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4.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drawings/drawing7.xml" ContentType="application/vnd.openxmlformats-officedocument.drawing+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8.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9.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drawings/drawing10.xml" ContentType="application/vnd.openxmlformats-officedocument.drawing+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1.xml" ContentType="application/vnd.openxmlformats-officedocument.drawing+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drawings/drawing12.xml" ContentType="application/vnd.openxmlformats-officedocument.drawing+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drawings/drawing13.xml" ContentType="application/vnd.openxmlformats-officedocument.drawing+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drawings/drawing14.xml" ContentType="application/vnd.openxmlformats-officedocument.drawing+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drawings/drawing15.xml" ContentType="application/vnd.openxmlformats-officedocument.drawing+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drawings/drawing16.xml" ContentType="application/vnd.openxmlformats-officedocument.drawing+xml"/>
  <Override PartName="/xl/ctrlProps/ctrlProp380.xml" ContentType="application/vnd.ms-excel.controlproperties+xml"/>
  <Override PartName="/xl/ctrlProps/ctrlProp381.xml" ContentType="application/vnd.ms-excel.controlproperties+xml"/>
  <Override PartName="/xl/drawings/drawing17.xml" ContentType="application/vnd.openxmlformats-officedocument.drawing+xml"/>
  <Override PartName="/xl/ctrlProps/ctrlProp382.xml" ContentType="application/vnd.ms-excel.controlproperties+xml"/>
  <Override PartName="/xl/ctrlProps/ctrlProp383.xml" ContentType="application/vnd.ms-excel.controlproperties+xml"/>
  <Override PartName="/xl/drawings/drawing18.xml" ContentType="application/vnd.openxmlformats-officedocument.drawing+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drawings/drawing19.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drawings/drawing20.xml" ContentType="application/vnd.openxmlformats-officedocument.drawing+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drawings/drawing21.xml" ContentType="application/vnd.openxmlformats-officedocument.drawing+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drawings/drawing22.xml" ContentType="application/vnd.openxmlformats-officedocument.drawing+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23.xml" ContentType="application/vnd.openxmlformats-officedocument.drawing+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24.xml" ContentType="application/vnd.openxmlformats-officedocument.drawing+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drawings/drawing26.xml" ContentType="application/vnd.openxmlformats-officedocument.drawing+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drawings/drawing2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drawings/drawing28.xml" ContentType="application/vnd.openxmlformats-officedocument.drawing+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drawings/drawing29.xml" ContentType="application/vnd.openxmlformats-officedocument.drawing+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drawings/drawing30.xml" ContentType="application/vnd.openxmlformats-officedocument.drawing+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drawings/drawing31.xml" ContentType="application/vnd.openxmlformats-officedocument.drawing+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drawings/drawing32.xml" ContentType="application/vnd.openxmlformats-officedocument.drawing+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drawings/drawing33.xml" ContentType="application/vnd.openxmlformats-officedocument.drawing+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drawings/drawing34.xml" ContentType="application/vnd.openxmlformats-officedocument.drawing+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defaultThemeVersion="166925"/>
  <mc:AlternateContent xmlns:mc="http://schemas.openxmlformats.org/markup-compatibility/2006">
    <mc:Choice Requires="x15">
      <x15ac:absPath xmlns:x15ac="http://schemas.microsoft.com/office/spreadsheetml/2010/11/ac" url="C:\Users\manab\Box\4有限会社kongameushi\kaneguru_data\"/>
    </mc:Choice>
  </mc:AlternateContent>
  <xr:revisionPtr revIDLastSave="0" documentId="13_ncr:1_{B5FAB84A-817B-435E-B22B-5E531042A6D8}" xr6:coauthVersionLast="47" xr6:coauthVersionMax="47" xr10:uidLastSave="{00000000-0000-0000-0000-000000000000}"/>
  <bookViews>
    <workbookView xWindow="-110" yWindow="-110" windowWidth="25820" windowHeight="15500" tabRatio="846" firstSheet="23" activeTab="1" xr2:uid="{E092429F-2B90-486E-8A8C-8C9D1C992AF8}"/>
  </bookViews>
  <sheets>
    <sheet name="HOME" sheetId="2" r:id="rId1"/>
    <sheet name="前期実績" sheetId="3" r:id="rId2"/>
    <sheet name="会計シート前期" sheetId="4" r:id="rId3"/>
    <sheet name="製造シート前期" sheetId="30" r:id="rId4"/>
    <sheet name="前期実績印刷" sheetId="5" r:id="rId5"/>
    <sheet name="当期計画" sheetId="6" r:id="rId6"/>
    <sheet name="売上計画" sheetId="7" r:id="rId7"/>
    <sheet name="計画表紙" sheetId="8" r:id="rId8"/>
    <sheet name="当期計画印刷" sheetId="9" r:id="rId9"/>
    <sheet name="当期計画印刷2" sheetId="10" r:id="rId10"/>
    <sheet name="CFプラン" sheetId="11" r:id="rId11"/>
    <sheet name="当期実績" sheetId="12" r:id="rId12"/>
    <sheet name="会計シート当期" sheetId="32" r:id="rId13"/>
    <sheet name="損益実績印刷" sheetId="15" r:id="rId14"/>
    <sheet name="貸借対照表" sheetId="35" r:id="rId15"/>
    <sheet name="期首BS" sheetId="37" r:id="rId16"/>
    <sheet name="当期BS" sheetId="36" r:id="rId17"/>
    <sheet name="製造シート当期" sheetId="33" r:id="rId18"/>
    <sheet name="work1" sheetId="31" state="hidden" r:id="rId19"/>
    <sheet name="予実管理" sheetId="13" r:id="rId20"/>
    <sheet name="表紙" sheetId="14" r:id="rId21"/>
    <sheet name="予実管理印刷" sheetId="16" r:id="rId22"/>
    <sheet name="報告書印刷" sheetId="17" r:id="rId23"/>
    <sheet name="前期対比印刷" sheetId="18" r:id="rId24"/>
    <sheet name="計画対比印刷" sheetId="19" r:id="rId25"/>
    <sheet name="来期計画" sheetId="20" r:id="rId26"/>
    <sheet name="来期計画印刷" sheetId="21" r:id="rId27"/>
    <sheet name="来々期計画" sheetId="22" r:id="rId28"/>
    <sheet name="来々期計画印刷" sheetId="23" r:id="rId29"/>
    <sheet name="3期計画" sheetId="24" r:id="rId30"/>
    <sheet name="返済計画" sheetId="25" r:id="rId31"/>
    <sheet name="新規借入" sheetId="26" r:id="rId32"/>
    <sheet name="元利均等払い" sheetId="27" r:id="rId33"/>
    <sheet name="借入金残高推移表" sheetId="28" r:id="rId34"/>
    <sheet name="借入一覧表" sheetId="29" r:id="rId35"/>
    <sheet name="lookup" sheetId="34" state="hidden" r:id="rId36"/>
  </sheets>
  <functionGroups builtInGroupCount="19">
    <functionGroup name="Commands"/>
  </functionGroups>
  <externalReferences>
    <externalReference r:id="rId37"/>
    <externalReference r:id="rId38"/>
    <externalReference r:id="rId39"/>
    <externalReference r:id="rId40"/>
  </externalReferences>
  <definedNames>
    <definedName name="_xlnm._FilterDatabase" localSheetId="24" hidden="1">計画対比印刷!$C$4:$AH$206</definedName>
    <definedName name="_xlnm._FilterDatabase" localSheetId="32" hidden="1">元利均等払い!$A$1:$Y$1</definedName>
    <definedName name="_xlnm._FilterDatabase" localSheetId="33" hidden="1">借入金残高推移表!#REF!</definedName>
    <definedName name="_xlnm._FilterDatabase" localSheetId="31" hidden="1">新規借入!$A$1:$Y$1</definedName>
    <definedName name="_xlnm._FilterDatabase" localSheetId="4" hidden="1">前期実績印刷!$C$3:$S$189</definedName>
    <definedName name="_xlnm._FilterDatabase" localSheetId="23" hidden="1">前期対比印刷!$C$4:$AH$206</definedName>
    <definedName name="_xlnm._FilterDatabase" localSheetId="13" hidden="1">損益実績印刷!$C$3:$S$189</definedName>
    <definedName name="_xlnm._FilterDatabase" localSheetId="14" hidden="1">貸借対照表!$B$7:$P$395</definedName>
    <definedName name="_xlnm._FilterDatabase" localSheetId="8" hidden="1">当期計画印刷!$B$4:$S$117</definedName>
    <definedName name="_xlnm._FilterDatabase" localSheetId="21" hidden="1">予実管理印刷!$C$3:$U$231</definedName>
    <definedName name="_xlnm._FilterDatabase" localSheetId="26" hidden="1">来期計画印刷!$B$4:$S$117</definedName>
    <definedName name="_xlnm._FilterDatabase" localSheetId="28" hidden="1">来々期計画印刷!$B$4:$S$117</definedName>
    <definedName name="data">lookup!$B$3:$C$243</definedName>
    <definedName name="_xlnm.Print_Area" localSheetId="29">'3期計画'!$B$1:$F$50</definedName>
    <definedName name="_xlnm.Print_Area" localSheetId="10">CFプラン!$B$2:$R$36</definedName>
    <definedName name="_xlnm.Print_Area" localSheetId="24">計画対比印刷!$D$227:$Z$307</definedName>
    <definedName name="_xlnm.Print_Area" localSheetId="7">計画表紙!$A$1:$H$46</definedName>
    <definedName name="_xlnm.Print_Area" localSheetId="32">元利均等払い!#REF!</definedName>
    <definedName name="_xlnm.Print_Area" localSheetId="34">借入一覧表!$B$2:$X$37</definedName>
    <definedName name="_xlnm.Print_Area" localSheetId="33">借入金残高推移表!$B$4:$X$9</definedName>
    <definedName name="_xlnm.Print_Area" localSheetId="31">新規借入!#REF!</definedName>
    <definedName name="_xlnm.Print_Area" localSheetId="1">前期実績!$C$3:$S$124</definedName>
    <definedName name="_xlnm.Print_Area" localSheetId="4">前期実績印刷!$B$126:$R$191</definedName>
    <definedName name="_xlnm.Print_Area" localSheetId="23">前期対比印刷!$C$1:$AI$126</definedName>
    <definedName name="_xlnm.Print_Area" localSheetId="13">損益実績印刷!$B$1:$R$125</definedName>
    <definedName name="_xlnm.Print_Area" localSheetId="14">貸借対照表!$B$396:$T$411</definedName>
    <definedName name="_xlnm.Print_Area" localSheetId="5">当期計画!$D$235:$AP$290</definedName>
    <definedName name="_xlnm.Print_Area" localSheetId="8">当期計画印刷!$B$169:$T$232</definedName>
    <definedName name="_xlnm.Print_Area" localSheetId="9">当期計画印刷2!$B$1:$S$45</definedName>
    <definedName name="_xlnm.Print_Area" localSheetId="6">売上計画!$T$148:$AS$196</definedName>
    <definedName name="_xlnm.Print_Area" localSheetId="20">表紙!$A$1:$H$46</definedName>
    <definedName name="_xlnm.Print_Area" localSheetId="30">返済計画!#REF!</definedName>
    <definedName name="_xlnm.Print_Area" localSheetId="22">報告書印刷!$A$2:$Z$52</definedName>
    <definedName name="_xlnm.Print_Area" localSheetId="19">予実管理!$C$147:$N$166</definedName>
    <definedName name="_xlnm.Print_Area" localSheetId="21">予実管理印刷!$B$168:$V$231</definedName>
    <definedName name="_xlnm.Print_Area" localSheetId="25">来期計画!$C$147:$N$166</definedName>
    <definedName name="_xlnm.Print_Area" localSheetId="26">来期計画印刷!$B$1:$R$124</definedName>
    <definedName name="_xlnm.Print_Area" localSheetId="27">来々期計画!$C$147:$N$166</definedName>
    <definedName name="_xlnm.Print_Area" localSheetId="28">来々期計画印刷!$B$1:$R$124</definedName>
    <definedName name="_xlnm.Print_Titles" localSheetId="33">借入金残高推移表!$3:$3</definedName>
    <definedName name="_xlnm.Print_Titles" localSheetId="31">新規借入!#REF!</definedName>
    <definedName name="_xlnm.Print_Titles" localSheetId="1">前期実績!$2:$2</definedName>
    <definedName name="_xlnm.Print_Titles" localSheetId="30">返済計画!#REF!</definedName>
    <definedName name="_xlnm.Print_Titles" localSheetId="19">予実管理!$2:$2</definedName>
    <definedName name="_xlnm.Print_Titles" localSheetId="25">来期計画!$2:$2</definedName>
    <definedName name="_xlnm.Print_Titles" localSheetId="27">来々期計画!$2:$2</definedName>
    <definedName name="Z_4F1537E7_55B8_4CC2_9776_26FA41CBE74E_.wvu.Cols" localSheetId="0" hidden="1">HOME!$W:$W</definedName>
    <definedName name="Z_4F1537E7_55B8_4CC2_9776_26FA41CBE74E_.wvu.Cols" localSheetId="24" hidden="1">計画対比印刷!$A:$A,計画対比印刷!$AT:$AT</definedName>
    <definedName name="Z_4F1537E7_55B8_4CC2_9776_26FA41CBE74E_.wvu.Cols" localSheetId="32" hidden="1">元利均等払い!$AN:$AN</definedName>
    <definedName name="Z_4F1537E7_55B8_4CC2_9776_26FA41CBE74E_.wvu.Cols" localSheetId="34" hidden="1">借入一覧表!$AA:$AA</definedName>
    <definedName name="Z_4F1537E7_55B8_4CC2_9776_26FA41CBE74E_.wvu.Cols" localSheetId="33" hidden="1">借入金残高推移表!$Z:$Z</definedName>
    <definedName name="Z_4F1537E7_55B8_4CC2_9776_26FA41CBE74E_.wvu.Cols" localSheetId="1" hidden="1">前期実績!$A:$A,前期実績!$S:$U</definedName>
    <definedName name="Z_4F1537E7_55B8_4CC2_9776_26FA41CBE74E_.wvu.Cols" localSheetId="4" hidden="1">前期実績印刷!$A:$A,前期実績印刷!$S:$S</definedName>
    <definedName name="Z_4F1537E7_55B8_4CC2_9776_26FA41CBE74E_.wvu.Cols" localSheetId="23" hidden="1">前期対比印刷!$A:$A,前期対比印刷!$AT:$AT</definedName>
    <definedName name="Z_4F1537E7_55B8_4CC2_9776_26FA41CBE74E_.wvu.Cols" localSheetId="13" hidden="1">損益実績印刷!$A:$A,損益実績印刷!$S:$S</definedName>
    <definedName name="Z_4F1537E7_55B8_4CC2_9776_26FA41CBE74E_.wvu.Cols" localSheetId="5" hidden="1">当期計画!$B:$B,当期計画!$T:$AO,当期計画!$AT:$AT,当期計画!$AZ:$BY,当期計画!$CA:$CN</definedName>
    <definedName name="Z_4F1537E7_55B8_4CC2_9776_26FA41CBE74E_.wvu.Cols" localSheetId="8" hidden="1">当期計画印刷!$S:$S,当期計画印刷!$AT:$AT</definedName>
    <definedName name="Z_4F1537E7_55B8_4CC2_9776_26FA41CBE74E_.wvu.Cols" localSheetId="11" hidden="1">当期実績!$A:$A</definedName>
    <definedName name="Z_4F1537E7_55B8_4CC2_9776_26FA41CBE74E_.wvu.Cols" localSheetId="6" hidden="1">売上計画!$Z:$AA</definedName>
    <definedName name="Z_4F1537E7_55B8_4CC2_9776_26FA41CBE74E_.wvu.Cols" localSheetId="19" hidden="1">予実管理!$B:$B,予実管理!$T:$AJ,予実管理!$AO:$AO,予実管理!$AT:$AT,予実管理!$AZ:$BY,予実管理!$CA:$CN</definedName>
    <definedName name="Z_4F1537E7_55B8_4CC2_9776_26FA41CBE74E_.wvu.Cols" localSheetId="21" hidden="1">予実管理印刷!$T:$U</definedName>
    <definedName name="Z_4F1537E7_55B8_4CC2_9776_26FA41CBE74E_.wvu.Cols" localSheetId="25" hidden="1">来期計画!$B:$B,来期計画!$T:$AO,来期計画!$AT:$AT,来期計画!$AZ:$BY,来期計画!$CA:$CN</definedName>
    <definedName name="Z_4F1537E7_55B8_4CC2_9776_26FA41CBE74E_.wvu.Cols" localSheetId="26" hidden="1">来期計画印刷!$S:$S,来期計画印刷!$AT:$AT</definedName>
    <definedName name="Z_4F1537E7_55B8_4CC2_9776_26FA41CBE74E_.wvu.Cols" localSheetId="27" hidden="1">来々期計画!$B:$B,来々期計画!$T:$AO,来々期計画!$AT:$AT,来々期計画!$AZ:$BY,来々期計画!$CA:$CN</definedName>
    <definedName name="Z_4F1537E7_55B8_4CC2_9776_26FA41CBE74E_.wvu.Cols" localSheetId="28" hidden="1">来々期計画印刷!$S:$S,来々期計画印刷!$AT:$AT</definedName>
    <definedName name="Z_4F1537E7_55B8_4CC2_9776_26FA41CBE74E_.wvu.FilterData" localSheetId="24" hidden="1">計画対比印刷!$C$3:$AH$207</definedName>
    <definedName name="Z_4F1537E7_55B8_4CC2_9776_26FA41CBE74E_.wvu.FilterData" localSheetId="32" hidden="1">元利均等払い!$A$1:$Y$1</definedName>
    <definedName name="Z_4F1537E7_55B8_4CC2_9776_26FA41CBE74E_.wvu.FilterData" localSheetId="31" hidden="1">新規借入!$A$1:$Y$1</definedName>
    <definedName name="Z_4F1537E7_55B8_4CC2_9776_26FA41CBE74E_.wvu.FilterData" localSheetId="4" hidden="1">前期実績印刷!$C$3:$S$189</definedName>
    <definedName name="Z_4F1537E7_55B8_4CC2_9776_26FA41CBE74E_.wvu.FilterData" localSheetId="23" hidden="1">前期対比印刷!$C$3:$AH$207</definedName>
    <definedName name="Z_4F1537E7_55B8_4CC2_9776_26FA41CBE74E_.wvu.FilterData" localSheetId="13" hidden="1">損益実績印刷!$C$3:$S$189</definedName>
    <definedName name="Z_4F1537E7_55B8_4CC2_9776_26FA41CBE74E_.wvu.FilterData" localSheetId="8" hidden="1">当期計画印刷!$B$4:$S$117</definedName>
    <definedName name="Z_4F1537E7_55B8_4CC2_9776_26FA41CBE74E_.wvu.FilterData" localSheetId="21" hidden="1">予実管理印刷!$C$3:$U$231</definedName>
    <definedName name="Z_4F1537E7_55B8_4CC2_9776_26FA41CBE74E_.wvu.FilterData" localSheetId="26" hidden="1">来期計画印刷!$B$4:$S$117</definedName>
    <definedName name="Z_4F1537E7_55B8_4CC2_9776_26FA41CBE74E_.wvu.FilterData" localSheetId="28" hidden="1">来々期計画印刷!$B$4:$S$117</definedName>
    <definedName name="Z_4F1537E7_55B8_4CC2_9776_26FA41CBE74E_.wvu.PrintArea" localSheetId="29" hidden="1">'3期計画'!$B$1:$F$49</definedName>
    <definedName name="Z_4F1537E7_55B8_4CC2_9776_26FA41CBE74E_.wvu.PrintArea" localSheetId="10" hidden="1">CFプラン!$B$2:$R$36</definedName>
    <definedName name="Z_4F1537E7_55B8_4CC2_9776_26FA41CBE74E_.wvu.PrintArea" localSheetId="24" hidden="1">計画対比印刷!$C$127:$AI$148</definedName>
    <definedName name="Z_4F1537E7_55B8_4CC2_9776_26FA41CBE74E_.wvu.PrintArea" localSheetId="7" hidden="1">計画表紙!$A$1:$H$46</definedName>
    <definedName name="Z_4F1537E7_55B8_4CC2_9776_26FA41CBE74E_.wvu.PrintArea" localSheetId="34" hidden="1">借入一覧表!$B$2:$X$37</definedName>
    <definedName name="Z_4F1537E7_55B8_4CC2_9776_26FA41CBE74E_.wvu.PrintArea" localSheetId="33" hidden="1">借入金残高推移表!$B$4:$X$15</definedName>
    <definedName name="Z_4F1537E7_55B8_4CC2_9776_26FA41CBE74E_.wvu.PrintArea" localSheetId="1" hidden="1">前期実績!$C$3:$S$124</definedName>
    <definedName name="Z_4F1537E7_55B8_4CC2_9776_26FA41CBE74E_.wvu.PrintArea" localSheetId="4" hidden="1">前期実績印刷!$B$1:$R$125</definedName>
    <definedName name="Z_4F1537E7_55B8_4CC2_9776_26FA41CBE74E_.wvu.PrintArea" localSheetId="23" hidden="1">前期対比印刷!$C$1:$AI$126</definedName>
    <definedName name="Z_4F1537E7_55B8_4CC2_9776_26FA41CBE74E_.wvu.PrintArea" localSheetId="13" hidden="1">損益実績印刷!$B$1:$R$125</definedName>
    <definedName name="Z_4F1537E7_55B8_4CC2_9776_26FA41CBE74E_.wvu.PrintArea" localSheetId="5" hidden="1">当期計画!$C$147:$N$166</definedName>
    <definedName name="Z_4F1537E7_55B8_4CC2_9776_26FA41CBE74E_.wvu.PrintArea" localSheetId="8" hidden="1">当期計画印刷!$B$1:$T$166</definedName>
    <definedName name="Z_4F1537E7_55B8_4CC2_9776_26FA41CBE74E_.wvu.PrintArea" localSheetId="9" hidden="1">当期計画印刷2!$B$1:$S$45</definedName>
    <definedName name="Z_4F1537E7_55B8_4CC2_9776_26FA41CBE74E_.wvu.PrintArea" localSheetId="6" hidden="1">売上計画!$A$146:$Q$211</definedName>
    <definedName name="Z_4F1537E7_55B8_4CC2_9776_26FA41CBE74E_.wvu.PrintArea" localSheetId="20" hidden="1">表紙!$A$1:$H$46</definedName>
    <definedName name="Z_4F1537E7_55B8_4CC2_9776_26FA41CBE74E_.wvu.PrintArea" localSheetId="22" hidden="1">報告書印刷!$A$2:$Z$52</definedName>
    <definedName name="Z_4F1537E7_55B8_4CC2_9776_26FA41CBE74E_.wvu.PrintArea" localSheetId="19" hidden="1">予実管理!$C$147:$N$166</definedName>
    <definedName name="Z_4F1537E7_55B8_4CC2_9776_26FA41CBE74E_.wvu.PrintArea" localSheetId="21" hidden="1">予実管理印刷!$B$1:$V$166</definedName>
    <definedName name="Z_4F1537E7_55B8_4CC2_9776_26FA41CBE74E_.wvu.PrintArea" localSheetId="25" hidden="1">来期計画!$C$147:$N$166</definedName>
    <definedName name="Z_4F1537E7_55B8_4CC2_9776_26FA41CBE74E_.wvu.PrintArea" localSheetId="26" hidden="1">来期計画印刷!$B$1:$R$166</definedName>
    <definedName name="Z_4F1537E7_55B8_4CC2_9776_26FA41CBE74E_.wvu.PrintArea" localSheetId="27" hidden="1">来々期計画!$C$147:$N$166</definedName>
    <definedName name="Z_4F1537E7_55B8_4CC2_9776_26FA41CBE74E_.wvu.PrintArea" localSheetId="28" hidden="1">来々期計画印刷!$B$1:$R$166</definedName>
    <definedName name="Z_4F1537E7_55B8_4CC2_9776_26FA41CBE74E_.wvu.PrintTitles" localSheetId="33" hidden="1">借入金残高推移表!$3:$3</definedName>
    <definedName name="Z_4F1537E7_55B8_4CC2_9776_26FA41CBE74E_.wvu.PrintTitles" localSheetId="1" hidden="1">前期実績!$2:$2</definedName>
    <definedName name="Z_4F1537E7_55B8_4CC2_9776_26FA41CBE74E_.wvu.PrintTitles" localSheetId="5" hidden="1">当期計画!$2:$2</definedName>
    <definedName name="Z_4F1537E7_55B8_4CC2_9776_26FA41CBE74E_.wvu.PrintTitles" localSheetId="19" hidden="1">予実管理!$2:$2</definedName>
    <definedName name="Z_4F1537E7_55B8_4CC2_9776_26FA41CBE74E_.wvu.PrintTitles" localSheetId="25" hidden="1">来期計画!$2:$2</definedName>
    <definedName name="Z_4F1537E7_55B8_4CC2_9776_26FA41CBE74E_.wvu.PrintTitles" localSheetId="27" hidden="1">来々期計画!$2:$2</definedName>
    <definedName name="Z_4F1537E7_55B8_4CC2_9776_26FA41CBE74E_.wvu.Rows" localSheetId="5" hidden="1">当期計画!$145:$145,当期計画!$236:$244</definedName>
    <definedName name="Z_4F1537E7_55B8_4CC2_9776_26FA41CBE74E_.wvu.Rows" localSheetId="6" hidden="1">売上計画!$239:$244</definedName>
    <definedName name="Z_4F1537E7_55B8_4CC2_9776_26FA41CBE74E_.wvu.Rows" localSheetId="22" hidden="1">報告書印刷!$124:$144</definedName>
    <definedName name="Z_4F1537E7_55B8_4CC2_9776_26FA41CBE74E_.wvu.Rows" localSheetId="19" hidden="1">予実管理!$235:$244</definedName>
    <definedName name="Z_4F1537E7_55B8_4CC2_9776_26FA41CBE74E_.wvu.Rows" localSheetId="25" hidden="1">来期計画!$145:$145,来期計画!$236:$244</definedName>
    <definedName name="Z_4F1537E7_55B8_4CC2_9776_26FA41CBE74E_.wvu.Rows" localSheetId="27" hidden="1">来々期計画!$145:$145,来々期計画!$236:$244</definedName>
    <definedName name="減価償却率" localSheetId="35">lookup!$E$3:$I$51</definedName>
    <definedName name="減価償却率" localSheetId="24">[1]lookup!$E$3:$I$51</definedName>
    <definedName name="減価償却率" localSheetId="7">[2]lookup!$E$3:$I$51</definedName>
    <definedName name="減価償却率" localSheetId="4">[1]lookup!$E$3:$I$51</definedName>
    <definedName name="減価償却率" localSheetId="23">[1]lookup!$E$3:$I$51</definedName>
    <definedName name="減価償却率" localSheetId="13">[1]lookup!$E$3:$I$51</definedName>
    <definedName name="減価償却率" localSheetId="8">[2]lookup!$E$3:$I$51</definedName>
    <definedName name="減価償却率" localSheetId="9">[2]lookup!$E$3:$I$51</definedName>
    <definedName name="減価償却率" localSheetId="20">[1]lookup!$E$3:$I$51</definedName>
    <definedName name="減価償却率" localSheetId="22">[1]lookup!$E$3:$I$51</definedName>
    <definedName name="減価償却率" localSheetId="21">[1]lookup!$E$3:$I$51</definedName>
    <definedName name="減価償却率" localSheetId="26">[2]lookup!$E$3:$I$51</definedName>
    <definedName name="減価償却率" localSheetId="28">[2]lookup!$E$3:$I$51</definedName>
    <definedName name="減価償却率">[3]lookup!$E$3:$I$51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27" i="22" l="1"/>
  <c r="O227" i="22"/>
  <c r="O228" i="22" s="1"/>
  <c r="O231" i="22" s="1"/>
  <c r="O30" i="22" s="1"/>
  <c r="N227" i="22"/>
  <c r="M227" i="22"/>
  <c r="L227" i="22"/>
  <c r="K227" i="22"/>
  <c r="J227" i="22"/>
  <c r="I227" i="22"/>
  <c r="H227" i="22"/>
  <c r="G227" i="22"/>
  <c r="F227" i="22"/>
  <c r="E227" i="22"/>
  <c r="D227" i="22"/>
  <c r="P195" i="22"/>
  <c r="O195" i="22"/>
  <c r="N195" i="22"/>
  <c r="M195" i="22"/>
  <c r="L195" i="22"/>
  <c r="K195" i="22"/>
  <c r="J195" i="22"/>
  <c r="I195" i="22"/>
  <c r="H195" i="22"/>
  <c r="G195" i="22"/>
  <c r="F195" i="22"/>
  <c r="E195" i="22"/>
  <c r="D195" i="22"/>
  <c r="P183" i="22"/>
  <c r="P228" i="22" s="1"/>
  <c r="P231" i="22" s="1"/>
  <c r="P30" i="22" s="1"/>
  <c r="O183" i="22"/>
  <c r="N183" i="22"/>
  <c r="N228" i="22" s="1"/>
  <c r="N231" i="22" s="1"/>
  <c r="N30" i="22" s="1"/>
  <c r="M183" i="22"/>
  <c r="M228" i="22" s="1"/>
  <c r="M231" i="22" s="1"/>
  <c r="M30" i="22" s="1"/>
  <c r="L183" i="22"/>
  <c r="K183" i="22"/>
  <c r="J183" i="22"/>
  <c r="I183" i="22"/>
  <c r="I228" i="22" s="1"/>
  <c r="I231" i="22" s="1"/>
  <c r="I30" i="22" s="1"/>
  <c r="H183" i="22"/>
  <c r="H228" i="22" s="1"/>
  <c r="H231" i="22" s="1"/>
  <c r="H30" i="22" s="1"/>
  <c r="G183" i="22"/>
  <c r="F183" i="22"/>
  <c r="E183" i="22"/>
  <c r="E228" i="22" s="1"/>
  <c r="E231" i="22" s="1"/>
  <c r="E30" i="22" s="1"/>
  <c r="D183" i="22"/>
  <c r="D228" i="22" s="1"/>
  <c r="D231" i="22" s="1"/>
  <c r="D30" i="22" s="1"/>
  <c r="Q141" i="22"/>
  <c r="Q138" i="22"/>
  <c r="Q137" i="22"/>
  <c r="Q136" i="22"/>
  <c r="Q135" i="22"/>
  <c r="P134" i="22"/>
  <c r="O134" i="22"/>
  <c r="N134" i="22"/>
  <c r="M134" i="22"/>
  <c r="L134" i="22"/>
  <c r="K134" i="22"/>
  <c r="J134" i="22"/>
  <c r="I134" i="22"/>
  <c r="H134" i="22"/>
  <c r="G134" i="22"/>
  <c r="F134" i="22"/>
  <c r="E134" i="22"/>
  <c r="D134" i="22"/>
  <c r="Q133" i="22"/>
  <c r="Q132" i="22"/>
  <c r="Q131" i="22"/>
  <c r="Q129" i="22"/>
  <c r="Q128" i="22"/>
  <c r="P123" i="22"/>
  <c r="O123" i="22"/>
  <c r="N123" i="22"/>
  <c r="M123" i="22"/>
  <c r="L123" i="22"/>
  <c r="K123" i="22"/>
  <c r="J123" i="22"/>
  <c r="I123" i="22"/>
  <c r="H123" i="22"/>
  <c r="G123" i="22"/>
  <c r="F123" i="22"/>
  <c r="E123" i="22"/>
  <c r="D123" i="22"/>
  <c r="Q122" i="22"/>
  <c r="Q121" i="22"/>
  <c r="Q120" i="22"/>
  <c r="Q119" i="22"/>
  <c r="Q118" i="22"/>
  <c r="P116" i="22"/>
  <c r="O116" i="22"/>
  <c r="N116" i="22"/>
  <c r="M116" i="22"/>
  <c r="L116" i="22"/>
  <c r="K116" i="22"/>
  <c r="J116" i="22"/>
  <c r="I116" i="22"/>
  <c r="H116" i="22"/>
  <c r="G116" i="22"/>
  <c r="F116" i="22"/>
  <c r="E116" i="22"/>
  <c r="D116" i="22"/>
  <c r="Q115" i="22"/>
  <c r="Q114" i="22"/>
  <c r="Q113" i="22"/>
  <c r="Q112" i="22"/>
  <c r="Q111" i="22"/>
  <c r="Q116" i="22" s="1"/>
  <c r="P108" i="22"/>
  <c r="O108" i="22"/>
  <c r="N108" i="22"/>
  <c r="M108" i="22"/>
  <c r="L108" i="22"/>
  <c r="K108" i="22"/>
  <c r="J108" i="22"/>
  <c r="I108" i="22"/>
  <c r="H108" i="22"/>
  <c r="G108" i="22"/>
  <c r="F108" i="22"/>
  <c r="E108" i="22"/>
  <c r="D108" i="22"/>
  <c r="Q107" i="22"/>
  <c r="Q106" i="22"/>
  <c r="Q105" i="22"/>
  <c r="Q104" i="22"/>
  <c r="Q103" i="22"/>
  <c r="Q102" i="22"/>
  <c r="Q101" i="22"/>
  <c r="Q100" i="22"/>
  <c r="Q99" i="22"/>
  <c r="Q98" i="22"/>
  <c r="P96" i="22"/>
  <c r="O96" i="22"/>
  <c r="N96" i="22"/>
  <c r="M96" i="22"/>
  <c r="L96" i="22"/>
  <c r="K96" i="22"/>
  <c r="J96" i="22"/>
  <c r="I96" i="22"/>
  <c r="H96" i="22"/>
  <c r="G96" i="22"/>
  <c r="F96" i="22"/>
  <c r="E96" i="22"/>
  <c r="D96" i="22"/>
  <c r="Q95" i="22"/>
  <c r="Q94" i="22"/>
  <c r="Q93" i="22"/>
  <c r="Q92" i="22"/>
  <c r="Q91" i="22"/>
  <c r="Q90" i="22"/>
  <c r="Q89" i="22"/>
  <c r="Q88" i="22"/>
  <c r="Q87" i="22"/>
  <c r="Q86" i="22"/>
  <c r="P82" i="22"/>
  <c r="O82" i="22"/>
  <c r="N82" i="22"/>
  <c r="M82" i="22"/>
  <c r="L82" i="22"/>
  <c r="K82" i="22"/>
  <c r="J82" i="22"/>
  <c r="I82" i="22"/>
  <c r="H82" i="22"/>
  <c r="G82" i="22"/>
  <c r="F82" i="22"/>
  <c r="E82" i="22"/>
  <c r="D82" i="22"/>
  <c r="Q81" i="22"/>
  <c r="Q80" i="22"/>
  <c r="Q79" i="22"/>
  <c r="Q78" i="22"/>
  <c r="Q77" i="22"/>
  <c r="Q76" i="22"/>
  <c r="Q75" i="22"/>
  <c r="Q74" i="22"/>
  <c r="Q73" i="22"/>
  <c r="Q72" i="22"/>
  <c r="Q71" i="22"/>
  <c r="Q70" i="22"/>
  <c r="Q69" i="22"/>
  <c r="Q68" i="22"/>
  <c r="Q67" i="22"/>
  <c r="Q66" i="22"/>
  <c r="Q65" i="22"/>
  <c r="Q64" i="22"/>
  <c r="Q63" i="22"/>
  <c r="Q62" i="22"/>
  <c r="Q61" i="22"/>
  <c r="Q60" i="22"/>
  <c r="Q59" i="22"/>
  <c r="Q58" i="22"/>
  <c r="Q57" i="22"/>
  <c r="Q56" i="22"/>
  <c r="Q55" i="22"/>
  <c r="Q54" i="22"/>
  <c r="Q53" i="22"/>
  <c r="Q52" i="22"/>
  <c r="Q51" i="22"/>
  <c r="Q50" i="22"/>
  <c r="Q49" i="22"/>
  <c r="Q48" i="22"/>
  <c r="Q47" i="22"/>
  <c r="Q46" i="22"/>
  <c r="Q82" i="22" s="1"/>
  <c r="P45" i="22"/>
  <c r="O45" i="22"/>
  <c r="O83" i="22" s="1"/>
  <c r="N45" i="22"/>
  <c r="N83" i="22" s="1"/>
  <c r="M45" i="22"/>
  <c r="L45" i="22"/>
  <c r="L83" i="22" s="1"/>
  <c r="K45" i="22"/>
  <c r="K83" i="22" s="1"/>
  <c r="J45" i="22"/>
  <c r="J83" i="22" s="1"/>
  <c r="I45" i="22"/>
  <c r="I83" i="22" s="1"/>
  <c r="H45" i="22"/>
  <c r="G45" i="22"/>
  <c r="G83" i="22" s="1"/>
  <c r="F45" i="22"/>
  <c r="F83" i="22" s="1"/>
  <c r="E45" i="22"/>
  <c r="D45" i="22"/>
  <c r="D83" i="22" s="1"/>
  <c r="Q44" i="22"/>
  <c r="Q43" i="22"/>
  <c r="Q42" i="22"/>
  <c r="Q41" i="22"/>
  <c r="Q40" i="22"/>
  <c r="Q39" i="22"/>
  <c r="Q38" i="22"/>
  <c r="Q37" i="22"/>
  <c r="Q36" i="22"/>
  <c r="Q35" i="22"/>
  <c r="Q28" i="22"/>
  <c r="Q16" i="22"/>
  <c r="P14" i="22"/>
  <c r="O14" i="22"/>
  <c r="N14" i="22"/>
  <c r="M14" i="22"/>
  <c r="L14" i="22"/>
  <c r="K14" i="22"/>
  <c r="J14" i="22"/>
  <c r="I14" i="22"/>
  <c r="H14" i="22"/>
  <c r="G14" i="22"/>
  <c r="F14" i="22"/>
  <c r="E14" i="22"/>
  <c r="D14" i="22"/>
  <c r="Q13" i="22"/>
  <c r="Q12" i="22"/>
  <c r="Q11" i="22"/>
  <c r="Q10" i="22"/>
  <c r="Q9" i="22"/>
  <c r="Q8" i="22"/>
  <c r="Q7" i="22"/>
  <c r="Q6" i="22"/>
  <c r="Q5" i="22"/>
  <c r="Q4" i="22"/>
  <c r="P227" i="20"/>
  <c r="O227" i="20"/>
  <c r="N227" i="20"/>
  <c r="M227" i="20"/>
  <c r="L227" i="20"/>
  <c r="K227" i="20"/>
  <c r="J227" i="20"/>
  <c r="I227" i="20"/>
  <c r="H227" i="20"/>
  <c r="G227" i="20"/>
  <c r="F227" i="20"/>
  <c r="E227" i="20"/>
  <c r="D227" i="20"/>
  <c r="P195" i="20"/>
  <c r="O195" i="20"/>
  <c r="N195" i="20"/>
  <c r="M195" i="20"/>
  <c r="L195" i="20"/>
  <c r="K195" i="20"/>
  <c r="J195" i="20"/>
  <c r="I195" i="20"/>
  <c r="H195" i="20"/>
  <c r="G195" i="20"/>
  <c r="F195" i="20"/>
  <c r="E195" i="20"/>
  <c r="D195" i="20"/>
  <c r="P183" i="20"/>
  <c r="P228" i="20" s="1"/>
  <c r="P231" i="20" s="1"/>
  <c r="P30" i="20" s="1"/>
  <c r="O183" i="20"/>
  <c r="O228" i="20" s="1"/>
  <c r="O231" i="20" s="1"/>
  <c r="O30" i="20" s="1"/>
  <c r="N183" i="20"/>
  <c r="N228" i="20" s="1"/>
  <c r="N231" i="20" s="1"/>
  <c r="N30" i="20" s="1"/>
  <c r="M183" i="20"/>
  <c r="L183" i="20"/>
  <c r="K183" i="20"/>
  <c r="J183" i="20"/>
  <c r="I183" i="20"/>
  <c r="I228" i="20" s="1"/>
  <c r="I231" i="20" s="1"/>
  <c r="I30" i="20" s="1"/>
  <c r="H183" i="20"/>
  <c r="H228" i="20" s="1"/>
  <c r="H231" i="20" s="1"/>
  <c r="H30" i="20" s="1"/>
  <c r="G183" i="20"/>
  <c r="G228" i="20" s="1"/>
  <c r="G231" i="20" s="1"/>
  <c r="G30" i="20" s="1"/>
  <c r="F183" i="20"/>
  <c r="F228" i="20" s="1"/>
  <c r="F231" i="20" s="1"/>
  <c r="F30" i="20" s="1"/>
  <c r="E183" i="20"/>
  <c r="D183" i="20"/>
  <c r="D228" i="20" s="1"/>
  <c r="D231" i="20" s="1"/>
  <c r="D30" i="20" s="1"/>
  <c r="Q141" i="20"/>
  <c r="Q138" i="20"/>
  <c r="Q137" i="20"/>
  <c r="Q136" i="20"/>
  <c r="Q135" i="20"/>
  <c r="P134" i="20"/>
  <c r="O134" i="20"/>
  <c r="N134" i="20"/>
  <c r="M134" i="20"/>
  <c r="L134" i="20"/>
  <c r="K134" i="20"/>
  <c r="J134" i="20"/>
  <c r="I134" i="20"/>
  <c r="H134" i="20"/>
  <c r="G134" i="20"/>
  <c r="F134" i="20"/>
  <c r="E134" i="20"/>
  <c r="D134" i="20"/>
  <c r="Q133" i="20"/>
  <c r="Q132" i="20"/>
  <c r="Q131" i="20"/>
  <c r="Q134" i="20" s="1"/>
  <c r="Q129" i="20"/>
  <c r="Q128" i="20"/>
  <c r="P123" i="20"/>
  <c r="O123" i="20"/>
  <c r="N123" i="20"/>
  <c r="M123" i="20"/>
  <c r="L123" i="20"/>
  <c r="K123" i="20"/>
  <c r="J123" i="20"/>
  <c r="I123" i="20"/>
  <c r="H123" i="20"/>
  <c r="G123" i="20"/>
  <c r="F123" i="20"/>
  <c r="E123" i="20"/>
  <c r="D123" i="20"/>
  <c r="Q122" i="20"/>
  <c r="Q121" i="20"/>
  <c r="Q120" i="20"/>
  <c r="Q119" i="20"/>
  <c r="Q118" i="20"/>
  <c r="P116" i="20"/>
  <c r="O116" i="20"/>
  <c r="N116" i="20"/>
  <c r="M116" i="20"/>
  <c r="L116" i="20"/>
  <c r="K116" i="20"/>
  <c r="J116" i="20"/>
  <c r="I116" i="20"/>
  <c r="H116" i="20"/>
  <c r="G116" i="20"/>
  <c r="F116" i="20"/>
  <c r="E116" i="20"/>
  <c r="D116" i="20"/>
  <c r="Q115" i="20"/>
  <c r="Q114" i="20"/>
  <c r="Q113" i="20"/>
  <c r="Q112" i="20"/>
  <c r="Q111" i="20"/>
  <c r="Q116" i="20" s="1"/>
  <c r="P108" i="20"/>
  <c r="O108" i="20"/>
  <c r="N108" i="20"/>
  <c r="M108" i="20"/>
  <c r="L108" i="20"/>
  <c r="K108" i="20"/>
  <c r="J108" i="20"/>
  <c r="I108" i="20"/>
  <c r="H108" i="20"/>
  <c r="G108" i="20"/>
  <c r="F108" i="20"/>
  <c r="E108" i="20"/>
  <c r="D108" i="20"/>
  <c r="Q107" i="20"/>
  <c r="Q106" i="20"/>
  <c r="Q105" i="20"/>
  <c r="Q104" i="20"/>
  <c r="Q103" i="20"/>
  <c r="Q102" i="20"/>
  <c r="Q101" i="20"/>
  <c r="Q100" i="20"/>
  <c r="Q99" i="20"/>
  <c r="Q98" i="20"/>
  <c r="P96" i="20"/>
  <c r="O96" i="20"/>
  <c r="N96" i="20"/>
  <c r="M96" i="20"/>
  <c r="L96" i="20"/>
  <c r="K96" i="20"/>
  <c r="J96" i="20"/>
  <c r="I96" i="20"/>
  <c r="H96" i="20"/>
  <c r="G96" i="20"/>
  <c r="F96" i="20"/>
  <c r="E96" i="20"/>
  <c r="D96" i="20"/>
  <c r="Q95" i="20"/>
  <c r="Q94" i="20"/>
  <c r="Q93" i="20"/>
  <c r="Q92" i="20"/>
  <c r="Q91" i="20"/>
  <c r="Q90" i="20"/>
  <c r="Q89" i="20"/>
  <c r="Q88" i="20"/>
  <c r="Q87" i="20"/>
  <c r="Q86" i="20"/>
  <c r="P82" i="20"/>
  <c r="O82" i="20"/>
  <c r="N82" i="20"/>
  <c r="M82" i="20"/>
  <c r="L82" i="20"/>
  <c r="K82" i="20"/>
  <c r="J82" i="20"/>
  <c r="I82" i="20"/>
  <c r="H82" i="20"/>
  <c r="G82" i="20"/>
  <c r="F82" i="20"/>
  <c r="E82" i="20"/>
  <c r="D82" i="20"/>
  <c r="Q81" i="20"/>
  <c r="Q80" i="20"/>
  <c r="Q79" i="20"/>
  <c r="Q78" i="20"/>
  <c r="Q77" i="20"/>
  <c r="Q76" i="20"/>
  <c r="Q75" i="20"/>
  <c r="Q74" i="20"/>
  <c r="Q73" i="20"/>
  <c r="Q72" i="20"/>
  <c r="Q71" i="20"/>
  <c r="Q70" i="20"/>
  <c r="Q69" i="20"/>
  <c r="Q68" i="20"/>
  <c r="Q67" i="20"/>
  <c r="Q66" i="20"/>
  <c r="Q65" i="20"/>
  <c r="Q64" i="20"/>
  <c r="Q63" i="20"/>
  <c r="Q62" i="20"/>
  <c r="Q61" i="20"/>
  <c r="Q60" i="20"/>
  <c r="Q59" i="20"/>
  <c r="Q58" i="20"/>
  <c r="Q57" i="20"/>
  <c r="Q56" i="20"/>
  <c r="Q55" i="20"/>
  <c r="Q54" i="20"/>
  <c r="Q53" i="20"/>
  <c r="Q52" i="20"/>
  <c r="Q51" i="20"/>
  <c r="Q50" i="20"/>
  <c r="Q49" i="20"/>
  <c r="Q48" i="20"/>
  <c r="Q47" i="20"/>
  <c r="Q46" i="20"/>
  <c r="Q82" i="20" s="1"/>
  <c r="P45" i="20"/>
  <c r="P83" i="20" s="1"/>
  <c r="O45" i="20"/>
  <c r="O83" i="20" s="1"/>
  <c r="N45" i="20"/>
  <c r="M45" i="20"/>
  <c r="M83" i="20" s="1"/>
  <c r="L45" i="20"/>
  <c r="L83" i="20" s="1"/>
  <c r="K45" i="20"/>
  <c r="J45" i="20"/>
  <c r="J83" i="20" s="1"/>
  <c r="I45" i="20"/>
  <c r="I83" i="20" s="1"/>
  <c r="H45" i="20"/>
  <c r="H83" i="20" s="1"/>
  <c r="G45" i="20"/>
  <c r="G83" i="20" s="1"/>
  <c r="F45" i="20"/>
  <c r="F83" i="20" s="1"/>
  <c r="E45" i="20"/>
  <c r="D45" i="20"/>
  <c r="D83" i="20" s="1"/>
  <c r="Q44" i="20"/>
  <c r="Q43" i="20"/>
  <c r="Q42" i="20"/>
  <c r="Q41" i="20"/>
  <c r="Q40" i="20"/>
  <c r="Q39" i="20"/>
  <c r="Q38" i="20"/>
  <c r="Q37" i="20"/>
  <c r="Q36" i="20"/>
  <c r="Q35" i="20"/>
  <c r="Q28" i="20"/>
  <c r="Q16" i="20"/>
  <c r="P14" i="20"/>
  <c r="O14" i="20"/>
  <c r="N14" i="20"/>
  <c r="M14" i="20"/>
  <c r="L14" i="20"/>
  <c r="K14" i="20"/>
  <c r="J14" i="20"/>
  <c r="I14" i="20"/>
  <c r="H14" i="20"/>
  <c r="G14" i="20"/>
  <c r="F14" i="20"/>
  <c r="E14" i="20"/>
  <c r="D14" i="20"/>
  <c r="Q13" i="20"/>
  <c r="Q12" i="20"/>
  <c r="Q11" i="20"/>
  <c r="Q10" i="20"/>
  <c r="Q9" i="20"/>
  <c r="Q8" i="20"/>
  <c r="Q7" i="20"/>
  <c r="Q6" i="20"/>
  <c r="Q5" i="20"/>
  <c r="Q4" i="20"/>
  <c r="O185" i="35"/>
  <c r="N185" i="35"/>
  <c r="M185" i="35"/>
  <c r="L185" i="35"/>
  <c r="K185" i="35"/>
  <c r="J185" i="35"/>
  <c r="I185" i="35"/>
  <c r="H185" i="35"/>
  <c r="G185" i="35"/>
  <c r="F185" i="35"/>
  <c r="E185" i="35"/>
  <c r="D185" i="35"/>
  <c r="C185" i="35"/>
  <c r="J168" i="35"/>
  <c r="O167" i="35"/>
  <c r="N167" i="35"/>
  <c r="M167" i="35"/>
  <c r="L167" i="35"/>
  <c r="K167" i="35"/>
  <c r="J167" i="35"/>
  <c r="I167" i="35"/>
  <c r="H167" i="35"/>
  <c r="G167" i="35"/>
  <c r="F167" i="35"/>
  <c r="E167" i="35"/>
  <c r="D167" i="35"/>
  <c r="C167" i="35"/>
  <c r="O145" i="35"/>
  <c r="N145" i="35"/>
  <c r="M145" i="35"/>
  <c r="L145" i="35"/>
  <c r="K145" i="35"/>
  <c r="J145" i="35"/>
  <c r="I145" i="35"/>
  <c r="I168" i="35" s="1"/>
  <c r="H145" i="35"/>
  <c r="H168" i="35" s="1"/>
  <c r="G145" i="35"/>
  <c r="G168" i="35" s="1"/>
  <c r="F145" i="35"/>
  <c r="F168" i="35" s="1"/>
  <c r="E145" i="35"/>
  <c r="E168" i="35" s="1"/>
  <c r="D145" i="35"/>
  <c r="D168" i="35" s="1"/>
  <c r="C145" i="35"/>
  <c r="O132" i="35"/>
  <c r="N132" i="35"/>
  <c r="M132" i="35"/>
  <c r="L132" i="35"/>
  <c r="K132" i="35"/>
  <c r="J132" i="35"/>
  <c r="I132" i="35"/>
  <c r="H132" i="35"/>
  <c r="G132" i="35"/>
  <c r="F132" i="35"/>
  <c r="E132" i="35"/>
  <c r="D132" i="35"/>
  <c r="C132" i="35"/>
  <c r="O119" i="35"/>
  <c r="N119" i="35"/>
  <c r="M119" i="35"/>
  <c r="L119" i="35"/>
  <c r="K119" i="35"/>
  <c r="J119" i="35"/>
  <c r="I119" i="35"/>
  <c r="H119" i="35"/>
  <c r="G119" i="35"/>
  <c r="F119" i="35"/>
  <c r="E119" i="35"/>
  <c r="D119" i="35"/>
  <c r="C119" i="35"/>
  <c r="O102" i="35"/>
  <c r="N102" i="35"/>
  <c r="M102" i="35"/>
  <c r="L102" i="35"/>
  <c r="K102" i="35"/>
  <c r="J102" i="35"/>
  <c r="I102" i="35"/>
  <c r="H102" i="35"/>
  <c r="G102" i="35"/>
  <c r="F102" i="35"/>
  <c r="E102" i="35"/>
  <c r="D102" i="35"/>
  <c r="C102" i="35"/>
  <c r="O90" i="35"/>
  <c r="O120" i="35" s="1"/>
  <c r="N90" i="35"/>
  <c r="M90" i="35"/>
  <c r="L90" i="35"/>
  <c r="K90" i="35"/>
  <c r="J90" i="35"/>
  <c r="I90" i="35"/>
  <c r="I120" i="35" s="1"/>
  <c r="H90" i="35"/>
  <c r="G90" i="35"/>
  <c r="G120" i="35" s="1"/>
  <c r="F90" i="35"/>
  <c r="E90" i="35"/>
  <c r="D90" i="35"/>
  <c r="C90" i="35"/>
  <c r="O72" i="35"/>
  <c r="N72" i="35"/>
  <c r="M72" i="35"/>
  <c r="L72" i="35"/>
  <c r="K72" i="35"/>
  <c r="J72" i="35"/>
  <c r="I72" i="35"/>
  <c r="H72" i="35"/>
  <c r="G72" i="35"/>
  <c r="F72" i="35"/>
  <c r="E72" i="35"/>
  <c r="D72" i="35"/>
  <c r="C72" i="35"/>
  <c r="O50" i="35"/>
  <c r="N50" i="35"/>
  <c r="M50" i="35"/>
  <c r="L50" i="35"/>
  <c r="K50" i="35"/>
  <c r="J50" i="35"/>
  <c r="I50" i="35"/>
  <c r="H50" i="35"/>
  <c r="G50" i="35"/>
  <c r="F50" i="35"/>
  <c r="E50" i="35"/>
  <c r="D50" i="35"/>
  <c r="C50" i="35"/>
  <c r="O38" i="35"/>
  <c r="N38" i="35"/>
  <c r="M38" i="35"/>
  <c r="L38" i="35"/>
  <c r="K38" i="35"/>
  <c r="J38" i="35"/>
  <c r="I38" i="35"/>
  <c r="H38" i="35"/>
  <c r="G38" i="35"/>
  <c r="F38" i="35"/>
  <c r="E38" i="35"/>
  <c r="D38" i="35"/>
  <c r="C38" i="35"/>
  <c r="O31" i="35"/>
  <c r="N31" i="35"/>
  <c r="M31" i="35"/>
  <c r="L31" i="35"/>
  <c r="K31" i="35"/>
  <c r="J31" i="35"/>
  <c r="I31" i="35"/>
  <c r="H31" i="35"/>
  <c r="G31" i="35"/>
  <c r="F31" i="35"/>
  <c r="E31" i="35"/>
  <c r="D31" i="35"/>
  <c r="C31" i="35"/>
  <c r="O19" i="35"/>
  <c r="N19" i="35"/>
  <c r="M19" i="35"/>
  <c r="L19" i="35"/>
  <c r="K19" i="35"/>
  <c r="J19" i="35"/>
  <c r="I19" i="35"/>
  <c r="H19" i="35"/>
  <c r="G19" i="35"/>
  <c r="G73" i="35" s="1"/>
  <c r="F19" i="35"/>
  <c r="F73" i="35" s="1"/>
  <c r="E19" i="35"/>
  <c r="D19" i="35"/>
  <c r="C19" i="35"/>
  <c r="P185" i="12"/>
  <c r="O185" i="12"/>
  <c r="N185" i="12"/>
  <c r="M185" i="12"/>
  <c r="L185" i="12"/>
  <c r="K185" i="12"/>
  <c r="J185" i="12"/>
  <c r="I185" i="12"/>
  <c r="H185" i="12"/>
  <c r="G185" i="12"/>
  <c r="F185" i="12"/>
  <c r="E185" i="12"/>
  <c r="D185" i="12"/>
  <c r="P153" i="12"/>
  <c r="O153" i="12"/>
  <c r="N153" i="12"/>
  <c r="M153" i="12"/>
  <c r="L153" i="12"/>
  <c r="K153" i="12"/>
  <c r="J153" i="12"/>
  <c r="I153" i="12"/>
  <c r="H153" i="12"/>
  <c r="G153" i="12"/>
  <c r="F153" i="12"/>
  <c r="E153" i="12"/>
  <c r="D153" i="12"/>
  <c r="P141" i="12"/>
  <c r="P186" i="12" s="1"/>
  <c r="O141" i="12"/>
  <c r="N141" i="12"/>
  <c r="M141" i="12"/>
  <c r="M186" i="12" s="1"/>
  <c r="L141" i="12"/>
  <c r="L186" i="12" s="1"/>
  <c r="K141" i="12"/>
  <c r="J141" i="12"/>
  <c r="I141" i="12"/>
  <c r="H141" i="12"/>
  <c r="G141" i="12"/>
  <c r="F141" i="12"/>
  <c r="F186" i="12" s="1"/>
  <c r="E141" i="12"/>
  <c r="D141" i="12"/>
  <c r="D186" i="12" s="1"/>
  <c r="P127" i="12"/>
  <c r="O127" i="12"/>
  <c r="N127" i="12"/>
  <c r="M127" i="12"/>
  <c r="L127" i="12"/>
  <c r="K127" i="12"/>
  <c r="J127" i="12"/>
  <c r="I127" i="12"/>
  <c r="H127" i="12"/>
  <c r="G127" i="12"/>
  <c r="F127" i="12"/>
  <c r="E127" i="12"/>
  <c r="D127" i="12"/>
  <c r="C127" i="12"/>
  <c r="P123" i="12"/>
  <c r="O123" i="12"/>
  <c r="N123" i="12"/>
  <c r="M123" i="12"/>
  <c r="L123" i="12"/>
  <c r="K123" i="12"/>
  <c r="J123" i="12"/>
  <c r="I123" i="12"/>
  <c r="H123" i="12"/>
  <c r="G123" i="12"/>
  <c r="F123" i="12"/>
  <c r="E123" i="12"/>
  <c r="D123" i="12"/>
  <c r="P116" i="12"/>
  <c r="O116" i="12"/>
  <c r="N116" i="12"/>
  <c r="M116" i="12"/>
  <c r="L116" i="12"/>
  <c r="K116" i="12"/>
  <c r="J116" i="12"/>
  <c r="I116" i="12"/>
  <c r="H116" i="12"/>
  <c r="G116" i="12"/>
  <c r="F116" i="12"/>
  <c r="E116" i="12"/>
  <c r="D116" i="12"/>
  <c r="P108" i="12"/>
  <c r="O108" i="12"/>
  <c r="N108" i="12"/>
  <c r="M108" i="12"/>
  <c r="L108" i="12"/>
  <c r="K108" i="12"/>
  <c r="J108" i="12"/>
  <c r="I108" i="12"/>
  <c r="H108" i="12"/>
  <c r="G108" i="12"/>
  <c r="F108" i="12"/>
  <c r="E108" i="12"/>
  <c r="D108" i="12"/>
  <c r="P96" i="12"/>
  <c r="O96" i="12"/>
  <c r="N96" i="12"/>
  <c r="M96" i="12"/>
  <c r="L96" i="12"/>
  <c r="K96" i="12"/>
  <c r="J96" i="12"/>
  <c r="I96" i="12"/>
  <c r="H96" i="12"/>
  <c r="G96" i="12"/>
  <c r="F96" i="12"/>
  <c r="E96" i="12"/>
  <c r="D96" i="12"/>
  <c r="O83" i="12"/>
  <c r="N83" i="12"/>
  <c r="P82" i="12"/>
  <c r="O82" i="12"/>
  <c r="N82" i="12"/>
  <c r="M82" i="12"/>
  <c r="L82" i="12"/>
  <c r="K82" i="12"/>
  <c r="J82" i="12"/>
  <c r="I82" i="12"/>
  <c r="H82" i="12"/>
  <c r="G82" i="12"/>
  <c r="F82" i="12"/>
  <c r="E82" i="12"/>
  <c r="E83" i="12" s="1"/>
  <c r="D82" i="12"/>
  <c r="D83" i="12" s="1"/>
  <c r="P45" i="12"/>
  <c r="O45" i="12"/>
  <c r="N45" i="12"/>
  <c r="M45" i="12"/>
  <c r="L45" i="12"/>
  <c r="K45" i="12"/>
  <c r="J45" i="12"/>
  <c r="I45" i="12"/>
  <c r="I83" i="12" s="1"/>
  <c r="H45" i="12"/>
  <c r="H83" i="12" s="1"/>
  <c r="G45" i="12"/>
  <c r="F45" i="12"/>
  <c r="E45" i="12"/>
  <c r="D45" i="12"/>
  <c r="O29" i="12"/>
  <c r="N29" i="12"/>
  <c r="P27" i="12"/>
  <c r="P29" i="12" s="1"/>
  <c r="O27" i="12"/>
  <c r="N27" i="12"/>
  <c r="M27" i="12"/>
  <c r="M29" i="12" s="1"/>
  <c r="L27" i="12"/>
  <c r="L29" i="12" s="1"/>
  <c r="K27" i="12"/>
  <c r="K29" i="12" s="1"/>
  <c r="J27" i="12"/>
  <c r="J29" i="12" s="1"/>
  <c r="I27" i="12"/>
  <c r="I29" i="12" s="1"/>
  <c r="H27" i="12"/>
  <c r="H29" i="12" s="1"/>
  <c r="G27" i="12"/>
  <c r="G29" i="12" s="1"/>
  <c r="F27" i="12"/>
  <c r="F29" i="12" s="1"/>
  <c r="E27" i="12"/>
  <c r="E29" i="12" s="1"/>
  <c r="D27" i="12"/>
  <c r="D29" i="12" s="1"/>
  <c r="P14" i="12"/>
  <c r="O14" i="12"/>
  <c r="N14" i="12"/>
  <c r="M14" i="12"/>
  <c r="L14" i="12"/>
  <c r="K14" i="12"/>
  <c r="J14" i="12"/>
  <c r="I14" i="12"/>
  <c r="H14" i="12"/>
  <c r="G14" i="12"/>
  <c r="F14" i="12"/>
  <c r="E14" i="12"/>
  <c r="D14" i="12"/>
  <c r="O266" i="7"/>
  <c r="O265" i="7"/>
  <c r="O264" i="7"/>
  <c r="O263" i="7"/>
  <c r="O262" i="7"/>
  <c r="O261" i="7"/>
  <c r="O260" i="7"/>
  <c r="O259" i="7"/>
  <c r="O258" i="7"/>
  <c r="O257" i="7"/>
  <c r="O256" i="7"/>
  <c r="O255" i="7"/>
  <c r="O254" i="7"/>
  <c r="O253" i="7"/>
  <c r="O252" i="7"/>
  <c r="O251" i="7"/>
  <c r="O250" i="7"/>
  <c r="O249" i="7"/>
  <c r="O248" i="7"/>
  <c r="O247" i="7"/>
  <c r="B75" i="7"/>
  <c r="B74" i="7"/>
  <c r="B73" i="7"/>
  <c r="B72" i="7"/>
  <c r="B71" i="7"/>
  <c r="B70" i="7"/>
  <c r="B69" i="7"/>
  <c r="B68" i="7"/>
  <c r="B67" i="7"/>
  <c r="B66" i="7"/>
  <c r="B65" i="7"/>
  <c r="B64" i="7"/>
  <c r="B63" i="7"/>
  <c r="B62" i="7"/>
  <c r="B61" i="7"/>
  <c r="B60" i="7"/>
  <c r="B59" i="7"/>
  <c r="B58" i="7"/>
  <c r="B57" i="7"/>
  <c r="B56" i="7"/>
  <c r="J55" i="7"/>
  <c r="I55" i="7"/>
  <c r="H55" i="7"/>
  <c r="G55" i="7"/>
  <c r="F55" i="7"/>
  <c r="E55" i="7"/>
  <c r="D55" i="7"/>
  <c r="C55" i="7"/>
  <c r="N50" i="7"/>
  <c r="M50" i="7"/>
  <c r="L50" i="7"/>
  <c r="K50" i="7"/>
  <c r="J50" i="7"/>
  <c r="I50" i="7"/>
  <c r="H50" i="7"/>
  <c r="G50" i="7"/>
  <c r="F50" i="7"/>
  <c r="E50" i="7"/>
  <c r="D50" i="7"/>
  <c r="C50" i="7"/>
  <c r="N29" i="7"/>
  <c r="N55" i="7" s="1"/>
  <c r="M29" i="7"/>
  <c r="M55" i="7" s="1"/>
  <c r="L29" i="7"/>
  <c r="L55" i="7" s="1"/>
  <c r="K29" i="7"/>
  <c r="K55" i="7" s="1"/>
  <c r="J29" i="7"/>
  <c r="I29" i="7"/>
  <c r="H29" i="7"/>
  <c r="G29" i="7"/>
  <c r="F29" i="7"/>
  <c r="E29" i="7"/>
  <c r="D29" i="7"/>
  <c r="C29" i="7"/>
  <c r="N26" i="7"/>
  <c r="M26" i="7"/>
  <c r="L26" i="7"/>
  <c r="K26" i="7"/>
  <c r="J26" i="7"/>
  <c r="I26" i="7"/>
  <c r="H26" i="7"/>
  <c r="G26" i="7"/>
  <c r="F26" i="7"/>
  <c r="E26" i="7"/>
  <c r="D26" i="7"/>
  <c r="C26" i="7"/>
  <c r="P227" i="6"/>
  <c r="O227" i="6"/>
  <c r="N227" i="6"/>
  <c r="M227" i="6"/>
  <c r="L227" i="6"/>
  <c r="K227" i="6"/>
  <c r="J227" i="6"/>
  <c r="I227" i="6"/>
  <c r="H227" i="6"/>
  <c r="G227" i="6"/>
  <c r="F227" i="6"/>
  <c r="E227" i="6"/>
  <c r="D227" i="6"/>
  <c r="P195" i="6"/>
  <c r="O195" i="6"/>
  <c r="N195" i="6"/>
  <c r="M195" i="6"/>
  <c r="L195" i="6"/>
  <c r="K195" i="6"/>
  <c r="J195" i="6"/>
  <c r="I195" i="6"/>
  <c r="H195" i="6"/>
  <c r="G195" i="6"/>
  <c r="F195" i="6"/>
  <c r="E195" i="6"/>
  <c r="D195" i="6"/>
  <c r="P183" i="6"/>
  <c r="P228" i="6" s="1"/>
  <c r="P231" i="6" s="1"/>
  <c r="P30" i="6" s="1"/>
  <c r="O183" i="6"/>
  <c r="N183" i="6"/>
  <c r="M183" i="6"/>
  <c r="L183" i="6"/>
  <c r="K183" i="6"/>
  <c r="J183" i="6"/>
  <c r="I183" i="6"/>
  <c r="H183" i="6"/>
  <c r="G183" i="6"/>
  <c r="F183" i="6"/>
  <c r="F228" i="6" s="1"/>
  <c r="F231" i="6" s="1"/>
  <c r="F30" i="6" s="1"/>
  <c r="E183" i="6"/>
  <c r="D183" i="6"/>
  <c r="D228" i="6" s="1"/>
  <c r="D231" i="6" s="1"/>
  <c r="D30" i="6" s="1"/>
  <c r="G164" i="6"/>
  <c r="G163" i="6"/>
  <c r="G162" i="6"/>
  <c r="G161" i="6"/>
  <c r="G160" i="6"/>
  <c r="G159" i="6"/>
  <c r="G158" i="6"/>
  <c r="G157" i="6"/>
  <c r="G156" i="6"/>
  <c r="G155" i="6"/>
  <c r="G154" i="6"/>
  <c r="G153" i="6"/>
  <c r="P142" i="6"/>
  <c r="O142" i="6"/>
  <c r="M142" i="6"/>
  <c r="L142" i="6"/>
  <c r="J142" i="6"/>
  <c r="I142" i="6"/>
  <c r="G142" i="6"/>
  <c r="F142" i="6"/>
  <c r="D142" i="6"/>
  <c r="N140" i="6"/>
  <c r="N142" i="6" s="1"/>
  <c r="K140" i="6"/>
  <c r="H140" i="6"/>
  <c r="H142" i="6" s="1"/>
  <c r="E140" i="6"/>
  <c r="K139" i="6"/>
  <c r="E139" i="6"/>
  <c r="P134" i="6"/>
  <c r="O134" i="6"/>
  <c r="N134" i="6"/>
  <c r="M134" i="6"/>
  <c r="L134" i="6"/>
  <c r="K134" i="6"/>
  <c r="J134" i="6"/>
  <c r="I134" i="6"/>
  <c r="H134" i="6"/>
  <c r="G134" i="6"/>
  <c r="F134" i="6"/>
  <c r="E134" i="6"/>
  <c r="D134" i="6"/>
  <c r="P123" i="6"/>
  <c r="O123" i="6"/>
  <c r="N123" i="6"/>
  <c r="M123" i="6"/>
  <c r="L123" i="6"/>
  <c r="K123" i="6"/>
  <c r="J123" i="6"/>
  <c r="I123" i="6"/>
  <c r="H123" i="6"/>
  <c r="G123" i="6"/>
  <c r="F123" i="6"/>
  <c r="E123" i="6"/>
  <c r="D123" i="6"/>
  <c r="P116" i="6"/>
  <c r="O116" i="6"/>
  <c r="N116" i="6"/>
  <c r="M116" i="6"/>
  <c r="L116" i="6"/>
  <c r="K116" i="6"/>
  <c r="J116" i="6"/>
  <c r="I116" i="6"/>
  <c r="H116" i="6"/>
  <c r="G116" i="6"/>
  <c r="F116" i="6"/>
  <c r="E116" i="6"/>
  <c r="D116" i="6"/>
  <c r="P108" i="6"/>
  <c r="O108" i="6"/>
  <c r="N108" i="6"/>
  <c r="M108" i="6"/>
  <c r="L108" i="6"/>
  <c r="K108" i="6"/>
  <c r="J108" i="6"/>
  <c r="I108" i="6"/>
  <c r="H108" i="6"/>
  <c r="G108" i="6"/>
  <c r="F108" i="6"/>
  <c r="E108" i="6"/>
  <c r="D108" i="6"/>
  <c r="P96" i="6"/>
  <c r="O96" i="6"/>
  <c r="N96" i="6"/>
  <c r="M96" i="6"/>
  <c r="L96" i="6"/>
  <c r="K96" i="6"/>
  <c r="J96" i="6"/>
  <c r="I96" i="6"/>
  <c r="H96" i="6"/>
  <c r="G96" i="6"/>
  <c r="F96" i="6"/>
  <c r="E96" i="6"/>
  <c r="D96" i="6"/>
  <c r="D83" i="6"/>
  <c r="P82" i="6"/>
  <c r="O82" i="6"/>
  <c r="N82" i="6"/>
  <c r="M82" i="6"/>
  <c r="L82" i="6"/>
  <c r="K82" i="6"/>
  <c r="J82" i="6"/>
  <c r="I82" i="6"/>
  <c r="H82" i="6"/>
  <c r="G82" i="6"/>
  <c r="F82" i="6"/>
  <c r="E82" i="6"/>
  <c r="D82" i="6"/>
  <c r="P45" i="6"/>
  <c r="O45" i="6"/>
  <c r="N45" i="6"/>
  <c r="N83" i="6" s="1"/>
  <c r="M45" i="6"/>
  <c r="L45" i="6"/>
  <c r="L83" i="6" s="1"/>
  <c r="K45" i="6"/>
  <c r="J45" i="6"/>
  <c r="J83" i="6" s="1"/>
  <c r="I45" i="6"/>
  <c r="H45" i="6"/>
  <c r="H83" i="6" s="1"/>
  <c r="G45" i="6"/>
  <c r="F45" i="6"/>
  <c r="E45" i="6"/>
  <c r="E83" i="6" s="1"/>
  <c r="D45" i="6"/>
  <c r="N29" i="6"/>
  <c r="D29" i="6"/>
  <c r="P27" i="6"/>
  <c r="P29" i="6" s="1"/>
  <c r="O27" i="6"/>
  <c r="O29" i="6" s="1"/>
  <c r="N27" i="6"/>
  <c r="M27" i="6"/>
  <c r="M29" i="6" s="1"/>
  <c r="L27" i="6"/>
  <c r="L29" i="6" s="1"/>
  <c r="K27" i="6"/>
  <c r="K29" i="6" s="1"/>
  <c r="J27" i="6"/>
  <c r="J29" i="6" s="1"/>
  <c r="I27" i="6"/>
  <c r="I29" i="6" s="1"/>
  <c r="H27" i="6"/>
  <c r="H29" i="6" s="1"/>
  <c r="G27" i="6"/>
  <c r="G29" i="6" s="1"/>
  <c r="F27" i="6"/>
  <c r="F29" i="6" s="1"/>
  <c r="E27" i="6"/>
  <c r="E29" i="6" s="1"/>
  <c r="D27" i="6"/>
  <c r="P14" i="6"/>
  <c r="O14" i="6"/>
  <c r="N14" i="6"/>
  <c r="M14" i="6"/>
  <c r="L14" i="6"/>
  <c r="K14" i="6"/>
  <c r="J14" i="6"/>
  <c r="I14" i="6"/>
  <c r="H14" i="6"/>
  <c r="G14" i="6"/>
  <c r="F14" i="6"/>
  <c r="E14" i="6"/>
  <c r="D14" i="6"/>
  <c r="N186" i="3"/>
  <c r="N189" i="3" s="1"/>
  <c r="N30" i="3" s="1"/>
  <c r="D186" i="3"/>
  <c r="D189" i="3" s="1"/>
  <c r="D30" i="3" s="1"/>
  <c r="P185" i="3"/>
  <c r="O185" i="3"/>
  <c r="N185" i="3"/>
  <c r="M185" i="3"/>
  <c r="L185" i="3"/>
  <c r="K185" i="3"/>
  <c r="J185" i="3"/>
  <c r="I185" i="3"/>
  <c r="H185" i="3"/>
  <c r="G185" i="3"/>
  <c r="F185" i="3"/>
  <c r="E185" i="3"/>
  <c r="D185" i="3"/>
  <c r="P153" i="3"/>
  <c r="O153" i="3"/>
  <c r="N153" i="3"/>
  <c r="M153" i="3"/>
  <c r="L153" i="3"/>
  <c r="K153" i="3"/>
  <c r="J153" i="3"/>
  <c r="I153" i="3"/>
  <c r="H153" i="3"/>
  <c r="G153" i="3"/>
  <c r="F153" i="3"/>
  <c r="E153" i="3"/>
  <c r="D153" i="3"/>
  <c r="P141" i="3"/>
  <c r="P186" i="3" s="1"/>
  <c r="P189" i="3" s="1"/>
  <c r="P30" i="3" s="1"/>
  <c r="P31" i="3" s="1"/>
  <c r="P32" i="3" s="1"/>
  <c r="O141" i="3"/>
  <c r="O186" i="3" s="1"/>
  <c r="O189" i="3" s="1"/>
  <c r="O30" i="3" s="1"/>
  <c r="N141" i="3"/>
  <c r="M141" i="3"/>
  <c r="L141" i="3"/>
  <c r="L186" i="3" s="1"/>
  <c r="L189" i="3" s="1"/>
  <c r="L30" i="3" s="1"/>
  <c r="L31" i="3" s="1"/>
  <c r="K141" i="3"/>
  <c r="K186" i="3" s="1"/>
  <c r="K189" i="3" s="1"/>
  <c r="K30" i="3" s="1"/>
  <c r="J141" i="3"/>
  <c r="J186" i="3" s="1"/>
  <c r="J189" i="3" s="1"/>
  <c r="J30" i="3" s="1"/>
  <c r="I141" i="3"/>
  <c r="H141" i="3"/>
  <c r="H186" i="3" s="1"/>
  <c r="H189" i="3" s="1"/>
  <c r="H30" i="3" s="1"/>
  <c r="G141" i="3"/>
  <c r="F141" i="3"/>
  <c r="E141" i="3"/>
  <c r="E186" i="3" s="1"/>
  <c r="E189" i="3" s="1"/>
  <c r="E30" i="3" s="1"/>
  <c r="D141" i="3"/>
  <c r="P127" i="3"/>
  <c r="O127" i="3"/>
  <c r="N127" i="3"/>
  <c r="M127" i="3"/>
  <c r="L127" i="3"/>
  <c r="K127" i="3"/>
  <c r="J127" i="3"/>
  <c r="I127" i="3"/>
  <c r="H127" i="3"/>
  <c r="G127" i="3"/>
  <c r="F127" i="3"/>
  <c r="E127" i="3"/>
  <c r="D127" i="3"/>
  <c r="C127" i="3"/>
  <c r="P123" i="3"/>
  <c r="O123" i="3"/>
  <c r="N123" i="3"/>
  <c r="M123" i="3"/>
  <c r="L123" i="3"/>
  <c r="K123" i="3"/>
  <c r="J123" i="3"/>
  <c r="I123" i="3"/>
  <c r="H123" i="3"/>
  <c r="G123" i="3"/>
  <c r="F123" i="3"/>
  <c r="E123" i="3"/>
  <c r="D123" i="3"/>
  <c r="P116" i="3"/>
  <c r="O116" i="3"/>
  <c r="N116" i="3"/>
  <c r="M116" i="3"/>
  <c r="L116" i="3"/>
  <c r="K116" i="3"/>
  <c r="J116" i="3"/>
  <c r="I116" i="3"/>
  <c r="H116" i="3"/>
  <c r="G116" i="3"/>
  <c r="F116" i="3"/>
  <c r="E116" i="3"/>
  <c r="D116" i="3"/>
  <c r="P108" i="3"/>
  <c r="O108" i="3"/>
  <c r="N108" i="3"/>
  <c r="M108" i="3"/>
  <c r="L108" i="3"/>
  <c r="K108" i="3"/>
  <c r="J108" i="3"/>
  <c r="I108" i="3"/>
  <c r="H108" i="3"/>
  <c r="G108" i="3"/>
  <c r="F108" i="3"/>
  <c r="E108" i="3"/>
  <c r="D108" i="3"/>
  <c r="P96" i="3"/>
  <c r="O96" i="3"/>
  <c r="N96" i="3"/>
  <c r="M96" i="3"/>
  <c r="L96" i="3"/>
  <c r="K96" i="3"/>
  <c r="J96" i="3"/>
  <c r="I96" i="3"/>
  <c r="H96" i="3"/>
  <c r="G96" i="3"/>
  <c r="F96" i="3"/>
  <c r="E96" i="3"/>
  <c r="D96" i="3"/>
  <c r="K83" i="3"/>
  <c r="D83" i="3"/>
  <c r="P82" i="3"/>
  <c r="O82" i="3"/>
  <c r="N82" i="3"/>
  <c r="M82" i="3"/>
  <c r="L82" i="3"/>
  <c r="K82" i="3"/>
  <c r="J82" i="3"/>
  <c r="I82" i="3"/>
  <c r="H82" i="3"/>
  <c r="G82" i="3"/>
  <c r="F82" i="3"/>
  <c r="E82" i="3"/>
  <c r="D82" i="3"/>
  <c r="P45" i="3"/>
  <c r="P83" i="3" s="1"/>
  <c r="O45" i="3"/>
  <c r="O83" i="3" s="1"/>
  <c r="N45" i="3"/>
  <c r="N83" i="3" s="1"/>
  <c r="M45" i="3"/>
  <c r="M83" i="3" s="1"/>
  <c r="L45" i="3"/>
  <c r="L83" i="3" s="1"/>
  <c r="K45" i="3"/>
  <c r="J45" i="3"/>
  <c r="I45" i="3"/>
  <c r="H45" i="3"/>
  <c r="H83" i="3" s="1"/>
  <c r="G45" i="3"/>
  <c r="G83" i="3" s="1"/>
  <c r="F45" i="3"/>
  <c r="F83" i="3" s="1"/>
  <c r="E45" i="3"/>
  <c r="E83" i="3" s="1"/>
  <c r="D45" i="3"/>
  <c r="L29" i="3"/>
  <c r="K29" i="3"/>
  <c r="J29" i="3"/>
  <c r="P27" i="3"/>
  <c r="P29" i="3" s="1"/>
  <c r="O27" i="3"/>
  <c r="O29" i="3" s="1"/>
  <c r="N27" i="3"/>
  <c r="N29" i="3" s="1"/>
  <c r="M27" i="3"/>
  <c r="M29" i="3" s="1"/>
  <c r="L27" i="3"/>
  <c r="K27" i="3"/>
  <c r="J27" i="3"/>
  <c r="I27" i="3"/>
  <c r="I29" i="3" s="1"/>
  <c r="H27" i="3"/>
  <c r="H29" i="3" s="1"/>
  <c r="H31" i="3" s="1"/>
  <c r="G27" i="3"/>
  <c r="G29" i="3" s="1"/>
  <c r="F27" i="3"/>
  <c r="F29" i="3" s="1"/>
  <c r="E27" i="3"/>
  <c r="E29" i="3" s="1"/>
  <c r="D27" i="3"/>
  <c r="D29" i="3" s="1"/>
  <c r="P14" i="3"/>
  <c r="O14" i="3"/>
  <c r="N14" i="3"/>
  <c r="M14" i="3"/>
  <c r="L14" i="3"/>
  <c r="K14" i="3"/>
  <c r="J14" i="3"/>
  <c r="I14" i="3"/>
  <c r="H14" i="3"/>
  <c r="G14" i="3"/>
  <c r="F14" i="3"/>
  <c r="E14" i="3"/>
  <c r="D14" i="3"/>
  <c r="H83" i="22" l="1"/>
  <c r="Q45" i="22"/>
  <c r="Q83" i="22" s="1"/>
  <c r="M83" i="22"/>
  <c r="Q108" i="22"/>
  <c r="F228" i="22"/>
  <c r="F231" i="22" s="1"/>
  <c r="F30" i="22" s="1"/>
  <c r="P83" i="22"/>
  <c r="G228" i="22"/>
  <c r="G231" i="22" s="1"/>
  <c r="G30" i="22" s="1"/>
  <c r="Q14" i="22"/>
  <c r="Q96" i="22"/>
  <c r="Q123" i="22"/>
  <c r="J228" i="22"/>
  <c r="J231" i="22" s="1"/>
  <c r="J30" i="22" s="1"/>
  <c r="K228" i="22"/>
  <c r="K231" i="22" s="1"/>
  <c r="K30" i="22" s="1"/>
  <c r="E83" i="22"/>
  <c r="L228" i="22"/>
  <c r="L231" i="22" s="1"/>
  <c r="L30" i="22" s="1"/>
  <c r="Q134" i="22"/>
  <c r="L228" i="20"/>
  <c r="L231" i="20" s="1"/>
  <c r="L30" i="20" s="1"/>
  <c r="E83" i="20"/>
  <c r="M228" i="20"/>
  <c r="M231" i="20" s="1"/>
  <c r="M30" i="20" s="1"/>
  <c r="K83" i="20"/>
  <c r="Q45" i="20"/>
  <c r="Q108" i="20"/>
  <c r="E228" i="20"/>
  <c r="E231" i="20" s="1"/>
  <c r="E30" i="20" s="1"/>
  <c r="N83" i="20"/>
  <c r="Q14" i="20"/>
  <c r="Q96" i="20"/>
  <c r="Q123" i="20"/>
  <c r="J228" i="20"/>
  <c r="J231" i="20" s="1"/>
  <c r="J30" i="20" s="1"/>
  <c r="Q30" i="20" s="1"/>
  <c r="K228" i="20"/>
  <c r="K231" i="20" s="1"/>
  <c r="K30" i="20" s="1"/>
  <c r="C168" i="35"/>
  <c r="C186" i="35" s="1"/>
  <c r="K168" i="35"/>
  <c r="K186" i="35" s="1"/>
  <c r="L168" i="35"/>
  <c r="L186" i="35" s="1"/>
  <c r="M168" i="35"/>
  <c r="M186" i="35" s="1"/>
  <c r="N168" i="35"/>
  <c r="N186" i="35" s="1"/>
  <c r="O168" i="35"/>
  <c r="O186" i="35" s="1"/>
  <c r="J186" i="35"/>
  <c r="C120" i="35"/>
  <c r="D120" i="35"/>
  <c r="E120" i="35"/>
  <c r="F120" i="35"/>
  <c r="H120" i="35"/>
  <c r="J120" i="35"/>
  <c r="K120" i="35"/>
  <c r="L120" i="35"/>
  <c r="M120" i="35"/>
  <c r="N120" i="35"/>
  <c r="K73" i="35"/>
  <c r="C73" i="35"/>
  <c r="D73" i="35"/>
  <c r="H73" i="35"/>
  <c r="I73" i="35"/>
  <c r="J73" i="35"/>
  <c r="J133" i="35" s="1"/>
  <c r="L73" i="35"/>
  <c r="M73" i="35"/>
  <c r="N73" i="35"/>
  <c r="E73" i="35"/>
  <c r="E133" i="35" s="1"/>
  <c r="G133" i="35"/>
  <c r="O73" i="35"/>
  <c r="O133" i="35" s="1"/>
  <c r="H186" i="12"/>
  <c r="N186" i="12"/>
  <c r="O186" i="12"/>
  <c r="E186" i="12"/>
  <c r="G186" i="12"/>
  <c r="I186" i="12"/>
  <c r="J186" i="12"/>
  <c r="K186" i="12"/>
  <c r="F83" i="12"/>
  <c r="J83" i="12"/>
  <c r="M83" i="12"/>
  <c r="G83" i="12"/>
  <c r="K83" i="12"/>
  <c r="L83" i="12"/>
  <c r="P83" i="12"/>
  <c r="K228" i="6"/>
  <c r="K231" i="6" s="1"/>
  <c r="K30" i="6" s="1"/>
  <c r="N228" i="6"/>
  <c r="N231" i="6" s="1"/>
  <c r="N30" i="6" s="1"/>
  <c r="E228" i="6"/>
  <c r="E231" i="6" s="1"/>
  <c r="E30" i="6" s="1"/>
  <c r="E31" i="6" s="1"/>
  <c r="E32" i="6" s="1"/>
  <c r="G228" i="6"/>
  <c r="G231" i="6" s="1"/>
  <c r="G30" i="6" s="1"/>
  <c r="H228" i="6"/>
  <c r="H231" i="6" s="1"/>
  <c r="H30" i="6" s="1"/>
  <c r="H31" i="6" s="1"/>
  <c r="H32" i="6" s="1"/>
  <c r="I228" i="6"/>
  <c r="I231" i="6" s="1"/>
  <c r="I30" i="6" s="1"/>
  <c r="J228" i="6"/>
  <c r="J231" i="6" s="1"/>
  <c r="J30" i="6" s="1"/>
  <c r="L228" i="6"/>
  <c r="L231" i="6" s="1"/>
  <c r="L30" i="6" s="1"/>
  <c r="L31" i="6" s="1"/>
  <c r="L32" i="6" s="1"/>
  <c r="M228" i="6"/>
  <c r="M231" i="6" s="1"/>
  <c r="M30" i="6" s="1"/>
  <c r="M31" i="6" s="1"/>
  <c r="M32" i="6" s="1"/>
  <c r="O228" i="6"/>
  <c r="O231" i="6" s="1"/>
  <c r="O30" i="6" s="1"/>
  <c r="O31" i="6" s="1"/>
  <c r="O32" i="6" s="1"/>
  <c r="O84" i="6" s="1"/>
  <c r="O109" i="6" s="1"/>
  <c r="O124" i="6" s="1"/>
  <c r="O126" i="6" s="1"/>
  <c r="K142" i="6"/>
  <c r="M83" i="6"/>
  <c r="P83" i="6"/>
  <c r="O83" i="6"/>
  <c r="F83" i="6"/>
  <c r="G83" i="6"/>
  <c r="I83" i="6"/>
  <c r="K83" i="6"/>
  <c r="D31" i="6"/>
  <c r="D32" i="6" s="1"/>
  <c r="D33" i="6" s="1"/>
  <c r="P31" i="6"/>
  <c r="P32" i="6" s="1"/>
  <c r="P33" i="6" s="1"/>
  <c r="O31" i="3"/>
  <c r="O32" i="3" s="1"/>
  <c r="G31" i="3"/>
  <c r="D31" i="3"/>
  <c r="I186" i="3"/>
  <c r="I189" i="3" s="1"/>
  <c r="I30" i="3" s="1"/>
  <c r="I31" i="3" s="1"/>
  <c r="I32" i="3" s="1"/>
  <c r="N31" i="3"/>
  <c r="M186" i="3"/>
  <c r="M189" i="3" s="1"/>
  <c r="M30" i="3" s="1"/>
  <c r="M31" i="3" s="1"/>
  <c r="K31" i="3"/>
  <c r="H32" i="3"/>
  <c r="J32" i="3"/>
  <c r="J33" i="3" s="1"/>
  <c r="M32" i="3"/>
  <c r="M84" i="3" s="1"/>
  <c r="M109" i="3" s="1"/>
  <c r="M124" i="3" s="1"/>
  <c r="K32" i="3"/>
  <c r="K33" i="3" s="1"/>
  <c r="N32" i="3"/>
  <c r="N84" i="3" s="1"/>
  <c r="N109" i="3" s="1"/>
  <c r="N124" i="3" s="1"/>
  <c r="I83" i="3"/>
  <c r="F186" i="3"/>
  <c r="F189" i="3" s="1"/>
  <c r="F30" i="3" s="1"/>
  <c r="F31" i="3" s="1"/>
  <c r="F32" i="3" s="1"/>
  <c r="J83" i="3"/>
  <c r="G186" i="3"/>
  <c r="G189" i="3" s="1"/>
  <c r="G30" i="3" s="1"/>
  <c r="J31" i="3"/>
  <c r="L32" i="3"/>
  <c r="L33" i="3" s="1"/>
  <c r="Q30" i="22"/>
  <c r="Q25" i="22"/>
  <c r="Q83" i="20"/>
  <c r="I27" i="20"/>
  <c r="I29" i="20" s="1"/>
  <c r="I31" i="20" s="1"/>
  <c r="I32" i="20" s="1"/>
  <c r="C133" i="35"/>
  <c r="D133" i="35"/>
  <c r="D186" i="35"/>
  <c r="F133" i="35"/>
  <c r="E186" i="35"/>
  <c r="F186" i="35"/>
  <c r="H133" i="35"/>
  <c r="G186" i="35"/>
  <c r="I133" i="35"/>
  <c r="H186" i="35"/>
  <c r="I186" i="35"/>
  <c r="K133" i="35"/>
  <c r="I31" i="6"/>
  <c r="I32" i="6" s="1"/>
  <c r="I84" i="6" s="1"/>
  <c r="I109" i="6" s="1"/>
  <c r="I124" i="6" s="1"/>
  <c r="I126" i="6" s="1"/>
  <c r="J31" i="6"/>
  <c r="J32" i="6" s="1"/>
  <c r="J84" i="6" s="1"/>
  <c r="J109" i="6" s="1"/>
  <c r="J124" i="6" s="1"/>
  <c r="J126" i="6" s="1"/>
  <c r="K31" i="6"/>
  <c r="K32" i="6" s="1"/>
  <c r="F31" i="6"/>
  <c r="F32" i="6" s="1"/>
  <c r="G31" i="6"/>
  <c r="G32" i="6" s="1"/>
  <c r="N31" i="6"/>
  <c r="N32" i="6" s="1"/>
  <c r="E142" i="6"/>
  <c r="H84" i="3"/>
  <c r="H109" i="3" s="1"/>
  <c r="H124" i="3" s="1"/>
  <c r="H33" i="3"/>
  <c r="J84" i="3"/>
  <c r="J109" i="3" s="1"/>
  <c r="J124" i="3" s="1"/>
  <c r="L84" i="3"/>
  <c r="L109" i="3" s="1"/>
  <c r="L124" i="3" s="1"/>
  <c r="E31" i="3"/>
  <c r="E32" i="3" s="1"/>
  <c r="D32" i="3"/>
  <c r="O33" i="3"/>
  <c r="O84" i="3"/>
  <c r="O109" i="3" s="1"/>
  <c r="O124" i="3" s="1"/>
  <c r="P33" i="3"/>
  <c r="P84" i="3"/>
  <c r="P109" i="3" s="1"/>
  <c r="P124" i="3" s="1"/>
  <c r="G32" i="3"/>
  <c r="N133" i="35" l="1"/>
  <c r="M133" i="35"/>
  <c r="L133" i="35"/>
  <c r="D84" i="6"/>
  <c r="D109" i="6" s="1"/>
  <c r="D124" i="6" s="1"/>
  <c r="D126" i="6" s="1"/>
  <c r="P84" i="6"/>
  <c r="P109" i="6" s="1"/>
  <c r="P124" i="6" s="1"/>
  <c r="P126" i="6" s="1"/>
  <c r="I84" i="3"/>
  <c r="I109" i="3" s="1"/>
  <c r="I124" i="3" s="1"/>
  <c r="I33" i="3"/>
  <c r="N33" i="3"/>
  <c r="M33" i="3"/>
  <c r="K84" i="3"/>
  <c r="K109" i="3" s="1"/>
  <c r="K124" i="3" s="1"/>
  <c r="K27" i="22"/>
  <c r="K29" i="22" s="1"/>
  <c r="K31" i="22" s="1"/>
  <c r="K32" i="22" s="1"/>
  <c r="K84" i="22" s="1"/>
  <c r="K109" i="22" s="1"/>
  <c r="K124" i="22" s="1"/>
  <c r="K126" i="22" s="1"/>
  <c r="I27" i="22"/>
  <c r="I29" i="22" s="1"/>
  <c r="I31" i="22" s="1"/>
  <c r="I32" i="22" s="1"/>
  <c r="I33" i="22" s="1"/>
  <c r="Q23" i="22"/>
  <c r="L27" i="22"/>
  <c r="L29" i="22" s="1"/>
  <c r="L31" i="22" s="1"/>
  <c r="L32" i="22" s="1"/>
  <c r="L33" i="22" s="1"/>
  <c r="J27" i="22"/>
  <c r="J29" i="22" s="1"/>
  <c r="J31" i="22" s="1"/>
  <c r="J32" i="22" s="1"/>
  <c r="J84" i="22" s="1"/>
  <c r="J109" i="22" s="1"/>
  <c r="J124" i="22" s="1"/>
  <c r="J126" i="22" s="1"/>
  <c r="Q24" i="22"/>
  <c r="G27" i="22"/>
  <c r="G29" i="22" s="1"/>
  <c r="G31" i="22" s="1"/>
  <c r="G32" i="22" s="1"/>
  <c r="G33" i="22" s="1"/>
  <c r="O27" i="22"/>
  <c r="O29" i="22" s="1"/>
  <c r="O31" i="22" s="1"/>
  <c r="O32" i="22" s="1"/>
  <c r="O33" i="22" s="1"/>
  <c r="M27" i="22"/>
  <c r="M29" i="22" s="1"/>
  <c r="M31" i="22" s="1"/>
  <c r="M32" i="22" s="1"/>
  <c r="M84" i="22" s="1"/>
  <c r="M109" i="22" s="1"/>
  <c r="M124" i="22" s="1"/>
  <c r="M126" i="22" s="1"/>
  <c r="Q26" i="22"/>
  <c r="Q19" i="22"/>
  <c r="H27" i="22"/>
  <c r="H29" i="22" s="1"/>
  <c r="H31" i="22" s="1"/>
  <c r="H32" i="22" s="1"/>
  <c r="Q18" i="22"/>
  <c r="P27" i="22"/>
  <c r="P29" i="22" s="1"/>
  <c r="P31" i="22" s="1"/>
  <c r="P32" i="22" s="1"/>
  <c r="Q20" i="22"/>
  <c r="Q22" i="22"/>
  <c r="N27" i="22"/>
  <c r="N29" i="22" s="1"/>
  <c r="N31" i="22" s="1"/>
  <c r="N32" i="22" s="1"/>
  <c r="Q21" i="22"/>
  <c r="F27" i="22"/>
  <c r="F29" i="22" s="1"/>
  <c r="F31" i="22" s="1"/>
  <c r="F32" i="22" s="1"/>
  <c r="E27" i="22"/>
  <c r="E29" i="22" s="1"/>
  <c r="E31" i="22" s="1"/>
  <c r="E32" i="22" s="1"/>
  <c r="Q17" i="22"/>
  <c r="D27" i="22"/>
  <c r="E27" i="20"/>
  <c r="E29" i="20" s="1"/>
  <c r="E31" i="20" s="1"/>
  <c r="E32" i="20" s="1"/>
  <c r="E33" i="20" s="1"/>
  <c r="Q25" i="20"/>
  <c r="Q23" i="20"/>
  <c r="J27" i="20"/>
  <c r="J29" i="20" s="1"/>
  <c r="J31" i="20" s="1"/>
  <c r="J32" i="20" s="1"/>
  <c r="J84" i="20" s="1"/>
  <c r="J109" i="20" s="1"/>
  <c r="J124" i="20" s="1"/>
  <c r="J126" i="20" s="1"/>
  <c r="Q24" i="20"/>
  <c r="H27" i="20"/>
  <c r="H29" i="20" s="1"/>
  <c r="H31" i="20" s="1"/>
  <c r="H32" i="20" s="1"/>
  <c r="H84" i="20" s="1"/>
  <c r="H109" i="20" s="1"/>
  <c r="H124" i="20" s="1"/>
  <c r="H126" i="20" s="1"/>
  <c r="M27" i="20"/>
  <c r="M29" i="20" s="1"/>
  <c r="M31" i="20" s="1"/>
  <c r="M32" i="20" s="1"/>
  <c r="M84" i="20" s="1"/>
  <c r="M109" i="20" s="1"/>
  <c r="M124" i="20" s="1"/>
  <c r="M126" i="20" s="1"/>
  <c r="O27" i="20"/>
  <c r="O29" i="20" s="1"/>
  <c r="O31" i="20" s="1"/>
  <c r="O32" i="20" s="1"/>
  <c r="O84" i="20" s="1"/>
  <c r="O109" i="20" s="1"/>
  <c r="O124" i="20" s="1"/>
  <c r="O126" i="20" s="1"/>
  <c r="I84" i="20"/>
  <c r="I109" i="20" s="1"/>
  <c r="I124" i="20" s="1"/>
  <c r="I126" i="20" s="1"/>
  <c r="I33" i="20"/>
  <c r="G27" i="20"/>
  <c r="G29" i="20" s="1"/>
  <c r="G31" i="20" s="1"/>
  <c r="G32" i="20" s="1"/>
  <c r="L27" i="20"/>
  <c r="L29" i="20" s="1"/>
  <c r="L31" i="20" s="1"/>
  <c r="L32" i="20" s="1"/>
  <c r="Q22" i="20"/>
  <c r="Q17" i="20"/>
  <c r="D27" i="20"/>
  <c r="Q19" i="20"/>
  <c r="Q21" i="20"/>
  <c r="P27" i="20"/>
  <c r="P29" i="20" s="1"/>
  <c r="P31" i="20" s="1"/>
  <c r="P32" i="20" s="1"/>
  <c r="Q20" i="20"/>
  <c r="K27" i="20"/>
  <c r="K29" i="20" s="1"/>
  <c r="K31" i="20" s="1"/>
  <c r="K32" i="20" s="1"/>
  <c r="Q18" i="20"/>
  <c r="Q26" i="20"/>
  <c r="F27" i="20"/>
  <c r="F29" i="20" s="1"/>
  <c r="F31" i="20" s="1"/>
  <c r="F32" i="20" s="1"/>
  <c r="N27" i="20"/>
  <c r="N29" i="20" s="1"/>
  <c r="N31" i="20" s="1"/>
  <c r="N32" i="20" s="1"/>
  <c r="K84" i="6"/>
  <c r="K109" i="6" s="1"/>
  <c r="K124" i="6" s="1"/>
  <c r="K126" i="6" s="1"/>
  <c r="K33" i="6"/>
  <c r="O33" i="6"/>
  <c r="J33" i="6"/>
  <c r="I33" i="6"/>
  <c r="H84" i="6"/>
  <c r="H109" i="6" s="1"/>
  <c r="H124" i="6" s="1"/>
  <c r="H126" i="6" s="1"/>
  <c r="H33" i="6"/>
  <c r="M84" i="6"/>
  <c r="M109" i="6" s="1"/>
  <c r="M124" i="6" s="1"/>
  <c r="M126" i="6" s="1"/>
  <c r="M33" i="6"/>
  <c r="L84" i="6"/>
  <c r="L109" i="6" s="1"/>
  <c r="L124" i="6" s="1"/>
  <c r="L126" i="6" s="1"/>
  <c r="L33" i="6"/>
  <c r="N84" i="6"/>
  <c r="N109" i="6" s="1"/>
  <c r="N124" i="6" s="1"/>
  <c r="N126" i="6" s="1"/>
  <c r="N33" i="6"/>
  <c r="F84" i="6"/>
  <c r="F109" i="6" s="1"/>
  <c r="F124" i="6" s="1"/>
  <c r="F126" i="6" s="1"/>
  <c r="F33" i="6"/>
  <c r="E84" i="6"/>
  <c r="E109" i="6" s="1"/>
  <c r="E124" i="6" s="1"/>
  <c r="E126" i="6" s="1"/>
  <c r="E33" i="6"/>
  <c r="G84" i="6"/>
  <c r="G109" i="6" s="1"/>
  <c r="G124" i="6" s="1"/>
  <c r="G126" i="6" s="1"/>
  <c r="G33" i="6"/>
  <c r="E84" i="3"/>
  <c r="E109" i="3" s="1"/>
  <c r="E124" i="3" s="1"/>
  <c r="E33" i="3"/>
  <c r="D84" i="3"/>
  <c r="D109" i="3" s="1"/>
  <c r="D124" i="3" s="1"/>
  <c r="D33" i="3"/>
  <c r="G84" i="3"/>
  <c r="G109" i="3" s="1"/>
  <c r="G124" i="3" s="1"/>
  <c r="G33" i="3"/>
  <c r="F84" i="3"/>
  <c r="F109" i="3" s="1"/>
  <c r="F124" i="3" s="1"/>
  <c r="F33" i="3"/>
  <c r="I84" i="22" l="1"/>
  <c r="I109" i="22" s="1"/>
  <c r="I124" i="22" s="1"/>
  <c r="I126" i="22" s="1"/>
  <c r="K33" i="22"/>
  <c r="J33" i="22"/>
  <c r="L84" i="22"/>
  <c r="L109" i="22" s="1"/>
  <c r="L124" i="22" s="1"/>
  <c r="L126" i="22" s="1"/>
  <c r="E84" i="20"/>
  <c r="E109" i="20" s="1"/>
  <c r="E124" i="20" s="1"/>
  <c r="E126" i="20" s="1"/>
  <c r="J33" i="20"/>
  <c r="O33" i="20"/>
  <c r="M33" i="22"/>
  <c r="O84" i="22"/>
  <c r="O109" i="22" s="1"/>
  <c r="O124" i="22" s="1"/>
  <c r="O126" i="22" s="1"/>
  <c r="G84" i="22"/>
  <c r="G109" i="22" s="1"/>
  <c r="G124" i="22" s="1"/>
  <c r="G126" i="22" s="1"/>
  <c r="H84" i="22"/>
  <c r="H109" i="22" s="1"/>
  <c r="H124" i="22" s="1"/>
  <c r="H126" i="22" s="1"/>
  <c r="H33" i="22"/>
  <c r="D29" i="22"/>
  <c r="Q27" i="22"/>
  <c r="E84" i="22"/>
  <c r="E109" i="22" s="1"/>
  <c r="E124" i="22" s="1"/>
  <c r="E126" i="22" s="1"/>
  <c r="E33" i="22"/>
  <c r="F84" i="22"/>
  <c r="F109" i="22" s="1"/>
  <c r="F124" i="22" s="1"/>
  <c r="F126" i="22" s="1"/>
  <c r="F33" i="22"/>
  <c r="N33" i="22"/>
  <c r="N84" i="22"/>
  <c r="N109" i="22" s="1"/>
  <c r="N124" i="22" s="1"/>
  <c r="N126" i="22" s="1"/>
  <c r="P33" i="22"/>
  <c r="P84" i="22"/>
  <c r="P109" i="22" s="1"/>
  <c r="P124" i="22" s="1"/>
  <c r="P126" i="22" s="1"/>
  <c r="M33" i="20"/>
  <c r="H33" i="20"/>
  <c r="D29" i="20"/>
  <c r="Q27" i="20"/>
  <c r="N33" i="20"/>
  <c r="N84" i="20"/>
  <c r="N109" i="20" s="1"/>
  <c r="N124" i="20" s="1"/>
  <c r="N126" i="20" s="1"/>
  <c r="L84" i="20"/>
  <c r="L109" i="20" s="1"/>
  <c r="L124" i="20" s="1"/>
  <c r="L126" i="20" s="1"/>
  <c r="L33" i="20"/>
  <c r="F84" i="20"/>
  <c r="F109" i="20" s="1"/>
  <c r="F124" i="20" s="1"/>
  <c r="F126" i="20" s="1"/>
  <c r="F33" i="20"/>
  <c r="G84" i="20"/>
  <c r="G109" i="20" s="1"/>
  <c r="G124" i="20" s="1"/>
  <c r="G126" i="20" s="1"/>
  <c r="G33" i="20"/>
  <c r="K84" i="20"/>
  <c r="K109" i="20" s="1"/>
  <c r="K124" i="20" s="1"/>
  <c r="K126" i="20" s="1"/>
  <c r="K33" i="20"/>
  <c r="P33" i="20"/>
  <c r="P84" i="20"/>
  <c r="P109" i="20" s="1"/>
  <c r="P124" i="20" s="1"/>
  <c r="P126" i="20" s="1"/>
  <c r="Q29" i="22" l="1"/>
  <c r="D31" i="22"/>
  <c r="Q29" i="20"/>
  <c r="D31" i="20"/>
  <c r="D32" i="22" l="1"/>
  <c r="Q31" i="22"/>
  <c r="Q31" i="20"/>
  <c r="D32" i="20"/>
  <c r="Q32" i="22" l="1"/>
  <c r="Q33" i="22" s="1"/>
  <c r="D84" i="22"/>
  <c r="D33" i="22"/>
  <c r="Q32" i="20"/>
  <c r="Q33" i="20" s="1"/>
  <c r="D84" i="20"/>
  <c r="D33" i="20"/>
  <c r="D109" i="22" l="1"/>
  <c r="D124" i="22" s="1"/>
  <c r="D126" i="22" s="1"/>
  <c r="Q84" i="22"/>
  <c r="Q109" i="22" s="1"/>
  <c r="Q124" i="22" s="1"/>
  <c r="D109" i="20"/>
  <c r="D124" i="20" s="1"/>
  <c r="D126" i="20" s="1"/>
  <c r="Q84" i="20"/>
  <c r="Q109" i="20" s="1"/>
  <c r="Q124" i="20" s="1"/>
  <c r="Q126" i="22" l="1"/>
  <c r="D158" i="22"/>
  <c r="Q126" i="20"/>
  <c r="D158" i="20"/>
  <c r="E2" i="3" l="1"/>
  <c r="F2" i="3" s="1"/>
  <c r="G2" i="3" l="1"/>
  <c r="H2" i="3" l="1"/>
  <c r="I2" i="3" l="1"/>
  <c r="J2" i="3" l="1"/>
  <c r="K2" i="3" l="1"/>
  <c r="L2" i="3" l="1"/>
  <c r="M2" i="3" l="1"/>
  <c r="N2" i="3" l="1"/>
  <c r="O2" i="3" l="1"/>
  <c r="R26" i="20"/>
  <c r="R25" i="20"/>
  <c r="R24" i="20"/>
  <c r="R23" i="20"/>
  <c r="R22" i="20"/>
  <c r="R21" i="20"/>
  <c r="R20" i="20"/>
  <c r="R19" i="20"/>
  <c r="R18" i="20"/>
  <c r="R17" i="20"/>
  <c r="R26" i="13"/>
  <c r="R25" i="13"/>
  <c r="R24" i="13"/>
  <c r="R23" i="13"/>
  <c r="R22" i="13"/>
  <c r="R21" i="13"/>
  <c r="R20" i="13"/>
  <c r="R19" i="13"/>
  <c r="R18" i="13"/>
  <c r="R17" i="13"/>
  <c r="H12" i="13" l="1"/>
  <c r="O8" i="13"/>
  <c r="O8" i="16" s="1"/>
  <c r="I189" i="12"/>
  <c r="I30" i="12" s="1"/>
  <c r="I31" i="12" s="1"/>
  <c r="I32" i="12" s="1"/>
  <c r="G189" i="12"/>
  <c r="G30" i="12" s="1"/>
  <c r="G31" i="12" s="1"/>
  <c r="G32" i="12" s="1"/>
  <c r="F189" i="12"/>
  <c r="F30" i="12" s="1"/>
  <c r="F31" i="12" s="1"/>
  <c r="F32" i="12" s="1"/>
  <c r="E189" i="12"/>
  <c r="E30" i="12" s="1"/>
  <c r="E31" i="12" s="1"/>
  <c r="E32" i="12" s="1"/>
  <c r="D189" i="12"/>
  <c r="D30" i="12" s="1"/>
  <c r="D31" i="12" s="1"/>
  <c r="D32" i="12" s="1"/>
  <c r="P189" i="12"/>
  <c r="P30" i="12" s="1"/>
  <c r="P31" i="12" s="1"/>
  <c r="P32" i="12" s="1"/>
  <c r="L189" i="12"/>
  <c r="L30" i="12" s="1"/>
  <c r="L31" i="12" s="1"/>
  <c r="L32" i="12" s="1"/>
  <c r="K189" i="12"/>
  <c r="K30" i="12" s="1"/>
  <c r="K31" i="12" s="1"/>
  <c r="K32" i="12" s="1"/>
  <c r="O198" i="35"/>
  <c r="N198" i="35"/>
  <c r="M198" i="35"/>
  <c r="L198" i="35"/>
  <c r="K198" i="35"/>
  <c r="J198" i="35"/>
  <c r="I198" i="35"/>
  <c r="H198" i="35"/>
  <c r="G198" i="35"/>
  <c r="F198" i="35"/>
  <c r="E198" i="35"/>
  <c r="D198" i="35"/>
  <c r="I7" i="13"/>
  <c r="J7" i="13"/>
  <c r="K7" i="13"/>
  <c r="L7" i="13"/>
  <c r="M7" i="13"/>
  <c r="N7" i="13"/>
  <c r="O7" i="13"/>
  <c r="P7" i="13"/>
  <c r="J10" i="13"/>
  <c r="L84" i="12" l="1"/>
  <c r="L109" i="12" s="1"/>
  <c r="L124" i="12" s="1"/>
  <c r="L33" i="12"/>
  <c r="D33" i="12"/>
  <c r="D84" i="12"/>
  <c r="D109" i="12" s="1"/>
  <c r="D124" i="12" s="1"/>
  <c r="E33" i="12"/>
  <c r="E84" i="12"/>
  <c r="E109" i="12" s="1"/>
  <c r="E124" i="12" s="1"/>
  <c r="F84" i="12"/>
  <c r="F109" i="12" s="1"/>
  <c r="F124" i="12" s="1"/>
  <c r="F33" i="12"/>
  <c r="G84" i="12"/>
  <c r="G109" i="12" s="1"/>
  <c r="G124" i="12" s="1"/>
  <c r="G33" i="12"/>
  <c r="K84" i="12"/>
  <c r="K109" i="12" s="1"/>
  <c r="K124" i="12" s="1"/>
  <c r="K33" i="12"/>
  <c r="I84" i="12"/>
  <c r="I109" i="12" s="1"/>
  <c r="I124" i="12" s="1"/>
  <c r="I33" i="12"/>
  <c r="P84" i="12"/>
  <c r="P109" i="12" s="1"/>
  <c r="P124" i="12" s="1"/>
  <c r="P33" i="12"/>
  <c r="J199" i="35"/>
  <c r="M189" i="12"/>
  <c r="M30" i="12" s="1"/>
  <c r="M31" i="12" s="1"/>
  <c r="M32" i="12" s="1"/>
  <c r="H189" i="12"/>
  <c r="H30" i="12" s="1"/>
  <c r="H31" i="12" s="1"/>
  <c r="H32" i="12" s="1"/>
  <c r="J189" i="12"/>
  <c r="J30" i="12" s="1"/>
  <c r="J31" i="12" s="1"/>
  <c r="J32" i="12" s="1"/>
  <c r="N189" i="12"/>
  <c r="N30" i="12" s="1"/>
  <c r="N31" i="12" s="1"/>
  <c r="N32" i="12" s="1"/>
  <c r="O189" i="12"/>
  <c r="O30" i="12" s="1"/>
  <c r="O31" i="12" s="1"/>
  <c r="O32" i="12" s="1"/>
  <c r="K199" i="35"/>
  <c r="E199" i="35"/>
  <c r="L199" i="35"/>
  <c r="M199" i="35"/>
  <c r="H199" i="35"/>
  <c r="N199" i="35"/>
  <c r="I199" i="35"/>
  <c r="C198" i="35"/>
  <c r="J84" i="12" l="1"/>
  <c r="J109" i="12" s="1"/>
  <c r="J124" i="12" s="1"/>
  <c r="J33" i="12"/>
  <c r="N84" i="12"/>
  <c r="N109" i="12" s="1"/>
  <c r="N124" i="12" s="1"/>
  <c r="N33" i="12"/>
  <c r="H84" i="12"/>
  <c r="H109" i="12" s="1"/>
  <c r="H124" i="12" s="1"/>
  <c r="H33" i="12"/>
  <c r="O84" i="12"/>
  <c r="O109" i="12" s="1"/>
  <c r="O124" i="12" s="1"/>
  <c r="O33" i="12"/>
  <c r="M84" i="12"/>
  <c r="M109" i="12" s="1"/>
  <c r="M124" i="12" s="1"/>
  <c r="M33" i="12"/>
  <c r="G199" i="35"/>
  <c r="O199" i="35"/>
  <c r="D199" i="35"/>
  <c r="F199" i="35"/>
  <c r="C199" i="35"/>
  <c r="E39" i="14"/>
  <c r="H395" i="35" l="1"/>
  <c r="F364" i="35"/>
  <c r="O395" i="35"/>
  <c r="N395" i="35"/>
  <c r="M395" i="35"/>
  <c r="L395" i="35"/>
  <c r="K395" i="35"/>
  <c r="J395" i="35"/>
  <c r="I395" i="35"/>
  <c r="O394" i="35"/>
  <c r="N394" i="35"/>
  <c r="M394" i="35"/>
  <c r="L394" i="35"/>
  <c r="K394" i="35"/>
  <c r="J394" i="35"/>
  <c r="I394" i="35"/>
  <c r="H394" i="35"/>
  <c r="G394" i="35"/>
  <c r="F394" i="35"/>
  <c r="O382" i="35"/>
  <c r="N382" i="35"/>
  <c r="M382" i="35"/>
  <c r="L382" i="35"/>
  <c r="K382" i="35"/>
  <c r="J382" i="35"/>
  <c r="I382" i="35"/>
  <c r="G382" i="35"/>
  <c r="O381" i="35"/>
  <c r="N381" i="35"/>
  <c r="M381" i="35"/>
  <c r="L381" i="35"/>
  <c r="K381" i="35"/>
  <c r="J381" i="35"/>
  <c r="I381" i="35"/>
  <c r="H381" i="35"/>
  <c r="G381" i="35"/>
  <c r="F381" i="35"/>
  <c r="O364" i="35"/>
  <c r="N364" i="35"/>
  <c r="M364" i="35"/>
  <c r="L364" i="35"/>
  <c r="K364" i="35"/>
  <c r="J364" i="35"/>
  <c r="I364" i="35"/>
  <c r="H364" i="35"/>
  <c r="G364" i="35"/>
  <c r="O363" i="35"/>
  <c r="N363" i="35"/>
  <c r="M363" i="35"/>
  <c r="L363" i="35"/>
  <c r="K363" i="35"/>
  <c r="J363" i="35"/>
  <c r="I363" i="35"/>
  <c r="H363" i="35"/>
  <c r="G363" i="35"/>
  <c r="F363" i="35"/>
  <c r="O341" i="35"/>
  <c r="N341" i="35"/>
  <c r="M341" i="35"/>
  <c r="L341" i="35"/>
  <c r="K341" i="35"/>
  <c r="J341" i="35"/>
  <c r="I341" i="35"/>
  <c r="H341" i="35"/>
  <c r="G341" i="35"/>
  <c r="F341" i="35"/>
  <c r="O329" i="35"/>
  <c r="N329" i="35"/>
  <c r="M329" i="35"/>
  <c r="O316" i="35"/>
  <c r="N316" i="35"/>
  <c r="M316" i="35"/>
  <c r="L316" i="35"/>
  <c r="K316" i="35"/>
  <c r="J316" i="35"/>
  <c r="I316" i="35"/>
  <c r="H316" i="35"/>
  <c r="G316" i="35"/>
  <c r="F316" i="35"/>
  <c r="O315" i="35"/>
  <c r="N315" i="35"/>
  <c r="M315" i="35"/>
  <c r="L315" i="35"/>
  <c r="K315" i="35"/>
  <c r="J315" i="35"/>
  <c r="I315" i="35"/>
  <c r="H315" i="35"/>
  <c r="G315" i="35"/>
  <c r="F315" i="35"/>
  <c r="O298" i="35"/>
  <c r="N298" i="35"/>
  <c r="M298" i="35"/>
  <c r="L298" i="35"/>
  <c r="K298" i="35"/>
  <c r="J298" i="35"/>
  <c r="I298" i="35"/>
  <c r="H298" i="35"/>
  <c r="G298" i="35"/>
  <c r="F298" i="35"/>
  <c r="O286" i="35"/>
  <c r="N286" i="35"/>
  <c r="M286" i="35"/>
  <c r="L286" i="35"/>
  <c r="K286" i="35"/>
  <c r="J286" i="35"/>
  <c r="I286" i="35"/>
  <c r="H286" i="35"/>
  <c r="G286" i="35"/>
  <c r="F286" i="35"/>
  <c r="O269" i="35"/>
  <c r="N269" i="35"/>
  <c r="M269" i="35"/>
  <c r="O268" i="35"/>
  <c r="N268" i="35"/>
  <c r="M268" i="35"/>
  <c r="O246" i="35"/>
  <c r="N246" i="35"/>
  <c r="M246" i="35"/>
  <c r="O227" i="35"/>
  <c r="N227" i="35"/>
  <c r="M227" i="35"/>
  <c r="L227" i="35"/>
  <c r="K227" i="35"/>
  <c r="J227" i="35"/>
  <c r="I227" i="35"/>
  <c r="H227" i="35"/>
  <c r="G227" i="35"/>
  <c r="F227" i="35"/>
  <c r="O215" i="35"/>
  <c r="N215" i="35"/>
  <c r="M215" i="35"/>
  <c r="L215" i="35"/>
  <c r="K215" i="35"/>
  <c r="J215" i="35"/>
  <c r="I215" i="35"/>
  <c r="H215" i="35"/>
  <c r="G215" i="35"/>
  <c r="F215" i="35"/>
  <c r="D385" i="35"/>
  <c r="E385" i="35"/>
  <c r="F385" i="35"/>
  <c r="G385" i="35"/>
  <c r="H385" i="35"/>
  <c r="I385" i="35"/>
  <c r="J385" i="35"/>
  <c r="K385" i="35"/>
  <c r="L385" i="35"/>
  <c r="M385" i="35"/>
  <c r="N385" i="35"/>
  <c r="O385" i="35"/>
  <c r="D386" i="35"/>
  <c r="E386" i="35"/>
  <c r="F386" i="35"/>
  <c r="G386" i="35"/>
  <c r="H386" i="35"/>
  <c r="I386" i="35"/>
  <c r="J386" i="35"/>
  <c r="K386" i="35"/>
  <c r="L386" i="35"/>
  <c r="M386" i="35"/>
  <c r="N386" i="35"/>
  <c r="O386" i="35"/>
  <c r="D387" i="35"/>
  <c r="E387" i="35"/>
  <c r="F387" i="35"/>
  <c r="G387" i="35"/>
  <c r="H387" i="35"/>
  <c r="I387" i="35"/>
  <c r="J387" i="35"/>
  <c r="K387" i="35"/>
  <c r="L387" i="35"/>
  <c r="M387" i="35"/>
  <c r="N387" i="35"/>
  <c r="O387" i="35"/>
  <c r="D388" i="35"/>
  <c r="E388" i="35"/>
  <c r="F388" i="35"/>
  <c r="G388" i="35"/>
  <c r="H388" i="35"/>
  <c r="I388" i="35"/>
  <c r="J388" i="35"/>
  <c r="K388" i="35"/>
  <c r="L388" i="35"/>
  <c r="M388" i="35"/>
  <c r="N388" i="35"/>
  <c r="O388" i="35"/>
  <c r="D389" i="35"/>
  <c r="E389" i="35"/>
  <c r="F389" i="35"/>
  <c r="G389" i="35"/>
  <c r="H389" i="35"/>
  <c r="I389" i="35"/>
  <c r="J389" i="35"/>
  <c r="K389" i="35"/>
  <c r="L389" i="35"/>
  <c r="M389" i="35"/>
  <c r="N389" i="35"/>
  <c r="O389" i="35"/>
  <c r="D390" i="35"/>
  <c r="E390" i="35"/>
  <c r="F390" i="35"/>
  <c r="G390" i="35"/>
  <c r="H390" i="35"/>
  <c r="I390" i="35"/>
  <c r="J390" i="35"/>
  <c r="K390" i="35"/>
  <c r="L390" i="35"/>
  <c r="M390" i="35"/>
  <c r="N390" i="35"/>
  <c r="O390" i="35"/>
  <c r="D391" i="35"/>
  <c r="E391" i="35"/>
  <c r="F391" i="35"/>
  <c r="G391" i="35"/>
  <c r="H391" i="35"/>
  <c r="I391" i="35"/>
  <c r="J391" i="35"/>
  <c r="K391" i="35"/>
  <c r="L391" i="35"/>
  <c r="M391" i="35"/>
  <c r="N391" i="35"/>
  <c r="O391" i="35"/>
  <c r="D392" i="35"/>
  <c r="E392" i="35"/>
  <c r="F392" i="35"/>
  <c r="G392" i="35"/>
  <c r="H392" i="35"/>
  <c r="I392" i="35"/>
  <c r="J392" i="35"/>
  <c r="K392" i="35"/>
  <c r="L392" i="35"/>
  <c r="M392" i="35"/>
  <c r="N392" i="35"/>
  <c r="O392" i="35"/>
  <c r="D393" i="35"/>
  <c r="E393" i="35"/>
  <c r="F393" i="35"/>
  <c r="G393" i="35"/>
  <c r="H393" i="35"/>
  <c r="I393" i="35"/>
  <c r="J393" i="35"/>
  <c r="K393" i="35"/>
  <c r="L393" i="35"/>
  <c r="M393" i="35"/>
  <c r="N393" i="35"/>
  <c r="O393" i="35"/>
  <c r="O384" i="35"/>
  <c r="N384" i="35"/>
  <c r="M384" i="35"/>
  <c r="L384" i="35"/>
  <c r="K384" i="35"/>
  <c r="J384" i="35"/>
  <c r="I384" i="35"/>
  <c r="H384" i="35"/>
  <c r="G384" i="35"/>
  <c r="F384" i="35"/>
  <c r="E384" i="35"/>
  <c r="D384" i="35"/>
  <c r="D367" i="35"/>
  <c r="E367" i="35"/>
  <c r="F367" i="35"/>
  <c r="G367" i="35"/>
  <c r="H367" i="35"/>
  <c r="I367" i="35"/>
  <c r="J367" i="35"/>
  <c r="K367" i="35"/>
  <c r="L367" i="35"/>
  <c r="M367" i="35"/>
  <c r="N367" i="35"/>
  <c r="O367" i="35"/>
  <c r="D368" i="35"/>
  <c r="E368" i="35"/>
  <c r="F368" i="35"/>
  <c r="G368" i="35"/>
  <c r="H368" i="35"/>
  <c r="I368" i="35"/>
  <c r="J368" i="35"/>
  <c r="K368" i="35"/>
  <c r="L368" i="35"/>
  <c r="M368" i="35"/>
  <c r="N368" i="35"/>
  <c r="O368" i="35"/>
  <c r="D369" i="35"/>
  <c r="E369" i="35"/>
  <c r="F369" i="35"/>
  <c r="G369" i="35"/>
  <c r="H369" i="35"/>
  <c r="I369" i="35"/>
  <c r="J369" i="35"/>
  <c r="K369" i="35"/>
  <c r="L369" i="35"/>
  <c r="M369" i="35"/>
  <c r="N369" i="35"/>
  <c r="O369" i="35"/>
  <c r="D370" i="35"/>
  <c r="E370" i="35"/>
  <c r="F370" i="35"/>
  <c r="G370" i="35"/>
  <c r="H370" i="35"/>
  <c r="I370" i="35"/>
  <c r="J370" i="35"/>
  <c r="K370" i="35"/>
  <c r="L370" i="35"/>
  <c r="M370" i="35"/>
  <c r="N370" i="35"/>
  <c r="O370" i="35"/>
  <c r="D371" i="35"/>
  <c r="E371" i="35"/>
  <c r="F371" i="35"/>
  <c r="G371" i="35"/>
  <c r="H371" i="35"/>
  <c r="I371" i="35"/>
  <c r="J371" i="35"/>
  <c r="K371" i="35"/>
  <c r="L371" i="35"/>
  <c r="M371" i="35"/>
  <c r="N371" i="35"/>
  <c r="O371" i="35"/>
  <c r="D372" i="35"/>
  <c r="E372" i="35"/>
  <c r="F372" i="35"/>
  <c r="G372" i="35"/>
  <c r="H372" i="35"/>
  <c r="I372" i="35"/>
  <c r="J372" i="35"/>
  <c r="K372" i="35"/>
  <c r="L372" i="35"/>
  <c r="M372" i="35"/>
  <c r="N372" i="35"/>
  <c r="O372" i="35"/>
  <c r="D373" i="35"/>
  <c r="E373" i="35"/>
  <c r="F373" i="35"/>
  <c r="G373" i="35"/>
  <c r="H373" i="35"/>
  <c r="I373" i="35"/>
  <c r="J373" i="35"/>
  <c r="K373" i="35"/>
  <c r="L373" i="35"/>
  <c r="M373" i="35"/>
  <c r="N373" i="35"/>
  <c r="O373" i="35"/>
  <c r="D374" i="35"/>
  <c r="E374" i="35"/>
  <c r="F374" i="35"/>
  <c r="G374" i="35"/>
  <c r="H374" i="35"/>
  <c r="I374" i="35"/>
  <c r="J374" i="35"/>
  <c r="K374" i="35"/>
  <c r="L374" i="35"/>
  <c r="M374" i="35"/>
  <c r="N374" i="35"/>
  <c r="O374" i="35"/>
  <c r="D375" i="35"/>
  <c r="E375" i="35"/>
  <c r="F375" i="35"/>
  <c r="G375" i="35"/>
  <c r="H375" i="35"/>
  <c r="I375" i="35"/>
  <c r="J375" i="35"/>
  <c r="K375" i="35"/>
  <c r="L375" i="35"/>
  <c r="M375" i="35"/>
  <c r="N375" i="35"/>
  <c r="O375" i="35"/>
  <c r="D376" i="35"/>
  <c r="E376" i="35"/>
  <c r="F376" i="35"/>
  <c r="G376" i="35"/>
  <c r="H376" i="35"/>
  <c r="I376" i="35"/>
  <c r="J376" i="35"/>
  <c r="K376" i="35"/>
  <c r="L376" i="35"/>
  <c r="M376" i="35"/>
  <c r="N376" i="35"/>
  <c r="O376" i="35"/>
  <c r="D377" i="35"/>
  <c r="E377" i="35"/>
  <c r="F377" i="35"/>
  <c r="G377" i="35"/>
  <c r="H377" i="35"/>
  <c r="I377" i="35"/>
  <c r="J377" i="35"/>
  <c r="K377" i="35"/>
  <c r="L377" i="35"/>
  <c r="M377" i="35"/>
  <c r="N377" i="35"/>
  <c r="O377" i="35"/>
  <c r="D378" i="35"/>
  <c r="E378" i="35"/>
  <c r="F378" i="35"/>
  <c r="G378" i="35"/>
  <c r="H378" i="35"/>
  <c r="I378" i="35"/>
  <c r="J378" i="35"/>
  <c r="K378" i="35"/>
  <c r="L378" i="35"/>
  <c r="M378" i="35"/>
  <c r="N378" i="35"/>
  <c r="O378" i="35"/>
  <c r="D379" i="35"/>
  <c r="E379" i="35"/>
  <c r="F379" i="35"/>
  <c r="G379" i="35"/>
  <c r="H379" i="35"/>
  <c r="I379" i="35"/>
  <c r="J379" i="35"/>
  <c r="K379" i="35"/>
  <c r="L379" i="35"/>
  <c r="M379" i="35"/>
  <c r="N379" i="35"/>
  <c r="O379" i="35"/>
  <c r="D380" i="35"/>
  <c r="E380" i="35"/>
  <c r="F380" i="35"/>
  <c r="G380" i="35"/>
  <c r="H380" i="35"/>
  <c r="I380" i="35"/>
  <c r="J380" i="35"/>
  <c r="K380" i="35"/>
  <c r="L380" i="35"/>
  <c r="M380" i="35"/>
  <c r="N380" i="35"/>
  <c r="O380" i="35"/>
  <c r="O366" i="35"/>
  <c r="N366" i="35"/>
  <c r="M366" i="35"/>
  <c r="L366" i="35"/>
  <c r="K366" i="35"/>
  <c r="J366" i="35"/>
  <c r="I366" i="35"/>
  <c r="H366" i="35"/>
  <c r="G366" i="35"/>
  <c r="F366" i="35"/>
  <c r="E366" i="35"/>
  <c r="D366" i="35"/>
  <c r="D344" i="35"/>
  <c r="E344" i="35"/>
  <c r="F344" i="35"/>
  <c r="G344" i="35"/>
  <c r="H344" i="35"/>
  <c r="I344" i="35"/>
  <c r="J344" i="35"/>
  <c r="K344" i="35"/>
  <c r="L344" i="35"/>
  <c r="M344" i="35"/>
  <c r="N344" i="35"/>
  <c r="O344" i="35"/>
  <c r="D345" i="35"/>
  <c r="E345" i="35"/>
  <c r="F345" i="35"/>
  <c r="G345" i="35"/>
  <c r="H345" i="35"/>
  <c r="I345" i="35"/>
  <c r="J345" i="35"/>
  <c r="K345" i="35"/>
  <c r="L345" i="35"/>
  <c r="M345" i="35"/>
  <c r="N345" i="35"/>
  <c r="O345" i="35"/>
  <c r="D346" i="35"/>
  <c r="E346" i="35"/>
  <c r="F346" i="35"/>
  <c r="G346" i="35"/>
  <c r="H346" i="35"/>
  <c r="I346" i="35"/>
  <c r="J346" i="35"/>
  <c r="K346" i="35"/>
  <c r="L346" i="35"/>
  <c r="M346" i="35"/>
  <c r="N346" i="35"/>
  <c r="O346" i="35"/>
  <c r="D347" i="35"/>
  <c r="E347" i="35"/>
  <c r="F347" i="35"/>
  <c r="G347" i="35"/>
  <c r="H347" i="35"/>
  <c r="I347" i="35"/>
  <c r="J347" i="35"/>
  <c r="K347" i="35"/>
  <c r="L347" i="35"/>
  <c r="M347" i="35"/>
  <c r="N347" i="35"/>
  <c r="O347" i="35"/>
  <c r="D348" i="35"/>
  <c r="E348" i="35"/>
  <c r="F348" i="35"/>
  <c r="G348" i="35"/>
  <c r="H348" i="35"/>
  <c r="I348" i="35"/>
  <c r="J348" i="35"/>
  <c r="K348" i="35"/>
  <c r="L348" i="35"/>
  <c r="M348" i="35"/>
  <c r="N348" i="35"/>
  <c r="O348" i="35"/>
  <c r="D349" i="35"/>
  <c r="E349" i="35"/>
  <c r="F349" i="35"/>
  <c r="G349" i="35"/>
  <c r="H349" i="35"/>
  <c r="I349" i="35"/>
  <c r="J349" i="35"/>
  <c r="K349" i="35"/>
  <c r="L349" i="35"/>
  <c r="M349" i="35"/>
  <c r="N349" i="35"/>
  <c r="O349" i="35"/>
  <c r="D350" i="35"/>
  <c r="E350" i="35"/>
  <c r="F350" i="35"/>
  <c r="G350" i="35"/>
  <c r="H350" i="35"/>
  <c r="I350" i="35"/>
  <c r="J350" i="35"/>
  <c r="K350" i="35"/>
  <c r="L350" i="35"/>
  <c r="M350" i="35"/>
  <c r="N350" i="35"/>
  <c r="O350" i="35"/>
  <c r="D351" i="35"/>
  <c r="E351" i="35"/>
  <c r="F351" i="35"/>
  <c r="G351" i="35"/>
  <c r="H351" i="35"/>
  <c r="I351" i="35"/>
  <c r="J351" i="35"/>
  <c r="K351" i="35"/>
  <c r="L351" i="35"/>
  <c r="M351" i="35"/>
  <c r="N351" i="35"/>
  <c r="O351" i="35"/>
  <c r="D352" i="35"/>
  <c r="E352" i="35"/>
  <c r="F352" i="35"/>
  <c r="G352" i="35"/>
  <c r="H352" i="35"/>
  <c r="I352" i="35"/>
  <c r="J352" i="35"/>
  <c r="K352" i="35"/>
  <c r="L352" i="35"/>
  <c r="M352" i="35"/>
  <c r="N352" i="35"/>
  <c r="O352" i="35"/>
  <c r="D353" i="35"/>
  <c r="E353" i="35"/>
  <c r="F353" i="35"/>
  <c r="G353" i="35"/>
  <c r="H353" i="35"/>
  <c r="I353" i="35"/>
  <c r="J353" i="35"/>
  <c r="K353" i="35"/>
  <c r="L353" i="35"/>
  <c r="M353" i="35"/>
  <c r="N353" i="35"/>
  <c r="O353" i="35"/>
  <c r="D354" i="35"/>
  <c r="E354" i="35"/>
  <c r="F354" i="35"/>
  <c r="G354" i="35"/>
  <c r="H354" i="35"/>
  <c r="I354" i="35"/>
  <c r="J354" i="35"/>
  <c r="K354" i="35"/>
  <c r="L354" i="35"/>
  <c r="M354" i="35"/>
  <c r="N354" i="35"/>
  <c r="O354" i="35"/>
  <c r="D355" i="35"/>
  <c r="E355" i="35"/>
  <c r="F355" i="35"/>
  <c r="G355" i="35"/>
  <c r="H355" i="35"/>
  <c r="I355" i="35"/>
  <c r="J355" i="35"/>
  <c r="K355" i="35"/>
  <c r="L355" i="35"/>
  <c r="M355" i="35"/>
  <c r="N355" i="35"/>
  <c r="O355" i="35"/>
  <c r="D356" i="35"/>
  <c r="E356" i="35"/>
  <c r="F356" i="35"/>
  <c r="G356" i="35"/>
  <c r="H356" i="35"/>
  <c r="I356" i="35"/>
  <c r="J356" i="35"/>
  <c r="K356" i="35"/>
  <c r="L356" i="35"/>
  <c r="M356" i="35"/>
  <c r="N356" i="35"/>
  <c r="O356" i="35"/>
  <c r="D357" i="35"/>
  <c r="E357" i="35"/>
  <c r="F357" i="35"/>
  <c r="G357" i="35"/>
  <c r="H357" i="35"/>
  <c r="I357" i="35"/>
  <c r="J357" i="35"/>
  <c r="K357" i="35"/>
  <c r="L357" i="35"/>
  <c r="M357" i="35"/>
  <c r="N357" i="35"/>
  <c r="O357" i="35"/>
  <c r="D358" i="35"/>
  <c r="E358" i="35"/>
  <c r="F358" i="35"/>
  <c r="G358" i="35"/>
  <c r="H358" i="35"/>
  <c r="I358" i="35"/>
  <c r="J358" i="35"/>
  <c r="K358" i="35"/>
  <c r="L358" i="35"/>
  <c r="M358" i="35"/>
  <c r="N358" i="35"/>
  <c r="O358" i="35"/>
  <c r="D359" i="35"/>
  <c r="E359" i="35"/>
  <c r="F359" i="35"/>
  <c r="G359" i="35"/>
  <c r="H359" i="35"/>
  <c r="I359" i="35"/>
  <c r="J359" i="35"/>
  <c r="K359" i="35"/>
  <c r="L359" i="35"/>
  <c r="M359" i="35"/>
  <c r="N359" i="35"/>
  <c r="O359" i="35"/>
  <c r="D360" i="35"/>
  <c r="E360" i="35"/>
  <c r="F360" i="35"/>
  <c r="G360" i="35"/>
  <c r="H360" i="35"/>
  <c r="I360" i="35"/>
  <c r="J360" i="35"/>
  <c r="K360" i="35"/>
  <c r="L360" i="35"/>
  <c r="M360" i="35"/>
  <c r="N360" i="35"/>
  <c r="O360" i="35"/>
  <c r="D361" i="35"/>
  <c r="E361" i="35"/>
  <c r="F361" i="35"/>
  <c r="G361" i="35"/>
  <c r="H361" i="35"/>
  <c r="I361" i="35"/>
  <c r="J361" i="35"/>
  <c r="K361" i="35"/>
  <c r="L361" i="35"/>
  <c r="M361" i="35"/>
  <c r="N361" i="35"/>
  <c r="O361" i="35"/>
  <c r="D362" i="35"/>
  <c r="E362" i="35"/>
  <c r="F362" i="35"/>
  <c r="G362" i="35"/>
  <c r="H362" i="35"/>
  <c r="I362" i="35"/>
  <c r="J362" i="35"/>
  <c r="K362" i="35"/>
  <c r="L362" i="35"/>
  <c r="M362" i="35"/>
  <c r="N362" i="35"/>
  <c r="O362" i="35"/>
  <c r="O343" i="35"/>
  <c r="N343" i="35"/>
  <c r="M343" i="35"/>
  <c r="L343" i="35"/>
  <c r="K343" i="35"/>
  <c r="J343" i="35"/>
  <c r="I343" i="35"/>
  <c r="H343" i="35"/>
  <c r="G343" i="35"/>
  <c r="F343" i="35"/>
  <c r="E343" i="35"/>
  <c r="D343" i="35"/>
  <c r="D332" i="35"/>
  <c r="E332" i="35"/>
  <c r="F332" i="35"/>
  <c r="G332" i="35"/>
  <c r="H332" i="35"/>
  <c r="I332" i="35"/>
  <c r="J332" i="35"/>
  <c r="K332" i="35"/>
  <c r="L332" i="35"/>
  <c r="M332" i="35"/>
  <c r="N332" i="35"/>
  <c r="O332" i="35"/>
  <c r="D333" i="35"/>
  <c r="E333" i="35"/>
  <c r="F333" i="35"/>
  <c r="G333" i="35"/>
  <c r="H333" i="35"/>
  <c r="I333" i="35"/>
  <c r="J333" i="35"/>
  <c r="K333" i="35"/>
  <c r="L333" i="35"/>
  <c r="M333" i="35"/>
  <c r="N333" i="35"/>
  <c r="O333" i="35"/>
  <c r="D334" i="35"/>
  <c r="E334" i="35"/>
  <c r="F334" i="35"/>
  <c r="G334" i="35"/>
  <c r="H334" i="35"/>
  <c r="I334" i="35"/>
  <c r="J334" i="35"/>
  <c r="K334" i="35"/>
  <c r="L334" i="35"/>
  <c r="M334" i="35"/>
  <c r="N334" i="35"/>
  <c r="O334" i="35"/>
  <c r="D335" i="35"/>
  <c r="E335" i="35"/>
  <c r="F335" i="35"/>
  <c r="G335" i="35"/>
  <c r="H335" i="35"/>
  <c r="I335" i="35"/>
  <c r="J335" i="35"/>
  <c r="K335" i="35"/>
  <c r="L335" i="35"/>
  <c r="M335" i="35"/>
  <c r="N335" i="35"/>
  <c r="O335" i="35"/>
  <c r="D336" i="35"/>
  <c r="E336" i="35"/>
  <c r="F336" i="35"/>
  <c r="G336" i="35"/>
  <c r="H336" i="35"/>
  <c r="I336" i="35"/>
  <c r="J336" i="35"/>
  <c r="K336" i="35"/>
  <c r="L336" i="35"/>
  <c r="M336" i="35"/>
  <c r="N336" i="35"/>
  <c r="O336" i="35"/>
  <c r="D337" i="35"/>
  <c r="E337" i="35"/>
  <c r="F337" i="35"/>
  <c r="G337" i="35"/>
  <c r="H337" i="35"/>
  <c r="I337" i="35"/>
  <c r="J337" i="35"/>
  <c r="K337" i="35"/>
  <c r="L337" i="35"/>
  <c r="M337" i="35"/>
  <c r="N337" i="35"/>
  <c r="O337" i="35"/>
  <c r="D338" i="35"/>
  <c r="E338" i="35"/>
  <c r="F338" i="35"/>
  <c r="G338" i="35"/>
  <c r="H338" i="35"/>
  <c r="I338" i="35"/>
  <c r="J338" i="35"/>
  <c r="K338" i="35"/>
  <c r="L338" i="35"/>
  <c r="M338" i="35"/>
  <c r="N338" i="35"/>
  <c r="O338" i="35"/>
  <c r="D339" i="35"/>
  <c r="E339" i="35"/>
  <c r="F339" i="35"/>
  <c r="G339" i="35"/>
  <c r="H339" i="35"/>
  <c r="I339" i="35"/>
  <c r="J339" i="35"/>
  <c r="K339" i="35"/>
  <c r="L339" i="35"/>
  <c r="M339" i="35"/>
  <c r="N339" i="35"/>
  <c r="O339" i="35"/>
  <c r="D340" i="35"/>
  <c r="E340" i="35"/>
  <c r="F340" i="35"/>
  <c r="G340" i="35"/>
  <c r="H340" i="35"/>
  <c r="I340" i="35"/>
  <c r="J340" i="35"/>
  <c r="K340" i="35"/>
  <c r="L340" i="35"/>
  <c r="M340" i="35"/>
  <c r="N340" i="35"/>
  <c r="O340" i="35"/>
  <c r="O331" i="35"/>
  <c r="N331" i="35"/>
  <c r="M331" i="35"/>
  <c r="L331" i="35"/>
  <c r="K331" i="35"/>
  <c r="J331" i="35"/>
  <c r="I331" i="35"/>
  <c r="H331" i="35"/>
  <c r="G331" i="35"/>
  <c r="F331" i="35"/>
  <c r="E331" i="35"/>
  <c r="D331" i="35"/>
  <c r="D319" i="35"/>
  <c r="E319" i="35"/>
  <c r="F319" i="35"/>
  <c r="G319" i="35"/>
  <c r="H319" i="35"/>
  <c r="I319" i="35"/>
  <c r="J319" i="35"/>
  <c r="K319" i="35"/>
  <c r="L319" i="35"/>
  <c r="M319" i="35"/>
  <c r="N319" i="35"/>
  <c r="O319" i="35"/>
  <c r="D320" i="35"/>
  <c r="E320" i="35"/>
  <c r="F320" i="35"/>
  <c r="G320" i="35"/>
  <c r="H320" i="35"/>
  <c r="I320" i="35"/>
  <c r="J320" i="35"/>
  <c r="K320" i="35"/>
  <c r="L320" i="35"/>
  <c r="M320" i="35"/>
  <c r="N320" i="35"/>
  <c r="O320" i="35"/>
  <c r="D321" i="35"/>
  <c r="E321" i="35"/>
  <c r="F321" i="35"/>
  <c r="G321" i="35"/>
  <c r="H321" i="35"/>
  <c r="I321" i="35"/>
  <c r="J321" i="35"/>
  <c r="K321" i="35"/>
  <c r="L321" i="35"/>
  <c r="M321" i="35"/>
  <c r="N321" i="35"/>
  <c r="O321" i="35"/>
  <c r="D322" i="35"/>
  <c r="E322" i="35"/>
  <c r="F322" i="35"/>
  <c r="G322" i="35"/>
  <c r="H322" i="35"/>
  <c r="I322" i="35"/>
  <c r="J322" i="35"/>
  <c r="K322" i="35"/>
  <c r="L322" i="35"/>
  <c r="M322" i="35"/>
  <c r="N322" i="35"/>
  <c r="O322" i="35"/>
  <c r="D323" i="35"/>
  <c r="E323" i="35"/>
  <c r="F323" i="35"/>
  <c r="G323" i="35"/>
  <c r="H323" i="35"/>
  <c r="I323" i="35"/>
  <c r="J323" i="35"/>
  <c r="K323" i="35"/>
  <c r="L323" i="35"/>
  <c r="M323" i="35"/>
  <c r="N323" i="35"/>
  <c r="O323" i="35"/>
  <c r="D324" i="35"/>
  <c r="E324" i="35"/>
  <c r="F324" i="35"/>
  <c r="G324" i="35"/>
  <c r="H324" i="35"/>
  <c r="I324" i="35"/>
  <c r="J324" i="35"/>
  <c r="K324" i="35"/>
  <c r="L324" i="35"/>
  <c r="M324" i="35"/>
  <c r="N324" i="35"/>
  <c r="O324" i="35"/>
  <c r="D325" i="35"/>
  <c r="E325" i="35"/>
  <c r="F325" i="35"/>
  <c r="G325" i="35"/>
  <c r="H325" i="35"/>
  <c r="I325" i="35"/>
  <c r="J325" i="35"/>
  <c r="K325" i="35"/>
  <c r="L325" i="35"/>
  <c r="M325" i="35"/>
  <c r="N325" i="35"/>
  <c r="O325" i="35"/>
  <c r="D326" i="35"/>
  <c r="E326" i="35"/>
  <c r="F326" i="35"/>
  <c r="G326" i="35"/>
  <c r="H326" i="35"/>
  <c r="I326" i="35"/>
  <c r="J326" i="35"/>
  <c r="K326" i="35"/>
  <c r="L326" i="35"/>
  <c r="M326" i="35"/>
  <c r="N326" i="35"/>
  <c r="O326" i="35"/>
  <c r="D327" i="35"/>
  <c r="E327" i="35"/>
  <c r="F327" i="35"/>
  <c r="G327" i="35"/>
  <c r="H327" i="35"/>
  <c r="I327" i="35"/>
  <c r="J327" i="35"/>
  <c r="K327" i="35"/>
  <c r="L327" i="35"/>
  <c r="M327" i="35"/>
  <c r="N327" i="35"/>
  <c r="O327" i="35"/>
  <c r="O318" i="35"/>
  <c r="N318" i="35"/>
  <c r="M318" i="35"/>
  <c r="L318" i="35"/>
  <c r="K318" i="35"/>
  <c r="J318" i="35"/>
  <c r="I318" i="35"/>
  <c r="H318" i="35"/>
  <c r="G318" i="35"/>
  <c r="F318" i="35"/>
  <c r="E318" i="35"/>
  <c r="D318" i="35"/>
  <c r="D301" i="35"/>
  <c r="E301" i="35"/>
  <c r="F301" i="35"/>
  <c r="G301" i="35"/>
  <c r="H301" i="35"/>
  <c r="I301" i="35"/>
  <c r="J301" i="35"/>
  <c r="K301" i="35"/>
  <c r="L301" i="35"/>
  <c r="M301" i="35"/>
  <c r="N301" i="35"/>
  <c r="O301" i="35"/>
  <c r="D302" i="35"/>
  <c r="E302" i="35"/>
  <c r="F302" i="35"/>
  <c r="G302" i="35"/>
  <c r="H302" i="35"/>
  <c r="I302" i="35"/>
  <c r="J302" i="35"/>
  <c r="K302" i="35"/>
  <c r="L302" i="35"/>
  <c r="M302" i="35"/>
  <c r="N302" i="35"/>
  <c r="O302" i="35"/>
  <c r="D303" i="35"/>
  <c r="E303" i="35"/>
  <c r="F303" i="35"/>
  <c r="G303" i="35"/>
  <c r="H303" i="35"/>
  <c r="I303" i="35"/>
  <c r="J303" i="35"/>
  <c r="K303" i="35"/>
  <c r="L303" i="35"/>
  <c r="M303" i="35"/>
  <c r="N303" i="35"/>
  <c r="O303" i="35"/>
  <c r="D304" i="35"/>
  <c r="E304" i="35"/>
  <c r="F304" i="35"/>
  <c r="G304" i="35"/>
  <c r="H304" i="35"/>
  <c r="I304" i="35"/>
  <c r="J304" i="35"/>
  <c r="K304" i="35"/>
  <c r="L304" i="35"/>
  <c r="M304" i="35"/>
  <c r="N304" i="35"/>
  <c r="O304" i="35"/>
  <c r="D305" i="35"/>
  <c r="E305" i="35"/>
  <c r="F305" i="35"/>
  <c r="G305" i="35"/>
  <c r="H305" i="35"/>
  <c r="I305" i="35"/>
  <c r="J305" i="35"/>
  <c r="K305" i="35"/>
  <c r="L305" i="35"/>
  <c r="M305" i="35"/>
  <c r="N305" i="35"/>
  <c r="O305" i="35"/>
  <c r="D306" i="35"/>
  <c r="E306" i="35"/>
  <c r="F306" i="35"/>
  <c r="G306" i="35"/>
  <c r="H306" i="35"/>
  <c r="I306" i="35"/>
  <c r="J306" i="35"/>
  <c r="K306" i="35"/>
  <c r="L306" i="35"/>
  <c r="M306" i="35"/>
  <c r="N306" i="35"/>
  <c r="O306" i="35"/>
  <c r="D307" i="35"/>
  <c r="E307" i="35"/>
  <c r="F307" i="35"/>
  <c r="G307" i="35"/>
  <c r="H307" i="35"/>
  <c r="I307" i="35"/>
  <c r="J307" i="35"/>
  <c r="K307" i="35"/>
  <c r="L307" i="35"/>
  <c r="M307" i="35"/>
  <c r="N307" i="35"/>
  <c r="O307" i="35"/>
  <c r="D308" i="35"/>
  <c r="E308" i="35"/>
  <c r="F308" i="35"/>
  <c r="G308" i="35"/>
  <c r="H308" i="35"/>
  <c r="I308" i="35"/>
  <c r="J308" i="35"/>
  <c r="K308" i="35"/>
  <c r="L308" i="35"/>
  <c r="M308" i="35"/>
  <c r="N308" i="35"/>
  <c r="O308" i="35"/>
  <c r="D309" i="35"/>
  <c r="E309" i="35"/>
  <c r="F309" i="35"/>
  <c r="G309" i="35"/>
  <c r="H309" i="35"/>
  <c r="I309" i="35"/>
  <c r="J309" i="35"/>
  <c r="K309" i="35"/>
  <c r="L309" i="35"/>
  <c r="M309" i="35"/>
  <c r="N309" i="35"/>
  <c r="O309" i="35"/>
  <c r="D310" i="35"/>
  <c r="E310" i="35"/>
  <c r="F310" i="35"/>
  <c r="G310" i="35"/>
  <c r="H310" i="35"/>
  <c r="I310" i="35"/>
  <c r="J310" i="35"/>
  <c r="K310" i="35"/>
  <c r="L310" i="35"/>
  <c r="M310" i="35"/>
  <c r="N310" i="35"/>
  <c r="O310" i="35"/>
  <c r="D311" i="35"/>
  <c r="E311" i="35"/>
  <c r="F311" i="35"/>
  <c r="G311" i="35"/>
  <c r="H311" i="35"/>
  <c r="I311" i="35"/>
  <c r="J311" i="35"/>
  <c r="K311" i="35"/>
  <c r="L311" i="35"/>
  <c r="M311" i="35"/>
  <c r="N311" i="35"/>
  <c r="O311" i="35"/>
  <c r="D312" i="35"/>
  <c r="E312" i="35"/>
  <c r="F312" i="35"/>
  <c r="G312" i="35"/>
  <c r="H312" i="35"/>
  <c r="I312" i="35"/>
  <c r="J312" i="35"/>
  <c r="K312" i="35"/>
  <c r="L312" i="35"/>
  <c r="M312" i="35"/>
  <c r="N312" i="35"/>
  <c r="O312" i="35"/>
  <c r="D313" i="35"/>
  <c r="E313" i="35"/>
  <c r="F313" i="35"/>
  <c r="G313" i="35"/>
  <c r="H313" i="35"/>
  <c r="I313" i="35"/>
  <c r="J313" i="35"/>
  <c r="K313" i="35"/>
  <c r="L313" i="35"/>
  <c r="M313" i="35"/>
  <c r="N313" i="35"/>
  <c r="O313" i="35"/>
  <c r="D314" i="35"/>
  <c r="E314" i="35"/>
  <c r="F314" i="35"/>
  <c r="G314" i="35"/>
  <c r="H314" i="35"/>
  <c r="I314" i="35"/>
  <c r="J314" i="35"/>
  <c r="K314" i="35"/>
  <c r="L314" i="35"/>
  <c r="M314" i="35"/>
  <c r="N314" i="35"/>
  <c r="O314" i="35"/>
  <c r="O300" i="35"/>
  <c r="N300" i="35"/>
  <c r="M300" i="35"/>
  <c r="L300" i="35"/>
  <c r="K300" i="35"/>
  <c r="J300" i="35"/>
  <c r="I300" i="35"/>
  <c r="H300" i="35"/>
  <c r="G300" i="35"/>
  <c r="F300" i="35"/>
  <c r="E300" i="35"/>
  <c r="D300" i="35"/>
  <c r="D289" i="35"/>
  <c r="E289" i="35"/>
  <c r="F289" i="35"/>
  <c r="G289" i="35"/>
  <c r="H289" i="35"/>
  <c r="I289" i="35"/>
  <c r="J289" i="35"/>
  <c r="K289" i="35"/>
  <c r="L289" i="35"/>
  <c r="M289" i="35"/>
  <c r="N289" i="35"/>
  <c r="O289" i="35"/>
  <c r="D290" i="35"/>
  <c r="E290" i="35"/>
  <c r="F290" i="35"/>
  <c r="G290" i="35"/>
  <c r="H290" i="35"/>
  <c r="I290" i="35"/>
  <c r="J290" i="35"/>
  <c r="K290" i="35"/>
  <c r="L290" i="35"/>
  <c r="M290" i="35"/>
  <c r="N290" i="35"/>
  <c r="O290" i="35"/>
  <c r="D291" i="35"/>
  <c r="E291" i="35"/>
  <c r="F291" i="35"/>
  <c r="G291" i="35"/>
  <c r="H291" i="35"/>
  <c r="I291" i="35"/>
  <c r="J291" i="35"/>
  <c r="K291" i="35"/>
  <c r="L291" i="35"/>
  <c r="M291" i="35"/>
  <c r="N291" i="35"/>
  <c r="O291" i="35"/>
  <c r="D292" i="35"/>
  <c r="E292" i="35"/>
  <c r="F292" i="35"/>
  <c r="G292" i="35"/>
  <c r="H292" i="35"/>
  <c r="I292" i="35"/>
  <c r="J292" i="35"/>
  <c r="K292" i="35"/>
  <c r="L292" i="35"/>
  <c r="M292" i="35"/>
  <c r="N292" i="35"/>
  <c r="O292" i="35"/>
  <c r="D293" i="35"/>
  <c r="E293" i="35"/>
  <c r="F293" i="35"/>
  <c r="G293" i="35"/>
  <c r="H293" i="35"/>
  <c r="I293" i="35"/>
  <c r="J293" i="35"/>
  <c r="K293" i="35"/>
  <c r="L293" i="35"/>
  <c r="M293" i="35"/>
  <c r="N293" i="35"/>
  <c r="O293" i="35"/>
  <c r="D294" i="35"/>
  <c r="E294" i="35"/>
  <c r="F294" i="35"/>
  <c r="G294" i="35"/>
  <c r="H294" i="35"/>
  <c r="I294" i="35"/>
  <c r="J294" i="35"/>
  <c r="K294" i="35"/>
  <c r="L294" i="35"/>
  <c r="M294" i="35"/>
  <c r="N294" i="35"/>
  <c r="O294" i="35"/>
  <c r="D295" i="35"/>
  <c r="E295" i="35"/>
  <c r="F295" i="35"/>
  <c r="G295" i="35"/>
  <c r="H295" i="35"/>
  <c r="I295" i="35"/>
  <c r="J295" i="35"/>
  <c r="K295" i="35"/>
  <c r="L295" i="35"/>
  <c r="M295" i="35"/>
  <c r="N295" i="35"/>
  <c r="O295" i="35"/>
  <c r="D296" i="35"/>
  <c r="E296" i="35"/>
  <c r="F296" i="35"/>
  <c r="G296" i="35"/>
  <c r="H296" i="35"/>
  <c r="I296" i="35"/>
  <c r="J296" i="35"/>
  <c r="K296" i="35"/>
  <c r="L296" i="35"/>
  <c r="M296" i="35"/>
  <c r="N296" i="35"/>
  <c r="O296" i="35"/>
  <c r="D297" i="35"/>
  <c r="E297" i="35"/>
  <c r="F297" i="35"/>
  <c r="G297" i="35"/>
  <c r="H297" i="35"/>
  <c r="I297" i="35"/>
  <c r="J297" i="35"/>
  <c r="K297" i="35"/>
  <c r="L297" i="35"/>
  <c r="M297" i="35"/>
  <c r="N297" i="35"/>
  <c r="O297" i="35"/>
  <c r="O288" i="35"/>
  <c r="N288" i="35"/>
  <c r="M288" i="35"/>
  <c r="L288" i="35"/>
  <c r="K288" i="35"/>
  <c r="J288" i="35"/>
  <c r="I288" i="35"/>
  <c r="H288" i="35"/>
  <c r="G288" i="35"/>
  <c r="F288" i="35"/>
  <c r="E288" i="35"/>
  <c r="D288" i="35"/>
  <c r="D272" i="35"/>
  <c r="E272" i="35"/>
  <c r="F272" i="35"/>
  <c r="G272" i="35"/>
  <c r="H272" i="35"/>
  <c r="I272" i="35"/>
  <c r="J272" i="35"/>
  <c r="K272" i="35"/>
  <c r="L272" i="35"/>
  <c r="M272" i="35"/>
  <c r="N272" i="35"/>
  <c r="O272" i="35"/>
  <c r="D273" i="35"/>
  <c r="E273" i="35"/>
  <c r="F273" i="35"/>
  <c r="G273" i="35"/>
  <c r="H273" i="35"/>
  <c r="I273" i="35"/>
  <c r="J273" i="35"/>
  <c r="K273" i="35"/>
  <c r="L273" i="35"/>
  <c r="M273" i="35"/>
  <c r="N273" i="35"/>
  <c r="O273" i="35"/>
  <c r="D274" i="35"/>
  <c r="E274" i="35"/>
  <c r="F274" i="35"/>
  <c r="G274" i="35"/>
  <c r="H274" i="35"/>
  <c r="I274" i="35"/>
  <c r="J274" i="35"/>
  <c r="K274" i="35"/>
  <c r="L274" i="35"/>
  <c r="M274" i="35"/>
  <c r="N274" i="35"/>
  <c r="O274" i="35"/>
  <c r="D275" i="35"/>
  <c r="E275" i="35"/>
  <c r="F275" i="35"/>
  <c r="G275" i="35"/>
  <c r="H275" i="35"/>
  <c r="I275" i="35"/>
  <c r="J275" i="35"/>
  <c r="K275" i="35"/>
  <c r="L275" i="35"/>
  <c r="M275" i="35"/>
  <c r="N275" i="35"/>
  <c r="O275" i="35"/>
  <c r="D276" i="35"/>
  <c r="E276" i="35"/>
  <c r="F276" i="35"/>
  <c r="G276" i="35"/>
  <c r="H276" i="35"/>
  <c r="I276" i="35"/>
  <c r="J276" i="35"/>
  <c r="K276" i="35"/>
  <c r="L276" i="35"/>
  <c r="M276" i="35"/>
  <c r="N276" i="35"/>
  <c r="O276" i="35"/>
  <c r="D277" i="35"/>
  <c r="E277" i="35"/>
  <c r="F277" i="35"/>
  <c r="G277" i="35"/>
  <c r="H277" i="35"/>
  <c r="I277" i="35"/>
  <c r="J277" i="35"/>
  <c r="K277" i="35"/>
  <c r="L277" i="35"/>
  <c r="M277" i="35"/>
  <c r="N277" i="35"/>
  <c r="O277" i="35"/>
  <c r="D278" i="35"/>
  <c r="E278" i="35"/>
  <c r="F278" i="35"/>
  <c r="G278" i="35"/>
  <c r="H278" i="35"/>
  <c r="I278" i="35"/>
  <c r="J278" i="35"/>
  <c r="K278" i="35"/>
  <c r="L278" i="35"/>
  <c r="M278" i="35"/>
  <c r="N278" i="35"/>
  <c r="O278" i="35"/>
  <c r="D279" i="35"/>
  <c r="E279" i="35"/>
  <c r="F279" i="35"/>
  <c r="G279" i="35"/>
  <c r="H279" i="35"/>
  <c r="I279" i="35"/>
  <c r="J279" i="35"/>
  <c r="K279" i="35"/>
  <c r="L279" i="35"/>
  <c r="M279" i="35"/>
  <c r="N279" i="35"/>
  <c r="O279" i="35"/>
  <c r="D280" i="35"/>
  <c r="E280" i="35"/>
  <c r="F280" i="35"/>
  <c r="G280" i="35"/>
  <c r="H280" i="35"/>
  <c r="I280" i="35"/>
  <c r="J280" i="35"/>
  <c r="K280" i="35"/>
  <c r="L280" i="35"/>
  <c r="M280" i="35"/>
  <c r="N280" i="35"/>
  <c r="O280" i="35"/>
  <c r="D281" i="35"/>
  <c r="E281" i="35"/>
  <c r="F281" i="35"/>
  <c r="G281" i="35"/>
  <c r="H281" i="35"/>
  <c r="I281" i="35"/>
  <c r="J281" i="35"/>
  <c r="K281" i="35"/>
  <c r="L281" i="35"/>
  <c r="M281" i="35"/>
  <c r="N281" i="35"/>
  <c r="O281" i="35"/>
  <c r="D282" i="35"/>
  <c r="E282" i="35"/>
  <c r="F282" i="35"/>
  <c r="G282" i="35"/>
  <c r="H282" i="35"/>
  <c r="I282" i="35"/>
  <c r="J282" i="35"/>
  <c r="K282" i="35"/>
  <c r="L282" i="35"/>
  <c r="M282" i="35"/>
  <c r="N282" i="35"/>
  <c r="O282" i="35"/>
  <c r="D283" i="35"/>
  <c r="E283" i="35"/>
  <c r="F283" i="35"/>
  <c r="G283" i="35"/>
  <c r="H283" i="35"/>
  <c r="I283" i="35"/>
  <c r="J283" i="35"/>
  <c r="K283" i="35"/>
  <c r="L283" i="35"/>
  <c r="M283" i="35"/>
  <c r="N283" i="35"/>
  <c r="O283" i="35"/>
  <c r="D284" i="35"/>
  <c r="E284" i="35"/>
  <c r="F284" i="35"/>
  <c r="G284" i="35"/>
  <c r="H284" i="35"/>
  <c r="I284" i="35"/>
  <c r="J284" i="35"/>
  <c r="K284" i="35"/>
  <c r="L284" i="35"/>
  <c r="M284" i="35"/>
  <c r="N284" i="35"/>
  <c r="O284" i="35"/>
  <c r="D285" i="35"/>
  <c r="E285" i="35"/>
  <c r="F285" i="35"/>
  <c r="G285" i="35"/>
  <c r="H285" i="35"/>
  <c r="I285" i="35"/>
  <c r="J285" i="35"/>
  <c r="K285" i="35"/>
  <c r="L285" i="35"/>
  <c r="M285" i="35"/>
  <c r="N285" i="35"/>
  <c r="O285" i="35"/>
  <c r="O271" i="35"/>
  <c r="N271" i="35"/>
  <c r="M271" i="35"/>
  <c r="L271" i="35"/>
  <c r="K271" i="35"/>
  <c r="J271" i="35"/>
  <c r="I271" i="35"/>
  <c r="H271" i="35"/>
  <c r="G271" i="35"/>
  <c r="F271" i="35"/>
  <c r="E271" i="35"/>
  <c r="D271" i="35"/>
  <c r="D249" i="35"/>
  <c r="E249" i="35"/>
  <c r="F249" i="35"/>
  <c r="G249" i="35"/>
  <c r="H249" i="35"/>
  <c r="I249" i="35"/>
  <c r="J249" i="35"/>
  <c r="K249" i="35"/>
  <c r="L249" i="35"/>
  <c r="M249" i="35"/>
  <c r="N249" i="35"/>
  <c r="O249" i="35"/>
  <c r="M250" i="35"/>
  <c r="N250" i="35"/>
  <c r="O250" i="35"/>
  <c r="D251" i="35"/>
  <c r="E251" i="35"/>
  <c r="F251" i="35"/>
  <c r="G251" i="35"/>
  <c r="H251" i="35"/>
  <c r="I251" i="35"/>
  <c r="J251" i="35"/>
  <c r="K251" i="35"/>
  <c r="L251" i="35"/>
  <c r="M251" i="35"/>
  <c r="N251" i="35"/>
  <c r="O251" i="35"/>
  <c r="D252" i="35"/>
  <c r="E252" i="35"/>
  <c r="F252" i="35"/>
  <c r="G252" i="35"/>
  <c r="H252" i="35"/>
  <c r="I252" i="35"/>
  <c r="J252" i="35"/>
  <c r="K252" i="35"/>
  <c r="L252" i="35"/>
  <c r="M252" i="35"/>
  <c r="N252" i="35"/>
  <c r="O252" i="35"/>
  <c r="D253" i="35"/>
  <c r="E253" i="35"/>
  <c r="F253" i="35"/>
  <c r="G253" i="35"/>
  <c r="H253" i="35"/>
  <c r="I253" i="35"/>
  <c r="J253" i="35"/>
  <c r="K253" i="35"/>
  <c r="L253" i="35"/>
  <c r="M253" i="35"/>
  <c r="N253" i="35"/>
  <c r="O253" i="35"/>
  <c r="D254" i="35"/>
  <c r="E254" i="35"/>
  <c r="F254" i="35"/>
  <c r="G254" i="35"/>
  <c r="H254" i="35"/>
  <c r="I254" i="35"/>
  <c r="J254" i="35"/>
  <c r="K254" i="35"/>
  <c r="L254" i="35"/>
  <c r="M254" i="35"/>
  <c r="N254" i="35"/>
  <c r="O254" i="35"/>
  <c r="D255" i="35"/>
  <c r="E255" i="35"/>
  <c r="F255" i="35"/>
  <c r="G255" i="35"/>
  <c r="H255" i="35"/>
  <c r="I255" i="35"/>
  <c r="J255" i="35"/>
  <c r="K255" i="35"/>
  <c r="L255" i="35"/>
  <c r="M255" i="35"/>
  <c r="N255" i="35"/>
  <c r="O255" i="35"/>
  <c r="D256" i="35"/>
  <c r="E256" i="35"/>
  <c r="F256" i="35"/>
  <c r="G256" i="35"/>
  <c r="H256" i="35"/>
  <c r="I256" i="35"/>
  <c r="J256" i="35"/>
  <c r="K256" i="35"/>
  <c r="L256" i="35"/>
  <c r="M256" i="35"/>
  <c r="N256" i="35"/>
  <c r="O256" i="35"/>
  <c r="D257" i="35"/>
  <c r="E257" i="35"/>
  <c r="F257" i="35"/>
  <c r="G257" i="35"/>
  <c r="H257" i="35"/>
  <c r="I257" i="35"/>
  <c r="J257" i="35"/>
  <c r="K257" i="35"/>
  <c r="L257" i="35"/>
  <c r="M257" i="35"/>
  <c r="N257" i="35"/>
  <c r="O257" i="35"/>
  <c r="D258" i="35"/>
  <c r="E258" i="35"/>
  <c r="F258" i="35"/>
  <c r="G258" i="35"/>
  <c r="H258" i="35"/>
  <c r="I258" i="35"/>
  <c r="J258" i="35"/>
  <c r="K258" i="35"/>
  <c r="L258" i="35"/>
  <c r="M258" i="35"/>
  <c r="N258" i="35"/>
  <c r="O258" i="35"/>
  <c r="D259" i="35"/>
  <c r="E259" i="35"/>
  <c r="F259" i="35"/>
  <c r="G259" i="35"/>
  <c r="H259" i="35"/>
  <c r="I259" i="35"/>
  <c r="J259" i="35"/>
  <c r="K259" i="35"/>
  <c r="L259" i="35"/>
  <c r="M259" i="35"/>
  <c r="N259" i="35"/>
  <c r="O259" i="35"/>
  <c r="D260" i="35"/>
  <c r="E260" i="35"/>
  <c r="F260" i="35"/>
  <c r="G260" i="35"/>
  <c r="H260" i="35"/>
  <c r="I260" i="35"/>
  <c r="J260" i="35"/>
  <c r="K260" i="35"/>
  <c r="L260" i="35"/>
  <c r="M260" i="35"/>
  <c r="N260" i="35"/>
  <c r="O260" i="35"/>
  <c r="D261" i="35"/>
  <c r="E261" i="35"/>
  <c r="F261" i="35"/>
  <c r="G261" i="35"/>
  <c r="H261" i="35"/>
  <c r="I261" i="35"/>
  <c r="J261" i="35"/>
  <c r="K261" i="35"/>
  <c r="L261" i="35"/>
  <c r="M261" i="35"/>
  <c r="N261" i="35"/>
  <c r="O261" i="35"/>
  <c r="D262" i="35"/>
  <c r="E262" i="35"/>
  <c r="F262" i="35"/>
  <c r="G262" i="35"/>
  <c r="H262" i="35"/>
  <c r="I262" i="35"/>
  <c r="J262" i="35"/>
  <c r="K262" i="35"/>
  <c r="L262" i="35"/>
  <c r="M262" i="35"/>
  <c r="N262" i="35"/>
  <c r="O262" i="35"/>
  <c r="M263" i="35"/>
  <c r="N263" i="35"/>
  <c r="O263" i="35"/>
  <c r="M264" i="35"/>
  <c r="N264" i="35"/>
  <c r="O264" i="35"/>
  <c r="D265" i="35"/>
  <c r="E265" i="35"/>
  <c r="F265" i="35"/>
  <c r="G265" i="35"/>
  <c r="H265" i="35"/>
  <c r="I265" i="35"/>
  <c r="J265" i="35"/>
  <c r="K265" i="35"/>
  <c r="L265" i="35"/>
  <c r="M265" i="35"/>
  <c r="N265" i="35"/>
  <c r="O265" i="35"/>
  <c r="D266" i="35"/>
  <c r="E266" i="35"/>
  <c r="F266" i="35"/>
  <c r="G266" i="35"/>
  <c r="H266" i="35"/>
  <c r="I266" i="35"/>
  <c r="J266" i="35"/>
  <c r="K266" i="35"/>
  <c r="L266" i="35"/>
  <c r="M266" i="35"/>
  <c r="N266" i="35"/>
  <c r="O266" i="35"/>
  <c r="D267" i="35"/>
  <c r="E267" i="35"/>
  <c r="F267" i="35"/>
  <c r="G267" i="35"/>
  <c r="H267" i="35"/>
  <c r="I267" i="35"/>
  <c r="J267" i="35"/>
  <c r="K267" i="35"/>
  <c r="L267" i="35"/>
  <c r="M267" i="35"/>
  <c r="N267" i="35"/>
  <c r="O267" i="35"/>
  <c r="O248" i="35"/>
  <c r="N248" i="35"/>
  <c r="M248" i="35"/>
  <c r="L248" i="35"/>
  <c r="K248" i="35"/>
  <c r="J248" i="35"/>
  <c r="I248" i="35"/>
  <c r="H248" i="35"/>
  <c r="G248" i="35"/>
  <c r="F248" i="35"/>
  <c r="E248" i="35"/>
  <c r="D248" i="35"/>
  <c r="D237" i="35"/>
  <c r="E237" i="35"/>
  <c r="F237" i="35"/>
  <c r="G237" i="35"/>
  <c r="H237" i="35"/>
  <c r="I237" i="35"/>
  <c r="J237" i="35"/>
  <c r="K237" i="35"/>
  <c r="L237" i="35"/>
  <c r="M237" i="35"/>
  <c r="N237" i="35"/>
  <c r="O237" i="35"/>
  <c r="D238" i="35"/>
  <c r="E238" i="35"/>
  <c r="F238" i="35"/>
  <c r="G238" i="35"/>
  <c r="H238" i="35"/>
  <c r="I238" i="35"/>
  <c r="J238" i="35"/>
  <c r="K238" i="35"/>
  <c r="L238" i="35"/>
  <c r="M238" i="35"/>
  <c r="N238" i="35"/>
  <c r="O238" i="35"/>
  <c r="M239" i="35"/>
  <c r="N239" i="35"/>
  <c r="O239" i="35"/>
  <c r="D240" i="35"/>
  <c r="E240" i="35"/>
  <c r="F240" i="35"/>
  <c r="G240" i="35"/>
  <c r="H240" i="35"/>
  <c r="I240" i="35"/>
  <c r="J240" i="35"/>
  <c r="K240" i="35"/>
  <c r="L240" i="35"/>
  <c r="M240" i="35"/>
  <c r="N240" i="35"/>
  <c r="O240" i="35"/>
  <c r="D241" i="35"/>
  <c r="E241" i="35"/>
  <c r="F241" i="35"/>
  <c r="G241" i="35"/>
  <c r="H241" i="35"/>
  <c r="I241" i="35"/>
  <c r="J241" i="35"/>
  <c r="K241" i="35"/>
  <c r="L241" i="35"/>
  <c r="M241" i="35"/>
  <c r="N241" i="35"/>
  <c r="O241" i="35"/>
  <c r="D242" i="35"/>
  <c r="E242" i="35"/>
  <c r="F242" i="35"/>
  <c r="G242" i="35"/>
  <c r="H242" i="35"/>
  <c r="I242" i="35"/>
  <c r="J242" i="35"/>
  <c r="K242" i="35"/>
  <c r="L242" i="35"/>
  <c r="M242" i="35"/>
  <c r="N242" i="35"/>
  <c r="O242" i="35"/>
  <c r="M243" i="35"/>
  <c r="N243" i="35"/>
  <c r="O243" i="35"/>
  <c r="M244" i="35"/>
  <c r="N244" i="35"/>
  <c r="O244" i="35"/>
  <c r="D245" i="35"/>
  <c r="E245" i="35"/>
  <c r="F245" i="35"/>
  <c r="G245" i="35"/>
  <c r="H245" i="35"/>
  <c r="I245" i="35"/>
  <c r="J245" i="35"/>
  <c r="K245" i="35"/>
  <c r="L245" i="35"/>
  <c r="M245" i="35"/>
  <c r="N245" i="35"/>
  <c r="O245" i="35"/>
  <c r="O236" i="35"/>
  <c r="N236" i="35"/>
  <c r="M236" i="35"/>
  <c r="D230" i="35"/>
  <c r="E230" i="35"/>
  <c r="F230" i="35"/>
  <c r="G230" i="35"/>
  <c r="H230" i="35"/>
  <c r="I230" i="35"/>
  <c r="J230" i="35"/>
  <c r="K230" i="35"/>
  <c r="L230" i="35"/>
  <c r="M230" i="35"/>
  <c r="N230" i="35"/>
  <c r="O230" i="35"/>
  <c r="D231" i="35"/>
  <c r="E231" i="35"/>
  <c r="F231" i="35"/>
  <c r="G231" i="35"/>
  <c r="H231" i="35"/>
  <c r="I231" i="35"/>
  <c r="J231" i="35"/>
  <c r="K231" i="35"/>
  <c r="L231" i="35"/>
  <c r="M231" i="35"/>
  <c r="N231" i="35"/>
  <c r="O231" i="35"/>
  <c r="D232" i="35"/>
  <c r="E232" i="35"/>
  <c r="F232" i="35"/>
  <c r="G232" i="35"/>
  <c r="H232" i="35"/>
  <c r="I232" i="35"/>
  <c r="J232" i="35"/>
  <c r="K232" i="35"/>
  <c r="L232" i="35"/>
  <c r="M232" i="35"/>
  <c r="N232" i="35"/>
  <c r="O232" i="35"/>
  <c r="D233" i="35"/>
  <c r="E233" i="35"/>
  <c r="F233" i="35"/>
  <c r="G233" i="35"/>
  <c r="H233" i="35"/>
  <c r="I233" i="35"/>
  <c r="J233" i="35"/>
  <c r="K233" i="35"/>
  <c r="L233" i="35"/>
  <c r="M233" i="35"/>
  <c r="N233" i="35"/>
  <c r="O233" i="35"/>
  <c r="O229" i="35"/>
  <c r="N229" i="35"/>
  <c r="M229" i="35"/>
  <c r="L229" i="35"/>
  <c r="K229" i="35"/>
  <c r="J229" i="35"/>
  <c r="I229" i="35"/>
  <c r="H229" i="35"/>
  <c r="G229" i="35"/>
  <c r="F229" i="35"/>
  <c r="E229" i="35"/>
  <c r="D229" i="35"/>
  <c r="M218" i="35"/>
  <c r="N218" i="35"/>
  <c r="O218" i="35"/>
  <c r="D219" i="35"/>
  <c r="E219" i="35"/>
  <c r="F219" i="35"/>
  <c r="G219" i="35"/>
  <c r="H219" i="35"/>
  <c r="I219" i="35"/>
  <c r="J219" i="35"/>
  <c r="K219" i="35"/>
  <c r="L219" i="35"/>
  <c r="M219" i="35"/>
  <c r="N219" i="35"/>
  <c r="O219" i="35"/>
  <c r="M220" i="35"/>
  <c r="N220" i="35"/>
  <c r="O220" i="35"/>
  <c r="D221" i="35"/>
  <c r="E221" i="35"/>
  <c r="F221" i="35"/>
  <c r="G221" i="35"/>
  <c r="H221" i="35"/>
  <c r="I221" i="35"/>
  <c r="J221" i="35"/>
  <c r="K221" i="35"/>
  <c r="L221" i="35"/>
  <c r="M221" i="35"/>
  <c r="N221" i="35"/>
  <c r="O221" i="35"/>
  <c r="D222" i="35"/>
  <c r="E222" i="35"/>
  <c r="F222" i="35"/>
  <c r="G222" i="35"/>
  <c r="H222" i="35"/>
  <c r="I222" i="35"/>
  <c r="J222" i="35"/>
  <c r="K222" i="35"/>
  <c r="L222" i="35"/>
  <c r="M222" i="35"/>
  <c r="N222" i="35"/>
  <c r="O222" i="35"/>
  <c r="D223" i="35"/>
  <c r="E223" i="35"/>
  <c r="F223" i="35"/>
  <c r="G223" i="35"/>
  <c r="H223" i="35"/>
  <c r="I223" i="35"/>
  <c r="J223" i="35"/>
  <c r="K223" i="35"/>
  <c r="L223" i="35"/>
  <c r="M223" i="35"/>
  <c r="N223" i="35"/>
  <c r="O223" i="35"/>
  <c r="D224" i="35"/>
  <c r="E224" i="35"/>
  <c r="F224" i="35"/>
  <c r="G224" i="35"/>
  <c r="H224" i="35"/>
  <c r="I224" i="35"/>
  <c r="J224" i="35"/>
  <c r="K224" i="35"/>
  <c r="L224" i="35"/>
  <c r="M224" i="35"/>
  <c r="N224" i="35"/>
  <c r="O224" i="35"/>
  <c r="D225" i="35"/>
  <c r="E225" i="35"/>
  <c r="F225" i="35"/>
  <c r="G225" i="35"/>
  <c r="H225" i="35"/>
  <c r="I225" i="35"/>
  <c r="J225" i="35"/>
  <c r="K225" i="35"/>
  <c r="L225" i="35"/>
  <c r="M225" i="35"/>
  <c r="N225" i="35"/>
  <c r="O225" i="35"/>
  <c r="D226" i="35"/>
  <c r="E226" i="35"/>
  <c r="F226" i="35"/>
  <c r="G226" i="35"/>
  <c r="H226" i="35"/>
  <c r="I226" i="35"/>
  <c r="J226" i="35"/>
  <c r="K226" i="35"/>
  <c r="L226" i="35"/>
  <c r="M226" i="35"/>
  <c r="N226" i="35"/>
  <c r="O226" i="35"/>
  <c r="D206" i="35"/>
  <c r="E206" i="35"/>
  <c r="F206" i="35"/>
  <c r="G206" i="35"/>
  <c r="H206" i="35"/>
  <c r="I206" i="35"/>
  <c r="J206" i="35"/>
  <c r="K206" i="35"/>
  <c r="L206" i="35"/>
  <c r="M206" i="35"/>
  <c r="N206" i="35"/>
  <c r="O206" i="35"/>
  <c r="D207" i="35"/>
  <c r="E207" i="35"/>
  <c r="F207" i="35"/>
  <c r="G207" i="35"/>
  <c r="H207" i="35"/>
  <c r="I207" i="35"/>
  <c r="J207" i="35"/>
  <c r="K207" i="35"/>
  <c r="L207" i="35"/>
  <c r="M207" i="35"/>
  <c r="N207" i="35"/>
  <c r="O207" i="35"/>
  <c r="D208" i="35"/>
  <c r="E208" i="35"/>
  <c r="F208" i="35"/>
  <c r="G208" i="35"/>
  <c r="H208" i="35"/>
  <c r="I208" i="35"/>
  <c r="J208" i="35"/>
  <c r="K208" i="35"/>
  <c r="L208" i="35"/>
  <c r="M208" i="35"/>
  <c r="N208" i="35"/>
  <c r="O208" i="35"/>
  <c r="D209" i="35"/>
  <c r="E209" i="35"/>
  <c r="F209" i="35"/>
  <c r="G209" i="35"/>
  <c r="H209" i="35"/>
  <c r="I209" i="35"/>
  <c r="J209" i="35"/>
  <c r="K209" i="35"/>
  <c r="L209" i="35"/>
  <c r="M209" i="35"/>
  <c r="N209" i="35"/>
  <c r="O209" i="35"/>
  <c r="D210" i="35"/>
  <c r="E210" i="35"/>
  <c r="F210" i="35"/>
  <c r="G210" i="35"/>
  <c r="H210" i="35"/>
  <c r="I210" i="35"/>
  <c r="J210" i="35"/>
  <c r="K210" i="35"/>
  <c r="L210" i="35"/>
  <c r="M210" i="35"/>
  <c r="N210" i="35"/>
  <c r="O210" i="35"/>
  <c r="D211" i="35"/>
  <c r="E211" i="35"/>
  <c r="F211" i="35"/>
  <c r="G211" i="35"/>
  <c r="H211" i="35"/>
  <c r="I211" i="35"/>
  <c r="J211" i="35"/>
  <c r="K211" i="35"/>
  <c r="L211" i="35"/>
  <c r="M211" i="35"/>
  <c r="N211" i="35"/>
  <c r="O211" i="35"/>
  <c r="M212" i="35"/>
  <c r="N212" i="35"/>
  <c r="O212" i="35"/>
  <c r="D213" i="35"/>
  <c r="E213" i="35"/>
  <c r="F213" i="35"/>
  <c r="G213" i="35"/>
  <c r="H213" i="35"/>
  <c r="I213" i="35"/>
  <c r="J213" i="35"/>
  <c r="K213" i="35"/>
  <c r="L213" i="35"/>
  <c r="M213" i="35"/>
  <c r="N213" i="35"/>
  <c r="O213" i="35"/>
  <c r="D214" i="35"/>
  <c r="E214" i="35"/>
  <c r="F214" i="35"/>
  <c r="G214" i="35"/>
  <c r="H214" i="35"/>
  <c r="I214" i="35"/>
  <c r="J214" i="35"/>
  <c r="K214" i="35"/>
  <c r="L214" i="35"/>
  <c r="M214" i="35"/>
  <c r="N214" i="35"/>
  <c r="O214" i="35"/>
  <c r="E205" i="35"/>
  <c r="F205" i="35"/>
  <c r="G205" i="35"/>
  <c r="H205" i="35"/>
  <c r="I205" i="35"/>
  <c r="J205" i="35"/>
  <c r="K205" i="35"/>
  <c r="L205" i="35"/>
  <c r="M205" i="35"/>
  <c r="N205" i="35"/>
  <c r="O205" i="35"/>
  <c r="E217" i="35"/>
  <c r="F217" i="35"/>
  <c r="G217" i="35"/>
  <c r="H217" i="35"/>
  <c r="I217" i="35"/>
  <c r="J217" i="35"/>
  <c r="K217" i="35"/>
  <c r="L217" i="35"/>
  <c r="M217" i="35"/>
  <c r="N217" i="35"/>
  <c r="O217" i="35"/>
  <c r="D217" i="35"/>
  <c r="D205" i="35"/>
  <c r="E315" i="35"/>
  <c r="H382" i="35" l="1"/>
  <c r="G395" i="35"/>
  <c r="F382" i="35"/>
  <c r="E298" i="35"/>
  <c r="E215" i="35"/>
  <c r="E227" i="35"/>
  <c r="E286" i="35"/>
  <c r="D364" i="35"/>
  <c r="E341" i="35"/>
  <c r="E363" i="35"/>
  <c r="E381" i="35"/>
  <c r="E394" i="35"/>
  <c r="E316" i="35"/>
  <c r="E364" i="35"/>
  <c r="D394" i="35"/>
  <c r="D381" i="35"/>
  <c r="D363" i="35"/>
  <c r="D315" i="35"/>
  <c r="D298" i="35"/>
  <c r="D286" i="35"/>
  <c r="D227" i="35"/>
  <c r="D215" i="35"/>
  <c r="F395" i="35" l="1"/>
  <c r="D341" i="35"/>
  <c r="D316" i="35"/>
  <c r="D382" i="35"/>
  <c r="D395" i="35" l="1"/>
  <c r="E395" i="35"/>
  <c r="E382" i="35"/>
  <c r="C409" i="35" l="1"/>
  <c r="N402" i="35" l="1"/>
  <c r="J402" i="35"/>
  <c r="K399" i="35"/>
  <c r="L399" i="35"/>
  <c r="I399" i="35"/>
  <c r="E402" i="35"/>
  <c r="F399" i="35" l="1"/>
  <c r="G399" i="35"/>
  <c r="O399" i="35"/>
  <c r="D399" i="35"/>
  <c r="H399" i="35"/>
  <c r="E399" i="35"/>
  <c r="M399" i="35"/>
  <c r="N399" i="35"/>
  <c r="E401" i="35"/>
  <c r="J401" i="35"/>
  <c r="N401" i="35"/>
  <c r="I402" i="35"/>
  <c r="I401" i="35"/>
  <c r="C398" i="35"/>
  <c r="G402" i="35"/>
  <c r="G401" i="35"/>
  <c r="M401" i="35"/>
  <c r="M402" i="35"/>
  <c r="C400" i="35"/>
  <c r="D402" i="35"/>
  <c r="D401" i="35"/>
  <c r="K401" i="35"/>
  <c r="K402" i="35"/>
  <c r="O401" i="35"/>
  <c r="O402" i="35"/>
  <c r="L401" i="35"/>
  <c r="L402" i="35"/>
  <c r="C401" i="35"/>
  <c r="C402" i="35"/>
  <c r="H402" i="35"/>
  <c r="H401" i="35"/>
  <c r="F402" i="35"/>
  <c r="F401" i="35"/>
  <c r="J399" i="35"/>
  <c r="C200" i="35" l="1"/>
  <c r="C399" i="35"/>
  <c r="B393" i="35" l="1"/>
  <c r="B392" i="35"/>
  <c r="B391" i="35"/>
  <c r="B390" i="35"/>
  <c r="B389" i="35"/>
  <c r="B388" i="35"/>
  <c r="B387" i="35"/>
  <c r="B386" i="35"/>
  <c r="B385" i="35"/>
  <c r="B384" i="35"/>
  <c r="B383" i="35"/>
  <c r="B382" i="35"/>
  <c r="B381" i="35"/>
  <c r="B380" i="35"/>
  <c r="B379" i="35"/>
  <c r="B378" i="35"/>
  <c r="B377" i="35"/>
  <c r="B376" i="35"/>
  <c r="B375" i="35"/>
  <c r="B374" i="35"/>
  <c r="B373" i="35"/>
  <c r="B372" i="35"/>
  <c r="B371" i="35"/>
  <c r="B370" i="35"/>
  <c r="B369" i="35"/>
  <c r="B368" i="35"/>
  <c r="B367" i="35"/>
  <c r="B366" i="35"/>
  <c r="B365" i="35"/>
  <c r="B364" i="35"/>
  <c r="B363" i="35"/>
  <c r="B362" i="35"/>
  <c r="B361" i="35"/>
  <c r="B360" i="35"/>
  <c r="B359" i="35"/>
  <c r="B358" i="35"/>
  <c r="B357" i="35"/>
  <c r="B356" i="35"/>
  <c r="B355" i="35"/>
  <c r="B354" i="35"/>
  <c r="B353" i="35"/>
  <c r="B352" i="35"/>
  <c r="B351" i="35"/>
  <c r="B350" i="35"/>
  <c r="B349" i="35"/>
  <c r="B348" i="35"/>
  <c r="B347" i="35"/>
  <c r="B346" i="35"/>
  <c r="B345" i="35"/>
  <c r="B344" i="35"/>
  <c r="B343" i="35"/>
  <c r="B342" i="35"/>
  <c r="B341" i="35"/>
  <c r="B340" i="35"/>
  <c r="B339" i="35"/>
  <c r="B338" i="35"/>
  <c r="B337" i="35"/>
  <c r="B336" i="35"/>
  <c r="B335" i="35"/>
  <c r="B334" i="35"/>
  <c r="B333" i="35"/>
  <c r="B332" i="35"/>
  <c r="B331" i="35"/>
  <c r="B330" i="35"/>
  <c r="B329" i="35"/>
  <c r="B328" i="35"/>
  <c r="B327" i="35"/>
  <c r="B326" i="35"/>
  <c r="B325" i="35"/>
  <c r="B324" i="35"/>
  <c r="B323" i="35"/>
  <c r="B322" i="35"/>
  <c r="B321" i="35"/>
  <c r="B320" i="35"/>
  <c r="B319" i="35"/>
  <c r="B318" i="35"/>
  <c r="B317" i="35"/>
  <c r="B316" i="35"/>
  <c r="B315" i="35"/>
  <c r="B314" i="35"/>
  <c r="B313" i="35"/>
  <c r="B312" i="35"/>
  <c r="B311" i="35"/>
  <c r="B310" i="35"/>
  <c r="B309" i="35"/>
  <c r="B308" i="35"/>
  <c r="B307" i="35"/>
  <c r="B306" i="35"/>
  <c r="B305" i="35"/>
  <c r="B304" i="35"/>
  <c r="B303" i="35"/>
  <c r="B302" i="35"/>
  <c r="B301" i="35"/>
  <c r="B300" i="35"/>
  <c r="B299" i="35"/>
  <c r="B298" i="35"/>
  <c r="B297" i="35"/>
  <c r="B296" i="35"/>
  <c r="B295" i="35"/>
  <c r="B294" i="35"/>
  <c r="B293" i="35"/>
  <c r="B292" i="35"/>
  <c r="B291" i="35"/>
  <c r="B290" i="35"/>
  <c r="B289" i="35"/>
  <c r="B288" i="35"/>
  <c r="B287" i="35"/>
  <c r="B286" i="35"/>
  <c r="B285" i="35"/>
  <c r="B284" i="35"/>
  <c r="B283" i="35"/>
  <c r="B282" i="35"/>
  <c r="B281" i="35"/>
  <c r="B280" i="35"/>
  <c r="B279" i="35"/>
  <c r="B278" i="35"/>
  <c r="B277" i="35"/>
  <c r="B276" i="35"/>
  <c r="B275" i="35"/>
  <c r="B274" i="35"/>
  <c r="B273" i="35"/>
  <c r="B272" i="35"/>
  <c r="B271" i="35"/>
  <c r="B270" i="35"/>
  <c r="B269" i="35"/>
  <c r="B268" i="35"/>
  <c r="B267" i="35"/>
  <c r="B266" i="35"/>
  <c r="B265" i="35"/>
  <c r="B264" i="35"/>
  <c r="B263" i="35"/>
  <c r="B262" i="35"/>
  <c r="B261" i="35"/>
  <c r="B260" i="35"/>
  <c r="B259" i="35"/>
  <c r="B258" i="35"/>
  <c r="B257" i="35"/>
  <c r="B256" i="35"/>
  <c r="B255" i="35"/>
  <c r="B254" i="35"/>
  <c r="B253" i="35"/>
  <c r="B252" i="35"/>
  <c r="B251" i="35"/>
  <c r="B250" i="35"/>
  <c r="B249" i="35"/>
  <c r="B248" i="35"/>
  <c r="B247" i="35"/>
  <c r="B246" i="35"/>
  <c r="B245" i="35"/>
  <c r="B244" i="35"/>
  <c r="B243" i="35"/>
  <c r="B242" i="35"/>
  <c r="B241" i="35"/>
  <c r="B240" i="35"/>
  <c r="B239" i="35"/>
  <c r="B238" i="35"/>
  <c r="B237" i="35"/>
  <c r="B236" i="35"/>
  <c r="B235" i="35"/>
  <c r="B234" i="35"/>
  <c r="B233" i="35"/>
  <c r="B232" i="35"/>
  <c r="B231" i="35"/>
  <c r="B230" i="35"/>
  <c r="B229" i="35"/>
  <c r="B228" i="35"/>
  <c r="B227" i="35"/>
  <c r="B226" i="35"/>
  <c r="B225" i="35"/>
  <c r="B224" i="35"/>
  <c r="B223" i="35"/>
  <c r="B222" i="35"/>
  <c r="B221" i="35"/>
  <c r="B220" i="35"/>
  <c r="B219" i="35"/>
  <c r="B218" i="35"/>
  <c r="B217" i="35"/>
  <c r="B216" i="35"/>
  <c r="B215" i="35"/>
  <c r="B214" i="35"/>
  <c r="B213" i="35"/>
  <c r="B212" i="35"/>
  <c r="B211" i="35"/>
  <c r="B210" i="35"/>
  <c r="B209" i="35"/>
  <c r="B208" i="35"/>
  <c r="B207" i="35"/>
  <c r="B206" i="35"/>
  <c r="B205" i="35"/>
  <c r="Q125" i="3"/>
  <c r="P197" i="35" l="1"/>
  <c r="P196" i="35"/>
  <c r="P195" i="35"/>
  <c r="P194" i="35"/>
  <c r="P193" i="35"/>
  <c r="P192" i="35"/>
  <c r="P191" i="35"/>
  <c r="P190" i="35"/>
  <c r="P189" i="35"/>
  <c r="P188" i="35"/>
  <c r="P187" i="35"/>
  <c r="P184" i="35"/>
  <c r="P183" i="35"/>
  <c r="P182" i="35"/>
  <c r="P181" i="35"/>
  <c r="P180" i="35"/>
  <c r="P179" i="35"/>
  <c r="P178" i="35"/>
  <c r="P177" i="35"/>
  <c r="P176" i="35"/>
  <c r="P175" i="35"/>
  <c r="P174" i="35"/>
  <c r="P173" i="35"/>
  <c r="P172" i="35"/>
  <c r="P171" i="35"/>
  <c r="P170" i="35"/>
  <c r="P169" i="35"/>
  <c r="P166" i="35"/>
  <c r="P165" i="35"/>
  <c r="P164" i="35"/>
  <c r="P163" i="35"/>
  <c r="P162" i="35"/>
  <c r="P161" i="35"/>
  <c r="P160" i="35"/>
  <c r="P159" i="35"/>
  <c r="P158" i="35"/>
  <c r="P157" i="35"/>
  <c r="P156" i="35"/>
  <c r="P155" i="35"/>
  <c r="P154" i="35"/>
  <c r="P153" i="35"/>
  <c r="P152" i="35"/>
  <c r="P151" i="35"/>
  <c r="P150" i="35"/>
  <c r="P149" i="35"/>
  <c r="P148" i="35"/>
  <c r="P147" i="35"/>
  <c r="P146" i="35"/>
  <c r="P144" i="35"/>
  <c r="P143" i="35"/>
  <c r="P142" i="35"/>
  <c r="P141" i="35"/>
  <c r="P140" i="35"/>
  <c r="P139" i="35"/>
  <c r="P138" i="35"/>
  <c r="P137" i="35"/>
  <c r="P136" i="35"/>
  <c r="P135" i="35"/>
  <c r="P134" i="35"/>
  <c r="P131" i="35"/>
  <c r="P130" i="35"/>
  <c r="P129" i="35"/>
  <c r="P128" i="35"/>
  <c r="P127" i="35"/>
  <c r="P126" i="35"/>
  <c r="P125" i="35"/>
  <c r="P124" i="35"/>
  <c r="P123" i="35"/>
  <c r="P122" i="35"/>
  <c r="P121" i="35"/>
  <c r="P118" i="35"/>
  <c r="P117" i="35"/>
  <c r="P116" i="35"/>
  <c r="P115" i="35"/>
  <c r="P114" i="35"/>
  <c r="P113" i="35"/>
  <c r="P112" i="35"/>
  <c r="P111" i="35"/>
  <c r="P110" i="35"/>
  <c r="P109" i="35"/>
  <c r="P108" i="35"/>
  <c r="P107" i="35"/>
  <c r="P106" i="35"/>
  <c r="P105" i="35"/>
  <c r="P104" i="35"/>
  <c r="P103" i="35"/>
  <c r="P101" i="35"/>
  <c r="P100" i="35"/>
  <c r="P99" i="35"/>
  <c r="P98" i="35"/>
  <c r="P97" i="35"/>
  <c r="P96" i="35"/>
  <c r="P95" i="35"/>
  <c r="P94" i="35"/>
  <c r="P93" i="35"/>
  <c r="P92" i="35"/>
  <c r="P91" i="35"/>
  <c r="P89" i="35"/>
  <c r="P88" i="35"/>
  <c r="P87" i="35"/>
  <c r="P86" i="35"/>
  <c r="P85" i="35"/>
  <c r="P84" i="35"/>
  <c r="P83" i="35"/>
  <c r="P82" i="35"/>
  <c r="P81" i="35"/>
  <c r="P80" i="35"/>
  <c r="P79" i="35"/>
  <c r="P78" i="35"/>
  <c r="P77" i="35"/>
  <c r="P76" i="35"/>
  <c r="P75" i="35"/>
  <c r="P74" i="35"/>
  <c r="P71" i="35"/>
  <c r="P70" i="35"/>
  <c r="P69" i="35"/>
  <c r="P66" i="35"/>
  <c r="P65" i="35"/>
  <c r="P64" i="35"/>
  <c r="P63" i="35"/>
  <c r="P62" i="35"/>
  <c r="P61" i="35"/>
  <c r="P60" i="35"/>
  <c r="P59" i="35"/>
  <c r="P58" i="35"/>
  <c r="P57" i="35"/>
  <c r="P56" i="35"/>
  <c r="P55" i="35"/>
  <c r="P53" i="35"/>
  <c r="P52" i="35"/>
  <c r="P51" i="35"/>
  <c r="P49" i="35"/>
  <c r="P46" i="35"/>
  <c r="P45" i="35"/>
  <c r="P44" i="35"/>
  <c r="P42" i="35"/>
  <c r="P41" i="35"/>
  <c r="P39" i="35"/>
  <c r="P37" i="35"/>
  <c r="P36" i="35"/>
  <c r="P35" i="35"/>
  <c r="P34" i="35"/>
  <c r="P33" i="35"/>
  <c r="P30" i="35"/>
  <c r="P29" i="35"/>
  <c r="P28" i="35"/>
  <c r="P27" i="35"/>
  <c r="P26" i="35"/>
  <c r="P25" i="35"/>
  <c r="P23" i="35"/>
  <c r="P21" i="35"/>
  <c r="P18" i="35"/>
  <c r="P17" i="35"/>
  <c r="P15" i="35"/>
  <c r="P14" i="35"/>
  <c r="P13" i="35"/>
  <c r="P12" i="35"/>
  <c r="P11" i="35"/>
  <c r="P10" i="35"/>
  <c r="P9" i="35"/>
  <c r="P102" i="35" l="1"/>
  <c r="E328" i="35"/>
  <c r="P119" i="35"/>
  <c r="P185" i="35"/>
  <c r="P145" i="35"/>
  <c r="P297" i="35"/>
  <c r="P273" i="35"/>
  <c r="P278" i="35"/>
  <c r="P283" i="35"/>
  <c r="P19" i="35"/>
  <c r="P31" i="35"/>
  <c r="P258" i="35"/>
  <c r="P38" i="35"/>
  <c r="P167" i="35"/>
  <c r="P198" i="35"/>
  <c r="P90" i="35"/>
  <c r="O328" i="35"/>
  <c r="P132" i="35"/>
  <c r="P344" i="35"/>
  <c r="N328" i="35"/>
  <c r="J234" i="35"/>
  <c r="P331" i="35"/>
  <c r="P336" i="35"/>
  <c r="I328" i="35"/>
  <c r="F328" i="35"/>
  <c r="H234" i="35"/>
  <c r="K234" i="35"/>
  <c r="N234" i="35"/>
  <c r="P330" i="35"/>
  <c r="P335" i="35"/>
  <c r="P340" i="35"/>
  <c r="P265" i="35"/>
  <c r="P320" i="35"/>
  <c r="P325" i="35"/>
  <c r="P222" i="35"/>
  <c r="P224" i="35"/>
  <c r="P225" i="35"/>
  <c r="P300" i="35"/>
  <c r="P338" i="35"/>
  <c r="P226" i="35"/>
  <c r="P383" i="35"/>
  <c r="P387" i="35"/>
  <c r="P385" i="35"/>
  <c r="P369" i="35"/>
  <c r="P374" i="35"/>
  <c r="P379" i="35"/>
  <c r="P256" i="35"/>
  <c r="P266" i="35"/>
  <c r="P207" i="35"/>
  <c r="P302" i="35"/>
  <c r="P249" i="35"/>
  <c r="P384" i="35"/>
  <c r="P389" i="35"/>
  <c r="P223" i="35"/>
  <c r="G328" i="35"/>
  <c r="J328" i="35"/>
  <c r="O234" i="35"/>
  <c r="P209" i="35"/>
  <c r="P299" i="35"/>
  <c r="D328" i="35"/>
  <c r="L234" i="35"/>
  <c r="P386" i="35"/>
  <c r="H328" i="35"/>
  <c r="P281" i="35"/>
  <c r="P230" i="35"/>
  <c r="P290" i="35"/>
  <c r="P216" i="35"/>
  <c r="P356" i="35"/>
  <c r="P366" i="35"/>
  <c r="P229" i="35"/>
  <c r="F234" i="35"/>
  <c r="P257" i="35"/>
  <c r="P267" i="35"/>
  <c r="P307" i="35"/>
  <c r="P337" i="35"/>
  <c r="P339" i="35"/>
  <c r="P247" i="35"/>
  <c r="P248" i="35"/>
  <c r="P260" i="35"/>
  <c r="P262" i="35"/>
  <c r="P348" i="35"/>
  <c r="P349" i="35"/>
  <c r="P261" i="35"/>
  <c r="P276" i="35"/>
  <c r="P221" i="35"/>
  <c r="P217" i="35"/>
  <c r="P254" i="35"/>
  <c r="P321" i="35"/>
  <c r="P326" i="35"/>
  <c r="P346" i="35"/>
  <c r="P368" i="35"/>
  <c r="P371" i="35"/>
  <c r="P376" i="35"/>
  <c r="P378" i="35"/>
  <c r="P251" i="35"/>
  <c r="P351" i="35"/>
  <c r="P241" i="35"/>
  <c r="P343" i="35"/>
  <c r="P301" i="35"/>
  <c r="G234" i="35"/>
  <c r="P259" i="35"/>
  <c r="P322" i="35"/>
  <c r="P324" i="35"/>
  <c r="P345" i="35"/>
  <c r="M234" i="35"/>
  <c r="P296" i="35"/>
  <c r="P305" i="35"/>
  <c r="P323" i="35"/>
  <c r="P231" i="35"/>
  <c r="P270" i="35"/>
  <c r="P277" i="35"/>
  <c r="P279" i="35"/>
  <c r="P282" i="35"/>
  <c r="P284" i="35"/>
  <c r="P310" i="35"/>
  <c r="P342" i="35"/>
  <c r="P347" i="35"/>
  <c r="P352" i="35"/>
  <c r="P357" i="35"/>
  <c r="P362" i="35"/>
  <c r="P288" i="35"/>
  <c r="P293" i="35"/>
  <c r="P271" i="35"/>
  <c r="P391" i="35"/>
  <c r="P245" i="35"/>
  <c r="P318" i="35"/>
  <c r="P232" i="35"/>
  <c r="K328" i="35"/>
  <c r="P358" i="35"/>
  <c r="P361" i="35"/>
  <c r="P350" i="35"/>
  <c r="P355" i="35"/>
  <c r="P360" i="35"/>
  <c r="D234" i="35"/>
  <c r="E234" i="35"/>
  <c r="M328" i="35"/>
  <c r="L328" i="35"/>
  <c r="P291" i="35"/>
  <c r="P238" i="35"/>
  <c r="P304" i="35"/>
  <c r="P380" i="35"/>
  <c r="P280" i="35"/>
  <c r="P285" i="35"/>
  <c r="P287" i="35"/>
  <c r="P206" i="35"/>
  <c r="P208" i="35"/>
  <c r="P211" i="35"/>
  <c r="P317" i="35"/>
  <c r="P327" i="35"/>
  <c r="P365" i="35"/>
  <c r="P370" i="35"/>
  <c r="P240" i="35"/>
  <c r="P367" i="35"/>
  <c r="P372" i="35"/>
  <c r="P377" i="35"/>
  <c r="P388" i="35"/>
  <c r="P205" i="35"/>
  <c r="P210" i="35"/>
  <c r="P289" i="35"/>
  <c r="P306" i="35"/>
  <c r="P309" i="35"/>
  <c r="P311" i="35"/>
  <c r="P319" i="35"/>
  <c r="P359" i="35"/>
  <c r="P219" i="35"/>
  <c r="P228" i="35"/>
  <c r="P237" i="35"/>
  <c r="P242" i="35"/>
  <c r="P303" i="35"/>
  <c r="P308" i="35"/>
  <c r="P313" i="35"/>
  <c r="P390" i="35"/>
  <c r="P332" i="35"/>
  <c r="P295" i="35"/>
  <c r="P354" i="35"/>
  <c r="P393" i="35"/>
  <c r="P253" i="35"/>
  <c r="P214" i="35"/>
  <c r="P275" i="35"/>
  <c r="P334" i="35"/>
  <c r="P292" i="35"/>
  <c r="P312" i="35"/>
  <c r="P255" i="35"/>
  <c r="P373" i="35"/>
  <c r="P233" i="35"/>
  <c r="P272" i="35"/>
  <c r="P235" i="35"/>
  <c r="P294" i="35"/>
  <c r="P314" i="35"/>
  <c r="P353" i="35"/>
  <c r="P392" i="35"/>
  <c r="P252" i="35"/>
  <c r="P375" i="35"/>
  <c r="I234" i="35"/>
  <c r="P213" i="35"/>
  <c r="P274" i="35"/>
  <c r="P333" i="35"/>
  <c r="AO5" i="13"/>
  <c r="AO6" i="13"/>
  <c r="AO7" i="13"/>
  <c r="AO8" i="13"/>
  <c r="AO9" i="13"/>
  <c r="AO10" i="13"/>
  <c r="AO11" i="13"/>
  <c r="AO12" i="13"/>
  <c r="AO13" i="13"/>
  <c r="AO17" i="13"/>
  <c r="AO18" i="13"/>
  <c r="AO19" i="13"/>
  <c r="AO20" i="13"/>
  <c r="AO21" i="13"/>
  <c r="AO22" i="13"/>
  <c r="AO23" i="13"/>
  <c r="AO24" i="13"/>
  <c r="AO25" i="13"/>
  <c r="AO26" i="13"/>
  <c r="AO4" i="13"/>
  <c r="P168" i="35" l="1"/>
  <c r="P120" i="35"/>
  <c r="P298" i="35"/>
  <c r="P315" i="35"/>
  <c r="P328" i="35"/>
  <c r="P227" i="35"/>
  <c r="P215" i="35"/>
  <c r="P363" i="35"/>
  <c r="P341" i="35"/>
  <c r="P394" i="35"/>
  <c r="P381" i="35"/>
  <c r="P234" i="35"/>
  <c r="P286" i="35"/>
  <c r="P186" i="35" l="1"/>
  <c r="P316" i="35"/>
  <c r="P364" i="35"/>
  <c r="G323" i="19"/>
  <c r="AE323" i="19"/>
  <c r="AC323" i="19"/>
  <c r="AA323" i="19"/>
  <c r="Y323" i="19"/>
  <c r="W323" i="19"/>
  <c r="U323" i="19"/>
  <c r="S323" i="19"/>
  <c r="Q323" i="19"/>
  <c r="O323" i="19"/>
  <c r="M323" i="19"/>
  <c r="K323" i="19"/>
  <c r="I323" i="19"/>
  <c r="AE301" i="18"/>
  <c r="AC301" i="18"/>
  <c r="AA301" i="18"/>
  <c r="Y301" i="18"/>
  <c r="W301" i="18"/>
  <c r="U301" i="18"/>
  <c r="S301" i="18"/>
  <c r="Q301" i="18"/>
  <c r="O301" i="18"/>
  <c r="M301" i="18"/>
  <c r="K301" i="18"/>
  <c r="I301" i="18"/>
  <c r="G301" i="18"/>
  <c r="D242" i="7"/>
  <c r="E242" i="7"/>
  <c r="F242" i="7"/>
  <c r="G242" i="7"/>
  <c r="H242" i="7"/>
  <c r="I242" i="7"/>
  <c r="J242" i="7"/>
  <c r="K242" i="7"/>
  <c r="L242" i="7"/>
  <c r="M242" i="7"/>
  <c r="N242" i="7"/>
  <c r="D243" i="7"/>
  <c r="E243" i="7"/>
  <c r="F243" i="7"/>
  <c r="G243" i="7"/>
  <c r="H243" i="7"/>
  <c r="I243" i="7"/>
  <c r="J243" i="7"/>
  <c r="K243" i="7"/>
  <c r="L243" i="7"/>
  <c r="M243" i="7"/>
  <c r="N243" i="7"/>
  <c r="C243" i="7"/>
  <c r="C242" i="7"/>
  <c r="T173" i="13"/>
  <c r="T174" i="13"/>
  <c r="T175" i="13"/>
  <c r="T176" i="13"/>
  <c r="T177" i="13"/>
  <c r="T178" i="13"/>
  <c r="T179" i="13"/>
  <c r="T180" i="13"/>
  <c r="T181" i="13"/>
  <c r="T182" i="13"/>
  <c r="T183" i="13"/>
  <c r="T184" i="13"/>
  <c r="T185" i="13"/>
  <c r="T186" i="13"/>
  <c r="T187" i="13"/>
  <c r="T188" i="13"/>
  <c r="T189" i="13"/>
  <c r="T190" i="13"/>
  <c r="T191" i="13"/>
  <c r="T192" i="13"/>
  <c r="T193" i="13"/>
  <c r="T194" i="13"/>
  <c r="T195" i="13"/>
  <c r="T196" i="13"/>
  <c r="T197" i="13"/>
  <c r="T198" i="13"/>
  <c r="T199" i="13"/>
  <c r="T200" i="13"/>
  <c r="T201" i="13"/>
  <c r="T202" i="13"/>
  <c r="T203" i="13"/>
  <c r="T204" i="13"/>
  <c r="T205" i="13"/>
  <c r="T206" i="13"/>
  <c r="T207" i="13"/>
  <c r="T208" i="13"/>
  <c r="T209" i="13"/>
  <c r="T210" i="13"/>
  <c r="T211" i="13"/>
  <c r="T212" i="13"/>
  <c r="T213" i="13"/>
  <c r="T214" i="13"/>
  <c r="T215" i="13"/>
  <c r="T216" i="13"/>
  <c r="T217" i="13"/>
  <c r="T218" i="13"/>
  <c r="T219" i="13"/>
  <c r="T220" i="13"/>
  <c r="T221" i="13"/>
  <c r="T222" i="13"/>
  <c r="T223" i="13"/>
  <c r="T224" i="13"/>
  <c r="T225" i="13"/>
  <c r="T226" i="13"/>
  <c r="T5" i="13"/>
  <c r="T6" i="13"/>
  <c r="T7" i="13"/>
  <c r="T8" i="13"/>
  <c r="T9" i="13"/>
  <c r="T10" i="13"/>
  <c r="T11" i="13"/>
  <c r="T12" i="13"/>
  <c r="T13" i="13"/>
  <c r="T14" i="13"/>
  <c r="T15" i="13"/>
  <c r="T16" i="13"/>
  <c r="T17" i="13"/>
  <c r="T18" i="13"/>
  <c r="T19" i="13"/>
  <c r="T20" i="13"/>
  <c r="T21" i="13"/>
  <c r="T22" i="13"/>
  <c r="T23" i="13"/>
  <c r="T24" i="13"/>
  <c r="T25" i="13"/>
  <c r="T26" i="13"/>
  <c r="T27" i="13"/>
  <c r="T28" i="13"/>
  <c r="T29" i="13"/>
  <c r="T30" i="13"/>
  <c r="T31" i="13"/>
  <c r="T32" i="13"/>
  <c r="T33" i="13"/>
  <c r="T34" i="13"/>
  <c r="T35" i="13"/>
  <c r="T36" i="13"/>
  <c r="T37" i="13"/>
  <c r="T38" i="13"/>
  <c r="T39" i="13"/>
  <c r="T40" i="13"/>
  <c r="T41" i="13"/>
  <c r="T42" i="13"/>
  <c r="T43" i="13"/>
  <c r="T44" i="13"/>
  <c r="T45" i="13"/>
  <c r="T46" i="13"/>
  <c r="T47" i="13"/>
  <c r="T48" i="13"/>
  <c r="T49" i="13"/>
  <c r="T50" i="13"/>
  <c r="T51" i="13"/>
  <c r="T52" i="13"/>
  <c r="T53" i="13"/>
  <c r="T54" i="13"/>
  <c r="T55" i="13"/>
  <c r="T56" i="13"/>
  <c r="T57" i="13"/>
  <c r="T58" i="13"/>
  <c r="T59" i="13"/>
  <c r="T60" i="13"/>
  <c r="T61" i="13"/>
  <c r="T62" i="13"/>
  <c r="T63" i="13"/>
  <c r="T64" i="13"/>
  <c r="T65" i="13"/>
  <c r="T66" i="13"/>
  <c r="T67" i="13"/>
  <c r="T68" i="13"/>
  <c r="T69" i="13"/>
  <c r="T70" i="13"/>
  <c r="T71" i="13"/>
  <c r="T72" i="13"/>
  <c r="T73" i="13"/>
  <c r="T74" i="13"/>
  <c r="T75" i="13"/>
  <c r="T76" i="13"/>
  <c r="T77" i="13"/>
  <c r="T78" i="13"/>
  <c r="T79" i="13"/>
  <c r="T80" i="13"/>
  <c r="T81" i="13"/>
  <c r="T82" i="13"/>
  <c r="T83" i="13"/>
  <c r="T84" i="13"/>
  <c r="T85" i="13"/>
  <c r="T86" i="13"/>
  <c r="T87" i="13"/>
  <c r="T88" i="13"/>
  <c r="T89" i="13"/>
  <c r="T90" i="13"/>
  <c r="T91" i="13"/>
  <c r="T92" i="13"/>
  <c r="T93" i="13"/>
  <c r="T94" i="13"/>
  <c r="T95" i="13"/>
  <c r="T96" i="13"/>
  <c r="T97" i="13"/>
  <c r="T98" i="13"/>
  <c r="T99" i="13"/>
  <c r="T100" i="13"/>
  <c r="T101" i="13"/>
  <c r="T102" i="13"/>
  <c r="T103" i="13"/>
  <c r="T104" i="13"/>
  <c r="T105" i="13"/>
  <c r="T106" i="13"/>
  <c r="T107" i="13"/>
  <c r="T108" i="13"/>
  <c r="T109" i="13"/>
  <c r="T110" i="13"/>
  <c r="T111" i="13"/>
  <c r="T112" i="13"/>
  <c r="T113" i="13"/>
  <c r="T114" i="13"/>
  <c r="T115" i="13"/>
  <c r="T116" i="13"/>
  <c r="T117" i="13"/>
  <c r="T118" i="13"/>
  <c r="T119" i="13"/>
  <c r="T120" i="13"/>
  <c r="T121" i="13"/>
  <c r="T122" i="13"/>
  <c r="T172" i="13"/>
  <c r="T4" i="13"/>
  <c r="O274" i="6"/>
  <c r="M274" i="6"/>
  <c r="G274" i="6"/>
  <c r="E274" i="6"/>
  <c r="E272" i="6" s="1"/>
  <c r="I254" i="6"/>
  <c r="Q277" i="6" s="1"/>
  <c r="J254" i="6"/>
  <c r="J277" i="6" s="1"/>
  <c r="H254" i="6"/>
  <c r="P277" i="6" s="1"/>
  <c r="P233" i="13"/>
  <c r="O233" i="13"/>
  <c r="N233" i="13"/>
  <c r="M233" i="13"/>
  <c r="L233" i="13"/>
  <c r="K233" i="13"/>
  <c r="J233" i="13"/>
  <c r="I233" i="13"/>
  <c r="H233" i="13"/>
  <c r="G233" i="13"/>
  <c r="F233" i="13"/>
  <c r="E233" i="13"/>
  <c r="D233" i="13"/>
  <c r="P232" i="13"/>
  <c r="O232" i="13"/>
  <c r="N232" i="13"/>
  <c r="M232" i="13"/>
  <c r="L232" i="13"/>
  <c r="K232" i="13"/>
  <c r="J232" i="13"/>
  <c r="I232" i="13"/>
  <c r="H232" i="13"/>
  <c r="G232" i="13"/>
  <c r="F232" i="13"/>
  <c r="E232" i="13"/>
  <c r="D232" i="13"/>
  <c r="G126" i="19"/>
  <c r="B5" i="14"/>
  <c r="R277" i="6" l="1"/>
  <c r="H277" i="6"/>
  <c r="I277" i="6"/>
  <c r="P199" i="35"/>
  <c r="P382" i="35"/>
  <c r="N274" i="6"/>
  <c r="N281" i="6" s="1"/>
  <c r="M272" i="6"/>
  <c r="J273" i="6"/>
  <c r="J274" i="6"/>
  <c r="G279" i="6"/>
  <c r="F274" i="6"/>
  <c r="F281" i="6" s="1"/>
  <c r="F286" i="6" s="1"/>
  <c r="R274" i="6"/>
  <c r="R273" i="6"/>
  <c r="O279" i="6"/>
  <c r="AW139" i="7"/>
  <c r="AW138" i="7"/>
  <c r="AW136" i="7"/>
  <c r="AW135" i="7"/>
  <c r="AW133" i="7"/>
  <c r="AW132" i="7"/>
  <c r="AW130" i="7"/>
  <c r="AW129" i="7"/>
  <c r="AW127" i="7"/>
  <c r="AW126" i="7"/>
  <c r="AW124" i="7"/>
  <c r="AW123" i="7"/>
  <c r="AW121" i="7"/>
  <c r="AW120" i="7"/>
  <c r="AW118" i="7"/>
  <c r="AW117" i="7"/>
  <c r="AW115" i="7"/>
  <c r="AW114" i="7"/>
  <c r="AW112" i="7"/>
  <c r="AW111" i="7"/>
  <c r="AW109" i="7"/>
  <c r="AW108" i="7"/>
  <c r="AW106" i="7"/>
  <c r="AW105" i="7"/>
  <c r="AW103" i="7"/>
  <c r="AW102" i="7"/>
  <c r="AW100" i="7"/>
  <c r="AW99" i="7"/>
  <c r="AW97" i="7"/>
  <c r="AW96" i="7"/>
  <c r="AW94" i="7"/>
  <c r="AW93" i="7"/>
  <c r="AW91" i="7"/>
  <c r="AW90" i="7"/>
  <c r="AW88" i="7"/>
  <c r="AW87" i="7"/>
  <c r="AW85" i="7"/>
  <c r="AW84" i="7"/>
  <c r="AW82" i="7"/>
  <c r="AW81" i="7"/>
  <c r="H281" i="6" a="1"/>
  <c r="P281" i="6" a="1"/>
  <c r="P395" i="35" l="1"/>
  <c r="H281" i="6"/>
  <c r="P281" i="6"/>
  <c r="I281" i="6" l="1"/>
  <c r="H283" i="6"/>
  <c r="Q281" i="6"/>
  <c r="P283" i="6"/>
  <c r="AW207" i="7"/>
  <c r="AW206" i="7"/>
  <c r="AW204" i="7"/>
  <c r="AW203" i="7"/>
  <c r="AW201" i="7"/>
  <c r="AW200" i="7"/>
  <c r="AW198" i="7"/>
  <c r="AW197" i="7"/>
  <c r="AW195" i="7"/>
  <c r="AW194" i="7"/>
  <c r="AW192" i="7"/>
  <c r="AW191" i="7"/>
  <c r="AW189" i="7"/>
  <c r="AW188" i="7"/>
  <c r="AW186" i="7"/>
  <c r="AW185" i="7"/>
  <c r="AW183" i="7"/>
  <c r="AW182" i="7"/>
  <c r="AW180" i="7"/>
  <c r="AW179" i="7"/>
  <c r="AW177" i="7"/>
  <c r="AW176" i="7"/>
  <c r="AW174" i="7"/>
  <c r="AW173" i="7"/>
  <c r="AW171" i="7"/>
  <c r="AW170" i="7"/>
  <c r="AW168" i="7"/>
  <c r="AW167" i="7"/>
  <c r="AW165" i="7"/>
  <c r="AW164" i="7"/>
  <c r="AW162" i="7"/>
  <c r="AW161" i="7"/>
  <c r="AW159" i="7"/>
  <c r="AW158" i="7"/>
  <c r="AW156" i="7"/>
  <c r="AW155" i="7"/>
  <c r="AW153" i="7"/>
  <c r="AW152" i="7"/>
  <c r="AW150" i="7"/>
  <c r="AW149" i="7"/>
  <c r="I235" i="6" l="1"/>
  <c r="E251" i="6" l="1"/>
  <c r="E229" i="13"/>
  <c r="F229" i="13"/>
  <c r="G229" i="13"/>
  <c r="H229" i="13"/>
  <c r="I229" i="13"/>
  <c r="J229" i="13"/>
  <c r="K229" i="13"/>
  <c r="L229" i="13"/>
  <c r="M229" i="13"/>
  <c r="N229" i="13"/>
  <c r="O229" i="13"/>
  <c r="P229" i="13"/>
  <c r="E230" i="13"/>
  <c r="F230" i="13"/>
  <c r="G230" i="13"/>
  <c r="H230" i="13"/>
  <c r="I230" i="13"/>
  <c r="J230" i="13"/>
  <c r="K230" i="13"/>
  <c r="L230" i="13"/>
  <c r="M230" i="13"/>
  <c r="N230" i="13"/>
  <c r="O230" i="13"/>
  <c r="P230" i="13"/>
  <c r="D230" i="13"/>
  <c r="D229" i="13"/>
  <c r="H130" i="15"/>
  <c r="C145" i="18"/>
  <c r="C144" i="18"/>
  <c r="Q230" i="6"/>
  <c r="Q229" i="6"/>
  <c r="Q226" i="6"/>
  <c r="Q225" i="6"/>
  <c r="Q224" i="6"/>
  <c r="Q223" i="6"/>
  <c r="Q222" i="6"/>
  <c r="Q221" i="6"/>
  <c r="Q220" i="6"/>
  <c r="Q219" i="6"/>
  <c r="Q218" i="6"/>
  <c r="Q217" i="6"/>
  <c r="Q216" i="6"/>
  <c r="Q215" i="6"/>
  <c r="Q214" i="6"/>
  <c r="Q213" i="6"/>
  <c r="Q212" i="6"/>
  <c r="Q211" i="6"/>
  <c r="Q210" i="6"/>
  <c r="Q209" i="6"/>
  <c r="Q208" i="6"/>
  <c r="Q207" i="6"/>
  <c r="Q206" i="6"/>
  <c r="Q205" i="6"/>
  <c r="Q204" i="6"/>
  <c r="Q203" i="6"/>
  <c r="Q202" i="6"/>
  <c r="Q201" i="6"/>
  <c r="Q200" i="6"/>
  <c r="Q199" i="6"/>
  <c r="Q198" i="6"/>
  <c r="Q197" i="6"/>
  <c r="Q194" i="6"/>
  <c r="Q193" i="6"/>
  <c r="Q192" i="6"/>
  <c r="Q191" i="6"/>
  <c r="Q190" i="6"/>
  <c r="Q189" i="6"/>
  <c r="Q188" i="6"/>
  <c r="Q187" i="6"/>
  <c r="Q186" i="6"/>
  <c r="Q185" i="6"/>
  <c r="Q182" i="6"/>
  <c r="Q181" i="6"/>
  <c r="Q180" i="6"/>
  <c r="Q179" i="6"/>
  <c r="Q178" i="6"/>
  <c r="Q177" i="6"/>
  <c r="Q176" i="6"/>
  <c r="Q175" i="6"/>
  <c r="Q174" i="6"/>
  <c r="Q173" i="6"/>
  <c r="Q172" i="6"/>
  <c r="Q171" i="6"/>
  <c r="Q169" i="6"/>
  <c r="P169" i="6"/>
  <c r="C169" i="6"/>
  <c r="N164" i="6"/>
  <c r="J164" i="6"/>
  <c r="N162" i="6"/>
  <c r="J162" i="6"/>
  <c r="N161" i="6"/>
  <c r="J161" i="6"/>
  <c r="N159" i="6"/>
  <c r="J159" i="6"/>
  <c r="N158" i="6"/>
  <c r="J158" i="6"/>
  <c r="N156" i="6"/>
  <c r="J156" i="6"/>
  <c r="N155" i="6"/>
  <c r="J155" i="6"/>
  <c r="N153" i="6"/>
  <c r="J153" i="6"/>
  <c r="N152" i="6"/>
  <c r="Q141" i="6"/>
  <c r="Q138" i="6"/>
  <c r="Q137" i="6"/>
  <c r="Q136" i="6"/>
  <c r="Q135" i="6"/>
  <c r="Q133" i="6"/>
  <c r="Q132" i="6"/>
  <c r="Q131" i="6"/>
  <c r="Q129" i="6"/>
  <c r="Q128" i="6"/>
  <c r="J250" i="6" l="1"/>
  <c r="G256" i="6"/>
  <c r="E249" i="6"/>
  <c r="Q227" i="6"/>
  <c r="Q134" i="6"/>
  <c r="Q195" i="6"/>
  <c r="Q183" i="6"/>
  <c r="Q228" i="6" l="1"/>
  <c r="Q231" i="6" l="1"/>
  <c r="P2" i="11"/>
  <c r="R235" i="13" l="1"/>
  <c r="B105" i="7" l="1"/>
  <c r="AU105" i="7" l="1"/>
  <c r="B106" i="7"/>
  <c r="AU106" i="7" s="1"/>
  <c r="R118" i="22"/>
  <c r="R123" i="22" l="1"/>
  <c r="R112" i="22"/>
  <c r="R111" i="22"/>
  <c r="R122" i="22"/>
  <c r="R121" i="22"/>
  <c r="R120" i="22"/>
  <c r="R116" i="22"/>
  <c r="R115" i="22"/>
  <c r="R119" i="22"/>
  <c r="R114" i="22"/>
  <c r="R16" i="22"/>
  <c r="R196" i="22"/>
  <c r="R117" i="22"/>
  <c r="R184" i="22"/>
  <c r="R113" i="22"/>
  <c r="R115" i="20"/>
  <c r="R114" i="20"/>
  <c r="R113" i="20"/>
  <c r="R112" i="20"/>
  <c r="R111" i="20"/>
  <c r="R110" i="20"/>
  <c r="R108" i="20"/>
  <c r="R123" i="20"/>
  <c r="R122" i="20"/>
  <c r="R117" i="20"/>
  <c r="R121" i="20"/>
  <c r="R118" i="20"/>
  <c r="R184" i="20"/>
  <c r="R120" i="20"/>
  <c r="R119" i="20"/>
  <c r="R196" i="20"/>
  <c r="R116" i="20"/>
  <c r="R16" i="20"/>
  <c r="C185" i="18" l="1"/>
  <c r="C184" i="18"/>
  <c r="C183"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3" i="18"/>
  <c r="C152" i="18"/>
  <c r="C151" i="18"/>
  <c r="C150" i="18"/>
  <c r="C149" i="18"/>
  <c r="C148" i="18"/>
  <c r="C147" i="18"/>
  <c r="C146" i="18"/>
  <c r="C141" i="18" l="1"/>
  <c r="C140" i="18"/>
  <c r="C139" i="18"/>
  <c r="C138" i="18"/>
  <c r="C137" i="18"/>
  <c r="C136" i="18"/>
  <c r="C135" i="18"/>
  <c r="C134" i="18"/>
  <c r="C133" i="18"/>
  <c r="C132" i="18"/>
  <c r="C131" i="18"/>
  <c r="C130" i="18"/>
  <c r="B2" i="21" l="1"/>
  <c r="A2" i="17" l="1"/>
  <c r="B4" i="8" l="1"/>
  <c r="D160" i="13" l="1"/>
  <c r="AF144" i="19" l="1"/>
  <c r="AE144" i="19"/>
  <c r="AD144" i="19"/>
  <c r="AC144" i="19"/>
  <c r="AB144" i="19"/>
  <c r="AA144" i="19"/>
  <c r="Z144" i="19"/>
  <c r="Y144" i="19"/>
  <c r="X144" i="19"/>
  <c r="W144" i="19"/>
  <c r="V144" i="19"/>
  <c r="U144" i="19"/>
  <c r="T144" i="19"/>
  <c r="S144" i="19"/>
  <c r="R144" i="19"/>
  <c r="Q144" i="19"/>
  <c r="P144" i="19"/>
  <c r="O144" i="19"/>
  <c r="N144" i="19"/>
  <c r="M144" i="19"/>
  <c r="L144" i="19"/>
  <c r="K144" i="19"/>
  <c r="J144" i="19"/>
  <c r="I144" i="19"/>
  <c r="H144" i="19"/>
  <c r="G144" i="19"/>
  <c r="AF143" i="19"/>
  <c r="AE143" i="19"/>
  <c r="AD143" i="19"/>
  <c r="AC143" i="19"/>
  <c r="AB143" i="19"/>
  <c r="Z143" i="19"/>
  <c r="Y143" i="19"/>
  <c r="X143" i="19"/>
  <c r="W143" i="19"/>
  <c r="V143" i="19"/>
  <c r="T143" i="19"/>
  <c r="S143" i="19"/>
  <c r="R143" i="19"/>
  <c r="Q143" i="19"/>
  <c r="P143" i="19"/>
  <c r="N143" i="19"/>
  <c r="M143" i="19"/>
  <c r="L143" i="19"/>
  <c r="K143" i="19"/>
  <c r="J143" i="19"/>
  <c r="H143" i="19"/>
  <c r="G143" i="19"/>
  <c r="AF142" i="19"/>
  <c r="AE142" i="19"/>
  <c r="AD142" i="19"/>
  <c r="AC142" i="19"/>
  <c r="AB142" i="19"/>
  <c r="AA142" i="19"/>
  <c r="Z142" i="19"/>
  <c r="Y142" i="19"/>
  <c r="X142" i="19"/>
  <c r="W142" i="19"/>
  <c r="V142" i="19"/>
  <c r="T142" i="19"/>
  <c r="S142" i="19"/>
  <c r="R142" i="19"/>
  <c r="Q142" i="19"/>
  <c r="P142" i="19"/>
  <c r="O142" i="19"/>
  <c r="N142" i="19"/>
  <c r="M142" i="19"/>
  <c r="L142" i="19"/>
  <c r="K142" i="19"/>
  <c r="J142" i="19"/>
  <c r="H142" i="19"/>
  <c r="G142" i="19"/>
  <c r="AF141" i="19"/>
  <c r="AE141" i="19"/>
  <c r="AD141" i="19"/>
  <c r="AC141" i="19"/>
  <c r="AB141" i="19"/>
  <c r="AA141" i="19"/>
  <c r="Z141" i="19"/>
  <c r="Y141" i="19"/>
  <c r="X141" i="19"/>
  <c r="W141" i="19"/>
  <c r="V141" i="19"/>
  <c r="U141" i="19"/>
  <c r="T141" i="19"/>
  <c r="S141" i="19"/>
  <c r="R141" i="19"/>
  <c r="Q141" i="19"/>
  <c r="P141" i="19"/>
  <c r="O141" i="19"/>
  <c r="N141" i="19"/>
  <c r="M141" i="19"/>
  <c r="L141" i="19"/>
  <c r="K141" i="19"/>
  <c r="J141" i="19"/>
  <c r="I141" i="19"/>
  <c r="H141" i="19"/>
  <c r="G141" i="19"/>
  <c r="AF140" i="19"/>
  <c r="AE140" i="19"/>
  <c r="AD140" i="19"/>
  <c r="AC140" i="19"/>
  <c r="AB140" i="19"/>
  <c r="AA140" i="19"/>
  <c r="Z140" i="19"/>
  <c r="Y140" i="19"/>
  <c r="X140" i="19"/>
  <c r="W140" i="19"/>
  <c r="V140" i="19"/>
  <c r="U140" i="19"/>
  <c r="T140" i="19"/>
  <c r="S140" i="19"/>
  <c r="R140" i="19"/>
  <c r="Q140" i="19"/>
  <c r="P140" i="19"/>
  <c r="O140" i="19"/>
  <c r="N140" i="19"/>
  <c r="M140" i="19"/>
  <c r="L140" i="19"/>
  <c r="K140" i="19"/>
  <c r="J140" i="19"/>
  <c r="I140" i="19"/>
  <c r="H140" i="19"/>
  <c r="G140" i="19"/>
  <c r="AE139" i="19"/>
  <c r="AC139" i="19"/>
  <c r="AA139" i="19"/>
  <c r="Y139" i="19"/>
  <c r="W139" i="19"/>
  <c r="U139" i="19"/>
  <c r="S139" i="19"/>
  <c r="Q139" i="19"/>
  <c r="O139" i="19"/>
  <c r="M139" i="19"/>
  <c r="K139" i="19"/>
  <c r="I139" i="19"/>
  <c r="G139" i="19"/>
  <c r="AF138" i="19"/>
  <c r="AE138" i="19"/>
  <c r="AD138" i="19"/>
  <c r="AC138" i="19"/>
  <c r="AB138" i="19"/>
  <c r="AA138" i="19"/>
  <c r="Z138" i="19"/>
  <c r="Y138" i="19"/>
  <c r="X138" i="19"/>
  <c r="W138" i="19"/>
  <c r="V138" i="19"/>
  <c r="U138" i="19"/>
  <c r="T138" i="19"/>
  <c r="S138" i="19"/>
  <c r="R138" i="19"/>
  <c r="Q138" i="19"/>
  <c r="P138" i="19"/>
  <c r="O138" i="19"/>
  <c r="N138" i="19"/>
  <c r="M138" i="19"/>
  <c r="L138" i="19"/>
  <c r="K138" i="19"/>
  <c r="J138" i="19"/>
  <c r="I138" i="19"/>
  <c r="H138" i="19"/>
  <c r="G138" i="19"/>
  <c r="AF136" i="19"/>
  <c r="AE136" i="19"/>
  <c r="AD136" i="19"/>
  <c r="AC136" i="19"/>
  <c r="AB136" i="19"/>
  <c r="AA136" i="19"/>
  <c r="Z136" i="19"/>
  <c r="Y136" i="19"/>
  <c r="X136" i="19"/>
  <c r="W136" i="19"/>
  <c r="V136" i="19"/>
  <c r="U136" i="19"/>
  <c r="T136" i="19"/>
  <c r="S136" i="19"/>
  <c r="R136" i="19"/>
  <c r="Q136" i="19"/>
  <c r="P136" i="19"/>
  <c r="O136" i="19"/>
  <c r="N136" i="19"/>
  <c r="M136" i="19"/>
  <c r="L136" i="19"/>
  <c r="K136" i="19"/>
  <c r="J136" i="19"/>
  <c r="I136" i="19"/>
  <c r="H136" i="19"/>
  <c r="G136" i="19"/>
  <c r="AE135" i="19"/>
  <c r="AC135" i="19"/>
  <c r="AA135" i="19"/>
  <c r="Y135" i="19"/>
  <c r="W135" i="19"/>
  <c r="U135" i="19"/>
  <c r="S135" i="19"/>
  <c r="Q135" i="19"/>
  <c r="O135" i="19"/>
  <c r="M135" i="19"/>
  <c r="K135" i="19"/>
  <c r="I135" i="19"/>
  <c r="G135" i="19"/>
  <c r="AF134" i="19"/>
  <c r="AE134" i="19"/>
  <c r="AD134" i="19"/>
  <c r="AC134" i="19"/>
  <c r="AB134" i="19"/>
  <c r="AA134" i="19"/>
  <c r="Z134" i="19"/>
  <c r="Y134" i="19"/>
  <c r="X134" i="19"/>
  <c r="W134" i="19"/>
  <c r="V134" i="19"/>
  <c r="U134" i="19"/>
  <c r="T134" i="19"/>
  <c r="S134" i="19"/>
  <c r="R134" i="19"/>
  <c r="Q134" i="19"/>
  <c r="P134" i="19"/>
  <c r="O134" i="19"/>
  <c r="N134" i="19"/>
  <c r="M134" i="19"/>
  <c r="L134" i="19"/>
  <c r="K134" i="19"/>
  <c r="J134" i="19"/>
  <c r="I134" i="19"/>
  <c r="H134" i="19"/>
  <c r="G134" i="19"/>
  <c r="AF132" i="19"/>
  <c r="AE132" i="19"/>
  <c r="AD132" i="19"/>
  <c r="AC132" i="19"/>
  <c r="AB132" i="19"/>
  <c r="AA132" i="19"/>
  <c r="Z132" i="19"/>
  <c r="Y132" i="19"/>
  <c r="X132" i="19"/>
  <c r="W132" i="19"/>
  <c r="V132" i="19"/>
  <c r="U132" i="19"/>
  <c r="T132" i="19"/>
  <c r="S132" i="19"/>
  <c r="R132" i="19"/>
  <c r="Q132" i="19"/>
  <c r="P132" i="19"/>
  <c r="O132" i="19"/>
  <c r="N132" i="19"/>
  <c r="M132" i="19"/>
  <c r="L132" i="19"/>
  <c r="K132" i="19"/>
  <c r="J132" i="19"/>
  <c r="I132" i="19"/>
  <c r="H132" i="19"/>
  <c r="G132" i="19"/>
  <c r="AF131" i="19"/>
  <c r="AE131" i="19"/>
  <c r="AD131" i="19"/>
  <c r="AC131" i="19"/>
  <c r="AB131" i="19"/>
  <c r="AA131" i="19"/>
  <c r="Z131" i="19"/>
  <c r="Y131" i="19"/>
  <c r="X131" i="19"/>
  <c r="W131" i="19"/>
  <c r="V131" i="19"/>
  <c r="U131" i="19"/>
  <c r="T131" i="19"/>
  <c r="S131" i="19"/>
  <c r="R131" i="19"/>
  <c r="Q131" i="19"/>
  <c r="P131" i="19"/>
  <c r="O131" i="19"/>
  <c r="N131" i="19"/>
  <c r="M131" i="19"/>
  <c r="L131" i="19"/>
  <c r="K131" i="19"/>
  <c r="J131" i="19"/>
  <c r="I131" i="19"/>
  <c r="H131" i="19"/>
  <c r="G131" i="19"/>
  <c r="C146" i="13"/>
  <c r="C212" i="19" l="1"/>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00" i="19"/>
  <c r="AF211" i="19"/>
  <c r="AE211" i="19"/>
  <c r="AD211" i="19"/>
  <c r="AC211" i="19"/>
  <c r="AB211" i="19"/>
  <c r="AA211" i="19"/>
  <c r="Z211" i="19"/>
  <c r="Y211" i="19"/>
  <c r="X211" i="19"/>
  <c r="W211" i="19"/>
  <c r="V211" i="19"/>
  <c r="U211" i="19"/>
  <c r="T211" i="19"/>
  <c r="S211" i="19"/>
  <c r="R211" i="19"/>
  <c r="Q211" i="19"/>
  <c r="P211" i="19"/>
  <c r="O211" i="19"/>
  <c r="N211" i="19"/>
  <c r="M211" i="19"/>
  <c r="L211" i="19"/>
  <c r="K211" i="19"/>
  <c r="J211" i="19"/>
  <c r="I211" i="19"/>
  <c r="H211" i="19"/>
  <c r="G211" i="19"/>
  <c r="AF210" i="19"/>
  <c r="AE210" i="19"/>
  <c r="AD210" i="19"/>
  <c r="AC210" i="19"/>
  <c r="AB210" i="19"/>
  <c r="AA210" i="19"/>
  <c r="Z210" i="19"/>
  <c r="Y210" i="19"/>
  <c r="X210" i="19"/>
  <c r="W210" i="19"/>
  <c r="V210" i="19"/>
  <c r="U210" i="19"/>
  <c r="T210" i="19"/>
  <c r="S210" i="19"/>
  <c r="R210" i="19"/>
  <c r="Q210" i="19"/>
  <c r="P210" i="19"/>
  <c r="O210" i="19"/>
  <c r="N210" i="19"/>
  <c r="M210" i="19"/>
  <c r="L210" i="19"/>
  <c r="K210" i="19"/>
  <c r="J210" i="19"/>
  <c r="I210" i="19"/>
  <c r="H210" i="19"/>
  <c r="G210" i="19"/>
  <c r="AF207" i="19"/>
  <c r="AE207" i="19"/>
  <c r="AD207" i="19"/>
  <c r="AC207" i="19"/>
  <c r="AB207" i="19"/>
  <c r="AA207" i="19"/>
  <c r="Z207" i="19"/>
  <c r="Y207" i="19"/>
  <c r="X207" i="19"/>
  <c r="W207" i="19"/>
  <c r="V207" i="19"/>
  <c r="U207" i="19"/>
  <c r="T207" i="19"/>
  <c r="S207" i="19"/>
  <c r="R207" i="19"/>
  <c r="Q207" i="19"/>
  <c r="P207" i="19"/>
  <c r="O207" i="19"/>
  <c r="N207" i="19"/>
  <c r="M207" i="19"/>
  <c r="L207" i="19"/>
  <c r="K207" i="19"/>
  <c r="J207" i="19"/>
  <c r="I207" i="19"/>
  <c r="H207" i="19"/>
  <c r="G207" i="19"/>
  <c r="AF206" i="19"/>
  <c r="AE206" i="19"/>
  <c r="AD206" i="19"/>
  <c r="AC206" i="19"/>
  <c r="AB206" i="19"/>
  <c r="AA206" i="19"/>
  <c r="Z206" i="19"/>
  <c r="Y206" i="19"/>
  <c r="X206" i="19"/>
  <c r="W206" i="19"/>
  <c r="V206" i="19"/>
  <c r="U206" i="19"/>
  <c r="T206" i="19"/>
  <c r="S206" i="19"/>
  <c r="R206" i="19"/>
  <c r="Q206" i="19"/>
  <c r="P206" i="19"/>
  <c r="O206" i="19"/>
  <c r="N206" i="19"/>
  <c r="M206" i="19"/>
  <c r="L206" i="19"/>
  <c r="K206" i="19"/>
  <c r="J206" i="19"/>
  <c r="I206" i="19"/>
  <c r="H206" i="19"/>
  <c r="G206" i="19"/>
  <c r="AF205" i="19"/>
  <c r="AE205" i="19"/>
  <c r="AD205" i="19"/>
  <c r="AC205" i="19"/>
  <c r="AB205" i="19"/>
  <c r="AA205" i="19"/>
  <c r="Z205" i="19"/>
  <c r="Y205" i="19"/>
  <c r="X205" i="19"/>
  <c r="W205" i="19"/>
  <c r="V205" i="19"/>
  <c r="U205" i="19"/>
  <c r="T205" i="19"/>
  <c r="S205" i="19"/>
  <c r="R205" i="19"/>
  <c r="Q205" i="19"/>
  <c r="P205" i="19"/>
  <c r="O205" i="19"/>
  <c r="N205" i="19"/>
  <c r="M205" i="19"/>
  <c r="L205" i="19"/>
  <c r="K205" i="19"/>
  <c r="J205" i="19"/>
  <c r="I205" i="19"/>
  <c r="H205" i="19"/>
  <c r="G205" i="19"/>
  <c r="AF204" i="19"/>
  <c r="AE204" i="19"/>
  <c r="AD204" i="19"/>
  <c r="AC204" i="19"/>
  <c r="AB204" i="19"/>
  <c r="AA204" i="19"/>
  <c r="Z204" i="19"/>
  <c r="Y204" i="19"/>
  <c r="X204" i="19"/>
  <c r="W204" i="19"/>
  <c r="V204" i="19"/>
  <c r="U204" i="19"/>
  <c r="T204" i="19"/>
  <c r="S204" i="19"/>
  <c r="R204" i="19"/>
  <c r="Q204" i="19"/>
  <c r="P204" i="19"/>
  <c r="O204" i="19"/>
  <c r="N204" i="19"/>
  <c r="M204" i="19"/>
  <c r="L204" i="19"/>
  <c r="K204" i="19"/>
  <c r="J204" i="19"/>
  <c r="I204" i="19"/>
  <c r="H204" i="19"/>
  <c r="G204" i="19"/>
  <c r="AF203" i="19"/>
  <c r="AE203" i="19"/>
  <c r="AD203" i="19"/>
  <c r="AC203" i="19"/>
  <c r="AB203" i="19"/>
  <c r="AA203" i="19"/>
  <c r="Z203" i="19"/>
  <c r="Y203" i="19"/>
  <c r="X203" i="19"/>
  <c r="W203" i="19"/>
  <c r="V203" i="19"/>
  <c r="U203" i="19"/>
  <c r="T203" i="19"/>
  <c r="S203" i="19"/>
  <c r="R203" i="19"/>
  <c r="Q203" i="19"/>
  <c r="P203" i="19"/>
  <c r="O203" i="19"/>
  <c r="N203" i="19"/>
  <c r="M203" i="19"/>
  <c r="L203" i="19"/>
  <c r="K203" i="19"/>
  <c r="J203" i="19"/>
  <c r="I203" i="19"/>
  <c r="H203" i="19"/>
  <c r="G203" i="19"/>
  <c r="AF202" i="19"/>
  <c r="AE202" i="19"/>
  <c r="AD202" i="19"/>
  <c r="AC202" i="19"/>
  <c r="AB202" i="19"/>
  <c r="AA202" i="19"/>
  <c r="Z202" i="19"/>
  <c r="Y202" i="19"/>
  <c r="X202" i="19"/>
  <c r="W202" i="19"/>
  <c r="V202" i="19"/>
  <c r="U202" i="19"/>
  <c r="T202" i="19"/>
  <c r="S202" i="19"/>
  <c r="R202" i="19"/>
  <c r="Q202" i="19"/>
  <c r="P202" i="19"/>
  <c r="O202" i="19"/>
  <c r="N202" i="19"/>
  <c r="M202" i="19"/>
  <c r="L202" i="19"/>
  <c r="K202" i="19"/>
  <c r="J202" i="19"/>
  <c r="I202" i="19"/>
  <c r="H202" i="19"/>
  <c r="G202" i="19"/>
  <c r="AF201" i="19"/>
  <c r="AE201" i="19"/>
  <c r="AD201" i="19"/>
  <c r="AC201" i="19"/>
  <c r="AB201" i="19"/>
  <c r="AA201" i="19"/>
  <c r="Z201" i="19"/>
  <c r="Y201" i="19"/>
  <c r="X201" i="19"/>
  <c r="W201" i="19"/>
  <c r="V201" i="19"/>
  <c r="U201" i="19"/>
  <c r="T201" i="19"/>
  <c r="S201" i="19"/>
  <c r="R201" i="19"/>
  <c r="Q201" i="19"/>
  <c r="P201" i="19"/>
  <c r="O201" i="19"/>
  <c r="N201" i="19"/>
  <c r="M201" i="19"/>
  <c r="L201" i="19"/>
  <c r="K201" i="19"/>
  <c r="J201" i="19"/>
  <c r="I201" i="19"/>
  <c r="H201" i="19"/>
  <c r="G201" i="19"/>
  <c r="AF200" i="19"/>
  <c r="AE200" i="19"/>
  <c r="AD200" i="19"/>
  <c r="AC200" i="19"/>
  <c r="AB200" i="19"/>
  <c r="AA200" i="19"/>
  <c r="Z200" i="19"/>
  <c r="Y200" i="19"/>
  <c r="X200" i="19"/>
  <c r="W200" i="19"/>
  <c r="V200" i="19"/>
  <c r="U200" i="19"/>
  <c r="T200" i="19"/>
  <c r="S200" i="19"/>
  <c r="R200" i="19"/>
  <c r="Q200" i="19"/>
  <c r="P200" i="19"/>
  <c r="O200" i="19"/>
  <c r="N200" i="19"/>
  <c r="M200" i="19"/>
  <c r="L200" i="19"/>
  <c r="K200" i="19"/>
  <c r="J200" i="19"/>
  <c r="I200" i="19"/>
  <c r="H200" i="19"/>
  <c r="G200" i="19"/>
  <c r="AF199" i="19"/>
  <c r="AE199" i="19"/>
  <c r="AD199" i="19"/>
  <c r="AC199" i="19"/>
  <c r="AB199" i="19"/>
  <c r="AA199" i="19"/>
  <c r="Z199" i="19"/>
  <c r="Y199" i="19"/>
  <c r="X199" i="19"/>
  <c r="W199" i="19"/>
  <c r="V199" i="19"/>
  <c r="U199" i="19"/>
  <c r="T199" i="19"/>
  <c r="S199" i="19"/>
  <c r="R199" i="19"/>
  <c r="Q199" i="19"/>
  <c r="P199" i="19"/>
  <c r="O199" i="19"/>
  <c r="N199" i="19"/>
  <c r="M199" i="19"/>
  <c r="L199" i="19"/>
  <c r="K199" i="19"/>
  <c r="J199" i="19"/>
  <c r="I199" i="19"/>
  <c r="H199" i="19"/>
  <c r="G199" i="19"/>
  <c r="AF198" i="19"/>
  <c r="AE198" i="19"/>
  <c r="AD198" i="19"/>
  <c r="AC198" i="19"/>
  <c r="AB198" i="19"/>
  <c r="AA198" i="19"/>
  <c r="Z198" i="19"/>
  <c r="Y198" i="19"/>
  <c r="X198" i="19"/>
  <c r="W198" i="19"/>
  <c r="V198" i="19"/>
  <c r="U198" i="19"/>
  <c r="T198" i="19"/>
  <c r="S198" i="19"/>
  <c r="R198" i="19"/>
  <c r="Q198" i="19"/>
  <c r="P198" i="19"/>
  <c r="O198" i="19"/>
  <c r="N198" i="19"/>
  <c r="M198" i="19"/>
  <c r="L198" i="19"/>
  <c r="K198" i="19"/>
  <c r="J198" i="19"/>
  <c r="I198" i="19"/>
  <c r="H198" i="19"/>
  <c r="G198" i="19"/>
  <c r="AF197" i="19"/>
  <c r="AE197" i="19"/>
  <c r="AD197" i="19"/>
  <c r="AC197" i="19"/>
  <c r="AB197" i="19"/>
  <c r="AA197" i="19"/>
  <c r="Z197" i="19"/>
  <c r="Y197" i="19"/>
  <c r="X197" i="19"/>
  <c r="W197" i="19"/>
  <c r="V197" i="19"/>
  <c r="U197" i="19"/>
  <c r="T197" i="19"/>
  <c r="S197" i="19"/>
  <c r="R197" i="19"/>
  <c r="Q197" i="19"/>
  <c r="P197" i="19"/>
  <c r="O197" i="19"/>
  <c r="N197" i="19"/>
  <c r="M197" i="19"/>
  <c r="L197" i="19"/>
  <c r="K197" i="19"/>
  <c r="J197" i="19"/>
  <c r="I197" i="19"/>
  <c r="H197" i="19"/>
  <c r="G197" i="19"/>
  <c r="AF196" i="19"/>
  <c r="AE196" i="19"/>
  <c r="AD196" i="19"/>
  <c r="AC196" i="19"/>
  <c r="AB196" i="19"/>
  <c r="AA196" i="19"/>
  <c r="Z196" i="19"/>
  <c r="Y196" i="19"/>
  <c r="X196" i="19"/>
  <c r="W196" i="19"/>
  <c r="V196" i="19"/>
  <c r="U196" i="19"/>
  <c r="T196" i="19"/>
  <c r="S196" i="19"/>
  <c r="R196" i="19"/>
  <c r="Q196" i="19"/>
  <c r="P196" i="19"/>
  <c r="O196" i="19"/>
  <c r="N196" i="19"/>
  <c r="M196" i="19"/>
  <c r="L196" i="19"/>
  <c r="K196" i="19"/>
  <c r="J196" i="19"/>
  <c r="I196" i="19"/>
  <c r="H196" i="19"/>
  <c r="G196" i="19"/>
  <c r="AF195" i="19"/>
  <c r="AE195" i="19"/>
  <c r="AD195" i="19"/>
  <c r="AC195" i="19"/>
  <c r="AB195" i="19"/>
  <c r="AA195" i="19"/>
  <c r="Z195" i="19"/>
  <c r="Y195" i="19"/>
  <c r="X195" i="19"/>
  <c r="W195" i="19"/>
  <c r="V195" i="19"/>
  <c r="U195" i="19"/>
  <c r="T195" i="19"/>
  <c r="S195" i="19"/>
  <c r="R195" i="19"/>
  <c r="Q195" i="19"/>
  <c r="P195" i="19"/>
  <c r="O195" i="19"/>
  <c r="N195" i="19"/>
  <c r="M195" i="19"/>
  <c r="L195" i="19"/>
  <c r="K195" i="19"/>
  <c r="J195" i="19"/>
  <c r="I195" i="19"/>
  <c r="H195" i="19"/>
  <c r="G195" i="19"/>
  <c r="AF194" i="19"/>
  <c r="AE194" i="19"/>
  <c r="AD194" i="19"/>
  <c r="AC194" i="19"/>
  <c r="AB194" i="19"/>
  <c r="AA194" i="19"/>
  <c r="Z194" i="19"/>
  <c r="Y194" i="19"/>
  <c r="X194" i="19"/>
  <c r="W194" i="19"/>
  <c r="V194" i="19"/>
  <c r="U194" i="19"/>
  <c r="T194" i="19"/>
  <c r="S194" i="19"/>
  <c r="R194" i="19"/>
  <c r="Q194" i="19"/>
  <c r="P194" i="19"/>
  <c r="O194" i="19"/>
  <c r="N194" i="19"/>
  <c r="M194" i="19"/>
  <c r="L194" i="19"/>
  <c r="K194" i="19"/>
  <c r="J194" i="19"/>
  <c r="I194" i="19"/>
  <c r="H194" i="19"/>
  <c r="G194" i="19"/>
  <c r="AF193" i="19"/>
  <c r="AE193" i="19"/>
  <c r="AD193" i="19"/>
  <c r="AC193" i="19"/>
  <c r="AB193" i="19"/>
  <c r="AA193" i="19"/>
  <c r="Z193" i="19"/>
  <c r="Y193" i="19"/>
  <c r="X193" i="19"/>
  <c r="W193" i="19"/>
  <c r="V193" i="19"/>
  <c r="U193" i="19"/>
  <c r="T193" i="19"/>
  <c r="S193" i="19"/>
  <c r="R193" i="19"/>
  <c r="Q193" i="19"/>
  <c r="P193" i="19"/>
  <c r="O193" i="19"/>
  <c r="N193" i="19"/>
  <c r="M193" i="19"/>
  <c r="L193" i="19"/>
  <c r="K193" i="19"/>
  <c r="J193" i="19"/>
  <c r="I193" i="19"/>
  <c r="H193" i="19"/>
  <c r="G193" i="19"/>
  <c r="AF192" i="19"/>
  <c r="AE192" i="19"/>
  <c r="AD192" i="19"/>
  <c r="AC192" i="19"/>
  <c r="AB192" i="19"/>
  <c r="AA192" i="19"/>
  <c r="Z192" i="19"/>
  <c r="Y192" i="19"/>
  <c r="X192" i="19"/>
  <c r="W192" i="19"/>
  <c r="V192" i="19"/>
  <c r="U192" i="19"/>
  <c r="T192" i="19"/>
  <c r="S192" i="19"/>
  <c r="R192" i="19"/>
  <c r="Q192" i="19"/>
  <c r="P192" i="19"/>
  <c r="O192" i="19"/>
  <c r="N192" i="19"/>
  <c r="M192" i="19"/>
  <c r="L192" i="19"/>
  <c r="K192" i="19"/>
  <c r="J192" i="19"/>
  <c r="I192" i="19"/>
  <c r="H192" i="19"/>
  <c r="G192" i="19"/>
  <c r="AF191" i="19"/>
  <c r="AE191" i="19"/>
  <c r="AD191" i="19"/>
  <c r="AC191" i="19"/>
  <c r="AB191" i="19"/>
  <c r="AA191" i="19"/>
  <c r="Z191" i="19"/>
  <c r="Y191" i="19"/>
  <c r="X191" i="19"/>
  <c r="W191" i="19"/>
  <c r="V191" i="19"/>
  <c r="U191" i="19"/>
  <c r="T191" i="19"/>
  <c r="S191" i="19"/>
  <c r="R191" i="19"/>
  <c r="Q191" i="19"/>
  <c r="P191" i="19"/>
  <c r="O191" i="19"/>
  <c r="N191" i="19"/>
  <c r="M191" i="19"/>
  <c r="L191" i="19"/>
  <c r="K191" i="19"/>
  <c r="J191" i="19"/>
  <c r="I191" i="19"/>
  <c r="H191" i="19"/>
  <c r="G191" i="19"/>
  <c r="AF190" i="19"/>
  <c r="AE190" i="19"/>
  <c r="AD190" i="19"/>
  <c r="AC190" i="19"/>
  <c r="AB190" i="19"/>
  <c r="AA190" i="19"/>
  <c r="Z190" i="19"/>
  <c r="Y190" i="19"/>
  <c r="X190" i="19"/>
  <c r="W190" i="19"/>
  <c r="V190" i="19"/>
  <c r="U190" i="19"/>
  <c r="T190" i="19"/>
  <c r="S190" i="19"/>
  <c r="R190" i="19"/>
  <c r="Q190" i="19"/>
  <c r="P190" i="19"/>
  <c r="O190" i="19"/>
  <c r="N190" i="19"/>
  <c r="M190" i="19"/>
  <c r="L190" i="19"/>
  <c r="K190" i="19"/>
  <c r="J190" i="19"/>
  <c r="I190" i="19"/>
  <c r="H190" i="19"/>
  <c r="G190" i="19"/>
  <c r="AF189" i="19"/>
  <c r="AE189" i="19"/>
  <c r="AD189" i="19"/>
  <c r="AC189" i="19"/>
  <c r="AB189" i="19"/>
  <c r="AA189" i="19"/>
  <c r="Z189" i="19"/>
  <c r="Y189" i="19"/>
  <c r="X189" i="19"/>
  <c r="W189" i="19"/>
  <c r="V189" i="19"/>
  <c r="U189" i="19"/>
  <c r="T189" i="19"/>
  <c r="S189" i="19"/>
  <c r="R189" i="19"/>
  <c r="Q189" i="19"/>
  <c r="P189" i="19"/>
  <c r="O189" i="19"/>
  <c r="N189" i="19"/>
  <c r="M189" i="19"/>
  <c r="L189" i="19"/>
  <c r="K189" i="19"/>
  <c r="J189" i="19"/>
  <c r="I189" i="19"/>
  <c r="H189" i="19"/>
  <c r="G189" i="19"/>
  <c r="AF188" i="19"/>
  <c r="AE188" i="19"/>
  <c r="AD188" i="19"/>
  <c r="AC188" i="19"/>
  <c r="AB188" i="19"/>
  <c r="AA188" i="19"/>
  <c r="Z188" i="19"/>
  <c r="Y188" i="19"/>
  <c r="X188" i="19"/>
  <c r="W188" i="19"/>
  <c r="V188" i="19"/>
  <c r="U188" i="19"/>
  <c r="T188" i="19"/>
  <c r="S188" i="19"/>
  <c r="R188" i="19"/>
  <c r="Q188" i="19"/>
  <c r="P188" i="19"/>
  <c r="O188" i="19"/>
  <c r="N188" i="19"/>
  <c r="M188" i="19"/>
  <c r="L188" i="19"/>
  <c r="K188" i="19"/>
  <c r="J188" i="19"/>
  <c r="I188" i="19"/>
  <c r="H188" i="19"/>
  <c r="G188" i="19"/>
  <c r="AF187" i="19"/>
  <c r="AE187" i="19"/>
  <c r="AD187" i="19"/>
  <c r="AC187" i="19"/>
  <c r="AB187" i="19"/>
  <c r="AA187" i="19"/>
  <c r="Z187" i="19"/>
  <c r="Y187" i="19"/>
  <c r="X187" i="19"/>
  <c r="W187" i="19"/>
  <c r="V187" i="19"/>
  <c r="U187" i="19"/>
  <c r="T187" i="19"/>
  <c r="S187" i="19"/>
  <c r="R187" i="19"/>
  <c r="Q187" i="19"/>
  <c r="P187" i="19"/>
  <c r="O187" i="19"/>
  <c r="N187" i="19"/>
  <c r="M187" i="19"/>
  <c r="L187" i="19"/>
  <c r="K187" i="19"/>
  <c r="J187" i="19"/>
  <c r="I187" i="19"/>
  <c r="H187" i="19"/>
  <c r="G187" i="19"/>
  <c r="AF186" i="19"/>
  <c r="AE186" i="19"/>
  <c r="AD186" i="19"/>
  <c r="AC186" i="19"/>
  <c r="AB186" i="19"/>
  <c r="AA186" i="19"/>
  <c r="Z186" i="19"/>
  <c r="Y186" i="19"/>
  <c r="X186" i="19"/>
  <c r="W186" i="19"/>
  <c r="V186" i="19"/>
  <c r="U186" i="19"/>
  <c r="T186" i="19"/>
  <c r="S186" i="19"/>
  <c r="R186" i="19"/>
  <c r="Q186" i="19"/>
  <c r="P186" i="19"/>
  <c r="O186" i="19"/>
  <c r="N186" i="19"/>
  <c r="M186" i="19"/>
  <c r="L186" i="19"/>
  <c r="K186" i="19"/>
  <c r="J186" i="19"/>
  <c r="I186" i="19"/>
  <c r="H186" i="19"/>
  <c r="G186" i="19"/>
  <c r="AF185" i="19"/>
  <c r="AE185" i="19"/>
  <c r="AD185" i="19"/>
  <c r="AC185" i="19"/>
  <c r="AB185" i="19"/>
  <c r="AA185" i="19"/>
  <c r="Z185" i="19"/>
  <c r="Y185" i="19"/>
  <c r="X185" i="19"/>
  <c r="W185" i="19"/>
  <c r="V185" i="19"/>
  <c r="U185" i="19"/>
  <c r="T185" i="19"/>
  <c r="S185" i="19"/>
  <c r="R185" i="19"/>
  <c r="Q185" i="19"/>
  <c r="P185" i="19"/>
  <c r="O185" i="19"/>
  <c r="N185" i="19"/>
  <c r="M185" i="19"/>
  <c r="L185" i="19"/>
  <c r="K185" i="19"/>
  <c r="J185" i="19"/>
  <c r="I185" i="19"/>
  <c r="H185" i="19"/>
  <c r="G185" i="19"/>
  <c r="AF184" i="19"/>
  <c r="AE184" i="19"/>
  <c r="AD184" i="19"/>
  <c r="AC184" i="19"/>
  <c r="AB184" i="19"/>
  <c r="AA184" i="19"/>
  <c r="Z184" i="19"/>
  <c r="Y184" i="19"/>
  <c r="X184" i="19"/>
  <c r="W184" i="19"/>
  <c r="V184" i="19"/>
  <c r="U184" i="19"/>
  <c r="T184" i="19"/>
  <c r="S184" i="19"/>
  <c r="R184" i="19"/>
  <c r="Q184" i="19"/>
  <c r="P184" i="19"/>
  <c r="O184" i="19"/>
  <c r="N184" i="19"/>
  <c r="M184" i="19"/>
  <c r="L184" i="19"/>
  <c r="K184" i="19"/>
  <c r="J184" i="19"/>
  <c r="I184" i="19"/>
  <c r="H184" i="19"/>
  <c r="G184" i="19"/>
  <c r="AF183" i="19"/>
  <c r="AE183" i="19"/>
  <c r="AD183" i="19"/>
  <c r="AC183" i="19"/>
  <c r="AB183" i="19"/>
  <c r="AA183" i="19"/>
  <c r="Z183" i="19"/>
  <c r="Y183" i="19"/>
  <c r="X183" i="19"/>
  <c r="W183" i="19"/>
  <c r="V183" i="19"/>
  <c r="U183" i="19"/>
  <c r="T183" i="19"/>
  <c r="S183" i="19"/>
  <c r="R183" i="19"/>
  <c r="Q183" i="19"/>
  <c r="P183" i="19"/>
  <c r="O183" i="19"/>
  <c r="N183" i="19"/>
  <c r="M183" i="19"/>
  <c r="L183" i="19"/>
  <c r="K183" i="19"/>
  <c r="J183" i="19"/>
  <c r="I183" i="19"/>
  <c r="H183" i="19"/>
  <c r="G183" i="19"/>
  <c r="AF182" i="19"/>
  <c r="AE182" i="19"/>
  <c r="AD182" i="19"/>
  <c r="AC182" i="19"/>
  <c r="AB182" i="19"/>
  <c r="AA182" i="19"/>
  <c r="Z182" i="19"/>
  <c r="Y182" i="19"/>
  <c r="X182" i="19"/>
  <c r="W182" i="19"/>
  <c r="V182" i="19"/>
  <c r="U182" i="19"/>
  <c r="T182" i="19"/>
  <c r="S182" i="19"/>
  <c r="R182" i="19"/>
  <c r="Q182" i="19"/>
  <c r="P182" i="19"/>
  <c r="O182" i="19"/>
  <c r="N182" i="19"/>
  <c r="M182" i="19"/>
  <c r="L182" i="19"/>
  <c r="K182" i="19"/>
  <c r="J182" i="19"/>
  <c r="I182" i="19"/>
  <c r="H182" i="19"/>
  <c r="G182" i="19"/>
  <c r="AF181" i="19"/>
  <c r="AE181" i="19"/>
  <c r="AD181" i="19"/>
  <c r="AC181" i="19"/>
  <c r="AB181" i="19"/>
  <c r="AA181" i="19"/>
  <c r="Z181" i="19"/>
  <c r="Y181" i="19"/>
  <c r="X181" i="19"/>
  <c r="W181" i="19"/>
  <c r="V181" i="19"/>
  <c r="U181" i="19"/>
  <c r="T181" i="19"/>
  <c r="S181" i="19"/>
  <c r="R181" i="19"/>
  <c r="Q181" i="19"/>
  <c r="P181" i="19"/>
  <c r="O181" i="19"/>
  <c r="N181" i="19"/>
  <c r="M181" i="19"/>
  <c r="L181" i="19"/>
  <c r="K181" i="19"/>
  <c r="J181" i="19"/>
  <c r="I181" i="19"/>
  <c r="H181" i="19"/>
  <c r="G181" i="19"/>
  <c r="AF180" i="19"/>
  <c r="AE180" i="19"/>
  <c r="AD180" i="19"/>
  <c r="AC180" i="19"/>
  <c r="AB180" i="19"/>
  <c r="AA180" i="19"/>
  <c r="Z180" i="19"/>
  <c r="Y180" i="19"/>
  <c r="X180" i="19"/>
  <c r="W180" i="19"/>
  <c r="V180" i="19"/>
  <c r="U180" i="19"/>
  <c r="T180" i="19"/>
  <c r="S180" i="19"/>
  <c r="R180" i="19"/>
  <c r="Q180" i="19"/>
  <c r="P180" i="19"/>
  <c r="O180" i="19"/>
  <c r="N180" i="19"/>
  <c r="M180" i="19"/>
  <c r="L180" i="19"/>
  <c r="K180" i="19"/>
  <c r="J180" i="19"/>
  <c r="I180" i="19"/>
  <c r="H180" i="19"/>
  <c r="G180" i="19"/>
  <c r="AF179" i="19"/>
  <c r="AE179" i="19"/>
  <c r="AD179" i="19"/>
  <c r="AC179" i="19"/>
  <c r="AB179" i="19"/>
  <c r="AA179" i="19"/>
  <c r="Z179" i="19"/>
  <c r="Y179" i="19"/>
  <c r="X179" i="19"/>
  <c r="W179" i="19"/>
  <c r="V179" i="19"/>
  <c r="U179" i="19"/>
  <c r="T179" i="19"/>
  <c r="S179" i="19"/>
  <c r="R179" i="19"/>
  <c r="Q179" i="19"/>
  <c r="P179" i="19"/>
  <c r="O179" i="19"/>
  <c r="N179" i="19"/>
  <c r="M179" i="19"/>
  <c r="L179" i="19"/>
  <c r="K179" i="19"/>
  <c r="J179" i="19"/>
  <c r="I179" i="19"/>
  <c r="H179" i="19"/>
  <c r="G179" i="19"/>
  <c r="AF178" i="19"/>
  <c r="AE178" i="19"/>
  <c r="AD178" i="19"/>
  <c r="AC178" i="19"/>
  <c r="AB178" i="19"/>
  <c r="AA178" i="19"/>
  <c r="Z178" i="19"/>
  <c r="Y178" i="19"/>
  <c r="X178" i="19"/>
  <c r="W178" i="19"/>
  <c r="V178" i="19"/>
  <c r="U178" i="19"/>
  <c r="T178" i="19"/>
  <c r="S178" i="19"/>
  <c r="R178" i="19"/>
  <c r="Q178" i="19"/>
  <c r="P178" i="19"/>
  <c r="O178" i="19"/>
  <c r="N178" i="19"/>
  <c r="M178" i="19"/>
  <c r="L178" i="19"/>
  <c r="K178" i="19"/>
  <c r="J178" i="19"/>
  <c r="I178" i="19"/>
  <c r="H178" i="19"/>
  <c r="G178" i="19"/>
  <c r="AF177" i="19"/>
  <c r="AE177" i="19"/>
  <c r="AD177" i="19"/>
  <c r="AC177" i="19"/>
  <c r="AB177" i="19"/>
  <c r="AA177" i="19"/>
  <c r="Z177" i="19"/>
  <c r="Y177" i="19"/>
  <c r="X177" i="19"/>
  <c r="W177" i="19"/>
  <c r="V177" i="19"/>
  <c r="U177" i="19"/>
  <c r="T177" i="19"/>
  <c r="S177" i="19"/>
  <c r="R177" i="19"/>
  <c r="Q177" i="19"/>
  <c r="P177" i="19"/>
  <c r="O177" i="19"/>
  <c r="N177" i="19"/>
  <c r="M177" i="19"/>
  <c r="L177" i="19"/>
  <c r="K177" i="19"/>
  <c r="J177" i="19"/>
  <c r="I177" i="19"/>
  <c r="H177" i="19"/>
  <c r="G177" i="19"/>
  <c r="AF175" i="19"/>
  <c r="AE175" i="19"/>
  <c r="AD175" i="19"/>
  <c r="AC175" i="19"/>
  <c r="AB175" i="19"/>
  <c r="AA175" i="19"/>
  <c r="Z175" i="19"/>
  <c r="Y175" i="19"/>
  <c r="X175" i="19"/>
  <c r="W175" i="19"/>
  <c r="V175" i="19"/>
  <c r="U175" i="19"/>
  <c r="T175" i="19"/>
  <c r="S175" i="19"/>
  <c r="R175" i="19"/>
  <c r="Q175" i="19"/>
  <c r="P175" i="19"/>
  <c r="O175" i="19"/>
  <c r="N175" i="19"/>
  <c r="M175" i="19"/>
  <c r="L175" i="19"/>
  <c r="K175" i="19"/>
  <c r="J175" i="19"/>
  <c r="I175" i="19"/>
  <c r="H175" i="19"/>
  <c r="G175" i="19"/>
  <c r="AF174" i="19"/>
  <c r="AE174" i="19"/>
  <c r="AD174" i="19"/>
  <c r="AC174" i="19"/>
  <c r="AB174" i="19"/>
  <c r="AA174" i="19"/>
  <c r="Z174" i="19"/>
  <c r="Y174" i="19"/>
  <c r="X174" i="19"/>
  <c r="W174" i="19"/>
  <c r="V174" i="19"/>
  <c r="U174" i="19"/>
  <c r="T174" i="19"/>
  <c r="S174" i="19"/>
  <c r="R174" i="19"/>
  <c r="Q174" i="19"/>
  <c r="P174" i="19"/>
  <c r="O174" i="19"/>
  <c r="N174" i="19"/>
  <c r="M174" i="19"/>
  <c r="L174" i="19"/>
  <c r="K174" i="19"/>
  <c r="J174" i="19"/>
  <c r="I174" i="19"/>
  <c r="H174" i="19"/>
  <c r="G174" i="19"/>
  <c r="AF173" i="19"/>
  <c r="AE173" i="19"/>
  <c r="AD173" i="19"/>
  <c r="AC173" i="19"/>
  <c r="AB173" i="19"/>
  <c r="AA173" i="19"/>
  <c r="Z173" i="19"/>
  <c r="Y173" i="19"/>
  <c r="X173" i="19"/>
  <c r="W173" i="19"/>
  <c r="V173" i="19"/>
  <c r="U173" i="19"/>
  <c r="T173" i="19"/>
  <c r="S173" i="19"/>
  <c r="R173" i="19"/>
  <c r="Q173" i="19"/>
  <c r="P173" i="19"/>
  <c r="O173" i="19"/>
  <c r="N173" i="19"/>
  <c r="M173" i="19"/>
  <c r="L173" i="19"/>
  <c r="K173" i="19"/>
  <c r="J173" i="19"/>
  <c r="I173" i="19"/>
  <c r="H173" i="19"/>
  <c r="G173" i="19"/>
  <c r="AF172" i="19"/>
  <c r="AE172" i="19"/>
  <c r="AD172" i="19"/>
  <c r="AC172" i="19"/>
  <c r="AB172" i="19"/>
  <c r="AA172" i="19"/>
  <c r="Z172" i="19"/>
  <c r="Y172" i="19"/>
  <c r="X172" i="19"/>
  <c r="W172" i="19"/>
  <c r="V172" i="19"/>
  <c r="U172" i="19"/>
  <c r="T172" i="19"/>
  <c r="S172" i="19"/>
  <c r="R172" i="19"/>
  <c r="Q172" i="19"/>
  <c r="P172" i="19"/>
  <c r="O172" i="19"/>
  <c r="N172" i="19"/>
  <c r="M172" i="19"/>
  <c r="L172" i="19"/>
  <c r="K172" i="19"/>
  <c r="J172" i="19"/>
  <c r="I172" i="19"/>
  <c r="H172" i="19"/>
  <c r="G172" i="19"/>
  <c r="AF171" i="19"/>
  <c r="AE171" i="19"/>
  <c r="AD171" i="19"/>
  <c r="AC171" i="19"/>
  <c r="AB171" i="19"/>
  <c r="AA171" i="19"/>
  <c r="Z171" i="19"/>
  <c r="Y171" i="19"/>
  <c r="X171" i="19"/>
  <c r="W171" i="19"/>
  <c r="V171" i="19"/>
  <c r="U171" i="19"/>
  <c r="T171" i="19"/>
  <c r="S171" i="19"/>
  <c r="R171" i="19"/>
  <c r="Q171" i="19"/>
  <c r="P171" i="19"/>
  <c r="O171" i="19"/>
  <c r="N171" i="19"/>
  <c r="M171" i="19"/>
  <c r="L171" i="19"/>
  <c r="K171" i="19"/>
  <c r="J171" i="19"/>
  <c r="I171" i="19"/>
  <c r="H171" i="19"/>
  <c r="G171" i="19"/>
  <c r="AF170" i="19"/>
  <c r="AE170" i="19"/>
  <c r="AD170" i="19"/>
  <c r="AC170" i="19"/>
  <c r="AB170" i="19"/>
  <c r="AA170" i="19"/>
  <c r="Z170" i="19"/>
  <c r="Y170" i="19"/>
  <c r="X170" i="19"/>
  <c r="W170" i="19"/>
  <c r="V170" i="19"/>
  <c r="U170" i="19"/>
  <c r="T170" i="19"/>
  <c r="S170" i="19"/>
  <c r="R170" i="19"/>
  <c r="Q170" i="19"/>
  <c r="P170" i="19"/>
  <c r="O170" i="19"/>
  <c r="N170" i="19"/>
  <c r="M170" i="19"/>
  <c r="L170" i="19"/>
  <c r="K170" i="19"/>
  <c r="J170" i="19"/>
  <c r="I170" i="19"/>
  <c r="H170" i="19"/>
  <c r="G170" i="19"/>
  <c r="AF169" i="19"/>
  <c r="AE169" i="19"/>
  <c r="AD169" i="19"/>
  <c r="AC169" i="19"/>
  <c r="AB169" i="19"/>
  <c r="AA169" i="19"/>
  <c r="Z169" i="19"/>
  <c r="Y169" i="19"/>
  <c r="X169" i="19"/>
  <c r="W169" i="19"/>
  <c r="V169" i="19"/>
  <c r="U169" i="19"/>
  <c r="T169" i="19"/>
  <c r="S169" i="19"/>
  <c r="R169" i="19"/>
  <c r="Q169" i="19"/>
  <c r="P169" i="19"/>
  <c r="O169" i="19"/>
  <c r="N169" i="19"/>
  <c r="M169" i="19"/>
  <c r="L169" i="19"/>
  <c r="K169" i="19"/>
  <c r="J169" i="19"/>
  <c r="I169" i="19"/>
  <c r="H169" i="19"/>
  <c r="G169" i="19"/>
  <c r="AF168" i="19"/>
  <c r="AE168" i="19"/>
  <c r="AD168" i="19"/>
  <c r="AC168" i="19"/>
  <c r="AB168" i="19"/>
  <c r="AA168" i="19"/>
  <c r="Z168" i="19"/>
  <c r="Y168" i="19"/>
  <c r="X168" i="19"/>
  <c r="W168" i="19"/>
  <c r="V168" i="19"/>
  <c r="U168" i="19"/>
  <c r="T168" i="19"/>
  <c r="S168" i="19"/>
  <c r="R168" i="19"/>
  <c r="Q168" i="19"/>
  <c r="P168" i="19"/>
  <c r="O168" i="19"/>
  <c r="N168" i="19"/>
  <c r="M168" i="19"/>
  <c r="L168" i="19"/>
  <c r="K168" i="19"/>
  <c r="J168" i="19"/>
  <c r="I168" i="19"/>
  <c r="H168" i="19"/>
  <c r="G168" i="19"/>
  <c r="AF167" i="19"/>
  <c r="AE167" i="19"/>
  <c r="AD167" i="19"/>
  <c r="AC167" i="19"/>
  <c r="AB167" i="19"/>
  <c r="AA167" i="19"/>
  <c r="Z167" i="19"/>
  <c r="Y167" i="19"/>
  <c r="X167" i="19"/>
  <c r="W167" i="19"/>
  <c r="V167" i="19"/>
  <c r="U167" i="19"/>
  <c r="T167" i="19"/>
  <c r="S167" i="19"/>
  <c r="R167" i="19"/>
  <c r="Q167" i="19"/>
  <c r="P167" i="19"/>
  <c r="O167" i="19"/>
  <c r="N167" i="19"/>
  <c r="M167" i="19"/>
  <c r="L167" i="19"/>
  <c r="K167" i="19"/>
  <c r="J167" i="19"/>
  <c r="I167" i="19"/>
  <c r="H167" i="19"/>
  <c r="G167" i="19"/>
  <c r="AF166" i="19"/>
  <c r="AE166" i="19"/>
  <c r="AD166" i="19"/>
  <c r="AC166" i="19"/>
  <c r="AB166" i="19"/>
  <c r="AA166" i="19"/>
  <c r="Z166" i="19"/>
  <c r="Y166" i="19"/>
  <c r="X166" i="19"/>
  <c r="W166" i="19"/>
  <c r="V166" i="19"/>
  <c r="U166" i="19"/>
  <c r="T166" i="19"/>
  <c r="S166" i="19"/>
  <c r="R166" i="19"/>
  <c r="Q166" i="19"/>
  <c r="P166" i="19"/>
  <c r="O166" i="19"/>
  <c r="N166" i="19"/>
  <c r="M166" i="19"/>
  <c r="L166" i="19"/>
  <c r="K166" i="19"/>
  <c r="J166" i="19"/>
  <c r="I166" i="19"/>
  <c r="H166" i="19"/>
  <c r="G166" i="19"/>
  <c r="AF165" i="19"/>
  <c r="AE165" i="19"/>
  <c r="AD165" i="19"/>
  <c r="AC165" i="19"/>
  <c r="AB165" i="19"/>
  <c r="AA165" i="19"/>
  <c r="Z165" i="19"/>
  <c r="Y165" i="19"/>
  <c r="X165" i="19"/>
  <c r="W165" i="19"/>
  <c r="V165" i="19"/>
  <c r="U165" i="19"/>
  <c r="T165" i="19"/>
  <c r="S165" i="19"/>
  <c r="R165" i="19"/>
  <c r="Q165" i="19"/>
  <c r="P165" i="19"/>
  <c r="O165" i="19"/>
  <c r="N165" i="19"/>
  <c r="M165" i="19"/>
  <c r="L165" i="19"/>
  <c r="K165" i="19"/>
  <c r="J165" i="19"/>
  <c r="I165" i="19"/>
  <c r="H165" i="19"/>
  <c r="G165" i="19"/>
  <c r="AF163" i="19"/>
  <c r="AE163" i="19"/>
  <c r="AD163" i="19"/>
  <c r="AC163" i="19"/>
  <c r="AB163" i="19"/>
  <c r="AA163" i="19"/>
  <c r="Z163" i="19"/>
  <c r="Y163" i="19"/>
  <c r="X163" i="19"/>
  <c r="W163" i="19"/>
  <c r="V163" i="19"/>
  <c r="U163" i="19"/>
  <c r="T163" i="19"/>
  <c r="S163" i="19"/>
  <c r="R163" i="19"/>
  <c r="Q163" i="19"/>
  <c r="P163" i="19"/>
  <c r="O163" i="19"/>
  <c r="N163" i="19"/>
  <c r="M163" i="19"/>
  <c r="L163" i="19"/>
  <c r="K163" i="19"/>
  <c r="J163" i="19"/>
  <c r="I163" i="19"/>
  <c r="H163" i="19"/>
  <c r="G163" i="19"/>
  <c r="AF162" i="19"/>
  <c r="AE162" i="19"/>
  <c r="AD162" i="19"/>
  <c r="AC162" i="19"/>
  <c r="AB162" i="19"/>
  <c r="AA162" i="19"/>
  <c r="Z162" i="19"/>
  <c r="Y162" i="19"/>
  <c r="X162" i="19"/>
  <c r="W162" i="19"/>
  <c r="V162" i="19"/>
  <c r="U162" i="19"/>
  <c r="T162" i="19"/>
  <c r="S162" i="19"/>
  <c r="R162" i="19"/>
  <c r="Q162" i="19"/>
  <c r="P162" i="19"/>
  <c r="O162" i="19"/>
  <c r="N162" i="19"/>
  <c r="M162" i="19"/>
  <c r="L162" i="19"/>
  <c r="K162" i="19"/>
  <c r="J162" i="19"/>
  <c r="I162" i="19"/>
  <c r="H162" i="19"/>
  <c r="G162" i="19"/>
  <c r="AF161" i="19"/>
  <c r="AE161" i="19"/>
  <c r="AD161" i="19"/>
  <c r="AC161" i="19"/>
  <c r="AB161" i="19"/>
  <c r="AA161" i="19"/>
  <c r="Z161" i="19"/>
  <c r="Y161" i="19"/>
  <c r="X161" i="19"/>
  <c r="W161" i="19"/>
  <c r="V161" i="19"/>
  <c r="U161" i="19"/>
  <c r="T161" i="19"/>
  <c r="S161" i="19"/>
  <c r="R161" i="19"/>
  <c r="Q161" i="19"/>
  <c r="P161" i="19"/>
  <c r="O161" i="19"/>
  <c r="N161" i="19"/>
  <c r="M161" i="19"/>
  <c r="L161" i="19"/>
  <c r="K161" i="19"/>
  <c r="J161" i="19"/>
  <c r="I161" i="19"/>
  <c r="H161" i="19"/>
  <c r="G161" i="19"/>
  <c r="AF160" i="19"/>
  <c r="AE160" i="19"/>
  <c r="AD160" i="19"/>
  <c r="AC160" i="19"/>
  <c r="AB160" i="19"/>
  <c r="AA160" i="19"/>
  <c r="Z160" i="19"/>
  <c r="Y160" i="19"/>
  <c r="X160" i="19"/>
  <c r="W160" i="19"/>
  <c r="V160" i="19"/>
  <c r="U160" i="19"/>
  <c r="T160" i="19"/>
  <c r="S160" i="19"/>
  <c r="R160" i="19"/>
  <c r="Q160" i="19"/>
  <c r="P160" i="19"/>
  <c r="O160" i="19"/>
  <c r="N160" i="19"/>
  <c r="M160" i="19"/>
  <c r="L160" i="19"/>
  <c r="K160" i="19"/>
  <c r="J160" i="19"/>
  <c r="I160" i="19"/>
  <c r="H160" i="19"/>
  <c r="G160" i="19"/>
  <c r="AF159" i="19"/>
  <c r="AE159" i="19"/>
  <c r="AD159" i="19"/>
  <c r="AC159" i="19"/>
  <c r="AB159" i="19"/>
  <c r="AA159" i="19"/>
  <c r="Z159" i="19"/>
  <c r="Y159" i="19"/>
  <c r="X159" i="19"/>
  <c r="W159" i="19"/>
  <c r="V159" i="19"/>
  <c r="U159" i="19"/>
  <c r="T159" i="19"/>
  <c r="S159" i="19"/>
  <c r="R159" i="19"/>
  <c r="Q159" i="19"/>
  <c r="P159" i="19"/>
  <c r="O159" i="19"/>
  <c r="N159" i="19"/>
  <c r="M159" i="19"/>
  <c r="L159" i="19"/>
  <c r="K159" i="19"/>
  <c r="J159" i="19"/>
  <c r="I159" i="19"/>
  <c r="H159" i="19"/>
  <c r="G159" i="19"/>
  <c r="AF158" i="19"/>
  <c r="AE158" i="19"/>
  <c r="AD158" i="19"/>
  <c r="AC158" i="19"/>
  <c r="AB158" i="19"/>
  <c r="AA158" i="19"/>
  <c r="Z158" i="19"/>
  <c r="Y158" i="19"/>
  <c r="X158" i="19"/>
  <c r="W158" i="19"/>
  <c r="V158" i="19"/>
  <c r="U158" i="19"/>
  <c r="T158" i="19"/>
  <c r="S158" i="19"/>
  <c r="R158" i="19"/>
  <c r="Q158" i="19"/>
  <c r="P158" i="19"/>
  <c r="O158" i="19"/>
  <c r="N158" i="19"/>
  <c r="M158" i="19"/>
  <c r="L158" i="19"/>
  <c r="K158" i="19"/>
  <c r="J158" i="19"/>
  <c r="I158" i="19"/>
  <c r="H158" i="19"/>
  <c r="G158" i="19"/>
  <c r="AF157" i="19"/>
  <c r="AE157" i="19"/>
  <c r="AD157" i="19"/>
  <c r="AC157" i="19"/>
  <c r="AB157" i="19"/>
  <c r="AA157" i="19"/>
  <c r="Z157" i="19"/>
  <c r="Y157" i="19"/>
  <c r="X157" i="19"/>
  <c r="W157" i="19"/>
  <c r="V157" i="19"/>
  <c r="U157" i="19"/>
  <c r="T157" i="19"/>
  <c r="S157" i="19"/>
  <c r="R157" i="19"/>
  <c r="Q157" i="19"/>
  <c r="P157" i="19"/>
  <c r="O157" i="19"/>
  <c r="N157" i="19"/>
  <c r="M157" i="19"/>
  <c r="L157" i="19"/>
  <c r="K157" i="19"/>
  <c r="J157" i="19"/>
  <c r="I157" i="19"/>
  <c r="H157" i="19"/>
  <c r="G157" i="19"/>
  <c r="AF156" i="19"/>
  <c r="AE156" i="19"/>
  <c r="AD156" i="19"/>
  <c r="AC156" i="19"/>
  <c r="AB156" i="19"/>
  <c r="AA156" i="19"/>
  <c r="Z156" i="19"/>
  <c r="Y156" i="19"/>
  <c r="X156" i="19"/>
  <c r="W156" i="19"/>
  <c r="V156" i="19"/>
  <c r="U156" i="19"/>
  <c r="T156" i="19"/>
  <c r="S156" i="19"/>
  <c r="R156" i="19"/>
  <c r="Q156" i="19"/>
  <c r="P156" i="19"/>
  <c r="O156" i="19"/>
  <c r="N156" i="19"/>
  <c r="M156" i="19"/>
  <c r="L156" i="19"/>
  <c r="K156" i="19"/>
  <c r="J156" i="19"/>
  <c r="I156" i="19"/>
  <c r="H156" i="19"/>
  <c r="G156" i="19"/>
  <c r="AF155" i="19"/>
  <c r="AE155" i="19"/>
  <c r="AD155" i="19"/>
  <c r="AC155" i="19"/>
  <c r="AB155" i="19"/>
  <c r="AA155" i="19"/>
  <c r="Z155" i="19"/>
  <c r="Y155" i="19"/>
  <c r="X155" i="19"/>
  <c r="W155" i="19"/>
  <c r="V155" i="19"/>
  <c r="U155" i="19"/>
  <c r="T155" i="19"/>
  <c r="S155" i="19"/>
  <c r="R155" i="19"/>
  <c r="Q155" i="19"/>
  <c r="P155" i="19"/>
  <c r="O155" i="19"/>
  <c r="N155" i="19"/>
  <c r="M155" i="19"/>
  <c r="L155" i="19"/>
  <c r="K155" i="19"/>
  <c r="J155" i="19"/>
  <c r="I155" i="19"/>
  <c r="H155" i="19"/>
  <c r="G155" i="19"/>
  <c r="AF154" i="19"/>
  <c r="AE154" i="19"/>
  <c r="AD154" i="19"/>
  <c r="AC154" i="19"/>
  <c r="AB154" i="19"/>
  <c r="AA154" i="19"/>
  <c r="Z154" i="19"/>
  <c r="Y154" i="19"/>
  <c r="X154" i="19"/>
  <c r="W154" i="19"/>
  <c r="V154" i="19"/>
  <c r="U154" i="19"/>
  <c r="T154" i="19"/>
  <c r="S154" i="19"/>
  <c r="R154" i="19"/>
  <c r="Q154" i="19"/>
  <c r="P154" i="19"/>
  <c r="O154" i="19"/>
  <c r="N154" i="19"/>
  <c r="M154" i="19"/>
  <c r="L154" i="19"/>
  <c r="K154" i="19"/>
  <c r="J154" i="19"/>
  <c r="I154" i="19"/>
  <c r="H154" i="19"/>
  <c r="G154" i="19"/>
  <c r="AF153" i="19"/>
  <c r="AE153" i="19"/>
  <c r="AD153" i="19"/>
  <c r="AC153" i="19"/>
  <c r="AB153" i="19"/>
  <c r="AA153" i="19"/>
  <c r="Z153" i="19"/>
  <c r="Y153" i="19"/>
  <c r="X153" i="19"/>
  <c r="W153" i="19"/>
  <c r="V153" i="19"/>
  <c r="U153" i="19"/>
  <c r="T153" i="19"/>
  <c r="S153" i="19"/>
  <c r="R153" i="19"/>
  <c r="Q153" i="19"/>
  <c r="P153" i="19"/>
  <c r="O153" i="19"/>
  <c r="N153" i="19"/>
  <c r="M153" i="19"/>
  <c r="L153" i="19"/>
  <c r="K153" i="19"/>
  <c r="J153" i="19"/>
  <c r="I153" i="19"/>
  <c r="H153" i="19"/>
  <c r="G153" i="19"/>
  <c r="H152" i="19"/>
  <c r="G152" i="19"/>
  <c r="C5" i="19"/>
  <c r="AF5" i="19"/>
  <c r="AE5" i="19"/>
  <c r="AD5" i="19"/>
  <c r="AC5" i="19"/>
  <c r="AB5" i="19"/>
  <c r="AA5" i="19"/>
  <c r="Z5" i="19"/>
  <c r="Y5" i="19"/>
  <c r="X5" i="19"/>
  <c r="W5" i="19"/>
  <c r="V5" i="19"/>
  <c r="U5" i="19"/>
  <c r="T5" i="19"/>
  <c r="S5" i="19"/>
  <c r="R5" i="19"/>
  <c r="Q5" i="19"/>
  <c r="P5" i="19"/>
  <c r="O5" i="19"/>
  <c r="N5" i="19"/>
  <c r="M5" i="19"/>
  <c r="L5" i="19"/>
  <c r="K5" i="19"/>
  <c r="J5" i="19"/>
  <c r="I5" i="19"/>
  <c r="H5" i="19"/>
  <c r="G5" i="19"/>
  <c r="AF123" i="19"/>
  <c r="AE123" i="19"/>
  <c r="AD123" i="19"/>
  <c r="AC123" i="19"/>
  <c r="AB123" i="19"/>
  <c r="AA123" i="19"/>
  <c r="Z123" i="19"/>
  <c r="Y123" i="19"/>
  <c r="X123" i="19"/>
  <c r="W123" i="19"/>
  <c r="V123" i="19"/>
  <c r="U123" i="19"/>
  <c r="T123" i="19"/>
  <c r="S123" i="19"/>
  <c r="R123" i="19"/>
  <c r="Q123" i="19"/>
  <c r="P123" i="19"/>
  <c r="O123" i="19"/>
  <c r="N123" i="19"/>
  <c r="M123" i="19"/>
  <c r="L123" i="19"/>
  <c r="K123" i="19"/>
  <c r="J123" i="19"/>
  <c r="I123" i="19"/>
  <c r="AF122" i="19"/>
  <c r="AE122" i="19"/>
  <c r="AD122" i="19"/>
  <c r="AC122" i="19"/>
  <c r="AB122" i="19"/>
  <c r="AA122" i="19"/>
  <c r="Z122" i="19"/>
  <c r="Y122" i="19"/>
  <c r="X122" i="19"/>
  <c r="W122" i="19"/>
  <c r="V122" i="19"/>
  <c r="U122" i="19"/>
  <c r="T122" i="19"/>
  <c r="S122" i="19"/>
  <c r="R122" i="19"/>
  <c r="Q122" i="19"/>
  <c r="P122" i="19"/>
  <c r="O122" i="19"/>
  <c r="N122" i="19"/>
  <c r="M122" i="19"/>
  <c r="L122" i="19"/>
  <c r="K122" i="19"/>
  <c r="J122" i="19"/>
  <c r="I122" i="19"/>
  <c r="AF121" i="19"/>
  <c r="AE121" i="19"/>
  <c r="AD121" i="19"/>
  <c r="AC121" i="19"/>
  <c r="AB121" i="19"/>
  <c r="AA121" i="19"/>
  <c r="Z121" i="19"/>
  <c r="Y121" i="19"/>
  <c r="X121" i="19"/>
  <c r="W121" i="19"/>
  <c r="V121" i="19"/>
  <c r="U121" i="19"/>
  <c r="T121" i="19"/>
  <c r="S121" i="19"/>
  <c r="R121" i="19"/>
  <c r="Q121" i="19"/>
  <c r="P121" i="19"/>
  <c r="O121" i="19"/>
  <c r="N121" i="19"/>
  <c r="M121" i="19"/>
  <c r="L121" i="19"/>
  <c r="K121" i="19"/>
  <c r="J121" i="19"/>
  <c r="I121" i="19"/>
  <c r="AF120" i="19"/>
  <c r="AE120" i="19"/>
  <c r="AD120" i="19"/>
  <c r="AC120" i="19"/>
  <c r="AB120" i="19"/>
  <c r="AA120" i="19"/>
  <c r="Z120" i="19"/>
  <c r="Y120" i="19"/>
  <c r="X120" i="19"/>
  <c r="W120" i="19"/>
  <c r="V120" i="19"/>
  <c r="U120" i="19"/>
  <c r="T120" i="19"/>
  <c r="S120" i="19"/>
  <c r="R120" i="19"/>
  <c r="Q120" i="19"/>
  <c r="P120" i="19"/>
  <c r="O120" i="19"/>
  <c r="N120" i="19"/>
  <c r="M120" i="19"/>
  <c r="L120" i="19"/>
  <c r="K120" i="19"/>
  <c r="J120" i="19"/>
  <c r="I120" i="19"/>
  <c r="AF119" i="19"/>
  <c r="AE119" i="19"/>
  <c r="AD119" i="19"/>
  <c r="AC119" i="19"/>
  <c r="AB119" i="19"/>
  <c r="AA119" i="19"/>
  <c r="Z119" i="19"/>
  <c r="Y119" i="19"/>
  <c r="X119" i="19"/>
  <c r="W119" i="19"/>
  <c r="V119" i="19"/>
  <c r="U119" i="19"/>
  <c r="T119" i="19"/>
  <c r="S119" i="19"/>
  <c r="R119" i="19"/>
  <c r="Q119" i="19"/>
  <c r="P119" i="19"/>
  <c r="O119" i="19"/>
  <c r="N119" i="19"/>
  <c r="M119" i="19"/>
  <c r="L119" i="19"/>
  <c r="K119" i="19"/>
  <c r="J119" i="19"/>
  <c r="I119" i="19"/>
  <c r="AF118" i="19"/>
  <c r="AE118" i="19"/>
  <c r="AD118" i="19"/>
  <c r="AC118" i="19"/>
  <c r="AB118" i="19"/>
  <c r="AA118" i="19"/>
  <c r="Z118" i="19"/>
  <c r="Y118" i="19"/>
  <c r="X118" i="19"/>
  <c r="W118" i="19"/>
  <c r="V118" i="19"/>
  <c r="U118" i="19"/>
  <c r="T118" i="19"/>
  <c r="S118" i="19"/>
  <c r="R118" i="19"/>
  <c r="Q118" i="19"/>
  <c r="P118" i="19"/>
  <c r="O118" i="19"/>
  <c r="N118" i="19"/>
  <c r="M118" i="19"/>
  <c r="L118" i="19"/>
  <c r="K118" i="19"/>
  <c r="J118" i="19"/>
  <c r="I118" i="19"/>
  <c r="AF116" i="19"/>
  <c r="AE116" i="19"/>
  <c r="AD116" i="19"/>
  <c r="AC116" i="19"/>
  <c r="AB116" i="19"/>
  <c r="AA116" i="19"/>
  <c r="Z116" i="19"/>
  <c r="Y116" i="19"/>
  <c r="X116" i="19"/>
  <c r="W116" i="19"/>
  <c r="V116" i="19"/>
  <c r="U116" i="19"/>
  <c r="T116" i="19"/>
  <c r="S116" i="19"/>
  <c r="R116" i="19"/>
  <c r="Q116" i="19"/>
  <c r="P116" i="19"/>
  <c r="O116" i="19"/>
  <c r="N116" i="19"/>
  <c r="M116" i="19"/>
  <c r="L116" i="19"/>
  <c r="K116" i="19"/>
  <c r="J116" i="19"/>
  <c r="I116" i="19"/>
  <c r="AF115" i="19"/>
  <c r="AE115" i="19"/>
  <c r="AD115" i="19"/>
  <c r="AC115" i="19"/>
  <c r="AB115" i="19"/>
  <c r="AA115" i="19"/>
  <c r="Z115" i="19"/>
  <c r="Y115" i="19"/>
  <c r="X115" i="19"/>
  <c r="W115" i="19"/>
  <c r="V115" i="19"/>
  <c r="U115" i="19"/>
  <c r="T115" i="19"/>
  <c r="S115" i="19"/>
  <c r="R115" i="19"/>
  <c r="Q115" i="19"/>
  <c r="P115" i="19"/>
  <c r="O115" i="19"/>
  <c r="N115" i="19"/>
  <c r="M115" i="19"/>
  <c r="L115" i="19"/>
  <c r="K115" i="19"/>
  <c r="J115" i="19"/>
  <c r="I115" i="19"/>
  <c r="AF114" i="19"/>
  <c r="AE114" i="19"/>
  <c r="AD114" i="19"/>
  <c r="AC114" i="19"/>
  <c r="AB114" i="19"/>
  <c r="AA114" i="19"/>
  <c r="Z114" i="19"/>
  <c r="Y114" i="19"/>
  <c r="X114" i="19"/>
  <c r="W114" i="19"/>
  <c r="V114" i="19"/>
  <c r="U114" i="19"/>
  <c r="T114" i="19"/>
  <c r="S114" i="19"/>
  <c r="R114" i="19"/>
  <c r="Q114" i="19"/>
  <c r="P114" i="19"/>
  <c r="O114" i="19"/>
  <c r="N114" i="19"/>
  <c r="M114" i="19"/>
  <c r="L114" i="19"/>
  <c r="K114" i="19"/>
  <c r="J114" i="19"/>
  <c r="I114" i="19"/>
  <c r="AF113" i="19"/>
  <c r="AE113" i="19"/>
  <c r="AD113" i="19"/>
  <c r="AC113" i="19"/>
  <c r="AB113" i="19"/>
  <c r="AA113" i="19"/>
  <c r="Z113" i="19"/>
  <c r="Y113" i="19"/>
  <c r="X113" i="19"/>
  <c r="W113" i="19"/>
  <c r="V113" i="19"/>
  <c r="U113" i="19"/>
  <c r="T113" i="19"/>
  <c r="S113" i="19"/>
  <c r="R113" i="19"/>
  <c r="Q113" i="19"/>
  <c r="P113" i="19"/>
  <c r="O113" i="19"/>
  <c r="N113" i="19"/>
  <c r="M113" i="19"/>
  <c r="L113" i="19"/>
  <c r="K113" i="19"/>
  <c r="J113" i="19"/>
  <c r="I113" i="19"/>
  <c r="AF112" i="19"/>
  <c r="AE112" i="19"/>
  <c r="AD112" i="19"/>
  <c r="AC112" i="19"/>
  <c r="AB112" i="19"/>
  <c r="AA112" i="19"/>
  <c r="Z112" i="19"/>
  <c r="Y112" i="19"/>
  <c r="X112" i="19"/>
  <c r="W112" i="19"/>
  <c r="V112" i="19"/>
  <c r="U112" i="19"/>
  <c r="T112" i="19"/>
  <c r="S112" i="19"/>
  <c r="R112" i="19"/>
  <c r="Q112" i="19"/>
  <c r="P112" i="19"/>
  <c r="O112" i="19"/>
  <c r="N112" i="19"/>
  <c r="M112" i="19"/>
  <c r="L112" i="19"/>
  <c r="K112" i="19"/>
  <c r="J112" i="19"/>
  <c r="I112" i="19"/>
  <c r="AF111" i="19"/>
  <c r="AE111" i="19"/>
  <c r="AD111" i="19"/>
  <c r="AC111" i="19"/>
  <c r="AB111" i="19"/>
  <c r="AA111" i="19"/>
  <c r="Z111" i="19"/>
  <c r="Y111" i="19"/>
  <c r="X111" i="19"/>
  <c r="W111" i="19"/>
  <c r="V111" i="19"/>
  <c r="U111" i="19"/>
  <c r="T111" i="19"/>
  <c r="S111" i="19"/>
  <c r="R111" i="19"/>
  <c r="Q111" i="19"/>
  <c r="P111" i="19"/>
  <c r="O111" i="19"/>
  <c r="N111" i="19"/>
  <c r="M111" i="19"/>
  <c r="L111" i="19"/>
  <c r="K111" i="19"/>
  <c r="J111" i="19"/>
  <c r="I111" i="19"/>
  <c r="AF108" i="19"/>
  <c r="AE108" i="19"/>
  <c r="AD108" i="19"/>
  <c r="AC108" i="19"/>
  <c r="AB108" i="19"/>
  <c r="AA108" i="19"/>
  <c r="Z108" i="19"/>
  <c r="Y108" i="19"/>
  <c r="X108" i="19"/>
  <c r="W108" i="19"/>
  <c r="V108" i="19"/>
  <c r="U108" i="19"/>
  <c r="T108" i="19"/>
  <c r="S108" i="19"/>
  <c r="R108" i="19"/>
  <c r="Q108" i="19"/>
  <c r="P108" i="19"/>
  <c r="O108" i="19"/>
  <c r="N108" i="19"/>
  <c r="M108" i="19"/>
  <c r="L108" i="19"/>
  <c r="K108" i="19"/>
  <c r="J108" i="19"/>
  <c r="I108" i="19"/>
  <c r="AF107" i="19"/>
  <c r="AE107" i="19"/>
  <c r="AD107" i="19"/>
  <c r="AC107" i="19"/>
  <c r="AB107" i="19"/>
  <c r="AA107" i="19"/>
  <c r="Z107" i="19"/>
  <c r="Y107" i="19"/>
  <c r="X107" i="19"/>
  <c r="W107" i="19"/>
  <c r="V107" i="19"/>
  <c r="U107" i="19"/>
  <c r="T107" i="19"/>
  <c r="S107" i="19"/>
  <c r="R107" i="19"/>
  <c r="Q107" i="19"/>
  <c r="P107" i="19"/>
  <c r="O107" i="19"/>
  <c r="N107" i="19"/>
  <c r="M107" i="19"/>
  <c r="L107" i="19"/>
  <c r="K107" i="19"/>
  <c r="J107" i="19"/>
  <c r="I107" i="19"/>
  <c r="AF106" i="19"/>
  <c r="AE106" i="19"/>
  <c r="AD106" i="19"/>
  <c r="AC106" i="19"/>
  <c r="AB106" i="19"/>
  <c r="AA106" i="19"/>
  <c r="Z106" i="19"/>
  <c r="Y106" i="19"/>
  <c r="X106" i="19"/>
  <c r="W106" i="19"/>
  <c r="V106" i="19"/>
  <c r="U106" i="19"/>
  <c r="T106" i="19"/>
  <c r="S106" i="19"/>
  <c r="R106" i="19"/>
  <c r="Q106" i="19"/>
  <c r="P106" i="19"/>
  <c r="O106" i="19"/>
  <c r="N106" i="19"/>
  <c r="M106" i="19"/>
  <c r="L106" i="19"/>
  <c r="K106" i="19"/>
  <c r="J106" i="19"/>
  <c r="I106" i="19"/>
  <c r="AF105" i="19"/>
  <c r="AE105" i="19"/>
  <c r="AD105" i="19"/>
  <c r="AC105" i="19"/>
  <c r="AB105" i="19"/>
  <c r="AA105" i="19"/>
  <c r="Z105" i="19"/>
  <c r="Y105" i="19"/>
  <c r="X105" i="19"/>
  <c r="W105" i="19"/>
  <c r="V105" i="19"/>
  <c r="U105" i="19"/>
  <c r="T105" i="19"/>
  <c r="S105" i="19"/>
  <c r="R105" i="19"/>
  <c r="Q105" i="19"/>
  <c r="P105" i="19"/>
  <c r="O105" i="19"/>
  <c r="N105" i="19"/>
  <c r="M105" i="19"/>
  <c r="L105" i="19"/>
  <c r="K105" i="19"/>
  <c r="J105" i="19"/>
  <c r="I105" i="19"/>
  <c r="AF104" i="19"/>
  <c r="AE104" i="19"/>
  <c r="AD104" i="19"/>
  <c r="AC104" i="19"/>
  <c r="AB104" i="19"/>
  <c r="AA104" i="19"/>
  <c r="Z104" i="19"/>
  <c r="Y104" i="19"/>
  <c r="X104" i="19"/>
  <c r="W104" i="19"/>
  <c r="V104" i="19"/>
  <c r="U104" i="19"/>
  <c r="T104" i="19"/>
  <c r="S104" i="19"/>
  <c r="R104" i="19"/>
  <c r="Q104" i="19"/>
  <c r="P104" i="19"/>
  <c r="O104" i="19"/>
  <c r="N104" i="19"/>
  <c r="M104" i="19"/>
  <c r="L104" i="19"/>
  <c r="K104" i="19"/>
  <c r="J104" i="19"/>
  <c r="I104" i="19"/>
  <c r="AF103" i="19"/>
  <c r="AE103" i="19"/>
  <c r="AD103" i="19"/>
  <c r="AC103" i="19"/>
  <c r="AB103" i="19"/>
  <c r="AA103" i="19"/>
  <c r="Z103" i="19"/>
  <c r="Y103" i="19"/>
  <c r="X103" i="19"/>
  <c r="W103" i="19"/>
  <c r="V103" i="19"/>
  <c r="U103" i="19"/>
  <c r="T103" i="19"/>
  <c r="S103" i="19"/>
  <c r="R103" i="19"/>
  <c r="Q103" i="19"/>
  <c r="P103" i="19"/>
  <c r="O103" i="19"/>
  <c r="N103" i="19"/>
  <c r="M103" i="19"/>
  <c r="L103" i="19"/>
  <c r="K103" i="19"/>
  <c r="J103" i="19"/>
  <c r="I103" i="19"/>
  <c r="AF102" i="19"/>
  <c r="AE102" i="19"/>
  <c r="AD102" i="19"/>
  <c r="AC102" i="19"/>
  <c r="AB102" i="19"/>
  <c r="AA102" i="19"/>
  <c r="Z102" i="19"/>
  <c r="Y102" i="19"/>
  <c r="X102" i="19"/>
  <c r="W102" i="19"/>
  <c r="V102" i="19"/>
  <c r="U102" i="19"/>
  <c r="T102" i="19"/>
  <c r="S102" i="19"/>
  <c r="R102" i="19"/>
  <c r="Q102" i="19"/>
  <c r="P102" i="19"/>
  <c r="O102" i="19"/>
  <c r="N102" i="19"/>
  <c r="M102" i="19"/>
  <c r="L102" i="19"/>
  <c r="K102" i="19"/>
  <c r="J102" i="19"/>
  <c r="I102" i="19"/>
  <c r="AF101" i="19"/>
  <c r="AE101" i="19"/>
  <c r="AD101" i="19"/>
  <c r="AC101" i="19"/>
  <c r="AB101" i="19"/>
  <c r="AA101" i="19"/>
  <c r="Z101" i="19"/>
  <c r="Y101" i="19"/>
  <c r="X101" i="19"/>
  <c r="W101" i="19"/>
  <c r="V101" i="19"/>
  <c r="U101" i="19"/>
  <c r="T101" i="19"/>
  <c r="S101" i="19"/>
  <c r="R101" i="19"/>
  <c r="Q101" i="19"/>
  <c r="P101" i="19"/>
  <c r="O101" i="19"/>
  <c r="N101" i="19"/>
  <c r="M101" i="19"/>
  <c r="L101" i="19"/>
  <c r="K101" i="19"/>
  <c r="J101" i="19"/>
  <c r="I101" i="19"/>
  <c r="AF100" i="19"/>
  <c r="AE100" i="19"/>
  <c r="AD100" i="19"/>
  <c r="AC100" i="19"/>
  <c r="AB100" i="19"/>
  <c r="AA100" i="19"/>
  <c r="Z100" i="19"/>
  <c r="Y100" i="19"/>
  <c r="X100" i="19"/>
  <c r="W100" i="19"/>
  <c r="V100" i="19"/>
  <c r="U100" i="19"/>
  <c r="T100" i="19"/>
  <c r="S100" i="19"/>
  <c r="R100" i="19"/>
  <c r="Q100" i="19"/>
  <c r="P100" i="19"/>
  <c r="O100" i="19"/>
  <c r="N100" i="19"/>
  <c r="M100" i="19"/>
  <c r="L100" i="19"/>
  <c r="K100" i="19"/>
  <c r="J100" i="19"/>
  <c r="I100" i="19"/>
  <c r="AF99" i="19"/>
  <c r="AE99" i="19"/>
  <c r="AD99" i="19"/>
  <c r="AC99" i="19"/>
  <c r="AB99" i="19"/>
  <c r="AA99" i="19"/>
  <c r="Z99" i="19"/>
  <c r="Y99" i="19"/>
  <c r="X99" i="19"/>
  <c r="W99" i="19"/>
  <c r="V99" i="19"/>
  <c r="U99" i="19"/>
  <c r="T99" i="19"/>
  <c r="S99" i="19"/>
  <c r="R99" i="19"/>
  <c r="Q99" i="19"/>
  <c r="P99" i="19"/>
  <c r="O99" i="19"/>
  <c r="N99" i="19"/>
  <c r="M99" i="19"/>
  <c r="L99" i="19"/>
  <c r="K99" i="19"/>
  <c r="J99" i="19"/>
  <c r="I99" i="19"/>
  <c r="AF98" i="19"/>
  <c r="AE98" i="19"/>
  <c r="AD98" i="19"/>
  <c r="AC98" i="19"/>
  <c r="AB98" i="19"/>
  <c r="AA98" i="19"/>
  <c r="Z98" i="19"/>
  <c r="Y98" i="19"/>
  <c r="X98" i="19"/>
  <c r="W98" i="19"/>
  <c r="V98" i="19"/>
  <c r="U98" i="19"/>
  <c r="T98" i="19"/>
  <c r="S98" i="19"/>
  <c r="R98" i="19"/>
  <c r="Q98" i="19"/>
  <c r="P98" i="19"/>
  <c r="O98" i="19"/>
  <c r="N98" i="19"/>
  <c r="M98" i="19"/>
  <c r="L98" i="19"/>
  <c r="K98" i="19"/>
  <c r="J98" i="19"/>
  <c r="I98" i="19"/>
  <c r="AF96" i="19"/>
  <c r="AE96" i="19"/>
  <c r="AD96" i="19"/>
  <c r="AC96" i="19"/>
  <c r="AB96" i="19"/>
  <c r="AA96" i="19"/>
  <c r="Z96" i="19"/>
  <c r="Y96" i="19"/>
  <c r="X96" i="19"/>
  <c r="W96" i="19"/>
  <c r="V96" i="19"/>
  <c r="U96" i="19"/>
  <c r="T96" i="19"/>
  <c r="S96" i="19"/>
  <c r="R96" i="19"/>
  <c r="Q96" i="19"/>
  <c r="P96" i="19"/>
  <c r="O96" i="19"/>
  <c r="N96" i="19"/>
  <c r="M96" i="19"/>
  <c r="L96" i="19"/>
  <c r="K96" i="19"/>
  <c r="J96" i="19"/>
  <c r="I96" i="19"/>
  <c r="AF95" i="19"/>
  <c r="AE95" i="19"/>
  <c r="AD95" i="19"/>
  <c r="AC95" i="19"/>
  <c r="AB95" i="19"/>
  <c r="AA95" i="19"/>
  <c r="Z95" i="19"/>
  <c r="Y95" i="19"/>
  <c r="X95" i="19"/>
  <c r="W95" i="19"/>
  <c r="V95" i="19"/>
  <c r="U95" i="19"/>
  <c r="T95" i="19"/>
  <c r="S95" i="19"/>
  <c r="R95" i="19"/>
  <c r="Q95" i="19"/>
  <c r="P95" i="19"/>
  <c r="O95" i="19"/>
  <c r="N95" i="19"/>
  <c r="M95" i="19"/>
  <c r="L95" i="19"/>
  <c r="K95" i="19"/>
  <c r="J95" i="19"/>
  <c r="I95" i="19"/>
  <c r="AF94" i="19"/>
  <c r="AE94" i="19"/>
  <c r="AD94" i="19"/>
  <c r="AC94" i="19"/>
  <c r="AB94" i="19"/>
  <c r="AA94" i="19"/>
  <c r="Z94" i="19"/>
  <c r="Y94" i="19"/>
  <c r="X94" i="19"/>
  <c r="W94" i="19"/>
  <c r="V94" i="19"/>
  <c r="U94" i="19"/>
  <c r="T94" i="19"/>
  <c r="S94" i="19"/>
  <c r="R94" i="19"/>
  <c r="Q94" i="19"/>
  <c r="P94" i="19"/>
  <c r="O94" i="19"/>
  <c r="N94" i="19"/>
  <c r="M94" i="19"/>
  <c r="L94" i="19"/>
  <c r="K94" i="19"/>
  <c r="J94" i="19"/>
  <c r="I94" i="19"/>
  <c r="AF93" i="19"/>
  <c r="AE93" i="19"/>
  <c r="AD93" i="19"/>
  <c r="AC93" i="19"/>
  <c r="AB93" i="19"/>
  <c r="AA93" i="19"/>
  <c r="Z93" i="19"/>
  <c r="Y93" i="19"/>
  <c r="X93" i="19"/>
  <c r="W93" i="19"/>
  <c r="V93" i="19"/>
  <c r="U93" i="19"/>
  <c r="T93" i="19"/>
  <c r="S93" i="19"/>
  <c r="R93" i="19"/>
  <c r="Q93" i="19"/>
  <c r="P93" i="19"/>
  <c r="O93" i="19"/>
  <c r="N93" i="19"/>
  <c r="M93" i="19"/>
  <c r="L93" i="19"/>
  <c r="K93" i="19"/>
  <c r="J93" i="19"/>
  <c r="I93" i="19"/>
  <c r="AF92" i="19"/>
  <c r="AE92" i="19"/>
  <c r="AD92" i="19"/>
  <c r="AC92" i="19"/>
  <c r="AB92" i="19"/>
  <c r="AA92" i="19"/>
  <c r="Z92" i="19"/>
  <c r="Y92" i="19"/>
  <c r="X92" i="19"/>
  <c r="W92" i="19"/>
  <c r="V92" i="19"/>
  <c r="U92" i="19"/>
  <c r="T92" i="19"/>
  <c r="S92" i="19"/>
  <c r="R92" i="19"/>
  <c r="Q92" i="19"/>
  <c r="P92" i="19"/>
  <c r="O92" i="19"/>
  <c r="N92" i="19"/>
  <c r="M92" i="19"/>
  <c r="L92" i="19"/>
  <c r="K92" i="19"/>
  <c r="J92" i="19"/>
  <c r="I92" i="19"/>
  <c r="AF91" i="19"/>
  <c r="AE91" i="19"/>
  <c r="AD91" i="19"/>
  <c r="AC91" i="19"/>
  <c r="AB91" i="19"/>
  <c r="AA91" i="19"/>
  <c r="Z91" i="19"/>
  <c r="Y91" i="19"/>
  <c r="X91" i="19"/>
  <c r="W91" i="19"/>
  <c r="V91" i="19"/>
  <c r="U91" i="19"/>
  <c r="T91" i="19"/>
  <c r="S91" i="19"/>
  <c r="R91" i="19"/>
  <c r="Q91" i="19"/>
  <c r="P91" i="19"/>
  <c r="O91" i="19"/>
  <c r="N91" i="19"/>
  <c r="M91" i="19"/>
  <c r="L91" i="19"/>
  <c r="K91" i="19"/>
  <c r="J91" i="19"/>
  <c r="I91" i="19"/>
  <c r="AF90" i="19"/>
  <c r="AE90" i="19"/>
  <c r="AD90" i="19"/>
  <c r="AC90" i="19"/>
  <c r="AB90" i="19"/>
  <c r="AA90" i="19"/>
  <c r="Z90" i="19"/>
  <c r="Y90" i="19"/>
  <c r="X90" i="19"/>
  <c r="W90" i="19"/>
  <c r="V90" i="19"/>
  <c r="U90" i="19"/>
  <c r="T90" i="19"/>
  <c r="S90" i="19"/>
  <c r="R90" i="19"/>
  <c r="Q90" i="19"/>
  <c r="P90" i="19"/>
  <c r="O90" i="19"/>
  <c r="N90" i="19"/>
  <c r="M90" i="19"/>
  <c r="L90" i="19"/>
  <c r="K90" i="19"/>
  <c r="J90" i="19"/>
  <c r="I90" i="19"/>
  <c r="AF89" i="19"/>
  <c r="AE89" i="19"/>
  <c r="AD89" i="19"/>
  <c r="AC89" i="19"/>
  <c r="AB89" i="19"/>
  <c r="AA89" i="19"/>
  <c r="Z89" i="19"/>
  <c r="Y89" i="19"/>
  <c r="X89" i="19"/>
  <c r="W89" i="19"/>
  <c r="V89" i="19"/>
  <c r="U89" i="19"/>
  <c r="T89" i="19"/>
  <c r="S89" i="19"/>
  <c r="R89" i="19"/>
  <c r="Q89" i="19"/>
  <c r="P89" i="19"/>
  <c r="O89" i="19"/>
  <c r="N89" i="19"/>
  <c r="M89" i="19"/>
  <c r="L89" i="19"/>
  <c r="K89" i="19"/>
  <c r="J89" i="19"/>
  <c r="I89" i="19"/>
  <c r="AF88" i="19"/>
  <c r="AE88" i="19"/>
  <c r="AD88" i="19"/>
  <c r="AC88" i="19"/>
  <c r="AB88" i="19"/>
  <c r="AA88" i="19"/>
  <c r="Z88" i="19"/>
  <c r="Y88" i="19"/>
  <c r="X88" i="19"/>
  <c r="W88" i="19"/>
  <c r="V88" i="19"/>
  <c r="U88" i="19"/>
  <c r="T88" i="19"/>
  <c r="S88" i="19"/>
  <c r="R88" i="19"/>
  <c r="Q88" i="19"/>
  <c r="P88" i="19"/>
  <c r="O88" i="19"/>
  <c r="N88" i="19"/>
  <c r="M88" i="19"/>
  <c r="L88" i="19"/>
  <c r="K88" i="19"/>
  <c r="J88" i="19"/>
  <c r="I88" i="19"/>
  <c r="AF87" i="19"/>
  <c r="AE87" i="19"/>
  <c r="AD87" i="19"/>
  <c r="AC87" i="19"/>
  <c r="AB87" i="19"/>
  <c r="AA87" i="19"/>
  <c r="Z87" i="19"/>
  <c r="Y87" i="19"/>
  <c r="X87" i="19"/>
  <c r="W87" i="19"/>
  <c r="V87" i="19"/>
  <c r="U87" i="19"/>
  <c r="T87" i="19"/>
  <c r="S87" i="19"/>
  <c r="R87" i="19"/>
  <c r="Q87" i="19"/>
  <c r="P87" i="19"/>
  <c r="O87" i="19"/>
  <c r="N87" i="19"/>
  <c r="M87" i="19"/>
  <c r="L87" i="19"/>
  <c r="K87" i="19"/>
  <c r="J87" i="19"/>
  <c r="I87" i="19"/>
  <c r="AF86" i="19"/>
  <c r="AE86" i="19"/>
  <c r="AD86" i="19"/>
  <c r="AC86" i="19"/>
  <c r="AB86" i="19"/>
  <c r="AA86" i="19"/>
  <c r="Z86" i="19"/>
  <c r="Y86" i="19"/>
  <c r="X86" i="19"/>
  <c r="W86" i="19"/>
  <c r="V86" i="19"/>
  <c r="U86" i="19"/>
  <c r="T86" i="19"/>
  <c r="S86" i="19"/>
  <c r="R86" i="19"/>
  <c r="Q86" i="19"/>
  <c r="P86" i="19"/>
  <c r="O86" i="19"/>
  <c r="N86" i="19"/>
  <c r="M86" i="19"/>
  <c r="L86" i="19"/>
  <c r="K86" i="19"/>
  <c r="J86" i="19"/>
  <c r="I86" i="19"/>
  <c r="AF82" i="19"/>
  <c r="AE82" i="19"/>
  <c r="AD82" i="19"/>
  <c r="AC82" i="19"/>
  <c r="AB82" i="19"/>
  <c r="AA82" i="19"/>
  <c r="Z82" i="19"/>
  <c r="Y82" i="19"/>
  <c r="X82" i="19"/>
  <c r="W82" i="19"/>
  <c r="V82" i="19"/>
  <c r="U82" i="19"/>
  <c r="T82" i="19"/>
  <c r="S82" i="19"/>
  <c r="R82" i="19"/>
  <c r="Q82" i="19"/>
  <c r="P82" i="19"/>
  <c r="O82" i="19"/>
  <c r="N82" i="19"/>
  <c r="M82" i="19"/>
  <c r="L82" i="19"/>
  <c r="K82" i="19"/>
  <c r="J82" i="19"/>
  <c r="I82" i="19"/>
  <c r="AF81" i="19"/>
  <c r="AE81" i="19"/>
  <c r="AD81" i="19"/>
  <c r="AC81" i="19"/>
  <c r="AB81" i="19"/>
  <c r="AA81" i="19"/>
  <c r="Z81" i="19"/>
  <c r="Y81" i="19"/>
  <c r="X81" i="19"/>
  <c r="W81" i="19"/>
  <c r="V81" i="19"/>
  <c r="U81" i="19"/>
  <c r="T81" i="19"/>
  <c r="S81" i="19"/>
  <c r="R81" i="19"/>
  <c r="Q81" i="19"/>
  <c r="P81" i="19"/>
  <c r="O81" i="19"/>
  <c r="N81" i="19"/>
  <c r="M81" i="19"/>
  <c r="L81" i="19"/>
  <c r="K81" i="19"/>
  <c r="J81" i="19"/>
  <c r="I81" i="19"/>
  <c r="AF80" i="19"/>
  <c r="AE80" i="19"/>
  <c r="AD80" i="19"/>
  <c r="AC80" i="19"/>
  <c r="AB80" i="19"/>
  <c r="AA80" i="19"/>
  <c r="Z80" i="19"/>
  <c r="Y80" i="19"/>
  <c r="X80" i="19"/>
  <c r="W80" i="19"/>
  <c r="V80" i="19"/>
  <c r="U80" i="19"/>
  <c r="T80" i="19"/>
  <c r="S80" i="19"/>
  <c r="R80" i="19"/>
  <c r="Q80" i="19"/>
  <c r="P80" i="19"/>
  <c r="O80" i="19"/>
  <c r="N80" i="19"/>
  <c r="M80" i="19"/>
  <c r="L80" i="19"/>
  <c r="K80" i="19"/>
  <c r="J80" i="19"/>
  <c r="I80" i="19"/>
  <c r="AF79" i="19"/>
  <c r="AE79" i="19"/>
  <c r="AD79" i="19"/>
  <c r="AC79" i="19"/>
  <c r="AB79" i="19"/>
  <c r="AA79" i="19"/>
  <c r="Z79" i="19"/>
  <c r="Y79" i="19"/>
  <c r="X79" i="19"/>
  <c r="W79" i="19"/>
  <c r="V79" i="19"/>
  <c r="U79" i="19"/>
  <c r="T79" i="19"/>
  <c r="S79" i="19"/>
  <c r="R79" i="19"/>
  <c r="Q79" i="19"/>
  <c r="P79" i="19"/>
  <c r="O79" i="19"/>
  <c r="N79" i="19"/>
  <c r="M79" i="19"/>
  <c r="L79" i="19"/>
  <c r="K79" i="19"/>
  <c r="J79" i="19"/>
  <c r="I79" i="19"/>
  <c r="AF78" i="19"/>
  <c r="AE78" i="19"/>
  <c r="AD78" i="19"/>
  <c r="AC78" i="19"/>
  <c r="AB78" i="19"/>
  <c r="AA78" i="19"/>
  <c r="Z78" i="19"/>
  <c r="Y78" i="19"/>
  <c r="X78" i="19"/>
  <c r="W78" i="19"/>
  <c r="V78" i="19"/>
  <c r="U78" i="19"/>
  <c r="T78" i="19"/>
  <c r="S78" i="19"/>
  <c r="R78" i="19"/>
  <c r="Q78" i="19"/>
  <c r="P78" i="19"/>
  <c r="O78" i="19"/>
  <c r="N78" i="19"/>
  <c r="M78" i="19"/>
  <c r="L78" i="19"/>
  <c r="K78" i="19"/>
  <c r="J78" i="19"/>
  <c r="I78" i="19"/>
  <c r="AF77" i="19"/>
  <c r="AE77" i="19"/>
  <c r="AD77" i="19"/>
  <c r="AC77" i="19"/>
  <c r="AB77" i="19"/>
  <c r="AA77" i="19"/>
  <c r="Z77" i="19"/>
  <c r="Y77" i="19"/>
  <c r="X77" i="19"/>
  <c r="W77" i="19"/>
  <c r="V77" i="19"/>
  <c r="U77" i="19"/>
  <c r="T77" i="19"/>
  <c r="S77" i="19"/>
  <c r="R77" i="19"/>
  <c r="Q77" i="19"/>
  <c r="P77" i="19"/>
  <c r="O77" i="19"/>
  <c r="N77" i="19"/>
  <c r="M77" i="19"/>
  <c r="L77" i="19"/>
  <c r="K77" i="19"/>
  <c r="J77" i="19"/>
  <c r="I77" i="19"/>
  <c r="AF76" i="19"/>
  <c r="AE76" i="19"/>
  <c r="AD76" i="19"/>
  <c r="AC76" i="19"/>
  <c r="AB76" i="19"/>
  <c r="AA76" i="19"/>
  <c r="Z76" i="19"/>
  <c r="Y76" i="19"/>
  <c r="X76" i="19"/>
  <c r="W76" i="19"/>
  <c r="V76" i="19"/>
  <c r="U76" i="19"/>
  <c r="T76" i="19"/>
  <c r="S76" i="19"/>
  <c r="R76" i="19"/>
  <c r="Q76" i="19"/>
  <c r="P76" i="19"/>
  <c r="O76" i="19"/>
  <c r="N76" i="19"/>
  <c r="M76" i="19"/>
  <c r="L76" i="19"/>
  <c r="K76" i="19"/>
  <c r="J76" i="19"/>
  <c r="I76" i="19"/>
  <c r="AF75" i="19"/>
  <c r="AE75" i="19"/>
  <c r="AD75" i="19"/>
  <c r="AC75" i="19"/>
  <c r="AB75" i="19"/>
  <c r="AA75" i="19"/>
  <c r="Z75" i="19"/>
  <c r="Y75" i="19"/>
  <c r="X75" i="19"/>
  <c r="W75" i="19"/>
  <c r="V75" i="19"/>
  <c r="U75" i="19"/>
  <c r="T75" i="19"/>
  <c r="S75" i="19"/>
  <c r="R75" i="19"/>
  <c r="Q75" i="19"/>
  <c r="P75" i="19"/>
  <c r="O75" i="19"/>
  <c r="N75" i="19"/>
  <c r="M75" i="19"/>
  <c r="L75" i="19"/>
  <c r="K75" i="19"/>
  <c r="J75" i="19"/>
  <c r="I75" i="19"/>
  <c r="AF74" i="19"/>
  <c r="AE74" i="19"/>
  <c r="AD74" i="19"/>
  <c r="AC74" i="19"/>
  <c r="AB74" i="19"/>
  <c r="AA74" i="19"/>
  <c r="Z74" i="19"/>
  <c r="Y74" i="19"/>
  <c r="X74" i="19"/>
  <c r="W74" i="19"/>
  <c r="V74" i="19"/>
  <c r="U74" i="19"/>
  <c r="T74" i="19"/>
  <c r="S74" i="19"/>
  <c r="R74" i="19"/>
  <c r="Q74" i="19"/>
  <c r="P74" i="19"/>
  <c r="O74" i="19"/>
  <c r="N74" i="19"/>
  <c r="M74" i="19"/>
  <c r="L74" i="19"/>
  <c r="K74" i="19"/>
  <c r="J74" i="19"/>
  <c r="I74" i="19"/>
  <c r="AF73" i="19"/>
  <c r="AE73" i="19"/>
  <c r="AD73" i="19"/>
  <c r="AC73" i="19"/>
  <c r="AB73" i="19"/>
  <c r="AA73" i="19"/>
  <c r="Z73" i="19"/>
  <c r="Y73" i="19"/>
  <c r="X73" i="19"/>
  <c r="W73" i="19"/>
  <c r="V73" i="19"/>
  <c r="U73" i="19"/>
  <c r="T73" i="19"/>
  <c r="S73" i="19"/>
  <c r="R73" i="19"/>
  <c r="Q73" i="19"/>
  <c r="P73" i="19"/>
  <c r="O73" i="19"/>
  <c r="N73" i="19"/>
  <c r="M73" i="19"/>
  <c r="L73" i="19"/>
  <c r="K73" i="19"/>
  <c r="J73" i="19"/>
  <c r="I73" i="19"/>
  <c r="AF72" i="19"/>
  <c r="AE72" i="19"/>
  <c r="AD72" i="19"/>
  <c r="AC72" i="19"/>
  <c r="AB72" i="19"/>
  <c r="AA72" i="19"/>
  <c r="Z72" i="19"/>
  <c r="Y72" i="19"/>
  <c r="X72" i="19"/>
  <c r="W72" i="19"/>
  <c r="V72" i="19"/>
  <c r="U72" i="19"/>
  <c r="T72" i="19"/>
  <c r="S72" i="19"/>
  <c r="R72" i="19"/>
  <c r="Q72" i="19"/>
  <c r="P72" i="19"/>
  <c r="O72" i="19"/>
  <c r="N72" i="19"/>
  <c r="M72" i="19"/>
  <c r="L72" i="19"/>
  <c r="K72" i="19"/>
  <c r="J72" i="19"/>
  <c r="I72" i="19"/>
  <c r="AF71" i="19"/>
  <c r="AE71" i="19"/>
  <c r="AD71" i="19"/>
  <c r="AC71" i="19"/>
  <c r="AB71" i="19"/>
  <c r="AA71" i="19"/>
  <c r="Z71" i="19"/>
  <c r="Y71" i="19"/>
  <c r="X71" i="19"/>
  <c r="W71" i="19"/>
  <c r="V71" i="19"/>
  <c r="U71" i="19"/>
  <c r="T71" i="19"/>
  <c r="S71" i="19"/>
  <c r="R71" i="19"/>
  <c r="Q71" i="19"/>
  <c r="P71" i="19"/>
  <c r="O71" i="19"/>
  <c r="N71" i="19"/>
  <c r="M71" i="19"/>
  <c r="L71" i="19"/>
  <c r="K71" i="19"/>
  <c r="J71" i="19"/>
  <c r="I71" i="19"/>
  <c r="AF70" i="19"/>
  <c r="AE70" i="19"/>
  <c r="AD70" i="19"/>
  <c r="AC70" i="19"/>
  <c r="AB70" i="19"/>
  <c r="AA70" i="19"/>
  <c r="Z70" i="19"/>
  <c r="Y70" i="19"/>
  <c r="X70" i="19"/>
  <c r="W70" i="19"/>
  <c r="V70" i="19"/>
  <c r="U70" i="19"/>
  <c r="T70" i="19"/>
  <c r="S70" i="19"/>
  <c r="R70" i="19"/>
  <c r="Q70" i="19"/>
  <c r="P70" i="19"/>
  <c r="O70" i="19"/>
  <c r="N70" i="19"/>
  <c r="M70" i="19"/>
  <c r="L70" i="19"/>
  <c r="K70" i="19"/>
  <c r="J70" i="19"/>
  <c r="I70" i="19"/>
  <c r="AF69" i="19"/>
  <c r="AE69" i="19"/>
  <c r="AD69" i="19"/>
  <c r="AC69" i="19"/>
  <c r="AB69" i="19"/>
  <c r="AA69" i="19"/>
  <c r="Z69" i="19"/>
  <c r="Y69" i="19"/>
  <c r="X69" i="19"/>
  <c r="W69" i="19"/>
  <c r="V69" i="19"/>
  <c r="U69" i="19"/>
  <c r="T69" i="19"/>
  <c r="S69" i="19"/>
  <c r="R69" i="19"/>
  <c r="Q69" i="19"/>
  <c r="P69" i="19"/>
  <c r="O69" i="19"/>
  <c r="N69" i="19"/>
  <c r="M69" i="19"/>
  <c r="L69" i="19"/>
  <c r="K69" i="19"/>
  <c r="J69" i="19"/>
  <c r="I69" i="19"/>
  <c r="AF68" i="19"/>
  <c r="AE68" i="19"/>
  <c r="AD68" i="19"/>
  <c r="AC68" i="19"/>
  <c r="AB68" i="19"/>
  <c r="AA68" i="19"/>
  <c r="Z68" i="19"/>
  <c r="Y68" i="19"/>
  <c r="X68" i="19"/>
  <c r="W68" i="19"/>
  <c r="V68" i="19"/>
  <c r="U68" i="19"/>
  <c r="T68" i="19"/>
  <c r="S68" i="19"/>
  <c r="R68" i="19"/>
  <c r="Q68" i="19"/>
  <c r="P68" i="19"/>
  <c r="O68" i="19"/>
  <c r="N68" i="19"/>
  <c r="M68" i="19"/>
  <c r="L68" i="19"/>
  <c r="K68" i="19"/>
  <c r="J68" i="19"/>
  <c r="I68" i="19"/>
  <c r="AF67" i="19"/>
  <c r="AE67" i="19"/>
  <c r="AD67" i="19"/>
  <c r="AC67" i="19"/>
  <c r="AB67" i="19"/>
  <c r="AA67" i="19"/>
  <c r="Z67" i="19"/>
  <c r="Y67" i="19"/>
  <c r="X67" i="19"/>
  <c r="W67" i="19"/>
  <c r="V67" i="19"/>
  <c r="U67" i="19"/>
  <c r="T67" i="19"/>
  <c r="S67" i="19"/>
  <c r="R67" i="19"/>
  <c r="Q67" i="19"/>
  <c r="P67" i="19"/>
  <c r="O67" i="19"/>
  <c r="N67" i="19"/>
  <c r="M67" i="19"/>
  <c r="L67" i="19"/>
  <c r="K67" i="19"/>
  <c r="J67" i="19"/>
  <c r="I67" i="19"/>
  <c r="AF66" i="19"/>
  <c r="AE66" i="19"/>
  <c r="AD66" i="19"/>
  <c r="AC66" i="19"/>
  <c r="AB66" i="19"/>
  <c r="AA66" i="19"/>
  <c r="Z66" i="19"/>
  <c r="Y66" i="19"/>
  <c r="X66" i="19"/>
  <c r="W66" i="19"/>
  <c r="V66" i="19"/>
  <c r="U66" i="19"/>
  <c r="T66" i="19"/>
  <c r="S66" i="19"/>
  <c r="R66" i="19"/>
  <c r="Q66" i="19"/>
  <c r="P66" i="19"/>
  <c r="O66" i="19"/>
  <c r="N66" i="19"/>
  <c r="M66" i="19"/>
  <c r="L66" i="19"/>
  <c r="K66" i="19"/>
  <c r="J66" i="19"/>
  <c r="I66" i="19"/>
  <c r="AF65" i="19"/>
  <c r="AE65" i="19"/>
  <c r="AD65" i="19"/>
  <c r="AC65" i="19"/>
  <c r="AB65" i="19"/>
  <c r="AA65" i="19"/>
  <c r="Z65" i="19"/>
  <c r="Y65" i="19"/>
  <c r="X65" i="19"/>
  <c r="W65" i="19"/>
  <c r="V65" i="19"/>
  <c r="U65" i="19"/>
  <c r="T65" i="19"/>
  <c r="S65" i="19"/>
  <c r="R65" i="19"/>
  <c r="Q65" i="19"/>
  <c r="P65" i="19"/>
  <c r="O65" i="19"/>
  <c r="N65" i="19"/>
  <c r="M65" i="19"/>
  <c r="L65" i="19"/>
  <c r="K65" i="19"/>
  <c r="J65" i="19"/>
  <c r="I65" i="19"/>
  <c r="AF64" i="19"/>
  <c r="AE64" i="19"/>
  <c r="AD64" i="19"/>
  <c r="AC64" i="19"/>
  <c r="AB64" i="19"/>
  <c r="AA64" i="19"/>
  <c r="Z64" i="19"/>
  <c r="Y64" i="19"/>
  <c r="X64" i="19"/>
  <c r="W64" i="19"/>
  <c r="V64" i="19"/>
  <c r="U64" i="19"/>
  <c r="T64" i="19"/>
  <c r="S64" i="19"/>
  <c r="R64" i="19"/>
  <c r="Q64" i="19"/>
  <c r="P64" i="19"/>
  <c r="O64" i="19"/>
  <c r="N64" i="19"/>
  <c r="M64" i="19"/>
  <c r="L64" i="19"/>
  <c r="K64" i="19"/>
  <c r="J64" i="19"/>
  <c r="I64" i="19"/>
  <c r="AF63" i="19"/>
  <c r="AE63" i="19"/>
  <c r="AD63" i="19"/>
  <c r="AC63" i="19"/>
  <c r="AB63" i="19"/>
  <c r="AA63" i="19"/>
  <c r="Z63" i="19"/>
  <c r="Y63" i="19"/>
  <c r="X63" i="19"/>
  <c r="W63" i="19"/>
  <c r="V63" i="19"/>
  <c r="U63" i="19"/>
  <c r="T63" i="19"/>
  <c r="S63" i="19"/>
  <c r="R63" i="19"/>
  <c r="Q63" i="19"/>
  <c r="P63" i="19"/>
  <c r="O63" i="19"/>
  <c r="N63" i="19"/>
  <c r="M63" i="19"/>
  <c r="L63" i="19"/>
  <c r="K63" i="19"/>
  <c r="J63" i="19"/>
  <c r="I63" i="19"/>
  <c r="AF62" i="19"/>
  <c r="AE62" i="19"/>
  <c r="AD62" i="19"/>
  <c r="AC62" i="19"/>
  <c r="AB62" i="19"/>
  <c r="AA62" i="19"/>
  <c r="Z62" i="19"/>
  <c r="Y62" i="19"/>
  <c r="X62" i="19"/>
  <c r="W62" i="19"/>
  <c r="V62" i="19"/>
  <c r="U62" i="19"/>
  <c r="T62" i="19"/>
  <c r="S62" i="19"/>
  <c r="R62" i="19"/>
  <c r="Q62" i="19"/>
  <c r="P62" i="19"/>
  <c r="O62" i="19"/>
  <c r="N62" i="19"/>
  <c r="M62" i="19"/>
  <c r="L62" i="19"/>
  <c r="K62" i="19"/>
  <c r="J62" i="19"/>
  <c r="I62" i="19"/>
  <c r="AF61" i="19"/>
  <c r="AE61" i="19"/>
  <c r="AD61" i="19"/>
  <c r="AC61" i="19"/>
  <c r="AB61" i="19"/>
  <c r="AA61" i="19"/>
  <c r="Z61" i="19"/>
  <c r="Y61" i="19"/>
  <c r="X61" i="19"/>
  <c r="W61" i="19"/>
  <c r="V61" i="19"/>
  <c r="U61" i="19"/>
  <c r="T61" i="19"/>
  <c r="S61" i="19"/>
  <c r="R61" i="19"/>
  <c r="Q61" i="19"/>
  <c r="P61" i="19"/>
  <c r="O61" i="19"/>
  <c r="N61" i="19"/>
  <c r="M61" i="19"/>
  <c r="L61" i="19"/>
  <c r="K61" i="19"/>
  <c r="J61" i="19"/>
  <c r="I61" i="19"/>
  <c r="AF60" i="19"/>
  <c r="AE60" i="19"/>
  <c r="AD60" i="19"/>
  <c r="AC60" i="19"/>
  <c r="AB60" i="19"/>
  <c r="AA60" i="19"/>
  <c r="Z60" i="19"/>
  <c r="Y60" i="19"/>
  <c r="X60" i="19"/>
  <c r="W60" i="19"/>
  <c r="V60" i="19"/>
  <c r="U60" i="19"/>
  <c r="T60" i="19"/>
  <c r="S60" i="19"/>
  <c r="R60" i="19"/>
  <c r="Q60" i="19"/>
  <c r="P60" i="19"/>
  <c r="O60" i="19"/>
  <c r="N60" i="19"/>
  <c r="M60" i="19"/>
  <c r="L60" i="19"/>
  <c r="K60" i="19"/>
  <c r="J60" i="19"/>
  <c r="I60" i="19"/>
  <c r="AF59" i="19"/>
  <c r="AE59" i="19"/>
  <c r="AD59" i="19"/>
  <c r="AC59" i="19"/>
  <c r="AB59" i="19"/>
  <c r="AA59" i="19"/>
  <c r="Z59" i="19"/>
  <c r="Y59" i="19"/>
  <c r="X59" i="19"/>
  <c r="W59" i="19"/>
  <c r="V59" i="19"/>
  <c r="U59" i="19"/>
  <c r="T59" i="19"/>
  <c r="S59" i="19"/>
  <c r="R59" i="19"/>
  <c r="Q59" i="19"/>
  <c r="P59" i="19"/>
  <c r="O59" i="19"/>
  <c r="N59" i="19"/>
  <c r="M59" i="19"/>
  <c r="L59" i="19"/>
  <c r="K59" i="19"/>
  <c r="J59" i="19"/>
  <c r="I59" i="19"/>
  <c r="AF58" i="19"/>
  <c r="AE58" i="19"/>
  <c r="AD58" i="19"/>
  <c r="AC58" i="19"/>
  <c r="AB58" i="19"/>
  <c r="AA58" i="19"/>
  <c r="Z58" i="19"/>
  <c r="Y58" i="19"/>
  <c r="X58" i="19"/>
  <c r="W58" i="19"/>
  <c r="V58" i="19"/>
  <c r="U58" i="19"/>
  <c r="T58" i="19"/>
  <c r="S58" i="19"/>
  <c r="R58" i="19"/>
  <c r="Q58" i="19"/>
  <c r="P58" i="19"/>
  <c r="O58" i="19"/>
  <c r="N58" i="19"/>
  <c r="M58" i="19"/>
  <c r="L58" i="19"/>
  <c r="K58" i="19"/>
  <c r="J58" i="19"/>
  <c r="I58" i="19"/>
  <c r="AF57" i="19"/>
  <c r="AE57" i="19"/>
  <c r="AD57" i="19"/>
  <c r="AC57" i="19"/>
  <c r="AB57" i="19"/>
  <c r="AA57" i="19"/>
  <c r="Z57" i="19"/>
  <c r="Y57" i="19"/>
  <c r="X57" i="19"/>
  <c r="W57" i="19"/>
  <c r="V57" i="19"/>
  <c r="U57" i="19"/>
  <c r="T57" i="19"/>
  <c r="S57" i="19"/>
  <c r="R57" i="19"/>
  <c r="Q57" i="19"/>
  <c r="P57" i="19"/>
  <c r="O57" i="19"/>
  <c r="N57" i="19"/>
  <c r="M57" i="19"/>
  <c r="L57" i="19"/>
  <c r="K57" i="19"/>
  <c r="J57" i="19"/>
  <c r="I57" i="19"/>
  <c r="AF56" i="19"/>
  <c r="AE56" i="19"/>
  <c r="AD56" i="19"/>
  <c r="AC56" i="19"/>
  <c r="AB56" i="19"/>
  <c r="AA56" i="19"/>
  <c r="Z56" i="19"/>
  <c r="Y56" i="19"/>
  <c r="X56" i="19"/>
  <c r="W56" i="19"/>
  <c r="V56" i="19"/>
  <c r="U56" i="19"/>
  <c r="T56" i="19"/>
  <c r="S56" i="19"/>
  <c r="R56" i="19"/>
  <c r="Q56" i="19"/>
  <c r="P56" i="19"/>
  <c r="O56" i="19"/>
  <c r="N56" i="19"/>
  <c r="M56" i="19"/>
  <c r="L56" i="19"/>
  <c r="K56" i="19"/>
  <c r="J56" i="19"/>
  <c r="I56" i="19"/>
  <c r="AF55" i="19"/>
  <c r="AE55" i="19"/>
  <c r="AD55" i="19"/>
  <c r="AC55" i="19"/>
  <c r="AB55" i="19"/>
  <c r="AA55" i="19"/>
  <c r="Z55" i="19"/>
  <c r="Y55" i="19"/>
  <c r="X55" i="19"/>
  <c r="W55" i="19"/>
  <c r="V55" i="19"/>
  <c r="U55" i="19"/>
  <c r="T55" i="19"/>
  <c r="S55" i="19"/>
  <c r="R55" i="19"/>
  <c r="Q55" i="19"/>
  <c r="P55" i="19"/>
  <c r="O55" i="19"/>
  <c r="N55" i="19"/>
  <c r="M55" i="19"/>
  <c r="L55" i="19"/>
  <c r="K55" i="19"/>
  <c r="J55" i="19"/>
  <c r="I55" i="19"/>
  <c r="AF54" i="19"/>
  <c r="AE54" i="19"/>
  <c r="AD54" i="19"/>
  <c r="AC54" i="19"/>
  <c r="AB54" i="19"/>
  <c r="AA54" i="19"/>
  <c r="Z54" i="19"/>
  <c r="Y54" i="19"/>
  <c r="X54" i="19"/>
  <c r="W54" i="19"/>
  <c r="V54" i="19"/>
  <c r="U54" i="19"/>
  <c r="T54" i="19"/>
  <c r="S54" i="19"/>
  <c r="R54" i="19"/>
  <c r="Q54" i="19"/>
  <c r="P54" i="19"/>
  <c r="O54" i="19"/>
  <c r="N54" i="19"/>
  <c r="M54" i="19"/>
  <c r="L54" i="19"/>
  <c r="K54" i="19"/>
  <c r="J54" i="19"/>
  <c r="I54" i="19"/>
  <c r="AF53" i="19"/>
  <c r="AE53" i="19"/>
  <c r="AD53" i="19"/>
  <c r="AC53" i="19"/>
  <c r="AB53" i="19"/>
  <c r="AA53" i="19"/>
  <c r="Z53" i="19"/>
  <c r="Y53" i="19"/>
  <c r="X53" i="19"/>
  <c r="W53" i="19"/>
  <c r="V53" i="19"/>
  <c r="U53" i="19"/>
  <c r="T53" i="19"/>
  <c r="S53" i="19"/>
  <c r="R53" i="19"/>
  <c r="Q53" i="19"/>
  <c r="P53" i="19"/>
  <c r="O53" i="19"/>
  <c r="N53" i="19"/>
  <c r="M53" i="19"/>
  <c r="L53" i="19"/>
  <c r="K53" i="19"/>
  <c r="J53" i="19"/>
  <c r="I53" i="19"/>
  <c r="AF52" i="19"/>
  <c r="AE52" i="19"/>
  <c r="AD52" i="19"/>
  <c r="AC52" i="19"/>
  <c r="AB52" i="19"/>
  <c r="AA52" i="19"/>
  <c r="Z52" i="19"/>
  <c r="Y52" i="19"/>
  <c r="X52" i="19"/>
  <c r="W52" i="19"/>
  <c r="V52" i="19"/>
  <c r="U52" i="19"/>
  <c r="T52" i="19"/>
  <c r="S52" i="19"/>
  <c r="R52" i="19"/>
  <c r="Q52" i="19"/>
  <c r="P52" i="19"/>
  <c r="O52" i="19"/>
  <c r="N52" i="19"/>
  <c r="M52" i="19"/>
  <c r="L52" i="19"/>
  <c r="K52" i="19"/>
  <c r="J52" i="19"/>
  <c r="I52" i="19"/>
  <c r="AF51" i="19"/>
  <c r="AE51" i="19"/>
  <c r="AD51" i="19"/>
  <c r="AC51" i="19"/>
  <c r="AB51" i="19"/>
  <c r="AA51" i="19"/>
  <c r="Z51" i="19"/>
  <c r="Y51" i="19"/>
  <c r="X51" i="19"/>
  <c r="W51" i="19"/>
  <c r="V51" i="19"/>
  <c r="U51" i="19"/>
  <c r="T51" i="19"/>
  <c r="S51" i="19"/>
  <c r="R51" i="19"/>
  <c r="Q51" i="19"/>
  <c r="P51" i="19"/>
  <c r="O51" i="19"/>
  <c r="N51" i="19"/>
  <c r="M51" i="19"/>
  <c r="L51" i="19"/>
  <c r="K51" i="19"/>
  <c r="J51" i="19"/>
  <c r="I51" i="19"/>
  <c r="AF50" i="19"/>
  <c r="AE50" i="19"/>
  <c r="AD50" i="19"/>
  <c r="AC50" i="19"/>
  <c r="AB50" i="19"/>
  <c r="AA50" i="19"/>
  <c r="Z50" i="19"/>
  <c r="Y50" i="19"/>
  <c r="X50" i="19"/>
  <c r="W50" i="19"/>
  <c r="V50" i="19"/>
  <c r="U50" i="19"/>
  <c r="T50" i="19"/>
  <c r="S50" i="19"/>
  <c r="R50" i="19"/>
  <c r="Q50" i="19"/>
  <c r="P50" i="19"/>
  <c r="O50" i="19"/>
  <c r="N50" i="19"/>
  <c r="M50" i="19"/>
  <c r="L50" i="19"/>
  <c r="K50" i="19"/>
  <c r="J50" i="19"/>
  <c r="I50" i="19"/>
  <c r="AF49" i="19"/>
  <c r="AE49" i="19"/>
  <c r="AD49" i="19"/>
  <c r="AC49" i="19"/>
  <c r="AB49" i="19"/>
  <c r="AA49" i="19"/>
  <c r="Z49" i="19"/>
  <c r="Y49" i="19"/>
  <c r="X49" i="19"/>
  <c r="W49" i="19"/>
  <c r="V49" i="19"/>
  <c r="U49" i="19"/>
  <c r="T49" i="19"/>
  <c r="S49" i="19"/>
  <c r="R49" i="19"/>
  <c r="Q49" i="19"/>
  <c r="P49" i="19"/>
  <c r="O49" i="19"/>
  <c r="N49" i="19"/>
  <c r="M49" i="19"/>
  <c r="L49" i="19"/>
  <c r="K49" i="19"/>
  <c r="J49" i="19"/>
  <c r="I49" i="19"/>
  <c r="AF48" i="19"/>
  <c r="AE48" i="19"/>
  <c r="AD48" i="19"/>
  <c r="AC48" i="19"/>
  <c r="AB48" i="19"/>
  <c r="AA48" i="19"/>
  <c r="Z48" i="19"/>
  <c r="Y48" i="19"/>
  <c r="X48" i="19"/>
  <c r="W48" i="19"/>
  <c r="V48" i="19"/>
  <c r="U48" i="19"/>
  <c r="T48" i="19"/>
  <c r="S48" i="19"/>
  <c r="R48" i="19"/>
  <c r="Q48" i="19"/>
  <c r="P48" i="19"/>
  <c r="O48" i="19"/>
  <c r="N48" i="19"/>
  <c r="M48" i="19"/>
  <c r="L48" i="19"/>
  <c r="K48" i="19"/>
  <c r="J48" i="19"/>
  <c r="I48" i="19"/>
  <c r="AF47" i="19"/>
  <c r="AE47" i="19"/>
  <c r="AD47" i="19"/>
  <c r="AC47" i="19"/>
  <c r="AB47" i="19"/>
  <c r="AA47" i="19"/>
  <c r="Z47" i="19"/>
  <c r="Y47" i="19"/>
  <c r="X47" i="19"/>
  <c r="W47" i="19"/>
  <c r="V47" i="19"/>
  <c r="U47" i="19"/>
  <c r="T47" i="19"/>
  <c r="S47" i="19"/>
  <c r="R47" i="19"/>
  <c r="Q47" i="19"/>
  <c r="P47" i="19"/>
  <c r="O47" i="19"/>
  <c r="N47" i="19"/>
  <c r="M47" i="19"/>
  <c r="L47" i="19"/>
  <c r="K47" i="19"/>
  <c r="J47" i="19"/>
  <c r="I47" i="19"/>
  <c r="AF45" i="19"/>
  <c r="AD45" i="19"/>
  <c r="AC45" i="19"/>
  <c r="AB45" i="19"/>
  <c r="AA45" i="19"/>
  <c r="Z45" i="19"/>
  <c r="Y45" i="19"/>
  <c r="X45" i="19"/>
  <c r="W45" i="19"/>
  <c r="V45" i="19"/>
  <c r="U45" i="19"/>
  <c r="T45" i="19"/>
  <c r="S45" i="19"/>
  <c r="R45" i="19"/>
  <c r="Q45" i="19"/>
  <c r="P45" i="19"/>
  <c r="O45" i="19"/>
  <c r="N45" i="19"/>
  <c r="M45" i="19"/>
  <c r="L45" i="19"/>
  <c r="K45" i="19"/>
  <c r="J45" i="19"/>
  <c r="I45" i="19"/>
  <c r="AF44" i="19"/>
  <c r="AE44" i="19"/>
  <c r="AD44" i="19"/>
  <c r="AC44" i="19"/>
  <c r="AB44" i="19"/>
  <c r="AA44" i="19"/>
  <c r="Z44" i="19"/>
  <c r="Y44" i="19"/>
  <c r="X44" i="19"/>
  <c r="W44" i="19"/>
  <c r="V44" i="19"/>
  <c r="U44" i="19"/>
  <c r="T44" i="19"/>
  <c r="S44" i="19"/>
  <c r="R44" i="19"/>
  <c r="Q44" i="19"/>
  <c r="P44" i="19"/>
  <c r="O44" i="19"/>
  <c r="N44" i="19"/>
  <c r="M44" i="19"/>
  <c r="L44" i="19"/>
  <c r="K44" i="19"/>
  <c r="J44" i="19"/>
  <c r="I44" i="19"/>
  <c r="AF43" i="19"/>
  <c r="AE43" i="19"/>
  <c r="AD43" i="19"/>
  <c r="AC43" i="19"/>
  <c r="AB43" i="19"/>
  <c r="AA43" i="19"/>
  <c r="Z43" i="19"/>
  <c r="Y43" i="19"/>
  <c r="X43" i="19"/>
  <c r="W43" i="19"/>
  <c r="V43" i="19"/>
  <c r="U43" i="19"/>
  <c r="T43" i="19"/>
  <c r="S43" i="19"/>
  <c r="R43" i="19"/>
  <c r="Q43" i="19"/>
  <c r="P43" i="19"/>
  <c r="O43" i="19"/>
  <c r="N43" i="19"/>
  <c r="M43" i="19"/>
  <c r="L43" i="19"/>
  <c r="K43" i="19"/>
  <c r="J43" i="19"/>
  <c r="I43" i="19"/>
  <c r="AF42" i="19"/>
  <c r="AE42" i="19"/>
  <c r="AD42" i="19"/>
  <c r="AC42" i="19"/>
  <c r="AB42" i="19"/>
  <c r="AA42" i="19"/>
  <c r="Z42" i="19"/>
  <c r="Y42" i="19"/>
  <c r="X42" i="19"/>
  <c r="W42" i="19"/>
  <c r="V42" i="19"/>
  <c r="U42" i="19"/>
  <c r="T42" i="19"/>
  <c r="S42" i="19"/>
  <c r="R42" i="19"/>
  <c r="Q42" i="19"/>
  <c r="P42" i="19"/>
  <c r="O42" i="19"/>
  <c r="N42" i="19"/>
  <c r="M42" i="19"/>
  <c r="L42" i="19"/>
  <c r="K42" i="19"/>
  <c r="J42" i="19"/>
  <c r="I42" i="19"/>
  <c r="AF41" i="19"/>
  <c r="AE41" i="19"/>
  <c r="AD41" i="19"/>
  <c r="AC41" i="19"/>
  <c r="AB41" i="19"/>
  <c r="AA41" i="19"/>
  <c r="Z41" i="19"/>
  <c r="Y41" i="19"/>
  <c r="X41" i="19"/>
  <c r="W41" i="19"/>
  <c r="V41" i="19"/>
  <c r="U41" i="19"/>
  <c r="T41" i="19"/>
  <c r="S41" i="19"/>
  <c r="R41" i="19"/>
  <c r="Q41" i="19"/>
  <c r="P41" i="19"/>
  <c r="O41" i="19"/>
  <c r="N41" i="19"/>
  <c r="M41" i="19"/>
  <c r="L41" i="19"/>
  <c r="K41" i="19"/>
  <c r="J41" i="19"/>
  <c r="I41" i="19"/>
  <c r="AF40" i="19"/>
  <c r="AE40" i="19"/>
  <c r="AD40" i="19"/>
  <c r="AC40" i="19"/>
  <c r="AB40" i="19"/>
  <c r="AA40" i="19"/>
  <c r="Z40" i="19"/>
  <c r="Y40" i="19"/>
  <c r="X40" i="19"/>
  <c r="W40" i="19"/>
  <c r="V40" i="19"/>
  <c r="U40" i="19"/>
  <c r="T40" i="19"/>
  <c r="S40" i="19"/>
  <c r="R40" i="19"/>
  <c r="Q40" i="19"/>
  <c r="P40" i="19"/>
  <c r="O40" i="19"/>
  <c r="N40" i="19"/>
  <c r="M40" i="19"/>
  <c r="L40" i="19"/>
  <c r="K40" i="19"/>
  <c r="J40" i="19"/>
  <c r="I40" i="19"/>
  <c r="AF39" i="19"/>
  <c r="AE39" i="19"/>
  <c r="AD39" i="19"/>
  <c r="AC39" i="19"/>
  <c r="AB39" i="19"/>
  <c r="AA39" i="19"/>
  <c r="Z39" i="19"/>
  <c r="Y39" i="19"/>
  <c r="X39" i="19"/>
  <c r="W39" i="19"/>
  <c r="V39" i="19"/>
  <c r="U39" i="19"/>
  <c r="T39" i="19"/>
  <c r="S39" i="19"/>
  <c r="R39" i="19"/>
  <c r="Q39" i="19"/>
  <c r="P39" i="19"/>
  <c r="O39" i="19"/>
  <c r="N39" i="19"/>
  <c r="M39" i="19"/>
  <c r="L39" i="19"/>
  <c r="K39" i="19"/>
  <c r="J39" i="19"/>
  <c r="I39" i="19"/>
  <c r="AF38" i="19"/>
  <c r="AE38" i="19"/>
  <c r="AD38" i="19"/>
  <c r="AC38" i="19"/>
  <c r="AB38" i="19"/>
  <c r="AA38" i="19"/>
  <c r="Z38" i="19"/>
  <c r="Y38" i="19"/>
  <c r="X38" i="19"/>
  <c r="W38" i="19"/>
  <c r="V38" i="19"/>
  <c r="U38" i="19"/>
  <c r="T38" i="19"/>
  <c r="S38" i="19"/>
  <c r="R38" i="19"/>
  <c r="Q38" i="19"/>
  <c r="P38" i="19"/>
  <c r="O38" i="19"/>
  <c r="N38" i="19"/>
  <c r="M38" i="19"/>
  <c r="L38" i="19"/>
  <c r="K38" i="19"/>
  <c r="J38" i="19"/>
  <c r="I38" i="19"/>
  <c r="AF37" i="19"/>
  <c r="AE37" i="19"/>
  <c r="AD37" i="19"/>
  <c r="AC37" i="19"/>
  <c r="AB37" i="19"/>
  <c r="AA37" i="19"/>
  <c r="Z37" i="19"/>
  <c r="Y37" i="19"/>
  <c r="X37" i="19"/>
  <c r="W37" i="19"/>
  <c r="V37" i="19"/>
  <c r="U37" i="19"/>
  <c r="T37" i="19"/>
  <c r="S37" i="19"/>
  <c r="R37" i="19"/>
  <c r="Q37" i="19"/>
  <c r="P37" i="19"/>
  <c r="O37" i="19"/>
  <c r="N37" i="19"/>
  <c r="M37" i="19"/>
  <c r="L37" i="19"/>
  <c r="K37" i="19"/>
  <c r="J37" i="19"/>
  <c r="I37" i="19"/>
  <c r="AF36" i="19"/>
  <c r="AE36" i="19"/>
  <c r="AD36" i="19"/>
  <c r="AC36" i="19"/>
  <c r="AB36" i="19"/>
  <c r="AA36" i="19"/>
  <c r="Z36" i="19"/>
  <c r="Y36" i="19"/>
  <c r="X36" i="19"/>
  <c r="W36" i="19"/>
  <c r="V36" i="19"/>
  <c r="U36" i="19"/>
  <c r="T36" i="19"/>
  <c r="S36" i="19"/>
  <c r="R36" i="19"/>
  <c r="Q36" i="19"/>
  <c r="P36" i="19"/>
  <c r="O36" i="19"/>
  <c r="N36" i="19"/>
  <c r="M36" i="19"/>
  <c r="L36" i="19"/>
  <c r="K36" i="19"/>
  <c r="J36" i="19"/>
  <c r="I36" i="19"/>
  <c r="AF35" i="19"/>
  <c r="AE35" i="19"/>
  <c r="AD35" i="19"/>
  <c r="AC35" i="19"/>
  <c r="AB35" i="19"/>
  <c r="AA35" i="19"/>
  <c r="Z35" i="19"/>
  <c r="Y35" i="19"/>
  <c r="X35" i="19"/>
  <c r="W35" i="19"/>
  <c r="V35" i="19"/>
  <c r="U35" i="19"/>
  <c r="T35" i="19"/>
  <c r="S35" i="19"/>
  <c r="R35" i="19"/>
  <c r="Q35" i="19"/>
  <c r="P35" i="19"/>
  <c r="O35" i="19"/>
  <c r="N35" i="19"/>
  <c r="M35" i="19"/>
  <c r="L35" i="19"/>
  <c r="K35" i="19"/>
  <c r="J35" i="19"/>
  <c r="I35" i="19"/>
  <c r="AF29" i="19"/>
  <c r="AE29" i="19"/>
  <c r="AD29" i="19"/>
  <c r="AC29" i="19"/>
  <c r="AB29" i="19"/>
  <c r="AA29" i="19"/>
  <c r="Z29" i="19"/>
  <c r="Y29" i="19"/>
  <c r="X29" i="19"/>
  <c r="W29" i="19"/>
  <c r="V29" i="19"/>
  <c r="U29" i="19"/>
  <c r="T29" i="19"/>
  <c r="S29" i="19"/>
  <c r="R29" i="19"/>
  <c r="Q29" i="19"/>
  <c r="P29" i="19"/>
  <c r="O29" i="19"/>
  <c r="N29" i="19"/>
  <c r="M29" i="19"/>
  <c r="L29" i="19"/>
  <c r="K29" i="19"/>
  <c r="J29" i="19"/>
  <c r="I29" i="19"/>
  <c r="AF27" i="19"/>
  <c r="AE27" i="19"/>
  <c r="AD27" i="19"/>
  <c r="AC27" i="19"/>
  <c r="AB27" i="19"/>
  <c r="AA27" i="19"/>
  <c r="Z27" i="19"/>
  <c r="Y27" i="19"/>
  <c r="X27" i="19"/>
  <c r="W27" i="19"/>
  <c r="V27" i="19"/>
  <c r="U27" i="19"/>
  <c r="T27" i="19"/>
  <c r="S27" i="19"/>
  <c r="R27" i="19"/>
  <c r="Q27" i="19"/>
  <c r="P27" i="19"/>
  <c r="O27" i="19"/>
  <c r="N27" i="19"/>
  <c r="M27" i="19"/>
  <c r="L27" i="19"/>
  <c r="K27" i="19"/>
  <c r="J27" i="19"/>
  <c r="I27" i="19"/>
  <c r="AF26" i="19"/>
  <c r="AE26" i="19"/>
  <c r="AD26" i="19"/>
  <c r="AC26" i="19"/>
  <c r="AB26" i="19"/>
  <c r="AA26" i="19"/>
  <c r="Z26" i="19"/>
  <c r="Y26" i="19"/>
  <c r="X26" i="19"/>
  <c r="W26" i="19"/>
  <c r="V26" i="19"/>
  <c r="U26" i="19"/>
  <c r="T26" i="19"/>
  <c r="S26" i="19"/>
  <c r="R26" i="19"/>
  <c r="Q26" i="19"/>
  <c r="P26" i="19"/>
  <c r="O26" i="19"/>
  <c r="N26" i="19"/>
  <c r="M26" i="19"/>
  <c r="L26" i="19"/>
  <c r="K26" i="19"/>
  <c r="J26" i="19"/>
  <c r="I26" i="19"/>
  <c r="AF25" i="19"/>
  <c r="AE25" i="19"/>
  <c r="AD25" i="19"/>
  <c r="AC25" i="19"/>
  <c r="AB25" i="19"/>
  <c r="AA25" i="19"/>
  <c r="Z25" i="19"/>
  <c r="Y25" i="19"/>
  <c r="X25" i="19"/>
  <c r="W25" i="19"/>
  <c r="V25" i="19"/>
  <c r="U25" i="19"/>
  <c r="T25" i="19"/>
  <c r="S25" i="19"/>
  <c r="R25" i="19"/>
  <c r="Q25" i="19"/>
  <c r="P25" i="19"/>
  <c r="O25" i="19"/>
  <c r="N25" i="19"/>
  <c r="M25" i="19"/>
  <c r="L25" i="19"/>
  <c r="K25" i="19"/>
  <c r="J25" i="19"/>
  <c r="I25" i="19"/>
  <c r="AF24" i="19"/>
  <c r="AE24" i="19"/>
  <c r="AD24" i="19"/>
  <c r="AC24" i="19"/>
  <c r="AB24" i="19"/>
  <c r="AA24" i="19"/>
  <c r="Z24" i="19"/>
  <c r="Y24" i="19"/>
  <c r="X24" i="19"/>
  <c r="W24" i="19"/>
  <c r="V24" i="19"/>
  <c r="U24" i="19"/>
  <c r="T24" i="19"/>
  <c r="S24" i="19"/>
  <c r="R24" i="19"/>
  <c r="Q24" i="19"/>
  <c r="P24" i="19"/>
  <c r="O24" i="19"/>
  <c r="N24" i="19"/>
  <c r="M24" i="19"/>
  <c r="L24" i="19"/>
  <c r="K24" i="19"/>
  <c r="J24" i="19"/>
  <c r="I24" i="19"/>
  <c r="AF23" i="19"/>
  <c r="AE23" i="19"/>
  <c r="AD23" i="19"/>
  <c r="AC23" i="19"/>
  <c r="AB23" i="19"/>
  <c r="AA23" i="19"/>
  <c r="Z23" i="19"/>
  <c r="Y23" i="19"/>
  <c r="X23" i="19"/>
  <c r="W23" i="19"/>
  <c r="V23" i="19"/>
  <c r="U23" i="19"/>
  <c r="T23" i="19"/>
  <c r="S23" i="19"/>
  <c r="R23" i="19"/>
  <c r="Q23" i="19"/>
  <c r="P23" i="19"/>
  <c r="O23" i="19"/>
  <c r="N23" i="19"/>
  <c r="M23" i="19"/>
  <c r="L23" i="19"/>
  <c r="K23" i="19"/>
  <c r="J23" i="19"/>
  <c r="I23" i="19"/>
  <c r="AF22" i="19"/>
  <c r="AE22" i="19"/>
  <c r="AD22" i="19"/>
  <c r="AC22" i="19"/>
  <c r="AB22" i="19"/>
  <c r="AA22" i="19"/>
  <c r="Z22" i="19"/>
  <c r="Y22" i="19"/>
  <c r="X22" i="19"/>
  <c r="W22" i="19"/>
  <c r="V22" i="19"/>
  <c r="U22" i="19"/>
  <c r="T22" i="19"/>
  <c r="S22" i="19"/>
  <c r="R22" i="19"/>
  <c r="Q22" i="19"/>
  <c r="P22" i="19"/>
  <c r="O22" i="19"/>
  <c r="N22" i="19"/>
  <c r="M22" i="19"/>
  <c r="L22" i="19"/>
  <c r="K22" i="19"/>
  <c r="J22" i="19"/>
  <c r="I22" i="19"/>
  <c r="AF21" i="19"/>
  <c r="AE21" i="19"/>
  <c r="AD21" i="19"/>
  <c r="AC21" i="19"/>
  <c r="AB21" i="19"/>
  <c r="AA21" i="19"/>
  <c r="Z21" i="19"/>
  <c r="Y21" i="19"/>
  <c r="X21" i="19"/>
  <c r="W21" i="19"/>
  <c r="V21" i="19"/>
  <c r="U21" i="19"/>
  <c r="T21" i="19"/>
  <c r="S21" i="19"/>
  <c r="R21" i="19"/>
  <c r="Q21" i="19"/>
  <c r="P21" i="19"/>
  <c r="O21" i="19"/>
  <c r="N21" i="19"/>
  <c r="M21" i="19"/>
  <c r="L21" i="19"/>
  <c r="K21" i="19"/>
  <c r="J21" i="19"/>
  <c r="I21" i="19"/>
  <c r="AF20" i="19"/>
  <c r="AE20" i="19"/>
  <c r="AD20" i="19"/>
  <c r="AC20" i="19"/>
  <c r="AB20" i="19"/>
  <c r="AA20" i="19"/>
  <c r="Z20" i="19"/>
  <c r="Y20" i="19"/>
  <c r="X20" i="19"/>
  <c r="W20" i="19"/>
  <c r="V20" i="19"/>
  <c r="U20" i="19"/>
  <c r="T20" i="19"/>
  <c r="S20" i="19"/>
  <c r="R20" i="19"/>
  <c r="Q20" i="19"/>
  <c r="P20" i="19"/>
  <c r="O20" i="19"/>
  <c r="N20" i="19"/>
  <c r="M20" i="19"/>
  <c r="L20" i="19"/>
  <c r="K20" i="19"/>
  <c r="J20" i="19"/>
  <c r="I20" i="19"/>
  <c r="AF19" i="19"/>
  <c r="AE19" i="19"/>
  <c r="AD19" i="19"/>
  <c r="AC19" i="19"/>
  <c r="AB19" i="19"/>
  <c r="AA19" i="19"/>
  <c r="Z19" i="19"/>
  <c r="Y19" i="19"/>
  <c r="X19" i="19"/>
  <c r="W19" i="19"/>
  <c r="V19" i="19"/>
  <c r="U19" i="19"/>
  <c r="T19" i="19"/>
  <c r="S19" i="19"/>
  <c r="R19" i="19"/>
  <c r="Q19" i="19"/>
  <c r="P19" i="19"/>
  <c r="O19" i="19"/>
  <c r="N19" i="19"/>
  <c r="M19" i="19"/>
  <c r="L19" i="19"/>
  <c r="K19" i="19"/>
  <c r="J19" i="19"/>
  <c r="I19" i="19"/>
  <c r="AF18" i="19"/>
  <c r="AE18" i="19"/>
  <c r="AD18" i="19"/>
  <c r="AC18" i="19"/>
  <c r="AB18" i="19"/>
  <c r="AA18" i="19"/>
  <c r="Z18" i="19"/>
  <c r="Y18" i="19"/>
  <c r="X18" i="19"/>
  <c r="W18" i="19"/>
  <c r="V18" i="19"/>
  <c r="U18" i="19"/>
  <c r="T18" i="19"/>
  <c r="S18" i="19"/>
  <c r="R18" i="19"/>
  <c r="Q18" i="19"/>
  <c r="P18" i="19"/>
  <c r="O18" i="19"/>
  <c r="N18" i="19"/>
  <c r="M18" i="19"/>
  <c r="L18" i="19"/>
  <c r="K18" i="19"/>
  <c r="J18" i="19"/>
  <c r="I18" i="19"/>
  <c r="AF17" i="19"/>
  <c r="AE17" i="19"/>
  <c r="AD17" i="19"/>
  <c r="AC17" i="19"/>
  <c r="AB17" i="19"/>
  <c r="AA17" i="19"/>
  <c r="Z17" i="19"/>
  <c r="Y17" i="19"/>
  <c r="X17" i="19"/>
  <c r="W17" i="19"/>
  <c r="V17" i="19"/>
  <c r="U17" i="19"/>
  <c r="T17" i="19"/>
  <c r="S17" i="19"/>
  <c r="R17" i="19"/>
  <c r="Q17" i="19"/>
  <c r="P17" i="19"/>
  <c r="O17" i="19"/>
  <c r="N17" i="19"/>
  <c r="M17" i="19"/>
  <c r="L17" i="19"/>
  <c r="K17" i="19"/>
  <c r="J17" i="19"/>
  <c r="I17" i="19"/>
  <c r="AF16" i="19"/>
  <c r="AE16" i="19"/>
  <c r="AD16" i="19"/>
  <c r="AC16" i="19"/>
  <c r="AB16" i="19"/>
  <c r="AA16" i="19"/>
  <c r="Z16" i="19"/>
  <c r="Y16" i="19"/>
  <c r="X16" i="19"/>
  <c r="W16" i="19"/>
  <c r="V16" i="19"/>
  <c r="U16" i="19"/>
  <c r="T16" i="19"/>
  <c r="S16" i="19"/>
  <c r="R16" i="19"/>
  <c r="Q16" i="19"/>
  <c r="P16" i="19"/>
  <c r="O16" i="19"/>
  <c r="N16" i="19"/>
  <c r="M16" i="19"/>
  <c r="L16" i="19"/>
  <c r="K16" i="19"/>
  <c r="J16" i="19"/>
  <c r="I16" i="19"/>
  <c r="AF14" i="19"/>
  <c r="AE14" i="19"/>
  <c r="AD14" i="19"/>
  <c r="AC14" i="19"/>
  <c r="AB14" i="19"/>
  <c r="AA14" i="19"/>
  <c r="Z14" i="19"/>
  <c r="Y14" i="19"/>
  <c r="X14" i="19"/>
  <c r="W14" i="19"/>
  <c r="V14" i="19"/>
  <c r="U14" i="19"/>
  <c r="T14" i="19"/>
  <c r="S14" i="19"/>
  <c r="R14" i="19"/>
  <c r="Q14" i="19"/>
  <c r="P14" i="19"/>
  <c r="O14" i="19"/>
  <c r="N14" i="19"/>
  <c r="M14" i="19"/>
  <c r="L14" i="19"/>
  <c r="K14" i="19"/>
  <c r="J14" i="19"/>
  <c r="I14" i="19"/>
  <c r="AF13" i="19"/>
  <c r="AE13" i="19"/>
  <c r="AD13" i="19"/>
  <c r="AC13" i="19"/>
  <c r="AB13" i="19"/>
  <c r="AA13" i="19"/>
  <c r="Z13" i="19"/>
  <c r="Y13" i="19"/>
  <c r="X13" i="19"/>
  <c r="W13" i="19"/>
  <c r="V13" i="19"/>
  <c r="U13" i="19"/>
  <c r="T13" i="19"/>
  <c r="S13" i="19"/>
  <c r="R13" i="19"/>
  <c r="Q13" i="19"/>
  <c r="P13" i="19"/>
  <c r="O13" i="19"/>
  <c r="N13" i="19"/>
  <c r="M13" i="19"/>
  <c r="L13" i="19"/>
  <c r="K13" i="19"/>
  <c r="J13" i="19"/>
  <c r="I13" i="19"/>
  <c r="AF12" i="19"/>
  <c r="AE12" i="19"/>
  <c r="AD12" i="19"/>
  <c r="AC12" i="19"/>
  <c r="AB12" i="19"/>
  <c r="AA12" i="19"/>
  <c r="Z12" i="19"/>
  <c r="Y12" i="19"/>
  <c r="X12" i="19"/>
  <c r="W12" i="19"/>
  <c r="V12" i="19"/>
  <c r="U12" i="19"/>
  <c r="T12" i="19"/>
  <c r="S12" i="19"/>
  <c r="R12" i="19"/>
  <c r="Q12" i="19"/>
  <c r="P12" i="19"/>
  <c r="O12" i="19"/>
  <c r="N12" i="19"/>
  <c r="M12" i="19"/>
  <c r="L12" i="19"/>
  <c r="K12" i="19"/>
  <c r="J12" i="19"/>
  <c r="I12" i="19"/>
  <c r="AF11" i="19"/>
  <c r="AE11" i="19"/>
  <c r="AD11" i="19"/>
  <c r="AC11" i="19"/>
  <c r="AB11" i="19"/>
  <c r="AA11" i="19"/>
  <c r="Z11" i="19"/>
  <c r="Y11" i="19"/>
  <c r="X11" i="19"/>
  <c r="W11" i="19"/>
  <c r="V11" i="19"/>
  <c r="U11" i="19"/>
  <c r="T11" i="19"/>
  <c r="S11" i="19"/>
  <c r="R11" i="19"/>
  <c r="Q11" i="19"/>
  <c r="P11" i="19"/>
  <c r="O11" i="19"/>
  <c r="N11" i="19"/>
  <c r="M11" i="19"/>
  <c r="L11" i="19"/>
  <c r="K11" i="19"/>
  <c r="J11" i="19"/>
  <c r="I11" i="19"/>
  <c r="AF10" i="19"/>
  <c r="AE10" i="19"/>
  <c r="AD10" i="19"/>
  <c r="AC10" i="19"/>
  <c r="AB10" i="19"/>
  <c r="AA10" i="19"/>
  <c r="Z10" i="19"/>
  <c r="Y10" i="19"/>
  <c r="X10" i="19"/>
  <c r="W10" i="19"/>
  <c r="V10" i="19"/>
  <c r="U10" i="19"/>
  <c r="T10" i="19"/>
  <c r="S10" i="19"/>
  <c r="R10" i="19"/>
  <c r="Q10" i="19"/>
  <c r="P10" i="19"/>
  <c r="O10" i="19"/>
  <c r="N10" i="19"/>
  <c r="M10" i="19"/>
  <c r="L10" i="19"/>
  <c r="K10" i="19"/>
  <c r="J10" i="19"/>
  <c r="I10" i="19"/>
  <c r="AF9" i="19"/>
  <c r="AE9" i="19"/>
  <c r="AD9" i="19"/>
  <c r="AC9" i="19"/>
  <c r="AB9" i="19"/>
  <c r="AA9" i="19"/>
  <c r="Z9" i="19"/>
  <c r="Y9" i="19"/>
  <c r="X9" i="19"/>
  <c r="W9" i="19"/>
  <c r="V9" i="19"/>
  <c r="U9" i="19"/>
  <c r="T9" i="19"/>
  <c r="S9" i="19"/>
  <c r="R9" i="19"/>
  <c r="Q9" i="19"/>
  <c r="P9" i="19"/>
  <c r="O9" i="19"/>
  <c r="N9" i="19"/>
  <c r="M9" i="19"/>
  <c r="L9" i="19"/>
  <c r="K9" i="19"/>
  <c r="J9" i="19"/>
  <c r="I9" i="19"/>
  <c r="AF8" i="19"/>
  <c r="AE8" i="19"/>
  <c r="AD8" i="19"/>
  <c r="AC8" i="19"/>
  <c r="AB8" i="19"/>
  <c r="AA8" i="19"/>
  <c r="Z8" i="19"/>
  <c r="Y8" i="19"/>
  <c r="X8" i="19"/>
  <c r="W8" i="19"/>
  <c r="V8" i="19"/>
  <c r="U8" i="19"/>
  <c r="T8" i="19"/>
  <c r="S8" i="19"/>
  <c r="R8" i="19"/>
  <c r="Q8" i="19"/>
  <c r="P8" i="19"/>
  <c r="O8" i="19"/>
  <c r="N8" i="19"/>
  <c r="M8" i="19"/>
  <c r="L8" i="19"/>
  <c r="K8" i="19"/>
  <c r="J8" i="19"/>
  <c r="I8" i="19"/>
  <c r="AF7" i="19"/>
  <c r="AE7" i="19"/>
  <c r="AD7" i="19"/>
  <c r="AC7" i="19"/>
  <c r="AB7" i="19"/>
  <c r="AA7" i="19"/>
  <c r="Z7" i="19"/>
  <c r="Y7" i="19"/>
  <c r="X7" i="19"/>
  <c r="W7" i="19"/>
  <c r="V7" i="19"/>
  <c r="U7" i="19"/>
  <c r="T7" i="19"/>
  <c r="S7" i="19"/>
  <c r="R7" i="19"/>
  <c r="Q7" i="19"/>
  <c r="P7" i="19"/>
  <c r="O7" i="19"/>
  <c r="N7" i="19"/>
  <c r="M7" i="19"/>
  <c r="L7" i="19"/>
  <c r="K7" i="19"/>
  <c r="J7" i="19"/>
  <c r="I7" i="19"/>
  <c r="AF6" i="19"/>
  <c r="AE6" i="19"/>
  <c r="AD6" i="19"/>
  <c r="AC6" i="19"/>
  <c r="AB6" i="19"/>
  <c r="AA6" i="19"/>
  <c r="Z6" i="19"/>
  <c r="Y6" i="19"/>
  <c r="X6" i="19"/>
  <c r="W6" i="19"/>
  <c r="V6" i="19"/>
  <c r="U6" i="19"/>
  <c r="T6" i="19"/>
  <c r="S6" i="19"/>
  <c r="R6" i="19"/>
  <c r="Q6" i="19"/>
  <c r="P6" i="19"/>
  <c r="O6" i="19"/>
  <c r="N6" i="19"/>
  <c r="M6" i="19"/>
  <c r="L6" i="19"/>
  <c r="K6" i="19"/>
  <c r="J6" i="19"/>
  <c r="I6" i="19"/>
  <c r="H123" i="19"/>
  <c r="G123" i="19"/>
  <c r="H122" i="19"/>
  <c r="G122" i="19"/>
  <c r="H121" i="19"/>
  <c r="G121" i="19"/>
  <c r="H120" i="19"/>
  <c r="G120" i="19"/>
  <c r="H119" i="19"/>
  <c r="G119" i="19"/>
  <c r="H118" i="19"/>
  <c r="G118" i="19"/>
  <c r="H116" i="19"/>
  <c r="G116" i="19"/>
  <c r="H115" i="19"/>
  <c r="G115" i="19"/>
  <c r="H114" i="19"/>
  <c r="G114" i="19"/>
  <c r="H113" i="19"/>
  <c r="G113" i="19"/>
  <c r="H112" i="19"/>
  <c r="G112" i="19"/>
  <c r="H111" i="19"/>
  <c r="G111" i="19"/>
  <c r="H108" i="19"/>
  <c r="G108" i="19"/>
  <c r="H107" i="19"/>
  <c r="G107" i="19"/>
  <c r="H106" i="19"/>
  <c r="G106" i="19"/>
  <c r="H105" i="19"/>
  <c r="G105" i="19"/>
  <c r="H104" i="19"/>
  <c r="G104" i="19"/>
  <c r="H103" i="19"/>
  <c r="G103" i="19"/>
  <c r="H102" i="19"/>
  <c r="G102" i="19"/>
  <c r="H101" i="19"/>
  <c r="G101" i="19"/>
  <c r="H100" i="19"/>
  <c r="G100" i="19"/>
  <c r="H99" i="19"/>
  <c r="G99" i="19"/>
  <c r="H98" i="19"/>
  <c r="G98" i="19"/>
  <c r="H96" i="19"/>
  <c r="G96" i="19"/>
  <c r="H95" i="19"/>
  <c r="G95" i="19"/>
  <c r="H94" i="19"/>
  <c r="G94" i="19"/>
  <c r="H93" i="19"/>
  <c r="G93" i="19"/>
  <c r="H92" i="19"/>
  <c r="G92" i="19"/>
  <c r="H91" i="19"/>
  <c r="G91" i="19"/>
  <c r="H90" i="19"/>
  <c r="G90" i="19"/>
  <c r="H89" i="19"/>
  <c r="G89" i="19"/>
  <c r="H88" i="19"/>
  <c r="G88" i="19"/>
  <c r="H87" i="19"/>
  <c r="G87" i="19"/>
  <c r="H86" i="19"/>
  <c r="G86" i="19"/>
  <c r="H82" i="19"/>
  <c r="G82" i="19"/>
  <c r="H81" i="19"/>
  <c r="G81" i="19"/>
  <c r="H80" i="19"/>
  <c r="G80" i="19"/>
  <c r="H79" i="19"/>
  <c r="G79" i="19"/>
  <c r="H78" i="19"/>
  <c r="G78" i="19"/>
  <c r="H77" i="19"/>
  <c r="G77" i="19"/>
  <c r="H76" i="19"/>
  <c r="G76" i="19"/>
  <c r="H75" i="19"/>
  <c r="G75" i="19"/>
  <c r="H74" i="19"/>
  <c r="G74" i="19"/>
  <c r="H73" i="19"/>
  <c r="G73" i="19"/>
  <c r="H72" i="19"/>
  <c r="G72" i="19"/>
  <c r="H71" i="19"/>
  <c r="G71" i="19"/>
  <c r="H70" i="19"/>
  <c r="G70" i="19"/>
  <c r="H69" i="19"/>
  <c r="G69" i="19"/>
  <c r="H68" i="19"/>
  <c r="G68" i="19"/>
  <c r="H67" i="19"/>
  <c r="G67" i="19"/>
  <c r="H66" i="19"/>
  <c r="G66" i="19"/>
  <c r="H65" i="19"/>
  <c r="G65" i="19"/>
  <c r="H64" i="19"/>
  <c r="G64" i="19"/>
  <c r="H63" i="19"/>
  <c r="G63" i="19"/>
  <c r="H62" i="19"/>
  <c r="G62" i="19"/>
  <c r="H61" i="19"/>
  <c r="G61" i="19"/>
  <c r="H60" i="19"/>
  <c r="G60" i="19"/>
  <c r="H59" i="19"/>
  <c r="G59" i="19"/>
  <c r="H58" i="19"/>
  <c r="G58" i="19"/>
  <c r="H57" i="19"/>
  <c r="G57" i="19"/>
  <c r="H56" i="19"/>
  <c r="G56" i="19"/>
  <c r="H55" i="19"/>
  <c r="G55" i="19"/>
  <c r="H54" i="19"/>
  <c r="G54" i="19"/>
  <c r="H53" i="19"/>
  <c r="G53" i="19"/>
  <c r="H52" i="19"/>
  <c r="G52" i="19"/>
  <c r="H51" i="19"/>
  <c r="G51" i="19"/>
  <c r="H50" i="19"/>
  <c r="G50" i="19"/>
  <c r="H49" i="19"/>
  <c r="G49" i="19"/>
  <c r="H48" i="19"/>
  <c r="G48" i="19"/>
  <c r="H47" i="19"/>
  <c r="G47" i="19"/>
  <c r="H45" i="19"/>
  <c r="G45" i="19"/>
  <c r="H44" i="19"/>
  <c r="G44" i="19"/>
  <c r="H43" i="19"/>
  <c r="G43" i="19"/>
  <c r="H42" i="19"/>
  <c r="G42" i="19"/>
  <c r="H41" i="19"/>
  <c r="G41" i="19"/>
  <c r="H40" i="19"/>
  <c r="G40" i="19"/>
  <c r="H39" i="19"/>
  <c r="G39" i="19"/>
  <c r="H38" i="19"/>
  <c r="G38" i="19"/>
  <c r="H37" i="19"/>
  <c r="G37" i="19"/>
  <c r="H36" i="19"/>
  <c r="G36" i="19"/>
  <c r="H35" i="19"/>
  <c r="G35" i="19"/>
  <c r="H29" i="19"/>
  <c r="G29" i="19"/>
  <c r="H27" i="19"/>
  <c r="G27" i="19"/>
  <c r="H26" i="19"/>
  <c r="G26" i="19"/>
  <c r="H25" i="19"/>
  <c r="G25" i="19"/>
  <c r="H24" i="19"/>
  <c r="G24" i="19"/>
  <c r="H23" i="19"/>
  <c r="G23" i="19"/>
  <c r="H22" i="19"/>
  <c r="G22" i="19"/>
  <c r="H21" i="19"/>
  <c r="G21" i="19"/>
  <c r="H20" i="19"/>
  <c r="G20" i="19"/>
  <c r="H19" i="19"/>
  <c r="G19" i="19"/>
  <c r="H18" i="19"/>
  <c r="G18" i="19"/>
  <c r="H17" i="19"/>
  <c r="G17" i="19"/>
  <c r="H16" i="19"/>
  <c r="G16" i="19"/>
  <c r="H14" i="19"/>
  <c r="G14" i="19"/>
  <c r="H13" i="19"/>
  <c r="G13" i="19"/>
  <c r="H12" i="19"/>
  <c r="G12" i="19"/>
  <c r="H11" i="19"/>
  <c r="G11" i="19"/>
  <c r="H10" i="19"/>
  <c r="G10" i="19"/>
  <c r="H9" i="19"/>
  <c r="G9" i="19"/>
  <c r="H8" i="19"/>
  <c r="G8" i="19"/>
  <c r="H7" i="19"/>
  <c r="G7" i="19"/>
  <c r="H6" i="19"/>
  <c r="G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C6" i="19"/>
  <c r="P121" i="17" l="1"/>
  <c r="O124" i="17"/>
  <c r="P124" i="17" s="1"/>
  <c r="B126" i="17"/>
  <c r="O126" i="17" s="1"/>
  <c r="C126" i="17"/>
  <c r="D126" i="17"/>
  <c r="E126" i="17"/>
  <c r="F126" i="17"/>
  <c r="G126" i="17"/>
  <c r="H126" i="17"/>
  <c r="I126" i="17"/>
  <c r="J126" i="17"/>
  <c r="K126" i="17"/>
  <c r="L126" i="17"/>
  <c r="M126" i="17"/>
  <c r="N126" i="17"/>
  <c r="O128" i="17"/>
  <c r="P128" i="17" s="1"/>
  <c r="O129" i="17"/>
  <c r="P129" i="17" s="1"/>
  <c r="O130" i="17"/>
  <c r="P130" i="17" s="1"/>
  <c r="O131" i="17"/>
  <c r="P131" i="17" s="1"/>
  <c r="O132" i="17"/>
  <c r="P132" i="17" s="1"/>
  <c r="O136" i="17"/>
  <c r="P136" i="17" s="1"/>
  <c r="O140" i="17"/>
  <c r="P140" i="17" s="1"/>
  <c r="G46" i="19" l="1"/>
  <c r="AF208" i="19"/>
  <c r="AD208" i="19"/>
  <c r="AB208" i="19"/>
  <c r="Z208" i="19"/>
  <c r="X208" i="19"/>
  <c r="V208" i="19"/>
  <c r="T208" i="19"/>
  <c r="R208" i="19"/>
  <c r="P208" i="19"/>
  <c r="N208" i="19"/>
  <c r="L208" i="19"/>
  <c r="J208" i="19"/>
  <c r="H208" i="19"/>
  <c r="AF176" i="19"/>
  <c r="AD176" i="19"/>
  <c r="AB176" i="19"/>
  <c r="Z176" i="19"/>
  <c r="X176" i="19"/>
  <c r="V176" i="19"/>
  <c r="T176" i="19"/>
  <c r="R176" i="19"/>
  <c r="P176" i="19"/>
  <c r="N176" i="19"/>
  <c r="L176" i="19"/>
  <c r="J176" i="19"/>
  <c r="H176" i="19"/>
  <c r="Z164" i="19"/>
  <c r="X164" i="19"/>
  <c r="T164" i="19"/>
  <c r="R164" i="19"/>
  <c r="AF124" i="19"/>
  <c r="AD124" i="19"/>
  <c r="AB124" i="19"/>
  <c r="Z124" i="19"/>
  <c r="X124" i="19"/>
  <c r="V124" i="19"/>
  <c r="T124" i="19"/>
  <c r="R124" i="19"/>
  <c r="P124" i="19"/>
  <c r="N124" i="19"/>
  <c r="L124" i="19"/>
  <c r="J124" i="19"/>
  <c r="H124" i="19"/>
  <c r="AF117" i="19"/>
  <c r="AD117" i="19"/>
  <c r="AB117" i="19"/>
  <c r="Z117" i="19"/>
  <c r="X117" i="19"/>
  <c r="V117" i="19"/>
  <c r="T117" i="19"/>
  <c r="R117" i="19"/>
  <c r="P117" i="19"/>
  <c r="N117" i="19"/>
  <c r="L117" i="19"/>
  <c r="J117" i="19"/>
  <c r="H117" i="19"/>
  <c r="AF109" i="19"/>
  <c r="AD109" i="19"/>
  <c r="AB109" i="19"/>
  <c r="Z109" i="19"/>
  <c r="X109" i="19"/>
  <c r="V109" i="19"/>
  <c r="T109" i="19"/>
  <c r="R109" i="19"/>
  <c r="P109" i="19"/>
  <c r="N109" i="19"/>
  <c r="L109" i="19"/>
  <c r="J109" i="19"/>
  <c r="H109" i="19"/>
  <c r="AF97" i="19"/>
  <c r="AD97" i="19"/>
  <c r="AB97" i="19"/>
  <c r="Z97" i="19"/>
  <c r="X97" i="19"/>
  <c r="V97" i="19"/>
  <c r="T97" i="19"/>
  <c r="R97" i="19"/>
  <c r="P97" i="19"/>
  <c r="N97" i="19"/>
  <c r="L97" i="19"/>
  <c r="J97" i="19"/>
  <c r="H97" i="19"/>
  <c r="AF83" i="19"/>
  <c r="AD83" i="19"/>
  <c r="AB83" i="19"/>
  <c r="Z83" i="19"/>
  <c r="X83" i="19"/>
  <c r="V83" i="19"/>
  <c r="T83" i="19"/>
  <c r="R83" i="19"/>
  <c r="P83" i="19"/>
  <c r="N83" i="19"/>
  <c r="L83" i="19"/>
  <c r="J83" i="19"/>
  <c r="H83" i="19"/>
  <c r="T46" i="19"/>
  <c r="R46" i="19"/>
  <c r="AF15" i="19"/>
  <c r="AD15" i="19"/>
  <c r="AB15" i="19"/>
  <c r="Z15" i="19"/>
  <c r="X15" i="19"/>
  <c r="V15" i="19"/>
  <c r="T15" i="19"/>
  <c r="R15" i="19"/>
  <c r="P15" i="19"/>
  <c r="N15" i="19"/>
  <c r="L15" i="19"/>
  <c r="J15" i="19"/>
  <c r="AE208" i="19"/>
  <c r="AC208" i="19"/>
  <c r="AA208" i="19"/>
  <c r="Y208" i="19"/>
  <c r="W208" i="19"/>
  <c r="U208" i="19"/>
  <c r="S208" i="19"/>
  <c r="Q208" i="19"/>
  <c r="O208" i="19"/>
  <c r="M208" i="19"/>
  <c r="K208" i="19"/>
  <c r="I208" i="19"/>
  <c r="G208" i="19"/>
  <c r="AE176" i="19"/>
  <c r="AC176" i="19"/>
  <c r="AA176" i="19"/>
  <c r="Y176" i="19"/>
  <c r="W176" i="19"/>
  <c r="U176" i="19"/>
  <c r="S176" i="19"/>
  <c r="Q176" i="19"/>
  <c r="O176" i="19"/>
  <c r="M176" i="19"/>
  <c r="K176" i="19"/>
  <c r="I176" i="19"/>
  <c r="G176" i="19"/>
  <c r="AE164" i="19"/>
  <c r="AC164" i="19"/>
  <c r="AA164" i="19"/>
  <c r="Y164" i="19"/>
  <c r="W164" i="19"/>
  <c r="U164" i="19"/>
  <c r="S164" i="19"/>
  <c r="Q164" i="19"/>
  <c r="O164" i="19"/>
  <c r="M164" i="19"/>
  <c r="K164" i="19"/>
  <c r="I164" i="19"/>
  <c r="G164" i="19"/>
  <c r="AE145" i="19"/>
  <c r="AC145" i="19"/>
  <c r="Y145" i="19"/>
  <c r="W145" i="19"/>
  <c r="S145" i="19"/>
  <c r="Q145" i="19"/>
  <c r="M145" i="19"/>
  <c r="K145" i="19"/>
  <c r="G145" i="19"/>
  <c r="AE137" i="19"/>
  <c r="AC137" i="19"/>
  <c r="AA137" i="19"/>
  <c r="Y137" i="19"/>
  <c r="W137" i="19"/>
  <c r="U137" i="19"/>
  <c r="S137" i="19"/>
  <c r="Q137" i="19"/>
  <c r="O137" i="19"/>
  <c r="M137" i="19"/>
  <c r="K137" i="19"/>
  <c r="I137" i="19"/>
  <c r="G137" i="19"/>
  <c r="AE124" i="19"/>
  <c r="AC124" i="19"/>
  <c r="AA124" i="19"/>
  <c r="Y124" i="19"/>
  <c r="W124" i="19"/>
  <c r="U124" i="19"/>
  <c r="S124" i="19"/>
  <c r="Q124" i="19"/>
  <c r="O124" i="19"/>
  <c r="M124" i="19"/>
  <c r="K124" i="19"/>
  <c r="I124" i="19"/>
  <c r="G124" i="19"/>
  <c r="AE117" i="19"/>
  <c r="AC117" i="19"/>
  <c r="AA117" i="19"/>
  <c r="Y117" i="19"/>
  <c r="W117" i="19"/>
  <c r="U117" i="19"/>
  <c r="S117" i="19"/>
  <c r="Q117" i="19"/>
  <c r="O117" i="19"/>
  <c r="M117" i="19"/>
  <c r="K117" i="19"/>
  <c r="I117" i="19"/>
  <c r="G117" i="19"/>
  <c r="AE109" i="19"/>
  <c r="AC109" i="19"/>
  <c r="AA109" i="19"/>
  <c r="Y109" i="19"/>
  <c r="W109" i="19"/>
  <c r="U109" i="19"/>
  <c r="S109" i="19"/>
  <c r="Q109" i="19"/>
  <c r="O109" i="19"/>
  <c r="M109" i="19"/>
  <c r="K109" i="19"/>
  <c r="I109" i="19"/>
  <c r="G109" i="19"/>
  <c r="AE97" i="19"/>
  <c r="AC97" i="19"/>
  <c r="AA97" i="19"/>
  <c r="Y97" i="19"/>
  <c r="W97" i="19"/>
  <c r="U97" i="19"/>
  <c r="S97" i="19"/>
  <c r="Q97" i="19"/>
  <c r="O97" i="19"/>
  <c r="M97" i="19"/>
  <c r="K97" i="19"/>
  <c r="I97" i="19"/>
  <c r="G97" i="19"/>
  <c r="AC46" i="19"/>
  <c r="AA46" i="19"/>
  <c r="Y46" i="19"/>
  <c r="W46" i="19"/>
  <c r="U46" i="19"/>
  <c r="S46" i="19"/>
  <c r="Q46" i="19"/>
  <c r="O46" i="19"/>
  <c r="M46" i="19"/>
  <c r="K46" i="19"/>
  <c r="I46" i="19"/>
  <c r="N139" i="17"/>
  <c r="M139" i="17"/>
  <c r="L139" i="17"/>
  <c r="K139" i="17"/>
  <c r="I139" i="17"/>
  <c r="H139" i="17"/>
  <c r="G139" i="17"/>
  <c r="F139" i="17"/>
  <c r="D139" i="17"/>
  <c r="C139" i="17"/>
  <c r="B139" i="17"/>
  <c r="J135" i="17"/>
  <c r="I135" i="17"/>
  <c r="E135" i="17"/>
  <c r="D135" i="17"/>
  <c r="N123" i="17"/>
  <c r="M123" i="17"/>
  <c r="L123" i="17"/>
  <c r="K123" i="17"/>
  <c r="J123" i="17"/>
  <c r="I123" i="17"/>
  <c r="H123" i="17"/>
  <c r="G123" i="17"/>
  <c r="F123" i="17"/>
  <c r="E123" i="17"/>
  <c r="D123" i="17"/>
  <c r="C123" i="17"/>
  <c r="B123" i="17"/>
  <c r="AB209" i="19" l="1"/>
  <c r="AB164" i="19"/>
  <c r="AD209" i="19"/>
  <c r="AD164" i="19"/>
  <c r="AF209" i="19"/>
  <c r="AF164" i="19"/>
  <c r="L209" i="19"/>
  <c r="L164" i="19"/>
  <c r="N209" i="19"/>
  <c r="N164" i="19"/>
  <c r="P209" i="19"/>
  <c r="P164" i="19"/>
  <c r="V209" i="19"/>
  <c r="V164" i="19"/>
  <c r="J209" i="19"/>
  <c r="J164" i="19"/>
  <c r="H209" i="19"/>
  <c r="H164" i="19"/>
  <c r="P84" i="19"/>
  <c r="P46" i="19"/>
  <c r="J84" i="19"/>
  <c r="J46" i="19"/>
  <c r="L84" i="19"/>
  <c r="L46" i="19"/>
  <c r="V84" i="19"/>
  <c r="V46" i="19"/>
  <c r="X84" i="19"/>
  <c r="X46" i="19"/>
  <c r="Z84" i="19"/>
  <c r="Z46" i="19"/>
  <c r="AB84" i="19"/>
  <c r="AB46" i="19"/>
  <c r="AD84" i="19"/>
  <c r="AD46" i="19"/>
  <c r="H84" i="19"/>
  <c r="H46" i="19"/>
  <c r="AF84" i="19"/>
  <c r="AF46" i="19"/>
  <c r="N84" i="19"/>
  <c r="N46" i="19"/>
  <c r="R30" i="19"/>
  <c r="R28" i="19"/>
  <c r="T30" i="19"/>
  <c r="T28" i="19"/>
  <c r="V30" i="19"/>
  <c r="V28" i="19"/>
  <c r="X30" i="19"/>
  <c r="X28" i="19"/>
  <c r="Z30" i="19"/>
  <c r="Z28" i="19"/>
  <c r="AB30" i="19"/>
  <c r="AB28" i="19"/>
  <c r="AD30" i="19"/>
  <c r="AD28" i="19"/>
  <c r="H30" i="19"/>
  <c r="H28" i="19"/>
  <c r="AF30" i="19"/>
  <c r="AF28" i="19"/>
  <c r="J30" i="19"/>
  <c r="J28" i="19"/>
  <c r="L30" i="19"/>
  <c r="L28" i="19"/>
  <c r="N30" i="19"/>
  <c r="N28" i="19"/>
  <c r="P30" i="19"/>
  <c r="P28" i="19"/>
  <c r="H15" i="19"/>
  <c r="I138" i="17"/>
  <c r="U83" i="19"/>
  <c r="J138" i="17"/>
  <c r="W83" i="19"/>
  <c r="L138" i="17"/>
  <c r="AA83" i="19"/>
  <c r="M138" i="17"/>
  <c r="AC83" i="19"/>
  <c r="N138" i="17"/>
  <c r="AE83" i="19"/>
  <c r="C138" i="17"/>
  <c r="I83" i="19"/>
  <c r="D138" i="17"/>
  <c r="K83" i="19"/>
  <c r="B138" i="17"/>
  <c r="G83" i="19"/>
  <c r="E138" i="17"/>
  <c r="M83" i="19"/>
  <c r="F138" i="17"/>
  <c r="O83" i="19"/>
  <c r="G138" i="17"/>
  <c r="Q83" i="19"/>
  <c r="H138" i="17"/>
  <c r="S83" i="19"/>
  <c r="K138" i="17"/>
  <c r="Y83" i="19"/>
  <c r="Y30" i="19"/>
  <c r="Y28" i="19"/>
  <c r="AA30" i="19"/>
  <c r="AA28" i="19"/>
  <c r="AC30" i="19"/>
  <c r="AC28" i="19"/>
  <c r="AE30" i="19"/>
  <c r="AE28" i="19"/>
  <c r="G30" i="19"/>
  <c r="G28" i="19"/>
  <c r="I30" i="19"/>
  <c r="I28" i="19"/>
  <c r="K30" i="19"/>
  <c r="K28" i="19"/>
  <c r="M30" i="19"/>
  <c r="M28" i="19"/>
  <c r="O30" i="19"/>
  <c r="O28" i="19"/>
  <c r="Q30" i="19"/>
  <c r="Q28" i="19"/>
  <c r="S30" i="19"/>
  <c r="S28" i="19"/>
  <c r="U30" i="19"/>
  <c r="U28" i="19"/>
  <c r="W30" i="19"/>
  <c r="W28" i="19"/>
  <c r="K122" i="17"/>
  <c r="Y15" i="19"/>
  <c r="L122" i="17"/>
  <c r="AA15" i="19"/>
  <c r="M122" i="17"/>
  <c r="AC15" i="19"/>
  <c r="N122" i="17"/>
  <c r="AE15" i="19"/>
  <c r="B122" i="17"/>
  <c r="G15" i="19"/>
  <c r="C122" i="17"/>
  <c r="I15" i="19"/>
  <c r="D122" i="17"/>
  <c r="K15" i="19"/>
  <c r="E122" i="17"/>
  <c r="M15" i="19"/>
  <c r="F122" i="17"/>
  <c r="O15" i="19"/>
  <c r="G122" i="17"/>
  <c r="Q15" i="19"/>
  <c r="H122" i="17"/>
  <c r="S15" i="19"/>
  <c r="I122" i="17"/>
  <c r="U15" i="19"/>
  <c r="J122" i="17"/>
  <c r="W15" i="19"/>
  <c r="R84" i="19"/>
  <c r="R209" i="19"/>
  <c r="T209" i="19"/>
  <c r="Z209" i="19"/>
  <c r="X209" i="19"/>
  <c r="T84" i="19"/>
  <c r="F135" i="17"/>
  <c r="G135" i="17"/>
  <c r="H135" i="17"/>
  <c r="O123" i="17"/>
  <c r="K135" i="17"/>
  <c r="J139" i="17"/>
  <c r="L135" i="17"/>
  <c r="M135" i="17"/>
  <c r="B135" i="17"/>
  <c r="N135" i="17"/>
  <c r="E139" i="17"/>
  <c r="C135" i="17"/>
  <c r="Y209" i="19"/>
  <c r="I209" i="19"/>
  <c r="K209" i="19"/>
  <c r="S209" i="19"/>
  <c r="U209" i="19"/>
  <c r="AA209" i="19"/>
  <c r="W209" i="19"/>
  <c r="G209" i="19"/>
  <c r="AE209" i="19"/>
  <c r="Q209" i="19"/>
  <c r="O209" i="19"/>
  <c r="M209" i="19"/>
  <c r="AC84" i="19"/>
  <c r="M134" i="17"/>
  <c r="I84" i="19"/>
  <c r="C134" i="17"/>
  <c r="K84" i="19"/>
  <c r="D134" i="17"/>
  <c r="M84" i="19"/>
  <c r="E134" i="17"/>
  <c r="O84" i="19"/>
  <c r="F134" i="17"/>
  <c r="Q84" i="19"/>
  <c r="G134" i="17"/>
  <c r="S84" i="19"/>
  <c r="H134" i="17"/>
  <c r="U84" i="19"/>
  <c r="I134" i="17"/>
  <c r="G84" i="19"/>
  <c r="B134" i="17"/>
  <c r="W84" i="19"/>
  <c r="J134" i="17"/>
  <c r="Y84" i="19"/>
  <c r="K134" i="17"/>
  <c r="AA84" i="19"/>
  <c r="L134" i="17"/>
  <c r="AC209" i="19"/>
  <c r="O138" i="17" l="1"/>
  <c r="O122" i="17"/>
  <c r="O135" i="17"/>
  <c r="O139" i="17"/>
  <c r="U129" i="22" l="1"/>
  <c r="U128" i="22"/>
  <c r="U127" i="22"/>
  <c r="U129" i="20"/>
  <c r="U128" i="20"/>
  <c r="D152" i="13" l="1"/>
  <c r="D151" i="13"/>
  <c r="D1" i="18" l="1"/>
  <c r="F1" i="19"/>
  <c r="H1" i="16"/>
  <c r="E1" i="15"/>
  <c r="Q1" i="10"/>
  <c r="B2" i="9"/>
  <c r="R128" i="15" l="1"/>
  <c r="R34" i="15"/>
  <c r="R15" i="15"/>
  <c r="R14" i="15"/>
  <c r="R13" i="15"/>
  <c r="R12" i="15"/>
  <c r="R11" i="15"/>
  <c r="R10" i="15"/>
  <c r="R9" i="15"/>
  <c r="R8" i="15"/>
  <c r="R7" i="15"/>
  <c r="R6" i="15"/>
  <c r="R5" i="15"/>
  <c r="R4" i="15"/>
  <c r="C189" i="15"/>
  <c r="S189" i="15" s="1"/>
  <c r="P188" i="15"/>
  <c r="O188" i="15"/>
  <c r="N188" i="15"/>
  <c r="M188" i="15"/>
  <c r="L188" i="15"/>
  <c r="K188" i="15"/>
  <c r="J188" i="15"/>
  <c r="I188" i="15"/>
  <c r="H188" i="15"/>
  <c r="G188" i="15"/>
  <c r="F188" i="15"/>
  <c r="E188" i="15"/>
  <c r="D188" i="15"/>
  <c r="C188" i="15"/>
  <c r="S188" i="15" s="1"/>
  <c r="P187" i="15"/>
  <c r="O187" i="15"/>
  <c r="N187" i="15"/>
  <c r="M187" i="15"/>
  <c r="L187" i="15"/>
  <c r="K187" i="15"/>
  <c r="J187" i="15"/>
  <c r="I187" i="15"/>
  <c r="H187" i="15"/>
  <c r="G187" i="15"/>
  <c r="F187" i="15"/>
  <c r="E187" i="15"/>
  <c r="D187" i="15"/>
  <c r="C187" i="15"/>
  <c r="S187" i="15" s="1"/>
  <c r="C186" i="15"/>
  <c r="S186" i="15" s="1"/>
  <c r="C185" i="15"/>
  <c r="S185" i="15" s="1"/>
  <c r="P184" i="15"/>
  <c r="O184" i="15"/>
  <c r="N184" i="15"/>
  <c r="M184" i="15"/>
  <c r="L184" i="15"/>
  <c r="K184" i="15"/>
  <c r="J184" i="15"/>
  <c r="I184" i="15"/>
  <c r="H184" i="15"/>
  <c r="G184" i="15"/>
  <c r="F184" i="15"/>
  <c r="E184" i="15"/>
  <c r="D184" i="15"/>
  <c r="C184" i="15"/>
  <c r="S184" i="15" s="1"/>
  <c r="P183" i="15"/>
  <c r="O183" i="15"/>
  <c r="N183" i="15"/>
  <c r="M183" i="15"/>
  <c r="L183" i="15"/>
  <c r="K183" i="15"/>
  <c r="J183" i="15"/>
  <c r="I183" i="15"/>
  <c r="H183" i="15"/>
  <c r="G183" i="15"/>
  <c r="F183" i="15"/>
  <c r="E183" i="15"/>
  <c r="D183" i="15"/>
  <c r="C183" i="15"/>
  <c r="S183" i="15" s="1"/>
  <c r="P182" i="15"/>
  <c r="O182" i="15"/>
  <c r="N182" i="15"/>
  <c r="M182" i="15"/>
  <c r="L182" i="15"/>
  <c r="K182" i="15"/>
  <c r="J182" i="15"/>
  <c r="I182" i="15"/>
  <c r="H182" i="15"/>
  <c r="G182" i="15"/>
  <c r="F182" i="15"/>
  <c r="E182" i="15"/>
  <c r="D182" i="15"/>
  <c r="C182" i="15"/>
  <c r="S182" i="15" s="1"/>
  <c r="P181" i="15"/>
  <c r="O181" i="15"/>
  <c r="N181" i="15"/>
  <c r="M181" i="15"/>
  <c r="L181" i="15"/>
  <c r="K181" i="15"/>
  <c r="J181" i="15"/>
  <c r="I181" i="15"/>
  <c r="H181" i="15"/>
  <c r="G181" i="15"/>
  <c r="F181" i="15"/>
  <c r="E181" i="15"/>
  <c r="D181" i="15"/>
  <c r="C181" i="15"/>
  <c r="S181" i="15" s="1"/>
  <c r="P180" i="15"/>
  <c r="O180" i="15"/>
  <c r="N180" i="15"/>
  <c r="M180" i="15"/>
  <c r="L180" i="15"/>
  <c r="K180" i="15"/>
  <c r="J180" i="15"/>
  <c r="I180" i="15"/>
  <c r="H180" i="15"/>
  <c r="G180" i="15"/>
  <c r="F180" i="15"/>
  <c r="E180" i="15"/>
  <c r="D180" i="15"/>
  <c r="C180" i="15"/>
  <c r="S180" i="15" s="1"/>
  <c r="P179" i="15"/>
  <c r="O179" i="15"/>
  <c r="N179" i="15"/>
  <c r="M179" i="15"/>
  <c r="L179" i="15"/>
  <c r="K179" i="15"/>
  <c r="J179" i="15"/>
  <c r="I179" i="15"/>
  <c r="H179" i="15"/>
  <c r="G179" i="15"/>
  <c r="F179" i="15"/>
  <c r="E179" i="15"/>
  <c r="D179" i="15"/>
  <c r="C179" i="15"/>
  <c r="S179" i="15" s="1"/>
  <c r="P178" i="15"/>
  <c r="O178" i="15"/>
  <c r="N178" i="15"/>
  <c r="M178" i="15"/>
  <c r="L178" i="15"/>
  <c r="K178" i="15"/>
  <c r="J178" i="15"/>
  <c r="I178" i="15"/>
  <c r="H178" i="15"/>
  <c r="G178" i="15"/>
  <c r="F178" i="15"/>
  <c r="E178" i="15"/>
  <c r="D178" i="15"/>
  <c r="C178" i="15"/>
  <c r="S178" i="15" s="1"/>
  <c r="P177" i="15"/>
  <c r="O177" i="15"/>
  <c r="N177" i="15"/>
  <c r="M177" i="15"/>
  <c r="L177" i="15"/>
  <c r="K177" i="15"/>
  <c r="J177" i="15"/>
  <c r="I177" i="15"/>
  <c r="H177" i="15"/>
  <c r="G177" i="15"/>
  <c r="F177" i="15"/>
  <c r="E177" i="15"/>
  <c r="D177" i="15"/>
  <c r="C177" i="15"/>
  <c r="S177" i="15" s="1"/>
  <c r="P176" i="15"/>
  <c r="O176" i="15"/>
  <c r="N176" i="15"/>
  <c r="M176" i="15"/>
  <c r="L176" i="15"/>
  <c r="K176" i="15"/>
  <c r="J176" i="15"/>
  <c r="I176" i="15"/>
  <c r="H176" i="15"/>
  <c r="G176" i="15"/>
  <c r="F176" i="15"/>
  <c r="E176" i="15"/>
  <c r="D176" i="15"/>
  <c r="C176" i="15"/>
  <c r="S176" i="15" s="1"/>
  <c r="P175" i="15"/>
  <c r="O175" i="15"/>
  <c r="N175" i="15"/>
  <c r="M175" i="15"/>
  <c r="L175" i="15"/>
  <c r="K175" i="15"/>
  <c r="J175" i="15"/>
  <c r="I175" i="15"/>
  <c r="H175" i="15"/>
  <c r="G175" i="15"/>
  <c r="F175" i="15"/>
  <c r="E175" i="15"/>
  <c r="D175" i="15"/>
  <c r="C175" i="15"/>
  <c r="S175" i="15" s="1"/>
  <c r="P174" i="15"/>
  <c r="O174" i="15"/>
  <c r="N174" i="15"/>
  <c r="M174" i="15"/>
  <c r="L174" i="15"/>
  <c r="K174" i="15"/>
  <c r="J174" i="15"/>
  <c r="I174" i="15"/>
  <c r="H174" i="15"/>
  <c r="G174" i="15"/>
  <c r="F174" i="15"/>
  <c r="E174" i="15"/>
  <c r="D174" i="15"/>
  <c r="C174" i="15"/>
  <c r="S174" i="15" s="1"/>
  <c r="P173" i="15"/>
  <c r="O173" i="15"/>
  <c r="N173" i="15"/>
  <c r="M173" i="15"/>
  <c r="L173" i="15"/>
  <c r="K173" i="15"/>
  <c r="J173" i="15"/>
  <c r="I173" i="15"/>
  <c r="H173" i="15"/>
  <c r="G173" i="15"/>
  <c r="F173" i="15"/>
  <c r="E173" i="15"/>
  <c r="D173" i="15"/>
  <c r="C173" i="15"/>
  <c r="S173" i="15" s="1"/>
  <c r="P172" i="15"/>
  <c r="O172" i="15"/>
  <c r="N172" i="15"/>
  <c r="M172" i="15"/>
  <c r="L172" i="15"/>
  <c r="K172" i="15"/>
  <c r="J172" i="15"/>
  <c r="I172" i="15"/>
  <c r="H172" i="15"/>
  <c r="G172" i="15"/>
  <c r="F172" i="15"/>
  <c r="E172" i="15"/>
  <c r="D172" i="15"/>
  <c r="C172" i="15"/>
  <c r="S172" i="15" s="1"/>
  <c r="P171" i="15"/>
  <c r="O171" i="15"/>
  <c r="N171" i="15"/>
  <c r="M171" i="15"/>
  <c r="L171" i="15"/>
  <c r="K171" i="15"/>
  <c r="J171" i="15"/>
  <c r="I171" i="15"/>
  <c r="H171" i="15"/>
  <c r="G171" i="15"/>
  <c r="F171" i="15"/>
  <c r="E171" i="15"/>
  <c r="D171" i="15"/>
  <c r="C171" i="15"/>
  <c r="S171" i="15" s="1"/>
  <c r="P170" i="15"/>
  <c r="O170" i="15"/>
  <c r="N170" i="15"/>
  <c r="M170" i="15"/>
  <c r="L170" i="15"/>
  <c r="K170" i="15"/>
  <c r="J170" i="15"/>
  <c r="I170" i="15"/>
  <c r="H170" i="15"/>
  <c r="G170" i="15"/>
  <c r="F170" i="15"/>
  <c r="E170" i="15"/>
  <c r="D170" i="15"/>
  <c r="C170" i="15"/>
  <c r="S170" i="15" s="1"/>
  <c r="P169" i="15"/>
  <c r="O169" i="15"/>
  <c r="N169" i="15"/>
  <c r="M169" i="15"/>
  <c r="L169" i="15"/>
  <c r="K169" i="15"/>
  <c r="J169" i="15"/>
  <c r="I169" i="15"/>
  <c r="H169" i="15"/>
  <c r="G169" i="15"/>
  <c r="F169" i="15"/>
  <c r="E169" i="15"/>
  <c r="D169" i="15"/>
  <c r="C169" i="15"/>
  <c r="S169" i="15" s="1"/>
  <c r="P168" i="15"/>
  <c r="O168" i="15"/>
  <c r="N168" i="15"/>
  <c r="M168" i="15"/>
  <c r="L168" i="15"/>
  <c r="K168" i="15"/>
  <c r="J168" i="15"/>
  <c r="I168" i="15"/>
  <c r="H168" i="15"/>
  <c r="G168" i="15"/>
  <c r="F168" i="15"/>
  <c r="E168" i="15"/>
  <c r="D168" i="15"/>
  <c r="C168" i="15"/>
  <c r="S168" i="15" s="1"/>
  <c r="P167" i="15"/>
  <c r="O167" i="15"/>
  <c r="N167" i="15"/>
  <c r="M167" i="15"/>
  <c r="L167" i="15"/>
  <c r="K167" i="15"/>
  <c r="J167" i="15"/>
  <c r="I167" i="15"/>
  <c r="H167" i="15"/>
  <c r="G167" i="15"/>
  <c r="F167" i="15"/>
  <c r="E167" i="15"/>
  <c r="D167" i="15"/>
  <c r="C167" i="15"/>
  <c r="S167" i="15" s="1"/>
  <c r="P166" i="15"/>
  <c r="O166" i="15"/>
  <c r="N166" i="15"/>
  <c r="M166" i="15"/>
  <c r="L166" i="15"/>
  <c r="K166" i="15"/>
  <c r="J166" i="15"/>
  <c r="I166" i="15"/>
  <c r="H166" i="15"/>
  <c r="G166" i="15"/>
  <c r="F166" i="15"/>
  <c r="E166" i="15"/>
  <c r="D166" i="15"/>
  <c r="C166" i="15"/>
  <c r="S166" i="15" s="1"/>
  <c r="P165" i="15"/>
  <c r="O165" i="15"/>
  <c r="N165" i="15"/>
  <c r="M165" i="15"/>
  <c r="L165" i="15"/>
  <c r="K165" i="15"/>
  <c r="J165" i="15"/>
  <c r="I165" i="15"/>
  <c r="H165" i="15"/>
  <c r="G165" i="15"/>
  <c r="F165" i="15"/>
  <c r="E165" i="15"/>
  <c r="D165" i="15"/>
  <c r="C165" i="15"/>
  <c r="S165" i="15" s="1"/>
  <c r="P164" i="15"/>
  <c r="O164" i="15"/>
  <c r="N164" i="15"/>
  <c r="M164" i="15"/>
  <c r="L164" i="15"/>
  <c r="K164" i="15"/>
  <c r="J164" i="15"/>
  <c r="I164" i="15"/>
  <c r="H164" i="15"/>
  <c r="G164" i="15"/>
  <c r="F164" i="15"/>
  <c r="E164" i="15"/>
  <c r="D164" i="15"/>
  <c r="C164" i="15"/>
  <c r="S164" i="15" s="1"/>
  <c r="P163" i="15"/>
  <c r="O163" i="15"/>
  <c r="N163" i="15"/>
  <c r="M163" i="15"/>
  <c r="L163" i="15"/>
  <c r="K163" i="15"/>
  <c r="J163" i="15"/>
  <c r="I163" i="15"/>
  <c r="H163" i="15"/>
  <c r="G163" i="15"/>
  <c r="F163" i="15"/>
  <c r="E163" i="15"/>
  <c r="D163" i="15"/>
  <c r="C163" i="15"/>
  <c r="S163" i="15" s="1"/>
  <c r="P162" i="15"/>
  <c r="O162" i="15"/>
  <c r="N162" i="15"/>
  <c r="M162" i="15"/>
  <c r="L162" i="15"/>
  <c r="K162" i="15"/>
  <c r="J162" i="15"/>
  <c r="I162" i="15"/>
  <c r="H162" i="15"/>
  <c r="G162" i="15"/>
  <c r="F162" i="15"/>
  <c r="E162" i="15"/>
  <c r="D162" i="15"/>
  <c r="C162" i="15"/>
  <c r="S162" i="15" s="1"/>
  <c r="P161" i="15"/>
  <c r="O161" i="15"/>
  <c r="N161" i="15"/>
  <c r="M161" i="15"/>
  <c r="L161" i="15"/>
  <c r="K161" i="15"/>
  <c r="J161" i="15"/>
  <c r="I161" i="15"/>
  <c r="H161" i="15"/>
  <c r="G161" i="15"/>
  <c r="F161" i="15"/>
  <c r="E161" i="15"/>
  <c r="D161" i="15"/>
  <c r="C161" i="15"/>
  <c r="S161" i="15" s="1"/>
  <c r="P160" i="15"/>
  <c r="O160" i="15"/>
  <c r="N160" i="15"/>
  <c r="M160" i="15"/>
  <c r="L160" i="15"/>
  <c r="K160" i="15"/>
  <c r="J160" i="15"/>
  <c r="I160" i="15"/>
  <c r="H160" i="15"/>
  <c r="G160" i="15"/>
  <c r="F160" i="15"/>
  <c r="E160" i="15"/>
  <c r="D160" i="15"/>
  <c r="C160" i="15"/>
  <c r="S160" i="15" s="1"/>
  <c r="P159" i="15"/>
  <c r="O159" i="15"/>
  <c r="N159" i="15"/>
  <c r="M159" i="15"/>
  <c r="L159" i="15"/>
  <c r="K159" i="15"/>
  <c r="J159" i="15"/>
  <c r="I159" i="15"/>
  <c r="H159" i="15"/>
  <c r="G159" i="15"/>
  <c r="F159" i="15"/>
  <c r="E159" i="15"/>
  <c r="D159" i="15"/>
  <c r="C159" i="15"/>
  <c r="S159" i="15" s="1"/>
  <c r="P158" i="15"/>
  <c r="O158" i="15"/>
  <c r="N158" i="15"/>
  <c r="M158" i="15"/>
  <c r="L158" i="15"/>
  <c r="K158" i="15"/>
  <c r="J158" i="15"/>
  <c r="I158" i="15"/>
  <c r="H158" i="15"/>
  <c r="G158" i="15"/>
  <c r="F158" i="15"/>
  <c r="E158" i="15"/>
  <c r="D158" i="15"/>
  <c r="C158" i="15"/>
  <c r="S158" i="15" s="1"/>
  <c r="P157" i="15"/>
  <c r="O157" i="15"/>
  <c r="N157" i="15"/>
  <c r="M157" i="15"/>
  <c r="L157" i="15"/>
  <c r="K157" i="15"/>
  <c r="J157" i="15"/>
  <c r="I157" i="15"/>
  <c r="H157" i="15"/>
  <c r="G157" i="15"/>
  <c r="F157" i="15"/>
  <c r="E157" i="15"/>
  <c r="D157" i="15"/>
  <c r="C157" i="15"/>
  <c r="S157" i="15" s="1"/>
  <c r="P156" i="15"/>
  <c r="O156" i="15"/>
  <c r="N156" i="15"/>
  <c r="M156" i="15"/>
  <c r="L156" i="15"/>
  <c r="K156" i="15"/>
  <c r="J156" i="15"/>
  <c r="I156" i="15"/>
  <c r="H156" i="15"/>
  <c r="G156" i="15"/>
  <c r="F156" i="15"/>
  <c r="E156" i="15"/>
  <c r="D156" i="15"/>
  <c r="C156" i="15"/>
  <c r="S156" i="15" s="1"/>
  <c r="P155" i="15"/>
  <c r="O155" i="15"/>
  <c r="N155" i="15"/>
  <c r="M155" i="15"/>
  <c r="L155" i="15"/>
  <c r="K155" i="15"/>
  <c r="J155" i="15"/>
  <c r="I155" i="15"/>
  <c r="H155" i="15"/>
  <c r="G155" i="15"/>
  <c r="F155" i="15"/>
  <c r="E155" i="15"/>
  <c r="D155" i="15"/>
  <c r="C155" i="15"/>
  <c r="S155" i="15" s="1"/>
  <c r="Q154" i="15"/>
  <c r="P154" i="15"/>
  <c r="O154" i="15"/>
  <c r="N154" i="15"/>
  <c r="M154" i="15"/>
  <c r="L154" i="15"/>
  <c r="K154" i="15"/>
  <c r="J154" i="15"/>
  <c r="I154" i="15"/>
  <c r="H154" i="15"/>
  <c r="G154" i="15"/>
  <c r="F154" i="15"/>
  <c r="E154" i="15"/>
  <c r="D154" i="15"/>
  <c r="C154" i="15"/>
  <c r="S154" i="15" s="1"/>
  <c r="C153" i="15"/>
  <c r="S153" i="15" s="1"/>
  <c r="P152" i="15"/>
  <c r="O152" i="15"/>
  <c r="N152" i="15"/>
  <c r="M152" i="15"/>
  <c r="L152" i="15"/>
  <c r="K152" i="15"/>
  <c r="J152" i="15"/>
  <c r="I152" i="15"/>
  <c r="H152" i="15"/>
  <c r="G152" i="15"/>
  <c r="F152" i="15"/>
  <c r="E152" i="15"/>
  <c r="D152" i="15"/>
  <c r="C152" i="15"/>
  <c r="S152" i="15" s="1"/>
  <c r="P151" i="15"/>
  <c r="O151" i="15"/>
  <c r="N151" i="15"/>
  <c r="M151" i="15"/>
  <c r="L151" i="15"/>
  <c r="K151" i="15"/>
  <c r="J151" i="15"/>
  <c r="I151" i="15"/>
  <c r="H151" i="15"/>
  <c r="G151" i="15"/>
  <c r="F151" i="15"/>
  <c r="E151" i="15"/>
  <c r="D151" i="15"/>
  <c r="C151" i="15"/>
  <c r="S151" i="15" s="1"/>
  <c r="P150" i="15"/>
  <c r="O150" i="15"/>
  <c r="N150" i="15"/>
  <c r="M150" i="15"/>
  <c r="L150" i="15"/>
  <c r="K150" i="15"/>
  <c r="J150" i="15"/>
  <c r="I150" i="15"/>
  <c r="H150" i="15"/>
  <c r="G150" i="15"/>
  <c r="F150" i="15"/>
  <c r="E150" i="15"/>
  <c r="D150" i="15"/>
  <c r="C150" i="15"/>
  <c r="S150" i="15" s="1"/>
  <c r="P149" i="15"/>
  <c r="O149" i="15"/>
  <c r="N149" i="15"/>
  <c r="M149" i="15"/>
  <c r="L149" i="15"/>
  <c r="K149" i="15"/>
  <c r="J149" i="15"/>
  <c r="I149" i="15"/>
  <c r="H149" i="15"/>
  <c r="G149" i="15"/>
  <c r="F149" i="15"/>
  <c r="E149" i="15"/>
  <c r="D149" i="15"/>
  <c r="C149" i="15"/>
  <c r="S149" i="15" s="1"/>
  <c r="P148" i="15"/>
  <c r="O148" i="15"/>
  <c r="N148" i="15"/>
  <c r="M148" i="15"/>
  <c r="L148" i="15"/>
  <c r="K148" i="15"/>
  <c r="J148" i="15"/>
  <c r="I148" i="15"/>
  <c r="H148" i="15"/>
  <c r="G148" i="15"/>
  <c r="F148" i="15"/>
  <c r="E148" i="15"/>
  <c r="D148" i="15"/>
  <c r="C148" i="15"/>
  <c r="S148" i="15" s="1"/>
  <c r="P147" i="15"/>
  <c r="O147" i="15"/>
  <c r="N147" i="15"/>
  <c r="M147" i="15"/>
  <c r="L147" i="15"/>
  <c r="K147" i="15"/>
  <c r="J147" i="15"/>
  <c r="I147" i="15"/>
  <c r="H147" i="15"/>
  <c r="G147" i="15"/>
  <c r="F147" i="15"/>
  <c r="E147" i="15"/>
  <c r="D147" i="15"/>
  <c r="C147" i="15"/>
  <c r="S147" i="15" s="1"/>
  <c r="P146" i="15"/>
  <c r="O146" i="15"/>
  <c r="N146" i="15"/>
  <c r="M146" i="15"/>
  <c r="L146" i="15"/>
  <c r="K146" i="15"/>
  <c r="J146" i="15"/>
  <c r="I146" i="15"/>
  <c r="H146" i="15"/>
  <c r="G146" i="15"/>
  <c r="F146" i="15"/>
  <c r="E146" i="15"/>
  <c r="D146" i="15"/>
  <c r="C146" i="15"/>
  <c r="S146" i="15" s="1"/>
  <c r="P145" i="15"/>
  <c r="O145" i="15"/>
  <c r="N145" i="15"/>
  <c r="M145" i="15"/>
  <c r="L145" i="15"/>
  <c r="K145" i="15"/>
  <c r="J145" i="15"/>
  <c r="I145" i="15"/>
  <c r="H145" i="15"/>
  <c r="G145" i="15"/>
  <c r="F145" i="15"/>
  <c r="E145" i="15"/>
  <c r="D145" i="15"/>
  <c r="C145" i="15"/>
  <c r="S145" i="15" s="1"/>
  <c r="P144" i="15"/>
  <c r="O144" i="15"/>
  <c r="N144" i="15"/>
  <c r="M144" i="15"/>
  <c r="L144" i="15"/>
  <c r="K144" i="15"/>
  <c r="J144" i="15"/>
  <c r="I144" i="15"/>
  <c r="H144" i="15"/>
  <c r="G144" i="15"/>
  <c r="F144" i="15"/>
  <c r="E144" i="15"/>
  <c r="D144" i="15"/>
  <c r="C144" i="15"/>
  <c r="S144" i="15" s="1"/>
  <c r="P143" i="15"/>
  <c r="O143" i="15"/>
  <c r="N143" i="15"/>
  <c r="M143" i="15"/>
  <c r="L143" i="15"/>
  <c r="K143" i="15"/>
  <c r="J143" i="15"/>
  <c r="I143" i="15"/>
  <c r="H143" i="15"/>
  <c r="G143" i="15"/>
  <c r="F143" i="15"/>
  <c r="E143" i="15"/>
  <c r="D143" i="15"/>
  <c r="C143" i="15"/>
  <c r="S143" i="15" s="1"/>
  <c r="Q142" i="15"/>
  <c r="P142" i="15"/>
  <c r="O142" i="15"/>
  <c r="N142" i="15"/>
  <c r="M142" i="15"/>
  <c r="L142" i="15"/>
  <c r="K142" i="15"/>
  <c r="J142" i="15"/>
  <c r="I142" i="15"/>
  <c r="H142" i="15"/>
  <c r="G142" i="15"/>
  <c r="F142" i="15"/>
  <c r="E142" i="15"/>
  <c r="D142" i="15"/>
  <c r="C142" i="15"/>
  <c r="S142" i="15" s="1"/>
  <c r="C141" i="15"/>
  <c r="S141" i="15" s="1"/>
  <c r="P140" i="15"/>
  <c r="O140" i="15"/>
  <c r="N140" i="15"/>
  <c r="M140" i="15"/>
  <c r="L140" i="15"/>
  <c r="K140" i="15"/>
  <c r="J140" i="15"/>
  <c r="I140" i="15"/>
  <c r="H140" i="15"/>
  <c r="G140" i="15"/>
  <c r="F140" i="15"/>
  <c r="E140" i="15"/>
  <c r="D140" i="15"/>
  <c r="C140" i="15"/>
  <c r="S140" i="15" s="1"/>
  <c r="P139" i="15"/>
  <c r="O139" i="15"/>
  <c r="N139" i="15"/>
  <c r="M139" i="15"/>
  <c r="L139" i="15"/>
  <c r="K139" i="15"/>
  <c r="J139" i="15"/>
  <c r="I139" i="15"/>
  <c r="H139" i="15"/>
  <c r="G139" i="15"/>
  <c r="F139" i="15"/>
  <c r="E139" i="15"/>
  <c r="D139" i="15"/>
  <c r="C139" i="15"/>
  <c r="S139" i="15" s="1"/>
  <c r="P138" i="15"/>
  <c r="O138" i="15"/>
  <c r="N138" i="15"/>
  <c r="M138" i="15"/>
  <c r="L138" i="15"/>
  <c r="K138" i="15"/>
  <c r="J138" i="15"/>
  <c r="I138" i="15"/>
  <c r="H138" i="15"/>
  <c r="G138" i="15"/>
  <c r="F138" i="15"/>
  <c r="E138" i="15"/>
  <c r="D138" i="15"/>
  <c r="C138" i="15"/>
  <c r="S138" i="15" s="1"/>
  <c r="P137" i="15"/>
  <c r="O137" i="15"/>
  <c r="N137" i="15"/>
  <c r="M137" i="15"/>
  <c r="L137" i="15"/>
  <c r="K137" i="15"/>
  <c r="J137" i="15"/>
  <c r="I137" i="15"/>
  <c r="H137" i="15"/>
  <c r="G137" i="15"/>
  <c r="F137" i="15"/>
  <c r="E137" i="15"/>
  <c r="D137" i="15"/>
  <c r="C137" i="15"/>
  <c r="S137" i="15" s="1"/>
  <c r="P136" i="15"/>
  <c r="O136" i="15"/>
  <c r="N136" i="15"/>
  <c r="M136" i="15"/>
  <c r="L136" i="15"/>
  <c r="K136" i="15"/>
  <c r="J136" i="15"/>
  <c r="I136" i="15"/>
  <c r="H136" i="15"/>
  <c r="G136" i="15"/>
  <c r="F136" i="15"/>
  <c r="E136" i="15"/>
  <c r="D136" i="15"/>
  <c r="C136" i="15"/>
  <c r="S136" i="15" s="1"/>
  <c r="P135" i="15"/>
  <c r="O135" i="15"/>
  <c r="N135" i="15"/>
  <c r="M135" i="15"/>
  <c r="L135" i="15"/>
  <c r="K135" i="15"/>
  <c r="J135" i="15"/>
  <c r="I135" i="15"/>
  <c r="H135" i="15"/>
  <c r="G135" i="15"/>
  <c r="F135" i="15"/>
  <c r="E135" i="15"/>
  <c r="D135" i="15"/>
  <c r="C135" i="15"/>
  <c r="S135" i="15" s="1"/>
  <c r="P134" i="15"/>
  <c r="O134" i="15"/>
  <c r="N134" i="15"/>
  <c r="M134" i="15"/>
  <c r="L134" i="15"/>
  <c r="K134" i="15"/>
  <c r="J134" i="15"/>
  <c r="I134" i="15"/>
  <c r="H134" i="15"/>
  <c r="G134" i="15"/>
  <c r="F134" i="15"/>
  <c r="E134" i="15"/>
  <c r="D134" i="15"/>
  <c r="C134" i="15"/>
  <c r="S134" i="15" s="1"/>
  <c r="P133" i="15"/>
  <c r="O133" i="15"/>
  <c r="N133" i="15"/>
  <c r="M133" i="15"/>
  <c r="L133" i="15"/>
  <c r="K133" i="15"/>
  <c r="J133" i="15"/>
  <c r="I133" i="15"/>
  <c r="H133" i="15"/>
  <c r="G133" i="15"/>
  <c r="F133" i="15"/>
  <c r="E133" i="15"/>
  <c r="D133" i="15"/>
  <c r="C133" i="15"/>
  <c r="S133" i="15" s="1"/>
  <c r="P132" i="15"/>
  <c r="O132" i="15"/>
  <c r="N132" i="15"/>
  <c r="M132" i="15"/>
  <c r="L132" i="15"/>
  <c r="K132" i="15"/>
  <c r="J132" i="15"/>
  <c r="I132" i="15"/>
  <c r="H132" i="15"/>
  <c r="G132" i="15"/>
  <c r="F132" i="15"/>
  <c r="E132" i="15"/>
  <c r="D132" i="15"/>
  <c r="C132" i="15"/>
  <c r="S132" i="15" s="1"/>
  <c r="P131" i="15"/>
  <c r="O131" i="15"/>
  <c r="N131" i="15"/>
  <c r="M131" i="15"/>
  <c r="L131" i="15"/>
  <c r="K131" i="15"/>
  <c r="J131" i="15"/>
  <c r="I131" i="15"/>
  <c r="H131" i="15"/>
  <c r="G131" i="15"/>
  <c r="F131" i="15"/>
  <c r="E131" i="15"/>
  <c r="D131" i="15"/>
  <c r="C131" i="15"/>
  <c r="S131" i="15" s="1"/>
  <c r="P130" i="15"/>
  <c r="O130" i="15"/>
  <c r="N130" i="15"/>
  <c r="M130" i="15"/>
  <c r="L130" i="15"/>
  <c r="K130" i="15"/>
  <c r="J130" i="15"/>
  <c r="I130" i="15"/>
  <c r="G130" i="15"/>
  <c r="F130" i="15"/>
  <c r="E130" i="15"/>
  <c r="D130" i="15"/>
  <c r="C130" i="15"/>
  <c r="S130" i="15" s="1"/>
  <c r="P129" i="15"/>
  <c r="O129" i="15"/>
  <c r="N129" i="15"/>
  <c r="M129" i="15"/>
  <c r="L129" i="15"/>
  <c r="K129" i="15"/>
  <c r="J129" i="15"/>
  <c r="I129" i="15"/>
  <c r="H129" i="15"/>
  <c r="G129" i="15"/>
  <c r="F129" i="15"/>
  <c r="E129" i="15"/>
  <c r="D129" i="15"/>
  <c r="C129" i="15"/>
  <c r="Q128" i="15"/>
  <c r="P128" i="15"/>
  <c r="O128" i="15"/>
  <c r="N128" i="15"/>
  <c r="M128" i="15"/>
  <c r="L128" i="15"/>
  <c r="K128" i="15"/>
  <c r="J128" i="15"/>
  <c r="I128" i="15"/>
  <c r="H128" i="15"/>
  <c r="G128" i="15"/>
  <c r="F128" i="15"/>
  <c r="E128" i="15"/>
  <c r="D128" i="15"/>
  <c r="C128" i="15"/>
  <c r="S128" i="15" s="1"/>
  <c r="C124" i="15"/>
  <c r="S124" i="15" s="1"/>
  <c r="C123" i="15"/>
  <c r="S123" i="15" s="1"/>
  <c r="P122" i="15"/>
  <c r="O122" i="15"/>
  <c r="N122" i="15"/>
  <c r="M122" i="15"/>
  <c r="L122" i="15"/>
  <c r="K122" i="15"/>
  <c r="J122" i="15"/>
  <c r="I122" i="15"/>
  <c r="H122" i="15"/>
  <c r="G122" i="15"/>
  <c r="F122" i="15"/>
  <c r="E122" i="15"/>
  <c r="D122" i="15"/>
  <c r="C122" i="15"/>
  <c r="S122" i="15" s="1"/>
  <c r="P121" i="15"/>
  <c r="O121" i="15"/>
  <c r="N121" i="15"/>
  <c r="M121" i="15"/>
  <c r="L121" i="15"/>
  <c r="K121" i="15"/>
  <c r="J121" i="15"/>
  <c r="I121" i="15"/>
  <c r="H121" i="15"/>
  <c r="G121" i="15"/>
  <c r="F121" i="15"/>
  <c r="E121" i="15"/>
  <c r="D121" i="15"/>
  <c r="C121" i="15"/>
  <c r="S121" i="15" s="1"/>
  <c r="P120" i="15"/>
  <c r="O120" i="15"/>
  <c r="N120" i="15"/>
  <c r="M120" i="15"/>
  <c r="L120" i="15"/>
  <c r="K120" i="15"/>
  <c r="J120" i="15"/>
  <c r="I120" i="15"/>
  <c r="H120" i="15"/>
  <c r="G120" i="15"/>
  <c r="F120" i="15"/>
  <c r="E120" i="15"/>
  <c r="D120" i="15"/>
  <c r="C120" i="15"/>
  <c r="S120" i="15" s="1"/>
  <c r="P119" i="15"/>
  <c r="O119" i="15"/>
  <c r="N119" i="15"/>
  <c r="M119" i="15"/>
  <c r="L119" i="15"/>
  <c r="K119" i="15"/>
  <c r="J119" i="15"/>
  <c r="I119" i="15"/>
  <c r="H119" i="15"/>
  <c r="G119" i="15"/>
  <c r="F119" i="15"/>
  <c r="E119" i="15"/>
  <c r="D119" i="15"/>
  <c r="C119" i="15"/>
  <c r="S119" i="15" s="1"/>
  <c r="P118" i="15"/>
  <c r="O118" i="15"/>
  <c r="N118" i="15"/>
  <c r="M118" i="15"/>
  <c r="L118" i="15"/>
  <c r="K118" i="15"/>
  <c r="J118" i="15"/>
  <c r="I118" i="15"/>
  <c r="H118" i="15"/>
  <c r="G118" i="15"/>
  <c r="F118" i="15"/>
  <c r="E118" i="15"/>
  <c r="D118" i="15"/>
  <c r="C118" i="15"/>
  <c r="S118" i="15" s="1"/>
  <c r="Q117" i="15"/>
  <c r="P117" i="15"/>
  <c r="O117" i="15"/>
  <c r="N117" i="15"/>
  <c r="M117" i="15"/>
  <c r="L117" i="15"/>
  <c r="K117" i="15"/>
  <c r="J117" i="15"/>
  <c r="I117" i="15"/>
  <c r="H117" i="15"/>
  <c r="G117" i="15"/>
  <c r="F117" i="15"/>
  <c r="E117" i="15"/>
  <c r="D117" i="15"/>
  <c r="C117" i="15"/>
  <c r="S117" i="15" s="1"/>
  <c r="C116" i="15"/>
  <c r="S116" i="15" s="1"/>
  <c r="P115" i="15"/>
  <c r="O115" i="15"/>
  <c r="N115" i="15"/>
  <c r="M115" i="15"/>
  <c r="L115" i="15"/>
  <c r="K115" i="15"/>
  <c r="J115" i="15"/>
  <c r="I115" i="15"/>
  <c r="H115" i="15"/>
  <c r="G115" i="15"/>
  <c r="F115" i="15"/>
  <c r="E115" i="15"/>
  <c r="D115" i="15"/>
  <c r="C115" i="15"/>
  <c r="S115" i="15" s="1"/>
  <c r="P114" i="15"/>
  <c r="O114" i="15"/>
  <c r="N114" i="15"/>
  <c r="M114" i="15"/>
  <c r="L114" i="15"/>
  <c r="K114" i="15"/>
  <c r="J114" i="15"/>
  <c r="I114" i="15"/>
  <c r="H114" i="15"/>
  <c r="G114" i="15"/>
  <c r="F114" i="15"/>
  <c r="E114" i="15"/>
  <c r="D114" i="15"/>
  <c r="C114" i="15"/>
  <c r="S114" i="15" s="1"/>
  <c r="P113" i="15"/>
  <c r="O113" i="15"/>
  <c r="N113" i="15"/>
  <c r="M113" i="15"/>
  <c r="L113" i="15"/>
  <c r="K113" i="15"/>
  <c r="J113" i="15"/>
  <c r="I113" i="15"/>
  <c r="H113" i="15"/>
  <c r="G113" i="15"/>
  <c r="F113" i="15"/>
  <c r="E113" i="15"/>
  <c r="D113" i="15"/>
  <c r="C113" i="15"/>
  <c r="S113" i="15" s="1"/>
  <c r="P112" i="15"/>
  <c r="O112" i="15"/>
  <c r="N112" i="15"/>
  <c r="M112" i="15"/>
  <c r="L112" i="15"/>
  <c r="K112" i="15"/>
  <c r="J112" i="15"/>
  <c r="I112" i="15"/>
  <c r="H112" i="15"/>
  <c r="G112" i="15"/>
  <c r="F112" i="15"/>
  <c r="E112" i="15"/>
  <c r="D112" i="15"/>
  <c r="C112" i="15"/>
  <c r="S112" i="15" s="1"/>
  <c r="P111" i="15"/>
  <c r="O111" i="15"/>
  <c r="N111" i="15"/>
  <c r="M111" i="15"/>
  <c r="L111" i="15"/>
  <c r="K111" i="15"/>
  <c r="J111" i="15"/>
  <c r="I111" i="15"/>
  <c r="H111" i="15"/>
  <c r="G111" i="15"/>
  <c r="F111" i="15"/>
  <c r="E111" i="15"/>
  <c r="D111" i="15"/>
  <c r="C111" i="15"/>
  <c r="S111" i="15" s="1"/>
  <c r="Q110" i="15"/>
  <c r="P110" i="15"/>
  <c r="O110" i="15"/>
  <c r="N110" i="15"/>
  <c r="M110" i="15"/>
  <c r="L110" i="15"/>
  <c r="K110" i="15"/>
  <c r="J110" i="15"/>
  <c r="I110" i="15"/>
  <c r="H110" i="15"/>
  <c r="G110" i="15"/>
  <c r="F110" i="15"/>
  <c r="E110" i="15"/>
  <c r="D110" i="15"/>
  <c r="C110" i="15"/>
  <c r="S110" i="15" s="1"/>
  <c r="C109" i="15"/>
  <c r="S109" i="15" s="1"/>
  <c r="C108" i="15"/>
  <c r="S108" i="15" s="1"/>
  <c r="P107" i="15"/>
  <c r="O107" i="15"/>
  <c r="N107" i="15"/>
  <c r="M107" i="15"/>
  <c r="L107" i="15"/>
  <c r="K107" i="15"/>
  <c r="J107" i="15"/>
  <c r="I107" i="15"/>
  <c r="H107" i="15"/>
  <c r="G107" i="15"/>
  <c r="F107" i="15"/>
  <c r="E107" i="15"/>
  <c r="D107" i="15"/>
  <c r="C107" i="15"/>
  <c r="S107" i="15" s="1"/>
  <c r="P106" i="15"/>
  <c r="O106" i="15"/>
  <c r="N106" i="15"/>
  <c r="M106" i="15"/>
  <c r="L106" i="15"/>
  <c r="K106" i="15"/>
  <c r="J106" i="15"/>
  <c r="I106" i="15"/>
  <c r="H106" i="15"/>
  <c r="G106" i="15"/>
  <c r="F106" i="15"/>
  <c r="E106" i="15"/>
  <c r="D106" i="15"/>
  <c r="C106" i="15"/>
  <c r="S106" i="15" s="1"/>
  <c r="P105" i="15"/>
  <c r="O105" i="15"/>
  <c r="N105" i="15"/>
  <c r="M105" i="15"/>
  <c r="L105" i="15"/>
  <c r="K105" i="15"/>
  <c r="J105" i="15"/>
  <c r="I105" i="15"/>
  <c r="H105" i="15"/>
  <c r="G105" i="15"/>
  <c r="F105" i="15"/>
  <c r="E105" i="15"/>
  <c r="D105" i="15"/>
  <c r="C105" i="15"/>
  <c r="S105" i="15" s="1"/>
  <c r="P104" i="15"/>
  <c r="O104" i="15"/>
  <c r="N104" i="15"/>
  <c r="M104" i="15"/>
  <c r="L104" i="15"/>
  <c r="K104" i="15"/>
  <c r="J104" i="15"/>
  <c r="I104" i="15"/>
  <c r="H104" i="15"/>
  <c r="G104" i="15"/>
  <c r="F104" i="15"/>
  <c r="E104" i="15"/>
  <c r="D104" i="15"/>
  <c r="C104" i="15"/>
  <c r="S104" i="15" s="1"/>
  <c r="P103" i="15"/>
  <c r="O103" i="15"/>
  <c r="N103" i="15"/>
  <c r="M103" i="15"/>
  <c r="L103" i="15"/>
  <c r="K103" i="15"/>
  <c r="J103" i="15"/>
  <c r="I103" i="15"/>
  <c r="H103" i="15"/>
  <c r="G103" i="15"/>
  <c r="F103" i="15"/>
  <c r="E103" i="15"/>
  <c r="D103" i="15"/>
  <c r="C103" i="15"/>
  <c r="S103" i="15" s="1"/>
  <c r="P102" i="15"/>
  <c r="O102" i="15"/>
  <c r="N102" i="15"/>
  <c r="M102" i="15"/>
  <c r="L102" i="15"/>
  <c r="K102" i="15"/>
  <c r="J102" i="15"/>
  <c r="I102" i="15"/>
  <c r="H102" i="15"/>
  <c r="G102" i="15"/>
  <c r="F102" i="15"/>
  <c r="E102" i="15"/>
  <c r="D102" i="15"/>
  <c r="C102" i="15"/>
  <c r="S102" i="15" s="1"/>
  <c r="P101" i="15"/>
  <c r="O101" i="15"/>
  <c r="N101" i="15"/>
  <c r="M101" i="15"/>
  <c r="L101" i="15"/>
  <c r="K101" i="15"/>
  <c r="J101" i="15"/>
  <c r="I101" i="15"/>
  <c r="H101" i="15"/>
  <c r="G101" i="15"/>
  <c r="F101" i="15"/>
  <c r="E101" i="15"/>
  <c r="D101" i="15"/>
  <c r="C101" i="15"/>
  <c r="S101" i="15" s="1"/>
  <c r="P100" i="15"/>
  <c r="O100" i="15"/>
  <c r="N100" i="15"/>
  <c r="M100" i="15"/>
  <c r="L100" i="15"/>
  <c r="K100" i="15"/>
  <c r="J100" i="15"/>
  <c r="I100" i="15"/>
  <c r="H100" i="15"/>
  <c r="G100" i="15"/>
  <c r="F100" i="15"/>
  <c r="E100" i="15"/>
  <c r="D100" i="15"/>
  <c r="C100" i="15"/>
  <c r="S100" i="15" s="1"/>
  <c r="P99" i="15"/>
  <c r="O99" i="15"/>
  <c r="N99" i="15"/>
  <c r="M99" i="15"/>
  <c r="L99" i="15"/>
  <c r="K99" i="15"/>
  <c r="J99" i="15"/>
  <c r="I99" i="15"/>
  <c r="H99" i="15"/>
  <c r="G99" i="15"/>
  <c r="F99" i="15"/>
  <c r="E99" i="15"/>
  <c r="D99" i="15"/>
  <c r="C99" i="15"/>
  <c r="S99" i="15" s="1"/>
  <c r="P98" i="15"/>
  <c r="O98" i="15"/>
  <c r="N98" i="15"/>
  <c r="M98" i="15"/>
  <c r="L98" i="15"/>
  <c r="K98" i="15"/>
  <c r="J98" i="15"/>
  <c r="I98" i="15"/>
  <c r="H98" i="15"/>
  <c r="G98" i="15"/>
  <c r="F98" i="15"/>
  <c r="E98" i="15"/>
  <c r="D98" i="15"/>
  <c r="C98" i="15"/>
  <c r="S98" i="15" s="1"/>
  <c r="Q97" i="15"/>
  <c r="P97" i="15"/>
  <c r="O97" i="15"/>
  <c r="N97" i="15"/>
  <c r="M97" i="15"/>
  <c r="L97" i="15"/>
  <c r="K97" i="15"/>
  <c r="J97" i="15"/>
  <c r="I97" i="15"/>
  <c r="H97" i="15"/>
  <c r="G97" i="15"/>
  <c r="F97" i="15"/>
  <c r="E97" i="15"/>
  <c r="D97" i="15"/>
  <c r="C97" i="15"/>
  <c r="S97" i="15" s="1"/>
  <c r="C96" i="15"/>
  <c r="S96" i="15" s="1"/>
  <c r="P95" i="15"/>
  <c r="O95" i="15"/>
  <c r="N95" i="15"/>
  <c r="M95" i="15"/>
  <c r="L95" i="15"/>
  <c r="K95" i="15"/>
  <c r="J95" i="15"/>
  <c r="I95" i="15"/>
  <c r="H95" i="15"/>
  <c r="G95" i="15"/>
  <c r="F95" i="15"/>
  <c r="E95" i="15"/>
  <c r="D95" i="15"/>
  <c r="C95" i="15"/>
  <c r="S95" i="15" s="1"/>
  <c r="P94" i="15"/>
  <c r="O94" i="15"/>
  <c r="N94" i="15"/>
  <c r="M94" i="15"/>
  <c r="L94" i="15"/>
  <c r="K94" i="15"/>
  <c r="J94" i="15"/>
  <c r="I94" i="15"/>
  <c r="H94" i="15"/>
  <c r="G94" i="15"/>
  <c r="F94" i="15"/>
  <c r="E94" i="15"/>
  <c r="D94" i="15"/>
  <c r="C94" i="15"/>
  <c r="S94" i="15" s="1"/>
  <c r="P93" i="15"/>
  <c r="O93" i="15"/>
  <c r="N93" i="15"/>
  <c r="M93" i="15"/>
  <c r="L93" i="15"/>
  <c r="K93" i="15"/>
  <c r="J93" i="15"/>
  <c r="I93" i="15"/>
  <c r="H93" i="15"/>
  <c r="G93" i="15"/>
  <c r="F93" i="15"/>
  <c r="E93" i="15"/>
  <c r="D93" i="15"/>
  <c r="C93" i="15"/>
  <c r="S93" i="15" s="1"/>
  <c r="P92" i="15"/>
  <c r="O92" i="15"/>
  <c r="N92" i="15"/>
  <c r="M92" i="15"/>
  <c r="L92" i="15"/>
  <c r="K92" i="15"/>
  <c r="J92" i="15"/>
  <c r="I92" i="15"/>
  <c r="H92" i="15"/>
  <c r="G92" i="15"/>
  <c r="F92" i="15"/>
  <c r="E92" i="15"/>
  <c r="D92" i="15"/>
  <c r="C92" i="15"/>
  <c r="S92" i="15" s="1"/>
  <c r="P91" i="15"/>
  <c r="O91" i="15"/>
  <c r="N91" i="15"/>
  <c r="M91" i="15"/>
  <c r="L91" i="15"/>
  <c r="K91" i="15"/>
  <c r="J91" i="15"/>
  <c r="I91" i="15"/>
  <c r="H91" i="15"/>
  <c r="G91" i="15"/>
  <c r="F91" i="15"/>
  <c r="E91" i="15"/>
  <c r="D91" i="15"/>
  <c r="C91" i="15"/>
  <c r="S91" i="15" s="1"/>
  <c r="P90" i="15"/>
  <c r="O90" i="15"/>
  <c r="N90" i="15"/>
  <c r="M90" i="15"/>
  <c r="L90" i="15"/>
  <c r="K90" i="15"/>
  <c r="J90" i="15"/>
  <c r="I90" i="15"/>
  <c r="H90" i="15"/>
  <c r="G90" i="15"/>
  <c r="F90" i="15"/>
  <c r="E90" i="15"/>
  <c r="D90" i="15"/>
  <c r="C90" i="15"/>
  <c r="S90" i="15" s="1"/>
  <c r="P89" i="15"/>
  <c r="O89" i="15"/>
  <c r="N89" i="15"/>
  <c r="M89" i="15"/>
  <c r="L89" i="15"/>
  <c r="K89" i="15"/>
  <c r="J89" i="15"/>
  <c r="I89" i="15"/>
  <c r="H89" i="15"/>
  <c r="G89" i="15"/>
  <c r="F89" i="15"/>
  <c r="E89" i="15"/>
  <c r="D89" i="15"/>
  <c r="C89" i="15"/>
  <c r="S89" i="15" s="1"/>
  <c r="P88" i="15"/>
  <c r="O88" i="15"/>
  <c r="N88" i="15"/>
  <c r="M88" i="15"/>
  <c r="L88" i="15"/>
  <c r="K88" i="15"/>
  <c r="J88" i="15"/>
  <c r="I88" i="15"/>
  <c r="H88" i="15"/>
  <c r="G88" i="15"/>
  <c r="F88" i="15"/>
  <c r="E88" i="15"/>
  <c r="D88" i="15"/>
  <c r="C88" i="15"/>
  <c r="S88" i="15" s="1"/>
  <c r="P87" i="15"/>
  <c r="O87" i="15"/>
  <c r="N87" i="15"/>
  <c r="M87" i="15"/>
  <c r="L87" i="15"/>
  <c r="K87" i="15"/>
  <c r="J87" i="15"/>
  <c r="I87" i="15"/>
  <c r="H87" i="15"/>
  <c r="G87" i="15"/>
  <c r="F87" i="15"/>
  <c r="E87" i="15"/>
  <c r="D87" i="15"/>
  <c r="C87" i="15"/>
  <c r="S87" i="15" s="1"/>
  <c r="P86" i="15"/>
  <c r="O86" i="15"/>
  <c r="N86" i="15"/>
  <c r="M86" i="15"/>
  <c r="L86" i="15"/>
  <c r="K86" i="15"/>
  <c r="J86" i="15"/>
  <c r="I86" i="15"/>
  <c r="H86" i="15"/>
  <c r="G86" i="15"/>
  <c r="F86" i="15"/>
  <c r="E86" i="15"/>
  <c r="D86" i="15"/>
  <c r="C86" i="15"/>
  <c r="S86" i="15" s="1"/>
  <c r="S129" i="15"/>
  <c r="P116" i="15"/>
  <c r="O116" i="15"/>
  <c r="N116" i="15"/>
  <c r="M116" i="15"/>
  <c r="L116" i="15"/>
  <c r="K116" i="15"/>
  <c r="J116" i="15"/>
  <c r="I116" i="15"/>
  <c r="H116" i="15"/>
  <c r="G116" i="15"/>
  <c r="F116" i="15"/>
  <c r="E116" i="15"/>
  <c r="D116" i="15"/>
  <c r="P108" i="15"/>
  <c r="O108" i="15"/>
  <c r="N108" i="15"/>
  <c r="M108" i="15"/>
  <c r="L108" i="15"/>
  <c r="K108" i="15"/>
  <c r="J108" i="15"/>
  <c r="I108" i="15"/>
  <c r="H108" i="15"/>
  <c r="G108" i="15"/>
  <c r="F108" i="15"/>
  <c r="E108" i="15"/>
  <c r="D108" i="15"/>
  <c r="P96" i="15"/>
  <c r="O96" i="15"/>
  <c r="N96" i="15"/>
  <c r="M96" i="15"/>
  <c r="L96" i="15"/>
  <c r="K96" i="15"/>
  <c r="J96" i="15"/>
  <c r="I96" i="15"/>
  <c r="H96" i="15"/>
  <c r="G96" i="15"/>
  <c r="F96" i="15"/>
  <c r="E96" i="15"/>
  <c r="D96" i="15"/>
  <c r="G125" i="5"/>
  <c r="B232" i="23" l="1"/>
  <c r="O231" i="23"/>
  <c r="N231" i="23"/>
  <c r="M231" i="23"/>
  <c r="L231" i="23"/>
  <c r="K231" i="23"/>
  <c r="J231" i="23"/>
  <c r="I231" i="23"/>
  <c r="H231" i="23"/>
  <c r="G231" i="23"/>
  <c r="F231" i="23"/>
  <c r="E231" i="23"/>
  <c r="D231" i="23"/>
  <c r="C231" i="23"/>
  <c r="B231" i="23"/>
  <c r="O230" i="23"/>
  <c r="N230" i="23"/>
  <c r="M230" i="23"/>
  <c r="L230" i="23"/>
  <c r="K230" i="23"/>
  <c r="J230" i="23"/>
  <c r="I230" i="23"/>
  <c r="H230" i="23"/>
  <c r="G230" i="23"/>
  <c r="F230" i="23"/>
  <c r="E230" i="23"/>
  <c r="D230" i="23"/>
  <c r="C230" i="23"/>
  <c r="B230" i="23"/>
  <c r="B229" i="23"/>
  <c r="B228" i="23"/>
  <c r="O227" i="23"/>
  <c r="N227" i="23"/>
  <c r="M227" i="23"/>
  <c r="L227" i="23"/>
  <c r="K227" i="23"/>
  <c r="J227" i="23"/>
  <c r="I227" i="23"/>
  <c r="H227" i="23"/>
  <c r="G227" i="23"/>
  <c r="F227" i="23"/>
  <c r="E227" i="23"/>
  <c r="D227" i="23"/>
  <c r="C227" i="23"/>
  <c r="B227" i="23"/>
  <c r="O226" i="23"/>
  <c r="N226" i="23"/>
  <c r="M226" i="23"/>
  <c r="L226" i="23"/>
  <c r="K226" i="23"/>
  <c r="J226" i="23"/>
  <c r="I226" i="23"/>
  <c r="H226" i="23"/>
  <c r="G226" i="23"/>
  <c r="F226" i="23"/>
  <c r="E226" i="23"/>
  <c r="D226" i="23"/>
  <c r="C226" i="23"/>
  <c r="B226" i="23"/>
  <c r="O225" i="23"/>
  <c r="N225" i="23"/>
  <c r="M225" i="23"/>
  <c r="L225" i="23"/>
  <c r="K225" i="23"/>
  <c r="J225" i="23"/>
  <c r="I225" i="23"/>
  <c r="H225" i="23"/>
  <c r="G225" i="23"/>
  <c r="F225" i="23"/>
  <c r="E225" i="23"/>
  <c r="D225" i="23"/>
  <c r="C225" i="23"/>
  <c r="B225" i="23"/>
  <c r="O224" i="23"/>
  <c r="N224" i="23"/>
  <c r="M224" i="23"/>
  <c r="L224" i="23"/>
  <c r="K224" i="23"/>
  <c r="J224" i="23"/>
  <c r="I224" i="23"/>
  <c r="H224" i="23"/>
  <c r="G224" i="23"/>
  <c r="F224" i="23"/>
  <c r="E224" i="23"/>
  <c r="D224" i="23"/>
  <c r="C224" i="23"/>
  <c r="B224" i="23"/>
  <c r="O223" i="23"/>
  <c r="N223" i="23"/>
  <c r="M223" i="23"/>
  <c r="L223" i="23"/>
  <c r="K223" i="23"/>
  <c r="J223" i="23"/>
  <c r="I223" i="23"/>
  <c r="H223" i="23"/>
  <c r="G223" i="23"/>
  <c r="F223" i="23"/>
  <c r="E223" i="23"/>
  <c r="D223" i="23"/>
  <c r="C223" i="23"/>
  <c r="B223" i="23"/>
  <c r="O222" i="23"/>
  <c r="N222" i="23"/>
  <c r="M222" i="23"/>
  <c r="L222" i="23"/>
  <c r="K222" i="23"/>
  <c r="J222" i="23"/>
  <c r="I222" i="23"/>
  <c r="H222" i="23"/>
  <c r="G222" i="23"/>
  <c r="F222" i="23"/>
  <c r="E222" i="23"/>
  <c r="D222" i="23"/>
  <c r="C222" i="23"/>
  <c r="B222" i="23"/>
  <c r="O221" i="23"/>
  <c r="N221" i="23"/>
  <c r="M221" i="23"/>
  <c r="L221" i="23"/>
  <c r="K221" i="23"/>
  <c r="J221" i="23"/>
  <c r="I221" i="23"/>
  <c r="H221" i="23"/>
  <c r="G221" i="23"/>
  <c r="F221" i="23"/>
  <c r="E221" i="23"/>
  <c r="D221" i="23"/>
  <c r="C221" i="23"/>
  <c r="B221" i="23"/>
  <c r="O220" i="23"/>
  <c r="N220" i="23"/>
  <c r="M220" i="23"/>
  <c r="L220" i="23"/>
  <c r="K220" i="23"/>
  <c r="J220" i="23"/>
  <c r="I220" i="23"/>
  <c r="H220" i="23"/>
  <c r="G220" i="23"/>
  <c r="F220" i="23"/>
  <c r="E220" i="23"/>
  <c r="D220" i="23"/>
  <c r="C220" i="23"/>
  <c r="B220" i="23"/>
  <c r="O219" i="23"/>
  <c r="N219" i="23"/>
  <c r="M219" i="23"/>
  <c r="L219" i="23"/>
  <c r="K219" i="23"/>
  <c r="J219" i="23"/>
  <c r="I219" i="23"/>
  <c r="H219" i="23"/>
  <c r="G219" i="23"/>
  <c r="F219" i="23"/>
  <c r="E219" i="23"/>
  <c r="D219" i="23"/>
  <c r="C219" i="23"/>
  <c r="B219" i="23"/>
  <c r="O218" i="23"/>
  <c r="N218" i="23"/>
  <c r="M218" i="23"/>
  <c r="L218" i="23"/>
  <c r="K218" i="23"/>
  <c r="J218" i="23"/>
  <c r="I218" i="23"/>
  <c r="H218" i="23"/>
  <c r="G218" i="23"/>
  <c r="F218" i="23"/>
  <c r="E218" i="23"/>
  <c r="D218" i="23"/>
  <c r="C218" i="23"/>
  <c r="B218" i="23"/>
  <c r="O217" i="23"/>
  <c r="N217" i="23"/>
  <c r="M217" i="23"/>
  <c r="L217" i="23"/>
  <c r="K217" i="23"/>
  <c r="J217" i="23"/>
  <c r="I217" i="23"/>
  <c r="H217" i="23"/>
  <c r="G217" i="23"/>
  <c r="F217" i="23"/>
  <c r="E217" i="23"/>
  <c r="D217" i="23"/>
  <c r="C217" i="23"/>
  <c r="B217" i="23"/>
  <c r="O216" i="23"/>
  <c r="N216" i="23"/>
  <c r="M216" i="23"/>
  <c r="L216" i="23"/>
  <c r="K216" i="23"/>
  <c r="J216" i="23"/>
  <c r="I216" i="23"/>
  <c r="H216" i="23"/>
  <c r="G216" i="23"/>
  <c r="F216" i="23"/>
  <c r="E216" i="23"/>
  <c r="D216" i="23"/>
  <c r="C216" i="23"/>
  <c r="B216" i="23"/>
  <c r="O215" i="23"/>
  <c r="N215" i="23"/>
  <c r="M215" i="23"/>
  <c r="L215" i="23"/>
  <c r="K215" i="23"/>
  <c r="J215" i="23"/>
  <c r="I215" i="23"/>
  <c r="H215" i="23"/>
  <c r="G215" i="23"/>
  <c r="F215" i="23"/>
  <c r="E215" i="23"/>
  <c r="D215" i="23"/>
  <c r="C215" i="23"/>
  <c r="B215" i="23"/>
  <c r="O214" i="23"/>
  <c r="N214" i="23"/>
  <c r="M214" i="23"/>
  <c r="L214" i="23"/>
  <c r="K214" i="23"/>
  <c r="J214" i="23"/>
  <c r="I214" i="23"/>
  <c r="H214" i="23"/>
  <c r="G214" i="23"/>
  <c r="F214" i="23"/>
  <c r="E214" i="23"/>
  <c r="D214" i="23"/>
  <c r="C214" i="23"/>
  <c r="B214" i="23"/>
  <c r="O213" i="23"/>
  <c r="N213" i="23"/>
  <c r="M213" i="23"/>
  <c r="L213" i="23"/>
  <c r="K213" i="23"/>
  <c r="J213" i="23"/>
  <c r="I213" i="23"/>
  <c r="H213" i="23"/>
  <c r="G213" i="23"/>
  <c r="F213" i="23"/>
  <c r="E213" i="23"/>
  <c r="D213" i="23"/>
  <c r="C213" i="23"/>
  <c r="B213" i="23"/>
  <c r="O212" i="23"/>
  <c r="N212" i="23"/>
  <c r="M212" i="23"/>
  <c r="L212" i="23"/>
  <c r="K212" i="23"/>
  <c r="J212" i="23"/>
  <c r="I212" i="23"/>
  <c r="H212" i="23"/>
  <c r="G212" i="23"/>
  <c r="F212" i="23"/>
  <c r="E212" i="23"/>
  <c r="D212" i="23"/>
  <c r="C212" i="23"/>
  <c r="B212" i="23"/>
  <c r="O211" i="23"/>
  <c r="N211" i="23"/>
  <c r="M211" i="23"/>
  <c r="L211" i="23"/>
  <c r="K211" i="23"/>
  <c r="J211" i="23"/>
  <c r="I211" i="23"/>
  <c r="H211" i="23"/>
  <c r="G211" i="23"/>
  <c r="F211" i="23"/>
  <c r="E211" i="23"/>
  <c r="D211" i="23"/>
  <c r="C211" i="23"/>
  <c r="B211" i="23"/>
  <c r="O210" i="23"/>
  <c r="N210" i="23"/>
  <c r="M210" i="23"/>
  <c r="L210" i="23"/>
  <c r="K210" i="23"/>
  <c r="J210" i="23"/>
  <c r="I210" i="23"/>
  <c r="H210" i="23"/>
  <c r="G210" i="23"/>
  <c r="F210" i="23"/>
  <c r="E210" i="23"/>
  <c r="D210" i="23"/>
  <c r="C210" i="23"/>
  <c r="B210" i="23"/>
  <c r="O209" i="23"/>
  <c r="N209" i="23"/>
  <c r="M209" i="23"/>
  <c r="L209" i="23"/>
  <c r="K209" i="23"/>
  <c r="J209" i="23"/>
  <c r="I209" i="23"/>
  <c r="H209" i="23"/>
  <c r="G209" i="23"/>
  <c r="F209" i="23"/>
  <c r="E209" i="23"/>
  <c r="D209" i="23"/>
  <c r="C209" i="23"/>
  <c r="B209" i="23"/>
  <c r="O208" i="23"/>
  <c r="N208" i="23"/>
  <c r="M208" i="23"/>
  <c r="L208" i="23"/>
  <c r="K208" i="23"/>
  <c r="J208" i="23"/>
  <c r="I208" i="23"/>
  <c r="H208" i="23"/>
  <c r="G208" i="23"/>
  <c r="F208" i="23"/>
  <c r="E208" i="23"/>
  <c r="D208" i="23"/>
  <c r="C208" i="23"/>
  <c r="B208" i="23"/>
  <c r="O207" i="23"/>
  <c r="N207" i="23"/>
  <c r="M207" i="23"/>
  <c r="L207" i="23"/>
  <c r="K207" i="23"/>
  <c r="J207" i="23"/>
  <c r="I207" i="23"/>
  <c r="H207" i="23"/>
  <c r="G207" i="23"/>
  <c r="F207" i="23"/>
  <c r="E207" i="23"/>
  <c r="D207" i="23"/>
  <c r="C207" i="23"/>
  <c r="B207" i="23"/>
  <c r="O206" i="23"/>
  <c r="N206" i="23"/>
  <c r="M206" i="23"/>
  <c r="L206" i="23"/>
  <c r="K206" i="23"/>
  <c r="J206" i="23"/>
  <c r="I206" i="23"/>
  <c r="H206" i="23"/>
  <c r="G206" i="23"/>
  <c r="F206" i="23"/>
  <c r="E206" i="23"/>
  <c r="D206" i="23"/>
  <c r="C206" i="23"/>
  <c r="B206" i="23"/>
  <c r="O205" i="23"/>
  <c r="N205" i="23"/>
  <c r="M205" i="23"/>
  <c r="L205" i="23"/>
  <c r="K205" i="23"/>
  <c r="J205" i="23"/>
  <c r="I205" i="23"/>
  <c r="H205" i="23"/>
  <c r="G205" i="23"/>
  <c r="F205" i="23"/>
  <c r="E205" i="23"/>
  <c r="D205" i="23"/>
  <c r="C205" i="23"/>
  <c r="B205" i="23"/>
  <c r="O204" i="23"/>
  <c r="N204" i="23"/>
  <c r="M204" i="23"/>
  <c r="L204" i="23"/>
  <c r="K204" i="23"/>
  <c r="J204" i="23"/>
  <c r="I204" i="23"/>
  <c r="H204" i="23"/>
  <c r="G204" i="23"/>
  <c r="F204" i="23"/>
  <c r="E204" i="23"/>
  <c r="D204" i="23"/>
  <c r="C204" i="23"/>
  <c r="B204" i="23"/>
  <c r="O203" i="23"/>
  <c r="N203" i="23"/>
  <c r="M203" i="23"/>
  <c r="L203" i="23"/>
  <c r="K203" i="23"/>
  <c r="J203" i="23"/>
  <c r="I203" i="23"/>
  <c r="H203" i="23"/>
  <c r="G203" i="23"/>
  <c r="F203" i="23"/>
  <c r="E203" i="23"/>
  <c r="D203" i="23"/>
  <c r="C203" i="23"/>
  <c r="B203" i="23"/>
  <c r="O202" i="23"/>
  <c r="N202" i="23"/>
  <c r="M202" i="23"/>
  <c r="L202" i="23"/>
  <c r="K202" i="23"/>
  <c r="J202" i="23"/>
  <c r="I202" i="23"/>
  <c r="H202" i="23"/>
  <c r="G202" i="23"/>
  <c r="F202" i="23"/>
  <c r="E202" i="23"/>
  <c r="D202" i="23"/>
  <c r="C202" i="23"/>
  <c r="B202" i="23"/>
  <c r="O201" i="23"/>
  <c r="N201" i="23"/>
  <c r="M201" i="23"/>
  <c r="L201" i="23"/>
  <c r="K201" i="23"/>
  <c r="J201" i="23"/>
  <c r="I201" i="23"/>
  <c r="H201" i="23"/>
  <c r="G201" i="23"/>
  <c r="F201" i="23"/>
  <c r="E201" i="23"/>
  <c r="D201" i="23"/>
  <c r="C201" i="23"/>
  <c r="B201" i="23"/>
  <c r="O200" i="23"/>
  <c r="N200" i="23"/>
  <c r="M200" i="23"/>
  <c r="L200" i="23"/>
  <c r="K200" i="23"/>
  <c r="J200" i="23"/>
  <c r="I200" i="23"/>
  <c r="H200" i="23"/>
  <c r="G200" i="23"/>
  <c r="F200" i="23"/>
  <c r="E200" i="23"/>
  <c r="D200" i="23"/>
  <c r="C200" i="23"/>
  <c r="B200" i="23"/>
  <c r="O199" i="23"/>
  <c r="N199" i="23"/>
  <c r="M199" i="23"/>
  <c r="L199" i="23"/>
  <c r="K199" i="23"/>
  <c r="J199" i="23"/>
  <c r="I199" i="23"/>
  <c r="H199" i="23"/>
  <c r="G199" i="23"/>
  <c r="F199" i="23"/>
  <c r="E199" i="23"/>
  <c r="D199" i="23"/>
  <c r="C199" i="23"/>
  <c r="B199" i="23"/>
  <c r="O198" i="23"/>
  <c r="N198" i="23"/>
  <c r="M198" i="23"/>
  <c r="L198" i="23"/>
  <c r="K198" i="23"/>
  <c r="J198" i="23"/>
  <c r="I198" i="23"/>
  <c r="H198" i="23"/>
  <c r="G198" i="23"/>
  <c r="F198" i="23"/>
  <c r="E198" i="23"/>
  <c r="D198" i="23"/>
  <c r="C198" i="23"/>
  <c r="B198" i="23"/>
  <c r="P197" i="23"/>
  <c r="O197" i="23"/>
  <c r="N197" i="23"/>
  <c r="M197" i="23"/>
  <c r="L197" i="23"/>
  <c r="K197" i="23"/>
  <c r="J197" i="23"/>
  <c r="I197" i="23"/>
  <c r="H197" i="23"/>
  <c r="G197" i="23"/>
  <c r="F197" i="23"/>
  <c r="E197" i="23"/>
  <c r="D197" i="23"/>
  <c r="C197" i="23"/>
  <c r="B197" i="23"/>
  <c r="B196" i="23"/>
  <c r="O195" i="23"/>
  <c r="N195" i="23"/>
  <c r="M195" i="23"/>
  <c r="L195" i="23"/>
  <c r="K195" i="23"/>
  <c r="J195" i="23"/>
  <c r="I195" i="23"/>
  <c r="H195" i="23"/>
  <c r="G195" i="23"/>
  <c r="F195" i="23"/>
  <c r="E195" i="23"/>
  <c r="D195" i="23"/>
  <c r="C195" i="23"/>
  <c r="B195" i="23"/>
  <c r="O194" i="23"/>
  <c r="N194" i="23"/>
  <c r="M194" i="23"/>
  <c r="L194" i="23"/>
  <c r="K194" i="23"/>
  <c r="J194" i="23"/>
  <c r="I194" i="23"/>
  <c r="H194" i="23"/>
  <c r="G194" i="23"/>
  <c r="F194" i="23"/>
  <c r="E194" i="23"/>
  <c r="D194" i="23"/>
  <c r="C194" i="23"/>
  <c r="B194" i="23"/>
  <c r="O193" i="23"/>
  <c r="N193" i="23"/>
  <c r="M193" i="23"/>
  <c r="L193" i="23"/>
  <c r="K193" i="23"/>
  <c r="J193" i="23"/>
  <c r="I193" i="23"/>
  <c r="H193" i="23"/>
  <c r="G193" i="23"/>
  <c r="F193" i="23"/>
  <c r="E193" i="23"/>
  <c r="D193" i="23"/>
  <c r="C193" i="23"/>
  <c r="B193" i="23"/>
  <c r="O192" i="23"/>
  <c r="N192" i="23"/>
  <c r="M192" i="23"/>
  <c r="L192" i="23"/>
  <c r="K192" i="23"/>
  <c r="J192" i="23"/>
  <c r="I192" i="23"/>
  <c r="H192" i="23"/>
  <c r="G192" i="23"/>
  <c r="F192" i="23"/>
  <c r="E192" i="23"/>
  <c r="D192" i="23"/>
  <c r="C192" i="23"/>
  <c r="B192" i="23"/>
  <c r="O191" i="23"/>
  <c r="N191" i="23"/>
  <c r="M191" i="23"/>
  <c r="L191" i="23"/>
  <c r="K191" i="23"/>
  <c r="J191" i="23"/>
  <c r="I191" i="23"/>
  <c r="H191" i="23"/>
  <c r="G191" i="23"/>
  <c r="F191" i="23"/>
  <c r="E191" i="23"/>
  <c r="D191" i="23"/>
  <c r="C191" i="23"/>
  <c r="B191" i="23"/>
  <c r="O190" i="23"/>
  <c r="N190" i="23"/>
  <c r="M190" i="23"/>
  <c r="L190" i="23"/>
  <c r="K190" i="23"/>
  <c r="J190" i="23"/>
  <c r="I190" i="23"/>
  <c r="H190" i="23"/>
  <c r="G190" i="23"/>
  <c r="F190" i="23"/>
  <c r="E190" i="23"/>
  <c r="D190" i="23"/>
  <c r="C190" i="23"/>
  <c r="B190" i="23"/>
  <c r="O189" i="23"/>
  <c r="N189" i="23"/>
  <c r="M189" i="23"/>
  <c r="L189" i="23"/>
  <c r="K189" i="23"/>
  <c r="J189" i="23"/>
  <c r="I189" i="23"/>
  <c r="H189" i="23"/>
  <c r="G189" i="23"/>
  <c r="F189" i="23"/>
  <c r="E189" i="23"/>
  <c r="D189" i="23"/>
  <c r="C189" i="23"/>
  <c r="B189" i="23"/>
  <c r="O188" i="23"/>
  <c r="N188" i="23"/>
  <c r="M188" i="23"/>
  <c r="L188" i="23"/>
  <c r="K188" i="23"/>
  <c r="J188" i="23"/>
  <c r="I188" i="23"/>
  <c r="H188" i="23"/>
  <c r="G188" i="23"/>
  <c r="F188" i="23"/>
  <c r="E188" i="23"/>
  <c r="D188" i="23"/>
  <c r="C188" i="23"/>
  <c r="B188" i="23"/>
  <c r="O187" i="23"/>
  <c r="N187" i="23"/>
  <c r="M187" i="23"/>
  <c r="L187" i="23"/>
  <c r="K187" i="23"/>
  <c r="J187" i="23"/>
  <c r="I187" i="23"/>
  <c r="H187" i="23"/>
  <c r="G187" i="23"/>
  <c r="F187" i="23"/>
  <c r="E187" i="23"/>
  <c r="D187" i="23"/>
  <c r="C187" i="23"/>
  <c r="B187" i="23"/>
  <c r="O186" i="23"/>
  <c r="N186" i="23"/>
  <c r="M186" i="23"/>
  <c r="L186" i="23"/>
  <c r="K186" i="23"/>
  <c r="J186" i="23"/>
  <c r="I186" i="23"/>
  <c r="H186" i="23"/>
  <c r="G186" i="23"/>
  <c r="F186" i="23"/>
  <c r="E186" i="23"/>
  <c r="D186" i="23"/>
  <c r="C186" i="23"/>
  <c r="B186" i="23"/>
  <c r="P185" i="23"/>
  <c r="O185" i="23"/>
  <c r="N185" i="23"/>
  <c r="M185" i="23"/>
  <c r="L185" i="23"/>
  <c r="K185" i="23"/>
  <c r="J185" i="23"/>
  <c r="I185" i="23"/>
  <c r="H185" i="23"/>
  <c r="G185" i="23"/>
  <c r="F185" i="23"/>
  <c r="E185" i="23"/>
  <c r="D185" i="23"/>
  <c r="C185" i="23"/>
  <c r="B185" i="23"/>
  <c r="B184" i="23"/>
  <c r="O183" i="23"/>
  <c r="N183" i="23"/>
  <c r="M183" i="23"/>
  <c r="L183" i="23"/>
  <c r="K183" i="23"/>
  <c r="J183" i="23"/>
  <c r="I183" i="23"/>
  <c r="H183" i="23"/>
  <c r="G183" i="23"/>
  <c r="F183" i="23"/>
  <c r="E183" i="23"/>
  <c r="D183" i="23"/>
  <c r="C183" i="23"/>
  <c r="B183" i="23"/>
  <c r="O182" i="23"/>
  <c r="N182" i="23"/>
  <c r="M182" i="23"/>
  <c r="L182" i="23"/>
  <c r="K182" i="23"/>
  <c r="J182" i="23"/>
  <c r="I182" i="23"/>
  <c r="H182" i="23"/>
  <c r="G182" i="23"/>
  <c r="F182" i="23"/>
  <c r="E182" i="23"/>
  <c r="D182" i="23"/>
  <c r="C182" i="23"/>
  <c r="B182" i="23"/>
  <c r="O181" i="23"/>
  <c r="N181" i="23"/>
  <c r="M181" i="23"/>
  <c r="L181" i="23"/>
  <c r="K181" i="23"/>
  <c r="J181" i="23"/>
  <c r="I181" i="23"/>
  <c r="H181" i="23"/>
  <c r="G181" i="23"/>
  <c r="F181" i="23"/>
  <c r="E181" i="23"/>
  <c r="D181" i="23"/>
  <c r="C181" i="23"/>
  <c r="B181" i="23"/>
  <c r="O180" i="23"/>
  <c r="N180" i="23"/>
  <c r="M180" i="23"/>
  <c r="L180" i="23"/>
  <c r="K180" i="23"/>
  <c r="J180" i="23"/>
  <c r="I180" i="23"/>
  <c r="H180" i="23"/>
  <c r="G180" i="23"/>
  <c r="F180" i="23"/>
  <c r="E180" i="23"/>
  <c r="D180" i="23"/>
  <c r="C180" i="23"/>
  <c r="B180" i="23"/>
  <c r="O179" i="23"/>
  <c r="N179" i="23"/>
  <c r="M179" i="23"/>
  <c r="L179" i="23"/>
  <c r="K179" i="23"/>
  <c r="J179" i="23"/>
  <c r="I179" i="23"/>
  <c r="H179" i="23"/>
  <c r="G179" i="23"/>
  <c r="F179" i="23"/>
  <c r="E179" i="23"/>
  <c r="D179" i="23"/>
  <c r="C179" i="23"/>
  <c r="B179" i="23"/>
  <c r="O178" i="23"/>
  <c r="N178" i="23"/>
  <c r="M178" i="23"/>
  <c r="L178" i="23"/>
  <c r="K178" i="23"/>
  <c r="J178" i="23"/>
  <c r="I178" i="23"/>
  <c r="H178" i="23"/>
  <c r="G178" i="23"/>
  <c r="F178" i="23"/>
  <c r="E178" i="23"/>
  <c r="D178" i="23"/>
  <c r="C178" i="23"/>
  <c r="B178" i="23"/>
  <c r="O177" i="23"/>
  <c r="N177" i="23"/>
  <c r="M177" i="23"/>
  <c r="L177" i="23"/>
  <c r="K177" i="23"/>
  <c r="J177" i="23"/>
  <c r="I177" i="23"/>
  <c r="H177" i="23"/>
  <c r="G177" i="23"/>
  <c r="F177" i="23"/>
  <c r="E177" i="23"/>
  <c r="D177" i="23"/>
  <c r="C177" i="23"/>
  <c r="B177" i="23"/>
  <c r="O176" i="23"/>
  <c r="N176" i="23"/>
  <c r="M176" i="23"/>
  <c r="L176" i="23"/>
  <c r="K176" i="23"/>
  <c r="J176" i="23"/>
  <c r="I176" i="23"/>
  <c r="H176" i="23"/>
  <c r="G176" i="23"/>
  <c r="F176" i="23"/>
  <c r="E176" i="23"/>
  <c r="D176" i="23"/>
  <c r="C176" i="23"/>
  <c r="B176" i="23"/>
  <c r="O175" i="23"/>
  <c r="N175" i="23"/>
  <c r="M175" i="23"/>
  <c r="L175" i="23"/>
  <c r="K175" i="23"/>
  <c r="J175" i="23"/>
  <c r="I175" i="23"/>
  <c r="H175" i="23"/>
  <c r="G175" i="23"/>
  <c r="F175" i="23"/>
  <c r="E175" i="23"/>
  <c r="D175" i="23"/>
  <c r="C175" i="23"/>
  <c r="B175" i="23"/>
  <c r="O174" i="23"/>
  <c r="N174" i="23"/>
  <c r="M174" i="23"/>
  <c r="L174" i="23"/>
  <c r="K174" i="23"/>
  <c r="J174" i="23"/>
  <c r="I174" i="23"/>
  <c r="H174" i="23"/>
  <c r="G174" i="23"/>
  <c r="F174" i="23"/>
  <c r="E174" i="23"/>
  <c r="D174" i="23"/>
  <c r="C174" i="23"/>
  <c r="B174" i="23"/>
  <c r="O173" i="23"/>
  <c r="N173" i="23"/>
  <c r="M173" i="23"/>
  <c r="L173" i="23"/>
  <c r="K173" i="23"/>
  <c r="J173" i="23"/>
  <c r="I173" i="23"/>
  <c r="H173" i="23"/>
  <c r="G173" i="23"/>
  <c r="F173" i="23"/>
  <c r="E173" i="23"/>
  <c r="D173" i="23"/>
  <c r="C173" i="23"/>
  <c r="B173" i="23"/>
  <c r="O172" i="23"/>
  <c r="N172" i="23"/>
  <c r="M172" i="23"/>
  <c r="L172" i="23"/>
  <c r="K172" i="23"/>
  <c r="J172" i="23"/>
  <c r="I172" i="23"/>
  <c r="H172" i="23"/>
  <c r="G172" i="23"/>
  <c r="F172" i="23"/>
  <c r="E172" i="23"/>
  <c r="D172" i="23"/>
  <c r="C172" i="23"/>
  <c r="B172" i="23"/>
  <c r="R171" i="23"/>
  <c r="Q171" i="23"/>
  <c r="P171" i="23"/>
  <c r="O171" i="23"/>
  <c r="N171" i="23"/>
  <c r="M171" i="23"/>
  <c r="L171" i="23"/>
  <c r="K171" i="23"/>
  <c r="J171" i="23"/>
  <c r="I171" i="23"/>
  <c r="H171" i="23"/>
  <c r="G171" i="23"/>
  <c r="F171" i="23"/>
  <c r="E171" i="23"/>
  <c r="D171" i="23"/>
  <c r="C171" i="23"/>
  <c r="B171" i="23"/>
  <c r="O170" i="23"/>
  <c r="P170" i="23"/>
  <c r="Q170" i="23"/>
  <c r="R170" i="23"/>
  <c r="P153" i="23"/>
  <c r="O153" i="23"/>
  <c r="N153" i="23"/>
  <c r="P152" i="23"/>
  <c r="O152" i="23"/>
  <c r="N152" i="23"/>
  <c r="P151" i="23"/>
  <c r="O151" i="23"/>
  <c r="N151" i="23"/>
  <c r="P150" i="23"/>
  <c r="O150" i="23"/>
  <c r="N150" i="23"/>
  <c r="F149" i="23"/>
  <c r="G149" i="23"/>
  <c r="H149" i="23"/>
  <c r="I149" i="23"/>
  <c r="J149" i="23"/>
  <c r="K149" i="23"/>
  <c r="L149" i="23"/>
  <c r="M149" i="23"/>
  <c r="F150" i="23"/>
  <c r="G150" i="23"/>
  <c r="H150" i="23"/>
  <c r="I150" i="23"/>
  <c r="J150" i="23"/>
  <c r="K150" i="23"/>
  <c r="L150" i="23"/>
  <c r="M150" i="23"/>
  <c r="F151" i="23"/>
  <c r="G151" i="23"/>
  <c r="H151" i="23"/>
  <c r="I151" i="23"/>
  <c r="J151" i="23"/>
  <c r="F152" i="23"/>
  <c r="G152" i="23"/>
  <c r="H152" i="23"/>
  <c r="I152" i="23"/>
  <c r="J152" i="23"/>
  <c r="F153" i="23"/>
  <c r="G153" i="23"/>
  <c r="H153" i="23"/>
  <c r="I153" i="23"/>
  <c r="J153" i="23"/>
  <c r="K153" i="23"/>
  <c r="L153" i="23"/>
  <c r="K154" i="23"/>
  <c r="L154" i="23"/>
  <c r="K156" i="23"/>
  <c r="L156" i="23"/>
  <c r="K157" i="23"/>
  <c r="L157" i="23"/>
  <c r="K158" i="23"/>
  <c r="K159" i="23"/>
  <c r="L159" i="23"/>
  <c r="K160" i="23"/>
  <c r="L160" i="23"/>
  <c r="K162" i="23"/>
  <c r="L162" i="23"/>
  <c r="K163" i="23"/>
  <c r="L163" i="23"/>
  <c r="K164" i="23"/>
  <c r="K165" i="23"/>
  <c r="L165" i="23"/>
  <c r="F166" i="23"/>
  <c r="J166" i="23"/>
  <c r="D147" i="23"/>
  <c r="C147" i="23"/>
  <c r="P146" i="23"/>
  <c r="O146" i="23"/>
  <c r="N146" i="23"/>
  <c r="M146" i="23"/>
  <c r="L146" i="23"/>
  <c r="K146" i="23"/>
  <c r="J146" i="23"/>
  <c r="I146" i="23"/>
  <c r="H146" i="23"/>
  <c r="G146" i="23"/>
  <c r="F146" i="23"/>
  <c r="E146" i="23"/>
  <c r="D146" i="23"/>
  <c r="C146" i="23"/>
  <c r="B146" i="23"/>
  <c r="P145" i="23"/>
  <c r="B145" i="23"/>
  <c r="B144" i="23"/>
  <c r="B143" i="23"/>
  <c r="O142" i="23"/>
  <c r="N142" i="23"/>
  <c r="M142" i="23"/>
  <c r="L142" i="23"/>
  <c r="K142" i="23"/>
  <c r="J142" i="23"/>
  <c r="I142" i="23"/>
  <c r="H142" i="23"/>
  <c r="G142" i="23"/>
  <c r="F142" i="23"/>
  <c r="E142" i="23"/>
  <c r="D142" i="23"/>
  <c r="C142" i="23"/>
  <c r="B142" i="23"/>
  <c r="O141" i="23"/>
  <c r="N141" i="23"/>
  <c r="L141" i="23"/>
  <c r="K141" i="23"/>
  <c r="I141" i="23"/>
  <c r="H141" i="23"/>
  <c r="F141" i="23"/>
  <c r="E141" i="23"/>
  <c r="C141" i="23"/>
  <c r="B141" i="23"/>
  <c r="O140" i="23"/>
  <c r="N140" i="23"/>
  <c r="M140" i="23"/>
  <c r="L140" i="23"/>
  <c r="K140" i="23"/>
  <c r="I140" i="23"/>
  <c r="H140" i="23"/>
  <c r="G140" i="23"/>
  <c r="F140" i="23"/>
  <c r="E140" i="23"/>
  <c r="C140" i="23"/>
  <c r="B140" i="23"/>
  <c r="O139" i="23"/>
  <c r="N139" i="23"/>
  <c r="M139" i="23"/>
  <c r="L139" i="23"/>
  <c r="K139" i="23"/>
  <c r="J139" i="23"/>
  <c r="I139" i="23"/>
  <c r="H139" i="23"/>
  <c r="G139" i="23"/>
  <c r="F139" i="23"/>
  <c r="E139" i="23"/>
  <c r="D139" i="23"/>
  <c r="C139" i="23"/>
  <c r="B139" i="23"/>
  <c r="O138" i="23"/>
  <c r="N138" i="23"/>
  <c r="M138" i="23"/>
  <c r="L138" i="23"/>
  <c r="K138" i="23"/>
  <c r="J138" i="23"/>
  <c r="I138" i="23"/>
  <c r="H138" i="23"/>
  <c r="G138" i="23"/>
  <c r="F138" i="23"/>
  <c r="E138" i="23"/>
  <c r="D138" i="23"/>
  <c r="C138" i="23"/>
  <c r="B138" i="23"/>
  <c r="O137" i="23"/>
  <c r="N137" i="23"/>
  <c r="M137" i="23"/>
  <c r="L137" i="23"/>
  <c r="K137" i="23"/>
  <c r="J137" i="23"/>
  <c r="I137" i="23"/>
  <c r="H137" i="23"/>
  <c r="G137" i="23"/>
  <c r="F137" i="23"/>
  <c r="E137" i="23"/>
  <c r="D137" i="23"/>
  <c r="C137" i="23"/>
  <c r="B137" i="23"/>
  <c r="O136" i="23"/>
  <c r="N136" i="23"/>
  <c r="M136" i="23"/>
  <c r="L136" i="23"/>
  <c r="K136" i="23"/>
  <c r="J136" i="23"/>
  <c r="I136" i="23"/>
  <c r="H136" i="23"/>
  <c r="G136" i="23"/>
  <c r="F136" i="23"/>
  <c r="E136" i="23"/>
  <c r="D136" i="23"/>
  <c r="C136" i="23"/>
  <c r="B136" i="23"/>
  <c r="B135" i="23"/>
  <c r="O134" i="23"/>
  <c r="N134" i="23"/>
  <c r="M134" i="23"/>
  <c r="L134" i="23"/>
  <c r="K134" i="23"/>
  <c r="J134" i="23"/>
  <c r="I134" i="23"/>
  <c r="H134" i="23"/>
  <c r="G134" i="23"/>
  <c r="F134" i="23"/>
  <c r="E134" i="23"/>
  <c r="D134" i="23"/>
  <c r="C134" i="23"/>
  <c r="B134" i="23"/>
  <c r="O133" i="23"/>
  <c r="N133" i="23"/>
  <c r="M133" i="23"/>
  <c r="L133" i="23"/>
  <c r="K133" i="23"/>
  <c r="J133" i="23"/>
  <c r="I133" i="23"/>
  <c r="H133" i="23"/>
  <c r="G133" i="23"/>
  <c r="F133" i="23"/>
  <c r="E133" i="23"/>
  <c r="D133" i="23"/>
  <c r="C133" i="23"/>
  <c r="B133" i="23"/>
  <c r="O132" i="23"/>
  <c r="N132" i="23"/>
  <c r="M132" i="23"/>
  <c r="L132" i="23"/>
  <c r="K132" i="23"/>
  <c r="J132" i="23"/>
  <c r="I132" i="23"/>
  <c r="H132" i="23"/>
  <c r="G132" i="23"/>
  <c r="F132" i="23"/>
  <c r="E132" i="23"/>
  <c r="D132" i="23"/>
  <c r="C132" i="23"/>
  <c r="B132" i="23"/>
  <c r="B131" i="23"/>
  <c r="O130" i="23"/>
  <c r="N130" i="23"/>
  <c r="M130" i="23"/>
  <c r="L130" i="23"/>
  <c r="K130" i="23"/>
  <c r="J130" i="23"/>
  <c r="I130" i="23"/>
  <c r="H130" i="23"/>
  <c r="G130" i="23"/>
  <c r="F130" i="23"/>
  <c r="E130" i="23"/>
  <c r="D130" i="23"/>
  <c r="C130" i="23"/>
  <c r="B130" i="23"/>
  <c r="O129" i="23"/>
  <c r="N129" i="23"/>
  <c r="M129" i="23"/>
  <c r="L129" i="23"/>
  <c r="K129" i="23"/>
  <c r="J129" i="23"/>
  <c r="I129" i="23"/>
  <c r="H129" i="23"/>
  <c r="G129" i="23"/>
  <c r="F129" i="23"/>
  <c r="E129" i="23"/>
  <c r="D129" i="23"/>
  <c r="C129" i="23"/>
  <c r="B129" i="23"/>
  <c r="B128" i="23"/>
  <c r="B127" i="23"/>
  <c r="P126" i="23"/>
  <c r="O126" i="23"/>
  <c r="N126" i="23"/>
  <c r="M126" i="23"/>
  <c r="L126" i="23"/>
  <c r="K126" i="23"/>
  <c r="J126" i="23"/>
  <c r="I126" i="23"/>
  <c r="H126" i="23"/>
  <c r="G126" i="23"/>
  <c r="F126" i="23"/>
  <c r="E126" i="23"/>
  <c r="D126" i="23"/>
  <c r="C126" i="23"/>
  <c r="B126" i="23"/>
  <c r="B125" i="23"/>
  <c r="Q124" i="23"/>
  <c r="B124" i="23"/>
  <c r="Q123" i="23"/>
  <c r="O123" i="23"/>
  <c r="N123" i="23"/>
  <c r="M123" i="23"/>
  <c r="L123" i="23"/>
  <c r="K123" i="23"/>
  <c r="J123" i="23"/>
  <c r="I123" i="23"/>
  <c r="H123" i="23"/>
  <c r="G123" i="23"/>
  <c r="F123" i="23"/>
  <c r="E123" i="23"/>
  <c r="D123" i="23"/>
  <c r="C123" i="23"/>
  <c r="B123" i="23"/>
  <c r="Q122" i="23"/>
  <c r="O122" i="23"/>
  <c r="N122" i="23"/>
  <c r="M122" i="23"/>
  <c r="L122" i="23"/>
  <c r="K122" i="23"/>
  <c r="J122" i="23"/>
  <c r="I122" i="23"/>
  <c r="H122" i="23"/>
  <c r="G122" i="23"/>
  <c r="F122" i="23"/>
  <c r="E122" i="23"/>
  <c r="D122" i="23"/>
  <c r="C122" i="23"/>
  <c r="B122" i="23"/>
  <c r="Q121" i="23"/>
  <c r="O121" i="23"/>
  <c r="N121" i="23"/>
  <c r="M121" i="23"/>
  <c r="L121" i="23"/>
  <c r="K121" i="23"/>
  <c r="J121" i="23"/>
  <c r="I121" i="23"/>
  <c r="H121" i="23"/>
  <c r="G121" i="23"/>
  <c r="F121" i="23"/>
  <c r="E121" i="23"/>
  <c r="D121" i="23"/>
  <c r="C121" i="23"/>
  <c r="B121" i="23"/>
  <c r="Q120" i="23"/>
  <c r="O120" i="23"/>
  <c r="N120" i="23"/>
  <c r="M120" i="23"/>
  <c r="L120" i="23"/>
  <c r="K120" i="23"/>
  <c r="J120" i="23"/>
  <c r="I120" i="23"/>
  <c r="H120" i="23"/>
  <c r="G120" i="23"/>
  <c r="F120" i="23"/>
  <c r="E120" i="23"/>
  <c r="D120" i="23"/>
  <c r="C120" i="23"/>
  <c r="B120" i="23"/>
  <c r="Q119" i="23"/>
  <c r="O119" i="23"/>
  <c r="N119" i="23"/>
  <c r="M119" i="23"/>
  <c r="L119" i="23"/>
  <c r="K119" i="23"/>
  <c r="J119" i="23"/>
  <c r="I119" i="23"/>
  <c r="H119" i="23"/>
  <c r="G119" i="23"/>
  <c r="F119" i="23"/>
  <c r="E119" i="23"/>
  <c r="D119" i="23"/>
  <c r="C119" i="23"/>
  <c r="B119" i="23"/>
  <c r="Q118" i="23"/>
  <c r="P118" i="23"/>
  <c r="O118" i="23"/>
  <c r="N118" i="23"/>
  <c r="M118" i="23"/>
  <c r="L118" i="23"/>
  <c r="K118" i="23"/>
  <c r="J118" i="23"/>
  <c r="I118" i="23"/>
  <c r="H118" i="23"/>
  <c r="G118" i="23"/>
  <c r="F118" i="23"/>
  <c r="E118" i="23"/>
  <c r="D118" i="23"/>
  <c r="C118" i="23"/>
  <c r="B118" i="23"/>
  <c r="Q117" i="23"/>
  <c r="B117" i="23"/>
  <c r="Q116" i="23"/>
  <c r="O116" i="23"/>
  <c r="N116" i="23"/>
  <c r="M116" i="23"/>
  <c r="L116" i="23"/>
  <c r="K116" i="23"/>
  <c r="J116" i="23"/>
  <c r="I116" i="23"/>
  <c r="H116" i="23"/>
  <c r="G116" i="23"/>
  <c r="F116" i="23"/>
  <c r="E116" i="23"/>
  <c r="D116" i="23"/>
  <c r="C116" i="23"/>
  <c r="B116" i="23"/>
  <c r="Q115" i="23"/>
  <c r="O115" i="23"/>
  <c r="N115" i="23"/>
  <c r="M115" i="23"/>
  <c r="L115" i="23"/>
  <c r="K115" i="23"/>
  <c r="J115" i="23"/>
  <c r="I115" i="23"/>
  <c r="H115" i="23"/>
  <c r="G115" i="23"/>
  <c r="F115" i="23"/>
  <c r="E115" i="23"/>
  <c r="D115" i="23"/>
  <c r="C115" i="23"/>
  <c r="B115" i="23"/>
  <c r="Q114" i="23"/>
  <c r="O114" i="23"/>
  <c r="N114" i="23"/>
  <c r="M114" i="23"/>
  <c r="L114" i="23"/>
  <c r="K114" i="23"/>
  <c r="J114" i="23"/>
  <c r="I114" i="23"/>
  <c r="H114" i="23"/>
  <c r="G114" i="23"/>
  <c r="F114" i="23"/>
  <c r="E114" i="23"/>
  <c r="D114" i="23"/>
  <c r="C114" i="23"/>
  <c r="B114" i="23"/>
  <c r="Q113" i="23"/>
  <c r="O113" i="23"/>
  <c r="N113" i="23"/>
  <c r="M113" i="23"/>
  <c r="L113" i="23"/>
  <c r="K113" i="23"/>
  <c r="J113" i="23"/>
  <c r="I113" i="23"/>
  <c r="H113" i="23"/>
  <c r="G113" i="23"/>
  <c r="F113" i="23"/>
  <c r="E113" i="23"/>
  <c r="D113" i="23"/>
  <c r="C113" i="23"/>
  <c r="B113" i="23"/>
  <c r="Q112" i="23"/>
  <c r="O112" i="23"/>
  <c r="N112" i="23"/>
  <c r="M112" i="23"/>
  <c r="L112" i="23"/>
  <c r="K112" i="23"/>
  <c r="J112" i="23"/>
  <c r="I112" i="23"/>
  <c r="H112" i="23"/>
  <c r="G112" i="23"/>
  <c r="F112" i="23"/>
  <c r="E112" i="23"/>
  <c r="D112" i="23"/>
  <c r="C112" i="23"/>
  <c r="B112" i="23"/>
  <c r="Q111" i="23"/>
  <c r="P111" i="23"/>
  <c r="O111" i="23"/>
  <c r="N111" i="23"/>
  <c r="M111" i="23"/>
  <c r="L111" i="23"/>
  <c r="K111" i="23"/>
  <c r="J111" i="23"/>
  <c r="I111" i="23"/>
  <c r="H111" i="23"/>
  <c r="G111" i="23"/>
  <c r="F111" i="23"/>
  <c r="E111" i="23"/>
  <c r="D111" i="23"/>
  <c r="C111" i="23"/>
  <c r="B111" i="23"/>
  <c r="B110" i="23"/>
  <c r="B109" i="23"/>
  <c r="O108" i="23"/>
  <c r="N108" i="23"/>
  <c r="M108" i="23"/>
  <c r="L108" i="23"/>
  <c r="K108" i="23"/>
  <c r="J108" i="23"/>
  <c r="I108" i="23"/>
  <c r="H108" i="23"/>
  <c r="G108" i="23"/>
  <c r="F108" i="23"/>
  <c r="E108" i="23"/>
  <c r="D108" i="23"/>
  <c r="C108" i="23"/>
  <c r="B108" i="23"/>
  <c r="O107" i="23"/>
  <c r="N107" i="23"/>
  <c r="M107" i="23"/>
  <c r="L107" i="23"/>
  <c r="K107" i="23"/>
  <c r="J107" i="23"/>
  <c r="I107" i="23"/>
  <c r="H107" i="23"/>
  <c r="G107" i="23"/>
  <c r="F107" i="23"/>
  <c r="E107" i="23"/>
  <c r="D107" i="23"/>
  <c r="C107" i="23"/>
  <c r="B107" i="23"/>
  <c r="O106" i="23"/>
  <c r="N106" i="23"/>
  <c r="M106" i="23"/>
  <c r="L106" i="23"/>
  <c r="K106" i="23"/>
  <c r="J106" i="23"/>
  <c r="I106" i="23"/>
  <c r="H106" i="23"/>
  <c r="G106" i="23"/>
  <c r="F106" i="23"/>
  <c r="E106" i="23"/>
  <c r="D106" i="23"/>
  <c r="C106" i="23"/>
  <c r="B106" i="23"/>
  <c r="O105" i="23"/>
  <c r="N105" i="23"/>
  <c r="M105" i="23"/>
  <c r="L105" i="23"/>
  <c r="K105" i="23"/>
  <c r="J105" i="23"/>
  <c r="I105" i="23"/>
  <c r="H105" i="23"/>
  <c r="G105" i="23"/>
  <c r="F105" i="23"/>
  <c r="E105" i="23"/>
  <c r="D105" i="23"/>
  <c r="C105" i="23"/>
  <c r="B105" i="23"/>
  <c r="O104" i="23"/>
  <c r="N104" i="23"/>
  <c r="M104" i="23"/>
  <c r="L104" i="23"/>
  <c r="K104" i="23"/>
  <c r="J104" i="23"/>
  <c r="I104" i="23"/>
  <c r="H104" i="23"/>
  <c r="G104" i="23"/>
  <c r="F104" i="23"/>
  <c r="E104" i="23"/>
  <c r="D104" i="23"/>
  <c r="C104" i="23"/>
  <c r="B104" i="23"/>
  <c r="O103" i="23"/>
  <c r="N103" i="23"/>
  <c r="M103" i="23"/>
  <c r="L103" i="23"/>
  <c r="K103" i="23"/>
  <c r="J103" i="23"/>
  <c r="I103" i="23"/>
  <c r="H103" i="23"/>
  <c r="G103" i="23"/>
  <c r="F103" i="23"/>
  <c r="E103" i="23"/>
  <c r="D103" i="23"/>
  <c r="C103" i="23"/>
  <c r="B103" i="23"/>
  <c r="O102" i="23"/>
  <c r="N102" i="23"/>
  <c r="M102" i="23"/>
  <c r="L102" i="23"/>
  <c r="K102" i="23"/>
  <c r="J102" i="23"/>
  <c r="I102" i="23"/>
  <c r="H102" i="23"/>
  <c r="G102" i="23"/>
  <c r="F102" i="23"/>
  <c r="E102" i="23"/>
  <c r="D102" i="23"/>
  <c r="C102" i="23"/>
  <c r="B102" i="23"/>
  <c r="O101" i="23"/>
  <c r="N101" i="23"/>
  <c r="M101" i="23"/>
  <c r="L101" i="23"/>
  <c r="K101" i="23"/>
  <c r="J101" i="23"/>
  <c r="I101" i="23"/>
  <c r="H101" i="23"/>
  <c r="G101" i="23"/>
  <c r="F101" i="23"/>
  <c r="E101" i="23"/>
  <c r="D101" i="23"/>
  <c r="C101" i="23"/>
  <c r="B101" i="23"/>
  <c r="O100" i="23"/>
  <c r="N100" i="23"/>
  <c r="M100" i="23"/>
  <c r="L100" i="23"/>
  <c r="K100" i="23"/>
  <c r="J100" i="23"/>
  <c r="I100" i="23"/>
  <c r="H100" i="23"/>
  <c r="G100" i="23"/>
  <c r="F100" i="23"/>
  <c r="E100" i="23"/>
  <c r="D100" i="23"/>
  <c r="C100" i="23"/>
  <c r="B100" i="23"/>
  <c r="O99" i="23"/>
  <c r="N99" i="23"/>
  <c r="M99" i="23"/>
  <c r="L99" i="23"/>
  <c r="K99" i="23"/>
  <c r="J99" i="23"/>
  <c r="I99" i="23"/>
  <c r="H99" i="23"/>
  <c r="G99" i="23"/>
  <c r="F99" i="23"/>
  <c r="E99" i="23"/>
  <c r="D99" i="23"/>
  <c r="C99" i="23"/>
  <c r="B99" i="23"/>
  <c r="P98" i="23"/>
  <c r="O98" i="23"/>
  <c r="N98" i="23"/>
  <c r="M98" i="23"/>
  <c r="L98" i="23"/>
  <c r="K98" i="23"/>
  <c r="J98" i="23"/>
  <c r="I98" i="23"/>
  <c r="H98" i="23"/>
  <c r="G98" i="23"/>
  <c r="F98" i="23"/>
  <c r="E98" i="23"/>
  <c r="D98" i="23"/>
  <c r="C98" i="23"/>
  <c r="B98" i="23"/>
  <c r="B97" i="23"/>
  <c r="O96" i="23"/>
  <c r="N96" i="23"/>
  <c r="M96" i="23"/>
  <c r="L96" i="23"/>
  <c r="K96" i="23"/>
  <c r="J96" i="23"/>
  <c r="I96" i="23"/>
  <c r="H96" i="23"/>
  <c r="G96" i="23"/>
  <c r="F96" i="23"/>
  <c r="E96" i="23"/>
  <c r="D96" i="23"/>
  <c r="C96" i="23"/>
  <c r="B96" i="23"/>
  <c r="O95" i="23"/>
  <c r="N95" i="23"/>
  <c r="M95" i="23"/>
  <c r="L95" i="23"/>
  <c r="K95" i="23"/>
  <c r="J95" i="23"/>
  <c r="I95" i="23"/>
  <c r="H95" i="23"/>
  <c r="G95" i="23"/>
  <c r="F95" i="23"/>
  <c r="E95" i="23"/>
  <c r="D95" i="23"/>
  <c r="C95" i="23"/>
  <c r="B95" i="23"/>
  <c r="O94" i="23"/>
  <c r="N94" i="23"/>
  <c r="M94" i="23"/>
  <c r="L94" i="23"/>
  <c r="K94" i="23"/>
  <c r="J94" i="23"/>
  <c r="I94" i="23"/>
  <c r="H94" i="23"/>
  <c r="G94" i="23"/>
  <c r="F94" i="23"/>
  <c r="E94" i="23"/>
  <c r="D94" i="23"/>
  <c r="C94" i="23"/>
  <c r="B94" i="23"/>
  <c r="O93" i="23"/>
  <c r="N93" i="23"/>
  <c r="M93" i="23"/>
  <c r="L93" i="23"/>
  <c r="K93" i="23"/>
  <c r="J93" i="23"/>
  <c r="I93" i="23"/>
  <c r="H93" i="23"/>
  <c r="G93" i="23"/>
  <c r="F93" i="23"/>
  <c r="E93" i="23"/>
  <c r="D93" i="23"/>
  <c r="C93" i="23"/>
  <c r="B93" i="23"/>
  <c r="O92" i="23"/>
  <c r="N92" i="23"/>
  <c r="M92" i="23"/>
  <c r="L92" i="23"/>
  <c r="K92" i="23"/>
  <c r="J92" i="23"/>
  <c r="I92" i="23"/>
  <c r="H92" i="23"/>
  <c r="G92" i="23"/>
  <c r="F92" i="23"/>
  <c r="E92" i="23"/>
  <c r="D92" i="23"/>
  <c r="C92" i="23"/>
  <c r="B92" i="23"/>
  <c r="O91" i="23"/>
  <c r="N91" i="23"/>
  <c r="M91" i="23"/>
  <c r="L91" i="23"/>
  <c r="K91" i="23"/>
  <c r="J91" i="23"/>
  <c r="I91" i="23"/>
  <c r="H91" i="23"/>
  <c r="G91" i="23"/>
  <c r="F91" i="23"/>
  <c r="E91" i="23"/>
  <c r="D91" i="23"/>
  <c r="C91" i="23"/>
  <c r="B91" i="23"/>
  <c r="O90" i="23"/>
  <c r="N90" i="23"/>
  <c r="M90" i="23"/>
  <c r="L90" i="23"/>
  <c r="K90" i="23"/>
  <c r="J90" i="23"/>
  <c r="I90" i="23"/>
  <c r="H90" i="23"/>
  <c r="G90" i="23"/>
  <c r="F90" i="23"/>
  <c r="E90" i="23"/>
  <c r="D90" i="23"/>
  <c r="C90" i="23"/>
  <c r="B90" i="23"/>
  <c r="O89" i="23"/>
  <c r="N89" i="23"/>
  <c r="M89" i="23"/>
  <c r="L89" i="23"/>
  <c r="K89" i="23"/>
  <c r="J89" i="23"/>
  <c r="I89" i="23"/>
  <c r="H89" i="23"/>
  <c r="G89" i="23"/>
  <c r="F89" i="23"/>
  <c r="E89" i="23"/>
  <c r="D89" i="23"/>
  <c r="C89" i="23"/>
  <c r="B89" i="23"/>
  <c r="O88" i="23"/>
  <c r="N88" i="23"/>
  <c r="M88" i="23"/>
  <c r="L88" i="23"/>
  <c r="K88" i="23"/>
  <c r="J88" i="23"/>
  <c r="I88" i="23"/>
  <c r="H88" i="23"/>
  <c r="G88" i="23"/>
  <c r="F88" i="23"/>
  <c r="E88" i="23"/>
  <c r="D88" i="23"/>
  <c r="C88" i="23"/>
  <c r="B88" i="23"/>
  <c r="O87" i="23"/>
  <c r="N87" i="23"/>
  <c r="M87" i="23"/>
  <c r="L87" i="23"/>
  <c r="K87" i="23"/>
  <c r="J87" i="23"/>
  <c r="I87" i="23"/>
  <c r="H87" i="23"/>
  <c r="G87" i="23"/>
  <c r="F87" i="23"/>
  <c r="E87" i="23"/>
  <c r="D87" i="23"/>
  <c r="C87" i="23"/>
  <c r="B87" i="23"/>
  <c r="P86" i="23"/>
  <c r="O86" i="23"/>
  <c r="N86" i="23"/>
  <c r="M86" i="23"/>
  <c r="L86" i="23"/>
  <c r="K86" i="23"/>
  <c r="J86" i="23"/>
  <c r="I86" i="23"/>
  <c r="H86" i="23"/>
  <c r="G86" i="23"/>
  <c r="F86" i="23"/>
  <c r="E86" i="23"/>
  <c r="D86" i="23"/>
  <c r="C86" i="23"/>
  <c r="B86" i="23"/>
  <c r="B85" i="23"/>
  <c r="B84" i="23"/>
  <c r="B83" i="23"/>
  <c r="O82" i="23"/>
  <c r="N82" i="23"/>
  <c r="M82" i="23"/>
  <c r="L82" i="23"/>
  <c r="K82" i="23"/>
  <c r="J82" i="23"/>
  <c r="I82" i="23"/>
  <c r="H82" i="23"/>
  <c r="G82" i="23"/>
  <c r="F82" i="23"/>
  <c r="E82" i="23"/>
  <c r="D82" i="23"/>
  <c r="C82" i="23"/>
  <c r="B82" i="23"/>
  <c r="O81" i="23"/>
  <c r="N81" i="23"/>
  <c r="M81" i="23"/>
  <c r="L81" i="23"/>
  <c r="K81" i="23"/>
  <c r="J81" i="23"/>
  <c r="I81" i="23"/>
  <c r="H81" i="23"/>
  <c r="G81" i="23"/>
  <c r="F81" i="23"/>
  <c r="E81" i="23"/>
  <c r="D81" i="23"/>
  <c r="C81" i="23"/>
  <c r="B81" i="23"/>
  <c r="O80" i="23"/>
  <c r="N80" i="23"/>
  <c r="M80" i="23"/>
  <c r="L80" i="23"/>
  <c r="K80" i="23"/>
  <c r="J80" i="23"/>
  <c r="I80" i="23"/>
  <c r="H80" i="23"/>
  <c r="G80" i="23"/>
  <c r="F80" i="23"/>
  <c r="E80" i="23"/>
  <c r="D80" i="23"/>
  <c r="C80" i="23"/>
  <c r="B80" i="23"/>
  <c r="O79" i="23"/>
  <c r="N79" i="23"/>
  <c r="M79" i="23"/>
  <c r="L79" i="23"/>
  <c r="K79" i="23"/>
  <c r="J79" i="23"/>
  <c r="I79" i="23"/>
  <c r="H79" i="23"/>
  <c r="G79" i="23"/>
  <c r="F79" i="23"/>
  <c r="E79" i="23"/>
  <c r="D79" i="23"/>
  <c r="C79" i="23"/>
  <c r="B79" i="23"/>
  <c r="O78" i="23"/>
  <c r="N78" i="23"/>
  <c r="M78" i="23"/>
  <c r="L78" i="23"/>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O68" i="23"/>
  <c r="N68" i="23"/>
  <c r="M68" i="23"/>
  <c r="L68" i="23"/>
  <c r="K68" i="23"/>
  <c r="J68" i="23"/>
  <c r="I68" i="23"/>
  <c r="H68" i="23"/>
  <c r="G68" i="23"/>
  <c r="F68" i="23"/>
  <c r="E68" i="23"/>
  <c r="D68" i="23"/>
  <c r="C68" i="23"/>
  <c r="B68" i="23"/>
  <c r="O67" i="23"/>
  <c r="N67" i="23"/>
  <c r="M67" i="23"/>
  <c r="L67" i="23"/>
  <c r="K67" i="23"/>
  <c r="J67" i="23"/>
  <c r="I67" i="23"/>
  <c r="H67" i="23"/>
  <c r="G67" i="23"/>
  <c r="F67" i="23"/>
  <c r="E67" i="23"/>
  <c r="D67" i="23"/>
  <c r="C67" i="23"/>
  <c r="B67" i="23"/>
  <c r="O66" i="23"/>
  <c r="N66" i="23"/>
  <c r="M66" i="23"/>
  <c r="L66" i="23"/>
  <c r="K66" i="23"/>
  <c r="J66" i="23"/>
  <c r="I66" i="23"/>
  <c r="H66" i="23"/>
  <c r="G66" i="23"/>
  <c r="F66" i="23"/>
  <c r="E66" i="23"/>
  <c r="D66" i="23"/>
  <c r="C66" i="23"/>
  <c r="B66" i="23"/>
  <c r="O65" i="23"/>
  <c r="N65" i="23"/>
  <c r="M65" i="23"/>
  <c r="L65" i="23"/>
  <c r="K65" i="23"/>
  <c r="J65" i="23"/>
  <c r="I65" i="23"/>
  <c r="H65" i="23"/>
  <c r="G65" i="23"/>
  <c r="F65" i="23"/>
  <c r="E65" i="23"/>
  <c r="D65" i="23"/>
  <c r="C65" i="23"/>
  <c r="B65" i="23"/>
  <c r="O64" i="23"/>
  <c r="N64" i="23"/>
  <c r="M64" i="23"/>
  <c r="L64" i="23"/>
  <c r="K64" i="23"/>
  <c r="J64" i="23"/>
  <c r="I64" i="23"/>
  <c r="H64" i="23"/>
  <c r="G64" i="23"/>
  <c r="F64" i="23"/>
  <c r="E64" i="23"/>
  <c r="D64" i="23"/>
  <c r="C64" i="23"/>
  <c r="B64"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O61" i="23"/>
  <c r="N61" i="23"/>
  <c r="M61" i="23"/>
  <c r="L61" i="23"/>
  <c r="K61" i="23"/>
  <c r="J61" i="23"/>
  <c r="I61" i="23"/>
  <c r="H61" i="23"/>
  <c r="G61" i="23"/>
  <c r="F61" i="23"/>
  <c r="E61" i="23"/>
  <c r="D61" i="23"/>
  <c r="C61" i="23"/>
  <c r="B61" i="23"/>
  <c r="O60" i="23"/>
  <c r="N60" i="23"/>
  <c r="M60" i="23"/>
  <c r="L60" i="23"/>
  <c r="K60" i="23"/>
  <c r="J60" i="23"/>
  <c r="I60" i="23"/>
  <c r="H60" i="23"/>
  <c r="G60" i="23"/>
  <c r="F60" i="23"/>
  <c r="E60" i="23"/>
  <c r="D60" i="23"/>
  <c r="C60" i="23"/>
  <c r="B60" i="23"/>
  <c r="O59" i="23"/>
  <c r="N59" i="23"/>
  <c r="M59" i="23"/>
  <c r="L59" i="23"/>
  <c r="K59" i="23"/>
  <c r="J59" i="23"/>
  <c r="I59" i="23"/>
  <c r="H59" i="23"/>
  <c r="G59" i="23"/>
  <c r="F59" i="23"/>
  <c r="E59" i="23"/>
  <c r="D59" i="23"/>
  <c r="C59" i="23"/>
  <c r="B59" i="23"/>
  <c r="O58" i="23"/>
  <c r="N58" i="23"/>
  <c r="M58" i="23"/>
  <c r="L58" i="23"/>
  <c r="K58" i="23"/>
  <c r="J58" i="23"/>
  <c r="I58" i="23"/>
  <c r="H58" i="23"/>
  <c r="G58" i="23"/>
  <c r="F58" i="23"/>
  <c r="E58" i="23"/>
  <c r="D58" i="23"/>
  <c r="C58" i="23"/>
  <c r="B58" i="23"/>
  <c r="O57" i="23"/>
  <c r="N57" i="23"/>
  <c r="M57" i="23"/>
  <c r="L57" i="23"/>
  <c r="K57" i="23"/>
  <c r="J57" i="23"/>
  <c r="I57" i="23"/>
  <c r="H57" i="23"/>
  <c r="G57" i="23"/>
  <c r="F57" i="23"/>
  <c r="E57" i="23"/>
  <c r="D57" i="23"/>
  <c r="C57" i="23"/>
  <c r="B57" i="23"/>
  <c r="O56" i="23"/>
  <c r="N56" i="23"/>
  <c r="M56" i="23"/>
  <c r="L56" i="23"/>
  <c r="K56" i="23"/>
  <c r="J56" i="23"/>
  <c r="I56" i="23"/>
  <c r="H56" i="23"/>
  <c r="G56" i="23"/>
  <c r="F56" i="23"/>
  <c r="E56" i="23"/>
  <c r="D56" i="23"/>
  <c r="C56" i="23"/>
  <c r="B56" i="23"/>
  <c r="O55" i="23"/>
  <c r="N55" i="23"/>
  <c r="M55" i="23"/>
  <c r="L55" i="23"/>
  <c r="K55" i="23"/>
  <c r="J55" i="23"/>
  <c r="I55" i="23"/>
  <c r="H55" i="23"/>
  <c r="G55" i="23"/>
  <c r="F55" i="23"/>
  <c r="E55" i="23"/>
  <c r="D55" i="23"/>
  <c r="C55" i="23"/>
  <c r="B55" i="23"/>
  <c r="O54" i="23"/>
  <c r="N54" i="23"/>
  <c r="M54" i="23"/>
  <c r="L54" i="23"/>
  <c r="K54" i="23"/>
  <c r="J54" i="23"/>
  <c r="I54" i="23"/>
  <c r="H54" i="23"/>
  <c r="G54" i="23"/>
  <c r="F54" i="23"/>
  <c r="E54" i="23"/>
  <c r="D54" i="23"/>
  <c r="C54" i="23"/>
  <c r="B54" i="23"/>
  <c r="O53" i="23"/>
  <c r="N53" i="23"/>
  <c r="M53" i="23"/>
  <c r="L53" i="23"/>
  <c r="K53" i="23"/>
  <c r="J53" i="23"/>
  <c r="I53" i="23"/>
  <c r="H53" i="23"/>
  <c r="G53" i="23"/>
  <c r="F53" i="23"/>
  <c r="E53" i="23"/>
  <c r="D53" i="23"/>
  <c r="C53" i="23"/>
  <c r="B53" i="23"/>
  <c r="O52" i="23"/>
  <c r="N52" i="23"/>
  <c r="M52" i="23"/>
  <c r="L52" i="23"/>
  <c r="K52" i="23"/>
  <c r="J52" i="23"/>
  <c r="I52" i="23"/>
  <c r="H52" i="23"/>
  <c r="G52" i="23"/>
  <c r="F52" i="23"/>
  <c r="E52" i="23"/>
  <c r="D52" i="23"/>
  <c r="C52" i="23"/>
  <c r="B52" i="23"/>
  <c r="O51" i="23"/>
  <c r="N51" i="23"/>
  <c r="M51" i="23"/>
  <c r="L51" i="23"/>
  <c r="K51" i="23"/>
  <c r="J51" i="23"/>
  <c r="I51" i="23"/>
  <c r="H51" i="23"/>
  <c r="G51" i="23"/>
  <c r="F51" i="23"/>
  <c r="E51" i="23"/>
  <c r="D51" i="23"/>
  <c r="C51" i="23"/>
  <c r="B51" i="23"/>
  <c r="O50" i="23"/>
  <c r="N50" i="23"/>
  <c r="M50" i="23"/>
  <c r="L50" i="23"/>
  <c r="K50" i="23"/>
  <c r="J50" i="23"/>
  <c r="I50" i="23"/>
  <c r="H50" i="23"/>
  <c r="G50" i="23"/>
  <c r="F50" i="23"/>
  <c r="E50" i="23"/>
  <c r="D50" i="23"/>
  <c r="C50" i="23"/>
  <c r="B50" i="23"/>
  <c r="O49" i="23"/>
  <c r="N49" i="23"/>
  <c r="M49" i="23"/>
  <c r="L49" i="23"/>
  <c r="K49" i="23"/>
  <c r="J49" i="23"/>
  <c r="I49" i="23"/>
  <c r="H49" i="23"/>
  <c r="G49" i="23"/>
  <c r="F49" i="23"/>
  <c r="E49" i="23"/>
  <c r="D49" i="23"/>
  <c r="C49" i="23"/>
  <c r="B49" i="23"/>
  <c r="O48" i="23"/>
  <c r="N48" i="23"/>
  <c r="M48" i="23"/>
  <c r="L48" i="23"/>
  <c r="K48" i="23"/>
  <c r="J48" i="23"/>
  <c r="I48" i="23"/>
  <c r="H48" i="23"/>
  <c r="G48" i="23"/>
  <c r="F48" i="23"/>
  <c r="E48" i="23"/>
  <c r="D48" i="23"/>
  <c r="C48" i="23"/>
  <c r="B48" i="23"/>
  <c r="O47" i="23"/>
  <c r="N47" i="23"/>
  <c r="M47" i="23"/>
  <c r="L47" i="23"/>
  <c r="K47" i="23"/>
  <c r="J47" i="23"/>
  <c r="I47" i="23"/>
  <c r="H47" i="23"/>
  <c r="G47" i="23"/>
  <c r="F47" i="23"/>
  <c r="E47" i="23"/>
  <c r="D47" i="23"/>
  <c r="C47" i="23"/>
  <c r="B47" i="23"/>
  <c r="B46" i="23"/>
  <c r="O45" i="23"/>
  <c r="N45" i="23"/>
  <c r="M45" i="23"/>
  <c r="L45" i="23"/>
  <c r="K45" i="23"/>
  <c r="J45" i="23"/>
  <c r="I45" i="23"/>
  <c r="H45" i="23"/>
  <c r="G45" i="23"/>
  <c r="F45" i="23"/>
  <c r="E45" i="23"/>
  <c r="D45" i="23"/>
  <c r="C45" i="23"/>
  <c r="B45" i="23"/>
  <c r="O44" i="23"/>
  <c r="N44" i="23"/>
  <c r="M44" i="23"/>
  <c r="L44" i="23"/>
  <c r="K44" i="23"/>
  <c r="J44" i="23"/>
  <c r="I44" i="23"/>
  <c r="H44" i="23"/>
  <c r="G44" i="23"/>
  <c r="F44" i="23"/>
  <c r="E44" i="23"/>
  <c r="D44" i="23"/>
  <c r="C44" i="23"/>
  <c r="B44" i="23"/>
  <c r="O43" i="23"/>
  <c r="N43" i="23"/>
  <c r="M43" i="23"/>
  <c r="L43" i="23"/>
  <c r="K43" i="23"/>
  <c r="J43" i="23"/>
  <c r="I43" i="23"/>
  <c r="H43" i="23"/>
  <c r="G43" i="23"/>
  <c r="F43" i="23"/>
  <c r="E43" i="23"/>
  <c r="D43" i="23"/>
  <c r="C43" i="23"/>
  <c r="B43" i="23"/>
  <c r="O42" i="23"/>
  <c r="N42" i="23"/>
  <c r="M42" i="23"/>
  <c r="L42" i="23"/>
  <c r="K42" i="23"/>
  <c r="J42" i="23"/>
  <c r="I42" i="23"/>
  <c r="H42" i="23"/>
  <c r="G42" i="23"/>
  <c r="F42" i="23"/>
  <c r="E42" i="23"/>
  <c r="D42" i="23"/>
  <c r="C42" i="23"/>
  <c r="B42" i="23"/>
  <c r="O41" i="23"/>
  <c r="N41" i="23"/>
  <c r="M41" i="23"/>
  <c r="L41" i="23"/>
  <c r="K41" i="23"/>
  <c r="J41" i="23"/>
  <c r="I41" i="23"/>
  <c r="H41" i="23"/>
  <c r="G41" i="23"/>
  <c r="F41" i="23"/>
  <c r="E41" i="23"/>
  <c r="D41" i="23"/>
  <c r="C41" i="23"/>
  <c r="B41" i="23"/>
  <c r="O40" i="23"/>
  <c r="N40" i="23"/>
  <c r="M40" i="23"/>
  <c r="L40" i="23"/>
  <c r="K40" i="23"/>
  <c r="J40" i="23"/>
  <c r="I40" i="23"/>
  <c r="H40" i="23"/>
  <c r="G40" i="23"/>
  <c r="F40" i="23"/>
  <c r="E40" i="23"/>
  <c r="D40" i="23"/>
  <c r="C40" i="23"/>
  <c r="B40" i="23"/>
  <c r="O39" i="23"/>
  <c r="N39" i="23"/>
  <c r="M39" i="23"/>
  <c r="L39" i="23"/>
  <c r="K39" i="23"/>
  <c r="J39" i="23"/>
  <c r="I39" i="23"/>
  <c r="H39" i="23"/>
  <c r="G39" i="23"/>
  <c r="F39" i="23"/>
  <c r="E39" i="23"/>
  <c r="D39" i="23"/>
  <c r="C39" i="23"/>
  <c r="B39" i="23"/>
  <c r="O38" i="23"/>
  <c r="N38" i="23"/>
  <c r="M38" i="23"/>
  <c r="L38" i="23"/>
  <c r="K38" i="23"/>
  <c r="J38" i="23"/>
  <c r="I38" i="23"/>
  <c r="H38" i="23"/>
  <c r="G38" i="23"/>
  <c r="F38" i="23"/>
  <c r="E38" i="23"/>
  <c r="D38" i="23"/>
  <c r="C38" i="23"/>
  <c r="B38" i="23"/>
  <c r="O37" i="23"/>
  <c r="N37" i="23"/>
  <c r="M37" i="23"/>
  <c r="L37" i="23"/>
  <c r="K37" i="23"/>
  <c r="J37" i="23"/>
  <c r="I37" i="23"/>
  <c r="H37" i="23"/>
  <c r="G37" i="23"/>
  <c r="F37" i="23"/>
  <c r="E37" i="23"/>
  <c r="D37" i="23"/>
  <c r="C37" i="23"/>
  <c r="B37" i="23"/>
  <c r="O36" i="23"/>
  <c r="N36" i="23"/>
  <c r="M36" i="23"/>
  <c r="L36" i="23"/>
  <c r="K36" i="23"/>
  <c r="J36" i="23"/>
  <c r="I36" i="23"/>
  <c r="H36" i="23"/>
  <c r="G36" i="23"/>
  <c r="F36" i="23"/>
  <c r="E36" i="23"/>
  <c r="D36" i="23"/>
  <c r="C36" i="23"/>
  <c r="B36" i="23"/>
  <c r="Q35" i="23"/>
  <c r="P35" i="23"/>
  <c r="O35" i="23"/>
  <c r="N35" i="23"/>
  <c r="M35" i="23"/>
  <c r="L35" i="23"/>
  <c r="K35" i="23"/>
  <c r="J35" i="23"/>
  <c r="I35" i="23"/>
  <c r="H35" i="23"/>
  <c r="G35" i="23"/>
  <c r="F35" i="23"/>
  <c r="E35" i="23"/>
  <c r="D35" i="23"/>
  <c r="C35" i="23"/>
  <c r="B35" i="23"/>
  <c r="Q34" i="23"/>
  <c r="B34" i="23"/>
  <c r="B33" i="23"/>
  <c r="B32" i="23"/>
  <c r="B31" i="23"/>
  <c r="B30" i="23"/>
  <c r="O29" i="23"/>
  <c r="N29" i="23"/>
  <c r="M29" i="23"/>
  <c r="L29" i="23"/>
  <c r="K29" i="23"/>
  <c r="J29" i="23"/>
  <c r="I29" i="23"/>
  <c r="H29" i="23"/>
  <c r="G29" i="23"/>
  <c r="F29" i="23"/>
  <c r="E29" i="23"/>
  <c r="D29" i="23"/>
  <c r="C29" i="23"/>
  <c r="B29" i="23"/>
  <c r="B28" i="23"/>
  <c r="B27" i="23"/>
  <c r="B26" i="23"/>
  <c r="B25" i="23"/>
  <c r="B24" i="23"/>
  <c r="B23" i="23"/>
  <c r="B22" i="23"/>
  <c r="B21" i="23"/>
  <c r="B20" i="23"/>
  <c r="B19" i="23"/>
  <c r="B18" i="23"/>
  <c r="Q17" i="23"/>
  <c r="O17" i="23"/>
  <c r="N17" i="23"/>
  <c r="M17" i="23"/>
  <c r="L17" i="23"/>
  <c r="K17" i="23"/>
  <c r="J17" i="23"/>
  <c r="I17" i="23"/>
  <c r="H17" i="23"/>
  <c r="G17" i="23"/>
  <c r="F17" i="23"/>
  <c r="E17" i="23"/>
  <c r="D17" i="23"/>
  <c r="C17" i="23"/>
  <c r="B17" i="23"/>
  <c r="Q16" i="23"/>
  <c r="P16" i="23"/>
  <c r="O16" i="23"/>
  <c r="N16" i="23"/>
  <c r="M16" i="23"/>
  <c r="L16" i="23"/>
  <c r="K16" i="23"/>
  <c r="J16" i="23"/>
  <c r="I16" i="23"/>
  <c r="H16" i="23"/>
  <c r="G16" i="23"/>
  <c r="F16" i="23"/>
  <c r="E16" i="23"/>
  <c r="D16" i="23"/>
  <c r="C16" i="23"/>
  <c r="B16" i="23"/>
  <c r="Q15" i="23"/>
  <c r="B15" i="23"/>
  <c r="Q14" i="23"/>
  <c r="O14" i="23"/>
  <c r="N14" i="23"/>
  <c r="M14" i="23"/>
  <c r="L14" i="23"/>
  <c r="K14" i="23"/>
  <c r="J14" i="23"/>
  <c r="I14" i="23"/>
  <c r="H14" i="23"/>
  <c r="G14" i="23"/>
  <c r="F14" i="23"/>
  <c r="E14" i="23"/>
  <c r="D14" i="23"/>
  <c r="C14" i="23"/>
  <c r="B14" i="23"/>
  <c r="Q13" i="23"/>
  <c r="O13" i="23"/>
  <c r="N13" i="23"/>
  <c r="M13" i="23"/>
  <c r="L13" i="23"/>
  <c r="K13" i="23"/>
  <c r="J13" i="23"/>
  <c r="I13" i="23"/>
  <c r="H13" i="23"/>
  <c r="G13" i="23"/>
  <c r="F13" i="23"/>
  <c r="E13" i="23"/>
  <c r="D13" i="23"/>
  <c r="C13" i="23"/>
  <c r="B13" i="23"/>
  <c r="Q12" i="23"/>
  <c r="O12" i="23"/>
  <c r="N12" i="23"/>
  <c r="M12" i="23"/>
  <c r="L12" i="23"/>
  <c r="K12" i="23"/>
  <c r="J12" i="23"/>
  <c r="I12" i="23"/>
  <c r="H12" i="23"/>
  <c r="G12" i="23"/>
  <c r="F12" i="23"/>
  <c r="E12" i="23"/>
  <c r="D12" i="23"/>
  <c r="C12" i="23"/>
  <c r="B12" i="23"/>
  <c r="Q11" i="23"/>
  <c r="O11" i="23"/>
  <c r="N11" i="23"/>
  <c r="M11" i="23"/>
  <c r="L11" i="23"/>
  <c r="K11" i="23"/>
  <c r="J11" i="23"/>
  <c r="I11" i="23"/>
  <c r="H11" i="23"/>
  <c r="G11" i="23"/>
  <c r="F11" i="23"/>
  <c r="E11" i="23"/>
  <c r="D11" i="23"/>
  <c r="C11" i="23"/>
  <c r="B11" i="23"/>
  <c r="Q10" i="23"/>
  <c r="O10" i="23"/>
  <c r="N10" i="23"/>
  <c r="M10" i="23"/>
  <c r="L10" i="23"/>
  <c r="K10" i="23"/>
  <c r="J10" i="23"/>
  <c r="I10" i="23"/>
  <c r="H10" i="23"/>
  <c r="G10" i="23"/>
  <c r="F10" i="23"/>
  <c r="E10" i="23"/>
  <c r="D10" i="23"/>
  <c r="C10" i="23"/>
  <c r="B10" i="23"/>
  <c r="Q9" i="23"/>
  <c r="O9" i="23"/>
  <c r="N9" i="23"/>
  <c r="M9" i="23"/>
  <c r="L9" i="23"/>
  <c r="K9" i="23"/>
  <c r="J9" i="23"/>
  <c r="I9" i="23"/>
  <c r="H9" i="23"/>
  <c r="G9" i="23"/>
  <c r="F9" i="23"/>
  <c r="E9" i="23"/>
  <c r="D9" i="23"/>
  <c r="C9" i="23"/>
  <c r="B9" i="23"/>
  <c r="Q8" i="23"/>
  <c r="O8" i="23"/>
  <c r="N8" i="23"/>
  <c r="M8" i="23"/>
  <c r="L8" i="23"/>
  <c r="K8" i="23"/>
  <c r="J8" i="23"/>
  <c r="I8" i="23"/>
  <c r="H8" i="23"/>
  <c r="G8" i="23"/>
  <c r="F8" i="23"/>
  <c r="E8" i="23"/>
  <c r="D8" i="23"/>
  <c r="C8" i="23"/>
  <c r="B8" i="23"/>
  <c r="Q7" i="23"/>
  <c r="O7" i="23"/>
  <c r="N7" i="23"/>
  <c r="M7" i="23"/>
  <c r="L7" i="23"/>
  <c r="K7" i="23"/>
  <c r="J7" i="23"/>
  <c r="I7" i="23"/>
  <c r="H7" i="23"/>
  <c r="G7" i="23"/>
  <c r="F7" i="23"/>
  <c r="E7" i="23"/>
  <c r="D7" i="23"/>
  <c r="C7" i="23"/>
  <c r="B7" i="23"/>
  <c r="Q6" i="23"/>
  <c r="O6" i="23"/>
  <c r="N6" i="23"/>
  <c r="M6" i="23"/>
  <c r="L6" i="23"/>
  <c r="K6" i="23"/>
  <c r="J6" i="23"/>
  <c r="I6" i="23"/>
  <c r="H6" i="23"/>
  <c r="G6" i="23"/>
  <c r="F6" i="23"/>
  <c r="E6" i="23"/>
  <c r="D6" i="23"/>
  <c r="C6" i="23"/>
  <c r="B6" i="23"/>
  <c r="Q5" i="23"/>
  <c r="O5" i="23"/>
  <c r="N5" i="23"/>
  <c r="M5" i="23"/>
  <c r="L5" i="23"/>
  <c r="K5" i="23"/>
  <c r="J5" i="23"/>
  <c r="I5" i="23"/>
  <c r="H5" i="23"/>
  <c r="G5" i="23"/>
  <c r="F5" i="23"/>
  <c r="E5" i="23"/>
  <c r="D5" i="23"/>
  <c r="C5" i="23"/>
  <c r="B5" i="23"/>
  <c r="X25" i="29" l="1"/>
  <c r="W25" i="29"/>
  <c r="V25" i="29"/>
  <c r="U25" i="29"/>
  <c r="T25" i="29"/>
  <c r="S25" i="29"/>
  <c r="R25" i="29"/>
  <c r="Q25" i="29"/>
  <c r="P25" i="29"/>
  <c r="O25" i="29"/>
  <c r="N25" i="29"/>
  <c r="M25" i="29"/>
  <c r="L25" i="29"/>
  <c r="K25" i="29"/>
  <c r="J25" i="29"/>
  <c r="I25" i="29"/>
  <c r="H25" i="29"/>
  <c r="G25" i="29"/>
  <c r="F25" i="29"/>
  <c r="E25" i="29"/>
  <c r="D25" i="29"/>
  <c r="C25" i="29"/>
  <c r="B25" i="29"/>
  <c r="X24" i="29"/>
  <c r="W24" i="29"/>
  <c r="V24" i="29"/>
  <c r="U24" i="29"/>
  <c r="T24" i="29"/>
  <c r="S24" i="29"/>
  <c r="R24" i="29"/>
  <c r="Q24" i="29"/>
  <c r="P24" i="29"/>
  <c r="O24" i="29"/>
  <c r="N24" i="29"/>
  <c r="M24" i="29"/>
  <c r="L24" i="29"/>
  <c r="K24" i="29"/>
  <c r="J24" i="29"/>
  <c r="I24" i="29"/>
  <c r="H24" i="29"/>
  <c r="G24" i="29"/>
  <c r="F24" i="29"/>
  <c r="E24" i="29"/>
  <c r="D24" i="29"/>
  <c r="C24" i="29"/>
  <c r="B24" i="29"/>
  <c r="X23" i="29"/>
  <c r="W23" i="29"/>
  <c r="V23" i="29"/>
  <c r="U23" i="29"/>
  <c r="T23" i="29"/>
  <c r="S23" i="29"/>
  <c r="R23" i="29"/>
  <c r="Q23" i="29"/>
  <c r="P23" i="29"/>
  <c r="O23" i="29"/>
  <c r="N23" i="29"/>
  <c r="M23" i="29"/>
  <c r="L23" i="29"/>
  <c r="K23" i="29"/>
  <c r="J23" i="29"/>
  <c r="I23" i="29"/>
  <c r="H23" i="29"/>
  <c r="G23" i="29"/>
  <c r="F23" i="29"/>
  <c r="E23" i="29"/>
  <c r="D23" i="29"/>
  <c r="C23" i="29"/>
  <c r="B23" i="29"/>
  <c r="X22" i="29"/>
  <c r="W22" i="29"/>
  <c r="V22" i="29"/>
  <c r="U22" i="29"/>
  <c r="T22" i="29"/>
  <c r="S22" i="29"/>
  <c r="R22" i="29"/>
  <c r="Q22" i="29"/>
  <c r="P22" i="29"/>
  <c r="O22" i="29"/>
  <c r="N22" i="29"/>
  <c r="M22" i="29"/>
  <c r="L22" i="29"/>
  <c r="K22" i="29"/>
  <c r="J22" i="29"/>
  <c r="I22" i="29"/>
  <c r="H22" i="29"/>
  <c r="G22" i="29"/>
  <c r="F22" i="29"/>
  <c r="E22" i="29"/>
  <c r="D22" i="29"/>
  <c r="C22" i="29"/>
  <c r="B22" i="29"/>
  <c r="X21" i="29"/>
  <c r="W21" i="29"/>
  <c r="V21" i="29"/>
  <c r="U21" i="29"/>
  <c r="T21" i="29"/>
  <c r="S21" i="29"/>
  <c r="R21" i="29"/>
  <c r="Q21" i="29"/>
  <c r="P21" i="29"/>
  <c r="O21" i="29"/>
  <c r="N21" i="29"/>
  <c r="M21" i="29"/>
  <c r="L21" i="29"/>
  <c r="K21" i="29"/>
  <c r="J21" i="29"/>
  <c r="I21" i="29"/>
  <c r="H21" i="29"/>
  <c r="G21" i="29"/>
  <c r="F21" i="29"/>
  <c r="E21" i="29"/>
  <c r="D21" i="29"/>
  <c r="C21" i="29"/>
  <c r="B21" i="29"/>
  <c r="X20" i="29"/>
  <c r="W20" i="29"/>
  <c r="V20" i="29"/>
  <c r="U20" i="29"/>
  <c r="T20" i="29"/>
  <c r="S20" i="29"/>
  <c r="R20" i="29"/>
  <c r="Q20" i="29"/>
  <c r="P20" i="29"/>
  <c r="O20" i="29"/>
  <c r="N20" i="29"/>
  <c r="M20" i="29"/>
  <c r="L20" i="29"/>
  <c r="K20" i="29"/>
  <c r="J20" i="29"/>
  <c r="I20" i="29"/>
  <c r="H20" i="29"/>
  <c r="G20" i="29"/>
  <c r="F20" i="29"/>
  <c r="E20" i="29"/>
  <c r="D20" i="29"/>
  <c r="C20" i="29"/>
  <c r="B20" i="29"/>
  <c r="X19" i="29"/>
  <c r="W19" i="29"/>
  <c r="V19" i="29"/>
  <c r="U19" i="29"/>
  <c r="T19" i="29"/>
  <c r="S19" i="29"/>
  <c r="R19" i="29"/>
  <c r="Q19" i="29"/>
  <c r="P19" i="29"/>
  <c r="O19" i="29"/>
  <c r="N19" i="29"/>
  <c r="M19" i="29"/>
  <c r="L19" i="29"/>
  <c r="K19" i="29"/>
  <c r="J19" i="29"/>
  <c r="I19" i="29"/>
  <c r="H19" i="29"/>
  <c r="G19" i="29"/>
  <c r="F19" i="29"/>
  <c r="E19" i="29"/>
  <c r="D19" i="29"/>
  <c r="C19" i="29"/>
  <c r="B19" i="29"/>
  <c r="X18" i="29"/>
  <c r="W18" i="29"/>
  <c r="V18" i="29"/>
  <c r="U18" i="29"/>
  <c r="T18" i="29"/>
  <c r="S18" i="29"/>
  <c r="R18" i="29"/>
  <c r="Q18" i="29"/>
  <c r="P18" i="29"/>
  <c r="O18" i="29"/>
  <c r="N18" i="29"/>
  <c r="M18" i="29"/>
  <c r="L18" i="29"/>
  <c r="K18" i="29"/>
  <c r="J18" i="29"/>
  <c r="I18" i="29"/>
  <c r="H18" i="29"/>
  <c r="G18" i="29"/>
  <c r="F18" i="29"/>
  <c r="E18" i="29"/>
  <c r="D18" i="29"/>
  <c r="C18" i="29"/>
  <c r="B18" i="29"/>
  <c r="X17" i="29"/>
  <c r="W17" i="29"/>
  <c r="V17" i="29"/>
  <c r="U17" i="29"/>
  <c r="T17" i="29"/>
  <c r="S17" i="29"/>
  <c r="R17" i="29"/>
  <c r="Q17" i="29"/>
  <c r="P17" i="29"/>
  <c r="O17" i="29"/>
  <c r="N17" i="29"/>
  <c r="M17" i="29"/>
  <c r="L17" i="29"/>
  <c r="K17" i="29"/>
  <c r="J17" i="29"/>
  <c r="I17" i="29"/>
  <c r="H17" i="29"/>
  <c r="G17" i="29"/>
  <c r="F17" i="29"/>
  <c r="E17" i="29"/>
  <c r="D17" i="29"/>
  <c r="C17" i="29"/>
  <c r="B17" i="29"/>
  <c r="X16" i="29"/>
  <c r="W16" i="29"/>
  <c r="V16" i="29"/>
  <c r="U16" i="29"/>
  <c r="T16" i="29"/>
  <c r="S16" i="29"/>
  <c r="R16" i="29"/>
  <c r="Q16" i="29"/>
  <c r="P16" i="29"/>
  <c r="O16" i="29"/>
  <c r="N16" i="29"/>
  <c r="M16" i="29"/>
  <c r="L16" i="29"/>
  <c r="K16" i="29"/>
  <c r="J16" i="29"/>
  <c r="I16" i="29"/>
  <c r="H16" i="29"/>
  <c r="G16" i="29"/>
  <c r="F16" i="29"/>
  <c r="E16" i="29"/>
  <c r="D16" i="29"/>
  <c r="C16" i="29"/>
  <c r="B16" i="29"/>
  <c r="X15" i="29"/>
  <c r="W15" i="29"/>
  <c r="V15" i="29"/>
  <c r="U15" i="29"/>
  <c r="T15" i="29"/>
  <c r="S15" i="29"/>
  <c r="R15" i="29"/>
  <c r="Q15" i="29"/>
  <c r="P15" i="29"/>
  <c r="O15" i="29"/>
  <c r="N15" i="29"/>
  <c r="M15" i="29"/>
  <c r="L15" i="29"/>
  <c r="K15" i="29"/>
  <c r="J15" i="29"/>
  <c r="I15" i="29"/>
  <c r="H15" i="29"/>
  <c r="G15" i="29"/>
  <c r="F15" i="29"/>
  <c r="E15" i="29"/>
  <c r="D15" i="29"/>
  <c r="C15" i="29"/>
  <c r="B15" i="29"/>
  <c r="X14" i="29"/>
  <c r="W14" i="29"/>
  <c r="V14" i="29"/>
  <c r="U14" i="29"/>
  <c r="T14" i="29"/>
  <c r="S14" i="29"/>
  <c r="R14" i="29"/>
  <c r="Q14" i="29"/>
  <c r="P14" i="29"/>
  <c r="O14" i="29"/>
  <c r="N14" i="29"/>
  <c r="M14" i="29"/>
  <c r="L14" i="29"/>
  <c r="K14" i="29"/>
  <c r="J14" i="29"/>
  <c r="I14" i="29"/>
  <c r="H14" i="29"/>
  <c r="G14" i="29"/>
  <c r="F14" i="29"/>
  <c r="E14" i="29"/>
  <c r="D14" i="29"/>
  <c r="C14" i="29"/>
  <c r="B14" i="29"/>
  <c r="X13" i="29"/>
  <c r="W13" i="29"/>
  <c r="V13" i="29"/>
  <c r="U13" i="29"/>
  <c r="T13" i="29"/>
  <c r="S13" i="29"/>
  <c r="R13" i="29"/>
  <c r="Q13" i="29"/>
  <c r="P13" i="29"/>
  <c r="O13" i="29"/>
  <c r="N13" i="29"/>
  <c r="M13" i="29"/>
  <c r="L13" i="29"/>
  <c r="K13" i="29"/>
  <c r="J13" i="29"/>
  <c r="I13" i="29"/>
  <c r="H13" i="29"/>
  <c r="G13" i="29"/>
  <c r="F13" i="29"/>
  <c r="E13" i="29"/>
  <c r="D13" i="29"/>
  <c r="C13" i="29"/>
  <c r="B13" i="29"/>
  <c r="X12" i="29"/>
  <c r="W12" i="29"/>
  <c r="V12" i="29"/>
  <c r="U12" i="29"/>
  <c r="T12" i="29"/>
  <c r="S12" i="29"/>
  <c r="R12" i="29"/>
  <c r="Q12" i="29"/>
  <c r="P12" i="29"/>
  <c r="O12" i="29"/>
  <c r="N12" i="29"/>
  <c r="M12" i="29"/>
  <c r="L12" i="29"/>
  <c r="K12" i="29"/>
  <c r="J12" i="29"/>
  <c r="I12" i="29"/>
  <c r="H12" i="29"/>
  <c r="G12" i="29"/>
  <c r="F12" i="29"/>
  <c r="E12" i="29"/>
  <c r="D12" i="29"/>
  <c r="C12" i="29"/>
  <c r="B12" i="29"/>
  <c r="X11" i="29"/>
  <c r="W11" i="29"/>
  <c r="V11" i="29"/>
  <c r="U11" i="29"/>
  <c r="T11" i="29"/>
  <c r="S11" i="29"/>
  <c r="R11" i="29"/>
  <c r="Q11" i="29"/>
  <c r="P11" i="29"/>
  <c r="O11" i="29"/>
  <c r="N11" i="29"/>
  <c r="M11" i="29"/>
  <c r="L11" i="29"/>
  <c r="K11" i="29"/>
  <c r="J11" i="29"/>
  <c r="I11" i="29"/>
  <c r="H11" i="29"/>
  <c r="G11" i="29"/>
  <c r="F11" i="29"/>
  <c r="E11" i="29"/>
  <c r="D11" i="29"/>
  <c r="C11" i="29"/>
  <c r="B11" i="29"/>
  <c r="V10" i="29"/>
  <c r="R10" i="29"/>
  <c r="M10" i="29"/>
  <c r="J10" i="29"/>
  <c r="H10" i="29"/>
  <c r="G10" i="29"/>
  <c r="F10" i="29"/>
  <c r="E10" i="29"/>
  <c r="D10" i="29"/>
  <c r="B10" i="29"/>
  <c r="W9" i="29"/>
  <c r="V9" i="29"/>
  <c r="U9" i="29"/>
  <c r="T9" i="29"/>
  <c r="S9" i="29"/>
  <c r="R9" i="29"/>
  <c r="Q9" i="29"/>
  <c r="P9" i="29"/>
  <c r="O9" i="29"/>
  <c r="N9" i="29"/>
  <c r="M9" i="29"/>
  <c r="L9" i="29"/>
  <c r="K9" i="29"/>
  <c r="J9" i="29"/>
  <c r="I9" i="29"/>
  <c r="H9" i="29"/>
  <c r="G9" i="29"/>
  <c r="F9" i="29"/>
  <c r="E9" i="29"/>
  <c r="D9" i="29"/>
  <c r="C9" i="29"/>
  <c r="B9" i="29"/>
  <c r="W8" i="29"/>
  <c r="V8" i="29"/>
  <c r="U8" i="29"/>
  <c r="T8" i="29"/>
  <c r="S8" i="29"/>
  <c r="R8" i="29"/>
  <c r="Q8" i="29"/>
  <c r="P8" i="29"/>
  <c r="O8" i="29"/>
  <c r="N8" i="29"/>
  <c r="M8" i="29"/>
  <c r="L8" i="29"/>
  <c r="K8" i="29"/>
  <c r="J8" i="29"/>
  <c r="I8" i="29"/>
  <c r="H8" i="29"/>
  <c r="G8" i="29"/>
  <c r="F8" i="29"/>
  <c r="E8" i="29"/>
  <c r="D8" i="29"/>
  <c r="C8" i="29"/>
  <c r="B8" i="29"/>
  <c r="W7" i="29"/>
  <c r="V7" i="29"/>
  <c r="U7" i="29"/>
  <c r="T7" i="29"/>
  <c r="S7" i="29"/>
  <c r="R7" i="29"/>
  <c r="Q7" i="29"/>
  <c r="P7" i="29"/>
  <c r="O7" i="29"/>
  <c r="N7" i="29"/>
  <c r="M7" i="29"/>
  <c r="L7" i="29"/>
  <c r="K7" i="29"/>
  <c r="J7" i="29"/>
  <c r="I7" i="29"/>
  <c r="H7" i="29"/>
  <c r="G7" i="29"/>
  <c r="F7" i="29"/>
  <c r="E7" i="29"/>
  <c r="D7" i="29"/>
  <c r="C7" i="29"/>
  <c r="B7" i="29"/>
  <c r="W6" i="29"/>
  <c r="V6" i="29"/>
  <c r="U6" i="29"/>
  <c r="T6" i="29"/>
  <c r="S6" i="29"/>
  <c r="R6" i="29"/>
  <c r="Q6" i="29"/>
  <c r="P6" i="29"/>
  <c r="O6" i="29"/>
  <c r="N6" i="29"/>
  <c r="M6" i="29"/>
  <c r="L6" i="29"/>
  <c r="K6" i="29"/>
  <c r="J6" i="29"/>
  <c r="I6" i="29"/>
  <c r="H6" i="29"/>
  <c r="G6" i="29"/>
  <c r="F6" i="29"/>
  <c r="E6" i="29"/>
  <c r="D6" i="29"/>
  <c r="C6" i="29"/>
  <c r="B6" i="29"/>
  <c r="V35" i="29"/>
  <c r="U35" i="29"/>
  <c r="T35" i="29"/>
  <c r="S35" i="29"/>
  <c r="R35" i="29"/>
  <c r="Q35" i="29"/>
  <c r="P35" i="29"/>
  <c r="O35" i="29"/>
  <c r="N35" i="29"/>
  <c r="M35" i="29"/>
  <c r="L35" i="29"/>
  <c r="K35" i="29"/>
  <c r="V28" i="29"/>
  <c r="U28" i="29"/>
  <c r="T28" i="29"/>
  <c r="S28" i="29"/>
  <c r="R28" i="29"/>
  <c r="Q28" i="29"/>
  <c r="P28" i="29"/>
  <c r="O28" i="29"/>
  <c r="N28" i="29"/>
  <c r="M28" i="29"/>
  <c r="L28" i="29"/>
  <c r="K28" i="29"/>
  <c r="W10" i="29"/>
  <c r="U10" i="29"/>
  <c r="T10" i="29"/>
  <c r="S10" i="29"/>
  <c r="Q10" i="29"/>
  <c r="P10" i="29"/>
  <c r="O10" i="29"/>
  <c r="N10" i="29"/>
  <c r="L10" i="29"/>
  <c r="K10" i="29"/>
  <c r="I10" i="29"/>
  <c r="C10" i="29"/>
  <c r="M1" i="27"/>
  <c r="M1" i="26"/>
  <c r="H1" i="25"/>
  <c r="B49" i="24"/>
  <c r="B48" i="24"/>
  <c r="B47" i="24"/>
  <c r="B46" i="24"/>
  <c r="B45" i="24"/>
  <c r="B44" i="24"/>
  <c r="B43" i="24"/>
  <c r="C40" i="24"/>
  <c r="B40" i="24"/>
  <c r="B39" i="24"/>
  <c r="B38" i="24"/>
  <c r="B37" i="24"/>
  <c r="B36" i="24"/>
  <c r="B35" i="24"/>
  <c r="B34" i="24"/>
  <c r="B33" i="24"/>
  <c r="B32" i="24"/>
  <c r="B31" i="24"/>
  <c r="B30" i="24"/>
  <c r="B29" i="24"/>
  <c r="B28" i="24"/>
  <c r="B27" i="24"/>
  <c r="B26" i="24"/>
  <c r="B25" i="24"/>
  <c r="B24" i="24"/>
  <c r="B23" i="24"/>
  <c r="B22" i="24"/>
  <c r="B21" i="24"/>
  <c r="B19" i="24"/>
  <c r="B18" i="24"/>
  <c r="B17" i="24"/>
  <c r="B16" i="24"/>
  <c r="B15" i="24"/>
  <c r="B14" i="24"/>
  <c r="B13" i="24"/>
  <c r="B12" i="24"/>
  <c r="B11" i="24"/>
  <c r="B10" i="24"/>
  <c r="B9" i="24"/>
  <c r="B8" i="24"/>
  <c r="B7" i="24"/>
  <c r="B6" i="24"/>
  <c r="B5" i="24"/>
  <c r="B4" i="24"/>
  <c r="C3" i="24"/>
  <c r="C21" i="24" s="1"/>
  <c r="C42" i="24" s="1"/>
  <c r="C1" i="24"/>
  <c r="C38" i="24"/>
  <c r="C30" i="24"/>
  <c r="S232" i="23"/>
  <c r="S225" i="23"/>
  <c r="S219" i="23"/>
  <c r="S207" i="23"/>
  <c r="S201" i="23"/>
  <c r="S195" i="23"/>
  <c r="S185" i="23"/>
  <c r="S183" i="23"/>
  <c r="S177" i="23"/>
  <c r="S171" i="23"/>
  <c r="S114" i="23"/>
  <c r="S107" i="23"/>
  <c r="S102" i="23"/>
  <c r="S99" i="23"/>
  <c r="S93" i="23"/>
  <c r="S87" i="23"/>
  <c r="S74" i="23"/>
  <c r="S68" i="23"/>
  <c r="S62" i="23"/>
  <c r="S50" i="23"/>
  <c r="S45" i="23"/>
  <c r="S40" i="23"/>
  <c r="S39" i="23"/>
  <c r="S34" i="23"/>
  <c r="S28" i="23"/>
  <c r="S24" i="23"/>
  <c r="S18" i="23"/>
  <c r="S16" i="23"/>
  <c r="S15" i="23"/>
  <c r="S14" i="23"/>
  <c r="S11" i="23"/>
  <c r="S10" i="23"/>
  <c r="S9" i="23"/>
  <c r="S7" i="23"/>
  <c r="S6" i="23"/>
  <c r="S229" i="23"/>
  <c r="S228" i="23"/>
  <c r="S227" i="23"/>
  <c r="S226" i="23"/>
  <c r="S224" i="23"/>
  <c r="S223" i="23"/>
  <c r="S222" i="23"/>
  <c r="S221" i="23"/>
  <c r="S220" i="23"/>
  <c r="S218" i="23"/>
  <c r="S217" i="23"/>
  <c r="S216" i="23"/>
  <c r="S215" i="23"/>
  <c r="S214" i="23"/>
  <c r="S213" i="23"/>
  <c r="S212" i="23"/>
  <c r="S211" i="23"/>
  <c r="S210" i="23"/>
  <c r="S209" i="23"/>
  <c r="S208" i="23"/>
  <c r="S206" i="23"/>
  <c r="S205" i="23"/>
  <c r="S204" i="23"/>
  <c r="S203" i="23"/>
  <c r="S202" i="23"/>
  <c r="S200" i="23"/>
  <c r="S199" i="23"/>
  <c r="S198" i="23"/>
  <c r="S197" i="23"/>
  <c r="S196" i="23"/>
  <c r="S194" i="23"/>
  <c r="S193" i="23"/>
  <c r="S192" i="23"/>
  <c r="S191" i="23"/>
  <c r="S190" i="23"/>
  <c r="S189" i="23"/>
  <c r="S188" i="23"/>
  <c r="S187" i="23"/>
  <c r="S186" i="23"/>
  <c r="S184" i="23"/>
  <c r="S182" i="23"/>
  <c r="S181" i="23"/>
  <c r="S180" i="23"/>
  <c r="S179" i="23"/>
  <c r="S178" i="23"/>
  <c r="S176" i="23"/>
  <c r="S175" i="23"/>
  <c r="S174" i="23"/>
  <c r="S173" i="23"/>
  <c r="S172" i="23"/>
  <c r="S146" i="23"/>
  <c r="S127" i="23"/>
  <c r="S126" i="23"/>
  <c r="S125" i="23"/>
  <c r="S124" i="23"/>
  <c r="S123" i="23"/>
  <c r="S122" i="23"/>
  <c r="S121" i="23"/>
  <c r="S120" i="23"/>
  <c r="S119" i="23"/>
  <c r="S118" i="23"/>
  <c r="S117" i="23"/>
  <c r="S116" i="23"/>
  <c r="S115" i="23"/>
  <c r="S113" i="23"/>
  <c r="S112" i="23"/>
  <c r="S111" i="23"/>
  <c r="S110" i="23"/>
  <c r="S109" i="23"/>
  <c r="S108" i="23"/>
  <c r="S106" i="23"/>
  <c r="S105" i="23"/>
  <c r="S104" i="23"/>
  <c r="S103" i="23"/>
  <c r="S101" i="23"/>
  <c r="S100" i="23"/>
  <c r="S98" i="23"/>
  <c r="S97" i="23"/>
  <c r="S96" i="23"/>
  <c r="S95" i="23"/>
  <c r="S94" i="23"/>
  <c r="S92" i="23"/>
  <c r="S91" i="23"/>
  <c r="S90" i="23"/>
  <c r="S89" i="23"/>
  <c r="S88" i="23"/>
  <c r="S86" i="23"/>
  <c r="S85" i="23"/>
  <c r="S84" i="23"/>
  <c r="S83" i="23"/>
  <c r="S82" i="23"/>
  <c r="S81" i="23"/>
  <c r="S80" i="23"/>
  <c r="S79" i="23"/>
  <c r="S78" i="23"/>
  <c r="S77" i="23"/>
  <c r="S76" i="23"/>
  <c r="S75" i="23"/>
  <c r="S73" i="23"/>
  <c r="S72" i="23"/>
  <c r="S71" i="23"/>
  <c r="S70" i="23"/>
  <c r="S69" i="23"/>
  <c r="S67" i="23"/>
  <c r="S66" i="23"/>
  <c r="S65" i="23"/>
  <c r="S64" i="23"/>
  <c r="S63" i="23"/>
  <c r="S61" i="23"/>
  <c r="S60" i="23"/>
  <c r="S59" i="23"/>
  <c r="S58" i="23"/>
  <c r="S57" i="23"/>
  <c r="S56" i="23"/>
  <c r="S55" i="23"/>
  <c r="S54" i="23"/>
  <c r="S53" i="23"/>
  <c r="S52" i="23"/>
  <c r="S51" i="23"/>
  <c r="S49" i="23"/>
  <c r="S48" i="23"/>
  <c r="S47" i="23"/>
  <c r="S46" i="23"/>
  <c r="S44" i="23"/>
  <c r="S43" i="23"/>
  <c r="S42" i="23"/>
  <c r="S41" i="23"/>
  <c r="S38" i="23"/>
  <c r="S37" i="23"/>
  <c r="S36" i="23"/>
  <c r="S35" i="23"/>
  <c r="S33" i="23"/>
  <c r="S32" i="23"/>
  <c r="S31" i="23"/>
  <c r="S30" i="23"/>
  <c r="S29" i="23"/>
  <c r="S27" i="23"/>
  <c r="S26" i="23"/>
  <c r="S25" i="23"/>
  <c r="S23" i="23"/>
  <c r="S22" i="23"/>
  <c r="S21" i="23"/>
  <c r="S20" i="23"/>
  <c r="S19" i="23"/>
  <c r="S17" i="23"/>
  <c r="S13" i="23"/>
  <c r="S12" i="23"/>
  <c r="S8" i="23"/>
  <c r="S5" i="23"/>
  <c r="S196" i="22"/>
  <c r="R197" i="23" s="1"/>
  <c r="AG186" i="22"/>
  <c r="S184" i="22"/>
  <c r="R185" i="23" s="1"/>
  <c r="I164" i="22"/>
  <c r="H165" i="23" s="1"/>
  <c r="H164" i="22"/>
  <c r="G165" i="23" s="1"/>
  <c r="H163" i="22"/>
  <c r="G164" i="23" s="1"/>
  <c r="I162" i="22"/>
  <c r="H163" i="23" s="1"/>
  <c r="H162" i="22"/>
  <c r="G163" i="23" s="1"/>
  <c r="I161" i="22"/>
  <c r="H162" i="23" s="1"/>
  <c r="H161" i="22"/>
  <c r="G162" i="23" s="1"/>
  <c r="I159" i="22"/>
  <c r="H160" i="23" s="1"/>
  <c r="H159" i="22"/>
  <c r="G160" i="23" s="1"/>
  <c r="I158" i="22"/>
  <c r="H159" i="23" s="1"/>
  <c r="H158" i="22"/>
  <c r="G159" i="23" s="1"/>
  <c r="H157" i="22"/>
  <c r="G158" i="23" s="1"/>
  <c r="I156" i="22"/>
  <c r="H157" i="23" s="1"/>
  <c r="H156" i="22"/>
  <c r="G157" i="23" s="1"/>
  <c r="I155" i="22"/>
  <c r="H156" i="23" s="1"/>
  <c r="H155" i="22"/>
  <c r="G156" i="23" s="1"/>
  <c r="I153" i="22"/>
  <c r="H154" i="23" s="1"/>
  <c r="H153" i="22"/>
  <c r="G154" i="23" s="1"/>
  <c r="CM122" i="22"/>
  <c r="CM121" i="22"/>
  <c r="CM120" i="22"/>
  <c r="CM119" i="22"/>
  <c r="CM118" i="22"/>
  <c r="S117" i="22"/>
  <c r="R118" i="23" s="1"/>
  <c r="CM115" i="22"/>
  <c r="CM114" i="22"/>
  <c r="CM113" i="22"/>
  <c r="CM112" i="22"/>
  <c r="CM111" i="22"/>
  <c r="CM110" i="22"/>
  <c r="S110" i="22"/>
  <c r="R111" i="23" s="1"/>
  <c r="CM107" i="22"/>
  <c r="CM106" i="22"/>
  <c r="CM105" i="22"/>
  <c r="CM104" i="22"/>
  <c r="CM103" i="22"/>
  <c r="CM102" i="22"/>
  <c r="CM101" i="22"/>
  <c r="CM100" i="22"/>
  <c r="CM99" i="22"/>
  <c r="CM98" i="22"/>
  <c r="CL98" i="22"/>
  <c r="CK98" i="22"/>
  <c r="CJ98" i="22"/>
  <c r="CI98" i="22"/>
  <c r="CH98" i="22"/>
  <c r="CG98" i="22"/>
  <c r="CF98" i="22"/>
  <c r="CE98" i="22"/>
  <c r="CD98" i="22"/>
  <c r="CC98" i="22"/>
  <c r="CB98" i="22"/>
  <c r="CA98" i="22"/>
  <c r="AG98" i="22"/>
  <c r="S97" i="22"/>
  <c r="R98" i="23" s="1"/>
  <c r="CM95" i="22"/>
  <c r="CM94" i="22"/>
  <c r="CM93" i="22"/>
  <c r="CM92" i="22"/>
  <c r="CM91" i="22"/>
  <c r="CM90" i="22"/>
  <c r="CM89" i="22"/>
  <c r="CM88" i="22"/>
  <c r="CL88" i="22"/>
  <c r="CK88" i="22"/>
  <c r="CJ88" i="22"/>
  <c r="CI88" i="22"/>
  <c r="CH88" i="22"/>
  <c r="CG88" i="22"/>
  <c r="CF88" i="22"/>
  <c r="CE88" i="22"/>
  <c r="CD88" i="22"/>
  <c r="CC88" i="22"/>
  <c r="CB88" i="22"/>
  <c r="CA88" i="22"/>
  <c r="AG88" i="22"/>
  <c r="CM87" i="22"/>
  <c r="CM86" i="22"/>
  <c r="CL86" i="22"/>
  <c r="CK86" i="22"/>
  <c r="CJ86" i="22"/>
  <c r="CI86" i="22"/>
  <c r="CH86" i="22"/>
  <c r="CG86" i="22"/>
  <c r="CF86" i="22"/>
  <c r="CE86" i="22"/>
  <c r="CD86" i="22"/>
  <c r="CC86" i="22"/>
  <c r="CB86" i="22"/>
  <c r="CA86" i="22"/>
  <c r="AG86" i="22"/>
  <c r="S85" i="22"/>
  <c r="R86" i="23" s="1"/>
  <c r="CM80" i="22"/>
  <c r="CM79" i="22"/>
  <c r="CM78" i="22"/>
  <c r="CM77" i="22"/>
  <c r="CM76" i="22"/>
  <c r="CM75" i="22"/>
  <c r="CM74" i="22"/>
  <c r="CM73" i="22"/>
  <c r="CM72" i="22"/>
  <c r="CM71" i="22"/>
  <c r="CM70" i="22"/>
  <c r="CM69" i="22"/>
  <c r="CM68" i="22"/>
  <c r="CM67" i="22"/>
  <c r="CM66" i="22"/>
  <c r="CM65" i="22"/>
  <c r="CM64" i="22"/>
  <c r="CM63" i="22"/>
  <c r="CM62" i="22"/>
  <c r="CM61" i="22"/>
  <c r="CM60" i="22"/>
  <c r="CM59" i="22"/>
  <c r="CM58" i="22"/>
  <c r="CM57" i="22"/>
  <c r="CM56" i="22"/>
  <c r="CM55" i="22"/>
  <c r="CM54" i="22"/>
  <c r="CM53" i="22"/>
  <c r="CM52" i="22"/>
  <c r="CM51" i="22"/>
  <c r="CM50" i="22"/>
  <c r="CM49" i="22"/>
  <c r="CM48" i="22"/>
  <c r="CM47" i="22"/>
  <c r="CM44" i="22"/>
  <c r="CM43" i="22"/>
  <c r="CM42" i="22"/>
  <c r="CM41" i="22"/>
  <c r="CM40" i="22"/>
  <c r="CM39" i="22"/>
  <c r="CM38" i="22"/>
  <c r="CL38" i="22"/>
  <c r="CK38" i="22"/>
  <c r="CJ38" i="22"/>
  <c r="CI38" i="22"/>
  <c r="CH38" i="22"/>
  <c r="CG38" i="22"/>
  <c r="CF38" i="22"/>
  <c r="CE38" i="22"/>
  <c r="CD38" i="22"/>
  <c r="CC38" i="22"/>
  <c r="CB38" i="22"/>
  <c r="CA38" i="22"/>
  <c r="AG38" i="22"/>
  <c r="CM37" i="22"/>
  <c r="CL37" i="22"/>
  <c r="CK37" i="22"/>
  <c r="CJ37" i="22"/>
  <c r="CI37" i="22"/>
  <c r="CH37" i="22"/>
  <c r="CG37" i="22"/>
  <c r="CF37" i="22"/>
  <c r="CE37" i="22"/>
  <c r="CD37" i="22"/>
  <c r="CC37" i="22"/>
  <c r="CB37" i="22"/>
  <c r="CA37" i="22"/>
  <c r="AG37" i="22"/>
  <c r="CM36" i="22"/>
  <c r="CL36" i="22"/>
  <c r="CK36" i="22"/>
  <c r="CJ36" i="22"/>
  <c r="CI36" i="22"/>
  <c r="CH36" i="22"/>
  <c r="CG36" i="22"/>
  <c r="CF36" i="22"/>
  <c r="CE36" i="22"/>
  <c r="CD36" i="22"/>
  <c r="CC36" i="22"/>
  <c r="CB36" i="22"/>
  <c r="CA36" i="22"/>
  <c r="AG36" i="22"/>
  <c r="CM35" i="22"/>
  <c r="CL35" i="22"/>
  <c r="CK35" i="22"/>
  <c r="CJ35" i="22"/>
  <c r="CI35" i="22"/>
  <c r="CH35" i="22"/>
  <c r="CG35" i="22"/>
  <c r="CF35" i="22"/>
  <c r="CE35" i="22"/>
  <c r="CD35" i="22"/>
  <c r="CC35" i="22"/>
  <c r="CB35" i="22"/>
  <c r="CA35" i="22"/>
  <c r="AG35" i="22"/>
  <c r="S34" i="22"/>
  <c r="R35" i="23" s="1"/>
  <c r="S15" i="22"/>
  <c r="R16" i="23" s="1"/>
  <c r="CM13" i="22"/>
  <c r="CM12" i="22"/>
  <c r="CM11" i="22"/>
  <c r="CM10" i="22"/>
  <c r="CM9" i="22"/>
  <c r="CM8" i="22"/>
  <c r="CM7" i="22"/>
  <c r="CM6" i="22"/>
  <c r="CM5" i="22"/>
  <c r="CM4" i="22"/>
  <c r="Q230" i="22"/>
  <c r="Q229" i="22"/>
  <c r="O228" i="23"/>
  <c r="N228" i="23"/>
  <c r="M228" i="23"/>
  <c r="L228" i="23"/>
  <c r="K228" i="23"/>
  <c r="J228" i="23"/>
  <c r="I228" i="23"/>
  <c r="H228" i="23"/>
  <c r="G228" i="23"/>
  <c r="F228" i="23"/>
  <c r="E228" i="23"/>
  <c r="D228" i="23"/>
  <c r="C228" i="23"/>
  <c r="Q226" i="22"/>
  <c r="Q225" i="22"/>
  <c r="Q224" i="22"/>
  <c r="Q223" i="22"/>
  <c r="Q222" i="22"/>
  <c r="Q221" i="22"/>
  <c r="Q220" i="22"/>
  <c r="Q219" i="22"/>
  <c r="Q218" i="22"/>
  <c r="Q217" i="22"/>
  <c r="Q216" i="22"/>
  <c r="Q215" i="22"/>
  <c r="Q214" i="22"/>
  <c r="Q213" i="22"/>
  <c r="Q212" i="22"/>
  <c r="Q211" i="22"/>
  <c r="Q210" i="22"/>
  <c r="Q209" i="22"/>
  <c r="Q208" i="22"/>
  <c r="Q207" i="22"/>
  <c r="Q206" i="22"/>
  <c r="Q205" i="22"/>
  <c r="Q204" i="22"/>
  <c r="Q203" i="22"/>
  <c r="Q202" i="22"/>
  <c r="Q201" i="22"/>
  <c r="Q200" i="22"/>
  <c r="Q199" i="22"/>
  <c r="Q198" i="22"/>
  <c r="Q197" i="22"/>
  <c r="AH196" i="22"/>
  <c r="O196" i="23"/>
  <c r="N196" i="23"/>
  <c r="M196" i="23"/>
  <c r="L196" i="23"/>
  <c r="K196" i="23"/>
  <c r="J196" i="23"/>
  <c r="I196" i="23"/>
  <c r="H196" i="23"/>
  <c r="G196" i="23"/>
  <c r="F196" i="23"/>
  <c r="E196" i="23"/>
  <c r="D196" i="23"/>
  <c r="C196" i="23"/>
  <c r="Q194" i="22"/>
  <c r="AR193" i="22"/>
  <c r="BG194" i="22" s="1"/>
  <c r="Q193" i="22"/>
  <c r="Q192" i="22"/>
  <c r="Q191" i="22"/>
  <c r="Q190" i="22"/>
  <c r="Q189" i="22"/>
  <c r="Q188" i="22"/>
  <c r="Q187" i="22"/>
  <c r="AI186" i="22"/>
  <c r="Q186" i="22"/>
  <c r="Q185" i="22"/>
  <c r="AH184" i="22"/>
  <c r="O184" i="23"/>
  <c r="N184" i="23"/>
  <c r="M184" i="23"/>
  <c r="L184" i="23"/>
  <c r="K184" i="23"/>
  <c r="J184" i="23"/>
  <c r="I184" i="23"/>
  <c r="H184" i="23"/>
  <c r="G184" i="23"/>
  <c r="F184" i="23"/>
  <c r="E184" i="23"/>
  <c r="D184" i="23"/>
  <c r="C184" i="23"/>
  <c r="AH182" i="22"/>
  <c r="Q182" i="22"/>
  <c r="BL181" i="22"/>
  <c r="BK181" i="22"/>
  <c r="BJ181" i="22"/>
  <c r="BI181" i="22"/>
  <c r="BH181" i="22"/>
  <c r="BG181" i="22"/>
  <c r="BF181" i="22"/>
  <c r="BE181" i="22"/>
  <c r="BD181" i="22"/>
  <c r="BC181" i="22"/>
  <c r="BB181" i="22"/>
  <c r="BA181" i="22"/>
  <c r="AZ181" i="22"/>
  <c r="Q181" i="22"/>
  <c r="BL180" i="22"/>
  <c r="BK180" i="22"/>
  <c r="BJ180" i="22"/>
  <c r="BI180" i="22"/>
  <c r="BH180" i="22"/>
  <c r="BG180" i="22"/>
  <c r="BF180" i="22"/>
  <c r="BE180" i="22"/>
  <c r="BD180" i="22"/>
  <c r="BC180" i="22"/>
  <c r="BB180" i="22"/>
  <c r="BA180" i="22"/>
  <c r="AZ180" i="22"/>
  <c r="Q180" i="22"/>
  <c r="BL179" i="22"/>
  <c r="BK179" i="22"/>
  <c r="BJ179" i="22"/>
  <c r="BI179" i="22"/>
  <c r="BH179" i="22"/>
  <c r="BG179" i="22"/>
  <c r="BF179" i="22"/>
  <c r="BE179" i="22"/>
  <c r="BD179" i="22"/>
  <c r="BC179" i="22"/>
  <c r="BB179" i="22"/>
  <c r="BA179" i="22"/>
  <c r="AZ179" i="22"/>
  <c r="Q179" i="22"/>
  <c r="BL178" i="22"/>
  <c r="BK178" i="22"/>
  <c r="BJ178" i="22"/>
  <c r="BI178" i="22"/>
  <c r="BH178" i="22"/>
  <c r="BG178" i="22"/>
  <c r="BF178" i="22"/>
  <c r="BE178" i="22"/>
  <c r="BD178" i="22"/>
  <c r="BC178" i="22"/>
  <c r="BB178" i="22"/>
  <c r="BA178" i="22"/>
  <c r="AZ178" i="22"/>
  <c r="Q178" i="22"/>
  <c r="BL177" i="22"/>
  <c r="BK177" i="22"/>
  <c r="BJ177" i="22"/>
  <c r="BI177" i="22"/>
  <c r="BH177" i="22"/>
  <c r="BG177" i="22"/>
  <c r="BF177" i="22"/>
  <c r="BE177" i="22"/>
  <c r="BD177" i="22"/>
  <c r="BC177" i="22"/>
  <c r="BB177" i="22"/>
  <c r="BA177" i="22"/>
  <c r="AZ177" i="22"/>
  <c r="Q177" i="22"/>
  <c r="BL176" i="22"/>
  <c r="BK176" i="22"/>
  <c r="BJ176" i="22"/>
  <c r="BI176" i="22"/>
  <c r="BH176" i="22"/>
  <c r="BG176" i="22"/>
  <c r="BF176" i="22"/>
  <c r="BE176" i="22"/>
  <c r="BD176" i="22"/>
  <c r="BC176" i="22"/>
  <c r="BB176" i="22"/>
  <c r="BA176" i="22"/>
  <c r="AZ176" i="22"/>
  <c r="Q176" i="22"/>
  <c r="BL175" i="22"/>
  <c r="BK175" i="22"/>
  <c r="BJ175" i="22"/>
  <c r="BI175" i="22"/>
  <c r="BH175" i="22"/>
  <c r="BG175" i="22"/>
  <c r="BF175" i="22"/>
  <c r="BE175" i="22"/>
  <c r="BD175" i="22"/>
  <c r="BC175" i="22"/>
  <c r="BB175" i="22"/>
  <c r="BA175" i="22"/>
  <c r="AZ175" i="22"/>
  <c r="Q175" i="22"/>
  <c r="BL174" i="22"/>
  <c r="BK174" i="22"/>
  <c r="BJ174" i="22"/>
  <c r="BI174" i="22"/>
  <c r="BH174" i="22"/>
  <c r="BG174" i="22"/>
  <c r="BF174" i="22"/>
  <c r="BE174" i="22"/>
  <c r="BD174" i="22"/>
  <c r="BC174" i="22"/>
  <c r="BB174" i="22"/>
  <c r="BA174" i="22"/>
  <c r="AZ174" i="22"/>
  <c r="Q174" i="22"/>
  <c r="BL173" i="22"/>
  <c r="BK173" i="22"/>
  <c r="BJ173" i="22"/>
  <c r="BI173" i="22"/>
  <c r="BH173" i="22"/>
  <c r="BG173" i="22"/>
  <c r="BF173" i="22"/>
  <c r="BE173" i="22"/>
  <c r="BD173" i="22"/>
  <c r="BC173" i="22"/>
  <c r="BB173" i="22"/>
  <c r="BA173" i="22"/>
  <c r="AZ173" i="22"/>
  <c r="Q173" i="22"/>
  <c r="BL172" i="22"/>
  <c r="BK172" i="22"/>
  <c r="BJ172" i="22"/>
  <c r="BI172" i="22"/>
  <c r="BH172" i="22"/>
  <c r="BG172" i="22"/>
  <c r="BF172" i="22"/>
  <c r="BE172" i="22"/>
  <c r="BD172" i="22"/>
  <c r="BC172" i="22"/>
  <c r="BB172" i="22"/>
  <c r="BA172" i="22"/>
  <c r="AZ172" i="22"/>
  <c r="Q172" i="22"/>
  <c r="Q171" i="22"/>
  <c r="R169" i="22"/>
  <c r="Q169" i="22"/>
  <c r="P169" i="22"/>
  <c r="C169" i="22"/>
  <c r="N164" i="22"/>
  <c r="M165" i="23" s="1"/>
  <c r="N162" i="22"/>
  <c r="M163" i="23" s="1"/>
  <c r="N161" i="22"/>
  <c r="M162" i="23" s="1"/>
  <c r="N159" i="22"/>
  <c r="M160" i="23" s="1"/>
  <c r="N158" i="22"/>
  <c r="M159" i="23" s="1"/>
  <c r="N156" i="22"/>
  <c r="M157" i="23" s="1"/>
  <c r="N155" i="22"/>
  <c r="M156" i="23" s="1"/>
  <c r="N153" i="22"/>
  <c r="M154" i="23" s="1"/>
  <c r="N152" i="22"/>
  <c r="M153" i="23" s="1"/>
  <c r="P142" i="22"/>
  <c r="O143" i="23" s="1"/>
  <c r="O142" i="22"/>
  <c r="N143" i="23" s="1"/>
  <c r="M142" i="22"/>
  <c r="L143" i="23" s="1"/>
  <c r="L142" i="22"/>
  <c r="K143" i="23" s="1"/>
  <c r="J142" i="22"/>
  <c r="I143" i="23" s="1"/>
  <c r="I142" i="22"/>
  <c r="H143" i="23" s="1"/>
  <c r="G142" i="22"/>
  <c r="F143" i="23" s="1"/>
  <c r="F142" i="22"/>
  <c r="E143" i="23" s="1"/>
  <c r="D142" i="22"/>
  <c r="C143" i="23" s="1"/>
  <c r="P142" i="23"/>
  <c r="P139" i="23"/>
  <c r="P138" i="23"/>
  <c r="P137" i="23"/>
  <c r="P136" i="23"/>
  <c r="O135" i="23"/>
  <c r="N135" i="23"/>
  <c r="M135" i="23"/>
  <c r="L135" i="23"/>
  <c r="K135" i="23"/>
  <c r="J135" i="23"/>
  <c r="I135" i="23"/>
  <c r="H135" i="23"/>
  <c r="G135" i="23"/>
  <c r="F135" i="23"/>
  <c r="E135" i="23"/>
  <c r="D135" i="23"/>
  <c r="C135" i="23"/>
  <c r="P134" i="23"/>
  <c r="P133" i="23"/>
  <c r="P130" i="23"/>
  <c r="P129" i="23"/>
  <c r="AI123" i="22"/>
  <c r="O124" i="23"/>
  <c r="N124" i="23"/>
  <c r="M124" i="23"/>
  <c r="L124" i="23"/>
  <c r="K124" i="23"/>
  <c r="J124" i="23"/>
  <c r="I124" i="23"/>
  <c r="H124" i="23"/>
  <c r="G124" i="23"/>
  <c r="F124" i="23"/>
  <c r="E124" i="23"/>
  <c r="D124" i="23"/>
  <c r="C124" i="23"/>
  <c r="P123" i="23"/>
  <c r="P122" i="23"/>
  <c r="P121" i="23"/>
  <c r="P120" i="23"/>
  <c r="P119" i="23"/>
  <c r="AI117" i="22"/>
  <c r="AH117" i="22"/>
  <c r="AI116" i="22"/>
  <c r="O117" i="23"/>
  <c r="N117" i="23"/>
  <c r="M117" i="23"/>
  <c r="L117" i="23"/>
  <c r="K117" i="23"/>
  <c r="J117" i="23"/>
  <c r="I117" i="23"/>
  <c r="H117" i="23"/>
  <c r="G117" i="23"/>
  <c r="F117" i="23"/>
  <c r="E117" i="23"/>
  <c r="D117" i="23"/>
  <c r="C117" i="23"/>
  <c r="P116" i="23"/>
  <c r="P115" i="23"/>
  <c r="P114" i="23"/>
  <c r="P113" i="23"/>
  <c r="P112" i="23"/>
  <c r="AI110" i="22"/>
  <c r="AH110" i="22"/>
  <c r="AH109" i="22"/>
  <c r="AI108" i="22"/>
  <c r="O109" i="23"/>
  <c r="N109" i="23"/>
  <c r="M109" i="23"/>
  <c r="L109" i="23"/>
  <c r="K109" i="23"/>
  <c r="J109" i="23"/>
  <c r="I109" i="23"/>
  <c r="H109" i="23"/>
  <c r="G109" i="23"/>
  <c r="F109" i="23"/>
  <c r="E109" i="23"/>
  <c r="D109" i="23"/>
  <c r="C109" i="23"/>
  <c r="P108" i="23"/>
  <c r="P107" i="23"/>
  <c r="P106" i="23"/>
  <c r="P105" i="23"/>
  <c r="P104" i="23"/>
  <c r="P103" i="23"/>
  <c r="P102" i="23"/>
  <c r="P101" i="23"/>
  <c r="P100" i="23"/>
  <c r="AI98" i="22"/>
  <c r="P99" i="23"/>
  <c r="AI97" i="22"/>
  <c r="AH97" i="22"/>
  <c r="AI96" i="22"/>
  <c r="O97" i="23"/>
  <c r="N97" i="23"/>
  <c r="M97" i="23"/>
  <c r="L97" i="23"/>
  <c r="K97" i="23"/>
  <c r="J97" i="23"/>
  <c r="I97" i="23"/>
  <c r="H97" i="23"/>
  <c r="G97" i="23"/>
  <c r="F97" i="23"/>
  <c r="E97" i="23"/>
  <c r="D97" i="23"/>
  <c r="C97" i="23"/>
  <c r="P96" i="23"/>
  <c r="P95" i="23"/>
  <c r="P94" i="23"/>
  <c r="P93" i="23"/>
  <c r="P92" i="23"/>
  <c r="P91" i="23"/>
  <c r="P90" i="23"/>
  <c r="AI88" i="22"/>
  <c r="P89" i="23"/>
  <c r="P88" i="23"/>
  <c r="AI86" i="22"/>
  <c r="P87" i="23"/>
  <c r="AI85" i="22"/>
  <c r="AH85" i="22"/>
  <c r="AH84" i="22"/>
  <c r="AH83" i="22"/>
  <c r="O83" i="23"/>
  <c r="N83" i="23"/>
  <c r="M83" i="23"/>
  <c r="L83" i="23"/>
  <c r="K83" i="23"/>
  <c r="J83" i="23"/>
  <c r="I83" i="23"/>
  <c r="H83" i="23"/>
  <c r="G83" i="23"/>
  <c r="F83" i="23"/>
  <c r="E83" i="23"/>
  <c r="D83" i="23"/>
  <c r="C83" i="23"/>
  <c r="AH81" i="22"/>
  <c r="P82" i="23"/>
  <c r="P81" i="23"/>
  <c r="P80" i="23"/>
  <c r="P79" i="23"/>
  <c r="P78" i="23"/>
  <c r="P77" i="23"/>
  <c r="P76" i="23"/>
  <c r="P75" i="23"/>
  <c r="P74" i="23"/>
  <c r="P73" i="23"/>
  <c r="P72" i="23"/>
  <c r="P71" i="23"/>
  <c r="P70" i="23"/>
  <c r="P69" i="23"/>
  <c r="P68" i="23"/>
  <c r="P67" i="23"/>
  <c r="AI65" i="22"/>
  <c r="P66" i="23"/>
  <c r="P65" i="23"/>
  <c r="AI63" i="22"/>
  <c r="P64" i="23"/>
  <c r="P63" i="23"/>
  <c r="P62" i="23"/>
  <c r="P61" i="23"/>
  <c r="P60" i="23"/>
  <c r="AI58" i="22"/>
  <c r="P59" i="23"/>
  <c r="P58" i="23"/>
  <c r="P57" i="23"/>
  <c r="P56" i="23"/>
  <c r="P55" i="23"/>
  <c r="P54" i="23"/>
  <c r="P53" i="23"/>
  <c r="P52" i="23"/>
  <c r="P51" i="23"/>
  <c r="P50" i="23"/>
  <c r="P49" i="23"/>
  <c r="P48" i="23"/>
  <c r="P47" i="23"/>
  <c r="O46" i="23"/>
  <c r="N46" i="23"/>
  <c r="M46" i="23"/>
  <c r="L46" i="23"/>
  <c r="K46" i="23"/>
  <c r="J46" i="23"/>
  <c r="I46" i="23"/>
  <c r="H46" i="23"/>
  <c r="G46" i="23"/>
  <c r="F46" i="23"/>
  <c r="E46" i="23"/>
  <c r="D46" i="23"/>
  <c r="C46" i="23"/>
  <c r="BK44" i="22"/>
  <c r="BJ44" i="22"/>
  <c r="BI44" i="22"/>
  <c r="BH44" i="22"/>
  <c r="BG44" i="22"/>
  <c r="BF44" i="22"/>
  <c r="BE44" i="22"/>
  <c r="BD44" i="22"/>
  <c r="BC44" i="22"/>
  <c r="BB44" i="22"/>
  <c r="BA44" i="22"/>
  <c r="AZ44" i="22"/>
  <c r="P45" i="23"/>
  <c r="P44" i="23"/>
  <c r="P43" i="23"/>
  <c r="P42" i="23"/>
  <c r="P41" i="23"/>
  <c r="P40" i="23"/>
  <c r="AI38" i="22"/>
  <c r="P39" i="23"/>
  <c r="AI37" i="22"/>
  <c r="P38" i="23"/>
  <c r="AI36" i="22"/>
  <c r="P37" i="23"/>
  <c r="AI35" i="22"/>
  <c r="P36" i="23"/>
  <c r="AH34" i="22"/>
  <c r="P29" i="23"/>
  <c r="BL26" i="22"/>
  <c r="BK26" i="22"/>
  <c r="BJ26" i="22"/>
  <c r="BI26" i="22"/>
  <c r="BH26" i="22"/>
  <c r="BG26" i="22"/>
  <c r="BF26" i="22"/>
  <c r="BE26" i="22"/>
  <c r="BD26" i="22"/>
  <c r="BC26" i="22"/>
  <c r="BB26" i="22"/>
  <c r="BA26" i="22"/>
  <c r="AZ26" i="22"/>
  <c r="BL25" i="22"/>
  <c r="BK25" i="22"/>
  <c r="BJ25" i="22"/>
  <c r="BI25" i="22"/>
  <c r="BH25" i="22"/>
  <c r="BG25" i="22"/>
  <c r="BF25" i="22"/>
  <c r="BE25" i="22"/>
  <c r="BD25" i="22"/>
  <c r="BC25" i="22"/>
  <c r="BB25" i="22"/>
  <c r="BA25" i="22"/>
  <c r="AZ25" i="22"/>
  <c r="BL24" i="22"/>
  <c r="BK24" i="22"/>
  <c r="BJ24" i="22"/>
  <c r="BI24" i="22"/>
  <c r="BH24" i="22"/>
  <c r="BG24" i="22"/>
  <c r="BF24" i="22"/>
  <c r="BE24" i="22"/>
  <c r="BD24" i="22"/>
  <c r="BC24" i="22"/>
  <c r="BB24" i="22"/>
  <c r="BA24" i="22"/>
  <c r="AZ24" i="22"/>
  <c r="BL23" i="22"/>
  <c r="BK23" i="22"/>
  <c r="BJ23" i="22"/>
  <c r="BI23" i="22"/>
  <c r="BH23" i="22"/>
  <c r="BG23" i="22"/>
  <c r="BF23" i="22"/>
  <c r="BE23" i="22"/>
  <c r="BD23" i="22"/>
  <c r="BC23" i="22"/>
  <c r="BB23" i="22"/>
  <c r="BA23" i="22"/>
  <c r="AZ23" i="22"/>
  <c r="BL22" i="22"/>
  <c r="BK22" i="22"/>
  <c r="BJ22" i="22"/>
  <c r="BI22" i="22"/>
  <c r="BH22" i="22"/>
  <c r="BG22" i="22"/>
  <c r="BF22" i="22"/>
  <c r="BE22" i="22"/>
  <c r="BD22" i="22"/>
  <c r="BC22" i="22"/>
  <c r="BB22" i="22"/>
  <c r="BA22" i="22"/>
  <c r="AZ22" i="22"/>
  <c r="BL21" i="22"/>
  <c r="BK21" i="22"/>
  <c r="BJ21" i="22"/>
  <c r="BI21" i="22"/>
  <c r="BH21" i="22"/>
  <c r="BG21" i="22"/>
  <c r="BF21" i="22"/>
  <c r="BE21" i="22"/>
  <c r="BD21" i="22"/>
  <c r="BC21" i="22"/>
  <c r="BB21" i="22"/>
  <c r="BA21" i="22"/>
  <c r="AZ21" i="22"/>
  <c r="BL20" i="22"/>
  <c r="BK20" i="22"/>
  <c r="BJ20" i="22"/>
  <c r="BI20" i="22"/>
  <c r="BH20" i="22"/>
  <c r="BG20" i="22"/>
  <c r="BF20" i="22"/>
  <c r="BE20" i="22"/>
  <c r="BD20" i="22"/>
  <c r="BC20" i="22"/>
  <c r="BB20" i="22"/>
  <c r="BA20" i="22"/>
  <c r="AZ20" i="22"/>
  <c r="BL19" i="22"/>
  <c r="BK19" i="22"/>
  <c r="BJ19" i="22"/>
  <c r="BI19" i="22"/>
  <c r="BH19" i="22"/>
  <c r="BG19" i="22"/>
  <c r="BF19" i="22"/>
  <c r="BE19" i="22"/>
  <c r="BD19" i="22"/>
  <c r="BC19" i="22"/>
  <c r="BB19" i="22"/>
  <c r="BA19" i="22"/>
  <c r="AZ19" i="22"/>
  <c r="BL18" i="22"/>
  <c r="BK18" i="22"/>
  <c r="BJ18" i="22"/>
  <c r="BI18" i="22"/>
  <c r="BH18" i="22"/>
  <c r="BG18" i="22"/>
  <c r="BF18" i="22"/>
  <c r="BE18" i="22"/>
  <c r="BD18" i="22"/>
  <c r="BC18" i="22"/>
  <c r="BB18" i="22"/>
  <c r="BA18" i="22"/>
  <c r="AZ18" i="22"/>
  <c r="BL17" i="22"/>
  <c r="BK17" i="22"/>
  <c r="BJ17" i="22"/>
  <c r="BI17" i="22"/>
  <c r="BH17" i="22"/>
  <c r="BG17" i="22"/>
  <c r="BF17" i="22"/>
  <c r="BE17" i="22"/>
  <c r="BD17" i="22"/>
  <c r="BC17" i="22"/>
  <c r="BB17" i="22"/>
  <c r="BA17" i="22"/>
  <c r="AZ17" i="22"/>
  <c r="AH16" i="22"/>
  <c r="P17" i="23"/>
  <c r="AH15" i="22"/>
  <c r="P14" i="23"/>
  <c r="P13" i="23"/>
  <c r="P12" i="23"/>
  <c r="P11" i="23"/>
  <c r="P10" i="23"/>
  <c r="P9" i="23"/>
  <c r="P8" i="23"/>
  <c r="P7" i="23"/>
  <c r="P6" i="23"/>
  <c r="P5" i="23"/>
  <c r="CN2" i="22"/>
  <c r="CM2" i="22"/>
  <c r="AJ2" i="22"/>
  <c r="AI2" i="22"/>
  <c r="AH2" i="22"/>
  <c r="AG2" i="22"/>
  <c r="C2" i="22"/>
  <c r="B232" i="21"/>
  <c r="S232" i="21" s="1"/>
  <c r="O231" i="21"/>
  <c r="N231" i="21"/>
  <c r="M231" i="21"/>
  <c r="L231" i="21"/>
  <c r="K231" i="21"/>
  <c r="J231" i="21"/>
  <c r="I231" i="21"/>
  <c r="H231" i="21"/>
  <c r="G231" i="21"/>
  <c r="F231" i="21"/>
  <c r="E231" i="21"/>
  <c r="D231" i="21"/>
  <c r="C231" i="21"/>
  <c r="B231" i="21"/>
  <c r="O230" i="21"/>
  <c r="N230" i="21"/>
  <c r="M230" i="21"/>
  <c r="L230" i="21"/>
  <c r="K230" i="21"/>
  <c r="J230" i="21"/>
  <c r="I230" i="21"/>
  <c r="H230" i="21"/>
  <c r="G230" i="21"/>
  <c r="F230" i="21"/>
  <c r="E230" i="21"/>
  <c r="D230" i="21"/>
  <c r="C230" i="21"/>
  <c r="B230" i="21"/>
  <c r="B229" i="21"/>
  <c r="S229" i="21" s="1"/>
  <c r="B228" i="21"/>
  <c r="S228" i="21" s="1"/>
  <c r="O227" i="21"/>
  <c r="N227" i="21"/>
  <c r="M227" i="21"/>
  <c r="L227" i="21"/>
  <c r="K227" i="21"/>
  <c r="J227" i="21"/>
  <c r="I227" i="21"/>
  <c r="H227" i="21"/>
  <c r="G227" i="21"/>
  <c r="F227" i="21"/>
  <c r="E227" i="21"/>
  <c r="D227" i="21"/>
  <c r="C227" i="21"/>
  <c r="B227" i="21"/>
  <c r="S227" i="21" s="1"/>
  <c r="O226" i="21"/>
  <c r="N226" i="21"/>
  <c r="M226" i="21"/>
  <c r="L226" i="21"/>
  <c r="K226" i="21"/>
  <c r="J226" i="21"/>
  <c r="I226" i="21"/>
  <c r="H226" i="21"/>
  <c r="G226" i="21"/>
  <c r="F226" i="21"/>
  <c r="E226" i="21"/>
  <c r="D226" i="21"/>
  <c r="C226" i="21"/>
  <c r="B226" i="21"/>
  <c r="S226" i="21" s="1"/>
  <c r="O225" i="21"/>
  <c r="N225" i="21"/>
  <c r="M225" i="21"/>
  <c r="L225" i="21"/>
  <c r="K225" i="21"/>
  <c r="J225" i="21"/>
  <c r="I225" i="21"/>
  <c r="H225" i="21"/>
  <c r="G225" i="21"/>
  <c r="F225" i="21"/>
  <c r="E225" i="21"/>
  <c r="D225" i="21"/>
  <c r="C225" i="21"/>
  <c r="B225" i="21"/>
  <c r="S225" i="21" s="1"/>
  <c r="O224" i="21"/>
  <c r="N224" i="21"/>
  <c r="M224" i="21"/>
  <c r="L224" i="21"/>
  <c r="K224" i="21"/>
  <c r="J224" i="21"/>
  <c r="I224" i="21"/>
  <c r="H224" i="21"/>
  <c r="G224" i="21"/>
  <c r="F224" i="21"/>
  <c r="E224" i="21"/>
  <c r="D224" i="21"/>
  <c r="C224" i="21"/>
  <c r="B224" i="21"/>
  <c r="S224" i="21" s="1"/>
  <c r="O223" i="21"/>
  <c r="N223" i="21"/>
  <c r="M223" i="21"/>
  <c r="L223" i="21"/>
  <c r="K223" i="21"/>
  <c r="J223" i="21"/>
  <c r="I223" i="21"/>
  <c r="H223" i="21"/>
  <c r="G223" i="21"/>
  <c r="F223" i="21"/>
  <c r="E223" i="21"/>
  <c r="D223" i="21"/>
  <c r="C223" i="21"/>
  <c r="B223" i="21"/>
  <c r="S223" i="21" s="1"/>
  <c r="O222" i="21"/>
  <c r="N222" i="21"/>
  <c r="M222" i="21"/>
  <c r="L222" i="21"/>
  <c r="K222" i="21"/>
  <c r="J222" i="21"/>
  <c r="I222" i="21"/>
  <c r="H222" i="21"/>
  <c r="G222" i="21"/>
  <c r="F222" i="21"/>
  <c r="E222" i="21"/>
  <c r="D222" i="21"/>
  <c r="C222" i="21"/>
  <c r="B222" i="21"/>
  <c r="S222" i="21" s="1"/>
  <c r="O221" i="21"/>
  <c r="N221" i="21"/>
  <c r="M221" i="21"/>
  <c r="L221" i="21"/>
  <c r="K221" i="21"/>
  <c r="J221" i="21"/>
  <c r="I221" i="21"/>
  <c r="H221" i="21"/>
  <c r="G221" i="21"/>
  <c r="F221" i="21"/>
  <c r="E221" i="21"/>
  <c r="D221" i="21"/>
  <c r="C221" i="21"/>
  <c r="B221" i="21"/>
  <c r="S221" i="21" s="1"/>
  <c r="O220" i="21"/>
  <c r="N220" i="21"/>
  <c r="M220" i="21"/>
  <c r="L220" i="21"/>
  <c r="K220" i="21"/>
  <c r="J220" i="21"/>
  <c r="I220" i="21"/>
  <c r="H220" i="21"/>
  <c r="G220" i="21"/>
  <c r="F220" i="21"/>
  <c r="E220" i="21"/>
  <c r="D220" i="21"/>
  <c r="C220" i="21"/>
  <c r="B220" i="21"/>
  <c r="S220" i="21" s="1"/>
  <c r="O219" i="21"/>
  <c r="N219" i="21"/>
  <c r="M219" i="21"/>
  <c r="L219" i="21"/>
  <c r="K219" i="21"/>
  <c r="J219" i="21"/>
  <c r="I219" i="21"/>
  <c r="H219" i="21"/>
  <c r="G219" i="21"/>
  <c r="F219" i="21"/>
  <c r="E219" i="21"/>
  <c r="D219" i="21"/>
  <c r="C219" i="21"/>
  <c r="B219" i="21"/>
  <c r="S219" i="21" s="1"/>
  <c r="O218" i="21"/>
  <c r="N218" i="21"/>
  <c r="M218" i="21"/>
  <c r="L218" i="21"/>
  <c r="K218" i="21"/>
  <c r="J218" i="21"/>
  <c r="I218" i="21"/>
  <c r="H218" i="21"/>
  <c r="G218" i="21"/>
  <c r="F218" i="21"/>
  <c r="E218" i="21"/>
  <c r="D218" i="21"/>
  <c r="C218" i="21"/>
  <c r="B218" i="21"/>
  <c r="S218" i="21" s="1"/>
  <c r="O217" i="21"/>
  <c r="N217" i="21"/>
  <c r="M217" i="21"/>
  <c r="L217" i="21"/>
  <c r="K217" i="21"/>
  <c r="J217" i="21"/>
  <c r="I217" i="21"/>
  <c r="H217" i="21"/>
  <c r="G217" i="21"/>
  <c r="F217" i="21"/>
  <c r="E217" i="21"/>
  <c r="D217" i="21"/>
  <c r="C217" i="21"/>
  <c r="B217" i="21"/>
  <c r="S217" i="21" s="1"/>
  <c r="O216" i="21"/>
  <c r="N216" i="21"/>
  <c r="M216" i="21"/>
  <c r="L216" i="21"/>
  <c r="K216" i="21"/>
  <c r="J216" i="21"/>
  <c r="I216" i="21"/>
  <c r="H216" i="21"/>
  <c r="G216" i="21"/>
  <c r="F216" i="21"/>
  <c r="E216" i="21"/>
  <c r="D216" i="21"/>
  <c r="C216" i="21"/>
  <c r="B216" i="21"/>
  <c r="S216" i="21" s="1"/>
  <c r="O215" i="21"/>
  <c r="N215" i="21"/>
  <c r="M215" i="21"/>
  <c r="L215" i="21"/>
  <c r="K215" i="21"/>
  <c r="J215" i="21"/>
  <c r="I215" i="21"/>
  <c r="H215" i="21"/>
  <c r="G215" i="21"/>
  <c r="F215" i="21"/>
  <c r="E215" i="21"/>
  <c r="D215" i="21"/>
  <c r="C215" i="21"/>
  <c r="B215" i="21"/>
  <c r="S215" i="21" s="1"/>
  <c r="O214" i="21"/>
  <c r="N214" i="21"/>
  <c r="M214" i="21"/>
  <c r="L214" i="21"/>
  <c r="K214" i="21"/>
  <c r="J214" i="21"/>
  <c r="I214" i="21"/>
  <c r="H214" i="21"/>
  <c r="G214" i="21"/>
  <c r="F214" i="21"/>
  <c r="E214" i="21"/>
  <c r="D214" i="21"/>
  <c r="C214" i="21"/>
  <c r="B214" i="21"/>
  <c r="S214" i="21" s="1"/>
  <c r="O213" i="21"/>
  <c r="N213" i="21"/>
  <c r="M213" i="21"/>
  <c r="L213" i="21"/>
  <c r="K213" i="21"/>
  <c r="J213" i="21"/>
  <c r="I213" i="21"/>
  <c r="H213" i="21"/>
  <c r="G213" i="21"/>
  <c r="F213" i="21"/>
  <c r="E213" i="21"/>
  <c r="D213" i="21"/>
  <c r="C213" i="21"/>
  <c r="B213" i="21"/>
  <c r="S213" i="21" s="1"/>
  <c r="O212" i="21"/>
  <c r="N212" i="21"/>
  <c r="M212" i="21"/>
  <c r="L212" i="21"/>
  <c r="K212" i="21"/>
  <c r="J212" i="21"/>
  <c r="I212" i="21"/>
  <c r="H212" i="21"/>
  <c r="G212" i="21"/>
  <c r="F212" i="21"/>
  <c r="E212" i="21"/>
  <c r="D212" i="21"/>
  <c r="C212" i="21"/>
  <c r="B212" i="21"/>
  <c r="S212" i="21" s="1"/>
  <c r="O211" i="21"/>
  <c r="N211" i="21"/>
  <c r="M211" i="21"/>
  <c r="L211" i="21"/>
  <c r="K211" i="21"/>
  <c r="J211" i="21"/>
  <c r="I211" i="21"/>
  <c r="H211" i="21"/>
  <c r="G211" i="21"/>
  <c r="F211" i="21"/>
  <c r="E211" i="21"/>
  <c r="D211" i="21"/>
  <c r="C211" i="21"/>
  <c r="B211" i="21"/>
  <c r="S211" i="21" s="1"/>
  <c r="O210" i="21"/>
  <c r="N210" i="21"/>
  <c r="M210" i="21"/>
  <c r="L210" i="21"/>
  <c r="K210" i="21"/>
  <c r="J210" i="21"/>
  <c r="I210" i="21"/>
  <c r="H210" i="21"/>
  <c r="G210" i="21"/>
  <c r="F210" i="21"/>
  <c r="E210" i="21"/>
  <c r="D210" i="21"/>
  <c r="C210" i="21"/>
  <c r="B210" i="21"/>
  <c r="S210" i="21" s="1"/>
  <c r="O209" i="21"/>
  <c r="N209" i="21"/>
  <c r="M209" i="21"/>
  <c r="L209" i="21"/>
  <c r="K209" i="21"/>
  <c r="J209" i="21"/>
  <c r="I209" i="21"/>
  <c r="H209" i="21"/>
  <c r="G209" i="21"/>
  <c r="F209" i="21"/>
  <c r="E209" i="21"/>
  <c r="D209" i="21"/>
  <c r="C209" i="21"/>
  <c r="B209" i="21"/>
  <c r="S209" i="21" s="1"/>
  <c r="O208" i="21"/>
  <c r="N208" i="21"/>
  <c r="M208" i="21"/>
  <c r="L208" i="21"/>
  <c r="K208" i="21"/>
  <c r="J208" i="21"/>
  <c r="I208" i="21"/>
  <c r="H208" i="21"/>
  <c r="G208" i="21"/>
  <c r="F208" i="21"/>
  <c r="E208" i="21"/>
  <c r="D208" i="21"/>
  <c r="C208" i="21"/>
  <c r="B208" i="21"/>
  <c r="S208" i="21" s="1"/>
  <c r="O207" i="21"/>
  <c r="N207" i="21"/>
  <c r="M207" i="21"/>
  <c r="L207" i="21"/>
  <c r="K207" i="21"/>
  <c r="J207" i="21"/>
  <c r="I207" i="21"/>
  <c r="H207" i="21"/>
  <c r="G207" i="21"/>
  <c r="F207" i="21"/>
  <c r="E207" i="21"/>
  <c r="D207" i="21"/>
  <c r="C207" i="21"/>
  <c r="B207" i="21"/>
  <c r="S207" i="21" s="1"/>
  <c r="O206" i="21"/>
  <c r="N206" i="21"/>
  <c r="M206" i="21"/>
  <c r="L206" i="21"/>
  <c r="K206" i="21"/>
  <c r="J206" i="21"/>
  <c r="I206" i="21"/>
  <c r="H206" i="21"/>
  <c r="G206" i="21"/>
  <c r="F206" i="21"/>
  <c r="E206" i="21"/>
  <c r="D206" i="21"/>
  <c r="C206" i="21"/>
  <c r="B206" i="21"/>
  <c r="S206" i="21" s="1"/>
  <c r="O205" i="21"/>
  <c r="N205" i="21"/>
  <c r="M205" i="21"/>
  <c r="L205" i="21"/>
  <c r="K205" i="21"/>
  <c r="J205" i="21"/>
  <c r="I205" i="21"/>
  <c r="H205" i="21"/>
  <c r="G205" i="21"/>
  <c r="F205" i="21"/>
  <c r="E205" i="21"/>
  <c r="D205" i="21"/>
  <c r="C205" i="21"/>
  <c r="B205" i="21"/>
  <c r="S205" i="21" s="1"/>
  <c r="O204" i="21"/>
  <c r="N204" i="21"/>
  <c r="M204" i="21"/>
  <c r="L204" i="21"/>
  <c r="K204" i="21"/>
  <c r="J204" i="21"/>
  <c r="I204" i="21"/>
  <c r="H204" i="21"/>
  <c r="G204" i="21"/>
  <c r="F204" i="21"/>
  <c r="E204" i="21"/>
  <c r="D204" i="21"/>
  <c r="C204" i="21"/>
  <c r="B204" i="21"/>
  <c r="S204" i="21" s="1"/>
  <c r="O203" i="21"/>
  <c r="N203" i="21"/>
  <c r="M203" i="21"/>
  <c r="L203" i="21"/>
  <c r="K203" i="21"/>
  <c r="J203" i="21"/>
  <c r="I203" i="21"/>
  <c r="H203" i="21"/>
  <c r="G203" i="21"/>
  <c r="F203" i="21"/>
  <c r="E203" i="21"/>
  <c r="D203" i="21"/>
  <c r="C203" i="21"/>
  <c r="B203" i="21"/>
  <c r="S203" i="21" s="1"/>
  <c r="O202" i="21"/>
  <c r="N202" i="21"/>
  <c r="M202" i="21"/>
  <c r="L202" i="21"/>
  <c r="K202" i="21"/>
  <c r="J202" i="21"/>
  <c r="I202" i="21"/>
  <c r="H202" i="21"/>
  <c r="G202" i="21"/>
  <c r="F202" i="21"/>
  <c r="E202" i="21"/>
  <c r="D202" i="21"/>
  <c r="C202" i="21"/>
  <c r="B202" i="21"/>
  <c r="S202" i="21" s="1"/>
  <c r="O201" i="21"/>
  <c r="N201" i="21"/>
  <c r="M201" i="21"/>
  <c r="L201" i="21"/>
  <c r="K201" i="21"/>
  <c r="J201" i="21"/>
  <c r="I201" i="21"/>
  <c r="H201" i="21"/>
  <c r="G201" i="21"/>
  <c r="F201" i="21"/>
  <c r="E201" i="21"/>
  <c r="D201" i="21"/>
  <c r="C201" i="21"/>
  <c r="B201" i="21"/>
  <c r="S201" i="21" s="1"/>
  <c r="O200" i="21"/>
  <c r="N200" i="21"/>
  <c r="M200" i="21"/>
  <c r="L200" i="21"/>
  <c r="K200" i="21"/>
  <c r="J200" i="21"/>
  <c r="I200" i="21"/>
  <c r="H200" i="21"/>
  <c r="G200" i="21"/>
  <c r="F200" i="21"/>
  <c r="E200" i="21"/>
  <c r="D200" i="21"/>
  <c r="C200" i="21"/>
  <c r="B200" i="21"/>
  <c r="S200" i="21" s="1"/>
  <c r="O199" i="21"/>
  <c r="N199" i="21"/>
  <c r="M199" i="21"/>
  <c r="L199" i="21"/>
  <c r="K199" i="21"/>
  <c r="J199" i="21"/>
  <c r="I199" i="21"/>
  <c r="H199" i="21"/>
  <c r="G199" i="21"/>
  <c r="F199" i="21"/>
  <c r="E199" i="21"/>
  <c r="D199" i="21"/>
  <c r="C199" i="21"/>
  <c r="B199" i="21"/>
  <c r="S199" i="21" s="1"/>
  <c r="O198" i="21"/>
  <c r="N198" i="21"/>
  <c r="M198" i="21"/>
  <c r="L198" i="21"/>
  <c r="K198" i="21"/>
  <c r="J198" i="21"/>
  <c r="I198" i="21"/>
  <c r="H198" i="21"/>
  <c r="G198" i="21"/>
  <c r="F198" i="21"/>
  <c r="E198" i="21"/>
  <c r="D198" i="21"/>
  <c r="C198" i="21"/>
  <c r="B198" i="21"/>
  <c r="S198" i="21" s="1"/>
  <c r="P197" i="21"/>
  <c r="O197" i="21"/>
  <c r="N197" i="21"/>
  <c r="M197" i="21"/>
  <c r="L197" i="21"/>
  <c r="K197" i="21"/>
  <c r="J197" i="21"/>
  <c r="I197" i="21"/>
  <c r="H197" i="21"/>
  <c r="G197" i="21"/>
  <c r="F197" i="21"/>
  <c r="E197" i="21"/>
  <c r="D197" i="21"/>
  <c r="C197" i="21"/>
  <c r="B197" i="21"/>
  <c r="S197" i="21" s="1"/>
  <c r="B196" i="21"/>
  <c r="S196" i="21" s="1"/>
  <c r="O195" i="21"/>
  <c r="N195" i="21"/>
  <c r="M195" i="21"/>
  <c r="L195" i="21"/>
  <c r="K195" i="21"/>
  <c r="J195" i="21"/>
  <c r="I195" i="21"/>
  <c r="H195" i="21"/>
  <c r="G195" i="21"/>
  <c r="F195" i="21"/>
  <c r="E195" i="21"/>
  <c r="D195" i="21"/>
  <c r="C195" i="21"/>
  <c r="B195" i="21"/>
  <c r="S195" i="21" s="1"/>
  <c r="O194" i="21"/>
  <c r="N194" i="21"/>
  <c r="M194" i="21"/>
  <c r="L194" i="21"/>
  <c r="K194" i="21"/>
  <c r="J194" i="21"/>
  <c r="I194" i="21"/>
  <c r="H194" i="21"/>
  <c r="G194" i="21"/>
  <c r="F194" i="21"/>
  <c r="E194" i="21"/>
  <c r="D194" i="21"/>
  <c r="C194" i="21"/>
  <c r="B194" i="21"/>
  <c r="S194" i="21" s="1"/>
  <c r="O193" i="21"/>
  <c r="N193" i="21"/>
  <c r="M193" i="21"/>
  <c r="L193" i="21"/>
  <c r="K193" i="21"/>
  <c r="J193" i="21"/>
  <c r="I193" i="21"/>
  <c r="H193" i="21"/>
  <c r="G193" i="21"/>
  <c r="F193" i="21"/>
  <c r="E193" i="21"/>
  <c r="D193" i="21"/>
  <c r="C193" i="21"/>
  <c r="B193" i="21"/>
  <c r="S193" i="21" s="1"/>
  <c r="O192" i="21"/>
  <c r="N192" i="21"/>
  <c r="M192" i="21"/>
  <c r="L192" i="21"/>
  <c r="K192" i="21"/>
  <c r="J192" i="21"/>
  <c r="I192" i="21"/>
  <c r="H192" i="21"/>
  <c r="G192" i="21"/>
  <c r="F192" i="21"/>
  <c r="E192" i="21"/>
  <c r="D192" i="21"/>
  <c r="C192" i="21"/>
  <c r="B192" i="21"/>
  <c r="S192" i="21" s="1"/>
  <c r="O191" i="21"/>
  <c r="N191" i="21"/>
  <c r="M191" i="21"/>
  <c r="L191" i="21"/>
  <c r="K191" i="21"/>
  <c r="J191" i="21"/>
  <c r="I191" i="21"/>
  <c r="H191" i="21"/>
  <c r="G191" i="21"/>
  <c r="F191" i="21"/>
  <c r="E191" i="21"/>
  <c r="D191" i="21"/>
  <c r="C191" i="21"/>
  <c r="B191" i="21"/>
  <c r="S191" i="21" s="1"/>
  <c r="O190" i="21"/>
  <c r="N190" i="21"/>
  <c r="M190" i="21"/>
  <c r="L190" i="21"/>
  <c r="K190" i="21"/>
  <c r="J190" i="21"/>
  <c r="I190" i="21"/>
  <c r="H190" i="21"/>
  <c r="G190" i="21"/>
  <c r="F190" i="21"/>
  <c r="E190" i="21"/>
  <c r="D190" i="21"/>
  <c r="C190" i="21"/>
  <c r="B190" i="21"/>
  <c r="S190" i="21" s="1"/>
  <c r="O189" i="21"/>
  <c r="N189" i="21"/>
  <c r="M189" i="21"/>
  <c r="L189" i="21"/>
  <c r="K189" i="21"/>
  <c r="J189" i="21"/>
  <c r="I189" i="21"/>
  <c r="H189" i="21"/>
  <c r="G189" i="21"/>
  <c r="F189" i="21"/>
  <c r="E189" i="21"/>
  <c r="D189" i="21"/>
  <c r="C189" i="21"/>
  <c r="B189" i="21"/>
  <c r="S189" i="21" s="1"/>
  <c r="O188" i="21"/>
  <c r="N188" i="21"/>
  <c r="M188" i="21"/>
  <c r="L188" i="21"/>
  <c r="K188" i="21"/>
  <c r="J188" i="21"/>
  <c r="I188" i="21"/>
  <c r="H188" i="21"/>
  <c r="G188" i="21"/>
  <c r="F188" i="21"/>
  <c r="E188" i="21"/>
  <c r="D188" i="21"/>
  <c r="C188" i="21"/>
  <c r="B188" i="21"/>
  <c r="S188" i="21" s="1"/>
  <c r="O187" i="21"/>
  <c r="N187" i="21"/>
  <c r="M187" i="21"/>
  <c r="L187" i="21"/>
  <c r="K187" i="21"/>
  <c r="J187" i="21"/>
  <c r="I187" i="21"/>
  <c r="H187" i="21"/>
  <c r="G187" i="21"/>
  <c r="F187" i="21"/>
  <c r="E187" i="21"/>
  <c r="D187" i="21"/>
  <c r="C187" i="21"/>
  <c r="B187" i="21"/>
  <c r="S187" i="21" s="1"/>
  <c r="O186" i="21"/>
  <c r="N186" i="21"/>
  <c r="M186" i="21"/>
  <c r="L186" i="21"/>
  <c r="K186" i="21"/>
  <c r="J186" i="21"/>
  <c r="I186" i="21"/>
  <c r="H186" i="21"/>
  <c r="G186" i="21"/>
  <c r="F186" i="21"/>
  <c r="E186" i="21"/>
  <c r="D186" i="21"/>
  <c r="C186" i="21"/>
  <c r="B186" i="21"/>
  <c r="S186" i="21" s="1"/>
  <c r="P185" i="21"/>
  <c r="O185" i="21"/>
  <c r="N185" i="21"/>
  <c r="M185" i="21"/>
  <c r="L185" i="21"/>
  <c r="K185" i="21"/>
  <c r="J185" i="21"/>
  <c r="I185" i="21"/>
  <c r="H185" i="21"/>
  <c r="G185" i="21"/>
  <c r="F185" i="21"/>
  <c r="E185" i="21"/>
  <c r="D185" i="21"/>
  <c r="C185" i="21"/>
  <c r="B185" i="21"/>
  <c r="S185" i="21" s="1"/>
  <c r="B184" i="21"/>
  <c r="S184" i="21" s="1"/>
  <c r="O183" i="21"/>
  <c r="N183" i="21"/>
  <c r="M183" i="21"/>
  <c r="L183" i="21"/>
  <c r="K183" i="21"/>
  <c r="J183" i="21"/>
  <c r="I183" i="21"/>
  <c r="H183" i="21"/>
  <c r="G183" i="21"/>
  <c r="F183" i="21"/>
  <c r="E183" i="21"/>
  <c r="D183" i="21"/>
  <c r="C183" i="21"/>
  <c r="B183" i="21"/>
  <c r="S183" i="21" s="1"/>
  <c r="O182" i="21"/>
  <c r="N182" i="21"/>
  <c r="M182" i="21"/>
  <c r="L182" i="21"/>
  <c r="K182" i="21"/>
  <c r="J182" i="21"/>
  <c r="I182" i="21"/>
  <c r="H182" i="21"/>
  <c r="G182" i="21"/>
  <c r="F182" i="21"/>
  <c r="E182" i="21"/>
  <c r="D182" i="21"/>
  <c r="C182" i="21"/>
  <c r="B182" i="21"/>
  <c r="S182" i="21" s="1"/>
  <c r="O181" i="21"/>
  <c r="N181" i="21"/>
  <c r="M181" i="21"/>
  <c r="L181" i="21"/>
  <c r="K181" i="21"/>
  <c r="J181" i="21"/>
  <c r="I181" i="21"/>
  <c r="H181" i="21"/>
  <c r="G181" i="21"/>
  <c r="F181" i="21"/>
  <c r="E181" i="21"/>
  <c r="D181" i="21"/>
  <c r="C181" i="21"/>
  <c r="B181" i="21"/>
  <c r="S181" i="21" s="1"/>
  <c r="O180" i="21"/>
  <c r="N180" i="21"/>
  <c r="M180" i="21"/>
  <c r="L180" i="21"/>
  <c r="K180" i="21"/>
  <c r="J180" i="21"/>
  <c r="I180" i="21"/>
  <c r="H180" i="21"/>
  <c r="G180" i="21"/>
  <c r="F180" i="21"/>
  <c r="E180" i="21"/>
  <c r="D180" i="21"/>
  <c r="C180" i="21"/>
  <c r="B180" i="21"/>
  <c r="S180" i="21" s="1"/>
  <c r="O179" i="21"/>
  <c r="N179" i="21"/>
  <c r="M179" i="21"/>
  <c r="L179" i="21"/>
  <c r="K179" i="21"/>
  <c r="J179" i="21"/>
  <c r="I179" i="21"/>
  <c r="H179" i="21"/>
  <c r="G179" i="21"/>
  <c r="F179" i="21"/>
  <c r="E179" i="21"/>
  <c r="D179" i="21"/>
  <c r="C179" i="21"/>
  <c r="B179" i="21"/>
  <c r="S179" i="21" s="1"/>
  <c r="O178" i="21"/>
  <c r="N178" i="21"/>
  <c r="M178" i="21"/>
  <c r="L178" i="21"/>
  <c r="K178" i="21"/>
  <c r="J178" i="21"/>
  <c r="I178" i="21"/>
  <c r="H178" i="21"/>
  <c r="G178" i="21"/>
  <c r="F178" i="21"/>
  <c r="E178" i="21"/>
  <c r="D178" i="21"/>
  <c r="C178" i="21"/>
  <c r="B178" i="21"/>
  <c r="S178" i="21" s="1"/>
  <c r="O177" i="21"/>
  <c r="N177" i="21"/>
  <c r="M177" i="21"/>
  <c r="L177" i="21"/>
  <c r="K177" i="21"/>
  <c r="J177" i="21"/>
  <c r="I177" i="21"/>
  <c r="H177" i="21"/>
  <c r="G177" i="21"/>
  <c r="F177" i="21"/>
  <c r="E177" i="21"/>
  <c r="D177" i="21"/>
  <c r="C177" i="21"/>
  <c r="B177" i="21"/>
  <c r="S177" i="21" s="1"/>
  <c r="O176" i="21"/>
  <c r="N176" i="21"/>
  <c r="M176" i="21"/>
  <c r="L176" i="21"/>
  <c r="K176" i="21"/>
  <c r="J176" i="21"/>
  <c r="I176" i="21"/>
  <c r="H176" i="21"/>
  <c r="G176" i="21"/>
  <c r="F176" i="21"/>
  <c r="E176" i="21"/>
  <c r="D176" i="21"/>
  <c r="C176" i="21"/>
  <c r="B176" i="21"/>
  <c r="S176" i="21" s="1"/>
  <c r="O175" i="21"/>
  <c r="N175" i="21"/>
  <c r="M175" i="21"/>
  <c r="L175" i="21"/>
  <c r="K175" i="21"/>
  <c r="J175" i="21"/>
  <c r="I175" i="21"/>
  <c r="H175" i="21"/>
  <c r="G175" i="21"/>
  <c r="F175" i="21"/>
  <c r="E175" i="21"/>
  <c r="D175" i="21"/>
  <c r="C175" i="21"/>
  <c r="B175" i="21"/>
  <c r="S175" i="21" s="1"/>
  <c r="O174" i="21"/>
  <c r="N174" i="21"/>
  <c r="M174" i="21"/>
  <c r="L174" i="21"/>
  <c r="K174" i="21"/>
  <c r="J174" i="21"/>
  <c r="I174" i="21"/>
  <c r="H174" i="21"/>
  <c r="G174" i="21"/>
  <c r="F174" i="21"/>
  <c r="E174" i="21"/>
  <c r="D174" i="21"/>
  <c r="C174" i="21"/>
  <c r="B174" i="21"/>
  <c r="S174" i="21" s="1"/>
  <c r="O173" i="21"/>
  <c r="N173" i="21"/>
  <c r="M173" i="21"/>
  <c r="L173" i="21"/>
  <c r="K173" i="21"/>
  <c r="J173" i="21"/>
  <c r="I173" i="21"/>
  <c r="H173" i="21"/>
  <c r="G173" i="21"/>
  <c r="F173" i="21"/>
  <c r="E173" i="21"/>
  <c r="D173" i="21"/>
  <c r="C173" i="21"/>
  <c r="B173" i="21"/>
  <c r="S173" i="21" s="1"/>
  <c r="O172" i="21"/>
  <c r="N172" i="21"/>
  <c r="M172" i="21"/>
  <c r="L172" i="21"/>
  <c r="K172" i="21"/>
  <c r="J172" i="21"/>
  <c r="I172" i="21"/>
  <c r="H172" i="21"/>
  <c r="G172" i="21"/>
  <c r="F172" i="21"/>
  <c r="E172" i="21"/>
  <c r="D172" i="21"/>
  <c r="C172" i="21"/>
  <c r="B172" i="21"/>
  <c r="S172" i="21" s="1"/>
  <c r="R171" i="21"/>
  <c r="Q171" i="21"/>
  <c r="P171" i="21"/>
  <c r="O171" i="21"/>
  <c r="N171" i="21"/>
  <c r="M171" i="21"/>
  <c r="L171" i="21"/>
  <c r="K171" i="21"/>
  <c r="J171" i="21"/>
  <c r="I171" i="21"/>
  <c r="H171" i="21"/>
  <c r="G171" i="21"/>
  <c r="F171" i="21"/>
  <c r="E171" i="21"/>
  <c r="D171" i="21"/>
  <c r="C171" i="21"/>
  <c r="B171" i="21"/>
  <c r="S171" i="21" s="1"/>
  <c r="R170" i="21"/>
  <c r="J166" i="21"/>
  <c r="F166" i="21"/>
  <c r="L165" i="21"/>
  <c r="K165" i="21"/>
  <c r="K164" i="21"/>
  <c r="L163" i="21"/>
  <c r="K163" i="21"/>
  <c r="L162" i="21"/>
  <c r="K162" i="21"/>
  <c r="L160" i="21"/>
  <c r="K160" i="21"/>
  <c r="L159" i="21"/>
  <c r="K159" i="21"/>
  <c r="K158" i="21"/>
  <c r="L157" i="21"/>
  <c r="K157" i="21"/>
  <c r="L156" i="21"/>
  <c r="K156" i="21"/>
  <c r="L154" i="21"/>
  <c r="K154" i="21"/>
  <c r="P153" i="21"/>
  <c r="O153" i="21"/>
  <c r="N153" i="21"/>
  <c r="L153" i="21"/>
  <c r="K153" i="21"/>
  <c r="J153" i="21"/>
  <c r="I153" i="21"/>
  <c r="H153" i="21"/>
  <c r="G153" i="21"/>
  <c r="F153" i="21"/>
  <c r="P152" i="21"/>
  <c r="O152" i="21"/>
  <c r="N152" i="21"/>
  <c r="J152" i="21"/>
  <c r="I152" i="21"/>
  <c r="H152" i="21"/>
  <c r="G152" i="21"/>
  <c r="F152" i="21"/>
  <c r="P151" i="21"/>
  <c r="O151" i="21"/>
  <c r="N151" i="21"/>
  <c r="J151" i="21"/>
  <c r="I151" i="21"/>
  <c r="H151" i="21"/>
  <c r="G151" i="21"/>
  <c r="F151" i="21"/>
  <c r="P150" i="21"/>
  <c r="O150" i="21"/>
  <c r="N150" i="21"/>
  <c r="M150" i="21"/>
  <c r="L150" i="21"/>
  <c r="K150" i="21"/>
  <c r="J150" i="21"/>
  <c r="I150" i="21"/>
  <c r="H150" i="21"/>
  <c r="G150" i="21"/>
  <c r="F150" i="21"/>
  <c r="P147" i="21"/>
  <c r="C147" i="21"/>
  <c r="P146" i="21"/>
  <c r="O146" i="21"/>
  <c r="N146" i="21"/>
  <c r="M146" i="21"/>
  <c r="L146" i="21"/>
  <c r="K146" i="21"/>
  <c r="J146" i="21"/>
  <c r="I146" i="21"/>
  <c r="H146" i="21"/>
  <c r="G146" i="21"/>
  <c r="F146" i="21"/>
  <c r="E146" i="21"/>
  <c r="D146" i="21"/>
  <c r="C146" i="21"/>
  <c r="B146" i="21"/>
  <c r="S146" i="21" s="1"/>
  <c r="P145" i="21"/>
  <c r="B145" i="21"/>
  <c r="B144" i="21"/>
  <c r="B143" i="21"/>
  <c r="O142" i="21"/>
  <c r="N142" i="21"/>
  <c r="M142" i="21"/>
  <c r="L142" i="21"/>
  <c r="K142" i="21"/>
  <c r="J142" i="21"/>
  <c r="I142" i="21"/>
  <c r="H142" i="21"/>
  <c r="G142" i="21"/>
  <c r="F142" i="21"/>
  <c r="E142" i="21"/>
  <c r="D142" i="21"/>
  <c r="C142" i="21"/>
  <c r="B142" i="21"/>
  <c r="O141" i="21"/>
  <c r="N141" i="21"/>
  <c r="L141" i="21"/>
  <c r="K141" i="21"/>
  <c r="I141" i="21"/>
  <c r="H141" i="21"/>
  <c r="F141" i="21"/>
  <c r="E141" i="21"/>
  <c r="C141" i="21"/>
  <c r="B141" i="21"/>
  <c r="O140" i="21"/>
  <c r="N140" i="21"/>
  <c r="M140" i="21"/>
  <c r="L140" i="21"/>
  <c r="K140" i="21"/>
  <c r="I140" i="21"/>
  <c r="H140" i="21"/>
  <c r="G140" i="21"/>
  <c r="F140" i="21"/>
  <c r="E140" i="21"/>
  <c r="C140" i="21"/>
  <c r="B140" i="21"/>
  <c r="O139" i="21"/>
  <c r="N139" i="21"/>
  <c r="M139" i="21"/>
  <c r="L139" i="21"/>
  <c r="K139" i="21"/>
  <c r="J139" i="21"/>
  <c r="I139" i="21"/>
  <c r="H139" i="21"/>
  <c r="G139" i="21"/>
  <c r="F139" i="21"/>
  <c r="E139" i="21"/>
  <c r="D139" i="21"/>
  <c r="C139" i="21"/>
  <c r="B139" i="21"/>
  <c r="O138" i="21"/>
  <c r="N138" i="21"/>
  <c r="M138" i="21"/>
  <c r="L138" i="21"/>
  <c r="K138" i="21"/>
  <c r="J138" i="21"/>
  <c r="I138" i="21"/>
  <c r="H138" i="21"/>
  <c r="G138" i="21"/>
  <c r="F138" i="21"/>
  <c r="E138" i="21"/>
  <c r="D138" i="21"/>
  <c r="C138" i="21"/>
  <c r="B138" i="21"/>
  <c r="O137" i="21"/>
  <c r="N137" i="21"/>
  <c r="M137" i="21"/>
  <c r="L137" i="21"/>
  <c r="K137" i="21"/>
  <c r="J137" i="21"/>
  <c r="I137" i="21"/>
  <c r="H137" i="21"/>
  <c r="G137" i="21"/>
  <c r="F137" i="21"/>
  <c r="E137" i="21"/>
  <c r="D137" i="21"/>
  <c r="C137" i="21"/>
  <c r="B137" i="21"/>
  <c r="O136" i="21"/>
  <c r="N136" i="21"/>
  <c r="M136" i="21"/>
  <c r="L136" i="21"/>
  <c r="K136" i="21"/>
  <c r="J136" i="21"/>
  <c r="I136" i="21"/>
  <c r="H136" i="21"/>
  <c r="G136" i="21"/>
  <c r="F136" i="21"/>
  <c r="E136" i="21"/>
  <c r="D136" i="21"/>
  <c r="C136" i="21"/>
  <c r="B136" i="21"/>
  <c r="B135" i="21"/>
  <c r="O134" i="21"/>
  <c r="N134" i="21"/>
  <c r="M134" i="21"/>
  <c r="L134" i="21"/>
  <c r="K134" i="21"/>
  <c r="J134" i="21"/>
  <c r="I134" i="21"/>
  <c r="H134" i="21"/>
  <c r="G134" i="21"/>
  <c r="F134" i="21"/>
  <c r="E134" i="21"/>
  <c r="D134" i="21"/>
  <c r="C134" i="21"/>
  <c r="B134" i="21"/>
  <c r="O133" i="21"/>
  <c r="N133" i="21"/>
  <c r="M133" i="21"/>
  <c r="L133" i="21"/>
  <c r="K133" i="21"/>
  <c r="J133" i="21"/>
  <c r="I133" i="21"/>
  <c r="H133" i="21"/>
  <c r="G133" i="21"/>
  <c r="F133" i="21"/>
  <c r="E133" i="21"/>
  <c r="D133" i="21"/>
  <c r="C133" i="21"/>
  <c r="B133" i="21"/>
  <c r="O132" i="21"/>
  <c r="N132" i="21"/>
  <c r="M132" i="21"/>
  <c r="L132" i="21"/>
  <c r="K132" i="21"/>
  <c r="J132" i="21"/>
  <c r="I132" i="21"/>
  <c r="H132" i="21"/>
  <c r="G132" i="21"/>
  <c r="F132" i="21"/>
  <c r="E132" i="21"/>
  <c r="D132" i="21"/>
  <c r="C132" i="21"/>
  <c r="B132" i="21"/>
  <c r="B131" i="21"/>
  <c r="O130" i="21"/>
  <c r="N130" i="21"/>
  <c r="M130" i="21"/>
  <c r="L130" i="21"/>
  <c r="K130" i="21"/>
  <c r="J130" i="21"/>
  <c r="I130" i="21"/>
  <c r="H130" i="21"/>
  <c r="G130" i="21"/>
  <c r="F130" i="21"/>
  <c r="E130" i="21"/>
  <c r="D130" i="21"/>
  <c r="C130" i="21"/>
  <c r="B130" i="21"/>
  <c r="O129" i="21"/>
  <c r="N129" i="21"/>
  <c r="M129" i="21"/>
  <c r="L129" i="21"/>
  <c r="K129" i="21"/>
  <c r="J129" i="21"/>
  <c r="I129" i="21"/>
  <c r="H129" i="21"/>
  <c r="G129" i="21"/>
  <c r="F129" i="21"/>
  <c r="E129" i="21"/>
  <c r="D129" i="21"/>
  <c r="C129" i="21"/>
  <c r="B129" i="21"/>
  <c r="B128" i="21"/>
  <c r="B127" i="21"/>
  <c r="S127" i="21" s="1"/>
  <c r="P126" i="21"/>
  <c r="O126" i="21"/>
  <c r="N126" i="21"/>
  <c r="M126" i="21"/>
  <c r="L126" i="21"/>
  <c r="K126" i="21"/>
  <c r="J126" i="21"/>
  <c r="I126" i="21"/>
  <c r="H126" i="21"/>
  <c r="G126" i="21"/>
  <c r="F126" i="21"/>
  <c r="E126" i="21"/>
  <c r="D126" i="21"/>
  <c r="C126" i="21"/>
  <c r="B126" i="21"/>
  <c r="S126" i="21" s="1"/>
  <c r="B125" i="21"/>
  <c r="S125" i="21" s="1"/>
  <c r="Q124" i="21"/>
  <c r="B124" i="21"/>
  <c r="S124" i="21" s="1"/>
  <c r="Q123" i="21"/>
  <c r="O123" i="21"/>
  <c r="N123" i="21"/>
  <c r="M123" i="21"/>
  <c r="L123" i="21"/>
  <c r="K123" i="21"/>
  <c r="J123" i="21"/>
  <c r="I123" i="21"/>
  <c r="H123" i="21"/>
  <c r="G123" i="21"/>
  <c r="F123" i="21"/>
  <c r="E123" i="21"/>
  <c r="D123" i="21"/>
  <c r="C123" i="21"/>
  <c r="B123" i="21"/>
  <c r="S123" i="21" s="1"/>
  <c r="Q122" i="21"/>
  <c r="O122" i="21"/>
  <c r="N122" i="21"/>
  <c r="M122" i="21"/>
  <c r="L122" i="21"/>
  <c r="K122" i="21"/>
  <c r="J122" i="21"/>
  <c r="I122" i="21"/>
  <c r="H122" i="21"/>
  <c r="G122" i="21"/>
  <c r="F122" i="21"/>
  <c r="E122" i="21"/>
  <c r="D122" i="21"/>
  <c r="C122" i="21"/>
  <c r="B122" i="21"/>
  <c r="S122" i="21" s="1"/>
  <c r="Q121" i="21"/>
  <c r="O121" i="21"/>
  <c r="N121" i="21"/>
  <c r="M121" i="21"/>
  <c r="L121" i="21"/>
  <c r="K121" i="21"/>
  <c r="J121" i="21"/>
  <c r="I121" i="21"/>
  <c r="H121" i="21"/>
  <c r="G121" i="21"/>
  <c r="F121" i="21"/>
  <c r="E121" i="21"/>
  <c r="D121" i="21"/>
  <c r="C121" i="21"/>
  <c r="B121" i="21"/>
  <c r="S121" i="21" s="1"/>
  <c r="Q120" i="21"/>
  <c r="O120" i="21"/>
  <c r="N120" i="21"/>
  <c r="M120" i="21"/>
  <c r="L120" i="21"/>
  <c r="K120" i="21"/>
  <c r="J120" i="21"/>
  <c r="I120" i="21"/>
  <c r="H120" i="21"/>
  <c r="G120" i="21"/>
  <c r="F120" i="21"/>
  <c r="E120" i="21"/>
  <c r="D120" i="21"/>
  <c r="C120" i="21"/>
  <c r="B120" i="21"/>
  <c r="S120" i="21" s="1"/>
  <c r="Q119" i="21"/>
  <c r="O119" i="21"/>
  <c r="N119" i="21"/>
  <c r="M119" i="21"/>
  <c r="L119" i="21"/>
  <c r="K119" i="21"/>
  <c r="J119" i="21"/>
  <c r="I119" i="21"/>
  <c r="H119" i="21"/>
  <c r="G119" i="21"/>
  <c r="F119" i="21"/>
  <c r="E119" i="21"/>
  <c r="D119" i="21"/>
  <c r="C119" i="21"/>
  <c r="B119" i="21"/>
  <c r="S119" i="21" s="1"/>
  <c r="Q118" i="21"/>
  <c r="P118" i="21"/>
  <c r="O118" i="21"/>
  <c r="N118" i="21"/>
  <c r="M118" i="21"/>
  <c r="L118" i="21"/>
  <c r="K118" i="21"/>
  <c r="J118" i="21"/>
  <c r="I118" i="21"/>
  <c r="H118" i="21"/>
  <c r="G118" i="21"/>
  <c r="F118" i="21"/>
  <c r="E118" i="21"/>
  <c r="D118" i="21"/>
  <c r="C118" i="21"/>
  <c r="B118" i="21"/>
  <c r="S118" i="21" s="1"/>
  <c r="Q117" i="21"/>
  <c r="B117" i="21"/>
  <c r="S117" i="21" s="1"/>
  <c r="Q116" i="21"/>
  <c r="O116" i="21"/>
  <c r="N116" i="21"/>
  <c r="M116" i="21"/>
  <c r="L116" i="21"/>
  <c r="K116" i="21"/>
  <c r="J116" i="21"/>
  <c r="I116" i="21"/>
  <c r="H116" i="21"/>
  <c r="G116" i="21"/>
  <c r="F116" i="21"/>
  <c r="E116" i="21"/>
  <c r="D116" i="21"/>
  <c r="C116" i="21"/>
  <c r="B116" i="21"/>
  <c r="S116" i="21" s="1"/>
  <c r="Q115" i="21"/>
  <c r="O115" i="21"/>
  <c r="N115" i="21"/>
  <c r="M115" i="21"/>
  <c r="L115" i="21"/>
  <c r="K115" i="21"/>
  <c r="J115" i="21"/>
  <c r="I115" i="21"/>
  <c r="H115" i="21"/>
  <c r="G115" i="21"/>
  <c r="F115" i="21"/>
  <c r="E115" i="21"/>
  <c r="D115" i="21"/>
  <c r="C115" i="21"/>
  <c r="B115" i="21"/>
  <c r="S115" i="21" s="1"/>
  <c r="Q114" i="21"/>
  <c r="O114" i="21"/>
  <c r="N114" i="21"/>
  <c r="M114" i="21"/>
  <c r="L114" i="21"/>
  <c r="K114" i="21"/>
  <c r="J114" i="21"/>
  <c r="I114" i="21"/>
  <c r="H114" i="21"/>
  <c r="G114" i="21"/>
  <c r="F114" i="21"/>
  <c r="E114" i="21"/>
  <c r="D114" i="21"/>
  <c r="C114" i="21"/>
  <c r="B114" i="21"/>
  <c r="S114" i="21" s="1"/>
  <c r="Q113" i="21"/>
  <c r="O113" i="21"/>
  <c r="N113" i="21"/>
  <c r="M113" i="21"/>
  <c r="L113" i="21"/>
  <c r="K113" i="21"/>
  <c r="J113" i="21"/>
  <c r="I113" i="21"/>
  <c r="H113" i="21"/>
  <c r="G113" i="21"/>
  <c r="F113" i="21"/>
  <c r="E113" i="21"/>
  <c r="D113" i="21"/>
  <c r="C113" i="21"/>
  <c r="B113" i="21"/>
  <c r="S113" i="21" s="1"/>
  <c r="Q112" i="21"/>
  <c r="O112" i="21"/>
  <c r="N112" i="21"/>
  <c r="M112" i="21"/>
  <c r="L112" i="21"/>
  <c r="K112" i="21"/>
  <c r="J112" i="21"/>
  <c r="I112" i="21"/>
  <c r="H112" i="21"/>
  <c r="G112" i="21"/>
  <c r="F112" i="21"/>
  <c r="E112" i="21"/>
  <c r="D112" i="21"/>
  <c r="C112" i="21"/>
  <c r="B112" i="21"/>
  <c r="S112" i="21" s="1"/>
  <c r="Q111" i="21"/>
  <c r="P111" i="21"/>
  <c r="O111" i="21"/>
  <c r="N111" i="21"/>
  <c r="M111" i="21"/>
  <c r="L111" i="21"/>
  <c r="K111" i="21"/>
  <c r="J111" i="21"/>
  <c r="I111" i="21"/>
  <c r="H111" i="21"/>
  <c r="G111" i="21"/>
  <c r="F111" i="21"/>
  <c r="E111" i="21"/>
  <c r="D111" i="21"/>
  <c r="C111" i="21"/>
  <c r="B111" i="21"/>
  <c r="B110" i="21"/>
  <c r="S110" i="21" s="1"/>
  <c r="B109" i="21"/>
  <c r="S109" i="21" s="1"/>
  <c r="O108" i="21"/>
  <c r="N108" i="21"/>
  <c r="M108" i="21"/>
  <c r="L108" i="21"/>
  <c r="K108" i="21"/>
  <c r="J108" i="21"/>
  <c r="I108" i="21"/>
  <c r="H108" i="21"/>
  <c r="G108" i="21"/>
  <c r="F108" i="21"/>
  <c r="E108" i="21"/>
  <c r="D108" i="21"/>
  <c r="C108" i="21"/>
  <c r="B108" i="21"/>
  <c r="S108" i="21" s="1"/>
  <c r="O107" i="21"/>
  <c r="N107" i="21"/>
  <c r="M107" i="21"/>
  <c r="L107" i="21"/>
  <c r="K107" i="21"/>
  <c r="J107" i="21"/>
  <c r="I107" i="21"/>
  <c r="H107" i="21"/>
  <c r="G107" i="21"/>
  <c r="F107" i="21"/>
  <c r="E107" i="21"/>
  <c r="D107" i="21"/>
  <c r="C107" i="21"/>
  <c r="B107" i="21"/>
  <c r="S107" i="21" s="1"/>
  <c r="O106" i="21"/>
  <c r="N106" i="21"/>
  <c r="M106" i="21"/>
  <c r="L106" i="21"/>
  <c r="K106" i="21"/>
  <c r="J106" i="21"/>
  <c r="I106" i="21"/>
  <c r="H106" i="21"/>
  <c r="G106" i="21"/>
  <c r="F106" i="21"/>
  <c r="E106" i="21"/>
  <c r="D106" i="21"/>
  <c r="C106" i="21"/>
  <c r="B106" i="21"/>
  <c r="S106" i="21" s="1"/>
  <c r="O105" i="21"/>
  <c r="N105" i="21"/>
  <c r="M105" i="21"/>
  <c r="L105" i="21"/>
  <c r="K105" i="21"/>
  <c r="J105" i="21"/>
  <c r="I105" i="21"/>
  <c r="H105" i="21"/>
  <c r="G105" i="21"/>
  <c r="F105" i="21"/>
  <c r="E105" i="21"/>
  <c r="D105" i="21"/>
  <c r="C105" i="21"/>
  <c r="B105" i="21"/>
  <c r="S105" i="21" s="1"/>
  <c r="O104" i="21"/>
  <c r="N104" i="21"/>
  <c r="M104" i="21"/>
  <c r="L104" i="21"/>
  <c r="K104" i="21"/>
  <c r="J104" i="21"/>
  <c r="I104" i="21"/>
  <c r="H104" i="21"/>
  <c r="G104" i="21"/>
  <c r="F104" i="21"/>
  <c r="E104" i="21"/>
  <c r="D104" i="21"/>
  <c r="C104" i="21"/>
  <c r="B104" i="21"/>
  <c r="S104" i="21" s="1"/>
  <c r="O103" i="21"/>
  <c r="N103" i="21"/>
  <c r="M103" i="21"/>
  <c r="L103" i="21"/>
  <c r="K103" i="21"/>
  <c r="J103" i="21"/>
  <c r="I103" i="21"/>
  <c r="H103" i="21"/>
  <c r="G103" i="21"/>
  <c r="F103" i="21"/>
  <c r="E103" i="21"/>
  <c r="D103" i="21"/>
  <c r="C103" i="21"/>
  <c r="B103" i="21"/>
  <c r="S103" i="21" s="1"/>
  <c r="O102" i="21"/>
  <c r="N102" i="21"/>
  <c r="M102" i="21"/>
  <c r="L102" i="21"/>
  <c r="K102" i="21"/>
  <c r="J102" i="21"/>
  <c r="I102" i="21"/>
  <c r="H102" i="21"/>
  <c r="G102" i="21"/>
  <c r="F102" i="21"/>
  <c r="E102" i="21"/>
  <c r="D102" i="21"/>
  <c r="C102" i="21"/>
  <c r="B102" i="21"/>
  <c r="S102" i="21" s="1"/>
  <c r="O101" i="21"/>
  <c r="N101" i="21"/>
  <c r="M101" i="21"/>
  <c r="L101" i="21"/>
  <c r="K101" i="21"/>
  <c r="J101" i="21"/>
  <c r="I101" i="21"/>
  <c r="H101" i="21"/>
  <c r="G101" i="21"/>
  <c r="F101" i="21"/>
  <c r="E101" i="21"/>
  <c r="D101" i="21"/>
  <c r="C101" i="21"/>
  <c r="B101" i="21"/>
  <c r="S101" i="21" s="1"/>
  <c r="O100" i="21"/>
  <c r="N100" i="21"/>
  <c r="M100" i="21"/>
  <c r="L100" i="21"/>
  <c r="K100" i="21"/>
  <c r="J100" i="21"/>
  <c r="I100" i="21"/>
  <c r="H100" i="21"/>
  <c r="G100" i="21"/>
  <c r="F100" i="21"/>
  <c r="E100" i="21"/>
  <c r="D100" i="21"/>
  <c r="C100" i="21"/>
  <c r="B100" i="21"/>
  <c r="S100" i="21" s="1"/>
  <c r="O99" i="21"/>
  <c r="N99" i="21"/>
  <c r="M99" i="21"/>
  <c r="L99" i="21"/>
  <c r="K99" i="21"/>
  <c r="J99" i="21"/>
  <c r="I99" i="21"/>
  <c r="H99" i="21"/>
  <c r="G99" i="21"/>
  <c r="F99" i="21"/>
  <c r="E99" i="21"/>
  <c r="D99" i="21"/>
  <c r="C99" i="21"/>
  <c r="B99" i="21"/>
  <c r="S99" i="21" s="1"/>
  <c r="P98" i="21"/>
  <c r="O98" i="21"/>
  <c r="N98" i="21"/>
  <c r="M98" i="21"/>
  <c r="L98" i="21"/>
  <c r="K98" i="21"/>
  <c r="J98" i="21"/>
  <c r="I98" i="21"/>
  <c r="H98" i="21"/>
  <c r="G98" i="21"/>
  <c r="F98" i="21"/>
  <c r="E98" i="21"/>
  <c r="D98" i="21"/>
  <c r="C98" i="21"/>
  <c r="B98" i="21"/>
  <c r="S98" i="21" s="1"/>
  <c r="B97" i="21"/>
  <c r="S97" i="21" s="1"/>
  <c r="O96" i="21"/>
  <c r="N96" i="21"/>
  <c r="M96" i="21"/>
  <c r="L96" i="21"/>
  <c r="K96" i="21"/>
  <c r="J96" i="21"/>
  <c r="I96" i="21"/>
  <c r="H96" i="21"/>
  <c r="G96" i="21"/>
  <c r="F96" i="21"/>
  <c r="E96" i="21"/>
  <c r="D96" i="21"/>
  <c r="C96" i="21"/>
  <c r="B96" i="21"/>
  <c r="S96" i="21" s="1"/>
  <c r="O95" i="21"/>
  <c r="N95" i="21"/>
  <c r="M95" i="21"/>
  <c r="L95" i="21"/>
  <c r="K95" i="21"/>
  <c r="J95" i="21"/>
  <c r="I95" i="21"/>
  <c r="H95" i="21"/>
  <c r="G95" i="21"/>
  <c r="F95" i="21"/>
  <c r="E95" i="21"/>
  <c r="D95" i="21"/>
  <c r="C95" i="21"/>
  <c r="B95" i="21"/>
  <c r="S95" i="21" s="1"/>
  <c r="O94" i="21"/>
  <c r="N94" i="21"/>
  <c r="M94" i="21"/>
  <c r="L94" i="21"/>
  <c r="K94" i="21"/>
  <c r="J94" i="21"/>
  <c r="I94" i="21"/>
  <c r="H94" i="21"/>
  <c r="G94" i="21"/>
  <c r="F94" i="21"/>
  <c r="E94" i="21"/>
  <c r="D94" i="21"/>
  <c r="C94" i="21"/>
  <c r="B94" i="21"/>
  <c r="S94" i="21" s="1"/>
  <c r="O93" i="21"/>
  <c r="N93" i="21"/>
  <c r="M93" i="21"/>
  <c r="L93" i="21"/>
  <c r="K93" i="21"/>
  <c r="J93" i="21"/>
  <c r="I93" i="21"/>
  <c r="H93" i="21"/>
  <c r="G93" i="21"/>
  <c r="F93" i="21"/>
  <c r="E93" i="21"/>
  <c r="D93" i="21"/>
  <c r="C93" i="21"/>
  <c r="B93" i="21"/>
  <c r="S93" i="21" s="1"/>
  <c r="O92" i="21"/>
  <c r="N92" i="21"/>
  <c r="M92" i="21"/>
  <c r="L92" i="21"/>
  <c r="K92" i="21"/>
  <c r="J92" i="21"/>
  <c r="I92" i="21"/>
  <c r="H92" i="21"/>
  <c r="G92" i="21"/>
  <c r="F92" i="21"/>
  <c r="E92" i="21"/>
  <c r="D92" i="21"/>
  <c r="C92" i="21"/>
  <c r="B92" i="21"/>
  <c r="S92" i="21" s="1"/>
  <c r="O91" i="21"/>
  <c r="N91" i="21"/>
  <c r="M91" i="21"/>
  <c r="L91" i="21"/>
  <c r="K91" i="21"/>
  <c r="J91" i="21"/>
  <c r="I91" i="21"/>
  <c r="H91" i="21"/>
  <c r="G91" i="21"/>
  <c r="F91" i="21"/>
  <c r="E91" i="21"/>
  <c r="D91" i="21"/>
  <c r="C91" i="21"/>
  <c r="B91" i="21"/>
  <c r="S91" i="21" s="1"/>
  <c r="O90" i="21"/>
  <c r="N90" i="21"/>
  <c r="M90" i="21"/>
  <c r="L90" i="21"/>
  <c r="K90" i="21"/>
  <c r="J90" i="21"/>
  <c r="I90" i="21"/>
  <c r="H90" i="21"/>
  <c r="G90" i="21"/>
  <c r="F90" i="21"/>
  <c r="E90" i="21"/>
  <c r="D90" i="21"/>
  <c r="C90" i="21"/>
  <c r="B90" i="21"/>
  <c r="S90" i="21" s="1"/>
  <c r="O89" i="21"/>
  <c r="N89" i="21"/>
  <c r="M89" i="21"/>
  <c r="L89" i="21"/>
  <c r="K89" i="21"/>
  <c r="J89" i="21"/>
  <c r="I89" i="21"/>
  <c r="H89" i="21"/>
  <c r="G89" i="21"/>
  <c r="F89" i="21"/>
  <c r="E89" i="21"/>
  <c r="D89" i="21"/>
  <c r="C89" i="21"/>
  <c r="B89" i="21"/>
  <c r="S89" i="21" s="1"/>
  <c r="O88" i="21"/>
  <c r="N88" i="21"/>
  <c r="M88" i="21"/>
  <c r="L88" i="21"/>
  <c r="K88" i="21"/>
  <c r="J88" i="21"/>
  <c r="I88" i="21"/>
  <c r="H88" i="21"/>
  <c r="G88" i="21"/>
  <c r="F88" i="21"/>
  <c r="E88" i="21"/>
  <c r="D88" i="21"/>
  <c r="C88" i="21"/>
  <c r="B88" i="21"/>
  <c r="S88" i="21" s="1"/>
  <c r="O87" i="21"/>
  <c r="N87" i="21"/>
  <c r="M87" i="21"/>
  <c r="L87" i="21"/>
  <c r="K87" i="21"/>
  <c r="J87" i="21"/>
  <c r="I87" i="21"/>
  <c r="H87" i="21"/>
  <c r="G87" i="21"/>
  <c r="F87" i="21"/>
  <c r="E87" i="21"/>
  <c r="D87" i="21"/>
  <c r="C87" i="21"/>
  <c r="B87" i="21"/>
  <c r="S87" i="21" s="1"/>
  <c r="P86" i="21"/>
  <c r="O86" i="21"/>
  <c r="N86" i="21"/>
  <c r="M86" i="21"/>
  <c r="L86" i="21"/>
  <c r="K86" i="21"/>
  <c r="J86" i="21"/>
  <c r="I86" i="21"/>
  <c r="H86" i="21"/>
  <c r="G86" i="21"/>
  <c r="F86" i="21"/>
  <c r="E86" i="21"/>
  <c r="D86" i="21"/>
  <c r="C86" i="21"/>
  <c r="B86" i="21"/>
  <c r="S86" i="21" s="1"/>
  <c r="B85" i="21"/>
  <c r="S85" i="21" s="1"/>
  <c r="B84" i="21"/>
  <c r="S84" i="21" s="1"/>
  <c r="B83" i="21"/>
  <c r="S83" i="21" s="1"/>
  <c r="O82" i="21"/>
  <c r="N82" i="21"/>
  <c r="M82" i="21"/>
  <c r="L82" i="21"/>
  <c r="K82" i="21"/>
  <c r="J82" i="21"/>
  <c r="I82" i="21"/>
  <c r="H82" i="21"/>
  <c r="G82" i="21"/>
  <c r="F82" i="21"/>
  <c r="E82" i="21"/>
  <c r="D82" i="21"/>
  <c r="C82" i="21"/>
  <c r="B82" i="21"/>
  <c r="S82" i="21" s="1"/>
  <c r="O81" i="21"/>
  <c r="N81" i="21"/>
  <c r="M81" i="21"/>
  <c r="L81" i="21"/>
  <c r="K81" i="21"/>
  <c r="J81" i="21"/>
  <c r="I81" i="21"/>
  <c r="H81" i="21"/>
  <c r="G81" i="21"/>
  <c r="F81" i="21"/>
  <c r="E81" i="21"/>
  <c r="D81" i="21"/>
  <c r="C81" i="21"/>
  <c r="B81" i="21"/>
  <c r="S81" i="21" s="1"/>
  <c r="O80" i="21"/>
  <c r="N80" i="21"/>
  <c r="M80" i="21"/>
  <c r="L80" i="21"/>
  <c r="K80" i="21"/>
  <c r="J80" i="21"/>
  <c r="I80" i="21"/>
  <c r="H80" i="21"/>
  <c r="G80" i="21"/>
  <c r="F80" i="21"/>
  <c r="E80" i="21"/>
  <c r="D80" i="21"/>
  <c r="C80" i="21"/>
  <c r="B80" i="21"/>
  <c r="S80" i="21" s="1"/>
  <c r="O79" i="21"/>
  <c r="N79" i="21"/>
  <c r="M79" i="21"/>
  <c r="L79" i="21"/>
  <c r="K79" i="21"/>
  <c r="J79" i="21"/>
  <c r="I79" i="21"/>
  <c r="H79" i="21"/>
  <c r="G79" i="21"/>
  <c r="F79" i="21"/>
  <c r="E79" i="21"/>
  <c r="D79" i="21"/>
  <c r="C79" i="21"/>
  <c r="B79" i="21"/>
  <c r="S79" i="21" s="1"/>
  <c r="O78" i="21"/>
  <c r="N78" i="21"/>
  <c r="M78" i="21"/>
  <c r="L78" i="21"/>
  <c r="K78" i="21"/>
  <c r="J78" i="21"/>
  <c r="I78" i="21"/>
  <c r="H78" i="21"/>
  <c r="G78" i="21"/>
  <c r="F78" i="21"/>
  <c r="E78" i="21"/>
  <c r="D78" i="21"/>
  <c r="C78" i="21"/>
  <c r="B78" i="21"/>
  <c r="S78" i="21" s="1"/>
  <c r="O77" i="21"/>
  <c r="N77" i="21"/>
  <c r="M77" i="21"/>
  <c r="L77" i="21"/>
  <c r="K77" i="21"/>
  <c r="J77" i="21"/>
  <c r="I77" i="21"/>
  <c r="H77" i="21"/>
  <c r="G77" i="21"/>
  <c r="F77" i="21"/>
  <c r="E77" i="21"/>
  <c r="D77" i="21"/>
  <c r="C77" i="21"/>
  <c r="B77" i="21"/>
  <c r="S77" i="21" s="1"/>
  <c r="O76" i="21"/>
  <c r="N76" i="21"/>
  <c r="M76" i="21"/>
  <c r="L76" i="21"/>
  <c r="K76" i="21"/>
  <c r="J76" i="21"/>
  <c r="I76" i="21"/>
  <c r="H76" i="21"/>
  <c r="G76" i="21"/>
  <c r="F76" i="21"/>
  <c r="E76" i="21"/>
  <c r="D76" i="21"/>
  <c r="C76" i="21"/>
  <c r="B76" i="21"/>
  <c r="S76" i="21" s="1"/>
  <c r="O75" i="21"/>
  <c r="N75" i="21"/>
  <c r="M75" i="21"/>
  <c r="L75" i="21"/>
  <c r="K75" i="21"/>
  <c r="J75" i="21"/>
  <c r="I75" i="21"/>
  <c r="H75" i="21"/>
  <c r="G75" i="21"/>
  <c r="F75" i="21"/>
  <c r="E75" i="21"/>
  <c r="D75" i="21"/>
  <c r="C75" i="21"/>
  <c r="B75" i="21"/>
  <c r="S75" i="21" s="1"/>
  <c r="O74" i="21"/>
  <c r="N74" i="21"/>
  <c r="M74" i="21"/>
  <c r="L74" i="21"/>
  <c r="K74" i="21"/>
  <c r="J74" i="21"/>
  <c r="I74" i="21"/>
  <c r="H74" i="21"/>
  <c r="G74" i="21"/>
  <c r="F74" i="21"/>
  <c r="E74" i="21"/>
  <c r="D74" i="21"/>
  <c r="C74" i="21"/>
  <c r="B74" i="21"/>
  <c r="S74" i="21" s="1"/>
  <c r="O73" i="21"/>
  <c r="N73" i="21"/>
  <c r="M73" i="21"/>
  <c r="L73" i="21"/>
  <c r="K73" i="21"/>
  <c r="J73" i="21"/>
  <c r="I73" i="21"/>
  <c r="H73" i="21"/>
  <c r="G73" i="21"/>
  <c r="F73" i="21"/>
  <c r="E73" i="21"/>
  <c r="D73" i="21"/>
  <c r="C73" i="21"/>
  <c r="B73" i="21"/>
  <c r="S73" i="21" s="1"/>
  <c r="O72" i="21"/>
  <c r="N72" i="21"/>
  <c r="M72" i="21"/>
  <c r="L72" i="21"/>
  <c r="K72" i="21"/>
  <c r="J72" i="21"/>
  <c r="I72" i="21"/>
  <c r="H72" i="21"/>
  <c r="G72" i="21"/>
  <c r="F72" i="21"/>
  <c r="E72" i="21"/>
  <c r="D72" i="21"/>
  <c r="C72" i="21"/>
  <c r="B72" i="21"/>
  <c r="S72" i="21" s="1"/>
  <c r="O71" i="21"/>
  <c r="N71" i="21"/>
  <c r="M71" i="21"/>
  <c r="L71" i="21"/>
  <c r="K71" i="21"/>
  <c r="J71" i="21"/>
  <c r="I71" i="21"/>
  <c r="H71" i="21"/>
  <c r="G71" i="21"/>
  <c r="F71" i="21"/>
  <c r="E71" i="21"/>
  <c r="D71" i="21"/>
  <c r="C71" i="21"/>
  <c r="B71" i="21"/>
  <c r="S71" i="21" s="1"/>
  <c r="O70" i="21"/>
  <c r="N70" i="21"/>
  <c r="M70" i="21"/>
  <c r="L70" i="21"/>
  <c r="K70" i="21"/>
  <c r="J70" i="21"/>
  <c r="I70" i="21"/>
  <c r="H70" i="21"/>
  <c r="G70" i="21"/>
  <c r="F70" i="21"/>
  <c r="E70" i="21"/>
  <c r="D70" i="21"/>
  <c r="C70" i="21"/>
  <c r="B70" i="21"/>
  <c r="S70" i="21" s="1"/>
  <c r="O69" i="21"/>
  <c r="N69" i="21"/>
  <c r="M69" i="21"/>
  <c r="L69" i="21"/>
  <c r="K69" i="21"/>
  <c r="J69" i="21"/>
  <c r="I69" i="21"/>
  <c r="H69" i="21"/>
  <c r="G69" i="21"/>
  <c r="F69" i="21"/>
  <c r="E69" i="21"/>
  <c r="D69" i="21"/>
  <c r="C69" i="21"/>
  <c r="B69" i="21"/>
  <c r="S69" i="21" s="1"/>
  <c r="O68" i="21"/>
  <c r="N68" i="21"/>
  <c r="M68" i="21"/>
  <c r="L68" i="21"/>
  <c r="K68" i="21"/>
  <c r="J68" i="21"/>
  <c r="I68" i="21"/>
  <c r="H68" i="21"/>
  <c r="G68" i="21"/>
  <c r="F68" i="21"/>
  <c r="E68" i="21"/>
  <c r="D68" i="21"/>
  <c r="C68" i="21"/>
  <c r="B68" i="21"/>
  <c r="S68" i="21" s="1"/>
  <c r="O67" i="21"/>
  <c r="N67" i="21"/>
  <c r="M67" i="21"/>
  <c r="L67" i="21"/>
  <c r="K67" i="21"/>
  <c r="J67" i="21"/>
  <c r="I67" i="21"/>
  <c r="H67" i="21"/>
  <c r="G67" i="21"/>
  <c r="F67" i="21"/>
  <c r="E67" i="21"/>
  <c r="D67" i="21"/>
  <c r="C67" i="21"/>
  <c r="B67" i="21"/>
  <c r="S67" i="21" s="1"/>
  <c r="O66" i="21"/>
  <c r="N66" i="21"/>
  <c r="M66" i="21"/>
  <c r="L66" i="21"/>
  <c r="K66" i="21"/>
  <c r="J66" i="21"/>
  <c r="I66" i="21"/>
  <c r="H66" i="21"/>
  <c r="G66" i="21"/>
  <c r="F66" i="21"/>
  <c r="E66" i="21"/>
  <c r="D66" i="21"/>
  <c r="C66" i="21"/>
  <c r="B66" i="21"/>
  <c r="S66" i="21" s="1"/>
  <c r="O65" i="21"/>
  <c r="N65" i="21"/>
  <c r="M65" i="21"/>
  <c r="L65" i="21"/>
  <c r="K65" i="21"/>
  <c r="J65" i="21"/>
  <c r="I65" i="21"/>
  <c r="H65" i="21"/>
  <c r="G65" i="21"/>
  <c r="F65" i="21"/>
  <c r="E65" i="21"/>
  <c r="D65" i="21"/>
  <c r="C65" i="21"/>
  <c r="B65" i="21"/>
  <c r="S65" i="21" s="1"/>
  <c r="O64" i="21"/>
  <c r="N64" i="21"/>
  <c r="M64" i="21"/>
  <c r="L64" i="21"/>
  <c r="K64" i="21"/>
  <c r="J64" i="21"/>
  <c r="I64" i="21"/>
  <c r="H64" i="21"/>
  <c r="G64" i="21"/>
  <c r="F64" i="21"/>
  <c r="E64" i="21"/>
  <c r="D64" i="21"/>
  <c r="C64" i="21"/>
  <c r="B64" i="21"/>
  <c r="S64" i="21" s="1"/>
  <c r="O63" i="21"/>
  <c r="N63" i="21"/>
  <c r="M63" i="21"/>
  <c r="L63" i="21"/>
  <c r="K63" i="21"/>
  <c r="J63" i="21"/>
  <c r="I63" i="21"/>
  <c r="H63" i="21"/>
  <c r="G63" i="21"/>
  <c r="F63" i="21"/>
  <c r="E63" i="21"/>
  <c r="D63" i="21"/>
  <c r="C63" i="21"/>
  <c r="B63" i="21"/>
  <c r="S63" i="21" s="1"/>
  <c r="O62" i="21"/>
  <c r="N62" i="21"/>
  <c r="M62" i="21"/>
  <c r="L62" i="21"/>
  <c r="K62" i="21"/>
  <c r="J62" i="21"/>
  <c r="I62" i="21"/>
  <c r="H62" i="21"/>
  <c r="G62" i="21"/>
  <c r="F62" i="21"/>
  <c r="E62" i="21"/>
  <c r="D62" i="21"/>
  <c r="C62" i="21"/>
  <c r="B62" i="21"/>
  <c r="S62" i="21" s="1"/>
  <c r="O61" i="21"/>
  <c r="N61" i="21"/>
  <c r="M61" i="21"/>
  <c r="L61" i="21"/>
  <c r="K61" i="21"/>
  <c r="J61" i="21"/>
  <c r="I61" i="21"/>
  <c r="H61" i="21"/>
  <c r="G61" i="21"/>
  <c r="F61" i="21"/>
  <c r="E61" i="21"/>
  <c r="D61" i="21"/>
  <c r="C61" i="21"/>
  <c r="B61" i="21"/>
  <c r="S61" i="21" s="1"/>
  <c r="O60" i="21"/>
  <c r="N60" i="21"/>
  <c r="M60" i="21"/>
  <c r="L60" i="21"/>
  <c r="K60" i="21"/>
  <c r="J60" i="21"/>
  <c r="I60" i="21"/>
  <c r="H60" i="21"/>
  <c r="G60" i="21"/>
  <c r="F60" i="21"/>
  <c r="E60" i="21"/>
  <c r="D60" i="21"/>
  <c r="C60" i="21"/>
  <c r="B60" i="21"/>
  <c r="S60" i="21" s="1"/>
  <c r="O59" i="21"/>
  <c r="N59" i="21"/>
  <c r="M59" i="21"/>
  <c r="L59" i="21"/>
  <c r="K59" i="21"/>
  <c r="J59" i="21"/>
  <c r="I59" i="21"/>
  <c r="H59" i="21"/>
  <c r="G59" i="21"/>
  <c r="F59" i="21"/>
  <c r="E59" i="21"/>
  <c r="D59" i="21"/>
  <c r="C59" i="21"/>
  <c r="B59" i="21"/>
  <c r="S59" i="21" s="1"/>
  <c r="O58" i="21"/>
  <c r="N58" i="21"/>
  <c r="M58" i="21"/>
  <c r="L58" i="21"/>
  <c r="K58" i="21"/>
  <c r="J58" i="21"/>
  <c r="I58" i="21"/>
  <c r="H58" i="21"/>
  <c r="G58" i="21"/>
  <c r="F58" i="21"/>
  <c r="E58" i="21"/>
  <c r="D58" i="21"/>
  <c r="C58" i="21"/>
  <c r="B58" i="21"/>
  <c r="S58" i="21" s="1"/>
  <c r="O57" i="21"/>
  <c r="N57" i="21"/>
  <c r="M57" i="21"/>
  <c r="L57" i="21"/>
  <c r="K57" i="21"/>
  <c r="J57" i="21"/>
  <c r="I57" i="21"/>
  <c r="H57" i="21"/>
  <c r="G57" i="21"/>
  <c r="F57" i="21"/>
  <c r="E57" i="21"/>
  <c r="D57" i="21"/>
  <c r="C57" i="21"/>
  <c r="B57" i="21"/>
  <c r="S57" i="21" s="1"/>
  <c r="O56" i="21"/>
  <c r="N56" i="21"/>
  <c r="M56" i="21"/>
  <c r="L56" i="21"/>
  <c r="K56" i="21"/>
  <c r="J56" i="21"/>
  <c r="I56" i="21"/>
  <c r="H56" i="21"/>
  <c r="G56" i="21"/>
  <c r="F56" i="21"/>
  <c r="E56" i="21"/>
  <c r="D56" i="21"/>
  <c r="C56" i="21"/>
  <c r="B56" i="21"/>
  <c r="S56" i="21" s="1"/>
  <c r="O55" i="21"/>
  <c r="N55" i="21"/>
  <c r="M55" i="21"/>
  <c r="L55" i="21"/>
  <c r="K55" i="21"/>
  <c r="J55" i="21"/>
  <c r="I55" i="21"/>
  <c r="H55" i="21"/>
  <c r="G55" i="21"/>
  <c r="F55" i="21"/>
  <c r="E55" i="21"/>
  <c r="D55" i="21"/>
  <c r="C55" i="21"/>
  <c r="B55" i="21"/>
  <c r="S55" i="21" s="1"/>
  <c r="O54" i="21"/>
  <c r="N54" i="21"/>
  <c r="M54" i="21"/>
  <c r="L54" i="21"/>
  <c r="K54" i="21"/>
  <c r="J54" i="21"/>
  <c r="I54" i="21"/>
  <c r="H54" i="21"/>
  <c r="G54" i="21"/>
  <c r="F54" i="21"/>
  <c r="E54" i="21"/>
  <c r="D54" i="21"/>
  <c r="C54" i="21"/>
  <c r="B54" i="21"/>
  <c r="S54" i="21" s="1"/>
  <c r="O53" i="21"/>
  <c r="N53" i="21"/>
  <c r="M53" i="21"/>
  <c r="L53" i="21"/>
  <c r="K53" i="21"/>
  <c r="J53" i="21"/>
  <c r="I53" i="21"/>
  <c r="H53" i="21"/>
  <c r="G53" i="21"/>
  <c r="F53" i="21"/>
  <c r="E53" i="21"/>
  <c r="D53" i="21"/>
  <c r="C53" i="21"/>
  <c r="B53" i="21"/>
  <c r="S53" i="21" s="1"/>
  <c r="O52" i="21"/>
  <c r="N52" i="21"/>
  <c r="M52" i="21"/>
  <c r="L52" i="21"/>
  <c r="K52" i="21"/>
  <c r="J52" i="21"/>
  <c r="I52" i="21"/>
  <c r="H52" i="21"/>
  <c r="G52" i="21"/>
  <c r="F52" i="21"/>
  <c r="E52" i="21"/>
  <c r="D52" i="21"/>
  <c r="C52" i="21"/>
  <c r="B52" i="21"/>
  <c r="S52" i="21" s="1"/>
  <c r="O51" i="21"/>
  <c r="N51" i="21"/>
  <c r="M51" i="21"/>
  <c r="L51" i="21"/>
  <c r="K51" i="21"/>
  <c r="J51" i="21"/>
  <c r="I51" i="21"/>
  <c r="H51" i="21"/>
  <c r="G51" i="21"/>
  <c r="F51" i="21"/>
  <c r="E51" i="21"/>
  <c r="D51" i="21"/>
  <c r="C51" i="21"/>
  <c r="B51" i="21"/>
  <c r="S51" i="21" s="1"/>
  <c r="O50" i="21"/>
  <c r="N50" i="21"/>
  <c r="M50" i="21"/>
  <c r="L50" i="21"/>
  <c r="K50" i="21"/>
  <c r="J50" i="21"/>
  <c r="I50" i="21"/>
  <c r="H50" i="21"/>
  <c r="G50" i="21"/>
  <c r="F50" i="21"/>
  <c r="E50" i="21"/>
  <c r="D50" i="21"/>
  <c r="C50" i="21"/>
  <c r="B50" i="21"/>
  <c r="S50" i="21" s="1"/>
  <c r="O49" i="21"/>
  <c r="N49" i="21"/>
  <c r="M49" i="21"/>
  <c r="L49" i="21"/>
  <c r="K49" i="21"/>
  <c r="J49" i="21"/>
  <c r="I49" i="21"/>
  <c r="H49" i="21"/>
  <c r="G49" i="21"/>
  <c r="F49" i="21"/>
  <c r="E49" i="21"/>
  <c r="D49" i="21"/>
  <c r="C49" i="21"/>
  <c r="B49" i="21"/>
  <c r="S49" i="21" s="1"/>
  <c r="O48" i="21"/>
  <c r="N48" i="21"/>
  <c r="M48" i="21"/>
  <c r="L48" i="21"/>
  <c r="K48" i="21"/>
  <c r="J48" i="21"/>
  <c r="I48" i="21"/>
  <c r="H48" i="21"/>
  <c r="G48" i="21"/>
  <c r="F48" i="21"/>
  <c r="E48" i="21"/>
  <c r="D48" i="21"/>
  <c r="C48" i="21"/>
  <c r="B48" i="21"/>
  <c r="S48" i="21" s="1"/>
  <c r="O47" i="21"/>
  <c r="N47" i="21"/>
  <c r="M47" i="21"/>
  <c r="L47" i="21"/>
  <c r="K47" i="21"/>
  <c r="J47" i="21"/>
  <c r="I47" i="21"/>
  <c r="H47" i="21"/>
  <c r="G47" i="21"/>
  <c r="F47" i="21"/>
  <c r="E47" i="21"/>
  <c r="D47" i="21"/>
  <c r="C47" i="21"/>
  <c r="B47" i="21"/>
  <c r="S47" i="21" s="1"/>
  <c r="B46" i="21"/>
  <c r="S46" i="21" s="1"/>
  <c r="O45" i="21"/>
  <c r="N45" i="21"/>
  <c r="M45" i="21"/>
  <c r="L45" i="21"/>
  <c r="K45" i="21"/>
  <c r="J45" i="21"/>
  <c r="I45" i="21"/>
  <c r="H45" i="21"/>
  <c r="G45" i="21"/>
  <c r="F45" i="21"/>
  <c r="E45" i="21"/>
  <c r="D45" i="21"/>
  <c r="C45" i="21"/>
  <c r="B45" i="21"/>
  <c r="S45" i="21" s="1"/>
  <c r="O44" i="21"/>
  <c r="N44" i="21"/>
  <c r="M44" i="21"/>
  <c r="L44" i="21"/>
  <c r="K44" i="21"/>
  <c r="J44" i="21"/>
  <c r="I44" i="21"/>
  <c r="H44" i="21"/>
  <c r="G44" i="21"/>
  <c r="F44" i="21"/>
  <c r="E44" i="21"/>
  <c r="D44" i="21"/>
  <c r="C44" i="21"/>
  <c r="B44" i="21"/>
  <c r="S44" i="21" s="1"/>
  <c r="O43" i="21"/>
  <c r="N43" i="21"/>
  <c r="M43" i="21"/>
  <c r="L43" i="21"/>
  <c r="K43" i="21"/>
  <c r="J43" i="21"/>
  <c r="I43" i="21"/>
  <c r="H43" i="21"/>
  <c r="G43" i="21"/>
  <c r="F43" i="21"/>
  <c r="E43" i="21"/>
  <c r="D43" i="21"/>
  <c r="C43" i="21"/>
  <c r="B43" i="21"/>
  <c r="S43" i="21" s="1"/>
  <c r="O42" i="21"/>
  <c r="N42" i="21"/>
  <c r="M42" i="21"/>
  <c r="L42" i="21"/>
  <c r="K42" i="21"/>
  <c r="J42" i="21"/>
  <c r="I42" i="21"/>
  <c r="H42" i="21"/>
  <c r="G42" i="21"/>
  <c r="F42" i="21"/>
  <c r="E42" i="21"/>
  <c r="D42" i="21"/>
  <c r="C42" i="21"/>
  <c r="B42" i="21"/>
  <c r="S42" i="21" s="1"/>
  <c r="O41" i="21"/>
  <c r="N41" i="21"/>
  <c r="M41" i="21"/>
  <c r="L41" i="21"/>
  <c r="K41" i="21"/>
  <c r="J41" i="21"/>
  <c r="I41" i="21"/>
  <c r="H41" i="21"/>
  <c r="G41" i="21"/>
  <c r="F41" i="21"/>
  <c r="E41" i="21"/>
  <c r="D41" i="21"/>
  <c r="C41" i="21"/>
  <c r="B41" i="21"/>
  <c r="S41" i="21" s="1"/>
  <c r="O40" i="21"/>
  <c r="N40" i="21"/>
  <c r="M40" i="21"/>
  <c r="L40" i="21"/>
  <c r="K40" i="21"/>
  <c r="J40" i="21"/>
  <c r="I40" i="21"/>
  <c r="H40" i="21"/>
  <c r="G40" i="21"/>
  <c r="F40" i="21"/>
  <c r="E40" i="21"/>
  <c r="D40" i="21"/>
  <c r="C40" i="21"/>
  <c r="B40" i="21"/>
  <c r="S40" i="21" s="1"/>
  <c r="O39" i="21"/>
  <c r="N39" i="21"/>
  <c r="M39" i="21"/>
  <c r="L39" i="21"/>
  <c r="K39" i="21"/>
  <c r="J39" i="21"/>
  <c r="I39" i="21"/>
  <c r="H39" i="21"/>
  <c r="G39" i="21"/>
  <c r="F39" i="21"/>
  <c r="E39" i="21"/>
  <c r="D39" i="21"/>
  <c r="C39" i="21"/>
  <c r="B39" i="21"/>
  <c r="S39" i="21" s="1"/>
  <c r="O38" i="21"/>
  <c r="N38" i="21"/>
  <c r="M38" i="21"/>
  <c r="L38" i="21"/>
  <c r="K38" i="21"/>
  <c r="J38" i="21"/>
  <c r="I38" i="21"/>
  <c r="H38" i="21"/>
  <c r="G38" i="21"/>
  <c r="F38" i="21"/>
  <c r="E38" i="21"/>
  <c r="D38" i="21"/>
  <c r="C38" i="21"/>
  <c r="B38" i="21"/>
  <c r="S38" i="21" s="1"/>
  <c r="O37" i="21"/>
  <c r="N37" i="21"/>
  <c r="M37" i="21"/>
  <c r="L37" i="21"/>
  <c r="K37" i="21"/>
  <c r="J37" i="21"/>
  <c r="I37" i="21"/>
  <c r="H37" i="21"/>
  <c r="G37" i="21"/>
  <c r="F37" i="21"/>
  <c r="E37" i="21"/>
  <c r="D37" i="21"/>
  <c r="C37" i="21"/>
  <c r="B37" i="21"/>
  <c r="S37" i="21" s="1"/>
  <c r="O36" i="21"/>
  <c r="N36" i="21"/>
  <c r="M36" i="21"/>
  <c r="L36" i="21"/>
  <c r="K36" i="21"/>
  <c r="J36" i="21"/>
  <c r="I36" i="21"/>
  <c r="H36" i="21"/>
  <c r="G36" i="21"/>
  <c r="F36" i="21"/>
  <c r="E36" i="21"/>
  <c r="D36" i="21"/>
  <c r="C36" i="21"/>
  <c r="B36" i="21"/>
  <c r="S36" i="21" s="1"/>
  <c r="Q35" i="21"/>
  <c r="P35" i="21"/>
  <c r="O35" i="21"/>
  <c r="N35" i="21"/>
  <c r="M35" i="21"/>
  <c r="L35" i="21"/>
  <c r="K35" i="21"/>
  <c r="J35" i="21"/>
  <c r="I35" i="21"/>
  <c r="H35" i="21"/>
  <c r="G35" i="21"/>
  <c r="F35" i="21"/>
  <c r="E35" i="21"/>
  <c r="D35" i="21"/>
  <c r="C35" i="21"/>
  <c r="B35" i="21"/>
  <c r="S35" i="21" s="1"/>
  <c r="Q34" i="21"/>
  <c r="B34" i="21"/>
  <c r="S34" i="21" s="1"/>
  <c r="B33" i="21"/>
  <c r="S33" i="21" s="1"/>
  <c r="B32" i="21"/>
  <c r="S32" i="21" s="1"/>
  <c r="B31" i="21"/>
  <c r="S31" i="21" s="1"/>
  <c r="B30" i="21"/>
  <c r="S30" i="21" s="1"/>
  <c r="O29" i="21"/>
  <c r="N29" i="21"/>
  <c r="M29" i="21"/>
  <c r="L29" i="21"/>
  <c r="K29" i="21"/>
  <c r="J29" i="21"/>
  <c r="I29" i="21"/>
  <c r="H29" i="21"/>
  <c r="G29" i="21"/>
  <c r="F29" i="21"/>
  <c r="E29" i="21"/>
  <c r="D29" i="21"/>
  <c r="C29" i="21"/>
  <c r="B29" i="21"/>
  <c r="S29" i="21" s="1"/>
  <c r="B28" i="21"/>
  <c r="S28" i="21" s="1"/>
  <c r="B27" i="21"/>
  <c r="S27" i="21" s="1"/>
  <c r="B26" i="21"/>
  <c r="S26" i="21" s="1"/>
  <c r="B25" i="21"/>
  <c r="S25" i="21" s="1"/>
  <c r="B24" i="21"/>
  <c r="S24" i="21" s="1"/>
  <c r="B23" i="21"/>
  <c r="S23" i="21" s="1"/>
  <c r="B22" i="21"/>
  <c r="S22" i="21" s="1"/>
  <c r="B21" i="21"/>
  <c r="S21" i="21" s="1"/>
  <c r="B20" i="21"/>
  <c r="S20" i="21" s="1"/>
  <c r="B19" i="21"/>
  <c r="S19" i="21" s="1"/>
  <c r="B18" i="21"/>
  <c r="S18" i="21" s="1"/>
  <c r="Q17" i="21"/>
  <c r="O17" i="21"/>
  <c r="N17" i="21"/>
  <c r="M17" i="21"/>
  <c r="L17" i="21"/>
  <c r="K17" i="21"/>
  <c r="J17" i="21"/>
  <c r="I17" i="21"/>
  <c r="H17" i="21"/>
  <c r="G17" i="21"/>
  <c r="F17" i="21"/>
  <c r="E17" i="21"/>
  <c r="D17" i="21"/>
  <c r="C17" i="21"/>
  <c r="B17" i="21"/>
  <c r="S17" i="21" s="1"/>
  <c r="Q16" i="21"/>
  <c r="P16" i="21"/>
  <c r="O16" i="21"/>
  <c r="N16" i="21"/>
  <c r="M16" i="21"/>
  <c r="L16" i="21"/>
  <c r="K16" i="21"/>
  <c r="J16" i="21"/>
  <c r="I16" i="21"/>
  <c r="H16" i="21"/>
  <c r="G16" i="21"/>
  <c r="F16" i="21"/>
  <c r="E16" i="21"/>
  <c r="D16" i="21"/>
  <c r="C16" i="21"/>
  <c r="B16" i="21"/>
  <c r="S16" i="21" s="1"/>
  <c r="Q15" i="21"/>
  <c r="B15" i="21"/>
  <c r="S15" i="21" s="1"/>
  <c r="Q14" i="21"/>
  <c r="O14" i="21"/>
  <c r="N14" i="21"/>
  <c r="M14" i="21"/>
  <c r="L14" i="21"/>
  <c r="K14" i="21"/>
  <c r="J14" i="21"/>
  <c r="I14" i="21"/>
  <c r="H14" i="21"/>
  <c r="G14" i="21"/>
  <c r="F14" i="21"/>
  <c r="E14" i="21"/>
  <c r="D14" i="21"/>
  <c r="C14" i="21"/>
  <c r="B14" i="21"/>
  <c r="S14" i="21" s="1"/>
  <c r="Q13" i="21"/>
  <c r="O13" i="21"/>
  <c r="N13" i="21"/>
  <c r="M13" i="21"/>
  <c r="L13" i="21"/>
  <c r="K13" i="21"/>
  <c r="J13" i="21"/>
  <c r="I13" i="21"/>
  <c r="H13" i="21"/>
  <c r="G13" i="21"/>
  <c r="F13" i="21"/>
  <c r="E13" i="21"/>
  <c r="D13" i="21"/>
  <c r="C13" i="21"/>
  <c r="B13" i="21"/>
  <c r="S13" i="21" s="1"/>
  <c r="Q12" i="21"/>
  <c r="O12" i="21"/>
  <c r="N12" i="21"/>
  <c r="M12" i="21"/>
  <c r="L12" i="21"/>
  <c r="K12" i="21"/>
  <c r="J12" i="21"/>
  <c r="I12" i="21"/>
  <c r="H12" i="21"/>
  <c r="G12" i="21"/>
  <c r="F12" i="21"/>
  <c r="E12" i="21"/>
  <c r="D12" i="21"/>
  <c r="C12" i="21"/>
  <c r="B12" i="21"/>
  <c r="S12" i="21" s="1"/>
  <c r="Q11" i="21"/>
  <c r="O11" i="21"/>
  <c r="N11" i="21"/>
  <c r="M11" i="21"/>
  <c r="L11" i="21"/>
  <c r="K11" i="21"/>
  <c r="J11" i="21"/>
  <c r="I11" i="21"/>
  <c r="H11" i="21"/>
  <c r="G11" i="21"/>
  <c r="F11" i="21"/>
  <c r="E11" i="21"/>
  <c r="D11" i="21"/>
  <c r="C11" i="21"/>
  <c r="B11" i="21"/>
  <c r="S11" i="21" s="1"/>
  <c r="Q10" i="21"/>
  <c r="O10" i="21"/>
  <c r="N10" i="21"/>
  <c r="M10" i="21"/>
  <c r="L10" i="21"/>
  <c r="K10" i="21"/>
  <c r="J10" i="21"/>
  <c r="I10" i="21"/>
  <c r="H10" i="21"/>
  <c r="G10" i="21"/>
  <c r="F10" i="21"/>
  <c r="E10" i="21"/>
  <c r="D10" i="21"/>
  <c r="C10" i="21"/>
  <c r="B10" i="21"/>
  <c r="S10" i="21" s="1"/>
  <c r="Q9" i="21"/>
  <c r="O9" i="21"/>
  <c r="N9" i="21"/>
  <c r="M9" i="21"/>
  <c r="L9" i="21"/>
  <c r="K9" i="21"/>
  <c r="J9" i="21"/>
  <c r="I9" i="21"/>
  <c r="H9" i="21"/>
  <c r="G9" i="21"/>
  <c r="F9" i="21"/>
  <c r="E9" i="21"/>
  <c r="D9" i="21"/>
  <c r="C9" i="21"/>
  <c r="B9" i="21"/>
  <c r="S9" i="21" s="1"/>
  <c r="Q8" i="21"/>
  <c r="O8" i="21"/>
  <c r="N8" i="21"/>
  <c r="M8" i="21"/>
  <c r="L8" i="21"/>
  <c r="K8" i="21"/>
  <c r="J8" i="21"/>
  <c r="I8" i="21"/>
  <c r="H8" i="21"/>
  <c r="G8" i="21"/>
  <c r="F8" i="21"/>
  <c r="E8" i="21"/>
  <c r="D8" i="21"/>
  <c r="C8" i="21"/>
  <c r="B8" i="21"/>
  <c r="S8" i="21" s="1"/>
  <c r="Q7" i="21"/>
  <c r="O7" i="21"/>
  <c r="N7" i="21"/>
  <c r="M7" i="21"/>
  <c r="L7" i="21"/>
  <c r="K7" i="21"/>
  <c r="J7" i="21"/>
  <c r="I7" i="21"/>
  <c r="H7" i="21"/>
  <c r="G7" i="21"/>
  <c r="F7" i="21"/>
  <c r="E7" i="21"/>
  <c r="D7" i="21"/>
  <c r="C7" i="21"/>
  <c r="B7" i="21"/>
  <c r="S7" i="21" s="1"/>
  <c r="Q6" i="21"/>
  <c r="O6" i="21"/>
  <c r="N6" i="21"/>
  <c r="M6" i="21"/>
  <c r="L6" i="21"/>
  <c r="K6" i="21"/>
  <c r="J6" i="21"/>
  <c r="I6" i="21"/>
  <c r="H6" i="21"/>
  <c r="G6" i="21"/>
  <c r="F6" i="21"/>
  <c r="E6" i="21"/>
  <c r="D6" i="21"/>
  <c r="C6" i="21"/>
  <c r="B6" i="21"/>
  <c r="S6" i="21" s="1"/>
  <c r="Q5" i="21"/>
  <c r="O5" i="21"/>
  <c r="N5" i="21"/>
  <c r="M5" i="21"/>
  <c r="L5" i="21"/>
  <c r="K5" i="21"/>
  <c r="J5" i="21"/>
  <c r="I5" i="21"/>
  <c r="H5" i="21"/>
  <c r="G5" i="21"/>
  <c r="F5" i="21"/>
  <c r="E5" i="21"/>
  <c r="D5" i="21"/>
  <c r="C5" i="21"/>
  <c r="B5" i="21"/>
  <c r="S5" i="21" s="1"/>
  <c r="S111" i="21"/>
  <c r="S196" i="20"/>
  <c r="R197" i="21" s="1"/>
  <c r="AG186" i="20"/>
  <c r="S184" i="20"/>
  <c r="R185" i="21" s="1"/>
  <c r="I164" i="20"/>
  <c r="H165" i="21" s="1"/>
  <c r="H164" i="20"/>
  <c r="G165" i="21" s="1"/>
  <c r="H163" i="20"/>
  <c r="G164" i="21" s="1"/>
  <c r="I162" i="20"/>
  <c r="H163" i="21" s="1"/>
  <c r="H162" i="20"/>
  <c r="G163" i="21" s="1"/>
  <c r="I161" i="20"/>
  <c r="H162" i="21" s="1"/>
  <c r="H161" i="20"/>
  <c r="G162" i="21" s="1"/>
  <c r="I159" i="20"/>
  <c r="H160" i="21" s="1"/>
  <c r="H159" i="20"/>
  <c r="G160" i="21" s="1"/>
  <c r="I158" i="20"/>
  <c r="H159" i="21" s="1"/>
  <c r="H158" i="20"/>
  <c r="G159" i="21" s="1"/>
  <c r="H157" i="20"/>
  <c r="G158" i="21" s="1"/>
  <c r="I156" i="20"/>
  <c r="H157" i="21" s="1"/>
  <c r="H156" i="20"/>
  <c r="G157" i="21" s="1"/>
  <c r="I155" i="20"/>
  <c r="H156" i="21" s="1"/>
  <c r="H155" i="20"/>
  <c r="G156" i="21" s="1"/>
  <c r="I153" i="20"/>
  <c r="H153" i="20"/>
  <c r="G154" i="21" s="1"/>
  <c r="CM122" i="20"/>
  <c r="CM121" i="20"/>
  <c r="CM120" i="20"/>
  <c r="CM119" i="20"/>
  <c r="CM118" i="20"/>
  <c r="S117" i="20"/>
  <c r="R118" i="21" s="1"/>
  <c r="CM115" i="20"/>
  <c r="CM114" i="20"/>
  <c r="CM113" i="20"/>
  <c r="CM112" i="20"/>
  <c r="CM111" i="20"/>
  <c r="CM110" i="20"/>
  <c r="S110" i="20"/>
  <c r="R111" i="21" s="1"/>
  <c r="CM107" i="20"/>
  <c r="CM106" i="20"/>
  <c r="CM105" i="20"/>
  <c r="CM104" i="20"/>
  <c r="CM103" i="20"/>
  <c r="CM102" i="20"/>
  <c r="CM101" i="20"/>
  <c r="CM100" i="20"/>
  <c r="CM99" i="20"/>
  <c r="CM98" i="20"/>
  <c r="CL98" i="20"/>
  <c r="CK98" i="20"/>
  <c r="CJ98" i="20"/>
  <c r="CI98" i="20"/>
  <c r="CH98" i="20"/>
  <c r="CG98" i="20"/>
  <c r="CF98" i="20"/>
  <c r="CE98" i="20"/>
  <c r="CD98" i="20"/>
  <c r="CC98" i="20"/>
  <c r="CB98" i="20"/>
  <c r="CA98" i="20"/>
  <c r="AG98" i="20"/>
  <c r="S97" i="20"/>
  <c r="R98" i="21" s="1"/>
  <c r="CM95" i="20"/>
  <c r="CM94" i="20"/>
  <c r="CM93" i="20"/>
  <c r="CM92" i="20"/>
  <c r="CM91" i="20"/>
  <c r="CM90" i="20"/>
  <c r="CM89" i="20"/>
  <c r="CM88" i="20"/>
  <c r="CL88" i="20"/>
  <c r="CK88" i="20"/>
  <c r="CJ88" i="20"/>
  <c r="CI88" i="20"/>
  <c r="CH88" i="20"/>
  <c r="CG88" i="20"/>
  <c r="CF88" i="20"/>
  <c r="CE88" i="20"/>
  <c r="CD88" i="20"/>
  <c r="CC88" i="20"/>
  <c r="CB88" i="20"/>
  <c r="CA88" i="20"/>
  <c r="AG88" i="20"/>
  <c r="CM87" i="20"/>
  <c r="CM86" i="20"/>
  <c r="CL86" i="20"/>
  <c r="CK86" i="20"/>
  <c r="CJ86" i="20"/>
  <c r="CI86" i="20"/>
  <c r="CH86" i="20"/>
  <c r="CG86" i="20"/>
  <c r="CF86" i="20"/>
  <c r="CE86" i="20"/>
  <c r="CD86" i="20"/>
  <c r="CC86" i="20"/>
  <c r="CB86" i="20"/>
  <c r="CA86" i="20"/>
  <c r="AG86" i="20"/>
  <c r="S85" i="20"/>
  <c r="R86" i="21" s="1"/>
  <c r="CM80" i="20"/>
  <c r="CM79" i="20"/>
  <c r="CM78" i="20"/>
  <c r="CM77" i="20"/>
  <c r="CM76" i="20"/>
  <c r="CM75" i="20"/>
  <c r="CM74" i="20"/>
  <c r="CM73" i="20"/>
  <c r="CM72" i="20"/>
  <c r="CM71" i="20"/>
  <c r="CM70" i="20"/>
  <c r="CM69" i="20"/>
  <c r="CM68" i="20"/>
  <c r="CM67" i="20"/>
  <c r="CM66" i="20"/>
  <c r="CM65" i="20"/>
  <c r="CL65" i="20"/>
  <c r="CK65" i="20"/>
  <c r="CJ65" i="20"/>
  <c r="CI65" i="20"/>
  <c r="CH65" i="20"/>
  <c r="CG65" i="20"/>
  <c r="CF65" i="20"/>
  <c r="CE65" i="20"/>
  <c r="CD65" i="20"/>
  <c r="CC65" i="20"/>
  <c r="CB65" i="20"/>
  <c r="CA65" i="20"/>
  <c r="AG65" i="20"/>
  <c r="CM64" i="20"/>
  <c r="CM63" i="20"/>
  <c r="CL63" i="20"/>
  <c r="CK63" i="20"/>
  <c r="CJ63" i="20"/>
  <c r="CI63" i="20"/>
  <c r="CH63" i="20"/>
  <c r="CG63" i="20"/>
  <c r="CF63" i="20"/>
  <c r="CE63" i="20"/>
  <c r="CD63" i="20"/>
  <c r="CC63" i="20"/>
  <c r="CB63" i="20"/>
  <c r="CA63" i="20"/>
  <c r="AG63" i="20"/>
  <c r="CM62" i="20"/>
  <c r="CM61" i="20"/>
  <c r="CM60" i="20"/>
  <c r="CM59" i="20"/>
  <c r="CM58" i="20"/>
  <c r="CM57" i="20"/>
  <c r="CM56" i="20"/>
  <c r="CM55" i="20"/>
  <c r="CM54" i="20"/>
  <c r="CM53" i="20"/>
  <c r="CM52" i="20"/>
  <c r="CM51" i="20"/>
  <c r="CM50" i="20"/>
  <c r="CM49" i="20"/>
  <c r="CM48" i="20"/>
  <c r="CM47" i="20"/>
  <c r="CM44" i="20"/>
  <c r="CM43" i="20"/>
  <c r="CM42" i="20"/>
  <c r="CM41" i="20"/>
  <c r="CM40" i="20"/>
  <c r="CM39" i="20"/>
  <c r="CM38" i="20"/>
  <c r="CL38" i="20"/>
  <c r="CK38" i="20"/>
  <c r="CJ38" i="20"/>
  <c r="CI38" i="20"/>
  <c r="CH38" i="20"/>
  <c r="CG38" i="20"/>
  <c r="CF38" i="20"/>
  <c r="CE38" i="20"/>
  <c r="CD38" i="20"/>
  <c r="CC38" i="20"/>
  <c r="CB38" i="20"/>
  <c r="CA38" i="20"/>
  <c r="AG38" i="20"/>
  <c r="CM37" i="20"/>
  <c r="CL37" i="20"/>
  <c r="CK37" i="20"/>
  <c r="CJ37" i="20"/>
  <c r="CI37" i="20"/>
  <c r="CH37" i="20"/>
  <c r="CG37" i="20"/>
  <c r="CF37" i="20"/>
  <c r="CE37" i="20"/>
  <c r="CD37" i="20"/>
  <c r="CC37" i="20"/>
  <c r="CB37" i="20"/>
  <c r="CA37" i="20"/>
  <c r="AG37" i="20"/>
  <c r="CM36" i="20"/>
  <c r="CL36" i="20"/>
  <c r="CK36" i="20"/>
  <c r="CJ36" i="20"/>
  <c r="CI36" i="20"/>
  <c r="CH36" i="20"/>
  <c r="CG36" i="20"/>
  <c r="CF36" i="20"/>
  <c r="CE36" i="20"/>
  <c r="CD36" i="20"/>
  <c r="CC36" i="20"/>
  <c r="CB36" i="20"/>
  <c r="CA36" i="20"/>
  <c r="AG36" i="20"/>
  <c r="CM35" i="20"/>
  <c r="CL35" i="20"/>
  <c r="CK35" i="20"/>
  <c r="CJ35" i="20"/>
  <c r="CI35" i="20"/>
  <c r="CH35" i="20"/>
  <c r="CG35" i="20"/>
  <c r="CF35" i="20"/>
  <c r="CE35" i="20"/>
  <c r="CD35" i="20"/>
  <c r="CC35" i="20"/>
  <c r="CB35" i="20"/>
  <c r="CA35" i="20"/>
  <c r="AG35" i="20"/>
  <c r="S34" i="20"/>
  <c r="R35" i="21" s="1"/>
  <c r="S15" i="20"/>
  <c r="R16" i="21" s="1"/>
  <c r="CM13" i="20"/>
  <c r="CM12" i="20"/>
  <c r="CM11" i="20"/>
  <c r="CM10" i="20"/>
  <c r="CM9" i="20"/>
  <c r="CM8" i="20"/>
  <c r="CM7" i="20"/>
  <c r="CM6" i="20"/>
  <c r="CM5" i="20"/>
  <c r="CM4" i="20"/>
  <c r="Q230" i="20"/>
  <c r="R230" i="20" s="1"/>
  <c r="Q229" i="20"/>
  <c r="R229" i="20" s="1"/>
  <c r="O228" i="21"/>
  <c r="N228" i="21"/>
  <c r="M228" i="21"/>
  <c r="L228" i="21"/>
  <c r="K228" i="21"/>
  <c r="J228" i="21"/>
  <c r="I228" i="21"/>
  <c r="H228" i="21"/>
  <c r="G228" i="21"/>
  <c r="F228" i="21"/>
  <c r="E228" i="21"/>
  <c r="D228" i="21"/>
  <c r="C228" i="21"/>
  <c r="Q226" i="20"/>
  <c r="Q225" i="20"/>
  <c r="R225" i="20" s="1"/>
  <c r="Q224" i="20"/>
  <c r="R224" i="20" s="1"/>
  <c r="Q223" i="20"/>
  <c r="Q222" i="20"/>
  <c r="R222" i="20" s="1"/>
  <c r="Q221" i="20"/>
  <c r="R221" i="20" s="1"/>
  <c r="Q220" i="20"/>
  <c r="Q219" i="20"/>
  <c r="R219" i="20" s="1"/>
  <c r="Q218" i="20"/>
  <c r="R218" i="20" s="1"/>
  <c r="Q217" i="20"/>
  <c r="Q216" i="20"/>
  <c r="Q215" i="20"/>
  <c r="R215" i="20" s="1"/>
  <c r="Q214" i="20"/>
  <c r="Q213" i="20"/>
  <c r="Q212" i="20"/>
  <c r="R212" i="20" s="1"/>
  <c r="Q211" i="20"/>
  <c r="Q210" i="20"/>
  <c r="Q209" i="20"/>
  <c r="Q208" i="20"/>
  <c r="Q207" i="20"/>
  <c r="Q206" i="20"/>
  <c r="Q205" i="20"/>
  <c r="Q204" i="20"/>
  <c r="Q203" i="20"/>
  <c r="Q202" i="20"/>
  <c r="Q201" i="20"/>
  <c r="Q200" i="20"/>
  <c r="Q199" i="20"/>
  <c r="Q198" i="20"/>
  <c r="Q197" i="20"/>
  <c r="AH196" i="20"/>
  <c r="O196" i="21"/>
  <c r="N196" i="21"/>
  <c r="M196" i="21"/>
  <c r="L196" i="21"/>
  <c r="K196" i="21"/>
  <c r="J196" i="21"/>
  <c r="I196" i="21"/>
  <c r="H196" i="21"/>
  <c r="G196" i="21"/>
  <c r="F196" i="21"/>
  <c r="E196" i="21"/>
  <c r="D196" i="21"/>
  <c r="C196" i="21"/>
  <c r="Q194" i="20"/>
  <c r="AR193" i="20"/>
  <c r="Q193" i="20"/>
  <c r="R193" i="20" s="1"/>
  <c r="Q192" i="20"/>
  <c r="R192" i="20" s="1"/>
  <c r="Q191" i="20"/>
  <c r="Q190" i="20"/>
  <c r="R190" i="20" s="1"/>
  <c r="Q189" i="20"/>
  <c r="R189" i="20" s="1"/>
  <c r="Q188" i="20"/>
  <c r="Q187" i="20"/>
  <c r="R187" i="20" s="1"/>
  <c r="AI186" i="20"/>
  <c r="Q186" i="20"/>
  <c r="Q185" i="20"/>
  <c r="AH184" i="20"/>
  <c r="O184" i="21"/>
  <c r="N184" i="21"/>
  <c r="L184" i="21"/>
  <c r="K184" i="21"/>
  <c r="J184" i="21"/>
  <c r="I184" i="21"/>
  <c r="F184" i="21"/>
  <c r="E184" i="21"/>
  <c r="D184" i="21"/>
  <c r="C184" i="21"/>
  <c r="AH182" i="20"/>
  <c r="Q182" i="20"/>
  <c r="BL181" i="20"/>
  <c r="BK181" i="20"/>
  <c r="BJ181" i="20"/>
  <c r="BI181" i="20"/>
  <c r="BH181" i="20"/>
  <c r="BG181" i="20"/>
  <c r="BF181" i="20"/>
  <c r="BE181" i="20"/>
  <c r="BD181" i="20"/>
  <c r="BC181" i="20"/>
  <c r="BB181" i="20"/>
  <c r="BA181" i="20"/>
  <c r="AZ181" i="20"/>
  <c r="Q181" i="20"/>
  <c r="R181" i="20" s="1"/>
  <c r="BL180" i="20"/>
  <c r="BK180" i="20"/>
  <c r="BJ180" i="20"/>
  <c r="BI180" i="20"/>
  <c r="BH180" i="20"/>
  <c r="BG180" i="20"/>
  <c r="BF180" i="20"/>
  <c r="BE180" i="20"/>
  <c r="BD180" i="20"/>
  <c r="BC180" i="20"/>
  <c r="BB180" i="20"/>
  <c r="BA180" i="20"/>
  <c r="AZ180" i="20"/>
  <c r="Q180" i="20"/>
  <c r="R180" i="20" s="1"/>
  <c r="BL179" i="20"/>
  <c r="BK179" i="20"/>
  <c r="BJ179" i="20"/>
  <c r="BI179" i="20"/>
  <c r="BH179" i="20"/>
  <c r="BG179" i="20"/>
  <c r="BF179" i="20"/>
  <c r="BE179" i="20"/>
  <c r="BD179" i="20"/>
  <c r="BC179" i="20"/>
  <c r="BB179" i="20"/>
  <c r="BA179" i="20"/>
  <c r="AZ179" i="20"/>
  <c r="Q179" i="20"/>
  <c r="R179" i="20" s="1"/>
  <c r="BL178" i="20"/>
  <c r="BK178" i="20"/>
  <c r="BJ178" i="20"/>
  <c r="BI178" i="20"/>
  <c r="BH178" i="20"/>
  <c r="BG178" i="20"/>
  <c r="BF178" i="20"/>
  <c r="BE178" i="20"/>
  <c r="BD178" i="20"/>
  <c r="BC178" i="20"/>
  <c r="BB178" i="20"/>
  <c r="BA178" i="20"/>
  <c r="AZ178" i="20"/>
  <c r="Q178" i="20"/>
  <c r="R178" i="20" s="1"/>
  <c r="BL177" i="20"/>
  <c r="BK177" i="20"/>
  <c r="BJ177" i="20"/>
  <c r="BI177" i="20"/>
  <c r="BH177" i="20"/>
  <c r="BG177" i="20"/>
  <c r="BF177" i="20"/>
  <c r="BE177" i="20"/>
  <c r="BD177" i="20"/>
  <c r="BC177" i="20"/>
  <c r="BB177" i="20"/>
  <c r="BA177" i="20"/>
  <c r="AZ177" i="20"/>
  <c r="Q177" i="20"/>
  <c r="R177" i="20" s="1"/>
  <c r="BL176" i="20"/>
  <c r="BK176" i="20"/>
  <c r="BJ176" i="20"/>
  <c r="BI176" i="20"/>
  <c r="BH176" i="20"/>
  <c r="BG176" i="20"/>
  <c r="BF176" i="20"/>
  <c r="BE176" i="20"/>
  <c r="BD176" i="20"/>
  <c r="BC176" i="20"/>
  <c r="BB176" i="20"/>
  <c r="BA176" i="20"/>
  <c r="AZ176" i="20"/>
  <c r="Q176" i="20"/>
  <c r="R176" i="20" s="1"/>
  <c r="BL175" i="20"/>
  <c r="BK175" i="20"/>
  <c r="BJ175" i="20"/>
  <c r="BI175" i="20"/>
  <c r="BH175" i="20"/>
  <c r="BG175" i="20"/>
  <c r="BF175" i="20"/>
  <c r="BE175" i="20"/>
  <c r="BD175" i="20"/>
  <c r="BC175" i="20"/>
  <c r="BB175" i="20"/>
  <c r="BA175" i="20"/>
  <c r="AZ175" i="20"/>
  <c r="Q175" i="20"/>
  <c r="R175" i="20" s="1"/>
  <c r="BL174" i="20"/>
  <c r="BK174" i="20"/>
  <c r="BJ174" i="20"/>
  <c r="BI174" i="20"/>
  <c r="BH174" i="20"/>
  <c r="BG174" i="20"/>
  <c r="BF174" i="20"/>
  <c r="BE174" i="20"/>
  <c r="BD174" i="20"/>
  <c r="BC174" i="20"/>
  <c r="BB174" i="20"/>
  <c r="BA174" i="20"/>
  <c r="AZ174" i="20"/>
  <c r="Q174" i="20"/>
  <c r="R174" i="20" s="1"/>
  <c r="BL173" i="20"/>
  <c r="BK173" i="20"/>
  <c r="BJ173" i="20"/>
  <c r="BI173" i="20"/>
  <c r="BH173" i="20"/>
  <c r="BG173" i="20"/>
  <c r="BF173" i="20"/>
  <c r="BE173" i="20"/>
  <c r="BD173" i="20"/>
  <c r="BC173" i="20"/>
  <c r="BB173" i="20"/>
  <c r="BA173" i="20"/>
  <c r="AZ173" i="20"/>
  <c r="Q173" i="20"/>
  <c r="R173" i="20" s="1"/>
  <c r="BL172" i="20"/>
  <c r="BK172" i="20"/>
  <c r="BJ172" i="20"/>
  <c r="BI172" i="20"/>
  <c r="BH172" i="20"/>
  <c r="BG172" i="20"/>
  <c r="BF172" i="20"/>
  <c r="BE172" i="20"/>
  <c r="BD172" i="20"/>
  <c r="BC172" i="20"/>
  <c r="BB172" i="20"/>
  <c r="BA172" i="20"/>
  <c r="AZ172" i="20"/>
  <c r="Q172" i="20"/>
  <c r="R172" i="20" s="1"/>
  <c r="Q171" i="20"/>
  <c r="R171" i="20" s="1"/>
  <c r="R169" i="20"/>
  <c r="Q169" i="20"/>
  <c r="P169" i="20"/>
  <c r="C169" i="20"/>
  <c r="N164" i="20"/>
  <c r="N162" i="20"/>
  <c r="N161" i="20"/>
  <c r="N159" i="20"/>
  <c r="N158" i="20"/>
  <c r="N156" i="20"/>
  <c r="N155" i="20"/>
  <c r="N153" i="20"/>
  <c r="N152" i="20"/>
  <c r="M153" i="21" s="1"/>
  <c r="P142" i="20"/>
  <c r="O143" i="21" s="1"/>
  <c r="O142" i="20"/>
  <c r="N143" i="21" s="1"/>
  <c r="M142" i="20"/>
  <c r="L143" i="21" s="1"/>
  <c r="L142" i="20"/>
  <c r="K143" i="21" s="1"/>
  <c r="J142" i="20"/>
  <c r="I143" i="21" s="1"/>
  <c r="I142" i="20"/>
  <c r="H143" i="21" s="1"/>
  <c r="G142" i="20"/>
  <c r="F143" i="21" s="1"/>
  <c r="F142" i="20"/>
  <c r="E143" i="21" s="1"/>
  <c r="D142" i="20"/>
  <c r="C143" i="21" s="1"/>
  <c r="P138" i="21"/>
  <c r="S138" i="21" s="1"/>
  <c r="O135" i="21"/>
  <c r="N135" i="21"/>
  <c r="M135" i="21"/>
  <c r="L135" i="21"/>
  <c r="K135" i="21"/>
  <c r="J135" i="21"/>
  <c r="I135" i="21"/>
  <c r="H135" i="21"/>
  <c r="G135" i="21"/>
  <c r="F135" i="21"/>
  <c r="E135" i="21"/>
  <c r="D135" i="21"/>
  <c r="C135" i="21"/>
  <c r="P134" i="21"/>
  <c r="S134" i="21" s="1"/>
  <c r="P130" i="21"/>
  <c r="S130" i="21" s="1"/>
  <c r="AI123" i="20"/>
  <c r="O124" i="21"/>
  <c r="N124" i="21"/>
  <c r="M124" i="21"/>
  <c r="L124" i="21"/>
  <c r="K124" i="21"/>
  <c r="J124" i="21"/>
  <c r="I124" i="21"/>
  <c r="H124" i="21"/>
  <c r="G124" i="21"/>
  <c r="F124" i="21"/>
  <c r="E124" i="21"/>
  <c r="D124" i="21"/>
  <c r="C124" i="21"/>
  <c r="S122" i="22"/>
  <c r="R123" i="23" s="1"/>
  <c r="S119" i="22"/>
  <c r="R120" i="23" s="1"/>
  <c r="AI117" i="20"/>
  <c r="AH117" i="20"/>
  <c r="AI116" i="20"/>
  <c r="O117" i="21"/>
  <c r="N117" i="21"/>
  <c r="M117" i="21"/>
  <c r="L117" i="21"/>
  <c r="K117" i="21"/>
  <c r="J117" i="21"/>
  <c r="I117" i="21"/>
  <c r="H117" i="21"/>
  <c r="G117" i="21"/>
  <c r="F117" i="21"/>
  <c r="E117" i="21"/>
  <c r="D117" i="21"/>
  <c r="C117" i="21"/>
  <c r="P115" i="21"/>
  <c r="AI113" i="20"/>
  <c r="AI110" i="20"/>
  <c r="AH110" i="20"/>
  <c r="AH109" i="20"/>
  <c r="AI108" i="20"/>
  <c r="O109" i="21"/>
  <c r="N109" i="21"/>
  <c r="M109" i="21"/>
  <c r="L109" i="21"/>
  <c r="K109" i="21"/>
  <c r="J109" i="21"/>
  <c r="I109" i="21"/>
  <c r="H109" i="21"/>
  <c r="G109" i="21"/>
  <c r="F109" i="21"/>
  <c r="E109" i="21"/>
  <c r="D109" i="21"/>
  <c r="C109" i="21"/>
  <c r="AI106" i="20"/>
  <c r="AI101" i="20"/>
  <c r="AI98" i="20"/>
  <c r="AI97" i="20"/>
  <c r="AH97" i="20"/>
  <c r="AI96" i="20"/>
  <c r="O97" i="21"/>
  <c r="N97" i="21"/>
  <c r="M97" i="21"/>
  <c r="L97" i="21"/>
  <c r="K97" i="21"/>
  <c r="J97" i="21"/>
  <c r="I97" i="21"/>
  <c r="H97" i="21"/>
  <c r="G97" i="21"/>
  <c r="F97" i="21"/>
  <c r="E97" i="21"/>
  <c r="D97" i="21"/>
  <c r="C97" i="21"/>
  <c r="S93" i="22"/>
  <c r="R94" i="23" s="1"/>
  <c r="AI90" i="20"/>
  <c r="S89" i="22"/>
  <c r="R90" i="23" s="1"/>
  <c r="AI88" i="20"/>
  <c r="AI86" i="20"/>
  <c r="AI85" i="20"/>
  <c r="AH85" i="20"/>
  <c r="AH84" i="20"/>
  <c r="AH83" i="20"/>
  <c r="O83" i="21"/>
  <c r="N83" i="21"/>
  <c r="M83" i="21"/>
  <c r="L83" i="21"/>
  <c r="K83" i="21"/>
  <c r="J83" i="21"/>
  <c r="H83" i="21"/>
  <c r="G83" i="21"/>
  <c r="F83" i="21"/>
  <c r="E83" i="21"/>
  <c r="D83" i="21"/>
  <c r="C83" i="21"/>
  <c r="AH81" i="20"/>
  <c r="P82" i="21"/>
  <c r="AI80" i="20"/>
  <c r="S79" i="22"/>
  <c r="R80" i="23" s="1"/>
  <c r="S78" i="22"/>
  <c r="R79" i="23" s="1"/>
  <c r="AI77" i="20"/>
  <c r="S73" i="22"/>
  <c r="R74" i="23" s="1"/>
  <c r="AI72" i="20"/>
  <c r="S71" i="22"/>
  <c r="R72" i="23" s="1"/>
  <c r="S67" i="22"/>
  <c r="R68" i="23" s="1"/>
  <c r="S66" i="22"/>
  <c r="R67" i="23" s="1"/>
  <c r="AI65" i="20"/>
  <c r="AI63" i="20"/>
  <c r="S61" i="22"/>
  <c r="R62" i="23" s="1"/>
  <c r="S59" i="22"/>
  <c r="R60" i="23" s="1"/>
  <c r="AI56" i="20"/>
  <c r="S55" i="22"/>
  <c r="R56" i="23" s="1"/>
  <c r="S54" i="22"/>
  <c r="R55" i="23" s="1"/>
  <c r="P52" i="21"/>
  <c r="S49" i="22"/>
  <c r="R50" i="23" s="1"/>
  <c r="AI48" i="20"/>
  <c r="S47" i="22"/>
  <c r="R48" i="23" s="1"/>
  <c r="AI46" i="20"/>
  <c r="M46" i="21"/>
  <c r="L46" i="21"/>
  <c r="K46" i="21"/>
  <c r="J46" i="21"/>
  <c r="I46" i="21"/>
  <c r="H46" i="21"/>
  <c r="F46" i="21"/>
  <c r="E46" i="21"/>
  <c r="D46" i="21"/>
  <c r="BK44" i="20"/>
  <c r="BJ44" i="20"/>
  <c r="BI44" i="20"/>
  <c r="BH44" i="20"/>
  <c r="BG44" i="20"/>
  <c r="BF44" i="20"/>
  <c r="BE44" i="20"/>
  <c r="BD44" i="20"/>
  <c r="BC44" i="20"/>
  <c r="BB44" i="20"/>
  <c r="BA44" i="20"/>
  <c r="AZ44" i="20"/>
  <c r="S44" i="22"/>
  <c r="R45" i="23" s="1"/>
  <c r="S41" i="22"/>
  <c r="R42" i="23" s="1"/>
  <c r="AI38" i="20"/>
  <c r="P39" i="21"/>
  <c r="AI37" i="20"/>
  <c r="AI36" i="20"/>
  <c r="AI35" i="20"/>
  <c r="AH34" i="20"/>
  <c r="S28" i="22"/>
  <c r="R29" i="23" s="1"/>
  <c r="BL26" i="20"/>
  <c r="BK26" i="20"/>
  <c r="BJ26" i="20"/>
  <c r="BI26" i="20"/>
  <c r="BH26" i="20"/>
  <c r="BG26" i="20"/>
  <c r="BF26" i="20"/>
  <c r="BE26" i="20"/>
  <c r="BD26" i="20"/>
  <c r="BC26" i="20"/>
  <c r="BB26" i="20"/>
  <c r="BA26" i="20"/>
  <c r="AZ26" i="20"/>
  <c r="BL25" i="20"/>
  <c r="BK25" i="20"/>
  <c r="BJ25" i="20"/>
  <c r="BI25" i="20"/>
  <c r="BH25" i="20"/>
  <c r="BG25" i="20"/>
  <c r="BF25" i="20"/>
  <c r="BE25" i="20"/>
  <c r="BD25" i="20"/>
  <c r="BC25" i="20"/>
  <c r="BB25" i="20"/>
  <c r="BA25" i="20"/>
  <c r="AZ25" i="20"/>
  <c r="BL24" i="20"/>
  <c r="BK24" i="20"/>
  <c r="BJ24" i="20"/>
  <c r="BI24" i="20"/>
  <c r="BH24" i="20"/>
  <c r="BG24" i="20"/>
  <c r="BF24" i="20"/>
  <c r="BE24" i="20"/>
  <c r="BD24" i="20"/>
  <c r="BC24" i="20"/>
  <c r="BB24" i="20"/>
  <c r="BA24" i="20"/>
  <c r="AZ24" i="20"/>
  <c r="BL23" i="20"/>
  <c r="BK23" i="20"/>
  <c r="BJ23" i="20"/>
  <c r="BI23" i="20"/>
  <c r="BH23" i="20"/>
  <c r="BG23" i="20"/>
  <c r="BF23" i="20"/>
  <c r="BE23" i="20"/>
  <c r="BD23" i="20"/>
  <c r="BC23" i="20"/>
  <c r="BB23" i="20"/>
  <c r="BA23" i="20"/>
  <c r="AZ23" i="20"/>
  <c r="BL22" i="20"/>
  <c r="BK22" i="20"/>
  <c r="BJ22" i="20"/>
  <c r="BI22" i="20"/>
  <c r="BH22" i="20"/>
  <c r="BG22" i="20"/>
  <c r="BF22" i="20"/>
  <c r="BE22" i="20"/>
  <c r="BD22" i="20"/>
  <c r="BC22" i="20"/>
  <c r="BB22" i="20"/>
  <c r="BA22" i="20"/>
  <c r="AZ22" i="20"/>
  <c r="BL21" i="20"/>
  <c r="BK21" i="20"/>
  <c r="BJ21" i="20"/>
  <c r="BI21" i="20"/>
  <c r="BH21" i="20"/>
  <c r="BG21" i="20"/>
  <c r="BF21" i="20"/>
  <c r="BE21" i="20"/>
  <c r="BD21" i="20"/>
  <c r="BC21" i="20"/>
  <c r="BB21" i="20"/>
  <c r="BA21" i="20"/>
  <c r="AZ21" i="20"/>
  <c r="BL20" i="20"/>
  <c r="BK20" i="20"/>
  <c r="BJ20" i="20"/>
  <c r="BI20" i="20"/>
  <c r="BH20" i="20"/>
  <c r="BG20" i="20"/>
  <c r="BF20" i="20"/>
  <c r="BE20" i="20"/>
  <c r="BD20" i="20"/>
  <c r="BC20" i="20"/>
  <c r="BB20" i="20"/>
  <c r="BA20" i="20"/>
  <c r="AZ20" i="20"/>
  <c r="BL19" i="20"/>
  <c r="BK19" i="20"/>
  <c r="BJ19" i="20"/>
  <c r="BI19" i="20"/>
  <c r="BH19" i="20"/>
  <c r="BG19" i="20"/>
  <c r="BF19" i="20"/>
  <c r="BE19" i="20"/>
  <c r="BD19" i="20"/>
  <c r="BC19" i="20"/>
  <c r="BB19" i="20"/>
  <c r="BA19" i="20"/>
  <c r="AZ19" i="20"/>
  <c r="BL18" i="20"/>
  <c r="BK18" i="20"/>
  <c r="BJ18" i="20"/>
  <c r="BI18" i="20"/>
  <c r="BH18" i="20"/>
  <c r="BG18" i="20"/>
  <c r="BF18" i="20"/>
  <c r="BE18" i="20"/>
  <c r="BD18" i="20"/>
  <c r="BC18" i="20"/>
  <c r="BB18" i="20"/>
  <c r="BA18" i="20"/>
  <c r="AZ18" i="20"/>
  <c r="BL17" i="20"/>
  <c r="BK17" i="20"/>
  <c r="BJ17" i="20"/>
  <c r="BI17" i="20"/>
  <c r="BH17" i="20"/>
  <c r="BG17" i="20"/>
  <c r="BF17" i="20"/>
  <c r="BE17" i="20"/>
  <c r="BD17" i="20"/>
  <c r="BC17" i="20"/>
  <c r="BB17" i="20"/>
  <c r="BA17" i="20"/>
  <c r="AZ17" i="20"/>
  <c r="AH16" i="20"/>
  <c r="AH15" i="20"/>
  <c r="P10" i="21"/>
  <c r="CN2" i="20"/>
  <c r="CM2" i="20"/>
  <c r="AJ2" i="20"/>
  <c r="AI2" i="20"/>
  <c r="AH2" i="20"/>
  <c r="AG2" i="20"/>
  <c r="C2" i="20"/>
  <c r="BK239" i="19"/>
  <c r="BK235" i="19"/>
  <c r="BK231" i="19"/>
  <c r="BK227" i="19"/>
  <c r="BK223" i="19"/>
  <c r="E211" i="19"/>
  <c r="E179" i="19"/>
  <c r="AG177" i="19"/>
  <c r="AG165" i="19"/>
  <c r="BI145" i="19"/>
  <c r="AF152" i="19"/>
  <c r="AE152" i="19"/>
  <c r="AD152" i="19"/>
  <c r="AC152" i="19"/>
  <c r="AB152" i="19"/>
  <c r="AA152" i="19"/>
  <c r="Z152" i="19"/>
  <c r="Y152" i="19"/>
  <c r="X152" i="19"/>
  <c r="W152" i="19"/>
  <c r="V152" i="19"/>
  <c r="U152" i="19"/>
  <c r="T152" i="19"/>
  <c r="S152" i="19"/>
  <c r="R152" i="19"/>
  <c r="Q152" i="19"/>
  <c r="P152" i="19"/>
  <c r="O152" i="19"/>
  <c r="N152" i="19"/>
  <c r="M152" i="19"/>
  <c r="L152" i="19"/>
  <c r="K152" i="19"/>
  <c r="J152" i="19"/>
  <c r="I152" i="19"/>
  <c r="E144" i="19"/>
  <c r="E143" i="19"/>
  <c r="E141" i="19"/>
  <c r="D140" i="19"/>
  <c r="E138" i="19"/>
  <c r="D111" i="19"/>
  <c r="D70" i="19"/>
  <c r="D35" i="19"/>
  <c r="AE2" i="19"/>
  <c r="AE149" i="19" s="1"/>
  <c r="D177" i="19"/>
  <c r="AI151" i="19"/>
  <c r="AH149" i="19"/>
  <c r="AG149" i="19"/>
  <c r="AF149" i="19"/>
  <c r="AD149" i="19"/>
  <c r="AB149" i="19"/>
  <c r="Z149" i="19"/>
  <c r="X149" i="19"/>
  <c r="V149" i="19"/>
  <c r="T149" i="19"/>
  <c r="R149" i="19"/>
  <c r="P149" i="19"/>
  <c r="N149" i="19"/>
  <c r="L149" i="19"/>
  <c r="J149" i="19"/>
  <c r="F149" i="19"/>
  <c r="AH127" i="19"/>
  <c r="AG127" i="19"/>
  <c r="E98" i="19"/>
  <c r="BK217" i="18"/>
  <c r="BK213" i="18"/>
  <c r="BK209" i="18"/>
  <c r="BK205" i="18"/>
  <c r="BK201" i="18"/>
  <c r="AF189" i="18"/>
  <c r="AE189" i="18"/>
  <c r="AD189" i="18"/>
  <c r="AC189" i="18"/>
  <c r="AB189" i="18"/>
  <c r="AA189" i="18"/>
  <c r="Z189" i="18"/>
  <c r="Y189" i="18"/>
  <c r="X189" i="18"/>
  <c r="W189" i="18"/>
  <c r="V189" i="18"/>
  <c r="U189" i="18"/>
  <c r="T189" i="18"/>
  <c r="S189" i="18"/>
  <c r="R189" i="18"/>
  <c r="Q189" i="18"/>
  <c r="P189" i="18"/>
  <c r="O189" i="18"/>
  <c r="N189" i="18"/>
  <c r="M189" i="18"/>
  <c r="L189" i="18"/>
  <c r="K189" i="18"/>
  <c r="J189" i="18"/>
  <c r="I189" i="18"/>
  <c r="H189" i="18"/>
  <c r="G189" i="18"/>
  <c r="AF188" i="18"/>
  <c r="AE188" i="18"/>
  <c r="AD188" i="18"/>
  <c r="AC188" i="18"/>
  <c r="AB188" i="18"/>
  <c r="AA188" i="18"/>
  <c r="Z188" i="18"/>
  <c r="Y188" i="18"/>
  <c r="X188" i="18"/>
  <c r="W188" i="18"/>
  <c r="V188" i="18"/>
  <c r="U188" i="18"/>
  <c r="T188" i="18"/>
  <c r="S188" i="18"/>
  <c r="R188" i="18"/>
  <c r="Q188" i="18"/>
  <c r="P188" i="18"/>
  <c r="O188" i="18"/>
  <c r="N188" i="18"/>
  <c r="M188" i="18"/>
  <c r="L188" i="18"/>
  <c r="K188" i="18"/>
  <c r="J188" i="18"/>
  <c r="I188" i="18"/>
  <c r="H188" i="18"/>
  <c r="G188" i="18"/>
  <c r="AF185" i="18"/>
  <c r="AE185" i="18"/>
  <c r="AD185" i="18"/>
  <c r="AC185" i="18"/>
  <c r="AB185" i="18"/>
  <c r="AA185" i="18"/>
  <c r="Z185" i="18"/>
  <c r="Y185" i="18"/>
  <c r="X185" i="18"/>
  <c r="W185" i="18"/>
  <c r="V185" i="18"/>
  <c r="U185" i="18"/>
  <c r="T185" i="18"/>
  <c r="S185" i="18"/>
  <c r="R185" i="18"/>
  <c r="Q185" i="18"/>
  <c r="P185" i="18"/>
  <c r="O185" i="18"/>
  <c r="N185" i="18"/>
  <c r="M185" i="18"/>
  <c r="L185" i="18"/>
  <c r="K185" i="18"/>
  <c r="J185" i="18"/>
  <c r="I185" i="18"/>
  <c r="H185" i="18"/>
  <c r="G185" i="18"/>
  <c r="AF184" i="18"/>
  <c r="AE184" i="18"/>
  <c r="AD184" i="18"/>
  <c r="AC184" i="18"/>
  <c r="AB184" i="18"/>
  <c r="AA184" i="18"/>
  <c r="Z184" i="18"/>
  <c r="Y184" i="18"/>
  <c r="X184" i="18"/>
  <c r="W184" i="18"/>
  <c r="V184" i="18"/>
  <c r="U184" i="18"/>
  <c r="T184" i="18"/>
  <c r="S184" i="18"/>
  <c r="R184" i="18"/>
  <c r="Q184" i="18"/>
  <c r="P184" i="18"/>
  <c r="O184" i="18"/>
  <c r="N184" i="18"/>
  <c r="M184" i="18"/>
  <c r="L184" i="18"/>
  <c r="K184" i="18"/>
  <c r="J184" i="18"/>
  <c r="I184" i="18"/>
  <c r="H184" i="18"/>
  <c r="G184" i="18"/>
  <c r="AF183" i="18"/>
  <c r="AE183" i="18"/>
  <c r="AD183" i="18"/>
  <c r="AC183" i="18"/>
  <c r="AB183" i="18"/>
  <c r="AA183" i="18"/>
  <c r="Z183" i="18"/>
  <c r="Y183" i="18"/>
  <c r="X183" i="18"/>
  <c r="W183" i="18"/>
  <c r="V183" i="18"/>
  <c r="U183" i="18"/>
  <c r="T183" i="18"/>
  <c r="S183" i="18"/>
  <c r="R183" i="18"/>
  <c r="Q183" i="18"/>
  <c r="P183" i="18"/>
  <c r="O183" i="18"/>
  <c r="N183" i="18"/>
  <c r="M183" i="18"/>
  <c r="L183" i="18"/>
  <c r="K183" i="18"/>
  <c r="J183" i="18"/>
  <c r="I183" i="18"/>
  <c r="H183" i="18"/>
  <c r="G183" i="18"/>
  <c r="AF182" i="18"/>
  <c r="AE182" i="18"/>
  <c r="AD182" i="18"/>
  <c r="AC182" i="18"/>
  <c r="AB182" i="18"/>
  <c r="AA182" i="18"/>
  <c r="Z182" i="18"/>
  <c r="Y182" i="18"/>
  <c r="X182" i="18"/>
  <c r="W182" i="18"/>
  <c r="V182" i="18"/>
  <c r="U182" i="18"/>
  <c r="T182" i="18"/>
  <c r="S182" i="18"/>
  <c r="R182" i="18"/>
  <c r="Q182" i="18"/>
  <c r="P182" i="18"/>
  <c r="O182" i="18"/>
  <c r="N182" i="18"/>
  <c r="M182" i="18"/>
  <c r="L182" i="18"/>
  <c r="K182" i="18"/>
  <c r="J182" i="18"/>
  <c r="I182" i="18"/>
  <c r="H182" i="18"/>
  <c r="G182" i="18"/>
  <c r="AF181" i="18"/>
  <c r="AE181" i="18"/>
  <c r="AD181" i="18"/>
  <c r="AC181" i="18"/>
  <c r="AB181" i="18"/>
  <c r="AA181" i="18"/>
  <c r="Z181" i="18"/>
  <c r="Y181" i="18"/>
  <c r="X181" i="18"/>
  <c r="W181" i="18"/>
  <c r="V181" i="18"/>
  <c r="U181" i="18"/>
  <c r="T181" i="18"/>
  <c r="S181" i="18"/>
  <c r="R181" i="18"/>
  <c r="Q181" i="18"/>
  <c r="P181" i="18"/>
  <c r="O181" i="18"/>
  <c r="N181" i="18"/>
  <c r="M181" i="18"/>
  <c r="L181" i="18"/>
  <c r="K181" i="18"/>
  <c r="J181" i="18"/>
  <c r="I181" i="18"/>
  <c r="H181" i="18"/>
  <c r="G181" i="18"/>
  <c r="AF180" i="18"/>
  <c r="AE180" i="18"/>
  <c r="AD180" i="18"/>
  <c r="AC180" i="18"/>
  <c r="AB180" i="18"/>
  <c r="AA180" i="18"/>
  <c r="Z180" i="18"/>
  <c r="Y180" i="18"/>
  <c r="X180" i="18"/>
  <c r="W180" i="18"/>
  <c r="V180" i="18"/>
  <c r="U180" i="18"/>
  <c r="T180" i="18"/>
  <c r="S180" i="18"/>
  <c r="R180" i="18"/>
  <c r="Q180" i="18"/>
  <c r="P180" i="18"/>
  <c r="O180" i="18"/>
  <c r="N180" i="18"/>
  <c r="M180" i="18"/>
  <c r="L180" i="18"/>
  <c r="K180" i="18"/>
  <c r="J180" i="18"/>
  <c r="I180" i="18"/>
  <c r="H180" i="18"/>
  <c r="G180" i="18"/>
  <c r="AF179" i="18"/>
  <c r="AE179" i="18"/>
  <c r="AD179" i="18"/>
  <c r="AC179" i="18"/>
  <c r="AB179" i="18"/>
  <c r="AA179" i="18"/>
  <c r="Z179" i="18"/>
  <c r="Y179" i="18"/>
  <c r="X179" i="18"/>
  <c r="W179" i="18"/>
  <c r="V179" i="18"/>
  <c r="U179" i="18"/>
  <c r="T179" i="18"/>
  <c r="S179" i="18"/>
  <c r="R179" i="18"/>
  <c r="Q179" i="18"/>
  <c r="P179" i="18"/>
  <c r="O179" i="18"/>
  <c r="N179" i="18"/>
  <c r="M179" i="18"/>
  <c r="L179" i="18"/>
  <c r="K179" i="18"/>
  <c r="J179" i="18"/>
  <c r="I179" i="18"/>
  <c r="H179" i="18"/>
  <c r="G179" i="18"/>
  <c r="AF178" i="18"/>
  <c r="AE178" i="18"/>
  <c r="AD178" i="18"/>
  <c r="AC178" i="18"/>
  <c r="AB178" i="18"/>
  <c r="AA178" i="18"/>
  <c r="Z178" i="18"/>
  <c r="Y178" i="18"/>
  <c r="X178" i="18"/>
  <c r="W178" i="18"/>
  <c r="V178" i="18"/>
  <c r="U178" i="18"/>
  <c r="T178" i="18"/>
  <c r="S178" i="18"/>
  <c r="R178" i="18"/>
  <c r="Q178" i="18"/>
  <c r="P178" i="18"/>
  <c r="O178" i="18"/>
  <c r="N178" i="18"/>
  <c r="M178" i="18"/>
  <c r="L178" i="18"/>
  <c r="K178" i="18"/>
  <c r="J178" i="18"/>
  <c r="I178" i="18"/>
  <c r="H178" i="18"/>
  <c r="G178" i="18"/>
  <c r="AF177" i="18"/>
  <c r="AE177" i="18"/>
  <c r="AD177" i="18"/>
  <c r="AC177" i="18"/>
  <c r="AB177" i="18"/>
  <c r="AA177" i="18"/>
  <c r="Z177" i="18"/>
  <c r="Y177" i="18"/>
  <c r="X177" i="18"/>
  <c r="W177" i="18"/>
  <c r="V177" i="18"/>
  <c r="U177" i="18"/>
  <c r="T177" i="18"/>
  <c r="S177" i="18"/>
  <c r="R177" i="18"/>
  <c r="Q177" i="18"/>
  <c r="P177" i="18"/>
  <c r="O177" i="18"/>
  <c r="N177" i="18"/>
  <c r="M177" i="18"/>
  <c r="L177" i="18"/>
  <c r="K177" i="18"/>
  <c r="J177" i="18"/>
  <c r="I177" i="18"/>
  <c r="H177" i="18"/>
  <c r="G177" i="18"/>
  <c r="AF176" i="18"/>
  <c r="AE176" i="18"/>
  <c r="AD176" i="18"/>
  <c r="AC176" i="18"/>
  <c r="AB176" i="18"/>
  <c r="AA176" i="18"/>
  <c r="Z176" i="18"/>
  <c r="Y176" i="18"/>
  <c r="X176" i="18"/>
  <c r="W176" i="18"/>
  <c r="V176" i="18"/>
  <c r="U176" i="18"/>
  <c r="T176" i="18"/>
  <c r="S176" i="18"/>
  <c r="R176" i="18"/>
  <c r="Q176" i="18"/>
  <c r="P176" i="18"/>
  <c r="O176" i="18"/>
  <c r="N176" i="18"/>
  <c r="M176" i="18"/>
  <c r="L176" i="18"/>
  <c r="K176" i="18"/>
  <c r="J176" i="18"/>
  <c r="I176" i="18"/>
  <c r="H176" i="18"/>
  <c r="G176" i="18"/>
  <c r="AF175" i="18"/>
  <c r="AE175" i="18"/>
  <c r="AD175" i="18"/>
  <c r="AC175" i="18"/>
  <c r="AB175" i="18"/>
  <c r="AA175" i="18"/>
  <c r="Z175" i="18"/>
  <c r="Y175" i="18"/>
  <c r="X175" i="18"/>
  <c r="W175" i="18"/>
  <c r="V175" i="18"/>
  <c r="U175" i="18"/>
  <c r="T175" i="18"/>
  <c r="S175" i="18"/>
  <c r="R175" i="18"/>
  <c r="Q175" i="18"/>
  <c r="P175" i="18"/>
  <c r="O175" i="18"/>
  <c r="N175" i="18"/>
  <c r="M175" i="18"/>
  <c r="L175" i="18"/>
  <c r="K175" i="18"/>
  <c r="J175" i="18"/>
  <c r="I175" i="18"/>
  <c r="H175" i="18"/>
  <c r="G175" i="18"/>
  <c r="AF174" i="18"/>
  <c r="AE174" i="18"/>
  <c r="AD174" i="18"/>
  <c r="AC174" i="18"/>
  <c r="AB174" i="18"/>
  <c r="AA174" i="18"/>
  <c r="Z174" i="18"/>
  <c r="Y174" i="18"/>
  <c r="X174" i="18"/>
  <c r="W174" i="18"/>
  <c r="V174" i="18"/>
  <c r="U174" i="18"/>
  <c r="T174" i="18"/>
  <c r="S174" i="18"/>
  <c r="R174" i="18"/>
  <c r="Q174" i="18"/>
  <c r="P174" i="18"/>
  <c r="O174" i="18"/>
  <c r="N174" i="18"/>
  <c r="M174" i="18"/>
  <c r="L174" i="18"/>
  <c r="K174" i="18"/>
  <c r="J174" i="18"/>
  <c r="I174" i="18"/>
  <c r="H174" i="18"/>
  <c r="G174" i="18"/>
  <c r="AF173" i="18"/>
  <c r="AE173" i="18"/>
  <c r="AD173" i="18"/>
  <c r="AC173" i="18"/>
  <c r="AB173" i="18"/>
  <c r="AA173" i="18"/>
  <c r="Z173" i="18"/>
  <c r="Y173" i="18"/>
  <c r="X173" i="18"/>
  <c r="W173" i="18"/>
  <c r="V173" i="18"/>
  <c r="U173" i="18"/>
  <c r="T173" i="18"/>
  <c r="S173" i="18"/>
  <c r="R173" i="18"/>
  <c r="Q173" i="18"/>
  <c r="P173" i="18"/>
  <c r="O173" i="18"/>
  <c r="N173" i="18"/>
  <c r="M173" i="18"/>
  <c r="L173" i="18"/>
  <c r="K173" i="18"/>
  <c r="J173" i="18"/>
  <c r="I173" i="18"/>
  <c r="H173" i="18"/>
  <c r="G173" i="18"/>
  <c r="AF172" i="18"/>
  <c r="AE172" i="18"/>
  <c r="AD172" i="18"/>
  <c r="AC172" i="18"/>
  <c r="AB172" i="18"/>
  <c r="AA172" i="18"/>
  <c r="Z172" i="18"/>
  <c r="Y172" i="18"/>
  <c r="X172" i="18"/>
  <c r="W172" i="18"/>
  <c r="V172" i="18"/>
  <c r="U172" i="18"/>
  <c r="T172" i="18"/>
  <c r="S172" i="18"/>
  <c r="R172" i="18"/>
  <c r="Q172" i="18"/>
  <c r="P172" i="18"/>
  <c r="O172" i="18"/>
  <c r="N172" i="18"/>
  <c r="M172" i="18"/>
  <c r="L172" i="18"/>
  <c r="K172" i="18"/>
  <c r="J172" i="18"/>
  <c r="I172" i="18"/>
  <c r="H172" i="18"/>
  <c r="G172" i="18"/>
  <c r="AF171" i="18"/>
  <c r="AE171" i="18"/>
  <c r="AD171" i="18"/>
  <c r="AC171" i="18"/>
  <c r="AB171" i="18"/>
  <c r="AA171" i="18"/>
  <c r="Z171" i="18"/>
  <c r="Y171" i="18"/>
  <c r="X171" i="18"/>
  <c r="W171" i="18"/>
  <c r="V171" i="18"/>
  <c r="U171" i="18"/>
  <c r="T171" i="18"/>
  <c r="S171" i="18"/>
  <c r="R171" i="18"/>
  <c r="Q171" i="18"/>
  <c r="P171" i="18"/>
  <c r="O171" i="18"/>
  <c r="N171" i="18"/>
  <c r="M171" i="18"/>
  <c r="L171" i="18"/>
  <c r="K171" i="18"/>
  <c r="J171" i="18"/>
  <c r="I171" i="18"/>
  <c r="H171" i="18"/>
  <c r="G171" i="18"/>
  <c r="AF170" i="18"/>
  <c r="AE170" i="18"/>
  <c r="AD170" i="18"/>
  <c r="AC170" i="18"/>
  <c r="AB170" i="18"/>
  <c r="AA170" i="18"/>
  <c r="Z170" i="18"/>
  <c r="Y170" i="18"/>
  <c r="X170" i="18"/>
  <c r="W170" i="18"/>
  <c r="V170" i="18"/>
  <c r="U170" i="18"/>
  <c r="T170" i="18"/>
  <c r="S170" i="18"/>
  <c r="R170" i="18"/>
  <c r="Q170" i="18"/>
  <c r="P170" i="18"/>
  <c r="O170" i="18"/>
  <c r="N170" i="18"/>
  <c r="M170" i="18"/>
  <c r="L170" i="18"/>
  <c r="K170" i="18"/>
  <c r="J170" i="18"/>
  <c r="I170" i="18"/>
  <c r="H170" i="18"/>
  <c r="G170" i="18"/>
  <c r="AF169" i="18"/>
  <c r="AE169" i="18"/>
  <c r="AD169" i="18"/>
  <c r="AC169" i="18"/>
  <c r="AB169" i="18"/>
  <c r="AA169" i="18"/>
  <c r="Z169" i="18"/>
  <c r="Y169" i="18"/>
  <c r="X169" i="18"/>
  <c r="W169" i="18"/>
  <c r="V169" i="18"/>
  <c r="U169" i="18"/>
  <c r="T169" i="18"/>
  <c r="S169" i="18"/>
  <c r="R169" i="18"/>
  <c r="Q169" i="18"/>
  <c r="P169" i="18"/>
  <c r="O169" i="18"/>
  <c r="N169" i="18"/>
  <c r="M169" i="18"/>
  <c r="L169" i="18"/>
  <c r="K169" i="18"/>
  <c r="J169" i="18"/>
  <c r="I169" i="18"/>
  <c r="H169" i="18"/>
  <c r="G169" i="18"/>
  <c r="AF168" i="18"/>
  <c r="AE168" i="18"/>
  <c r="AD168" i="18"/>
  <c r="AC168" i="18"/>
  <c r="AB168" i="18"/>
  <c r="AA168" i="18"/>
  <c r="Z168" i="18"/>
  <c r="Y168" i="18"/>
  <c r="X168" i="18"/>
  <c r="W168" i="18"/>
  <c r="V168" i="18"/>
  <c r="U168" i="18"/>
  <c r="T168" i="18"/>
  <c r="S168" i="18"/>
  <c r="R168" i="18"/>
  <c r="Q168" i="18"/>
  <c r="P168" i="18"/>
  <c r="O168" i="18"/>
  <c r="N168" i="18"/>
  <c r="M168" i="18"/>
  <c r="L168" i="18"/>
  <c r="K168" i="18"/>
  <c r="J168" i="18"/>
  <c r="I168" i="18"/>
  <c r="H168" i="18"/>
  <c r="G168" i="18"/>
  <c r="AF167" i="18"/>
  <c r="AE167" i="18"/>
  <c r="AD167" i="18"/>
  <c r="AC167" i="18"/>
  <c r="AB167" i="18"/>
  <c r="AA167" i="18"/>
  <c r="Z167" i="18"/>
  <c r="Y167" i="18"/>
  <c r="X167" i="18"/>
  <c r="W167" i="18"/>
  <c r="V167" i="18"/>
  <c r="U167" i="18"/>
  <c r="T167" i="18"/>
  <c r="S167" i="18"/>
  <c r="R167" i="18"/>
  <c r="Q167" i="18"/>
  <c r="P167" i="18"/>
  <c r="O167" i="18"/>
  <c r="N167" i="18"/>
  <c r="M167" i="18"/>
  <c r="L167" i="18"/>
  <c r="K167" i="18"/>
  <c r="J167" i="18"/>
  <c r="I167" i="18"/>
  <c r="H167" i="18"/>
  <c r="G167" i="18"/>
  <c r="AF166" i="18"/>
  <c r="AE166" i="18"/>
  <c r="AD166" i="18"/>
  <c r="AC166" i="18"/>
  <c r="AB166" i="18"/>
  <c r="AA166" i="18"/>
  <c r="Z166" i="18"/>
  <c r="Y166" i="18"/>
  <c r="X166" i="18"/>
  <c r="W166" i="18"/>
  <c r="V166" i="18"/>
  <c r="U166" i="18"/>
  <c r="T166" i="18"/>
  <c r="S166" i="18"/>
  <c r="R166" i="18"/>
  <c r="Q166" i="18"/>
  <c r="P166" i="18"/>
  <c r="O166" i="18"/>
  <c r="N166" i="18"/>
  <c r="M166" i="18"/>
  <c r="L166" i="18"/>
  <c r="K166" i="18"/>
  <c r="J166" i="18"/>
  <c r="I166" i="18"/>
  <c r="H166" i="18"/>
  <c r="G166" i="18"/>
  <c r="AF165" i="18"/>
  <c r="AE165" i="18"/>
  <c r="AD165" i="18"/>
  <c r="AC165" i="18"/>
  <c r="AB165" i="18"/>
  <c r="AA165" i="18"/>
  <c r="Z165" i="18"/>
  <c r="Y165" i="18"/>
  <c r="X165" i="18"/>
  <c r="W165" i="18"/>
  <c r="V165" i="18"/>
  <c r="U165" i="18"/>
  <c r="T165" i="18"/>
  <c r="S165" i="18"/>
  <c r="R165" i="18"/>
  <c r="Q165" i="18"/>
  <c r="P165" i="18"/>
  <c r="O165" i="18"/>
  <c r="N165" i="18"/>
  <c r="M165" i="18"/>
  <c r="L165" i="18"/>
  <c r="K165" i="18"/>
  <c r="J165" i="18"/>
  <c r="I165" i="18"/>
  <c r="H165" i="18"/>
  <c r="G165" i="18"/>
  <c r="AF164" i="18"/>
  <c r="AE164" i="18"/>
  <c r="AD164" i="18"/>
  <c r="AC164" i="18"/>
  <c r="AB164" i="18"/>
  <c r="AA164" i="18"/>
  <c r="Z164" i="18"/>
  <c r="Y164" i="18"/>
  <c r="X164" i="18"/>
  <c r="W164" i="18"/>
  <c r="V164" i="18"/>
  <c r="U164" i="18"/>
  <c r="T164" i="18"/>
  <c r="S164" i="18"/>
  <c r="R164" i="18"/>
  <c r="Q164" i="18"/>
  <c r="P164" i="18"/>
  <c r="O164" i="18"/>
  <c r="N164" i="18"/>
  <c r="M164" i="18"/>
  <c r="L164" i="18"/>
  <c r="K164" i="18"/>
  <c r="J164" i="18"/>
  <c r="I164" i="18"/>
  <c r="H164" i="18"/>
  <c r="G164" i="18"/>
  <c r="AF163" i="18"/>
  <c r="AE163" i="18"/>
  <c r="AD163" i="18"/>
  <c r="AC163" i="18"/>
  <c r="AB163" i="18"/>
  <c r="AA163" i="18"/>
  <c r="Z163" i="18"/>
  <c r="Y163" i="18"/>
  <c r="X163" i="18"/>
  <c r="W163" i="18"/>
  <c r="V163" i="18"/>
  <c r="U163" i="18"/>
  <c r="T163" i="18"/>
  <c r="S163" i="18"/>
  <c r="R163" i="18"/>
  <c r="Q163" i="18"/>
  <c r="P163" i="18"/>
  <c r="O163" i="18"/>
  <c r="N163" i="18"/>
  <c r="M163" i="18"/>
  <c r="L163" i="18"/>
  <c r="K163" i="18"/>
  <c r="J163" i="18"/>
  <c r="I163" i="18"/>
  <c r="H163" i="18"/>
  <c r="G163" i="18"/>
  <c r="AF162" i="18"/>
  <c r="AE162" i="18"/>
  <c r="AD162" i="18"/>
  <c r="AC162" i="18"/>
  <c r="AB162" i="18"/>
  <c r="AA162" i="18"/>
  <c r="Z162" i="18"/>
  <c r="Y162" i="18"/>
  <c r="X162" i="18"/>
  <c r="W162" i="18"/>
  <c r="V162" i="18"/>
  <c r="U162" i="18"/>
  <c r="T162" i="18"/>
  <c r="S162" i="18"/>
  <c r="R162" i="18"/>
  <c r="Q162" i="18"/>
  <c r="P162" i="18"/>
  <c r="O162" i="18"/>
  <c r="N162" i="18"/>
  <c r="M162" i="18"/>
  <c r="L162" i="18"/>
  <c r="K162" i="18"/>
  <c r="J162" i="18"/>
  <c r="I162" i="18"/>
  <c r="H162" i="18"/>
  <c r="G162" i="18"/>
  <c r="AF161" i="18"/>
  <c r="AE161" i="18"/>
  <c r="AD161" i="18"/>
  <c r="AC161" i="18"/>
  <c r="AB161" i="18"/>
  <c r="AA161" i="18"/>
  <c r="Z161" i="18"/>
  <c r="Y161" i="18"/>
  <c r="X161" i="18"/>
  <c r="W161" i="18"/>
  <c r="V161" i="18"/>
  <c r="U161" i="18"/>
  <c r="T161" i="18"/>
  <c r="S161" i="18"/>
  <c r="R161" i="18"/>
  <c r="Q161" i="18"/>
  <c r="P161" i="18"/>
  <c r="O161" i="18"/>
  <c r="N161" i="18"/>
  <c r="M161" i="18"/>
  <c r="L161" i="18"/>
  <c r="K161" i="18"/>
  <c r="J161" i="18"/>
  <c r="I161" i="18"/>
  <c r="H161" i="18"/>
  <c r="G161" i="18"/>
  <c r="AF160" i="18"/>
  <c r="AE160" i="18"/>
  <c r="AD160" i="18"/>
  <c r="AC160" i="18"/>
  <c r="AB160" i="18"/>
  <c r="AA160" i="18"/>
  <c r="Z160" i="18"/>
  <c r="Y160" i="18"/>
  <c r="X160" i="18"/>
  <c r="W160" i="18"/>
  <c r="V160" i="18"/>
  <c r="U160" i="18"/>
  <c r="T160" i="18"/>
  <c r="S160" i="18"/>
  <c r="R160" i="18"/>
  <c r="Q160" i="18"/>
  <c r="P160" i="18"/>
  <c r="O160" i="18"/>
  <c r="N160" i="18"/>
  <c r="M160" i="18"/>
  <c r="L160" i="18"/>
  <c r="K160" i="18"/>
  <c r="J160" i="18"/>
  <c r="I160" i="18"/>
  <c r="H160" i="18"/>
  <c r="G160" i="18"/>
  <c r="AF159" i="18"/>
  <c r="AE159" i="18"/>
  <c r="AD159" i="18"/>
  <c r="AC159" i="18"/>
  <c r="AB159" i="18"/>
  <c r="AA159" i="18"/>
  <c r="Z159" i="18"/>
  <c r="Y159" i="18"/>
  <c r="X159" i="18"/>
  <c r="W159" i="18"/>
  <c r="V159" i="18"/>
  <c r="U159" i="18"/>
  <c r="T159" i="18"/>
  <c r="S159" i="18"/>
  <c r="R159" i="18"/>
  <c r="Q159" i="18"/>
  <c r="P159" i="18"/>
  <c r="O159" i="18"/>
  <c r="N159" i="18"/>
  <c r="M159" i="18"/>
  <c r="L159" i="18"/>
  <c r="K159" i="18"/>
  <c r="J159" i="18"/>
  <c r="I159" i="18"/>
  <c r="H159" i="18"/>
  <c r="G159" i="18"/>
  <c r="AF158" i="18"/>
  <c r="AE158" i="18"/>
  <c r="AD158" i="18"/>
  <c r="AC158" i="18"/>
  <c r="AB158" i="18"/>
  <c r="AA158" i="18"/>
  <c r="Z158" i="18"/>
  <c r="Y158" i="18"/>
  <c r="X158" i="18"/>
  <c r="W158" i="18"/>
  <c r="V158" i="18"/>
  <c r="U158" i="18"/>
  <c r="T158" i="18"/>
  <c r="S158" i="18"/>
  <c r="R158" i="18"/>
  <c r="Q158" i="18"/>
  <c r="P158" i="18"/>
  <c r="O158" i="18"/>
  <c r="N158" i="18"/>
  <c r="M158" i="18"/>
  <c r="L158" i="18"/>
  <c r="K158" i="18"/>
  <c r="J158" i="18"/>
  <c r="I158" i="18"/>
  <c r="H158" i="18"/>
  <c r="G158" i="18"/>
  <c r="AF157" i="18"/>
  <c r="AE157" i="18"/>
  <c r="AD157" i="18"/>
  <c r="AC157" i="18"/>
  <c r="AB157" i="18"/>
  <c r="AA157" i="18"/>
  <c r="Z157" i="18"/>
  <c r="Y157" i="18"/>
  <c r="X157" i="18"/>
  <c r="W157" i="18"/>
  <c r="V157" i="18"/>
  <c r="U157" i="18"/>
  <c r="T157" i="18"/>
  <c r="S157" i="18"/>
  <c r="R157" i="18"/>
  <c r="Q157" i="18"/>
  <c r="P157" i="18"/>
  <c r="O157" i="18"/>
  <c r="N157" i="18"/>
  <c r="M157" i="18"/>
  <c r="L157" i="18"/>
  <c r="K157" i="18"/>
  <c r="J157" i="18"/>
  <c r="I157" i="18"/>
  <c r="H157" i="18"/>
  <c r="G157" i="18"/>
  <c r="AF156" i="18"/>
  <c r="AE156" i="18"/>
  <c r="AD156" i="18"/>
  <c r="AC156" i="18"/>
  <c r="AB156" i="18"/>
  <c r="AA156" i="18"/>
  <c r="Z156" i="18"/>
  <c r="Y156" i="18"/>
  <c r="X156" i="18"/>
  <c r="W156" i="18"/>
  <c r="V156" i="18"/>
  <c r="U156" i="18"/>
  <c r="T156" i="18"/>
  <c r="S156" i="18"/>
  <c r="R156" i="18"/>
  <c r="Q156" i="18"/>
  <c r="P156" i="18"/>
  <c r="O156" i="18"/>
  <c r="N156" i="18"/>
  <c r="M156" i="18"/>
  <c r="L156" i="18"/>
  <c r="K156" i="18"/>
  <c r="J156" i="18"/>
  <c r="I156" i="18"/>
  <c r="H156" i="18"/>
  <c r="G156" i="18"/>
  <c r="AF155" i="18"/>
  <c r="AE155" i="18"/>
  <c r="AD155" i="18"/>
  <c r="AC155" i="18"/>
  <c r="AB155" i="18"/>
  <c r="AA155" i="18"/>
  <c r="Z155" i="18"/>
  <c r="Y155" i="18"/>
  <c r="X155" i="18"/>
  <c r="W155" i="18"/>
  <c r="V155" i="18"/>
  <c r="U155" i="18"/>
  <c r="T155" i="18"/>
  <c r="S155" i="18"/>
  <c r="R155" i="18"/>
  <c r="Q155" i="18"/>
  <c r="P155" i="18"/>
  <c r="O155" i="18"/>
  <c r="N155" i="18"/>
  <c r="M155" i="18"/>
  <c r="L155" i="18"/>
  <c r="K155" i="18"/>
  <c r="J155" i="18"/>
  <c r="I155" i="18"/>
  <c r="H155" i="18"/>
  <c r="G155" i="18"/>
  <c r="AF153" i="18"/>
  <c r="AE153" i="18"/>
  <c r="AD153" i="18"/>
  <c r="AC153" i="18"/>
  <c r="AB153" i="18"/>
  <c r="AA153" i="18"/>
  <c r="Z153" i="18"/>
  <c r="Y153" i="18"/>
  <c r="X153" i="18"/>
  <c r="W153" i="18"/>
  <c r="V153" i="18"/>
  <c r="U153" i="18"/>
  <c r="T153" i="18"/>
  <c r="S153" i="18"/>
  <c r="R153" i="18"/>
  <c r="Q153" i="18"/>
  <c r="P153" i="18"/>
  <c r="O153" i="18"/>
  <c r="N153" i="18"/>
  <c r="M153" i="18"/>
  <c r="L153" i="18"/>
  <c r="K153" i="18"/>
  <c r="J153" i="18"/>
  <c r="I153" i="18"/>
  <c r="H153" i="18"/>
  <c r="G153" i="18"/>
  <c r="AF152" i="18"/>
  <c r="AE152" i="18"/>
  <c r="AD152" i="18"/>
  <c r="AC152" i="18"/>
  <c r="AB152" i="18"/>
  <c r="AA152" i="18"/>
  <c r="Z152" i="18"/>
  <c r="Y152" i="18"/>
  <c r="X152" i="18"/>
  <c r="W152" i="18"/>
  <c r="V152" i="18"/>
  <c r="U152" i="18"/>
  <c r="T152" i="18"/>
  <c r="S152" i="18"/>
  <c r="R152" i="18"/>
  <c r="Q152" i="18"/>
  <c r="P152" i="18"/>
  <c r="O152" i="18"/>
  <c r="N152" i="18"/>
  <c r="M152" i="18"/>
  <c r="L152" i="18"/>
  <c r="K152" i="18"/>
  <c r="J152" i="18"/>
  <c r="I152" i="18"/>
  <c r="H152" i="18"/>
  <c r="G152" i="18"/>
  <c r="AF151" i="18"/>
  <c r="AE151" i="18"/>
  <c r="AD151" i="18"/>
  <c r="AC151" i="18"/>
  <c r="AB151" i="18"/>
  <c r="AA151" i="18"/>
  <c r="Z151" i="18"/>
  <c r="Y151" i="18"/>
  <c r="X151" i="18"/>
  <c r="W151" i="18"/>
  <c r="V151" i="18"/>
  <c r="U151" i="18"/>
  <c r="T151" i="18"/>
  <c r="S151" i="18"/>
  <c r="R151" i="18"/>
  <c r="Q151" i="18"/>
  <c r="P151" i="18"/>
  <c r="O151" i="18"/>
  <c r="N151" i="18"/>
  <c r="M151" i="18"/>
  <c r="L151" i="18"/>
  <c r="K151" i="18"/>
  <c r="J151" i="18"/>
  <c r="I151" i="18"/>
  <c r="H151" i="18"/>
  <c r="G151" i="18"/>
  <c r="AF150" i="18"/>
  <c r="AE150" i="18"/>
  <c r="AD150" i="18"/>
  <c r="AC150" i="18"/>
  <c r="AB150" i="18"/>
  <c r="AA150" i="18"/>
  <c r="Z150" i="18"/>
  <c r="Y150" i="18"/>
  <c r="X150" i="18"/>
  <c r="W150" i="18"/>
  <c r="V150" i="18"/>
  <c r="U150" i="18"/>
  <c r="T150" i="18"/>
  <c r="S150" i="18"/>
  <c r="R150" i="18"/>
  <c r="Q150" i="18"/>
  <c r="P150" i="18"/>
  <c r="O150" i="18"/>
  <c r="N150" i="18"/>
  <c r="M150" i="18"/>
  <c r="L150" i="18"/>
  <c r="K150" i="18"/>
  <c r="J150" i="18"/>
  <c r="I150" i="18"/>
  <c r="H150" i="18"/>
  <c r="G150" i="18"/>
  <c r="AF149" i="18"/>
  <c r="AE149" i="18"/>
  <c r="AD149" i="18"/>
  <c r="AC149" i="18"/>
  <c r="AB149" i="18"/>
  <c r="AA149" i="18"/>
  <c r="Z149" i="18"/>
  <c r="Y149" i="18"/>
  <c r="X149" i="18"/>
  <c r="W149" i="18"/>
  <c r="V149" i="18"/>
  <c r="U149" i="18"/>
  <c r="T149" i="18"/>
  <c r="S149" i="18"/>
  <c r="R149" i="18"/>
  <c r="Q149" i="18"/>
  <c r="P149" i="18"/>
  <c r="O149" i="18"/>
  <c r="N149" i="18"/>
  <c r="M149" i="18"/>
  <c r="L149" i="18"/>
  <c r="K149" i="18"/>
  <c r="J149" i="18"/>
  <c r="I149" i="18"/>
  <c r="H149" i="18"/>
  <c r="G149" i="18"/>
  <c r="AF148" i="18"/>
  <c r="AE148" i="18"/>
  <c r="AD148" i="18"/>
  <c r="AC148" i="18"/>
  <c r="AB148" i="18"/>
  <c r="AA148" i="18"/>
  <c r="Z148" i="18"/>
  <c r="Y148" i="18"/>
  <c r="X148" i="18"/>
  <c r="W148" i="18"/>
  <c r="V148" i="18"/>
  <c r="U148" i="18"/>
  <c r="T148" i="18"/>
  <c r="S148" i="18"/>
  <c r="R148" i="18"/>
  <c r="Q148" i="18"/>
  <c r="P148" i="18"/>
  <c r="O148" i="18"/>
  <c r="N148" i="18"/>
  <c r="M148" i="18"/>
  <c r="L148" i="18"/>
  <c r="K148" i="18"/>
  <c r="J148" i="18"/>
  <c r="I148" i="18"/>
  <c r="H148" i="18"/>
  <c r="G148" i="18"/>
  <c r="AF147" i="18"/>
  <c r="AE147" i="18"/>
  <c r="AD147" i="18"/>
  <c r="AC147" i="18"/>
  <c r="AB147" i="18"/>
  <c r="AA147" i="18"/>
  <c r="Z147" i="18"/>
  <c r="Y147" i="18"/>
  <c r="X147" i="18"/>
  <c r="W147" i="18"/>
  <c r="V147" i="18"/>
  <c r="U147" i="18"/>
  <c r="T147" i="18"/>
  <c r="S147" i="18"/>
  <c r="R147" i="18"/>
  <c r="Q147" i="18"/>
  <c r="P147" i="18"/>
  <c r="O147" i="18"/>
  <c r="N147" i="18"/>
  <c r="M147" i="18"/>
  <c r="L147" i="18"/>
  <c r="K147" i="18"/>
  <c r="J147" i="18"/>
  <c r="I147" i="18"/>
  <c r="H147" i="18"/>
  <c r="G147" i="18"/>
  <c r="AF146" i="18"/>
  <c r="AE146" i="18"/>
  <c r="AD146" i="18"/>
  <c r="AC146" i="18"/>
  <c r="AB146" i="18"/>
  <c r="AA146" i="18"/>
  <c r="Z146" i="18"/>
  <c r="Y146" i="18"/>
  <c r="X146" i="18"/>
  <c r="W146" i="18"/>
  <c r="V146" i="18"/>
  <c r="U146" i="18"/>
  <c r="T146" i="18"/>
  <c r="S146" i="18"/>
  <c r="R146" i="18"/>
  <c r="Q146" i="18"/>
  <c r="P146" i="18"/>
  <c r="O146" i="18"/>
  <c r="N146" i="18"/>
  <c r="M146" i="18"/>
  <c r="L146" i="18"/>
  <c r="K146" i="18"/>
  <c r="J146" i="18"/>
  <c r="I146" i="18"/>
  <c r="H146" i="18"/>
  <c r="G146" i="18"/>
  <c r="AF145" i="18"/>
  <c r="AE145" i="18"/>
  <c r="AD145" i="18"/>
  <c r="AC145" i="18"/>
  <c r="AB145" i="18"/>
  <c r="AA145" i="18"/>
  <c r="Z145" i="18"/>
  <c r="Y145" i="18"/>
  <c r="X145" i="18"/>
  <c r="W145" i="18"/>
  <c r="V145" i="18"/>
  <c r="U145" i="18"/>
  <c r="T145" i="18"/>
  <c r="S145" i="18"/>
  <c r="R145" i="18"/>
  <c r="Q145" i="18"/>
  <c r="P145" i="18"/>
  <c r="O145" i="18"/>
  <c r="N145" i="18"/>
  <c r="M145" i="18"/>
  <c r="L145" i="18"/>
  <c r="K145" i="18"/>
  <c r="J145" i="18"/>
  <c r="I145" i="18"/>
  <c r="H145" i="18"/>
  <c r="G145" i="18"/>
  <c r="AF144" i="18"/>
  <c r="AE144" i="18"/>
  <c r="AD144" i="18"/>
  <c r="AC144" i="18"/>
  <c r="AB144" i="18"/>
  <c r="AA144" i="18"/>
  <c r="Z144" i="18"/>
  <c r="Y144" i="18"/>
  <c r="X144" i="18"/>
  <c r="W144" i="18"/>
  <c r="V144" i="18"/>
  <c r="U144" i="18"/>
  <c r="T144" i="18"/>
  <c r="S144" i="18"/>
  <c r="R144" i="18"/>
  <c r="Q144" i="18"/>
  <c r="P144" i="18"/>
  <c r="O144" i="18"/>
  <c r="N144" i="18"/>
  <c r="M144" i="18"/>
  <c r="L144" i="18"/>
  <c r="K144" i="18"/>
  <c r="J144" i="18"/>
  <c r="I144" i="18"/>
  <c r="H144" i="18"/>
  <c r="G144" i="18"/>
  <c r="AF143" i="18"/>
  <c r="AE143" i="18"/>
  <c r="AD143" i="18"/>
  <c r="AC143" i="18"/>
  <c r="AB143" i="18"/>
  <c r="AA143" i="18"/>
  <c r="Z143" i="18"/>
  <c r="Y143" i="18"/>
  <c r="X143" i="18"/>
  <c r="W143" i="18"/>
  <c r="V143" i="18"/>
  <c r="U143" i="18"/>
  <c r="T143" i="18"/>
  <c r="S143" i="18"/>
  <c r="R143" i="18"/>
  <c r="Q143" i="18"/>
  <c r="P143" i="18"/>
  <c r="O143" i="18"/>
  <c r="N143" i="18"/>
  <c r="M143" i="18"/>
  <c r="L143" i="18"/>
  <c r="K143" i="18"/>
  <c r="J143" i="18"/>
  <c r="I143" i="18"/>
  <c r="H143" i="18"/>
  <c r="G143" i="18"/>
  <c r="AF141" i="18"/>
  <c r="AE141" i="18"/>
  <c r="AD141" i="18"/>
  <c r="AC141" i="18"/>
  <c r="AB141" i="18"/>
  <c r="AA141" i="18"/>
  <c r="Z141" i="18"/>
  <c r="Y141" i="18"/>
  <c r="X141" i="18"/>
  <c r="W141" i="18"/>
  <c r="V141" i="18"/>
  <c r="U141" i="18"/>
  <c r="T141" i="18"/>
  <c r="S141" i="18"/>
  <c r="R141" i="18"/>
  <c r="Q141" i="18"/>
  <c r="P141" i="18"/>
  <c r="O141" i="18"/>
  <c r="N141" i="18"/>
  <c r="M141" i="18"/>
  <c r="L141" i="18"/>
  <c r="K141" i="18"/>
  <c r="J141" i="18"/>
  <c r="I141" i="18"/>
  <c r="H141" i="18"/>
  <c r="G141" i="18"/>
  <c r="AF140" i="18"/>
  <c r="AE140" i="18"/>
  <c r="AD140" i="18"/>
  <c r="AC140" i="18"/>
  <c r="AB140" i="18"/>
  <c r="AA140" i="18"/>
  <c r="Z140" i="18"/>
  <c r="Y140" i="18"/>
  <c r="X140" i="18"/>
  <c r="W140" i="18"/>
  <c r="V140" i="18"/>
  <c r="U140" i="18"/>
  <c r="T140" i="18"/>
  <c r="S140" i="18"/>
  <c r="R140" i="18"/>
  <c r="Q140" i="18"/>
  <c r="P140" i="18"/>
  <c r="O140" i="18"/>
  <c r="N140" i="18"/>
  <c r="M140" i="18"/>
  <c r="L140" i="18"/>
  <c r="K140" i="18"/>
  <c r="J140" i="18"/>
  <c r="I140" i="18"/>
  <c r="H140" i="18"/>
  <c r="G140" i="18"/>
  <c r="AF139" i="18"/>
  <c r="AE139" i="18"/>
  <c r="AD139" i="18"/>
  <c r="AC139" i="18"/>
  <c r="AB139" i="18"/>
  <c r="AA139" i="18"/>
  <c r="Z139" i="18"/>
  <c r="Y139" i="18"/>
  <c r="X139" i="18"/>
  <c r="W139" i="18"/>
  <c r="V139" i="18"/>
  <c r="U139" i="18"/>
  <c r="T139" i="18"/>
  <c r="S139" i="18"/>
  <c r="R139" i="18"/>
  <c r="Q139" i="18"/>
  <c r="P139" i="18"/>
  <c r="O139" i="18"/>
  <c r="N139" i="18"/>
  <c r="M139" i="18"/>
  <c r="L139" i="18"/>
  <c r="K139" i="18"/>
  <c r="J139" i="18"/>
  <c r="I139" i="18"/>
  <c r="H139" i="18"/>
  <c r="G139" i="18"/>
  <c r="AF138" i="18"/>
  <c r="AE138" i="18"/>
  <c r="AD138" i="18"/>
  <c r="AC138" i="18"/>
  <c r="AB138" i="18"/>
  <c r="AA138" i="18"/>
  <c r="Z138" i="18"/>
  <c r="Y138" i="18"/>
  <c r="X138" i="18"/>
  <c r="W138" i="18"/>
  <c r="V138" i="18"/>
  <c r="U138" i="18"/>
  <c r="T138" i="18"/>
  <c r="S138" i="18"/>
  <c r="R138" i="18"/>
  <c r="Q138" i="18"/>
  <c r="P138" i="18"/>
  <c r="O138" i="18"/>
  <c r="N138" i="18"/>
  <c r="M138" i="18"/>
  <c r="L138" i="18"/>
  <c r="K138" i="18"/>
  <c r="J138" i="18"/>
  <c r="I138" i="18"/>
  <c r="H138" i="18"/>
  <c r="G138" i="18"/>
  <c r="AF137" i="18"/>
  <c r="AE137" i="18"/>
  <c r="AD137" i="18"/>
  <c r="AC137" i="18"/>
  <c r="AB137" i="18"/>
  <c r="AA137" i="18"/>
  <c r="Z137" i="18"/>
  <c r="Y137" i="18"/>
  <c r="X137" i="18"/>
  <c r="W137" i="18"/>
  <c r="V137" i="18"/>
  <c r="U137" i="18"/>
  <c r="T137" i="18"/>
  <c r="S137" i="18"/>
  <c r="R137" i="18"/>
  <c r="Q137" i="18"/>
  <c r="P137" i="18"/>
  <c r="O137" i="18"/>
  <c r="N137" i="18"/>
  <c r="M137" i="18"/>
  <c r="L137" i="18"/>
  <c r="K137" i="18"/>
  <c r="J137" i="18"/>
  <c r="I137" i="18"/>
  <c r="H137" i="18"/>
  <c r="G137" i="18"/>
  <c r="AF136" i="18"/>
  <c r="AE136" i="18"/>
  <c r="AD136" i="18"/>
  <c r="AC136" i="18"/>
  <c r="AB136" i="18"/>
  <c r="AA136" i="18"/>
  <c r="Z136" i="18"/>
  <c r="Y136" i="18"/>
  <c r="X136" i="18"/>
  <c r="W136" i="18"/>
  <c r="V136" i="18"/>
  <c r="U136" i="18"/>
  <c r="T136" i="18"/>
  <c r="S136" i="18"/>
  <c r="R136" i="18"/>
  <c r="Q136" i="18"/>
  <c r="P136" i="18"/>
  <c r="O136" i="18"/>
  <c r="N136" i="18"/>
  <c r="M136" i="18"/>
  <c r="L136" i="18"/>
  <c r="K136" i="18"/>
  <c r="J136" i="18"/>
  <c r="I136" i="18"/>
  <c r="H136" i="18"/>
  <c r="G136" i="18"/>
  <c r="AF135" i="18"/>
  <c r="AE135" i="18"/>
  <c r="AD135" i="18"/>
  <c r="AC135" i="18"/>
  <c r="AB135" i="18"/>
  <c r="AA135" i="18"/>
  <c r="Z135" i="18"/>
  <c r="Y135" i="18"/>
  <c r="X135" i="18"/>
  <c r="W135" i="18"/>
  <c r="V135" i="18"/>
  <c r="U135" i="18"/>
  <c r="T135" i="18"/>
  <c r="S135" i="18"/>
  <c r="R135" i="18"/>
  <c r="Q135" i="18"/>
  <c r="P135" i="18"/>
  <c r="O135" i="18"/>
  <c r="N135" i="18"/>
  <c r="M135" i="18"/>
  <c r="L135" i="18"/>
  <c r="K135" i="18"/>
  <c r="J135" i="18"/>
  <c r="I135" i="18"/>
  <c r="H135" i="18"/>
  <c r="G135" i="18"/>
  <c r="AF134" i="18"/>
  <c r="AE134" i="18"/>
  <c r="AD134" i="18"/>
  <c r="AC134" i="18"/>
  <c r="AB134" i="18"/>
  <c r="AA134" i="18"/>
  <c r="Z134" i="18"/>
  <c r="Y134" i="18"/>
  <c r="X134" i="18"/>
  <c r="W134" i="18"/>
  <c r="V134" i="18"/>
  <c r="U134" i="18"/>
  <c r="T134" i="18"/>
  <c r="S134" i="18"/>
  <c r="R134" i="18"/>
  <c r="Q134" i="18"/>
  <c r="P134" i="18"/>
  <c r="O134" i="18"/>
  <c r="N134" i="18"/>
  <c r="M134" i="18"/>
  <c r="L134" i="18"/>
  <c r="K134" i="18"/>
  <c r="J134" i="18"/>
  <c r="I134" i="18"/>
  <c r="H134" i="18"/>
  <c r="G134" i="18"/>
  <c r="AF133" i="18"/>
  <c r="AE133" i="18"/>
  <c r="AD133" i="18"/>
  <c r="AC133" i="18"/>
  <c r="AB133" i="18"/>
  <c r="AA133" i="18"/>
  <c r="Z133" i="18"/>
  <c r="Y133" i="18"/>
  <c r="X133" i="18"/>
  <c r="W133" i="18"/>
  <c r="V133" i="18"/>
  <c r="U133" i="18"/>
  <c r="T133" i="18"/>
  <c r="S133" i="18"/>
  <c r="R133" i="18"/>
  <c r="Q133" i="18"/>
  <c r="P133" i="18"/>
  <c r="O133" i="18"/>
  <c r="N133" i="18"/>
  <c r="M133" i="18"/>
  <c r="L133" i="18"/>
  <c r="K133" i="18"/>
  <c r="J133" i="18"/>
  <c r="I133" i="18"/>
  <c r="H133" i="18"/>
  <c r="G133" i="18"/>
  <c r="AF132" i="18"/>
  <c r="AE132" i="18"/>
  <c r="AD132" i="18"/>
  <c r="AC132" i="18"/>
  <c r="AB132" i="18"/>
  <c r="AA132" i="18"/>
  <c r="Z132" i="18"/>
  <c r="Y132" i="18"/>
  <c r="X132" i="18"/>
  <c r="W132" i="18"/>
  <c r="V132" i="18"/>
  <c r="U132" i="18"/>
  <c r="T132" i="18"/>
  <c r="S132" i="18"/>
  <c r="R132" i="18"/>
  <c r="Q132" i="18"/>
  <c r="P132" i="18"/>
  <c r="O132" i="18"/>
  <c r="N132" i="18"/>
  <c r="M132" i="18"/>
  <c r="L132" i="18"/>
  <c r="K132" i="18"/>
  <c r="J132" i="18"/>
  <c r="I132" i="18"/>
  <c r="H132" i="18"/>
  <c r="G132" i="18"/>
  <c r="AF131" i="18"/>
  <c r="AE131" i="18"/>
  <c r="AD131" i="18"/>
  <c r="AC131" i="18"/>
  <c r="AB131" i="18"/>
  <c r="AA131" i="18"/>
  <c r="Z131" i="18"/>
  <c r="Y131" i="18"/>
  <c r="X131" i="18"/>
  <c r="W131" i="18"/>
  <c r="V131" i="18"/>
  <c r="U131" i="18"/>
  <c r="T131" i="18"/>
  <c r="S131" i="18"/>
  <c r="R131" i="18"/>
  <c r="Q131" i="18"/>
  <c r="P131" i="18"/>
  <c r="O131" i="18"/>
  <c r="N131" i="18"/>
  <c r="M131" i="18"/>
  <c r="L131" i="18"/>
  <c r="K131" i="18"/>
  <c r="J131" i="18"/>
  <c r="I131" i="18"/>
  <c r="H131" i="18"/>
  <c r="G131" i="18"/>
  <c r="AF130" i="18"/>
  <c r="AE130" i="18"/>
  <c r="AD130" i="18"/>
  <c r="AC130" i="18"/>
  <c r="AB130" i="18"/>
  <c r="AA130" i="18"/>
  <c r="Z130" i="18"/>
  <c r="Y130" i="18"/>
  <c r="X130" i="18"/>
  <c r="W130" i="18"/>
  <c r="V130" i="18"/>
  <c r="U130" i="18"/>
  <c r="T130" i="18"/>
  <c r="S130" i="18"/>
  <c r="R130" i="18"/>
  <c r="Q130" i="18"/>
  <c r="P130" i="18"/>
  <c r="O130" i="18"/>
  <c r="N130" i="18"/>
  <c r="M130" i="18"/>
  <c r="L130" i="18"/>
  <c r="K130" i="18"/>
  <c r="J130" i="18"/>
  <c r="I130" i="18"/>
  <c r="H130" i="18"/>
  <c r="G130" i="18"/>
  <c r="C125" i="18"/>
  <c r="C124" i="18"/>
  <c r="AF123" i="18"/>
  <c r="AE123" i="18"/>
  <c r="AD123" i="18"/>
  <c r="AC123" i="18"/>
  <c r="AB123" i="18"/>
  <c r="AA123" i="18"/>
  <c r="Z123" i="18"/>
  <c r="Y123" i="18"/>
  <c r="X123" i="18"/>
  <c r="W123" i="18"/>
  <c r="V123" i="18"/>
  <c r="U123" i="18"/>
  <c r="T123" i="18"/>
  <c r="S123" i="18"/>
  <c r="R123" i="18"/>
  <c r="Q123" i="18"/>
  <c r="P123" i="18"/>
  <c r="O123" i="18"/>
  <c r="N123" i="18"/>
  <c r="M123" i="18"/>
  <c r="L123" i="18"/>
  <c r="K123" i="18"/>
  <c r="J123" i="18"/>
  <c r="I123" i="18"/>
  <c r="H123" i="18"/>
  <c r="G123" i="18"/>
  <c r="C123" i="18"/>
  <c r="AF122" i="18"/>
  <c r="AE122" i="18"/>
  <c r="AD122" i="18"/>
  <c r="AC122" i="18"/>
  <c r="AB122" i="18"/>
  <c r="AA122" i="18"/>
  <c r="Z122" i="18"/>
  <c r="Y122" i="18"/>
  <c r="X122" i="18"/>
  <c r="W122" i="18"/>
  <c r="V122" i="18"/>
  <c r="U122" i="18"/>
  <c r="T122" i="18"/>
  <c r="S122" i="18"/>
  <c r="R122" i="18"/>
  <c r="Q122" i="18"/>
  <c r="P122" i="18"/>
  <c r="O122" i="18"/>
  <c r="N122" i="18"/>
  <c r="M122" i="18"/>
  <c r="L122" i="18"/>
  <c r="K122" i="18"/>
  <c r="J122" i="18"/>
  <c r="I122" i="18"/>
  <c r="H122" i="18"/>
  <c r="G122" i="18"/>
  <c r="C122" i="18"/>
  <c r="AF121" i="18"/>
  <c r="AE121" i="18"/>
  <c r="AD121" i="18"/>
  <c r="AC121" i="18"/>
  <c r="AB121" i="18"/>
  <c r="AA121" i="18"/>
  <c r="Z121" i="18"/>
  <c r="Y121" i="18"/>
  <c r="X121" i="18"/>
  <c r="W121" i="18"/>
  <c r="V121" i="18"/>
  <c r="U121" i="18"/>
  <c r="T121" i="18"/>
  <c r="S121" i="18"/>
  <c r="R121" i="18"/>
  <c r="Q121" i="18"/>
  <c r="P121" i="18"/>
  <c r="O121" i="18"/>
  <c r="N121" i="18"/>
  <c r="M121" i="18"/>
  <c r="L121" i="18"/>
  <c r="K121" i="18"/>
  <c r="J121" i="18"/>
  <c r="I121" i="18"/>
  <c r="H121" i="18"/>
  <c r="G121" i="18"/>
  <c r="C121" i="18"/>
  <c r="AF120" i="18"/>
  <c r="AE120" i="18"/>
  <c r="AD120" i="18"/>
  <c r="AC120" i="18"/>
  <c r="AB120" i="18"/>
  <c r="AA120" i="18"/>
  <c r="Z120" i="18"/>
  <c r="Y120" i="18"/>
  <c r="X120" i="18"/>
  <c r="W120" i="18"/>
  <c r="V120" i="18"/>
  <c r="U120" i="18"/>
  <c r="T120" i="18"/>
  <c r="S120" i="18"/>
  <c r="R120" i="18"/>
  <c r="Q120" i="18"/>
  <c r="P120" i="18"/>
  <c r="O120" i="18"/>
  <c r="N120" i="18"/>
  <c r="M120" i="18"/>
  <c r="L120" i="18"/>
  <c r="K120" i="18"/>
  <c r="J120" i="18"/>
  <c r="I120" i="18"/>
  <c r="H120" i="18"/>
  <c r="G120" i="18"/>
  <c r="C120" i="18"/>
  <c r="AF119" i="18"/>
  <c r="AE119" i="18"/>
  <c r="AD119" i="18"/>
  <c r="AC119" i="18"/>
  <c r="AB119" i="18"/>
  <c r="AA119" i="18"/>
  <c r="Z119" i="18"/>
  <c r="Y119" i="18"/>
  <c r="X119" i="18"/>
  <c r="W119" i="18"/>
  <c r="V119" i="18"/>
  <c r="U119" i="18"/>
  <c r="T119" i="18"/>
  <c r="S119" i="18"/>
  <c r="R119" i="18"/>
  <c r="Q119" i="18"/>
  <c r="P119" i="18"/>
  <c r="O119" i="18"/>
  <c r="N119" i="18"/>
  <c r="M119" i="18"/>
  <c r="L119" i="18"/>
  <c r="K119" i="18"/>
  <c r="J119" i="18"/>
  <c r="I119" i="18"/>
  <c r="H119" i="18"/>
  <c r="G119" i="18"/>
  <c r="C119" i="18"/>
  <c r="AF118" i="18"/>
  <c r="AE118" i="18"/>
  <c r="AD118" i="18"/>
  <c r="AC118" i="18"/>
  <c r="AB118" i="18"/>
  <c r="AA118" i="18"/>
  <c r="Z118" i="18"/>
  <c r="Y118" i="18"/>
  <c r="X118" i="18"/>
  <c r="W118" i="18"/>
  <c r="V118" i="18"/>
  <c r="U118" i="18"/>
  <c r="T118" i="18"/>
  <c r="S118" i="18"/>
  <c r="R118" i="18"/>
  <c r="Q118" i="18"/>
  <c r="P118" i="18"/>
  <c r="O118" i="18"/>
  <c r="N118" i="18"/>
  <c r="M118" i="18"/>
  <c r="L118" i="18"/>
  <c r="K118" i="18"/>
  <c r="J118" i="18"/>
  <c r="I118" i="18"/>
  <c r="H118" i="18"/>
  <c r="G118" i="18"/>
  <c r="C118" i="18"/>
  <c r="C117" i="18"/>
  <c r="AF116" i="18"/>
  <c r="AE116" i="18"/>
  <c r="AD116" i="18"/>
  <c r="AC116" i="18"/>
  <c r="AB116" i="18"/>
  <c r="AA116" i="18"/>
  <c r="Z116" i="18"/>
  <c r="Y116" i="18"/>
  <c r="X116" i="18"/>
  <c r="W116" i="18"/>
  <c r="V116" i="18"/>
  <c r="U116" i="18"/>
  <c r="T116" i="18"/>
  <c r="S116" i="18"/>
  <c r="R116" i="18"/>
  <c r="Q116" i="18"/>
  <c r="P116" i="18"/>
  <c r="O116" i="18"/>
  <c r="N116" i="18"/>
  <c r="M116" i="18"/>
  <c r="L116" i="18"/>
  <c r="K116" i="18"/>
  <c r="J116" i="18"/>
  <c r="I116" i="18"/>
  <c r="H116" i="18"/>
  <c r="G116" i="18"/>
  <c r="C116" i="18"/>
  <c r="AF115" i="18"/>
  <c r="AE115" i="18"/>
  <c r="AD115" i="18"/>
  <c r="AC115" i="18"/>
  <c r="AB115" i="18"/>
  <c r="AA115" i="18"/>
  <c r="Z115" i="18"/>
  <c r="Y115" i="18"/>
  <c r="X115" i="18"/>
  <c r="W115" i="18"/>
  <c r="V115" i="18"/>
  <c r="U115" i="18"/>
  <c r="T115" i="18"/>
  <c r="S115" i="18"/>
  <c r="R115" i="18"/>
  <c r="Q115" i="18"/>
  <c r="P115" i="18"/>
  <c r="O115" i="18"/>
  <c r="N115" i="18"/>
  <c r="M115" i="18"/>
  <c r="L115" i="18"/>
  <c r="K115" i="18"/>
  <c r="J115" i="18"/>
  <c r="I115" i="18"/>
  <c r="H115" i="18"/>
  <c r="G115" i="18"/>
  <c r="C115" i="18"/>
  <c r="AF114" i="18"/>
  <c r="AE114" i="18"/>
  <c r="AD114" i="18"/>
  <c r="AC114" i="18"/>
  <c r="AB114" i="18"/>
  <c r="AA114" i="18"/>
  <c r="Z114" i="18"/>
  <c r="Y114" i="18"/>
  <c r="X114" i="18"/>
  <c r="W114" i="18"/>
  <c r="V114" i="18"/>
  <c r="U114" i="18"/>
  <c r="T114" i="18"/>
  <c r="S114" i="18"/>
  <c r="R114" i="18"/>
  <c r="Q114" i="18"/>
  <c r="P114" i="18"/>
  <c r="O114" i="18"/>
  <c r="N114" i="18"/>
  <c r="M114" i="18"/>
  <c r="L114" i="18"/>
  <c r="K114" i="18"/>
  <c r="J114" i="18"/>
  <c r="I114" i="18"/>
  <c r="H114" i="18"/>
  <c r="G114" i="18"/>
  <c r="C114" i="18"/>
  <c r="AF113" i="18"/>
  <c r="AE113" i="18"/>
  <c r="AD113" i="18"/>
  <c r="AC113" i="18"/>
  <c r="AB113" i="18"/>
  <c r="AA113" i="18"/>
  <c r="Z113" i="18"/>
  <c r="Y113" i="18"/>
  <c r="X113" i="18"/>
  <c r="W113" i="18"/>
  <c r="V113" i="18"/>
  <c r="U113" i="18"/>
  <c r="T113" i="18"/>
  <c r="S113" i="18"/>
  <c r="R113" i="18"/>
  <c r="Q113" i="18"/>
  <c r="P113" i="18"/>
  <c r="O113" i="18"/>
  <c r="N113" i="18"/>
  <c r="M113" i="18"/>
  <c r="L113" i="18"/>
  <c r="K113" i="18"/>
  <c r="J113" i="18"/>
  <c r="I113" i="18"/>
  <c r="H113" i="18"/>
  <c r="G113" i="18"/>
  <c r="C113" i="18"/>
  <c r="AF112" i="18"/>
  <c r="AE112" i="18"/>
  <c r="AD112" i="18"/>
  <c r="AC112" i="18"/>
  <c r="AB112" i="18"/>
  <c r="AA112" i="18"/>
  <c r="Z112" i="18"/>
  <c r="Y112" i="18"/>
  <c r="X112" i="18"/>
  <c r="W112" i="18"/>
  <c r="V112" i="18"/>
  <c r="U112" i="18"/>
  <c r="T112" i="18"/>
  <c r="S112" i="18"/>
  <c r="R112" i="18"/>
  <c r="Q112" i="18"/>
  <c r="P112" i="18"/>
  <c r="O112" i="18"/>
  <c r="N112" i="18"/>
  <c r="M112" i="18"/>
  <c r="L112" i="18"/>
  <c r="K112" i="18"/>
  <c r="J112" i="18"/>
  <c r="I112" i="18"/>
  <c r="H112" i="18"/>
  <c r="G112" i="18"/>
  <c r="C112" i="18"/>
  <c r="AF111" i="18"/>
  <c r="AE111" i="18"/>
  <c r="AD111" i="18"/>
  <c r="AC111" i="18"/>
  <c r="AB111" i="18"/>
  <c r="AA111" i="18"/>
  <c r="Z111" i="18"/>
  <c r="Y111" i="18"/>
  <c r="X111" i="18"/>
  <c r="W111" i="18"/>
  <c r="V111" i="18"/>
  <c r="U111" i="18"/>
  <c r="T111" i="18"/>
  <c r="S111" i="18"/>
  <c r="R111" i="18"/>
  <c r="Q111" i="18"/>
  <c r="P111" i="18"/>
  <c r="O111" i="18"/>
  <c r="N111" i="18"/>
  <c r="M111" i="18"/>
  <c r="L111" i="18"/>
  <c r="K111" i="18"/>
  <c r="J111" i="18"/>
  <c r="I111" i="18"/>
  <c r="H111" i="18"/>
  <c r="G111" i="18"/>
  <c r="C111" i="18"/>
  <c r="C110" i="18"/>
  <c r="C109" i="18"/>
  <c r="AF108" i="18"/>
  <c r="AE108" i="18"/>
  <c r="AD108" i="18"/>
  <c r="AC108" i="18"/>
  <c r="AB108" i="18"/>
  <c r="AA108" i="18"/>
  <c r="Z108" i="18"/>
  <c r="Y108" i="18"/>
  <c r="X108" i="18"/>
  <c r="W108" i="18"/>
  <c r="V108" i="18"/>
  <c r="U108" i="18"/>
  <c r="T108" i="18"/>
  <c r="S108" i="18"/>
  <c r="R108" i="18"/>
  <c r="Q108" i="18"/>
  <c r="P108" i="18"/>
  <c r="O108" i="18"/>
  <c r="N108" i="18"/>
  <c r="M108" i="18"/>
  <c r="L108" i="18"/>
  <c r="K108" i="18"/>
  <c r="J108" i="18"/>
  <c r="I108" i="18"/>
  <c r="H108" i="18"/>
  <c r="G108" i="18"/>
  <c r="C108" i="18"/>
  <c r="AF107" i="18"/>
  <c r="AE107" i="18"/>
  <c r="AD107" i="18"/>
  <c r="AC107" i="18"/>
  <c r="AB107" i="18"/>
  <c r="AA107" i="18"/>
  <c r="Z107" i="18"/>
  <c r="Y107" i="18"/>
  <c r="X107" i="18"/>
  <c r="W107" i="18"/>
  <c r="V107" i="18"/>
  <c r="U107" i="18"/>
  <c r="T107" i="18"/>
  <c r="S107" i="18"/>
  <c r="R107" i="18"/>
  <c r="Q107" i="18"/>
  <c r="P107" i="18"/>
  <c r="O107" i="18"/>
  <c r="N107" i="18"/>
  <c r="M107" i="18"/>
  <c r="L107" i="18"/>
  <c r="K107" i="18"/>
  <c r="J107" i="18"/>
  <c r="I107" i="18"/>
  <c r="H107" i="18"/>
  <c r="G107" i="18"/>
  <c r="C107" i="18"/>
  <c r="AF106" i="18"/>
  <c r="AE106" i="18"/>
  <c r="AD106" i="18"/>
  <c r="AC106" i="18"/>
  <c r="AB106" i="18"/>
  <c r="AA106" i="18"/>
  <c r="Z106" i="18"/>
  <c r="Y106" i="18"/>
  <c r="X106" i="18"/>
  <c r="W106" i="18"/>
  <c r="V106" i="18"/>
  <c r="U106" i="18"/>
  <c r="T106" i="18"/>
  <c r="S106" i="18"/>
  <c r="R106" i="18"/>
  <c r="Q106" i="18"/>
  <c r="P106" i="18"/>
  <c r="O106" i="18"/>
  <c r="N106" i="18"/>
  <c r="M106" i="18"/>
  <c r="L106" i="18"/>
  <c r="K106" i="18"/>
  <c r="J106" i="18"/>
  <c r="I106" i="18"/>
  <c r="H106" i="18"/>
  <c r="G106" i="18"/>
  <c r="C106" i="18"/>
  <c r="AF105" i="18"/>
  <c r="AE105" i="18"/>
  <c r="AD105" i="18"/>
  <c r="AC105" i="18"/>
  <c r="AB105" i="18"/>
  <c r="AA105" i="18"/>
  <c r="Z105" i="18"/>
  <c r="Y105" i="18"/>
  <c r="X105" i="18"/>
  <c r="W105" i="18"/>
  <c r="V105" i="18"/>
  <c r="U105" i="18"/>
  <c r="T105" i="18"/>
  <c r="S105" i="18"/>
  <c r="R105" i="18"/>
  <c r="Q105" i="18"/>
  <c r="P105" i="18"/>
  <c r="O105" i="18"/>
  <c r="N105" i="18"/>
  <c r="M105" i="18"/>
  <c r="L105" i="18"/>
  <c r="K105" i="18"/>
  <c r="J105" i="18"/>
  <c r="I105" i="18"/>
  <c r="H105" i="18"/>
  <c r="G105" i="18"/>
  <c r="C105" i="18"/>
  <c r="AF104" i="18"/>
  <c r="AE104" i="18"/>
  <c r="AD104" i="18"/>
  <c r="AC104" i="18"/>
  <c r="AB104" i="18"/>
  <c r="AA104" i="18"/>
  <c r="Z104" i="18"/>
  <c r="Y104" i="18"/>
  <c r="X104" i="18"/>
  <c r="W104" i="18"/>
  <c r="V104" i="18"/>
  <c r="U104" i="18"/>
  <c r="T104" i="18"/>
  <c r="S104" i="18"/>
  <c r="R104" i="18"/>
  <c r="Q104" i="18"/>
  <c r="P104" i="18"/>
  <c r="O104" i="18"/>
  <c r="N104" i="18"/>
  <c r="M104" i="18"/>
  <c r="L104" i="18"/>
  <c r="K104" i="18"/>
  <c r="J104" i="18"/>
  <c r="I104" i="18"/>
  <c r="H104" i="18"/>
  <c r="G104" i="18"/>
  <c r="C104" i="18"/>
  <c r="AF103" i="18"/>
  <c r="AE103" i="18"/>
  <c r="AD103" i="18"/>
  <c r="AC103" i="18"/>
  <c r="AB103" i="18"/>
  <c r="AA103" i="18"/>
  <c r="Z103" i="18"/>
  <c r="Y103" i="18"/>
  <c r="X103" i="18"/>
  <c r="W103" i="18"/>
  <c r="V103" i="18"/>
  <c r="U103" i="18"/>
  <c r="T103" i="18"/>
  <c r="S103" i="18"/>
  <c r="R103" i="18"/>
  <c r="Q103" i="18"/>
  <c r="P103" i="18"/>
  <c r="O103" i="18"/>
  <c r="N103" i="18"/>
  <c r="M103" i="18"/>
  <c r="L103" i="18"/>
  <c r="K103" i="18"/>
  <c r="J103" i="18"/>
  <c r="I103" i="18"/>
  <c r="H103" i="18"/>
  <c r="G103" i="18"/>
  <c r="C103" i="18"/>
  <c r="AF102" i="18"/>
  <c r="AE102" i="18"/>
  <c r="AD102" i="18"/>
  <c r="AC102" i="18"/>
  <c r="AB102" i="18"/>
  <c r="AA102" i="18"/>
  <c r="Z102" i="18"/>
  <c r="Y102" i="18"/>
  <c r="X102" i="18"/>
  <c r="W102" i="18"/>
  <c r="V102" i="18"/>
  <c r="U102" i="18"/>
  <c r="T102" i="18"/>
  <c r="S102" i="18"/>
  <c r="R102" i="18"/>
  <c r="Q102" i="18"/>
  <c r="P102" i="18"/>
  <c r="O102" i="18"/>
  <c r="N102" i="18"/>
  <c r="M102" i="18"/>
  <c r="L102" i="18"/>
  <c r="K102" i="18"/>
  <c r="J102" i="18"/>
  <c r="I102" i="18"/>
  <c r="H102" i="18"/>
  <c r="G102" i="18"/>
  <c r="C102" i="18"/>
  <c r="AF101" i="18"/>
  <c r="AE101" i="18"/>
  <c r="AD101" i="18"/>
  <c r="AC101" i="18"/>
  <c r="AB101" i="18"/>
  <c r="AA101" i="18"/>
  <c r="Z101" i="18"/>
  <c r="Y101" i="18"/>
  <c r="X101" i="18"/>
  <c r="W101" i="18"/>
  <c r="V101" i="18"/>
  <c r="U101" i="18"/>
  <c r="T101" i="18"/>
  <c r="S101" i="18"/>
  <c r="R101" i="18"/>
  <c r="Q101" i="18"/>
  <c r="P101" i="18"/>
  <c r="O101" i="18"/>
  <c r="N101" i="18"/>
  <c r="M101" i="18"/>
  <c r="L101" i="18"/>
  <c r="K101" i="18"/>
  <c r="J101" i="18"/>
  <c r="I101" i="18"/>
  <c r="H101" i="18"/>
  <c r="G101" i="18"/>
  <c r="C101" i="18"/>
  <c r="AF100" i="18"/>
  <c r="AE100" i="18"/>
  <c r="AD100" i="18"/>
  <c r="AC100" i="18"/>
  <c r="AB100" i="18"/>
  <c r="AA100" i="18"/>
  <c r="Z100" i="18"/>
  <c r="Y100" i="18"/>
  <c r="X100" i="18"/>
  <c r="W100" i="18"/>
  <c r="V100" i="18"/>
  <c r="U100" i="18"/>
  <c r="T100" i="18"/>
  <c r="S100" i="18"/>
  <c r="R100" i="18"/>
  <c r="Q100" i="18"/>
  <c r="P100" i="18"/>
  <c r="O100" i="18"/>
  <c r="N100" i="18"/>
  <c r="M100" i="18"/>
  <c r="L100" i="18"/>
  <c r="K100" i="18"/>
  <c r="J100" i="18"/>
  <c r="I100" i="18"/>
  <c r="H100" i="18"/>
  <c r="G100" i="18"/>
  <c r="C100" i="18"/>
  <c r="AF99" i="18"/>
  <c r="AE99" i="18"/>
  <c r="AD99" i="18"/>
  <c r="AC99" i="18"/>
  <c r="AB99" i="18"/>
  <c r="AA99" i="18"/>
  <c r="Z99" i="18"/>
  <c r="Y99" i="18"/>
  <c r="X99" i="18"/>
  <c r="W99" i="18"/>
  <c r="V99" i="18"/>
  <c r="U99" i="18"/>
  <c r="T99" i="18"/>
  <c r="S99" i="18"/>
  <c r="R99" i="18"/>
  <c r="Q99" i="18"/>
  <c r="P99" i="18"/>
  <c r="O99" i="18"/>
  <c r="N99" i="18"/>
  <c r="M99" i="18"/>
  <c r="L99" i="18"/>
  <c r="K99" i="18"/>
  <c r="J99" i="18"/>
  <c r="I99" i="18"/>
  <c r="H99" i="18"/>
  <c r="G99" i="18"/>
  <c r="C99" i="18"/>
  <c r="AF98" i="18"/>
  <c r="AE98" i="18"/>
  <c r="AD98" i="18"/>
  <c r="AC98" i="18"/>
  <c r="AB98" i="18"/>
  <c r="AA98" i="18"/>
  <c r="Z98" i="18"/>
  <c r="Y98" i="18"/>
  <c r="X98" i="18"/>
  <c r="W98" i="18"/>
  <c r="V98" i="18"/>
  <c r="U98" i="18"/>
  <c r="T98" i="18"/>
  <c r="S98" i="18"/>
  <c r="R98" i="18"/>
  <c r="Q98" i="18"/>
  <c r="P98" i="18"/>
  <c r="O98" i="18"/>
  <c r="N98" i="18"/>
  <c r="M98" i="18"/>
  <c r="L98" i="18"/>
  <c r="K98" i="18"/>
  <c r="J98" i="18"/>
  <c r="I98" i="18"/>
  <c r="H98" i="18"/>
  <c r="G98" i="18"/>
  <c r="C98" i="18"/>
  <c r="C97" i="18"/>
  <c r="AF96" i="18"/>
  <c r="AE96" i="18"/>
  <c r="AD96" i="18"/>
  <c r="AC96" i="18"/>
  <c r="AB96" i="18"/>
  <c r="AA96" i="18"/>
  <c r="Z96" i="18"/>
  <c r="Y96" i="18"/>
  <c r="X96" i="18"/>
  <c r="W96" i="18"/>
  <c r="V96" i="18"/>
  <c r="U96" i="18"/>
  <c r="T96" i="18"/>
  <c r="S96" i="18"/>
  <c r="R96" i="18"/>
  <c r="Q96" i="18"/>
  <c r="P96" i="18"/>
  <c r="O96" i="18"/>
  <c r="N96" i="18"/>
  <c r="M96" i="18"/>
  <c r="L96" i="18"/>
  <c r="K96" i="18"/>
  <c r="J96" i="18"/>
  <c r="I96" i="18"/>
  <c r="H96" i="18"/>
  <c r="G96" i="18"/>
  <c r="C96" i="18"/>
  <c r="AF95" i="18"/>
  <c r="AE95" i="18"/>
  <c r="AD95" i="18"/>
  <c r="AC95" i="18"/>
  <c r="AB95" i="18"/>
  <c r="AA95" i="18"/>
  <c r="Z95" i="18"/>
  <c r="Y95" i="18"/>
  <c r="X95" i="18"/>
  <c r="W95" i="18"/>
  <c r="V95" i="18"/>
  <c r="U95" i="18"/>
  <c r="T95" i="18"/>
  <c r="S95" i="18"/>
  <c r="R95" i="18"/>
  <c r="Q95" i="18"/>
  <c r="P95" i="18"/>
  <c r="O95" i="18"/>
  <c r="N95" i="18"/>
  <c r="M95" i="18"/>
  <c r="L95" i="18"/>
  <c r="K95" i="18"/>
  <c r="J95" i="18"/>
  <c r="I95" i="18"/>
  <c r="H95" i="18"/>
  <c r="G95" i="18"/>
  <c r="C95" i="18"/>
  <c r="AF94" i="18"/>
  <c r="AE94" i="18"/>
  <c r="AD94" i="18"/>
  <c r="AC94" i="18"/>
  <c r="AB94" i="18"/>
  <c r="AA94" i="18"/>
  <c r="Z94" i="18"/>
  <c r="Y94" i="18"/>
  <c r="X94" i="18"/>
  <c r="W94" i="18"/>
  <c r="V94" i="18"/>
  <c r="U94" i="18"/>
  <c r="T94" i="18"/>
  <c r="S94" i="18"/>
  <c r="R94" i="18"/>
  <c r="Q94" i="18"/>
  <c r="P94" i="18"/>
  <c r="O94" i="18"/>
  <c r="N94" i="18"/>
  <c r="M94" i="18"/>
  <c r="L94" i="18"/>
  <c r="K94" i="18"/>
  <c r="J94" i="18"/>
  <c r="I94" i="18"/>
  <c r="H94" i="18"/>
  <c r="G94" i="18"/>
  <c r="C94" i="18"/>
  <c r="AF93" i="18"/>
  <c r="AE93" i="18"/>
  <c r="AD93" i="18"/>
  <c r="AC93" i="18"/>
  <c r="AB93" i="18"/>
  <c r="AA93" i="18"/>
  <c r="Z93" i="18"/>
  <c r="Y93" i="18"/>
  <c r="X93" i="18"/>
  <c r="W93" i="18"/>
  <c r="V93" i="18"/>
  <c r="U93" i="18"/>
  <c r="T93" i="18"/>
  <c r="S93" i="18"/>
  <c r="R93" i="18"/>
  <c r="Q93" i="18"/>
  <c r="P93" i="18"/>
  <c r="O93" i="18"/>
  <c r="N93" i="18"/>
  <c r="M93" i="18"/>
  <c r="L93" i="18"/>
  <c r="K93" i="18"/>
  <c r="J93" i="18"/>
  <c r="I93" i="18"/>
  <c r="H93" i="18"/>
  <c r="G93" i="18"/>
  <c r="C93" i="18"/>
  <c r="AF92" i="18"/>
  <c r="AE92" i="18"/>
  <c r="AD92" i="18"/>
  <c r="AC92" i="18"/>
  <c r="AB92" i="18"/>
  <c r="AA92" i="18"/>
  <c r="Z92" i="18"/>
  <c r="Y92" i="18"/>
  <c r="X92" i="18"/>
  <c r="W92" i="18"/>
  <c r="V92" i="18"/>
  <c r="U92" i="18"/>
  <c r="T92" i="18"/>
  <c r="S92" i="18"/>
  <c r="R92" i="18"/>
  <c r="Q92" i="18"/>
  <c r="P92" i="18"/>
  <c r="O92" i="18"/>
  <c r="N92" i="18"/>
  <c r="M92" i="18"/>
  <c r="L92" i="18"/>
  <c r="K92" i="18"/>
  <c r="J92" i="18"/>
  <c r="I92" i="18"/>
  <c r="H92" i="18"/>
  <c r="G92" i="18"/>
  <c r="C92" i="18"/>
  <c r="AF91" i="18"/>
  <c r="AE91" i="18"/>
  <c r="AD91" i="18"/>
  <c r="AC91" i="18"/>
  <c r="AB91" i="18"/>
  <c r="AA91" i="18"/>
  <c r="Z91" i="18"/>
  <c r="Y91" i="18"/>
  <c r="X91" i="18"/>
  <c r="W91" i="18"/>
  <c r="V91" i="18"/>
  <c r="U91" i="18"/>
  <c r="T91" i="18"/>
  <c r="S91" i="18"/>
  <c r="R91" i="18"/>
  <c r="Q91" i="18"/>
  <c r="P91" i="18"/>
  <c r="O91" i="18"/>
  <c r="N91" i="18"/>
  <c r="M91" i="18"/>
  <c r="L91" i="18"/>
  <c r="K91" i="18"/>
  <c r="J91" i="18"/>
  <c r="I91" i="18"/>
  <c r="H91" i="18"/>
  <c r="G91" i="18"/>
  <c r="C91" i="18"/>
  <c r="AF90" i="18"/>
  <c r="AE90" i="18"/>
  <c r="AD90" i="18"/>
  <c r="AC90" i="18"/>
  <c r="AB90" i="18"/>
  <c r="AA90" i="18"/>
  <c r="Z90" i="18"/>
  <c r="Y90" i="18"/>
  <c r="X90" i="18"/>
  <c r="W90" i="18"/>
  <c r="V90" i="18"/>
  <c r="U90" i="18"/>
  <c r="T90" i="18"/>
  <c r="S90" i="18"/>
  <c r="R90" i="18"/>
  <c r="Q90" i="18"/>
  <c r="P90" i="18"/>
  <c r="O90" i="18"/>
  <c r="N90" i="18"/>
  <c r="M90" i="18"/>
  <c r="L90" i="18"/>
  <c r="K90" i="18"/>
  <c r="J90" i="18"/>
  <c r="I90" i="18"/>
  <c r="H90" i="18"/>
  <c r="G90" i="18"/>
  <c r="C90" i="18"/>
  <c r="AF89" i="18"/>
  <c r="AE89" i="18"/>
  <c r="AD89" i="18"/>
  <c r="AC89" i="18"/>
  <c r="AB89" i="18"/>
  <c r="AA89" i="18"/>
  <c r="Z89" i="18"/>
  <c r="Y89" i="18"/>
  <c r="X89" i="18"/>
  <c r="W89" i="18"/>
  <c r="V89" i="18"/>
  <c r="U89" i="18"/>
  <c r="T89" i="18"/>
  <c r="S89" i="18"/>
  <c r="R89" i="18"/>
  <c r="Q89" i="18"/>
  <c r="P89" i="18"/>
  <c r="O89" i="18"/>
  <c r="N89" i="18"/>
  <c r="M89" i="18"/>
  <c r="L89" i="18"/>
  <c r="K89" i="18"/>
  <c r="J89" i="18"/>
  <c r="I89" i="18"/>
  <c r="H89" i="18"/>
  <c r="G89" i="18"/>
  <c r="C89" i="18"/>
  <c r="AF88" i="18"/>
  <c r="AE88" i="18"/>
  <c r="AD88" i="18"/>
  <c r="AC88" i="18"/>
  <c r="AB88" i="18"/>
  <c r="AA88" i="18"/>
  <c r="Z88" i="18"/>
  <c r="Y88" i="18"/>
  <c r="X88" i="18"/>
  <c r="W88" i="18"/>
  <c r="V88" i="18"/>
  <c r="U88" i="18"/>
  <c r="T88" i="18"/>
  <c r="S88" i="18"/>
  <c r="R88" i="18"/>
  <c r="Q88" i="18"/>
  <c r="P88" i="18"/>
  <c r="O88" i="18"/>
  <c r="N88" i="18"/>
  <c r="M88" i="18"/>
  <c r="L88" i="18"/>
  <c r="K88" i="18"/>
  <c r="J88" i="18"/>
  <c r="I88" i="18"/>
  <c r="H88" i="18"/>
  <c r="G88" i="18"/>
  <c r="C88" i="18"/>
  <c r="AF87" i="18"/>
  <c r="AE87" i="18"/>
  <c r="AD87" i="18"/>
  <c r="AC87" i="18"/>
  <c r="AB87" i="18"/>
  <c r="AA87" i="18"/>
  <c r="Z87" i="18"/>
  <c r="Y87" i="18"/>
  <c r="X87" i="18"/>
  <c r="W87" i="18"/>
  <c r="V87" i="18"/>
  <c r="U87" i="18"/>
  <c r="T87" i="18"/>
  <c r="S87" i="18"/>
  <c r="R87" i="18"/>
  <c r="Q87" i="18"/>
  <c r="P87" i="18"/>
  <c r="O87" i="18"/>
  <c r="N87" i="18"/>
  <c r="M87" i="18"/>
  <c r="L87" i="18"/>
  <c r="K87" i="18"/>
  <c r="J87" i="18"/>
  <c r="I87" i="18"/>
  <c r="H87" i="18"/>
  <c r="G87" i="18"/>
  <c r="C87" i="18"/>
  <c r="AF86" i="18"/>
  <c r="AE86" i="18"/>
  <c r="AD86" i="18"/>
  <c r="AC86" i="18"/>
  <c r="AB86" i="18"/>
  <c r="AA86" i="18"/>
  <c r="Z86" i="18"/>
  <c r="Y86" i="18"/>
  <c r="X86" i="18"/>
  <c r="W86" i="18"/>
  <c r="V86" i="18"/>
  <c r="U86" i="18"/>
  <c r="T86" i="18"/>
  <c r="S86" i="18"/>
  <c r="R86" i="18"/>
  <c r="Q86" i="18"/>
  <c r="P86" i="18"/>
  <c r="O86" i="18"/>
  <c r="N86" i="18"/>
  <c r="M86" i="18"/>
  <c r="L86" i="18"/>
  <c r="K86" i="18"/>
  <c r="J86" i="18"/>
  <c r="I86" i="18"/>
  <c r="H86" i="18"/>
  <c r="G86" i="18"/>
  <c r="C86" i="18"/>
  <c r="C85" i="18"/>
  <c r="C84" i="18"/>
  <c r="C83" i="18"/>
  <c r="AF82" i="18"/>
  <c r="AE82" i="18"/>
  <c r="AD82" i="18"/>
  <c r="AC82" i="18"/>
  <c r="AB82" i="18"/>
  <c r="AA82" i="18"/>
  <c r="Z82" i="18"/>
  <c r="Y82" i="18"/>
  <c r="X82" i="18"/>
  <c r="W82" i="18"/>
  <c r="V82" i="18"/>
  <c r="U82" i="18"/>
  <c r="T82" i="18"/>
  <c r="S82" i="18"/>
  <c r="R82" i="18"/>
  <c r="Q82" i="18"/>
  <c r="P82" i="18"/>
  <c r="O82" i="18"/>
  <c r="N82" i="18"/>
  <c r="M82" i="18"/>
  <c r="L82" i="18"/>
  <c r="K82" i="18"/>
  <c r="J82" i="18"/>
  <c r="I82" i="18"/>
  <c r="H82" i="18"/>
  <c r="G82" i="18"/>
  <c r="C82" i="18"/>
  <c r="AF81" i="18"/>
  <c r="AE81" i="18"/>
  <c r="AD81" i="18"/>
  <c r="AC81" i="18"/>
  <c r="AB81" i="18"/>
  <c r="AA81" i="18"/>
  <c r="Z81" i="18"/>
  <c r="Y81" i="18"/>
  <c r="X81" i="18"/>
  <c r="W81" i="18"/>
  <c r="V81" i="18"/>
  <c r="U81" i="18"/>
  <c r="T81" i="18"/>
  <c r="S81" i="18"/>
  <c r="R81" i="18"/>
  <c r="Q81" i="18"/>
  <c r="P81" i="18"/>
  <c r="O81" i="18"/>
  <c r="N81" i="18"/>
  <c r="M81" i="18"/>
  <c r="L81" i="18"/>
  <c r="K81" i="18"/>
  <c r="J81" i="18"/>
  <c r="I81" i="18"/>
  <c r="H81" i="18"/>
  <c r="G81" i="18"/>
  <c r="C81" i="18"/>
  <c r="AF80" i="18"/>
  <c r="AE80" i="18"/>
  <c r="AD80" i="18"/>
  <c r="AC80" i="18"/>
  <c r="AB80" i="18"/>
  <c r="AA80" i="18"/>
  <c r="Z80" i="18"/>
  <c r="Y80" i="18"/>
  <c r="X80" i="18"/>
  <c r="W80" i="18"/>
  <c r="V80" i="18"/>
  <c r="U80" i="18"/>
  <c r="T80" i="18"/>
  <c r="S80" i="18"/>
  <c r="R80" i="18"/>
  <c r="Q80" i="18"/>
  <c r="P80" i="18"/>
  <c r="O80" i="18"/>
  <c r="N80" i="18"/>
  <c r="M80" i="18"/>
  <c r="L80" i="18"/>
  <c r="K80" i="18"/>
  <c r="J80" i="18"/>
  <c r="I80" i="18"/>
  <c r="H80" i="18"/>
  <c r="G80" i="18"/>
  <c r="C80" i="18"/>
  <c r="AF79" i="18"/>
  <c r="AE79" i="18"/>
  <c r="AD79" i="18"/>
  <c r="AC79" i="18"/>
  <c r="AB79" i="18"/>
  <c r="AA79" i="18"/>
  <c r="Z79" i="18"/>
  <c r="Y79" i="18"/>
  <c r="X79" i="18"/>
  <c r="W79" i="18"/>
  <c r="V79" i="18"/>
  <c r="U79" i="18"/>
  <c r="T79" i="18"/>
  <c r="S79" i="18"/>
  <c r="R79" i="18"/>
  <c r="Q79" i="18"/>
  <c r="P79" i="18"/>
  <c r="O79" i="18"/>
  <c r="N79" i="18"/>
  <c r="M79" i="18"/>
  <c r="L79" i="18"/>
  <c r="K79" i="18"/>
  <c r="J79" i="18"/>
  <c r="I79" i="18"/>
  <c r="H79" i="18"/>
  <c r="G79" i="18"/>
  <c r="C79" i="18"/>
  <c r="AF78" i="18"/>
  <c r="AE78" i="18"/>
  <c r="AD78" i="18"/>
  <c r="AC78" i="18"/>
  <c r="AB78" i="18"/>
  <c r="AA78" i="18"/>
  <c r="Z78" i="18"/>
  <c r="Y78" i="18"/>
  <c r="X78" i="18"/>
  <c r="W78" i="18"/>
  <c r="V78" i="18"/>
  <c r="U78" i="18"/>
  <c r="T78" i="18"/>
  <c r="S78" i="18"/>
  <c r="R78" i="18"/>
  <c r="Q78" i="18"/>
  <c r="P78" i="18"/>
  <c r="O78" i="18"/>
  <c r="N78" i="18"/>
  <c r="M78" i="18"/>
  <c r="L78" i="18"/>
  <c r="K78" i="18"/>
  <c r="J78" i="18"/>
  <c r="I78" i="18"/>
  <c r="H78" i="18"/>
  <c r="G78" i="18"/>
  <c r="C78" i="18"/>
  <c r="AF77" i="18"/>
  <c r="AE77" i="18"/>
  <c r="AD77" i="18"/>
  <c r="AC77" i="18"/>
  <c r="AB77" i="18"/>
  <c r="AA77" i="18"/>
  <c r="Z77" i="18"/>
  <c r="Y77" i="18"/>
  <c r="X77" i="18"/>
  <c r="W77" i="18"/>
  <c r="V77" i="18"/>
  <c r="U77" i="18"/>
  <c r="T77" i="18"/>
  <c r="S77" i="18"/>
  <c r="R77" i="18"/>
  <c r="Q77" i="18"/>
  <c r="P77" i="18"/>
  <c r="O77" i="18"/>
  <c r="N77" i="18"/>
  <c r="M77" i="18"/>
  <c r="L77" i="18"/>
  <c r="K77" i="18"/>
  <c r="J77" i="18"/>
  <c r="I77" i="18"/>
  <c r="H77" i="18"/>
  <c r="G77" i="18"/>
  <c r="C77" i="18"/>
  <c r="AF76" i="18"/>
  <c r="AE76" i="18"/>
  <c r="AD76" i="18"/>
  <c r="AC76" i="18"/>
  <c r="AB76" i="18"/>
  <c r="AA76" i="18"/>
  <c r="Z76" i="18"/>
  <c r="Y76" i="18"/>
  <c r="X76" i="18"/>
  <c r="W76" i="18"/>
  <c r="V76" i="18"/>
  <c r="U76" i="18"/>
  <c r="T76" i="18"/>
  <c r="S76" i="18"/>
  <c r="R76" i="18"/>
  <c r="Q76" i="18"/>
  <c r="P76" i="18"/>
  <c r="O76" i="18"/>
  <c r="N76" i="18"/>
  <c r="M76" i="18"/>
  <c r="L76" i="18"/>
  <c r="K76" i="18"/>
  <c r="J76" i="18"/>
  <c r="I76" i="18"/>
  <c r="H76" i="18"/>
  <c r="G76" i="18"/>
  <c r="C76" i="18"/>
  <c r="AF75" i="18"/>
  <c r="AE75" i="18"/>
  <c r="AD75" i="18"/>
  <c r="AC75" i="18"/>
  <c r="AB75" i="18"/>
  <c r="AA75" i="18"/>
  <c r="Z75" i="18"/>
  <c r="Y75" i="18"/>
  <c r="X75" i="18"/>
  <c r="W75" i="18"/>
  <c r="V75" i="18"/>
  <c r="U75" i="18"/>
  <c r="T75" i="18"/>
  <c r="S75" i="18"/>
  <c r="R75" i="18"/>
  <c r="Q75" i="18"/>
  <c r="P75" i="18"/>
  <c r="O75" i="18"/>
  <c r="N75" i="18"/>
  <c r="M75" i="18"/>
  <c r="L75" i="18"/>
  <c r="K75" i="18"/>
  <c r="J75" i="18"/>
  <c r="I75" i="18"/>
  <c r="H75" i="18"/>
  <c r="G75" i="18"/>
  <c r="C75" i="18"/>
  <c r="AF74" i="18"/>
  <c r="AE74" i="18"/>
  <c r="AD74" i="18"/>
  <c r="AC74" i="18"/>
  <c r="AB74" i="18"/>
  <c r="AA74" i="18"/>
  <c r="Z74" i="18"/>
  <c r="Y74" i="18"/>
  <c r="X74" i="18"/>
  <c r="W74" i="18"/>
  <c r="V74" i="18"/>
  <c r="U74" i="18"/>
  <c r="T74" i="18"/>
  <c r="S74" i="18"/>
  <c r="R74" i="18"/>
  <c r="Q74" i="18"/>
  <c r="P74" i="18"/>
  <c r="O74" i="18"/>
  <c r="N74" i="18"/>
  <c r="M74" i="18"/>
  <c r="L74" i="18"/>
  <c r="K74" i="18"/>
  <c r="J74" i="18"/>
  <c r="I74" i="18"/>
  <c r="H74" i="18"/>
  <c r="G74" i="18"/>
  <c r="C74" i="18"/>
  <c r="AF73" i="18"/>
  <c r="AE73" i="18"/>
  <c r="AD73" i="18"/>
  <c r="AC73" i="18"/>
  <c r="AB73" i="18"/>
  <c r="AA73" i="18"/>
  <c r="Z73" i="18"/>
  <c r="Y73" i="18"/>
  <c r="X73" i="18"/>
  <c r="W73" i="18"/>
  <c r="V73" i="18"/>
  <c r="U73" i="18"/>
  <c r="T73" i="18"/>
  <c r="S73" i="18"/>
  <c r="R73" i="18"/>
  <c r="Q73" i="18"/>
  <c r="P73" i="18"/>
  <c r="O73" i="18"/>
  <c r="N73" i="18"/>
  <c r="M73" i="18"/>
  <c r="L73" i="18"/>
  <c r="K73" i="18"/>
  <c r="J73" i="18"/>
  <c r="I73" i="18"/>
  <c r="H73" i="18"/>
  <c r="G73" i="18"/>
  <c r="C73" i="18"/>
  <c r="AF72" i="18"/>
  <c r="AE72" i="18"/>
  <c r="AD72" i="18"/>
  <c r="AC72" i="18"/>
  <c r="AB72" i="18"/>
  <c r="AA72" i="18"/>
  <c r="Z72" i="18"/>
  <c r="Y72" i="18"/>
  <c r="X72" i="18"/>
  <c r="W72" i="18"/>
  <c r="V72" i="18"/>
  <c r="U72" i="18"/>
  <c r="T72" i="18"/>
  <c r="S72" i="18"/>
  <c r="R72" i="18"/>
  <c r="Q72" i="18"/>
  <c r="P72" i="18"/>
  <c r="O72" i="18"/>
  <c r="N72" i="18"/>
  <c r="M72" i="18"/>
  <c r="L72" i="18"/>
  <c r="K72" i="18"/>
  <c r="J72" i="18"/>
  <c r="I72" i="18"/>
  <c r="H72" i="18"/>
  <c r="G72" i="18"/>
  <c r="C72" i="18"/>
  <c r="AF71" i="18"/>
  <c r="AE71" i="18"/>
  <c r="AD71" i="18"/>
  <c r="AC71" i="18"/>
  <c r="AB71" i="18"/>
  <c r="AA71" i="18"/>
  <c r="Z71" i="18"/>
  <c r="Y71" i="18"/>
  <c r="X71" i="18"/>
  <c r="W71" i="18"/>
  <c r="V71" i="18"/>
  <c r="U71" i="18"/>
  <c r="T71" i="18"/>
  <c r="S71" i="18"/>
  <c r="R71" i="18"/>
  <c r="Q71" i="18"/>
  <c r="P71" i="18"/>
  <c r="O71" i="18"/>
  <c r="N71" i="18"/>
  <c r="M71" i="18"/>
  <c r="L71" i="18"/>
  <c r="K71" i="18"/>
  <c r="J71" i="18"/>
  <c r="I71" i="18"/>
  <c r="H71" i="18"/>
  <c r="G71" i="18"/>
  <c r="C71" i="18"/>
  <c r="AF70" i="18"/>
  <c r="AE70" i="18"/>
  <c r="AD70" i="18"/>
  <c r="AC70" i="18"/>
  <c r="AB70" i="18"/>
  <c r="AA70" i="18"/>
  <c r="Z70" i="18"/>
  <c r="Y70" i="18"/>
  <c r="X70" i="18"/>
  <c r="W70" i="18"/>
  <c r="V70" i="18"/>
  <c r="U70" i="18"/>
  <c r="T70" i="18"/>
  <c r="S70" i="18"/>
  <c r="R70" i="18"/>
  <c r="Q70" i="18"/>
  <c r="P70" i="18"/>
  <c r="O70" i="18"/>
  <c r="N70" i="18"/>
  <c r="M70" i="18"/>
  <c r="L70" i="18"/>
  <c r="K70" i="18"/>
  <c r="J70" i="18"/>
  <c r="I70" i="18"/>
  <c r="H70" i="18"/>
  <c r="G70" i="18"/>
  <c r="C70" i="18"/>
  <c r="AF69" i="18"/>
  <c r="AE69" i="18"/>
  <c r="AD69" i="18"/>
  <c r="AC69" i="18"/>
  <c r="AB69" i="18"/>
  <c r="AA69" i="18"/>
  <c r="Z69" i="18"/>
  <c r="Y69" i="18"/>
  <c r="X69" i="18"/>
  <c r="W69" i="18"/>
  <c r="V69" i="18"/>
  <c r="U69" i="18"/>
  <c r="T69" i="18"/>
  <c r="S69" i="18"/>
  <c r="R69" i="18"/>
  <c r="Q69" i="18"/>
  <c r="P69" i="18"/>
  <c r="O69" i="18"/>
  <c r="N69" i="18"/>
  <c r="M69" i="18"/>
  <c r="L69" i="18"/>
  <c r="K69" i="18"/>
  <c r="J69" i="18"/>
  <c r="I69" i="18"/>
  <c r="H69" i="18"/>
  <c r="G69" i="18"/>
  <c r="C69" i="18"/>
  <c r="AF68" i="18"/>
  <c r="AE68" i="18"/>
  <c r="AD68" i="18"/>
  <c r="AC68" i="18"/>
  <c r="AB68" i="18"/>
  <c r="AA68" i="18"/>
  <c r="Z68" i="18"/>
  <c r="Y68" i="18"/>
  <c r="X68" i="18"/>
  <c r="W68" i="18"/>
  <c r="V68" i="18"/>
  <c r="U68" i="18"/>
  <c r="T68" i="18"/>
  <c r="S68" i="18"/>
  <c r="R68" i="18"/>
  <c r="Q68" i="18"/>
  <c r="P68" i="18"/>
  <c r="O68" i="18"/>
  <c r="N68" i="18"/>
  <c r="M68" i="18"/>
  <c r="L68" i="18"/>
  <c r="K68" i="18"/>
  <c r="J68" i="18"/>
  <c r="I68" i="18"/>
  <c r="H68" i="18"/>
  <c r="G68" i="18"/>
  <c r="C68" i="18"/>
  <c r="AF67" i="18"/>
  <c r="AE67" i="18"/>
  <c r="AD67" i="18"/>
  <c r="AC67" i="18"/>
  <c r="AB67" i="18"/>
  <c r="AA67" i="18"/>
  <c r="Z67" i="18"/>
  <c r="Y67" i="18"/>
  <c r="X67" i="18"/>
  <c r="W67" i="18"/>
  <c r="V67" i="18"/>
  <c r="U67" i="18"/>
  <c r="T67" i="18"/>
  <c r="S67" i="18"/>
  <c r="R67" i="18"/>
  <c r="Q67" i="18"/>
  <c r="P67" i="18"/>
  <c r="O67" i="18"/>
  <c r="N67" i="18"/>
  <c r="M67" i="18"/>
  <c r="L67" i="18"/>
  <c r="K67" i="18"/>
  <c r="J67" i="18"/>
  <c r="I67" i="18"/>
  <c r="H67" i="18"/>
  <c r="G67" i="18"/>
  <c r="C67" i="18"/>
  <c r="AF66" i="18"/>
  <c r="AE66" i="18"/>
  <c r="AD66" i="18"/>
  <c r="AC66" i="18"/>
  <c r="AB66" i="18"/>
  <c r="AA66" i="18"/>
  <c r="Z66" i="18"/>
  <c r="Y66" i="18"/>
  <c r="X66" i="18"/>
  <c r="W66" i="18"/>
  <c r="V66" i="18"/>
  <c r="U66" i="18"/>
  <c r="T66" i="18"/>
  <c r="S66" i="18"/>
  <c r="R66" i="18"/>
  <c r="Q66" i="18"/>
  <c r="P66" i="18"/>
  <c r="O66" i="18"/>
  <c r="N66" i="18"/>
  <c r="M66" i="18"/>
  <c r="L66" i="18"/>
  <c r="K66" i="18"/>
  <c r="J66" i="18"/>
  <c r="I66" i="18"/>
  <c r="H66" i="18"/>
  <c r="G66" i="18"/>
  <c r="C66" i="18"/>
  <c r="AF65" i="18"/>
  <c r="AE65" i="18"/>
  <c r="AD65" i="18"/>
  <c r="AC65" i="18"/>
  <c r="AB65" i="18"/>
  <c r="AA65" i="18"/>
  <c r="Z65" i="18"/>
  <c r="Y65" i="18"/>
  <c r="X65" i="18"/>
  <c r="W65" i="18"/>
  <c r="V65" i="18"/>
  <c r="U65" i="18"/>
  <c r="T65" i="18"/>
  <c r="S65" i="18"/>
  <c r="R65" i="18"/>
  <c r="Q65" i="18"/>
  <c r="P65" i="18"/>
  <c r="O65" i="18"/>
  <c r="N65" i="18"/>
  <c r="M65" i="18"/>
  <c r="L65" i="18"/>
  <c r="K65" i="18"/>
  <c r="J65" i="18"/>
  <c r="I65" i="18"/>
  <c r="H65" i="18"/>
  <c r="G65" i="18"/>
  <c r="C65" i="18"/>
  <c r="AF64" i="18"/>
  <c r="AE64" i="18"/>
  <c r="AD64" i="18"/>
  <c r="AC64" i="18"/>
  <c r="AB64" i="18"/>
  <c r="AA64" i="18"/>
  <c r="Z64" i="18"/>
  <c r="Y64" i="18"/>
  <c r="X64" i="18"/>
  <c r="W64" i="18"/>
  <c r="V64" i="18"/>
  <c r="U64" i="18"/>
  <c r="T64" i="18"/>
  <c r="S64" i="18"/>
  <c r="R64" i="18"/>
  <c r="Q64" i="18"/>
  <c r="P64" i="18"/>
  <c r="O64" i="18"/>
  <c r="N64" i="18"/>
  <c r="M64" i="18"/>
  <c r="L64" i="18"/>
  <c r="K64" i="18"/>
  <c r="J64" i="18"/>
  <c r="I64" i="18"/>
  <c r="H64" i="18"/>
  <c r="G64" i="18"/>
  <c r="C64" i="18"/>
  <c r="AF63" i="18"/>
  <c r="AE63" i="18"/>
  <c r="AD63" i="18"/>
  <c r="AC63" i="18"/>
  <c r="AB63" i="18"/>
  <c r="AA63" i="18"/>
  <c r="Z63" i="18"/>
  <c r="Y63" i="18"/>
  <c r="X63" i="18"/>
  <c r="W63" i="18"/>
  <c r="V63" i="18"/>
  <c r="U63" i="18"/>
  <c r="T63" i="18"/>
  <c r="S63" i="18"/>
  <c r="R63" i="18"/>
  <c r="Q63" i="18"/>
  <c r="P63" i="18"/>
  <c r="O63" i="18"/>
  <c r="N63" i="18"/>
  <c r="M63" i="18"/>
  <c r="L63" i="18"/>
  <c r="K63" i="18"/>
  <c r="J63" i="18"/>
  <c r="I63" i="18"/>
  <c r="H63" i="18"/>
  <c r="G63" i="18"/>
  <c r="C63" i="18"/>
  <c r="AF62" i="18"/>
  <c r="AE62" i="18"/>
  <c r="AD62" i="18"/>
  <c r="AC62" i="18"/>
  <c r="AB62" i="18"/>
  <c r="AA62" i="18"/>
  <c r="Z62" i="18"/>
  <c r="Y62" i="18"/>
  <c r="X62" i="18"/>
  <c r="W62" i="18"/>
  <c r="V62" i="18"/>
  <c r="U62" i="18"/>
  <c r="T62" i="18"/>
  <c r="S62" i="18"/>
  <c r="R62" i="18"/>
  <c r="Q62" i="18"/>
  <c r="P62" i="18"/>
  <c r="O62" i="18"/>
  <c r="N62" i="18"/>
  <c r="M62" i="18"/>
  <c r="L62" i="18"/>
  <c r="K62" i="18"/>
  <c r="J62" i="18"/>
  <c r="I62" i="18"/>
  <c r="H62" i="18"/>
  <c r="G62" i="18"/>
  <c r="C62" i="18"/>
  <c r="AF61" i="18"/>
  <c r="AE61" i="18"/>
  <c r="AD61" i="18"/>
  <c r="AC61" i="18"/>
  <c r="AB61" i="18"/>
  <c r="AA61" i="18"/>
  <c r="Z61" i="18"/>
  <c r="Y61" i="18"/>
  <c r="X61" i="18"/>
  <c r="W61" i="18"/>
  <c r="V61" i="18"/>
  <c r="U61" i="18"/>
  <c r="T61" i="18"/>
  <c r="S61" i="18"/>
  <c r="R61" i="18"/>
  <c r="Q61" i="18"/>
  <c r="P61" i="18"/>
  <c r="O61" i="18"/>
  <c r="N61" i="18"/>
  <c r="M61" i="18"/>
  <c r="L61" i="18"/>
  <c r="K61" i="18"/>
  <c r="J61" i="18"/>
  <c r="I61" i="18"/>
  <c r="H61" i="18"/>
  <c r="G61" i="18"/>
  <c r="C61" i="18"/>
  <c r="AF60" i="18"/>
  <c r="AE60" i="18"/>
  <c r="AD60" i="18"/>
  <c r="AC60" i="18"/>
  <c r="AB60" i="18"/>
  <c r="AA60" i="18"/>
  <c r="Z60" i="18"/>
  <c r="Y60" i="18"/>
  <c r="X60" i="18"/>
  <c r="W60" i="18"/>
  <c r="V60" i="18"/>
  <c r="U60" i="18"/>
  <c r="T60" i="18"/>
  <c r="S60" i="18"/>
  <c r="R60" i="18"/>
  <c r="Q60" i="18"/>
  <c r="P60" i="18"/>
  <c r="O60" i="18"/>
  <c r="N60" i="18"/>
  <c r="M60" i="18"/>
  <c r="L60" i="18"/>
  <c r="K60" i="18"/>
  <c r="J60" i="18"/>
  <c r="I60" i="18"/>
  <c r="H60" i="18"/>
  <c r="G60" i="18"/>
  <c r="C60" i="18"/>
  <c r="AF59" i="18"/>
  <c r="AE59" i="18"/>
  <c r="AD59" i="18"/>
  <c r="AC59" i="18"/>
  <c r="AB59" i="18"/>
  <c r="AA59" i="18"/>
  <c r="Z59" i="18"/>
  <c r="Y59" i="18"/>
  <c r="X59" i="18"/>
  <c r="W59" i="18"/>
  <c r="V59" i="18"/>
  <c r="U59" i="18"/>
  <c r="T59" i="18"/>
  <c r="S59" i="18"/>
  <c r="R59" i="18"/>
  <c r="Q59" i="18"/>
  <c r="P59" i="18"/>
  <c r="O59" i="18"/>
  <c r="N59" i="18"/>
  <c r="M59" i="18"/>
  <c r="L59" i="18"/>
  <c r="K59" i="18"/>
  <c r="J59" i="18"/>
  <c r="I59" i="18"/>
  <c r="H59" i="18"/>
  <c r="G59" i="18"/>
  <c r="C59" i="18"/>
  <c r="AF58" i="18"/>
  <c r="AE58" i="18"/>
  <c r="AD58" i="18"/>
  <c r="AC58" i="18"/>
  <c r="AB58" i="18"/>
  <c r="AA58" i="18"/>
  <c r="Z58" i="18"/>
  <c r="Y58" i="18"/>
  <c r="X58" i="18"/>
  <c r="W58" i="18"/>
  <c r="V58" i="18"/>
  <c r="U58" i="18"/>
  <c r="T58" i="18"/>
  <c r="S58" i="18"/>
  <c r="R58" i="18"/>
  <c r="Q58" i="18"/>
  <c r="P58" i="18"/>
  <c r="O58" i="18"/>
  <c r="N58" i="18"/>
  <c r="M58" i="18"/>
  <c r="L58" i="18"/>
  <c r="K58" i="18"/>
  <c r="J58" i="18"/>
  <c r="I58" i="18"/>
  <c r="H58" i="18"/>
  <c r="G58" i="18"/>
  <c r="C58" i="18"/>
  <c r="AF57" i="18"/>
  <c r="AE57" i="18"/>
  <c r="AD57" i="18"/>
  <c r="AC57" i="18"/>
  <c r="AB57" i="18"/>
  <c r="AA57" i="18"/>
  <c r="Z57" i="18"/>
  <c r="Y57" i="18"/>
  <c r="X57" i="18"/>
  <c r="W57" i="18"/>
  <c r="V57" i="18"/>
  <c r="U57" i="18"/>
  <c r="T57" i="18"/>
  <c r="S57" i="18"/>
  <c r="R57" i="18"/>
  <c r="Q57" i="18"/>
  <c r="P57" i="18"/>
  <c r="O57" i="18"/>
  <c r="N57" i="18"/>
  <c r="M57" i="18"/>
  <c r="L57" i="18"/>
  <c r="K57" i="18"/>
  <c r="J57" i="18"/>
  <c r="I57" i="18"/>
  <c r="H57" i="18"/>
  <c r="G57" i="18"/>
  <c r="C57" i="18"/>
  <c r="AF56" i="18"/>
  <c r="AE56" i="18"/>
  <c r="AD56" i="18"/>
  <c r="AC56" i="18"/>
  <c r="AB56" i="18"/>
  <c r="AA56" i="18"/>
  <c r="Z56" i="18"/>
  <c r="Y56" i="18"/>
  <c r="X56" i="18"/>
  <c r="W56" i="18"/>
  <c r="V56" i="18"/>
  <c r="U56" i="18"/>
  <c r="T56" i="18"/>
  <c r="S56" i="18"/>
  <c r="R56" i="18"/>
  <c r="Q56" i="18"/>
  <c r="P56" i="18"/>
  <c r="O56" i="18"/>
  <c r="N56" i="18"/>
  <c r="M56" i="18"/>
  <c r="L56" i="18"/>
  <c r="K56" i="18"/>
  <c r="J56" i="18"/>
  <c r="I56" i="18"/>
  <c r="H56" i="18"/>
  <c r="G56" i="18"/>
  <c r="C56" i="18"/>
  <c r="AF55" i="18"/>
  <c r="AE55" i="18"/>
  <c r="AD55" i="18"/>
  <c r="AC55" i="18"/>
  <c r="AB55" i="18"/>
  <c r="AA55" i="18"/>
  <c r="Z55" i="18"/>
  <c r="Y55" i="18"/>
  <c r="X55" i="18"/>
  <c r="W55" i="18"/>
  <c r="V55" i="18"/>
  <c r="U55" i="18"/>
  <c r="T55" i="18"/>
  <c r="S55" i="18"/>
  <c r="R55" i="18"/>
  <c r="Q55" i="18"/>
  <c r="P55" i="18"/>
  <c r="O55" i="18"/>
  <c r="N55" i="18"/>
  <c r="M55" i="18"/>
  <c r="L55" i="18"/>
  <c r="K55" i="18"/>
  <c r="J55" i="18"/>
  <c r="I55" i="18"/>
  <c r="H55" i="18"/>
  <c r="G55" i="18"/>
  <c r="C55" i="18"/>
  <c r="AF54" i="18"/>
  <c r="AE54" i="18"/>
  <c r="AD54" i="18"/>
  <c r="AC54" i="18"/>
  <c r="AB54" i="18"/>
  <c r="AA54" i="18"/>
  <c r="Z54" i="18"/>
  <c r="Y54" i="18"/>
  <c r="X54" i="18"/>
  <c r="W54" i="18"/>
  <c r="V54" i="18"/>
  <c r="U54" i="18"/>
  <c r="T54" i="18"/>
  <c r="S54" i="18"/>
  <c r="R54" i="18"/>
  <c r="Q54" i="18"/>
  <c r="P54" i="18"/>
  <c r="O54" i="18"/>
  <c r="N54" i="18"/>
  <c r="M54" i="18"/>
  <c r="L54" i="18"/>
  <c r="K54" i="18"/>
  <c r="J54" i="18"/>
  <c r="I54" i="18"/>
  <c r="H54" i="18"/>
  <c r="G54" i="18"/>
  <c r="C54" i="18"/>
  <c r="AF53" i="18"/>
  <c r="AE53" i="18"/>
  <c r="AD53" i="18"/>
  <c r="AC53" i="18"/>
  <c r="AB53" i="18"/>
  <c r="AA53" i="18"/>
  <c r="Z53" i="18"/>
  <c r="Y53" i="18"/>
  <c r="X53" i="18"/>
  <c r="W53" i="18"/>
  <c r="V53" i="18"/>
  <c r="U53" i="18"/>
  <c r="T53" i="18"/>
  <c r="S53" i="18"/>
  <c r="R53" i="18"/>
  <c r="Q53" i="18"/>
  <c r="P53" i="18"/>
  <c r="O53" i="18"/>
  <c r="N53" i="18"/>
  <c r="M53" i="18"/>
  <c r="L53" i="18"/>
  <c r="K53" i="18"/>
  <c r="J53" i="18"/>
  <c r="I53" i="18"/>
  <c r="H53" i="18"/>
  <c r="G53" i="18"/>
  <c r="C53" i="18"/>
  <c r="AF52" i="18"/>
  <c r="AE52" i="18"/>
  <c r="AD52" i="18"/>
  <c r="AC52" i="18"/>
  <c r="AB52" i="18"/>
  <c r="AA52" i="18"/>
  <c r="Z52" i="18"/>
  <c r="Y52" i="18"/>
  <c r="X52" i="18"/>
  <c r="W52" i="18"/>
  <c r="V52" i="18"/>
  <c r="U52" i="18"/>
  <c r="T52" i="18"/>
  <c r="S52" i="18"/>
  <c r="R52" i="18"/>
  <c r="Q52" i="18"/>
  <c r="P52" i="18"/>
  <c r="O52" i="18"/>
  <c r="N52" i="18"/>
  <c r="M52" i="18"/>
  <c r="L52" i="18"/>
  <c r="K52" i="18"/>
  <c r="J52" i="18"/>
  <c r="I52" i="18"/>
  <c r="H52" i="18"/>
  <c r="G52" i="18"/>
  <c r="C52" i="18"/>
  <c r="AF51" i="18"/>
  <c r="AE51" i="18"/>
  <c r="AD51" i="18"/>
  <c r="AC51" i="18"/>
  <c r="AB51" i="18"/>
  <c r="AA51" i="18"/>
  <c r="Z51" i="18"/>
  <c r="Y51" i="18"/>
  <c r="X51" i="18"/>
  <c r="W51" i="18"/>
  <c r="V51" i="18"/>
  <c r="U51" i="18"/>
  <c r="T51" i="18"/>
  <c r="S51" i="18"/>
  <c r="R51" i="18"/>
  <c r="Q51" i="18"/>
  <c r="P51" i="18"/>
  <c r="O51" i="18"/>
  <c r="N51" i="18"/>
  <c r="M51" i="18"/>
  <c r="L51" i="18"/>
  <c r="K51" i="18"/>
  <c r="J51" i="18"/>
  <c r="I51" i="18"/>
  <c r="H51" i="18"/>
  <c r="G51" i="18"/>
  <c r="C51" i="18"/>
  <c r="AF50" i="18"/>
  <c r="AE50" i="18"/>
  <c r="AD50" i="18"/>
  <c r="AC50" i="18"/>
  <c r="AB50" i="18"/>
  <c r="AA50" i="18"/>
  <c r="Z50" i="18"/>
  <c r="Y50" i="18"/>
  <c r="X50" i="18"/>
  <c r="W50" i="18"/>
  <c r="V50" i="18"/>
  <c r="U50" i="18"/>
  <c r="T50" i="18"/>
  <c r="S50" i="18"/>
  <c r="R50" i="18"/>
  <c r="Q50" i="18"/>
  <c r="P50" i="18"/>
  <c r="O50" i="18"/>
  <c r="N50" i="18"/>
  <c r="M50" i="18"/>
  <c r="L50" i="18"/>
  <c r="K50" i="18"/>
  <c r="J50" i="18"/>
  <c r="I50" i="18"/>
  <c r="H50" i="18"/>
  <c r="G50" i="18"/>
  <c r="C50" i="18"/>
  <c r="AF49" i="18"/>
  <c r="AE49" i="18"/>
  <c r="AD49" i="18"/>
  <c r="AC49" i="18"/>
  <c r="AB49" i="18"/>
  <c r="AA49" i="18"/>
  <c r="Z49" i="18"/>
  <c r="Y49" i="18"/>
  <c r="X49" i="18"/>
  <c r="W49" i="18"/>
  <c r="V49" i="18"/>
  <c r="U49" i="18"/>
  <c r="T49" i="18"/>
  <c r="S49" i="18"/>
  <c r="R49" i="18"/>
  <c r="Q49" i="18"/>
  <c r="P49" i="18"/>
  <c r="O49" i="18"/>
  <c r="N49" i="18"/>
  <c r="M49" i="18"/>
  <c r="L49" i="18"/>
  <c r="K49" i="18"/>
  <c r="J49" i="18"/>
  <c r="I49" i="18"/>
  <c r="H49" i="18"/>
  <c r="G49" i="18"/>
  <c r="C49" i="18"/>
  <c r="AF48" i="18"/>
  <c r="AE48" i="18"/>
  <c r="AD48" i="18"/>
  <c r="AC48" i="18"/>
  <c r="AB48" i="18"/>
  <c r="AA48" i="18"/>
  <c r="Z48" i="18"/>
  <c r="Y48" i="18"/>
  <c r="X48" i="18"/>
  <c r="W48" i="18"/>
  <c r="V48" i="18"/>
  <c r="U48" i="18"/>
  <c r="T48" i="18"/>
  <c r="S48" i="18"/>
  <c r="R48" i="18"/>
  <c r="Q48" i="18"/>
  <c r="P48" i="18"/>
  <c r="O48" i="18"/>
  <c r="N48" i="18"/>
  <c r="M48" i="18"/>
  <c r="L48" i="18"/>
  <c r="K48" i="18"/>
  <c r="J48" i="18"/>
  <c r="I48" i="18"/>
  <c r="H48" i="18"/>
  <c r="G48" i="18"/>
  <c r="C48" i="18"/>
  <c r="AF47" i="18"/>
  <c r="AE47" i="18"/>
  <c r="AD47" i="18"/>
  <c r="AC47" i="18"/>
  <c r="AB47" i="18"/>
  <c r="AA47" i="18"/>
  <c r="Z47" i="18"/>
  <c r="Y47" i="18"/>
  <c r="X47" i="18"/>
  <c r="W47" i="18"/>
  <c r="V47" i="18"/>
  <c r="U47" i="18"/>
  <c r="T47" i="18"/>
  <c r="S47" i="18"/>
  <c r="R47" i="18"/>
  <c r="Q47" i="18"/>
  <c r="P47" i="18"/>
  <c r="O47" i="18"/>
  <c r="N47" i="18"/>
  <c r="M47" i="18"/>
  <c r="L47" i="18"/>
  <c r="K47" i="18"/>
  <c r="J47" i="18"/>
  <c r="I47" i="18"/>
  <c r="H47" i="18"/>
  <c r="G47" i="18"/>
  <c r="C47" i="18"/>
  <c r="C46" i="18"/>
  <c r="AF45" i="18"/>
  <c r="AE45" i="18"/>
  <c r="AD45" i="18"/>
  <c r="AC45" i="18"/>
  <c r="AB45" i="18"/>
  <c r="AA45" i="18"/>
  <c r="Z45" i="18"/>
  <c r="Y45" i="18"/>
  <c r="X45" i="18"/>
  <c r="W45" i="18"/>
  <c r="V45" i="18"/>
  <c r="U45" i="18"/>
  <c r="T45" i="18"/>
  <c r="S45" i="18"/>
  <c r="R45" i="18"/>
  <c r="Q45" i="18"/>
  <c r="P45" i="18"/>
  <c r="O45" i="18"/>
  <c r="N45" i="18"/>
  <c r="M45" i="18"/>
  <c r="L45" i="18"/>
  <c r="K45" i="18"/>
  <c r="J45" i="18"/>
  <c r="I45" i="18"/>
  <c r="H45" i="18"/>
  <c r="G45" i="18"/>
  <c r="C45" i="18"/>
  <c r="AF44" i="18"/>
  <c r="AE44" i="18"/>
  <c r="AD44" i="18"/>
  <c r="AC44" i="18"/>
  <c r="AB44" i="18"/>
  <c r="AA44" i="18"/>
  <c r="Z44" i="18"/>
  <c r="Y44" i="18"/>
  <c r="X44" i="18"/>
  <c r="W44" i="18"/>
  <c r="V44" i="18"/>
  <c r="U44" i="18"/>
  <c r="T44" i="18"/>
  <c r="S44" i="18"/>
  <c r="R44" i="18"/>
  <c r="Q44" i="18"/>
  <c r="P44" i="18"/>
  <c r="O44" i="18"/>
  <c r="N44" i="18"/>
  <c r="M44" i="18"/>
  <c r="L44" i="18"/>
  <c r="K44" i="18"/>
  <c r="J44" i="18"/>
  <c r="I44" i="18"/>
  <c r="H44" i="18"/>
  <c r="G44" i="18"/>
  <c r="C44" i="18"/>
  <c r="AF43" i="18"/>
  <c r="AE43" i="18"/>
  <c r="AD43" i="18"/>
  <c r="AC43" i="18"/>
  <c r="AB43" i="18"/>
  <c r="AA43" i="18"/>
  <c r="Z43" i="18"/>
  <c r="Y43" i="18"/>
  <c r="X43" i="18"/>
  <c r="W43" i="18"/>
  <c r="V43" i="18"/>
  <c r="U43" i="18"/>
  <c r="T43" i="18"/>
  <c r="S43" i="18"/>
  <c r="R43" i="18"/>
  <c r="Q43" i="18"/>
  <c r="P43" i="18"/>
  <c r="O43" i="18"/>
  <c r="N43" i="18"/>
  <c r="M43" i="18"/>
  <c r="L43" i="18"/>
  <c r="K43" i="18"/>
  <c r="J43" i="18"/>
  <c r="I43" i="18"/>
  <c r="H43" i="18"/>
  <c r="G43" i="18"/>
  <c r="C43" i="18"/>
  <c r="AF42" i="18"/>
  <c r="AE42" i="18"/>
  <c r="AD42" i="18"/>
  <c r="AC42" i="18"/>
  <c r="AB42" i="18"/>
  <c r="AA42" i="18"/>
  <c r="Z42" i="18"/>
  <c r="Y42" i="18"/>
  <c r="X42" i="18"/>
  <c r="W42" i="18"/>
  <c r="V42" i="18"/>
  <c r="U42" i="18"/>
  <c r="T42" i="18"/>
  <c r="S42" i="18"/>
  <c r="R42" i="18"/>
  <c r="Q42" i="18"/>
  <c r="P42" i="18"/>
  <c r="O42" i="18"/>
  <c r="N42" i="18"/>
  <c r="M42" i="18"/>
  <c r="L42" i="18"/>
  <c r="K42" i="18"/>
  <c r="J42" i="18"/>
  <c r="I42" i="18"/>
  <c r="H42" i="18"/>
  <c r="G42" i="18"/>
  <c r="C42" i="18"/>
  <c r="AF41" i="18"/>
  <c r="AE41" i="18"/>
  <c r="AD41" i="18"/>
  <c r="AC41" i="18"/>
  <c r="AB41" i="18"/>
  <c r="AA41" i="18"/>
  <c r="Z41" i="18"/>
  <c r="Y41" i="18"/>
  <c r="X41" i="18"/>
  <c r="W41" i="18"/>
  <c r="V41" i="18"/>
  <c r="U41" i="18"/>
  <c r="T41" i="18"/>
  <c r="S41" i="18"/>
  <c r="R41" i="18"/>
  <c r="Q41" i="18"/>
  <c r="P41" i="18"/>
  <c r="O41" i="18"/>
  <c r="N41" i="18"/>
  <c r="M41" i="18"/>
  <c r="L41" i="18"/>
  <c r="K41" i="18"/>
  <c r="J41" i="18"/>
  <c r="I41" i="18"/>
  <c r="H41" i="18"/>
  <c r="G41" i="18"/>
  <c r="C41" i="18"/>
  <c r="AF40" i="18"/>
  <c r="AE40" i="18"/>
  <c r="AD40" i="18"/>
  <c r="AC40" i="18"/>
  <c r="AB40" i="18"/>
  <c r="AA40" i="18"/>
  <c r="Z40" i="18"/>
  <c r="Y40" i="18"/>
  <c r="X40" i="18"/>
  <c r="W40" i="18"/>
  <c r="V40" i="18"/>
  <c r="U40" i="18"/>
  <c r="T40" i="18"/>
  <c r="S40" i="18"/>
  <c r="R40" i="18"/>
  <c r="Q40" i="18"/>
  <c r="P40" i="18"/>
  <c r="O40" i="18"/>
  <c r="N40" i="18"/>
  <c r="M40" i="18"/>
  <c r="L40" i="18"/>
  <c r="K40" i="18"/>
  <c r="J40" i="18"/>
  <c r="I40" i="18"/>
  <c r="H40" i="18"/>
  <c r="G40" i="18"/>
  <c r="C40" i="18"/>
  <c r="AF39" i="18"/>
  <c r="AE39" i="18"/>
  <c r="AD39" i="18"/>
  <c r="AC39" i="18"/>
  <c r="AB39" i="18"/>
  <c r="AA39" i="18"/>
  <c r="Z39" i="18"/>
  <c r="Y39" i="18"/>
  <c r="X39" i="18"/>
  <c r="W39" i="18"/>
  <c r="V39" i="18"/>
  <c r="U39" i="18"/>
  <c r="T39" i="18"/>
  <c r="S39" i="18"/>
  <c r="R39" i="18"/>
  <c r="Q39" i="18"/>
  <c r="P39" i="18"/>
  <c r="O39" i="18"/>
  <c r="N39" i="18"/>
  <c r="M39" i="18"/>
  <c r="L39" i="18"/>
  <c r="K39" i="18"/>
  <c r="J39" i="18"/>
  <c r="I39" i="18"/>
  <c r="H39" i="18"/>
  <c r="G39" i="18"/>
  <c r="C39" i="18"/>
  <c r="AF38" i="18"/>
  <c r="AE38" i="18"/>
  <c r="AD38" i="18"/>
  <c r="AC38" i="18"/>
  <c r="AB38" i="18"/>
  <c r="AA38" i="18"/>
  <c r="Z38" i="18"/>
  <c r="Y38" i="18"/>
  <c r="X38" i="18"/>
  <c r="W38" i="18"/>
  <c r="V38" i="18"/>
  <c r="U38" i="18"/>
  <c r="T38" i="18"/>
  <c r="S38" i="18"/>
  <c r="R38" i="18"/>
  <c r="Q38" i="18"/>
  <c r="P38" i="18"/>
  <c r="O38" i="18"/>
  <c r="N38" i="18"/>
  <c r="M38" i="18"/>
  <c r="L38" i="18"/>
  <c r="K38" i="18"/>
  <c r="J38" i="18"/>
  <c r="I38" i="18"/>
  <c r="H38" i="18"/>
  <c r="G38" i="18"/>
  <c r="C38" i="18"/>
  <c r="AF37" i="18"/>
  <c r="AE37" i="18"/>
  <c r="AD37" i="18"/>
  <c r="AC37" i="18"/>
  <c r="AB37" i="18"/>
  <c r="AA37" i="18"/>
  <c r="Z37" i="18"/>
  <c r="Y37" i="18"/>
  <c r="X37" i="18"/>
  <c r="W37" i="18"/>
  <c r="V37" i="18"/>
  <c r="U37" i="18"/>
  <c r="T37" i="18"/>
  <c r="S37" i="18"/>
  <c r="R37" i="18"/>
  <c r="Q37" i="18"/>
  <c r="P37" i="18"/>
  <c r="O37" i="18"/>
  <c r="N37" i="18"/>
  <c r="M37" i="18"/>
  <c r="L37" i="18"/>
  <c r="K37" i="18"/>
  <c r="J37" i="18"/>
  <c r="I37" i="18"/>
  <c r="H37" i="18"/>
  <c r="G37" i="18"/>
  <c r="C37" i="18"/>
  <c r="AF36" i="18"/>
  <c r="AE36" i="18"/>
  <c r="AD36" i="18"/>
  <c r="AC36" i="18"/>
  <c r="AB36" i="18"/>
  <c r="AA36" i="18"/>
  <c r="Z36" i="18"/>
  <c r="Y36" i="18"/>
  <c r="X36" i="18"/>
  <c r="W36" i="18"/>
  <c r="V36" i="18"/>
  <c r="U36" i="18"/>
  <c r="T36" i="18"/>
  <c r="S36" i="18"/>
  <c r="R36" i="18"/>
  <c r="Q36" i="18"/>
  <c r="P36" i="18"/>
  <c r="O36" i="18"/>
  <c r="N36" i="18"/>
  <c r="M36" i="18"/>
  <c r="L36" i="18"/>
  <c r="K36" i="18"/>
  <c r="J36" i="18"/>
  <c r="I36" i="18"/>
  <c r="H36" i="18"/>
  <c r="G36" i="18"/>
  <c r="C36" i="18"/>
  <c r="AF35" i="18"/>
  <c r="AE35" i="18"/>
  <c r="AD35" i="18"/>
  <c r="AC35" i="18"/>
  <c r="AB35" i="18"/>
  <c r="AA35" i="18"/>
  <c r="Z35" i="18"/>
  <c r="Y35" i="18"/>
  <c r="X35" i="18"/>
  <c r="W35" i="18"/>
  <c r="V35" i="18"/>
  <c r="U35" i="18"/>
  <c r="T35" i="18"/>
  <c r="S35" i="18"/>
  <c r="R35" i="18"/>
  <c r="Q35" i="18"/>
  <c r="P35" i="18"/>
  <c r="O35" i="18"/>
  <c r="N35" i="18"/>
  <c r="M35" i="18"/>
  <c r="L35" i="18"/>
  <c r="K35" i="18"/>
  <c r="J35" i="18"/>
  <c r="I35" i="18"/>
  <c r="H35" i="18"/>
  <c r="G35" i="18"/>
  <c r="C35" i="18"/>
  <c r="C34" i="18"/>
  <c r="C33" i="18"/>
  <c r="C32" i="18"/>
  <c r="C31" i="18"/>
  <c r="C30" i="18"/>
  <c r="AF29" i="18"/>
  <c r="AE29" i="18"/>
  <c r="AD29" i="18"/>
  <c r="AC29" i="18"/>
  <c r="AB29" i="18"/>
  <c r="AA29" i="18"/>
  <c r="Z29" i="18"/>
  <c r="Y29" i="18"/>
  <c r="X29" i="18"/>
  <c r="W29" i="18"/>
  <c r="V29" i="18"/>
  <c r="U29" i="18"/>
  <c r="T29" i="18"/>
  <c r="S29" i="18"/>
  <c r="R29" i="18"/>
  <c r="Q29" i="18"/>
  <c r="P29" i="18"/>
  <c r="O29" i="18"/>
  <c r="N29" i="18"/>
  <c r="M29" i="18"/>
  <c r="L29" i="18"/>
  <c r="K29" i="18"/>
  <c r="J29" i="18"/>
  <c r="I29" i="18"/>
  <c r="H29" i="18"/>
  <c r="G29" i="18"/>
  <c r="C29" i="18"/>
  <c r="C28" i="18"/>
  <c r="AF27" i="18"/>
  <c r="AE27" i="18"/>
  <c r="AD27" i="18"/>
  <c r="AC27" i="18"/>
  <c r="AB27" i="18"/>
  <c r="AA27" i="18"/>
  <c r="Z27" i="18"/>
  <c r="Y27" i="18"/>
  <c r="X27" i="18"/>
  <c r="W27" i="18"/>
  <c r="V27" i="18"/>
  <c r="U27" i="18"/>
  <c r="T27" i="18"/>
  <c r="S27" i="18"/>
  <c r="R27" i="18"/>
  <c r="Q27" i="18"/>
  <c r="P27" i="18"/>
  <c r="O27" i="18"/>
  <c r="N27" i="18"/>
  <c r="M27" i="18"/>
  <c r="L27" i="18"/>
  <c r="K27" i="18"/>
  <c r="J27" i="18"/>
  <c r="I27" i="18"/>
  <c r="H27" i="18"/>
  <c r="G27" i="18"/>
  <c r="C27" i="18"/>
  <c r="AF26" i="18"/>
  <c r="AE26" i="18"/>
  <c r="AD26" i="18"/>
  <c r="AC26" i="18"/>
  <c r="AB26" i="18"/>
  <c r="AA26" i="18"/>
  <c r="Z26" i="18"/>
  <c r="Y26" i="18"/>
  <c r="X26" i="18"/>
  <c r="W26" i="18"/>
  <c r="V26" i="18"/>
  <c r="U26" i="18"/>
  <c r="T26" i="18"/>
  <c r="S26" i="18"/>
  <c r="R26" i="18"/>
  <c r="Q26" i="18"/>
  <c r="P26" i="18"/>
  <c r="O26" i="18"/>
  <c r="N26" i="18"/>
  <c r="M26" i="18"/>
  <c r="L26" i="18"/>
  <c r="K26" i="18"/>
  <c r="J26" i="18"/>
  <c r="I26" i="18"/>
  <c r="H26" i="18"/>
  <c r="G26" i="18"/>
  <c r="C26" i="18"/>
  <c r="AF25" i="18"/>
  <c r="AE25" i="18"/>
  <c r="AD25" i="18"/>
  <c r="AC25" i="18"/>
  <c r="AB25" i="18"/>
  <c r="AA25" i="18"/>
  <c r="Z25" i="18"/>
  <c r="Y25" i="18"/>
  <c r="X25" i="18"/>
  <c r="W25" i="18"/>
  <c r="V25" i="18"/>
  <c r="U25" i="18"/>
  <c r="T25" i="18"/>
  <c r="S25" i="18"/>
  <c r="R25" i="18"/>
  <c r="Q25" i="18"/>
  <c r="P25" i="18"/>
  <c r="O25" i="18"/>
  <c r="N25" i="18"/>
  <c r="M25" i="18"/>
  <c r="L25" i="18"/>
  <c r="K25" i="18"/>
  <c r="J25" i="18"/>
  <c r="I25" i="18"/>
  <c r="H25" i="18"/>
  <c r="G25" i="18"/>
  <c r="C25" i="18"/>
  <c r="AF24" i="18"/>
  <c r="AE24" i="18"/>
  <c r="AD24" i="18"/>
  <c r="AC24" i="18"/>
  <c r="AB24" i="18"/>
  <c r="AA24" i="18"/>
  <c r="Z24" i="18"/>
  <c r="Y24" i="18"/>
  <c r="X24" i="18"/>
  <c r="W24" i="18"/>
  <c r="V24" i="18"/>
  <c r="U24" i="18"/>
  <c r="T24" i="18"/>
  <c r="S24" i="18"/>
  <c r="R24" i="18"/>
  <c r="Q24" i="18"/>
  <c r="P24" i="18"/>
  <c r="O24" i="18"/>
  <c r="N24" i="18"/>
  <c r="M24" i="18"/>
  <c r="L24" i="18"/>
  <c r="K24" i="18"/>
  <c r="J24" i="18"/>
  <c r="I24" i="18"/>
  <c r="H24" i="18"/>
  <c r="G24" i="18"/>
  <c r="C24" i="18"/>
  <c r="AF23" i="18"/>
  <c r="AE23" i="18"/>
  <c r="AD23" i="18"/>
  <c r="AC23" i="18"/>
  <c r="AB23" i="18"/>
  <c r="AA23" i="18"/>
  <c r="Z23" i="18"/>
  <c r="Y23" i="18"/>
  <c r="X23" i="18"/>
  <c r="W23" i="18"/>
  <c r="V23" i="18"/>
  <c r="U23" i="18"/>
  <c r="T23" i="18"/>
  <c r="S23" i="18"/>
  <c r="R23" i="18"/>
  <c r="Q23" i="18"/>
  <c r="P23" i="18"/>
  <c r="O23" i="18"/>
  <c r="N23" i="18"/>
  <c r="M23" i="18"/>
  <c r="L23" i="18"/>
  <c r="K23" i="18"/>
  <c r="J23" i="18"/>
  <c r="I23" i="18"/>
  <c r="H23" i="18"/>
  <c r="G23" i="18"/>
  <c r="C23" i="18"/>
  <c r="AF22" i="18"/>
  <c r="AE22" i="18"/>
  <c r="AD22" i="18"/>
  <c r="AC22" i="18"/>
  <c r="AB22" i="18"/>
  <c r="AA22" i="18"/>
  <c r="Z22" i="18"/>
  <c r="Y22" i="18"/>
  <c r="X22" i="18"/>
  <c r="W22" i="18"/>
  <c r="V22" i="18"/>
  <c r="U22" i="18"/>
  <c r="T22" i="18"/>
  <c r="S22" i="18"/>
  <c r="R22" i="18"/>
  <c r="Q22" i="18"/>
  <c r="P22" i="18"/>
  <c r="O22" i="18"/>
  <c r="N22" i="18"/>
  <c r="M22" i="18"/>
  <c r="L22" i="18"/>
  <c r="K22" i="18"/>
  <c r="J22" i="18"/>
  <c r="I22" i="18"/>
  <c r="H22" i="18"/>
  <c r="G22" i="18"/>
  <c r="C22" i="18"/>
  <c r="AF21" i="18"/>
  <c r="AE21" i="18"/>
  <c r="AD21" i="18"/>
  <c r="AC21" i="18"/>
  <c r="AB21" i="18"/>
  <c r="AA21" i="18"/>
  <c r="Z21" i="18"/>
  <c r="Y21" i="18"/>
  <c r="X21" i="18"/>
  <c r="W21" i="18"/>
  <c r="V21" i="18"/>
  <c r="U21" i="18"/>
  <c r="T21" i="18"/>
  <c r="S21" i="18"/>
  <c r="R21" i="18"/>
  <c r="Q21" i="18"/>
  <c r="P21" i="18"/>
  <c r="O21" i="18"/>
  <c r="N21" i="18"/>
  <c r="M21" i="18"/>
  <c r="L21" i="18"/>
  <c r="K21" i="18"/>
  <c r="J21" i="18"/>
  <c r="I21" i="18"/>
  <c r="H21" i="18"/>
  <c r="G21" i="18"/>
  <c r="C21" i="18"/>
  <c r="AF20" i="18"/>
  <c r="AE20" i="18"/>
  <c r="AD20" i="18"/>
  <c r="AC20" i="18"/>
  <c r="AB20" i="18"/>
  <c r="AA20" i="18"/>
  <c r="Z20" i="18"/>
  <c r="Y20" i="18"/>
  <c r="X20" i="18"/>
  <c r="W20" i="18"/>
  <c r="V20" i="18"/>
  <c r="U20" i="18"/>
  <c r="T20" i="18"/>
  <c r="S20" i="18"/>
  <c r="R20" i="18"/>
  <c r="Q20" i="18"/>
  <c r="P20" i="18"/>
  <c r="O20" i="18"/>
  <c r="N20" i="18"/>
  <c r="M20" i="18"/>
  <c r="L20" i="18"/>
  <c r="K20" i="18"/>
  <c r="J20" i="18"/>
  <c r="I20" i="18"/>
  <c r="H20" i="18"/>
  <c r="G20" i="18"/>
  <c r="C20" i="18"/>
  <c r="AF19" i="18"/>
  <c r="AE19" i="18"/>
  <c r="AD19" i="18"/>
  <c r="AC19" i="18"/>
  <c r="AB19" i="18"/>
  <c r="AA19" i="18"/>
  <c r="Z19" i="18"/>
  <c r="Y19" i="18"/>
  <c r="X19" i="18"/>
  <c r="W19" i="18"/>
  <c r="V19" i="18"/>
  <c r="U19" i="18"/>
  <c r="T19" i="18"/>
  <c r="S19" i="18"/>
  <c r="R19" i="18"/>
  <c r="Q19" i="18"/>
  <c r="P19" i="18"/>
  <c r="O19" i="18"/>
  <c r="N19" i="18"/>
  <c r="M19" i="18"/>
  <c r="L19" i="18"/>
  <c r="K19" i="18"/>
  <c r="J19" i="18"/>
  <c r="I19" i="18"/>
  <c r="H19" i="18"/>
  <c r="G19" i="18"/>
  <c r="C19" i="18"/>
  <c r="AF18" i="18"/>
  <c r="AE18" i="18"/>
  <c r="AD18" i="18"/>
  <c r="AC18" i="18"/>
  <c r="AB18" i="18"/>
  <c r="AA18" i="18"/>
  <c r="Z18" i="18"/>
  <c r="Y18" i="18"/>
  <c r="X18" i="18"/>
  <c r="W18" i="18"/>
  <c r="V18" i="18"/>
  <c r="U18" i="18"/>
  <c r="T18" i="18"/>
  <c r="S18" i="18"/>
  <c r="R18" i="18"/>
  <c r="Q18" i="18"/>
  <c r="P18" i="18"/>
  <c r="O18" i="18"/>
  <c r="N18" i="18"/>
  <c r="M18" i="18"/>
  <c r="L18" i="18"/>
  <c r="K18" i="18"/>
  <c r="J18" i="18"/>
  <c r="I18" i="18"/>
  <c r="H18" i="18"/>
  <c r="G18" i="18"/>
  <c r="C18" i="18"/>
  <c r="AF17" i="18"/>
  <c r="AE17" i="18"/>
  <c r="AD17" i="18"/>
  <c r="AC17" i="18"/>
  <c r="AB17" i="18"/>
  <c r="AA17" i="18"/>
  <c r="Z17" i="18"/>
  <c r="Y17" i="18"/>
  <c r="X17" i="18"/>
  <c r="W17" i="18"/>
  <c r="V17" i="18"/>
  <c r="U17" i="18"/>
  <c r="T17" i="18"/>
  <c r="S17" i="18"/>
  <c r="R17" i="18"/>
  <c r="Q17" i="18"/>
  <c r="P17" i="18"/>
  <c r="O17" i="18"/>
  <c r="N17" i="18"/>
  <c r="M17" i="18"/>
  <c r="L17" i="18"/>
  <c r="K17" i="18"/>
  <c r="J17" i="18"/>
  <c r="I17" i="18"/>
  <c r="H17" i="18"/>
  <c r="G17" i="18"/>
  <c r="C17" i="18"/>
  <c r="AF16" i="18"/>
  <c r="AE16" i="18"/>
  <c r="AD16" i="18"/>
  <c r="AC16" i="18"/>
  <c r="AB16" i="18"/>
  <c r="AA16" i="18"/>
  <c r="Z16" i="18"/>
  <c r="Y16" i="18"/>
  <c r="X16" i="18"/>
  <c r="W16" i="18"/>
  <c r="V16" i="18"/>
  <c r="U16" i="18"/>
  <c r="T16" i="18"/>
  <c r="S16" i="18"/>
  <c r="R16" i="18"/>
  <c r="Q16" i="18"/>
  <c r="P16" i="18"/>
  <c r="O16" i="18"/>
  <c r="N16" i="18"/>
  <c r="M16" i="18"/>
  <c r="L16" i="18"/>
  <c r="K16" i="18"/>
  <c r="J16" i="18"/>
  <c r="I16" i="18"/>
  <c r="H16" i="18"/>
  <c r="G16" i="18"/>
  <c r="C16" i="18"/>
  <c r="C15" i="18"/>
  <c r="AF14" i="18"/>
  <c r="AE14" i="18"/>
  <c r="AD14" i="18"/>
  <c r="AC14" i="18"/>
  <c r="AB14" i="18"/>
  <c r="AA14" i="18"/>
  <c r="Z14" i="18"/>
  <c r="Y14" i="18"/>
  <c r="X14" i="18"/>
  <c r="W14" i="18"/>
  <c r="V14" i="18"/>
  <c r="U14" i="18"/>
  <c r="T14" i="18"/>
  <c r="S14" i="18"/>
  <c r="R14" i="18"/>
  <c r="Q14" i="18"/>
  <c r="P14" i="18"/>
  <c r="O14" i="18"/>
  <c r="N14" i="18"/>
  <c r="M14" i="18"/>
  <c r="L14" i="18"/>
  <c r="K14" i="18"/>
  <c r="J14" i="18"/>
  <c r="I14" i="18"/>
  <c r="H14" i="18"/>
  <c r="G14" i="18"/>
  <c r="C14" i="18"/>
  <c r="AF13" i="18"/>
  <c r="AE13" i="18"/>
  <c r="AD13" i="18"/>
  <c r="AC13" i="18"/>
  <c r="AB13" i="18"/>
  <c r="AA13" i="18"/>
  <c r="Z13" i="18"/>
  <c r="Y13" i="18"/>
  <c r="X13" i="18"/>
  <c r="W13" i="18"/>
  <c r="V13" i="18"/>
  <c r="U13" i="18"/>
  <c r="T13" i="18"/>
  <c r="S13" i="18"/>
  <c r="R13" i="18"/>
  <c r="Q13" i="18"/>
  <c r="P13" i="18"/>
  <c r="O13" i="18"/>
  <c r="N13" i="18"/>
  <c r="M13" i="18"/>
  <c r="L13" i="18"/>
  <c r="K13" i="18"/>
  <c r="J13" i="18"/>
  <c r="I13" i="18"/>
  <c r="H13" i="18"/>
  <c r="G13" i="18"/>
  <c r="C13" i="18"/>
  <c r="AF12" i="18"/>
  <c r="AE12" i="18"/>
  <c r="AD12" i="18"/>
  <c r="AC12" i="18"/>
  <c r="AB12" i="18"/>
  <c r="AA12" i="18"/>
  <c r="Z12" i="18"/>
  <c r="Y12" i="18"/>
  <c r="X12" i="18"/>
  <c r="W12" i="18"/>
  <c r="V12" i="18"/>
  <c r="U12" i="18"/>
  <c r="T12" i="18"/>
  <c r="S12" i="18"/>
  <c r="R12" i="18"/>
  <c r="Q12" i="18"/>
  <c r="P12" i="18"/>
  <c r="O12" i="18"/>
  <c r="N12" i="18"/>
  <c r="M12" i="18"/>
  <c r="L12" i="18"/>
  <c r="K12" i="18"/>
  <c r="J12" i="18"/>
  <c r="I12" i="18"/>
  <c r="H12" i="18"/>
  <c r="G12" i="18"/>
  <c r="C12" i="18"/>
  <c r="AF11" i="18"/>
  <c r="AE11" i="18"/>
  <c r="AD11" i="18"/>
  <c r="AC11" i="18"/>
  <c r="AB11" i="18"/>
  <c r="AA11" i="18"/>
  <c r="Z11" i="18"/>
  <c r="Y11" i="18"/>
  <c r="X11" i="18"/>
  <c r="W11" i="18"/>
  <c r="V11" i="18"/>
  <c r="U11" i="18"/>
  <c r="T11" i="18"/>
  <c r="S11" i="18"/>
  <c r="R11" i="18"/>
  <c r="Q11" i="18"/>
  <c r="P11" i="18"/>
  <c r="O11" i="18"/>
  <c r="N11" i="18"/>
  <c r="M11" i="18"/>
  <c r="L11" i="18"/>
  <c r="K11" i="18"/>
  <c r="J11" i="18"/>
  <c r="I11" i="18"/>
  <c r="H11" i="18"/>
  <c r="G11" i="18"/>
  <c r="C11" i="18"/>
  <c r="AF10" i="18"/>
  <c r="AE10" i="18"/>
  <c r="AD10" i="18"/>
  <c r="AC10" i="18"/>
  <c r="AB10" i="18"/>
  <c r="AA10" i="18"/>
  <c r="Z10" i="18"/>
  <c r="Y10" i="18"/>
  <c r="X10" i="18"/>
  <c r="W10" i="18"/>
  <c r="V10" i="18"/>
  <c r="U10" i="18"/>
  <c r="T10" i="18"/>
  <c r="S10" i="18"/>
  <c r="R10" i="18"/>
  <c r="Q10" i="18"/>
  <c r="P10" i="18"/>
  <c r="O10" i="18"/>
  <c r="N10" i="18"/>
  <c r="M10" i="18"/>
  <c r="L10" i="18"/>
  <c r="K10" i="18"/>
  <c r="J10" i="18"/>
  <c r="I10" i="18"/>
  <c r="H10" i="18"/>
  <c r="G10" i="18"/>
  <c r="C10" i="18"/>
  <c r="AF9" i="18"/>
  <c r="AE9" i="18"/>
  <c r="AD9" i="18"/>
  <c r="AC9" i="18"/>
  <c r="AB9" i="18"/>
  <c r="AA9" i="18"/>
  <c r="Z9" i="18"/>
  <c r="Y9" i="18"/>
  <c r="X9" i="18"/>
  <c r="W9" i="18"/>
  <c r="V9" i="18"/>
  <c r="U9" i="18"/>
  <c r="T9" i="18"/>
  <c r="S9" i="18"/>
  <c r="R9" i="18"/>
  <c r="Q9" i="18"/>
  <c r="P9" i="18"/>
  <c r="O9" i="18"/>
  <c r="N9" i="18"/>
  <c r="M9" i="18"/>
  <c r="L9" i="18"/>
  <c r="K9" i="18"/>
  <c r="J9" i="18"/>
  <c r="I9" i="18"/>
  <c r="H9" i="18"/>
  <c r="G9" i="18"/>
  <c r="C9" i="18"/>
  <c r="AF8" i="18"/>
  <c r="AE8" i="18"/>
  <c r="AD8" i="18"/>
  <c r="AC8" i="18"/>
  <c r="AB8" i="18"/>
  <c r="AA8" i="18"/>
  <c r="Z8" i="18"/>
  <c r="Y8" i="18"/>
  <c r="X8" i="18"/>
  <c r="W8" i="18"/>
  <c r="V8" i="18"/>
  <c r="U8" i="18"/>
  <c r="T8" i="18"/>
  <c r="S8" i="18"/>
  <c r="R8" i="18"/>
  <c r="Q8" i="18"/>
  <c r="P8" i="18"/>
  <c r="O8" i="18"/>
  <c r="N8" i="18"/>
  <c r="M8" i="18"/>
  <c r="L8" i="18"/>
  <c r="K8" i="18"/>
  <c r="J8" i="18"/>
  <c r="I8" i="18"/>
  <c r="H8" i="18"/>
  <c r="G8" i="18"/>
  <c r="C8" i="18"/>
  <c r="AF7" i="18"/>
  <c r="AE7" i="18"/>
  <c r="AD7" i="18"/>
  <c r="AC7" i="18"/>
  <c r="AB7" i="18"/>
  <c r="AA7" i="18"/>
  <c r="Z7" i="18"/>
  <c r="Y7" i="18"/>
  <c r="X7" i="18"/>
  <c r="W7" i="18"/>
  <c r="V7" i="18"/>
  <c r="U7" i="18"/>
  <c r="T7" i="18"/>
  <c r="S7" i="18"/>
  <c r="R7" i="18"/>
  <c r="Q7" i="18"/>
  <c r="P7" i="18"/>
  <c r="O7" i="18"/>
  <c r="N7" i="18"/>
  <c r="M7" i="18"/>
  <c r="L7" i="18"/>
  <c r="K7" i="18"/>
  <c r="J7" i="18"/>
  <c r="I7" i="18"/>
  <c r="H7" i="18"/>
  <c r="G7" i="18"/>
  <c r="C7" i="18"/>
  <c r="AF6" i="18"/>
  <c r="AE6" i="18"/>
  <c r="AD6" i="18"/>
  <c r="AC6" i="18"/>
  <c r="AB6" i="18"/>
  <c r="AA6" i="18"/>
  <c r="Z6" i="18"/>
  <c r="Y6" i="18"/>
  <c r="X6" i="18"/>
  <c r="W6" i="18"/>
  <c r="V6" i="18"/>
  <c r="U6" i="18"/>
  <c r="T6" i="18"/>
  <c r="S6" i="18"/>
  <c r="R6" i="18"/>
  <c r="Q6" i="18"/>
  <c r="P6" i="18"/>
  <c r="O6" i="18"/>
  <c r="N6" i="18"/>
  <c r="M6" i="18"/>
  <c r="L6" i="18"/>
  <c r="K6" i="18"/>
  <c r="J6" i="18"/>
  <c r="I6" i="18"/>
  <c r="H6" i="18"/>
  <c r="G6" i="18"/>
  <c r="C6" i="18"/>
  <c r="AF5" i="18"/>
  <c r="AE5" i="18"/>
  <c r="AD5" i="18"/>
  <c r="AC5" i="18"/>
  <c r="AB5" i="18"/>
  <c r="AA5" i="18"/>
  <c r="Z5" i="18"/>
  <c r="Y5" i="18"/>
  <c r="X5" i="18"/>
  <c r="W5" i="18"/>
  <c r="V5" i="18"/>
  <c r="U5" i="18"/>
  <c r="T5" i="18"/>
  <c r="S5" i="18"/>
  <c r="R5" i="18"/>
  <c r="Q5" i="18"/>
  <c r="P5" i="18"/>
  <c r="O5" i="18"/>
  <c r="N5" i="18"/>
  <c r="M5" i="18"/>
  <c r="L5" i="18"/>
  <c r="K5" i="18"/>
  <c r="J5" i="18"/>
  <c r="I5" i="18"/>
  <c r="H5" i="18"/>
  <c r="G5" i="18"/>
  <c r="C5" i="18"/>
  <c r="AE2" i="18"/>
  <c r="AE127" i="18" s="1"/>
  <c r="AI129" i="18"/>
  <c r="AH127" i="18"/>
  <c r="AG127" i="18"/>
  <c r="AF127" i="18"/>
  <c r="AD127" i="18"/>
  <c r="AB127" i="18"/>
  <c r="Z127" i="18"/>
  <c r="X127" i="18"/>
  <c r="V127" i="18"/>
  <c r="T127" i="18"/>
  <c r="R127" i="18"/>
  <c r="P127" i="18"/>
  <c r="N127" i="18"/>
  <c r="L127" i="18"/>
  <c r="J127" i="18"/>
  <c r="H127" i="18"/>
  <c r="F127" i="18"/>
  <c r="G126" i="18"/>
  <c r="F51" i="17"/>
  <c r="B51" i="17"/>
  <c r="H50" i="17"/>
  <c r="G50" i="17"/>
  <c r="D50" i="17"/>
  <c r="C50" i="17"/>
  <c r="G49" i="17"/>
  <c r="C49" i="17"/>
  <c r="H48" i="17"/>
  <c r="G48" i="17"/>
  <c r="D48" i="17"/>
  <c r="C48" i="17"/>
  <c r="H47" i="17"/>
  <c r="G47" i="17"/>
  <c r="D47" i="17"/>
  <c r="C47" i="17"/>
  <c r="H45" i="17"/>
  <c r="G45" i="17"/>
  <c r="D45" i="17"/>
  <c r="C45" i="17"/>
  <c r="H44" i="17"/>
  <c r="G44" i="17"/>
  <c r="D44" i="17"/>
  <c r="C44" i="17"/>
  <c r="G43" i="17"/>
  <c r="C43" i="17"/>
  <c r="H42" i="17"/>
  <c r="G42" i="17"/>
  <c r="D42" i="17"/>
  <c r="C42" i="17"/>
  <c r="H41" i="17"/>
  <c r="G41" i="17"/>
  <c r="D41" i="17"/>
  <c r="C41" i="17"/>
  <c r="H39" i="17"/>
  <c r="G39" i="17"/>
  <c r="D39" i="17"/>
  <c r="C39" i="17"/>
  <c r="H38" i="17"/>
  <c r="G38" i="17"/>
  <c r="F38" i="17"/>
  <c r="E38" i="17"/>
  <c r="D38" i="17"/>
  <c r="C38" i="17"/>
  <c r="B38" i="17"/>
  <c r="F37" i="17"/>
  <c r="E37" i="17"/>
  <c r="D37" i="17"/>
  <c r="C37" i="17"/>
  <c r="B37" i="17"/>
  <c r="F36" i="17"/>
  <c r="E36" i="17"/>
  <c r="D36" i="17"/>
  <c r="C36" i="17"/>
  <c r="B36" i="17"/>
  <c r="I35" i="17"/>
  <c r="H35" i="17"/>
  <c r="G35" i="17"/>
  <c r="F35" i="17"/>
  <c r="E35" i="17"/>
  <c r="D35" i="17"/>
  <c r="C35" i="17"/>
  <c r="B35" i="17"/>
  <c r="C231" i="16"/>
  <c r="P230" i="16"/>
  <c r="O230" i="16"/>
  <c r="N230" i="16"/>
  <c r="M230" i="16"/>
  <c r="L230" i="16"/>
  <c r="K230" i="16"/>
  <c r="J230" i="16"/>
  <c r="I230" i="16"/>
  <c r="H230" i="16"/>
  <c r="G230" i="16"/>
  <c r="F230" i="16"/>
  <c r="E230" i="16"/>
  <c r="D230" i="16"/>
  <c r="C230" i="16"/>
  <c r="T230" i="16" s="1"/>
  <c r="P229" i="16"/>
  <c r="O229" i="16"/>
  <c r="N229" i="16"/>
  <c r="M229" i="16"/>
  <c r="L229" i="16"/>
  <c r="K229" i="16"/>
  <c r="J229" i="16"/>
  <c r="I229" i="16"/>
  <c r="H229" i="16"/>
  <c r="G229" i="16"/>
  <c r="F229" i="16"/>
  <c r="E229" i="16"/>
  <c r="D229" i="16"/>
  <c r="C229" i="16"/>
  <c r="T229" i="16" s="1"/>
  <c r="C228" i="16"/>
  <c r="T228" i="16" s="1"/>
  <c r="C227" i="16"/>
  <c r="T227" i="16" s="1"/>
  <c r="S196" i="16"/>
  <c r="Q196" i="16"/>
  <c r="P196" i="16"/>
  <c r="O196" i="16"/>
  <c r="N196" i="16"/>
  <c r="M196" i="16"/>
  <c r="L196" i="16"/>
  <c r="K196" i="16"/>
  <c r="J196" i="16"/>
  <c r="I196" i="16"/>
  <c r="H196" i="16"/>
  <c r="G196" i="16"/>
  <c r="F196" i="16"/>
  <c r="E196" i="16"/>
  <c r="D196" i="16"/>
  <c r="C196" i="16"/>
  <c r="T196" i="16" s="1"/>
  <c r="C195" i="16"/>
  <c r="T195" i="16" s="1"/>
  <c r="S184" i="16"/>
  <c r="Q184" i="16"/>
  <c r="P184" i="16"/>
  <c r="O184" i="16"/>
  <c r="N184" i="16"/>
  <c r="M184" i="16"/>
  <c r="L184" i="16"/>
  <c r="K184" i="16"/>
  <c r="J184" i="16"/>
  <c r="I184" i="16"/>
  <c r="H184" i="16"/>
  <c r="G184" i="16"/>
  <c r="F184" i="16"/>
  <c r="E184" i="16"/>
  <c r="D184" i="16"/>
  <c r="C184" i="16"/>
  <c r="T184" i="16" s="1"/>
  <c r="C183" i="16"/>
  <c r="T183" i="16" s="1"/>
  <c r="R170" i="16"/>
  <c r="Q170" i="16"/>
  <c r="P170" i="16"/>
  <c r="O170" i="16"/>
  <c r="N170" i="16"/>
  <c r="M170" i="16"/>
  <c r="L170" i="16"/>
  <c r="K170" i="16"/>
  <c r="J170" i="16"/>
  <c r="I170" i="16"/>
  <c r="H170" i="16"/>
  <c r="G170" i="16"/>
  <c r="F170" i="16"/>
  <c r="E170" i="16"/>
  <c r="D170" i="16"/>
  <c r="C170" i="16"/>
  <c r="T170" i="16" s="1"/>
  <c r="K165" i="16"/>
  <c r="G165" i="16"/>
  <c r="M164" i="16"/>
  <c r="L164" i="16"/>
  <c r="I164" i="16"/>
  <c r="H164" i="16"/>
  <c r="L163" i="16"/>
  <c r="H163" i="16"/>
  <c r="M162" i="16"/>
  <c r="L162" i="16"/>
  <c r="I162" i="16"/>
  <c r="H162" i="16"/>
  <c r="M161" i="16"/>
  <c r="L161" i="16"/>
  <c r="I161" i="16"/>
  <c r="H161" i="16"/>
  <c r="M159" i="16"/>
  <c r="L159" i="16"/>
  <c r="I159" i="16"/>
  <c r="H159" i="16"/>
  <c r="M158" i="16"/>
  <c r="L158" i="16"/>
  <c r="I158" i="16"/>
  <c r="H158" i="16"/>
  <c r="L157" i="16"/>
  <c r="H157" i="16"/>
  <c r="M156" i="16"/>
  <c r="L156" i="16"/>
  <c r="I156" i="16"/>
  <c r="H156" i="16"/>
  <c r="M155" i="16"/>
  <c r="L155" i="16"/>
  <c r="I155" i="16"/>
  <c r="H155" i="16"/>
  <c r="M153" i="16"/>
  <c r="L153" i="16"/>
  <c r="I153" i="16"/>
  <c r="H153" i="16"/>
  <c r="M152" i="16"/>
  <c r="L152" i="16"/>
  <c r="K152" i="16"/>
  <c r="J152" i="16"/>
  <c r="I152" i="16"/>
  <c r="H152" i="16"/>
  <c r="G152" i="16"/>
  <c r="K151" i="16"/>
  <c r="J151" i="16"/>
  <c r="I151" i="16"/>
  <c r="H151" i="16"/>
  <c r="G151" i="16"/>
  <c r="K150" i="16"/>
  <c r="J150" i="16"/>
  <c r="I150" i="16"/>
  <c r="H150" i="16"/>
  <c r="G150" i="16"/>
  <c r="N149" i="16"/>
  <c r="M149" i="16"/>
  <c r="L149" i="16"/>
  <c r="K149" i="16"/>
  <c r="J149" i="16"/>
  <c r="I149" i="16"/>
  <c r="H149" i="16"/>
  <c r="G149" i="16"/>
  <c r="Q146" i="16"/>
  <c r="D146" i="16"/>
  <c r="Q145" i="16"/>
  <c r="P145" i="16"/>
  <c r="O145" i="16"/>
  <c r="N145" i="16"/>
  <c r="M145" i="16"/>
  <c r="L145" i="16"/>
  <c r="K145" i="16"/>
  <c r="J145" i="16"/>
  <c r="I145" i="16"/>
  <c r="H145" i="16"/>
  <c r="G145" i="16"/>
  <c r="F145" i="16"/>
  <c r="E145" i="16"/>
  <c r="D145" i="16"/>
  <c r="C145" i="16"/>
  <c r="Q144" i="16"/>
  <c r="C144" i="16"/>
  <c r="T144" i="16" s="1"/>
  <c r="C143" i="16"/>
  <c r="T143" i="16" s="1"/>
  <c r="C142" i="16"/>
  <c r="T142" i="16" s="1"/>
  <c r="P141" i="16"/>
  <c r="O141" i="16"/>
  <c r="N141" i="16"/>
  <c r="M141" i="16"/>
  <c r="L141" i="16"/>
  <c r="K141" i="16"/>
  <c r="J141" i="16"/>
  <c r="I141" i="16"/>
  <c r="H141" i="16"/>
  <c r="G141" i="16"/>
  <c r="F141" i="16"/>
  <c r="E141" i="16"/>
  <c r="D141" i="16"/>
  <c r="C141" i="16"/>
  <c r="T141" i="16" s="1"/>
  <c r="P140" i="16"/>
  <c r="O140" i="16"/>
  <c r="N140" i="16"/>
  <c r="M140" i="16"/>
  <c r="L140" i="16"/>
  <c r="K140" i="16"/>
  <c r="J140" i="16"/>
  <c r="I140" i="16"/>
  <c r="H140" i="16"/>
  <c r="G140" i="16"/>
  <c r="F140" i="16"/>
  <c r="E140" i="16"/>
  <c r="D140" i="16"/>
  <c r="C140" i="16"/>
  <c r="P139" i="16"/>
  <c r="O139" i="16"/>
  <c r="N139" i="16"/>
  <c r="M139" i="16"/>
  <c r="L139" i="16"/>
  <c r="K139" i="16"/>
  <c r="J139" i="16"/>
  <c r="I139" i="16"/>
  <c r="H139" i="16"/>
  <c r="G139" i="16"/>
  <c r="F139" i="16"/>
  <c r="E139" i="16"/>
  <c r="D139" i="16"/>
  <c r="C139" i="16"/>
  <c r="T139" i="16" s="1"/>
  <c r="P138" i="16"/>
  <c r="O138" i="16"/>
  <c r="N138" i="16"/>
  <c r="M138" i="16"/>
  <c r="L138" i="16"/>
  <c r="K138" i="16"/>
  <c r="J138" i="16"/>
  <c r="I138" i="16"/>
  <c r="H138" i="16"/>
  <c r="G138" i="16"/>
  <c r="F138" i="16"/>
  <c r="E138" i="16"/>
  <c r="D138" i="16"/>
  <c r="C138" i="16"/>
  <c r="T138" i="16" s="1"/>
  <c r="P137" i="16"/>
  <c r="O137" i="16"/>
  <c r="N137" i="16"/>
  <c r="M137" i="16"/>
  <c r="L137" i="16"/>
  <c r="K137" i="16"/>
  <c r="J137" i="16"/>
  <c r="I137" i="16"/>
  <c r="H137" i="16"/>
  <c r="G137" i="16"/>
  <c r="F137" i="16"/>
  <c r="E137" i="16"/>
  <c r="D137" i="16"/>
  <c r="C137" i="16"/>
  <c r="C136" i="16"/>
  <c r="P135" i="16"/>
  <c r="O135" i="16"/>
  <c r="N135" i="16"/>
  <c r="M135" i="16"/>
  <c r="L135" i="16"/>
  <c r="K135" i="16"/>
  <c r="J135" i="16"/>
  <c r="I135" i="16"/>
  <c r="H135" i="16"/>
  <c r="G135" i="16"/>
  <c r="F135" i="16"/>
  <c r="E135" i="16"/>
  <c r="D135" i="16"/>
  <c r="C135" i="16"/>
  <c r="T135" i="16" s="1"/>
  <c r="C134" i="16"/>
  <c r="T134" i="16" s="1"/>
  <c r="P133" i="16"/>
  <c r="O133" i="16"/>
  <c r="N133" i="16"/>
  <c r="M133" i="16"/>
  <c r="L133" i="16"/>
  <c r="K133" i="16"/>
  <c r="J133" i="16"/>
  <c r="I133" i="16"/>
  <c r="H133" i="16"/>
  <c r="G133" i="16"/>
  <c r="F133" i="16"/>
  <c r="E133" i="16"/>
  <c r="D133" i="16"/>
  <c r="C133" i="16"/>
  <c r="T133" i="16" s="1"/>
  <c r="C132" i="16"/>
  <c r="T132" i="16" s="1"/>
  <c r="P131" i="16"/>
  <c r="O131" i="16"/>
  <c r="N131" i="16"/>
  <c r="M131" i="16"/>
  <c r="L131" i="16"/>
  <c r="K131" i="16"/>
  <c r="J131" i="16"/>
  <c r="I131" i="16"/>
  <c r="H131" i="16"/>
  <c r="G131" i="16"/>
  <c r="F131" i="16"/>
  <c r="E131" i="16"/>
  <c r="D131" i="16"/>
  <c r="C131" i="16"/>
  <c r="T131" i="16" s="1"/>
  <c r="C130" i="16"/>
  <c r="T130" i="16" s="1"/>
  <c r="P129" i="16"/>
  <c r="O129" i="16"/>
  <c r="N129" i="16"/>
  <c r="M129" i="16"/>
  <c r="L129" i="16"/>
  <c r="K129" i="16"/>
  <c r="J129" i="16"/>
  <c r="I129" i="16"/>
  <c r="H129" i="16"/>
  <c r="G129" i="16"/>
  <c r="F129" i="16"/>
  <c r="E129" i="16"/>
  <c r="D129" i="16"/>
  <c r="C129" i="16"/>
  <c r="T129" i="16" s="1"/>
  <c r="P128" i="16"/>
  <c r="O128" i="16"/>
  <c r="N128" i="16"/>
  <c r="M128" i="16"/>
  <c r="L128" i="16"/>
  <c r="K128" i="16"/>
  <c r="J128" i="16"/>
  <c r="I128" i="16"/>
  <c r="H128" i="16"/>
  <c r="G128" i="16"/>
  <c r="F128" i="16"/>
  <c r="E128" i="16"/>
  <c r="D128" i="16"/>
  <c r="C128" i="16"/>
  <c r="T128" i="16" s="1"/>
  <c r="C127" i="16"/>
  <c r="T127" i="16" s="1"/>
  <c r="C126" i="16"/>
  <c r="T126" i="16" s="1"/>
  <c r="Q125" i="16"/>
  <c r="P125" i="16"/>
  <c r="O125" i="16"/>
  <c r="N125" i="16"/>
  <c r="M125" i="16"/>
  <c r="L125" i="16"/>
  <c r="K125" i="16"/>
  <c r="J125" i="16"/>
  <c r="I125" i="16"/>
  <c r="H125" i="16"/>
  <c r="G125" i="16"/>
  <c r="F125" i="16"/>
  <c r="E125" i="16"/>
  <c r="D125" i="16"/>
  <c r="C125" i="16"/>
  <c r="T125" i="16" s="1"/>
  <c r="C124" i="16"/>
  <c r="T124" i="16" s="1"/>
  <c r="C123" i="16"/>
  <c r="T123" i="16" s="1"/>
  <c r="Q117" i="16"/>
  <c r="P117" i="16"/>
  <c r="O117" i="16"/>
  <c r="N117" i="16"/>
  <c r="M117" i="16"/>
  <c r="L117" i="16"/>
  <c r="K117" i="16"/>
  <c r="J117" i="16"/>
  <c r="I117" i="16"/>
  <c r="H117" i="16"/>
  <c r="G117" i="16"/>
  <c r="F117" i="16"/>
  <c r="E117" i="16"/>
  <c r="D117" i="16"/>
  <c r="C117" i="16"/>
  <c r="T117" i="16" s="1"/>
  <c r="C116" i="16"/>
  <c r="T116" i="16" s="1"/>
  <c r="Q110" i="16"/>
  <c r="P110" i="16"/>
  <c r="O110" i="16"/>
  <c r="N110" i="16"/>
  <c r="M110" i="16"/>
  <c r="L110" i="16"/>
  <c r="K110" i="16"/>
  <c r="J110" i="16"/>
  <c r="I110" i="16"/>
  <c r="H110" i="16"/>
  <c r="G110" i="16"/>
  <c r="F110" i="16"/>
  <c r="E110" i="16"/>
  <c r="D110" i="16"/>
  <c r="C110" i="16"/>
  <c r="T110" i="16" s="1"/>
  <c r="C109" i="16"/>
  <c r="T109" i="16" s="1"/>
  <c r="C108" i="16"/>
  <c r="T108" i="16" s="1"/>
  <c r="Q97" i="16"/>
  <c r="P97" i="16"/>
  <c r="O97" i="16"/>
  <c r="N97" i="16"/>
  <c r="M97" i="16"/>
  <c r="L97" i="16"/>
  <c r="K97" i="16"/>
  <c r="J97" i="16"/>
  <c r="I97" i="16"/>
  <c r="H97" i="16"/>
  <c r="G97" i="16"/>
  <c r="F97" i="16"/>
  <c r="E97" i="16"/>
  <c r="D97" i="16"/>
  <c r="C97" i="16"/>
  <c r="T97" i="16" s="1"/>
  <c r="C96" i="16"/>
  <c r="T96" i="16" s="1"/>
  <c r="Q85" i="16"/>
  <c r="P85" i="16"/>
  <c r="O85" i="16"/>
  <c r="N85" i="16"/>
  <c r="M85" i="16"/>
  <c r="L85" i="16"/>
  <c r="K85" i="16"/>
  <c r="J85" i="16"/>
  <c r="I85" i="16"/>
  <c r="H85" i="16"/>
  <c r="G85" i="16"/>
  <c r="F85" i="16"/>
  <c r="E85" i="16"/>
  <c r="D85" i="16"/>
  <c r="C85" i="16"/>
  <c r="T85" i="16" s="1"/>
  <c r="C84" i="16"/>
  <c r="T84" i="16" s="1"/>
  <c r="C83" i="16"/>
  <c r="T83" i="16" s="1"/>
  <c r="C82" i="16"/>
  <c r="T82" i="16" s="1"/>
  <c r="C45" i="16"/>
  <c r="T45" i="16" s="1"/>
  <c r="Q34" i="16"/>
  <c r="P34" i="16"/>
  <c r="O34" i="16"/>
  <c r="N34" i="16"/>
  <c r="M34" i="16"/>
  <c r="L34" i="16"/>
  <c r="K34" i="16"/>
  <c r="J34" i="16"/>
  <c r="I34" i="16"/>
  <c r="H34" i="16"/>
  <c r="G34" i="16"/>
  <c r="F34" i="16"/>
  <c r="E34" i="16"/>
  <c r="D34" i="16"/>
  <c r="C34" i="16"/>
  <c r="T34" i="16" s="1"/>
  <c r="C33" i="16"/>
  <c r="T33" i="16" s="1"/>
  <c r="C32" i="16"/>
  <c r="T32" i="16" s="1"/>
  <c r="C31" i="16"/>
  <c r="T31" i="16" s="1"/>
  <c r="C30" i="16"/>
  <c r="T30" i="16" s="1"/>
  <c r="C29" i="16"/>
  <c r="T29" i="16" s="1"/>
  <c r="C28" i="16"/>
  <c r="T28" i="16" s="1"/>
  <c r="R27" i="16"/>
  <c r="C27" i="16"/>
  <c r="T27" i="16" s="1"/>
  <c r="R15" i="16"/>
  <c r="Q15" i="16"/>
  <c r="P15" i="16"/>
  <c r="O15" i="16"/>
  <c r="N15" i="16"/>
  <c r="M15" i="16"/>
  <c r="L15" i="16"/>
  <c r="K15" i="16"/>
  <c r="J15" i="16"/>
  <c r="I15" i="16"/>
  <c r="H15" i="16"/>
  <c r="G15" i="16"/>
  <c r="F15" i="16"/>
  <c r="E15" i="16"/>
  <c r="D15" i="16"/>
  <c r="C15" i="16"/>
  <c r="T15" i="16" s="1"/>
  <c r="R14" i="16"/>
  <c r="C14" i="16"/>
  <c r="T14" i="16" s="1"/>
  <c r="R13" i="16"/>
  <c r="R12" i="16"/>
  <c r="R11" i="16"/>
  <c r="R10" i="16"/>
  <c r="R9" i="16"/>
  <c r="R8" i="16"/>
  <c r="R7" i="16"/>
  <c r="R6" i="16"/>
  <c r="R5" i="16"/>
  <c r="R4" i="16"/>
  <c r="S3" i="16"/>
  <c r="R3" i="16"/>
  <c r="Q3" i="16"/>
  <c r="P3" i="16"/>
  <c r="O3" i="16"/>
  <c r="N3" i="16"/>
  <c r="M3" i="16"/>
  <c r="L3" i="16"/>
  <c r="K3" i="16"/>
  <c r="J3" i="16"/>
  <c r="I3" i="16"/>
  <c r="H3" i="16"/>
  <c r="G3" i="16"/>
  <c r="F3" i="16"/>
  <c r="E3" i="16"/>
  <c r="D3" i="16"/>
  <c r="C3" i="16"/>
  <c r="S2" i="16"/>
  <c r="R2" i="16"/>
  <c r="Q2" i="16"/>
  <c r="P2" i="16"/>
  <c r="C2" i="16"/>
  <c r="T231" i="16"/>
  <c r="T140" i="16"/>
  <c r="T137" i="16"/>
  <c r="T136" i="16"/>
  <c r="Q85" i="15"/>
  <c r="P85" i="15"/>
  <c r="O85" i="15"/>
  <c r="N85" i="15"/>
  <c r="M85" i="15"/>
  <c r="L85" i="15"/>
  <c r="K85" i="15"/>
  <c r="J85" i="15"/>
  <c r="I85" i="15"/>
  <c r="H85" i="15"/>
  <c r="G85" i="15"/>
  <c r="F85" i="15"/>
  <c r="E85" i="15"/>
  <c r="D85" i="15"/>
  <c r="C85" i="15"/>
  <c r="S85" i="15" s="1"/>
  <c r="B85" i="15"/>
  <c r="C84" i="15"/>
  <c r="S84" i="15" s="1"/>
  <c r="B84" i="15"/>
  <c r="C83" i="15"/>
  <c r="S83" i="15" s="1"/>
  <c r="B83" i="15"/>
  <c r="C82" i="15"/>
  <c r="S82" i="15" s="1"/>
  <c r="B82" i="15"/>
  <c r="P81" i="15"/>
  <c r="O81" i="15"/>
  <c r="N81" i="15"/>
  <c r="M81" i="15"/>
  <c r="L81" i="15"/>
  <c r="K81" i="15"/>
  <c r="J81" i="15"/>
  <c r="I81" i="15"/>
  <c r="H81" i="15"/>
  <c r="G81" i="15"/>
  <c r="F81" i="15"/>
  <c r="E81" i="15"/>
  <c r="D81" i="15"/>
  <c r="C81" i="15"/>
  <c r="S81" i="15" s="1"/>
  <c r="B81" i="15"/>
  <c r="P80" i="15"/>
  <c r="O80" i="15"/>
  <c r="N80" i="15"/>
  <c r="M80" i="15"/>
  <c r="L80" i="15"/>
  <c r="K80" i="15"/>
  <c r="J80" i="15"/>
  <c r="I80" i="15"/>
  <c r="H80" i="15"/>
  <c r="G80" i="15"/>
  <c r="F80" i="15"/>
  <c r="E80" i="15"/>
  <c r="D80" i="15"/>
  <c r="C80" i="15"/>
  <c r="S80" i="15" s="1"/>
  <c r="B80" i="15"/>
  <c r="P79" i="15"/>
  <c r="O79" i="15"/>
  <c r="N79" i="15"/>
  <c r="M79" i="15"/>
  <c r="L79" i="15"/>
  <c r="K79" i="15"/>
  <c r="J79" i="15"/>
  <c r="I79" i="15"/>
  <c r="H79" i="15"/>
  <c r="G79" i="15"/>
  <c r="F79" i="15"/>
  <c r="E79" i="15"/>
  <c r="D79" i="15"/>
  <c r="C79" i="15"/>
  <c r="S79" i="15" s="1"/>
  <c r="B79" i="15"/>
  <c r="P78" i="15"/>
  <c r="O78" i="15"/>
  <c r="N78" i="15"/>
  <c r="M78" i="15"/>
  <c r="L78" i="15"/>
  <c r="K78" i="15"/>
  <c r="J78" i="15"/>
  <c r="I78" i="15"/>
  <c r="H78" i="15"/>
  <c r="G78" i="15"/>
  <c r="F78" i="15"/>
  <c r="E78" i="15"/>
  <c r="D78" i="15"/>
  <c r="C78" i="15"/>
  <c r="S78" i="15" s="1"/>
  <c r="B78" i="15"/>
  <c r="P77" i="15"/>
  <c r="O77" i="15"/>
  <c r="N77" i="15"/>
  <c r="M77" i="15"/>
  <c r="L77" i="15"/>
  <c r="K77" i="15"/>
  <c r="J77" i="15"/>
  <c r="I77" i="15"/>
  <c r="H77" i="15"/>
  <c r="G77" i="15"/>
  <c r="F77" i="15"/>
  <c r="E77" i="15"/>
  <c r="D77" i="15"/>
  <c r="C77" i="15"/>
  <c r="S77" i="15" s="1"/>
  <c r="B77" i="15"/>
  <c r="P76" i="15"/>
  <c r="O76" i="15"/>
  <c r="N76" i="15"/>
  <c r="M76" i="15"/>
  <c r="L76" i="15"/>
  <c r="K76" i="15"/>
  <c r="J76" i="15"/>
  <c r="I76" i="15"/>
  <c r="H76" i="15"/>
  <c r="G76" i="15"/>
  <c r="F76" i="15"/>
  <c r="E76" i="15"/>
  <c r="D76" i="15"/>
  <c r="C76" i="15"/>
  <c r="S76" i="15" s="1"/>
  <c r="B76" i="15"/>
  <c r="P75" i="15"/>
  <c r="O75" i="15"/>
  <c r="N75" i="15"/>
  <c r="M75" i="15"/>
  <c r="L75" i="15"/>
  <c r="K75" i="15"/>
  <c r="J75" i="15"/>
  <c r="I75" i="15"/>
  <c r="H75" i="15"/>
  <c r="G75" i="15"/>
  <c r="F75" i="15"/>
  <c r="E75" i="15"/>
  <c r="D75" i="15"/>
  <c r="C75" i="15"/>
  <c r="S75" i="15" s="1"/>
  <c r="B75" i="15"/>
  <c r="P74" i="15"/>
  <c r="O74" i="15"/>
  <c r="N74" i="15"/>
  <c r="M74" i="15"/>
  <c r="L74" i="15"/>
  <c r="K74" i="15"/>
  <c r="J74" i="15"/>
  <c r="I74" i="15"/>
  <c r="H74" i="15"/>
  <c r="G74" i="15"/>
  <c r="F74" i="15"/>
  <c r="E74" i="15"/>
  <c r="D74" i="15"/>
  <c r="C74" i="15"/>
  <c r="S74" i="15" s="1"/>
  <c r="B74" i="15"/>
  <c r="P73" i="15"/>
  <c r="O73" i="15"/>
  <c r="N73" i="15"/>
  <c r="M73" i="15"/>
  <c r="L73" i="15"/>
  <c r="K73" i="15"/>
  <c r="J73" i="15"/>
  <c r="I73" i="15"/>
  <c r="H73" i="15"/>
  <c r="G73" i="15"/>
  <c r="F73" i="15"/>
  <c r="E73" i="15"/>
  <c r="D73" i="15"/>
  <c r="C73" i="15"/>
  <c r="S73" i="15" s="1"/>
  <c r="B73" i="15"/>
  <c r="P72" i="15"/>
  <c r="O72" i="15"/>
  <c r="N72" i="15"/>
  <c r="M72" i="15"/>
  <c r="L72" i="15"/>
  <c r="K72" i="15"/>
  <c r="J72" i="15"/>
  <c r="I72" i="15"/>
  <c r="H72" i="15"/>
  <c r="G72" i="15"/>
  <c r="F72" i="15"/>
  <c r="E72" i="15"/>
  <c r="D72" i="15"/>
  <c r="C72" i="15"/>
  <c r="S72" i="15" s="1"/>
  <c r="B72" i="15"/>
  <c r="P71" i="15"/>
  <c r="O71" i="15"/>
  <c r="N71" i="15"/>
  <c r="M71" i="15"/>
  <c r="L71" i="15"/>
  <c r="K71" i="15"/>
  <c r="J71" i="15"/>
  <c r="I71" i="15"/>
  <c r="H71" i="15"/>
  <c r="G71" i="15"/>
  <c r="F71" i="15"/>
  <c r="E71" i="15"/>
  <c r="D71" i="15"/>
  <c r="C71" i="15"/>
  <c r="S71" i="15" s="1"/>
  <c r="B71" i="15"/>
  <c r="P70" i="15"/>
  <c r="O70" i="15"/>
  <c r="N70" i="15"/>
  <c r="M70" i="15"/>
  <c r="L70" i="15"/>
  <c r="K70" i="15"/>
  <c r="J70" i="15"/>
  <c r="I70" i="15"/>
  <c r="H70" i="15"/>
  <c r="G70" i="15"/>
  <c r="F70" i="15"/>
  <c r="E70" i="15"/>
  <c r="D70" i="15"/>
  <c r="C70" i="15"/>
  <c r="S70" i="15" s="1"/>
  <c r="B70" i="15"/>
  <c r="P69" i="15"/>
  <c r="O69" i="15"/>
  <c r="N69" i="15"/>
  <c r="M69" i="15"/>
  <c r="L69" i="15"/>
  <c r="K69" i="15"/>
  <c r="J69" i="15"/>
  <c r="I69" i="15"/>
  <c r="H69" i="15"/>
  <c r="G69" i="15"/>
  <c r="F69" i="15"/>
  <c r="E69" i="15"/>
  <c r="D69" i="15"/>
  <c r="C69" i="15"/>
  <c r="S69" i="15" s="1"/>
  <c r="B69" i="15"/>
  <c r="P68" i="15"/>
  <c r="O68" i="15"/>
  <c r="N68" i="15"/>
  <c r="M68" i="15"/>
  <c r="L68" i="15"/>
  <c r="K68" i="15"/>
  <c r="J68" i="15"/>
  <c r="I68" i="15"/>
  <c r="H68" i="15"/>
  <c r="G68" i="15"/>
  <c r="F68" i="15"/>
  <c r="E68" i="15"/>
  <c r="D68" i="15"/>
  <c r="C68" i="15"/>
  <c r="S68" i="15" s="1"/>
  <c r="B68" i="15"/>
  <c r="P67" i="15"/>
  <c r="O67" i="15"/>
  <c r="N67" i="15"/>
  <c r="M67" i="15"/>
  <c r="L67" i="15"/>
  <c r="K67" i="15"/>
  <c r="J67" i="15"/>
  <c r="I67" i="15"/>
  <c r="H67" i="15"/>
  <c r="G67" i="15"/>
  <c r="F67" i="15"/>
  <c r="E67" i="15"/>
  <c r="D67" i="15"/>
  <c r="C67" i="15"/>
  <c r="S67" i="15" s="1"/>
  <c r="B67" i="15"/>
  <c r="P66" i="15"/>
  <c r="O66" i="15"/>
  <c r="N66" i="15"/>
  <c r="M66" i="15"/>
  <c r="L66" i="15"/>
  <c r="K66" i="15"/>
  <c r="J66" i="15"/>
  <c r="I66" i="15"/>
  <c r="H66" i="15"/>
  <c r="G66" i="15"/>
  <c r="F66" i="15"/>
  <c r="E66" i="15"/>
  <c r="D66" i="15"/>
  <c r="C66" i="15"/>
  <c r="S66" i="15" s="1"/>
  <c r="B66" i="15"/>
  <c r="P65" i="15"/>
  <c r="O65" i="15"/>
  <c r="N65" i="15"/>
  <c r="M65" i="15"/>
  <c r="L65" i="15"/>
  <c r="K65" i="15"/>
  <c r="J65" i="15"/>
  <c r="I65" i="15"/>
  <c r="H65" i="15"/>
  <c r="G65" i="15"/>
  <c r="F65" i="15"/>
  <c r="E65" i="15"/>
  <c r="D65" i="15"/>
  <c r="C65" i="15"/>
  <c r="S65" i="15" s="1"/>
  <c r="B65" i="15"/>
  <c r="P64" i="15"/>
  <c r="O64" i="15"/>
  <c r="N64" i="15"/>
  <c r="M64" i="15"/>
  <c r="L64" i="15"/>
  <c r="K64" i="15"/>
  <c r="J64" i="15"/>
  <c r="I64" i="15"/>
  <c r="H64" i="15"/>
  <c r="G64" i="15"/>
  <c r="F64" i="15"/>
  <c r="E64" i="15"/>
  <c r="D64" i="15"/>
  <c r="C64" i="15"/>
  <c r="S64" i="15" s="1"/>
  <c r="B64" i="15"/>
  <c r="P63" i="15"/>
  <c r="O63" i="15"/>
  <c r="N63" i="15"/>
  <c r="M63" i="15"/>
  <c r="L63" i="15"/>
  <c r="K63" i="15"/>
  <c r="J63" i="15"/>
  <c r="I63" i="15"/>
  <c r="H63" i="15"/>
  <c r="G63" i="15"/>
  <c r="F63" i="15"/>
  <c r="E63" i="15"/>
  <c r="D63" i="15"/>
  <c r="C63" i="15"/>
  <c r="S63" i="15" s="1"/>
  <c r="B63" i="15"/>
  <c r="P62" i="15"/>
  <c r="O62" i="15"/>
  <c r="N62" i="15"/>
  <c r="M62" i="15"/>
  <c r="L62" i="15"/>
  <c r="K62" i="15"/>
  <c r="J62" i="15"/>
  <c r="I62" i="15"/>
  <c r="H62" i="15"/>
  <c r="G62" i="15"/>
  <c r="F62" i="15"/>
  <c r="E62" i="15"/>
  <c r="D62" i="15"/>
  <c r="C62" i="15"/>
  <c r="S62" i="15" s="1"/>
  <c r="B62" i="15"/>
  <c r="P61" i="15"/>
  <c r="O61" i="15"/>
  <c r="N61" i="15"/>
  <c r="M61" i="15"/>
  <c r="L61" i="15"/>
  <c r="K61" i="15"/>
  <c r="J61" i="15"/>
  <c r="I61" i="15"/>
  <c r="H61" i="15"/>
  <c r="G61" i="15"/>
  <c r="F61" i="15"/>
  <c r="E61" i="15"/>
  <c r="D61" i="15"/>
  <c r="C61" i="15"/>
  <c r="S61" i="15" s="1"/>
  <c r="B61" i="15"/>
  <c r="P60" i="15"/>
  <c r="O60" i="15"/>
  <c r="N60" i="15"/>
  <c r="M60" i="15"/>
  <c r="L60" i="15"/>
  <c r="K60" i="15"/>
  <c r="J60" i="15"/>
  <c r="I60" i="15"/>
  <c r="H60" i="15"/>
  <c r="G60" i="15"/>
  <c r="F60" i="15"/>
  <c r="E60" i="15"/>
  <c r="D60" i="15"/>
  <c r="C60" i="15"/>
  <c r="S60" i="15" s="1"/>
  <c r="B60" i="15"/>
  <c r="P59" i="15"/>
  <c r="O59" i="15"/>
  <c r="N59" i="15"/>
  <c r="M59" i="15"/>
  <c r="L59" i="15"/>
  <c r="K59" i="15"/>
  <c r="J59" i="15"/>
  <c r="I59" i="15"/>
  <c r="H59" i="15"/>
  <c r="G59" i="15"/>
  <c r="F59" i="15"/>
  <c r="E59" i="15"/>
  <c r="D59" i="15"/>
  <c r="C59" i="15"/>
  <c r="S59" i="15" s="1"/>
  <c r="B59" i="15"/>
  <c r="P58" i="15"/>
  <c r="O58" i="15"/>
  <c r="N58" i="15"/>
  <c r="M58" i="15"/>
  <c r="L58" i="15"/>
  <c r="K58" i="15"/>
  <c r="J58" i="15"/>
  <c r="I58" i="15"/>
  <c r="H58" i="15"/>
  <c r="G58" i="15"/>
  <c r="F58" i="15"/>
  <c r="E58" i="15"/>
  <c r="D58" i="15"/>
  <c r="C58" i="15"/>
  <c r="S58" i="15" s="1"/>
  <c r="B58" i="15"/>
  <c r="P57" i="15"/>
  <c r="O57" i="15"/>
  <c r="N57" i="15"/>
  <c r="M57" i="15"/>
  <c r="L57" i="15"/>
  <c r="K57" i="15"/>
  <c r="J57" i="15"/>
  <c r="I57" i="15"/>
  <c r="H57" i="15"/>
  <c r="G57" i="15"/>
  <c r="F57" i="15"/>
  <c r="E57" i="15"/>
  <c r="D57" i="15"/>
  <c r="C57" i="15"/>
  <c r="S57" i="15" s="1"/>
  <c r="B57" i="15"/>
  <c r="P56" i="15"/>
  <c r="O56" i="15"/>
  <c r="N56" i="15"/>
  <c r="M56" i="15"/>
  <c r="L56" i="15"/>
  <c r="K56" i="15"/>
  <c r="J56" i="15"/>
  <c r="I56" i="15"/>
  <c r="H56" i="15"/>
  <c r="G56" i="15"/>
  <c r="F56" i="15"/>
  <c r="E56" i="15"/>
  <c r="D56" i="15"/>
  <c r="C56" i="15"/>
  <c r="S56" i="15" s="1"/>
  <c r="B56" i="15"/>
  <c r="P55" i="15"/>
  <c r="O55" i="15"/>
  <c r="N55" i="15"/>
  <c r="M55" i="15"/>
  <c r="L55" i="15"/>
  <c r="K55" i="15"/>
  <c r="J55" i="15"/>
  <c r="I55" i="15"/>
  <c r="H55" i="15"/>
  <c r="G55" i="15"/>
  <c r="F55" i="15"/>
  <c r="E55" i="15"/>
  <c r="D55" i="15"/>
  <c r="C55" i="15"/>
  <c r="S55" i="15" s="1"/>
  <c r="B55" i="15"/>
  <c r="P54" i="15"/>
  <c r="O54" i="15"/>
  <c r="N54" i="15"/>
  <c r="M54" i="15"/>
  <c r="L54" i="15"/>
  <c r="K54" i="15"/>
  <c r="J54" i="15"/>
  <c r="I54" i="15"/>
  <c r="H54" i="15"/>
  <c r="G54" i="15"/>
  <c r="F54" i="15"/>
  <c r="E54" i="15"/>
  <c r="D54" i="15"/>
  <c r="C54" i="15"/>
  <c r="S54" i="15" s="1"/>
  <c r="B54" i="15"/>
  <c r="P53" i="15"/>
  <c r="O53" i="15"/>
  <c r="N53" i="15"/>
  <c r="M53" i="15"/>
  <c r="L53" i="15"/>
  <c r="K53" i="15"/>
  <c r="J53" i="15"/>
  <c r="I53" i="15"/>
  <c r="H53" i="15"/>
  <c r="G53" i="15"/>
  <c r="F53" i="15"/>
  <c r="E53" i="15"/>
  <c r="D53" i="15"/>
  <c r="C53" i="15"/>
  <c r="S53" i="15" s="1"/>
  <c r="B53" i="15"/>
  <c r="P52" i="15"/>
  <c r="O52" i="15"/>
  <c r="N52" i="15"/>
  <c r="M52" i="15"/>
  <c r="L52" i="15"/>
  <c r="K52" i="15"/>
  <c r="J52" i="15"/>
  <c r="I52" i="15"/>
  <c r="H52" i="15"/>
  <c r="G52" i="15"/>
  <c r="F52" i="15"/>
  <c r="E52" i="15"/>
  <c r="D52" i="15"/>
  <c r="C52" i="15"/>
  <c r="S52" i="15" s="1"/>
  <c r="B52" i="15"/>
  <c r="P51" i="15"/>
  <c r="O51" i="15"/>
  <c r="N51" i="15"/>
  <c r="M51" i="15"/>
  <c r="L51" i="15"/>
  <c r="K51" i="15"/>
  <c r="J51" i="15"/>
  <c r="I51" i="15"/>
  <c r="H51" i="15"/>
  <c r="G51" i="15"/>
  <c r="F51" i="15"/>
  <c r="E51" i="15"/>
  <c r="D51" i="15"/>
  <c r="C51" i="15"/>
  <c r="S51" i="15" s="1"/>
  <c r="B51" i="15"/>
  <c r="P50" i="15"/>
  <c r="O50" i="15"/>
  <c r="N50" i="15"/>
  <c r="M50" i="15"/>
  <c r="L50" i="15"/>
  <c r="K50" i="15"/>
  <c r="J50" i="15"/>
  <c r="I50" i="15"/>
  <c r="H50" i="15"/>
  <c r="G50" i="15"/>
  <c r="F50" i="15"/>
  <c r="E50" i="15"/>
  <c r="D50" i="15"/>
  <c r="C50" i="15"/>
  <c r="S50" i="15" s="1"/>
  <c r="B50" i="15"/>
  <c r="P49" i="15"/>
  <c r="O49" i="15"/>
  <c r="N49" i="15"/>
  <c r="M49" i="15"/>
  <c r="L49" i="15"/>
  <c r="K49" i="15"/>
  <c r="J49" i="15"/>
  <c r="I49" i="15"/>
  <c r="H49" i="15"/>
  <c r="G49" i="15"/>
  <c r="F49" i="15"/>
  <c r="E49" i="15"/>
  <c r="D49" i="15"/>
  <c r="C49" i="15"/>
  <c r="S49" i="15" s="1"/>
  <c r="B49" i="15"/>
  <c r="P48" i="15"/>
  <c r="O48" i="15"/>
  <c r="N48" i="15"/>
  <c r="M48" i="15"/>
  <c r="L48" i="15"/>
  <c r="K48" i="15"/>
  <c r="J48" i="15"/>
  <c r="I48" i="15"/>
  <c r="H48" i="15"/>
  <c r="G48" i="15"/>
  <c r="F48" i="15"/>
  <c r="E48" i="15"/>
  <c r="D48" i="15"/>
  <c r="C48" i="15"/>
  <c r="S48" i="15" s="1"/>
  <c r="B48" i="15"/>
  <c r="P47" i="15"/>
  <c r="O47" i="15"/>
  <c r="N47" i="15"/>
  <c r="M47" i="15"/>
  <c r="L47" i="15"/>
  <c r="K47" i="15"/>
  <c r="J47" i="15"/>
  <c r="I47" i="15"/>
  <c r="H47" i="15"/>
  <c r="G47" i="15"/>
  <c r="F47" i="15"/>
  <c r="E47" i="15"/>
  <c r="D47" i="15"/>
  <c r="C47" i="15"/>
  <c r="S47" i="15" s="1"/>
  <c r="B47" i="15"/>
  <c r="P46" i="15"/>
  <c r="O46" i="15"/>
  <c r="N46" i="15"/>
  <c r="M46" i="15"/>
  <c r="L46" i="15"/>
  <c r="K46" i="15"/>
  <c r="J46" i="15"/>
  <c r="I46" i="15"/>
  <c r="H46" i="15"/>
  <c r="G46" i="15"/>
  <c r="F46" i="15"/>
  <c r="E46" i="15"/>
  <c r="D46" i="15"/>
  <c r="C46" i="15"/>
  <c r="S46" i="15" s="1"/>
  <c r="B46" i="15"/>
  <c r="C45" i="15"/>
  <c r="S45" i="15" s="1"/>
  <c r="B45" i="15"/>
  <c r="P44" i="15"/>
  <c r="O44" i="15"/>
  <c r="N44" i="15"/>
  <c r="M44" i="15"/>
  <c r="L44" i="15"/>
  <c r="K44" i="15"/>
  <c r="J44" i="15"/>
  <c r="I44" i="15"/>
  <c r="H44" i="15"/>
  <c r="G44" i="15"/>
  <c r="F44" i="15"/>
  <c r="E44" i="15"/>
  <c r="D44" i="15"/>
  <c r="C44" i="15"/>
  <c r="S44" i="15" s="1"/>
  <c r="B44" i="15"/>
  <c r="P43" i="15"/>
  <c r="O43" i="15"/>
  <c r="N43" i="15"/>
  <c r="M43" i="15"/>
  <c r="L43" i="15"/>
  <c r="K43" i="15"/>
  <c r="J43" i="15"/>
  <c r="I43" i="15"/>
  <c r="H43" i="15"/>
  <c r="G43" i="15"/>
  <c r="F43" i="15"/>
  <c r="E43" i="15"/>
  <c r="D43" i="15"/>
  <c r="C43" i="15"/>
  <c r="S43" i="15" s="1"/>
  <c r="B43" i="15"/>
  <c r="P42" i="15"/>
  <c r="O42" i="15"/>
  <c r="N42" i="15"/>
  <c r="M42" i="15"/>
  <c r="L42" i="15"/>
  <c r="K42" i="15"/>
  <c r="J42" i="15"/>
  <c r="I42" i="15"/>
  <c r="H42" i="15"/>
  <c r="G42" i="15"/>
  <c r="F42" i="15"/>
  <c r="E42" i="15"/>
  <c r="D42" i="15"/>
  <c r="C42" i="15"/>
  <c r="S42" i="15" s="1"/>
  <c r="B42" i="15"/>
  <c r="P41" i="15"/>
  <c r="O41" i="15"/>
  <c r="N41" i="15"/>
  <c r="M41" i="15"/>
  <c r="L41" i="15"/>
  <c r="K41" i="15"/>
  <c r="J41" i="15"/>
  <c r="I41" i="15"/>
  <c r="H41" i="15"/>
  <c r="G41" i="15"/>
  <c r="F41" i="15"/>
  <c r="E41" i="15"/>
  <c r="D41" i="15"/>
  <c r="C41" i="15"/>
  <c r="S41" i="15" s="1"/>
  <c r="B41" i="15"/>
  <c r="P40" i="15"/>
  <c r="O40" i="15"/>
  <c r="N40" i="15"/>
  <c r="M40" i="15"/>
  <c r="L40" i="15"/>
  <c r="K40" i="15"/>
  <c r="J40" i="15"/>
  <c r="I40" i="15"/>
  <c r="H40" i="15"/>
  <c r="G40" i="15"/>
  <c r="F40" i="15"/>
  <c r="E40" i="15"/>
  <c r="D40" i="15"/>
  <c r="C40" i="15"/>
  <c r="S40" i="15" s="1"/>
  <c r="B40" i="15"/>
  <c r="P39" i="15"/>
  <c r="O39" i="15"/>
  <c r="N39" i="15"/>
  <c r="M39" i="15"/>
  <c r="L39" i="15"/>
  <c r="K39" i="15"/>
  <c r="J39" i="15"/>
  <c r="I39" i="15"/>
  <c r="H39" i="15"/>
  <c r="G39" i="15"/>
  <c r="F39" i="15"/>
  <c r="E39" i="15"/>
  <c r="D39" i="15"/>
  <c r="C39" i="15"/>
  <c r="S39" i="15" s="1"/>
  <c r="B39" i="15"/>
  <c r="P38" i="15"/>
  <c r="O38" i="15"/>
  <c r="N38" i="15"/>
  <c r="M38" i="15"/>
  <c r="L38" i="15"/>
  <c r="K38" i="15"/>
  <c r="J38" i="15"/>
  <c r="I38" i="15"/>
  <c r="H38" i="15"/>
  <c r="G38" i="15"/>
  <c r="F38" i="15"/>
  <c r="E38" i="15"/>
  <c r="D38" i="15"/>
  <c r="C38" i="15"/>
  <c r="S38" i="15" s="1"/>
  <c r="B38" i="15"/>
  <c r="P37" i="15"/>
  <c r="O37" i="15"/>
  <c r="N37" i="15"/>
  <c r="M37" i="15"/>
  <c r="L37" i="15"/>
  <c r="K37" i="15"/>
  <c r="J37" i="15"/>
  <c r="I37" i="15"/>
  <c r="H37" i="15"/>
  <c r="G37" i="15"/>
  <c r="F37" i="15"/>
  <c r="E37" i="15"/>
  <c r="D37" i="15"/>
  <c r="C37" i="15"/>
  <c r="S37" i="15" s="1"/>
  <c r="B37" i="15"/>
  <c r="P36" i="15"/>
  <c r="O36" i="15"/>
  <c r="N36" i="15"/>
  <c r="M36" i="15"/>
  <c r="L36" i="15"/>
  <c r="K36" i="15"/>
  <c r="J36" i="15"/>
  <c r="I36" i="15"/>
  <c r="H36" i="15"/>
  <c r="G36" i="15"/>
  <c r="F36" i="15"/>
  <c r="E36" i="15"/>
  <c r="D36" i="15"/>
  <c r="C36" i="15"/>
  <c r="S36" i="15" s="1"/>
  <c r="B36" i="15"/>
  <c r="P35" i="15"/>
  <c r="O35" i="15"/>
  <c r="N35" i="15"/>
  <c r="M35" i="15"/>
  <c r="L35" i="15"/>
  <c r="K35" i="15"/>
  <c r="J35" i="15"/>
  <c r="I35" i="15"/>
  <c r="H35" i="15"/>
  <c r="G35" i="15"/>
  <c r="F35" i="15"/>
  <c r="E35" i="15"/>
  <c r="D35" i="15"/>
  <c r="C35" i="15"/>
  <c r="S35" i="15" s="1"/>
  <c r="B35" i="15"/>
  <c r="Q34" i="15"/>
  <c r="P34" i="15"/>
  <c r="O34" i="15"/>
  <c r="N34" i="15"/>
  <c r="M34" i="15"/>
  <c r="L34" i="15"/>
  <c r="K34" i="15"/>
  <c r="J34" i="15"/>
  <c r="I34" i="15"/>
  <c r="H34" i="15"/>
  <c r="G34" i="15"/>
  <c r="F34" i="15"/>
  <c r="E34" i="15"/>
  <c r="D34" i="15"/>
  <c r="C34" i="15"/>
  <c r="S34" i="15" s="1"/>
  <c r="B34" i="15"/>
  <c r="C33" i="15"/>
  <c r="S33" i="15" s="1"/>
  <c r="B33" i="15"/>
  <c r="C32" i="15"/>
  <c r="S32" i="15" s="1"/>
  <c r="B32" i="15"/>
  <c r="C31" i="15"/>
  <c r="S31" i="15" s="1"/>
  <c r="B31" i="15"/>
  <c r="C30" i="15"/>
  <c r="S30" i="15" s="1"/>
  <c r="B30" i="15"/>
  <c r="C29" i="15"/>
  <c r="S29" i="15" s="1"/>
  <c r="B29" i="15"/>
  <c r="P28" i="15"/>
  <c r="O28" i="15"/>
  <c r="N28" i="15"/>
  <c r="M28" i="15"/>
  <c r="L28" i="15"/>
  <c r="K28" i="15"/>
  <c r="J28" i="15"/>
  <c r="I28" i="15"/>
  <c r="H28" i="15"/>
  <c r="G28" i="15"/>
  <c r="F28" i="15"/>
  <c r="E28" i="15"/>
  <c r="D28" i="15"/>
  <c r="C28" i="15"/>
  <c r="S28" i="15" s="1"/>
  <c r="B28" i="15"/>
  <c r="C27" i="15"/>
  <c r="S27" i="15" s="1"/>
  <c r="B27" i="15"/>
  <c r="P26" i="15"/>
  <c r="O26" i="15"/>
  <c r="N26" i="15"/>
  <c r="M26" i="15"/>
  <c r="L26" i="15"/>
  <c r="K26" i="15"/>
  <c r="J26" i="15"/>
  <c r="I26" i="15"/>
  <c r="H26" i="15"/>
  <c r="G26" i="15"/>
  <c r="F26" i="15"/>
  <c r="E26" i="15"/>
  <c r="D26" i="15"/>
  <c r="C26" i="15"/>
  <c r="S26" i="15" s="1"/>
  <c r="B26" i="15"/>
  <c r="P25" i="15"/>
  <c r="O25" i="15"/>
  <c r="N25" i="15"/>
  <c r="M25" i="15"/>
  <c r="L25" i="15"/>
  <c r="K25" i="15"/>
  <c r="J25" i="15"/>
  <c r="I25" i="15"/>
  <c r="H25" i="15"/>
  <c r="G25" i="15"/>
  <c r="F25" i="15"/>
  <c r="E25" i="15"/>
  <c r="D25" i="15"/>
  <c r="C25" i="15"/>
  <c r="S25" i="15" s="1"/>
  <c r="B25" i="15"/>
  <c r="P24" i="15"/>
  <c r="O24" i="15"/>
  <c r="N24" i="15"/>
  <c r="M24" i="15"/>
  <c r="L24" i="15"/>
  <c r="K24" i="15"/>
  <c r="J24" i="15"/>
  <c r="I24" i="15"/>
  <c r="H24" i="15"/>
  <c r="G24" i="15"/>
  <c r="F24" i="15"/>
  <c r="E24" i="15"/>
  <c r="D24" i="15"/>
  <c r="C24" i="15"/>
  <c r="S24" i="15" s="1"/>
  <c r="B24" i="15"/>
  <c r="P23" i="15"/>
  <c r="O23" i="15"/>
  <c r="N23" i="15"/>
  <c r="M23" i="15"/>
  <c r="L23" i="15"/>
  <c r="K23" i="15"/>
  <c r="J23" i="15"/>
  <c r="I23" i="15"/>
  <c r="H23" i="15"/>
  <c r="G23" i="15"/>
  <c r="F23" i="15"/>
  <c r="E23" i="15"/>
  <c r="D23" i="15"/>
  <c r="C23" i="15"/>
  <c r="S23" i="15" s="1"/>
  <c r="B23" i="15"/>
  <c r="P22" i="15"/>
  <c r="O22" i="15"/>
  <c r="N22" i="15"/>
  <c r="M22" i="15"/>
  <c r="L22" i="15"/>
  <c r="K22" i="15"/>
  <c r="J22" i="15"/>
  <c r="I22" i="15"/>
  <c r="H22" i="15"/>
  <c r="G22" i="15"/>
  <c r="F22" i="15"/>
  <c r="E22" i="15"/>
  <c r="D22" i="15"/>
  <c r="C22" i="15"/>
  <c r="S22" i="15" s="1"/>
  <c r="B22" i="15"/>
  <c r="P21" i="15"/>
  <c r="O21" i="15"/>
  <c r="N21" i="15"/>
  <c r="M21" i="15"/>
  <c r="L21" i="15"/>
  <c r="K21" i="15"/>
  <c r="J21" i="15"/>
  <c r="I21" i="15"/>
  <c r="H21" i="15"/>
  <c r="G21" i="15"/>
  <c r="F21" i="15"/>
  <c r="E21" i="15"/>
  <c r="D21" i="15"/>
  <c r="C21" i="15"/>
  <c r="S21" i="15" s="1"/>
  <c r="B21" i="15"/>
  <c r="P20" i="15"/>
  <c r="O20" i="15"/>
  <c r="N20" i="15"/>
  <c r="M20" i="15"/>
  <c r="L20" i="15"/>
  <c r="K20" i="15"/>
  <c r="J20" i="15"/>
  <c r="I20" i="15"/>
  <c r="H20" i="15"/>
  <c r="G20" i="15"/>
  <c r="F20" i="15"/>
  <c r="E20" i="15"/>
  <c r="D20" i="15"/>
  <c r="C20" i="15"/>
  <c r="S20" i="15" s="1"/>
  <c r="B20" i="15"/>
  <c r="P19" i="15"/>
  <c r="O19" i="15"/>
  <c r="N19" i="15"/>
  <c r="M19" i="15"/>
  <c r="L19" i="15"/>
  <c r="K19" i="15"/>
  <c r="J19" i="15"/>
  <c r="I19" i="15"/>
  <c r="H19" i="15"/>
  <c r="G19" i="15"/>
  <c r="F19" i="15"/>
  <c r="E19" i="15"/>
  <c r="D19" i="15"/>
  <c r="C19" i="15"/>
  <c r="S19" i="15" s="1"/>
  <c r="B19" i="15"/>
  <c r="P18" i="15"/>
  <c r="O18" i="15"/>
  <c r="N18" i="15"/>
  <c r="M18" i="15"/>
  <c r="L18" i="15"/>
  <c r="K18" i="15"/>
  <c r="J18" i="15"/>
  <c r="I18" i="15"/>
  <c r="H18" i="15"/>
  <c r="G18" i="15"/>
  <c r="F18" i="15"/>
  <c r="E18" i="15"/>
  <c r="D18" i="15"/>
  <c r="C18" i="15"/>
  <c r="S18" i="15" s="1"/>
  <c r="B18" i="15"/>
  <c r="P17" i="15"/>
  <c r="O17" i="15"/>
  <c r="N17" i="15"/>
  <c r="M17" i="15"/>
  <c r="L17" i="15"/>
  <c r="K17" i="15"/>
  <c r="J17" i="15"/>
  <c r="I17" i="15"/>
  <c r="H17" i="15"/>
  <c r="G17" i="15"/>
  <c r="F17" i="15"/>
  <c r="E17" i="15"/>
  <c r="D17" i="15"/>
  <c r="C17" i="15"/>
  <c r="S17" i="15" s="1"/>
  <c r="B17" i="15"/>
  <c r="P16" i="15"/>
  <c r="O16" i="15"/>
  <c r="N16" i="15"/>
  <c r="M16" i="15"/>
  <c r="L16" i="15"/>
  <c r="K16" i="15"/>
  <c r="J16" i="15"/>
  <c r="I16" i="15"/>
  <c r="H16" i="15"/>
  <c r="G16" i="15"/>
  <c r="F16" i="15"/>
  <c r="E16" i="15"/>
  <c r="D16" i="15"/>
  <c r="C16" i="15"/>
  <c r="S16" i="15" s="1"/>
  <c r="B16" i="15"/>
  <c r="Q15" i="15"/>
  <c r="P15" i="15"/>
  <c r="O15" i="15"/>
  <c r="N15" i="15"/>
  <c r="M15" i="15"/>
  <c r="L15" i="15"/>
  <c r="K15" i="15"/>
  <c r="J15" i="15"/>
  <c r="I15" i="15"/>
  <c r="H15" i="15"/>
  <c r="G15" i="15"/>
  <c r="F15" i="15"/>
  <c r="E15" i="15"/>
  <c r="D15" i="15"/>
  <c r="C15" i="15"/>
  <c r="S15" i="15" s="1"/>
  <c r="B15" i="15"/>
  <c r="C14" i="15"/>
  <c r="S14" i="15" s="1"/>
  <c r="B14" i="15"/>
  <c r="P13" i="15"/>
  <c r="O13" i="15"/>
  <c r="N13" i="15"/>
  <c r="M13" i="15"/>
  <c r="L13" i="15"/>
  <c r="K13" i="15"/>
  <c r="J13" i="15"/>
  <c r="I13" i="15"/>
  <c r="H13" i="15"/>
  <c r="G13" i="15"/>
  <c r="F13" i="15"/>
  <c r="E13" i="15"/>
  <c r="D13" i="15"/>
  <c r="C13" i="15"/>
  <c r="S13" i="15" s="1"/>
  <c r="B13" i="15"/>
  <c r="P12" i="15"/>
  <c r="O12" i="15"/>
  <c r="N12" i="15"/>
  <c r="M12" i="15"/>
  <c r="L12" i="15"/>
  <c r="K12" i="15"/>
  <c r="J12" i="15"/>
  <c r="I12" i="15"/>
  <c r="H12" i="15"/>
  <c r="G12" i="15"/>
  <c r="F12" i="15"/>
  <c r="E12" i="15"/>
  <c r="D12" i="15"/>
  <c r="C12" i="15"/>
  <c r="S12" i="15" s="1"/>
  <c r="B12" i="15"/>
  <c r="P11" i="15"/>
  <c r="N11" i="15"/>
  <c r="M11" i="15"/>
  <c r="L11" i="15"/>
  <c r="K11" i="15"/>
  <c r="J11" i="15"/>
  <c r="I11" i="15"/>
  <c r="H11" i="15"/>
  <c r="G11" i="15"/>
  <c r="F11" i="15"/>
  <c r="E11" i="15"/>
  <c r="D11" i="15"/>
  <c r="C11" i="15"/>
  <c r="S11" i="15" s="1"/>
  <c r="B11" i="15"/>
  <c r="P10" i="15"/>
  <c r="O10" i="15"/>
  <c r="N10" i="15"/>
  <c r="M10" i="15"/>
  <c r="L10" i="15"/>
  <c r="K10" i="15"/>
  <c r="J10" i="15"/>
  <c r="I10" i="15"/>
  <c r="H10" i="15"/>
  <c r="G10" i="15"/>
  <c r="F10" i="15"/>
  <c r="E10" i="15"/>
  <c r="D10" i="15"/>
  <c r="C10" i="15"/>
  <c r="S10" i="15" s="1"/>
  <c r="B10" i="15"/>
  <c r="P9" i="15"/>
  <c r="O9" i="15"/>
  <c r="N9" i="15"/>
  <c r="M9" i="15"/>
  <c r="L9" i="15"/>
  <c r="K9" i="15"/>
  <c r="J9" i="15"/>
  <c r="I9" i="15"/>
  <c r="H9" i="15"/>
  <c r="G9" i="15"/>
  <c r="F9" i="15"/>
  <c r="E9" i="15"/>
  <c r="D9" i="15"/>
  <c r="C9" i="15"/>
  <c r="S9" i="15" s="1"/>
  <c r="B9" i="15"/>
  <c r="P8" i="15"/>
  <c r="O8" i="15"/>
  <c r="N8" i="15"/>
  <c r="M8" i="15"/>
  <c r="L8" i="15"/>
  <c r="K8" i="15"/>
  <c r="J8" i="15"/>
  <c r="I8" i="15"/>
  <c r="H8" i="15"/>
  <c r="G8" i="15"/>
  <c r="F8" i="15"/>
  <c r="E8" i="15"/>
  <c r="D8" i="15"/>
  <c r="C8" i="15"/>
  <c r="S8" i="15" s="1"/>
  <c r="B8" i="15"/>
  <c r="P7" i="15"/>
  <c r="O7" i="15"/>
  <c r="N7" i="15"/>
  <c r="M7" i="15"/>
  <c r="L7" i="15"/>
  <c r="K7" i="15"/>
  <c r="J7" i="15"/>
  <c r="I7" i="15"/>
  <c r="H7" i="15"/>
  <c r="G7" i="15"/>
  <c r="F7" i="15"/>
  <c r="E7" i="15"/>
  <c r="D7" i="15"/>
  <c r="C7" i="15"/>
  <c r="S7" i="15" s="1"/>
  <c r="B7" i="15"/>
  <c r="P6" i="15"/>
  <c r="O6" i="15"/>
  <c r="N6" i="15"/>
  <c r="M6" i="15"/>
  <c r="L6" i="15"/>
  <c r="K6" i="15"/>
  <c r="J6" i="15"/>
  <c r="I6" i="15"/>
  <c r="H6" i="15"/>
  <c r="G6" i="15"/>
  <c r="F6" i="15"/>
  <c r="E6" i="15"/>
  <c r="D6" i="15"/>
  <c r="C6" i="15"/>
  <c r="S6" i="15" s="1"/>
  <c r="B6" i="15"/>
  <c r="P5" i="15"/>
  <c r="O5" i="15"/>
  <c r="N5" i="15"/>
  <c r="M5" i="15"/>
  <c r="L5" i="15"/>
  <c r="K5" i="15"/>
  <c r="J5" i="15"/>
  <c r="I5" i="15"/>
  <c r="H5" i="15"/>
  <c r="G5" i="15"/>
  <c r="F5" i="15"/>
  <c r="E5" i="15"/>
  <c r="D5" i="15"/>
  <c r="C5" i="15"/>
  <c r="B5" i="15"/>
  <c r="P4" i="15"/>
  <c r="O4" i="15"/>
  <c r="N4" i="15"/>
  <c r="M4" i="15"/>
  <c r="L4" i="15"/>
  <c r="K4" i="15"/>
  <c r="J4" i="15"/>
  <c r="I4" i="15"/>
  <c r="H4" i="15"/>
  <c r="G4" i="15"/>
  <c r="F4" i="15"/>
  <c r="E4" i="15"/>
  <c r="D4" i="15"/>
  <c r="C4" i="15"/>
  <c r="S4" i="15" s="1"/>
  <c r="B4" i="15"/>
  <c r="Q3" i="15"/>
  <c r="P3" i="15"/>
  <c r="O3" i="15"/>
  <c r="N3" i="15"/>
  <c r="M3" i="15"/>
  <c r="L3" i="15"/>
  <c r="K3" i="15"/>
  <c r="J3" i="15"/>
  <c r="I3" i="15"/>
  <c r="H3" i="15"/>
  <c r="G3" i="15"/>
  <c r="F3" i="15"/>
  <c r="E3" i="15"/>
  <c r="D3" i="15"/>
  <c r="C3" i="15"/>
  <c r="B3" i="15"/>
  <c r="Q2" i="15"/>
  <c r="P2" i="15"/>
  <c r="B2" i="15"/>
  <c r="P177" i="23" l="1"/>
  <c r="R176" i="22"/>
  <c r="P200" i="23"/>
  <c r="R199" i="22"/>
  <c r="P216" i="23"/>
  <c r="R215" i="22"/>
  <c r="P201" i="23"/>
  <c r="R200" i="22"/>
  <c r="P217" i="23"/>
  <c r="R216" i="22"/>
  <c r="P202" i="23"/>
  <c r="R201" i="22"/>
  <c r="P218" i="23"/>
  <c r="R217" i="22"/>
  <c r="P203" i="23"/>
  <c r="R202" i="22"/>
  <c r="P219" i="23"/>
  <c r="R218" i="22"/>
  <c r="P175" i="23"/>
  <c r="R174" i="22"/>
  <c r="P183" i="23"/>
  <c r="R182" i="22"/>
  <c r="P186" i="23"/>
  <c r="R185" i="22"/>
  <c r="P204" i="23"/>
  <c r="R203" i="22"/>
  <c r="P220" i="23"/>
  <c r="R219" i="22"/>
  <c r="P187" i="23"/>
  <c r="R186" i="22"/>
  <c r="P205" i="23"/>
  <c r="R204" i="22"/>
  <c r="P221" i="23"/>
  <c r="R220" i="22"/>
  <c r="P174" i="23"/>
  <c r="R173" i="22"/>
  <c r="P182" i="23"/>
  <c r="R181" i="22"/>
  <c r="P206" i="23"/>
  <c r="R205" i="22"/>
  <c r="P222" i="23"/>
  <c r="R221" i="22"/>
  <c r="P172" i="23"/>
  <c r="R171" i="22"/>
  <c r="P188" i="23"/>
  <c r="R187" i="22"/>
  <c r="P207" i="23"/>
  <c r="R206" i="22"/>
  <c r="P223" i="23"/>
  <c r="R222" i="22"/>
  <c r="P173" i="23"/>
  <c r="R172" i="22"/>
  <c r="P181" i="23"/>
  <c r="R180" i="22"/>
  <c r="P189" i="23"/>
  <c r="R188" i="22"/>
  <c r="P208" i="23"/>
  <c r="R207" i="22"/>
  <c r="P224" i="23"/>
  <c r="R223" i="22"/>
  <c r="P190" i="23"/>
  <c r="R189" i="22"/>
  <c r="P209" i="23"/>
  <c r="R208" i="22"/>
  <c r="P225" i="23"/>
  <c r="R224" i="22"/>
  <c r="P230" i="23"/>
  <c r="R229" i="22"/>
  <c r="P180" i="23"/>
  <c r="R179" i="22"/>
  <c r="P191" i="23"/>
  <c r="R190" i="22"/>
  <c r="P210" i="23"/>
  <c r="R209" i="22"/>
  <c r="P226" i="23"/>
  <c r="R225" i="22"/>
  <c r="P231" i="23"/>
  <c r="R230" i="22"/>
  <c r="P192" i="23"/>
  <c r="R191" i="22"/>
  <c r="P211" i="23"/>
  <c r="R210" i="22"/>
  <c r="P227" i="23"/>
  <c r="R226" i="22"/>
  <c r="P179" i="23"/>
  <c r="R178" i="22"/>
  <c r="P193" i="23"/>
  <c r="R192" i="22"/>
  <c r="P212" i="23"/>
  <c r="R211" i="22"/>
  <c r="P194" i="23"/>
  <c r="R193" i="22"/>
  <c r="P213" i="23"/>
  <c r="R212" i="22"/>
  <c r="P178" i="23"/>
  <c r="R177" i="22"/>
  <c r="P198" i="23"/>
  <c r="R197" i="22"/>
  <c r="P214" i="23"/>
  <c r="R213" i="22"/>
  <c r="P195" i="23"/>
  <c r="R194" i="22"/>
  <c r="P199" i="23"/>
  <c r="R198" i="22"/>
  <c r="P215" i="23"/>
  <c r="R214" i="22"/>
  <c r="P176" i="23"/>
  <c r="R175" i="22"/>
  <c r="P198" i="21"/>
  <c r="R197" i="20"/>
  <c r="P214" i="21"/>
  <c r="R213" i="20"/>
  <c r="P200" i="21"/>
  <c r="R199" i="20"/>
  <c r="P201" i="21"/>
  <c r="R200" i="20"/>
  <c r="P217" i="21"/>
  <c r="R216" i="20"/>
  <c r="P202" i="21"/>
  <c r="R201" i="20"/>
  <c r="P218" i="21"/>
  <c r="R217" i="20"/>
  <c r="P203" i="21"/>
  <c r="R202" i="20"/>
  <c r="P199" i="21"/>
  <c r="R198" i="20"/>
  <c r="P204" i="21"/>
  <c r="R203" i="20"/>
  <c r="P205" i="21"/>
  <c r="R204" i="20"/>
  <c r="P221" i="21"/>
  <c r="R220" i="20"/>
  <c r="P206" i="21"/>
  <c r="R205" i="20"/>
  <c r="P207" i="21"/>
  <c r="R206" i="20"/>
  <c r="P208" i="21"/>
  <c r="R207" i="20"/>
  <c r="P224" i="21"/>
  <c r="R223" i="20"/>
  <c r="P209" i="21"/>
  <c r="R208" i="20"/>
  <c r="P210" i="21"/>
  <c r="R209" i="20"/>
  <c r="P211" i="21"/>
  <c r="R210" i="20"/>
  <c r="P227" i="21"/>
  <c r="R226" i="20"/>
  <c r="P215" i="21"/>
  <c r="R214" i="20"/>
  <c r="AI194" i="20"/>
  <c r="R194" i="20"/>
  <c r="P186" i="21"/>
  <c r="R185" i="20"/>
  <c r="P187" i="21"/>
  <c r="R186" i="20"/>
  <c r="P189" i="21"/>
  <c r="R188" i="20"/>
  <c r="P192" i="21"/>
  <c r="R191" i="20"/>
  <c r="P183" i="21"/>
  <c r="R182" i="20"/>
  <c r="P212" i="21"/>
  <c r="R211" i="20"/>
  <c r="AE127" i="19"/>
  <c r="E136" i="19"/>
  <c r="AH136" i="19" s="1"/>
  <c r="AG140" i="19"/>
  <c r="D174" i="18"/>
  <c r="AI225" i="22"/>
  <c r="D47" i="19"/>
  <c r="AG16" i="19"/>
  <c r="AG86" i="19"/>
  <c r="AG136" i="19"/>
  <c r="AI208" i="22"/>
  <c r="D165" i="19"/>
  <c r="AG111" i="19"/>
  <c r="D86" i="19"/>
  <c r="BH194" i="22"/>
  <c r="BL194" i="22"/>
  <c r="E177" i="19"/>
  <c r="F177" i="19" s="1"/>
  <c r="E178" i="19"/>
  <c r="AH178" i="19" s="1"/>
  <c r="E180" i="19"/>
  <c r="AH180" i="19" s="1"/>
  <c r="E185" i="19"/>
  <c r="AH185" i="19" s="1"/>
  <c r="E186" i="19"/>
  <c r="AH186" i="19" s="1"/>
  <c r="E187" i="19"/>
  <c r="AH187" i="19" s="1"/>
  <c r="E210" i="19"/>
  <c r="AH210" i="19" s="1"/>
  <c r="E153" i="19"/>
  <c r="AH153" i="19" s="1"/>
  <c r="D134" i="19"/>
  <c r="D16" i="19"/>
  <c r="AG141" i="19"/>
  <c r="AI75" i="22"/>
  <c r="K23" i="21"/>
  <c r="E21" i="21"/>
  <c r="E20" i="21"/>
  <c r="D79" i="19"/>
  <c r="D14" i="19"/>
  <c r="AH98" i="19"/>
  <c r="E199" i="19"/>
  <c r="AH199" i="19" s="1"/>
  <c r="E202" i="19"/>
  <c r="AH202" i="19" s="1"/>
  <c r="AI51" i="22"/>
  <c r="AI189" i="22"/>
  <c r="AG112" i="19"/>
  <c r="E165" i="19"/>
  <c r="AH165" i="19" s="1"/>
  <c r="AI165" i="19" s="1"/>
  <c r="D108" i="19"/>
  <c r="D154" i="19"/>
  <c r="CM45" i="20"/>
  <c r="CM116" i="20"/>
  <c r="AG47" i="19"/>
  <c r="E112" i="19"/>
  <c r="AH112" i="19" s="1"/>
  <c r="AI200" i="20"/>
  <c r="AI90" i="22"/>
  <c r="AI198" i="22"/>
  <c r="AI220" i="22"/>
  <c r="AI64" i="22"/>
  <c r="D118" i="19"/>
  <c r="AG132" i="19"/>
  <c r="AG98" i="19"/>
  <c r="AG134" i="19"/>
  <c r="D141" i="19"/>
  <c r="F141" i="19" s="1"/>
  <c r="E181" i="19"/>
  <c r="AH181" i="19" s="1"/>
  <c r="E182" i="19"/>
  <c r="AH182" i="19" s="1"/>
  <c r="E183" i="19"/>
  <c r="AH183" i="19" s="1"/>
  <c r="E184" i="19"/>
  <c r="AH184" i="19" s="1"/>
  <c r="AI76" i="22"/>
  <c r="BB194" i="22"/>
  <c r="D43" i="19"/>
  <c r="E86" i="19"/>
  <c r="AH86" i="19" s="1"/>
  <c r="CM123" i="20"/>
  <c r="CM124" i="20" s="1"/>
  <c r="CM108" i="20"/>
  <c r="CM82" i="20"/>
  <c r="CN36" i="20"/>
  <c r="E100" i="19"/>
  <c r="AH100" i="19" s="1"/>
  <c r="BO19" i="20"/>
  <c r="E19" i="21"/>
  <c r="E22" i="21"/>
  <c r="E27" i="21"/>
  <c r="E23" i="21"/>
  <c r="E24" i="21"/>
  <c r="E25" i="21"/>
  <c r="E26" i="21"/>
  <c r="D134" i="18"/>
  <c r="D112" i="19"/>
  <c r="D188" i="19"/>
  <c r="D200" i="19"/>
  <c r="D135" i="19"/>
  <c r="D139" i="19"/>
  <c r="F19" i="21"/>
  <c r="F20" i="21"/>
  <c r="F25" i="21"/>
  <c r="F21" i="21"/>
  <c r="F22" i="21"/>
  <c r="F23" i="21"/>
  <c r="F24" i="21"/>
  <c r="F26" i="21"/>
  <c r="F27" i="21"/>
  <c r="D23" i="23"/>
  <c r="D19" i="23"/>
  <c r="D20" i="23"/>
  <c r="D21" i="23"/>
  <c r="D22" i="23"/>
  <c r="D24" i="23"/>
  <c r="D25" i="23"/>
  <c r="D26" i="23"/>
  <c r="D27" i="23"/>
  <c r="AI173" i="22"/>
  <c r="BE194" i="22"/>
  <c r="E118" i="19"/>
  <c r="AH118" i="19" s="1"/>
  <c r="G19" i="21"/>
  <c r="G20" i="21"/>
  <c r="G24" i="21"/>
  <c r="G21" i="21"/>
  <c r="G22" i="21"/>
  <c r="G23" i="21"/>
  <c r="G25" i="21"/>
  <c r="G27" i="21"/>
  <c r="G26" i="21"/>
  <c r="E27" i="23"/>
  <c r="E22" i="23"/>
  <c r="E19" i="23"/>
  <c r="E23" i="23"/>
  <c r="E20" i="23"/>
  <c r="E21" i="23"/>
  <c r="E24" i="23"/>
  <c r="E26" i="23"/>
  <c r="E25" i="23"/>
  <c r="H23" i="21"/>
  <c r="H26" i="21"/>
  <c r="H19" i="21"/>
  <c r="H20" i="21"/>
  <c r="H21" i="21"/>
  <c r="H22" i="21"/>
  <c r="H25" i="21"/>
  <c r="H27" i="21"/>
  <c r="H24" i="21"/>
  <c r="F26" i="23"/>
  <c r="F27" i="23"/>
  <c r="F19" i="23"/>
  <c r="F21" i="23"/>
  <c r="F20" i="23"/>
  <c r="F24" i="23"/>
  <c r="F22" i="23"/>
  <c r="F23" i="23"/>
  <c r="F25" i="23"/>
  <c r="BI194" i="22"/>
  <c r="AI222" i="22"/>
  <c r="D72" i="19"/>
  <c r="D80" i="19"/>
  <c r="E115" i="19"/>
  <c r="AH115" i="19" s="1"/>
  <c r="E16" i="19"/>
  <c r="AH16" i="19" s="1"/>
  <c r="AG35" i="19"/>
  <c r="D37" i="19"/>
  <c r="D102" i="19"/>
  <c r="D113" i="19"/>
  <c r="E142" i="19"/>
  <c r="BS23" i="20"/>
  <c r="I27" i="21"/>
  <c r="I22" i="21"/>
  <c r="I25" i="21"/>
  <c r="I19" i="21"/>
  <c r="I20" i="21"/>
  <c r="I21" i="21"/>
  <c r="I23" i="21"/>
  <c r="I24" i="21"/>
  <c r="I26" i="21"/>
  <c r="BQ24" i="22"/>
  <c r="G25" i="23"/>
  <c r="G26" i="23"/>
  <c r="G27" i="23"/>
  <c r="G19" i="23"/>
  <c r="G22" i="23"/>
  <c r="G23" i="23"/>
  <c r="G24" i="23"/>
  <c r="G20" i="23"/>
  <c r="G21" i="23"/>
  <c r="BJ194" i="22"/>
  <c r="E158" i="19"/>
  <c r="AH158" i="19" s="1"/>
  <c r="E159" i="19"/>
  <c r="AH159" i="19" s="1"/>
  <c r="BT178" i="20"/>
  <c r="J26" i="21"/>
  <c r="J27" i="21"/>
  <c r="J22" i="21"/>
  <c r="J19" i="21"/>
  <c r="J20" i="21"/>
  <c r="J21" i="21"/>
  <c r="J24" i="21"/>
  <c r="J23" i="21"/>
  <c r="J25" i="21"/>
  <c r="BR17" i="22"/>
  <c r="H24" i="23"/>
  <c r="H25" i="23"/>
  <c r="H26" i="23"/>
  <c r="H27" i="23"/>
  <c r="H20" i="23"/>
  <c r="H19" i="23"/>
  <c r="H21" i="23"/>
  <c r="H22" i="23"/>
  <c r="H23" i="23"/>
  <c r="CM116" i="22"/>
  <c r="K25" i="21"/>
  <c r="K26" i="21"/>
  <c r="K27" i="21"/>
  <c r="K20" i="21"/>
  <c r="K21" i="21"/>
  <c r="K19" i="21"/>
  <c r="K22" i="21"/>
  <c r="K24" i="21"/>
  <c r="I15" i="23"/>
  <c r="I23" i="23"/>
  <c r="I24" i="23"/>
  <c r="I25" i="23"/>
  <c r="I26" i="23"/>
  <c r="I19" i="23"/>
  <c r="I27" i="23"/>
  <c r="I20" i="23"/>
  <c r="I21" i="23"/>
  <c r="I22" i="23"/>
  <c r="D51" i="18"/>
  <c r="D59" i="18"/>
  <c r="D67" i="18"/>
  <c r="D93" i="18"/>
  <c r="D111" i="18"/>
  <c r="D143" i="18"/>
  <c r="D149" i="18"/>
  <c r="D155" i="18"/>
  <c r="D161" i="18"/>
  <c r="D168" i="18"/>
  <c r="AG184" i="18"/>
  <c r="D98" i="19"/>
  <c r="F98" i="19" s="1"/>
  <c r="D114" i="19"/>
  <c r="D87" i="19"/>
  <c r="L24" i="21"/>
  <c r="L25" i="21"/>
  <c r="L26" i="21"/>
  <c r="L27" i="21"/>
  <c r="L20" i="21"/>
  <c r="L21" i="21"/>
  <c r="L22" i="21"/>
  <c r="L23" i="21"/>
  <c r="L19" i="21"/>
  <c r="J15" i="23"/>
  <c r="J22" i="23"/>
  <c r="J23" i="23"/>
  <c r="J24" i="23"/>
  <c r="J25" i="23"/>
  <c r="J26" i="23"/>
  <c r="J27" i="23"/>
  <c r="J19" i="23"/>
  <c r="J20" i="23"/>
  <c r="J21" i="23"/>
  <c r="E131" i="19"/>
  <c r="AH131" i="19" s="1"/>
  <c r="BW24" i="20"/>
  <c r="M23" i="21"/>
  <c r="M24" i="21"/>
  <c r="M25" i="21"/>
  <c r="M26" i="21"/>
  <c r="M27" i="21"/>
  <c r="M21" i="21"/>
  <c r="M19" i="21"/>
  <c r="M20" i="21"/>
  <c r="M22" i="21"/>
  <c r="AI204" i="20"/>
  <c r="K21" i="23"/>
  <c r="K22" i="23"/>
  <c r="K23" i="23"/>
  <c r="K24" i="23"/>
  <c r="K25" i="23"/>
  <c r="K26" i="23"/>
  <c r="K27" i="23"/>
  <c r="K19" i="23"/>
  <c r="K20" i="23"/>
  <c r="AI93" i="22"/>
  <c r="AI207" i="22"/>
  <c r="AI217" i="22"/>
  <c r="D42" i="19"/>
  <c r="D171" i="19"/>
  <c r="E163" i="19"/>
  <c r="AH163" i="19" s="1"/>
  <c r="E166" i="19"/>
  <c r="E167" i="19"/>
  <c r="AH167" i="19" s="1"/>
  <c r="BX18" i="20"/>
  <c r="N22" i="21"/>
  <c r="N23" i="21"/>
  <c r="N20" i="21"/>
  <c r="N24" i="21"/>
  <c r="N25" i="21"/>
  <c r="N26" i="21"/>
  <c r="N27" i="21"/>
  <c r="N19" i="21"/>
  <c r="N21" i="21"/>
  <c r="L15" i="23"/>
  <c r="L20" i="23"/>
  <c r="L27" i="23"/>
  <c r="L21" i="23"/>
  <c r="L22" i="23"/>
  <c r="L23" i="23"/>
  <c r="L24" i="23"/>
  <c r="L25" i="23"/>
  <c r="L26" i="23"/>
  <c r="L19" i="23"/>
  <c r="AI47" i="22"/>
  <c r="AI226" i="22"/>
  <c r="E134" i="19"/>
  <c r="AH134" i="19" s="1"/>
  <c r="M19" i="23"/>
  <c r="M20" i="23"/>
  <c r="M21" i="23"/>
  <c r="M22" i="23"/>
  <c r="M23" i="23"/>
  <c r="M24" i="23"/>
  <c r="M25" i="23"/>
  <c r="M26" i="23"/>
  <c r="M27" i="23"/>
  <c r="AI103" i="22"/>
  <c r="D20" i="21"/>
  <c r="D27" i="21"/>
  <c r="D21" i="21"/>
  <c r="D22" i="21"/>
  <c r="D23" i="21"/>
  <c r="D24" i="21"/>
  <c r="D25" i="21"/>
  <c r="D26" i="21"/>
  <c r="D19" i="21"/>
  <c r="N19" i="23"/>
  <c r="N25" i="23"/>
  <c r="N20" i="23"/>
  <c r="N21" i="23"/>
  <c r="N22" i="23"/>
  <c r="N23" i="23"/>
  <c r="N24" i="23"/>
  <c r="N27" i="23"/>
  <c r="N26" i="23"/>
  <c r="D56" i="19"/>
  <c r="AG68" i="19"/>
  <c r="D60" i="19"/>
  <c r="D52" i="19"/>
  <c r="D48" i="19"/>
  <c r="AG48" i="19"/>
  <c r="AG50" i="19"/>
  <c r="AG64" i="19"/>
  <c r="D153" i="19"/>
  <c r="D179" i="19"/>
  <c r="F179" i="19" s="1"/>
  <c r="D181" i="19"/>
  <c r="D183" i="19"/>
  <c r="D185" i="19"/>
  <c r="D187" i="19"/>
  <c r="D178" i="19"/>
  <c r="D182" i="19"/>
  <c r="D186" i="19"/>
  <c r="D166" i="19"/>
  <c r="D88" i="19"/>
  <c r="D211" i="19"/>
  <c r="F211" i="19" s="1"/>
  <c r="D163" i="19"/>
  <c r="D55" i="19"/>
  <c r="D67" i="19"/>
  <c r="D53" i="19"/>
  <c r="D61" i="19"/>
  <c r="D69" i="19"/>
  <c r="D5" i="19"/>
  <c r="D45" i="19"/>
  <c r="E79" i="19"/>
  <c r="AH79" i="19" s="1"/>
  <c r="D103" i="19"/>
  <c r="E113" i="19"/>
  <c r="AH113" i="19" s="1"/>
  <c r="D116" i="19"/>
  <c r="D174" i="19"/>
  <c r="D191" i="19"/>
  <c r="D203" i="19"/>
  <c r="D207" i="19"/>
  <c r="D13" i="19"/>
  <c r="D77" i="19"/>
  <c r="AG118" i="19"/>
  <c r="D11" i="19"/>
  <c r="D22" i="19"/>
  <c r="D75" i="19"/>
  <c r="D104" i="19"/>
  <c r="E206" i="19"/>
  <c r="AH206" i="19" s="1"/>
  <c r="D6" i="19"/>
  <c r="D41" i="19"/>
  <c r="D107" i="19"/>
  <c r="E121" i="19"/>
  <c r="AH121" i="19" s="1"/>
  <c r="D168" i="19"/>
  <c r="AG196" i="19"/>
  <c r="D197" i="19"/>
  <c r="D20" i="19"/>
  <c r="D73" i="19"/>
  <c r="E204" i="19"/>
  <c r="AH204" i="19" s="1"/>
  <c r="D8" i="19"/>
  <c r="D76" i="19"/>
  <c r="D94" i="19"/>
  <c r="D105" i="19"/>
  <c r="D194" i="19"/>
  <c r="D198" i="19"/>
  <c r="E132" i="19"/>
  <c r="AH132" i="19" s="1"/>
  <c r="E140" i="19"/>
  <c r="AH140" i="19" s="1"/>
  <c r="E111" i="19"/>
  <c r="AH111" i="19" s="1"/>
  <c r="E47" i="19"/>
  <c r="AH47" i="19" s="1"/>
  <c r="E49" i="19"/>
  <c r="AH49" i="19" s="1"/>
  <c r="E55" i="19"/>
  <c r="AH55" i="19" s="1"/>
  <c r="E182" i="18"/>
  <c r="AH182" i="18" s="1"/>
  <c r="E38" i="19"/>
  <c r="AH38" i="19" s="1"/>
  <c r="E51" i="19"/>
  <c r="AH51" i="19" s="1"/>
  <c r="E59" i="19"/>
  <c r="E61" i="19"/>
  <c r="E67" i="19"/>
  <c r="AH67" i="19" s="1"/>
  <c r="E69" i="19"/>
  <c r="AH69" i="19" s="1"/>
  <c r="E88" i="19"/>
  <c r="E152" i="19"/>
  <c r="AH152" i="19" s="1"/>
  <c r="E65" i="19"/>
  <c r="AH65" i="19" s="1"/>
  <c r="E82" i="19"/>
  <c r="AH82" i="19" s="1"/>
  <c r="E5" i="19"/>
  <c r="AH5" i="19" s="1"/>
  <c r="E57" i="19"/>
  <c r="AH57" i="19" s="1"/>
  <c r="E63" i="19"/>
  <c r="AH63" i="19" s="1"/>
  <c r="D132" i="19"/>
  <c r="D138" i="19"/>
  <c r="F138" i="19" s="1"/>
  <c r="D17" i="19"/>
  <c r="AG185" i="19"/>
  <c r="D167" i="19"/>
  <c r="AG163" i="19"/>
  <c r="D99" i="19"/>
  <c r="AG56" i="19"/>
  <c r="D49" i="19"/>
  <c r="D57" i="19"/>
  <c r="D63" i="19"/>
  <c r="D65" i="19"/>
  <c r="D82" i="19"/>
  <c r="D51" i="19"/>
  <c r="D59" i="19"/>
  <c r="AG36" i="19"/>
  <c r="D36" i="19"/>
  <c r="AG138" i="19"/>
  <c r="D29" i="19"/>
  <c r="D64" i="19"/>
  <c r="AG52" i="19"/>
  <c r="AG54" i="19"/>
  <c r="AG60" i="19"/>
  <c r="AG62" i="19"/>
  <c r="AG70" i="19"/>
  <c r="D152" i="19"/>
  <c r="D136" i="19"/>
  <c r="AG166" i="19"/>
  <c r="AG167" i="19"/>
  <c r="D68" i="19"/>
  <c r="D89" i="19"/>
  <c r="D180" i="19"/>
  <c r="D210" i="19"/>
  <c r="AG58" i="19"/>
  <c r="AG66" i="19"/>
  <c r="D100" i="19"/>
  <c r="D21" i="18"/>
  <c r="D133" i="18"/>
  <c r="D146" i="18"/>
  <c r="D159" i="18"/>
  <c r="D156" i="18"/>
  <c r="D17" i="18"/>
  <c r="D25" i="18"/>
  <c r="D37" i="18"/>
  <c r="D139" i="18"/>
  <c r="AI181" i="22"/>
  <c r="D21" i="19"/>
  <c r="AI214" i="22"/>
  <c r="AI48" i="22"/>
  <c r="AI59" i="22"/>
  <c r="CM45" i="22"/>
  <c r="AI219" i="22"/>
  <c r="AI211" i="22"/>
  <c r="E9" i="19"/>
  <c r="AH9" i="19" s="1"/>
  <c r="D10" i="19"/>
  <c r="D90" i="19"/>
  <c r="E91" i="19"/>
  <c r="AH91" i="19" s="1"/>
  <c r="D122" i="19"/>
  <c r="D155" i="19"/>
  <c r="D172" i="19"/>
  <c r="D192" i="19"/>
  <c r="E171" i="19"/>
  <c r="AH171" i="19" s="1"/>
  <c r="E172" i="19"/>
  <c r="AH172" i="19" s="1"/>
  <c r="E194" i="19"/>
  <c r="AH194" i="19" s="1"/>
  <c r="E196" i="19"/>
  <c r="AH196" i="19" s="1"/>
  <c r="AG203" i="19"/>
  <c r="D7" i="19"/>
  <c r="D25" i="19"/>
  <c r="D173" i="19"/>
  <c r="D193" i="19"/>
  <c r="D204" i="19"/>
  <c r="D39" i="19"/>
  <c r="AG72" i="19"/>
  <c r="E75" i="19"/>
  <c r="D91" i="19"/>
  <c r="D101" i="19"/>
  <c r="D119" i="19"/>
  <c r="D123" i="19"/>
  <c r="E175" i="19"/>
  <c r="AH175" i="19" s="1"/>
  <c r="E192" i="19"/>
  <c r="AH192" i="19" s="1"/>
  <c r="D199" i="19"/>
  <c r="AG108" i="19"/>
  <c r="D157" i="19"/>
  <c r="E201" i="19"/>
  <c r="AH201" i="19" s="1"/>
  <c r="D205" i="19"/>
  <c r="D26" i="19"/>
  <c r="AG91" i="19"/>
  <c r="E95" i="19"/>
  <c r="AH95" i="19" s="1"/>
  <c r="D115" i="19"/>
  <c r="E162" i="19"/>
  <c r="AH162" i="19" s="1"/>
  <c r="E168" i="19"/>
  <c r="AH168" i="19" s="1"/>
  <c r="E205" i="19"/>
  <c r="AH205" i="19" s="1"/>
  <c r="D40" i="19"/>
  <c r="D92" i="19"/>
  <c r="D120" i="19"/>
  <c r="E123" i="19"/>
  <c r="AH123" i="19" s="1"/>
  <c r="D169" i="19"/>
  <c r="D175" i="19"/>
  <c r="D189" i="19"/>
  <c r="D195" i="19"/>
  <c r="D206" i="19"/>
  <c r="D12" i="19"/>
  <c r="D19" i="19"/>
  <c r="D74" i="19"/>
  <c r="D78" i="19"/>
  <c r="D96" i="19"/>
  <c r="D106" i="19"/>
  <c r="E154" i="19"/>
  <c r="AH154" i="19" s="1"/>
  <c r="D158" i="19"/>
  <c r="D201" i="19"/>
  <c r="E12" i="19"/>
  <c r="AH12" i="19" s="1"/>
  <c r="D23" i="19"/>
  <c r="D27" i="19"/>
  <c r="D44" i="19"/>
  <c r="D170" i="19"/>
  <c r="D190" i="19"/>
  <c r="D196" i="19"/>
  <c r="D9" i="19"/>
  <c r="D71" i="19"/>
  <c r="D93" i="19"/>
  <c r="AG102" i="19"/>
  <c r="D121" i="19"/>
  <c r="E155" i="19"/>
  <c r="AH155" i="19" s="1"/>
  <c r="E157" i="19"/>
  <c r="AH157" i="19" s="1"/>
  <c r="D202" i="19"/>
  <c r="BP19" i="20"/>
  <c r="AI209" i="20"/>
  <c r="CM14" i="20"/>
  <c r="AI210" i="20"/>
  <c r="CM96" i="20"/>
  <c r="AI203" i="20"/>
  <c r="AI213" i="20"/>
  <c r="AI197" i="20"/>
  <c r="AI207" i="20"/>
  <c r="E6" i="19"/>
  <c r="E23" i="19"/>
  <c r="AH23" i="19" s="1"/>
  <c r="AG79" i="19"/>
  <c r="E103" i="19"/>
  <c r="AH103" i="19" s="1"/>
  <c r="E116" i="19"/>
  <c r="AH116" i="19" s="1"/>
  <c r="E173" i="19"/>
  <c r="AH173" i="19" s="1"/>
  <c r="E197" i="19"/>
  <c r="AH197" i="19" s="1"/>
  <c r="AG38" i="19"/>
  <c r="E36" i="19"/>
  <c r="E156" i="19"/>
  <c r="AH156" i="19" s="1"/>
  <c r="E161" i="19"/>
  <c r="AH161" i="19" s="1"/>
  <c r="E174" i="19"/>
  <c r="AH174" i="19" s="1"/>
  <c r="E198" i="19"/>
  <c r="AH198" i="19" s="1"/>
  <c r="E17" i="19"/>
  <c r="AH17" i="19" s="1"/>
  <c r="AG49" i="19"/>
  <c r="E62" i="19"/>
  <c r="AH62" i="19" s="1"/>
  <c r="E64" i="19"/>
  <c r="AH64" i="19" s="1"/>
  <c r="E13" i="19"/>
  <c r="AH13" i="19" s="1"/>
  <c r="E107" i="19"/>
  <c r="AH107" i="19" s="1"/>
  <c r="AG174" i="19"/>
  <c r="E193" i="19"/>
  <c r="AH193" i="19" s="1"/>
  <c r="AG169" i="19"/>
  <c r="E203" i="19"/>
  <c r="AH203" i="19" s="1"/>
  <c r="AG204" i="19"/>
  <c r="AG179" i="19"/>
  <c r="AG181" i="19"/>
  <c r="AG182" i="19"/>
  <c r="AG183" i="19"/>
  <c r="AG184" i="19"/>
  <c r="E73" i="19"/>
  <c r="AH73" i="19" s="1"/>
  <c r="E24" i="19"/>
  <c r="AH24" i="19" s="1"/>
  <c r="E169" i="19"/>
  <c r="AH169" i="19" s="1"/>
  <c r="E188" i="19"/>
  <c r="AH188" i="19" s="1"/>
  <c r="E189" i="19"/>
  <c r="E119" i="19"/>
  <c r="AH119" i="19" s="1"/>
  <c r="AG170" i="19"/>
  <c r="E101" i="19"/>
  <c r="AH101" i="19" s="1"/>
  <c r="E190" i="19"/>
  <c r="AG139" i="19"/>
  <c r="E44" i="19"/>
  <c r="AH44" i="19" s="1"/>
  <c r="E160" i="19"/>
  <c r="AH160" i="19" s="1"/>
  <c r="E200" i="19"/>
  <c r="AH200" i="19" s="1"/>
  <c r="AG155" i="19"/>
  <c r="E191" i="19"/>
  <c r="AH191" i="19" s="1"/>
  <c r="AG100" i="19"/>
  <c r="AG206" i="19"/>
  <c r="AG39" i="19"/>
  <c r="E93" i="19"/>
  <c r="AH93" i="19" s="1"/>
  <c r="E105" i="19"/>
  <c r="AH105" i="19" s="1"/>
  <c r="AG120" i="19"/>
  <c r="E170" i="19"/>
  <c r="AH170" i="19" s="1"/>
  <c r="E195" i="19"/>
  <c r="AH195" i="19" s="1"/>
  <c r="E207" i="19"/>
  <c r="AH207" i="19" s="1"/>
  <c r="E130" i="18"/>
  <c r="AH130" i="18" s="1"/>
  <c r="E131" i="18"/>
  <c r="AH131" i="18" s="1"/>
  <c r="E134" i="18"/>
  <c r="E135" i="18"/>
  <c r="AH135" i="18" s="1"/>
  <c r="E136" i="18"/>
  <c r="AH136" i="18" s="1"/>
  <c r="E137" i="18"/>
  <c r="AH137" i="18" s="1"/>
  <c r="E140" i="18"/>
  <c r="AH140" i="18" s="1"/>
  <c r="E148" i="18"/>
  <c r="AH148" i="18" s="1"/>
  <c r="E150" i="18"/>
  <c r="AH150" i="18" s="1"/>
  <c r="E156" i="18"/>
  <c r="E163" i="18"/>
  <c r="AH163" i="18" s="1"/>
  <c r="E168" i="18"/>
  <c r="AH168" i="18" s="1"/>
  <c r="E174" i="18"/>
  <c r="AH174" i="18" s="1"/>
  <c r="E180" i="18"/>
  <c r="AH180" i="18" s="1"/>
  <c r="AG144" i="18"/>
  <c r="AG147" i="18"/>
  <c r="AG152" i="18"/>
  <c r="AG155" i="18"/>
  <c r="AG156" i="18"/>
  <c r="AG158" i="18"/>
  <c r="AG160" i="18"/>
  <c r="AG161" i="18"/>
  <c r="AG162" i="18"/>
  <c r="D163" i="18"/>
  <c r="AG168" i="18"/>
  <c r="AG169" i="18"/>
  <c r="AG170" i="18"/>
  <c r="AG173" i="18"/>
  <c r="AG176" i="18"/>
  <c r="AG177" i="18"/>
  <c r="AG178" i="18"/>
  <c r="AG180" i="18"/>
  <c r="D183" i="18"/>
  <c r="AG35" i="18"/>
  <c r="E132" i="18"/>
  <c r="AH132" i="18" s="1"/>
  <c r="E133" i="18"/>
  <c r="AH133" i="18" s="1"/>
  <c r="E139" i="18"/>
  <c r="AH139" i="18" s="1"/>
  <c r="E146" i="18"/>
  <c r="AH146" i="18" s="1"/>
  <c r="E158" i="18"/>
  <c r="AH158" i="18" s="1"/>
  <c r="AG41" i="18"/>
  <c r="AG143" i="18"/>
  <c r="AG49" i="18"/>
  <c r="AG137" i="18"/>
  <c r="AG86" i="18"/>
  <c r="AG98" i="18"/>
  <c r="AG19" i="18"/>
  <c r="D150" i="18"/>
  <c r="E120" i="18"/>
  <c r="AH120" i="18" s="1"/>
  <c r="E35" i="19"/>
  <c r="AH35" i="19" s="1"/>
  <c r="E53" i="19"/>
  <c r="AH53" i="19" s="1"/>
  <c r="E165" i="18"/>
  <c r="AH165" i="18" s="1"/>
  <c r="E66" i="19"/>
  <c r="AH66" i="19" s="1"/>
  <c r="E68" i="19"/>
  <c r="AH68" i="19" s="1"/>
  <c r="E70" i="19"/>
  <c r="F70" i="19" s="1"/>
  <c r="E87" i="19"/>
  <c r="E89" i="19"/>
  <c r="E138" i="18"/>
  <c r="AH138" i="18" s="1"/>
  <c r="E144" i="18"/>
  <c r="AH144" i="18" s="1"/>
  <c r="E145" i="18"/>
  <c r="AH145" i="18" s="1"/>
  <c r="E147" i="18"/>
  <c r="AH147" i="18" s="1"/>
  <c r="E151" i="18"/>
  <c r="AH151" i="18" s="1"/>
  <c r="E153" i="18"/>
  <c r="AH153" i="18" s="1"/>
  <c r="E170" i="18"/>
  <c r="AH170" i="18" s="1"/>
  <c r="E162" i="18"/>
  <c r="AH162" i="18" s="1"/>
  <c r="E176" i="18"/>
  <c r="AH176" i="18" s="1"/>
  <c r="E178" i="18"/>
  <c r="AH178" i="18" s="1"/>
  <c r="E183" i="18"/>
  <c r="AH183" i="18" s="1"/>
  <c r="E184" i="18"/>
  <c r="AH184" i="18" s="1"/>
  <c r="E160" i="18"/>
  <c r="AH160" i="18" s="1"/>
  <c r="E172" i="18"/>
  <c r="AH172" i="18" s="1"/>
  <c r="E181" i="18"/>
  <c r="AH181" i="18" s="1"/>
  <c r="E48" i="19"/>
  <c r="AH48" i="19" s="1"/>
  <c r="E50" i="19"/>
  <c r="AH50" i="19" s="1"/>
  <c r="E141" i="18"/>
  <c r="AH141" i="18" s="1"/>
  <c r="E19" i="18"/>
  <c r="AH19" i="18" s="1"/>
  <c r="E166" i="18"/>
  <c r="AH166" i="18" s="1"/>
  <c r="E164" i="18"/>
  <c r="AH164" i="18" s="1"/>
  <c r="E177" i="18"/>
  <c r="AH177" i="18" s="1"/>
  <c r="AI177" i="18" s="1"/>
  <c r="E185" i="18"/>
  <c r="AH185" i="18" s="1"/>
  <c r="AG152" i="19"/>
  <c r="AG180" i="19"/>
  <c r="AG88" i="19"/>
  <c r="D54" i="19"/>
  <c r="D62" i="19"/>
  <c r="AG51" i="19"/>
  <c r="AG53" i="19"/>
  <c r="AG55" i="19"/>
  <c r="AG57" i="19"/>
  <c r="AG59" i="19"/>
  <c r="AG61" i="19"/>
  <c r="AG63" i="19"/>
  <c r="AG65" i="19"/>
  <c r="D66" i="19"/>
  <c r="D50" i="19"/>
  <c r="D58" i="19"/>
  <c r="AG53" i="18"/>
  <c r="D57" i="18"/>
  <c r="D61" i="18"/>
  <c r="D81" i="18"/>
  <c r="AG87" i="18"/>
  <c r="AG95" i="18"/>
  <c r="AG111" i="18"/>
  <c r="AG113" i="18"/>
  <c r="D35" i="18"/>
  <c r="D99" i="18"/>
  <c r="AG107" i="18"/>
  <c r="AG101" i="18"/>
  <c r="D56" i="18"/>
  <c r="AG189" i="18"/>
  <c r="E98" i="18"/>
  <c r="AH98" i="18" s="1"/>
  <c r="E26" i="18"/>
  <c r="AH26" i="18" s="1"/>
  <c r="E16" i="18"/>
  <c r="AH16" i="18" s="1"/>
  <c r="E8" i="18"/>
  <c r="AH8" i="18" s="1"/>
  <c r="E112" i="18"/>
  <c r="AH112" i="18" s="1"/>
  <c r="E99" i="19"/>
  <c r="AH99" i="19" s="1"/>
  <c r="E58" i="19"/>
  <c r="AH58" i="19" s="1"/>
  <c r="E60" i="19"/>
  <c r="AH60" i="19" s="1"/>
  <c r="E38" i="18"/>
  <c r="AH38" i="18" s="1"/>
  <c r="E42" i="18"/>
  <c r="AH42" i="18" s="1"/>
  <c r="E12" i="18"/>
  <c r="AH12" i="18" s="1"/>
  <c r="E92" i="18"/>
  <c r="AH92" i="18" s="1"/>
  <c r="E40" i="18"/>
  <c r="AH40" i="18" s="1"/>
  <c r="E100" i="18"/>
  <c r="AH100" i="18" s="1"/>
  <c r="E14" i="18"/>
  <c r="AH14" i="18" s="1"/>
  <c r="E96" i="18"/>
  <c r="AH96" i="18" s="1"/>
  <c r="E17" i="18"/>
  <c r="E35" i="18"/>
  <c r="AH35" i="18" s="1"/>
  <c r="E51" i="18"/>
  <c r="E59" i="18"/>
  <c r="AH59" i="18" s="1"/>
  <c r="E99" i="18"/>
  <c r="AH99" i="18" s="1"/>
  <c r="E103" i="18"/>
  <c r="AH103" i="18" s="1"/>
  <c r="E43" i="18"/>
  <c r="AH43" i="18" s="1"/>
  <c r="E23" i="18"/>
  <c r="AH23" i="18" s="1"/>
  <c r="E39" i="18"/>
  <c r="AH39" i="18" s="1"/>
  <c r="E6" i="18"/>
  <c r="AH6" i="18" s="1"/>
  <c r="E27" i="18"/>
  <c r="AH27" i="18" s="1"/>
  <c r="E87" i="18"/>
  <c r="AH87" i="18" s="1"/>
  <c r="E89" i="18"/>
  <c r="AH89" i="18" s="1"/>
  <c r="E93" i="18"/>
  <c r="AH93" i="18" s="1"/>
  <c r="E95" i="18"/>
  <c r="AH95" i="18" s="1"/>
  <c r="E61" i="18"/>
  <c r="AH61" i="18" s="1"/>
  <c r="E67" i="18"/>
  <c r="AH67" i="18" s="1"/>
  <c r="E69" i="18"/>
  <c r="AH69" i="18" s="1"/>
  <c r="E73" i="18"/>
  <c r="AH73" i="18" s="1"/>
  <c r="E79" i="18"/>
  <c r="AH79" i="18" s="1"/>
  <c r="E63" i="18"/>
  <c r="AH63" i="18" s="1"/>
  <c r="E71" i="18"/>
  <c r="AH71" i="18" s="1"/>
  <c r="E75" i="18"/>
  <c r="AH75" i="18" s="1"/>
  <c r="E65" i="18"/>
  <c r="AH65" i="18" s="1"/>
  <c r="E55" i="18"/>
  <c r="AH55" i="18" s="1"/>
  <c r="E48" i="18"/>
  <c r="AH48" i="18" s="1"/>
  <c r="E49" i="18"/>
  <c r="AH49" i="18" s="1"/>
  <c r="E47" i="18"/>
  <c r="AH47" i="18" s="1"/>
  <c r="E54" i="19"/>
  <c r="AH54" i="19" s="1"/>
  <c r="E56" i="19"/>
  <c r="E50" i="18"/>
  <c r="AH50" i="18" s="1"/>
  <c r="E41" i="18"/>
  <c r="AH41" i="18" s="1"/>
  <c r="E37" i="19"/>
  <c r="E36" i="18"/>
  <c r="AH36" i="18" s="1"/>
  <c r="E44" i="18"/>
  <c r="AH44" i="18" s="1"/>
  <c r="E37" i="18"/>
  <c r="E45" i="18"/>
  <c r="AH45" i="18" s="1"/>
  <c r="E29" i="19"/>
  <c r="AH29" i="19" s="1"/>
  <c r="E21" i="18"/>
  <c r="AH21" i="18" s="1"/>
  <c r="E25" i="18"/>
  <c r="AH25" i="18" s="1"/>
  <c r="E18" i="19"/>
  <c r="E18" i="18"/>
  <c r="AH18" i="18" s="1"/>
  <c r="E22" i="18"/>
  <c r="AH22" i="18" s="1"/>
  <c r="E24" i="18"/>
  <c r="AH24" i="18" s="1"/>
  <c r="E20" i="18"/>
  <c r="AH20" i="18" s="1"/>
  <c r="E10" i="18"/>
  <c r="AH10" i="18" s="1"/>
  <c r="E11" i="18"/>
  <c r="AH11" i="18" s="1"/>
  <c r="E13" i="18"/>
  <c r="AH13" i="18" s="1"/>
  <c r="E5" i="18"/>
  <c r="AH5" i="18" s="1"/>
  <c r="E7" i="18"/>
  <c r="AH7" i="18" s="1"/>
  <c r="E9" i="18"/>
  <c r="AH9" i="18" s="1"/>
  <c r="E104" i="18"/>
  <c r="AH104" i="18" s="1"/>
  <c r="E53" i="18"/>
  <c r="AH53" i="18" s="1"/>
  <c r="E57" i="18"/>
  <c r="AH57" i="18" s="1"/>
  <c r="E81" i="18"/>
  <c r="AH81" i="18" s="1"/>
  <c r="E105" i="18"/>
  <c r="AH105" i="18" s="1"/>
  <c r="E107" i="18"/>
  <c r="AH107" i="18" s="1"/>
  <c r="E111" i="18"/>
  <c r="AH111" i="18" s="1"/>
  <c r="E119" i="18"/>
  <c r="AH119" i="18" s="1"/>
  <c r="E123" i="18"/>
  <c r="AH123" i="18" s="1"/>
  <c r="E52" i="19"/>
  <c r="AH52" i="19" s="1"/>
  <c r="E52" i="18"/>
  <c r="AH52" i="18" s="1"/>
  <c r="E56" i="18"/>
  <c r="AH56" i="18" s="1"/>
  <c r="E60" i="18"/>
  <c r="AH60" i="18" s="1"/>
  <c r="E64" i="18"/>
  <c r="AH64" i="18" s="1"/>
  <c r="E86" i="18"/>
  <c r="AH86" i="18" s="1"/>
  <c r="E121" i="18"/>
  <c r="AH121" i="18" s="1"/>
  <c r="E116" i="18"/>
  <c r="E114" i="18"/>
  <c r="AH114" i="18" s="1"/>
  <c r="E102" i="18"/>
  <c r="AH102" i="18" s="1"/>
  <c r="E108" i="18"/>
  <c r="AH108" i="18" s="1"/>
  <c r="E88" i="18"/>
  <c r="AH88" i="18" s="1"/>
  <c r="E90" i="18"/>
  <c r="AH90" i="18" s="1"/>
  <c r="E94" i="18"/>
  <c r="AH94" i="18" s="1"/>
  <c r="E70" i="18"/>
  <c r="E78" i="18"/>
  <c r="AH78" i="18" s="1"/>
  <c r="E54" i="18"/>
  <c r="AH54" i="18" s="1"/>
  <c r="E68" i="18"/>
  <c r="AH68" i="18" s="1"/>
  <c r="E74" i="18"/>
  <c r="AH74" i="18" s="1"/>
  <c r="E62" i="18"/>
  <c r="AH62" i="18" s="1"/>
  <c r="E58" i="18"/>
  <c r="AH58" i="18" s="1"/>
  <c r="E72" i="18"/>
  <c r="AH72" i="18" s="1"/>
  <c r="E82" i="18"/>
  <c r="AH82" i="18" s="1"/>
  <c r="E29" i="18"/>
  <c r="AH29" i="18" s="1"/>
  <c r="AG5" i="19"/>
  <c r="AG67" i="19"/>
  <c r="AG69" i="19"/>
  <c r="AG118" i="18"/>
  <c r="D48" i="18"/>
  <c r="D52" i="18"/>
  <c r="D60" i="18"/>
  <c r="D64" i="18"/>
  <c r="D68" i="18"/>
  <c r="D72" i="18"/>
  <c r="D86" i="18"/>
  <c r="AG121" i="18"/>
  <c r="AG55" i="18"/>
  <c r="AG27" i="18"/>
  <c r="AG23" i="18"/>
  <c r="AG5" i="18"/>
  <c r="AG9" i="18"/>
  <c r="AG13" i="18"/>
  <c r="AG7" i="18"/>
  <c r="AG11" i="18"/>
  <c r="D24" i="18"/>
  <c r="AG59" i="18"/>
  <c r="AG63" i="18"/>
  <c r="AG65" i="18"/>
  <c r="AG69" i="18"/>
  <c r="D6" i="18"/>
  <c r="D10" i="18"/>
  <c r="D14" i="18"/>
  <c r="AG182" i="18"/>
  <c r="AG183" i="18"/>
  <c r="AG44" i="18"/>
  <c r="AG114" i="18"/>
  <c r="D112" i="18"/>
  <c r="AG135" i="19"/>
  <c r="AG99" i="19"/>
  <c r="AG211" i="19"/>
  <c r="AG210" i="19"/>
  <c r="AG178" i="19"/>
  <c r="AG186" i="19"/>
  <c r="AG187" i="19"/>
  <c r="AG89" i="19"/>
  <c r="AG87" i="19"/>
  <c r="AG82" i="19"/>
  <c r="D38" i="19"/>
  <c r="AG29" i="19"/>
  <c r="AG8" i="18"/>
  <c r="AG16" i="18"/>
  <c r="AG22" i="18"/>
  <c r="AG26" i="18"/>
  <c r="AG36" i="18"/>
  <c r="AG38" i="18"/>
  <c r="D40" i="18"/>
  <c r="AG42" i="18"/>
  <c r="D44" i="18"/>
  <c r="AG12" i="18"/>
  <c r="AG71" i="18"/>
  <c r="AG73" i="18"/>
  <c r="AG48" i="18"/>
  <c r="D39" i="18"/>
  <c r="AG45" i="18"/>
  <c r="D19" i="18"/>
  <c r="D23" i="18"/>
  <c r="D27" i="18"/>
  <c r="AH211" i="19"/>
  <c r="D184" i="19"/>
  <c r="AG153" i="19"/>
  <c r="AG37" i="19"/>
  <c r="AG17" i="19"/>
  <c r="AG20" i="18"/>
  <c r="D120" i="18"/>
  <c r="D16" i="18"/>
  <c r="AG47" i="18"/>
  <c r="D118" i="18"/>
  <c r="AG50" i="18"/>
  <c r="AG54" i="18"/>
  <c r="AG56" i="18"/>
  <c r="AG58" i="18"/>
  <c r="D62" i="18"/>
  <c r="AG66" i="18"/>
  <c r="D70" i="18"/>
  <c r="AG72" i="18"/>
  <c r="AG74" i="18"/>
  <c r="AG78" i="18"/>
  <c r="AG82" i="18"/>
  <c r="AG112" i="18"/>
  <c r="AG52" i="18"/>
  <c r="D98" i="18"/>
  <c r="D116" i="18"/>
  <c r="AG115" i="18"/>
  <c r="D114" i="18"/>
  <c r="AG89" i="18"/>
  <c r="D94" i="18"/>
  <c r="AG88" i="18"/>
  <c r="AG76" i="18"/>
  <c r="D80" i="18"/>
  <c r="D47" i="18"/>
  <c r="D18" i="18"/>
  <c r="AG25" i="18"/>
  <c r="AG67" i="18"/>
  <c r="D26" i="18"/>
  <c r="AG133" i="18"/>
  <c r="AG24" i="18"/>
  <c r="AG150" i="18"/>
  <c r="D13" i="18"/>
  <c r="D20" i="18"/>
  <c r="D76" i="18"/>
  <c r="D130" i="18"/>
  <c r="D131" i="18"/>
  <c r="D136" i="18"/>
  <c r="AG141" i="18"/>
  <c r="AG18" i="18"/>
  <c r="AG43" i="18"/>
  <c r="D78" i="18"/>
  <c r="AG6" i="18"/>
  <c r="AG14" i="18"/>
  <c r="D43" i="18"/>
  <c r="D50" i="18"/>
  <c r="D184" i="18"/>
  <c r="AG185" i="18"/>
  <c r="AG146" i="18"/>
  <c r="D55" i="18"/>
  <c r="D63" i="18"/>
  <c r="AG105" i="18"/>
  <c r="D42" i="18"/>
  <c r="D58" i="18"/>
  <c r="D102" i="18"/>
  <c r="AG106" i="18"/>
  <c r="D8" i="18"/>
  <c r="AG62" i="18"/>
  <c r="AG68" i="18"/>
  <c r="D38" i="18"/>
  <c r="D12" i="18"/>
  <c r="D22" i="18"/>
  <c r="AG60" i="18"/>
  <c r="AG70" i="18"/>
  <c r="AG10" i="18"/>
  <c r="AG90" i="18"/>
  <c r="AG94" i="18"/>
  <c r="AG188" i="18"/>
  <c r="D189" i="18"/>
  <c r="AG159" i="18"/>
  <c r="AG165" i="18"/>
  <c r="D176" i="18"/>
  <c r="D158" i="18"/>
  <c r="AG140" i="18"/>
  <c r="AG136" i="18"/>
  <c r="D135" i="18"/>
  <c r="AG130" i="18"/>
  <c r="AG132" i="18"/>
  <c r="D141" i="18"/>
  <c r="AG131" i="18"/>
  <c r="D122" i="18"/>
  <c r="D105" i="18"/>
  <c r="D106" i="18"/>
  <c r="AG100" i="18"/>
  <c r="AG102" i="18"/>
  <c r="AG108" i="18"/>
  <c r="D90" i="18"/>
  <c r="AG91" i="18"/>
  <c r="D88" i="18"/>
  <c r="AG93" i="18"/>
  <c r="AG64" i="18"/>
  <c r="AG51" i="18"/>
  <c r="D53" i="18"/>
  <c r="D54" i="18"/>
  <c r="AG61" i="18"/>
  <c r="D49" i="18"/>
  <c r="D74" i="18"/>
  <c r="AG75" i="18"/>
  <c r="AG77" i="18"/>
  <c r="AG79" i="18"/>
  <c r="AG57" i="18"/>
  <c r="D66" i="18"/>
  <c r="AG39" i="18"/>
  <c r="AG40" i="18"/>
  <c r="D36" i="18"/>
  <c r="AG29" i="18"/>
  <c r="AG17" i="18"/>
  <c r="AG21" i="18"/>
  <c r="D5" i="18"/>
  <c r="D9" i="18"/>
  <c r="D69" i="18"/>
  <c r="D101" i="18"/>
  <c r="D89" i="18"/>
  <c r="D162" i="18"/>
  <c r="D173" i="18"/>
  <c r="D179" i="18"/>
  <c r="D180" i="18"/>
  <c r="D185" i="18"/>
  <c r="D188" i="18"/>
  <c r="D7" i="18"/>
  <c r="D11" i="18"/>
  <c r="D29" i="18"/>
  <c r="D87" i="18"/>
  <c r="D132" i="18"/>
  <c r="D144" i="18"/>
  <c r="D152" i="18"/>
  <c r="AG99" i="18"/>
  <c r="D107" i="18"/>
  <c r="D115" i="18"/>
  <c r="D121" i="18"/>
  <c r="D45" i="18"/>
  <c r="D65" i="18"/>
  <c r="D137" i="18"/>
  <c r="D100" i="18"/>
  <c r="AG104" i="18"/>
  <c r="D108" i="18"/>
  <c r="AG37" i="18"/>
  <c r="D95" i="18"/>
  <c r="D113" i="18"/>
  <c r="D170" i="18"/>
  <c r="AG81" i="18"/>
  <c r="D104" i="18"/>
  <c r="AG92" i="18"/>
  <c r="AG96" i="18"/>
  <c r="D73" i="18"/>
  <c r="D140" i="18"/>
  <c r="D77" i="18"/>
  <c r="D119" i="18"/>
  <c r="D123" i="18"/>
  <c r="AG134" i="18"/>
  <c r="AG138" i="18"/>
  <c r="AG139" i="18"/>
  <c r="AG145" i="18"/>
  <c r="D147" i="18"/>
  <c r="AG148" i="18"/>
  <c r="AG151" i="18"/>
  <c r="AG153" i="18"/>
  <c r="D41" i="18"/>
  <c r="AG80" i="18"/>
  <c r="AG120" i="18"/>
  <c r="AG122" i="18"/>
  <c r="D82" i="18"/>
  <c r="D91" i="18"/>
  <c r="D71" i="18"/>
  <c r="D75" i="18"/>
  <c r="D79" i="18"/>
  <c r="AG149" i="18"/>
  <c r="AG135" i="18"/>
  <c r="AG116" i="18"/>
  <c r="AI213" i="22"/>
  <c r="AI200" i="22"/>
  <c r="AI216" i="22"/>
  <c r="AI223" i="22"/>
  <c r="AI201" i="22"/>
  <c r="AI210" i="22"/>
  <c r="AI177" i="22"/>
  <c r="P135" i="23"/>
  <c r="S135" i="23" s="1"/>
  <c r="P132" i="23"/>
  <c r="S132" i="23" s="1"/>
  <c r="CM108" i="22"/>
  <c r="CN88" i="22"/>
  <c r="AI52" i="22"/>
  <c r="AI41" i="22"/>
  <c r="AI42" i="22"/>
  <c r="CN37" i="22"/>
  <c r="BW23" i="22"/>
  <c r="M15" i="23"/>
  <c r="BX23" i="22"/>
  <c r="N15" i="23"/>
  <c r="BM25" i="22"/>
  <c r="C15" i="23"/>
  <c r="BY25" i="22"/>
  <c r="O15" i="23"/>
  <c r="BN25" i="22"/>
  <c r="D15" i="23"/>
  <c r="BW25" i="22"/>
  <c r="BO25" i="22"/>
  <c r="E15" i="23"/>
  <c r="BP174" i="22"/>
  <c r="F15" i="23"/>
  <c r="BQ174" i="22"/>
  <c r="G15" i="23"/>
  <c r="BR174" i="22"/>
  <c r="H15" i="23"/>
  <c r="BT22" i="22"/>
  <c r="CM14" i="22"/>
  <c r="BU21" i="22"/>
  <c r="K15" i="23"/>
  <c r="AI216" i="20"/>
  <c r="AI201" i="20"/>
  <c r="AI206" i="20"/>
  <c r="P135" i="21"/>
  <c r="S135" i="21" s="1"/>
  <c r="E25" i="24"/>
  <c r="CN88" i="20"/>
  <c r="CN86" i="20"/>
  <c r="AI51" i="20"/>
  <c r="CN65" i="20"/>
  <c r="CN37" i="20"/>
  <c r="CN35" i="20"/>
  <c r="BT19" i="20"/>
  <c r="BP17" i="20"/>
  <c r="BP23" i="20"/>
  <c r="BV26" i="20"/>
  <c r="BV17" i="20"/>
  <c r="BQ23" i="20"/>
  <c r="BV23" i="20"/>
  <c r="BO18" i="20"/>
  <c r="BP21" i="20"/>
  <c r="BP18" i="20"/>
  <c r="BS21" i="20"/>
  <c r="BO24" i="20"/>
  <c r="BS18" i="20"/>
  <c r="BX21" i="20"/>
  <c r="BV18" i="20"/>
  <c r="BX22" i="20"/>
  <c r="E91" i="18"/>
  <c r="AH91" i="18" s="1"/>
  <c r="E77" i="18"/>
  <c r="E101" i="18"/>
  <c r="AH101" i="18" s="1"/>
  <c r="E118" i="18"/>
  <c r="AH118" i="18" s="1"/>
  <c r="E66" i="18"/>
  <c r="E113" i="18"/>
  <c r="AH113" i="18" s="1"/>
  <c r="E115" i="18"/>
  <c r="E106" i="18"/>
  <c r="AH106" i="18" s="1"/>
  <c r="E76" i="18"/>
  <c r="AH76" i="18" s="1"/>
  <c r="E80" i="18"/>
  <c r="AH80" i="18" s="1"/>
  <c r="E161" i="18"/>
  <c r="AH161" i="18" s="1"/>
  <c r="D160" i="18"/>
  <c r="E152" i="18"/>
  <c r="AG103" i="18"/>
  <c r="D103" i="18"/>
  <c r="AG157" i="18"/>
  <c r="AG163" i="18"/>
  <c r="AG167" i="18"/>
  <c r="D169" i="18"/>
  <c r="AG174" i="18"/>
  <c r="E167" i="18"/>
  <c r="AH167" i="18" s="1"/>
  <c r="E169" i="18"/>
  <c r="AH169" i="18" s="1"/>
  <c r="D165" i="18"/>
  <c r="AG119" i="18"/>
  <c r="E143" i="18"/>
  <c r="AH143" i="18" s="1"/>
  <c r="E155" i="18"/>
  <c r="AH155" i="18" s="1"/>
  <c r="E157" i="18"/>
  <c r="AH157" i="18" s="1"/>
  <c r="E159" i="18"/>
  <c r="AH159" i="18" s="1"/>
  <c r="AG164" i="18"/>
  <c r="D164" i="18"/>
  <c r="AG166" i="18"/>
  <c r="D166" i="18"/>
  <c r="AG171" i="18"/>
  <c r="D171" i="18"/>
  <c r="AG172" i="18"/>
  <c r="D172" i="18"/>
  <c r="E122" i="18"/>
  <c r="E19" i="19"/>
  <c r="D148" i="18"/>
  <c r="D177" i="18"/>
  <c r="AG175" i="18"/>
  <c r="AG181" i="18"/>
  <c r="AG44" i="19"/>
  <c r="E71" i="19"/>
  <c r="AG75" i="19"/>
  <c r="D178" i="18"/>
  <c r="E149" i="18"/>
  <c r="E8" i="19"/>
  <c r="AG9" i="19"/>
  <c r="AG12" i="19"/>
  <c r="D92" i="18"/>
  <c r="D96" i="18"/>
  <c r="D138" i="18"/>
  <c r="D145" i="18"/>
  <c r="D153" i="18"/>
  <c r="D157" i="18"/>
  <c r="D167" i="18"/>
  <c r="E20" i="19"/>
  <c r="AH20" i="19" s="1"/>
  <c r="AG24" i="19"/>
  <c r="D24" i="19"/>
  <c r="E188" i="18"/>
  <c r="AH188" i="18" s="1"/>
  <c r="E189" i="18"/>
  <c r="AG8" i="19"/>
  <c r="E171" i="18"/>
  <c r="AH171" i="18" s="1"/>
  <c r="E175" i="18"/>
  <c r="AH175" i="18" s="1"/>
  <c r="AG11" i="19"/>
  <c r="E14" i="19"/>
  <c r="AH14" i="19" s="1"/>
  <c r="D151" i="18"/>
  <c r="D181" i="18"/>
  <c r="E25" i="19"/>
  <c r="AH25" i="19" s="1"/>
  <c r="D175" i="18"/>
  <c r="D182" i="18"/>
  <c r="E173" i="18"/>
  <c r="AH173" i="18" s="1"/>
  <c r="E179" i="18"/>
  <c r="AH179" i="18" s="1"/>
  <c r="AG40" i="19"/>
  <c r="AG21" i="19"/>
  <c r="E94" i="19"/>
  <c r="AH94" i="19" s="1"/>
  <c r="AG114" i="19"/>
  <c r="AG201" i="19"/>
  <c r="AG94" i="19"/>
  <c r="AG123" i="19"/>
  <c r="AG171" i="19"/>
  <c r="AG175" i="19"/>
  <c r="AG194" i="19"/>
  <c r="AG205" i="19"/>
  <c r="E40" i="19"/>
  <c r="AH40" i="19" s="1"/>
  <c r="AG42" i="19"/>
  <c r="AG80" i="19"/>
  <c r="AG106" i="19"/>
  <c r="AG198" i="19"/>
  <c r="AG71" i="19"/>
  <c r="AG74" i="19"/>
  <c r="AG191" i="19"/>
  <c r="AG202" i="19"/>
  <c r="P117" i="21"/>
  <c r="S116" i="22"/>
  <c r="R117" i="23" s="1"/>
  <c r="E17" i="24"/>
  <c r="AG168" i="19"/>
  <c r="AG172" i="19"/>
  <c r="AG195" i="19"/>
  <c r="AG179" i="18"/>
  <c r="AG7" i="19"/>
  <c r="E10" i="19"/>
  <c r="AG13" i="19"/>
  <c r="AG19" i="19"/>
  <c r="E42" i="19"/>
  <c r="E77" i="19"/>
  <c r="AH77" i="19" s="1"/>
  <c r="AG92" i="19"/>
  <c r="AG188" i="19"/>
  <c r="AG199" i="19"/>
  <c r="AG23" i="19"/>
  <c r="AG43" i="19"/>
  <c r="AG78" i="19"/>
  <c r="AG104" i="19"/>
  <c r="AG192" i="19"/>
  <c r="AG173" i="19"/>
  <c r="E81" i="19"/>
  <c r="AH81" i="19" s="1"/>
  <c r="AG116" i="19"/>
  <c r="AG189" i="19"/>
  <c r="AG90" i="19"/>
  <c r="AG93" i="19"/>
  <c r="AG122" i="19"/>
  <c r="AG193" i="19"/>
  <c r="AG200" i="19"/>
  <c r="E21" i="19"/>
  <c r="AG27" i="19"/>
  <c r="AG41" i="19"/>
  <c r="AG76" i="19"/>
  <c r="E114" i="19"/>
  <c r="AH114" i="19" s="1"/>
  <c r="AG190" i="19"/>
  <c r="AG197" i="19"/>
  <c r="P6" i="21"/>
  <c r="S5" i="22"/>
  <c r="R6" i="23" s="1"/>
  <c r="P89" i="21"/>
  <c r="S88" i="22"/>
  <c r="R89" i="23" s="1"/>
  <c r="P105" i="21"/>
  <c r="S104" i="22"/>
  <c r="R105" i="23" s="1"/>
  <c r="AI104" i="20"/>
  <c r="P219" i="21"/>
  <c r="AI218" i="20"/>
  <c r="CN63" i="20"/>
  <c r="P7" i="21"/>
  <c r="S6" i="22"/>
  <c r="R7" i="23" s="1"/>
  <c r="P17" i="21"/>
  <c r="S16" i="22"/>
  <c r="R17" i="23" s="1"/>
  <c r="P53" i="21"/>
  <c r="S52" i="22"/>
  <c r="R53" i="23" s="1"/>
  <c r="AI52" i="20"/>
  <c r="P64" i="21"/>
  <c r="S63" i="22"/>
  <c r="R64" i="23" s="1"/>
  <c r="P106" i="21"/>
  <c r="S105" i="22"/>
  <c r="R106" i="23" s="1"/>
  <c r="AI105" i="20"/>
  <c r="P121" i="21"/>
  <c r="S120" i="22"/>
  <c r="R121" i="23" s="1"/>
  <c r="AI120" i="20"/>
  <c r="P136" i="21"/>
  <c r="S136" i="21" s="1"/>
  <c r="E31" i="24"/>
  <c r="M162" i="21"/>
  <c r="J161" i="22"/>
  <c r="I162" i="23" s="1"/>
  <c r="P220" i="21"/>
  <c r="AI219" i="20"/>
  <c r="P8" i="21"/>
  <c r="S7" i="22"/>
  <c r="R8" i="23" s="1"/>
  <c r="BR177" i="20"/>
  <c r="BR24" i="20"/>
  <c r="BR21" i="20"/>
  <c r="BR17" i="20"/>
  <c r="BR18" i="20"/>
  <c r="BR19" i="20"/>
  <c r="P54" i="21"/>
  <c r="S53" i="22"/>
  <c r="R54" i="23" s="1"/>
  <c r="AI53" i="20"/>
  <c r="P122" i="21"/>
  <c r="S121" i="22"/>
  <c r="R122" i="23" s="1"/>
  <c r="G184" i="21"/>
  <c r="CN38" i="20"/>
  <c r="CM123" i="22"/>
  <c r="CM124" i="22" s="1"/>
  <c r="P9" i="21"/>
  <c r="S8" i="22"/>
  <c r="R9" i="23" s="1"/>
  <c r="P65" i="21"/>
  <c r="S64" i="22"/>
  <c r="R65" i="23" s="1"/>
  <c r="AI64" i="20"/>
  <c r="M165" i="21"/>
  <c r="J164" i="22"/>
  <c r="I165" i="23" s="1"/>
  <c r="P222" i="21"/>
  <c r="AI221" i="20"/>
  <c r="P66" i="21"/>
  <c r="S65" i="22"/>
  <c r="R66" i="23" s="1"/>
  <c r="P76" i="21"/>
  <c r="S75" i="22"/>
  <c r="R76" i="23" s="1"/>
  <c r="AI75" i="20"/>
  <c r="L84" i="21"/>
  <c r="P99" i="21"/>
  <c r="S98" i="22"/>
  <c r="R99" i="23" s="1"/>
  <c r="P116" i="21"/>
  <c r="S115" i="22"/>
  <c r="R116" i="23" s="1"/>
  <c r="P139" i="21"/>
  <c r="S139" i="21" s="1"/>
  <c r="E34" i="24"/>
  <c r="P188" i="21"/>
  <c r="AI187" i="20"/>
  <c r="P213" i="21"/>
  <c r="AI212" i="20"/>
  <c r="P223" i="21"/>
  <c r="AI222" i="20"/>
  <c r="P11" i="21"/>
  <c r="S10" i="22"/>
  <c r="R11" i="23" s="1"/>
  <c r="BU23" i="20"/>
  <c r="BU18" i="20"/>
  <c r="P77" i="21"/>
  <c r="S76" i="22"/>
  <c r="R77" i="23" s="1"/>
  <c r="AI76" i="20"/>
  <c r="BR22" i="20"/>
  <c r="S39" i="22"/>
  <c r="R40" i="23" s="1"/>
  <c r="AI39" i="20"/>
  <c r="P78" i="21"/>
  <c r="S77" i="22"/>
  <c r="R78" i="23" s="1"/>
  <c r="P100" i="21"/>
  <c r="S99" i="22"/>
  <c r="R100" i="23" s="1"/>
  <c r="AI99" i="20"/>
  <c r="P190" i="21"/>
  <c r="AI189" i="20"/>
  <c r="P225" i="21"/>
  <c r="AI224" i="20"/>
  <c r="P13" i="21"/>
  <c r="S12" i="22"/>
  <c r="R13" i="23" s="1"/>
  <c r="BW22" i="20"/>
  <c r="BW18" i="20"/>
  <c r="P41" i="21"/>
  <c r="S40" i="22"/>
  <c r="R41" i="23" s="1"/>
  <c r="P93" i="21"/>
  <c r="S92" i="22"/>
  <c r="R93" i="23" s="1"/>
  <c r="AI92" i="20"/>
  <c r="P101" i="21"/>
  <c r="S100" i="22"/>
  <c r="R101" i="23" s="1"/>
  <c r="P129" i="21"/>
  <c r="S129" i="21" s="1"/>
  <c r="E24" i="24"/>
  <c r="P191" i="21"/>
  <c r="AI190" i="20"/>
  <c r="P226" i="21"/>
  <c r="AI225" i="20"/>
  <c r="H154" i="21"/>
  <c r="BW17" i="20"/>
  <c r="BU19" i="20"/>
  <c r="BW25" i="20"/>
  <c r="AI40" i="20"/>
  <c r="P59" i="21"/>
  <c r="S58" i="22"/>
  <c r="R59" i="23" s="1"/>
  <c r="AI58" i="20"/>
  <c r="P69" i="21"/>
  <c r="S68" i="22"/>
  <c r="R69" i="23" s="1"/>
  <c r="AI68" i="20"/>
  <c r="P216" i="21"/>
  <c r="AI215" i="20"/>
  <c r="CN98" i="20"/>
  <c r="AI218" i="22"/>
  <c r="BM18" i="20"/>
  <c r="BM24" i="20"/>
  <c r="P70" i="21"/>
  <c r="S69" i="22"/>
  <c r="R70" i="23" s="1"/>
  <c r="P87" i="21"/>
  <c r="S86" i="22"/>
  <c r="R87" i="23" s="1"/>
  <c r="P95" i="21"/>
  <c r="S94" i="22"/>
  <c r="R95" i="23" s="1"/>
  <c r="AI94" i="20"/>
  <c r="AI176" i="22"/>
  <c r="R90" i="20"/>
  <c r="Q91" i="21" s="1"/>
  <c r="P43" i="21"/>
  <c r="AI42" i="20"/>
  <c r="S42" i="22"/>
  <c r="R43" i="23" s="1"/>
  <c r="P51" i="21"/>
  <c r="S50" i="22"/>
  <c r="R51" i="23" s="1"/>
  <c r="P61" i="21"/>
  <c r="S60" i="22"/>
  <c r="R61" i="23" s="1"/>
  <c r="AI60" i="20"/>
  <c r="P71" i="21"/>
  <c r="S70" i="22"/>
  <c r="R71" i="23" s="1"/>
  <c r="AI70" i="20"/>
  <c r="P96" i="21"/>
  <c r="S95" i="22"/>
  <c r="R96" i="23" s="1"/>
  <c r="P103" i="21"/>
  <c r="S102" i="22"/>
  <c r="R103" i="23" s="1"/>
  <c r="P133" i="21"/>
  <c r="S133" i="21" s="1"/>
  <c r="E28" i="24"/>
  <c r="M157" i="21"/>
  <c r="J156" i="22"/>
  <c r="I157" i="23" s="1"/>
  <c r="P37" i="21"/>
  <c r="S36" i="22"/>
  <c r="R37" i="23" s="1"/>
  <c r="P44" i="21"/>
  <c r="S43" i="22"/>
  <c r="R44" i="23" s="1"/>
  <c r="P88" i="21"/>
  <c r="S87" i="22"/>
  <c r="R88" i="23" s="1"/>
  <c r="AI87" i="20"/>
  <c r="P112" i="21"/>
  <c r="S111" i="22"/>
  <c r="R112" i="23" s="1"/>
  <c r="BL194" i="20"/>
  <c r="BJ194" i="20"/>
  <c r="P230" i="21"/>
  <c r="E47" i="24"/>
  <c r="BV21" i="20"/>
  <c r="BO23" i="20"/>
  <c r="P47" i="21"/>
  <c r="S46" i="22"/>
  <c r="R47" i="23" s="1"/>
  <c r="P63" i="21"/>
  <c r="S62" i="22"/>
  <c r="R63" i="23" s="1"/>
  <c r="K84" i="21"/>
  <c r="P102" i="21"/>
  <c r="S101" i="22"/>
  <c r="R102" i="23" s="1"/>
  <c r="AI105" i="22"/>
  <c r="CN86" i="22"/>
  <c r="P137" i="21"/>
  <c r="S137" i="21" s="1"/>
  <c r="E32" i="24"/>
  <c r="M154" i="21"/>
  <c r="J153" i="22"/>
  <c r="I154" i="23" s="1"/>
  <c r="BV21" i="22"/>
  <c r="BV173" i="22"/>
  <c r="BV25" i="22"/>
  <c r="AI53" i="22"/>
  <c r="AI71" i="22"/>
  <c r="CN38" i="22"/>
  <c r="BX19" i="20"/>
  <c r="BT23" i="20"/>
  <c r="BV25" i="20"/>
  <c r="P49" i="21"/>
  <c r="S48" i="22"/>
  <c r="R49" i="23" s="1"/>
  <c r="P57" i="21"/>
  <c r="S56" i="22"/>
  <c r="R57" i="23" s="1"/>
  <c r="P91" i="21"/>
  <c r="S90" i="22"/>
  <c r="R91" i="23" s="1"/>
  <c r="P104" i="21"/>
  <c r="S103" i="22"/>
  <c r="R104" i="23" s="1"/>
  <c r="AI198" i="20"/>
  <c r="AI12" i="22"/>
  <c r="AI46" i="22"/>
  <c r="AI212" i="22"/>
  <c r="S81" i="22"/>
  <c r="R82" i="23" s="1"/>
  <c r="BX173" i="22"/>
  <c r="BX18" i="22"/>
  <c r="P12" i="21"/>
  <c r="S11" i="22"/>
  <c r="R12" i="23" s="1"/>
  <c r="BO22" i="20"/>
  <c r="BX23" i="20"/>
  <c r="BX25" i="20"/>
  <c r="P38" i="21"/>
  <c r="S37" i="22"/>
  <c r="R38" i="23" s="1"/>
  <c r="P58" i="21"/>
  <c r="S57" i="22"/>
  <c r="R58" i="23" s="1"/>
  <c r="P73" i="21"/>
  <c r="S72" i="22"/>
  <c r="R73" i="23" s="1"/>
  <c r="P81" i="21"/>
  <c r="S80" i="22"/>
  <c r="R81" i="23" s="1"/>
  <c r="P92" i="21"/>
  <c r="S91" i="22"/>
  <c r="R92" i="23" s="1"/>
  <c r="M156" i="21"/>
  <c r="J155" i="22"/>
  <c r="I156" i="23" s="1"/>
  <c r="AI40" i="22"/>
  <c r="AI206" i="22"/>
  <c r="CN98" i="22"/>
  <c r="S51" i="22"/>
  <c r="R52" i="23" s="1"/>
  <c r="E29" i="24"/>
  <c r="P14" i="21"/>
  <c r="S13" i="22"/>
  <c r="R14" i="23" s="1"/>
  <c r="BV22" i="20"/>
  <c r="P113" i="21"/>
  <c r="S112" i="22"/>
  <c r="R113" i="23" s="1"/>
  <c r="P119" i="21"/>
  <c r="S118" i="22"/>
  <c r="R119" i="23" s="1"/>
  <c r="M159" i="21"/>
  <c r="J158" i="22"/>
  <c r="I159" i="23" s="1"/>
  <c r="P231" i="21"/>
  <c r="E48" i="24"/>
  <c r="CN36" i="22"/>
  <c r="S114" i="22"/>
  <c r="R115" i="23" s="1"/>
  <c r="BO26" i="20"/>
  <c r="P75" i="21"/>
  <c r="S74" i="22"/>
  <c r="R75" i="23" s="1"/>
  <c r="P107" i="21"/>
  <c r="S106" i="22"/>
  <c r="R107" i="23" s="1"/>
  <c r="P114" i="21"/>
  <c r="S113" i="22"/>
  <c r="R114" i="23" s="1"/>
  <c r="P132" i="21"/>
  <c r="S132" i="21" s="1"/>
  <c r="E27" i="24"/>
  <c r="M160" i="21"/>
  <c r="J159" i="22"/>
  <c r="I160" i="23" s="1"/>
  <c r="AI179" i="22"/>
  <c r="CN35" i="22"/>
  <c r="S38" i="22"/>
  <c r="R39" i="23" s="1"/>
  <c r="CM96" i="22"/>
  <c r="H84" i="23"/>
  <c r="P5" i="21"/>
  <c r="S4" i="22"/>
  <c r="R5" i="23" s="1"/>
  <c r="AR41" i="20"/>
  <c r="AR44" i="20" s="1"/>
  <c r="AS44" i="20" s="1"/>
  <c r="S35" i="22"/>
  <c r="R36" i="23" s="1"/>
  <c r="P108" i="21"/>
  <c r="S107" i="22"/>
  <c r="R108" i="23" s="1"/>
  <c r="P142" i="21"/>
  <c r="S142" i="21" s="1"/>
  <c r="E37" i="24"/>
  <c r="M163" i="21"/>
  <c r="J162" i="22"/>
  <c r="I163" i="23" s="1"/>
  <c r="AI77" i="22"/>
  <c r="AI180" i="22"/>
  <c r="S9" i="22"/>
  <c r="R10" i="23" s="1"/>
  <c r="BS25" i="22"/>
  <c r="BS17" i="22"/>
  <c r="BS22" i="22"/>
  <c r="AI175" i="22"/>
  <c r="AI224" i="22"/>
  <c r="E33" i="24"/>
  <c r="AI122" i="22"/>
  <c r="AI190" i="22"/>
  <c r="BD194" i="22"/>
  <c r="AA26" i="29"/>
  <c r="J26" i="29" s="1"/>
  <c r="BP19" i="22"/>
  <c r="AI11" i="22"/>
  <c r="BQ19" i="22"/>
  <c r="AI70" i="22"/>
  <c r="AI91" i="22"/>
  <c r="AI104" i="22"/>
  <c r="AI172" i="22"/>
  <c r="AI192" i="22"/>
  <c r="BM23" i="22"/>
  <c r="BK194" i="22"/>
  <c r="BY23" i="22"/>
  <c r="BO26" i="22"/>
  <c r="AI187" i="22"/>
  <c r="AI194" i="22"/>
  <c r="BN21" i="22"/>
  <c r="BP26" i="22"/>
  <c r="AI100" i="22"/>
  <c r="AI107" i="22"/>
  <c r="AI113" i="22"/>
  <c r="AI119" i="22"/>
  <c r="AZ194" i="22"/>
  <c r="AI209" i="22"/>
  <c r="AI215" i="22"/>
  <c r="AI221" i="22"/>
  <c r="BW18" i="22"/>
  <c r="BO21" i="22"/>
  <c r="BW173" i="22"/>
  <c r="BA194" i="22"/>
  <c r="AI203" i="22"/>
  <c r="L229" i="23"/>
  <c r="CM82" i="22"/>
  <c r="P109" i="23"/>
  <c r="M229" i="23"/>
  <c r="AI8" i="22"/>
  <c r="BR24" i="22"/>
  <c r="AI89" i="22"/>
  <c r="AI102" i="22"/>
  <c r="AI115" i="22"/>
  <c r="AI174" i="22"/>
  <c r="AI178" i="22"/>
  <c r="BC194" i="22"/>
  <c r="AI197" i="22"/>
  <c r="AI204" i="22"/>
  <c r="N229" i="23"/>
  <c r="X6" i="29"/>
  <c r="X7" i="29"/>
  <c r="X8" i="29"/>
  <c r="X9" i="29"/>
  <c r="X10" i="29"/>
  <c r="BU20" i="22"/>
  <c r="BT181" i="22"/>
  <c r="BT179" i="22"/>
  <c r="BT177" i="22"/>
  <c r="BT175" i="22"/>
  <c r="BT173" i="22"/>
  <c r="BT180" i="22"/>
  <c r="BT178" i="22"/>
  <c r="BT176" i="22"/>
  <c r="BT174" i="22"/>
  <c r="BT172" i="22"/>
  <c r="BQ17" i="22"/>
  <c r="BV18" i="22"/>
  <c r="BO19" i="22"/>
  <c r="BT20" i="22"/>
  <c r="BM21" i="22"/>
  <c r="BY21" i="22"/>
  <c r="BR22" i="22"/>
  <c r="BP24" i="22"/>
  <c r="BU25" i="22"/>
  <c r="BN26" i="22"/>
  <c r="L84" i="23"/>
  <c r="G84" i="23"/>
  <c r="AI114" i="22"/>
  <c r="BR180" i="22"/>
  <c r="AI87" i="22"/>
  <c r="BV175" i="22"/>
  <c r="AI4" i="22"/>
  <c r="AI7" i="22"/>
  <c r="AI10" i="22"/>
  <c r="AI13" i="22"/>
  <c r="BW180" i="22"/>
  <c r="BW178" i="22"/>
  <c r="BW176" i="22"/>
  <c r="BW174" i="22"/>
  <c r="BW172" i="22"/>
  <c r="BT17" i="22"/>
  <c r="BM18" i="22"/>
  <c r="BY18" i="22"/>
  <c r="BR19" i="22"/>
  <c r="BW20" i="22"/>
  <c r="BP21" i="22"/>
  <c r="BU22" i="22"/>
  <c r="BN23" i="22"/>
  <c r="BS24" i="22"/>
  <c r="BX25" i="22"/>
  <c r="BQ26" i="22"/>
  <c r="C84" i="23"/>
  <c r="O84" i="23"/>
  <c r="AI56" i="22"/>
  <c r="AI68" i="22"/>
  <c r="AI80" i="22"/>
  <c r="BW175" i="22"/>
  <c r="BV177" i="22"/>
  <c r="H229" i="23"/>
  <c r="BX180" i="22"/>
  <c r="BX178" i="22"/>
  <c r="BX176" i="22"/>
  <c r="BX174" i="22"/>
  <c r="BX172" i="22"/>
  <c r="BU17" i="22"/>
  <c r="BN18" i="22"/>
  <c r="BS19" i="22"/>
  <c r="BX20" i="22"/>
  <c r="BQ21" i="22"/>
  <c r="BV22" i="22"/>
  <c r="BO23" i="22"/>
  <c r="BT24" i="22"/>
  <c r="BR26" i="22"/>
  <c r="P46" i="23"/>
  <c r="AI49" i="22"/>
  <c r="AI61" i="22"/>
  <c r="AI73" i="22"/>
  <c r="AI92" i="22"/>
  <c r="AI99" i="22"/>
  <c r="BX175" i="22"/>
  <c r="BW177" i="22"/>
  <c r="BV179" i="22"/>
  <c r="I229" i="23"/>
  <c r="F15" i="24"/>
  <c r="BM180" i="22"/>
  <c r="BM178" i="22"/>
  <c r="BM176" i="22"/>
  <c r="BM174" i="22"/>
  <c r="BM172" i="22"/>
  <c r="BM181" i="22"/>
  <c r="BM179" i="22"/>
  <c r="BM177" i="22"/>
  <c r="BM175" i="22"/>
  <c r="BM173" i="22"/>
  <c r="BY180" i="22"/>
  <c r="BY178" i="22"/>
  <c r="BY176" i="22"/>
  <c r="BY174" i="22"/>
  <c r="BY172" i="22"/>
  <c r="BY181" i="22"/>
  <c r="BY179" i="22"/>
  <c r="BY177" i="22"/>
  <c r="BY175" i="22"/>
  <c r="BY173" i="22"/>
  <c r="BV17" i="22"/>
  <c r="BO18" i="22"/>
  <c r="BT19" i="22"/>
  <c r="BM20" i="22"/>
  <c r="BY20" i="22"/>
  <c r="BR21" i="22"/>
  <c r="BW22" i="22"/>
  <c r="BP23" i="22"/>
  <c r="BU24" i="22"/>
  <c r="BS26" i="22"/>
  <c r="AI43" i="22"/>
  <c r="E84" i="23"/>
  <c r="AI54" i="22"/>
  <c r="AI66" i="22"/>
  <c r="AI78" i="22"/>
  <c r="BX177" i="22"/>
  <c r="BW179" i="22"/>
  <c r="BV181" i="22"/>
  <c r="J229" i="23"/>
  <c r="Q195" i="22"/>
  <c r="R195" i="22" s="1"/>
  <c r="BN180" i="22"/>
  <c r="BN178" i="22"/>
  <c r="BN176" i="22"/>
  <c r="BN174" i="22"/>
  <c r="BN172" i="22"/>
  <c r="BN181" i="22"/>
  <c r="BN179" i="22"/>
  <c r="BN177" i="22"/>
  <c r="BN175" i="22"/>
  <c r="BN173" i="22"/>
  <c r="R54" i="22"/>
  <c r="Q55" i="23" s="1"/>
  <c r="BW17" i="22"/>
  <c r="BP18" i="22"/>
  <c r="BU19" i="22"/>
  <c r="BN20" i="22"/>
  <c r="BS21" i="22"/>
  <c r="BX22" i="22"/>
  <c r="BQ23" i="22"/>
  <c r="BV24" i="22"/>
  <c r="BT26" i="22"/>
  <c r="BP172" i="22"/>
  <c r="BX179" i="22"/>
  <c r="BW181" i="22"/>
  <c r="M84" i="23"/>
  <c r="AI5" i="22"/>
  <c r="BO180" i="22"/>
  <c r="BO178" i="22"/>
  <c r="BO176" i="22"/>
  <c r="BO174" i="22"/>
  <c r="BO172" i="22"/>
  <c r="BO181" i="22"/>
  <c r="BO179" i="22"/>
  <c r="BO177" i="22"/>
  <c r="BO175" i="22"/>
  <c r="BO173" i="22"/>
  <c r="BX17" i="22"/>
  <c r="BQ18" i="22"/>
  <c r="BV19" i="22"/>
  <c r="BO20" i="22"/>
  <c r="BT21" i="22"/>
  <c r="BM22" i="22"/>
  <c r="BY22" i="22"/>
  <c r="BR23" i="22"/>
  <c r="BW24" i="22"/>
  <c r="BP25" i="22"/>
  <c r="BU26" i="22"/>
  <c r="AR41" i="22"/>
  <c r="AR44" i="22" s="1"/>
  <c r="AS44" i="22" s="1"/>
  <c r="AI94" i="22"/>
  <c r="AI101" i="22"/>
  <c r="P117" i="23"/>
  <c r="AI111" i="22"/>
  <c r="BQ172" i="22"/>
  <c r="BX181" i="22"/>
  <c r="BV20" i="22"/>
  <c r="BP181" i="22"/>
  <c r="BP179" i="22"/>
  <c r="BP177" i="22"/>
  <c r="BP175" i="22"/>
  <c r="BP173" i="22"/>
  <c r="BM17" i="22"/>
  <c r="BY17" i="22"/>
  <c r="BR18" i="22"/>
  <c r="BW19" i="22"/>
  <c r="BP20" i="22"/>
  <c r="BN22" i="22"/>
  <c r="BS23" i="22"/>
  <c r="BX24" i="22"/>
  <c r="BQ25" i="22"/>
  <c r="BV26" i="22"/>
  <c r="AI39" i="22"/>
  <c r="AI57" i="22"/>
  <c r="AI69" i="22"/>
  <c r="AI81" i="22"/>
  <c r="BR172" i="22"/>
  <c r="BP176" i="22"/>
  <c r="BU181" i="22"/>
  <c r="BU179" i="22"/>
  <c r="BU177" i="22"/>
  <c r="BU175" i="22"/>
  <c r="BU173" i="22"/>
  <c r="BU180" i="22"/>
  <c r="BU178" i="22"/>
  <c r="BU176" i="22"/>
  <c r="BU174" i="22"/>
  <c r="BU172" i="22"/>
  <c r="BQ181" i="22"/>
  <c r="BQ179" i="22"/>
  <c r="BQ177" i="22"/>
  <c r="BQ175" i="22"/>
  <c r="BQ173" i="22"/>
  <c r="BN17" i="22"/>
  <c r="BS18" i="22"/>
  <c r="BX19" i="22"/>
  <c r="BQ20" i="22"/>
  <c r="BO22" i="22"/>
  <c r="BT23" i="22"/>
  <c r="BM24" i="22"/>
  <c r="BY24" i="22"/>
  <c r="BR25" i="22"/>
  <c r="BW26" i="22"/>
  <c r="I84" i="23"/>
  <c r="AI50" i="22"/>
  <c r="AI62" i="22"/>
  <c r="AI74" i="22"/>
  <c r="AI106" i="22"/>
  <c r="BQ176" i="22"/>
  <c r="BP178" i="22"/>
  <c r="BV180" i="22"/>
  <c r="BV178" i="22"/>
  <c r="BV176" i="22"/>
  <c r="BV174" i="22"/>
  <c r="BV172" i="22"/>
  <c r="BR181" i="22"/>
  <c r="BR179" i="22"/>
  <c r="BR177" i="22"/>
  <c r="BR175" i="22"/>
  <c r="BR173" i="22"/>
  <c r="BO17" i="22"/>
  <c r="BT18" i="22"/>
  <c r="BM19" i="22"/>
  <c r="BY19" i="22"/>
  <c r="BR20" i="22"/>
  <c r="BW21" i="22"/>
  <c r="BP22" i="22"/>
  <c r="BU23" i="22"/>
  <c r="BN24" i="22"/>
  <c r="BX26" i="22"/>
  <c r="AI44" i="22"/>
  <c r="J84" i="23"/>
  <c r="AI55" i="22"/>
  <c r="AI67" i="22"/>
  <c r="AI79" i="22"/>
  <c r="P83" i="23"/>
  <c r="D84" i="23"/>
  <c r="BR176" i="22"/>
  <c r="BQ178" i="22"/>
  <c r="BP180" i="22"/>
  <c r="N84" i="23"/>
  <c r="AI6" i="22"/>
  <c r="AI9" i="22"/>
  <c r="BS181" i="22"/>
  <c r="BS179" i="22"/>
  <c r="BS177" i="22"/>
  <c r="BS175" i="22"/>
  <c r="BS173" i="22"/>
  <c r="BS180" i="22"/>
  <c r="BS178" i="22"/>
  <c r="BS176" i="22"/>
  <c r="BS174" i="22"/>
  <c r="BS172" i="22"/>
  <c r="BP17" i="22"/>
  <c r="BU18" i="22"/>
  <c r="BN19" i="22"/>
  <c r="BS20" i="22"/>
  <c r="BX21" i="22"/>
  <c r="BQ22" i="22"/>
  <c r="BV23" i="22"/>
  <c r="BO24" i="22"/>
  <c r="BT25" i="22"/>
  <c r="BM26" i="22"/>
  <c r="BY26" i="22"/>
  <c r="K84" i="23"/>
  <c r="AI60" i="22"/>
  <c r="AI72" i="22"/>
  <c r="F84" i="23"/>
  <c r="S134" i="23"/>
  <c r="F29" i="24"/>
  <c r="BR178" i="22"/>
  <c r="BQ180" i="22"/>
  <c r="AI193" i="22"/>
  <c r="F31" i="24"/>
  <c r="S136" i="23"/>
  <c r="F37" i="24"/>
  <c r="S142" i="23"/>
  <c r="P124" i="23"/>
  <c r="S137" i="23"/>
  <c r="F32" i="24"/>
  <c r="BF194" i="22"/>
  <c r="AI120" i="22"/>
  <c r="F33" i="24"/>
  <c r="S138" i="23"/>
  <c r="S129" i="23"/>
  <c r="F24" i="24"/>
  <c r="F34" i="24"/>
  <c r="S139" i="23"/>
  <c r="AI185" i="22"/>
  <c r="AI188" i="22"/>
  <c r="AI191" i="22"/>
  <c r="AI199" i="22"/>
  <c r="AI202" i="22"/>
  <c r="AI205" i="22"/>
  <c r="F25" i="24"/>
  <c r="S130" i="23"/>
  <c r="C229" i="23"/>
  <c r="O229" i="23"/>
  <c r="AR191" i="22"/>
  <c r="AR194" i="22" s="1"/>
  <c r="AI95" i="22"/>
  <c r="AI112" i="22"/>
  <c r="D229" i="23"/>
  <c r="Q183" i="22"/>
  <c r="Q227" i="22"/>
  <c r="AI118" i="22"/>
  <c r="AI121" i="22"/>
  <c r="E229" i="23"/>
  <c r="F27" i="24"/>
  <c r="F229" i="23"/>
  <c r="P97" i="23"/>
  <c r="S133" i="23"/>
  <c r="F28" i="24"/>
  <c r="G229" i="23"/>
  <c r="K229" i="23"/>
  <c r="F47" i="24"/>
  <c r="F48" i="24"/>
  <c r="D15" i="21"/>
  <c r="BN178" i="20"/>
  <c r="BN179" i="20"/>
  <c r="BN172" i="20"/>
  <c r="BN26" i="20"/>
  <c r="BN180" i="20"/>
  <c r="BN173" i="20"/>
  <c r="BN174" i="20"/>
  <c r="BN181" i="20"/>
  <c r="BN175" i="20"/>
  <c r="BN176" i="20"/>
  <c r="BN177" i="20"/>
  <c r="P174" i="21"/>
  <c r="AI173" i="20"/>
  <c r="AI5" i="20"/>
  <c r="AI8" i="20"/>
  <c r="AI11" i="20"/>
  <c r="E15" i="21"/>
  <c r="BO180" i="20"/>
  <c r="BO178" i="20"/>
  <c r="BO176" i="20"/>
  <c r="BO174" i="20"/>
  <c r="BO172" i="20"/>
  <c r="BO179" i="20"/>
  <c r="BO173" i="20"/>
  <c r="BO181" i="20"/>
  <c r="BO175" i="20"/>
  <c r="BO177" i="20"/>
  <c r="BO25" i="20"/>
  <c r="BX17" i="20"/>
  <c r="BQ18" i="20"/>
  <c r="BV19" i="20"/>
  <c r="BO20" i="20"/>
  <c r="BT21" i="20"/>
  <c r="BM22" i="20"/>
  <c r="BY22" i="20"/>
  <c r="BR23" i="20"/>
  <c r="BX26" i="20"/>
  <c r="P55" i="21"/>
  <c r="AI54" i="20"/>
  <c r="P60" i="21"/>
  <c r="AI59" i="20"/>
  <c r="P79" i="21"/>
  <c r="AI78" i="20"/>
  <c r="F15" i="21"/>
  <c r="BP181" i="20"/>
  <c r="BP179" i="20"/>
  <c r="BP177" i="20"/>
  <c r="BP175" i="20"/>
  <c r="BP173" i="20"/>
  <c r="BP172" i="20"/>
  <c r="BP180" i="20"/>
  <c r="BP24" i="20"/>
  <c r="BP174" i="20"/>
  <c r="BP178" i="20"/>
  <c r="BM17" i="20"/>
  <c r="BY17" i="20"/>
  <c r="BW19" i="20"/>
  <c r="BP20" i="20"/>
  <c r="BU21" i="20"/>
  <c r="BN22" i="20"/>
  <c r="BY26" i="20"/>
  <c r="P29" i="21"/>
  <c r="N46" i="21"/>
  <c r="N84" i="21"/>
  <c r="M84" i="21"/>
  <c r="G15" i="21"/>
  <c r="BQ180" i="20"/>
  <c r="BQ178" i="20"/>
  <c r="BQ176" i="20"/>
  <c r="BQ174" i="20"/>
  <c r="BQ172" i="20"/>
  <c r="BQ181" i="20"/>
  <c r="BQ179" i="20"/>
  <c r="BQ177" i="20"/>
  <c r="BQ175" i="20"/>
  <c r="BQ173" i="20"/>
  <c r="BN17" i="20"/>
  <c r="BQ20" i="20"/>
  <c r="C46" i="21"/>
  <c r="C84" i="21"/>
  <c r="O46" i="21"/>
  <c r="O84" i="21"/>
  <c r="P56" i="21"/>
  <c r="AI55" i="20"/>
  <c r="P80" i="21"/>
  <c r="AI79" i="20"/>
  <c r="P123" i="21"/>
  <c r="AI122" i="20"/>
  <c r="H15" i="21"/>
  <c r="BR172" i="20"/>
  <c r="BR180" i="20"/>
  <c r="BR173" i="20"/>
  <c r="BR174" i="20"/>
  <c r="BR181" i="20"/>
  <c r="BR175" i="20"/>
  <c r="BR25" i="20"/>
  <c r="BR176" i="20"/>
  <c r="BR178" i="20"/>
  <c r="BR179" i="20"/>
  <c r="BR26" i="20"/>
  <c r="BO17" i="20"/>
  <c r="BT18" i="20"/>
  <c r="BM19" i="20"/>
  <c r="BY19" i="20"/>
  <c r="BR20" i="20"/>
  <c r="BW21" i="20"/>
  <c r="BP22" i="20"/>
  <c r="BN24" i="20"/>
  <c r="P40" i="21"/>
  <c r="I83" i="21"/>
  <c r="I84" i="21"/>
  <c r="AI6" i="20"/>
  <c r="AI9" i="20"/>
  <c r="AI12" i="20"/>
  <c r="I15" i="21"/>
  <c r="BS181" i="20"/>
  <c r="BS179" i="20"/>
  <c r="BS177" i="20"/>
  <c r="BS175" i="20"/>
  <c r="BS173" i="20"/>
  <c r="BS180" i="20"/>
  <c r="BS172" i="20"/>
  <c r="BS174" i="20"/>
  <c r="BS176" i="20"/>
  <c r="BS178" i="20"/>
  <c r="BN19" i="20"/>
  <c r="BS20" i="20"/>
  <c r="BQ22" i="20"/>
  <c r="BN25" i="20"/>
  <c r="P62" i="21"/>
  <c r="AI61" i="20"/>
  <c r="J15" i="21"/>
  <c r="BT180" i="20"/>
  <c r="BT173" i="20"/>
  <c r="BT174" i="20"/>
  <c r="BT181" i="20"/>
  <c r="BT175" i="20"/>
  <c r="BT176" i="20"/>
  <c r="BT177" i="20"/>
  <c r="BT26" i="20"/>
  <c r="BT179" i="20"/>
  <c r="BT172" i="20"/>
  <c r="BT24" i="20"/>
  <c r="BQ17" i="20"/>
  <c r="BT20" i="20"/>
  <c r="BM21" i="20"/>
  <c r="BY21" i="20"/>
  <c r="BW23" i="20"/>
  <c r="BQ24" i="20"/>
  <c r="BP25" i="20"/>
  <c r="BM26" i="20"/>
  <c r="K15" i="21"/>
  <c r="BU181" i="20"/>
  <c r="BU179" i="20"/>
  <c r="BU177" i="20"/>
  <c r="BU175" i="20"/>
  <c r="BU173" i="20"/>
  <c r="BU180" i="20"/>
  <c r="BU174" i="20"/>
  <c r="BU25" i="20"/>
  <c r="BU176" i="20"/>
  <c r="BU178" i="20"/>
  <c r="BU172" i="20"/>
  <c r="BU20" i="20"/>
  <c r="BN21" i="20"/>
  <c r="BS22" i="20"/>
  <c r="BQ25" i="20"/>
  <c r="G46" i="21"/>
  <c r="G84" i="21"/>
  <c r="P48" i="21"/>
  <c r="AI47" i="20"/>
  <c r="P67" i="21"/>
  <c r="AI66" i="20"/>
  <c r="P72" i="21"/>
  <c r="AI71" i="20"/>
  <c r="BM175" i="20"/>
  <c r="BX179" i="20"/>
  <c r="L15" i="21"/>
  <c r="BV180" i="20"/>
  <c r="BV178" i="20"/>
  <c r="BV176" i="20"/>
  <c r="BV174" i="20"/>
  <c r="BV172" i="20"/>
  <c r="BV173" i="20"/>
  <c r="BV181" i="20"/>
  <c r="BV175" i="20"/>
  <c r="BV177" i="20"/>
  <c r="BV179" i="20"/>
  <c r="BV24" i="20"/>
  <c r="BS17" i="20"/>
  <c r="BQ19" i="20"/>
  <c r="BV20" i="20"/>
  <c r="BO21" i="20"/>
  <c r="BT22" i="20"/>
  <c r="BM23" i="20"/>
  <c r="BY23" i="20"/>
  <c r="BS24" i="20"/>
  <c r="BS25" i="20"/>
  <c r="BP26" i="20"/>
  <c r="AI4" i="20"/>
  <c r="AI7" i="20"/>
  <c r="AI10" i="20"/>
  <c r="AI13" i="20"/>
  <c r="M15" i="21"/>
  <c r="BW181" i="20"/>
  <c r="BW179" i="20"/>
  <c r="BW177" i="20"/>
  <c r="BW175" i="20"/>
  <c r="BW173" i="20"/>
  <c r="BW180" i="20"/>
  <c r="BW178" i="20"/>
  <c r="BW176" i="20"/>
  <c r="BW174" i="20"/>
  <c r="BW172" i="20"/>
  <c r="BW26" i="20"/>
  <c r="BT17" i="20"/>
  <c r="BY18" i="20"/>
  <c r="BW20" i="20"/>
  <c r="BU22" i="20"/>
  <c r="BN23" i="20"/>
  <c r="BU24" i="20"/>
  <c r="BT25" i="20"/>
  <c r="BQ26" i="20"/>
  <c r="AI43" i="20"/>
  <c r="P68" i="21"/>
  <c r="AI67" i="20"/>
  <c r="P94" i="21"/>
  <c r="AI93" i="20"/>
  <c r="P172" i="21"/>
  <c r="BN20" i="20"/>
  <c r="N15" i="21"/>
  <c r="BX174" i="20"/>
  <c r="BX181" i="20"/>
  <c r="BX175" i="20"/>
  <c r="BX176" i="20"/>
  <c r="BX177" i="20"/>
  <c r="BX178" i="20"/>
  <c r="BX172" i="20"/>
  <c r="BX180" i="20"/>
  <c r="BX173" i="20"/>
  <c r="BU17" i="20"/>
  <c r="BN18" i="20"/>
  <c r="BS19" i="20"/>
  <c r="BX20" i="20"/>
  <c r="BQ21" i="20"/>
  <c r="BS26" i="20"/>
  <c r="P36" i="21"/>
  <c r="P45" i="21"/>
  <c r="AI44" i="20"/>
  <c r="BP176" i="20"/>
  <c r="C15" i="21"/>
  <c r="BM180" i="20"/>
  <c r="BM178" i="20"/>
  <c r="BM176" i="20"/>
  <c r="BM174" i="20"/>
  <c r="BM172" i="20"/>
  <c r="BM181" i="20"/>
  <c r="BM179" i="20"/>
  <c r="BM173" i="20"/>
  <c r="BM177" i="20"/>
  <c r="BM25" i="20"/>
  <c r="O15" i="21"/>
  <c r="BY180" i="20"/>
  <c r="BY178" i="20"/>
  <c r="BY176" i="20"/>
  <c r="BY174" i="20"/>
  <c r="BY172" i="20"/>
  <c r="BY181" i="20"/>
  <c r="BY179" i="20"/>
  <c r="BY175" i="20"/>
  <c r="BY177" i="20"/>
  <c r="BY24" i="20"/>
  <c r="BY173" i="20"/>
  <c r="BY25" i="20"/>
  <c r="BM20" i="20"/>
  <c r="BY20" i="20"/>
  <c r="BX24" i="20"/>
  <c r="BU26" i="20"/>
  <c r="P42" i="21"/>
  <c r="AI41" i="20"/>
  <c r="P50" i="21"/>
  <c r="AI49" i="20"/>
  <c r="P74" i="21"/>
  <c r="AI73" i="20"/>
  <c r="E84" i="21"/>
  <c r="P90" i="21"/>
  <c r="AI89" i="20"/>
  <c r="P120" i="21"/>
  <c r="AI119" i="20"/>
  <c r="AI95" i="20"/>
  <c r="AI102" i="20"/>
  <c r="AI112" i="20"/>
  <c r="AI115" i="20"/>
  <c r="P176" i="21"/>
  <c r="AI175" i="20"/>
  <c r="Q195" i="20"/>
  <c r="R195" i="20" s="1"/>
  <c r="AI107" i="20"/>
  <c r="AI118" i="20"/>
  <c r="AI121" i="20"/>
  <c r="P182" i="21"/>
  <c r="AI181" i="20"/>
  <c r="BC194" i="20"/>
  <c r="BA194" i="20"/>
  <c r="BK194" i="20"/>
  <c r="BI194" i="20"/>
  <c r="BH194" i="20"/>
  <c r="BE194" i="20"/>
  <c r="D84" i="21"/>
  <c r="AI100" i="20"/>
  <c r="P175" i="21"/>
  <c r="AI174" i="20"/>
  <c r="Q183" i="20"/>
  <c r="P195" i="21"/>
  <c r="AI57" i="20"/>
  <c r="AI69" i="20"/>
  <c r="AI81" i="20"/>
  <c r="F84" i="21"/>
  <c r="AI91" i="20"/>
  <c r="P181" i="21"/>
  <c r="AI180" i="20"/>
  <c r="AZ194" i="20"/>
  <c r="AI50" i="20"/>
  <c r="AI62" i="20"/>
  <c r="AI74" i="20"/>
  <c r="AI103" i="20"/>
  <c r="P173" i="21"/>
  <c r="AI172" i="20"/>
  <c r="BB194" i="20"/>
  <c r="H84" i="21"/>
  <c r="P180" i="21"/>
  <c r="AI179" i="20"/>
  <c r="H184" i="21"/>
  <c r="BD194" i="20"/>
  <c r="Q227" i="20"/>
  <c r="BF194" i="20"/>
  <c r="J84" i="21"/>
  <c r="AI111" i="20"/>
  <c r="AI114" i="20"/>
  <c r="P179" i="21"/>
  <c r="AI178" i="20"/>
  <c r="BG194" i="20"/>
  <c r="P178" i="21"/>
  <c r="AI177" i="20"/>
  <c r="P193" i="21"/>
  <c r="AI192" i="20"/>
  <c r="P177" i="21"/>
  <c r="AI176" i="20"/>
  <c r="M184" i="21"/>
  <c r="P194" i="21"/>
  <c r="AI193" i="20"/>
  <c r="AI185" i="20"/>
  <c r="AI188" i="20"/>
  <c r="AI191" i="20"/>
  <c r="AI199" i="20"/>
  <c r="AI202" i="20"/>
  <c r="AI205" i="20"/>
  <c r="AI208" i="20"/>
  <c r="AI211" i="20"/>
  <c r="AI214" i="20"/>
  <c r="AI217" i="20"/>
  <c r="AI220" i="20"/>
  <c r="AI223" i="20"/>
  <c r="AI226" i="20"/>
  <c r="AR191" i="20"/>
  <c r="AR194" i="20" s="1"/>
  <c r="AG123" i="18"/>
  <c r="AG25" i="19"/>
  <c r="E27" i="19"/>
  <c r="E74" i="19"/>
  <c r="E11" i="19"/>
  <c r="AG14" i="19"/>
  <c r="AG20" i="19"/>
  <c r="AG22" i="19"/>
  <c r="D81" i="19"/>
  <c r="AG81" i="19"/>
  <c r="E22" i="19"/>
  <c r="D95" i="19"/>
  <c r="AG95" i="19"/>
  <c r="E7" i="19"/>
  <c r="AG10" i="19"/>
  <c r="AG26" i="19"/>
  <c r="E26" i="19"/>
  <c r="AG121" i="19"/>
  <c r="E41" i="19"/>
  <c r="AG6" i="19"/>
  <c r="AG119" i="19"/>
  <c r="D159" i="19"/>
  <c r="AG159" i="19"/>
  <c r="D162" i="19"/>
  <c r="AG162" i="19"/>
  <c r="E39" i="19"/>
  <c r="E76" i="19"/>
  <c r="AG154" i="19"/>
  <c r="E45" i="19"/>
  <c r="AH75" i="19"/>
  <c r="E78" i="19"/>
  <c r="E90" i="19"/>
  <c r="E102" i="19"/>
  <c r="E104" i="19"/>
  <c r="E106" i="19"/>
  <c r="E108" i="19"/>
  <c r="AG157" i="19"/>
  <c r="AG160" i="19"/>
  <c r="D160" i="19"/>
  <c r="AH88" i="19"/>
  <c r="AG73" i="19"/>
  <c r="E80" i="19"/>
  <c r="E92" i="19"/>
  <c r="AG113" i="19"/>
  <c r="AG115" i="19"/>
  <c r="AH138" i="19"/>
  <c r="AH141" i="19"/>
  <c r="AH144" i="19"/>
  <c r="E96" i="19"/>
  <c r="AG161" i="19"/>
  <c r="D161" i="19"/>
  <c r="AG96" i="19"/>
  <c r="AG158" i="19"/>
  <c r="E72" i="19"/>
  <c r="AG77" i="19"/>
  <c r="AG101" i="19"/>
  <c r="AG103" i="19"/>
  <c r="AG105" i="19"/>
  <c r="AG107" i="19"/>
  <c r="E120" i="19"/>
  <c r="E122" i="19"/>
  <c r="D156" i="19"/>
  <c r="AG156" i="19"/>
  <c r="E43" i="19"/>
  <c r="AH179" i="19"/>
  <c r="AG207" i="19"/>
  <c r="AI184" i="18" l="1"/>
  <c r="AI160" i="18"/>
  <c r="AI155" i="18"/>
  <c r="AI47" i="19"/>
  <c r="AI55" i="19"/>
  <c r="AI88" i="19"/>
  <c r="F118" i="19"/>
  <c r="AI155" i="19"/>
  <c r="AI140" i="19"/>
  <c r="F75" i="19"/>
  <c r="AI141" i="19"/>
  <c r="F103" i="19"/>
  <c r="AI187" i="19"/>
  <c r="AI138" i="19"/>
  <c r="AI58" i="19"/>
  <c r="AI35" i="19"/>
  <c r="AI111" i="19"/>
  <c r="AI48" i="19"/>
  <c r="AI68" i="19"/>
  <c r="AI202" i="19"/>
  <c r="AI182" i="19"/>
  <c r="AI52" i="19"/>
  <c r="F65" i="19"/>
  <c r="AI86" i="19"/>
  <c r="AI134" i="19"/>
  <c r="AI118" i="19"/>
  <c r="AI64" i="19"/>
  <c r="AI79" i="19"/>
  <c r="AI16" i="19"/>
  <c r="AI98" i="19"/>
  <c r="AI75" i="19"/>
  <c r="AI66" i="19"/>
  <c r="AI188" i="19"/>
  <c r="AI203" i="19"/>
  <c r="F191" i="19"/>
  <c r="AI196" i="19"/>
  <c r="AI54" i="19"/>
  <c r="AI163" i="19"/>
  <c r="AI29" i="19"/>
  <c r="AI211" i="19"/>
  <c r="AI210" i="19"/>
  <c r="AI186" i="19"/>
  <c r="AI204" i="19"/>
  <c r="AI184" i="19"/>
  <c r="AI185" i="19"/>
  <c r="AI197" i="19"/>
  <c r="AI183" i="19"/>
  <c r="AI199" i="19"/>
  <c r="AI180" i="19"/>
  <c r="AI205" i="19"/>
  <c r="AI201" i="19"/>
  <c r="AI206" i="19"/>
  <c r="AI178" i="19"/>
  <c r="AI207" i="19"/>
  <c r="AI193" i="19"/>
  <c r="AI198" i="19"/>
  <c r="AI181" i="19"/>
  <c r="AI195" i="19"/>
  <c r="AI191" i="19"/>
  <c r="AI179" i="19"/>
  <c r="AI200" i="19"/>
  <c r="AI192" i="19"/>
  <c r="AI194" i="19"/>
  <c r="AI175" i="19"/>
  <c r="AI172" i="19"/>
  <c r="AI169" i="19"/>
  <c r="AI171" i="19"/>
  <c r="AI167" i="19"/>
  <c r="AI173" i="19"/>
  <c r="AI168" i="19"/>
  <c r="AI174" i="19"/>
  <c r="AI170" i="19"/>
  <c r="AI160" i="19"/>
  <c r="AI158" i="19"/>
  <c r="AI157" i="19"/>
  <c r="AI154" i="19"/>
  <c r="AI152" i="19"/>
  <c r="AI162" i="19"/>
  <c r="AI153" i="19"/>
  <c r="AI161" i="19"/>
  <c r="AI156" i="19"/>
  <c r="AI159" i="19"/>
  <c r="AI62" i="19"/>
  <c r="AI114" i="19"/>
  <c r="AI105" i="19"/>
  <c r="AI53" i="19"/>
  <c r="AI94" i="19"/>
  <c r="AI50" i="19"/>
  <c r="AI60" i="19"/>
  <c r="AI136" i="19"/>
  <c r="AI132" i="19"/>
  <c r="AI123" i="19"/>
  <c r="AI121" i="19"/>
  <c r="AI119" i="19"/>
  <c r="AI113" i="19"/>
  <c r="AI116" i="19"/>
  <c r="AI115" i="19"/>
  <c r="AI112" i="19"/>
  <c r="AI100" i="19"/>
  <c r="AI99" i="19"/>
  <c r="AI101" i="19"/>
  <c r="AI103" i="19"/>
  <c r="AI107" i="19"/>
  <c r="AI93" i="19"/>
  <c r="AI91" i="19"/>
  <c r="AI95" i="19"/>
  <c r="AI51" i="19"/>
  <c r="AI73" i="19"/>
  <c r="AI81" i="19"/>
  <c r="AI82" i="19"/>
  <c r="AI49" i="19"/>
  <c r="AI63" i="19"/>
  <c r="AI57" i="19"/>
  <c r="AI65" i="19"/>
  <c r="AI77" i="19"/>
  <c r="AI69" i="19"/>
  <c r="AI67" i="19"/>
  <c r="AI40" i="19"/>
  <c r="AI38" i="19"/>
  <c r="AI44" i="19"/>
  <c r="AI24" i="19"/>
  <c r="AI17" i="19"/>
  <c r="AI25" i="19"/>
  <c r="AI20" i="19"/>
  <c r="AI23" i="19"/>
  <c r="AI9" i="19"/>
  <c r="AI14" i="19"/>
  <c r="AI12" i="19"/>
  <c r="AI5" i="19"/>
  <c r="AI13" i="19"/>
  <c r="F55" i="19"/>
  <c r="AI169" i="18"/>
  <c r="AI173" i="18"/>
  <c r="F166" i="18"/>
  <c r="F135" i="18"/>
  <c r="F147" i="18"/>
  <c r="P228" i="23"/>
  <c r="R227" i="22"/>
  <c r="P184" i="23"/>
  <c r="R183" i="22"/>
  <c r="E43" i="24"/>
  <c r="R183" i="20"/>
  <c r="E45" i="24"/>
  <c r="R227" i="20"/>
  <c r="AI35" i="18"/>
  <c r="AI98" i="18"/>
  <c r="F51" i="18"/>
  <c r="F199" i="19"/>
  <c r="F182" i="19"/>
  <c r="F95" i="19"/>
  <c r="F134" i="18"/>
  <c r="F172" i="18"/>
  <c r="AI95" i="18"/>
  <c r="F159" i="19"/>
  <c r="AI161" i="18"/>
  <c r="F153" i="18"/>
  <c r="F177" i="18"/>
  <c r="F137" i="18"/>
  <c r="F180" i="18"/>
  <c r="AI158" i="18"/>
  <c r="F47" i="19"/>
  <c r="F17" i="18"/>
  <c r="F162" i="18"/>
  <c r="AH51" i="18"/>
  <c r="AI51" i="18" s="1"/>
  <c r="AI147" i="18"/>
  <c r="F148" i="18"/>
  <c r="F181" i="18"/>
  <c r="AH177" i="19"/>
  <c r="AI177" i="19" s="1"/>
  <c r="AI162" i="18"/>
  <c r="F158" i="18"/>
  <c r="F168" i="18"/>
  <c r="F182" i="18"/>
  <c r="F140" i="18"/>
  <c r="F160" i="18"/>
  <c r="F151" i="18"/>
  <c r="F136" i="18"/>
  <c r="AI113" i="18"/>
  <c r="F69" i="18"/>
  <c r="F59" i="18"/>
  <c r="F169" i="19"/>
  <c r="F116" i="19"/>
  <c r="F140" i="19"/>
  <c r="AI178" i="18"/>
  <c r="F141" i="18"/>
  <c r="F149" i="18"/>
  <c r="F178" i="18"/>
  <c r="AH134" i="18"/>
  <c r="AI134" i="18" s="1"/>
  <c r="AI170" i="18"/>
  <c r="F146" i="18"/>
  <c r="F174" i="18"/>
  <c r="AI49" i="18"/>
  <c r="F79" i="18"/>
  <c r="F73" i="18"/>
  <c r="AI86" i="18"/>
  <c r="F98" i="18"/>
  <c r="F138" i="18"/>
  <c r="AI143" i="18"/>
  <c r="AI183" i="18"/>
  <c r="F130" i="18"/>
  <c r="AI111" i="18"/>
  <c r="F188" i="19"/>
  <c r="F113" i="19"/>
  <c r="F111" i="19"/>
  <c r="AI176" i="18"/>
  <c r="AI19" i="18"/>
  <c r="F5" i="19"/>
  <c r="F160" i="19"/>
  <c r="F121" i="19"/>
  <c r="F174" i="19"/>
  <c r="F73" i="19"/>
  <c r="F175" i="19"/>
  <c r="F105" i="19"/>
  <c r="F171" i="19"/>
  <c r="F79" i="19"/>
  <c r="F136" i="19"/>
  <c r="F183" i="18"/>
  <c r="F139" i="18"/>
  <c r="F57" i="18"/>
  <c r="F16" i="18"/>
  <c r="F47" i="18"/>
  <c r="F145" i="18"/>
  <c r="F132" i="18"/>
  <c r="F93" i="19"/>
  <c r="F150" i="18"/>
  <c r="AI137" i="18"/>
  <c r="F165" i="18"/>
  <c r="AI101" i="18"/>
  <c r="F86" i="18"/>
  <c r="F115" i="19"/>
  <c r="F19" i="18"/>
  <c r="F163" i="18"/>
  <c r="F64" i="18"/>
  <c r="F67" i="18"/>
  <c r="F111" i="18"/>
  <c r="F156" i="18"/>
  <c r="F87" i="19"/>
  <c r="F184" i="18"/>
  <c r="F81" i="18"/>
  <c r="F120" i="18"/>
  <c r="F37" i="18"/>
  <c r="F200" i="19"/>
  <c r="F112" i="19"/>
  <c r="F71" i="19"/>
  <c r="F72" i="18"/>
  <c r="F155" i="19"/>
  <c r="F16" i="19"/>
  <c r="F86" i="19"/>
  <c r="F48" i="18"/>
  <c r="F55" i="18"/>
  <c r="AI87" i="18"/>
  <c r="F75" i="18"/>
  <c r="F168" i="19"/>
  <c r="F13" i="19"/>
  <c r="F23" i="19"/>
  <c r="F198" i="19"/>
  <c r="F207" i="19"/>
  <c r="F91" i="19"/>
  <c r="F107" i="19"/>
  <c r="F6" i="19"/>
  <c r="AH87" i="19"/>
  <c r="AI87" i="19" s="1"/>
  <c r="F67" i="19"/>
  <c r="F50" i="18"/>
  <c r="F134" i="19"/>
  <c r="AI144" i="18"/>
  <c r="AH156" i="18"/>
  <c r="AI156" i="18" s="1"/>
  <c r="F144" i="18"/>
  <c r="F131" i="18"/>
  <c r="F189" i="19"/>
  <c r="F42" i="19"/>
  <c r="F89" i="19"/>
  <c r="F8" i="19"/>
  <c r="F56" i="19"/>
  <c r="F37" i="19"/>
  <c r="F52" i="18"/>
  <c r="F93" i="18"/>
  <c r="AH17" i="18"/>
  <c r="AI17" i="18" s="1"/>
  <c r="F21" i="18"/>
  <c r="F161" i="19"/>
  <c r="F162" i="19"/>
  <c r="AI55" i="18"/>
  <c r="F156" i="19"/>
  <c r="AH189" i="19"/>
  <c r="AI189" i="19" s="1"/>
  <c r="F187" i="19"/>
  <c r="F170" i="19"/>
  <c r="F94" i="19"/>
  <c r="F14" i="19"/>
  <c r="F158" i="19"/>
  <c r="AH8" i="19"/>
  <c r="AI8" i="19" s="1"/>
  <c r="F206" i="19"/>
  <c r="AI71" i="18"/>
  <c r="F178" i="19"/>
  <c r="F153" i="19"/>
  <c r="F185" i="19"/>
  <c r="F180" i="19"/>
  <c r="F170" i="18"/>
  <c r="F185" i="18"/>
  <c r="F176" i="18"/>
  <c r="F164" i="18"/>
  <c r="AI168" i="18"/>
  <c r="F132" i="19"/>
  <c r="P196" i="23"/>
  <c r="AQ36" i="22"/>
  <c r="AR36" i="22" s="1"/>
  <c r="AT30" i="22"/>
  <c r="E44" i="24"/>
  <c r="AQ36" i="20"/>
  <c r="AR36" i="20" s="1"/>
  <c r="AT30" i="20"/>
  <c r="F183" i="19"/>
  <c r="F186" i="19"/>
  <c r="F210" i="19"/>
  <c r="F167" i="19"/>
  <c r="F181" i="19"/>
  <c r="F35" i="19"/>
  <c r="F88" i="19"/>
  <c r="F88" i="18"/>
  <c r="F100" i="19"/>
  <c r="F166" i="19"/>
  <c r="AH166" i="19"/>
  <c r="AI166" i="19" s="1"/>
  <c r="F184" i="19"/>
  <c r="F165" i="19"/>
  <c r="AI53" i="18"/>
  <c r="F190" i="19"/>
  <c r="F202" i="19"/>
  <c r="F204" i="19"/>
  <c r="R94" i="20"/>
  <c r="Q95" i="21" s="1"/>
  <c r="R76" i="20"/>
  <c r="Q77" i="21" s="1"/>
  <c r="R97" i="20"/>
  <c r="Q98" i="21" s="1"/>
  <c r="R107" i="20"/>
  <c r="Q108" i="21" s="1"/>
  <c r="R104" i="20"/>
  <c r="Q105" i="21" s="1"/>
  <c r="R66" i="20"/>
  <c r="Q67" i="21" s="1"/>
  <c r="R35" i="20"/>
  <c r="Q36" i="21" s="1"/>
  <c r="R67" i="20"/>
  <c r="Q68" i="21" s="1"/>
  <c r="R37" i="20"/>
  <c r="Q38" i="21" s="1"/>
  <c r="R51" i="20"/>
  <c r="Q52" i="21" s="1"/>
  <c r="R103" i="20"/>
  <c r="Q104" i="21" s="1"/>
  <c r="R39" i="20"/>
  <c r="Q40" i="21" s="1"/>
  <c r="R81" i="20"/>
  <c r="Q82" i="21" s="1"/>
  <c r="R57" i="20"/>
  <c r="Q58" i="21" s="1"/>
  <c r="R62" i="20"/>
  <c r="Q63" i="21" s="1"/>
  <c r="R36" i="20"/>
  <c r="Q37" i="21" s="1"/>
  <c r="R42" i="20"/>
  <c r="Q43" i="21" s="1"/>
  <c r="R68" i="20"/>
  <c r="Q69" i="21" s="1"/>
  <c r="R65" i="20"/>
  <c r="Q66" i="21" s="1"/>
  <c r="R60" i="20"/>
  <c r="Q61" i="21" s="1"/>
  <c r="R87" i="20"/>
  <c r="Q88" i="21" s="1"/>
  <c r="R100" i="20"/>
  <c r="Q101" i="21" s="1"/>
  <c r="R93" i="20"/>
  <c r="Q94" i="21" s="1"/>
  <c r="R106" i="20"/>
  <c r="Q107" i="21" s="1"/>
  <c r="R46" i="20"/>
  <c r="Q47" i="21" s="1"/>
  <c r="R58" i="20"/>
  <c r="Q59" i="21" s="1"/>
  <c r="R98" i="20"/>
  <c r="Q99" i="21" s="1"/>
  <c r="R99" i="20"/>
  <c r="Q100" i="21" s="1"/>
  <c r="R55" i="20"/>
  <c r="Q56" i="21" s="1"/>
  <c r="R101" i="20"/>
  <c r="Q102" i="21" s="1"/>
  <c r="R69" i="20"/>
  <c r="Q70" i="21" s="1"/>
  <c r="R43" i="20"/>
  <c r="Q44" i="21" s="1"/>
  <c r="R59" i="20"/>
  <c r="Q60" i="21" s="1"/>
  <c r="R50" i="20"/>
  <c r="Q51" i="21" s="1"/>
  <c r="R105" i="20"/>
  <c r="Q106" i="21" s="1"/>
  <c r="R71" i="20"/>
  <c r="Q72" i="21" s="1"/>
  <c r="R54" i="20"/>
  <c r="Q55" i="21" s="1"/>
  <c r="R89" i="20"/>
  <c r="Q90" i="21" s="1"/>
  <c r="R95" i="20"/>
  <c r="Q96" i="21" s="1"/>
  <c r="F195" i="19"/>
  <c r="R63" i="20"/>
  <c r="Q64" i="21" s="1"/>
  <c r="R48" i="20"/>
  <c r="Q49" i="21" s="1"/>
  <c r="R64" i="20"/>
  <c r="Q65" i="21" s="1"/>
  <c r="R88" i="20"/>
  <c r="Q89" i="21" s="1"/>
  <c r="R79" i="20"/>
  <c r="Q80" i="21" s="1"/>
  <c r="F163" i="19"/>
  <c r="D229" i="21"/>
  <c r="R91" i="20"/>
  <c r="Q92" i="21" s="1"/>
  <c r="R77" i="20"/>
  <c r="Q78" i="21" s="1"/>
  <c r="R80" i="20"/>
  <c r="Q81" i="21" s="1"/>
  <c r="F65" i="18"/>
  <c r="F14" i="18"/>
  <c r="R26" i="29"/>
  <c r="R37" i="29" s="1"/>
  <c r="Q26" i="29"/>
  <c r="Q37" i="29" s="1"/>
  <c r="E30" i="24"/>
  <c r="F101" i="19"/>
  <c r="O21" i="21"/>
  <c r="CM20" i="20"/>
  <c r="O18" i="23"/>
  <c r="CM17" i="22"/>
  <c r="E18" i="21"/>
  <c r="G18" i="23"/>
  <c r="I18" i="21"/>
  <c r="C26" i="23"/>
  <c r="C19" i="21"/>
  <c r="N18" i="21"/>
  <c r="C27" i="23"/>
  <c r="R95" i="22"/>
  <c r="Q96" i="23" s="1"/>
  <c r="F133" i="18"/>
  <c r="F197" i="19"/>
  <c r="CM19" i="20"/>
  <c r="O20" i="21"/>
  <c r="C20" i="21"/>
  <c r="O26" i="23"/>
  <c r="CM25" i="22"/>
  <c r="C23" i="23"/>
  <c r="F172" i="19"/>
  <c r="CM17" i="20"/>
  <c r="O18" i="21"/>
  <c r="C18" i="21"/>
  <c r="L18" i="23"/>
  <c r="O24" i="23"/>
  <c r="CM23" i="22"/>
  <c r="C22" i="23"/>
  <c r="N18" i="23"/>
  <c r="M18" i="23"/>
  <c r="CM18" i="20"/>
  <c r="O19" i="21"/>
  <c r="C27" i="21"/>
  <c r="O25" i="23"/>
  <c r="CM24" i="22"/>
  <c r="C21" i="23"/>
  <c r="R72" i="20"/>
  <c r="Q73" i="21" s="1"/>
  <c r="R41" i="20"/>
  <c r="Q42" i="21" s="1"/>
  <c r="R85" i="20"/>
  <c r="Q86" i="21" s="1"/>
  <c r="R49" i="20"/>
  <c r="Q50" i="21" s="1"/>
  <c r="R92" i="20"/>
  <c r="Q93" i="21" s="1"/>
  <c r="F30" i="24"/>
  <c r="O27" i="21"/>
  <c r="CM26" i="20"/>
  <c r="C26" i="21"/>
  <c r="O23" i="23"/>
  <c r="CM22" i="22"/>
  <c r="C25" i="23"/>
  <c r="R24" i="22"/>
  <c r="Q25" i="23" s="1"/>
  <c r="F44" i="19"/>
  <c r="F196" i="19"/>
  <c r="F194" i="19"/>
  <c r="D18" i="21"/>
  <c r="O26" i="21"/>
  <c r="CM25" i="20"/>
  <c r="C25" i="21"/>
  <c r="G18" i="21"/>
  <c r="F18" i="21"/>
  <c r="O22" i="23"/>
  <c r="CM21" i="22"/>
  <c r="C20" i="23"/>
  <c r="R19" i="22"/>
  <c r="Q20" i="23" s="1"/>
  <c r="R100" i="22"/>
  <c r="Q101" i="23" s="1"/>
  <c r="R61" i="22"/>
  <c r="Q62" i="23" s="1"/>
  <c r="R44" i="22"/>
  <c r="Q45" i="23" s="1"/>
  <c r="F25" i="19"/>
  <c r="F59" i="19"/>
  <c r="O25" i="21"/>
  <c r="CM24" i="20"/>
  <c r="C24" i="21"/>
  <c r="E18" i="23"/>
  <c r="O21" i="23"/>
  <c r="CM20" i="22"/>
  <c r="C19" i="23"/>
  <c r="CM23" i="20"/>
  <c r="O24" i="21"/>
  <c r="C23" i="21"/>
  <c r="H18" i="21"/>
  <c r="D18" i="23"/>
  <c r="O27" i="23"/>
  <c r="CM26" i="22"/>
  <c r="C18" i="23"/>
  <c r="R86" i="20"/>
  <c r="Q87" i="21" s="1"/>
  <c r="R102" i="20"/>
  <c r="Q103" i="21" s="1"/>
  <c r="R56" i="20"/>
  <c r="Q57" i="21" s="1"/>
  <c r="R78" i="20"/>
  <c r="Q79" i="21" s="1"/>
  <c r="R37" i="22"/>
  <c r="Q38" i="23" s="1"/>
  <c r="F112" i="18"/>
  <c r="CM22" i="20"/>
  <c r="O23" i="21"/>
  <c r="C22" i="21"/>
  <c r="M18" i="21"/>
  <c r="O20" i="23"/>
  <c r="CM19" i="22"/>
  <c r="C24" i="23"/>
  <c r="O22" i="21"/>
  <c r="CM21" i="20"/>
  <c r="C21" i="21"/>
  <c r="K18" i="23"/>
  <c r="J18" i="23"/>
  <c r="L18" i="21"/>
  <c r="I18" i="23"/>
  <c r="K18" i="21"/>
  <c r="H18" i="23"/>
  <c r="J18" i="21"/>
  <c r="F18" i="23"/>
  <c r="O19" i="23"/>
  <c r="CM18" i="22"/>
  <c r="F38" i="19"/>
  <c r="F69" i="19"/>
  <c r="AH59" i="19"/>
  <c r="AI59" i="19" s="1"/>
  <c r="F51" i="19"/>
  <c r="F82" i="19"/>
  <c r="F63" i="19"/>
  <c r="F61" i="19"/>
  <c r="F62" i="19"/>
  <c r="F49" i="19"/>
  <c r="F152" i="19"/>
  <c r="F48" i="19"/>
  <c r="F154" i="19"/>
  <c r="AH190" i="19"/>
  <c r="AI190" i="19" s="1"/>
  <c r="F157" i="19"/>
  <c r="F203" i="19"/>
  <c r="F24" i="19"/>
  <c r="F9" i="19"/>
  <c r="F201" i="19"/>
  <c r="F12" i="19"/>
  <c r="F123" i="19"/>
  <c r="F193" i="19"/>
  <c r="AH6" i="19"/>
  <c r="AI6" i="19" s="1"/>
  <c r="F205" i="19"/>
  <c r="F119" i="19"/>
  <c r="F173" i="19"/>
  <c r="F192" i="19"/>
  <c r="F36" i="19"/>
  <c r="F21" i="19"/>
  <c r="F10" i="19"/>
  <c r="F19" i="19"/>
  <c r="AI182" i="18"/>
  <c r="AI188" i="18"/>
  <c r="AI74" i="18"/>
  <c r="F119" i="18"/>
  <c r="F61" i="18"/>
  <c r="F17" i="19"/>
  <c r="F114" i="18"/>
  <c r="AH61" i="19"/>
  <c r="AI61" i="19" s="1"/>
  <c r="F57" i="19"/>
  <c r="F38" i="18"/>
  <c r="F44" i="18"/>
  <c r="AH37" i="18"/>
  <c r="AI37" i="18" s="1"/>
  <c r="AI41" i="18"/>
  <c r="F29" i="19"/>
  <c r="F7" i="18"/>
  <c r="N26" i="29"/>
  <c r="N37" i="29" s="1"/>
  <c r="K26" i="29"/>
  <c r="K37" i="29" s="1"/>
  <c r="L26" i="29"/>
  <c r="L37" i="29" s="1"/>
  <c r="P26" i="29"/>
  <c r="P37" i="29" s="1"/>
  <c r="T26" i="29"/>
  <c r="T37" i="29" s="1"/>
  <c r="S26" i="29"/>
  <c r="S37" i="29" s="1"/>
  <c r="V26" i="29"/>
  <c r="V37" i="29" s="1"/>
  <c r="AH89" i="19"/>
  <c r="AI89" i="19" s="1"/>
  <c r="F64" i="19"/>
  <c r="F53" i="19"/>
  <c r="AH36" i="19"/>
  <c r="AI36" i="19" s="1"/>
  <c r="F68" i="19"/>
  <c r="AH70" i="19"/>
  <c r="AI70" i="19" s="1"/>
  <c r="F60" i="18"/>
  <c r="AI90" i="18"/>
  <c r="F78" i="18"/>
  <c r="AI118" i="18"/>
  <c r="F99" i="18"/>
  <c r="F41" i="18"/>
  <c r="F189" i="18"/>
  <c r="F82" i="18"/>
  <c r="F71" i="18"/>
  <c r="F100" i="18"/>
  <c r="F63" i="18"/>
  <c r="F20" i="19"/>
  <c r="Q19" i="21"/>
  <c r="AR18" i="22"/>
  <c r="Q25" i="21"/>
  <c r="AR24" i="22"/>
  <c r="Q24" i="21"/>
  <c r="AR23" i="22"/>
  <c r="Q23" i="21"/>
  <c r="AR22" i="22"/>
  <c r="Q27" i="21"/>
  <c r="AR26" i="22"/>
  <c r="Q22" i="21"/>
  <c r="AR21" i="22"/>
  <c r="Q20" i="21"/>
  <c r="AR19" i="22"/>
  <c r="Q18" i="21"/>
  <c r="AR17" i="22"/>
  <c r="Q21" i="21"/>
  <c r="AR20" i="22"/>
  <c r="AH71" i="19"/>
  <c r="AI71" i="19" s="1"/>
  <c r="AH10" i="19"/>
  <c r="AI10" i="19" s="1"/>
  <c r="F66" i="19"/>
  <c r="F50" i="19"/>
  <c r="F77" i="19"/>
  <c r="F60" i="19"/>
  <c r="AI180" i="18"/>
  <c r="F68" i="18"/>
  <c r="F20" i="18"/>
  <c r="AI165" i="18"/>
  <c r="F122" i="18"/>
  <c r="F152" i="18"/>
  <c r="F54" i="18"/>
  <c r="AH56" i="19"/>
  <c r="AI56" i="19" s="1"/>
  <c r="AI133" i="18"/>
  <c r="F35" i="18"/>
  <c r="F143" i="18"/>
  <c r="AI159" i="18"/>
  <c r="AI73" i="18"/>
  <c r="F155" i="18"/>
  <c r="F81" i="19"/>
  <c r="F58" i="19"/>
  <c r="F52" i="19"/>
  <c r="F114" i="19"/>
  <c r="F40" i="19"/>
  <c r="AH19" i="19"/>
  <c r="AI19" i="19" s="1"/>
  <c r="AH42" i="19"/>
  <c r="AI42" i="19" s="1"/>
  <c r="AH21" i="19"/>
  <c r="AI21" i="19" s="1"/>
  <c r="AI107" i="18"/>
  <c r="F87" i="18"/>
  <c r="F92" i="18"/>
  <c r="F26" i="18"/>
  <c r="F103" i="18"/>
  <c r="F96" i="18"/>
  <c r="F56" i="18"/>
  <c r="F36" i="18"/>
  <c r="F43" i="18"/>
  <c r="F42" i="18"/>
  <c r="AH37" i="19"/>
  <c r="AI37" i="19" s="1"/>
  <c r="AI44" i="18"/>
  <c r="F23" i="18"/>
  <c r="F10" i="18"/>
  <c r="F6" i="18"/>
  <c r="F8" i="18"/>
  <c r="AI146" i="18"/>
  <c r="AI179" i="18"/>
  <c r="AI141" i="18"/>
  <c r="F161" i="18"/>
  <c r="F27" i="18"/>
  <c r="AI132" i="18"/>
  <c r="AI185" i="18"/>
  <c r="F123" i="18"/>
  <c r="AI100" i="18"/>
  <c r="F95" i="18"/>
  <c r="AI63" i="18"/>
  <c r="F45" i="18"/>
  <c r="F25" i="18"/>
  <c r="F157" i="18"/>
  <c r="AI130" i="18"/>
  <c r="F169" i="18"/>
  <c r="AI150" i="18"/>
  <c r="F58" i="18"/>
  <c r="F70" i="18"/>
  <c r="AI94" i="18"/>
  <c r="F62" i="18"/>
  <c r="F40" i="18"/>
  <c r="F99" i="19"/>
  <c r="F108" i="18"/>
  <c r="AI104" i="18"/>
  <c r="F90" i="18"/>
  <c r="F49" i="18"/>
  <c r="AI38" i="18"/>
  <c r="F39" i="18"/>
  <c r="F18" i="18"/>
  <c r="F12" i="18"/>
  <c r="F11" i="18"/>
  <c r="F13" i="18"/>
  <c r="AI112" i="18"/>
  <c r="F66" i="18"/>
  <c r="F116" i="18"/>
  <c r="F24" i="18"/>
  <c r="F121" i="18"/>
  <c r="AI121" i="18"/>
  <c r="AH116" i="18"/>
  <c r="AI116" i="18" s="1"/>
  <c r="F107" i="18"/>
  <c r="F104" i="18"/>
  <c r="F105" i="18"/>
  <c r="F89" i="18"/>
  <c r="F94" i="18"/>
  <c r="AI93" i="18"/>
  <c r="AH70" i="18"/>
  <c r="AI70" i="18" s="1"/>
  <c r="AI75" i="18"/>
  <c r="AI48" i="18"/>
  <c r="F54" i="19"/>
  <c r="F53" i="18"/>
  <c r="AI52" i="18"/>
  <c r="AI36" i="18"/>
  <c r="AI42" i="18"/>
  <c r="AI45" i="18"/>
  <c r="F29" i="18"/>
  <c r="AI27" i="18"/>
  <c r="F22" i="18"/>
  <c r="AI23" i="18"/>
  <c r="F9" i="18"/>
  <c r="F5" i="18"/>
  <c r="AI106" i="18"/>
  <c r="F102" i="18"/>
  <c r="AI58" i="18"/>
  <c r="F74" i="18"/>
  <c r="AI50" i="18"/>
  <c r="AI69" i="18"/>
  <c r="AI7" i="18"/>
  <c r="AI9" i="18"/>
  <c r="AI65" i="18"/>
  <c r="AI56" i="18"/>
  <c r="AI20" i="18"/>
  <c r="AI11" i="18"/>
  <c r="AI13" i="18"/>
  <c r="AI5" i="18"/>
  <c r="F118" i="18"/>
  <c r="AI108" i="18"/>
  <c r="AI89" i="18"/>
  <c r="AI72" i="18"/>
  <c r="AI59" i="18"/>
  <c r="AI43" i="18"/>
  <c r="AI26" i="18"/>
  <c r="AI12" i="18"/>
  <c r="AI151" i="18"/>
  <c r="AI92" i="18"/>
  <c r="AI145" i="18"/>
  <c r="AI135" i="18"/>
  <c r="AH152" i="18"/>
  <c r="AI152" i="18" s="1"/>
  <c r="AI114" i="18"/>
  <c r="AI140" i="18"/>
  <c r="AI8" i="18"/>
  <c r="AI136" i="18"/>
  <c r="AI88" i="18"/>
  <c r="AI22" i="18"/>
  <c r="F115" i="18"/>
  <c r="AI68" i="18"/>
  <c r="AI16" i="18"/>
  <c r="AI61" i="18"/>
  <c r="AI40" i="18"/>
  <c r="F113" i="18"/>
  <c r="AI105" i="18"/>
  <c r="AI67" i="18"/>
  <c r="AI47" i="18"/>
  <c r="AI82" i="18"/>
  <c r="AI78" i="18"/>
  <c r="AI54" i="18"/>
  <c r="AI62" i="18"/>
  <c r="AI24" i="18"/>
  <c r="AI10" i="18"/>
  <c r="AI39" i="18"/>
  <c r="F77" i="18"/>
  <c r="AI96" i="18"/>
  <c r="F76" i="18"/>
  <c r="AI102" i="18"/>
  <c r="AI99" i="18"/>
  <c r="AI76" i="18"/>
  <c r="AH66" i="18"/>
  <c r="AI66" i="18" s="1"/>
  <c r="AI60" i="18"/>
  <c r="AI79" i="18"/>
  <c r="AI81" i="18"/>
  <c r="AI25" i="18"/>
  <c r="AI18" i="18"/>
  <c r="AI14" i="18"/>
  <c r="AI6" i="18"/>
  <c r="AI174" i="18"/>
  <c r="AI139" i="18"/>
  <c r="F80" i="18"/>
  <c r="F106" i="18"/>
  <c r="AI80" i="18"/>
  <c r="AI21" i="18"/>
  <c r="AI29" i="18"/>
  <c r="AH122" i="18"/>
  <c r="AI122" i="18" s="1"/>
  <c r="AI181" i="18"/>
  <c r="AI138" i="18"/>
  <c r="AI171" i="18"/>
  <c r="AI157" i="18"/>
  <c r="F175" i="18"/>
  <c r="F173" i="18"/>
  <c r="AH149" i="18"/>
  <c r="AI149" i="18" s="1"/>
  <c r="AI131" i="18"/>
  <c r="AI91" i="18"/>
  <c r="AI103" i="18"/>
  <c r="AI64" i="18"/>
  <c r="AI57" i="18"/>
  <c r="AH189" i="18"/>
  <c r="AI189" i="18" s="1"/>
  <c r="F188" i="18"/>
  <c r="F179" i="18"/>
  <c r="F171" i="18"/>
  <c r="AI175" i="18"/>
  <c r="F101" i="18"/>
  <c r="AI172" i="18"/>
  <c r="AI166" i="18"/>
  <c r="AI120" i="18"/>
  <c r="AI148" i="18"/>
  <c r="AH77" i="18"/>
  <c r="AI77" i="18" s="1"/>
  <c r="AI164" i="18"/>
  <c r="F167" i="18"/>
  <c r="AI153" i="18"/>
  <c r="R74" i="22"/>
  <c r="Q75" i="23" s="1"/>
  <c r="R50" i="22"/>
  <c r="Q51" i="23" s="1"/>
  <c r="R93" i="22"/>
  <c r="Q94" i="23" s="1"/>
  <c r="R79" i="22"/>
  <c r="Q80" i="23" s="1"/>
  <c r="P15" i="23"/>
  <c r="R53" i="20"/>
  <c r="Q54" i="21" s="1"/>
  <c r="P15" i="21"/>
  <c r="R47" i="20"/>
  <c r="Q48" i="21" s="1"/>
  <c r="R61" i="20"/>
  <c r="Q62" i="21" s="1"/>
  <c r="R74" i="20"/>
  <c r="Q75" i="21" s="1"/>
  <c r="R73" i="20"/>
  <c r="Q74" i="21" s="1"/>
  <c r="R75" i="20"/>
  <c r="Q76" i="21" s="1"/>
  <c r="R44" i="20"/>
  <c r="Q45" i="21" s="1"/>
  <c r="R52" i="20"/>
  <c r="Q53" i="21" s="1"/>
  <c r="R70" i="20"/>
  <c r="Q71" i="21" s="1"/>
  <c r="R38" i="20"/>
  <c r="Q39" i="21" s="1"/>
  <c r="R28" i="20"/>
  <c r="Q29" i="21" s="1"/>
  <c r="AI227" i="20"/>
  <c r="F91" i="18"/>
  <c r="AI119" i="18"/>
  <c r="AH115" i="18"/>
  <c r="AI115" i="18" s="1"/>
  <c r="AI123" i="18"/>
  <c r="AI183" i="20"/>
  <c r="S45" i="22"/>
  <c r="R46" i="23" s="1"/>
  <c r="E10" i="24"/>
  <c r="AI14" i="20"/>
  <c r="E11" i="24"/>
  <c r="S82" i="22"/>
  <c r="R83" i="23" s="1"/>
  <c r="P124" i="21"/>
  <c r="E18" i="24"/>
  <c r="S123" i="22"/>
  <c r="R124" i="23" s="1"/>
  <c r="E15" i="24"/>
  <c r="S108" i="22"/>
  <c r="R109" i="23" s="1"/>
  <c r="E14" i="24"/>
  <c r="S96" i="22"/>
  <c r="R97" i="23" s="1"/>
  <c r="AI195" i="22"/>
  <c r="R102" i="22"/>
  <c r="Q103" i="23" s="1"/>
  <c r="R62" i="22"/>
  <c r="Q63" i="23" s="1"/>
  <c r="R70" i="22"/>
  <c r="Q71" i="23" s="1"/>
  <c r="R35" i="22"/>
  <c r="Q36" i="23" s="1"/>
  <c r="AI227" i="22"/>
  <c r="R48" i="22"/>
  <c r="Q49" i="23" s="1"/>
  <c r="R40" i="22"/>
  <c r="Q41" i="23" s="1"/>
  <c r="R101" i="22"/>
  <c r="Q102" i="23" s="1"/>
  <c r="R49" i="22"/>
  <c r="Q50" i="23" s="1"/>
  <c r="G229" i="21"/>
  <c r="AI183" i="22"/>
  <c r="R22" i="22"/>
  <c r="Q23" i="23" s="1"/>
  <c r="R67" i="22"/>
  <c r="Q68" i="23" s="1"/>
  <c r="R23" i="22"/>
  <c r="Q24" i="23" s="1"/>
  <c r="R58" i="22"/>
  <c r="Q59" i="23" s="1"/>
  <c r="R92" i="22"/>
  <c r="Q93" i="23" s="1"/>
  <c r="R66" i="22"/>
  <c r="Q67" i="23" s="1"/>
  <c r="R55" i="22"/>
  <c r="Q56" i="23" s="1"/>
  <c r="R90" i="22"/>
  <c r="Q91" i="23" s="1"/>
  <c r="R28" i="22"/>
  <c r="Q29" i="23" s="1"/>
  <c r="R43" i="22"/>
  <c r="Q44" i="23" s="1"/>
  <c r="R94" i="22"/>
  <c r="Q95" i="23" s="1"/>
  <c r="R103" i="22"/>
  <c r="Q104" i="23" s="1"/>
  <c r="I26" i="29"/>
  <c r="U26" i="29"/>
  <c r="U37" i="29" s="1"/>
  <c r="R40" i="20"/>
  <c r="Q41" i="21" s="1"/>
  <c r="S14" i="22"/>
  <c r="R15" i="23" s="1"/>
  <c r="E4" i="24"/>
  <c r="W26" i="29"/>
  <c r="M26" i="29"/>
  <c r="M37" i="29" s="1"/>
  <c r="O26" i="29"/>
  <c r="O37" i="29" s="1"/>
  <c r="F159" i="18"/>
  <c r="AI163" i="18"/>
  <c r="AI167" i="18"/>
  <c r="X26" i="29"/>
  <c r="R99" i="22"/>
  <c r="Q100" i="23" s="1"/>
  <c r="R25" i="22"/>
  <c r="Q26" i="23" s="1"/>
  <c r="F45" i="24"/>
  <c r="R17" i="22"/>
  <c r="Q18" i="23" s="1"/>
  <c r="R87" i="22"/>
  <c r="Q88" i="23" s="1"/>
  <c r="R36" i="22"/>
  <c r="Q37" i="23" s="1"/>
  <c r="F43" i="24"/>
  <c r="R78" i="22"/>
  <c r="Q79" i="23" s="1"/>
  <c r="F11" i="24"/>
  <c r="R82" i="22"/>
  <c r="Q83" i="23" s="1"/>
  <c r="AI82" i="22"/>
  <c r="F17" i="24"/>
  <c r="Q228" i="22"/>
  <c r="F4" i="24"/>
  <c r="R98" i="22"/>
  <c r="Q99" i="23" s="1"/>
  <c r="R91" i="22"/>
  <c r="Q92" i="23" s="1"/>
  <c r="R105" i="22"/>
  <c r="Q106" i="23" s="1"/>
  <c r="R86" i="22"/>
  <c r="Q87" i="23" s="1"/>
  <c r="R107" i="22"/>
  <c r="Q108" i="23" s="1"/>
  <c r="R88" i="22"/>
  <c r="Q89" i="23" s="1"/>
  <c r="R97" i="22"/>
  <c r="Q98" i="23" s="1"/>
  <c r="R85" i="22"/>
  <c r="Q86" i="23" s="1"/>
  <c r="R104" i="22"/>
  <c r="Q105" i="23" s="1"/>
  <c r="R106" i="22"/>
  <c r="Q107" i="23" s="1"/>
  <c r="R77" i="22"/>
  <c r="Q78" i="23" s="1"/>
  <c r="R65" i="22"/>
  <c r="Q66" i="23" s="1"/>
  <c r="R53" i="22"/>
  <c r="Q54" i="23" s="1"/>
  <c r="R42" i="22"/>
  <c r="Q43" i="23" s="1"/>
  <c r="R72" i="22"/>
  <c r="Q73" i="23" s="1"/>
  <c r="R60" i="22"/>
  <c r="Q61" i="23" s="1"/>
  <c r="R20" i="22"/>
  <c r="Q21" i="23" s="1"/>
  <c r="R89" i="22"/>
  <c r="Q90" i="23" s="1"/>
  <c r="R56" i="22"/>
  <c r="Q57" i="23" s="1"/>
  <c r="R81" i="22"/>
  <c r="Q82" i="23" s="1"/>
  <c r="R69" i="22"/>
  <c r="Q70" i="23" s="1"/>
  <c r="R57" i="22"/>
  <c r="Q58" i="23" s="1"/>
  <c r="R39" i="22"/>
  <c r="Q40" i="23" s="1"/>
  <c r="R76" i="22"/>
  <c r="Q77" i="23" s="1"/>
  <c r="R64" i="22"/>
  <c r="Q65" i="23" s="1"/>
  <c r="R52" i="22"/>
  <c r="Q53" i="23" s="1"/>
  <c r="R80" i="22"/>
  <c r="Q81" i="23" s="1"/>
  <c r="R71" i="22"/>
  <c r="Q72" i="23" s="1"/>
  <c r="R59" i="22"/>
  <c r="Q60" i="23" s="1"/>
  <c r="R47" i="22"/>
  <c r="Q48" i="23" s="1"/>
  <c r="R75" i="22"/>
  <c r="Q76" i="23" s="1"/>
  <c r="R63" i="22"/>
  <c r="Q64" i="23" s="1"/>
  <c r="R51" i="22"/>
  <c r="Q52" i="23" s="1"/>
  <c r="R46" i="22"/>
  <c r="Q47" i="23" s="1"/>
  <c r="R68" i="22"/>
  <c r="Q69" i="23" s="1"/>
  <c r="R38" i="22"/>
  <c r="Q39" i="23" s="1"/>
  <c r="F14" i="24"/>
  <c r="R96" i="22"/>
  <c r="Q97" i="23" s="1"/>
  <c r="F10" i="24"/>
  <c r="P84" i="23"/>
  <c r="AI45" i="22"/>
  <c r="R45" i="22"/>
  <c r="Q46" i="23" s="1"/>
  <c r="AI14" i="22"/>
  <c r="F44" i="24"/>
  <c r="R41" i="22"/>
  <c r="Q42" i="23" s="1"/>
  <c r="F18" i="24"/>
  <c r="R73" i="22"/>
  <c r="Q74" i="23" s="1"/>
  <c r="R108" i="22"/>
  <c r="Q109" i="23" s="1"/>
  <c r="I229" i="21"/>
  <c r="N229" i="21"/>
  <c r="M229" i="21"/>
  <c r="L229" i="21"/>
  <c r="AI195" i="20"/>
  <c r="E229" i="21"/>
  <c r="D232" i="21"/>
  <c r="D31" i="21"/>
  <c r="F229" i="21"/>
  <c r="P97" i="21"/>
  <c r="R96" i="20"/>
  <c r="Q97" i="21" s="1"/>
  <c r="O229" i="21"/>
  <c r="P83" i="21"/>
  <c r="R82" i="20"/>
  <c r="Q83" i="21" s="1"/>
  <c r="AI82" i="20"/>
  <c r="P46" i="21"/>
  <c r="AI45" i="20"/>
  <c r="U127" i="20"/>
  <c r="R45" i="20"/>
  <c r="Q46" i="21" s="1"/>
  <c r="C229" i="21"/>
  <c r="Q228" i="20"/>
  <c r="P196" i="21"/>
  <c r="J229" i="21"/>
  <c r="P109" i="21"/>
  <c r="Q109" i="21"/>
  <c r="P228" i="21"/>
  <c r="P184" i="21"/>
  <c r="K229" i="21"/>
  <c r="H229" i="21"/>
  <c r="AH43" i="19"/>
  <c r="AI43" i="19" s="1"/>
  <c r="F43" i="19"/>
  <c r="AH72" i="19"/>
  <c r="AI72" i="19" s="1"/>
  <c r="F72" i="19"/>
  <c r="AH78" i="19"/>
  <c r="AI78" i="19" s="1"/>
  <c r="F78" i="19"/>
  <c r="F74" i="19"/>
  <c r="AH74" i="19"/>
  <c r="AI74" i="19" s="1"/>
  <c r="F45" i="19"/>
  <c r="AH39" i="19"/>
  <c r="AI39" i="19" s="1"/>
  <c r="F39" i="19"/>
  <c r="AH26" i="19"/>
  <c r="AI26" i="19" s="1"/>
  <c r="F26" i="19"/>
  <c r="F27" i="19"/>
  <c r="AH27" i="19"/>
  <c r="AI27" i="19" s="1"/>
  <c r="AH120" i="19"/>
  <c r="AI120" i="19" s="1"/>
  <c r="F120" i="19"/>
  <c r="AH22" i="19"/>
  <c r="AI22" i="19" s="1"/>
  <c r="F22" i="19"/>
  <c r="AH92" i="19"/>
  <c r="AI92" i="19" s="1"/>
  <c r="F92" i="19"/>
  <c r="AH80" i="19"/>
  <c r="AI80" i="19" s="1"/>
  <c r="F80" i="19"/>
  <c r="AH96" i="19"/>
  <c r="AI96" i="19" s="1"/>
  <c r="F96" i="19"/>
  <c r="AH108" i="19"/>
  <c r="AI108" i="19" s="1"/>
  <c r="F108" i="19"/>
  <c r="F41" i="19"/>
  <c r="AH41" i="19"/>
  <c r="AI41" i="19" s="1"/>
  <c r="AH7" i="19"/>
  <c r="AI7" i="19" s="1"/>
  <c r="F7" i="19"/>
  <c r="AH11" i="19"/>
  <c r="AI11" i="19" s="1"/>
  <c r="F11" i="19"/>
  <c r="AH104" i="19"/>
  <c r="AI104" i="19" s="1"/>
  <c r="F104" i="19"/>
  <c r="AH106" i="19"/>
  <c r="AI106" i="19" s="1"/>
  <c r="F106" i="19"/>
  <c r="AH102" i="19"/>
  <c r="AI102" i="19" s="1"/>
  <c r="F102" i="19"/>
  <c r="AH122" i="19"/>
  <c r="AI122" i="19" s="1"/>
  <c r="F122" i="19"/>
  <c r="AH76" i="19"/>
  <c r="AI76" i="19" s="1"/>
  <c r="F76" i="19"/>
  <c r="AH90" i="19"/>
  <c r="AI90" i="19" s="1"/>
  <c r="F90" i="19"/>
  <c r="K31" i="23" l="1"/>
  <c r="D31" i="23"/>
  <c r="P229" i="23"/>
  <c r="R228" i="22"/>
  <c r="Q229" i="23" s="1"/>
  <c r="E46" i="24"/>
  <c r="R228" i="20"/>
  <c r="Q229" i="21" s="1"/>
  <c r="M232" i="23"/>
  <c r="K232" i="23"/>
  <c r="E232" i="23"/>
  <c r="J232" i="23"/>
  <c r="O232" i="23"/>
  <c r="N232" i="23"/>
  <c r="H232" i="23"/>
  <c r="I232" i="23"/>
  <c r="D232" i="23"/>
  <c r="G232" i="23"/>
  <c r="C232" i="23"/>
  <c r="F232" i="23"/>
  <c r="L232" i="23"/>
  <c r="M31" i="23"/>
  <c r="G28" i="21"/>
  <c r="G30" i="21"/>
  <c r="C28" i="21"/>
  <c r="I28" i="21"/>
  <c r="I30" i="21"/>
  <c r="F28" i="23"/>
  <c r="F30" i="23"/>
  <c r="J28" i="23"/>
  <c r="J30" i="23"/>
  <c r="C28" i="23"/>
  <c r="P25" i="23"/>
  <c r="AI24" i="22"/>
  <c r="N28" i="23"/>
  <c r="N30" i="23"/>
  <c r="M28" i="21"/>
  <c r="M30" i="21"/>
  <c r="P18" i="23"/>
  <c r="AI17" i="22"/>
  <c r="P19" i="23"/>
  <c r="R18" i="22"/>
  <c r="Q19" i="23" s="1"/>
  <c r="AI18" i="22"/>
  <c r="AI24" i="20"/>
  <c r="AX24" i="20"/>
  <c r="AS24" i="22" s="1"/>
  <c r="P25" i="21"/>
  <c r="S24" i="22"/>
  <c r="R25" i="23" s="1"/>
  <c r="CM27" i="20"/>
  <c r="G28" i="23"/>
  <c r="G30" i="23"/>
  <c r="J28" i="21"/>
  <c r="J30" i="21"/>
  <c r="K28" i="23"/>
  <c r="K30" i="23"/>
  <c r="AI21" i="20"/>
  <c r="AX21" i="20"/>
  <c r="AS21" i="22" s="1"/>
  <c r="P22" i="21"/>
  <c r="S21" i="22"/>
  <c r="R22" i="23" s="1"/>
  <c r="P21" i="23"/>
  <c r="AI20" i="22"/>
  <c r="O28" i="21"/>
  <c r="O30" i="21"/>
  <c r="P22" i="23"/>
  <c r="AI21" i="22"/>
  <c r="R21" i="22"/>
  <c r="Q22" i="23" s="1"/>
  <c r="P27" i="23"/>
  <c r="R26" i="22"/>
  <c r="Q27" i="23" s="1"/>
  <c r="AI26" i="22"/>
  <c r="E28" i="21"/>
  <c r="E30" i="21"/>
  <c r="H28" i="23"/>
  <c r="H30" i="23"/>
  <c r="AX20" i="20"/>
  <c r="AS20" i="22" s="1"/>
  <c r="P21" i="21"/>
  <c r="AI20" i="20"/>
  <c r="S20" i="22"/>
  <c r="R21" i="23" s="1"/>
  <c r="P26" i="21"/>
  <c r="AI25" i="20"/>
  <c r="S25" i="22"/>
  <c r="R26" i="23" s="1"/>
  <c r="AX25" i="20"/>
  <c r="AS25" i="22" s="1"/>
  <c r="P23" i="23"/>
  <c r="AI22" i="22"/>
  <c r="D28" i="23"/>
  <c r="D30" i="23"/>
  <c r="E28" i="23"/>
  <c r="E30" i="23"/>
  <c r="P20" i="23"/>
  <c r="AI19" i="22"/>
  <c r="O28" i="23"/>
  <c r="O30" i="23"/>
  <c r="K28" i="21"/>
  <c r="K30" i="21"/>
  <c r="D28" i="21"/>
  <c r="D30" i="21"/>
  <c r="AX26" i="20"/>
  <c r="AS26" i="22" s="1"/>
  <c r="P27" i="21"/>
  <c r="S26" i="22"/>
  <c r="R27" i="23" s="1"/>
  <c r="AI26" i="20"/>
  <c r="N28" i="21"/>
  <c r="N30" i="21"/>
  <c r="CM27" i="22"/>
  <c r="H28" i="21"/>
  <c r="H30" i="21"/>
  <c r="AX23" i="20"/>
  <c r="AS23" i="22" s="1"/>
  <c r="AI23" i="20"/>
  <c r="P24" i="21"/>
  <c r="S23" i="22"/>
  <c r="R24" i="23" s="1"/>
  <c r="L28" i="23"/>
  <c r="L30" i="23"/>
  <c r="AI18" i="20"/>
  <c r="AX18" i="20"/>
  <c r="AS18" i="22" s="1"/>
  <c r="P19" i="21"/>
  <c r="S18" i="22"/>
  <c r="R19" i="23" s="1"/>
  <c r="I28" i="23"/>
  <c r="I30" i="23"/>
  <c r="P24" i="23"/>
  <c r="AI23" i="22"/>
  <c r="AI19" i="20"/>
  <c r="AX19" i="20"/>
  <c r="AS19" i="22" s="1"/>
  <c r="P20" i="21"/>
  <c r="S19" i="22"/>
  <c r="R20" i="23" s="1"/>
  <c r="L31" i="23"/>
  <c r="P23" i="21"/>
  <c r="S22" i="22"/>
  <c r="R23" i="23" s="1"/>
  <c r="AI22" i="20"/>
  <c r="AX22" i="20"/>
  <c r="AS22" i="22" s="1"/>
  <c r="F28" i="21"/>
  <c r="F30" i="21"/>
  <c r="AI17" i="20"/>
  <c r="AX17" i="20"/>
  <c r="AS17" i="22" s="1"/>
  <c r="P18" i="21"/>
  <c r="S17" i="22"/>
  <c r="R18" i="23" s="1"/>
  <c r="P26" i="23"/>
  <c r="AI25" i="22"/>
  <c r="L28" i="21"/>
  <c r="L30" i="21"/>
  <c r="M28" i="23"/>
  <c r="M30" i="23"/>
  <c r="Q26" i="21"/>
  <c r="AR25" i="22"/>
  <c r="G232" i="21"/>
  <c r="E12" i="24"/>
  <c r="S83" i="22"/>
  <c r="R84" i="23" s="1"/>
  <c r="H31" i="23"/>
  <c r="F12" i="24"/>
  <c r="R83" i="22"/>
  <c r="Q84" i="23" s="1"/>
  <c r="E31" i="23"/>
  <c r="Q231" i="22"/>
  <c r="C31" i="23"/>
  <c r="F46" i="24"/>
  <c r="J31" i="23"/>
  <c r="I31" i="23"/>
  <c r="P229" i="21"/>
  <c r="N232" i="21"/>
  <c r="P84" i="21"/>
  <c r="R83" i="20"/>
  <c r="Q84" i="21" s="1"/>
  <c r="L232" i="21"/>
  <c r="J232" i="21"/>
  <c r="O232" i="21"/>
  <c r="F232" i="21"/>
  <c r="K232" i="21"/>
  <c r="H232" i="21"/>
  <c r="I232" i="21"/>
  <c r="E232" i="21"/>
  <c r="M232" i="21"/>
  <c r="C232" i="21"/>
  <c r="Q231" i="20"/>
  <c r="G31" i="23" l="1"/>
  <c r="P232" i="23"/>
  <c r="R231" i="22"/>
  <c r="Q232" i="23" s="1"/>
  <c r="E49" i="24"/>
  <c r="R231" i="20"/>
  <c r="Q232" i="21" s="1"/>
  <c r="N31" i="23"/>
  <c r="F31" i="23"/>
  <c r="O31" i="23"/>
  <c r="M32" i="23"/>
  <c r="L32" i="23"/>
  <c r="D34" i="21"/>
  <c r="N32" i="23"/>
  <c r="S27" i="22"/>
  <c r="R28" i="23" s="1"/>
  <c r="Q195" i="21"/>
  <c r="Q172" i="21"/>
  <c r="R27" i="20"/>
  <c r="Q28" i="21" s="1"/>
  <c r="Q194" i="21"/>
  <c r="Q189" i="21"/>
  <c r="Q224" i="21"/>
  <c r="Q226" i="21"/>
  <c r="Q223" i="21"/>
  <c r="Q225" i="21"/>
  <c r="Q218" i="21"/>
  <c r="Q175" i="21"/>
  <c r="Q231" i="21"/>
  <c r="Q220" i="21"/>
  <c r="Q221" i="21"/>
  <c r="Q193" i="21"/>
  <c r="Q174" i="21"/>
  <c r="Q214" i="21"/>
  <c r="Q213" i="21"/>
  <c r="Q208" i="21"/>
  <c r="Q210" i="21"/>
  <c r="Q215" i="21"/>
  <c r="Q176" i="21"/>
  <c r="Q209" i="21"/>
  <c r="Q204" i="21"/>
  <c r="Q206" i="21"/>
  <c r="Q227" i="21"/>
  <c r="Q200" i="21"/>
  <c r="Q202" i="21"/>
  <c r="Q177" i="21"/>
  <c r="Q205" i="21"/>
  <c r="Q180" i="21"/>
  <c r="Q201" i="21"/>
  <c r="Q173" i="21"/>
  <c r="Q198" i="21"/>
  <c r="Q186" i="21"/>
  <c r="Q203" i="21"/>
  <c r="Q217" i="21"/>
  <c r="Q228" i="21"/>
  <c r="P28" i="21"/>
  <c r="Q197" i="21"/>
  <c r="Q191" i="21"/>
  <c r="Q207" i="21"/>
  <c r="Q183" i="21"/>
  <c r="Q216" i="21"/>
  <c r="Q178" i="21"/>
  <c r="Q185" i="21"/>
  <c r="Q179" i="21"/>
  <c r="Q187" i="21"/>
  <c r="Q219" i="21"/>
  <c r="Q222" i="21"/>
  <c r="Q181" i="21"/>
  <c r="Q182" i="21"/>
  <c r="Q196" i="21"/>
  <c r="Q184" i="21"/>
  <c r="Q230" i="21"/>
  <c r="Q192" i="21"/>
  <c r="Q190" i="21"/>
  <c r="Q199" i="21"/>
  <c r="Q188" i="21"/>
  <c r="Q211" i="21"/>
  <c r="Q212" i="21"/>
  <c r="C30" i="21"/>
  <c r="C30" i="23"/>
  <c r="P28" i="23"/>
  <c r="Q209" i="23"/>
  <c r="Q213" i="23"/>
  <c r="Q212" i="23"/>
  <c r="Q222" i="23"/>
  <c r="Q174" i="23"/>
  <c r="Q215" i="23"/>
  <c r="Q178" i="23"/>
  <c r="Q227" i="23"/>
  <c r="Q180" i="23"/>
  <c r="Q182" i="23"/>
  <c r="Q193" i="23"/>
  <c r="Q186" i="23"/>
  <c r="Q175" i="23"/>
  <c r="Q187" i="23"/>
  <c r="Q189" i="23"/>
  <c r="Q181" i="23"/>
  <c r="Q190" i="23"/>
  <c r="Q230" i="23"/>
  <c r="Q200" i="23"/>
  <c r="Q204" i="23"/>
  <c r="Q183" i="23"/>
  <c r="Q201" i="23"/>
  <c r="Q203" i="23"/>
  <c r="Q207" i="23"/>
  <c r="Q179" i="23"/>
  <c r="Q188" i="23"/>
  <c r="Q220" i="23"/>
  <c r="Q194" i="23"/>
  <c r="Q206" i="23"/>
  <c r="Q177" i="23"/>
  <c r="Q198" i="23"/>
  <c r="Q184" i="23"/>
  <c r="Q191" i="23"/>
  <c r="Q176" i="23"/>
  <c r="Q218" i="23"/>
  <c r="Q223" i="23"/>
  <c r="Q219" i="23"/>
  <c r="Q210" i="23"/>
  <c r="Q214" i="23"/>
  <c r="Q185" i="23"/>
  <c r="Q196" i="23"/>
  <c r="Q224" i="23"/>
  <c r="Q172" i="23"/>
  <c r="Q216" i="23"/>
  <c r="Q192" i="23"/>
  <c r="Q195" i="23"/>
  <c r="Q199" i="23"/>
  <c r="Q221" i="23"/>
  <c r="Q173" i="23"/>
  <c r="Q228" i="23"/>
  <c r="Q231" i="23"/>
  <c r="R27" i="22"/>
  <c r="Q28" i="23" s="1"/>
  <c r="Q225" i="23"/>
  <c r="Q197" i="23"/>
  <c r="Q226" i="23"/>
  <c r="Q211" i="23"/>
  <c r="Q202" i="23"/>
  <c r="Q217" i="23"/>
  <c r="Q208" i="23"/>
  <c r="Q205" i="23"/>
  <c r="L33" i="23"/>
  <c r="N33" i="23"/>
  <c r="G31" i="21"/>
  <c r="J32" i="23"/>
  <c r="O32" i="23"/>
  <c r="F32" i="23"/>
  <c r="G32" i="23"/>
  <c r="P31" i="23"/>
  <c r="C32" i="23"/>
  <c r="F49" i="24"/>
  <c r="I32" i="23"/>
  <c r="E32" i="23"/>
  <c r="H32" i="23"/>
  <c r="M33" i="23"/>
  <c r="M31" i="21"/>
  <c r="H31" i="21"/>
  <c r="J31" i="21"/>
  <c r="K31" i="21"/>
  <c r="I31" i="21"/>
  <c r="E31" i="21"/>
  <c r="F31" i="21"/>
  <c r="L31" i="21"/>
  <c r="C31" i="21"/>
  <c r="O31" i="21"/>
  <c r="N31" i="21"/>
  <c r="P232" i="21"/>
  <c r="D32" i="23" l="1"/>
  <c r="K32" i="23"/>
  <c r="N34" i="23"/>
  <c r="D85" i="21"/>
  <c r="D33" i="21"/>
  <c r="N85" i="23"/>
  <c r="D32" i="21"/>
  <c r="P30" i="23"/>
  <c r="F5" i="24"/>
  <c r="R29" i="22"/>
  <c r="Q30" i="23" s="1"/>
  <c r="L34" i="23"/>
  <c r="S29" i="22"/>
  <c r="R30" i="23" s="1"/>
  <c r="R29" i="20"/>
  <c r="Q30" i="21" s="1"/>
  <c r="E5" i="24"/>
  <c r="P30" i="21"/>
  <c r="L85" i="23"/>
  <c r="S30" i="22"/>
  <c r="R31" i="23" s="1"/>
  <c r="E6" i="24"/>
  <c r="G32" i="21"/>
  <c r="P32" i="23"/>
  <c r="C33" i="23"/>
  <c r="O33" i="23"/>
  <c r="G33" i="23"/>
  <c r="F6" i="24"/>
  <c r="R30" i="22"/>
  <c r="Q31" i="23" s="1"/>
  <c r="M85" i="23"/>
  <c r="M34" i="23"/>
  <c r="F33" i="23"/>
  <c r="H33" i="23"/>
  <c r="E33" i="23"/>
  <c r="I33" i="23"/>
  <c r="K33" i="23"/>
  <c r="D33" i="23"/>
  <c r="J33" i="23"/>
  <c r="N32" i="21"/>
  <c r="J32" i="21"/>
  <c r="L32" i="21"/>
  <c r="I32" i="21"/>
  <c r="F32" i="21"/>
  <c r="C32" i="21"/>
  <c r="H32" i="21"/>
  <c r="O32" i="21"/>
  <c r="K32" i="21"/>
  <c r="P31" i="21"/>
  <c r="R30" i="20"/>
  <c r="Q31" i="21" s="1"/>
  <c r="E32" i="21"/>
  <c r="M32" i="21"/>
  <c r="AQ31" i="22" l="1"/>
  <c r="AQ33" i="22" s="1"/>
  <c r="R124" i="22"/>
  <c r="Q125" i="23" s="1"/>
  <c r="AQ31" i="20"/>
  <c r="AQ33" i="20" s="1"/>
  <c r="L110" i="23"/>
  <c r="N110" i="23"/>
  <c r="S31" i="22"/>
  <c r="R32" i="23" s="1"/>
  <c r="E7" i="24"/>
  <c r="G34" i="21"/>
  <c r="G33" i="21"/>
  <c r="J85" i="23"/>
  <c r="J34" i="23"/>
  <c r="G85" i="23"/>
  <c r="G34" i="23"/>
  <c r="H85" i="23"/>
  <c r="H34" i="23"/>
  <c r="O85" i="23"/>
  <c r="O34" i="23"/>
  <c r="C34" i="23"/>
  <c r="F7" i="24"/>
  <c r="R31" i="22"/>
  <c r="Q32" i="23" s="1"/>
  <c r="E85" i="23"/>
  <c r="E34" i="23"/>
  <c r="F85" i="23"/>
  <c r="F34" i="23"/>
  <c r="M110" i="23"/>
  <c r="D34" i="23"/>
  <c r="D85" i="23"/>
  <c r="K85" i="23"/>
  <c r="K34" i="23"/>
  <c r="I85" i="23"/>
  <c r="I34" i="23"/>
  <c r="L33" i="21"/>
  <c r="L34" i="21"/>
  <c r="C33" i="21"/>
  <c r="C34" i="21"/>
  <c r="H33" i="21"/>
  <c r="H34" i="21"/>
  <c r="M33" i="21"/>
  <c r="M34" i="21"/>
  <c r="F33" i="21"/>
  <c r="F34" i="21"/>
  <c r="J33" i="21"/>
  <c r="J34" i="21"/>
  <c r="P32" i="21"/>
  <c r="R31" i="20"/>
  <c r="Q32" i="21" s="1"/>
  <c r="E33" i="21"/>
  <c r="E34" i="21"/>
  <c r="I33" i="21"/>
  <c r="I34" i="21"/>
  <c r="K33" i="21"/>
  <c r="K34" i="21"/>
  <c r="N33" i="21"/>
  <c r="N34" i="21"/>
  <c r="D110" i="21"/>
  <c r="O33" i="21"/>
  <c r="O34" i="21"/>
  <c r="R124" i="20" l="1"/>
  <c r="Q125" i="21" s="1"/>
  <c r="R109" i="20"/>
  <c r="C85" i="23"/>
  <c r="N125" i="23"/>
  <c r="L125" i="23"/>
  <c r="P33" i="23"/>
  <c r="U126" i="20"/>
  <c r="U130" i="20" s="1"/>
  <c r="P34" i="21"/>
  <c r="S33" i="22"/>
  <c r="R34" i="23" s="1"/>
  <c r="E8" i="24"/>
  <c r="E9" i="24" s="1"/>
  <c r="S32" i="22"/>
  <c r="R33" i="23" s="1"/>
  <c r="G85" i="21"/>
  <c r="F110" i="23"/>
  <c r="D110" i="23"/>
  <c r="K110" i="23"/>
  <c r="O110" i="23"/>
  <c r="E110" i="23"/>
  <c r="J110" i="23"/>
  <c r="C110" i="23"/>
  <c r="H110" i="23"/>
  <c r="I110" i="23"/>
  <c r="M125" i="23"/>
  <c r="G110" i="23"/>
  <c r="F8" i="24"/>
  <c r="F9" i="24" s="1"/>
  <c r="R32" i="22"/>
  <c r="Q33" i="23" s="1"/>
  <c r="O85" i="21"/>
  <c r="J85" i="21"/>
  <c r="I85" i="21"/>
  <c r="F85" i="21"/>
  <c r="N85" i="21"/>
  <c r="P33" i="21"/>
  <c r="R32" i="20"/>
  <c r="Q33" i="21" s="1"/>
  <c r="C85" i="21"/>
  <c r="E85" i="21"/>
  <c r="M85" i="21"/>
  <c r="D125" i="21"/>
  <c r="K85" i="21"/>
  <c r="H85" i="21"/>
  <c r="L85" i="21"/>
  <c r="P34" i="23" l="1"/>
  <c r="U126" i="22"/>
  <c r="U130" i="22" s="1"/>
  <c r="N127" i="23"/>
  <c r="L127" i="23"/>
  <c r="P85" i="23"/>
  <c r="E13" i="24"/>
  <c r="S84" i="22"/>
  <c r="R85" i="23" s="1"/>
  <c r="G110" i="21"/>
  <c r="I125" i="23"/>
  <c r="K125" i="23"/>
  <c r="G125" i="23"/>
  <c r="M127" i="23"/>
  <c r="O125" i="23"/>
  <c r="H125" i="23"/>
  <c r="F13" i="24"/>
  <c r="R84" i="22"/>
  <c r="Q85" i="23" s="1"/>
  <c r="C125" i="23"/>
  <c r="J125" i="23"/>
  <c r="D125" i="23"/>
  <c r="F125" i="23"/>
  <c r="E125" i="23"/>
  <c r="M110" i="21"/>
  <c r="N110" i="21"/>
  <c r="I110" i="21"/>
  <c r="L110" i="21"/>
  <c r="E110" i="21"/>
  <c r="D127" i="21"/>
  <c r="C110" i="21"/>
  <c r="J110" i="21"/>
  <c r="H110" i="21"/>
  <c r="O110" i="21"/>
  <c r="P85" i="21"/>
  <c r="R84" i="20"/>
  <c r="Q85" i="21" s="1"/>
  <c r="K110" i="21"/>
  <c r="F110" i="21"/>
  <c r="P110" i="23" l="1"/>
  <c r="E16" i="24"/>
  <c r="S109" i="22"/>
  <c r="R110" i="23" s="1"/>
  <c r="G125" i="21"/>
  <c r="C127" i="23"/>
  <c r="F16" i="24"/>
  <c r="P125" i="23"/>
  <c r="AI109" i="22"/>
  <c r="R109" i="22"/>
  <c r="Q110" i="23" s="1"/>
  <c r="G127" i="23"/>
  <c r="E127" i="23"/>
  <c r="F127" i="23"/>
  <c r="H127" i="23"/>
  <c r="I127" i="23"/>
  <c r="K127" i="23"/>
  <c r="D127" i="23"/>
  <c r="O127" i="23"/>
  <c r="J127" i="23"/>
  <c r="F125" i="21"/>
  <c r="K125" i="21"/>
  <c r="I125" i="21"/>
  <c r="E125" i="21"/>
  <c r="N125" i="21"/>
  <c r="H125" i="21"/>
  <c r="J125" i="21"/>
  <c r="L125" i="21"/>
  <c r="P110" i="21"/>
  <c r="Q110" i="21"/>
  <c r="AI109" i="20"/>
  <c r="C125" i="21"/>
  <c r="O125" i="21"/>
  <c r="M125" i="21"/>
  <c r="G127" i="21" l="1"/>
  <c r="E19" i="24"/>
  <c r="S124" i="22"/>
  <c r="R125" i="23" s="1"/>
  <c r="P2" i="23"/>
  <c r="F19" i="24"/>
  <c r="P127" i="23"/>
  <c r="P1" i="22"/>
  <c r="M127" i="21"/>
  <c r="J127" i="21"/>
  <c r="K127" i="21"/>
  <c r="O127" i="21"/>
  <c r="H127" i="21"/>
  <c r="C127" i="21"/>
  <c r="N127" i="21"/>
  <c r="I127" i="21"/>
  <c r="F127" i="21"/>
  <c r="L127" i="21"/>
  <c r="P125" i="21"/>
  <c r="P2" i="21" s="1"/>
  <c r="E22" i="24"/>
  <c r="P1" i="20"/>
  <c r="E127" i="21"/>
  <c r="L150" i="22"/>
  <c r="L150" i="20"/>
  <c r="K151" i="23" l="1"/>
  <c r="F22" i="24"/>
  <c r="K151" i="21"/>
  <c r="P127" i="21"/>
  <c r="P226" i="13" l="1"/>
  <c r="O226" i="13"/>
  <c r="O226" i="16" s="1"/>
  <c r="N226" i="13"/>
  <c r="N226" i="16" s="1"/>
  <c r="M226" i="13"/>
  <c r="L226" i="13"/>
  <c r="L226" i="16" s="1"/>
  <c r="K226" i="13"/>
  <c r="K226" i="16" s="1"/>
  <c r="J226" i="13"/>
  <c r="J226" i="16" s="1"/>
  <c r="I226" i="13"/>
  <c r="I226" i="16" s="1"/>
  <c r="H226" i="13"/>
  <c r="H226" i="16" s="1"/>
  <c r="G226" i="13"/>
  <c r="G226" i="16" s="1"/>
  <c r="F226" i="13"/>
  <c r="F226" i="16" s="1"/>
  <c r="E226" i="13"/>
  <c r="E226" i="16" s="1"/>
  <c r="D226" i="13"/>
  <c r="D226" i="16" s="1"/>
  <c r="C226" i="13"/>
  <c r="C226" i="16" s="1"/>
  <c r="T226" i="16" s="1"/>
  <c r="P225" i="13"/>
  <c r="P225" i="16" s="1"/>
  <c r="O225" i="13"/>
  <c r="O225" i="16" s="1"/>
  <c r="N225" i="13"/>
  <c r="N225" i="16" s="1"/>
  <c r="M225" i="13"/>
  <c r="M225" i="16" s="1"/>
  <c r="L225" i="13"/>
  <c r="L225" i="16" s="1"/>
  <c r="K225" i="13"/>
  <c r="K225" i="16" s="1"/>
  <c r="J225" i="13"/>
  <c r="J225" i="16" s="1"/>
  <c r="I225" i="13"/>
  <c r="I225" i="16" s="1"/>
  <c r="H225" i="13"/>
  <c r="H225" i="16" s="1"/>
  <c r="G225" i="13"/>
  <c r="G225" i="16" s="1"/>
  <c r="F225" i="13"/>
  <c r="F225" i="16" s="1"/>
  <c r="E225" i="13"/>
  <c r="D225" i="13"/>
  <c r="D225" i="16" s="1"/>
  <c r="C225" i="13"/>
  <c r="C225" i="16" s="1"/>
  <c r="T225" i="16" s="1"/>
  <c r="P224" i="13"/>
  <c r="P224" i="16" s="1"/>
  <c r="O224" i="13"/>
  <c r="O224" i="16" s="1"/>
  <c r="N224" i="13"/>
  <c r="N224" i="16" s="1"/>
  <c r="M224" i="13"/>
  <c r="M224" i="16" s="1"/>
  <c r="L224" i="13"/>
  <c r="L224" i="16" s="1"/>
  <c r="K224" i="13"/>
  <c r="K224" i="16" s="1"/>
  <c r="J224" i="13"/>
  <c r="J224" i="16" s="1"/>
  <c r="I224" i="13"/>
  <c r="H224" i="13"/>
  <c r="H224" i="16" s="1"/>
  <c r="G224" i="13"/>
  <c r="G224" i="16" s="1"/>
  <c r="F224" i="13"/>
  <c r="F224" i="16" s="1"/>
  <c r="E224" i="13"/>
  <c r="E224" i="16" s="1"/>
  <c r="D224" i="13"/>
  <c r="D224" i="16" s="1"/>
  <c r="C224" i="13"/>
  <c r="C224" i="16" s="1"/>
  <c r="T224" i="16" s="1"/>
  <c r="P223" i="13"/>
  <c r="O223" i="13"/>
  <c r="O223" i="16" s="1"/>
  <c r="N223" i="13"/>
  <c r="N223" i="16" s="1"/>
  <c r="M223" i="13"/>
  <c r="M223" i="16" s="1"/>
  <c r="L223" i="13"/>
  <c r="K223" i="13"/>
  <c r="K223" i="16" s="1"/>
  <c r="J223" i="13"/>
  <c r="J223" i="16" s="1"/>
  <c r="I223" i="13"/>
  <c r="I223" i="16" s="1"/>
  <c r="H223" i="13"/>
  <c r="H223" i="16" s="1"/>
  <c r="G223" i="13"/>
  <c r="G223" i="16" s="1"/>
  <c r="F223" i="13"/>
  <c r="F223" i="16" s="1"/>
  <c r="E223" i="13"/>
  <c r="E223" i="16" s="1"/>
  <c r="D223" i="13"/>
  <c r="D223" i="16" s="1"/>
  <c r="C223" i="13"/>
  <c r="C223" i="16" s="1"/>
  <c r="T223" i="16" s="1"/>
  <c r="P222" i="13"/>
  <c r="O222" i="13"/>
  <c r="O222" i="16" s="1"/>
  <c r="N222" i="13"/>
  <c r="N222" i="16" s="1"/>
  <c r="M222" i="13"/>
  <c r="M222" i="16" s="1"/>
  <c r="L222" i="13"/>
  <c r="L222" i="16" s="1"/>
  <c r="K222" i="13"/>
  <c r="K222" i="16" s="1"/>
  <c r="J222" i="13"/>
  <c r="J222" i="16" s="1"/>
  <c r="I222" i="13"/>
  <c r="I222" i="16" s="1"/>
  <c r="H222" i="13"/>
  <c r="H222" i="16" s="1"/>
  <c r="G222" i="13"/>
  <c r="G222" i="16" s="1"/>
  <c r="F222" i="13"/>
  <c r="F222" i="16" s="1"/>
  <c r="E222" i="13"/>
  <c r="E222" i="16" s="1"/>
  <c r="D222" i="13"/>
  <c r="C222" i="13"/>
  <c r="C222" i="16" s="1"/>
  <c r="T222" i="16" s="1"/>
  <c r="P221" i="13"/>
  <c r="P221" i="16" s="1"/>
  <c r="O221" i="13"/>
  <c r="O221" i="16" s="1"/>
  <c r="N221" i="13"/>
  <c r="N221" i="16" s="1"/>
  <c r="M221" i="13"/>
  <c r="M221" i="16" s="1"/>
  <c r="L221" i="13"/>
  <c r="L221" i="16" s="1"/>
  <c r="K221" i="13"/>
  <c r="K221" i="16" s="1"/>
  <c r="J221" i="13"/>
  <c r="J221" i="16" s="1"/>
  <c r="I221" i="13"/>
  <c r="I221" i="16" s="1"/>
  <c r="H221" i="13"/>
  <c r="G221" i="13"/>
  <c r="G221" i="16" s="1"/>
  <c r="F221" i="13"/>
  <c r="F221" i="16" s="1"/>
  <c r="E221" i="13"/>
  <c r="E221" i="16" s="1"/>
  <c r="D221" i="13"/>
  <c r="D221" i="16" s="1"/>
  <c r="C221" i="13"/>
  <c r="C221" i="16" s="1"/>
  <c r="T221" i="16" s="1"/>
  <c r="P220" i="13"/>
  <c r="O220" i="13"/>
  <c r="O220" i="16" s="1"/>
  <c r="N220" i="13"/>
  <c r="N220" i="16" s="1"/>
  <c r="M220" i="13"/>
  <c r="M220" i="16" s="1"/>
  <c r="L220" i="13"/>
  <c r="L220" i="16" s="1"/>
  <c r="K220" i="13"/>
  <c r="J220" i="13"/>
  <c r="J220" i="16" s="1"/>
  <c r="I220" i="13"/>
  <c r="I220" i="16" s="1"/>
  <c r="H220" i="13"/>
  <c r="H220" i="16" s="1"/>
  <c r="G220" i="13"/>
  <c r="G220" i="16" s="1"/>
  <c r="F220" i="13"/>
  <c r="F220" i="16" s="1"/>
  <c r="E220" i="13"/>
  <c r="E220" i="16" s="1"/>
  <c r="D220" i="13"/>
  <c r="D220" i="16" s="1"/>
  <c r="C220" i="13"/>
  <c r="C220" i="16" s="1"/>
  <c r="T220" i="16" s="1"/>
  <c r="P219" i="13"/>
  <c r="P219" i="16" s="1"/>
  <c r="O219" i="13"/>
  <c r="N219" i="13"/>
  <c r="N219" i="16" s="1"/>
  <c r="M219" i="13"/>
  <c r="M219" i="16" s="1"/>
  <c r="L219" i="13"/>
  <c r="L219" i="16" s="1"/>
  <c r="K219" i="13"/>
  <c r="K219" i="16" s="1"/>
  <c r="J219" i="13"/>
  <c r="J219" i="16" s="1"/>
  <c r="I219" i="13"/>
  <c r="I219" i="16" s="1"/>
  <c r="H219" i="13"/>
  <c r="H219" i="16" s="1"/>
  <c r="G219" i="13"/>
  <c r="G219" i="16" s="1"/>
  <c r="F219" i="13"/>
  <c r="F219" i="16" s="1"/>
  <c r="E219" i="13"/>
  <c r="E219" i="16" s="1"/>
  <c r="D219" i="13"/>
  <c r="D219" i="16" s="1"/>
  <c r="C219" i="13"/>
  <c r="C219" i="16" s="1"/>
  <c r="T219" i="16" s="1"/>
  <c r="P218" i="13"/>
  <c r="P218" i="16" s="1"/>
  <c r="O218" i="13"/>
  <c r="O218" i="16" s="1"/>
  <c r="N218" i="13"/>
  <c r="N218" i="16" s="1"/>
  <c r="M218" i="13"/>
  <c r="M218" i="16" s="1"/>
  <c r="L218" i="13"/>
  <c r="L218" i="16" s="1"/>
  <c r="K218" i="13"/>
  <c r="K218" i="16" s="1"/>
  <c r="J218" i="13"/>
  <c r="J218" i="16" s="1"/>
  <c r="I218" i="13"/>
  <c r="I218" i="16" s="1"/>
  <c r="H218" i="13"/>
  <c r="H218" i="16" s="1"/>
  <c r="G218" i="13"/>
  <c r="F218" i="13"/>
  <c r="F218" i="16" s="1"/>
  <c r="E218" i="13"/>
  <c r="E218" i="16" s="1"/>
  <c r="D218" i="13"/>
  <c r="D218" i="16" s="1"/>
  <c r="C218" i="13"/>
  <c r="C218" i="16" s="1"/>
  <c r="T218" i="16" s="1"/>
  <c r="P217" i="13"/>
  <c r="O217" i="13"/>
  <c r="O217" i="16" s="1"/>
  <c r="N217" i="13"/>
  <c r="N217" i="16" s="1"/>
  <c r="M217" i="13"/>
  <c r="M217" i="16" s="1"/>
  <c r="L217" i="13"/>
  <c r="L217" i="16" s="1"/>
  <c r="K217" i="13"/>
  <c r="K217" i="16" s="1"/>
  <c r="J217" i="13"/>
  <c r="I217" i="13"/>
  <c r="I217" i="16" s="1"/>
  <c r="H217" i="13"/>
  <c r="H217" i="16" s="1"/>
  <c r="G217" i="13"/>
  <c r="G217" i="16" s="1"/>
  <c r="F217" i="13"/>
  <c r="F217" i="16" s="1"/>
  <c r="E217" i="13"/>
  <c r="E217" i="16" s="1"/>
  <c r="D217" i="13"/>
  <c r="D217" i="16" s="1"/>
  <c r="C217" i="13"/>
  <c r="C217" i="16" s="1"/>
  <c r="T217" i="16" s="1"/>
  <c r="P216" i="13"/>
  <c r="P216" i="16" s="1"/>
  <c r="O216" i="13"/>
  <c r="O216" i="16" s="1"/>
  <c r="N216" i="13"/>
  <c r="M216" i="13"/>
  <c r="M216" i="16" s="1"/>
  <c r="L216" i="13"/>
  <c r="L216" i="16" s="1"/>
  <c r="K216" i="13"/>
  <c r="K216" i="16" s="1"/>
  <c r="J216" i="13"/>
  <c r="J216" i="16" s="1"/>
  <c r="I216" i="13"/>
  <c r="I216" i="16" s="1"/>
  <c r="H216" i="13"/>
  <c r="H216" i="16" s="1"/>
  <c r="G216" i="13"/>
  <c r="G216" i="16" s="1"/>
  <c r="F216" i="13"/>
  <c r="F216" i="16" s="1"/>
  <c r="E216" i="13"/>
  <c r="E216" i="16" s="1"/>
  <c r="D216" i="13"/>
  <c r="D216" i="16" s="1"/>
  <c r="C216" i="13"/>
  <c r="C216" i="16" s="1"/>
  <c r="T216" i="16" s="1"/>
  <c r="P215" i="13"/>
  <c r="P215" i="16" s="1"/>
  <c r="O215" i="13"/>
  <c r="O215" i="16" s="1"/>
  <c r="N215" i="13"/>
  <c r="N215" i="16" s="1"/>
  <c r="M215" i="13"/>
  <c r="M215" i="16" s="1"/>
  <c r="L215" i="13"/>
  <c r="L215" i="16" s="1"/>
  <c r="K215" i="13"/>
  <c r="K215" i="16" s="1"/>
  <c r="J215" i="13"/>
  <c r="J215" i="16" s="1"/>
  <c r="I215" i="13"/>
  <c r="I215" i="16" s="1"/>
  <c r="H215" i="13"/>
  <c r="H215" i="16" s="1"/>
  <c r="G215" i="13"/>
  <c r="G215" i="16" s="1"/>
  <c r="F215" i="13"/>
  <c r="E215" i="13"/>
  <c r="E215" i="16" s="1"/>
  <c r="D215" i="13"/>
  <c r="D215" i="16" s="1"/>
  <c r="C215" i="13"/>
  <c r="C215" i="16" s="1"/>
  <c r="T215" i="16" s="1"/>
  <c r="P214" i="13"/>
  <c r="O214" i="13"/>
  <c r="O214" i="16" s="1"/>
  <c r="N214" i="13"/>
  <c r="N214" i="16" s="1"/>
  <c r="M214" i="13"/>
  <c r="M214" i="16" s="1"/>
  <c r="L214" i="13"/>
  <c r="L214" i="16" s="1"/>
  <c r="K214" i="13"/>
  <c r="K214" i="16" s="1"/>
  <c r="J214" i="13"/>
  <c r="J214" i="16" s="1"/>
  <c r="I214" i="13"/>
  <c r="H214" i="13"/>
  <c r="H214" i="16" s="1"/>
  <c r="G214" i="13"/>
  <c r="G214" i="16" s="1"/>
  <c r="F214" i="13"/>
  <c r="F214" i="16" s="1"/>
  <c r="E214" i="13"/>
  <c r="E214" i="16" s="1"/>
  <c r="D214" i="13"/>
  <c r="D214" i="16" s="1"/>
  <c r="C214" i="13"/>
  <c r="C214" i="16" s="1"/>
  <c r="T214" i="16" s="1"/>
  <c r="P213" i="13"/>
  <c r="P213" i="16" s="1"/>
  <c r="O213" i="13"/>
  <c r="O213" i="16" s="1"/>
  <c r="N213" i="13"/>
  <c r="N213" i="16" s="1"/>
  <c r="M213" i="13"/>
  <c r="L213" i="13"/>
  <c r="L213" i="16" s="1"/>
  <c r="K213" i="13"/>
  <c r="K213" i="16" s="1"/>
  <c r="J213" i="13"/>
  <c r="J213" i="16" s="1"/>
  <c r="I213" i="13"/>
  <c r="I213" i="16" s="1"/>
  <c r="H213" i="13"/>
  <c r="H213" i="16" s="1"/>
  <c r="G213" i="13"/>
  <c r="G213" i="16" s="1"/>
  <c r="F213" i="13"/>
  <c r="F213" i="16" s="1"/>
  <c r="E213" i="13"/>
  <c r="E213" i="16" s="1"/>
  <c r="D213" i="13"/>
  <c r="D213" i="16" s="1"/>
  <c r="C213" i="13"/>
  <c r="C213" i="16" s="1"/>
  <c r="T213" i="16" s="1"/>
  <c r="P212" i="13"/>
  <c r="P212" i="16" s="1"/>
  <c r="O212" i="13"/>
  <c r="O212" i="16" s="1"/>
  <c r="N212" i="13"/>
  <c r="N212" i="16" s="1"/>
  <c r="M212" i="13"/>
  <c r="M212" i="16" s="1"/>
  <c r="L212" i="13"/>
  <c r="L212" i="16" s="1"/>
  <c r="K212" i="13"/>
  <c r="K212" i="16" s="1"/>
  <c r="J212" i="13"/>
  <c r="J212" i="16" s="1"/>
  <c r="I212" i="13"/>
  <c r="I212" i="16" s="1"/>
  <c r="H212" i="13"/>
  <c r="H212" i="16" s="1"/>
  <c r="G212" i="13"/>
  <c r="G212" i="16" s="1"/>
  <c r="F212" i="13"/>
  <c r="F212" i="16" s="1"/>
  <c r="E212" i="13"/>
  <c r="D212" i="13"/>
  <c r="D212" i="16" s="1"/>
  <c r="C212" i="13"/>
  <c r="C212" i="16" s="1"/>
  <c r="T212" i="16" s="1"/>
  <c r="P211" i="13"/>
  <c r="O211" i="13"/>
  <c r="O211" i="16" s="1"/>
  <c r="N211" i="13"/>
  <c r="N211" i="16" s="1"/>
  <c r="M211" i="13"/>
  <c r="M211" i="16" s="1"/>
  <c r="L211" i="13"/>
  <c r="L211" i="16" s="1"/>
  <c r="K211" i="13"/>
  <c r="K211" i="16" s="1"/>
  <c r="J211" i="13"/>
  <c r="J211" i="16" s="1"/>
  <c r="I211" i="13"/>
  <c r="I211" i="16" s="1"/>
  <c r="H211" i="13"/>
  <c r="G211" i="13"/>
  <c r="G211" i="16" s="1"/>
  <c r="F211" i="13"/>
  <c r="F211" i="16" s="1"/>
  <c r="E211" i="13"/>
  <c r="E211" i="16" s="1"/>
  <c r="D211" i="13"/>
  <c r="D211" i="16" s="1"/>
  <c r="C211" i="13"/>
  <c r="C211" i="16" s="1"/>
  <c r="T211" i="16" s="1"/>
  <c r="P210" i="13"/>
  <c r="P210" i="16" s="1"/>
  <c r="O210" i="13"/>
  <c r="O210" i="16" s="1"/>
  <c r="N210" i="13"/>
  <c r="N210" i="16" s="1"/>
  <c r="M210" i="13"/>
  <c r="M210" i="16" s="1"/>
  <c r="L210" i="13"/>
  <c r="K210" i="13"/>
  <c r="K210" i="16" s="1"/>
  <c r="J210" i="13"/>
  <c r="J210" i="16" s="1"/>
  <c r="I210" i="13"/>
  <c r="I210" i="16" s="1"/>
  <c r="H210" i="13"/>
  <c r="H210" i="16" s="1"/>
  <c r="G210" i="13"/>
  <c r="G210" i="16" s="1"/>
  <c r="F210" i="13"/>
  <c r="F210" i="16" s="1"/>
  <c r="E210" i="13"/>
  <c r="E210" i="16" s="1"/>
  <c r="D210" i="13"/>
  <c r="D210" i="16" s="1"/>
  <c r="C210" i="13"/>
  <c r="C210" i="16" s="1"/>
  <c r="T210" i="16" s="1"/>
  <c r="P209" i="13"/>
  <c r="O209" i="13"/>
  <c r="O209" i="16" s="1"/>
  <c r="N209" i="13"/>
  <c r="N209" i="16" s="1"/>
  <c r="M209" i="13"/>
  <c r="M209" i="16" s="1"/>
  <c r="L209" i="13"/>
  <c r="L209" i="16" s="1"/>
  <c r="K209" i="13"/>
  <c r="K209" i="16" s="1"/>
  <c r="J209" i="13"/>
  <c r="J209" i="16" s="1"/>
  <c r="I209" i="13"/>
  <c r="I209" i="16" s="1"/>
  <c r="H209" i="13"/>
  <c r="H209" i="16" s="1"/>
  <c r="G209" i="13"/>
  <c r="G209" i="16" s="1"/>
  <c r="F209" i="13"/>
  <c r="F209" i="16" s="1"/>
  <c r="E209" i="13"/>
  <c r="E209" i="16" s="1"/>
  <c r="D209" i="13"/>
  <c r="C209" i="13"/>
  <c r="C209" i="16" s="1"/>
  <c r="T209" i="16" s="1"/>
  <c r="P208" i="13"/>
  <c r="O208" i="13"/>
  <c r="O208" i="16" s="1"/>
  <c r="N208" i="13"/>
  <c r="N208" i="16" s="1"/>
  <c r="M208" i="13"/>
  <c r="M208" i="16" s="1"/>
  <c r="L208" i="13"/>
  <c r="L208" i="16" s="1"/>
  <c r="K208" i="13"/>
  <c r="K208" i="16" s="1"/>
  <c r="J208" i="13"/>
  <c r="J208" i="16" s="1"/>
  <c r="I208" i="13"/>
  <c r="I208" i="16" s="1"/>
  <c r="H208" i="13"/>
  <c r="H208" i="16" s="1"/>
  <c r="G208" i="13"/>
  <c r="F208" i="13"/>
  <c r="F208" i="16" s="1"/>
  <c r="E208" i="13"/>
  <c r="E208" i="16" s="1"/>
  <c r="D208" i="13"/>
  <c r="D208" i="16" s="1"/>
  <c r="C208" i="13"/>
  <c r="C208" i="16" s="1"/>
  <c r="T208" i="16" s="1"/>
  <c r="P207" i="13"/>
  <c r="P207" i="16" s="1"/>
  <c r="O207" i="13"/>
  <c r="O207" i="16" s="1"/>
  <c r="N207" i="13"/>
  <c r="N207" i="16" s="1"/>
  <c r="M207" i="13"/>
  <c r="M207" i="16" s="1"/>
  <c r="L207" i="13"/>
  <c r="L207" i="16" s="1"/>
  <c r="K207" i="13"/>
  <c r="J207" i="13"/>
  <c r="J207" i="16" s="1"/>
  <c r="I207" i="13"/>
  <c r="I207" i="16" s="1"/>
  <c r="H207" i="13"/>
  <c r="H207" i="16" s="1"/>
  <c r="G207" i="13"/>
  <c r="G207" i="16" s="1"/>
  <c r="F207" i="13"/>
  <c r="F207" i="16" s="1"/>
  <c r="E207" i="13"/>
  <c r="E207" i="16" s="1"/>
  <c r="D207" i="13"/>
  <c r="D207" i="16" s="1"/>
  <c r="C207" i="13"/>
  <c r="C207" i="16" s="1"/>
  <c r="T207" i="16" s="1"/>
  <c r="P206" i="13"/>
  <c r="P206" i="16" s="1"/>
  <c r="O206" i="13"/>
  <c r="N206" i="13"/>
  <c r="N206" i="16" s="1"/>
  <c r="M206" i="13"/>
  <c r="M206" i="16" s="1"/>
  <c r="L206" i="13"/>
  <c r="L206" i="16" s="1"/>
  <c r="K206" i="13"/>
  <c r="K206" i="16" s="1"/>
  <c r="J206" i="13"/>
  <c r="J206" i="16" s="1"/>
  <c r="I206" i="13"/>
  <c r="I206" i="16" s="1"/>
  <c r="H206" i="13"/>
  <c r="H206" i="16" s="1"/>
  <c r="G206" i="13"/>
  <c r="G206" i="16" s="1"/>
  <c r="F206" i="13"/>
  <c r="F206" i="16" s="1"/>
  <c r="E206" i="13"/>
  <c r="E206" i="16" s="1"/>
  <c r="D206" i="13"/>
  <c r="D206" i="16" s="1"/>
  <c r="C206" i="13"/>
  <c r="C206" i="16" s="1"/>
  <c r="T206" i="16" s="1"/>
  <c r="P205" i="13"/>
  <c r="O205" i="13"/>
  <c r="O205" i="16" s="1"/>
  <c r="N205" i="13"/>
  <c r="N205" i="16" s="1"/>
  <c r="M205" i="13"/>
  <c r="M205" i="16" s="1"/>
  <c r="L205" i="13"/>
  <c r="L205" i="16" s="1"/>
  <c r="K205" i="13"/>
  <c r="K205" i="16" s="1"/>
  <c r="J205" i="13"/>
  <c r="J205" i="16" s="1"/>
  <c r="I205" i="13"/>
  <c r="I205" i="16" s="1"/>
  <c r="H205" i="13"/>
  <c r="H205" i="16" s="1"/>
  <c r="G205" i="13"/>
  <c r="G205" i="16" s="1"/>
  <c r="F205" i="13"/>
  <c r="E205" i="13"/>
  <c r="E205" i="16" s="1"/>
  <c r="D205" i="13"/>
  <c r="D205" i="16" s="1"/>
  <c r="C205" i="13"/>
  <c r="C205" i="16" s="1"/>
  <c r="T205" i="16" s="1"/>
  <c r="P204" i="13"/>
  <c r="P204" i="16" s="1"/>
  <c r="O204" i="13"/>
  <c r="O204" i="16" s="1"/>
  <c r="N204" i="13"/>
  <c r="N204" i="16" s="1"/>
  <c r="M204" i="13"/>
  <c r="M204" i="16" s="1"/>
  <c r="L204" i="13"/>
  <c r="L204" i="16" s="1"/>
  <c r="K204" i="13"/>
  <c r="K204" i="16" s="1"/>
  <c r="J204" i="13"/>
  <c r="I204" i="13"/>
  <c r="I204" i="16" s="1"/>
  <c r="H204" i="13"/>
  <c r="H204" i="16" s="1"/>
  <c r="G204" i="13"/>
  <c r="G204" i="16" s="1"/>
  <c r="F204" i="13"/>
  <c r="F204" i="16" s="1"/>
  <c r="E204" i="13"/>
  <c r="E204" i="16" s="1"/>
  <c r="D204" i="13"/>
  <c r="D204" i="16" s="1"/>
  <c r="C204" i="13"/>
  <c r="C204" i="16" s="1"/>
  <c r="T204" i="16" s="1"/>
  <c r="P203" i="13"/>
  <c r="P203" i="16" s="1"/>
  <c r="O203" i="13"/>
  <c r="O203" i="16" s="1"/>
  <c r="N203" i="13"/>
  <c r="M203" i="13"/>
  <c r="M203" i="16" s="1"/>
  <c r="L203" i="13"/>
  <c r="L203" i="16" s="1"/>
  <c r="K203" i="13"/>
  <c r="K203" i="16" s="1"/>
  <c r="J203" i="13"/>
  <c r="J203" i="16" s="1"/>
  <c r="I203" i="13"/>
  <c r="I203" i="16" s="1"/>
  <c r="H203" i="13"/>
  <c r="H203" i="16" s="1"/>
  <c r="G203" i="13"/>
  <c r="G203" i="16" s="1"/>
  <c r="F203" i="13"/>
  <c r="F203" i="16" s="1"/>
  <c r="E203" i="13"/>
  <c r="E203" i="16" s="1"/>
  <c r="D203" i="13"/>
  <c r="D203" i="16" s="1"/>
  <c r="C203" i="13"/>
  <c r="C203" i="16" s="1"/>
  <c r="T203" i="16" s="1"/>
  <c r="P202" i="13"/>
  <c r="O202" i="13"/>
  <c r="O202" i="16" s="1"/>
  <c r="N202" i="13"/>
  <c r="N202" i="16" s="1"/>
  <c r="M202" i="13"/>
  <c r="M202" i="16" s="1"/>
  <c r="L202" i="13"/>
  <c r="L202" i="16" s="1"/>
  <c r="K202" i="13"/>
  <c r="K202" i="16" s="1"/>
  <c r="J202" i="13"/>
  <c r="J202" i="16" s="1"/>
  <c r="I202" i="13"/>
  <c r="I202" i="16" s="1"/>
  <c r="H202" i="13"/>
  <c r="H202" i="16" s="1"/>
  <c r="G202" i="13"/>
  <c r="G202" i="16" s="1"/>
  <c r="F202" i="13"/>
  <c r="F202" i="16" s="1"/>
  <c r="E202" i="13"/>
  <c r="D202" i="13"/>
  <c r="D202" i="16" s="1"/>
  <c r="C202" i="13"/>
  <c r="C202" i="16" s="1"/>
  <c r="T202" i="16" s="1"/>
  <c r="P201" i="13"/>
  <c r="P201" i="16" s="1"/>
  <c r="O201" i="13"/>
  <c r="O201" i="16" s="1"/>
  <c r="N201" i="13"/>
  <c r="N201" i="16" s="1"/>
  <c r="M201" i="13"/>
  <c r="M201" i="16" s="1"/>
  <c r="L201" i="13"/>
  <c r="L201" i="16" s="1"/>
  <c r="K201" i="13"/>
  <c r="K201" i="16" s="1"/>
  <c r="J201" i="13"/>
  <c r="J201" i="16" s="1"/>
  <c r="I201" i="13"/>
  <c r="H201" i="13"/>
  <c r="H201" i="16" s="1"/>
  <c r="G201" i="13"/>
  <c r="G201" i="16" s="1"/>
  <c r="F201" i="13"/>
  <c r="F201" i="16" s="1"/>
  <c r="E201" i="13"/>
  <c r="E201" i="16" s="1"/>
  <c r="D201" i="13"/>
  <c r="D201" i="16" s="1"/>
  <c r="C201" i="13"/>
  <c r="C201" i="16" s="1"/>
  <c r="T201" i="16" s="1"/>
  <c r="P200" i="13"/>
  <c r="P200" i="16" s="1"/>
  <c r="O200" i="13"/>
  <c r="O200" i="16" s="1"/>
  <c r="N200" i="13"/>
  <c r="N200" i="16" s="1"/>
  <c r="M200" i="13"/>
  <c r="L200" i="13"/>
  <c r="L200" i="16" s="1"/>
  <c r="K200" i="13"/>
  <c r="K200" i="16" s="1"/>
  <c r="J200" i="13"/>
  <c r="J200" i="16" s="1"/>
  <c r="I200" i="13"/>
  <c r="I200" i="16" s="1"/>
  <c r="H200" i="13"/>
  <c r="H200" i="16" s="1"/>
  <c r="G200" i="13"/>
  <c r="G200" i="16" s="1"/>
  <c r="F200" i="13"/>
  <c r="F200" i="16" s="1"/>
  <c r="E200" i="13"/>
  <c r="E200" i="16" s="1"/>
  <c r="D200" i="13"/>
  <c r="D200" i="16" s="1"/>
  <c r="C200" i="13"/>
  <c r="C200" i="16" s="1"/>
  <c r="T200" i="16" s="1"/>
  <c r="P199" i="13"/>
  <c r="O199" i="13"/>
  <c r="O199" i="16" s="1"/>
  <c r="N199" i="13"/>
  <c r="N199" i="16" s="1"/>
  <c r="M199" i="13"/>
  <c r="M199" i="16" s="1"/>
  <c r="L199" i="13"/>
  <c r="L199" i="16" s="1"/>
  <c r="K199" i="13"/>
  <c r="K199" i="16" s="1"/>
  <c r="J199" i="13"/>
  <c r="J199" i="16" s="1"/>
  <c r="I199" i="13"/>
  <c r="I199" i="16" s="1"/>
  <c r="H199" i="13"/>
  <c r="H199" i="16" s="1"/>
  <c r="G199" i="13"/>
  <c r="G199" i="16" s="1"/>
  <c r="F199" i="13"/>
  <c r="F199" i="16" s="1"/>
  <c r="E199" i="13"/>
  <c r="E199" i="16" s="1"/>
  <c r="D199" i="13"/>
  <c r="C199" i="13"/>
  <c r="C199" i="16" s="1"/>
  <c r="T199" i="16" s="1"/>
  <c r="P198" i="13"/>
  <c r="P198" i="16" s="1"/>
  <c r="O198" i="13"/>
  <c r="O198" i="16" s="1"/>
  <c r="N198" i="13"/>
  <c r="N198" i="16" s="1"/>
  <c r="M198" i="13"/>
  <c r="M198" i="16" s="1"/>
  <c r="L198" i="13"/>
  <c r="L198" i="16" s="1"/>
  <c r="K198" i="13"/>
  <c r="K198" i="16" s="1"/>
  <c r="J198" i="13"/>
  <c r="J198" i="16" s="1"/>
  <c r="I198" i="13"/>
  <c r="I198" i="16" s="1"/>
  <c r="H198" i="13"/>
  <c r="G198" i="13"/>
  <c r="G198" i="16" s="1"/>
  <c r="F198" i="13"/>
  <c r="F198" i="16" s="1"/>
  <c r="E198" i="13"/>
  <c r="E198" i="16" s="1"/>
  <c r="D198" i="13"/>
  <c r="D198" i="16" s="1"/>
  <c r="C198" i="13"/>
  <c r="C198" i="16" s="1"/>
  <c r="T198" i="16" s="1"/>
  <c r="P197" i="13"/>
  <c r="P197" i="16" s="1"/>
  <c r="O197" i="13"/>
  <c r="O197" i="16" s="1"/>
  <c r="N197" i="13"/>
  <c r="N197" i="16" s="1"/>
  <c r="M197" i="13"/>
  <c r="M197" i="16" s="1"/>
  <c r="L197" i="13"/>
  <c r="K197" i="13"/>
  <c r="K197" i="16" s="1"/>
  <c r="J197" i="13"/>
  <c r="J197" i="16" s="1"/>
  <c r="I197" i="13"/>
  <c r="I197" i="16" s="1"/>
  <c r="H197" i="13"/>
  <c r="H197" i="16" s="1"/>
  <c r="G197" i="13"/>
  <c r="G197" i="16" s="1"/>
  <c r="F197" i="13"/>
  <c r="F197" i="16" s="1"/>
  <c r="E197" i="13"/>
  <c r="E197" i="16" s="1"/>
  <c r="D197" i="13"/>
  <c r="D197" i="16" s="1"/>
  <c r="C197" i="13"/>
  <c r="C197" i="16" s="1"/>
  <c r="T197" i="16" s="1"/>
  <c r="S196" i="13"/>
  <c r="P194" i="13"/>
  <c r="O194" i="13"/>
  <c r="O194" i="16" s="1"/>
  <c r="N194" i="13"/>
  <c r="N194" i="16" s="1"/>
  <c r="M194" i="13"/>
  <c r="M194" i="16" s="1"/>
  <c r="L194" i="13"/>
  <c r="L194" i="16" s="1"/>
  <c r="K194" i="13"/>
  <c r="K194" i="16" s="1"/>
  <c r="J194" i="13"/>
  <c r="J194" i="16" s="1"/>
  <c r="I194" i="13"/>
  <c r="I194" i="16" s="1"/>
  <c r="H194" i="13"/>
  <c r="H194" i="16" s="1"/>
  <c r="G194" i="13"/>
  <c r="G194" i="16" s="1"/>
  <c r="F194" i="13"/>
  <c r="F194" i="16" s="1"/>
  <c r="E194" i="13"/>
  <c r="D194" i="13"/>
  <c r="D194" i="16" s="1"/>
  <c r="C194" i="13"/>
  <c r="C194" i="16" s="1"/>
  <c r="T194" i="16" s="1"/>
  <c r="P193" i="13"/>
  <c r="O193" i="13"/>
  <c r="O193" i="16" s="1"/>
  <c r="N193" i="13"/>
  <c r="N193" i="16" s="1"/>
  <c r="M193" i="13"/>
  <c r="M193" i="16" s="1"/>
  <c r="L193" i="13"/>
  <c r="L193" i="16" s="1"/>
  <c r="K193" i="13"/>
  <c r="K193" i="16" s="1"/>
  <c r="J193" i="13"/>
  <c r="J193" i="16" s="1"/>
  <c r="I193" i="13"/>
  <c r="I193" i="16" s="1"/>
  <c r="H193" i="13"/>
  <c r="G193" i="13"/>
  <c r="G193" i="16" s="1"/>
  <c r="F193" i="13"/>
  <c r="F193" i="16" s="1"/>
  <c r="E193" i="13"/>
  <c r="E193" i="16" s="1"/>
  <c r="D193" i="13"/>
  <c r="D193" i="16" s="1"/>
  <c r="C193" i="13"/>
  <c r="C193" i="16" s="1"/>
  <c r="T193" i="16" s="1"/>
  <c r="P192" i="13"/>
  <c r="P192" i="16" s="1"/>
  <c r="O192" i="13"/>
  <c r="O192" i="16" s="1"/>
  <c r="N192" i="13"/>
  <c r="N192" i="16" s="1"/>
  <c r="M192" i="13"/>
  <c r="M192" i="16" s="1"/>
  <c r="L192" i="13"/>
  <c r="K192" i="13"/>
  <c r="K192" i="16" s="1"/>
  <c r="J192" i="13"/>
  <c r="J192" i="16" s="1"/>
  <c r="I192" i="13"/>
  <c r="I192" i="16" s="1"/>
  <c r="H192" i="13"/>
  <c r="H192" i="16" s="1"/>
  <c r="G192" i="13"/>
  <c r="G192" i="16" s="1"/>
  <c r="F192" i="13"/>
  <c r="F192" i="16" s="1"/>
  <c r="E192" i="13"/>
  <c r="E192" i="16" s="1"/>
  <c r="D192" i="13"/>
  <c r="D192" i="16" s="1"/>
  <c r="C192" i="13"/>
  <c r="C192" i="16" s="1"/>
  <c r="T192" i="16" s="1"/>
  <c r="P191" i="13"/>
  <c r="O191" i="13"/>
  <c r="N191" i="13"/>
  <c r="N191" i="16" s="1"/>
  <c r="M191" i="13"/>
  <c r="M191" i="16" s="1"/>
  <c r="L191" i="13"/>
  <c r="L191" i="16" s="1"/>
  <c r="K191" i="13"/>
  <c r="K191" i="16" s="1"/>
  <c r="J191" i="13"/>
  <c r="J191" i="16" s="1"/>
  <c r="I191" i="13"/>
  <c r="I191" i="16" s="1"/>
  <c r="H191" i="13"/>
  <c r="H191" i="16" s="1"/>
  <c r="G191" i="13"/>
  <c r="G191" i="16" s="1"/>
  <c r="F191" i="13"/>
  <c r="F191" i="16" s="1"/>
  <c r="E191" i="13"/>
  <c r="E191" i="16" s="1"/>
  <c r="D191" i="13"/>
  <c r="D191" i="16" s="1"/>
  <c r="C191" i="13"/>
  <c r="C191" i="16" s="1"/>
  <c r="T191" i="16" s="1"/>
  <c r="P190" i="13"/>
  <c r="O190" i="13"/>
  <c r="O190" i="16" s="1"/>
  <c r="N190" i="13"/>
  <c r="N190" i="16" s="1"/>
  <c r="M190" i="13"/>
  <c r="M190" i="16" s="1"/>
  <c r="L190" i="13"/>
  <c r="L190" i="16" s="1"/>
  <c r="K190" i="13"/>
  <c r="K190" i="16" s="1"/>
  <c r="J190" i="13"/>
  <c r="J190" i="16" s="1"/>
  <c r="I190" i="13"/>
  <c r="I190" i="16" s="1"/>
  <c r="H190" i="13"/>
  <c r="H190" i="16" s="1"/>
  <c r="G190" i="13"/>
  <c r="G190" i="16" s="1"/>
  <c r="F190" i="13"/>
  <c r="E190" i="13"/>
  <c r="E190" i="16" s="1"/>
  <c r="D190" i="13"/>
  <c r="D190" i="16" s="1"/>
  <c r="C190" i="13"/>
  <c r="C190" i="16" s="1"/>
  <c r="T190" i="16" s="1"/>
  <c r="P189" i="13"/>
  <c r="P189" i="16" s="1"/>
  <c r="O189" i="13"/>
  <c r="O189" i="16" s="1"/>
  <c r="N189" i="13"/>
  <c r="N189" i="16" s="1"/>
  <c r="M189" i="13"/>
  <c r="M189" i="16" s="1"/>
  <c r="L189" i="13"/>
  <c r="L189" i="16" s="1"/>
  <c r="K189" i="13"/>
  <c r="K189" i="16" s="1"/>
  <c r="J189" i="13"/>
  <c r="I189" i="13"/>
  <c r="I189" i="16" s="1"/>
  <c r="H189" i="13"/>
  <c r="H189" i="16" s="1"/>
  <c r="G189" i="13"/>
  <c r="G189" i="16" s="1"/>
  <c r="F189" i="13"/>
  <c r="F189" i="16" s="1"/>
  <c r="E189" i="13"/>
  <c r="E189" i="16" s="1"/>
  <c r="D189" i="13"/>
  <c r="D189" i="16" s="1"/>
  <c r="C189" i="13"/>
  <c r="C189" i="16" s="1"/>
  <c r="T189" i="16" s="1"/>
  <c r="P188" i="13"/>
  <c r="O188" i="13"/>
  <c r="O188" i="16" s="1"/>
  <c r="N188" i="13"/>
  <c r="N188" i="16" s="1"/>
  <c r="M188" i="13"/>
  <c r="L188" i="13"/>
  <c r="L188" i="16" s="1"/>
  <c r="K188" i="13"/>
  <c r="K188" i="16" s="1"/>
  <c r="J188" i="13"/>
  <c r="J188" i="16" s="1"/>
  <c r="I188" i="13"/>
  <c r="I188" i="16" s="1"/>
  <c r="H188" i="13"/>
  <c r="H188" i="16" s="1"/>
  <c r="G188" i="13"/>
  <c r="G188" i="16" s="1"/>
  <c r="F188" i="13"/>
  <c r="F188" i="16" s="1"/>
  <c r="E188" i="13"/>
  <c r="E188" i="16" s="1"/>
  <c r="D188" i="13"/>
  <c r="D188" i="16" s="1"/>
  <c r="C188" i="13"/>
  <c r="C188" i="16" s="1"/>
  <c r="T188" i="16" s="1"/>
  <c r="P187" i="13"/>
  <c r="O187" i="13"/>
  <c r="O187" i="16" s="1"/>
  <c r="N187" i="13"/>
  <c r="N187" i="16" s="1"/>
  <c r="M187" i="13"/>
  <c r="M187" i="16" s="1"/>
  <c r="L187" i="13"/>
  <c r="L187" i="16" s="1"/>
  <c r="K187" i="13"/>
  <c r="K187" i="16" s="1"/>
  <c r="J187" i="13"/>
  <c r="J187" i="16" s="1"/>
  <c r="I187" i="13"/>
  <c r="I187" i="16" s="1"/>
  <c r="H187" i="13"/>
  <c r="H187" i="16" s="1"/>
  <c r="G187" i="13"/>
  <c r="G187" i="16" s="1"/>
  <c r="F187" i="13"/>
  <c r="F187" i="16" s="1"/>
  <c r="E187" i="13"/>
  <c r="E187" i="16" s="1"/>
  <c r="D187" i="13"/>
  <c r="C187" i="13"/>
  <c r="C187" i="16" s="1"/>
  <c r="T187" i="16" s="1"/>
  <c r="P186" i="13"/>
  <c r="P186" i="16" s="1"/>
  <c r="O186" i="13"/>
  <c r="O186" i="16" s="1"/>
  <c r="N186" i="13"/>
  <c r="N186" i="16" s="1"/>
  <c r="M186" i="13"/>
  <c r="M186" i="16" s="1"/>
  <c r="L186" i="13"/>
  <c r="L186" i="16" s="1"/>
  <c r="K186" i="13"/>
  <c r="K186" i="16" s="1"/>
  <c r="J186" i="13"/>
  <c r="J186" i="16" s="1"/>
  <c r="I186" i="13"/>
  <c r="I186" i="16" s="1"/>
  <c r="H186" i="13"/>
  <c r="G186" i="13"/>
  <c r="G186" i="16" s="1"/>
  <c r="F186" i="13"/>
  <c r="F186" i="16" s="1"/>
  <c r="E186" i="13"/>
  <c r="E186" i="16" s="1"/>
  <c r="D186" i="13"/>
  <c r="D186" i="16" s="1"/>
  <c r="C186" i="13"/>
  <c r="C186" i="16" s="1"/>
  <c r="T186" i="16" s="1"/>
  <c r="P185" i="13"/>
  <c r="P185" i="16" s="1"/>
  <c r="O185" i="13"/>
  <c r="O185" i="16" s="1"/>
  <c r="N185" i="13"/>
  <c r="N185" i="16" s="1"/>
  <c r="M185" i="13"/>
  <c r="M185" i="16" s="1"/>
  <c r="L185" i="13"/>
  <c r="K185" i="13"/>
  <c r="K185" i="16" s="1"/>
  <c r="J185" i="13"/>
  <c r="J185" i="16" s="1"/>
  <c r="I185" i="13"/>
  <c r="I185" i="16" s="1"/>
  <c r="H185" i="13"/>
  <c r="H185" i="16" s="1"/>
  <c r="G185" i="13"/>
  <c r="G185" i="16" s="1"/>
  <c r="F185" i="13"/>
  <c r="F185" i="16" s="1"/>
  <c r="E185" i="13"/>
  <c r="E185" i="16" s="1"/>
  <c r="D185" i="13"/>
  <c r="D185" i="16" s="1"/>
  <c r="C185" i="13"/>
  <c r="C185" i="16" s="1"/>
  <c r="T185" i="16" s="1"/>
  <c r="S184" i="13"/>
  <c r="P182" i="13"/>
  <c r="P182" i="16" s="1"/>
  <c r="O182" i="13"/>
  <c r="O182" i="16" s="1"/>
  <c r="N182" i="13"/>
  <c r="N182" i="16" s="1"/>
  <c r="M182" i="13"/>
  <c r="M182" i="16" s="1"/>
  <c r="L182" i="13"/>
  <c r="L182" i="16" s="1"/>
  <c r="K182" i="13"/>
  <c r="K182" i="16" s="1"/>
  <c r="J182" i="13"/>
  <c r="J182" i="16" s="1"/>
  <c r="I182" i="13"/>
  <c r="I182" i="16" s="1"/>
  <c r="H182" i="13"/>
  <c r="H182" i="16" s="1"/>
  <c r="G182" i="13"/>
  <c r="G182" i="16" s="1"/>
  <c r="F182" i="13"/>
  <c r="F182" i="16" s="1"/>
  <c r="E182" i="13"/>
  <c r="D182" i="13"/>
  <c r="D182" i="16" s="1"/>
  <c r="C182" i="13"/>
  <c r="C182" i="16" s="1"/>
  <c r="T182" i="16" s="1"/>
  <c r="P181" i="13"/>
  <c r="P181" i="16" s="1"/>
  <c r="O181" i="13"/>
  <c r="O181" i="16" s="1"/>
  <c r="N181" i="13"/>
  <c r="N181" i="16" s="1"/>
  <c r="M181" i="13"/>
  <c r="M181" i="16" s="1"/>
  <c r="L181" i="13"/>
  <c r="L181" i="16" s="1"/>
  <c r="K181" i="13"/>
  <c r="K181" i="16" s="1"/>
  <c r="J181" i="13"/>
  <c r="J181" i="16" s="1"/>
  <c r="I181" i="13"/>
  <c r="H181" i="13"/>
  <c r="H181" i="16" s="1"/>
  <c r="G181" i="13"/>
  <c r="G181" i="16" s="1"/>
  <c r="F181" i="13"/>
  <c r="F181" i="16" s="1"/>
  <c r="E181" i="13"/>
  <c r="E181" i="16" s="1"/>
  <c r="D181" i="13"/>
  <c r="D181" i="16" s="1"/>
  <c r="C181" i="13"/>
  <c r="C181" i="16" s="1"/>
  <c r="T181" i="16" s="1"/>
  <c r="P180" i="13"/>
  <c r="O180" i="13"/>
  <c r="O180" i="16" s="1"/>
  <c r="N180" i="13"/>
  <c r="N180" i="16" s="1"/>
  <c r="M180" i="13"/>
  <c r="M180" i="16" s="1"/>
  <c r="L180" i="13"/>
  <c r="K180" i="13"/>
  <c r="K180" i="16" s="1"/>
  <c r="J180" i="13"/>
  <c r="J180" i="16" s="1"/>
  <c r="I180" i="13"/>
  <c r="I180" i="16" s="1"/>
  <c r="H180" i="13"/>
  <c r="H180" i="16" s="1"/>
  <c r="G180" i="13"/>
  <c r="G180" i="16" s="1"/>
  <c r="F180" i="13"/>
  <c r="F180" i="16" s="1"/>
  <c r="E180" i="13"/>
  <c r="E180" i="16" s="1"/>
  <c r="D180" i="13"/>
  <c r="D180" i="16" s="1"/>
  <c r="C180" i="13"/>
  <c r="C180" i="16" s="1"/>
  <c r="T180" i="16" s="1"/>
  <c r="P179" i="13"/>
  <c r="O179" i="13"/>
  <c r="O179" i="16" s="1"/>
  <c r="N179" i="13"/>
  <c r="N179" i="16" s="1"/>
  <c r="M179" i="13"/>
  <c r="M179" i="16" s="1"/>
  <c r="L179" i="13"/>
  <c r="L179" i="16" s="1"/>
  <c r="K179" i="13"/>
  <c r="K179" i="16" s="1"/>
  <c r="J179" i="13"/>
  <c r="J179" i="16" s="1"/>
  <c r="I179" i="13"/>
  <c r="I179" i="16" s="1"/>
  <c r="H179" i="13"/>
  <c r="H179" i="16" s="1"/>
  <c r="G179" i="13"/>
  <c r="G179" i="16" s="1"/>
  <c r="F179" i="13"/>
  <c r="F179" i="16" s="1"/>
  <c r="E179" i="13"/>
  <c r="E179" i="16" s="1"/>
  <c r="D179" i="13"/>
  <c r="C179" i="13"/>
  <c r="C179" i="16" s="1"/>
  <c r="T179" i="16" s="1"/>
  <c r="P178" i="13"/>
  <c r="P178" i="16" s="1"/>
  <c r="O178" i="13"/>
  <c r="O178" i="16" s="1"/>
  <c r="N178" i="13"/>
  <c r="N178" i="16" s="1"/>
  <c r="M178" i="13"/>
  <c r="M178" i="16" s="1"/>
  <c r="L178" i="13"/>
  <c r="L178" i="16" s="1"/>
  <c r="K178" i="13"/>
  <c r="K178" i="16" s="1"/>
  <c r="J178" i="13"/>
  <c r="J178" i="16" s="1"/>
  <c r="I178" i="13"/>
  <c r="I178" i="16" s="1"/>
  <c r="H178" i="13"/>
  <c r="G178" i="13"/>
  <c r="G178" i="16" s="1"/>
  <c r="F178" i="13"/>
  <c r="F178" i="16" s="1"/>
  <c r="E178" i="13"/>
  <c r="E178" i="16" s="1"/>
  <c r="D178" i="13"/>
  <c r="D178" i="16" s="1"/>
  <c r="C178" i="13"/>
  <c r="C178" i="16" s="1"/>
  <c r="T178" i="16" s="1"/>
  <c r="P177" i="13"/>
  <c r="O177" i="13"/>
  <c r="O177" i="16" s="1"/>
  <c r="N177" i="13"/>
  <c r="N177" i="16" s="1"/>
  <c r="M177" i="13"/>
  <c r="M177" i="16" s="1"/>
  <c r="L177" i="13"/>
  <c r="L177" i="16" s="1"/>
  <c r="K177" i="13"/>
  <c r="J177" i="13"/>
  <c r="J177" i="16" s="1"/>
  <c r="I177" i="13"/>
  <c r="I177" i="16" s="1"/>
  <c r="H177" i="13"/>
  <c r="H177" i="16" s="1"/>
  <c r="G177" i="13"/>
  <c r="G177" i="16" s="1"/>
  <c r="F177" i="13"/>
  <c r="F177" i="16" s="1"/>
  <c r="E177" i="13"/>
  <c r="E177" i="16" s="1"/>
  <c r="D177" i="13"/>
  <c r="D177" i="16" s="1"/>
  <c r="C177" i="13"/>
  <c r="C177" i="16" s="1"/>
  <c r="T177" i="16" s="1"/>
  <c r="P176" i="13"/>
  <c r="P176" i="16" s="1"/>
  <c r="O176" i="13"/>
  <c r="N176" i="13"/>
  <c r="N176" i="16" s="1"/>
  <c r="M176" i="13"/>
  <c r="M176" i="16" s="1"/>
  <c r="L176" i="13"/>
  <c r="L176" i="16" s="1"/>
  <c r="K176" i="13"/>
  <c r="K176" i="16" s="1"/>
  <c r="J176" i="13"/>
  <c r="J176" i="16" s="1"/>
  <c r="I176" i="13"/>
  <c r="I176" i="16" s="1"/>
  <c r="H176" i="13"/>
  <c r="H176" i="16" s="1"/>
  <c r="G176" i="13"/>
  <c r="G176" i="16" s="1"/>
  <c r="F176" i="13"/>
  <c r="F176" i="16" s="1"/>
  <c r="E176" i="13"/>
  <c r="E176" i="16" s="1"/>
  <c r="D176" i="13"/>
  <c r="D176" i="16" s="1"/>
  <c r="C176" i="13"/>
  <c r="C176" i="16" s="1"/>
  <c r="T176" i="16" s="1"/>
  <c r="P175" i="13"/>
  <c r="P175" i="16" s="1"/>
  <c r="O175" i="13"/>
  <c r="O175" i="16" s="1"/>
  <c r="N175" i="13"/>
  <c r="N175" i="16" s="1"/>
  <c r="M175" i="13"/>
  <c r="M175" i="16" s="1"/>
  <c r="L175" i="13"/>
  <c r="L175" i="16" s="1"/>
  <c r="K175" i="13"/>
  <c r="K175" i="16" s="1"/>
  <c r="J175" i="13"/>
  <c r="J175" i="16" s="1"/>
  <c r="I175" i="13"/>
  <c r="I175" i="16" s="1"/>
  <c r="H175" i="13"/>
  <c r="H175" i="16" s="1"/>
  <c r="G175" i="13"/>
  <c r="F175" i="13"/>
  <c r="F175" i="16" s="1"/>
  <c r="E175" i="13"/>
  <c r="E175" i="16" s="1"/>
  <c r="D175" i="13"/>
  <c r="D175" i="16" s="1"/>
  <c r="C175" i="13"/>
  <c r="C175" i="16" s="1"/>
  <c r="T175" i="16" s="1"/>
  <c r="P174" i="13"/>
  <c r="O174" i="13"/>
  <c r="O174" i="16" s="1"/>
  <c r="N174" i="13"/>
  <c r="N174" i="16" s="1"/>
  <c r="M174" i="13"/>
  <c r="M174" i="16" s="1"/>
  <c r="L174" i="13"/>
  <c r="L174" i="16" s="1"/>
  <c r="K174" i="13"/>
  <c r="K174" i="16" s="1"/>
  <c r="J174" i="13"/>
  <c r="I174" i="13"/>
  <c r="I174" i="16" s="1"/>
  <c r="H174" i="13"/>
  <c r="H174" i="16" s="1"/>
  <c r="G174" i="13"/>
  <c r="G174" i="16" s="1"/>
  <c r="F174" i="13"/>
  <c r="F174" i="16" s="1"/>
  <c r="E174" i="13"/>
  <c r="E174" i="16" s="1"/>
  <c r="D174" i="13"/>
  <c r="D174" i="16" s="1"/>
  <c r="C174" i="13"/>
  <c r="C174" i="16" s="1"/>
  <c r="T174" i="16" s="1"/>
  <c r="P173" i="13"/>
  <c r="P173" i="16" s="1"/>
  <c r="O173" i="13"/>
  <c r="O173" i="16" s="1"/>
  <c r="N173" i="13"/>
  <c r="M173" i="13"/>
  <c r="M173" i="16" s="1"/>
  <c r="L173" i="13"/>
  <c r="L173" i="16" s="1"/>
  <c r="K173" i="13"/>
  <c r="K173" i="16" s="1"/>
  <c r="J173" i="13"/>
  <c r="J173" i="16" s="1"/>
  <c r="I173" i="13"/>
  <c r="I173" i="16" s="1"/>
  <c r="H173" i="13"/>
  <c r="H173" i="16" s="1"/>
  <c r="G173" i="13"/>
  <c r="G173" i="16" s="1"/>
  <c r="F173" i="13"/>
  <c r="F173" i="16" s="1"/>
  <c r="E173" i="13"/>
  <c r="E173" i="16" s="1"/>
  <c r="D173" i="13"/>
  <c r="D173" i="16" s="1"/>
  <c r="C173" i="13"/>
  <c r="C173" i="16" s="1"/>
  <c r="T173" i="16" s="1"/>
  <c r="P172" i="13"/>
  <c r="P172" i="16" s="1"/>
  <c r="O172" i="13"/>
  <c r="O172" i="16" s="1"/>
  <c r="N172" i="13"/>
  <c r="N172" i="16" s="1"/>
  <c r="M172" i="13"/>
  <c r="M172" i="16" s="1"/>
  <c r="L172" i="13"/>
  <c r="L172" i="16" s="1"/>
  <c r="K172" i="13"/>
  <c r="K172" i="16" s="1"/>
  <c r="J172" i="13"/>
  <c r="J172" i="16" s="1"/>
  <c r="I172" i="13"/>
  <c r="I172" i="16" s="1"/>
  <c r="H172" i="13"/>
  <c r="H172" i="16" s="1"/>
  <c r="G172" i="13"/>
  <c r="G172" i="16" s="1"/>
  <c r="F172" i="13"/>
  <c r="E172" i="13"/>
  <c r="E172" i="16" s="1"/>
  <c r="D172" i="13"/>
  <c r="D172" i="16" s="1"/>
  <c r="C172" i="13"/>
  <c r="C172" i="16" s="1"/>
  <c r="T172" i="16" s="1"/>
  <c r="P171" i="13"/>
  <c r="P171" i="16" s="1"/>
  <c r="O171" i="13"/>
  <c r="O171" i="16" s="1"/>
  <c r="N171" i="13"/>
  <c r="N171" i="16" s="1"/>
  <c r="M171" i="13"/>
  <c r="M171" i="16" s="1"/>
  <c r="L171" i="13"/>
  <c r="L171" i="16" s="1"/>
  <c r="K171" i="13"/>
  <c r="K171" i="16" s="1"/>
  <c r="J171" i="13"/>
  <c r="J171" i="16" s="1"/>
  <c r="I171" i="13"/>
  <c r="H171" i="13"/>
  <c r="H171" i="16" s="1"/>
  <c r="G171" i="13"/>
  <c r="G171" i="16" s="1"/>
  <c r="F171" i="13"/>
  <c r="F171" i="16" s="1"/>
  <c r="E171" i="13"/>
  <c r="E171" i="16" s="1"/>
  <c r="D171" i="13"/>
  <c r="D171" i="16" s="1"/>
  <c r="C171" i="13"/>
  <c r="C171" i="16" s="1"/>
  <c r="T171" i="16" s="1"/>
  <c r="D150" i="13"/>
  <c r="C146" i="16"/>
  <c r="T146" i="16" s="1"/>
  <c r="P136" i="13"/>
  <c r="P142" i="13" s="1"/>
  <c r="O136" i="13"/>
  <c r="O142" i="13" s="1"/>
  <c r="N136" i="13"/>
  <c r="M136" i="13"/>
  <c r="L136" i="13"/>
  <c r="K136" i="13"/>
  <c r="V139" i="19" s="1"/>
  <c r="J136" i="13"/>
  <c r="J142" i="13" s="1"/>
  <c r="I136" i="13"/>
  <c r="I142" i="13" s="1"/>
  <c r="H136" i="13"/>
  <c r="H142" i="13" s="1"/>
  <c r="G136" i="13"/>
  <c r="G142" i="13" s="1"/>
  <c r="F136" i="13"/>
  <c r="E136" i="13"/>
  <c r="D136" i="13"/>
  <c r="H139" i="19" s="1"/>
  <c r="P132" i="13"/>
  <c r="P134" i="13" s="1"/>
  <c r="O132" i="13"/>
  <c r="O134" i="13" s="1"/>
  <c r="N132" i="13"/>
  <c r="N134" i="13" s="1"/>
  <c r="M132" i="13"/>
  <c r="M134" i="13" s="1"/>
  <c r="L132" i="13"/>
  <c r="X135" i="19" s="1"/>
  <c r="K132" i="13"/>
  <c r="J132" i="13"/>
  <c r="J134" i="13" s="1"/>
  <c r="I132" i="13"/>
  <c r="H132" i="13"/>
  <c r="H134" i="13" s="1"/>
  <c r="G132" i="13"/>
  <c r="F132" i="13"/>
  <c r="L135" i="19" s="1"/>
  <c r="E132" i="13"/>
  <c r="J135" i="19" s="1"/>
  <c r="D132" i="13"/>
  <c r="P122" i="13"/>
  <c r="P122" i="16" s="1"/>
  <c r="O122" i="13"/>
  <c r="O122" i="16" s="1"/>
  <c r="N122" i="13"/>
  <c r="N122" i="16" s="1"/>
  <c r="M122" i="13"/>
  <c r="M122" i="16" s="1"/>
  <c r="L122" i="13"/>
  <c r="L122" i="16" s="1"/>
  <c r="K122" i="13"/>
  <c r="K122" i="16" s="1"/>
  <c r="J122" i="13"/>
  <c r="J122" i="16" s="1"/>
  <c r="I122" i="13"/>
  <c r="I122" i="16" s="1"/>
  <c r="H122" i="13"/>
  <c r="H122" i="16" s="1"/>
  <c r="G122" i="13"/>
  <c r="G122" i="16" s="1"/>
  <c r="F122" i="13"/>
  <c r="E122" i="13"/>
  <c r="E122" i="16" s="1"/>
  <c r="D122" i="13"/>
  <c r="D122" i="16" s="1"/>
  <c r="C122" i="13"/>
  <c r="C122" i="16" s="1"/>
  <c r="T122" i="16" s="1"/>
  <c r="P121" i="13"/>
  <c r="O121" i="13"/>
  <c r="O121" i="16" s="1"/>
  <c r="N121" i="13"/>
  <c r="N121" i="16" s="1"/>
  <c r="M121" i="13"/>
  <c r="M121" i="16" s="1"/>
  <c r="L121" i="13"/>
  <c r="L121" i="16" s="1"/>
  <c r="K121" i="13"/>
  <c r="K121" i="16" s="1"/>
  <c r="J121" i="13"/>
  <c r="I121" i="13"/>
  <c r="I121" i="16" s="1"/>
  <c r="H121" i="13"/>
  <c r="H121" i="16" s="1"/>
  <c r="G121" i="13"/>
  <c r="G121" i="16" s="1"/>
  <c r="F121" i="13"/>
  <c r="F121" i="16" s="1"/>
  <c r="E121" i="13"/>
  <c r="E121" i="16" s="1"/>
  <c r="D121" i="13"/>
  <c r="D121" i="16" s="1"/>
  <c r="C121" i="13"/>
  <c r="C121" i="16" s="1"/>
  <c r="T121" i="16" s="1"/>
  <c r="P120" i="13"/>
  <c r="O120" i="13"/>
  <c r="O120" i="16" s="1"/>
  <c r="N120" i="13"/>
  <c r="N120" i="16" s="1"/>
  <c r="M120" i="13"/>
  <c r="L120" i="13"/>
  <c r="L120" i="16" s="1"/>
  <c r="K120" i="13"/>
  <c r="K120" i="16" s="1"/>
  <c r="J120" i="13"/>
  <c r="J120" i="16" s="1"/>
  <c r="I120" i="13"/>
  <c r="I120" i="16" s="1"/>
  <c r="H120" i="13"/>
  <c r="H120" i="16" s="1"/>
  <c r="G120" i="13"/>
  <c r="G120" i="16" s="1"/>
  <c r="F120" i="13"/>
  <c r="F120" i="16" s="1"/>
  <c r="E120" i="13"/>
  <c r="E120" i="16" s="1"/>
  <c r="D120" i="13"/>
  <c r="D120" i="16" s="1"/>
  <c r="C120" i="13"/>
  <c r="C120" i="16" s="1"/>
  <c r="T120" i="16" s="1"/>
  <c r="P119" i="13"/>
  <c r="O119" i="13"/>
  <c r="O119" i="16" s="1"/>
  <c r="N119" i="13"/>
  <c r="N119" i="16" s="1"/>
  <c r="M119" i="13"/>
  <c r="M119" i="16" s="1"/>
  <c r="L119" i="13"/>
  <c r="L119" i="16" s="1"/>
  <c r="K119" i="13"/>
  <c r="K119" i="16" s="1"/>
  <c r="J119" i="13"/>
  <c r="J119" i="16" s="1"/>
  <c r="I119" i="13"/>
  <c r="I119" i="16" s="1"/>
  <c r="H119" i="13"/>
  <c r="H119" i="16" s="1"/>
  <c r="G119" i="13"/>
  <c r="G119" i="16" s="1"/>
  <c r="F119" i="13"/>
  <c r="F119" i="16" s="1"/>
  <c r="E119" i="13"/>
  <c r="E119" i="16" s="1"/>
  <c r="D119" i="13"/>
  <c r="C119" i="13"/>
  <c r="C119" i="16" s="1"/>
  <c r="T119" i="16" s="1"/>
  <c r="P118" i="13"/>
  <c r="P118" i="16" s="1"/>
  <c r="O118" i="13"/>
  <c r="O118" i="16" s="1"/>
  <c r="N118" i="13"/>
  <c r="N118" i="16" s="1"/>
  <c r="M118" i="13"/>
  <c r="M118" i="16" s="1"/>
  <c r="L118" i="13"/>
  <c r="L118" i="16" s="1"/>
  <c r="K118" i="13"/>
  <c r="K118" i="16" s="1"/>
  <c r="J118" i="13"/>
  <c r="J118" i="16" s="1"/>
  <c r="I118" i="13"/>
  <c r="H118" i="13"/>
  <c r="H118" i="16" s="1"/>
  <c r="G118" i="13"/>
  <c r="G118" i="16" s="1"/>
  <c r="F118" i="13"/>
  <c r="F118" i="16" s="1"/>
  <c r="E118" i="13"/>
  <c r="E118" i="16" s="1"/>
  <c r="D118" i="13"/>
  <c r="D118" i="16" s="1"/>
  <c r="C118" i="13"/>
  <c r="C118" i="16" s="1"/>
  <c r="T118" i="16" s="1"/>
  <c r="S117" i="13"/>
  <c r="S117" i="16" s="1"/>
  <c r="P115" i="13"/>
  <c r="O115" i="13"/>
  <c r="O115" i="16" s="1"/>
  <c r="N115" i="13"/>
  <c r="M115" i="13"/>
  <c r="M115" i="16" s="1"/>
  <c r="L115" i="13"/>
  <c r="L115" i="16" s="1"/>
  <c r="K115" i="13"/>
  <c r="K115" i="16" s="1"/>
  <c r="J115" i="13"/>
  <c r="J115" i="16" s="1"/>
  <c r="I115" i="13"/>
  <c r="I115" i="16" s="1"/>
  <c r="H115" i="13"/>
  <c r="H115" i="16" s="1"/>
  <c r="G115" i="13"/>
  <c r="G115" i="16" s="1"/>
  <c r="F115" i="13"/>
  <c r="F115" i="16" s="1"/>
  <c r="E115" i="13"/>
  <c r="E115" i="16" s="1"/>
  <c r="D115" i="13"/>
  <c r="D115" i="16" s="1"/>
  <c r="C115" i="13"/>
  <c r="C115" i="16" s="1"/>
  <c r="T115" i="16" s="1"/>
  <c r="P114" i="13"/>
  <c r="P114" i="16" s="1"/>
  <c r="O114" i="13"/>
  <c r="O114" i="16" s="1"/>
  <c r="N114" i="13"/>
  <c r="N114" i="16" s="1"/>
  <c r="M114" i="13"/>
  <c r="M114" i="16" s="1"/>
  <c r="L114" i="13"/>
  <c r="L114" i="16" s="1"/>
  <c r="K114" i="13"/>
  <c r="K114" i="16" s="1"/>
  <c r="J114" i="13"/>
  <c r="J114" i="16" s="1"/>
  <c r="I114" i="13"/>
  <c r="I114" i="16" s="1"/>
  <c r="H114" i="13"/>
  <c r="H114" i="16" s="1"/>
  <c r="G114" i="13"/>
  <c r="F114" i="13"/>
  <c r="F114" i="16" s="1"/>
  <c r="E114" i="13"/>
  <c r="E114" i="16" s="1"/>
  <c r="D114" i="13"/>
  <c r="D114" i="16" s="1"/>
  <c r="C114" i="13"/>
  <c r="C114" i="16" s="1"/>
  <c r="T114" i="16" s="1"/>
  <c r="P113" i="13"/>
  <c r="CM113" i="13" s="1"/>
  <c r="O113" i="13"/>
  <c r="O113" i="16" s="1"/>
  <c r="N113" i="13"/>
  <c r="N113" i="16" s="1"/>
  <c r="M113" i="13"/>
  <c r="M113" i="16" s="1"/>
  <c r="L113" i="13"/>
  <c r="L113" i="16" s="1"/>
  <c r="K113" i="13"/>
  <c r="J113" i="13"/>
  <c r="J113" i="16" s="1"/>
  <c r="I113" i="13"/>
  <c r="I113" i="16" s="1"/>
  <c r="H113" i="13"/>
  <c r="H113" i="16" s="1"/>
  <c r="G113" i="13"/>
  <c r="G113" i="16" s="1"/>
  <c r="F113" i="13"/>
  <c r="F113" i="16" s="1"/>
  <c r="E113" i="13"/>
  <c r="E113" i="16" s="1"/>
  <c r="D113" i="13"/>
  <c r="D113" i="16" s="1"/>
  <c r="C113" i="13"/>
  <c r="C113" i="16" s="1"/>
  <c r="T113" i="16" s="1"/>
  <c r="P112" i="13"/>
  <c r="P112" i="16" s="1"/>
  <c r="O112" i="13"/>
  <c r="O112" i="16" s="1"/>
  <c r="N112" i="13"/>
  <c r="M112" i="13"/>
  <c r="M112" i="16" s="1"/>
  <c r="L112" i="13"/>
  <c r="L112" i="16" s="1"/>
  <c r="K112" i="13"/>
  <c r="K112" i="16" s="1"/>
  <c r="J112" i="13"/>
  <c r="J112" i="16" s="1"/>
  <c r="I112" i="13"/>
  <c r="I112" i="16" s="1"/>
  <c r="H112" i="13"/>
  <c r="H112" i="16" s="1"/>
  <c r="G112" i="13"/>
  <c r="G112" i="16" s="1"/>
  <c r="F112" i="13"/>
  <c r="F112" i="16" s="1"/>
  <c r="E112" i="13"/>
  <c r="E112" i="16" s="1"/>
  <c r="D112" i="13"/>
  <c r="D112" i="16" s="1"/>
  <c r="C112" i="13"/>
  <c r="C112" i="16" s="1"/>
  <c r="T112" i="16" s="1"/>
  <c r="P111" i="13"/>
  <c r="O111" i="13"/>
  <c r="O111" i="16" s="1"/>
  <c r="N111" i="13"/>
  <c r="N111" i="16" s="1"/>
  <c r="M111" i="13"/>
  <c r="M111" i="16" s="1"/>
  <c r="L111" i="13"/>
  <c r="L111" i="16" s="1"/>
  <c r="K111" i="13"/>
  <c r="K111" i="16" s="1"/>
  <c r="J111" i="13"/>
  <c r="J111" i="16" s="1"/>
  <c r="I111" i="13"/>
  <c r="I111" i="16" s="1"/>
  <c r="H111" i="13"/>
  <c r="H111" i="16" s="1"/>
  <c r="G111" i="13"/>
  <c r="G111" i="16" s="1"/>
  <c r="F111" i="13"/>
  <c r="E111" i="13"/>
  <c r="E111" i="16" s="1"/>
  <c r="D111" i="13"/>
  <c r="D111" i="16" s="1"/>
  <c r="C111" i="13"/>
  <c r="C111" i="16" s="1"/>
  <c r="T111" i="16" s="1"/>
  <c r="CM110" i="13"/>
  <c r="S110" i="13"/>
  <c r="S110" i="16" s="1"/>
  <c r="P107" i="13"/>
  <c r="P107" i="16" s="1"/>
  <c r="O107" i="13"/>
  <c r="N107" i="13"/>
  <c r="N107" i="16" s="1"/>
  <c r="M107" i="13"/>
  <c r="M107" i="16" s="1"/>
  <c r="L107" i="13"/>
  <c r="L107" i="16" s="1"/>
  <c r="K107" i="13"/>
  <c r="K107" i="16" s="1"/>
  <c r="J107" i="13"/>
  <c r="J107" i="16" s="1"/>
  <c r="I107" i="13"/>
  <c r="I107" i="16" s="1"/>
  <c r="H107" i="13"/>
  <c r="H107" i="16" s="1"/>
  <c r="G107" i="13"/>
  <c r="G107" i="16" s="1"/>
  <c r="F107" i="13"/>
  <c r="F107" i="16" s="1"/>
  <c r="E107" i="13"/>
  <c r="E107" i="16" s="1"/>
  <c r="D107" i="13"/>
  <c r="D107" i="16" s="1"/>
  <c r="C107" i="13"/>
  <c r="C107" i="16" s="1"/>
  <c r="T107" i="16" s="1"/>
  <c r="P106" i="13"/>
  <c r="P106" i="16" s="1"/>
  <c r="O106" i="13"/>
  <c r="O106" i="16" s="1"/>
  <c r="N106" i="13"/>
  <c r="N106" i="16" s="1"/>
  <c r="M106" i="13"/>
  <c r="M106" i="16" s="1"/>
  <c r="L106" i="13"/>
  <c r="L106" i="16" s="1"/>
  <c r="K106" i="13"/>
  <c r="K106" i="16" s="1"/>
  <c r="J106" i="13"/>
  <c r="J106" i="16" s="1"/>
  <c r="I106" i="13"/>
  <c r="I106" i="16" s="1"/>
  <c r="H106" i="13"/>
  <c r="G106" i="13"/>
  <c r="G106" i="16" s="1"/>
  <c r="F106" i="13"/>
  <c r="F106" i="16" s="1"/>
  <c r="E106" i="13"/>
  <c r="E106" i="16" s="1"/>
  <c r="D106" i="13"/>
  <c r="D106" i="16" s="1"/>
  <c r="C106" i="13"/>
  <c r="C106" i="16" s="1"/>
  <c r="T106" i="16" s="1"/>
  <c r="P105" i="13"/>
  <c r="O105" i="13"/>
  <c r="O105" i="16" s="1"/>
  <c r="N105" i="13"/>
  <c r="N105" i="16" s="1"/>
  <c r="M105" i="13"/>
  <c r="M105" i="16" s="1"/>
  <c r="L105" i="13"/>
  <c r="K105" i="13"/>
  <c r="K105" i="16" s="1"/>
  <c r="J105" i="13"/>
  <c r="J105" i="16" s="1"/>
  <c r="I105" i="13"/>
  <c r="I105" i="16" s="1"/>
  <c r="H105" i="13"/>
  <c r="H105" i="16" s="1"/>
  <c r="G105" i="13"/>
  <c r="G105" i="16" s="1"/>
  <c r="F105" i="13"/>
  <c r="F105" i="16" s="1"/>
  <c r="E105" i="13"/>
  <c r="E105" i="16" s="1"/>
  <c r="D105" i="13"/>
  <c r="D105" i="16" s="1"/>
  <c r="C105" i="13"/>
  <c r="C105" i="16" s="1"/>
  <c r="T105" i="16" s="1"/>
  <c r="P104" i="13"/>
  <c r="P104" i="16" s="1"/>
  <c r="O104" i="13"/>
  <c r="N104" i="13"/>
  <c r="N104" i="16" s="1"/>
  <c r="M104" i="13"/>
  <c r="M104" i="16" s="1"/>
  <c r="L104" i="13"/>
  <c r="L104" i="16" s="1"/>
  <c r="K104" i="13"/>
  <c r="K104" i="16" s="1"/>
  <c r="J104" i="13"/>
  <c r="J104" i="16" s="1"/>
  <c r="I104" i="13"/>
  <c r="I104" i="16" s="1"/>
  <c r="H104" i="13"/>
  <c r="H104" i="16" s="1"/>
  <c r="G104" i="13"/>
  <c r="G104" i="16" s="1"/>
  <c r="F104" i="13"/>
  <c r="F104" i="16" s="1"/>
  <c r="E104" i="13"/>
  <c r="E104" i="16" s="1"/>
  <c r="D104" i="13"/>
  <c r="D104" i="16" s="1"/>
  <c r="C104" i="13"/>
  <c r="C104" i="16" s="1"/>
  <c r="T104" i="16" s="1"/>
  <c r="P103" i="13"/>
  <c r="O103" i="13"/>
  <c r="O103" i="16" s="1"/>
  <c r="N103" i="13"/>
  <c r="N103" i="16" s="1"/>
  <c r="M103" i="13"/>
  <c r="M103" i="16" s="1"/>
  <c r="L103" i="13"/>
  <c r="L103" i="16" s="1"/>
  <c r="K103" i="13"/>
  <c r="K103" i="16" s="1"/>
  <c r="J103" i="13"/>
  <c r="J103" i="16" s="1"/>
  <c r="I103" i="13"/>
  <c r="I103" i="16" s="1"/>
  <c r="H103" i="13"/>
  <c r="H103" i="16" s="1"/>
  <c r="G103" i="13"/>
  <c r="G103" i="16" s="1"/>
  <c r="F103" i="13"/>
  <c r="F103" i="16" s="1"/>
  <c r="E103" i="13"/>
  <c r="E103" i="16" s="1"/>
  <c r="D103" i="13"/>
  <c r="D103" i="16" s="1"/>
  <c r="C103" i="13"/>
  <c r="C103" i="16" s="1"/>
  <c r="T103" i="16" s="1"/>
  <c r="P102" i="13"/>
  <c r="O102" i="13"/>
  <c r="O102" i="16" s="1"/>
  <c r="N102" i="13"/>
  <c r="N102" i="16" s="1"/>
  <c r="M102" i="13"/>
  <c r="M102" i="16" s="1"/>
  <c r="L102" i="13"/>
  <c r="L102" i="16" s="1"/>
  <c r="K102" i="13"/>
  <c r="K102" i="16" s="1"/>
  <c r="J102" i="13"/>
  <c r="I102" i="13"/>
  <c r="I102" i="16" s="1"/>
  <c r="H102" i="13"/>
  <c r="H102" i="16" s="1"/>
  <c r="G102" i="13"/>
  <c r="G102" i="16" s="1"/>
  <c r="F102" i="13"/>
  <c r="F102" i="16" s="1"/>
  <c r="E102" i="13"/>
  <c r="E102" i="16" s="1"/>
  <c r="D102" i="13"/>
  <c r="D102" i="16" s="1"/>
  <c r="C102" i="13"/>
  <c r="C102" i="16" s="1"/>
  <c r="T102" i="16" s="1"/>
  <c r="P101" i="13"/>
  <c r="CM101" i="13" s="1"/>
  <c r="O101" i="13"/>
  <c r="O101" i="16" s="1"/>
  <c r="N101" i="13"/>
  <c r="M101" i="13"/>
  <c r="M101" i="16" s="1"/>
  <c r="L101" i="13"/>
  <c r="L101" i="16" s="1"/>
  <c r="K101" i="13"/>
  <c r="K101" i="16" s="1"/>
  <c r="J101" i="13"/>
  <c r="J101" i="16" s="1"/>
  <c r="I101" i="13"/>
  <c r="I101" i="16" s="1"/>
  <c r="H101" i="13"/>
  <c r="H101" i="16" s="1"/>
  <c r="G101" i="13"/>
  <c r="G101" i="16" s="1"/>
  <c r="F101" i="13"/>
  <c r="F101" i="16" s="1"/>
  <c r="E101" i="13"/>
  <c r="E101" i="16" s="1"/>
  <c r="D101" i="13"/>
  <c r="D101" i="16" s="1"/>
  <c r="C101" i="13"/>
  <c r="C101" i="16" s="1"/>
  <c r="T101" i="16" s="1"/>
  <c r="P100" i="13"/>
  <c r="P100" i="16" s="1"/>
  <c r="O100" i="13"/>
  <c r="O100" i="16" s="1"/>
  <c r="N100" i="13"/>
  <c r="N100" i="16" s="1"/>
  <c r="M100" i="13"/>
  <c r="M100" i="16" s="1"/>
  <c r="L100" i="13"/>
  <c r="L100" i="16" s="1"/>
  <c r="K100" i="13"/>
  <c r="K100" i="16" s="1"/>
  <c r="J100" i="13"/>
  <c r="J100" i="16" s="1"/>
  <c r="I100" i="13"/>
  <c r="I100" i="16" s="1"/>
  <c r="H100" i="13"/>
  <c r="H100" i="16" s="1"/>
  <c r="G100" i="13"/>
  <c r="F100" i="13"/>
  <c r="F100" i="16" s="1"/>
  <c r="E100" i="13"/>
  <c r="E100" i="16" s="1"/>
  <c r="D100" i="13"/>
  <c r="D100" i="16" s="1"/>
  <c r="C100" i="13"/>
  <c r="C100" i="16" s="1"/>
  <c r="T100" i="16" s="1"/>
  <c r="P99" i="13"/>
  <c r="CM99" i="13" s="1"/>
  <c r="O99" i="13"/>
  <c r="O99" i="16" s="1"/>
  <c r="N99" i="13"/>
  <c r="N99" i="16" s="1"/>
  <c r="M99" i="13"/>
  <c r="M99" i="16" s="1"/>
  <c r="L99" i="13"/>
  <c r="L99" i="16" s="1"/>
  <c r="K99" i="13"/>
  <c r="J99" i="13"/>
  <c r="J99" i="16" s="1"/>
  <c r="I99" i="13"/>
  <c r="I99" i="16" s="1"/>
  <c r="H99" i="13"/>
  <c r="H99" i="16" s="1"/>
  <c r="G99" i="13"/>
  <c r="G99" i="16" s="1"/>
  <c r="F99" i="13"/>
  <c r="F99" i="16" s="1"/>
  <c r="E99" i="13"/>
  <c r="E99" i="16" s="1"/>
  <c r="D99" i="13"/>
  <c r="D99" i="16" s="1"/>
  <c r="C99" i="13"/>
  <c r="C99" i="16" s="1"/>
  <c r="T99" i="16" s="1"/>
  <c r="P98" i="13"/>
  <c r="CM98" i="13" s="1"/>
  <c r="O98" i="13"/>
  <c r="O98" i="16" s="1"/>
  <c r="N98" i="13"/>
  <c r="N98" i="16" s="1"/>
  <c r="M98" i="13"/>
  <c r="M98" i="16" s="1"/>
  <c r="L98" i="13"/>
  <c r="L98" i="16" s="1"/>
  <c r="K98" i="13"/>
  <c r="K98" i="16" s="1"/>
  <c r="J98" i="13"/>
  <c r="J98" i="16" s="1"/>
  <c r="I98" i="13"/>
  <c r="I98" i="16" s="1"/>
  <c r="H98" i="13"/>
  <c r="H98" i="16" s="1"/>
  <c r="G98" i="13"/>
  <c r="G98" i="16" s="1"/>
  <c r="F98" i="13"/>
  <c r="F98" i="16" s="1"/>
  <c r="E98" i="13"/>
  <c r="E98" i="16" s="1"/>
  <c r="D98" i="13"/>
  <c r="C98" i="13"/>
  <c r="C98" i="16" s="1"/>
  <c r="T98" i="16" s="1"/>
  <c r="S97" i="13"/>
  <c r="S97" i="16" s="1"/>
  <c r="P95" i="13"/>
  <c r="CM95" i="13" s="1"/>
  <c r="O95" i="13"/>
  <c r="O95" i="16" s="1"/>
  <c r="N95" i="13"/>
  <c r="N95" i="16" s="1"/>
  <c r="M95" i="13"/>
  <c r="M95" i="16" s="1"/>
  <c r="L95" i="13"/>
  <c r="L95" i="16" s="1"/>
  <c r="K95" i="13"/>
  <c r="K95" i="16" s="1"/>
  <c r="J95" i="13"/>
  <c r="I95" i="13"/>
  <c r="I95" i="16" s="1"/>
  <c r="H95" i="13"/>
  <c r="H95" i="16" s="1"/>
  <c r="G95" i="13"/>
  <c r="G95" i="16" s="1"/>
  <c r="F95" i="13"/>
  <c r="F95" i="16" s="1"/>
  <c r="E95" i="13"/>
  <c r="E95" i="16" s="1"/>
  <c r="D95" i="13"/>
  <c r="D95" i="16" s="1"/>
  <c r="C95" i="13"/>
  <c r="C95" i="16" s="1"/>
  <c r="T95" i="16" s="1"/>
  <c r="P94" i="13"/>
  <c r="O94" i="13"/>
  <c r="O94" i="16" s="1"/>
  <c r="N94" i="13"/>
  <c r="M94" i="13"/>
  <c r="M94" i="16" s="1"/>
  <c r="L94" i="13"/>
  <c r="L94" i="16" s="1"/>
  <c r="K94" i="13"/>
  <c r="K94" i="16" s="1"/>
  <c r="J94" i="13"/>
  <c r="J94" i="16" s="1"/>
  <c r="I94" i="13"/>
  <c r="I94" i="16" s="1"/>
  <c r="H94" i="13"/>
  <c r="H94" i="16" s="1"/>
  <c r="G94" i="13"/>
  <c r="G94" i="16" s="1"/>
  <c r="F94" i="13"/>
  <c r="F94" i="16" s="1"/>
  <c r="E94" i="13"/>
  <c r="E94" i="16" s="1"/>
  <c r="D94" i="13"/>
  <c r="D94" i="16" s="1"/>
  <c r="C94" i="13"/>
  <c r="C94" i="16" s="1"/>
  <c r="T94" i="16" s="1"/>
  <c r="P93" i="13"/>
  <c r="P93" i="16" s="1"/>
  <c r="O93" i="13"/>
  <c r="O93" i="16" s="1"/>
  <c r="N93" i="13"/>
  <c r="N93" i="16" s="1"/>
  <c r="M93" i="13"/>
  <c r="M93" i="16" s="1"/>
  <c r="L93" i="13"/>
  <c r="L93" i="16" s="1"/>
  <c r="K93" i="13"/>
  <c r="K93" i="16" s="1"/>
  <c r="J93" i="13"/>
  <c r="J93" i="16" s="1"/>
  <c r="I93" i="13"/>
  <c r="I93" i="16" s="1"/>
  <c r="H93" i="13"/>
  <c r="H93" i="16" s="1"/>
  <c r="G93" i="13"/>
  <c r="F93" i="13"/>
  <c r="F93" i="16" s="1"/>
  <c r="E93" i="13"/>
  <c r="E93" i="16" s="1"/>
  <c r="D93" i="13"/>
  <c r="D93" i="16" s="1"/>
  <c r="C93" i="13"/>
  <c r="C93" i="16" s="1"/>
  <c r="T93" i="16" s="1"/>
  <c r="P92" i="13"/>
  <c r="O92" i="13"/>
  <c r="O92" i="16" s="1"/>
  <c r="N92" i="13"/>
  <c r="N92" i="16" s="1"/>
  <c r="M92" i="13"/>
  <c r="M92" i="16" s="1"/>
  <c r="L92" i="13"/>
  <c r="L92" i="16" s="1"/>
  <c r="K92" i="13"/>
  <c r="K92" i="16" s="1"/>
  <c r="J92" i="13"/>
  <c r="J92" i="16" s="1"/>
  <c r="I92" i="13"/>
  <c r="I92" i="16" s="1"/>
  <c r="H92" i="13"/>
  <c r="H92" i="16" s="1"/>
  <c r="G92" i="13"/>
  <c r="G92" i="16" s="1"/>
  <c r="F92" i="13"/>
  <c r="F92" i="16" s="1"/>
  <c r="E92" i="13"/>
  <c r="E92" i="16" s="1"/>
  <c r="D92" i="13"/>
  <c r="D92" i="16" s="1"/>
  <c r="C92" i="13"/>
  <c r="C92" i="16" s="1"/>
  <c r="T92" i="16" s="1"/>
  <c r="P91" i="13"/>
  <c r="P91" i="16" s="1"/>
  <c r="O91" i="13"/>
  <c r="N91" i="13"/>
  <c r="N91" i="16" s="1"/>
  <c r="M91" i="13"/>
  <c r="M91" i="16" s="1"/>
  <c r="L91" i="13"/>
  <c r="L91" i="16" s="1"/>
  <c r="K91" i="13"/>
  <c r="K91" i="16" s="1"/>
  <c r="J91" i="13"/>
  <c r="J91" i="16" s="1"/>
  <c r="I91" i="13"/>
  <c r="I91" i="16" s="1"/>
  <c r="H91" i="13"/>
  <c r="H91" i="16" s="1"/>
  <c r="G91" i="13"/>
  <c r="G91" i="16" s="1"/>
  <c r="F91" i="13"/>
  <c r="F91" i="16" s="1"/>
  <c r="E91" i="13"/>
  <c r="E91" i="16" s="1"/>
  <c r="D91" i="13"/>
  <c r="D91" i="16" s="1"/>
  <c r="C91" i="13"/>
  <c r="C91" i="16" s="1"/>
  <c r="T91" i="16" s="1"/>
  <c r="P90" i="13"/>
  <c r="O90" i="13"/>
  <c r="O90" i="16" s="1"/>
  <c r="N90" i="13"/>
  <c r="N90" i="16" s="1"/>
  <c r="M90" i="13"/>
  <c r="M90" i="16" s="1"/>
  <c r="L90" i="13"/>
  <c r="L90" i="16" s="1"/>
  <c r="K90" i="13"/>
  <c r="K90" i="16" s="1"/>
  <c r="J90" i="13"/>
  <c r="J90" i="16" s="1"/>
  <c r="I90" i="13"/>
  <c r="I90" i="16" s="1"/>
  <c r="H90" i="13"/>
  <c r="H90" i="16" s="1"/>
  <c r="G90" i="13"/>
  <c r="G90" i="16" s="1"/>
  <c r="F90" i="13"/>
  <c r="E90" i="13"/>
  <c r="E90" i="16" s="1"/>
  <c r="D90" i="13"/>
  <c r="D90" i="16" s="1"/>
  <c r="C90" i="13"/>
  <c r="C90" i="16" s="1"/>
  <c r="T90" i="16" s="1"/>
  <c r="P89" i="13"/>
  <c r="O89" i="13"/>
  <c r="O89" i="16" s="1"/>
  <c r="N89" i="13"/>
  <c r="N89" i="16" s="1"/>
  <c r="M89" i="13"/>
  <c r="M89" i="16" s="1"/>
  <c r="L89" i="13"/>
  <c r="L89" i="16" s="1"/>
  <c r="K89" i="13"/>
  <c r="K89" i="16" s="1"/>
  <c r="J89" i="13"/>
  <c r="I89" i="13"/>
  <c r="I89" i="16" s="1"/>
  <c r="H89" i="13"/>
  <c r="H89" i="16" s="1"/>
  <c r="G89" i="13"/>
  <c r="G89" i="16" s="1"/>
  <c r="F89" i="13"/>
  <c r="F89" i="16" s="1"/>
  <c r="E89" i="13"/>
  <c r="E89" i="16" s="1"/>
  <c r="D89" i="13"/>
  <c r="D89" i="16" s="1"/>
  <c r="C89" i="13"/>
  <c r="C89" i="16" s="1"/>
  <c r="T89" i="16" s="1"/>
  <c r="P88" i="13"/>
  <c r="CM88" i="13" s="1"/>
  <c r="O88" i="13"/>
  <c r="O88" i="16" s="1"/>
  <c r="N88" i="13"/>
  <c r="M88" i="13"/>
  <c r="M88" i="16" s="1"/>
  <c r="L88" i="13"/>
  <c r="L88" i="16" s="1"/>
  <c r="K88" i="13"/>
  <c r="K88" i="16" s="1"/>
  <c r="J88" i="13"/>
  <c r="J88" i="16" s="1"/>
  <c r="I88" i="13"/>
  <c r="I88" i="16" s="1"/>
  <c r="H88" i="13"/>
  <c r="H88" i="16" s="1"/>
  <c r="G88" i="13"/>
  <c r="G88" i="16" s="1"/>
  <c r="F88" i="13"/>
  <c r="F88" i="16" s="1"/>
  <c r="E88" i="13"/>
  <c r="E88" i="16" s="1"/>
  <c r="D88" i="13"/>
  <c r="D88" i="16" s="1"/>
  <c r="C88" i="13"/>
  <c r="C88" i="16" s="1"/>
  <c r="T88" i="16" s="1"/>
  <c r="P87" i="13"/>
  <c r="P87" i="16" s="1"/>
  <c r="O87" i="13"/>
  <c r="O87" i="16" s="1"/>
  <c r="N87" i="13"/>
  <c r="N87" i="16" s="1"/>
  <c r="M87" i="13"/>
  <c r="M87" i="16" s="1"/>
  <c r="L87" i="13"/>
  <c r="L87" i="16" s="1"/>
  <c r="K87" i="13"/>
  <c r="K87" i="16" s="1"/>
  <c r="J87" i="13"/>
  <c r="J87" i="16" s="1"/>
  <c r="I87" i="13"/>
  <c r="I87" i="16" s="1"/>
  <c r="H87" i="13"/>
  <c r="H87" i="16" s="1"/>
  <c r="G87" i="13"/>
  <c r="F87" i="13"/>
  <c r="F87" i="16" s="1"/>
  <c r="E87" i="13"/>
  <c r="E87" i="16" s="1"/>
  <c r="D87" i="13"/>
  <c r="D87" i="16" s="1"/>
  <c r="C87" i="13"/>
  <c r="C87" i="16" s="1"/>
  <c r="T87" i="16" s="1"/>
  <c r="P86" i="13"/>
  <c r="P86" i="16" s="1"/>
  <c r="O86" i="13"/>
  <c r="O86" i="16" s="1"/>
  <c r="N86" i="13"/>
  <c r="N86" i="16" s="1"/>
  <c r="M86" i="13"/>
  <c r="M86" i="16" s="1"/>
  <c r="L86" i="13"/>
  <c r="K86" i="13"/>
  <c r="K86" i="16" s="1"/>
  <c r="J86" i="13"/>
  <c r="J86" i="16" s="1"/>
  <c r="I86" i="13"/>
  <c r="I86" i="16" s="1"/>
  <c r="H86" i="13"/>
  <c r="H86" i="16" s="1"/>
  <c r="G86" i="13"/>
  <c r="G86" i="16" s="1"/>
  <c r="F86" i="13"/>
  <c r="F86" i="16" s="1"/>
  <c r="E86" i="13"/>
  <c r="E86" i="16" s="1"/>
  <c r="D86" i="13"/>
  <c r="D86" i="16" s="1"/>
  <c r="C86" i="13"/>
  <c r="C86" i="16" s="1"/>
  <c r="T86" i="16" s="1"/>
  <c r="S85" i="13"/>
  <c r="S85" i="16" s="1"/>
  <c r="P81" i="13"/>
  <c r="P81" i="16" s="1"/>
  <c r="O81" i="13"/>
  <c r="O81" i="16" s="1"/>
  <c r="N81" i="13"/>
  <c r="N81" i="16" s="1"/>
  <c r="M81" i="13"/>
  <c r="M81" i="16" s="1"/>
  <c r="L81" i="13"/>
  <c r="L81" i="16" s="1"/>
  <c r="K81" i="13"/>
  <c r="K81" i="16" s="1"/>
  <c r="J81" i="13"/>
  <c r="J81" i="16" s="1"/>
  <c r="I81" i="13"/>
  <c r="I81" i="16" s="1"/>
  <c r="H81" i="13"/>
  <c r="H81" i="16" s="1"/>
  <c r="G81" i="13"/>
  <c r="F81" i="13"/>
  <c r="F81" i="16" s="1"/>
  <c r="E81" i="13"/>
  <c r="E81" i="16" s="1"/>
  <c r="D81" i="13"/>
  <c r="D81" i="16" s="1"/>
  <c r="C81" i="13"/>
  <c r="C81" i="16" s="1"/>
  <c r="T81" i="16" s="1"/>
  <c r="P80" i="13"/>
  <c r="P80" i="16" s="1"/>
  <c r="O80" i="13"/>
  <c r="O80" i="16" s="1"/>
  <c r="N80" i="13"/>
  <c r="N80" i="16" s="1"/>
  <c r="M80" i="13"/>
  <c r="M80" i="16" s="1"/>
  <c r="L80" i="13"/>
  <c r="L80" i="16" s="1"/>
  <c r="K80" i="13"/>
  <c r="K80" i="16" s="1"/>
  <c r="J80" i="13"/>
  <c r="I80" i="13"/>
  <c r="I80" i="16" s="1"/>
  <c r="H80" i="13"/>
  <c r="H80" i="16" s="1"/>
  <c r="G80" i="13"/>
  <c r="G80" i="16" s="1"/>
  <c r="F80" i="13"/>
  <c r="F80" i="16" s="1"/>
  <c r="E80" i="13"/>
  <c r="E80" i="16" s="1"/>
  <c r="D80" i="13"/>
  <c r="D80" i="16" s="1"/>
  <c r="C80" i="13"/>
  <c r="C80" i="16" s="1"/>
  <c r="T80" i="16" s="1"/>
  <c r="P79" i="13"/>
  <c r="P79" i="16" s="1"/>
  <c r="O79" i="13"/>
  <c r="O79" i="16" s="1"/>
  <c r="N79" i="13"/>
  <c r="N79" i="16" s="1"/>
  <c r="M79" i="13"/>
  <c r="L79" i="13"/>
  <c r="L79" i="16" s="1"/>
  <c r="K79" i="13"/>
  <c r="K79" i="16" s="1"/>
  <c r="J79" i="13"/>
  <c r="J79" i="16" s="1"/>
  <c r="I79" i="13"/>
  <c r="I79" i="16" s="1"/>
  <c r="H79" i="13"/>
  <c r="H79" i="16" s="1"/>
  <c r="G79" i="13"/>
  <c r="G79" i="16" s="1"/>
  <c r="F79" i="13"/>
  <c r="F79" i="16" s="1"/>
  <c r="E79" i="13"/>
  <c r="E79" i="16" s="1"/>
  <c r="D79" i="13"/>
  <c r="D79" i="16" s="1"/>
  <c r="C79" i="13"/>
  <c r="C79" i="16" s="1"/>
  <c r="T79" i="16" s="1"/>
  <c r="P78" i="13"/>
  <c r="P78" i="16" s="1"/>
  <c r="O78" i="13"/>
  <c r="O78" i="16" s="1"/>
  <c r="N78" i="13"/>
  <c r="N78" i="16" s="1"/>
  <c r="M78" i="13"/>
  <c r="M78" i="16" s="1"/>
  <c r="L78" i="13"/>
  <c r="L78" i="16" s="1"/>
  <c r="K78" i="13"/>
  <c r="K78" i="16" s="1"/>
  <c r="J78" i="13"/>
  <c r="J78" i="16" s="1"/>
  <c r="I78" i="13"/>
  <c r="I78" i="16" s="1"/>
  <c r="H78" i="13"/>
  <c r="H78" i="16" s="1"/>
  <c r="G78" i="13"/>
  <c r="G78" i="16" s="1"/>
  <c r="F78" i="13"/>
  <c r="E78" i="16"/>
  <c r="D78" i="13"/>
  <c r="D78" i="16" s="1"/>
  <c r="C78" i="13"/>
  <c r="C78" i="16" s="1"/>
  <c r="T78" i="16" s="1"/>
  <c r="P77" i="13"/>
  <c r="CM77" i="13" s="1"/>
  <c r="O77" i="13"/>
  <c r="O77" i="16" s="1"/>
  <c r="N77" i="13"/>
  <c r="N77" i="16" s="1"/>
  <c r="M77" i="13"/>
  <c r="M77" i="16" s="1"/>
  <c r="L77" i="13"/>
  <c r="L77" i="16" s="1"/>
  <c r="K77" i="13"/>
  <c r="K77" i="16" s="1"/>
  <c r="J77" i="13"/>
  <c r="I77" i="13"/>
  <c r="I77" i="16" s="1"/>
  <c r="H77" i="13"/>
  <c r="H77" i="16" s="1"/>
  <c r="G77" i="13"/>
  <c r="G77" i="16" s="1"/>
  <c r="F77" i="13"/>
  <c r="F77" i="16" s="1"/>
  <c r="E77" i="13"/>
  <c r="E77" i="16" s="1"/>
  <c r="D77" i="13"/>
  <c r="D77" i="16" s="1"/>
  <c r="C77" i="13"/>
  <c r="C77" i="16" s="1"/>
  <c r="T77" i="16" s="1"/>
  <c r="P76" i="13"/>
  <c r="P76" i="16" s="1"/>
  <c r="O76" i="13"/>
  <c r="O76" i="16" s="1"/>
  <c r="N76" i="13"/>
  <c r="N76" i="16" s="1"/>
  <c r="M76" i="13"/>
  <c r="L76" i="13"/>
  <c r="L76" i="16" s="1"/>
  <c r="K76" i="13"/>
  <c r="K76" i="16" s="1"/>
  <c r="J76" i="13"/>
  <c r="J76" i="16" s="1"/>
  <c r="I76" i="13"/>
  <c r="I76" i="16" s="1"/>
  <c r="H76" i="13"/>
  <c r="H76" i="16" s="1"/>
  <c r="G76" i="13"/>
  <c r="G76" i="16" s="1"/>
  <c r="F76" i="13"/>
  <c r="F76" i="16" s="1"/>
  <c r="E76" i="13"/>
  <c r="E76" i="16" s="1"/>
  <c r="D76" i="13"/>
  <c r="D76" i="16" s="1"/>
  <c r="C76" i="13"/>
  <c r="C76" i="16" s="1"/>
  <c r="T76" i="16" s="1"/>
  <c r="P75" i="13"/>
  <c r="P75" i="16" s="1"/>
  <c r="O75" i="13"/>
  <c r="O75" i="16" s="1"/>
  <c r="N75" i="13"/>
  <c r="N75" i="16" s="1"/>
  <c r="M75" i="13"/>
  <c r="M75" i="16" s="1"/>
  <c r="L75" i="13"/>
  <c r="L75" i="16" s="1"/>
  <c r="K75" i="13"/>
  <c r="K75" i="16" s="1"/>
  <c r="J75" i="13"/>
  <c r="J75" i="16" s="1"/>
  <c r="I75" i="13"/>
  <c r="I75" i="16" s="1"/>
  <c r="H75" i="13"/>
  <c r="H75" i="16" s="1"/>
  <c r="G75" i="13"/>
  <c r="F75" i="13"/>
  <c r="F75" i="16" s="1"/>
  <c r="E75" i="13"/>
  <c r="E75" i="16" s="1"/>
  <c r="D75" i="13"/>
  <c r="D75" i="16" s="1"/>
  <c r="C75" i="13"/>
  <c r="C75" i="16" s="1"/>
  <c r="T75" i="16" s="1"/>
  <c r="P74" i="13"/>
  <c r="P74" i="16" s="1"/>
  <c r="O74" i="13"/>
  <c r="O74" i="16" s="1"/>
  <c r="N74" i="13"/>
  <c r="N74" i="16" s="1"/>
  <c r="M74" i="13"/>
  <c r="M74" i="16" s="1"/>
  <c r="L74" i="13"/>
  <c r="L74" i="16" s="1"/>
  <c r="K74" i="13"/>
  <c r="J74" i="13"/>
  <c r="J74" i="16" s="1"/>
  <c r="I74" i="13"/>
  <c r="I74" i="16" s="1"/>
  <c r="H74" i="13"/>
  <c r="H74" i="16" s="1"/>
  <c r="G74" i="13"/>
  <c r="G74" i="16" s="1"/>
  <c r="F74" i="13"/>
  <c r="F74" i="16" s="1"/>
  <c r="E74" i="13"/>
  <c r="E74" i="16" s="1"/>
  <c r="D74" i="13"/>
  <c r="D74" i="16" s="1"/>
  <c r="C74" i="13"/>
  <c r="C74" i="16" s="1"/>
  <c r="T74" i="16" s="1"/>
  <c r="P73" i="13"/>
  <c r="O73" i="13"/>
  <c r="O73" i="16" s="1"/>
  <c r="N73" i="13"/>
  <c r="N73" i="16" s="1"/>
  <c r="M73" i="13"/>
  <c r="M73" i="16" s="1"/>
  <c r="L73" i="13"/>
  <c r="L73" i="16" s="1"/>
  <c r="K73" i="13"/>
  <c r="K73" i="16" s="1"/>
  <c r="J73" i="13"/>
  <c r="J73" i="16" s="1"/>
  <c r="I73" i="13"/>
  <c r="I73" i="16" s="1"/>
  <c r="H73" i="13"/>
  <c r="H73" i="16" s="1"/>
  <c r="G73" i="13"/>
  <c r="G73" i="16" s="1"/>
  <c r="F73" i="13"/>
  <c r="E73" i="13"/>
  <c r="E73" i="16" s="1"/>
  <c r="D73" i="13"/>
  <c r="C73" i="13"/>
  <c r="C73" i="16" s="1"/>
  <c r="T73" i="16" s="1"/>
  <c r="P72" i="13"/>
  <c r="P72" i="16" s="1"/>
  <c r="O72" i="13"/>
  <c r="O72" i="16" s="1"/>
  <c r="N72" i="13"/>
  <c r="N72" i="16" s="1"/>
  <c r="M72" i="13"/>
  <c r="M72" i="16" s="1"/>
  <c r="L72" i="13"/>
  <c r="K72" i="13"/>
  <c r="K72" i="16" s="1"/>
  <c r="J72" i="13"/>
  <c r="J72" i="16" s="1"/>
  <c r="I72" i="13"/>
  <c r="I72" i="16" s="1"/>
  <c r="H72" i="13"/>
  <c r="H72" i="16" s="1"/>
  <c r="G72" i="13"/>
  <c r="G72" i="16" s="1"/>
  <c r="F72" i="13"/>
  <c r="F72" i="16" s="1"/>
  <c r="E72" i="13"/>
  <c r="E72" i="16" s="1"/>
  <c r="D72" i="13"/>
  <c r="D72" i="16" s="1"/>
  <c r="C72" i="13"/>
  <c r="C72" i="16" s="1"/>
  <c r="T72" i="16" s="1"/>
  <c r="P71" i="13"/>
  <c r="P71" i="16" s="1"/>
  <c r="O71" i="13"/>
  <c r="O71" i="16" s="1"/>
  <c r="N71" i="13"/>
  <c r="M71" i="13"/>
  <c r="M71" i="16" s="1"/>
  <c r="L71" i="13"/>
  <c r="L71" i="16" s="1"/>
  <c r="K71" i="13"/>
  <c r="K71" i="16" s="1"/>
  <c r="J71" i="13"/>
  <c r="J71" i="16" s="1"/>
  <c r="I71" i="13"/>
  <c r="I71" i="16" s="1"/>
  <c r="H71" i="13"/>
  <c r="H71" i="16" s="1"/>
  <c r="G71" i="13"/>
  <c r="G71" i="16" s="1"/>
  <c r="F71" i="13"/>
  <c r="F71" i="16" s="1"/>
  <c r="E71" i="13"/>
  <c r="E71" i="16" s="1"/>
  <c r="D71" i="13"/>
  <c r="D71" i="16" s="1"/>
  <c r="C71" i="13"/>
  <c r="C71" i="16" s="1"/>
  <c r="T71" i="16" s="1"/>
  <c r="P70" i="13"/>
  <c r="CM70" i="13" s="1"/>
  <c r="O70" i="13"/>
  <c r="O70" i="16" s="1"/>
  <c r="N70" i="13"/>
  <c r="N70" i="16" s="1"/>
  <c r="M70" i="13"/>
  <c r="M70" i="16" s="1"/>
  <c r="L70" i="13"/>
  <c r="L70" i="16" s="1"/>
  <c r="K70" i="13"/>
  <c r="K70" i="16" s="1"/>
  <c r="J70" i="13"/>
  <c r="J70" i="16" s="1"/>
  <c r="I70" i="13"/>
  <c r="I70" i="16" s="1"/>
  <c r="H70" i="13"/>
  <c r="H70" i="16" s="1"/>
  <c r="G70" i="13"/>
  <c r="F70" i="13"/>
  <c r="F70" i="16" s="1"/>
  <c r="E70" i="13"/>
  <c r="E70" i="16" s="1"/>
  <c r="D70" i="13"/>
  <c r="D70" i="16" s="1"/>
  <c r="C70" i="13"/>
  <c r="C70" i="16" s="1"/>
  <c r="T70" i="16" s="1"/>
  <c r="P69" i="13"/>
  <c r="CM69" i="13" s="1"/>
  <c r="O69" i="13"/>
  <c r="O69" i="16" s="1"/>
  <c r="N69" i="13"/>
  <c r="N69" i="16" s="1"/>
  <c r="M69" i="13"/>
  <c r="M69" i="16" s="1"/>
  <c r="L69" i="13"/>
  <c r="L69" i="16" s="1"/>
  <c r="K69" i="13"/>
  <c r="K69" i="16" s="1"/>
  <c r="J69" i="13"/>
  <c r="J69" i="16" s="1"/>
  <c r="I69" i="13"/>
  <c r="I69" i="16" s="1"/>
  <c r="H69" i="13"/>
  <c r="H69" i="16" s="1"/>
  <c r="G69" i="13"/>
  <c r="G69" i="16" s="1"/>
  <c r="F69" i="13"/>
  <c r="F69" i="16" s="1"/>
  <c r="E69" i="13"/>
  <c r="E69" i="16" s="1"/>
  <c r="D69" i="13"/>
  <c r="D69" i="16" s="1"/>
  <c r="C69" i="13"/>
  <c r="C69" i="16" s="1"/>
  <c r="T69" i="16" s="1"/>
  <c r="P68" i="13"/>
  <c r="O68" i="13"/>
  <c r="O68" i="16" s="1"/>
  <c r="N68" i="13"/>
  <c r="N68" i="16" s="1"/>
  <c r="M68" i="13"/>
  <c r="M68" i="16" s="1"/>
  <c r="L68" i="13"/>
  <c r="L68" i="16" s="1"/>
  <c r="K68" i="13"/>
  <c r="K68" i="16" s="1"/>
  <c r="J68" i="13"/>
  <c r="J68" i="16" s="1"/>
  <c r="I68" i="13"/>
  <c r="I68" i="16" s="1"/>
  <c r="H68" i="13"/>
  <c r="H68" i="16" s="1"/>
  <c r="G68" i="13"/>
  <c r="G68" i="16" s="1"/>
  <c r="F68" i="13"/>
  <c r="F68" i="16" s="1"/>
  <c r="E68" i="13"/>
  <c r="E68" i="16" s="1"/>
  <c r="D68" i="13"/>
  <c r="C68" i="13"/>
  <c r="C68" i="16" s="1"/>
  <c r="T68" i="16" s="1"/>
  <c r="P67" i="13"/>
  <c r="O67" i="13"/>
  <c r="O67" i="16" s="1"/>
  <c r="N67" i="13"/>
  <c r="N67" i="16" s="1"/>
  <c r="M67" i="13"/>
  <c r="M67" i="16" s="1"/>
  <c r="L67" i="13"/>
  <c r="L67" i="16" s="1"/>
  <c r="K67" i="13"/>
  <c r="K67" i="16" s="1"/>
  <c r="J67" i="13"/>
  <c r="J67" i="16" s="1"/>
  <c r="I67" i="13"/>
  <c r="I67" i="16" s="1"/>
  <c r="H67" i="13"/>
  <c r="G67" i="13"/>
  <c r="G67" i="16" s="1"/>
  <c r="F67" i="13"/>
  <c r="F67" i="16" s="1"/>
  <c r="E67" i="13"/>
  <c r="E67" i="16" s="1"/>
  <c r="D67" i="13"/>
  <c r="D67" i="16" s="1"/>
  <c r="C67" i="13"/>
  <c r="C67" i="16" s="1"/>
  <c r="T67" i="16" s="1"/>
  <c r="P66" i="13"/>
  <c r="P66" i="16" s="1"/>
  <c r="O66" i="13"/>
  <c r="O66" i="16" s="1"/>
  <c r="N66" i="13"/>
  <c r="M66" i="13"/>
  <c r="M66" i="16" s="1"/>
  <c r="L66" i="13"/>
  <c r="L66" i="16" s="1"/>
  <c r="K66" i="13"/>
  <c r="K66" i="16" s="1"/>
  <c r="J66" i="13"/>
  <c r="J66" i="16" s="1"/>
  <c r="I66" i="13"/>
  <c r="I66" i="16" s="1"/>
  <c r="H66" i="13"/>
  <c r="H66" i="16" s="1"/>
  <c r="G66" i="13"/>
  <c r="G66" i="16" s="1"/>
  <c r="F66" i="13"/>
  <c r="F66" i="16" s="1"/>
  <c r="E66" i="13"/>
  <c r="E66" i="16" s="1"/>
  <c r="D66" i="13"/>
  <c r="D66" i="16" s="1"/>
  <c r="C66" i="13"/>
  <c r="C66" i="16" s="1"/>
  <c r="T66" i="16" s="1"/>
  <c r="P65" i="13"/>
  <c r="P65" i="16" s="1"/>
  <c r="O65" i="13"/>
  <c r="O65" i="16" s="1"/>
  <c r="N65" i="13"/>
  <c r="N65" i="16" s="1"/>
  <c r="M65" i="13"/>
  <c r="M65" i="16" s="1"/>
  <c r="L65" i="13"/>
  <c r="L65" i="16" s="1"/>
  <c r="K65" i="13"/>
  <c r="K65" i="16" s="1"/>
  <c r="J65" i="13"/>
  <c r="J65" i="16" s="1"/>
  <c r="I65" i="13"/>
  <c r="I65" i="16" s="1"/>
  <c r="H65" i="13"/>
  <c r="H65" i="16" s="1"/>
  <c r="G65" i="13"/>
  <c r="G65" i="16" s="1"/>
  <c r="F65" i="13"/>
  <c r="F65" i="16" s="1"/>
  <c r="E65" i="13"/>
  <c r="E65" i="16" s="1"/>
  <c r="D65" i="13"/>
  <c r="D65" i="16" s="1"/>
  <c r="C65" i="13"/>
  <c r="C65" i="16" s="1"/>
  <c r="T65" i="16" s="1"/>
  <c r="P64" i="13"/>
  <c r="P64" i="16" s="1"/>
  <c r="O64" i="13"/>
  <c r="O64" i="16" s="1"/>
  <c r="N64" i="13"/>
  <c r="M64" i="13"/>
  <c r="M64" i="16" s="1"/>
  <c r="L64" i="13"/>
  <c r="L64" i="16" s="1"/>
  <c r="K64" i="13"/>
  <c r="K64" i="16" s="1"/>
  <c r="J64" i="13"/>
  <c r="J64" i="16" s="1"/>
  <c r="I64" i="13"/>
  <c r="I64" i="16" s="1"/>
  <c r="H64" i="13"/>
  <c r="H64" i="16" s="1"/>
  <c r="G64" i="13"/>
  <c r="G64" i="16" s="1"/>
  <c r="F64" i="13"/>
  <c r="F64" i="16" s="1"/>
  <c r="E64" i="13"/>
  <c r="E64" i="16" s="1"/>
  <c r="D64" i="13"/>
  <c r="D64" i="16" s="1"/>
  <c r="C64" i="13"/>
  <c r="C64" i="16" s="1"/>
  <c r="T64" i="16" s="1"/>
  <c r="P63" i="13"/>
  <c r="P63" i="16" s="1"/>
  <c r="O63" i="13"/>
  <c r="O63" i="16" s="1"/>
  <c r="N63" i="13"/>
  <c r="N63" i="16" s="1"/>
  <c r="M63" i="13"/>
  <c r="M63" i="16" s="1"/>
  <c r="L63" i="13"/>
  <c r="L63" i="16" s="1"/>
  <c r="K63" i="13"/>
  <c r="J63" i="13"/>
  <c r="J63" i="16" s="1"/>
  <c r="I63" i="13"/>
  <c r="H63" i="13"/>
  <c r="H63" i="16" s="1"/>
  <c r="G63" i="13"/>
  <c r="G63" i="16" s="1"/>
  <c r="F63" i="13"/>
  <c r="F63" i="16" s="1"/>
  <c r="E63" i="13"/>
  <c r="E63" i="16" s="1"/>
  <c r="D63" i="13"/>
  <c r="D63" i="16" s="1"/>
  <c r="C63" i="13"/>
  <c r="C63" i="16" s="1"/>
  <c r="T63" i="16" s="1"/>
  <c r="P62" i="13"/>
  <c r="P62" i="16" s="1"/>
  <c r="O62" i="13"/>
  <c r="O62" i="16" s="1"/>
  <c r="N62" i="13"/>
  <c r="M62" i="13"/>
  <c r="M62" i="16" s="1"/>
  <c r="L62" i="13"/>
  <c r="L62" i="16" s="1"/>
  <c r="K62" i="13"/>
  <c r="K62" i="16" s="1"/>
  <c r="J62" i="13"/>
  <c r="J62" i="16" s="1"/>
  <c r="I62" i="13"/>
  <c r="I62" i="16" s="1"/>
  <c r="H62" i="13"/>
  <c r="H62" i="16" s="1"/>
  <c r="G62" i="13"/>
  <c r="G62" i="16" s="1"/>
  <c r="F62" i="13"/>
  <c r="F62" i="16" s="1"/>
  <c r="E62" i="13"/>
  <c r="E62" i="16" s="1"/>
  <c r="D62" i="13"/>
  <c r="D62" i="16" s="1"/>
  <c r="C62" i="13"/>
  <c r="C62" i="16" s="1"/>
  <c r="T62" i="16" s="1"/>
  <c r="P61" i="13"/>
  <c r="O61" i="13"/>
  <c r="O61" i="16" s="1"/>
  <c r="N61" i="13"/>
  <c r="N61" i="16" s="1"/>
  <c r="M61" i="13"/>
  <c r="M61" i="16" s="1"/>
  <c r="L61" i="13"/>
  <c r="L61" i="16" s="1"/>
  <c r="K61" i="13"/>
  <c r="K61" i="16" s="1"/>
  <c r="J61" i="13"/>
  <c r="J61" i="16" s="1"/>
  <c r="I61" i="13"/>
  <c r="I61" i="16" s="1"/>
  <c r="H61" i="13"/>
  <c r="H61" i="16" s="1"/>
  <c r="G61" i="13"/>
  <c r="F61" i="13"/>
  <c r="F61" i="16" s="1"/>
  <c r="E61" i="13"/>
  <c r="E61" i="16" s="1"/>
  <c r="D61" i="13"/>
  <c r="D61" i="16" s="1"/>
  <c r="C61" i="13"/>
  <c r="C61" i="16" s="1"/>
  <c r="T61" i="16" s="1"/>
  <c r="P60" i="13"/>
  <c r="P60" i="16" s="1"/>
  <c r="O60" i="13"/>
  <c r="O60" i="16" s="1"/>
  <c r="N60" i="13"/>
  <c r="N60" i="16" s="1"/>
  <c r="M60" i="13"/>
  <c r="L60" i="13"/>
  <c r="L60" i="16" s="1"/>
  <c r="K60" i="13"/>
  <c r="K60" i="16" s="1"/>
  <c r="J60" i="13"/>
  <c r="J60" i="16" s="1"/>
  <c r="I60" i="13"/>
  <c r="I60" i="16" s="1"/>
  <c r="H60" i="13"/>
  <c r="H60" i="16" s="1"/>
  <c r="G60" i="13"/>
  <c r="G60" i="16" s="1"/>
  <c r="F60" i="13"/>
  <c r="F60" i="16" s="1"/>
  <c r="E60" i="13"/>
  <c r="E60" i="16" s="1"/>
  <c r="D60" i="13"/>
  <c r="D60" i="16" s="1"/>
  <c r="C60" i="13"/>
  <c r="C60" i="16" s="1"/>
  <c r="T60" i="16" s="1"/>
  <c r="P59" i="13"/>
  <c r="O59" i="13"/>
  <c r="O59" i="16" s="1"/>
  <c r="N59" i="13"/>
  <c r="N59" i="16" s="1"/>
  <c r="M59" i="13"/>
  <c r="M59" i="16" s="1"/>
  <c r="L59" i="13"/>
  <c r="L59" i="16" s="1"/>
  <c r="K59" i="13"/>
  <c r="K59" i="16" s="1"/>
  <c r="J59" i="13"/>
  <c r="J59" i="16" s="1"/>
  <c r="I59" i="13"/>
  <c r="I59" i="16" s="1"/>
  <c r="H59" i="13"/>
  <c r="H59" i="16" s="1"/>
  <c r="G59" i="13"/>
  <c r="G59" i="16" s="1"/>
  <c r="F59" i="13"/>
  <c r="E59" i="13"/>
  <c r="E59" i="16" s="1"/>
  <c r="D59" i="13"/>
  <c r="D59" i="16" s="1"/>
  <c r="C59" i="13"/>
  <c r="C59" i="16" s="1"/>
  <c r="T59" i="16" s="1"/>
  <c r="P58" i="13"/>
  <c r="O58" i="13"/>
  <c r="O58" i="16" s="1"/>
  <c r="N58" i="13"/>
  <c r="N58" i="16" s="1"/>
  <c r="M58" i="13"/>
  <c r="M58" i="16" s="1"/>
  <c r="L58" i="13"/>
  <c r="L58" i="16" s="1"/>
  <c r="K58" i="13"/>
  <c r="K58" i="16" s="1"/>
  <c r="J58" i="13"/>
  <c r="J58" i="16" s="1"/>
  <c r="I58" i="13"/>
  <c r="I58" i="16" s="1"/>
  <c r="H58" i="13"/>
  <c r="H58" i="16" s="1"/>
  <c r="G58" i="13"/>
  <c r="G58" i="16" s="1"/>
  <c r="F58" i="13"/>
  <c r="F58" i="16" s="1"/>
  <c r="E58" i="13"/>
  <c r="E58" i="16" s="1"/>
  <c r="D58" i="13"/>
  <c r="D58" i="16" s="1"/>
  <c r="C58" i="13"/>
  <c r="C58" i="16" s="1"/>
  <c r="T58" i="16" s="1"/>
  <c r="P57" i="13"/>
  <c r="CM57" i="13" s="1"/>
  <c r="O57" i="13"/>
  <c r="O57" i="16" s="1"/>
  <c r="N57" i="13"/>
  <c r="N57" i="16" s="1"/>
  <c r="M57" i="13"/>
  <c r="M57" i="16" s="1"/>
  <c r="L57" i="13"/>
  <c r="L57" i="16" s="1"/>
  <c r="K57" i="13"/>
  <c r="K57" i="16" s="1"/>
  <c r="J57" i="13"/>
  <c r="J57" i="16" s="1"/>
  <c r="I57" i="13"/>
  <c r="I57" i="16" s="1"/>
  <c r="H57" i="13"/>
  <c r="H57" i="16" s="1"/>
  <c r="G57" i="13"/>
  <c r="G57" i="16" s="1"/>
  <c r="F57" i="13"/>
  <c r="F57" i="16" s="1"/>
  <c r="E57" i="13"/>
  <c r="E57" i="16" s="1"/>
  <c r="D57" i="13"/>
  <c r="D57" i="16" s="1"/>
  <c r="C57" i="13"/>
  <c r="C57" i="16" s="1"/>
  <c r="T57" i="16" s="1"/>
  <c r="P56" i="13"/>
  <c r="O56" i="13"/>
  <c r="O56" i="16" s="1"/>
  <c r="N56" i="13"/>
  <c r="N56" i="16" s="1"/>
  <c r="M56" i="13"/>
  <c r="M56" i="16" s="1"/>
  <c r="L56" i="13"/>
  <c r="L56" i="16" s="1"/>
  <c r="K56" i="13"/>
  <c r="K56" i="16" s="1"/>
  <c r="J56" i="13"/>
  <c r="J56" i="16" s="1"/>
  <c r="I56" i="13"/>
  <c r="I56" i="16" s="1"/>
  <c r="H56" i="13"/>
  <c r="H56" i="16" s="1"/>
  <c r="G56" i="13"/>
  <c r="G56" i="16" s="1"/>
  <c r="F56" i="13"/>
  <c r="E56" i="13"/>
  <c r="E56" i="16" s="1"/>
  <c r="D56" i="13"/>
  <c r="D56" i="16" s="1"/>
  <c r="C56" i="13"/>
  <c r="C56" i="16" s="1"/>
  <c r="T56" i="16" s="1"/>
  <c r="P55" i="13"/>
  <c r="CM55" i="13" s="1"/>
  <c r="O55" i="13"/>
  <c r="O55" i="16" s="1"/>
  <c r="N55" i="13"/>
  <c r="N55" i="16" s="1"/>
  <c r="M55" i="13"/>
  <c r="M55" i="16" s="1"/>
  <c r="L55" i="13"/>
  <c r="L55" i="16" s="1"/>
  <c r="K55" i="13"/>
  <c r="K55" i="16" s="1"/>
  <c r="J55" i="13"/>
  <c r="I55" i="13"/>
  <c r="I55" i="16" s="1"/>
  <c r="H55" i="13"/>
  <c r="H55" i="16" s="1"/>
  <c r="G55" i="13"/>
  <c r="G55" i="16" s="1"/>
  <c r="F55" i="13"/>
  <c r="F55" i="16" s="1"/>
  <c r="E55" i="13"/>
  <c r="E55" i="16" s="1"/>
  <c r="D55" i="13"/>
  <c r="D55" i="16" s="1"/>
  <c r="C55" i="13"/>
  <c r="C55" i="16" s="1"/>
  <c r="T55" i="16" s="1"/>
  <c r="P54" i="13"/>
  <c r="O54" i="13"/>
  <c r="O54" i="16" s="1"/>
  <c r="N54" i="13"/>
  <c r="N54" i="16" s="1"/>
  <c r="M54" i="13"/>
  <c r="M54" i="16" s="1"/>
  <c r="L54" i="13"/>
  <c r="L54" i="16" s="1"/>
  <c r="K54" i="13"/>
  <c r="K54" i="16" s="1"/>
  <c r="J54" i="13"/>
  <c r="J54" i="16" s="1"/>
  <c r="I54" i="13"/>
  <c r="I54" i="16" s="1"/>
  <c r="H54" i="13"/>
  <c r="H54" i="16" s="1"/>
  <c r="G54" i="13"/>
  <c r="G54" i="16" s="1"/>
  <c r="F54" i="13"/>
  <c r="F54" i="16" s="1"/>
  <c r="E54" i="13"/>
  <c r="E54" i="16" s="1"/>
  <c r="D54" i="13"/>
  <c r="D54" i="16" s="1"/>
  <c r="C54" i="13"/>
  <c r="C54" i="16" s="1"/>
  <c r="T54" i="16" s="1"/>
  <c r="P53" i="13"/>
  <c r="P53" i="16" s="1"/>
  <c r="O53" i="13"/>
  <c r="O53" i="16" s="1"/>
  <c r="N53" i="13"/>
  <c r="N53" i="16" s="1"/>
  <c r="M53" i="13"/>
  <c r="M53" i="16" s="1"/>
  <c r="L53" i="13"/>
  <c r="L53" i="16" s="1"/>
  <c r="K53" i="13"/>
  <c r="K53" i="16" s="1"/>
  <c r="J53" i="13"/>
  <c r="J53" i="16" s="1"/>
  <c r="I53" i="13"/>
  <c r="I53" i="16" s="1"/>
  <c r="H53" i="13"/>
  <c r="G53" i="13"/>
  <c r="G53" i="16" s="1"/>
  <c r="F53" i="13"/>
  <c r="F53" i="16" s="1"/>
  <c r="E53" i="13"/>
  <c r="E53" i="16" s="1"/>
  <c r="D53" i="13"/>
  <c r="D53" i="16" s="1"/>
  <c r="C53" i="13"/>
  <c r="C53" i="16" s="1"/>
  <c r="T53" i="16" s="1"/>
  <c r="P52" i="13"/>
  <c r="P52" i="16" s="1"/>
  <c r="O52" i="13"/>
  <c r="O52" i="16" s="1"/>
  <c r="N52" i="13"/>
  <c r="N52" i="16" s="1"/>
  <c r="M52" i="13"/>
  <c r="M52" i="16" s="1"/>
  <c r="L52" i="13"/>
  <c r="L52" i="16" s="1"/>
  <c r="K52" i="13"/>
  <c r="K52" i="16" s="1"/>
  <c r="J52" i="13"/>
  <c r="J52" i="16" s="1"/>
  <c r="I52" i="13"/>
  <c r="I52" i="16" s="1"/>
  <c r="H52" i="13"/>
  <c r="H52" i="16" s="1"/>
  <c r="G52" i="13"/>
  <c r="G52" i="16" s="1"/>
  <c r="F52" i="13"/>
  <c r="F52" i="16" s="1"/>
  <c r="E52" i="13"/>
  <c r="E52" i="16" s="1"/>
  <c r="D52" i="13"/>
  <c r="D52" i="16" s="1"/>
  <c r="C52" i="13"/>
  <c r="C52" i="16" s="1"/>
  <c r="T52" i="16" s="1"/>
  <c r="P51" i="13"/>
  <c r="O51" i="13"/>
  <c r="O51" i="16" s="1"/>
  <c r="N51" i="13"/>
  <c r="N51" i="16" s="1"/>
  <c r="M51" i="13"/>
  <c r="M51" i="16" s="1"/>
  <c r="L51" i="13"/>
  <c r="L51" i="16" s="1"/>
  <c r="K51" i="13"/>
  <c r="K51" i="16" s="1"/>
  <c r="J51" i="13"/>
  <c r="J51" i="16" s="1"/>
  <c r="I51" i="13"/>
  <c r="I51" i="16" s="1"/>
  <c r="H51" i="13"/>
  <c r="H51" i="16" s="1"/>
  <c r="G51" i="13"/>
  <c r="G51" i="16" s="1"/>
  <c r="F51" i="13"/>
  <c r="F51" i="16" s="1"/>
  <c r="E51" i="13"/>
  <c r="D51" i="13"/>
  <c r="D51" i="16" s="1"/>
  <c r="C51" i="13"/>
  <c r="C51" i="16" s="1"/>
  <c r="T51" i="16" s="1"/>
  <c r="P50" i="13"/>
  <c r="P50" i="16" s="1"/>
  <c r="O50" i="13"/>
  <c r="O50" i="16" s="1"/>
  <c r="N50" i="13"/>
  <c r="N50" i="16" s="1"/>
  <c r="M50" i="13"/>
  <c r="M50" i="16" s="1"/>
  <c r="L50" i="13"/>
  <c r="L50" i="16" s="1"/>
  <c r="K50" i="13"/>
  <c r="K50" i="16" s="1"/>
  <c r="J50" i="13"/>
  <c r="J50" i="16" s="1"/>
  <c r="I50" i="13"/>
  <c r="I50" i="16" s="1"/>
  <c r="H50" i="13"/>
  <c r="G50" i="13"/>
  <c r="G50" i="16" s="1"/>
  <c r="F50" i="13"/>
  <c r="F50" i="16" s="1"/>
  <c r="E50" i="13"/>
  <c r="E50" i="16" s="1"/>
  <c r="D50" i="13"/>
  <c r="D50" i="16" s="1"/>
  <c r="C50" i="13"/>
  <c r="C50" i="16" s="1"/>
  <c r="T50" i="16" s="1"/>
  <c r="P49" i="13"/>
  <c r="O49" i="13"/>
  <c r="O49" i="16" s="1"/>
  <c r="N49" i="13"/>
  <c r="M49" i="13"/>
  <c r="M49" i="16" s="1"/>
  <c r="L49" i="13"/>
  <c r="L49" i="16" s="1"/>
  <c r="K49" i="13"/>
  <c r="K49" i="16" s="1"/>
  <c r="J49" i="13"/>
  <c r="J49" i="16" s="1"/>
  <c r="I49" i="13"/>
  <c r="I49" i="16" s="1"/>
  <c r="H49" i="13"/>
  <c r="H49" i="16" s="1"/>
  <c r="G49" i="13"/>
  <c r="G49" i="16" s="1"/>
  <c r="F49" i="13"/>
  <c r="F49" i="16" s="1"/>
  <c r="E49" i="13"/>
  <c r="E49" i="16" s="1"/>
  <c r="D49" i="13"/>
  <c r="D49" i="16" s="1"/>
  <c r="C49" i="13"/>
  <c r="C49" i="16" s="1"/>
  <c r="T49" i="16" s="1"/>
  <c r="P48" i="13"/>
  <c r="P48" i="16" s="1"/>
  <c r="O48" i="13"/>
  <c r="O48" i="16" s="1"/>
  <c r="N48" i="13"/>
  <c r="N48" i="16" s="1"/>
  <c r="M48" i="13"/>
  <c r="M48" i="16" s="1"/>
  <c r="L48" i="13"/>
  <c r="L48" i="16" s="1"/>
  <c r="K48" i="13"/>
  <c r="K48" i="16" s="1"/>
  <c r="J48" i="13"/>
  <c r="J48" i="16" s="1"/>
  <c r="I48" i="13"/>
  <c r="I48" i="16" s="1"/>
  <c r="H48" i="13"/>
  <c r="H48" i="16" s="1"/>
  <c r="G48" i="13"/>
  <c r="G48" i="16" s="1"/>
  <c r="F48" i="13"/>
  <c r="E48" i="13"/>
  <c r="E48" i="16" s="1"/>
  <c r="D48" i="13"/>
  <c r="D48" i="16" s="1"/>
  <c r="C48" i="13"/>
  <c r="C48" i="16" s="1"/>
  <c r="T48" i="16" s="1"/>
  <c r="P47" i="13"/>
  <c r="O47" i="13"/>
  <c r="O47" i="16" s="1"/>
  <c r="N47" i="13"/>
  <c r="N47" i="16" s="1"/>
  <c r="M47" i="13"/>
  <c r="M47" i="16" s="1"/>
  <c r="L47" i="13"/>
  <c r="K47" i="13"/>
  <c r="K47" i="16" s="1"/>
  <c r="J47" i="13"/>
  <c r="J47" i="16" s="1"/>
  <c r="I47" i="13"/>
  <c r="I47" i="16" s="1"/>
  <c r="H47" i="13"/>
  <c r="H47" i="16" s="1"/>
  <c r="G47" i="13"/>
  <c r="G47" i="16" s="1"/>
  <c r="F47" i="13"/>
  <c r="F47" i="16" s="1"/>
  <c r="E47" i="13"/>
  <c r="E47" i="16" s="1"/>
  <c r="D47" i="13"/>
  <c r="D47" i="16" s="1"/>
  <c r="C47" i="13"/>
  <c r="C47" i="16" s="1"/>
  <c r="T47" i="16" s="1"/>
  <c r="P46" i="13"/>
  <c r="P46" i="16" s="1"/>
  <c r="O46" i="13"/>
  <c r="N46" i="13"/>
  <c r="N46" i="16" s="1"/>
  <c r="M46" i="13"/>
  <c r="M46" i="16" s="1"/>
  <c r="L46" i="13"/>
  <c r="L46" i="16" s="1"/>
  <c r="K46" i="13"/>
  <c r="K46" i="16" s="1"/>
  <c r="J46" i="13"/>
  <c r="J46" i="16" s="1"/>
  <c r="I46" i="13"/>
  <c r="I46" i="16" s="1"/>
  <c r="H46" i="13"/>
  <c r="H46" i="16" s="1"/>
  <c r="G46" i="13"/>
  <c r="G46" i="16" s="1"/>
  <c r="F46" i="13"/>
  <c r="F46" i="16" s="1"/>
  <c r="E46" i="13"/>
  <c r="E46" i="16" s="1"/>
  <c r="D46" i="13"/>
  <c r="D46" i="16" s="1"/>
  <c r="C46" i="13"/>
  <c r="C46" i="16" s="1"/>
  <c r="T46" i="16" s="1"/>
  <c r="O44" i="13"/>
  <c r="O44" i="16" s="1"/>
  <c r="N44" i="13"/>
  <c r="M44" i="13"/>
  <c r="M44" i="16" s="1"/>
  <c r="L44" i="13"/>
  <c r="L44" i="16" s="1"/>
  <c r="K44" i="13"/>
  <c r="K44" i="16" s="1"/>
  <c r="J44" i="13"/>
  <c r="J44" i="16" s="1"/>
  <c r="I44" i="13"/>
  <c r="I44" i="16" s="1"/>
  <c r="H44" i="13"/>
  <c r="H44" i="16" s="1"/>
  <c r="G44" i="13"/>
  <c r="G44" i="16" s="1"/>
  <c r="F44" i="13"/>
  <c r="F44" i="16" s="1"/>
  <c r="E44" i="13"/>
  <c r="E44" i="16" s="1"/>
  <c r="D44" i="13"/>
  <c r="D44" i="16" s="1"/>
  <c r="C44" i="13"/>
  <c r="C44" i="16" s="1"/>
  <c r="T44" i="16" s="1"/>
  <c r="P43" i="13"/>
  <c r="P43" i="16" s="1"/>
  <c r="O43" i="13"/>
  <c r="O43" i="16" s="1"/>
  <c r="N43" i="13"/>
  <c r="N43" i="16" s="1"/>
  <c r="M43" i="13"/>
  <c r="M43" i="16" s="1"/>
  <c r="L43" i="13"/>
  <c r="L43" i="16" s="1"/>
  <c r="K43" i="13"/>
  <c r="K43" i="16" s="1"/>
  <c r="J43" i="13"/>
  <c r="J43" i="16" s="1"/>
  <c r="I43" i="13"/>
  <c r="I43" i="16" s="1"/>
  <c r="H43" i="13"/>
  <c r="H43" i="16" s="1"/>
  <c r="G43" i="13"/>
  <c r="G43" i="16" s="1"/>
  <c r="F43" i="13"/>
  <c r="E43" i="13"/>
  <c r="E43" i="16" s="1"/>
  <c r="D43" i="13"/>
  <c r="D43" i="16" s="1"/>
  <c r="C43" i="13"/>
  <c r="C43" i="16" s="1"/>
  <c r="T43" i="16" s="1"/>
  <c r="P42" i="13"/>
  <c r="O42" i="13"/>
  <c r="O42" i="16" s="1"/>
  <c r="N42" i="13"/>
  <c r="N42" i="16" s="1"/>
  <c r="M42" i="13"/>
  <c r="M42" i="16" s="1"/>
  <c r="L42" i="13"/>
  <c r="L42" i="16" s="1"/>
  <c r="K42" i="13"/>
  <c r="K42" i="16" s="1"/>
  <c r="J42" i="13"/>
  <c r="J42" i="16" s="1"/>
  <c r="I42" i="13"/>
  <c r="I42" i="16" s="1"/>
  <c r="H42" i="13"/>
  <c r="H42" i="16" s="1"/>
  <c r="G42" i="13"/>
  <c r="G42" i="16" s="1"/>
  <c r="F42" i="13"/>
  <c r="F42" i="16" s="1"/>
  <c r="E42" i="13"/>
  <c r="E42" i="16" s="1"/>
  <c r="D42" i="13"/>
  <c r="D42" i="16" s="1"/>
  <c r="C42" i="13"/>
  <c r="C42" i="16" s="1"/>
  <c r="T42" i="16" s="1"/>
  <c r="P41" i="13"/>
  <c r="O41" i="13"/>
  <c r="O41" i="16" s="1"/>
  <c r="N41" i="13"/>
  <c r="N41" i="16" s="1"/>
  <c r="M41" i="13"/>
  <c r="M41" i="16" s="1"/>
  <c r="L41" i="13"/>
  <c r="L41" i="16" s="1"/>
  <c r="K41" i="13"/>
  <c r="K41" i="16" s="1"/>
  <c r="J41" i="13"/>
  <c r="J41" i="16" s="1"/>
  <c r="I41" i="13"/>
  <c r="I41" i="16" s="1"/>
  <c r="H41" i="13"/>
  <c r="H41" i="16" s="1"/>
  <c r="G41" i="13"/>
  <c r="F41" i="13"/>
  <c r="F41" i="16" s="1"/>
  <c r="E41" i="13"/>
  <c r="E41" i="16" s="1"/>
  <c r="D41" i="13"/>
  <c r="D41" i="16" s="1"/>
  <c r="C41" i="13"/>
  <c r="C41" i="16" s="1"/>
  <c r="T41" i="16" s="1"/>
  <c r="P40" i="13"/>
  <c r="P40" i="16" s="1"/>
  <c r="O40" i="13"/>
  <c r="N40" i="13"/>
  <c r="N40" i="16" s="1"/>
  <c r="M40" i="13"/>
  <c r="L40" i="13"/>
  <c r="L40" i="16" s="1"/>
  <c r="K40" i="13"/>
  <c r="K40" i="16" s="1"/>
  <c r="J40" i="13"/>
  <c r="I40" i="13"/>
  <c r="I40" i="16" s="1"/>
  <c r="H40" i="13"/>
  <c r="H40" i="16" s="1"/>
  <c r="G40" i="13"/>
  <c r="G40" i="16" s="1"/>
  <c r="F40" i="13"/>
  <c r="F40" i="16" s="1"/>
  <c r="E40" i="13"/>
  <c r="E40" i="16" s="1"/>
  <c r="D40" i="13"/>
  <c r="D40" i="16" s="1"/>
  <c r="C40" i="13"/>
  <c r="C40" i="16" s="1"/>
  <c r="T40" i="16" s="1"/>
  <c r="P39" i="13"/>
  <c r="CM39" i="13" s="1"/>
  <c r="O39" i="13"/>
  <c r="O39" i="16" s="1"/>
  <c r="N39" i="13"/>
  <c r="N39" i="16" s="1"/>
  <c r="M39" i="13"/>
  <c r="M39" i="16" s="1"/>
  <c r="L39" i="13"/>
  <c r="L39" i="16" s="1"/>
  <c r="K39" i="13"/>
  <c r="K39" i="16" s="1"/>
  <c r="J39" i="13"/>
  <c r="I39" i="13"/>
  <c r="I39" i="16" s="1"/>
  <c r="H39" i="13"/>
  <c r="H39" i="16" s="1"/>
  <c r="G39" i="13"/>
  <c r="G39" i="16" s="1"/>
  <c r="F39" i="13"/>
  <c r="F39" i="16" s="1"/>
  <c r="E39" i="13"/>
  <c r="E39" i="16" s="1"/>
  <c r="D39" i="13"/>
  <c r="D39" i="16" s="1"/>
  <c r="C39" i="13"/>
  <c r="C39" i="16" s="1"/>
  <c r="T39" i="16" s="1"/>
  <c r="P38" i="13"/>
  <c r="P38" i="16" s="1"/>
  <c r="O38" i="13"/>
  <c r="O38" i="16" s="1"/>
  <c r="N38" i="13"/>
  <c r="N38" i="16" s="1"/>
  <c r="M38" i="13"/>
  <c r="M38" i="16" s="1"/>
  <c r="L38" i="13"/>
  <c r="L38" i="16" s="1"/>
  <c r="K38" i="13"/>
  <c r="K38" i="16" s="1"/>
  <c r="J38" i="13"/>
  <c r="J38" i="16" s="1"/>
  <c r="I38" i="13"/>
  <c r="I38" i="16" s="1"/>
  <c r="H38" i="13"/>
  <c r="G38" i="13"/>
  <c r="G38" i="16" s="1"/>
  <c r="F38" i="13"/>
  <c r="F38" i="16" s="1"/>
  <c r="E38" i="13"/>
  <c r="E38" i="16" s="1"/>
  <c r="D38" i="13"/>
  <c r="D38" i="16" s="1"/>
  <c r="C38" i="13"/>
  <c r="C38" i="16" s="1"/>
  <c r="T38" i="16" s="1"/>
  <c r="P37" i="13"/>
  <c r="P37" i="16" s="1"/>
  <c r="O37" i="13"/>
  <c r="O37" i="16" s="1"/>
  <c r="N37" i="13"/>
  <c r="N37" i="16" s="1"/>
  <c r="M37" i="13"/>
  <c r="M37" i="16" s="1"/>
  <c r="L37" i="13"/>
  <c r="L37" i="16" s="1"/>
  <c r="K37" i="13"/>
  <c r="K37" i="16" s="1"/>
  <c r="J37" i="13"/>
  <c r="J37" i="16" s="1"/>
  <c r="I37" i="13"/>
  <c r="I37" i="16" s="1"/>
  <c r="H37" i="13"/>
  <c r="H37" i="16" s="1"/>
  <c r="G37" i="13"/>
  <c r="G37" i="16" s="1"/>
  <c r="F37" i="13"/>
  <c r="F37" i="16" s="1"/>
  <c r="E37" i="13"/>
  <c r="E37" i="16" s="1"/>
  <c r="D37" i="13"/>
  <c r="C37" i="13"/>
  <c r="C37" i="16" s="1"/>
  <c r="T37" i="16" s="1"/>
  <c r="P36" i="13"/>
  <c r="P36" i="16" s="1"/>
  <c r="O36" i="13"/>
  <c r="O36" i="16" s="1"/>
  <c r="N36" i="13"/>
  <c r="N36" i="16" s="1"/>
  <c r="M36" i="13"/>
  <c r="M36" i="16" s="1"/>
  <c r="L36" i="13"/>
  <c r="L36" i="16" s="1"/>
  <c r="K36" i="13"/>
  <c r="K36" i="16" s="1"/>
  <c r="J36" i="13"/>
  <c r="J36" i="16" s="1"/>
  <c r="I36" i="13"/>
  <c r="H36" i="13"/>
  <c r="H36" i="16" s="1"/>
  <c r="G36" i="13"/>
  <c r="G36" i="16" s="1"/>
  <c r="F36" i="13"/>
  <c r="F36" i="16" s="1"/>
  <c r="E36" i="13"/>
  <c r="E36" i="16" s="1"/>
  <c r="D36" i="13"/>
  <c r="D36" i="16" s="1"/>
  <c r="C36" i="13"/>
  <c r="C36" i="16" s="1"/>
  <c r="T36" i="16" s="1"/>
  <c r="P35" i="13"/>
  <c r="CM35" i="13" s="1"/>
  <c r="O35" i="13"/>
  <c r="O35" i="16" s="1"/>
  <c r="N35" i="13"/>
  <c r="N35" i="16" s="1"/>
  <c r="M35" i="13"/>
  <c r="M35" i="16" s="1"/>
  <c r="L35" i="13"/>
  <c r="L35" i="16" s="1"/>
  <c r="K35" i="13"/>
  <c r="K35" i="16" s="1"/>
  <c r="J35" i="13"/>
  <c r="J35" i="16" s="1"/>
  <c r="I35" i="13"/>
  <c r="I35" i="16" s="1"/>
  <c r="H35" i="13"/>
  <c r="H35" i="16" s="1"/>
  <c r="G35" i="13"/>
  <c r="G35" i="16" s="1"/>
  <c r="F35" i="13"/>
  <c r="F35" i="16" s="1"/>
  <c r="E35" i="13"/>
  <c r="E35" i="16" s="1"/>
  <c r="D35" i="13"/>
  <c r="C35" i="13"/>
  <c r="C35" i="16" s="1"/>
  <c r="T35" i="16" s="1"/>
  <c r="S34" i="13"/>
  <c r="S34" i="16" s="1"/>
  <c r="P28" i="13"/>
  <c r="P28" i="16" s="1"/>
  <c r="O28" i="13"/>
  <c r="O28" i="16" s="1"/>
  <c r="N28" i="13"/>
  <c r="N28" i="16" s="1"/>
  <c r="M28" i="13"/>
  <c r="M28" i="16" s="1"/>
  <c r="L28" i="13"/>
  <c r="K28" i="13"/>
  <c r="K28" i="16" s="1"/>
  <c r="J28" i="13"/>
  <c r="J28" i="16" s="1"/>
  <c r="I28" i="13"/>
  <c r="I28" i="16" s="1"/>
  <c r="H28" i="13"/>
  <c r="H28" i="16" s="1"/>
  <c r="G28" i="13"/>
  <c r="G28" i="16" s="1"/>
  <c r="F28" i="13"/>
  <c r="F28" i="16" s="1"/>
  <c r="E28" i="13"/>
  <c r="E28" i="16" s="1"/>
  <c r="D28" i="13"/>
  <c r="D28" i="16" s="1"/>
  <c r="D26" i="13"/>
  <c r="D26" i="16" s="1"/>
  <c r="C26" i="13"/>
  <c r="C26" i="16" s="1"/>
  <c r="T26" i="16" s="1"/>
  <c r="D25" i="13"/>
  <c r="D25" i="16" s="1"/>
  <c r="C25" i="13"/>
  <c r="C25" i="16" s="1"/>
  <c r="T25" i="16" s="1"/>
  <c r="D24" i="13"/>
  <c r="D24" i="16" s="1"/>
  <c r="C24" i="13"/>
  <c r="C24" i="16" s="1"/>
  <c r="T24" i="16" s="1"/>
  <c r="D23" i="13"/>
  <c r="C23" i="13"/>
  <c r="C23" i="16" s="1"/>
  <c r="T23" i="16" s="1"/>
  <c r="D22" i="13"/>
  <c r="D22" i="16" s="1"/>
  <c r="C22" i="13"/>
  <c r="C22" i="16" s="1"/>
  <c r="T22" i="16" s="1"/>
  <c r="D21" i="13"/>
  <c r="D21" i="16" s="1"/>
  <c r="C21" i="13"/>
  <c r="C21" i="16" s="1"/>
  <c r="T21" i="16" s="1"/>
  <c r="D20" i="13"/>
  <c r="D20" i="16" s="1"/>
  <c r="C20" i="13"/>
  <c r="C20" i="16" s="1"/>
  <c r="T20" i="16" s="1"/>
  <c r="D19" i="13"/>
  <c r="D19" i="16" s="1"/>
  <c r="C19" i="13"/>
  <c r="C19" i="16" s="1"/>
  <c r="T19" i="16" s="1"/>
  <c r="D18" i="13"/>
  <c r="D18" i="16" s="1"/>
  <c r="C18" i="13"/>
  <c r="C18" i="16" s="1"/>
  <c r="T18" i="16" s="1"/>
  <c r="D17" i="13"/>
  <c r="D17" i="16" s="1"/>
  <c r="C17" i="13"/>
  <c r="C17" i="16" s="1"/>
  <c r="T17" i="16" s="1"/>
  <c r="P16" i="13"/>
  <c r="P16" i="16" s="1"/>
  <c r="O16" i="13"/>
  <c r="O16" i="16" s="1"/>
  <c r="N16" i="13"/>
  <c r="N16" i="16" s="1"/>
  <c r="M16" i="13"/>
  <c r="M16" i="16" s="1"/>
  <c r="L16" i="13"/>
  <c r="L16" i="16" s="1"/>
  <c r="K16" i="13"/>
  <c r="K16" i="16" s="1"/>
  <c r="J16" i="13"/>
  <c r="J16" i="16" s="1"/>
  <c r="I16" i="13"/>
  <c r="I16" i="16" s="1"/>
  <c r="H16" i="13"/>
  <c r="H16" i="16" s="1"/>
  <c r="G16" i="13"/>
  <c r="G16" i="16" s="1"/>
  <c r="F16" i="13"/>
  <c r="F16" i="16" s="1"/>
  <c r="E16" i="13"/>
  <c r="E16" i="16" s="1"/>
  <c r="D16" i="13"/>
  <c r="D16" i="16" s="1"/>
  <c r="C16" i="13"/>
  <c r="C16" i="16" s="1"/>
  <c r="T16" i="16" s="1"/>
  <c r="S15" i="13"/>
  <c r="S15" i="16" s="1"/>
  <c r="P13" i="13"/>
  <c r="BL26" i="13" s="1"/>
  <c r="O13" i="13"/>
  <c r="O13" i="16" s="1"/>
  <c r="N13" i="13"/>
  <c r="N13" i="16" s="1"/>
  <c r="M13" i="13"/>
  <c r="M13" i="16" s="1"/>
  <c r="L13" i="13"/>
  <c r="L13" i="16" s="1"/>
  <c r="K13" i="13"/>
  <c r="BG26" i="13" s="1"/>
  <c r="J13" i="13"/>
  <c r="I13" i="13"/>
  <c r="I13" i="16" s="1"/>
  <c r="H13" i="13"/>
  <c r="H13" i="16" s="1"/>
  <c r="G13" i="13"/>
  <c r="G13" i="16" s="1"/>
  <c r="F13" i="13"/>
  <c r="F13" i="16" s="1"/>
  <c r="E13" i="13"/>
  <c r="E13" i="16" s="1"/>
  <c r="D13" i="13"/>
  <c r="AZ26" i="13" s="1"/>
  <c r="C13" i="13"/>
  <c r="C13" i="16" s="1"/>
  <c r="T13" i="16" s="1"/>
  <c r="P12" i="13"/>
  <c r="BL25" i="13" s="1"/>
  <c r="O12" i="13"/>
  <c r="BK180" i="13" s="1"/>
  <c r="N12" i="13"/>
  <c r="N12" i="16" s="1"/>
  <c r="M12" i="13"/>
  <c r="M12" i="16" s="1"/>
  <c r="L12" i="13"/>
  <c r="BH180" i="13" s="1"/>
  <c r="K12" i="13"/>
  <c r="K12" i="16" s="1"/>
  <c r="J12" i="13"/>
  <c r="J12" i="16" s="1"/>
  <c r="I12" i="13"/>
  <c r="I12" i="16" s="1"/>
  <c r="G12" i="13"/>
  <c r="G12" i="16" s="1"/>
  <c r="F12" i="13"/>
  <c r="BB180" i="13" s="1"/>
  <c r="E12" i="13"/>
  <c r="E12" i="16" s="1"/>
  <c r="D12" i="13"/>
  <c r="AZ25" i="13" s="1"/>
  <c r="C12" i="13"/>
  <c r="C12" i="16" s="1"/>
  <c r="T12" i="16" s="1"/>
  <c r="P11" i="13"/>
  <c r="P11" i="16" s="1"/>
  <c r="O11" i="13"/>
  <c r="O11" i="16" s="1"/>
  <c r="N11" i="13"/>
  <c r="N11" i="16" s="1"/>
  <c r="M11" i="13"/>
  <c r="M11" i="16" s="1"/>
  <c r="L11" i="13"/>
  <c r="L11" i="16" s="1"/>
  <c r="K11" i="13"/>
  <c r="BG24" i="13" s="1"/>
  <c r="J11" i="13"/>
  <c r="J11" i="16" s="1"/>
  <c r="I11" i="13"/>
  <c r="I11" i="16" s="1"/>
  <c r="H11" i="13"/>
  <c r="G11" i="13"/>
  <c r="G11" i="16" s="1"/>
  <c r="F11" i="13"/>
  <c r="BB179" i="13" s="1"/>
  <c r="E11" i="13"/>
  <c r="BA24" i="13" s="1"/>
  <c r="D11" i="13"/>
  <c r="D11" i="16" s="1"/>
  <c r="C11" i="13"/>
  <c r="C11" i="16" s="1"/>
  <c r="T11" i="16" s="1"/>
  <c r="P10" i="13"/>
  <c r="CM10" i="13" s="1"/>
  <c r="O10" i="13"/>
  <c r="O10" i="16" s="1"/>
  <c r="N10" i="13"/>
  <c r="N10" i="16" s="1"/>
  <c r="M10" i="13"/>
  <c r="BI178" i="13" s="1"/>
  <c r="L10" i="13"/>
  <c r="L10" i="16" s="1"/>
  <c r="K10" i="13"/>
  <c r="K10" i="16" s="1"/>
  <c r="BF23" i="13"/>
  <c r="I10" i="13"/>
  <c r="I10" i="16" s="1"/>
  <c r="H10" i="13"/>
  <c r="H10" i="16" s="1"/>
  <c r="G10" i="13"/>
  <c r="F10" i="13"/>
  <c r="F10" i="16" s="1"/>
  <c r="E10" i="13"/>
  <c r="BA23" i="13" s="1"/>
  <c r="D10" i="13"/>
  <c r="AZ23" i="13" s="1"/>
  <c r="C10" i="13"/>
  <c r="C10" i="16" s="1"/>
  <c r="T10" i="16" s="1"/>
  <c r="P9" i="13"/>
  <c r="O9" i="13"/>
  <c r="O9" i="16" s="1"/>
  <c r="N9" i="13"/>
  <c r="N9" i="16" s="1"/>
  <c r="M9" i="13"/>
  <c r="M9" i="16" s="1"/>
  <c r="L9" i="13"/>
  <c r="BH177" i="13" s="1"/>
  <c r="K9" i="13"/>
  <c r="K9" i="16" s="1"/>
  <c r="J9" i="13"/>
  <c r="J9" i="16" s="1"/>
  <c r="I9" i="13"/>
  <c r="I9" i="16" s="1"/>
  <c r="H9" i="13"/>
  <c r="H9" i="16" s="1"/>
  <c r="G9" i="13"/>
  <c r="G9" i="16" s="1"/>
  <c r="F9" i="13"/>
  <c r="F9" i="16" s="1"/>
  <c r="E9" i="13"/>
  <c r="E9" i="16" s="1"/>
  <c r="D9" i="13"/>
  <c r="C9" i="13"/>
  <c r="C9" i="16" s="1"/>
  <c r="T9" i="16" s="1"/>
  <c r="P8" i="13"/>
  <c r="P8" i="16" s="1"/>
  <c r="N8" i="13"/>
  <c r="N8" i="16" s="1"/>
  <c r="M8" i="13"/>
  <c r="M8" i="16" s="1"/>
  <c r="L8" i="13"/>
  <c r="K8" i="13"/>
  <c r="BG21" i="13" s="1"/>
  <c r="J8" i="13"/>
  <c r="BF21" i="13" s="1"/>
  <c r="I8" i="13"/>
  <c r="BE21" i="13" s="1"/>
  <c r="H8" i="13"/>
  <c r="H8" i="16" s="1"/>
  <c r="G8" i="13"/>
  <c r="G8" i="16" s="1"/>
  <c r="F8" i="13"/>
  <c r="F8" i="16" s="1"/>
  <c r="E8" i="13"/>
  <c r="BA21" i="13" s="1"/>
  <c r="D8" i="13"/>
  <c r="AZ21" i="13" s="1"/>
  <c r="C8" i="13"/>
  <c r="C8" i="16" s="1"/>
  <c r="T8" i="16" s="1"/>
  <c r="BL20" i="13"/>
  <c r="O7" i="16"/>
  <c r="N7" i="16"/>
  <c r="M7" i="16"/>
  <c r="BH175" i="13"/>
  <c r="K7" i="16"/>
  <c r="H7" i="13"/>
  <c r="H7" i="16" s="1"/>
  <c r="G7" i="13"/>
  <c r="G7" i="16" s="1"/>
  <c r="F7" i="13"/>
  <c r="F7" i="16" s="1"/>
  <c r="E7" i="13"/>
  <c r="BA20" i="13" s="1"/>
  <c r="D7" i="13"/>
  <c r="AZ20" i="13" s="1"/>
  <c r="C7" i="13"/>
  <c r="C7" i="16" s="1"/>
  <c r="T7" i="16" s="1"/>
  <c r="P6" i="13"/>
  <c r="P6" i="16" s="1"/>
  <c r="O6" i="13"/>
  <c r="BK19" i="13" s="1"/>
  <c r="N6" i="13"/>
  <c r="N6" i="16" s="1"/>
  <c r="M6" i="13"/>
  <c r="M6" i="16" s="1"/>
  <c r="L6" i="13"/>
  <c r="L6" i="16" s="1"/>
  <c r="K6" i="13"/>
  <c r="K6" i="16" s="1"/>
  <c r="J6" i="13"/>
  <c r="J6" i="16" s="1"/>
  <c r="I6" i="13"/>
  <c r="I6" i="16" s="1"/>
  <c r="H6" i="13"/>
  <c r="H6" i="16" s="1"/>
  <c r="G6" i="13"/>
  <c r="F6" i="13"/>
  <c r="BB174" i="13" s="1"/>
  <c r="E6" i="13"/>
  <c r="D6" i="13"/>
  <c r="D6" i="16" s="1"/>
  <c r="C6" i="13"/>
  <c r="C6" i="16" s="1"/>
  <c r="T6" i="16" s="1"/>
  <c r="P5" i="13"/>
  <c r="P5" i="16" s="1"/>
  <c r="O5" i="13"/>
  <c r="BK173" i="13" s="1"/>
  <c r="N5" i="13"/>
  <c r="N5" i="16" s="1"/>
  <c r="M5" i="13"/>
  <c r="M5" i="16" s="1"/>
  <c r="L5" i="13"/>
  <c r="L5" i="16" s="1"/>
  <c r="K5" i="13"/>
  <c r="BG18" i="13" s="1"/>
  <c r="J5" i="13"/>
  <c r="BF173" i="13" s="1"/>
  <c r="I5" i="13"/>
  <c r="I5" i="16" s="1"/>
  <c r="H5" i="13"/>
  <c r="H5" i="16" s="1"/>
  <c r="G5" i="13"/>
  <c r="G5" i="16" s="1"/>
  <c r="F5" i="13"/>
  <c r="E5" i="13"/>
  <c r="E5" i="16" s="1"/>
  <c r="D5" i="13"/>
  <c r="D5" i="16" s="1"/>
  <c r="C5" i="13"/>
  <c r="C5" i="16" s="1"/>
  <c r="T5" i="16" s="1"/>
  <c r="P4" i="13"/>
  <c r="BL172" i="13" s="1"/>
  <c r="O4" i="13"/>
  <c r="N4" i="13"/>
  <c r="N4" i="16" s="1"/>
  <c r="M4" i="13"/>
  <c r="M4" i="16" s="1"/>
  <c r="L4" i="13"/>
  <c r="L4" i="16" s="1"/>
  <c r="K4" i="13"/>
  <c r="K4" i="16" s="1"/>
  <c r="J4" i="13"/>
  <c r="BF172" i="13" s="1"/>
  <c r="I4" i="13"/>
  <c r="I4" i="16" s="1"/>
  <c r="H4" i="13"/>
  <c r="H4" i="16" s="1"/>
  <c r="G4" i="13"/>
  <c r="BC172" i="13" s="1"/>
  <c r="F4" i="13"/>
  <c r="BB17" i="13" s="1"/>
  <c r="E4" i="13"/>
  <c r="D4" i="13"/>
  <c r="D4" i="16" s="1"/>
  <c r="C4" i="13"/>
  <c r="C4" i="16" s="1"/>
  <c r="T4" i="16" s="1"/>
  <c r="O2" i="13"/>
  <c r="O169" i="13" s="1"/>
  <c r="O169" i="16" s="1"/>
  <c r="N2" i="13"/>
  <c r="AE2" i="13" s="1"/>
  <c r="M2" i="13"/>
  <c r="M2" i="16" s="1"/>
  <c r="L2" i="13"/>
  <c r="K2" i="13"/>
  <c r="K169" i="13" s="1"/>
  <c r="K169" i="16" s="1"/>
  <c r="J2" i="13"/>
  <c r="J2" i="16" s="1"/>
  <c r="I2" i="13"/>
  <c r="Z2" i="13" s="1"/>
  <c r="H2" i="13"/>
  <c r="H169" i="13" s="1"/>
  <c r="H169" i="16" s="1"/>
  <c r="G2" i="13"/>
  <c r="G169" i="13" s="1"/>
  <c r="G169" i="16" s="1"/>
  <c r="F2" i="13"/>
  <c r="W2" i="13" s="1"/>
  <c r="AI230" i="13"/>
  <c r="Q230" i="13"/>
  <c r="AI229" i="13"/>
  <c r="Q229" i="13"/>
  <c r="AI196" i="13"/>
  <c r="AH196" i="13"/>
  <c r="AI184" i="13"/>
  <c r="AH184" i="13"/>
  <c r="AH182" i="13"/>
  <c r="AI170" i="13"/>
  <c r="R169" i="13"/>
  <c r="R169" i="16" s="1"/>
  <c r="Q169" i="13"/>
  <c r="Q169" i="16" s="1"/>
  <c r="P169" i="13"/>
  <c r="P169" i="16" s="1"/>
  <c r="C169" i="13"/>
  <c r="C169" i="16" s="1"/>
  <c r="AI168" i="13"/>
  <c r="AI167" i="13"/>
  <c r="AI166" i="13"/>
  <c r="N164" i="13"/>
  <c r="J164" i="13"/>
  <c r="N162" i="13"/>
  <c r="J162" i="13"/>
  <c r="N161" i="13"/>
  <c r="J161" i="13"/>
  <c r="N159" i="13"/>
  <c r="J159" i="13"/>
  <c r="N158" i="13"/>
  <c r="J158" i="13"/>
  <c r="N156" i="13"/>
  <c r="J156" i="13"/>
  <c r="N155" i="13"/>
  <c r="J155" i="13"/>
  <c r="N153" i="13"/>
  <c r="J153" i="13"/>
  <c r="N152" i="13"/>
  <c r="AI152" i="13" s="1"/>
  <c r="AI149" i="13"/>
  <c r="AI148" i="13"/>
  <c r="AI147" i="13"/>
  <c r="AI145" i="13"/>
  <c r="AI141" i="13"/>
  <c r="Q141" i="13"/>
  <c r="AI140" i="13"/>
  <c r="Q140" i="13"/>
  <c r="AI139" i="13"/>
  <c r="E18" i="17" s="1"/>
  <c r="Q139" i="13"/>
  <c r="AI138" i="13"/>
  <c r="Q138" i="13"/>
  <c r="AI137" i="13"/>
  <c r="Q137" i="13"/>
  <c r="AI135" i="13"/>
  <c r="Q135" i="13"/>
  <c r="AI133" i="13"/>
  <c r="Q133" i="13"/>
  <c r="AI131" i="13"/>
  <c r="Q131" i="13"/>
  <c r="AI129" i="13"/>
  <c r="E26" i="17" s="1"/>
  <c r="Q129" i="13"/>
  <c r="AI128" i="13"/>
  <c r="Q128" i="13"/>
  <c r="AI125" i="13"/>
  <c r="AI117" i="13"/>
  <c r="AH117" i="13"/>
  <c r="AI110" i="13"/>
  <c r="AH110" i="13"/>
  <c r="AH109" i="13"/>
  <c r="AI97" i="13"/>
  <c r="AH97" i="13"/>
  <c r="AI85" i="13"/>
  <c r="AH85" i="13"/>
  <c r="AH84" i="13"/>
  <c r="AH83" i="13"/>
  <c r="AH81" i="13"/>
  <c r="AH46" i="13"/>
  <c r="AI34" i="13"/>
  <c r="AH34" i="13"/>
  <c r="AH16" i="13"/>
  <c r="AI15" i="13"/>
  <c r="AH15" i="13"/>
  <c r="CN2" i="13"/>
  <c r="CM2" i="13"/>
  <c r="AH2" i="13"/>
  <c r="AG2" i="13"/>
  <c r="Q188" i="12"/>
  <c r="Q188" i="15" s="1"/>
  <c r="Q187" i="12"/>
  <c r="Q187" i="15" s="1"/>
  <c r="P185" i="15"/>
  <c r="O185" i="15"/>
  <c r="N185" i="15"/>
  <c r="M185" i="15"/>
  <c r="L185" i="15"/>
  <c r="K185" i="15"/>
  <c r="J185" i="15"/>
  <c r="I185" i="15"/>
  <c r="H185" i="15"/>
  <c r="G185" i="15"/>
  <c r="F185" i="15"/>
  <c r="E185" i="15"/>
  <c r="D185" i="15"/>
  <c r="Q184" i="12"/>
  <c r="Q184" i="15" s="1"/>
  <c r="Q183" i="12"/>
  <c r="Q183" i="15" s="1"/>
  <c r="Q182" i="12"/>
  <c r="Q182" i="15" s="1"/>
  <c r="Q181" i="12"/>
  <c r="Q181" i="15" s="1"/>
  <c r="Q180" i="12"/>
  <c r="Q180" i="15" s="1"/>
  <c r="Q179" i="12"/>
  <c r="Q179" i="15" s="1"/>
  <c r="Q178" i="12"/>
  <c r="Q178" i="15" s="1"/>
  <c r="Q177" i="12"/>
  <c r="Q177" i="15" s="1"/>
  <c r="Q176" i="12"/>
  <c r="Q176" i="15" s="1"/>
  <c r="Q175" i="12"/>
  <c r="Q175" i="15" s="1"/>
  <c r="Q174" i="12"/>
  <c r="Q174" i="15" s="1"/>
  <c r="Q173" i="12"/>
  <c r="Q173" i="15" s="1"/>
  <c r="Q172" i="12"/>
  <c r="Q172" i="15" s="1"/>
  <c r="Q171" i="12"/>
  <c r="Q171" i="15" s="1"/>
  <c r="Q170" i="12"/>
  <c r="Q170" i="15" s="1"/>
  <c r="Q169" i="12"/>
  <c r="Q169" i="15" s="1"/>
  <c r="Q168" i="12"/>
  <c r="Q168" i="15" s="1"/>
  <c r="Q167" i="12"/>
  <c r="Q167" i="15" s="1"/>
  <c r="Q166" i="12"/>
  <c r="Q166" i="15" s="1"/>
  <c r="Q165" i="12"/>
  <c r="Q165" i="15" s="1"/>
  <c r="Q164" i="12"/>
  <c r="Q164" i="15" s="1"/>
  <c r="Q163" i="12"/>
  <c r="Q163" i="15" s="1"/>
  <c r="Q162" i="12"/>
  <c r="Q162" i="15" s="1"/>
  <c r="Q161" i="12"/>
  <c r="Q161" i="15" s="1"/>
  <c r="Q160" i="12"/>
  <c r="Q160" i="15" s="1"/>
  <c r="Q159" i="12"/>
  <c r="Q159" i="15" s="1"/>
  <c r="Q158" i="12"/>
  <c r="Q158" i="15" s="1"/>
  <c r="Q157" i="12"/>
  <c r="Q157" i="15" s="1"/>
  <c r="Q156" i="12"/>
  <c r="Q156" i="15" s="1"/>
  <c r="Q155" i="12"/>
  <c r="Q155" i="15" s="1"/>
  <c r="P153" i="15"/>
  <c r="O153" i="15"/>
  <c r="N153" i="15"/>
  <c r="M153" i="15"/>
  <c r="L153" i="15"/>
  <c r="K153" i="15"/>
  <c r="J153" i="15"/>
  <c r="I153" i="15"/>
  <c r="H153" i="15"/>
  <c r="G153" i="15"/>
  <c r="F153" i="15"/>
  <c r="E153" i="15"/>
  <c r="D153" i="15"/>
  <c r="Q152" i="12"/>
  <c r="Q152" i="15" s="1"/>
  <c r="Q151" i="12"/>
  <c r="Q151" i="15" s="1"/>
  <c r="Q150" i="12"/>
  <c r="Q150" i="15" s="1"/>
  <c r="Q149" i="12"/>
  <c r="Q149" i="15" s="1"/>
  <c r="Q148" i="12"/>
  <c r="Q148" i="15" s="1"/>
  <c r="Q147" i="12"/>
  <c r="Q147" i="15" s="1"/>
  <c r="Q146" i="12"/>
  <c r="Q146" i="15" s="1"/>
  <c r="Q145" i="12"/>
  <c r="Q145" i="15" s="1"/>
  <c r="Q144" i="12"/>
  <c r="Q144" i="15" s="1"/>
  <c r="Q143" i="12"/>
  <c r="Q143" i="15" s="1"/>
  <c r="P141" i="15"/>
  <c r="O141" i="15"/>
  <c r="M141" i="15"/>
  <c r="L141" i="15"/>
  <c r="K141" i="15"/>
  <c r="J141" i="15"/>
  <c r="I141" i="15"/>
  <c r="H141" i="15"/>
  <c r="G141" i="15"/>
  <c r="F141" i="15"/>
  <c r="E141" i="15"/>
  <c r="D141" i="15"/>
  <c r="Q140" i="12"/>
  <c r="Q140" i="15" s="1"/>
  <c r="Q139" i="12"/>
  <c r="Q139" i="15" s="1"/>
  <c r="Q138" i="12"/>
  <c r="Q138" i="15" s="1"/>
  <c r="Q137" i="12"/>
  <c r="Q137" i="15" s="1"/>
  <c r="Q136" i="12"/>
  <c r="Q136" i="15" s="1"/>
  <c r="Q135" i="12"/>
  <c r="Q135" i="15" s="1"/>
  <c r="Q134" i="12"/>
  <c r="Q134" i="15" s="1"/>
  <c r="Q133" i="12"/>
  <c r="Q133" i="15" s="1"/>
  <c r="Q132" i="12"/>
  <c r="Q132" i="15" s="1"/>
  <c r="Q131" i="12"/>
  <c r="Q131" i="15" s="1"/>
  <c r="Q130" i="12"/>
  <c r="Q130" i="15" s="1"/>
  <c r="Q129" i="12"/>
  <c r="Q129" i="15" s="1"/>
  <c r="R127" i="12"/>
  <c r="R127" i="15" s="1"/>
  <c r="Q127" i="12"/>
  <c r="Q127" i="15" s="1"/>
  <c r="P127" i="15"/>
  <c r="P123" i="15"/>
  <c r="O123" i="15"/>
  <c r="N123" i="15"/>
  <c r="M123" i="15"/>
  <c r="L123" i="15"/>
  <c r="K123" i="15"/>
  <c r="J123" i="15"/>
  <c r="I123" i="15"/>
  <c r="H123" i="15"/>
  <c r="G123" i="15"/>
  <c r="F123" i="15"/>
  <c r="E123" i="15"/>
  <c r="D123" i="15"/>
  <c r="Q122" i="12"/>
  <c r="Q122" i="15" s="1"/>
  <c r="Q121" i="12"/>
  <c r="Q121" i="15" s="1"/>
  <c r="Q120" i="12"/>
  <c r="Q120" i="15" s="1"/>
  <c r="Q119" i="12"/>
  <c r="Q119" i="15" s="1"/>
  <c r="Q118" i="12"/>
  <c r="Q118" i="15" s="1"/>
  <c r="Q115" i="12"/>
  <c r="Q115" i="15" s="1"/>
  <c r="Q114" i="12"/>
  <c r="Q114" i="15" s="1"/>
  <c r="Q113" i="12"/>
  <c r="Q113" i="15" s="1"/>
  <c r="Q112" i="12"/>
  <c r="Q112" i="15" s="1"/>
  <c r="Q111" i="12"/>
  <c r="Q111" i="15" s="1"/>
  <c r="Q107" i="12"/>
  <c r="Q107" i="15" s="1"/>
  <c r="Q106" i="12"/>
  <c r="Q106" i="15" s="1"/>
  <c r="Q105" i="12"/>
  <c r="Q105" i="15" s="1"/>
  <c r="Q104" i="12"/>
  <c r="Q104" i="15" s="1"/>
  <c r="Q103" i="12"/>
  <c r="Q103" i="15" s="1"/>
  <c r="Q102" i="12"/>
  <c r="Q102" i="15" s="1"/>
  <c r="Q101" i="12"/>
  <c r="Q101" i="15" s="1"/>
  <c r="Q100" i="12"/>
  <c r="Q100" i="15" s="1"/>
  <c r="Q99" i="12"/>
  <c r="Q99" i="15" s="1"/>
  <c r="Q98" i="12"/>
  <c r="Q98" i="15" s="1"/>
  <c r="Q95" i="12"/>
  <c r="Q95" i="15" s="1"/>
  <c r="Q94" i="12"/>
  <c r="Q94" i="15" s="1"/>
  <c r="Q93" i="12"/>
  <c r="Q93" i="15" s="1"/>
  <c r="Q92" i="12"/>
  <c r="Q92" i="15" s="1"/>
  <c r="Q91" i="12"/>
  <c r="Q91" i="15" s="1"/>
  <c r="Q90" i="12"/>
  <c r="Q90" i="15" s="1"/>
  <c r="Q89" i="12"/>
  <c r="Q89" i="15" s="1"/>
  <c r="Q88" i="12"/>
  <c r="Q88" i="15" s="1"/>
  <c r="Q87" i="12"/>
  <c r="Q87" i="15" s="1"/>
  <c r="Q86" i="12"/>
  <c r="Q86" i="15" s="1"/>
  <c r="Q81" i="12"/>
  <c r="Q81" i="15" s="1"/>
  <c r="Q80" i="12"/>
  <c r="Q80" i="15" s="1"/>
  <c r="Q79" i="12"/>
  <c r="Q79" i="15" s="1"/>
  <c r="Q78" i="12"/>
  <c r="Q78" i="15" s="1"/>
  <c r="Q77" i="12"/>
  <c r="Q77" i="15" s="1"/>
  <c r="Q76" i="12"/>
  <c r="Q76" i="15" s="1"/>
  <c r="Q75" i="12"/>
  <c r="Q75" i="15" s="1"/>
  <c r="Q74" i="12"/>
  <c r="Q74" i="15" s="1"/>
  <c r="Q73" i="12"/>
  <c r="Q73" i="15" s="1"/>
  <c r="Q72" i="12"/>
  <c r="Q72" i="15" s="1"/>
  <c r="Q71" i="12"/>
  <c r="Q71" i="15" s="1"/>
  <c r="Q70" i="12"/>
  <c r="Q70" i="15" s="1"/>
  <c r="Q69" i="12"/>
  <c r="Q69" i="15" s="1"/>
  <c r="Q68" i="12"/>
  <c r="Q68" i="15" s="1"/>
  <c r="Q67" i="12"/>
  <c r="Q67" i="15" s="1"/>
  <c r="Q66" i="12"/>
  <c r="Q66" i="15" s="1"/>
  <c r="Q65" i="12"/>
  <c r="Q65" i="15" s="1"/>
  <c r="Q64" i="12"/>
  <c r="Q64" i="15" s="1"/>
  <c r="Q63" i="12"/>
  <c r="Q63" i="15" s="1"/>
  <c r="Q62" i="12"/>
  <c r="Q62" i="15" s="1"/>
  <c r="Q61" i="12"/>
  <c r="Q61" i="15" s="1"/>
  <c r="Q60" i="12"/>
  <c r="Q60" i="15" s="1"/>
  <c r="Q59" i="12"/>
  <c r="Q59" i="15" s="1"/>
  <c r="Q58" i="12"/>
  <c r="Q58" i="15" s="1"/>
  <c r="Q57" i="12"/>
  <c r="Q57" i="15" s="1"/>
  <c r="Q56" i="12"/>
  <c r="Q56" i="15" s="1"/>
  <c r="Q55" i="12"/>
  <c r="Q55" i="15" s="1"/>
  <c r="Q54" i="12"/>
  <c r="Q54" i="15" s="1"/>
  <c r="Q53" i="12"/>
  <c r="Q53" i="15" s="1"/>
  <c r="Q52" i="12"/>
  <c r="Q52" i="15" s="1"/>
  <c r="Q51" i="12"/>
  <c r="Q51" i="15" s="1"/>
  <c r="Q50" i="12"/>
  <c r="Q50" i="15" s="1"/>
  <c r="Q49" i="12"/>
  <c r="Q49" i="15" s="1"/>
  <c r="Q48" i="12"/>
  <c r="Q48" i="15" s="1"/>
  <c r="Q47" i="12"/>
  <c r="Q46" i="12"/>
  <c r="Q46" i="15" s="1"/>
  <c r="Q44" i="12"/>
  <c r="Q44" i="15" s="1"/>
  <c r="Q43" i="12"/>
  <c r="Q43" i="15" s="1"/>
  <c r="Q42" i="12"/>
  <c r="Q42" i="15" s="1"/>
  <c r="Q41" i="12"/>
  <c r="Q41" i="15" s="1"/>
  <c r="Q40" i="12"/>
  <c r="Q40" i="15" s="1"/>
  <c r="Q39" i="12"/>
  <c r="Q39" i="15" s="1"/>
  <c r="Q38" i="12"/>
  <c r="Q38" i="15" s="1"/>
  <c r="Q37" i="12"/>
  <c r="Q37" i="15" s="1"/>
  <c r="Q36" i="12"/>
  <c r="Q36" i="15" s="1"/>
  <c r="Q35" i="12"/>
  <c r="Q35" i="15" s="1"/>
  <c r="Q28" i="12"/>
  <c r="Q28" i="15" s="1"/>
  <c r="Q26" i="12"/>
  <c r="Q26" i="15" s="1"/>
  <c r="Q25" i="12"/>
  <c r="Q25" i="15" s="1"/>
  <c r="Q24" i="12"/>
  <c r="Q24" i="15" s="1"/>
  <c r="Q23" i="12"/>
  <c r="Q23" i="15" s="1"/>
  <c r="Q22" i="12"/>
  <c r="Q22" i="15" s="1"/>
  <c r="Q21" i="12"/>
  <c r="Q21" i="15" s="1"/>
  <c r="Q20" i="12"/>
  <c r="Q20" i="15" s="1"/>
  <c r="Q19" i="12"/>
  <c r="Q19" i="15" s="1"/>
  <c r="Q18" i="12"/>
  <c r="Q18" i="15" s="1"/>
  <c r="Q17" i="12"/>
  <c r="Q17" i="15" s="1"/>
  <c r="Q16" i="12"/>
  <c r="Q16" i="15" s="1"/>
  <c r="Q13" i="12"/>
  <c r="Q13" i="15" s="1"/>
  <c r="Q12" i="12"/>
  <c r="Q12" i="15" s="1"/>
  <c r="Q11" i="12"/>
  <c r="Q10" i="12"/>
  <c r="Q10" i="15" s="1"/>
  <c r="Q9" i="12"/>
  <c r="Q9" i="15" s="1"/>
  <c r="Q8" i="12"/>
  <c r="Q8" i="15" s="1"/>
  <c r="Q7" i="12"/>
  <c r="Q7" i="15" s="1"/>
  <c r="Q6" i="12"/>
  <c r="Q6" i="15" s="1"/>
  <c r="Q5" i="12"/>
  <c r="Q4" i="12"/>
  <c r="Q4" i="15" s="1"/>
  <c r="X95" i="10"/>
  <c r="X99" i="10" s="1"/>
  <c r="F44" i="10"/>
  <c r="B44" i="10"/>
  <c r="H43" i="10"/>
  <c r="G43" i="10"/>
  <c r="D43" i="10"/>
  <c r="C43" i="10"/>
  <c r="G42" i="10"/>
  <c r="C42" i="10"/>
  <c r="H41" i="10"/>
  <c r="G41" i="10"/>
  <c r="D41" i="10"/>
  <c r="C41" i="10"/>
  <c r="H40" i="10"/>
  <c r="G40" i="10"/>
  <c r="D40" i="10"/>
  <c r="C40" i="10"/>
  <c r="H38" i="10"/>
  <c r="G38" i="10"/>
  <c r="D38" i="10"/>
  <c r="C38" i="10"/>
  <c r="H37" i="10"/>
  <c r="G37" i="10"/>
  <c r="D37" i="10"/>
  <c r="C37" i="10"/>
  <c r="G36" i="10"/>
  <c r="C36" i="10"/>
  <c r="H35" i="10"/>
  <c r="G35" i="10"/>
  <c r="D35" i="10"/>
  <c r="C35" i="10"/>
  <c r="H34" i="10"/>
  <c r="G34" i="10"/>
  <c r="D34" i="10"/>
  <c r="C34" i="10"/>
  <c r="H32" i="10"/>
  <c r="G32" i="10"/>
  <c r="D32" i="10"/>
  <c r="C32" i="10"/>
  <c r="H31" i="10"/>
  <c r="G31" i="10"/>
  <c r="F31" i="10"/>
  <c r="E31" i="10"/>
  <c r="D31" i="10"/>
  <c r="C31" i="10"/>
  <c r="B31" i="10"/>
  <c r="F30" i="10"/>
  <c r="E30" i="10"/>
  <c r="D30" i="10"/>
  <c r="C30" i="10"/>
  <c r="B30" i="10"/>
  <c r="F29" i="10"/>
  <c r="E29" i="10"/>
  <c r="D29" i="10"/>
  <c r="C29" i="10"/>
  <c r="B29" i="10"/>
  <c r="I28" i="10"/>
  <c r="H28" i="10"/>
  <c r="G28" i="10"/>
  <c r="F28" i="10"/>
  <c r="E28" i="10"/>
  <c r="D28" i="10"/>
  <c r="C28" i="10"/>
  <c r="B28" i="10"/>
  <c r="B232" i="9"/>
  <c r="S232" i="9" s="1"/>
  <c r="O231" i="9"/>
  <c r="N231" i="9"/>
  <c r="M231" i="9"/>
  <c r="L231" i="9"/>
  <c r="K231" i="9"/>
  <c r="J231" i="9"/>
  <c r="I231" i="9"/>
  <c r="H231" i="9"/>
  <c r="G231" i="9"/>
  <c r="F231" i="9"/>
  <c r="E231" i="9"/>
  <c r="D231" i="9"/>
  <c r="C231" i="9"/>
  <c r="B231" i="9"/>
  <c r="O230" i="9"/>
  <c r="N230" i="9"/>
  <c r="M230" i="9"/>
  <c r="L230" i="9"/>
  <c r="K230" i="9"/>
  <c r="J230" i="9"/>
  <c r="I230" i="9"/>
  <c r="H230" i="9"/>
  <c r="G230" i="9"/>
  <c r="F230" i="9"/>
  <c r="E230" i="9"/>
  <c r="D230" i="9"/>
  <c r="C230" i="9"/>
  <c r="B230" i="9"/>
  <c r="B229" i="9"/>
  <c r="S229" i="9" s="1"/>
  <c r="B228" i="9"/>
  <c r="S228" i="9" s="1"/>
  <c r="O227" i="9"/>
  <c r="N227" i="9"/>
  <c r="M227" i="9"/>
  <c r="L227" i="9"/>
  <c r="K227" i="9"/>
  <c r="J227" i="9"/>
  <c r="I227" i="9"/>
  <c r="H227" i="9"/>
  <c r="G227" i="9"/>
  <c r="F227" i="9"/>
  <c r="E227" i="9"/>
  <c r="D227" i="9"/>
  <c r="C227" i="9"/>
  <c r="B227" i="9"/>
  <c r="S227" i="9" s="1"/>
  <c r="O226" i="9"/>
  <c r="N226" i="9"/>
  <c r="M226" i="9"/>
  <c r="L226" i="9"/>
  <c r="K226" i="9"/>
  <c r="J226" i="9"/>
  <c r="I226" i="9"/>
  <c r="H226" i="9"/>
  <c r="G226" i="9"/>
  <c r="F226" i="9"/>
  <c r="E226" i="9"/>
  <c r="D226" i="9"/>
  <c r="C226" i="9"/>
  <c r="B226" i="9"/>
  <c r="S226" i="9" s="1"/>
  <c r="O225" i="9"/>
  <c r="N225" i="9"/>
  <c r="M225" i="9"/>
  <c r="L225" i="9"/>
  <c r="K225" i="9"/>
  <c r="J225" i="9"/>
  <c r="I225" i="9"/>
  <c r="H225" i="9"/>
  <c r="G225" i="9"/>
  <c r="F225" i="9"/>
  <c r="E225" i="9"/>
  <c r="D225" i="9"/>
  <c r="C225" i="9"/>
  <c r="B225" i="9"/>
  <c r="S225" i="9" s="1"/>
  <c r="O224" i="9"/>
  <c r="N224" i="9"/>
  <c r="M224" i="9"/>
  <c r="L224" i="9"/>
  <c r="K224" i="9"/>
  <c r="J224" i="9"/>
  <c r="I224" i="9"/>
  <c r="H224" i="9"/>
  <c r="G224" i="9"/>
  <c r="F224" i="9"/>
  <c r="E224" i="9"/>
  <c r="D224" i="9"/>
  <c r="C224" i="9"/>
  <c r="B224" i="9"/>
  <c r="S224" i="9" s="1"/>
  <c r="O223" i="9"/>
  <c r="N223" i="9"/>
  <c r="M223" i="9"/>
  <c r="L223" i="9"/>
  <c r="K223" i="9"/>
  <c r="J223" i="9"/>
  <c r="I223" i="9"/>
  <c r="H223" i="9"/>
  <c r="G223" i="9"/>
  <c r="F223" i="9"/>
  <c r="E223" i="9"/>
  <c r="D223" i="9"/>
  <c r="C223" i="9"/>
  <c r="B223" i="9"/>
  <c r="S223" i="9" s="1"/>
  <c r="O222" i="9"/>
  <c r="N222" i="9"/>
  <c r="M222" i="9"/>
  <c r="L222" i="9"/>
  <c r="K222" i="9"/>
  <c r="J222" i="9"/>
  <c r="I222" i="9"/>
  <c r="H222" i="9"/>
  <c r="G222" i="9"/>
  <c r="F222" i="9"/>
  <c r="E222" i="9"/>
  <c r="D222" i="9"/>
  <c r="C222" i="9"/>
  <c r="B222" i="9"/>
  <c r="S222" i="9" s="1"/>
  <c r="O221" i="9"/>
  <c r="N221" i="9"/>
  <c r="M221" i="9"/>
  <c r="L221" i="9"/>
  <c r="K221" i="9"/>
  <c r="J221" i="9"/>
  <c r="I221" i="9"/>
  <c r="H221" i="9"/>
  <c r="G221" i="9"/>
  <c r="F221" i="9"/>
  <c r="E221" i="9"/>
  <c r="D221" i="9"/>
  <c r="C221" i="9"/>
  <c r="B221" i="9"/>
  <c r="S221" i="9" s="1"/>
  <c r="O220" i="9"/>
  <c r="N220" i="9"/>
  <c r="M220" i="9"/>
  <c r="L220" i="9"/>
  <c r="K220" i="9"/>
  <c r="J220" i="9"/>
  <c r="I220" i="9"/>
  <c r="H220" i="9"/>
  <c r="G220" i="9"/>
  <c r="F220" i="9"/>
  <c r="E220" i="9"/>
  <c r="D220" i="9"/>
  <c r="C220" i="9"/>
  <c r="B220" i="9"/>
  <c r="S220" i="9" s="1"/>
  <c r="O219" i="9"/>
  <c r="N219" i="9"/>
  <c r="M219" i="9"/>
  <c r="L219" i="9"/>
  <c r="K219" i="9"/>
  <c r="J219" i="9"/>
  <c r="I219" i="9"/>
  <c r="H219" i="9"/>
  <c r="G219" i="9"/>
  <c r="F219" i="9"/>
  <c r="E219" i="9"/>
  <c r="D219" i="9"/>
  <c r="C219" i="9"/>
  <c r="B219" i="9"/>
  <c r="S219" i="9" s="1"/>
  <c r="O218" i="9"/>
  <c r="N218" i="9"/>
  <c r="M218" i="9"/>
  <c r="L218" i="9"/>
  <c r="K218" i="9"/>
  <c r="J218" i="9"/>
  <c r="I218" i="9"/>
  <c r="H218" i="9"/>
  <c r="G218" i="9"/>
  <c r="F218" i="9"/>
  <c r="E218" i="9"/>
  <c r="D218" i="9"/>
  <c r="C218" i="9"/>
  <c r="B218" i="9"/>
  <c r="S218" i="9" s="1"/>
  <c r="O217" i="9"/>
  <c r="N217" i="9"/>
  <c r="M217" i="9"/>
  <c r="L217" i="9"/>
  <c r="K217" i="9"/>
  <c r="J217" i="9"/>
  <c r="I217" i="9"/>
  <c r="H217" i="9"/>
  <c r="G217" i="9"/>
  <c r="F217" i="9"/>
  <c r="E217" i="9"/>
  <c r="D217" i="9"/>
  <c r="C217" i="9"/>
  <c r="B217" i="9"/>
  <c r="S217" i="9" s="1"/>
  <c r="O216" i="9"/>
  <c r="N216" i="9"/>
  <c r="M216" i="9"/>
  <c r="L216" i="9"/>
  <c r="K216" i="9"/>
  <c r="J216" i="9"/>
  <c r="I216" i="9"/>
  <c r="H216" i="9"/>
  <c r="G216" i="9"/>
  <c r="F216" i="9"/>
  <c r="E216" i="9"/>
  <c r="D216" i="9"/>
  <c r="C216" i="9"/>
  <c r="B216" i="9"/>
  <c r="S216" i="9" s="1"/>
  <c r="O215" i="9"/>
  <c r="N215" i="9"/>
  <c r="M215" i="9"/>
  <c r="L215" i="9"/>
  <c r="K215" i="9"/>
  <c r="J215" i="9"/>
  <c r="I215" i="9"/>
  <c r="H215" i="9"/>
  <c r="G215" i="9"/>
  <c r="F215" i="9"/>
  <c r="E215" i="9"/>
  <c r="D215" i="9"/>
  <c r="C215" i="9"/>
  <c r="B215" i="9"/>
  <c r="S215" i="9" s="1"/>
  <c r="O214" i="9"/>
  <c r="N214" i="9"/>
  <c r="M214" i="9"/>
  <c r="L214" i="9"/>
  <c r="K214" i="9"/>
  <c r="J214" i="9"/>
  <c r="I214" i="9"/>
  <c r="H214" i="9"/>
  <c r="G214" i="9"/>
  <c r="F214" i="9"/>
  <c r="E214" i="9"/>
  <c r="D214" i="9"/>
  <c r="C214" i="9"/>
  <c r="B214" i="9"/>
  <c r="S214" i="9" s="1"/>
  <c r="O213" i="9"/>
  <c r="N213" i="9"/>
  <c r="M213" i="9"/>
  <c r="L213" i="9"/>
  <c r="K213" i="9"/>
  <c r="J213" i="9"/>
  <c r="I213" i="9"/>
  <c r="H213" i="9"/>
  <c r="G213" i="9"/>
  <c r="F213" i="9"/>
  <c r="E213" i="9"/>
  <c r="D213" i="9"/>
  <c r="C213" i="9"/>
  <c r="B213" i="9"/>
  <c r="S213" i="9" s="1"/>
  <c r="O212" i="9"/>
  <c r="N212" i="9"/>
  <c r="M212" i="9"/>
  <c r="L212" i="9"/>
  <c r="K212" i="9"/>
  <c r="J212" i="9"/>
  <c r="I212" i="9"/>
  <c r="H212" i="9"/>
  <c r="G212" i="9"/>
  <c r="F212" i="9"/>
  <c r="E212" i="9"/>
  <c r="D212" i="9"/>
  <c r="C212" i="9"/>
  <c r="B212" i="9"/>
  <c r="S212" i="9" s="1"/>
  <c r="O211" i="9"/>
  <c r="N211" i="9"/>
  <c r="M211" i="9"/>
  <c r="L211" i="9"/>
  <c r="K211" i="9"/>
  <c r="J211" i="9"/>
  <c r="I211" i="9"/>
  <c r="H211" i="9"/>
  <c r="G211" i="9"/>
  <c r="F211" i="9"/>
  <c r="E211" i="9"/>
  <c r="D211" i="9"/>
  <c r="C211" i="9"/>
  <c r="B211" i="9"/>
  <c r="S211" i="9" s="1"/>
  <c r="O210" i="9"/>
  <c r="N210" i="9"/>
  <c r="M210" i="9"/>
  <c r="L210" i="9"/>
  <c r="K210" i="9"/>
  <c r="J210" i="9"/>
  <c r="I210" i="9"/>
  <c r="H210" i="9"/>
  <c r="G210" i="9"/>
  <c r="F210" i="9"/>
  <c r="E210" i="9"/>
  <c r="D210" i="9"/>
  <c r="C210" i="9"/>
  <c r="B210" i="9"/>
  <c r="S210" i="9" s="1"/>
  <c r="O209" i="9"/>
  <c r="N209" i="9"/>
  <c r="M209" i="9"/>
  <c r="L209" i="9"/>
  <c r="K209" i="9"/>
  <c r="J209" i="9"/>
  <c r="I209" i="9"/>
  <c r="H209" i="9"/>
  <c r="G209" i="9"/>
  <c r="F209" i="9"/>
  <c r="E209" i="9"/>
  <c r="D209" i="9"/>
  <c r="C209" i="9"/>
  <c r="B209" i="9"/>
  <c r="S209" i="9" s="1"/>
  <c r="O208" i="9"/>
  <c r="N208" i="9"/>
  <c r="M208" i="9"/>
  <c r="L208" i="9"/>
  <c r="K208" i="9"/>
  <c r="J208" i="9"/>
  <c r="I208" i="9"/>
  <c r="H208" i="9"/>
  <c r="G208" i="9"/>
  <c r="F208" i="9"/>
  <c r="E208" i="9"/>
  <c r="D208" i="9"/>
  <c r="C208" i="9"/>
  <c r="B208" i="9"/>
  <c r="S208" i="9" s="1"/>
  <c r="O207" i="9"/>
  <c r="N207" i="9"/>
  <c r="M207" i="9"/>
  <c r="L207" i="9"/>
  <c r="K207" i="9"/>
  <c r="J207" i="9"/>
  <c r="I207" i="9"/>
  <c r="H207" i="9"/>
  <c r="G207" i="9"/>
  <c r="F207" i="9"/>
  <c r="E207" i="9"/>
  <c r="D207" i="9"/>
  <c r="C207" i="9"/>
  <c r="B207" i="9"/>
  <c r="S207" i="9" s="1"/>
  <c r="O206" i="9"/>
  <c r="N206" i="9"/>
  <c r="M206" i="9"/>
  <c r="L206" i="9"/>
  <c r="K206" i="9"/>
  <c r="J206" i="9"/>
  <c r="I206" i="9"/>
  <c r="H206" i="9"/>
  <c r="G206" i="9"/>
  <c r="F206" i="9"/>
  <c r="E206" i="9"/>
  <c r="D206" i="9"/>
  <c r="C206" i="9"/>
  <c r="B206" i="9"/>
  <c r="S206" i="9" s="1"/>
  <c r="O205" i="9"/>
  <c r="N205" i="9"/>
  <c r="M205" i="9"/>
  <c r="L205" i="9"/>
  <c r="K205" i="9"/>
  <c r="J205" i="9"/>
  <c r="I205" i="9"/>
  <c r="H205" i="9"/>
  <c r="G205" i="9"/>
  <c r="F205" i="9"/>
  <c r="E205" i="9"/>
  <c r="D205" i="9"/>
  <c r="C205" i="9"/>
  <c r="B205" i="9"/>
  <c r="S205" i="9" s="1"/>
  <c r="O204" i="9"/>
  <c r="N204" i="9"/>
  <c r="M204" i="9"/>
  <c r="L204" i="9"/>
  <c r="K204" i="9"/>
  <c r="J204" i="9"/>
  <c r="I204" i="9"/>
  <c r="H204" i="9"/>
  <c r="G204" i="9"/>
  <c r="F204" i="9"/>
  <c r="E204" i="9"/>
  <c r="D204" i="9"/>
  <c r="C204" i="9"/>
  <c r="B204" i="9"/>
  <c r="S204" i="9" s="1"/>
  <c r="O203" i="9"/>
  <c r="N203" i="9"/>
  <c r="M203" i="9"/>
  <c r="L203" i="9"/>
  <c r="K203" i="9"/>
  <c r="J203" i="9"/>
  <c r="I203" i="9"/>
  <c r="H203" i="9"/>
  <c r="G203" i="9"/>
  <c r="F203" i="9"/>
  <c r="E203" i="9"/>
  <c r="D203" i="9"/>
  <c r="C203" i="9"/>
  <c r="B203" i="9"/>
  <c r="S203" i="9" s="1"/>
  <c r="O202" i="9"/>
  <c r="N202" i="9"/>
  <c r="M202" i="9"/>
  <c r="L202" i="9"/>
  <c r="K202" i="9"/>
  <c r="J202" i="9"/>
  <c r="I202" i="9"/>
  <c r="H202" i="9"/>
  <c r="G202" i="9"/>
  <c r="F202" i="9"/>
  <c r="E202" i="9"/>
  <c r="D202" i="9"/>
  <c r="C202" i="9"/>
  <c r="B202" i="9"/>
  <c r="S202" i="9" s="1"/>
  <c r="O201" i="9"/>
  <c r="N201" i="9"/>
  <c r="M201" i="9"/>
  <c r="L201" i="9"/>
  <c r="K201" i="9"/>
  <c r="J201" i="9"/>
  <c r="I201" i="9"/>
  <c r="H201" i="9"/>
  <c r="G201" i="9"/>
  <c r="F201" i="9"/>
  <c r="E201" i="9"/>
  <c r="D201" i="9"/>
  <c r="C201" i="9"/>
  <c r="B201" i="9"/>
  <c r="S201" i="9" s="1"/>
  <c r="O200" i="9"/>
  <c r="N200" i="9"/>
  <c r="M200" i="9"/>
  <c r="L200" i="9"/>
  <c r="K200" i="9"/>
  <c r="J200" i="9"/>
  <c r="I200" i="9"/>
  <c r="H200" i="9"/>
  <c r="G200" i="9"/>
  <c r="F200" i="9"/>
  <c r="E200" i="9"/>
  <c r="D200" i="9"/>
  <c r="C200" i="9"/>
  <c r="B200" i="9"/>
  <c r="S200" i="9" s="1"/>
  <c r="O199" i="9"/>
  <c r="N199" i="9"/>
  <c r="M199" i="9"/>
  <c r="L199" i="9"/>
  <c r="K199" i="9"/>
  <c r="J199" i="9"/>
  <c r="I199" i="9"/>
  <c r="H199" i="9"/>
  <c r="G199" i="9"/>
  <c r="F199" i="9"/>
  <c r="E199" i="9"/>
  <c r="D199" i="9"/>
  <c r="C199" i="9"/>
  <c r="B199" i="9"/>
  <c r="S199" i="9" s="1"/>
  <c r="O198" i="9"/>
  <c r="N198" i="9"/>
  <c r="M198" i="9"/>
  <c r="L198" i="9"/>
  <c r="K198" i="9"/>
  <c r="J198" i="9"/>
  <c r="I198" i="9"/>
  <c r="H198" i="9"/>
  <c r="G198" i="9"/>
  <c r="F198" i="9"/>
  <c r="E198" i="9"/>
  <c r="D198" i="9"/>
  <c r="C198" i="9"/>
  <c r="B198" i="9"/>
  <c r="S198" i="9" s="1"/>
  <c r="P197" i="9"/>
  <c r="O197" i="9"/>
  <c r="N197" i="9"/>
  <c r="M197" i="9"/>
  <c r="L197" i="9"/>
  <c r="K197" i="9"/>
  <c r="J197" i="9"/>
  <c r="I197" i="9"/>
  <c r="H197" i="9"/>
  <c r="G197" i="9"/>
  <c r="F197" i="9"/>
  <c r="E197" i="9"/>
  <c r="D197" i="9"/>
  <c r="C197" i="9"/>
  <c r="B197" i="9"/>
  <c r="S197" i="9" s="1"/>
  <c r="B196" i="9"/>
  <c r="S196" i="9" s="1"/>
  <c r="O195" i="9"/>
  <c r="N195" i="9"/>
  <c r="M195" i="9"/>
  <c r="L195" i="9"/>
  <c r="K195" i="9"/>
  <c r="J195" i="9"/>
  <c r="I195" i="9"/>
  <c r="H195" i="9"/>
  <c r="G195" i="9"/>
  <c r="F195" i="9"/>
  <c r="E195" i="9"/>
  <c r="D195" i="9"/>
  <c r="C195" i="9"/>
  <c r="B195" i="9"/>
  <c r="S195" i="9" s="1"/>
  <c r="O194" i="9"/>
  <c r="N194" i="9"/>
  <c r="M194" i="9"/>
  <c r="L194" i="9"/>
  <c r="K194" i="9"/>
  <c r="J194" i="9"/>
  <c r="I194" i="9"/>
  <c r="H194" i="9"/>
  <c r="G194" i="9"/>
  <c r="F194" i="9"/>
  <c r="E194" i="9"/>
  <c r="D194" i="9"/>
  <c r="C194" i="9"/>
  <c r="B194" i="9"/>
  <c r="S194" i="9" s="1"/>
  <c r="O193" i="9"/>
  <c r="N193" i="9"/>
  <c r="M193" i="9"/>
  <c r="L193" i="9"/>
  <c r="K193" i="9"/>
  <c r="J193" i="9"/>
  <c r="I193" i="9"/>
  <c r="H193" i="9"/>
  <c r="G193" i="9"/>
  <c r="F193" i="9"/>
  <c r="E193" i="9"/>
  <c r="D193" i="9"/>
  <c r="C193" i="9"/>
  <c r="B193" i="9"/>
  <c r="S193" i="9" s="1"/>
  <c r="O192" i="9"/>
  <c r="N192" i="9"/>
  <c r="M192" i="9"/>
  <c r="L192" i="9"/>
  <c r="K192" i="9"/>
  <c r="J192" i="9"/>
  <c r="I192" i="9"/>
  <c r="H192" i="9"/>
  <c r="G192" i="9"/>
  <c r="F192" i="9"/>
  <c r="E192" i="9"/>
  <c r="D192" i="9"/>
  <c r="C192" i="9"/>
  <c r="B192" i="9"/>
  <c r="S192" i="9" s="1"/>
  <c r="O191" i="9"/>
  <c r="N191" i="9"/>
  <c r="M191" i="9"/>
  <c r="L191" i="9"/>
  <c r="K191" i="9"/>
  <c r="J191" i="9"/>
  <c r="I191" i="9"/>
  <c r="H191" i="9"/>
  <c r="G191" i="9"/>
  <c r="F191" i="9"/>
  <c r="E191" i="9"/>
  <c r="D191" i="9"/>
  <c r="C191" i="9"/>
  <c r="B191" i="9"/>
  <c r="S191" i="9" s="1"/>
  <c r="O190" i="9"/>
  <c r="N190" i="9"/>
  <c r="M190" i="9"/>
  <c r="L190" i="9"/>
  <c r="K190" i="9"/>
  <c r="J190" i="9"/>
  <c r="I190" i="9"/>
  <c r="H190" i="9"/>
  <c r="G190" i="9"/>
  <c r="F190" i="9"/>
  <c r="E190" i="9"/>
  <c r="D190" i="9"/>
  <c r="C190" i="9"/>
  <c r="B190" i="9"/>
  <c r="S190" i="9" s="1"/>
  <c r="O189" i="9"/>
  <c r="N189" i="9"/>
  <c r="M189" i="9"/>
  <c r="L189" i="9"/>
  <c r="K189" i="9"/>
  <c r="J189" i="9"/>
  <c r="I189" i="9"/>
  <c r="H189" i="9"/>
  <c r="G189" i="9"/>
  <c r="F189" i="9"/>
  <c r="E189" i="9"/>
  <c r="D189" i="9"/>
  <c r="C189" i="9"/>
  <c r="B189" i="9"/>
  <c r="S189" i="9" s="1"/>
  <c r="O188" i="9"/>
  <c r="N188" i="9"/>
  <c r="M188" i="9"/>
  <c r="L188" i="9"/>
  <c r="K188" i="9"/>
  <c r="J188" i="9"/>
  <c r="I188" i="9"/>
  <c r="H188" i="9"/>
  <c r="G188" i="9"/>
  <c r="F188" i="9"/>
  <c r="E188" i="9"/>
  <c r="D188" i="9"/>
  <c r="C188" i="9"/>
  <c r="B188" i="9"/>
  <c r="S188" i="9" s="1"/>
  <c r="O187" i="9"/>
  <c r="N187" i="9"/>
  <c r="M187" i="9"/>
  <c r="L187" i="9"/>
  <c r="K187" i="9"/>
  <c r="J187" i="9"/>
  <c r="I187" i="9"/>
  <c r="H187" i="9"/>
  <c r="G187" i="9"/>
  <c r="F187" i="9"/>
  <c r="E187" i="9"/>
  <c r="D187" i="9"/>
  <c r="C187" i="9"/>
  <c r="B187" i="9"/>
  <c r="S187" i="9" s="1"/>
  <c r="O186" i="9"/>
  <c r="N186" i="9"/>
  <c r="M186" i="9"/>
  <c r="L186" i="9"/>
  <c r="K186" i="9"/>
  <c r="J186" i="9"/>
  <c r="I186" i="9"/>
  <c r="H186" i="9"/>
  <c r="G186" i="9"/>
  <c r="F186" i="9"/>
  <c r="E186" i="9"/>
  <c r="D186" i="9"/>
  <c r="C186" i="9"/>
  <c r="B186" i="9"/>
  <c r="S186" i="9" s="1"/>
  <c r="P185" i="9"/>
  <c r="O185" i="9"/>
  <c r="N185" i="9"/>
  <c r="M185" i="9"/>
  <c r="L185" i="9"/>
  <c r="K185" i="9"/>
  <c r="J185" i="9"/>
  <c r="I185" i="9"/>
  <c r="H185" i="9"/>
  <c r="G185" i="9"/>
  <c r="F185" i="9"/>
  <c r="E185" i="9"/>
  <c r="D185" i="9"/>
  <c r="C185" i="9"/>
  <c r="B185" i="9"/>
  <c r="S185" i="9" s="1"/>
  <c r="B184" i="9"/>
  <c r="S184" i="9" s="1"/>
  <c r="O183" i="9"/>
  <c r="N183" i="9"/>
  <c r="M183" i="9"/>
  <c r="L183" i="9"/>
  <c r="K183" i="9"/>
  <c r="J183" i="9"/>
  <c r="I183" i="9"/>
  <c r="H183" i="9"/>
  <c r="G183" i="9"/>
  <c r="F183" i="9"/>
  <c r="E183" i="9"/>
  <c r="D183" i="9"/>
  <c r="C183" i="9"/>
  <c r="B183" i="9"/>
  <c r="S183" i="9" s="1"/>
  <c r="O182" i="9"/>
  <c r="N182" i="9"/>
  <c r="M182" i="9"/>
  <c r="L182" i="9"/>
  <c r="K182" i="9"/>
  <c r="J182" i="9"/>
  <c r="I182" i="9"/>
  <c r="H182" i="9"/>
  <c r="G182" i="9"/>
  <c r="F182" i="9"/>
  <c r="E182" i="9"/>
  <c r="D182" i="9"/>
  <c r="C182" i="9"/>
  <c r="B182" i="9"/>
  <c r="S182" i="9" s="1"/>
  <c r="O181" i="9"/>
  <c r="N181" i="9"/>
  <c r="M181" i="9"/>
  <c r="L181" i="9"/>
  <c r="K181" i="9"/>
  <c r="J181" i="9"/>
  <c r="I181" i="9"/>
  <c r="H181" i="9"/>
  <c r="G181" i="9"/>
  <c r="F181" i="9"/>
  <c r="E181" i="9"/>
  <c r="D181" i="9"/>
  <c r="C181" i="9"/>
  <c r="B181" i="9"/>
  <c r="S181" i="9" s="1"/>
  <c r="O180" i="9"/>
  <c r="N180" i="9"/>
  <c r="M180" i="9"/>
  <c r="L180" i="9"/>
  <c r="K180" i="9"/>
  <c r="J180" i="9"/>
  <c r="I180" i="9"/>
  <c r="H180" i="9"/>
  <c r="G180" i="9"/>
  <c r="F180" i="9"/>
  <c r="E180" i="9"/>
  <c r="D180" i="9"/>
  <c r="C180" i="9"/>
  <c r="B180" i="9"/>
  <c r="S180" i="9" s="1"/>
  <c r="O179" i="9"/>
  <c r="N179" i="9"/>
  <c r="M179" i="9"/>
  <c r="L179" i="9"/>
  <c r="K179" i="9"/>
  <c r="J179" i="9"/>
  <c r="I179" i="9"/>
  <c r="H179" i="9"/>
  <c r="G179" i="9"/>
  <c r="F179" i="9"/>
  <c r="E179" i="9"/>
  <c r="D179" i="9"/>
  <c r="C179" i="9"/>
  <c r="B179" i="9"/>
  <c r="S179" i="9" s="1"/>
  <c r="O178" i="9"/>
  <c r="N178" i="9"/>
  <c r="M178" i="9"/>
  <c r="L178" i="9"/>
  <c r="K178" i="9"/>
  <c r="J178" i="9"/>
  <c r="I178" i="9"/>
  <c r="H178" i="9"/>
  <c r="G178" i="9"/>
  <c r="F178" i="9"/>
  <c r="E178" i="9"/>
  <c r="D178" i="9"/>
  <c r="C178" i="9"/>
  <c r="B178" i="9"/>
  <c r="S178" i="9" s="1"/>
  <c r="O177" i="9"/>
  <c r="N177" i="9"/>
  <c r="M177" i="9"/>
  <c r="L177" i="9"/>
  <c r="K177" i="9"/>
  <c r="J177" i="9"/>
  <c r="I177" i="9"/>
  <c r="H177" i="9"/>
  <c r="G177" i="9"/>
  <c r="F177" i="9"/>
  <c r="E177" i="9"/>
  <c r="D177" i="9"/>
  <c r="C177" i="9"/>
  <c r="B177" i="9"/>
  <c r="S177" i="9" s="1"/>
  <c r="O176" i="9"/>
  <c r="N176" i="9"/>
  <c r="M176" i="9"/>
  <c r="L176" i="9"/>
  <c r="K176" i="9"/>
  <c r="J176" i="9"/>
  <c r="I176" i="9"/>
  <c r="H176" i="9"/>
  <c r="G176" i="9"/>
  <c r="F176" i="9"/>
  <c r="E176" i="9"/>
  <c r="D176" i="9"/>
  <c r="C176" i="9"/>
  <c r="B176" i="9"/>
  <c r="S176" i="9" s="1"/>
  <c r="O175" i="9"/>
  <c r="N175" i="9"/>
  <c r="M175" i="9"/>
  <c r="L175" i="9"/>
  <c r="K175" i="9"/>
  <c r="J175" i="9"/>
  <c r="I175" i="9"/>
  <c r="H175" i="9"/>
  <c r="G175" i="9"/>
  <c r="F175" i="9"/>
  <c r="E175" i="9"/>
  <c r="D175" i="9"/>
  <c r="C175" i="9"/>
  <c r="B175" i="9"/>
  <c r="S175" i="9" s="1"/>
  <c r="O174" i="9"/>
  <c r="N174" i="9"/>
  <c r="M174" i="9"/>
  <c r="L174" i="9"/>
  <c r="K174" i="9"/>
  <c r="J174" i="9"/>
  <c r="I174" i="9"/>
  <c r="H174" i="9"/>
  <c r="G174" i="9"/>
  <c r="F174" i="9"/>
  <c r="E174" i="9"/>
  <c r="D174" i="9"/>
  <c r="C174" i="9"/>
  <c r="B174" i="9"/>
  <c r="S174" i="9" s="1"/>
  <c r="O173" i="9"/>
  <c r="N173" i="9"/>
  <c r="M173" i="9"/>
  <c r="L173" i="9"/>
  <c r="K173" i="9"/>
  <c r="J173" i="9"/>
  <c r="I173" i="9"/>
  <c r="H173" i="9"/>
  <c r="G173" i="9"/>
  <c r="F173" i="9"/>
  <c r="E173" i="9"/>
  <c r="D173" i="9"/>
  <c r="C173" i="9"/>
  <c r="B173" i="9"/>
  <c r="S173" i="9" s="1"/>
  <c r="O172" i="9"/>
  <c r="N172" i="9"/>
  <c r="M172" i="9"/>
  <c r="L172" i="9"/>
  <c r="K172" i="9"/>
  <c r="J172" i="9"/>
  <c r="I172" i="9"/>
  <c r="H172" i="9"/>
  <c r="G172" i="9"/>
  <c r="F172" i="9"/>
  <c r="E172" i="9"/>
  <c r="D172" i="9"/>
  <c r="C172" i="9"/>
  <c r="B172" i="9"/>
  <c r="S172" i="9" s="1"/>
  <c r="R171" i="9"/>
  <c r="Q171" i="9"/>
  <c r="P171" i="9"/>
  <c r="O171" i="9"/>
  <c r="N171" i="9"/>
  <c r="M171" i="9"/>
  <c r="L171" i="9"/>
  <c r="K171" i="9"/>
  <c r="J171" i="9"/>
  <c r="I171" i="9"/>
  <c r="H171" i="9"/>
  <c r="G171" i="9"/>
  <c r="F171" i="9"/>
  <c r="E171" i="9"/>
  <c r="D171" i="9"/>
  <c r="C171" i="9"/>
  <c r="B171" i="9"/>
  <c r="S171" i="9" s="1"/>
  <c r="R170" i="9"/>
  <c r="J166" i="9"/>
  <c r="F166" i="9"/>
  <c r="L165" i="9"/>
  <c r="K165" i="9"/>
  <c r="H165" i="9"/>
  <c r="G165" i="9"/>
  <c r="K164" i="9"/>
  <c r="G164" i="9"/>
  <c r="L163" i="9"/>
  <c r="K163" i="9"/>
  <c r="H163" i="9"/>
  <c r="G163" i="9"/>
  <c r="L162" i="9"/>
  <c r="K162" i="9"/>
  <c r="H162" i="9"/>
  <c r="G162" i="9"/>
  <c r="L160" i="9"/>
  <c r="K160" i="9"/>
  <c r="H160" i="9"/>
  <c r="G160" i="9"/>
  <c r="L159" i="9"/>
  <c r="K159" i="9"/>
  <c r="H159" i="9"/>
  <c r="G159" i="9"/>
  <c r="K158" i="9"/>
  <c r="G158" i="9"/>
  <c r="L157" i="9"/>
  <c r="K157" i="9"/>
  <c r="H157" i="9"/>
  <c r="G157" i="9"/>
  <c r="L156" i="9"/>
  <c r="K156" i="9"/>
  <c r="H156" i="9"/>
  <c r="G156" i="9"/>
  <c r="L154" i="9"/>
  <c r="K154" i="9"/>
  <c r="H154" i="9"/>
  <c r="G154" i="9"/>
  <c r="P153" i="9"/>
  <c r="O153" i="9"/>
  <c r="N153" i="9"/>
  <c r="L153" i="9"/>
  <c r="K153" i="9"/>
  <c r="J153" i="9"/>
  <c r="I153" i="9"/>
  <c r="H153" i="9"/>
  <c r="G153" i="9"/>
  <c r="F153" i="9"/>
  <c r="P152" i="9"/>
  <c r="O152" i="9"/>
  <c r="N152" i="9"/>
  <c r="J152" i="9"/>
  <c r="I152" i="9"/>
  <c r="H152" i="9"/>
  <c r="G152" i="9"/>
  <c r="F152" i="9"/>
  <c r="P151" i="9"/>
  <c r="O151" i="9"/>
  <c r="N151" i="9"/>
  <c r="J151" i="9"/>
  <c r="I151" i="9"/>
  <c r="H151" i="9"/>
  <c r="G151" i="9"/>
  <c r="F151" i="9"/>
  <c r="P150" i="9"/>
  <c r="O150" i="9"/>
  <c r="N150" i="9"/>
  <c r="M150" i="9"/>
  <c r="L150" i="9"/>
  <c r="K150" i="9"/>
  <c r="J150" i="9"/>
  <c r="I150" i="9"/>
  <c r="H150" i="9"/>
  <c r="G150" i="9"/>
  <c r="F150" i="9"/>
  <c r="P147" i="9"/>
  <c r="C147" i="9"/>
  <c r="B147" i="9"/>
  <c r="P146" i="9"/>
  <c r="O146" i="9"/>
  <c r="N146" i="9"/>
  <c r="M146" i="9"/>
  <c r="L146" i="9"/>
  <c r="K146" i="9"/>
  <c r="J146" i="9"/>
  <c r="I146" i="9"/>
  <c r="H146" i="9"/>
  <c r="G146" i="9"/>
  <c r="F146" i="9"/>
  <c r="E146" i="9"/>
  <c r="D146" i="9"/>
  <c r="C146" i="9"/>
  <c r="B146" i="9"/>
  <c r="S146" i="9" s="1"/>
  <c r="P145" i="9"/>
  <c r="B145" i="9"/>
  <c r="B144" i="9"/>
  <c r="B143" i="9"/>
  <c r="O142" i="9"/>
  <c r="N142" i="9"/>
  <c r="M142" i="9"/>
  <c r="L142" i="9"/>
  <c r="K142" i="9"/>
  <c r="J142" i="9"/>
  <c r="I142" i="9"/>
  <c r="H142" i="9"/>
  <c r="G142" i="9"/>
  <c r="F142" i="9"/>
  <c r="E142" i="9"/>
  <c r="D142" i="9"/>
  <c r="C142" i="9"/>
  <c r="B142" i="9"/>
  <c r="O141" i="9"/>
  <c r="N141" i="9"/>
  <c r="L141" i="9"/>
  <c r="K141" i="9"/>
  <c r="I141" i="9"/>
  <c r="H141" i="9"/>
  <c r="F141" i="9"/>
  <c r="E141" i="9"/>
  <c r="C141" i="9"/>
  <c r="B141" i="9"/>
  <c r="O140" i="9"/>
  <c r="N140" i="9"/>
  <c r="M140" i="9"/>
  <c r="L140" i="9"/>
  <c r="K140" i="9"/>
  <c r="I140" i="9"/>
  <c r="H140" i="9"/>
  <c r="G140" i="9"/>
  <c r="F140" i="9"/>
  <c r="E140" i="9"/>
  <c r="C140" i="9"/>
  <c r="B140" i="9"/>
  <c r="O139" i="9"/>
  <c r="N139" i="9"/>
  <c r="M139" i="9"/>
  <c r="L139" i="9"/>
  <c r="K139" i="9"/>
  <c r="J139" i="9"/>
  <c r="I139" i="9"/>
  <c r="H139" i="9"/>
  <c r="G139" i="9"/>
  <c r="F139" i="9"/>
  <c r="E139" i="9"/>
  <c r="D139" i="9"/>
  <c r="C139" i="9"/>
  <c r="B139" i="9"/>
  <c r="O138" i="9"/>
  <c r="N138" i="9"/>
  <c r="M138" i="9"/>
  <c r="L138" i="9"/>
  <c r="K138" i="9"/>
  <c r="J138" i="9"/>
  <c r="I138" i="9"/>
  <c r="H138" i="9"/>
  <c r="G138" i="9"/>
  <c r="F138" i="9"/>
  <c r="E138" i="9"/>
  <c r="D138" i="9"/>
  <c r="C138" i="9"/>
  <c r="B138" i="9"/>
  <c r="O137" i="9"/>
  <c r="N137" i="9"/>
  <c r="M137" i="9"/>
  <c r="L137" i="9"/>
  <c r="K137" i="9"/>
  <c r="J137" i="9"/>
  <c r="I137" i="9"/>
  <c r="H137" i="9"/>
  <c r="G137" i="9"/>
  <c r="F137" i="9"/>
  <c r="E137" i="9"/>
  <c r="D137" i="9"/>
  <c r="C137" i="9"/>
  <c r="B137" i="9"/>
  <c r="O136" i="9"/>
  <c r="N136" i="9"/>
  <c r="M136" i="9"/>
  <c r="L136" i="9"/>
  <c r="K136" i="9"/>
  <c r="J136" i="9"/>
  <c r="I136" i="9"/>
  <c r="H136" i="9"/>
  <c r="G136" i="9"/>
  <c r="F136" i="9"/>
  <c r="E136" i="9"/>
  <c r="D136" i="9"/>
  <c r="C136" i="9"/>
  <c r="B136" i="9"/>
  <c r="B135" i="9"/>
  <c r="O134" i="9"/>
  <c r="N134" i="9"/>
  <c r="M134" i="9"/>
  <c r="L134" i="9"/>
  <c r="K134" i="9"/>
  <c r="J134" i="9"/>
  <c r="I134" i="9"/>
  <c r="H134" i="9"/>
  <c r="G134" i="9"/>
  <c r="F134" i="9"/>
  <c r="E134" i="9"/>
  <c r="D134" i="9"/>
  <c r="C134" i="9"/>
  <c r="B134" i="9"/>
  <c r="O133" i="9"/>
  <c r="N133" i="9"/>
  <c r="M133" i="9"/>
  <c r="L133" i="9"/>
  <c r="K133" i="9"/>
  <c r="J133" i="9"/>
  <c r="I133" i="9"/>
  <c r="H133" i="9"/>
  <c r="G133" i="9"/>
  <c r="F133" i="9"/>
  <c r="E133" i="9"/>
  <c r="D133" i="9"/>
  <c r="C133" i="9"/>
  <c r="B133" i="9"/>
  <c r="O132" i="9"/>
  <c r="N132" i="9"/>
  <c r="M132" i="9"/>
  <c r="L132" i="9"/>
  <c r="K132" i="9"/>
  <c r="J132" i="9"/>
  <c r="I132" i="9"/>
  <c r="H132" i="9"/>
  <c r="G132" i="9"/>
  <c r="F132" i="9"/>
  <c r="E132" i="9"/>
  <c r="D132" i="9"/>
  <c r="C132" i="9"/>
  <c r="B132" i="9"/>
  <c r="B131" i="9"/>
  <c r="O130" i="9"/>
  <c r="N130" i="9"/>
  <c r="M130" i="9"/>
  <c r="L130" i="9"/>
  <c r="K130" i="9"/>
  <c r="J130" i="9"/>
  <c r="I130" i="9"/>
  <c r="H130" i="9"/>
  <c r="G130" i="9"/>
  <c r="F130" i="9"/>
  <c r="E130" i="9"/>
  <c r="D130" i="9"/>
  <c r="C130" i="9"/>
  <c r="B130" i="9"/>
  <c r="O129" i="9"/>
  <c r="N129" i="9"/>
  <c r="M129" i="9"/>
  <c r="L129" i="9"/>
  <c r="K129" i="9"/>
  <c r="J129" i="9"/>
  <c r="I129" i="9"/>
  <c r="H129" i="9"/>
  <c r="G129" i="9"/>
  <c r="F129" i="9"/>
  <c r="E129" i="9"/>
  <c r="D129" i="9"/>
  <c r="C129" i="9"/>
  <c r="B129" i="9"/>
  <c r="B128" i="9"/>
  <c r="B127" i="9"/>
  <c r="S127" i="9" s="1"/>
  <c r="P126" i="9"/>
  <c r="O126" i="9"/>
  <c r="N126" i="9"/>
  <c r="M126" i="9"/>
  <c r="L126" i="9"/>
  <c r="K126" i="9"/>
  <c r="J126" i="9"/>
  <c r="I126" i="9"/>
  <c r="H126" i="9"/>
  <c r="G126" i="9"/>
  <c r="F126" i="9"/>
  <c r="E126" i="9"/>
  <c r="D126" i="9"/>
  <c r="C126" i="9"/>
  <c r="B126" i="9"/>
  <c r="S126" i="9" s="1"/>
  <c r="B125" i="9"/>
  <c r="S125" i="9" s="1"/>
  <c r="B124" i="9"/>
  <c r="S124" i="9" s="1"/>
  <c r="O123" i="9"/>
  <c r="N123" i="9"/>
  <c r="M123" i="9"/>
  <c r="L123" i="9"/>
  <c r="K123" i="9"/>
  <c r="J123" i="9"/>
  <c r="I123" i="9"/>
  <c r="H123" i="9"/>
  <c r="G123" i="9"/>
  <c r="F123" i="9"/>
  <c r="E123" i="9"/>
  <c r="D123" i="9"/>
  <c r="C123" i="9"/>
  <c r="B123" i="9"/>
  <c r="S123" i="9" s="1"/>
  <c r="O122" i="9"/>
  <c r="N122" i="9"/>
  <c r="M122" i="9"/>
  <c r="L122" i="9"/>
  <c r="K122" i="9"/>
  <c r="J122" i="9"/>
  <c r="I122" i="9"/>
  <c r="H122" i="9"/>
  <c r="G122" i="9"/>
  <c r="F122" i="9"/>
  <c r="E122" i="9"/>
  <c r="D122" i="9"/>
  <c r="C122" i="9"/>
  <c r="B122" i="9"/>
  <c r="S122" i="9" s="1"/>
  <c r="O121" i="9"/>
  <c r="N121" i="9"/>
  <c r="M121" i="9"/>
  <c r="L121" i="9"/>
  <c r="K121" i="9"/>
  <c r="J121" i="9"/>
  <c r="I121" i="9"/>
  <c r="H121" i="9"/>
  <c r="G121" i="9"/>
  <c r="F121" i="9"/>
  <c r="E121" i="9"/>
  <c r="D121" i="9"/>
  <c r="C121" i="9"/>
  <c r="B121" i="9"/>
  <c r="S121" i="9" s="1"/>
  <c r="R120" i="9"/>
  <c r="O120" i="9"/>
  <c r="N120" i="9"/>
  <c r="M120" i="9"/>
  <c r="L120" i="9"/>
  <c r="K120" i="9"/>
  <c r="J120" i="9"/>
  <c r="I120" i="9"/>
  <c r="H120" i="9"/>
  <c r="G120" i="9"/>
  <c r="F120" i="9"/>
  <c r="E120" i="9"/>
  <c r="D120" i="9"/>
  <c r="C120" i="9"/>
  <c r="B120" i="9"/>
  <c r="S120" i="9" s="1"/>
  <c r="R119" i="9"/>
  <c r="O119" i="9"/>
  <c r="N119" i="9"/>
  <c r="M119" i="9"/>
  <c r="L119" i="9"/>
  <c r="K119" i="9"/>
  <c r="J119" i="9"/>
  <c r="I119" i="9"/>
  <c r="H119" i="9"/>
  <c r="G119" i="9"/>
  <c r="F119" i="9"/>
  <c r="E119" i="9"/>
  <c r="D119" i="9"/>
  <c r="C119" i="9"/>
  <c r="B119" i="9"/>
  <c r="S119" i="9" s="1"/>
  <c r="P118" i="9"/>
  <c r="O118" i="9"/>
  <c r="N118" i="9"/>
  <c r="M118" i="9"/>
  <c r="L118" i="9"/>
  <c r="K118" i="9"/>
  <c r="J118" i="9"/>
  <c r="I118" i="9"/>
  <c r="H118" i="9"/>
  <c r="G118" i="9"/>
  <c r="F118" i="9"/>
  <c r="E118" i="9"/>
  <c r="D118" i="9"/>
  <c r="C118" i="9"/>
  <c r="B118" i="9"/>
  <c r="S118" i="9" s="1"/>
  <c r="B117" i="9"/>
  <c r="S117" i="9" s="1"/>
  <c r="O116" i="9"/>
  <c r="N116" i="9"/>
  <c r="M116" i="9"/>
  <c r="L116" i="9"/>
  <c r="K116" i="9"/>
  <c r="J116" i="9"/>
  <c r="I116" i="9"/>
  <c r="H116" i="9"/>
  <c r="G116" i="9"/>
  <c r="F116" i="9"/>
  <c r="E116" i="9"/>
  <c r="D116" i="9"/>
  <c r="C116" i="9"/>
  <c r="B116" i="9"/>
  <c r="S116" i="9" s="1"/>
  <c r="O115" i="9"/>
  <c r="N115" i="9"/>
  <c r="M115" i="9"/>
  <c r="L115" i="9"/>
  <c r="K115" i="9"/>
  <c r="J115" i="9"/>
  <c r="I115" i="9"/>
  <c r="H115" i="9"/>
  <c r="G115" i="9"/>
  <c r="F115" i="9"/>
  <c r="E115" i="9"/>
  <c r="D115" i="9"/>
  <c r="C115" i="9"/>
  <c r="B115" i="9"/>
  <c r="S115" i="9" s="1"/>
  <c r="O114" i="9"/>
  <c r="N114" i="9"/>
  <c r="M114" i="9"/>
  <c r="L114" i="9"/>
  <c r="K114" i="9"/>
  <c r="J114" i="9"/>
  <c r="I114" i="9"/>
  <c r="H114" i="9"/>
  <c r="G114" i="9"/>
  <c r="F114" i="9"/>
  <c r="E114" i="9"/>
  <c r="D114" i="9"/>
  <c r="C114" i="9"/>
  <c r="B114" i="9"/>
  <c r="S114" i="9" s="1"/>
  <c r="O113" i="9"/>
  <c r="N113" i="9"/>
  <c r="M113" i="9"/>
  <c r="L113" i="9"/>
  <c r="K113" i="9"/>
  <c r="J113" i="9"/>
  <c r="I113" i="9"/>
  <c r="H113" i="9"/>
  <c r="G113" i="9"/>
  <c r="F113" i="9"/>
  <c r="E113" i="9"/>
  <c r="D113" i="9"/>
  <c r="C113" i="9"/>
  <c r="B113" i="9"/>
  <c r="S113" i="9" s="1"/>
  <c r="O112" i="9"/>
  <c r="N112" i="9"/>
  <c r="M112" i="9"/>
  <c r="L112" i="9"/>
  <c r="K112" i="9"/>
  <c r="J112" i="9"/>
  <c r="I112" i="9"/>
  <c r="H112" i="9"/>
  <c r="G112" i="9"/>
  <c r="F112" i="9"/>
  <c r="E112" i="9"/>
  <c r="D112" i="9"/>
  <c r="C112" i="9"/>
  <c r="B112" i="9"/>
  <c r="S112" i="9" s="1"/>
  <c r="Q111" i="9"/>
  <c r="P111" i="9"/>
  <c r="O111" i="9"/>
  <c r="N111" i="9"/>
  <c r="M111" i="9"/>
  <c r="L111" i="9"/>
  <c r="K111" i="9"/>
  <c r="J111" i="9"/>
  <c r="I111" i="9"/>
  <c r="H111" i="9"/>
  <c r="G111" i="9"/>
  <c r="F111" i="9"/>
  <c r="E111" i="9"/>
  <c r="D111" i="9"/>
  <c r="C111" i="9"/>
  <c r="B111" i="9"/>
  <c r="S111" i="9" s="1"/>
  <c r="B110" i="9"/>
  <c r="S110" i="9" s="1"/>
  <c r="B109" i="9"/>
  <c r="S109" i="9" s="1"/>
  <c r="O108" i="9"/>
  <c r="N108" i="9"/>
  <c r="M108" i="9"/>
  <c r="L108" i="9"/>
  <c r="K108" i="9"/>
  <c r="J108" i="9"/>
  <c r="I108" i="9"/>
  <c r="H108" i="9"/>
  <c r="G108" i="9"/>
  <c r="F108" i="9"/>
  <c r="E108" i="9"/>
  <c r="D108" i="9"/>
  <c r="C108" i="9"/>
  <c r="B108" i="9"/>
  <c r="S108" i="9" s="1"/>
  <c r="O107" i="9"/>
  <c r="N107" i="9"/>
  <c r="M107" i="9"/>
  <c r="L107" i="9"/>
  <c r="K107" i="9"/>
  <c r="J107" i="9"/>
  <c r="I107" i="9"/>
  <c r="H107" i="9"/>
  <c r="G107" i="9"/>
  <c r="F107" i="9"/>
  <c r="E107" i="9"/>
  <c r="D107" i="9"/>
  <c r="C107" i="9"/>
  <c r="B107" i="9"/>
  <c r="S107" i="9" s="1"/>
  <c r="O106" i="9"/>
  <c r="N106" i="9"/>
  <c r="M106" i="9"/>
  <c r="L106" i="9"/>
  <c r="K106" i="9"/>
  <c r="J106" i="9"/>
  <c r="I106" i="9"/>
  <c r="H106" i="9"/>
  <c r="G106" i="9"/>
  <c r="F106" i="9"/>
  <c r="E106" i="9"/>
  <c r="D106" i="9"/>
  <c r="C106" i="9"/>
  <c r="B106" i="9"/>
  <c r="S106" i="9" s="1"/>
  <c r="O105" i="9"/>
  <c r="N105" i="9"/>
  <c r="M105" i="9"/>
  <c r="L105" i="9"/>
  <c r="K105" i="9"/>
  <c r="J105" i="9"/>
  <c r="I105" i="9"/>
  <c r="H105" i="9"/>
  <c r="G105" i="9"/>
  <c r="F105" i="9"/>
  <c r="E105" i="9"/>
  <c r="D105" i="9"/>
  <c r="C105" i="9"/>
  <c r="B105" i="9"/>
  <c r="S105" i="9" s="1"/>
  <c r="O104" i="9"/>
  <c r="N104" i="9"/>
  <c r="M104" i="9"/>
  <c r="L104" i="9"/>
  <c r="K104" i="9"/>
  <c r="J104" i="9"/>
  <c r="I104" i="9"/>
  <c r="H104" i="9"/>
  <c r="G104" i="9"/>
  <c r="F104" i="9"/>
  <c r="E104" i="9"/>
  <c r="D104" i="9"/>
  <c r="C104" i="9"/>
  <c r="B104" i="9"/>
  <c r="S104" i="9" s="1"/>
  <c r="O103" i="9"/>
  <c r="N103" i="9"/>
  <c r="M103" i="9"/>
  <c r="L103" i="9"/>
  <c r="K103" i="9"/>
  <c r="J103" i="9"/>
  <c r="I103" i="9"/>
  <c r="H103" i="9"/>
  <c r="G103" i="9"/>
  <c r="F103" i="9"/>
  <c r="E103" i="9"/>
  <c r="D103" i="9"/>
  <c r="C103" i="9"/>
  <c r="B103" i="9"/>
  <c r="S103" i="9" s="1"/>
  <c r="O102" i="9"/>
  <c r="N102" i="9"/>
  <c r="M102" i="9"/>
  <c r="L102" i="9"/>
  <c r="K102" i="9"/>
  <c r="J102" i="9"/>
  <c r="I102" i="9"/>
  <c r="H102" i="9"/>
  <c r="G102" i="9"/>
  <c r="F102" i="9"/>
  <c r="E102" i="9"/>
  <c r="D102" i="9"/>
  <c r="C102" i="9"/>
  <c r="B102" i="9"/>
  <c r="S102" i="9" s="1"/>
  <c r="O101" i="9"/>
  <c r="N101" i="9"/>
  <c r="M101" i="9"/>
  <c r="L101" i="9"/>
  <c r="K101" i="9"/>
  <c r="J101" i="9"/>
  <c r="I101" i="9"/>
  <c r="H101" i="9"/>
  <c r="G101" i="9"/>
  <c r="F101" i="9"/>
  <c r="E101" i="9"/>
  <c r="D101" i="9"/>
  <c r="C101" i="9"/>
  <c r="B101" i="9"/>
  <c r="S101" i="9" s="1"/>
  <c r="O100" i="9"/>
  <c r="N100" i="9"/>
  <c r="M100" i="9"/>
  <c r="L100" i="9"/>
  <c r="K100" i="9"/>
  <c r="J100" i="9"/>
  <c r="I100" i="9"/>
  <c r="H100" i="9"/>
  <c r="G100" i="9"/>
  <c r="F100" i="9"/>
  <c r="E100" i="9"/>
  <c r="D100" i="9"/>
  <c r="C100" i="9"/>
  <c r="B100" i="9"/>
  <c r="S100" i="9" s="1"/>
  <c r="O99" i="9"/>
  <c r="N99" i="9"/>
  <c r="M99" i="9"/>
  <c r="L99" i="9"/>
  <c r="K99" i="9"/>
  <c r="J99" i="9"/>
  <c r="I99" i="9"/>
  <c r="H99" i="9"/>
  <c r="G99" i="9"/>
  <c r="F99" i="9"/>
  <c r="E99" i="9"/>
  <c r="D99" i="9"/>
  <c r="C99" i="9"/>
  <c r="B99" i="9"/>
  <c r="S99" i="9" s="1"/>
  <c r="P98" i="9"/>
  <c r="O98" i="9"/>
  <c r="N98" i="9"/>
  <c r="M98" i="9"/>
  <c r="L98" i="9"/>
  <c r="K98" i="9"/>
  <c r="J98" i="9"/>
  <c r="I98" i="9"/>
  <c r="H98" i="9"/>
  <c r="G98" i="9"/>
  <c r="F98" i="9"/>
  <c r="E98" i="9"/>
  <c r="D98" i="9"/>
  <c r="C98" i="9"/>
  <c r="B98" i="9"/>
  <c r="S98" i="9" s="1"/>
  <c r="B97" i="9"/>
  <c r="S97" i="9" s="1"/>
  <c r="O96" i="9"/>
  <c r="N96" i="9"/>
  <c r="M96" i="9"/>
  <c r="L96" i="9"/>
  <c r="K96" i="9"/>
  <c r="J96" i="9"/>
  <c r="I96" i="9"/>
  <c r="H96" i="9"/>
  <c r="G96" i="9"/>
  <c r="F96" i="9"/>
  <c r="E96" i="9"/>
  <c r="D96" i="9"/>
  <c r="C96" i="9"/>
  <c r="B96" i="9"/>
  <c r="S96" i="9" s="1"/>
  <c r="O95" i="9"/>
  <c r="N95" i="9"/>
  <c r="M95" i="9"/>
  <c r="L95" i="9"/>
  <c r="K95" i="9"/>
  <c r="J95" i="9"/>
  <c r="I95" i="9"/>
  <c r="H95" i="9"/>
  <c r="G95" i="9"/>
  <c r="F95" i="9"/>
  <c r="E95" i="9"/>
  <c r="D95" i="9"/>
  <c r="C95" i="9"/>
  <c r="B95" i="9"/>
  <c r="S95" i="9" s="1"/>
  <c r="O94" i="9"/>
  <c r="N94" i="9"/>
  <c r="M94" i="9"/>
  <c r="L94" i="9"/>
  <c r="K94" i="9"/>
  <c r="J94" i="9"/>
  <c r="I94" i="9"/>
  <c r="H94" i="9"/>
  <c r="G94" i="9"/>
  <c r="F94" i="9"/>
  <c r="E94" i="9"/>
  <c r="D94" i="9"/>
  <c r="C94" i="9"/>
  <c r="B94" i="9"/>
  <c r="S94" i="9" s="1"/>
  <c r="O93" i="9"/>
  <c r="N93" i="9"/>
  <c r="M93" i="9"/>
  <c r="L93" i="9"/>
  <c r="K93" i="9"/>
  <c r="J93" i="9"/>
  <c r="I93" i="9"/>
  <c r="H93" i="9"/>
  <c r="G93" i="9"/>
  <c r="F93" i="9"/>
  <c r="E93" i="9"/>
  <c r="D93" i="9"/>
  <c r="C93" i="9"/>
  <c r="B93" i="9"/>
  <c r="S93" i="9" s="1"/>
  <c r="O92" i="9"/>
  <c r="N92" i="9"/>
  <c r="M92" i="9"/>
  <c r="L92" i="9"/>
  <c r="K92" i="9"/>
  <c r="J92" i="9"/>
  <c r="I92" i="9"/>
  <c r="H92" i="9"/>
  <c r="G92" i="9"/>
  <c r="F92" i="9"/>
  <c r="E92" i="9"/>
  <c r="D92" i="9"/>
  <c r="C92" i="9"/>
  <c r="B92" i="9"/>
  <c r="S92" i="9" s="1"/>
  <c r="O91" i="9"/>
  <c r="N91" i="9"/>
  <c r="M91" i="9"/>
  <c r="L91" i="9"/>
  <c r="K91" i="9"/>
  <c r="J91" i="9"/>
  <c r="I91" i="9"/>
  <c r="H91" i="9"/>
  <c r="G91" i="9"/>
  <c r="F91" i="9"/>
  <c r="E91" i="9"/>
  <c r="D91" i="9"/>
  <c r="C91" i="9"/>
  <c r="B91" i="9"/>
  <c r="S91" i="9" s="1"/>
  <c r="O90" i="9"/>
  <c r="N90" i="9"/>
  <c r="M90" i="9"/>
  <c r="L90" i="9"/>
  <c r="K90" i="9"/>
  <c r="J90" i="9"/>
  <c r="I90" i="9"/>
  <c r="H90" i="9"/>
  <c r="G90" i="9"/>
  <c r="F90" i="9"/>
  <c r="E90" i="9"/>
  <c r="D90" i="9"/>
  <c r="C90" i="9"/>
  <c r="B90" i="9"/>
  <c r="S90" i="9" s="1"/>
  <c r="O89" i="9"/>
  <c r="N89" i="9"/>
  <c r="M89" i="9"/>
  <c r="L89" i="9"/>
  <c r="K89" i="9"/>
  <c r="J89" i="9"/>
  <c r="I89" i="9"/>
  <c r="H89" i="9"/>
  <c r="G89" i="9"/>
  <c r="F89" i="9"/>
  <c r="E89" i="9"/>
  <c r="D89" i="9"/>
  <c r="C89" i="9"/>
  <c r="B89" i="9"/>
  <c r="S89" i="9" s="1"/>
  <c r="O88" i="9"/>
  <c r="N88" i="9"/>
  <c r="M88" i="9"/>
  <c r="L88" i="9"/>
  <c r="K88" i="9"/>
  <c r="J88" i="9"/>
  <c r="I88" i="9"/>
  <c r="H88" i="9"/>
  <c r="G88" i="9"/>
  <c r="F88" i="9"/>
  <c r="E88" i="9"/>
  <c r="D88" i="9"/>
  <c r="C88" i="9"/>
  <c r="B88" i="9"/>
  <c r="S88" i="9" s="1"/>
  <c r="O87" i="9"/>
  <c r="N87" i="9"/>
  <c r="M87" i="9"/>
  <c r="L87" i="9"/>
  <c r="K87" i="9"/>
  <c r="J87" i="9"/>
  <c r="I87" i="9"/>
  <c r="H87" i="9"/>
  <c r="G87" i="9"/>
  <c r="F87" i="9"/>
  <c r="E87" i="9"/>
  <c r="D87" i="9"/>
  <c r="C87" i="9"/>
  <c r="B87" i="9"/>
  <c r="S87" i="9" s="1"/>
  <c r="P86" i="9"/>
  <c r="O86" i="9"/>
  <c r="N86" i="9"/>
  <c r="M86" i="9"/>
  <c r="L86" i="9"/>
  <c r="K86" i="9"/>
  <c r="J86" i="9"/>
  <c r="I86" i="9"/>
  <c r="H86" i="9"/>
  <c r="G86" i="9"/>
  <c r="F86" i="9"/>
  <c r="E86" i="9"/>
  <c r="D86" i="9"/>
  <c r="C86" i="9"/>
  <c r="B86" i="9"/>
  <c r="S86" i="9" s="1"/>
  <c r="B85" i="9"/>
  <c r="S85" i="9" s="1"/>
  <c r="B84" i="9"/>
  <c r="S84" i="9" s="1"/>
  <c r="B83" i="9"/>
  <c r="S83" i="9" s="1"/>
  <c r="O82" i="9"/>
  <c r="N82" i="9"/>
  <c r="M82" i="9"/>
  <c r="L82" i="9"/>
  <c r="K82" i="9"/>
  <c r="J82" i="9"/>
  <c r="I82" i="9"/>
  <c r="H82" i="9"/>
  <c r="G82" i="9"/>
  <c r="F82" i="9"/>
  <c r="E82" i="9"/>
  <c r="D82" i="9"/>
  <c r="C82" i="9"/>
  <c r="B82" i="9"/>
  <c r="S82" i="9" s="1"/>
  <c r="O81" i="9"/>
  <c r="N81" i="9"/>
  <c r="M81" i="9"/>
  <c r="L81" i="9"/>
  <c r="K81" i="9"/>
  <c r="J81" i="9"/>
  <c r="I81" i="9"/>
  <c r="H81" i="9"/>
  <c r="G81" i="9"/>
  <c r="F81" i="9"/>
  <c r="E81" i="9"/>
  <c r="D81" i="9"/>
  <c r="C81" i="9"/>
  <c r="B81" i="9"/>
  <c r="S81" i="9" s="1"/>
  <c r="O80" i="9"/>
  <c r="N80" i="9"/>
  <c r="M80" i="9"/>
  <c r="L80" i="9"/>
  <c r="K80" i="9"/>
  <c r="J80" i="9"/>
  <c r="I80" i="9"/>
  <c r="H80" i="9"/>
  <c r="G80" i="9"/>
  <c r="F80" i="9"/>
  <c r="E80" i="9"/>
  <c r="D80" i="9"/>
  <c r="C80" i="9"/>
  <c r="B80" i="9"/>
  <c r="S80" i="9" s="1"/>
  <c r="O79" i="9"/>
  <c r="N79" i="9"/>
  <c r="M79" i="9"/>
  <c r="L79" i="9"/>
  <c r="K79" i="9"/>
  <c r="J79" i="9"/>
  <c r="I79" i="9"/>
  <c r="H79" i="9"/>
  <c r="G79" i="9"/>
  <c r="F79" i="9"/>
  <c r="E79" i="9"/>
  <c r="D79" i="9"/>
  <c r="C79" i="9"/>
  <c r="B79" i="9"/>
  <c r="S79" i="9" s="1"/>
  <c r="O78" i="9"/>
  <c r="N78" i="9"/>
  <c r="M78" i="9"/>
  <c r="L78" i="9"/>
  <c r="K78" i="9"/>
  <c r="J78" i="9"/>
  <c r="I78" i="9"/>
  <c r="H78" i="9"/>
  <c r="G78" i="9"/>
  <c r="F78" i="9"/>
  <c r="E78" i="9"/>
  <c r="D78" i="9"/>
  <c r="C78" i="9"/>
  <c r="B78" i="9"/>
  <c r="S78" i="9" s="1"/>
  <c r="O77" i="9"/>
  <c r="N77" i="9"/>
  <c r="M77" i="9"/>
  <c r="L77" i="9"/>
  <c r="K77" i="9"/>
  <c r="J77" i="9"/>
  <c r="I77" i="9"/>
  <c r="H77" i="9"/>
  <c r="G77" i="9"/>
  <c r="F77" i="9"/>
  <c r="E77" i="9"/>
  <c r="D77" i="9"/>
  <c r="C77" i="9"/>
  <c r="B77" i="9"/>
  <c r="S77" i="9" s="1"/>
  <c r="O76" i="9"/>
  <c r="N76" i="9"/>
  <c r="M76" i="9"/>
  <c r="L76" i="9"/>
  <c r="K76" i="9"/>
  <c r="J76" i="9"/>
  <c r="I76" i="9"/>
  <c r="H76" i="9"/>
  <c r="G76" i="9"/>
  <c r="F76" i="9"/>
  <c r="E76" i="9"/>
  <c r="D76" i="9"/>
  <c r="C76" i="9"/>
  <c r="B76" i="9"/>
  <c r="S76" i="9" s="1"/>
  <c r="O75" i="9"/>
  <c r="N75" i="9"/>
  <c r="M75" i="9"/>
  <c r="L75" i="9"/>
  <c r="K75" i="9"/>
  <c r="J75" i="9"/>
  <c r="I75" i="9"/>
  <c r="H75" i="9"/>
  <c r="G75" i="9"/>
  <c r="F75" i="9"/>
  <c r="E75" i="9"/>
  <c r="D75" i="9"/>
  <c r="C75" i="9"/>
  <c r="B75" i="9"/>
  <c r="S75" i="9" s="1"/>
  <c r="O74" i="9"/>
  <c r="N74" i="9"/>
  <c r="M74" i="9"/>
  <c r="L74" i="9"/>
  <c r="K74" i="9"/>
  <c r="J74" i="9"/>
  <c r="I74" i="9"/>
  <c r="H74" i="9"/>
  <c r="G74" i="9"/>
  <c r="F74" i="9"/>
  <c r="E74" i="9"/>
  <c r="D74" i="9"/>
  <c r="C74" i="9"/>
  <c r="B74" i="9"/>
  <c r="S74" i="9" s="1"/>
  <c r="O73" i="9"/>
  <c r="N73" i="9"/>
  <c r="M73" i="9"/>
  <c r="L73" i="9"/>
  <c r="K73" i="9"/>
  <c r="J73" i="9"/>
  <c r="I73" i="9"/>
  <c r="H73" i="9"/>
  <c r="G73" i="9"/>
  <c r="F73" i="9"/>
  <c r="E73" i="9"/>
  <c r="D73" i="9"/>
  <c r="C73" i="9"/>
  <c r="B73" i="9"/>
  <c r="S73" i="9" s="1"/>
  <c r="O72" i="9"/>
  <c r="N72" i="9"/>
  <c r="M72" i="9"/>
  <c r="L72" i="9"/>
  <c r="K72" i="9"/>
  <c r="J72" i="9"/>
  <c r="I72" i="9"/>
  <c r="H72" i="9"/>
  <c r="G72" i="9"/>
  <c r="F72" i="9"/>
  <c r="E72" i="9"/>
  <c r="D72" i="9"/>
  <c r="C72" i="9"/>
  <c r="B72" i="9"/>
  <c r="S72" i="9" s="1"/>
  <c r="O71" i="9"/>
  <c r="N71" i="9"/>
  <c r="M71" i="9"/>
  <c r="L71" i="9"/>
  <c r="K71" i="9"/>
  <c r="J71" i="9"/>
  <c r="I71" i="9"/>
  <c r="H71" i="9"/>
  <c r="G71" i="9"/>
  <c r="F71" i="9"/>
  <c r="E71" i="9"/>
  <c r="D71" i="9"/>
  <c r="C71" i="9"/>
  <c r="B71" i="9"/>
  <c r="S71" i="9" s="1"/>
  <c r="O70" i="9"/>
  <c r="N70" i="9"/>
  <c r="M70" i="9"/>
  <c r="L70" i="9"/>
  <c r="K70" i="9"/>
  <c r="J70" i="9"/>
  <c r="I70" i="9"/>
  <c r="H70" i="9"/>
  <c r="G70" i="9"/>
  <c r="F70" i="9"/>
  <c r="E70" i="9"/>
  <c r="D70" i="9"/>
  <c r="C70" i="9"/>
  <c r="B70" i="9"/>
  <c r="S70" i="9" s="1"/>
  <c r="O69" i="9"/>
  <c r="N69" i="9"/>
  <c r="M69" i="9"/>
  <c r="L69" i="9"/>
  <c r="K69" i="9"/>
  <c r="J69" i="9"/>
  <c r="I69" i="9"/>
  <c r="H69" i="9"/>
  <c r="G69" i="9"/>
  <c r="F69" i="9"/>
  <c r="E69" i="9"/>
  <c r="D69" i="9"/>
  <c r="C69" i="9"/>
  <c r="B69" i="9"/>
  <c r="S69" i="9" s="1"/>
  <c r="O68" i="9"/>
  <c r="N68" i="9"/>
  <c r="M68" i="9"/>
  <c r="L68" i="9"/>
  <c r="K68" i="9"/>
  <c r="J68" i="9"/>
  <c r="I68" i="9"/>
  <c r="H68" i="9"/>
  <c r="G68" i="9"/>
  <c r="F68" i="9"/>
  <c r="E68" i="9"/>
  <c r="D68" i="9"/>
  <c r="C68" i="9"/>
  <c r="B68" i="9"/>
  <c r="S68" i="9" s="1"/>
  <c r="O67" i="9"/>
  <c r="N67" i="9"/>
  <c r="M67" i="9"/>
  <c r="L67" i="9"/>
  <c r="K67" i="9"/>
  <c r="J67" i="9"/>
  <c r="I67" i="9"/>
  <c r="H67" i="9"/>
  <c r="G67" i="9"/>
  <c r="F67" i="9"/>
  <c r="E67" i="9"/>
  <c r="D67" i="9"/>
  <c r="C67" i="9"/>
  <c r="B67" i="9"/>
  <c r="S67" i="9" s="1"/>
  <c r="O66" i="9"/>
  <c r="N66" i="9"/>
  <c r="M66" i="9"/>
  <c r="L66" i="9"/>
  <c r="K66" i="9"/>
  <c r="J66" i="9"/>
  <c r="I66" i="9"/>
  <c r="H66" i="9"/>
  <c r="G66" i="9"/>
  <c r="F66" i="9"/>
  <c r="E66" i="9"/>
  <c r="D66" i="9"/>
  <c r="C66" i="9"/>
  <c r="B66" i="9"/>
  <c r="S66" i="9" s="1"/>
  <c r="O65" i="9"/>
  <c r="N65" i="9"/>
  <c r="M65" i="9"/>
  <c r="L65" i="9"/>
  <c r="K65" i="9"/>
  <c r="J65" i="9"/>
  <c r="I65" i="9"/>
  <c r="H65" i="9"/>
  <c r="G65" i="9"/>
  <c r="F65" i="9"/>
  <c r="E65" i="9"/>
  <c r="D65" i="9"/>
  <c r="C65" i="9"/>
  <c r="B65" i="9"/>
  <c r="S65" i="9" s="1"/>
  <c r="O64" i="9"/>
  <c r="N64" i="9"/>
  <c r="M64" i="9"/>
  <c r="L64" i="9"/>
  <c r="K64" i="9"/>
  <c r="J64" i="9"/>
  <c r="I64" i="9"/>
  <c r="H64" i="9"/>
  <c r="G64" i="9"/>
  <c r="F64" i="9"/>
  <c r="E64" i="9"/>
  <c r="D64" i="9"/>
  <c r="C64" i="9"/>
  <c r="B64" i="9"/>
  <c r="S64" i="9" s="1"/>
  <c r="O63" i="9"/>
  <c r="N63" i="9"/>
  <c r="M63" i="9"/>
  <c r="L63" i="9"/>
  <c r="K63" i="9"/>
  <c r="J63" i="9"/>
  <c r="I63" i="9"/>
  <c r="H63" i="9"/>
  <c r="G63" i="9"/>
  <c r="F63" i="9"/>
  <c r="E63" i="9"/>
  <c r="D63" i="9"/>
  <c r="C63" i="9"/>
  <c r="B63" i="9"/>
  <c r="S63" i="9" s="1"/>
  <c r="O62" i="9"/>
  <c r="N62" i="9"/>
  <c r="M62" i="9"/>
  <c r="L62" i="9"/>
  <c r="K62" i="9"/>
  <c r="J62" i="9"/>
  <c r="I62" i="9"/>
  <c r="H62" i="9"/>
  <c r="G62" i="9"/>
  <c r="F62" i="9"/>
  <c r="E62" i="9"/>
  <c r="D62" i="9"/>
  <c r="C62" i="9"/>
  <c r="B62" i="9"/>
  <c r="S62" i="9" s="1"/>
  <c r="O61" i="9"/>
  <c r="N61" i="9"/>
  <c r="M61" i="9"/>
  <c r="L61" i="9"/>
  <c r="K61" i="9"/>
  <c r="J61" i="9"/>
  <c r="I61" i="9"/>
  <c r="H61" i="9"/>
  <c r="G61" i="9"/>
  <c r="F61" i="9"/>
  <c r="E61" i="9"/>
  <c r="D61" i="9"/>
  <c r="C61" i="9"/>
  <c r="B61" i="9"/>
  <c r="S61" i="9" s="1"/>
  <c r="O60" i="9"/>
  <c r="N60" i="9"/>
  <c r="M60" i="9"/>
  <c r="L60" i="9"/>
  <c r="K60" i="9"/>
  <c r="J60" i="9"/>
  <c r="I60" i="9"/>
  <c r="H60" i="9"/>
  <c r="G60" i="9"/>
  <c r="F60" i="9"/>
  <c r="E60" i="9"/>
  <c r="D60" i="9"/>
  <c r="C60" i="9"/>
  <c r="B60" i="9"/>
  <c r="S60" i="9" s="1"/>
  <c r="O59" i="9"/>
  <c r="N59" i="9"/>
  <c r="M59" i="9"/>
  <c r="L59" i="9"/>
  <c r="K59" i="9"/>
  <c r="J59" i="9"/>
  <c r="I59" i="9"/>
  <c r="H59" i="9"/>
  <c r="G59" i="9"/>
  <c r="F59" i="9"/>
  <c r="E59" i="9"/>
  <c r="D59" i="9"/>
  <c r="C59" i="9"/>
  <c r="B59" i="9"/>
  <c r="S59" i="9" s="1"/>
  <c r="O58" i="9"/>
  <c r="N58" i="9"/>
  <c r="M58" i="9"/>
  <c r="L58" i="9"/>
  <c r="K58" i="9"/>
  <c r="J58" i="9"/>
  <c r="I58" i="9"/>
  <c r="H58" i="9"/>
  <c r="G58" i="9"/>
  <c r="F58" i="9"/>
  <c r="E58" i="9"/>
  <c r="D58" i="9"/>
  <c r="C58" i="9"/>
  <c r="B58" i="9"/>
  <c r="S58" i="9" s="1"/>
  <c r="O57" i="9"/>
  <c r="N57" i="9"/>
  <c r="M57" i="9"/>
  <c r="L57" i="9"/>
  <c r="K57" i="9"/>
  <c r="J57" i="9"/>
  <c r="I57" i="9"/>
  <c r="H57" i="9"/>
  <c r="G57" i="9"/>
  <c r="F57" i="9"/>
  <c r="E57" i="9"/>
  <c r="D57" i="9"/>
  <c r="C57" i="9"/>
  <c r="B57" i="9"/>
  <c r="S57" i="9" s="1"/>
  <c r="O56" i="9"/>
  <c r="N56" i="9"/>
  <c r="M56" i="9"/>
  <c r="L56" i="9"/>
  <c r="K56" i="9"/>
  <c r="J56" i="9"/>
  <c r="I56" i="9"/>
  <c r="H56" i="9"/>
  <c r="G56" i="9"/>
  <c r="F56" i="9"/>
  <c r="E56" i="9"/>
  <c r="D56" i="9"/>
  <c r="C56" i="9"/>
  <c r="B56" i="9"/>
  <c r="S56" i="9" s="1"/>
  <c r="O55" i="9"/>
  <c r="N55" i="9"/>
  <c r="M55" i="9"/>
  <c r="L55" i="9"/>
  <c r="K55" i="9"/>
  <c r="J55" i="9"/>
  <c r="I55" i="9"/>
  <c r="H55" i="9"/>
  <c r="G55" i="9"/>
  <c r="F55" i="9"/>
  <c r="E55" i="9"/>
  <c r="D55" i="9"/>
  <c r="C55" i="9"/>
  <c r="B55" i="9"/>
  <c r="S55" i="9" s="1"/>
  <c r="O54" i="9"/>
  <c r="N54" i="9"/>
  <c r="M54" i="9"/>
  <c r="L54" i="9"/>
  <c r="K54" i="9"/>
  <c r="J54" i="9"/>
  <c r="I54" i="9"/>
  <c r="H54" i="9"/>
  <c r="G54" i="9"/>
  <c r="F54" i="9"/>
  <c r="E54" i="9"/>
  <c r="D54" i="9"/>
  <c r="C54" i="9"/>
  <c r="B54" i="9"/>
  <c r="S54" i="9" s="1"/>
  <c r="O53" i="9"/>
  <c r="N53" i="9"/>
  <c r="M53" i="9"/>
  <c r="L53" i="9"/>
  <c r="K53" i="9"/>
  <c r="J53" i="9"/>
  <c r="I53" i="9"/>
  <c r="H53" i="9"/>
  <c r="G53" i="9"/>
  <c r="F53" i="9"/>
  <c r="E53" i="9"/>
  <c r="D53" i="9"/>
  <c r="C53" i="9"/>
  <c r="B53" i="9"/>
  <c r="S53" i="9" s="1"/>
  <c r="O52" i="9"/>
  <c r="N52" i="9"/>
  <c r="M52" i="9"/>
  <c r="L52" i="9"/>
  <c r="K52" i="9"/>
  <c r="J52" i="9"/>
  <c r="I52" i="9"/>
  <c r="H52" i="9"/>
  <c r="G52" i="9"/>
  <c r="F52" i="9"/>
  <c r="E52" i="9"/>
  <c r="D52" i="9"/>
  <c r="C52" i="9"/>
  <c r="B52" i="9"/>
  <c r="S52" i="9" s="1"/>
  <c r="O51" i="9"/>
  <c r="N51" i="9"/>
  <c r="M51" i="9"/>
  <c r="L51" i="9"/>
  <c r="K51" i="9"/>
  <c r="J51" i="9"/>
  <c r="I51" i="9"/>
  <c r="H51" i="9"/>
  <c r="G51" i="9"/>
  <c r="F51" i="9"/>
  <c r="E51" i="9"/>
  <c r="D51" i="9"/>
  <c r="C51" i="9"/>
  <c r="B51" i="9"/>
  <c r="S51" i="9" s="1"/>
  <c r="O50" i="9"/>
  <c r="N50" i="9"/>
  <c r="M50" i="9"/>
  <c r="L50" i="9"/>
  <c r="K50" i="9"/>
  <c r="J50" i="9"/>
  <c r="I50" i="9"/>
  <c r="H50" i="9"/>
  <c r="G50" i="9"/>
  <c r="F50" i="9"/>
  <c r="E50" i="9"/>
  <c r="D50" i="9"/>
  <c r="C50" i="9"/>
  <c r="B50" i="9"/>
  <c r="S50" i="9" s="1"/>
  <c r="O49" i="9"/>
  <c r="N49" i="9"/>
  <c r="M49" i="9"/>
  <c r="L49" i="9"/>
  <c r="K49" i="9"/>
  <c r="J49" i="9"/>
  <c r="I49" i="9"/>
  <c r="H49" i="9"/>
  <c r="G49" i="9"/>
  <c r="F49" i="9"/>
  <c r="E49" i="9"/>
  <c r="D49" i="9"/>
  <c r="C49" i="9"/>
  <c r="B49" i="9"/>
  <c r="S49" i="9" s="1"/>
  <c r="O48" i="9"/>
  <c r="N48" i="9"/>
  <c r="M48" i="9"/>
  <c r="L48" i="9"/>
  <c r="K48" i="9"/>
  <c r="J48" i="9"/>
  <c r="I48" i="9"/>
  <c r="H48" i="9"/>
  <c r="G48" i="9"/>
  <c r="F48" i="9"/>
  <c r="E48" i="9"/>
  <c r="D48" i="9"/>
  <c r="C48" i="9"/>
  <c r="B48" i="9"/>
  <c r="S48" i="9" s="1"/>
  <c r="O47" i="9"/>
  <c r="N47" i="9"/>
  <c r="M47" i="9"/>
  <c r="L47" i="9"/>
  <c r="K47" i="9"/>
  <c r="J47" i="9"/>
  <c r="I47" i="9"/>
  <c r="H47" i="9"/>
  <c r="G47" i="9"/>
  <c r="F47" i="9"/>
  <c r="E47" i="9"/>
  <c r="D47" i="9"/>
  <c r="C47" i="9"/>
  <c r="B47" i="9"/>
  <c r="S47" i="9" s="1"/>
  <c r="B46" i="9"/>
  <c r="S46" i="9" s="1"/>
  <c r="N45" i="9"/>
  <c r="M45" i="9"/>
  <c r="L45" i="9"/>
  <c r="K45" i="9"/>
  <c r="J45" i="9"/>
  <c r="I45" i="9"/>
  <c r="H45" i="9"/>
  <c r="G45" i="9"/>
  <c r="F45" i="9"/>
  <c r="E45" i="9"/>
  <c r="D45" i="9"/>
  <c r="C45" i="9"/>
  <c r="B45" i="9"/>
  <c r="S45" i="9" s="1"/>
  <c r="O44" i="9"/>
  <c r="N44" i="9"/>
  <c r="M44" i="9"/>
  <c r="L44" i="9"/>
  <c r="K44" i="9"/>
  <c r="J44" i="9"/>
  <c r="I44" i="9"/>
  <c r="H44" i="9"/>
  <c r="G44" i="9"/>
  <c r="F44" i="9"/>
  <c r="E44" i="9"/>
  <c r="D44" i="9"/>
  <c r="C44" i="9"/>
  <c r="B44" i="9"/>
  <c r="S44" i="9" s="1"/>
  <c r="O43" i="9"/>
  <c r="N43" i="9"/>
  <c r="M43" i="9"/>
  <c r="L43" i="9"/>
  <c r="K43" i="9"/>
  <c r="J43" i="9"/>
  <c r="I43" i="9"/>
  <c r="H43" i="9"/>
  <c r="G43" i="9"/>
  <c r="F43" i="9"/>
  <c r="E43" i="9"/>
  <c r="D43" i="9"/>
  <c r="C43" i="9"/>
  <c r="B43" i="9"/>
  <c r="S43" i="9" s="1"/>
  <c r="O42" i="9"/>
  <c r="N42" i="9"/>
  <c r="M42" i="9"/>
  <c r="L42" i="9"/>
  <c r="K42" i="9"/>
  <c r="J42" i="9"/>
  <c r="I42" i="9"/>
  <c r="H42" i="9"/>
  <c r="G42" i="9"/>
  <c r="F42" i="9"/>
  <c r="E42" i="9"/>
  <c r="D42" i="9"/>
  <c r="C42" i="9"/>
  <c r="B42" i="9"/>
  <c r="S42" i="9" s="1"/>
  <c r="O41" i="9"/>
  <c r="N41" i="9"/>
  <c r="M41" i="9"/>
  <c r="L41" i="9"/>
  <c r="K41" i="9"/>
  <c r="J41" i="9"/>
  <c r="I41" i="9"/>
  <c r="H41" i="9"/>
  <c r="G41" i="9"/>
  <c r="F41" i="9"/>
  <c r="E41" i="9"/>
  <c r="D41" i="9"/>
  <c r="C41" i="9"/>
  <c r="B41" i="9"/>
  <c r="S41" i="9" s="1"/>
  <c r="O40" i="9"/>
  <c r="N40" i="9"/>
  <c r="M40" i="9"/>
  <c r="L40" i="9"/>
  <c r="K40" i="9"/>
  <c r="J40" i="9"/>
  <c r="I40" i="9"/>
  <c r="H40" i="9"/>
  <c r="G40" i="9"/>
  <c r="F40" i="9"/>
  <c r="E40" i="9"/>
  <c r="D40" i="9"/>
  <c r="C40" i="9"/>
  <c r="B40" i="9"/>
  <c r="S40" i="9" s="1"/>
  <c r="O39" i="9"/>
  <c r="N39" i="9"/>
  <c r="M39" i="9"/>
  <c r="L39" i="9"/>
  <c r="K39" i="9"/>
  <c r="J39" i="9"/>
  <c r="I39" i="9"/>
  <c r="H39" i="9"/>
  <c r="G39" i="9"/>
  <c r="F39" i="9"/>
  <c r="E39" i="9"/>
  <c r="D39" i="9"/>
  <c r="C39" i="9"/>
  <c r="B39" i="9"/>
  <c r="S39" i="9" s="1"/>
  <c r="O38" i="9"/>
  <c r="N38" i="9"/>
  <c r="M38" i="9"/>
  <c r="L38" i="9"/>
  <c r="K38" i="9"/>
  <c r="J38" i="9"/>
  <c r="I38" i="9"/>
  <c r="H38" i="9"/>
  <c r="G38" i="9"/>
  <c r="F38" i="9"/>
  <c r="E38" i="9"/>
  <c r="D38" i="9"/>
  <c r="C38" i="9"/>
  <c r="B38" i="9"/>
  <c r="S38" i="9" s="1"/>
  <c r="O37" i="9"/>
  <c r="N37" i="9"/>
  <c r="M37" i="9"/>
  <c r="L37" i="9"/>
  <c r="K37" i="9"/>
  <c r="J37" i="9"/>
  <c r="I37" i="9"/>
  <c r="H37" i="9"/>
  <c r="G37" i="9"/>
  <c r="F37" i="9"/>
  <c r="E37" i="9"/>
  <c r="D37" i="9"/>
  <c r="C37" i="9"/>
  <c r="B37" i="9"/>
  <c r="S37" i="9" s="1"/>
  <c r="O36" i="9"/>
  <c r="N36" i="9"/>
  <c r="M36" i="9"/>
  <c r="L36" i="9"/>
  <c r="K36" i="9"/>
  <c r="J36" i="9"/>
  <c r="I36" i="9"/>
  <c r="H36" i="9"/>
  <c r="G36" i="9"/>
  <c r="F36" i="9"/>
  <c r="E36" i="9"/>
  <c r="D36" i="9"/>
  <c r="C36" i="9"/>
  <c r="B36" i="9"/>
  <c r="S36" i="9" s="1"/>
  <c r="Q35" i="9"/>
  <c r="P35" i="9"/>
  <c r="O35" i="9"/>
  <c r="N35" i="9"/>
  <c r="M35" i="9"/>
  <c r="L35" i="9"/>
  <c r="K35" i="9"/>
  <c r="J35" i="9"/>
  <c r="I35" i="9"/>
  <c r="H35" i="9"/>
  <c r="G35" i="9"/>
  <c r="F35" i="9"/>
  <c r="E35" i="9"/>
  <c r="D35" i="9"/>
  <c r="C35" i="9"/>
  <c r="B35" i="9"/>
  <c r="S35" i="9" s="1"/>
  <c r="Q34" i="9"/>
  <c r="B34" i="9"/>
  <c r="S34" i="9" s="1"/>
  <c r="B33" i="9"/>
  <c r="S33" i="9" s="1"/>
  <c r="B32" i="9"/>
  <c r="S32" i="9" s="1"/>
  <c r="B31" i="9"/>
  <c r="S31" i="9" s="1"/>
  <c r="B30" i="9"/>
  <c r="S30" i="9" s="1"/>
  <c r="O29" i="9"/>
  <c r="N29" i="9"/>
  <c r="M29" i="9"/>
  <c r="L29" i="9"/>
  <c r="K29" i="9"/>
  <c r="J29" i="9"/>
  <c r="I29" i="9"/>
  <c r="H29" i="9"/>
  <c r="G29" i="9"/>
  <c r="F29" i="9"/>
  <c r="E29" i="9"/>
  <c r="D29" i="9"/>
  <c r="C29" i="9"/>
  <c r="B29" i="9"/>
  <c r="S29" i="9" s="1"/>
  <c r="B28" i="9"/>
  <c r="S28" i="9" s="1"/>
  <c r="B27" i="9"/>
  <c r="S27" i="9" s="1"/>
  <c r="B26" i="9"/>
  <c r="S26" i="9" s="1"/>
  <c r="B25" i="9"/>
  <c r="S25" i="9" s="1"/>
  <c r="B24" i="9"/>
  <c r="S24" i="9" s="1"/>
  <c r="B23" i="9"/>
  <c r="S23" i="9" s="1"/>
  <c r="B22" i="9"/>
  <c r="S22" i="9" s="1"/>
  <c r="B21" i="9"/>
  <c r="S21" i="9" s="1"/>
  <c r="B20" i="9"/>
  <c r="S20" i="9" s="1"/>
  <c r="B19" i="9"/>
  <c r="S19" i="9" s="1"/>
  <c r="B18" i="9"/>
  <c r="S18" i="9" s="1"/>
  <c r="Q17" i="9"/>
  <c r="O17" i="9"/>
  <c r="N17" i="9"/>
  <c r="M17" i="9"/>
  <c r="L17" i="9"/>
  <c r="K17" i="9"/>
  <c r="J17" i="9"/>
  <c r="I17" i="9"/>
  <c r="H17" i="9"/>
  <c r="G17" i="9"/>
  <c r="F17" i="9"/>
  <c r="E17" i="9"/>
  <c r="D17" i="9"/>
  <c r="C17" i="9"/>
  <c r="B17" i="9"/>
  <c r="S17" i="9" s="1"/>
  <c r="Q16" i="9"/>
  <c r="P16" i="9"/>
  <c r="O16" i="9"/>
  <c r="N16" i="9"/>
  <c r="M16" i="9"/>
  <c r="L16" i="9"/>
  <c r="K16" i="9"/>
  <c r="J16" i="9"/>
  <c r="I16" i="9"/>
  <c r="H16" i="9"/>
  <c r="G16" i="9"/>
  <c r="F16" i="9"/>
  <c r="E16" i="9"/>
  <c r="D16" i="9"/>
  <c r="C16" i="9"/>
  <c r="B16" i="9"/>
  <c r="S16" i="9" s="1"/>
  <c r="Q15" i="9"/>
  <c r="B15" i="9"/>
  <c r="S15" i="9" s="1"/>
  <c r="Q14" i="9"/>
  <c r="O14" i="9"/>
  <c r="N14" i="9"/>
  <c r="M14" i="9"/>
  <c r="L14" i="9"/>
  <c r="K14" i="9"/>
  <c r="J14" i="9"/>
  <c r="I14" i="9"/>
  <c r="H14" i="9"/>
  <c r="G14" i="9"/>
  <c r="F14" i="9"/>
  <c r="E14" i="9"/>
  <c r="D14" i="9"/>
  <c r="C14" i="9"/>
  <c r="B14" i="9"/>
  <c r="S14" i="9" s="1"/>
  <c r="Q13" i="9"/>
  <c r="O13" i="9"/>
  <c r="N13" i="9"/>
  <c r="M13" i="9"/>
  <c r="L13" i="9"/>
  <c r="K13" i="9"/>
  <c r="J13" i="9"/>
  <c r="I13" i="9"/>
  <c r="H13" i="9"/>
  <c r="G13" i="9"/>
  <c r="F13" i="9"/>
  <c r="E13" i="9"/>
  <c r="D13" i="9"/>
  <c r="C13" i="9"/>
  <c r="B13" i="9"/>
  <c r="S13" i="9" s="1"/>
  <c r="Q12" i="9"/>
  <c r="O12" i="9"/>
  <c r="N12" i="9"/>
  <c r="M12" i="9"/>
  <c r="L12" i="9"/>
  <c r="K12" i="9"/>
  <c r="J12" i="9"/>
  <c r="I12" i="9"/>
  <c r="H12" i="9"/>
  <c r="G12" i="9"/>
  <c r="F12" i="9"/>
  <c r="E12" i="9"/>
  <c r="D12" i="9"/>
  <c r="C12" i="9"/>
  <c r="B12" i="9"/>
  <c r="S12" i="9" s="1"/>
  <c r="Q11" i="9"/>
  <c r="O11" i="9"/>
  <c r="N11" i="9"/>
  <c r="M11" i="9"/>
  <c r="L11" i="9"/>
  <c r="K11" i="9"/>
  <c r="J11" i="9"/>
  <c r="I11" i="9"/>
  <c r="H11" i="9"/>
  <c r="G11" i="9"/>
  <c r="F11" i="9"/>
  <c r="E11" i="9"/>
  <c r="D11" i="9"/>
  <c r="C11" i="9"/>
  <c r="B11" i="9"/>
  <c r="S11" i="9" s="1"/>
  <c r="Q10" i="9"/>
  <c r="O10" i="9"/>
  <c r="N10" i="9"/>
  <c r="M10" i="9"/>
  <c r="L10" i="9"/>
  <c r="K10" i="9"/>
  <c r="J10" i="9"/>
  <c r="I10" i="9"/>
  <c r="H10" i="9"/>
  <c r="G10" i="9"/>
  <c r="F10" i="9"/>
  <c r="E10" i="9"/>
  <c r="D10" i="9"/>
  <c r="C10" i="9"/>
  <c r="B10" i="9"/>
  <c r="S10" i="9" s="1"/>
  <c r="Q9" i="9"/>
  <c r="O9" i="9"/>
  <c r="N9" i="9"/>
  <c r="M9" i="9"/>
  <c r="L9" i="9"/>
  <c r="K9" i="9"/>
  <c r="J9" i="9"/>
  <c r="I9" i="9"/>
  <c r="H9" i="9"/>
  <c r="G9" i="9"/>
  <c r="F9" i="9"/>
  <c r="E9" i="9"/>
  <c r="D9" i="9"/>
  <c r="C9" i="9"/>
  <c r="B9" i="9"/>
  <c r="S9" i="9" s="1"/>
  <c r="Q8" i="9"/>
  <c r="O8" i="9"/>
  <c r="N8" i="9"/>
  <c r="M8" i="9"/>
  <c r="L8" i="9"/>
  <c r="K8" i="9"/>
  <c r="J8" i="9"/>
  <c r="I8" i="9"/>
  <c r="H8" i="9"/>
  <c r="G8" i="9"/>
  <c r="F8" i="9"/>
  <c r="E8" i="9"/>
  <c r="D8" i="9"/>
  <c r="C8" i="9"/>
  <c r="B8" i="9"/>
  <c r="S8" i="9" s="1"/>
  <c r="Q7" i="9"/>
  <c r="O7" i="9"/>
  <c r="N7" i="9"/>
  <c r="M7" i="9"/>
  <c r="L7" i="9"/>
  <c r="K7" i="9"/>
  <c r="J7" i="9"/>
  <c r="I7" i="9"/>
  <c r="H7" i="9"/>
  <c r="G7" i="9"/>
  <c r="F7" i="9"/>
  <c r="E7" i="9"/>
  <c r="D7" i="9"/>
  <c r="C7" i="9"/>
  <c r="B7" i="9"/>
  <c r="S7" i="9" s="1"/>
  <c r="Q6" i="9"/>
  <c r="O6" i="9"/>
  <c r="N6" i="9"/>
  <c r="M6" i="9"/>
  <c r="L6" i="9"/>
  <c r="K6" i="9"/>
  <c r="J6" i="9"/>
  <c r="I6" i="9"/>
  <c r="H6" i="9"/>
  <c r="G6" i="9"/>
  <c r="F6" i="9"/>
  <c r="E6" i="9"/>
  <c r="D6" i="9"/>
  <c r="C6" i="9"/>
  <c r="B6" i="9"/>
  <c r="S6" i="9" s="1"/>
  <c r="Q5" i="9"/>
  <c r="O5" i="9"/>
  <c r="N5" i="9"/>
  <c r="M5" i="9"/>
  <c r="L5" i="9"/>
  <c r="K5" i="9"/>
  <c r="J5" i="9"/>
  <c r="I5" i="9"/>
  <c r="H5" i="9"/>
  <c r="G5" i="9"/>
  <c r="F5" i="9"/>
  <c r="E5" i="9"/>
  <c r="D5" i="9"/>
  <c r="C5" i="9"/>
  <c r="B5" i="9"/>
  <c r="S5" i="9" s="1"/>
  <c r="O3" i="9"/>
  <c r="N240" i="7"/>
  <c r="N148" i="7" s="1"/>
  <c r="M240" i="7"/>
  <c r="M148" i="7" s="1"/>
  <c r="L240" i="7"/>
  <c r="L148" i="7" s="1"/>
  <c r="K240" i="7"/>
  <c r="K5" i="7" s="1"/>
  <c r="J240" i="7"/>
  <c r="J5" i="7" s="1"/>
  <c r="I240" i="7"/>
  <c r="I148" i="7" s="1"/>
  <c r="H240" i="7"/>
  <c r="H148" i="7" s="1"/>
  <c r="G240" i="7"/>
  <c r="G5" i="7" s="1"/>
  <c r="F240" i="7"/>
  <c r="F148" i="7" s="1"/>
  <c r="E240" i="7"/>
  <c r="E148" i="7" s="1"/>
  <c r="N267" i="7"/>
  <c r="M267" i="7"/>
  <c r="L267" i="7"/>
  <c r="K267" i="7"/>
  <c r="J267" i="7"/>
  <c r="I267" i="7"/>
  <c r="H267" i="7"/>
  <c r="G267" i="7"/>
  <c r="F267" i="7"/>
  <c r="E267" i="7"/>
  <c r="D267" i="7"/>
  <c r="C267" i="7"/>
  <c r="N236" i="7"/>
  <c r="M236" i="7"/>
  <c r="L236" i="7"/>
  <c r="K236" i="7"/>
  <c r="J236" i="7"/>
  <c r="I236" i="7"/>
  <c r="H236" i="7"/>
  <c r="G236" i="7"/>
  <c r="F236" i="7"/>
  <c r="E236" i="7"/>
  <c r="D236" i="7"/>
  <c r="C236" i="7"/>
  <c r="O235" i="7"/>
  <c r="O234" i="7"/>
  <c r="O233" i="7"/>
  <c r="O232" i="7"/>
  <c r="O231" i="7"/>
  <c r="O230" i="7"/>
  <c r="O229" i="7"/>
  <c r="O228" i="7"/>
  <c r="O227" i="7"/>
  <c r="O226" i="7"/>
  <c r="O225" i="7"/>
  <c r="O224" i="7"/>
  <c r="O223" i="7"/>
  <c r="O222" i="7"/>
  <c r="O221" i="7"/>
  <c r="O220" i="7"/>
  <c r="O219" i="7"/>
  <c r="O218" i="7"/>
  <c r="O217" i="7"/>
  <c r="O216" i="7"/>
  <c r="N208" i="7"/>
  <c r="N207" i="7"/>
  <c r="BI207" i="7" s="1"/>
  <c r="M207" i="7"/>
  <c r="BH207" i="7" s="1"/>
  <c r="L207" i="7"/>
  <c r="BG207" i="7" s="1"/>
  <c r="K207" i="7"/>
  <c r="BF207" i="7" s="1"/>
  <c r="J207" i="7"/>
  <c r="BE207" i="7" s="1"/>
  <c r="I207" i="7"/>
  <c r="BD207" i="7" s="1"/>
  <c r="H207" i="7"/>
  <c r="BC207" i="7" s="1"/>
  <c r="G207" i="7"/>
  <c r="BB207" i="7" s="1"/>
  <c r="F207" i="7"/>
  <c r="BA207" i="7" s="1"/>
  <c r="E207" i="7"/>
  <c r="AZ207" i="7" s="1"/>
  <c r="D207" i="7"/>
  <c r="AY207" i="7" s="1"/>
  <c r="C207" i="7"/>
  <c r="AX207" i="7" s="1"/>
  <c r="N206" i="7"/>
  <c r="BI206" i="7" s="1"/>
  <c r="M206" i="7"/>
  <c r="BH206" i="7" s="1"/>
  <c r="L206" i="7"/>
  <c r="BG206" i="7" s="1"/>
  <c r="K206" i="7"/>
  <c r="BF206" i="7" s="1"/>
  <c r="J206" i="7"/>
  <c r="BE206" i="7" s="1"/>
  <c r="I206" i="7"/>
  <c r="BD206" i="7" s="1"/>
  <c r="H206" i="7"/>
  <c r="BC206" i="7" s="1"/>
  <c r="G206" i="7"/>
  <c r="BB206" i="7" s="1"/>
  <c r="F206" i="7"/>
  <c r="BA206" i="7" s="1"/>
  <c r="E206" i="7"/>
  <c r="AZ206" i="7" s="1"/>
  <c r="D206" i="7"/>
  <c r="AY206" i="7" s="1"/>
  <c r="C206" i="7"/>
  <c r="AX206" i="7" s="1"/>
  <c r="B206" i="7"/>
  <c r="N205" i="7"/>
  <c r="N204" i="7"/>
  <c r="BI204" i="7" s="1"/>
  <c r="M204" i="7"/>
  <c r="BH204" i="7" s="1"/>
  <c r="L204" i="7"/>
  <c r="BG204" i="7" s="1"/>
  <c r="K204" i="7"/>
  <c r="BF204" i="7" s="1"/>
  <c r="J204" i="7"/>
  <c r="BE204" i="7" s="1"/>
  <c r="I204" i="7"/>
  <c r="BD204" i="7" s="1"/>
  <c r="H204" i="7"/>
  <c r="BC204" i="7" s="1"/>
  <c r="G204" i="7"/>
  <c r="BB204" i="7" s="1"/>
  <c r="F204" i="7"/>
  <c r="BA204" i="7" s="1"/>
  <c r="E204" i="7"/>
  <c r="AZ204" i="7" s="1"/>
  <c r="D204" i="7"/>
  <c r="AY204" i="7" s="1"/>
  <c r="C204" i="7"/>
  <c r="AX204" i="7" s="1"/>
  <c r="N203" i="7"/>
  <c r="BI203" i="7" s="1"/>
  <c r="M203" i="7"/>
  <c r="BH203" i="7" s="1"/>
  <c r="L203" i="7"/>
  <c r="BG203" i="7" s="1"/>
  <c r="K203" i="7"/>
  <c r="BF203" i="7" s="1"/>
  <c r="J203" i="7"/>
  <c r="BE203" i="7" s="1"/>
  <c r="I203" i="7"/>
  <c r="BD203" i="7" s="1"/>
  <c r="H203" i="7"/>
  <c r="BC203" i="7" s="1"/>
  <c r="G203" i="7"/>
  <c r="BB203" i="7" s="1"/>
  <c r="F203" i="7"/>
  <c r="BA203" i="7" s="1"/>
  <c r="E203" i="7"/>
  <c r="AZ203" i="7" s="1"/>
  <c r="D203" i="7"/>
  <c r="AY203" i="7" s="1"/>
  <c r="C203" i="7"/>
  <c r="AX203" i="7" s="1"/>
  <c r="B203" i="7"/>
  <c r="N202" i="7"/>
  <c r="N201" i="7"/>
  <c r="BI201" i="7" s="1"/>
  <c r="M201" i="7"/>
  <c r="BH201" i="7" s="1"/>
  <c r="L201" i="7"/>
  <c r="BG201" i="7" s="1"/>
  <c r="K201" i="7"/>
  <c r="BF201" i="7" s="1"/>
  <c r="J201" i="7"/>
  <c r="BE201" i="7" s="1"/>
  <c r="I201" i="7"/>
  <c r="BD201" i="7" s="1"/>
  <c r="H201" i="7"/>
  <c r="BC201" i="7" s="1"/>
  <c r="G201" i="7"/>
  <c r="BB201" i="7" s="1"/>
  <c r="F201" i="7"/>
  <c r="BA201" i="7" s="1"/>
  <c r="E201" i="7"/>
  <c r="AZ201" i="7" s="1"/>
  <c r="D201" i="7"/>
  <c r="AY201" i="7" s="1"/>
  <c r="C201" i="7"/>
  <c r="AX201" i="7" s="1"/>
  <c r="N200" i="7"/>
  <c r="BI200" i="7" s="1"/>
  <c r="M200" i="7"/>
  <c r="BH200" i="7" s="1"/>
  <c r="L200" i="7"/>
  <c r="K200" i="7"/>
  <c r="BF200" i="7" s="1"/>
  <c r="J200" i="7"/>
  <c r="BE200" i="7" s="1"/>
  <c r="I200" i="7"/>
  <c r="BD200" i="7" s="1"/>
  <c r="H200" i="7"/>
  <c r="BC200" i="7" s="1"/>
  <c r="G200" i="7"/>
  <c r="BB200" i="7" s="1"/>
  <c r="F200" i="7"/>
  <c r="BA200" i="7" s="1"/>
  <c r="E200" i="7"/>
  <c r="AZ200" i="7" s="1"/>
  <c r="D200" i="7"/>
  <c r="AY200" i="7" s="1"/>
  <c r="C200" i="7"/>
  <c r="AX200" i="7" s="1"/>
  <c r="B200" i="7"/>
  <c r="N199" i="7"/>
  <c r="N198" i="7"/>
  <c r="BI198" i="7" s="1"/>
  <c r="M198" i="7"/>
  <c r="BH198" i="7" s="1"/>
  <c r="L198" i="7"/>
  <c r="BG198" i="7" s="1"/>
  <c r="K198" i="7"/>
  <c r="BF198" i="7" s="1"/>
  <c r="J198" i="7"/>
  <c r="BE198" i="7" s="1"/>
  <c r="I198" i="7"/>
  <c r="BD198" i="7" s="1"/>
  <c r="H198" i="7"/>
  <c r="BC198" i="7" s="1"/>
  <c r="G198" i="7"/>
  <c r="BB198" i="7" s="1"/>
  <c r="F198" i="7"/>
  <c r="BA198" i="7" s="1"/>
  <c r="E198" i="7"/>
  <c r="AZ198" i="7" s="1"/>
  <c r="D198" i="7"/>
  <c r="AY198" i="7" s="1"/>
  <c r="C198" i="7"/>
  <c r="AX198" i="7" s="1"/>
  <c r="N197" i="7"/>
  <c r="BI197" i="7" s="1"/>
  <c r="M197" i="7"/>
  <c r="BH197" i="7" s="1"/>
  <c r="L197" i="7"/>
  <c r="BG197" i="7" s="1"/>
  <c r="K197" i="7"/>
  <c r="BF197" i="7" s="1"/>
  <c r="J197" i="7"/>
  <c r="BE197" i="7" s="1"/>
  <c r="I197" i="7"/>
  <c r="BD197" i="7" s="1"/>
  <c r="H197" i="7"/>
  <c r="BC197" i="7" s="1"/>
  <c r="G197" i="7"/>
  <c r="BB197" i="7" s="1"/>
  <c r="F197" i="7"/>
  <c r="BA197" i="7" s="1"/>
  <c r="E197" i="7"/>
  <c r="AZ197" i="7" s="1"/>
  <c r="D197" i="7"/>
  <c r="AY197" i="7" s="1"/>
  <c r="C197" i="7"/>
  <c r="AX197" i="7" s="1"/>
  <c r="B197" i="7"/>
  <c r="N196" i="7"/>
  <c r="N195" i="7"/>
  <c r="BI195" i="7" s="1"/>
  <c r="M195" i="7"/>
  <c r="BH195" i="7" s="1"/>
  <c r="L195" i="7"/>
  <c r="BG195" i="7" s="1"/>
  <c r="K195" i="7"/>
  <c r="BF195" i="7" s="1"/>
  <c r="J195" i="7"/>
  <c r="BE195" i="7" s="1"/>
  <c r="I195" i="7"/>
  <c r="BD195" i="7" s="1"/>
  <c r="H195" i="7"/>
  <c r="BC195" i="7" s="1"/>
  <c r="G195" i="7"/>
  <c r="BB195" i="7" s="1"/>
  <c r="F195" i="7"/>
  <c r="BA195" i="7" s="1"/>
  <c r="E195" i="7"/>
  <c r="AZ195" i="7" s="1"/>
  <c r="D195" i="7"/>
  <c r="AY195" i="7" s="1"/>
  <c r="C195" i="7"/>
  <c r="AX195" i="7" s="1"/>
  <c r="N194" i="7"/>
  <c r="BI194" i="7" s="1"/>
  <c r="M194" i="7"/>
  <c r="BH194" i="7" s="1"/>
  <c r="L194" i="7"/>
  <c r="BG194" i="7" s="1"/>
  <c r="K194" i="7"/>
  <c r="BF194" i="7" s="1"/>
  <c r="J194" i="7"/>
  <c r="BE194" i="7" s="1"/>
  <c r="I194" i="7"/>
  <c r="BD194" i="7" s="1"/>
  <c r="H194" i="7"/>
  <c r="BC194" i="7" s="1"/>
  <c r="G194" i="7"/>
  <c r="BB194" i="7" s="1"/>
  <c r="F194" i="7"/>
  <c r="BA194" i="7" s="1"/>
  <c r="E194" i="7"/>
  <c r="AZ194" i="7" s="1"/>
  <c r="D194" i="7"/>
  <c r="AY194" i="7" s="1"/>
  <c r="C194" i="7"/>
  <c r="AX194" i="7" s="1"/>
  <c r="B194" i="7"/>
  <c r="N193" i="7"/>
  <c r="N192" i="7"/>
  <c r="BI192" i="7" s="1"/>
  <c r="M192" i="7"/>
  <c r="BH192" i="7" s="1"/>
  <c r="L192" i="7"/>
  <c r="BG192" i="7" s="1"/>
  <c r="K192" i="7"/>
  <c r="BF192" i="7" s="1"/>
  <c r="J192" i="7"/>
  <c r="BE192" i="7" s="1"/>
  <c r="I192" i="7"/>
  <c r="BD192" i="7" s="1"/>
  <c r="H192" i="7"/>
  <c r="BC192" i="7" s="1"/>
  <c r="G192" i="7"/>
  <c r="BB192" i="7" s="1"/>
  <c r="F192" i="7"/>
  <c r="BA192" i="7" s="1"/>
  <c r="E192" i="7"/>
  <c r="AZ192" i="7" s="1"/>
  <c r="D192" i="7"/>
  <c r="AY192" i="7" s="1"/>
  <c r="C192" i="7"/>
  <c r="AX192" i="7" s="1"/>
  <c r="N191" i="7"/>
  <c r="BI191" i="7" s="1"/>
  <c r="M191" i="7"/>
  <c r="BH191" i="7" s="1"/>
  <c r="L191" i="7"/>
  <c r="BG191" i="7" s="1"/>
  <c r="K191" i="7"/>
  <c r="BF191" i="7" s="1"/>
  <c r="J191" i="7"/>
  <c r="BE191" i="7" s="1"/>
  <c r="I191" i="7"/>
  <c r="BD191" i="7" s="1"/>
  <c r="H191" i="7"/>
  <c r="BC191" i="7" s="1"/>
  <c r="G191" i="7"/>
  <c r="BB191" i="7" s="1"/>
  <c r="F191" i="7"/>
  <c r="BA191" i="7" s="1"/>
  <c r="E191" i="7"/>
  <c r="AZ191" i="7" s="1"/>
  <c r="D191" i="7"/>
  <c r="AY191" i="7" s="1"/>
  <c r="C191" i="7"/>
  <c r="AX191" i="7" s="1"/>
  <c r="B191" i="7"/>
  <c r="N190" i="7"/>
  <c r="N189" i="7"/>
  <c r="BI189" i="7" s="1"/>
  <c r="M189" i="7"/>
  <c r="BH189" i="7" s="1"/>
  <c r="L189" i="7"/>
  <c r="BG189" i="7" s="1"/>
  <c r="K189" i="7"/>
  <c r="BF189" i="7" s="1"/>
  <c r="J189" i="7"/>
  <c r="BE189" i="7" s="1"/>
  <c r="I189" i="7"/>
  <c r="BD189" i="7" s="1"/>
  <c r="H189" i="7"/>
  <c r="BC189" i="7" s="1"/>
  <c r="G189" i="7"/>
  <c r="BB189" i="7" s="1"/>
  <c r="F189" i="7"/>
  <c r="BA189" i="7" s="1"/>
  <c r="E189" i="7"/>
  <c r="AZ189" i="7" s="1"/>
  <c r="D189" i="7"/>
  <c r="AY189" i="7" s="1"/>
  <c r="C189" i="7"/>
  <c r="AX189" i="7" s="1"/>
  <c r="N188" i="7"/>
  <c r="BI188" i="7" s="1"/>
  <c r="M188" i="7"/>
  <c r="BH188" i="7" s="1"/>
  <c r="L188" i="7"/>
  <c r="BG188" i="7" s="1"/>
  <c r="K188" i="7"/>
  <c r="BF188" i="7" s="1"/>
  <c r="J188" i="7"/>
  <c r="BE188" i="7" s="1"/>
  <c r="I188" i="7"/>
  <c r="BD188" i="7" s="1"/>
  <c r="H188" i="7"/>
  <c r="BC188" i="7" s="1"/>
  <c r="G188" i="7"/>
  <c r="BB188" i="7" s="1"/>
  <c r="F188" i="7"/>
  <c r="BA188" i="7" s="1"/>
  <c r="E188" i="7"/>
  <c r="AZ188" i="7" s="1"/>
  <c r="D188" i="7"/>
  <c r="AY188" i="7" s="1"/>
  <c r="C188" i="7"/>
  <c r="AX188" i="7" s="1"/>
  <c r="B188" i="7"/>
  <c r="N187" i="7"/>
  <c r="N186" i="7"/>
  <c r="BI186" i="7" s="1"/>
  <c r="M186" i="7"/>
  <c r="BH186" i="7" s="1"/>
  <c r="L186" i="7"/>
  <c r="BG186" i="7" s="1"/>
  <c r="K186" i="7"/>
  <c r="BF186" i="7" s="1"/>
  <c r="J186" i="7"/>
  <c r="BE186" i="7" s="1"/>
  <c r="I186" i="7"/>
  <c r="BD186" i="7" s="1"/>
  <c r="H186" i="7"/>
  <c r="BC186" i="7" s="1"/>
  <c r="G186" i="7"/>
  <c r="BB186" i="7" s="1"/>
  <c r="F186" i="7"/>
  <c r="BA186" i="7" s="1"/>
  <c r="E186" i="7"/>
  <c r="AZ186" i="7" s="1"/>
  <c r="D186" i="7"/>
  <c r="AY186" i="7" s="1"/>
  <c r="C186" i="7"/>
  <c r="AX186" i="7" s="1"/>
  <c r="N185" i="7"/>
  <c r="BI185" i="7" s="1"/>
  <c r="M185" i="7"/>
  <c r="BH185" i="7" s="1"/>
  <c r="L185" i="7"/>
  <c r="BG185" i="7" s="1"/>
  <c r="K185" i="7"/>
  <c r="BF185" i="7" s="1"/>
  <c r="J185" i="7"/>
  <c r="BE185" i="7" s="1"/>
  <c r="I185" i="7"/>
  <c r="BD185" i="7" s="1"/>
  <c r="H185" i="7"/>
  <c r="BC185" i="7" s="1"/>
  <c r="G185" i="7"/>
  <c r="BB185" i="7" s="1"/>
  <c r="F185" i="7"/>
  <c r="BA185" i="7" s="1"/>
  <c r="E185" i="7"/>
  <c r="AZ185" i="7" s="1"/>
  <c r="D185" i="7"/>
  <c r="AY185" i="7" s="1"/>
  <c r="C185" i="7"/>
  <c r="AX185" i="7" s="1"/>
  <c r="B185" i="7"/>
  <c r="N184" i="7"/>
  <c r="N183" i="7"/>
  <c r="BI183" i="7" s="1"/>
  <c r="M183" i="7"/>
  <c r="BH183" i="7" s="1"/>
  <c r="L183" i="7"/>
  <c r="BG183" i="7" s="1"/>
  <c r="K183" i="7"/>
  <c r="BF183" i="7" s="1"/>
  <c r="J183" i="7"/>
  <c r="BE183" i="7" s="1"/>
  <c r="I183" i="7"/>
  <c r="BD183" i="7" s="1"/>
  <c r="H183" i="7"/>
  <c r="BC183" i="7" s="1"/>
  <c r="G183" i="7"/>
  <c r="BB183" i="7" s="1"/>
  <c r="F183" i="7"/>
  <c r="BA183" i="7" s="1"/>
  <c r="E183" i="7"/>
  <c r="AZ183" i="7" s="1"/>
  <c r="D183" i="7"/>
  <c r="AY183" i="7" s="1"/>
  <c r="C183" i="7"/>
  <c r="AX183" i="7" s="1"/>
  <c r="N182" i="7"/>
  <c r="BI182" i="7" s="1"/>
  <c r="M182" i="7"/>
  <c r="BH182" i="7" s="1"/>
  <c r="L182" i="7"/>
  <c r="BG182" i="7" s="1"/>
  <c r="K182" i="7"/>
  <c r="BF182" i="7" s="1"/>
  <c r="J182" i="7"/>
  <c r="BE182" i="7" s="1"/>
  <c r="I182" i="7"/>
  <c r="BD182" i="7" s="1"/>
  <c r="H182" i="7"/>
  <c r="BC182" i="7" s="1"/>
  <c r="G182" i="7"/>
  <c r="BB182" i="7" s="1"/>
  <c r="F182" i="7"/>
  <c r="BA182" i="7" s="1"/>
  <c r="E182" i="7"/>
  <c r="AZ182" i="7" s="1"/>
  <c r="D182" i="7"/>
  <c r="AY182" i="7" s="1"/>
  <c r="C182" i="7"/>
  <c r="AX182" i="7" s="1"/>
  <c r="B182" i="7"/>
  <c r="N181" i="7"/>
  <c r="N180" i="7"/>
  <c r="BI180" i="7" s="1"/>
  <c r="M180" i="7"/>
  <c r="BH180" i="7" s="1"/>
  <c r="L180" i="7"/>
  <c r="BG180" i="7" s="1"/>
  <c r="K180" i="7"/>
  <c r="BF180" i="7" s="1"/>
  <c r="J180" i="7"/>
  <c r="BE180" i="7" s="1"/>
  <c r="I180" i="7"/>
  <c r="BD180" i="7" s="1"/>
  <c r="H180" i="7"/>
  <c r="BC180" i="7" s="1"/>
  <c r="G180" i="7"/>
  <c r="BB180" i="7" s="1"/>
  <c r="F180" i="7"/>
  <c r="BA180" i="7" s="1"/>
  <c r="E180" i="7"/>
  <c r="AZ180" i="7" s="1"/>
  <c r="D180" i="7"/>
  <c r="AY180" i="7" s="1"/>
  <c r="C180" i="7"/>
  <c r="AX180" i="7" s="1"/>
  <c r="N179" i="7"/>
  <c r="BI179" i="7" s="1"/>
  <c r="M179" i="7"/>
  <c r="BH179" i="7" s="1"/>
  <c r="L179" i="7"/>
  <c r="BG179" i="7" s="1"/>
  <c r="K179" i="7"/>
  <c r="BF179" i="7" s="1"/>
  <c r="J179" i="7"/>
  <c r="BE179" i="7" s="1"/>
  <c r="I179" i="7"/>
  <c r="BD179" i="7" s="1"/>
  <c r="H179" i="7"/>
  <c r="BC179" i="7" s="1"/>
  <c r="G179" i="7"/>
  <c r="BB179" i="7" s="1"/>
  <c r="F179" i="7"/>
  <c r="BA179" i="7" s="1"/>
  <c r="E179" i="7"/>
  <c r="AZ179" i="7" s="1"/>
  <c r="D179" i="7"/>
  <c r="AY179" i="7" s="1"/>
  <c r="C179" i="7"/>
  <c r="AX179" i="7" s="1"/>
  <c r="B179" i="7"/>
  <c r="N178" i="7"/>
  <c r="N177" i="7"/>
  <c r="BI177" i="7" s="1"/>
  <c r="M177" i="7"/>
  <c r="BH177" i="7" s="1"/>
  <c r="L177" i="7"/>
  <c r="BG177" i="7" s="1"/>
  <c r="K177" i="7"/>
  <c r="BF177" i="7" s="1"/>
  <c r="J177" i="7"/>
  <c r="BE177" i="7" s="1"/>
  <c r="I177" i="7"/>
  <c r="BD177" i="7" s="1"/>
  <c r="H177" i="7"/>
  <c r="BC177" i="7" s="1"/>
  <c r="G177" i="7"/>
  <c r="BB177" i="7" s="1"/>
  <c r="F177" i="7"/>
  <c r="BA177" i="7" s="1"/>
  <c r="E177" i="7"/>
  <c r="AZ177" i="7" s="1"/>
  <c r="D177" i="7"/>
  <c r="AY177" i="7" s="1"/>
  <c r="C177" i="7"/>
  <c r="AX177" i="7" s="1"/>
  <c r="N176" i="7"/>
  <c r="BI176" i="7" s="1"/>
  <c r="M176" i="7"/>
  <c r="BH176" i="7" s="1"/>
  <c r="L176" i="7"/>
  <c r="BG176" i="7" s="1"/>
  <c r="K176" i="7"/>
  <c r="BF176" i="7" s="1"/>
  <c r="J176" i="7"/>
  <c r="BE176" i="7" s="1"/>
  <c r="I176" i="7"/>
  <c r="BD176" i="7" s="1"/>
  <c r="H176" i="7"/>
  <c r="BC176" i="7" s="1"/>
  <c r="G176" i="7"/>
  <c r="BB176" i="7" s="1"/>
  <c r="F176" i="7"/>
  <c r="BA176" i="7" s="1"/>
  <c r="E176" i="7"/>
  <c r="AZ176" i="7" s="1"/>
  <c r="D176" i="7"/>
  <c r="AY176" i="7" s="1"/>
  <c r="C176" i="7"/>
  <c r="AX176" i="7" s="1"/>
  <c r="B176" i="7"/>
  <c r="N175" i="7"/>
  <c r="N174" i="7"/>
  <c r="BI174" i="7" s="1"/>
  <c r="M174" i="7"/>
  <c r="BH174" i="7" s="1"/>
  <c r="L174" i="7"/>
  <c r="BG174" i="7" s="1"/>
  <c r="K174" i="7"/>
  <c r="BF174" i="7" s="1"/>
  <c r="J174" i="7"/>
  <c r="BE174" i="7" s="1"/>
  <c r="I174" i="7"/>
  <c r="BD174" i="7" s="1"/>
  <c r="H174" i="7"/>
  <c r="BC174" i="7" s="1"/>
  <c r="G174" i="7"/>
  <c r="BB174" i="7" s="1"/>
  <c r="F174" i="7"/>
  <c r="BA174" i="7" s="1"/>
  <c r="E174" i="7"/>
  <c r="AZ174" i="7" s="1"/>
  <c r="D174" i="7"/>
  <c r="AY174" i="7" s="1"/>
  <c r="C174" i="7"/>
  <c r="AX174" i="7" s="1"/>
  <c r="N173" i="7"/>
  <c r="BI173" i="7" s="1"/>
  <c r="M173" i="7"/>
  <c r="BH173" i="7" s="1"/>
  <c r="L173" i="7"/>
  <c r="BG173" i="7" s="1"/>
  <c r="K173" i="7"/>
  <c r="BF173" i="7" s="1"/>
  <c r="J173" i="7"/>
  <c r="BE173" i="7" s="1"/>
  <c r="I173" i="7"/>
  <c r="BD173" i="7" s="1"/>
  <c r="H173" i="7"/>
  <c r="BC173" i="7" s="1"/>
  <c r="G173" i="7"/>
  <c r="BB173" i="7" s="1"/>
  <c r="F173" i="7"/>
  <c r="BA173" i="7" s="1"/>
  <c r="E173" i="7"/>
  <c r="AZ173" i="7" s="1"/>
  <c r="D173" i="7"/>
  <c r="AY173" i="7" s="1"/>
  <c r="C173" i="7"/>
  <c r="AX173" i="7" s="1"/>
  <c r="B173" i="7"/>
  <c r="N172" i="7"/>
  <c r="N171" i="7"/>
  <c r="BI171" i="7" s="1"/>
  <c r="M171" i="7"/>
  <c r="BH171" i="7" s="1"/>
  <c r="L171" i="7"/>
  <c r="BG171" i="7" s="1"/>
  <c r="K171" i="7"/>
  <c r="BF171" i="7" s="1"/>
  <c r="J171" i="7"/>
  <c r="BE171" i="7" s="1"/>
  <c r="I171" i="7"/>
  <c r="BD171" i="7" s="1"/>
  <c r="H171" i="7"/>
  <c r="BC171" i="7" s="1"/>
  <c r="G171" i="7"/>
  <c r="BB171" i="7" s="1"/>
  <c r="F171" i="7"/>
  <c r="BA171" i="7" s="1"/>
  <c r="E171" i="7"/>
  <c r="AZ171" i="7" s="1"/>
  <c r="D171" i="7"/>
  <c r="AY171" i="7" s="1"/>
  <c r="C171" i="7"/>
  <c r="AX171" i="7" s="1"/>
  <c r="N170" i="7"/>
  <c r="BI170" i="7" s="1"/>
  <c r="M170" i="7"/>
  <c r="BH170" i="7" s="1"/>
  <c r="L170" i="7"/>
  <c r="BG170" i="7" s="1"/>
  <c r="K170" i="7"/>
  <c r="BF170" i="7" s="1"/>
  <c r="J170" i="7"/>
  <c r="BE170" i="7" s="1"/>
  <c r="I170" i="7"/>
  <c r="BD170" i="7" s="1"/>
  <c r="H170" i="7"/>
  <c r="BC170" i="7" s="1"/>
  <c r="G170" i="7"/>
  <c r="BB170" i="7" s="1"/>
  <c r="F170" i="7"/>
  <c r="BA170" i="7" s="1"/>
  <c r="E170" i="7"/>
  <c r="AZ170" i="7" s="1"/>
  <c r="D170" i="7"/>
  <c r="AY170" i="7" s="1"/>
  <c r="C170" i="7"/>
  <c r="AX170" i="7" s="1"/>
  <c r="B170" i="7"/>
  <c r="N169" i="7"/>
  <c r="N168" i="7"/>
  <c r="BI168" i="7" s="1"/>
  <c r="M168" i="7"/>
  <c r="BH168" i="7" s="1"/>
  <c r="L168" i="7"/>
  <c r="BG168" i="7" s="1"/>
  <c r="K168" i="7"/>
  <c r="BF168" i="7" s="1"/>
  <c r="J168" i="7"/>
  <c r="BE168" i="7" s="1"/>
  <c r="I168" i="7"/>
  <c r="BD168" i="7" s="1"/>
  <c r="H168" i="7"/>
  <c r="BC168" i="7" s="1"/>
  <c r="G168" i="7"/>
  <c r="BB168" i="7" s="1"/>
  <c r="F168" i="7"/>
  <c r="BA168" i="7" s="1"/>
  <c r="E168" i="7"/>
  <c r="AZ168" i="7" s="1"/>
  <c r="D168" i="7"/>
  <c r="AY168" i="7" s="1"/>
  <c r="C168" i="7"/>
  <c r="AX168" i="7" s="1"/>
  <c r="N167" i="7"/>
  <c r="BI167" i="7" s="1"/>
  <c r="M167" i="7"/>
  <c r="BH167" i="7" s="1"/>
  <c r="L167" i="7"/>
  <c r="BG167" i="7" s="1"/>
  <c r="K167" i="7"/>
  <c r="BF167" i="7" s="1"/>
  <c r="J167" i="7"/>
  <c r="BE167" i="7" s="1"/>
  <c r="I167" i="7"/>
  <c r="BD167" i="7" s="1"/>
  <c r="H167" i="7"/>
  <c r="BC167" i="7" s="1"/>
  <c r="G167" i="7"/>
  <c r="BB167" i="7" s="1"/>
  <c r="F167" i="7"/>
  <c r="BA167" i="7" s="1"/>
  <c r="E167" i="7"/>
  <c r="AZ167" i="7" s="1"/>
  <c r="D167" i="7"/>
  <c r="AY167" i="7" s="1"/>
  <c r="C167" i="7"/>
  <c r="AX167" i="7" s="1"/>
  <c r="B167" i="7"/>
  <c r="N166" i="7"/>
  <c r="N165" i="7"/>
  <c r="BI165" i="7" s="1"/>
  <c r="M165" i="7"/>
  <c r="BH165" i="7" s="1"/>
  <c r="L165" i="7"/>
  <c r="BG165" i="7" s="1"/>
  <c r="K165" i="7"/>
  <c r="BF165" i="7" s="1"/>
  <c r="J165" i="7"/>
  <c r="BE165" i="7" s="1"/>
  <c r="I165" i="7"/>
  <c r="BD165" i="7" s="1"/>
  <c r="H165" i="7"/>
  <c r="BC165" i="7" s="1"/>
  <c r="G165" i="7"/>
  <c r="BB165" i="7" s="1"/>
  <c r="F165" i="7"/>
  <c r="BA165" i="7" s="1"/>
  <c r="E165" i="7"/>
  <c r="AZ165" i="7" s="1"/>
  <c r="D165" i="7"/>
  <c r="AY165" i="7" s="1"/>
  <c r="C165" i="7"/>
  <c r="AX165" i="7" s="1"/>
  <c r="N164" i="7"/>
  <c r="BI164" i="7" s="1"/>
  <c r="M164" i="7"/>
  <c r="BH164" i="7" s="1"/>
  <c r="L164" i="7"/>
  <c r="BG164" i="7" s="1"/>
  <c r="K164" i="7"/>
  <c r="BF164" i="7" s="1"/>
  <c r="J164" i="7"/>
  <c r="BE164" i="7" s="1"/>
  <c r="I164" i="7"/>
  <c r="BD164" i="7" s="1"/>
  <c r="H164" i="7"/>
  <c r="BC164" i="7" s="1"/>
  <c r="G164" i="7"/>
  <c r="BB164" i="7" s="1"/>
  <c r="F164" i="7"/>
  <c r="BA164" i="7" s="1"/>
  <c r="E164" i="7"/>
  <c r="AZ164" i="7" s="1"/>
  <c r="D164" i="7"/>
  <c r="AY164" i="7" s="1"/>
  <c r="C164" i="7"/>
  <c r="AX164" i="7" s="1"/>
  <c r="B164" i="7"/>
  <c r="N163" i="7"/>
  <c r="N162" i="7"/>
  <c r="BI162" i="7" s="1"/>
  <c r="M162" i="7"/>
  <c r="BH162" i="7" s="1"/>
  <c r="L162" i="7"/>
  <c r="BG162" i="7" s="1"/>
  <c r="K162" i="7"/>
  <c r="BF162" i="7" s="1"/>
  <c r="J162" i="7"/>
  <c r="BE162" i="7" s="1"/>
  <c r="I162" i="7"/>
  <c r="BD162" i="7" s="1"/>
  <c r="H162" i="7"/>
  <c r="BC162" i="7" s="1"/>
  <c r="G162" i="7"/>
  <c r="BB162" i="7" s="1"/>
  <c r="F162" i="7"/>
  <c r="BA162" i="7" s="1"/>
  <c r="E162" i="7"/>
  <c r="AZ162" i="7" s="1"/>
  <c r="D162" i="7"/>
  <c r="AY162" i="7" s="1"/>
  <c r="C162" i="7"/>
  <c r="AX162" i="7" s="1"/>
  <c r="N161" i="7"/>
  <c r="BI161" i="7" s="1"/>
  <c r="M161" i="7"/>
  <c r="BH161" i="7" s="1"/>
  <c r="L161" i="7"/>
  <c r="BG161" i="7" s="1"/>
  <c r="K161" i="7"/>
  <c r="BF161" i="7" s="1"/>
  <c r="J161" i="7"/>
  <c r="BE161" i="7" s="1"/>
  <c r="I161" i="7"/>
  <c r="BD161" i="7" s="1"/>
  <c r="H161" i="7"/>
  <c r="BC161" i="7" s="1"/>
  <c r="G161" i="7"/>
  <c r="BB161" i="7" s="1"/>
  <c r="F161" i="7"/>
  <c r="BA161" i="7" s="1"/>
  <c r="E161" i="7"/>
  <c r="AZ161" i="7" s="1"/>
  <c r="D161" i="7"/>
  <c r="AY161" i="7" s="1"/>
  <c r="C161" i="7"/>
  <c r="AX161" i="7" s="1"/>
  <c r="B161" i="7"/>
  <c r="N160" i="7"/>
  <c r="N159" i="7"/>
  <c r="BI159" i="7" s="1"/>
  <c r="M159" i="7"/>
  <c r="BH159" i="7" s="1"/>
  <c r="L159" i="7"/>
  <c r="BG159" i="7" s="1"/>
  <c r="K159" i="7"/>
  <c r="BF159" i="7" s="1"/>
  <c r="J159" i="7"/>
  <c r="BE159" i="7" s="1"/>
  <c r="I159" i="7"/>
  <c r="BD159" i="7" s="1"/>
  <c r="H159" i="7"/>
  <c r="BC159" i="7" s="1"/>
  <c r="G159" i="7"/>
  <c r="BB159" i="7" s="1"/>
  <c r="F159" i="7"/>
  <c r="BA159" i="7" s="1"/>
  <c r="E159" i="7"/>
  <c r="AZ159" i="7" s="1"/>
  <c r="D159" i="7"/>
  <c r="AY159" i="7" s="1"/>
  <c r="C159" i="7"/>
  <c r="AX159" i="7" s="1"/>
  <c r="N158" i="7"/>
  <c r="BI158" i="7" s="1"/>
  <c r="M158" i="7"/>
  <c r="BH158" i="7" s="1"/>
  <c r="L158" i="7"/>
  <c r="BG158" i="7" s="1"/>
  <c r="K158" i="7"/>
  <c r="BF158" i="7" s="1"/>
  <c r="J158" i="7"/>
  <c r="BE158" i="7" s="1"/>
  <c r="I158" i="7"/>
  <c r="BD158" i="7" s="1"/>
  <c r="H158" i="7"/>
  <c r="BC158" i="7" s="1"/>
  <c r="G158" i="7"/>
  <c r="BB158" i="7" s="1"/>
  <c r="F158" i="7"/>
  <c r="BA158" i="7" s="1"/>
  <c r="E158" i="7"/>
  <c r="AZ158" i="7" s="1"/>
  <c r="D158" i="7"/>
  <c r="AY158" i="7" s="1"/>
  <c r="C158" i="7"/>
  <c r="AX158" i="7" s="1"/>
  <c r="B158" i="7"/>
  <c r="N157" i="7"/>
  <c r="N156" i="7"/>
  <c r="BI156" i="7" s="1"/>
  <c r="M156" i="7"/>
  <c r="BH156" i="7" s="1"/>
  <c r="L156" i="7"/>
  <c r="BG156" i="7" s="1"/>
  <c r="K156" i="7"/>
  <c r="BF156" i="7" s="1"/>
  <c r="J156" i="7"/>
  <c r="BE156" i="7" s="1"/>
  <c r="I156" i="7"/>
  <c r="BD156" i="7" s="1"/>
  <c r="H156" i="7"/>
  <c r="BC156" i="7" s="1"/>
  <c r="G156" i="7"/>
  <c r="BB156" i="7" s="1"/>
  <c r="F156" i="7"/>
  <c r="BA156" i="7" s="1"/>
  <c r="E156" i="7"/>
  <c r="AZ156" i="7" s="1"/>
  <c r="D156" i="7"/>
  <c r="AY156" i="7" s="1"/>
  <c r="C156" i="7"/>
  <c r="AX156" i="7" s="1"/>
  <c r="N155" i="7"/>
  <c r="BI155" i="7" s="1"/>
  <c r="M155" i="7"/>
  <c r="BH155" i="7" s="1"/>
  <c r="L155" i="7"/>
  <c r="BG155" i="7" s="1"/>
  <c r="K155" i="7"/>
  <c r="BF155" i="7" s="1"/>
  <c r="J155" i="7"/>
  <c r="BE155" i="7" s="1"/>
  <c r="I155" i="7"/>
  <c r="BD155" i="7" s="1"/>
  <c r="H155" i="7"/>
  <c r="BC155" i="7" s="1"/>
  <c r="G155" i="7"/>
  <c r="BB155" i="7" s="1"/>
  <c r="F155" i="7"/>
  <c r="BA155" i="7" s="1"/>
  <c r="E155" i="7"/>
  <c r="AZ155" i="7" s="1"/>
  <c r="D155" i="7"/>
  <c r="AY155" i="7" s="1"/>
  <c r="C155" i="7"/>
  <c r="AX155" i="7" s="1"/>
  <c r="B155" i="7"/>
  <c r="N154" i="7"/>
  <c r="N153" i="7"/>
  <c r="BI153" i="7" s="1"/>
  <c r="M153" i="7"/>
  <c r="BH153" i="7" s="1"/>
  <c r="L153" i="7"/>
  <c r="BG153" i="7" s="1"/>
  <c r="K153" i="7"/>
  <c r="BF153" i="7" s="1"/>
  <c r="J153" i="7"/>
  <c r="BE153" i="7" s="1"/>
  <c r="I153" i="7"/>
  <c r="BD153" i="7" s="1"/>
  <c r="H153" i="7"/>
  <c r="BC153" i="7" s="1"/>
  <c r="G153" i="7"/>
  <c r="BB153" i="7" s="1"/>
  <c r="F153" i="7"/>
  <c r="BA153" i="7" s="1"/>
  <c r="E153" i="7"/>
  <c r="AZ153" i="7" s="1"/>
  <c r="D153" i="7"/>
  <c r="AY153" i="7" s="1"/>
  <c r="C153" i="7"/>
  <c r="AX153" i="7" s="1"/>
  <c r="N152" i="7"/>
  <c r="BI152" i="7" s="1"/>
  <c r="M152" i="7"/>
  <c r="BH152" i="7" s="1"/>
  <c r="L152" i="7"/>
  <c r="BG152" i="7" s="1"/>
  <c r="K152" i="7"/>
  <c r="BF152" i="7" s="1"/>
  <c r="J152" i="7"/>
  <c r="BE152" i="7" s="1"/>
  <c r="I152" i="7"/>
  <c r="BD152" i="7" s="1"/>
  <c r="H152" i="7"/>
  <c r="BC152" i="7" s="1"/>
  <c r="G152" i="7"/>
  <c r="BB152" i="7" s="1"/>
  <c r="F152" i="7"/>
  <c r="BA152" i="7" s="1"/>
  <c r="E152" i="7"/>
  <c r="AZ152" i="7" s="1"/>
  <c r="D152" i="7"/>
  <c r="AY152" i="7" s="1"/>
  <c r="C152" i="7"/>
  <c r="AX152" i="7" s="1"/>
  <c r="B152" i="7"/>
  <c r="N151" i="7"/>
  <c r="N150" i="7"/>
  <c r="BI150" i="7" s="1"/>
  <c r="M150" i="7"/>
  <c r="BH150" i="7" s="1"/>
  <c r="L150" i="7"/>
  <c r="BG150" i="7" s="1"/>
  <c r="K150" i="7"/>
  <c r="BF150" i="7" s="1"/>
  <c r="J150" i="7"/>
  <c r="BE150" i="7" s="1"/>
  <c r="I150" i="7"/>
  <c r="BD150" i="7" s="1"/>
  <c r="H150" i="7"/>
  <c r="BC150" i="7" s="1"/>
  <c r="G150" i="7"/>
  <c r="BB150" i="7" s="1"/>
  <c r="F150" i="7"/>
  <c r="BA150" i="7" s="1"/>
  <c r="E150" i="7"/>
  <c r="AZ150" i="7" s="1"/>
  <c r="D150" i="7"/>
  <c r="AY150" i="7" s="1"/>
  <c r="C150" i="7"/>
  <c r="AX150" i="7" s="1"/>
  <c r="N149" i="7"/>
  <c r="BI149" i="7" s="1"/>
  <c r="M149" i="7"/>
  <c r="BH149" i="7" s="1"/>
  <c r="L149" i="7"/>
  <c r="BG149" i="7" s="1"/>
  <c r="K149" i="7"/>
  <c r="BF149" i="7" s="1"/>
  <c r="J149" i="7"/>
  <c r="BE149" i="7" s="1"/>
  <c r="I149" i="7"/>
  <c r="BD149" i="7" s="1"/>
  <c r="H149" i="7"/>
  <c r="BC149" i="7" s="1"/>
  <c r="G149" i="7"/>
  <c r="BB149" i="7" s="1"/>
  <c r="F149" i="7"/>
  <c r="BA149" i="7" s="1"/>
  <c r="E149" i="7"/>
  <c r="AZ149" i="7" s="1"/>
  <c r="D149" i="7"/>
  <c r="AY149" i="7" s="1"/>
  <c r="C149" i="7"/>
  <c r="AX149" i="7" s="1"/>
  <c r="B149" i="7"/>
  <c r="N140" i="7"/>
  <c r="N139" i="7"/>
  <c r="BI139" i="7" s="1"/>
  <c r="M139" i="7"/>
  <c r="BH139" i="7" s="1"/>
  <c r="L139" i="7"/>
  <c r="BG139" i="7" s="1"/>
  <c r="K139" i="7"/>
  <c r="BF139" i="7" s="1"/>
  <c r="J139" i="7"/>
  <c r="BE139" i="7" s="1"/>
  <c r="I139" i="7"/>
  <c r="BD139" i="7" s="1"/>
  <c r="H139" i="7"/>
  <c r="BC139" i="7" s="1"/>
  <c r="G139" i="7"/>
  <c r="BB139" i="7" s="1"/>
  <c r="F139" i="7"/>
  <c r="BA139" i="7" s="1"/>
  <c r="E139" i="7"/>
  <c r="AZ139" i="7" s="1"/>
  <c r="D139" i="7"/>
  <c r="AY139" i="7" s="1"/>
  <c r="C139" i="7"/>
  <c r="AX139" i="7" s="1"/>
  <c r="N138" i="7"/>
  <c r="BI138" i="7" s="1"/>
  <c r="M138" i="7"/>
  <c r="BH138" i="7" s="1"/>
  <c r="L138" i="7"/>
  <c r="BG138" i="7" s="1"/>
  <c r="K138" i="7"/>
  <c r="BF138" i="7" s="1"/>
  <c r="J138" i="7"/>
  <c r="BE138" i="7" s="1"/>
  <c r="I138" i="7"/>
  <c r="BD138" i="7" s="1"/>
  <c r="H138" i="7"/>
  <c r="BC138" i="7" s="1"/>
  <c r="G138" i="7"/>
  <c r="BB138" i="7" s="1"/>
  <c r="F138" i="7"/>
  <c r="BA138" i="7" s="1"/>
  <c r="E138" i="7"/>
  <c r="AZ138" i="7" s="1"/>
  <c r="D138" i="7"/>
  <c r="AY138" i="7" s="1"/>
  <c r="C138" i="7"/>
  <c r="AX138" i="7" s="1"/>
  <c r="N137" i="7"/>
  <c r="N136" i="7"/>
  <c r="BI136" i="7" s="1"/>
  <c r="M136" i="7"/>
  <c r="BH136" i="7" s="1"/>
  <c r="L136" i="7"/>
  <c r="BG136" i="7" s="1"/>
  <c r="K136" i="7"/>
  <c r="BF136" i="7" s="1"/>
  <c r="J136" i="7"/>
  <c r="BE136" i="7" s="1"/>
  <c r="I136" i="7"/>
  <c r="BD136" i="7" s="1"/>
  <c r="H136" i="7"/>
  <c r="BC136" i="7" s="1"/>
  <c r="G136" i="7"/>
  <c r="BB136" i="7" s="1"/>
  <c r="F136" i="7"/>
  <c r="BA136" i="7" s="1"/>
  <c r="E136" i="7"/>
  <c r="AZ136" i="7" s="1"/>
  <c r="D136" i="7"/>
  <c r="AY136" i="7" s="1"/>
  <c r="C136" i="7"/>
  <c r="AX136" i="7" s="1"/>
  <c r="N135" i="7"/>
  <c r="BI135" i="7" s="1"/>
  <c r="M135" i="7"/>
  <c r="BH135" i="7" s="1"/>
  <c r="L135" i="7"/>
  <c r="BG135" i="7" s="1"/>
  <c r="K135" i="7"/>
  <c r="BF135" i="7" s="1"/>
  <c r="J135" i="7"/>
  <c r="BE135" i="7" s="1"/>
  <c r="I135" i="7"/>
  <c r="BD135" i="7" s="1"/>
  <c r="H135" i="7"/>
  <c r="BC135" i="7" s="1"/>
  <c r="G135" i="7"/>
  <c r="BB135" i="7" s="1"/>
  <c r="F135" i="7"/>
  <c r="BA135" i="7" s="1"/>
  <c r="E135" i="7"/>
  <c r="AZ135" i="7" s="1"/>
  <c r="D135" i="7"/>
  <c r="AY135" i="7" s="1"/>
  <c r="C135" i="7"/>
  <c r="AX135" i="7" s="1"/>
  <c r="N134" i="7"/>
  <c r="N133" i="7"/>
  <c r="BI133" i="7" s="1"/>
  <c r="M133" i="7"/>
  <c r="BH133" i="7" s="1"/>
  <c r="L133" i="7"/>
  <c r="BG133" i="7" s="1"/>
  <c r="K133" i="7"/>
  <c r="BF133" i="7" s="1"/>
  <c r="J133" i="7"/>
  <c r="BE133" i="7" s="1"/>
  <c r="I133" i="7"/>
  <c r="BD133" i="7" s="1"/>
  <c r="H133" i="7"/>
  <c r="BC133" i="7" s="1"/>
  <c r="G133" i="7"/>
  <c r="BB133" i="7" s="1"/>
  <c r="F133" i="7"/>
  <c r="BA133" i="7" s="1"/>
  <c r="E133" i="7"/>
  <c r="AZ133" i="7" s="1"/>
  <c r="D133" i="7"/>
  <c r="AY133" i="7" s="1"/>
  <c r="C133" i="7"/>
  <c r="AX133" i="7" s="1"/>
  <c r="N132" i="7"/>
  <c r="BI132" i="7" s="1"/>
  <c r="M132" i="7"/>
  <c r="BH132" i="7" s="1"/>
  <c r="L132" i="7"/>
  <c r="BG132" i="7" s="1"/>
  <c r="K132" i="7"/>
  <c r="BF132" i="7" s="1"/>
  <c r="J132" i="7"/>
  <c r="BE132" i="7" s="1"/>
  <c r="I132" i="7"/>
  <c r="BD132" i="7" s="1"/>
  <c r="H132" i="7"/>
  <c r="BC132" i="7" s="1"/>
  <c r="G132" i="7"/>
  <c r="BB132" i="7" s="1"/>
  <c r="F132" i="7"/>
  <c r="BA132" i="7" s="1"/>
  <c r="E132" i="7"/>
  <c r="AZ132" i="7" s="1"/>
  <c r="D132" i="7"/>
  <c r="AY132" i="7" s="1"/>
  <c r="C132" i="7"/>
  <c r="AX132" i="7" s="1"/>
  <c r="N131" i="7"/>
  <c r="N130" i="7"/>
  <c r="BI130" i="7" s="1"/>
  <c r="M130" i="7"/>
  <c r="BH130" i="7" s="1"/>
  <c r="L130" i="7"/>
  <c r="BG130" i="7" s="1"/>
  <c r="K130" i="7"/>
  <c r="BF130" i="7" s="1"/>
  <c r="J130" i="7"/>
  <c r="BE130" i="7" s="1"/>
  <c r="I130" i="7"/>
  <c r="BD130" i="7" s="1"/>
  <c r="H130" i="7"/>
  <c r="BC130" i="7" s="1"/>
  <c r="G130" i="7"/>
  <c r="BB130" i="7" s="1"/>
  <c r="F130" i="7"/>
  <c r="BA130" i="7" s="1"/>
  <c r="E130" i="7"/>
  <c r="AZ130" i="7" s="1"/>
  <c r="D130" i="7"/>
  <c r="AY130" i="7" s="1"/>
  <c r="C130" i="7"/>
  <c r="AX130" i="7" s="1"/>
  <c r="N129" i="7"/>
  <c r="BI129" i="7" s="1"/>
  <c r="M129" i="7"/>
  <c r="BH129" i="7" s="1"/>
  <c r="L129" i="7"/>
  <c r="BG129" i="7" s="1"/>
  <c r="K129" i="7"/>
  <c r="BF129" i="7" s="1"/>
  <c r="J129" i="7"/>
  <c r="BE129" i="7" s="1"/>
  <c r="I129" i="7"/>
  <c r="BD129" i="7" s="1"/>
  <c r="H129" i="7"/>
  <c r="BC129" i="7" s="1"/>
  <c r="G129" i="7"/>
  <c r="BB129" i="7" s="1"/>
  <c r="F129" i="7"/>
  <c r="BA129" i="7" s="1"/>
  <c r="E129" i="7"/>
  <c r="AZ129" i="7" s="1"/>
  <c r="D129" i="7"/>
  <c r="AY129" i="7" s="1"/>
  <c r="C129" i="7"/>
  <c r="AX129" i="7" s="1"/>
  <c r="N128" i="7"/>
  <c r="P127" i="7"/>
  <c r="N127" i="7"/>
  <c r="BI127" i="7" s="1"/>
  <c r="M127" i="7"/>
  <c r="BH127" i="7" s="1"/>
  <c r="L127" i="7"/>
  <c r="BG127" i="7" s="1"/>
  <c r="K127" i="7"/>
  <c r="BF127" i="7" s="1"/>
  <c r="J127" i="7"/>
  <c r="BE127" i="7" s="1"/>
  <c r="I127" i="7"/>
  <c r="BD127" i="7" s="1"/>
  <c r="H127" i="7"/>
  <c r="BC127" i="7" s="1"/>
  <c r="G127" i="7"/>
  <c r="BB127" i="7" s="1"/>
  <c r="F127" i="7"/>
  <c r="BA127" i="7" s="1"/>
  <c r="E127" i="7"/>
  <c r="AZ127" i="7" s="1"/>
  <c r="D127" i="7"/>
  <c r="AY127" i="7" s="1"/>
  <c r="C127" i="7"/>
  <c r="AX127" i="7" s="1"/>
  <c r="N126" i="7"/>
  <c r="BI126" i="7" s="1"/>
  <c r="M126" i="7"/>
  <c r="BH126" i="7" s="1"/>
  <c r="L126" i="7"/>
  <c r="BG126" i="7" s="1"/>
  <c r="K126" i="7"/>
  <c r="BF126" i="7" s="1"/>
  <c r="J126" i="7"/>
  <c r="BE126" i="7" s="1"/>
  <c r="I126" i="7"/>
  <c r="BD126" i="7" s="1"/>
  <c r="H126" i="7"/>
  <c r="BC126" i="7" s="1"/>
  <c r="G126" i="7"/>
  <c r="BB126" i="7" s="1"/>
  <c r="F126" i="7"/>
  <c r="BA126" i="7" s="1"/>
  <c r="E126" i="7"/>
  <c r="AZ126" i="7" s="1"/>
  <c r="D126" i="7"/>
  <c r="AY126" i="7" s="1"/>
  <c r="C126" i="7"/>
  <c r="AX126" i="7" s="1"/>
  <c r="N125" i="7"/>
  <c r="N124" i="7"/>
  <c r="BI124" i="7" s="1"/>
  <c r="M124" i="7"/>
  <c r="BH124" i="7" s="1"/>
  <c r="L124" i="7"/>
  <c r="BG124" i="7" s="1"/>
  <c r="K124" i="7"/>
  <c r="BF124" i="7" s="1"/>
  <c r="J124" i="7"/>
  <c r="BE124" i="7" s="1"/>
  <c r="I124" i="7"/>
  <c r="BD124" i="7" s="1"/>
  <c r="H124" i="7"/>
  <c r="BC124" i="7" s="1"/>
  <c r="G124" i="7"/>
  <c r="BB124" i="7" s="1"/>
  <c r="F124" i="7"/>
  <c r="BA124" i="7" s="1"/>
  <c r="E124" i="7"/>
  <c r="AZ124" i="7" s="1"/>
  <c r="D124" i="7"/>
  <c r="AY124" i="7" s="1"/>
  <c r="C124" i="7"/>
  <c r="AX124" i="7" s="1"/>
  <c r="N123" i="7"/>
  <c r="BI123" i="7" s="1"/>
  <c r="M123" i="7"/>
  <c r="BH123" i="7" s="1"/>
  <c r="L123" i="7"/>
  <c r="BG123" i="7" s="1"/>
  <c r="K123" i="7"/>
  <c r="BF123" i="7" s="1"/>
  <c r="J123" i="7"/>
  <c r="BE123" i="7" s="1"/>
  <c r="I123" i="7"/>
  <c r="BD123" i="7" s="1"/>
  <c r="H123" i="7"/>
  <c r="BC123" i="7" s="1"/>
  <c r="G123" i="7"/>
  <c r="BB123" i="7" s="1"/>
  <c r="F123" i="7"/>
  <c r="BA123" i="7" s="1"/>
  <c r="E123" i="7"/>
  <c r="AZ123" i="7" s="1"/>
  <c r="D123" i="7"/>
  <c r="AY123" i="7" s="1"/>
  <c r="C123" i="7"/>
  <c r="AX123" i="7" s="1"/>
  <c r="N122" i="7"/>
  <c r="N121" i="7"/>
  <c r="BI121" i="7" s="1"/>
  <c r="M121" i="7"/>
  <c r="BH121" i="7" s="1"/>
  <c r="L121" i="7"/>
  <c r="BG121" i="7" s="1"/>
  <c r="K121" i="7"/>
  <c r="BF121" i="7" s="1"/>
  <c r="J121" i="7"/>
  <c r="BE121" i="7" s="1"/>
  <c r="I121" i="7"/>
  <c r="BD121" i="7" s="1"/>
  <c r="H121" i="7"/>
  <c r="BC121" i="7" s="1"/>
  <c r="G121" i="7"/>
  <c r="BB121" i="7" s="1"/>
  <c r="F121" i="7"/>
  <c r="BA121" i="7" s="1"/>
  <c r="E121" i="7"/>
  <c r="AZ121" i="7" s="1"/>
  <c r="D121" i="7"/>
  <c r="AY121" i="7" s="1"/>
  <c r="C121" i="7"/>
  <c r="AX121" i="7" s="1"/>
  <c r="N120" i="7"/>
  <c r="BI120" i="7" s="1"/>
  <c r="M120" i="7"/>
  <c r="BH120" i="7" s="1"/>
  <c r="L120" i="7"/>
  <c r="BG120" i="7" s="1"/>
  <c r="K120" i="7"/>
  <c r="BF120" i="7" s="1"/>
  <c r="J120" i="7"/>
  <c r="BE120" i="7" s="1"/>
  <c r="I120" i="7"/>
  <c r="BD120" i="7" s="1"/>
  <c r="H120" i="7"/>
  <c r="BC120" i="7" s="1"/>
  <c r="G120" i="7"/>
  <c r="BB120" i="7" s="1"/>
  <c r="F120" i="7"/>
  <c r="BA120" i="7" s="1"/>
  <c r="E120" i="7"/>
  <c r="AZ120" i="7" s="1"/>
  <c r="D120" i="7"/>
  <c r="AY120" i="7" s="1"/>
  <c r="C120" i="7"/>
  <c r="AX120" i="7" s="1"/>
  <c r="N119" i="7"/>
  <c r="N118" i="7"/>
  <c r="BI118" i="7" s="1"/>
  <c r="M118" i="7"/>
  <c r="BH118" i="7" s="1"/>
  <c r="L118" i="7"/>
  <c r="BG118" i="7" s="1"/>
  <c r="K118" i="7"/>
  <c r="BF118" i="7" s="1"/>
  <c r="J118" i="7"/>
  <c r="BE118" i="7" s="1"/>
  <c r="I118" i="7"/>
  <c r="BD118" i="7" s="1"/>
  <c r="H118" i="7"/>
  <c r="BC118" i="7" s="1"/>
  <c r="G118" i="7"/>
  <c r="BB118" i="7" s="1"/>
  <c r="F118" i="7"/>
  <c r="BA118" i="7" s="1"/>
  <c r="E118" i="7"/>
  <c r="AZ118" i="7" s="1"/>
  <c r="D118" i="7"/>
  <c r="AY118" i="7" s="1"/>
  <c r="C118" i="7"/>
  <c r="AX118" i="7" s="1"/>
  <c r="N117" i="7"/>
  <c r="BI117" i="7" s="1"/>
  <c r="M117" i="7"/>
  <c r="BH117" i="7" s="1"/>
  <c r="L117" i="7"/>
  <c r="BG117" i="7" s="1"/>
  <c r="K117" i="7"/>
  <c r="BF117" i="7" s="1"/>
  <c r="J117" i="7"/>
  <c r="BE117" i="7" s="1"/>
  <c r="I117" i="7"/>
  <c r="BD117" i="7" s="1"/>
  <c r="H117" i="7"/>
  <c r="BC117" i="7" s="1"/>
  <c r="G117" i="7"/>
  <c r="BB117" i="7" s="1"/>
  <c r="F117" i="7"/>
  <c r="BA117" i="7" s="1"/>
  <c r="E117" i="7"/>
  <c r="AZ117" i="7" s="1"/>
  <c r="D117" i="7"/>
  <c r="AY117" i="7" s="1"/>
  <c r="C117" i="7"/>
  <c r="AX117" i="7" s="1"/>
  <c r="N116" i="7"/>
  <c r="N115" i="7"/>
  <c r="BI115" i="7" s="1"/>
  <c r="M115" i="7"/>
  <c r="BH115" i="7" s="1"/>
  <c r="L115" i="7"/>
  <c r="BG115" i="7" s="1"/>
  <c r="K115" i="7"/>
  <c r="BF115" i="7" s="1"/>
  <c r="J115" i="7"/>
  <c r="BE115" i="7" s="1"/>
  <c r="I115" i="7"/>
  <c r="BD115" i="7" s="1"/>
  <c r="H115" i="7"/>
  <c r="BC115" i="7" s="1"/>
  <c r="G115" i="7"/>
  <c r="BB115" i="7" s="1"/>
  <c r="F115" i="7"/>
  <c r="BA115" i="7" s="1"/>
  <c r="E115" i="7"/>
  <c r="AZ115" i="7" s="1"/>
  <c r="D115" i="7"/>
  <c r="AY115" i="7" s="1"/>
  <c r="C115" i="7"/>
  <c r="AX115" i="7" s="1"/>
  <c r="N114" i="7"/>
  <c r="BI114" i="7" s="1"/>
  <c r="M114" i="7"/>
  <c r="BH114" i="7" s="1"/>
  <c r="L114" i="7"/>
  <c r="BG114" i="7" s="1"/>
  <c r="K114" i="7"/>
  <c r="BF114" i="7" s="1"/>
  <c r="J114" i="7"/>
  <c r="BE114" i="7" s="1"/>
  <c r="I114" i="7"/>
  <c r="BD114" i="7" s="1"/>
  <c r="H114" i="7"/>
  <c r="BC114" i="7" s="1"/>
  <c r="G114" i="7"/>
  <c r="BB114" i="7" s="1"/>
  <c r="F114" i="7"/>
  <c r="BA114" i="7" s="1"/>
  <c r="E114" i="7"/>
  <c r="AZ114" i="7" s="1"/>
  <c r="D114" i="7"/>
  <c r="AY114" i="7" s="1"/>
  <c r="C114" i="7"/>
  <c r="AX114" i="7" s="1"/>
  <c r="O113" i="7"/>
  <c r="N112" i="7"/>
  <c r="BI112" i="7" s="1"/>
  <c r="M112" i="7"/>
  <c r="BH112" i="7" s="1"/>
  <c r="L112" i="7"/>
  <c r="BG112" i="7" s="1"/>
  <c r="K112" i="7"/>
  <c r="BF112" i="7" s="1"/>
  <c r="J112" i="7"/>
  <c r="BE112" i="7" s="1"/>
  <c r="I112" i="7"/>
  <c r="BD112" i="7" s="1"/>
  <c r="H112" i="7"/>
  <c r="BC112" i="7" s="1"/>
  <c r="G112" i="7"/>
  <c r="BB112" i="7" s="1"/>
  <c r="F112" i="7"/>
  <c r="BA112" i="7" s="1"/>
  <c r="E112" i="7"/>
  <c r="AZ112" i="7" s="1"/>
  <c r="D112" i="7"/>
  <c r="AY112" i="7" s="1"/>
  <c r="C112" i="7"/>
  <c r="AX112" i="7" s="1"/>
  <c r="N111" i="7"/>
  <c r="BI111" i="7" s="1"/>
  <c r="M111" i="7"/>
  <c r="BH111" i="7" s="1"/>
  <c r="L111" i="7"/>
  <c r="BG111" i="7" s="1"/>
  <c r="K111" i="7"/>
  <c r="BF111" i="7" s="1"/>
  <c r="J111" i="7"/>
  <c r="BE111" i="7" s="1"/>
  <c r="I111" i="7"/>
  <c r="BD111" i="7" s="1"/>
  <c r="H111" i="7"/>
  <c r="BC111" i="7" s="1"/>
  <c r="G111" i="7"/>
  <c r="BB111" i="7" s="1"/>
  <c r="F111" i="7"/>
  <c r="BA111" i="7" s="1"/>
  <c r="E111" i="7"/>
  <c r="AZ111" i="7" s="1"/>
  <c r="D111" i="7"/>
  <c r="AY111" i="7" s="1"/>
  <c r="C111" i="7"/>
  <c r="AX111" i="7" s="1"/>
  <c r="N110" i="7"/>
  <c r="N109" i="7"/>
  <c r="BI109" i="7" s="1"/>
  <c r="M109" i="7"/>
  <c r="BH109" i="7" s="1"/>
  <c r="L109" i="7"/>
  <c r="BG109" i="7" s="1"/>
  <c r="K109" i="7"/>
  <c r="BF109" i="7" s="1"/>
  <c r="J109" i="7"/>
  <c r="BE109" i="7" s="1"/>
  <c r="I109" i="7"/>
  <c r="BD109" i="7" s="1"/>
  <c r="H109" i="7"/>
  <c r="BC109" i="7" s="1"/>
  <c r="G109" i="7"/>
  <c r="BB109" i="7" s="1"/>
  <c r="F109" i="7"/>
  <c r="BA109" i="7" s="1"/>
  <c r="E109" i="7"/>
  <c r="AZ109" i="7" s="1"/>
  <c r="D109" i="7"/>
  <c r="AY109" i="7" s="1"/>
  <c r="C109" i="7"/>
  <c r="AX109" i="7" s="1"/>
  <c r="N108" i="7"/>
  <c r="BI108" i="7" s="1"/>
  <c r="M108" i="7"/>
  <c r="BH108" i="7" s="1"/>
  <c r="L108" i="7"/>
  <c r="BG108" i="7" s="1"/>
  <c r="K108" i="7"/>
  <c r="BF108" i="7" s="1"/>
  <c r="J108" i="7"/>
  <c r="BE108" i="7" s="1"/>
  <c r="I108" i="7"/>
  <c r="BD108" i="7" s="1"/>
  <c r="H108" i="7"/>
  <c r="BC108" i="7" s="1"/>
  <c r="G108" i="7"/>
  <c r="BB108" i="7" s="1"/>
  <c r="F108" i="7"/>
  <c r="BA108" i="7" s="1"/>
  <c r="E108" i="7"/>
  <c r="AZ108" i="7" s="1"/>
  <c r="D108" i="7"/>
  <c r="AY108" i="7" s="1"/>
  <c r="C108" i="7"/>
  <c r="AX108" i="7" s="1"/>
  <c r="N107" i="7"/>
  <c r="N106" i="7"/>
  <c r="BI106" i="7" s="1"/>
  <c r="M106" i="7"/>
  <c r="BH106" i="7" s="1"/>
  <c r="L106" i="7"/>
  <c r="BG106" i="7" s="1"/>
  <c r="K106" i="7"/>
  <c r="BF106" i="7" s="1"/>
  <c r="J106" i="7"/>
  <c r="BE106" i="7" s="1"/>
  <c r="I106" i="7"/>
  <c r="BD106" i="7" s="1"/>
  <c r="H106" i="7"/>
  <c r="BC106" i="7" s="1"/>
  <c r="G106" i="7"/>
  <c r="BB106" i="7" s="1"/>
  <c r="F106" i="7"/>
  <c r="BA106" i="7" s="1"/>
  <c r="E106" i="7"/>
  <c r="AZ106" i="7" s="1"/>
  <c r="D106" i="7"/>
  <c r="AY106" i="7" s="1"/>
  <c r="C106" i="7"/>
  <c r="AX106" i="7" s="1"/>
  <c r="N105" i="7"/>
  <c r="BI105" i="7" s="1"/>
  <c r="M105" i="7"/>
  <c r="BH105" i="7" s="1"/>
  <c r="L105" i="7"/>
  <c r="BG105" i="7" s="1"/>
  <c r="K105" i="7"/>
  <c r="BF105" i="7" s="1"/>
  <c r="J105" i="7"/>
  <c r="BE105" i="7" s="1"/>
  <c r="I105" i="7"/>
  <c r="BD105" i="7" s="1"/>
  <c r="H105" i="7"/>
  <c r="BC105" i="7" s="1"/>
  <c r="G105" i="7"/>
  <c r="BB105" i="7" s="1"/>
  <c r="F105" i="7"/>
  <c r="BA105" i="7" s="1"/>
  <c r="E105" i="7"/>
  <c r="AZ105" i="7" s="1"/>
  <c r="D105" i="7"/>
  <c r="AY105" i="7" s="1"/>
  <c r="C105" i="7"/>
  <c r="AX105" i="7" s="1"/>
  <c r="N104" i="7"/>
  <c r="N103" i="7"/>
  <c r="BI103" i="7" s="1"/>
  <c r="M103" i="7"/>
  <c r="BH103" i="7" s="1"/>
  <c r="L103" i="7"/>
  <c r="BG103" i="7" s="1"/>
  <c r="K103" i="7"/>
  <c r="BF103" i="7" s="1"/>
  <c r="J103" i="7"/>
  <c r="BE103" i="7" s="1"/>
  <c r="I103" i="7"/>
  <c r="BD103" i="7" s="1"/>
  <c r="H103" i="7"/>
  <c r="BC103" i="7" s="1"/>
  <c r="G103" i="7"/>
  <c r="BB103" i="7" s="1"/>
  <c r="F103" i="7"/>
  <c r="BA103" i="7" s="1"/>
  <c r="E103" i="7"/>
  <c r="AZ103" i="7" s="1"/>
  <c r="D103" i="7"/>
  <c r="AY103" i="7" s="1"/>
  <c r="C103" i="7"/>
  <c r="AX103" i="7" s="1"/>
  <c r="N102" i="7"/>
  <c r="BI102" i="7" s="1"/>
  <c r="M102" i="7"/>
  <c r="BH102" i="7" s="1"/>
  <c r="L102" i="7"/>
  <c r="BG102" i="7" s="1"/>
  <c r="K102" i="7"/>
  <c r="BF102" i="7" s="1"/>
  <c r="J102" i="7"/>
  <c r="BE102" i="7" s="1"/>
  <c r="I102" i="7"/>
  <c r="BD102" i="7" s="1"/>
  <c r="H102" i="7"/>
  <c r="BC102" i="7" s="1"/>
  <c r="G102" i="7"/>
  <c r="BB102" i="7" s="1"/>
  <c r="F102" i="7"/>
  <c r="BA102" i="7" s="1"/>
  <c r="E102" i="7"/>
  <c r="AZ102" i="7" s="1"/>
  <c r="D102" i="7"/>
  <c r="AY102" i="7" s="1"/>
  <c r="C102" i="7"/>
  <c r="AX102" i="7" s="1"/>
  <c r="N101" i="7"/>
  <c r="N100" i="7"/>
  <c r="BI100" i="7" s="1"/>
  <c r="M100" i="7"/>
  <c r="BH100" i="7" s="1"/>
  <c r="L100" i="7"/>
  <c r="BG100" i="7" s="1"/>
  <c r="K100" i="7"/>
  <c r="BF100" i="7" s="1"/>
  <c r="J100" i="7"/>
  <c r="BE100" i="7" s="1"/>
  <c r="I100" i="7"/>
  <c r="BD100" i="7" s="1"/>
  <c r="H100" i="7"/>
  <c r="BC100" i="7" s="1"/>
  <c r="G100" i="7"/>
  <c r="BB100" i="7" s="1"/>
  <c r="F100" i="7"/>
  <c r="BA100" i="7" s="1"/>
  <c r="E100" i="7"/>
  <c r="AZ100" i="7" s="1"/>
  <c r="D100" i="7"/>
  <c r="AY100" i="7" s="1"/>
  <c r="C100" i="7"/>
  <c r="AX100" i="7" s="1"/>
  <c r="N99" i="7"/>
  <c r="BI99" i="7" s="1"/>
  <c r="M99" i="7"/>
  <c r="BH99" i="7" s="1"/>
  <c r="L99" i="7"/>
  <c r="BG99" i="7" s="1"/>
  <c r="K99" i="7"/>
  <c r="BF99" i="7" s="1"/>
  <c r="J99" i="7"/>
  <c r="BE99" i="7" s="1"/>
  <c r="I99" i="7"/>
  <c r="BD99" i="7" s="1"/>
  <c r="H99" i="7"/>
  <c r="BC99" i="7" s="1"/>
  <c r="G99" i="7"/>
  <c r="BB99" i="7" s="1"/>
  <c r="F99" i="7"/>
  <c r="BA99" i="7" s="1"/>
  <c r="E99" i="7"/>
  <c r="AZ99" i="7" s="1"/>
  <c r="D99" i="7"/>
  <c r="AY99" i="7" s="1"/>
  <c r="C99" i="7"/>
  <c r="AX99" i="7" s="1"/>
  <c r="N98" i="7"/>
  <c r="N97" i="7"/>
  <c r="BI97" i="7" s="1"/>
  <c r="M97" i="7"/>
  <c r="BH97" i="7" s="1"/>
  <c r="L97" i="7"/>
  <c r="BG97" i="7" s="1"/>
  <c r="K97" i="7"/>
  <c r="BF97" i="7" s="1"/>
  <c r="J97" i="7"/>
  <c r="BE97" i="7" s="1"/>
  <c r="I97" i="7"/>
  <c r="BD97" i="7" s="1"/>
  <c r="H97" i="7"/>
  <c r="BC97" i="7" s="1"/>
  <c r="G97" i="7"/>
  <c r="BB97" i="7" s="1"/>
  <c r="F97" i="7"/>
  <c r="BA97" i="7" s="1"/>
  <c r="E97" i="7"/>
  <c r="AZ97" i="7" s="1"/>
  <c r="D97" i="7"/>
  <c r="AY97" i="7" s="1"/>
  <c r="C97" i="7"/>
  <c r="AX97" i="7" s="1"/>
  <c r="N96" i="7"/>
  <c r="BI96" i="7" s="1"/>
  <c r="M96" i="7"/>
  <c r="BH96" i="7" s="1"/>
  <c r="L96" i="7"/>
  <c r="BG96" i="7" s="1"/>
  <c r="K96" i="7"/>
  <c r="BF96" i="7" s="1"/>
  <c r="J96" i="7"/>
  <c r="BE96" i="7" s="1"/>
  <c r="I96" i="7"/>
  <c r="BD96" i="7" s="1"/>
  <c r="H96" i="7"/>
  <c r="BC96" i="7" s="1"/>
  <c r="G96" i="7"/>
  <c r="BB96" i="7" s="1"/>
  <c r="F96" i="7"/>
  <c r="BA96" i="7" s="1"/>
  <c r="E96" i="7"/>
  <c r="AZ96" i="7" s="1"/>
  <c r="D96" i="7"/>
  <c r="AY96" i="7" s="1"/>
  <c r="C96" i="7"/>
  <c r="AX96" i="7" s="1"/>
  <c r="N95" i="7"/>
  <c r="N94" i="7"/>
  <c r="BI94" i="7" s="1"/>
  <c r="M94" i="7"/>
  <c r="BH94" i="7" s="1"/>
  <c r="L94" i="7"/>
  <c r="BG94" i="7" s="1"/>
  <c r="K94" i="7"/>
  <c r="BF94" i="7" s="1"/>
  <c r="J94" i="7"/>
  <c r="BE94" i="7" s="1"/>
  <c r="I94" i="7"/>
  <c r="BD94" i="7" s="1"/>
  <c r="H94" i="7"/>
  <c r="BC94" i="7" s="1"/>
  <c r="G94" i="7"/>
  <c r="BB94" i="7" s="1"/>
  <c r="F94" i="7"/>
  <c r="BA94" i="7" s="1"/>
  <c r="E94" i="7"/>
  <c r="AZ94" i="7" s="1"/>
  <c r="D94" i="7"/>
  <c r="AY94" i="7" s="1"/>
  <c r="C94" i="7"/>
  <c r="AX94" i="7" s="1"/>
  <c r="N93" i="7"/>
  <c r="BI93" i="7" s="1"/>
  <c r="M93" i="7"/>
  <c r="BH93" i="7" s="1"/>
  <c r="L93" i="7"/>
  <c r="BG93" i="7" s="1"/>
  <c r="K93" i="7"/>
  <c r="BF93" i="7" s="1"/>
  <c r="J93" i="7"/>
  <c r="BE93" i="7" s="1"/>
  <c r="I93" i="7"/>
  <c r="BD93" i="7" s="1"/>
  <c r="H93" i="7"/>
  <c r="BC93" i="7" s="1"/>
  <c r="G93" i="7"/>
  <c r="BB93" i="7" s="1"/>
  <c r="F93" i="7"/>
  <c r="BA93" i="7" s="1"/>
  <c r="E93" i="7"/>
  <c r="AZ93" i="7" s="1"/>
  <c r="D93" i="7"/>
  <c r="AY93" i="7" s="1"/>
  <c r="C93" i="7"/>
  <c r="AX93" i="7" s="1"/>
  <c r="N92" i="7"/>
  <c r="N91" i="7"/>
  <c r="BI91" i="7" s="1"/>
  <c r="M91" i="7"/>
  <c r="BH91" i="7" s="1"/>
  <c r="L91" i="7"/>
  <c r="BG91" i="7" s="1"/>
  <c r="K91" i="7"/>
  <c r="BF91" i="7" s="1"/>
  <c r="J91" i="7"/>
  <c r="BE91" i="7" s="1"/>
  <c r="I91" i="7"/>
  <c r="BD91" i="7" s="1"/>
  <c r="H91" i="7"/>
  <c r="BC91" i="7" s="1"/>
  <c r="G91" i="7"/>
  <c r="BB91" i="7" s="1"/>
  <c r="F91" i="7"/>
  <c r="BA91" i="7" s="1"/>
  <c r="E91" i="7"/>
  <c r="AZ91" i="7" s="1"/>
  <c r="D91" i="7"/>
  <c r="AY91" i="7" s="1"/>
  <c r="C91" i="7"/>
  <c r="AX91" i="7" s="1"/>
  <c r="N90" i="7"/>
  <c r="BI90" i="7" s="1"/>
  <c r="M90" i="7"/>
  <c r="BH90" i="7" s="1"/>
  <c r="L90" i="7"/>
  <c r="BG90" i="7" s="1"/>
  <c r="K90" i="7"/>
  <c r="BF90" i="7" s="1"/>
  <c r="J90" i="7"/>
  <c r="BE90" i="7" s="1"/>
  <c r="I90" i="7"/>
  <c r="BD90" i="7" s="1"/>
  <c r="H90" i="7"/>
  <c r="BC90" i="7" s="1"/>
  <c r="G90" i="7"/>
  <c r="BB90" i="7" s="1"/>
  <c r="F90" i="7"/>
  <c r="BA90" i="7" s="1"/>
  <c r="E90" i="7"/>
  <c r="AZ90" i="7" s="1"/>
  <c r="D90" i="7"/>
  <c r="AY90" i="7" s="1"/>
  <c r="C90" i="7"/>
  <c r="AX90" i="7" s="1"/>
  <c r="N89" i="7"/>
  <c r="N88" i="7"/>
  <c r="BI88" i="7" s="1"/>
  <c r="M88" i="7"/>
  <c r="BH88" i="7" s="1"/>
  <c r="L88" i="7"/>
  <c r="BG88" i="7" s="1"/>
  <c r="K88" i="7"/>
  <c r="BF88" i="7" s="1"/>
  <c r="J88" i="7"/>
  <c r="BE88" i="7" s="1"/>
  <c r="I88" i="7"/>
  <c r="BD88" i="7" s="1"/>
  <c r="H88" i="7"/>
  <c r="BC88" i="7" s="1"/>
  <c r="G88" i="7"/>
  <c r="BB88" i="7" s="1"/>
  <c r="F88" i="7"/>
  <c r="BA88" i="7" s="1"/>
  <c r="E88" i="7"/>
  <c r="AZ88" i="7" s="1"/>
  <c r="D88" i="7"/>
  <c r="AY88" i="7" s="1"/>
  <c r="C88" i="7"/>
  <c r="AX88" i="7" s="1"/>
  <c r="N87" i="7"/>
  <c r="BI87" i="7" s="1"/>
  <c r="M87" i="7"/>
  <c r="BH87" i="7" s="1"/>
  <c r="L87" i="7"/>
  <c r="BG87" i="7" s="1"/>
  <c r="K87" i="7"/>
  <c r="BF87" i="7" s="1"/>
  <c r="J87" i="7"/>
  <c r="BE87" i="7" s="1"/>
  <c r="I87" i="7"/>
  <c r="BD87" i="7" s="1"/>
  <c r="H87" i="7"/>
  <c r="BC87" i="7" s="1"/>
  <c r="G87" i="7"/>
  <c r="BB87" i="7" s="1"/>
  <c r="F87" i="7"/>
  <c r="BA87" i="7" s="1"/>
  <c r="E87" i="7"/>
  <c r="AZ87" i="7" s="1"/>
  <c r="D87" i="7"/>
  <c r="AY87" i="7" s="1"/>
  <c r="C87" i="7"/>
  <c r="AX87" i="7" s="1"/>
  <c r="N86" i="7"/>
  <c r="N85" i="7"/>
  <c r="BI85" i="7" s="1"/>
  <c r="M85" i="7"/>
  <c r="BH85" i="7" s="1"/>
  <c r="L85" i="7"/>
  <c r="BG85" i="7" s="1"/>
  <c r="K85" i="7"/>
  <c r="BF85" i="7" s="1"/>
  <c r="J85" i="7"/>
  <c r="BE85" i="7" s="1"/>
  <c r="I85" i="7"/>
  <c r="BD85" i="7" s="1"/>
  <c r="H85" i="7"/>
  <c r="BC85" i="7" s="1"/>
  <c r="G85" i="7"/>
  <c r="BB85" i="7" s="1"/>
  <c r="F85" i="7"/>
  <c r="BA85" i="7" s="1"/>
  <c r="AZ85" i="7"/>
  <c r="D85" i="7"/>
  <c r="AY85" i="7" s="1"/>
  <c r="C85" i="7"/>
  <c r="AX85" i="7" s="1"/>
  <c r="N84" i="7"/>
  <c r="BI84" i="7" s="1"/>
  <c r="M84" i="7"/>
  <c r="BH84" i="7" s="1"/>
  <c r="L84" i="7"/>
  <c r="BG84" i="7" s="1"/>
  <c r="K84" i="7"/>
  <c r="BF84" i="7" s="1"/>
  <c r="J84" i="7"/>
  <c r="BE84" i="7" s="1"/>
  <c r="I84" i="7"/>
  <c r="BD84" i="7" s="1"/>
  <c r="H84" i="7"/>
  <c r="BC84" i="7" s="1"/>
  <c r="G84" i="7"/>
  <c r="BB84" i="7" s="1"/>
  <c r="F84" i="7"/>
  <c r="BA84" i="7" s="1"/>
  <c r="E84" i="7"/>
  <c r="AZ84" i="7" s="1"/>
  <c r="D84" i="7"/>
  <c r="AY84" i="7" s="1"/>
  <c r="C84" i="7"/>
  <c r="AX84" i="7" s="1"/>
  <c r="N83" i="7"/>
  <c r="N82" i="7"/>
  <c r="BI82" i="7" s="1"/>
  <c r="M82" i="7"/>
  <c r="BH82" i="7" s="1"/>
  <c r="L82" i="7"/>
  <c r="BG82" i="7" s="1"/>
  <c r="K82" i="7"/>
  <c r="BF82" i="7" s="1"/>
  <c r="J82" i="7"/>
  <c r="BE82" i="7" s="1"/>
  <c r="I82" i="7"/>
  <c r="BD82" i="7" s="1"/>
  <c r="H82" i="7"/>
  <c r="BC82" i="7" s="1"/>
  <c r="G82" i="7"/>
  <c r="BB82" i="7" s="1"/>
  <c r="F82" i="7"/>
  <c r="BA82" i="7" s="1"/>
  <c r="E82" i="7"/>
  <c r="AZ82" i="7" s="1"/>
  <c r="D82" i="7"/>
  <c r="AY82" i="7" s="1"/>
  <c r="C82" i="7"/>
  <c r="AX82" i="7" s="1"/>
  <c r="N81" i="7"/>
  <c r="BI81" i="7" s="1"/>
  <c r="M81" i="7"/>
  <c r="BH81" i="7" s="1"/>
  <c r="L81" i="7"/>
  <c r="BG81" i="7" s="1"/>
  <c r="K81" i="7"/>
  <c r="BF81" i="7" s="1"/>
  <c r="J81" i="7"/>
  <c r="BE81" i="7" s="1"/>
  <c r="I81" i="7"/>
  <c r="BD81" i="7" s="1"/>
  <c r="H81" i="7"/>
  <c r="BC81" i="7" s="1"/>
  <c r="G81" i="7"/>
  <c r="BB81" i="7" s="1"/>
  <c r="F81" i="7"/>
  <c r="BA81" i="7" s="1"/>
  <c r="E81" i="7"/>
  <c r="AZ81" i="7" s="1"/>
  <c r="D81" i="7"/>
  <c r="AY81" i="7" s="1"/>
  <c r="C81" i="7"/>
  <c r="AX81" i="7" s="1"/>
  <c r="N76" i="7"/>
  <c r="M76" i="7"/>
  <c r="L76" i="7"/>
  <c r="K76" i="7"/>
  <c r="J76" i="7"/>
  <c r="I76" i="7"/>
  <c r="H76" i="7"/>
  <c r="G76" i="7"/>
  <c r="F76" i="7"/>
  <c r="E76" i="7"/>
  <c r="D76" i="7"/>
  <c r="C76" i="7"/>
  <c r="O75" i="7"/>
  <c r="O207" i="7" s="1"/>
  <c r="B138" i="7"/>
  <c r="O74" i="7"/>
  <c r="O204" i="7" s="1"/>
  <c r="B135" i="7"/>
  <c r="O73" i="7"/>
  <c r="O201" i="7" s="1"/>
  <c r="B132" i="7"/>
  <c r="O72" i="7"/>
  <c r="O198" i="7" s="1"/>
  <c r="B129" i="7"/>
  <c r="O71" i="7"/>
  <c r="O195" i="7" s="1"/>
  <c r="B126" i="7"/>
  <c r="O70" i="7"/>
  <c r="O192" i="7" s="1"/>
  <c r="B123" i="7"/>
  <c r="O69" i="7"/>
  <c r="O189" i="7" s="1"/>
  <c r="B120" i="7"/>
  <c r="O68" i="7"/>
  <c r="O186" i="7" s="1"/>
  <c r="B117" i="7"/>
  <c r="O67" i="7"/>
  <c r="O183" i="7" s="1"/>
  <c r="B114" i="7"/>
  <c r="O66" i="7"/>
  <c r="O112" i="7" s="1"/>
  <c r="B111" i="7"/>
  <c r="O65" i="7"/>
  <c r="O109" i="7" s="1"/>
  <c r="B108" i="7"/>
  <c r="O64" i="7"/>
  <c r="O174" i="7" s="1"/>
  <c r="O63" i="7"/>
  <c r="O171" i="7" s="1"/>
  <c r="B102" i="7"/>
  <c r="O62" i="7"/>
  <c r="O100" i="7" s="1"/>
  <c r="B99" i="7"/>
  <c r="O61" i="7"/>
  <c r="O165" i="7" s="1"/>
  <c r="B96" i="7"/>
  <c r="O60" i="7"/>
  <c r="O162" i="7" s="1"/>
  <c r="B93" i="7"/>
  <c r="O59" i="7"/>
  <c r="O159" i="7" s="1"/>
  <c r="B90" i="7"/>
  <c r="O58" i="7"/>
  <c r="O156" i="7" s="1"/>
  <c r="B87" i="7"/>
  <c r="O57" i="7"/>
  <c r="O153" i="7" s="1"/>
  <c r="B84" i="7"/>
  <c r="O56" i="7"/>
  <c r="O150" i="7" s="1"/>
  <c r="B81" i="7"/>
  <c r="P50" i="7"/>
  <c r="AA49" i="7"/>
  <c r="Z49" i="7"/>
  <c r="R49" i="7"/>
  <c r="O49" i="7"/>
  <c r="O138" i="7" s="1"/>
  <c r="AA48" i="7"/>
  <c r="Z48" i="7"/>
  <c r="R48" i="7"/>
  <c r="O48" i="7"/>
  <c r="O135" i="7" s="1"/>
  <c r="AA47" i="7"/>
  <c r="Z47" i="7"/>
  <c r="R47" i="7"/>
  <c r="O47" i="7"/>
  <c r="O132" i="7" s="1"/>
  <c r="AA46" i="7"/>
  <c r="Z46" i="7"/>
  <c r="R46" i="7"/>
  <c r="O46" i="7"/>
  <c r="O129" i="7" s="1"/>
  <c r="AA45" i="7"/>
  <c r="Z45" i="7"/>
  <c r="R45" i="7"/>
  <c r="O45" i="7"/>
  <c r="O126" i="7" s="1"/>
  <c r="AA44" i="7"/>
  <c r="Z44" i="7"/>
  <c r="R44" i="7"/>
  <c r="O44" i="7"/>
  <c r="O123" i="7" s="1"/>
  <c r="AA43" i="7"/>
  <c r="Z43" i="7"/>
  <c r="R43" i="7"/>
  <c r="O43" i="7"/>
  <c r="O120" i="7" s="1"/>
  <c r="AA42" i="7"/>
  <c r="Z42" i="7"/>
  <c r="R42" i="7"/>
  <c r="O42" i="7"/>
  <c r="O117" i="7" s="1"/>
  <c r="AA41" i="7"/>
  <c r="Z41" i="7"/>
  <c r="R41" i="7"/>
  <c r="O41" i="7"/>
  <c r="O114" i="7" s="1"/>
  <c r="AA40" i="7"/>
  <c r="Z40" i="7"/>
  <c r="R40" i="7"/>
  <c r="O40" i="7"/>
  <c r="O111" i="7" s="1"/>
  <c r="AA39" i="7"/>
  <c r="Z39" i="7"/>
  <c r="R39" i="7"/>
  <c r="O39" i="7"/>
  <c r="O108" i="7" s="1"/>
  <c r="AA38" i="7"/>
  <c r="Z38" i="7"/>
  <c r="R38" i="7"/>
  <c r="O38" i="7"/>
  <c r="O105" i="7" s="1"/>
  <c r="O167" i="7" s="1"/>
  <c r="AA37" i="7"/>
  <c r="Z37" i="7"/>
  <c r="R37" i="7"/>
  <c r="O37" i="7"/>
  <c r="O102" i="7" s="1"/>
  <c r="AA36" i="7"/>
  <c r="Z36" i="7"/>
  <c r="R36" i="7"/>
  <c r="O36" i="7"/>
  <c r="O99" i="7" s="1"/>
  <c r="AA35" i="7"/>
  <c r="Z35" i="7"/>
  <c r="R35" i="7"/>
  <c r="O35" i="7"/>
  <c r="O96" i="7" s="1"/>
  <c r="AA34" i="7"/>
  <c r="Z34" i="7"/>
  <c r="R34" i="7"/>
  <c r="O34" i="7"/>
  <c r="O93" i="7" s="1"/>
  <c r="AA33" i="7"/>
  <c r="Z33" i="7"/>
  <c r="R33" i="7"/>
  <c r="O33" i="7"/>
  <c r="O90" i="7" s="1"/>
  <c r="AA32" i="7"/>
  <c r="Z32" i="7"/>
  <c r="R32" i="7"/>
  <c r="O32" i="7"/>
  <c r="AA31" i="7"/>
  <c r="Z31" i="7"/>
  <c r="R31" i="7"/>
  <c r="O31" i="7"/>
  <c r="O84" i="7" s="1"/>
  <c r="AA30" i="7"/>
  <c r="Z30" i="7"/>
  <c r="R30" i="7"/>
  <c r="O30" i="7"/>
  <c r="O81" i="7" s="1"/>
  <c r="O25" i="7"/>
  <c r="O206" i="7" s="1"/>
  <c r="O24" i="7"/>
  <c r="O203" i="7" s="1"/>
  <c r="O23" i="7"/>
  <c r="O200" i="7" s="1"/>
  <c r="O22" i="7"/>
  <c r="O197" i="7" s="1"/>
  <c r="O21" i="7"/>
  <c r="O194" i="7" s="1"/>
  <c r="O20" i="7"/>
  <c r="O191" i="7" s="1"/>
  <c r="O19" i="7"/>
  <c r="O188" i="7" s="1"/>
  <c r="O18" i="7"/>
  <c r="O185" i="7" s="1"/>
  <c r="O17" i="7"/>
  <c r="O182" i="7" s="1"/>
  <c r="O16" i="7"/>
  <c r="O179" i="7" s="1"/>
  <c r="O15" i="7"/>
  <c r="O176" i="7" s="1"/>
  <c r="O14" i="7"/>
  <c r="O173" i="7" s="1"/>
  <c r="O13" i="7"/>
  <c r="O170" i="7" s="1"/>
  <c r="O12" i="7"/>
  <c r="O11" i="7"/>
  <c r="O164" i="7" s="1"/>
  <c r="O10" i="7"/>
  <c r="O161" i="7" s="1"/>
  <c r="O9" i="7"/>
  <c r="O158" i="7" s="1"/>
  <c r="O8" i="7"/>
  <c r="O155" i="7" s="1"/>
  <c r="O7" i="7"/>
  <c r="O152" i="7" s="1"/>
  <c r="O6" i="7"/>
  <c r="O149" i="7" s="1"/>
  <c r="CM226" i="6"/>
  <c r="CM225" i="6"/>
  <c r="CM224" i="6"/>
  <c r="CM223" i="6"/>
  <c r="CM222" i="6"/>
  <c r="CM221" i="6"/>
  <c r="CM220" i="6"/>
  <c r="CM219" i="6"/>
  <c r="CM218" i="6"/>
  <c r="CM217" i="6"/>
  <c r="CM216" i="6"/>
  <c r="CM215" i="6"/>
  <c r="CM214" i="6"/>
  <c r="CM213" i="6"/>
  <c r="CM212" i="6"/>
  <c r="CM211" i="6"/>
  <c r="CM210" i="6"/>
  <c r="CM209" i="6"/>
  <c r="CM208" i="6"/>
  <c r="CM207" i="6"/>
  <c r="CM206" i="6"/>
  <c r="CM205" i="6"/>
  <c r="CM204" i="6"/>
  <c r="CM203" i="6"/>
  <c r="CM202" i="6"/>
  <c r="CM201" i="6"/>
  <c r="CM200" i="6"/>
  <c r="CM199" i="6"/>
  <c r="CM198" i="6"/>
  <c r="CM197" i="6"/>
  <c r="S196" i="6"/>
  <c r="R197" i="9" s="1"/>
  <c r="CM194" i="6"/>
  <c r="CM193" i="6"/>
  <c r="CM192" i="6"/>
  <c r="CM191" i="6"/>
  <c r="CM190" i="6"/>
  <c r="CM189" i="6"/>
  <c r="CM188" i="6"/>
  <c r="CM187" i="6"/>
  <c r="CM186" i="6"/>
  <c r="CM185" i="6"/>
  <c r="S184" i="6"/>
  <c r="R185" i="9" s="1"/>
  <c r="CM181" i="6"/>
  <c r="CM180" i="6"/>
  <c r="CM179" i="6"/>
  <c r="CM178" i="6"/>
  <c r="CM177" i="6"/>
  <c r="CM176" i="6"/>
  <c r="CM175" i="6"/>
  <c r="CM174" i="6"/>
  <c r="CM173" i="6"/>
  <c r="CM172" i="6"/>
  <c r="CM122" i="6"/>
  <c r="CM121" i="6"/>
  <c r="CM120" i="6"/>
  <c r="CM119" i="6"/>
  <c r="CM118" i="6"/>
  <c r="S117" i="6"/>
  <c r="R118" i="9" s="1"/>
  <c r="CM115" i="6"/>
  <c r="CM114" i="6"/>
  <c r="CM113" i="6"/>
  <c r="CM112" i="6"/>
  <c r="CM111" i="6"/>
  <c r="CM110" i="6"/>
  <c r="S110" i="6"/>
  <c r="R111" i="9" s="1"/>
  <c r="CM107" i="6"/>
  <c r="CM106" i="6"/>
  <c r="CM105" i="6"/>
  <c r="CM104" i="6"/>
  <c r="CM103" i="6"/>
  <c r="CM102" i="6"/>
  <c r="CM101" i="6"/>
  <c r="CM100" i="6"/>
  <c r="CM99" i="6"/>
  <c r="CM98" i="6"/>
  <c r="S97" i="6"/>
  <c r="R98" i="9" s="1"/>
  <c r="CM95" i="6"/>
  <c r="CM94" i="6"/>
  <c r="CM93" i="6"/>
  <c r="CM92" i="6"/>
  <c r="CM91" i="6"/>
  <c r="CM90" i="6"/>
  <c r="CM89" i="6"/>
  <c r="CM88" i="6"/>
  <c r="CM87" i="6"/>
  <c r="CM86" i="6"/>
  <c r="S85" i="6"/>
  <c r="R86" i="9" s="1"/>
  <c r="CM80" i="6"/>
  <c r="CM79" i="6"/>
  <c r="CM78" i="6"/>
  <c r="CM77" i="6"/>
  <c r="CM76" i="6"/>
  <c r="CM75" i="6"/>
  <c r="CM74" i="6"/>
  <c r="CM73" i="6"/>
  <c r="CM72" i="6"/>
  <c r="CM71" i="6"/>
  <c r="CM70" i="6"/>
  <c r="CM69" i="6"/>
  <c r="CM68" i="6"/>
  <c r="CM67" i="6"/>
  <c r="CM66" i="6"/>
  <c r="CM65" i="6"/>
  <c r="CM64" i="6"/>
  <c r="CM63" i="6"/>
  <c r="CM62" i="6"/>
  <c r="CM61" i="6"/>
  <c r="CM60" i="6"/>
  <c r="CM59" i="6"/>
  <c r="CM58" i="6"/>
  <c r="CM57" i="6"/>
  <c r="CM56" i="6"/>
  <c r="CM55" i="6"/>
  <c r="CM54" i="6"/>
  <c r="CM53" i="6"/>
  <c r="CM52" i="6"/>
  <c r="CM51" i="6"/>
  <c r="CM50" i="6"/>
  <c r="CM49" i="6"/>
  <c r="CM48" i="6"/>
  <c r="CM47" i="6"/>
  <c r="CM43" i="6"/>
  <c r="CM42" i="6"/>
  <c r="CM41" i="6"/>
  <c r="CM40" i="6"/>
  <c r="CM39" i="6"/>
  <c r="CM38" i="6"/>
  <c r="CM37" i="6"/>
  <c r="CM36" i="6"/>
  <c r="CM35" i="6"/>
  <c r="S34" i="6"/>
  <c r="R35" i="9" s="1"/>
  <c r="S15" i="6"/>
  <c r="R16" i="9" s="1"/>
  <c r="CM13" i="6"/>
  <c r="CM12" i="6"/>
  <c r="CM11" i="6"/>
  <c r="CM10" i="6"/>
  <c r="CM9" i="6"/>
  <c r="CM8" i="6"/>
  <c r="CM7" i="6"/>
  <c r="CM6" i="6"/>
  <c r="CM5" i="6"/>
  <c r="CM4" i="6"/>
  <c r="O2" i="6"/>
  <c r="CL86" i="6" s="1"/>
  <c r="N2" i="6"/>
  <c r="N169" i="6" s="1"/>
  <c r="M2" i="6"/>
  <c r="M169" i="6" s="1"/>
  <c r="L2" i="6"/>
  <c r="L169" i="6" s="1"/>
  <c r="K2" i="6"/>
  <c r="K169" i="6" s="1"/>
  <c r="J2" i="6"/>
  <c r="J169" i="6" s="1"/>
  <c r="I2" i="6"/>
  <c r="I169" i="6" s="1"/>
  <c r="H2" i="6"/>
  <c r="CE35" i="6" s="1"/>
  <c r="G2" i="6"/>
  <c r="CD86" i="6" s="1"/>
  <c r="F2" i="6"/>
  <c r="F169" i="6" s="1"/>
  <c r="P231" i="9"/>
  <c r="P230" i="9"/>
  <c r="P227" i="9"/>
  <c r="P226" i="9"/>
  <c r="P225" i="9"/>
  <c r="P224" i="9"/>
  <c r="P223" i="9"/>
  <c r="P220" i="9"/>
  <c r="P219" i="9"/>
  <c r="P217" i="9"/>
  <c r="P216" i="9"/>
  <c r="P214" i="9"/>
  <c r="P213" i="9"/>
  <c r="P211" i="9"/>
  <c r="P210" i="9"/>
  <c r="P208" i="9"/>
  <c r="P207" i="9"/>
  <c r="P205" i="9"/>
  <c r="P204" i="9"/>
  <c r="P202" i="9"/>
  <c r="P201" i="9"/>
  <c r="P199" i="9"/>
  <c r="AH196" i="6"/>
  <c r="P195" i="9"/>
  <c r="AR193" i="6"/>
  <c r="BA194" i="6" s="1"/>
  <c r="P194" i="9"/>
  <c r="P186" i="9"/>
  <c r="AH184" i="6"/>
  <c r="CN182" i="6"/>
  <c r="AH182" i="6"/>
  <c r="P183" i="9"/>
  <c r="BL181" i="6"/>
  <c r="BK181" i="6"/>
  <c r="BJ181" i="6"/>
  <c r="BI181" i="6"/>
  <c r="BH181" i="6"/>
  <c r="BG181" i="6"/>
  <c r="BF181" i="6"/>
  <c r="BE181" i="6"/>
  <c r="BD181" i="6"/>
  <c r="BC181" i="6"/>
  <c r="BB181" i="6"/>
  <c r="BA181" i="6"/>
  <c r="AZ181" i="6"/>
  <c r="BL180" i="6"/>
  <c r="BK180" i="6"/>
  <c r="BJ180" i="6"/>
  <c r="BI180" i="6"/>
  <c r="BH180" i="6"/>
  <c r="BG180" i="6"/>
  <c r="BF180" i="6"/>
  <c r="BE180" i="6"/>
  <c r="BD180" i="6"/>
  <c r="BC180" i="6"/>
  <c r="BB180" i="6"/>
  <c r="BA180" i="6"/>
  <c r="AZ180" i="6"/>
  <c r="BL179" i="6"/>
  <c r="BK179" i="6"/>
  <c r="BJ179" i="6"/>
  <c r="BI179" i="6"/>
  <c r="BH179" i="6"/>
  <c r="BG179" i="6"/>
  <c r="BF179" i="6"/>
  <c r="BE179" i="6"/>
  <c r="BD179" i="6"/>
  <c r="BC179" i="6"/>
  <c r="BB179" i="6"/>
  <c r="BA179" i="6"/>
  <c r="AZ179" i="6"/>
  <c r="BL178" i="6"/>
  <c r="BK178" i="6"/>
  <c r="BJ178" i="6"/>
  <c r="BI178" i="6"/>
  <c r="BH178" i="6"/>
  <c r="BG178" i="6"/>
  <c r="BF178" i="6"/>
  <c r="BE178" i="6"/>
  <c r="BD178" i="6"/>
  <c r="BC178" i="6"/>
  <c r="BB178" i="6"/>
  <c r="BA178" i="6"/>
  <c r="AZ178" i="6"/>
  <c r="BL177" i="6"/>
  <c r="BK177" i="6"/>
  <c r="BJ177" i="6"/>
  <c r="BI177" i="6"/>
  <c r="BH177" i="6"/>
  <c r="BG177" i="6"/>
  <c r="BF177" i="6"/>
  <c r="BE177" i="6"/>
  <c r="BD177" i="6"/>
  <c r="BC177" i="6"/>
  <c r="BB177" i="6"/>
  <c r="BA177" i="6"/>
  <c r="AZ177" i="6"/>
  <c r="BL176" i="6"/>
  <c r="BK176" i="6"/>
  <c r="BJ176" i="6"/>
  <c r="BI176" i="6"/>
  <c r="BH176" i="6"/>
  <c r="BG176" i="6"/>
  <c r="BF176" i="6"/>
  <c r="BE176" i="6"/>
  <c r="BD176" i="6"/>
  <c r="BC176" i="6"/>
  <c r="BB176" i="6"/>
  <c r="BA176" i="6"/>
  <c r="AZ176" i="6"/>
  <c r="BL175" i="6"/>
  <c r="BK175" i="6"/>
  <c r="BJ175" i="6"/>
  <c r="BI175" i="6"/>
  <c r="BH175" i="6"/>
  <c r="BG175" i="6"/>
  <c r="BF175" i="6"/>
  <c r="BE175" i="6"/>
  <c r="BD175" i="6"/>
  <c r="BC175" i="6"/>
  <c r="BB175" i="6"/>
  <c r="BA175" i="6"/>
  <c r="AZ175" i="6"/>
  <c r="BL174" i="6"/>
  <c r="BK174" i="6"/>
  <c r="BJ174" i="6"/>
  <c r="BI174" i="6"/>
  <c r="BH174" i="6"/>
  <c r="BG174" i="6"/>
  <c r="BF174" i="6"/>
  <c r="BE174" i="6"/>
  <c r="BD174" i="6"/>
  <c r="BC174" i="6"/>
  <c r="BB174" i="6"/>
  <c r="BA174" i="6"/>
  <c r="AZ174" i="6"/>
  <c r="BL173" i="6"/>
  <c r="BK173" i="6"/>
  <c r="BJ173" i="6"/>
  <c r="BI173" i="6"/>
  <c r="BH173" i="6"/>
  <c r="BG173" i="6"/>
  <c r="BF173" i="6"/>
  <c r="BE173" i="6"/>
  <c r="BD173" i="6"/>
  <c r="BC173" i="6"/>
  <c r="BB173" i="6"/>
  <c r="BA173" i="6"/>
  <c r="AZ173" i="6"/>
  <c r="BL172" i="6"/>
  <c r="BK172" i="6"/>
  <c r="BJ172" i="6"/>
  <c r="BI172" i="6"/>
  <c r="BH172" i="6"/>
  <c r="BG172" i="6"/>
  <c r="BF172" i="6"/>
  <c r="BE172" i="6"/>
  <c r="BD172" i="6"/>
  <c r="BC172" i="6"/>
  <c r="BB172" i="6"/>
  <c r="BA172" i="6"/>
  <c r="AZ172" i="6"/>
  <c r="P172" i="9"/>
  <c r="R169" i="6"/>
  <c r="B170" i="23"/>
  <c r="E43" i="10"/>
  <c r="I37" i="10"/>
  <c r="I35" i="10"/>
  <c r="I157" i="9"/>
  <c r="M154" i="9"/>
  <c r="P142" i="9"/>
  <c r="S142" i="9" s="1"/>
  <c r="P139" i="9"/>
  <c r="S139" i="9" s="1"/>
  <c r="P138" i="9"/>
  <c r="S138" i="9" s="1"/>
  <c r="P136" i="9"/>
  <c r="S136" i="9" s="1"/>
  <c r="P134" i="9"/>
  <c r="S134" i="9" s="1"/>
  <c r="P132" i="9"/>
  <c r="S132" i="9" s="1"/>
  <c r="P130" i="9"/>
  <c r="S130" i="9" s="1"/>
  <c r="P129" i="9"/>
  <c r="S129" i="9" s="1"/>
  <c r="AI123" i="6"/>
  <c r="Q122" i="6"/>
  <c r="Q121" i="6"/>
  <c r="Q120" i="6"/>
  <c r="Q119" i="6"/>
  <c r="P120" i="9" s="1"/>
  <c r="Q118" i="6"/>
  <c r="P119" i="9" s="1"/>
  <c r="AI117" i="6"/>
  <c r="AH117" i="6"/>
  <c r="AI116" i="6"/>
  <c r="Q115" i="6"/>
  <c r="Q114" i="6"/>
  <c r="Q113" i="6"/>
  <c r="P114" i="9" s="1"/>
  <c r="Q112" i="6"/>
  <c r="P113" i="9" s="1"/>
  <c r="Q111" i="6"/>
  <c r="P112" i="9" s="1"/>
  <c r="AI110" i="6"/>
  <c r="AH110" i="6"/>
  <c r="AH109" i="6"/>
  <c r="AI108" i="6"/>
  <c r="Q107" i="6"/>
  <c r="Q106" i="6"/>
  <c r="P107" i="9" s="1"/>
  <c r="Q105" i="6"/>
  <c r="AI105" i="6" s="1"/>
  <c r="Q104" i="6"/>
  <c r="Q103" i="6"/>
  <c r="P104" i="9" s="1"/>
  <c r="Q102" i="6"/>
  <c r="AI102" i="6" s="1"/>
  <c r="Q101" i="6"/>
  <c r="P102" i="9" s="1"/>
  <c r="Q100" i="6"/>
  <c r="P101" i="9" s="1"/>
  <c r="Q99" i="6"/>
  <c r="P100" i="9" s="1"/>
  <c r="Q98" i="6"/>
  <c r="P99" i="9" s="1"/>
  <c r="AI97" i="6"/>
  <c r="AH97" i="6"/>
  <c r="AI96" i="6"/>
  <c r="Q95" i="6"/>
  <c r="P96" i="9" s="1"/>
  <c r="Q94" i="6"/>
  <c r="P95" i="9" s="1"/>
  <c r="Q93" i="6"/>
  <c r="Q92" i="6"/>
  <c r="P93" i="9" s="1"/>
  <c r="Q91" i="6"/>
  <c r="P92" i="9" s="1"/>
  <c r="Q90" i="6"/>
  <c r="Q89" i="6"/>
  <c r="P90" i="9" s="1"/>
  <c r="Q88" i="6"/>
  <c r="P89" i="9" s="1"/>
  <c r="Q87" i="6"/>
  <c r="P88" i="9" s="1"/>
  <c r="Q86" i="6"/>
  <c r="P87" i="9" s="1"/>
  <c r="AI85" i="6"/>
  <c r="AH85" i="6"/>
  <c r="AH84" i="6"/>
  <c r="AH83" i="6"/>
  <c r="AH81" i="6"/>
  <c r="Q81" i="6"/>
  <c r="P82" i="9" s="1"/>
  <c r="Q80" i="6"/>
  <c r="P81" i="9" s="1"/>
  <c r="Q79" i="6"/>
  <c r="P80" i="9" s="1"/>
  <c r="Q78" i="6"/>
  <c r="Q77" i="6"/>
  <c r="P78" i="9" s="1"/>
  <c r="Q76" i="6"/>
  <c r="P77" i="9" s="1"/>
  <c r="Q75" i="6"/>
  <c r="P76" i="9" s="1"/>
  <c r="Q74" i="6"/>
  <c r="P75" i="9" s="1"/>
  <c r="Q73" i="6"/>
  <c r="P74" i="9" s="1"/>
  <c r="Q72" i="6"/>
  <c r="P73" i="9" s="1"/>
  <c r="Q71" i="6"/>
  <c r="P72" i="9" s="1"/>
  <c r="Q70" i="6"/>
  <c r="P71" i="9" s="1"/>
  <c r="Q69" i="6"/>
  <c r="P70" i="9" s="1"/>
  <c r="Q68" i="6"/>
  <c r="P69" i="9" s="1"/>
  <c r="Q67" i="6"/>
  <c r="P68" i="9" s="1"/>
  <c r="Q66" i="6"/>
  <c r="P67" i="9" s="1"/>
  <c r="Q65" i="6"/>
  <c r="P66" i="9" s="1"/>
  <c r="Q64" i="6"/>
  <c r="Q63" i="6"/>
  <c r="P64" i="9" s="1"/>
  <c r="Q62" i="6"/>
  <c r="P63" i="9" s="1"/>
  <c r="Q61" i="6"/>
  <c r="Q60" i="6"/>
  <c r="P61" i="9" s="1"/>
  <c r="Q59" i="6"/>
  <c r="P60" i="9" s="1"/>
  <c r="Q58" i="6"/>
  <c r="Q57" i="6"/>
  <c r="P58" i="9" s="1"/>
  <c r="Q56" i="6"/>
  <c r="P57" i="9" s="1"/>
  <c r="Q55" i="6"/>
  <c r="Q54" i="6"/>
  <c r="P55" i="9" s="1"/>
  <c r="Q53" i="6"/>
  <c r="Q52" i="6"/>
  <c r="Q51" i="6"/>
  <c r="P52" i="9" s="1"/>
  <c r="Q50" i="6"/>
  <c r="P51" i="9" s="1"/>
  <c r="Q49" i="6"/>
  <c r="Q48" i="6"/>
  <c r="P49" i="9" s="1"/>
  <c r="Q47" i="6"/>
  <c r="P48" i="9" s="1"/>
  <c r="Q46" i="6"/>
  <c r="P47" i="9" s="1"/>
  <c r="J46" i="9"/>
  <c r="BK44" i="6"/>
  <c r="BJ44" i="6"/>
  <c r="BI44" i="6"/>
  <c r="BH44" i="6"/>
  <c r="BG44" i="6"/>
  <c r="BF44" i="6"/>
  <c r="BE44" i="6"/>
  <c r="BD44" i="6"/>
  <c r="BC44" i="6"/>
  <c r="BB44" i="6"/>
  <c r="BA44" i="6"/>
  <c r="AZ44" i="6"/>
  <c r="Q43" i="6"/>
  <c r="P44" i="9" s="1"/>
  <c r="Q42" i="6"/>
  <c r="P43" i="9" s="1"/>
  <c r="Q41" i="6"/>
  <c r="P42" i="9" s="1"/>
  <c r="Q40" i="6"/>
  <c r="Q39" i="6"/>
  <c r="P40" i="9" s="1"/>
  <c r="Q38" i="6"/>
  <c r="P39" i="9" s="1"/>
  <c r="Q37" i="6"/>
  <c r="Q36" i="6"/>
  <c r="P37" i="9" s="1"/>
  <c r="Q35" i="6"/>
  <c r="P36" i="9" s="1"/>
  <c r="AH34" i="6"/>
  <c r="Q28" i="6"/>
  <c r="P29" i="9" s="1"/>
  <c r="BL26" i="6"/>
  <c r="BK26" i="6"/>
  <c r="BJ26" i="6"/>
  <c r="BI26" i="6"/>
  <c r="BH26" i="6"/>
  <c r="BG26" i="6"/>
  <c r="BF26" i="6"/>
  <c r="BE26" i="6"/>
  <c r="BD26" i="6"/>
  <c r="BC26" i="6"/>
  <c r="BB26" i="6"/>
  <c r="BA26" i="6"/>
  <c r="AZ26" i="6"/>
  <c r="BL25" i="6"/>
  <c r="BK25" i="6"/>
  <c r="BJ25" i="6"/>
  <c r="BI25" i="6"/>
  <c r="BH25" i="6"/>
  <c r="BG25" i="6"/>
  <c r="BF25" i="6"/>
  <c r="BE25" i="6"/>
  <c r="BD25" i="6"/>
  <c r="BC25" i="6"/>
  <c r="BB25" i="6"/>
  <c r="BA25" i="6"/>
  <c r="AZ25" i="6"/>
  <c r="BL24" i="6"/>
  <c r="BK24" i="6"/>
  <c r="BJ24" i="6"/>
  <c r="BI24" i="6"/>
  <c r="BH24" i="6"/>
  <c r="BG24" i="6"/>
  <c r="BF24" i="6"/>
  <c r="BE24" i="6"/>
  <c r="BD24" i="6"/>
  <c r="BC24" i="6"/>
  <c r="BB24" i="6"/>
  <c r="BA24" i="6"/>
  <c r="AZ24" i="6"/>
  <c r="BL23" i="6"/>
  <c r="BK23" i="6"/>
  <c r="BJ23" i="6"/>
  <c r="BI23" i="6"/>
  <c r="BH23" i="6"/>
  <c r="BG23" i="6"/>
  <c r="BF23" i="6"/>
  <c r="BE23" i="6"/>
  <c r="BD23" i="6"/>
  <c r="BC23" i="6"/>
  <c r="BB23" i="6"/>
  <c r="BA23" i="6"/>
  <c r="AZ23" i="6"/>
  <c r="BL22" i="6"/>
  <c r="BK22" i="6"/>
  <c r="BJ22" i="6"/>
  <c r="BI22" i="6"/>
  <c r="BH22" i="6"/>
  <c r="BG22" i="6"/>
  <c r="BF22" i="6"/>
  <c r="BE22" i="6"/>
  <c r="BD22" i="6"/>
  <c r="BC22" i="6"/>
  <c r="BB22" i="6"/>
  <c r="BA22" i="6"/>
  <c r="AZ22" i="6"/>
  <c r="BL21" i="6"/>
  <c r="BK21" i="6"/>
  <c r="BJ21" i="6"/>
  <c r="BI21" i="6"/>
  <c r="BH21" i="6"/>
  <c r="BG21" i="6"/>
  <c r="BF21" i="6"/>
  <c r="BE21" i="6"/>
  <c r="BD21" i="6"/>
  <c r="BC21" i="6"/>
  <c r="BB21" i="6"/>
  <c r="BA21" i="6"/>
  <c r="AZ21" i="6"/>
  <c r="BL20" i="6"/>
  <c r="BK20" i="6"/>
  <c r="BJ20" i="6"/>
  <c r="BI20" i="6"/>
  <c r="BH20" i="6"/>
  <c r="BG20" i="6"/>
  <c r="BF20" i="6"/>
  <c r="BE20" i="6"/>
  <c r="BD20" i="6"/>
  <c r="BC20" i="6"/>
  <c r="BB20" i="6"/>
  <c r="BA20" i="6"/>
  <c r="AZ20" i="6"/>
  <c r="BL19" i="6"/>
  <c r="BK19" i="6"/>
  <c r="BJ19" i="6"/>
  <c r="BI19" i="6"/>
  <c r="BH19" i="6"/>
  <c r="BG19" i="6"/>
  <c r="BF19" i="6"/>
  <c r="BE19" i="6"/>
  <c r="BD19" i="6"/>
  <c r="BC19" i="6"/>
  <c r="BB19" i="6"/>
  <c r="BA19" i="6"/>
  <c r="AZ19" i="6"/>
  <c r="BL18" i="6"/>
  <c r="BK18" i="6"/>
  <c r="BJ18" i="6"/>
  <c r="BI18" i="6"/>
  <c r="BH18" i="6"/>
  <c r="BG18" i="6"/>
  <c r="BF18" i="6"/>
  <c r="BE18" i="6"/>
  <c r="BD18" i="6"/>
  <c r="BC18" i="6"/>
  <c r="BB18" i="6"/>
  <c r="BA18" i="6"/>
  <c r="AZ18" i="6"/>
  <c r="BL17" i="6"/>
  <c r="BK17" i="6"/>
  <c r="BJ17" i="6"/>
  <c r="BI17" i="6"/>
  <c r="BH17" i="6"/>
  <c r="BG17" i="6"/>
  <c r="BF17" i="6"/>
  <c r="BE17" i="6"/>
  <c r="BD17" i="6"/>
  <c r="BC17" i="6"/>
  <c r="BB17" i="6"/>
  <c r="BA17" i="6"/>
  <c r="AZ17" i="6"/>
  <c r="AH16" i="6"/>
  <c r="Q16" i="6"/>
  <c r="P17" i="9" s="1"/>
  <c r="AH15" i="6"/>
  <c r="Q13" i="6"/>
  <c r="Q12" i="6"/>
  <c r="P13" i="9" s="1"/>
  <c r="Q11" i="6"/>
  <c r="P12" i="9" s="1"/>
  <c r="Q10" i="6"/>
  <c r="P11" i="9" s="1"/>
  <c r="Q9" i="6"/>
  <c r="P10" i="9" s="1"/>
  <c r="Q8" i="6"/>
  <c r="Q7" i="6"/>
  <c r="Q6" i="6"/>
  <c r="P7" i="9" s="1"/>
  <c r="Q5" i="6"/>
  <c r="P6" i="9" s="1"/>
  <c r="Q4" i="6"/>
  <c r="P5" i="9" s="1"/>
  <c r="CN2" i="6"/>
  <c r="CM2" i="6"/>
  <c r="AJ2" i="6"/>
  <c r="AI2" i="6"/>
  <c r="AH2" i="6"/>
  <c r="AG2" i="6"/>
  <c r="C2" i="6"/>
  <c r="C189" i="5"/>
  <c r="S189" i="5" s="1"/>
  <c r="P188" i="5"/>
  <c r="O188" i="5"/>
  <c r="N188" i="5"/>
  <c r="M188" i="5"/>
  <c r="L188" i="5"/>
  <c r="K188" i="5"/>
  <c r="J188" i="5"/>
  <c r="I188" i="5"/>
  <c r="H188" i="5"/>
  <c r="G188" i="5"/>
  <c r="F188" i="5"/>
  <c r="E188" i="5"/>
  <c r="D188" i="5"/>
  <c r="C188" i="5"/>
  <c r="S188" i="5" s="1"/>
  <c r="P187" i="5"/>
  <c r="O187" i="5"/>
  <c r="N187" i="5"/>
  <c r="M187" i="5"/>
  <c r="L187" i="5"/>
  <c r="K187" i="5"/>
  <c r="J187" i="5"/>
  <c r="I187" i="5"/>
  <c r="H187" i="5"/>
  <c r="G187" i="5"/>
  <c r="F187" i="5"/>
  <c r="E187" i="5"/>
  <c r="D187" i="5"/>
  <c r="C187" i="5"/>
  <c r="S187" i="5" s="1"/>
  <c r="C186" i="5"/>
  <c r="S186" i="5" s="1"/>
  <c r="C185" i="5"/>
  <c r="S185" i="5" s="1"/>
  <c r="P184" i="5"/>
  <c r="O184" i="5"/>
  <c r="N184" i="5"/>
  <c r="M184" i="5"/>
  <c r="L184" i="5"/>
  <c r="K184" i="5"/>
  <c r="J184" i="5"/>
  <c r="I184" i="5"/>
  <c r="H184" i="5"/>
  <c r="G184" i="5"/>
  <c r="F184" i="5"/>
  <c r="E184" i="5"/>
  <c r="D184" i="5"/>
  <c r="C184" i="5"/>
  <c r="S184" i="5" s="1"/>
  <c r="P183" i="5"/>
  <c r="O183" i="5"/>
  <c r="N183" i="5"/>
  <c r="M183" i="5"/>
  <c r="L183" i="5"/>
  <c r="K183" i="5"/>
  <c r="J183" i="5"/>
  <c r="I183" i="5"/>
  <c r="H183" i="5"/>
  <c r="G183" i="5"/>
  <c r="F183" i="5"/>
  <c r="E183" i="5"/>
  <c r="D183" i="5"/>
  <c r="C183" i="5"/>
  <c r="S183" i="5" s="1"/>
  <c r="P182" i="5"/>
  <c r="O182" i="5"/>
  <c r="N182" i="5"/>
  <c r="M182" i="5"/>
  <c r="L182" i="5"/>
  <c r="K182" i="5"/>
  <c r="J182" i="5"/>
  <c r="I182" i="5"/>
  <c r="H182" i="5"/>
  <c r="G182" i="5"/>
  <c r="F182" i="5"/>
  <c r="E182" i="5"/>
  <c r="D182" i="5"/>
  <c r="C182" i="5"/>
  <c r="S182" i="5" s="1"/>
  <c r="P181" i="5"/>
  <c r="O181" i="5"/>
  <c r="N181" i="5"/>
  <c r="M181" i="5"/>
  <c r="L181" i="5"/>
  <c r="K181" i="5"/>
  <c r="J181" i="5"/>
  <c r="I181" i="5"/>
  <c r="H181" i="5"/>
  <c r="G181" i="5"/>
  <c r="F181" i="5"/>
  <c r="E181" i="5"/>
  <c r="D181" i="5"/>
  <c r="C181" i="5"/>
  <c r="S181" i="5" s="1"/>
  <c r="P180" i="5"/>
  <c r="O180" i="5"/>
  <c r="N180" i="5"/>
  <c r="M180" i="5"/>
  <c r="L180" i="5"/>
  <c r="K180" i="5"/>
  <c r="J180" i="5"/>
  <c r="I180" i="5"/>
  <c r="H180" i="5"/>
  <c r="G180" i="5"/>
  <c r="F180" i="5"/>
  <c r="E180" i="5"/>
  <c r="D180" i="5"/>
  <c r="C180" i="5"/>
  <c r="S180" i="5" s="1"/>
  <c r="P179" i="5"/>
  <c r="O179" i="5"/>
  <c r="N179" i="5"/>
  <c r="M179" i="5"/>
  <c r="L179" i="5"/>
  <c r="K179" i="5"/>
  <c r="J179" i="5"/>
  <c r="I179" i="5"/>
  <c r="H179" i="5"/>
  <c r="G179" i="5"/>
  <c r="F179" i="5"/>
  <c r="E179" i="5"/>
  <c r="D179" i="5"/>
  <c r="C179" i="5"/>
  <c r="S179" i="5" s="1"/>
  <c r="P178" i="5"/>
  <c r="O178" i="5"/>
  <c r="N178" i="5"/>
  <c r="M178" i="5"/>
  <c r="L178" i="5"/>
  <c r="K178" i="5"/>
  <c r="J178" i="5"/>
  <c r="I178" i="5"/>
  <c r="H178" i="5"/>
  <c r="G178" i="5"/>
  <c r="F178" i="5"/>
  <c r="E178" i="5"/>
  <c r="D178" i="5"/>
  <c r="C178" i="5"/>
  <c r="S178" i="5" s="1"/>
  <c r="P177" i="5"/>
  <c r="O177" i="5"/>
  <c r="N177" i="5"/>
  <c r="M177" i="5"/>
  <c r="L177" i="5"/>
  <c r="K177" i="5"/>
  <c r="J177" i="5"/>
  <c r="I177" i="5"/>
  <c r="H177" i="5"/>
  <c r="G177" i="5"/>
  <c r="F177" i="5"/>
  <c r="E177" i="5"/>
  <c r="D177" i="5"/>
  <c r="C177" i="5"/>
  <c r="S177" i="5" s="1"/>
  <c r="P176" i="5"/>
  <c r="O176" i="5"/>
  <c r="N176" i="5"/>
  <c r="M176" i="5"/>
  <c r="L176" i="5"/>
  <c r="K176" i="5"/>
  <c r="J176" i="5"/>
  <c r="I176" i="5"/>
  <c r="H176" i="5"/>
  <c r="G176" i="5"/>
  <c r="F176" i="5"/>
  <c r="E176" i="5"/>
  <c r="D176" i="5"/>
  <c r="C176" i="5"/>
  <c r="S176" i="5" s="1"/>
  <c r="P175" i="5"/>
  <c r="O175" i="5"/>
  <c r="N175" i="5"/>
  <c r="M175" i="5"/>
  <c r="L175" i="5"/>
  <c r="K175" i="5"/>
  <c r="J175" i="5"/>
  <c r="I175" i="5"/>
  <c r="H175" i="5"/>
  <c r="G175" i="5"/>
  <c r="F175" i="5"/>
  <c r="E175" i="5"/>
  <c r="D175" i="5"/>
  <c r="C175" i="5"/>
  <c r="S175" i="5" s="1"/>
  <c r="P174" i="5"/>
  <c r="O174" i="5"/>
  <c r="N174" i="5"/>
  <c r="M174" i="5"/>
  <c r="L174" i="5"/>
  <c r="K174" i="5"/>
  <c r="J174" i="5"/>
  <c r="I174" i="5"/>
  <c r="H174" i="5"/>
  <c r="G174" i="5"/>
  <c r="F174" i="5"/>
  <c r="E174" i="5"/>
  <c r="D174" i="5"/>
  <c r="C174" i="5"/>
  <c r="S174" i="5" s="1"/>
  <c r="P173" i="5"/>
  <c r="O173" i="5"/>
  <c r="N173" i="5"/>
  <c r="M173" i="5"/>
  <c r="L173" i="5"/>
  <c r="K173" i="5"/>
  <c r="J173" i="5"/>
  <c r="I173" i="5"/>
  <c r="H173" i="5"/>
  <c r="G173" i="5"/>
  <c r="F173" i="5"/>
  <c r="E173" i="5"/>
  <c r="D173" i="5"/>
  <c r="C173" i="5"/>
  <c r="S173" i="5" s="1"/>
  <c r="P172" i="5"/>
  <c r="O172" i="5"/>
  <c r="N172" i="5"/>
  <c r="M172" i="5"/>
  <c r="L172" i="5"/>
  <c r="K172" i="5"/>
  <c r="J172" i="5"/>
  <c r="I172" i="5"/>
  <c r="H172" i="5"/>
  <c r="G172" i="5"/>
  <c r="F172" i="5"/>
  <c r="E172" i="5"/>
  <c r="D172" i="5"/>
  <c r="C172" i="5"/>
  <c r="S172" i="5" s="1"/>
  <c r="P171" i="5"/>
  <c r="O171" i="5"/>
  <c r="N171" i="5"/>
  <c r="M171" i="5"/>
  <c r="L171" i="5"/>
  <c r="K171" i="5"/>
  <c r="J171" i="5"/>
  <c r="I171" i="5"/>
  <c r="H171" i="5"/>
  <c r="G171" i="5"/>
  <c r="F171" i="5"/>
  <c r="E171" i="5"/>
  <c r="D171" i="5"/>
  <c r="C171" i="5"/>
  <c r="S171" i="5" s="1"/>
  <c r="P170" i="5"/>
  <c r="O170" i="5"/>
  <c r="N170" i="5"/>
  <c r="M170" i="5"/>
  <c r="L170" i="5"/>
  <c r="K170" i="5"/>
  <c r="J170" i="5"/>
  <c r="I170" i="5"/>
  <c r="H170" i="5"/>
  <c r="G170" i="5"/>
  <c r="F170" i="5"/>
  <c r="E170" i="5"/>
  <c r="D170" i="5"/>
  <c r="C170" i="5"/>
  <c r="S170" i="5" s="1"/>
  <c r="P169" i="5"/>
  <c r="O169" i="5"/>
  <c r="N169" i="5"/>
  <c r="M169" i="5"/>
  <c r="L169" i="5"/>
  <c r="K169" i="5"/>
  <c r="J169" i="5"/>
  <c r="I169" i="5"/>
  <c r="H169" i="5"/>
  <c r="G169" i="5"/>
  <c r="F169" i="5"/>
  <c r="E169" i="5"/>
  <c r="D169" i="5"/>
  <c r="C169" i="5"/>
  <c r="S169" i="5" s="1"/>
  <c r="P168" i="5"/>
  <c r="O168" i="5"/>
  <c r="N168" i="5"/>
  <c r="M168" i="5"/>
  <c r="L168" i="5"/>
  <c r="K168" i="5"/>
  <c r="J168" i="5"/>
  <c r="I168" i="5"/>
  <c r="H168" i="5"/>
  <c r="G168" i="5"/>
  <c r="F168" i="5"/>
  <c r="E168" i="5"/>
  <c r="D168" i="5"/>
  <c r="C168" i="5"/>
  <c r="S168" i="5" s="1"/>
  <c r="P167" i="5"/>
  <c r="O167" i="5"/>
  <c r="N167" i="5"/>
  <c r="M167" i="5"/>
  <c r="L167" i="5"/>
  <c r="K167" i="5"/>
  <c r="J167" i="5"/>
  <c r="I167" i="5"/>
  <c r="H167" i="5"/>
  <c r="G167" i="5"/>
  <c r="F167" i="5"/>
  <c r="E167" i="5"/>
  <c r="D167" i="5"/>
  <c r="C167" i="5"/>
  <c r="S167" i="5" s="1"/>
  <c r="P166" i="5"/>
  <c r="O166" i="5"/>
  <c r="N166" i="5"/>
  <c r="M166" i="5"/>
  <c r="L166" i="5"/>
  <c r="K166" i="5"/>
  <c r="J166" i="5"/>
  <c r="I166" i="5"/>
  <c r="H166" i="5"/>
  <c r="G166" i="5"/>
  <c r="F166" i="5"/>
  <c r="E166" i="5"/>
  <c r="D166" i="5"/>
  <c r="C166" i="5"/>
  <c r="S166" i="5" s="1"/>
  <c r="P165" i="5"/>
  <c r="O165" i="5"/>
  <c r="N165" i="5"/>
  <c r="M165" i="5"/>
  <c r="L165" i="5"/>
  <c r="K165" i="5"/>
  <c r="J165" i="5"/>
  <c r="I165" i="5"/>
  <c r="H165" i="5"/>
  <c r="G165" i="5"/>
  <c r="F165" i="5"/>
  <c r="E165" i="5"/>
  <c r="D165" i="5"/>
  <c r="C165" i="5"/>
  <c r="S165" i="5" s="1"/>
  <c r="P164" i="5"/>
  <c r="O164" i="5"/>
  <c r="N164" i="5"/>
  <c r="M164" i="5"/>
  <c r="L164" i="5"/>
  <c r="K164" i="5"/>
  <c r="J164" i="5"/>
  <c r="I164" i="5"/>
  <c r="H164" i="5"/>
  <c r="G164" i="5"/>
  <c r="F164" i="5"/>
  <c r="E164" i="5"/>
  <c r="D164" i="5"/>
  <c r="C164" i="5"/>
  <c r="S164" i="5" s="1"/>
  <c r="P163" i="5"/>
  <c r="O163" i="5"/>
  <c r="N163" i="5"/>
  <c r="M163" i="5"/>
  <c r="L163" i="5"/>
  <c r="K163" i="5"/>
  <c r="J163" i="5"/>
  <c r="I163" i="5"/>
  <c r="H163" i="5"/>
  <c r="G163" i="5"/>
  <c r="F163" i="5"/>
  <c r="E163" i="5"/>
  <c r="D163" i="5"/>
  <c r="C163" i="5"/>
  <c r="S163" i="5" s="1"/>
  <c r="P162" i="5"/>
  <c r="O162" i="5"/>
  <c r="N162" i="5"/>
  <c r="M162" i="5"/>
  <c r="L162" i="5"/>
  <c r="K162" i="5"/>
  <c r="J162" i="5"/>
  <c r="I162" i="5"/>
  <c r="H162" i="5"/>
  <c r="G162" i="5"/>
  <c r="F162" i="5"/>
  <c r="E162" i="5"/>
  <c r="D162" i="5"/>
  <c r="C162" i="5"/>
  <c r="S162" i="5" s="1"/>
  <c r="P161" i="5"/>
  <c r="O161" i="5"/>
  <c r="N161" i="5"/>
  <c r="M161" i="5"/>
  <c r="L161" i="5"/>
  <c r="K161" i="5"/>
  <c r="J161" i="5"/>
  <c r="I161" i="5"/>
  <c r="H161" i="5"/>
  <c r="G161" i="5"/>
  <c r="F161" i="5"/>
  <c r="E161" i="5"/>
  <c r="D161" i="5"/>
  <c r="C161" i="5"/>
  <c r="S161" i="5" s="1"/>
  <c r="P160" i="5"/>
  <c r="O160" i="5"/>
  <c r="N160" i="5"/>
  <c r="M160" i="5"/>
  <c r="L160" i="5"/>
  <c r="K160" i="5"/>
  <c r="J160" i="5"/>
  <c r="I160" i="5"/>
  <c r="H160" i="5"/>
  <c r="G160" i="5"/>
  <c r="F160" i="5"/>
  <c r="E160" i="5"/>
  <c r="D160" i="5"/>
  <c r="C160" i="5"/>
  <c r="S160" i="5" s="1"/>
  <c r="P159" i="5"/>
  <c r="O159" i="5"/>
  <c r="N159" i="5"/>
  <c r="M159" i="5"/>
  <c r="L159" i="5"/>
  <c r="K159" i="5"/>
  <c r="J159" i="5"/>
  <c r="I159" i="5"/>
  <c r="H159" i="5"/>
  <c r="G159" i="5"/>
  <c r="F159" i="5"/>
  <c r="E159" i="5"/>
  <c r="D159" i="5"/>
  <c r="C159" i="5"/>
  <c r="S159" i="5" s="1"/>
  <c r="P158" i="5"/>
  <c r="O158" i="5"/>
  <c r="N158" i="5"/>
  <c r="M158" i="5"/>
  <c r="L158" i="5"/>
  <c r="K158" i="5"/>
  <c r="J158" i="5"/>
  <c r="I158" i="5"/>
  <c r="H158" i="5"/>
  <c r="G158" i="5"/>
  <c r="F158" i="5"/>
  <c r="E158" i="5"/>
  <c r="D158" i="5"/>
  <c r="C158" i="5"/>
  <c r="S158" i="5" s="1"/>
  <c r="P157" i="5"/>
  <c r="O157" i="5"/>
  <c r="N157" i="5"/>
  <c r="M157" i="5"/>
  <c r="L157" i="5"/>
  <c r="K157" i="5"/>
  <c r="J157" i="5"/>
  <c r="I157" i="5"/>
  <c r="H157" i="5"/>
  <c r="G157" i="5"/>
  <c r="F157" i="5"/>
  <c r="E157" i="5"/>
  <c r="D157" i="5"/>
  <c r="C157" i="5"/>
  <c r="S157" i="5" s="1"/>
  <c r="P156" i="5"/>
  <c r="O156" i="5"/>
  <c r="N156" i="5"/>
  <c r="M156" i="5"/>
  <c r="L156" i="5"/>
  <c r="K156" i="5"/>
  <c r="J156" i="5"/>
  <c r="I156" i="5"/>
  <c r="H156" i="5"/>
  <c r="G156" i="5"/>
  <c r="F156" i="5"/>
  <c r="E156" i="5"/>
  <c r="D156" i="5"/>
  <c r="C156" i="5"/>
  <c r="S156" i="5" s="1"/>
  <c r="P155" i="5"/>
  <c r="O155" i="5"/>
  <c r="N155" i="5"/>
  <c r="M155" i="5"/>
  <c r="L155" i="5"/>
  <c r="K155" i="5"/>
  <c r="J155" i="5"/>
  <c r="I155" i="5"/>
  <c r="H155" i="5"/>
  <c r="G155" i="5"/>
  <c r="F155" i="5"/>
  <c r="E155" i="5"/>
  <c r="D155" i="5"/>
  <c r="C155" i="5"/>
  <c r="S155" i="5" s="1"/>
  <c r="Q154" i="5"/>
  <c r="P154" i="5"/>
  <c r="O154" i="5"/>
  <c r="N154" i="5"/>
  <c r="M154" i="5"/>
  <c r="L154" i="5"/>
  <c r="K154" i="5"/>
  <c r="J154" i="5"/>
  <c r="I154" i="5"/>
  <c r="H154" i="5"/>
  <c r="G154" i="5"/>
  <c r="F154" i="5"/>
  <c r="E154" i="5"/>
  <c r="D154" i="5"/>
  <c r="C154" i="5"/>
  <c r="S154" i="5" s="1"/>
  <c r="C153" i="5"/>
  <c r="S153" i="5" s="1"/>
  <c r="P152" i="5"/>
  <c r="O152" i="5"/>
  <c r="N152" i="5"/>
  <c r="M152" i="5"/>
  <c r="L152" i="5"/>
  <c r="K152" i="5"/>
  <c r="J152" i="5"/>
  <c r="I152" i="5"/>
  <c r="H152" i="5"/>
  <c r="G152" i="5"/>
  <c r="F152" i="5"/>
  <c r="E152" i="5"/>
  <c r="D152" i="5"/>
  <c r="C152" i="5"/>
  <c r="S152" i="5" s="1"/>
  <c r="P151" i="5"/>
  <c r="O151" i="5"/>
  <c r="N151" i="5"/>
  <c r="M151" i="5"/>
  <c r="L151" i="5"/>
  <c r="K151" i="5"/>
  <c r="J151" i="5"/>
  <c r="I151" i="5"/>
  <c r="H151" i="5"/>
  <c r="G151" i="5"/>
  <c r="F151" i="5"/>
  <c r="E151" i="5"/>
  <c r="D151" i="5"/>
  <c r="C151" i="5"/>
  <c r="S151" i="5" s="1"/>
  <c r="P150" i="5"/>
  <c r="O150" i="5"/>
  <c r="N150" i="5"/>
  <c r="M150" i="5"/>
  <c r="L150" i="5"/>
  <c r="K150" i="5"/>
  <c r="J150" i="5"/>
  <c r="I150" i="5"/>
  <c r="H150" i="5"/>
  <c r="G150" i="5"/>
  <c r="F150" i="5"/>
  <c r="E150" i="5"/>
  <c r="D150" i="5"/>
  <c r="C150" i="5"/>
  <c r="S150" i="5" s="1"/>
  <c r="P149" i="5"/>
  <c r="O149" i="5"/>
  <c r="N149" i="5"/>
  <c r="M149" i="5"/>
  <c r="L149" i="5"/>
  <c r="K149" i="5"/>
  <c r="J149" i="5"/>
  <c r="I149" i="5"/>
  <c r="H149" i="5"/>
  <c r="G149" i="5"/>
  <c r="F149" i="5"/>
  <c r="E149" i="5"/>
  <c r="D149" i="5"/>
  <c r="C149" i="5"/>
  <c r="S149" i="5" s="1"/>
  <c r="P148" i="5"/>
  <c r="O148" i="5"/>
  <c r="N148" i="5"/>
  <c r="M148" i="5"/>
  <c r="L148" i="5"/>
  <c r="K148" i="5"/>
  <c r="J148" i="5"/>
  <c r="I148" i="5"/>
  <c r="H148" i="5"/>
  <c r="G148" i="5"/>
  <c r="F148" i="5"/>
  <c r="E148" i="5"/>
  <c r="D148" i="5"/>
  <c r="C148" i="5"/>
  <c r="S148" i="5" s="1"/>
  <c r="P147" i="5"/>
  <c r="O147" i="5"/>
  <c r="N147" i="5"/>
  <c r="M147" i="5"/>
  <c r="L147" i="5"/>
  <c r="K147" i="5"/>
  <c r="J147" i="5"/>
  <c r="I147" i="5"/>
  <c r="H147" i="5"/>
  <c r="G147" i="5"/>
  <c r="F147" i="5"/>
  <c r="E147" i="5"/>
  <c r="D147" i="5"/>
  <c r="C147" i="5"/>
  <c r="S147" i="5" s="1"/>
  <c r="P146" i="5"/>
  <c r="O146" i="5"/>
  <c r="N146" i="5"/>
  <c r="M146" i="5"/>
  <c r="L146" i="5"/>
  <c r="K146" i="5"/>
  <c r="J146" i="5"/>
  <c r="I146" i="5"/>
  <c r="H146" i="5"/>
  <c r="G146" i="5"/>
  <c r="F146" i="5"/>
  <c r="E146" i="5"/>
  <c r="D146" i="5"/>
  <c r="C146" i="5"/>
  <c r="S146" i="5" s="1"/>
  <c r="P145" i="5"/>
  <c r="O145" i="5"/>
  <c r="N145" i="5"/>
  <c r="M145" i="5"/>
  <c r="L145" i="5"/>
  <c r="K145" i="5"/>
  <c r="J145" i="5"/>
  <c r="I145" i="5"/>
  <c r="H145" i="5"/>
  <c r="G145" i="5"/>
  <c r="F145" i="5"/>
  <c r="E145" i="5"/>
  <c r="D145" i="5"/>
  <c r="C145" i="5"/>
  <c r="S145" i="5" s="1"/>
  <c r="P144" i="5"/>
  <c r="O144" i="5"/>
  <c r="N144" i="5"/>
  <c r="M144" i="5"/>
  <c r="L144" i="5"/>
  <c r="K144" i="5"/>
  <c r="J144" i="5"/>
  <c r="I144" i="5"/>
  <c r="H144" i="5"/>
  <c r="G144" i="5"/>
  <c r="F144" i="5"/>
  <c r="E144" i="5"/>
  <c r="D144" i="5"/>
  <c r="C144" i="5"/>
  <c r="S144" i="5" s="1"/>
  <c r="P143" i="5"/>
  <c r="O143" i="5"/>
  <c r="N143" i="5"/>
  <c r="M143" i="5"/>
  <c r="L143" i="5"/>
  <c r="K143" i="5"/>
  <c r="J143" i="5"/>
  <c r="I143" i="5"/>
  <c r="H143" i="5"/>
  <c r="G143" i="5"/>
  <c r="F143" i="5"/>
  <c r="E143" i="5"/>
  <c r="D143" i="5"/>
  <c r="C143" i="5"/>
  <c r="S143" i="5" s="1"/>
  <c r="Q142" i="5"/>
  <c r="P142" i="5"/>
  <c r="O142" i="5"/>
  <c r="N142" i="5"/>
  <c r="M142" i="5"/>
  <c r="L142" i="5"/>
  <c r="K142" i="5"/>
  <c r="J142" i="5"/>
  <c r="I142" i="5"/>
  <c r="H142" i="5"/>
  <c r="G142" i="5"/>
  <c r="F142" i="5"/>
  <c r="E142" i="5"/>
  <c r="D142" i="5"/>
  <c r="C142" i="5"/>
  <c r="S142" i="5" s="1"/>
  <c r="C141" i="5"/>
  <c r="S141" i="5" s="1"/>
  <c r="P140" i="5"/>
  <c r="O140" i="5"/>
  <c r="N140" i="5"/>
  <c r="M140" i="5"/>
  <c r="L140" i="5"/>
  <c r="K140" i="5"/>
  <c r="J140" i="5"/>
  <c r="I140" i="5"/>
  <c r="H140" i="5"/>
  <c r="G140" i="5"/>
  <c r="F140" i="5"/>
  <c r="E140" i="5"/>
  <c r="D140" i="5"/>
  <c r="C140" i="5"/>
  <c r="S140" i="5" s="1"/>
  <c r="P139" i="5"/>
  <c r="O139" i="5"/>
  <c r="N139" i="5"/>
  <c r="M139" i="5"/>
  <c r="L139" i="5"/>
  <c r="K139" i="5"/>
  <c r="J139" i="5"/>
  <c r="I139" i="5"/>
  <c r="H139" i="5"/>
  <c r="G139" i="5"/>
  <c r="F139" i="5"/>
  <c r="E139" i="5"/>
  <c r="D139" i="5"/>
  <c r="C139" i="5"/>
  <c r="S139" i="5" s="1"/>
  <c r="P138" i="5"/>
  <c r="O138" i="5"/>
  <c r="N138" i="5"/>
  <c r="M138" i="5"/>
  <c r="L138" i="5"/>
  <c r="K138" i="5"/>
  <c r="J138" i="5"/>
  <c r="I138" i="5"/>
  <c r="H138" i="5"/>
  <c r="G138" i="5"/>
  <c r="F138" i="5"/>
  <c r="E138" i="5"/>
  <c r="D138" i="5"/>
  <c r="C138" i="5"/>
  <c r="S138" i="5" s="1"/>
  <c r="P137" i="5"/>
  <c r="O137" i="5"/>
  <c r="N137" i="5"/>
  <c r="M137" i="5"/>
  <c r="L137" i="5"/>
  <c r="K137" i="5"/>
  <c r="J137" i="5"/>
  <c r="I137" i="5"/>
  <c r="H137" i="5"/>
  <c r="G137" i="5"/>
  <c r="F137" i="5"/>
  <c r="E137" i="5"/>
  <c r="D137" i="5"/>
  <c r="C137" i="5"/>
  <c r="S137" i="5" s="1"/>
  <c r="P136" i="5"/>
  <c r="O136" i="5"/>
  <c r="N136" i="5"/>
  <c r="M136" i="5"/>
  <c r="L136" i="5"/>
  <c r="K136" i="5"/>
  <c r="J136" i="5"/>
  <c r="I136" i="5"/>
  <c r="H136" i="5"/>
  <c r="G136" i="5"/>
  <c r="F136" i="5"/>
  <c r="E136" i="5"/>
  <c r="D136" i="5"/>
  <c r="C136" i="5"/>
  <c r="S136" i="5" s="1"/>
  <c r="P135" i="5"/>
  <c r="O135" i="5"/>
  <c r="N135" i="5"/>
  <c r="M135" i="5"/>
  <c r="L135" i="5"/>
  <c r="K135" i="5"/>
  <c r="J135" i="5"/>
  <c r="I135" i="5"/>
  <c r="H135" i="5"/>
  <c r="G135" i="5"/>
  <c r="F135" i="5"/>
  <c r="E135" i="5"/>
  <c r="D135" i="5"/>
  <c r="C135" i="5"/>
  <c r="S135" i="5" s="1"/>
  <c r="P134" i="5"/>
  <c r="O134" i="5"/>
  <c r="N134" i="5"/>
  <c r="M134" i="5"/>
  <c r="L134" i="5"/>
  <c r="K134" i="5"/>
  <c r="J134" i="5"/>
  <c r="I134" i="5"/>
  <c r="H134" i="5"/>
  <c r="G134" i="5"/>
  <c r="F134" i="5"/>
  <c r="E134" i="5"/>
  <c r="D134" i="5"/>
  <c r="C134" i="5"/>
  <c r="S134" i="5" s="1"/>
  <c r="P133" i="5"/>
  <c r="O133" i="5"/>
  <c r="N133" i="5"/>
  <c r="M133" i="5"/>
  <c r="L133" i="5"/>
  <c r="K133" i="5"/>
  <c r="J133" i="5"/>
  <c r="I133" i="5"/>
  <c r="H133" i="5"/>
  <c r="G133" i="5"/>
  <c r="F133" i="5"/>
  <c r="E133" i="5"/>
  <c r="D133" i="5"/>
  <c r="C133" i="5"/>
  <c r="S133" i="5" s="1"/>
  <c r="P132" i="5"/>
  <c r="O132" i="5"/>
  <c r="N132" i="5"/>
  <c r="M132" i="5"/>
  <c r="L132" i="5"/>
  <c r="K132" i="5"/>
  <c r="J132" i="5"/>
  <c r="I132" i="5"/>
  <c r="H132" i="5"/>
  <c r="G132" i="5"/>
  <c r="F132" i="5"/>
  <c r="E132" i="5"/>
  <c r="D132" i="5"/>
  <c r="C132" i="5"/>
  <c r="S132" i="5" s="1"/>
  <c r="P131" i="5"/>
  <c r="O131" i="5"/>
  <c r="N131" i="5"/>
  <c r="M131" i="5"/>
  <c r="L131" i="5"/>
  <c r="K131" i="5"/>
  <c r="J131" i="5"/>
  <c r="I131" i="5"/>
  <c r="H131" i="5"/>
  <c r="G131" i="5"/>
  <c r="F131" i="5"/>
  <c r="E131" i="5"/>
  <c r="D131" i="5"/>
  <c r="C131" i="5"/>
  <c r="S131" i="5" s="1"/>
  <c r="P130" i="5"/>
  <c r="O130" i="5"/>
  <c r="N130" i="5"/>
  <c r="M130" i="5"/>
  <c r="L130" i="5"/>
  <c r="K130" i="5"/>
  <c r="J130" i="5"/>
  <c r="I130" i="5"/>
  <c r="H130" i="5"/>
  <c r="G130" i="5"/>
  <c r="F130" i="5"/>
  <c r="E130" i="5"/>
  <c r="D130" i="5"/>
  <c r="C130" i="5"/>
  <c r="S130" i="5" s="1"/>
  <c r="P129" i="5"/>
  <c r="O129" i="5"/>
  <c r="N129" i="5"/>
  <c r="M129" i="5"/>
  <c r="L129" i="5"/>
  <c r="K129" i="5"/>
  <c r="J129" i="5"/>
  <c r="I129" i="5"/>
  <c r="H129" i="5"/>
  <c r="G129" i="5"/>
  <c r="F129" i="5"/>
  <c r="E129" i="5"/>
  <c r="D129" i="5"/>
  <c r="C129" i="5"/>
  <c r="S129" i="5" s="1"/>
  <c r="R128" i="5"/>
  <c r="Q128" i="5"/>
  <c r="P128" i="5"/>
  <c r="O128" i="5"/>
  <c r="N128" i="5"/>
  <c r="M128" i="5"/>
  <c r="L128" i="5"/>
  <c r="K128" i="5"/>
  <c r="J128" i="5"/>
  <c r="I128" i="5"/>
  <c r="H128" i="5"/>
  <c r="G128" i="5"/>
  <c r="F128" i="5"/>
  <c r="E128" i="5"/>
  <c r="D128" i="5"/>
  <c r="C128" i="5"/>
  <c r="S128" i="5" s="1"/>
  <c r="R126" i="5"/>
  <c r="Q126" i="5"/>
  <c r="P126" i="5"/>
  <c r="O126" i="5"/>
  <c r="N126" i="5"/>
  <c r="M126" i="5"/>
  <c r="L126" i="5"/>
  <c r="K126" i="5"/>
  <c r="J126" i="5"/>
  <c r="I126" i="5"/>
  <c r="H126" i="5"/>
  <c r="G126" i="5"/>
  <c r="F126" i="5"/>
  <c r="D126" i="5"/>
  <c r="C126" i="5"/>
  <c r="Q125" i="5"/>
  <c r="P125" i="5"/>
  <c r="O125" i="5"/>
  <c r="N125" i="5"/>
  <c r="M125" i="5"/>
  <c r="L125" i="5"/>
  <c r="K125" i="5"/>
  <c r="R124" i="5"/>
  <c r="C124" i="5"/>
  <c r="S124" i="5" s="1"/>
  <c r="R123" i="5"/>
  <c r="C123" i="5"/>
  <c r="S123" i="5" s="1"/>
  <c r="R122" i="5"/>
  <c r="P122" i="5"/>
  <c r="O122" i="5"/>
  <c r="N122" i="5"/>
  <c r="M122" i="5"/>
  <c r="L122" i="5"/>
  <c r="K122" i="5"/>
  <c r="J122" i="5"/>
  <c r="I122" i="5"/>
  <c r="H122" i="5"/>
  <c r="G122" i="5"/>
  <c r="F122" i="5"/>
  <c r="E122" i="5"/>
  <c r="D122" i="5"/>
  <c r="C122" i="5"/>
  <c r="S122" i="5" s="1"/>
  <c r="R121" i="5"/>
  <c r="P121" i="5"/>
  <c r="O121" i="5"/>
  <c r="N121" i="5"/>
  <c r="M121" i="5"/>
  <c r="L121" i="5"/>
  <c r="K121" i="5"/>
  <c r="J121" i="5"/>
  <c r="I121" i="5"/>
  <c r="H121" i="5"/>
  <c r="G121" i="5"/>
  <c r="F121" i="5"/>
  <c r="E121" i="5"/>
  <c r="D121" i="5"/>
  <c r="C121" i="5"/>
  <c r="S121" i="5" s="1"/>
  <c r="R120" i="5"/>
  <c r="P120" i="5"/>
  <c r="O120" i="5"/>
  <c r="N120" i="5"/>
  <c r="M120" i="5"/>
  <c r="L120" i="5"/>
  <c r="K120" i="5"/>
  <c r="J120" i="5"/>
  <c r="I120" i="5"/>
  <c r="H120" i="5"/>
  <c r="G120" i="5"/>
  <c r="F120" i="5"/>
  <c r="E120" i="5"/>
  <c r="D120" i="5"/>
  <c r="C120" i="5"/>
  <c r="S120" i="5" s="1"/>
  <c r="R119" i="5"/>
  <c r="P119" i="5"/>
  <c r="O119" i="5"/>
  <c r="N119" i="5"/>
  <c r="M119" i="5"/>
  <c r="L119" i="5"/>
  <c r="K119" i="5"/>
  <c r="J119" i="5"/>
  <c r="I119" i="5"/>
  <c r="H119" i="5"/>
  <c r="G119" i="5"/>
  <c r="F119" i="5"/>
  <c r="E119" i="5"/>
  <c r="D119" i="5"/>
  <c r="C119" i="5"/>
  <c r="S119" i="5" s="1"/>
  <c r="R118" i="5"/>
  <c r="P118" i="5"/>
  <c r="O118" i="5"/>
  <c r="N118" i="5"/>
  <c r="M118" i="5"/>
  <c r="L118" i="5"/>
  <c r="K118" i="5"/>
  <c r="J118" i="5"/>
  <c r="I118" i="5"/>
  <c r="H118" i="5"/>
  <c r="G118" i="5"/>
  <c r="F118" i="5"/>
  <c r="E118" i="5"/>
  <c r="D118" i="5"/>
  <c r="C118" i="5"/>
  <c r="S118" i="5" s="1"/>
  <c r="R117" i="5"/>
  <c r="Q117" i="5"/>
  <c r="P117" i="5"/>
  <c r="O117" i="5"/>
  <c r="N117" i="5"/>
  <c r="M117" i="5"/>
  <c r="L117" i="5"/>
  <c r="K117" i="5"/>
  <c r="J117" i="5"/>
  <c r="I117" i="5"/>
  <c r="H117" i="5"/>
  <c r="G117" i="5"/>
  <c r="F117" i="5"/>
  <c r="E117" i="5"/>
  <c r="D117" i="5"/>
  <c r="C117" i="5"/>
  <c r="S117" i="5" s="1"/>
  <c r="R116" i="5"/>
  <c r="C116" i="5"/>
  <c r="S116" i="5" s="1"/>
  <c r="R115" i="5"/>
  <c r="P115" i="5"/>
  <c r="O115" i="5"/>
  <c r="N115" i="5"/>
  <c r="M115" i="5"/>
  <c r="L115" i="5"/>
  <c r="K115" i="5"/>
  <c r="J115" i="5"/>
  <c r="I115" i="5"/>
  <c r="H115" i="5"/>
  <c r="G115" i="5"/>
  <c r="F115" i="5"/>
  <c r="E115" i="5"/>
  <c r="D115" i="5"/>
  <c r="C115" i="5"/>
  <c r="S115" i="5" s="1"/>
  <c r="R114" i="5"/>
  <c r="P114" i="5"/>
  <c r="O114" i="5"/>
  <c r="N114" i="5"/>
  <c r="M114" i="5"/>
  <c r="L114" i="5"/>
  <c r="K114" i="5"/>
  <c r="J114" i="5"/>
  <c r="I114" i="5"/>
  <c r="H114" i="5"/>
  <c r="G114" i="5"/>
  <c r="F114" i="5"/>
  <c r="E114" i="5"/>
  <c r="D114" i="5"/>
  <c r="C114" i="5"/>
  <c r="S114" i="5" s="1"/>
  <c r="R113" i="5"/>
  <c r="P113" i="5"/>
  <c r="O113" i="5"/>
  <c r="N113" i="5"/>
  <c r="M113" i="5"/>
  <c r="L113" i="5"/>
  <c r="K113" i="5"/>
  <c r="J113" i="5"/>
  <c r="I113" i="5"/>
  <c r="H113" i="5"/>
  <c r="G113" i="5"/>
  <c r="F113" i="5"/>
  <c r="E113" i="5"/>
  <c r="D113" i="5"/>
  <c r="C113" i="5"/>
  <c r="S113" i="5" s="1"/>
  <c r="R112" i="5"/>
  <c r="P112" i="5"/>
  <c r="O112" i="5"/>
  <c r="N112" i="5"/>
  <c r="M112" i="5"/>
  <c r="L112" i="5"/>
  <c r="K112" i="5"/>
  <c r="J112" i="5"/>
  <c r="I112" i="5"/>
  <c r="H112" i="5"/>
  <c r="G112" i="5"/>
  <c r="F112" i="5"/>
  <c r="E112" i="5"/>
  <c r="D112" i="5"/>
  <c r="C112" i="5"/>
  <c r="S112" i="5" s="1"/>
  <c r="R111" i="5"/>
  <c r="P111" i="5"/>
  <c r="O111" i="5"/>
  <c r="N111" i="5"/>
  <c r="M111" i="5"/>
  <c r="L111" i="5"/>
  <c r="K111" i="5"/>
  <c r="J111" i="5"/>
  <c r="I111" i="5"/>
  <c r="H111" i="5"/>
  <c r="G111" i="5"/>
  <c r="F111" i="5"/>
  <c r="E111" i="5"/>
  <c r="D111" i="5"/>
  <c r="C111" i="5"/>
  <c r="S111" i="5" s="1"/>
  <c r="R110" i="5"/>
  <c r="Q110" i="5"/>
  <c r="P110" i="5"/>
  <c r="O110" i="5"/>
  <c r="N110" i="5"/>
  <c r="M110" i="5"/>
  <c r="L110" i="5"/>
  <c r="K110" i="5"/>
  <c r="J110" i="5"/>
  <c r="I110" i="5"/>
  <c r="H110" i="5"/>
  <c r="G110" i="5"/>
  <c r="F110" i="5"/>
  <c r="E110" i="5"/>
  <c r="D110" i="5"/>
  <c r="C110" i="5"/>
  <c r="S110" i="5" s="1"/>
  <c r="C109" i="5"/>
  <c r="S109" i="5" s="1"/>
  <c r="C108" i="5"/>
  <c r="S108" i="5" s="1"/>
  <c r="P107" i="5"/>
  <c r="O107" i="5"/>
  <c r="N107" i="5"/>
  <c r="M107" i="5"/>
  <c r="L107" i="5"/>
  <c r="K107" i="5"/>
  <c r="J107" i="5"/>
  <c r="I107" i="5"/>
  <c r="H107" i="5"/>
  <c r="G107" i="5"/>
  <c r="F107" i="5"/>
  <c r="E107" i="5"/>
  <c r="D107" i="5"/>
  <c r="C107" i="5"/>
  <c r="S107" i="5" s="1"/>
  <c r="P106" i="5"/>
  <c r="O106" i="5"/>
  <c r="N106" i="5"/>
  <c r="M106" i="5"/>
  <c r="L106" i="5"/>
  <c r="K106" i="5"/>
  <c r="J106" i="5"/>
  <c r="I106" i="5"/>
  <c r="H106" i="5"/>
  <c r="G106" i="5"/>
  <c r="F106" i="5"/>
  <c r="E106" i="5"/>
  <c r="D106" i="5"/>
  <c r="C106" i="5"/>
  <c r="S106" i="5" s="1"/>
  <c r="P105" i="5"/>
  <c r="O105" i="5"/>
  <c r="N105" i="5"/>
  <c r="M105" i="5"/>
  <c r="L105" i="5"/>
  <c r="K105" i="5"/>
  <c r="J105" i="5"/>
  <c r="I105" i="5"/>
  <c r="H105" i="5"/>
  <c r="G105" i="5"/>
  <c r="F105" i="5"/>
  <c r="E105" i="5"/>
  <c r="D105" i="5"/>
  <c r="C105" i="5"/>
  <c r="S105" i="5" s="1"/>
  <c r="P104" i="5"/>
  <c r="O104" i="5"/>
  <c r="N104" i="5"/>
  <c r="M104" i="5"/>
  <c r="L104" i="5"/>
  <c r="K104" i="5"/>
  <c r="J104" i="5"/>
  <c r="I104" i="5"/>
  <c r="H104" i="5"/>
  <c r="G104" i="5"/>
  <c r="F104" i="5"/>
  <c r="E104" i="5"/>
  <c r="D104" i="5"/>
  <c r="C104" i="5"/>
  <c r="S104" i="5" s="1"/>
  <c r="P103" i="5"/>
  <c r="O103" i="5"/>
  <c r="N103" i="5"/>
  <c r="M103" i="5"/>
  <c r="L103" i="5"/>
  <c r="K103" i="5"/>
  <c r="J103" i="5"/>
  <c r="I103" i="5"/>
  <c r="H103" i="5"/>
  <c r="G103" i="5"/>
  <c r="F103" i="5"/>
  <c r="E103" i="5"/>
  <c r="D103" i="5"/>
  <c r="C103" i="5"/>
  <c r="S103" i="5" s="1"/>
  <c r="P102" i="5"/>
  <c r="O102" i="5"/>
  <c r="N102" i="5"/>
  <c r="M102" i="5"/>
  <c r="L102" i="5"/>
  <c r="K102" i="5"/>
  <c r="J102" i="5"/>
  <c r="I102" i="5"/>
  <c r="H102" i="5"/>
  <c r="G102" i="5"/>
  <c r="F102" i="5"/>
  <c r="E102" i="5"/>
  <c r="D102" i="5"/>
  <c r="C102" i="5"/>
  <c r="S102" i="5" s="1"/>
  <c r="P101" i="5"/>
  <c r="O101" i="5"/>
  <c r="N101" i="5"/>
  <c r="M101" i="5"/>
  <c r="L101" i="5"/>
  <c r="K101" i="5"/>
  <c r="J101" i="5"/>
  <c r="I101" i="5"/>
  <c r="H101" i="5"/>
  <c r="G101" i="5"/>
  <c r="F101" i="5"/>
  <c r="E101" i="5"/>
  <c r="D101" i="5"/>
  <c r="C101" i="5"/>
  <c r="S101" i="5" s="1"/>
  <c r="P100" i="5"/>
  <c r="O100" i="5"/>
  <c r="N100" i="5"/>
  <c r="M100" i="5"/>
  <c r="L100" i="5"/>
  <c r="K100" i="5"/>
  <c r="J100" i="5"/>
  <c r="I100" i="5"/>
  <c r="H100" i="5"/>
  <c r="G100" i="5"/>
  <c r="F100" i="5"/>
  <c r="E100" i="5"/>
  <c r="D100" i="5"/>
  <c r="C100" i="5"/>
  <c r="S100" i="5" s="1"/>
  <c r="P99" i="5"/>
  <c r="O99" i="5"/>
  <c r="N99" i="5"/>
  <c r="M99" i="5"/>
  <c r="L99" i="5"/>
  <c r="K99" i="5"/>
  <c r="J99" i="5"/>
  <c r="I99" i="5"/>
  <c r="H99" i="5"/>
  <c r="G99" i="5"/>
  <c r="F99" i="5"/>
  <c r="E99" i="5"/>
  <c r="D99" i="5"/>
  <c r="C99" i="5"/>
  <c r="S99" i="5" s="1"/>
  <c r="P98" i="5"/>
  <c r="O98" i="5"/>
  <c r="N98" i="5"/>
  <c r="M98" i="5"/>
  <c r="L98" i="5"/>
  <c r="K98" i="5"/>
  <c r="J98" i="5"/>
  <c r="I98" i="5"/>
  <c r="H98" i="5"/>
  <c r="G98" i="5"/>
  <c r="F98" i="5"/>
  <c r="E98" i="5"/>
  <c r="D98" i="5"/>
  <c r="C98" i="5"/>
  <c r="S98" i="5" s="1"/>
  <c r="Q97" i="5"/>
  <c r="P97" i="5"/>
  <c r="O97" i="5"/>
  <c r="N97" i="5"/>
  <c r="M97" i="5"/>
  <c r="L97" i="5"/>
  <c r="K97" i="5"/>
  <c r="J97" i="5"/>
  <c r="I97" i="5"/>
  <c r="H97" i="5"/>
  <c r="G97" i="5"/>
  <c r="F97" i="5"/>
  <c r="E97" i="5"/>
  <c r="D97" i="5"/>
  <c r="C97" i="5"/>
  <c r="S97" i="5" s="1"/>
  <c r="C96" i="5"/>
  <c r="S96" i="5" s="1"/>
  <c r="P95" i="5"/>
  <c r="O95" i="5"/>
  <c r="N95" i="5"/>
  <c r="M95" i="5"/>
  <c r="L95" i="5"/>
  <c r="K95" i="5"/>
  <c r="J95" i="5"/>
  <c r="I95" i="5"/>
  <c r="H95" i="5"/>
  <c r="G95" i="5"/>
  <c r="F95" i="5"/>
  <c r="E95" i="5"/>
  <c r="D95" i="5"/>
  <c r="C95" i="5"/>
  <c r="S95" i="5" s="1"/>
  <c r="P94" i="5"/>
  <c r="O94" i="5"/>
  <c r="N94" i="5"/>
  <c r="M94" i="5"/>
  <c r="L94" i="5"/>
  <c r="K94" i="5"/>
  <c r="J94" i="5"/>
  <c r="I94" i="5"/>
  <c r="H94" i="5"/>
  <c r="G94" i="5"/>
  <c r="F94" i="5"/>
  <c r="E94" i="5"/>
  <c r="D94" i="5"/>
  <c r="C94" i="5"/>
  <c r="S94" i="5" s="1"/>
  <c r="P93" i="5"/>
  <c r="O93" i="5"/>
  <c r="N93" i="5"/>
  <c r="M93" i="5"/>
  <c r="L93" i="5"/>
  <c r="K93" i="5"/>
  <c r="J93" i="5"/>
  <c r="I93" i="5"/>
  <c r="H93" i="5"/>
  <c r="G93" i="5"/>
  <c r="F93" i="5"/>
  <c r="E93" i="5"/>
  <c r="D93" i="5"/>
  <c r="C93" i="5"/>
  <c r="S93" i="5" s="1"/>
  <c r="P92" i="5"/>
  <c r="O92" i="5"/>
  <c r="N92" i="5"/>
  <c r="M92" i="5"/>
  <c r="L92" i="5"/>
  <c r="K92" i="5"/>
  <c r="J92" i="5"/>
  <c r="I92" i="5"/>
  <c r="H92" i="5"/>
  <c r="G92" i="5"/>
  <c r="F92" i="5"/>
  <c r="E92" i="5"/>
  <c r="D92" i="5"/>
  <c r="C92" i="5"/>
  <c r="S92" i="5" s="1"/>
  <c r="P91" i="5"/>
  <c r="O91" i="5"/>
  <c r="N91" i="5"/>
  <c r="M91" i="5"/>
  <c r="L91" i="5"/>
  <c r="K91" i="5"/>
  <c r="J91" i="5"/>
  <c r="I91" i="5"/>
  <c r="H91" i="5"/>
  <c r="G91" i="5"/>
  <c r="F91" i="5"/>
  <c r="E91" i="5"/>
  <c r="D91" i="5"/>
  <c r="C91" i="5"/>
  <c r="S91" i="5" s="1"/>
  <c r="P90" i="5"/>
  <c r="O90" i="5"/>
  <c r="N90" i="5"/>
  <c r="M90" i="5"/>
  <c r="L90" i="5"/>
  <c r="K90" i="5"/>
  <c r="J90" i="5"/>
  <c r="I90" i="5"/>
  <c r="H90" i="5"/>
  <c r="G90" i="5"/>
  <c r="F90" i="5"/>
  <c r="E90" i="5"/>
  <c r="D90" i="5"/>
  <c r="C90" i="5"/>
  <c r="S90" i="5" s="1"/>
  <c r="P89" i="5"/>
  <c r="O89" i="5"/>
  <c r="N89" i="5"/>
  <c r="M89" i="5"/>
  <c r="L89" i="5"/>
  <c r="K89" i="5"/>
  <c r="J89" i="5"/>
  <c r="I89" i="5"/>
  <c r="H89" i="5"/>
  <c r="G89" i="5"/>
  <c r="F89" i="5"/>
  <c r="E89" i="5"/>
  <c r="D89" i="5"/>
  <c r="C89" i="5"/>
  <c r="S89" i="5" s="1"/>
  <c r="P88" i="5"/>
  <c r="O88" i="5"/>
  <c r="N88" i="5"/>
  <c r="M88" i="5"/>
  <c r="L88" i="5"/>
  <c r="K88" i="5"/>
  <c r="J88" i="5"/>
  <c r="I88" i="5"/>
  <c r="H88" i="5"/>
  <c r="G88" i="5"/>
  <c r="F88" i="5"/>
  <c r="E88" i="5"/>
  <c r="D88" i="5"/>
  <c r="C88" i="5"/>
  <c r="S88" i="5" s="1"/>
  <c r="P87" i="5"/>
  <c r="O87" i="5"/>
  <c r="N87" i="5"/>
  <c r="M87" i="5"/>
  <c r="L87" i="5"/>
  <c r="K87" i="5"/>
  <c r="J87" i="5"/>
  <c r="I87" i="5"/>
  <c r="H87" i="5"/>
  <c r="G87" i="5"/>
  <c r="F87" i="5"/>
  <c r="E87" i="5"/>
  <c r="D87" i="5"/>
  <c r="C87" i="5"/>
  <c r="S87" i="5" s="1"/>
  <c r="P86" i="5"/>
  <c r="O86" i="5"/>
  <c r="N86" i="5"/>
  <c r="M86" i="5"/>
  <c r="L86" i="5"/>
  <c r="K86" i="5"/>
  <c r="J86" i="5"/>
  <c r="I86" i="5"/>
  <c r="H86" i="5"/>
  <c r="G86" i="5"/>
  <c r="F86" i="5"/>
  <c r="E86" i="5"/>
  <c r="D86" i="5"/>
  <c r="C86" i="5"/>
  <c r="S86" i="5" s="1"/>
  <c r="Q85" i="5"/>
  <c r="P85" i="5"/>
  <c r="O85" i="5"/>
  <c r="N85" i="5"/>
  <c r="M85" i="5"/>
  <c r="L85" i="5"/>
  <c r="K85" i="5"/>
  <c r="J85" i="5"/>
  <c r="I85" i="5"/>
  <c r="H85" i="5"/>
  <c r="G85" i="5"/>
  <c r="F85" i="5"/>
  <c r="E85" i="5"/>
  <c r="D85" i="5"/>
  <c r="C85" i="5"/>
  <c r="S85" i="5" s="1"/>
  <c r="C84" i="5"/>
  <c r="S84" i="5" s="1"/>
  <c r="C83" i="5"/>
  <c r="S83" i="5" s="1"/>
  <c r="C82" i="5"/>
  <c r="S82" i="5" s="1"/>
  <c r="P81" i="5"/>
  <c r="O81" i="5"/>
  <c r="N81" i="5"/>
  <c r="M81" i="5"/>
  <c r="L81" i="5"/>
  <c r="K81" i="5"/>
  <c r="J81" i="5"/>
  <c r="I81" i="5"/>
  <c r="H81" i="5"/>
  <c r="G81" i="5"/>
  <c r="F81" i="5"/>
  <c r="E81" i="5"/>
  <c r="D81" i="5"/>
  <c r="C81" i="5"/>
  <c r="S81" i="5" s="1"/>
  <c r="P80" i="5"/>
  <c r="O80" i="5"/>
  <c r="N80" i="5"/>
  <c r="M80" i="5"/>
  <c r="L80" i="5"/>
  <c r="K80" i="5"/>
  <c r="J80" i="5"/>
  <c r="I80" i="5"/>
  <c r="H80" i="5"/>
  <c r="G80" i="5"/>
  <c r="F80" i="5"/>
  <c r="E80" i="5"/>
  <c r="D80" i="5"/>
  <c r="C80" i="5"/>
  <c r="S80" i="5" s="1"/>
  <c r="P79" i="5"/>
  <c r="O79" i="5"/>
  <c r="N79" i="5"/>
  <c r="M79" i="5"/>
  <c r="L79" i="5"/>
  <c r="K79" i="5"/>
  <c r="J79" i="5"/>
  <c r="I79" i="5"/>
  <c r="H79" i="5"/>
  <c r="G79" i="5"/>
  <c r="F79" i="5"/>
  <c r="E79" i="5"/>
  <c r="D79" i="5"/>
  <c r="C79" i="5"/>
  <c r="S79" i="5" s="1"/>
  <c r="P78" i="5"/>
  <c r="O78" i="5"/>
  <c r="N78" i="5"/>
  <c r="M78" i="5"/>
  <c r="L78" i="5"/>
  <c r="K78" i="5"/>
  <c r="J78" i="5"/>
  <c r="I78" i="5"/>
  <c r="H78" i="5"/>
  <c r="G78" i="5"/>
  <c r="F78" i="5"/>
  <c r="E78" i="5"/>
  <c r="D78" i="5"/>
  <c r="C78" i="5"/>
  <c r="S78" i="5" s="1"/>
  <c r="P77" i="5"/>
  <c r="O77" i="5"/>
  <c r="N77" i="5"/>
  <c r="M77" i="5"/>
  <c r="L77" i="5"/>
  <c r="K77" i="5"/>
  <c r="J77" i="5"/>
  <c r="I77" i="5"/>
  <c r="H77" i="5"/>
  <c r="G77" i="5"/>
  <c r="F77" i="5"/>
  <c r="E77" i="5"/>
  <c r="D77" i="5"/>
  <c r="C77" i="5"/>
  <c r="S77" i="5" s="1"/>
  <c r="P76" i="5"/>
  <c r="O76" i="5"/>
  <c r="N76" i="5"/>
  <c r="M76" i="5"/>
  <c r="L76" i="5"/>
  <c r="K76" i="5"/>
  <c r="J76" i="5"/>
  <c r="I76" i="5"/>
  <c r="H76" i="5"/>
  <c r="G76" i="5"/>
  <c r="F76" i="5"/>
  <c r="E76" i="5"/>
  <c r="D76" i="5"/>
  <c r="C76" i="5"/>
  <c r="S76" i="5" s="1"/>
  <c r="P75" i="5"/>
  <c r="O75" i="5"/>
  <c r="N75" i="5"/>
  <c r="M75" i="5"/>
  <c r="L75" i="5"/>
  <c r="K75" i="5"/>
  <c r="J75" i="5"/>
  <c r="I75" i="5"/>
  <c r="H75" i="5"/>
  <c r="G75" i="5"/>
  <c r="F75" i="5"/>
  <c r="E75" i="5"/>
  <c r="D75" i="5"/>
  <c r="C75" i="5"/>
  <c r="S75" i="5" s="1"/>
  <c r="P74" i="5"/>
  <c r="O74" i="5"/>
  <c r="N74" i="5"/>
  <c r="M74" i="5"/>
  <c r="L74" i="5"/>
  <c r="K74" i="5"/>
  <c r="J74" i="5"/>
  <c r="I74" i="5"/>
  <c r="H74" i="5"/>
  <c r="G74" i="5"/>
  <c r="F74" i="5"/>
  <c r="E74" i="5"/>
  <c r="D74" i="5"/>
  <c r="C74" i="5"/>
  <c r="S74" i="5" s="1"/>
  <c r="P73" i="5"/>
  <c r="O73" i="5"/>
  <c r="N73" i="5"/>
  <c r="M73" i="5"/>
  <c r="L73" i="5"/>
  <c r="K73" i="5"/>
  <c r="J73" i="5"/>
  <c r="I73" i="5"/>
  <c r="H73" i="5"/>
  <c r="G73" i="5"/>
  <c r="F73" i="5"/>
  <c r="E73" i="5"/>
  <c r="D73" i="5"/>
  <c r="C73" i="5"/>
  <c r="S73" i="5" s="1"/>
  <c r="P72" i="5"/>
  <c r="O72" i="5"/>
  <c r="N72" i="5"/>
  <c r="M72" i="5"/>
  <c r="L72" i="5"/>
  <c r="K72" i="5"/>
  <c r="J72" i="5"/>
  <c r="I72" i="5"/>
  <c r="H72" i="5"/>
  <c r="G72" i="5"/>
  <c r="F72" i="5"/>
  <c r="E72" i="5"/>
  <c r="D72" i="5"/>
  <c r="C72" i="5"/>
  <c r="S72" i="5" s="1"/>
  <c r="P71" i="5"/>
  <c r="O71" i="5"/>
  <c r="N71" i="5"/>
  <c r="M71" i="5"/>
  <c r="L71" i="5"/>
  <c r="K71" i="5"/>
  <c r="J71" i="5"/>
  <c r="I71" i="5"/>
  <c r="H71" i="5"/>
  <c r="G71" i="5"/>
  <c r="F71" i="5"/>
  <c r="E71" i="5"/>
  <c r="D71" i="5"/>
  <c r="C71" i="5"/>
  <c r="S71" i="5" s="1"/>
  <c r="P70" i="5"/>
  <c r="O70" i="5"/>
  <c r="N70" i="5"/>
  <c r="M70" i="5"/>
  <c r="L70" i="5"/>
  <c r="K70" i="5"/>
  <c r="J70" i="5"/>
  <c r="I70" i="5"/>
  <c r="H70" i="5"/>
  <c r="G70" i="5"/>
  <c r="F70" i="5"/>
  <c r="E70" i="5"/>
  <c r="D70" i="5"/>
  <c r="C70" i="5"/>
  <c r="S70" i="5" s="1"/>
  <c r="P69" i="5"/>
  <c r="O69" i="5"/>
  <c r="N69" i="5"/>
  <c r="M69" i="5"/>
  <c r="L69" i="5"/>
  <c r="K69" i="5"/>
  <c r="J69" i="5"/>
  <c r="I69" i="5"/>
  <c r="H69" i="5"/>
  <c r="G69" i="5"/>
  <c r="F69" i="5"/>
  <c r="E69" i="5"/>
  <c r="D69" i="5"/>
  <c r="C69" i="5"/>
  <c r="S69" i="5" s="1"/>
  <c r="P68" i="5"/>
  <c r="O68" i="5"/>
  <c r="N68" i="5"/>
  <c r="M68" i="5"/>
  <c r="L68" i="5"/>
  <c r="K68" i="5"/>
  <c r="J68" i="5"/>
  <c r="I68" i="5"/>
  <c r="H68" i="5"/>
  <c r="G68" i="5"/>
  <c r="F68" i="5"/>
  <c r="E68" i="5"/>
  <c r="D68" i="5"/>
  <c r="C68" i="5"/>
  <c r="S68" i="5" s="1"/>
  <c r="P67" i="5"/>
  <c r="O67" i="5"/>
  <c r="N67" i="5"/>
  <c r="M67" i="5"/>
  <c r="L67" i="5"/>
  <c r="K67" i="5"/>
  <c r="J67" i="5"/>
  <c r="I67" i="5"/>
  <c r="H67" i="5"/>
  <c r="G67" i="5"/>
  <c r="F67" i="5"/>
  <c r="E67" i="5"/>
  <c r="D67" i="5"/>
  <c r="C67" i="5"/>
  <c r="S67" i="5" s="1"/>
  <c r="P66" i="5"/>
  <c r="O66" i="5"/>
  <c r="N66" i="5"/>
  <c r="M66" i="5"/>
  <c r="L66" i="5"/>
  <c r="K66" i="5"/>
  <c r="J66" i="5"/>
  <c r="I66" i="5"/>
  <c r="H66" i="5"/>
  <c r="G66" i="5"/>
  <c r="F66" i="5"/>
  <c r="E66" i="5"/>
  <c r="D66" i="5"/>
  <c r="C66" i="5"/>
  <c r="S66" i="5" s="1"/>
  <c r="P65" i="5"/>
  <c r="O65" i="5"/>
  <c r="N65" i="5"/>
  <c r="M65" i="5"/>
  <c r="L65" i="5"/>
  <c r="K65" i="5"/>
  <c r="J65" i="5"/>
  <c r="I65" i="5"/>
  <c r="H65" i="5"/>
  <c r="G65" i="5"/>
  <c r="F65" i="5"/>
  <c r="E65" i="5"/>
  <c r="D65" i="5"/>
  <c r="C65" i="5"/>
  <c r="S65" i="5" s="1"/>
  <c r="P64" i="5"/>
  <c r="O64" i="5"/>
  <c r="N64" i="5"/>
  <c r="M64" i="5"/>
  <c r="L64" i="5"/>
  <c r="K64" i="5"/>
  <c r="J64" i="5"/>
  <c r="I64" i="5"/>
  <c r="H64" i="5"/>
  <c r="G64" i="5"/>
  <c r="F64" i="5"/>
  <c r="E64" i="5"/>
  <c r="D64" i="5"/>
  <c r="C64" i="5"/>
  <c r="S64" i="5" s="1"/>
  <c r="P63" i="5"/>
  <c r="O63" i="5"/>
  <c r="N63" i="5"/>
  <c r="M63" i="5"/>
  <c r="L63" i="5"/>
  <c r="K63" i="5"/>
  <c r="J63" i="5"/>
  <c r="I63" i="5"/>
  <c r="H63" i="5"/>
  <c r="G63" i="5"/>
  <c r="F63" i="5"/>
  <c r="E63" i="5"/>
  <c r="D63" i="5"/>
  <c r="C63" i="5"/>
  <c r="S63" i="5" s="1"/>
  <c r="P62" i="5"/>
  <c r="O62" i="5"/>
  <c r="N62" i="5"/>
  <c r="M62" i="5"/>
  <c r="L62" i="5"/>
  <c r="K62" i="5"/>
  <c r="J62" i="5"/>
  <c r="I62" i="5"/>
  <c r="H62" i="5"/>
  <c r="G62" i="5"/>
  <c r="F62" i="5"/>
  <c r="E62" i="5"/>
  <c r="D62" i="5"/>
  <c r="C62" i="5"/>
  <c r="S62" i="5" s="1"/>
  <c r="P61" i="5"/>
  <c r="O61" i="5"/>
  <c r="N61" i="5"/>
  <c r="M61" i="5"/>
  <c r="L61" i="5"/>
  <c r="K61" i="5"/>
  <c r="J61" i="5"/>
  <c r="I61" i="5"/>
  <c r="H61" i="5"/>
  <c r="G61" i="5"/>
  <c r="F61" i="5"/>
  <c r="E61" i="5"/>
  <c r="D61" i="5"/>
  <c r="C61" i="5"/>
  <c r="S61" i="5" s="1"/>
  <c r="P60" i="5"/>
  <c r="O60" i="5"/>
  <c r="N60" i="5"/>
  <c r="M60" i="5"/>
  <c r="L60" i="5"/>
  <c r="K60" i="5"/>
  <c r="J60" i="5"/>
  <c r="I60" i="5"/>
  <c r="H60" i="5"/>
  <c r="G60" i="5"/>
  <c r="F60" i="5"/>
  <c r="E60" i="5"/>
  <c r="D60" i="5"/>
  <c r="C60" i="5"/>
  <c r="S60" i="5" s="1"/>
  <c r="P59" i="5"/>
  <c r="O59" i="5"/>
  <c r="N59" i="5"/>
  <c r="M59" i="5"/>
  <c r="L59" i="5"/>
  <c r="K59" i="5"/>
  <c r="J59" i="5"/>
  <c r="I59" i="5"/>
  <c r="H59" i="5"/>
  <c r="G59" i="5"/>
  <c r="F59" i="5"/>
  <c r="E59" i="5"/>
  <c r="D59" i="5"/>
  <c r="C59" i="5"/>
  <c r="S59" i="5" s="1"/>
  <c r="P58" i="5"/>
  <c r="O58" i="5"/>
  <c r="N58" i="5"/>
  <c r="M58" i="5"/>
  <c r="L58" i="5"/>
  <c r="K58" i="5"/>
  <c r="J58" i="5"/>
  <c r="I58" i="5"/>
  <c r="H58" i="5"/>
  <c r="G58" i="5"/>
  <c r="F58" i="5"/>
  <c r="E58" i="5"/>
  <c r="D58" i="5"/>
  <c r="C58" i="5"/>
  <c r="S58" i="5" s="1"/>
  <c r="P57" i="5"/>
  <c r="O57" i="5"/>
  <c r="N57" i="5"/>
  <c r="M57" i="5"/>
  <c r="L57" i="5"/>
  <c r="K57" i="5"/>
  <c r="J57" i="5"/>
  <c r="I57" i="5"/>
  <c r="H57" i="5"/>
  <c r="G57" i="5"/>
  <c r="F57" i="5"/>
  <c r="E57" i="5"/>
  <c r="D57" i="5"/>
  <c r="C57" i="5"/>
  <c r="S57" i="5" s="1"/>
  <c r="P56" i="5"/>
  <c r="O56" i="5"/>
  <c r="N56" i="5"/>
  <c r="M56" i="5"/>
  <c r="L56" i="5"/>
  <c r="K56" i="5"/>
  <c r="J56" i="5"/>
  <c r="I56" i="5"/>
  <c r="H56" i="5"/>
  <c r="G56" i="5"/>
  <c r="F56" i="5"/>
  <c r="E56" i="5"/>
  <c r="D56" i="5"/>
  <c r="C56" i="5"/>
  <c r="S56" i="5" s="1"/>
  <c r="P55" i="5"/>
  <c r="O55" i="5"/>
  <c r="N55" i="5"/>
  <c r="M55" i="5"/>
  <c r="L55" i="5"/>
  <c r="K55" i="5"/>
  <c r="J55" i="5"/>
  <c r="I55" i="5"/>
  <c r="H55" i="5"/>
  <c r="G55" i="5"/>
  <c r="F55" i="5"/>
  <c r="E55" i="5"/>
  <c r="D55" i="5"/>
  <c r="C55" i="5"/>
  <c r="S55" i="5" s="1"/>
  <c r="P54" i="5"/>
  <c r="O54" i="5"/>
  <c r="N54" i="5"/>
  <c r="M54" i="5"/>
  <c r="L54" i="5"/>
  <c r="K54" i="5"/>
  <c r="J54" i="5"/>
  <c r="I54" i="5"/>
  <c r="H54" i="5"/>
  <c r="G54" i="5"/>
  <c r="F54" i="5"/>
  <c r="E54" i="5"/>
  <c r="D54" i="5"/>
  <c r="C54" i="5"/>
  <c r="S54" i="5" s="1"/>
  <c r="P53" i="5"/>
  <c r="O53" i="5"/>
  <c r="N53" i="5"/>
  <c r="M53" i="5"/>
  <c r="L53" i="5"/>
  <c r="K53" i="5"/>
  <c r="J53" i="5"/>
  <c r="I53" i="5"/>
  <c r="H53" i="5"/>
  <c r="G53" i="5"/>
  <c r="F53" i="5"/>
  <c r="E53" i="5"/>
  <c r="D53" i="5"/>
  <c r="C53" i="5"/>
  <c r="S53" i="5" s="1"/>
  <c r="P52" i="5"/>
  <c r="O52" i="5"/>
  <c r="N52" i="5"/>
  <c r="M52" i="5"/>
  <c r="L52" i="5"/>
  <c r="K52" i="5"/>
  <c r="J52" i="5"/>
  <c r="I52" i="5"/>
  <c r="H52" i="5"/>
  <c r="G52" i="5"/>
  <c r="F52" i="5"/>
  <c r="E52" i="5"/>
  <c r="D52" i="5"/>
  <c r="C52" i="5"/>
  <c r="S52" i="5" s="1"/>
  <c r="P51" i="5"/>
  <c r="O51" i="5"/>
  <c r="N51" i="5"/>
  <c r="M51" i="5"/>
  <c r="L51" i="5"/>
  <c r="K51" i="5"/>
  <c r="J51" i="5"/>
  <c r="I51" i="5"/>
  <c r="H51" i="5"/>
  <c r="G51" i="5"/>
  <c r="F51" i="5"/>
  <c r="E51" i="5"/>
  <c r="D51" i="5"/>
  <c r="C51" i="5"/>
  <c r="S51" i="5" s="1"/>
  <c r="P50" i="5"/>
  <c r="O50" i="5"/>
  <c r="N50" i="5"/>
  <c r="M50" i="5"/>
  <c r="L50" i="5"/>
  <c r="K50" i="5"/>
  <c r="J50" i="5"/>
  <c r="I50" i="5"/>
  <c r="H50" i="5"/>
  <c r="G50" i="5"/>
  <c r="F50" i="5"/>
  <c r="E50" i="5"/>
  <c r="D50" i="5"/>
  <c r="C50" i="5"/>
  <c r="S50" i="5" s="1"/>
  <c r="P49" i="5"/>
  <c r="O49" i="5"/>
  <c r="N49" i="5"/>
  <c r="M49" i="5"/>
  <c r="L49" i="5"/>
  <c r="K49" i="5"/>
  <c r="J49" i="5"/>
  <c r="I49" i="5"/>
  <c r="H49" i="5"/>
  <c r="G49" i="5"/>
  <c r="F49" i="5"/>
  <c r="E49" i="5"/>
  <c r="D49" i="5"/>
  <c r="C49" i="5"/>
  <c r="S49" i="5" s="1"/>
  <c r="P48" i="5"/>
  <c r="O48" i="5"/>
  <c r="N48" i="5"/>
  <c r="M48" i="5"/>
  <c r="L48" i="5"/>
  <c r="K48" i="5"/>
  <c r="J48" i="5"/>
  <c r="I48" i="5"/>
  <c r="H48" i="5"/>
  <c r="G48" i="5"/>
  <c r="F48" i="5"/>
  <c r="E48" i="5"/>
  <c r="D48" i="5"/>
  <c r="C48" i="5"/>
  <c r="S48" i="5" s="1"/>
  <c r="P47" i="5"/>
  <c r="O47" i="5"/>
  <c r="N47" i="5"/>
  <c r="M47" i="5"/>
  <c r="L47" i="5"/>
  <c r="K47" i="5"/>
  <c r="J47" i="5"/>
  <c r="I47" i="5"/>
  <c r="H47" i="5"/>
  <c r="G47" i="5"/>
  <c r="F47" i="5"/>
  <c r="E47" i="5"/>
  <c r="D47" i="5"/>
  <c r="C47" i="5"/>
  <c r="S47" i="5" s="1"/>
  <c r="P46" i="5"/>
  <c r="O46" i="5"/>
  <c r="N46" i="5"/>
  <c r="M46" i="5"/>
  <c r="L46" i="5"/>
  <c r="K46" i="5"/>
  <c r="J46" i="5"/>
  <c r="I46" i="5"/>
  <c r="H46" i="5"/>
  <c r="G46" i="5"/>
  <c r="F46" i="5"/>
  <c r="E46" i="5"/>
  <c r="D46" i="5"/>
  <c r="C46" i="5"/>
  <c r="S46" i="5" s="1"/>
  <c r="C45" i="5"/>
  <c r="S45" i="5" s="1"/>
  <c r="P44" i="5"/>
  <c r="O44" i="5"/>
  <c r="N44" i="5"/>
  <c r="M44" i="5"/>
  <c r="L44" i="5"/>
  <c r="K44" i="5"/>
  <c r="J44" i="5"/>
  <c r="I44" i="5"/>
  <c r="H44" i="5"/>
  <c r="G44" i="5"/>
  <c r="F44" i="5"/>
  <c r="E44" i="5"/>
  <c r="D44" i="5"/>
  <c r="C44" i="5"/>
  <c r="S44" i="5" s="1"/>
  <c r="P43" i="5"/>
  <c r="O43" i="5"/>
  <c r="N43" i="5"/>
  <c r="M43" i="5"/>
  <c r="L43" i="5"/>
  <c r="K43" i="5"/>
  <c r="J43" i="5"/>
  <c r="I43" i="5"/>
  <c r="H43" i="5"/>
  <c r="G43" i="5"/>
  <c r="F43" i="5"/>
  <c r="E43" i="5"/>
  <c r="D43" i="5"/>
  <c r="C43" i="5"/>
  <c r="S43" i="5" s="1"/>
  <c r="P42" i="5"/>
  <c r="O42" i="5"/>
  <c r="N42" i="5"/>
  <c r="M42" i="5"/>
  <c r="L42" i="5"/>
  <c r="K42" i="5"/>
  <c r="J42" i="5"/>
  <c r="I42" i="5"/>
  <c r="H42" i="5"/>
  <c r="G42" i="5"/>
  <c r="F42" i="5"/>
  <c r="E42" i="5"/>
  <c r="D42" i="5"/>
  <c r="C42" i="5"/>
  <c r="S42" i="5" s="1"/>
  <c r="P41" i="5"/>
  <c r="O41" i="5"/>
  <c r="N41" i="5"/>
  <c r="M41" i="5"/>
  <c r="L41" i="5"/>
  <c r="K41" i="5"/>
  <c r="J41" i="5"/>
  <c r="I41" i="5"/>
  <c r="H41" i="5"/>
  <c r="G41" i="5"/>
  <c r="F41" i="5"/>
  <c r="E41" i="5"/>
  <c r="D41" i="5"/>
  <c r="C41" i="5"/>
  <c r="S41" i="5" s="1"/>
  <c r="P40" i="5"/>
  <c r="O40" i="5"/>
  <c r="N40" i="5"/>
  <c r="M40" i="5"/>
  <c r="L40" i="5"/>
  <c r="K40" i="5"/>
  <c r="J40" i="5"/>
  <c r="I40" i="5"/>
  <c r="H40" i="5"/>
  <c r="G40" i="5"/>
  <c r="F40" i="5"/>
  <c r="E40" i="5"/>
  <c r="D40" i="5"/>
  <c r="C40" i="5"/>
  <c r="S40" i="5" s="1"/>
  <c r="P39" i="5"/>
  <c r="O39" i="5"/>
  <c r="N39" i="5"/>
  <c r="M39" i="5"/>
  <c r="L39" i="5"/>
  <c r="K39" i="5"/>
  <c r="J39" i="5"/>
  <c r="I39" i="5"/>
  <c r="H39" i="5"/>
  <c r="G39" i="5"/>
  <c r="F39" i="5"/>
  <c r="E39" i="5"/>
  <c r="D39" i="5"/>
  <c r="C39" i="5"/>
  <c r="S39" i="5" s="1"/>
  <c r="P38" i="5"/>
  <c r="O38" i="5"/>
  <c r="N38" i="5"/>
  <c r="M38" i="5"/>
  <c r="L38" i="5"/>
  <c r="K38" i="5"/>
  <c r="J38" i="5"/>
  <c r="I38" i="5"/>
  <c r="H38" i="5"/>
  <c r="G38" i="5"/>
  <c r="F38" i="5"/>
  <c r="E38" i="5"/>
  <c r="D38" i="5"/>
  <c r="C38" i="5"/>
  <c r="S38" i="5" s="1"/>
  <c r="P37" i="5"/>
  <c r="O37" i="5"/>
  <c r="N37" i="5"/>
  <c r="M37" i="5"/>
  <c r="L37" i="5"/>
  <c r="K37" i="5"/>
  <c r="J37" i="5"/>
  <c r="I37" i="5"/>
  <c r="H37" i="5"/>
  <c r="G37" i="5"/>
  <c r="F37" i="5"/>
  <c r="E37" i="5"/>
  <c r="D37" i="5"/>
  <c r="C37" i="5"/>
  <c r="S37" i="5" s="1"/>
  <c r="P36" i="5"/>
  <c r="O36" i="5"/>
  <c r="N36" i="5"/>
  <c r="M36" i="5"/>
  <c r="L36" i="5"/>
  <c r="K36" i="5"/>
  <c r="J36" i="5"/>
  <c r="I36" i="5"/>
  <c r="H36" i="5"/>
  <c r="G36" i="5"/>
  <c r="F36" i="5"/>
  <c r="E36" i="5"/>
  <c r="D36" i="5"/>
  <c r="C36" i="5"/>
  <c r="S36" i="5" s="1"/>
  <c r="P35" i="5"/>
  <c r="O35" i="5"/>
  <c r="N35" i="5"/>
  <c r="M35" i="5"/>
  <c r="L35" i="5"/>
  <c r="K35" i="5"/>
  <c r="J35" i="5"/>
  <c r="I35" i="5"/>
  <c r="H35" i="5"/>
  <c r="G35" i="5"/>
  <c r="F35" i="5"/>
  <c r="E35" i="5"/>
  <c r="D35" i="5"/>
  <c r="C35" i="5"/>
  <c r="S35" i="5" s="1"/>
  <c r="R34" i="5"/>
  <c r="Q34" i="5"/>
  <c r="P34" i="5"/>
  <c r="O34" i="5"/>
  <c r="N34" i="5"/>
  <c r="M34" i="5"/>
  <c r="L34" i="5"/>
  <c r="K34" i="5"/>
  <c r="J34" i="5"/>
  <c r="I34" i="5"/>
  <c r="H34" i="5"/>
  <c r="G34" i="5"/>
  <c r="F34" i="5"/>
  <c r="E34" i="5"/>
  <c r="D34" i="5"/>
  <c r="C34" i="5"/>
  <c r="S34" i="5" s="1"/>
  <c r="C33" i="5"/>
  <c r="S33" i="5" s="1"/>
  <c r="C32" i="5"/>
  <c r="S32" i="5" s="1"/>
  <c r="C31" i="5"/>
  <c r="S31" i="5" s="1"/>
  <c r="C30" i="5"/>
  <c r="S30" i="5" s="1"/>
  <c r="C29" i="5"/>
  <c r="S29" i="5" s="1"/>
  <c r="P28" i="5"/>
  <c r="O28" i="5"/>
  <c r="N28" i="5"/>
  <c r="M28" i="5"/>
  <c r="L28" i="5"/>
  <c r="K28" i="5"/>
  <c r="J28" i="5"/>
  <c r="I28" i="5"/>
  <c r="H28" i="5"/>
  <c r="G28" i="5"/>
  <c r="F28" i="5"/>
  <c r="E28" i="5"/>
  <c r="D28" i="5"/>
  <c r="C28" i="5"/>
  <c r="S28" i="5" s="1"/>
  <c r="C27" i="5"/>
  <c r="S27" i="5" s="1"/>
  <c r="P26" i="5"/>
  <c r="O26" i="5"/>
  <c r="N26" i="5"/>
  <c r="M26" i="5"/>
  <c r="L26" i="5"/>
  <c r="K26" i="5"/>
  <c r="J26" i="5"/>
  <c r="I26" i="5"/>
  <c r="H26" i="5"/>
  <c r="G26" i="5"/>
  <c r="F26" i="5"/>
  <c r="E26" i="5"/>
  <c r="D26" i="5"/>
  <c r="C26" i="5"/>
  <c r="S26" i="5" s="1"/>
  <c r="P25" i="5"/>
  <c r="O25" i="5"/>
  <c r="N25" i="5"/>
  <c r="M25" i="5"/>
  <c r="L25" i="5"/>
  <c r="K25" i="5"/>
  <c r="J25" i="5"/>
  <c r="I25" i="5"/>
  <c r="H25" i="5"/>
  <c r="G25" i="5"/>
  <c r="F25" i="5"/>
  <c r="E25" i="5"/>
  <c r="D25" i="5"/>
  <c r="C25" i="5"/>
  <c r="S25" i="5" s="1"/>
  <c r="P24" i="5"/>
  <c r="O24" i="5"/>
  <c r="N24" i="5"/>
  <c r="M24" i="5"/>
  <c r="L24" i="5"/>
  <c r="K24" i="5"/>
  <c r="J24" i="5"/>
  <c r="I24" i="5"/>
  <c r="H24" i="5"/>
  <c r="G24" i="5"/>
  <c r="F24" i="5"/>
  <c r="E24" i="5"/>
  <c r="D24" i="5"/>
  <c r="C24" i="5"/>
  <c r="S24" i="5" s="1"/>
  <c r="P23" i="5"/>
  <c r="O23" i="5"/>
  <c r="N23" i="5"/>
  <c r="M23" i="5"/>
  <c r="L23" i="5"/>
  <c r="K23" i="5"/>
  <c r="J23" i="5"/>
  <c r="I23" i="5"/>
  <c r="H23" i="5"/>
  <c r="G23" i="5"/>
  <c r="F23" i="5"/>
  <c r="E23" i="5"/>
  <c r="D23" i="5"/>
  <c r="C23" i="5"/>
  <c r="S23" i="5" s="1"/>
  <c r="P22" i="5"/>
  <c r="O22" i="5"/>
  <c r="N22" i="5"/>
  <c r="M22" i="5"/>
  <c r="L22" i="5"/>
  <c r="K22" i="5"/>
  <c r="J22" i="5"/>
  <c r="I22" i="5"/>
  <c r="H22" i="5"/>
  <c r="G22" i="5"/>
  <c r="F22" i="5"/>
  <c r="E22" i="5"/>
  <c r="D22" i="5"/>
  <c r="C22" i="5"/>
  <c r="S22" i="5" s="1"/>
  <c r="P21" i="5"/>
  <c r="O21" i="5"/>
  <c r="N21" i="5"/>
  <c r="M21" i="5"/>
  <c r="L21" i="5"/>
  <c r="K21" i="5"/>
  <c r="J21" i="5"/>
  <c r="I21" i="5"/>
  <c r="H21" i="5"/>
  <c r="G21" i="5"/>
  <c r="F21" i="5"/>
  <c r="E21" i="5"/>
  <c r="D21" i="5"/>
  <c r="C21" i="5"/>
  <c r="S21" i="5" s="1"/>
  <c r="P20" i="5"/>
  <c r="O20" i="5"/>
  <c r="N20" i="5"/>
  <c r="M20" i="5"/>
  <c r="L20" i="5"/>
  <c r="K20" i="5"/>
  <c r="J20" i="5"/>
  <c r="I20" i="5"/>
  <c r="H20" i="5"/>
  <c r="G20" i="5"/>
  <c r="F20" i="5"/>
  <c r="E20" i="5"/>
  <c r="D20" i="5"/>
  <c r="C20" i="5"/>
  <c r="S20" i="5" s="1"/>
  <c r="P19" i="5"/>
  <c r="O19" i="5"/>
  <c r="N19" i="5"/>
  <c r="M19" i="5"/>
  <c r="L19" i="5"/>
  <c r="K19" i="5"/>
  <c r="J19" i="5"/>
  <c r="I19" i="5"/>
  <c r="H19" i="5"/>
  <c r="G19" i="5"/>
  <c r="F19" i="5"/>
  <c r="E19" i="5"/>
  <c r="D19" i="5"/>
  <c r="C19" i="5"/>
  <c r="S19" i="5" s="1"/>
  <c r="P18" i="5"/>
  <c r="O18" i="5"/>
  <c r="N18" i="5"/>
  <c r="M18" i="5"/>
  <c r="L18" i="5"/>
  <c r="K18" i="5"/>
  <c r="J18" i="5"/>
  <c r="I18" i="5"/>
  <c r="H18" i="5"/>
  <c r="G18" i="5"/>
  <c r="F18" i="5"/>
  <c r="E18" i="5"/>
  <c r="D18" i="5"/>
  <c r="C18" i="5"/>
  <c r="S18" i="5" s="1"/>
  <c r="P17" i="5"/>
  <c r="O17" i="5"/>
  <c r="N17" i="5"/>
  <c r="M17" i="5"/>
  <c r="L17" i="5"/>
  <c r="K17" i="5"/>
  <c r="J17" i="5"/>
  <c r="I17" i="5"/>
  <c r="H17" i="5"/>
  <c r="G17" i="5"/>
  <c r="F17" i="5"/>
  <c r="E17" i="5"/>
  <c r="D17" i="5"/>
  <c r="C17" i="5"/>
  <c r="S17" i="5" s="1"/>
  <c r="P16" i="5"/>
  <c r="O16" i="5"/>
  <c r="N16" i="5"/>
  <c r="M16" i="5"/>
  <c r="L16" i="5"/>
  <c r="K16" i="5"/>
  <c r="J16" i="5"/>
  <c r="I16" i="5"/>
  <c r="H16" i="5"/>
  <c r="G16" i="5"/>
  <c r="F16" i="5"/>
  <c r="E16" i="5"/>
  <c r="D16" i="5"/>
  <c r="C16" i="5"/>
  <c r="S16" i="5" s="1"/>
  <c r="R15" i="5"/>
  <c r="Q15" i="5"/>
  <c r="P15" i="5"/>
  <c r="O15" i="5"/>
  <c r="N15" i="5"/>
  <c r="M15" i="5"/>
  <c r="L15" i="5"/>
  <c r="K15" i="5"/>
  <c r="J15" i="5"/>
  <c r="I15" i="5"/>
  <c r="H15" i="5"/>
  <c r="G15" i="5"/>
  <c r="F15" i="5"/>
  <c r="E15" i="5"/>
  <c r="D15" i="5"/>
  <c r="C15" i="5"/>
  <c r="S15" i="5" s="1"/>
  <c r="C14" i="5"/>
  <c r="S14" i="5" s="1"/>
  <c r="R13" i="5"/>
  <c r="P13" i="5"/>
  <c r="O13" i="5"/>
  <c r="N13" i="5"/>
  <c r="M13" i="5"/>
  <c r="L13" i="5"/>
  <c r="K13" i="5"/>
  <c r="J13" i="5"/>
  <c r="I13" i="5"/>
  <c r="H13" i="5"/>
  <c r="G13" i="5"/>
  <c r="F13" i="5"/>
  <c r="E13" i="5"/>
  <c r="D13" i="5"/>
  <c r="C13" i="5"/>
  <c r="S13" i="5" s="1"/>
  <c r="R12" i="5"/>
  <c r="P12" i="5"/>
  <c r="O12" i="5"/>
  <c r="N12" i="5"/>
  <c r="M12" i="5"/>
  <c r="L12" i="5"/>
  <c r="K12" i="5"/>
  <c r="J12" i="5"/>
  <c r="I12" i="5"/>
  <c r="H12" i="5"/>
  <c r="G12" i="5"/>
  <c r="F12" i="5"/>
  <c r="E12" i="5"/>
  <c r="D12" i="5"/>
  <c r="C12" i="5"/>
  <c r="S12" i="5" s="1"/>
  <c r="R11" i="5"/>
  <c r="P11" i="5"/>
  <c r="O11" i="5"/>
  <c r="N11" i="5"/>
  <c r="M11" i="5"/>
  <c r="L11" i="5"/>
  <c r="K11" i="5"/>
  <c r="J11" i="5"/>
  <c r="I11" i="5"/>
  <c r="H11" i="5"/>
  <c r="G11" i="5"/>
  <c r="F11" i="5"/>
  <c r="E11" i="5"/>
  <c r="D11" i="5"/>
  <c r="C11" i="5"/>
  <c r="S11" i="5" s="1"/>
  <c r="R10" i="5"/>
  <c r="P10" i="5"/>
  <c r="O10" i="5"/>
  <c r="N10" i="5"/>
  <c r="M10" i="5"/>
  <c r="L10" i="5"/>
  <c r="K10" i="5"/>
  <c r="J10" i="5"/>
  <c r="I10" i="5"/>
  <c r="H10" i="5"/>
  <c r="G10" i="5"/>
  <c r="F10" i="5"/>
  <c r="E10" i="5"/>
  <c r="D10" i="5"/>
  <c r="C10" i="5"/>
  <c r="S10" i="5" s="1"/>
  <c r="R9" i="5"/>
  <c r="P9" i="5"/>
  <c r="O9" i="5"/>
  <c r="N9" i="5"/>
  <c r="M9" i="5"/>
  <c r="L9" i="5"/>
  <c r="K9" i="5"/>
  <c r="J9" i="5"/>
  <c r="I9" i="5"/>
  <c r="H9" i="5"/>
  <c r="G9" i="5"/>
  <c r="F9" i="5"/>
  <c r="E9" i="5"/>
  <c r="D9" i="5"/>
  <c r="C9" i="5"/>
  <c r="S9" i="5" s="1"/>
  <c r="R8" i="5"/>
  <c r="P8" i="5"/>
  <c r="O8" i="5"/>
  <c r="N8" i="5"/>
  <c r="M8" i="5"/>
  <c r="L8" i="5"/>
  <c r="K8" i="5"/>
  <c r="J8" i="5"/>
  <c r="I8" i="5"/>
  <c r="H8" i="5"/>
  <c r="G8" i="5"/>
  <c r="F8" i="5"/>
  <c r="E8" i="5"/>
  <c r="D8" i="5"/>
  <c r="C8" i="5"/>
  <c r="S8" i="5" s="1"/>
  <c r="R7" i="5"/>
  <c r="P7" i="5"/>
  <c r="O7" i="5"/>
  <c r="N7" i="5"/>
  <c r="M7" i="5"/>
  <c r="L7" i="5"/>
  <c r="K7" i="5"/>
  <c r="J7" i="5"/>
  <c r="I7" i="5"/>
  <c r="H7" i="5"/>
  <c r="G7" i="5"/>
  <c r="F7" i="5"/>
  <c r="E7" i="5"/>
  <c r="D7" i="5"/>
  <c r="C7" i="5"/>
  <c r="S7" i="5" s="1"/>
  <c r="R6" i="5"/>
  <c r="P6" i="5"/>
  <c r="O6" i="5"/>
  <c r="N6" i="5"/>
  <c r="M6" i="5"/>
  <c r="L6" i="5"/>
  <c r="K6" i="5"/>
  <c r="J6" i="5"/>
  <c r="I6" i="5"/>
  <c r="H6" i="5"/>
  <c r="G6" i="5"/>
  <c r="F6" i="5"/>
  <c r="E6" i="5"/>
  <c r="D6" i="5"/>
  <c r="C6" i="5"/>
  <c r="S6" i="5" s="1"/>
  <c r="R5" i="5"/>
  <c r="P5" i="5"/>
  <c r="O5" i="5"/>
  <c r="N5" i="5"/>
  <c r="M5" i="5"/>
  <c r="L5" i="5"/>
  <c r="K5" i="5"/>
  <c r="J5" i="5"/>
  <c r="I5" i="5"/>
  <c r="H5" i="5"/>
  <c r="G5" i="5"/>
  <c r="F5" i="5"/>
  <c r="C5" i="5"/>
  <c r="R4" i="5"/>
  <c r="P4" i="5"/>
  <c r="O4" i="5"/>
  <c r="N4" i="5"/>
  <c r="M4" i="5"/>
  <c r="L4" i="5"/>
  <c r="K4" i="5"/>
  <c r="J4" i="5"/>
  <c r="I4" i="5"/>
  <c r="H4" i="5"/>
  <c r="G4" i="5"/>
  <c r="F4" i="5"/>
  <c r="E4" i="5"/>
  <c r="D4" i="5"/>
  <c r="C4" i="5"/>
  <c r="S4" i="5" s="1"/>
  <c r="R3" i="5"/>
  <c r="Q3" i="5"/>
  <c r="P3" i="5"/>
  <c r="O3" i="5"/>
  <c r="N3" i="5"/>
  <c r="M3" i="5"/>
  <c r="L3" i="5"/>
  <c r="K3" i="5"/>
  <c r="J3" i="5"/>
  <c r="I3" i="5"/>
  <c r="H3" i="5"/>
  <c r="G3" i="5"/>
  <c r="F3" i="5"/>
  <c r="E3" i="5"/>
  <c r="D3" i="5"/>
  <c r="C3" i="5"/>
  <c r="S3" i="5" s="1"/>
  <c r="R2" i="5"/>
  <c r="Q2" i="5"/>
  <c r="P2" i="5"/>
  <c r="O2" i="5"/>
  <c r="N2" i="5"/>
  <c r="M2" i="5"/>
  <c r="L2" i="5"/>
  <c r="K2" i="5"/>
  <c r="J2" i="5"/>
  <c r="I2" i="5"/>
  <c r="H2" i="5"/>
  <c r="G2" i="5"/>
  <c r="F2" i="5"/>
  <c r="C2" i="5"/>
  <c r="D5" i="5"/>
  <c r="E5" i="5"/>
  <c r="G191" i="5"/>
  <c r="Q188" i="3"/>
  <c r="Q188" i="5" s="1"/>
  <c r="Q187" i="3"/>
  <c r="S229" i="6" s="1"/>
  <c r="R230" i="9" s="1"/>
  <c r="AE186" i="18"/>
  <c r="AC186" i="18"/>
  <c r="AA186" i="18"/>
  <c r="W186" i="18"/>
  <c r="U186" i="18"/>
  <c r="S186" i="18"/>
  <c r="Q186" i="18"/>
  <c r="O186" i="18"/>
  <c r="M186" i="18"/>
  <c r="K186" i="18"/>
  <c r="E185" i="5"/>
  <c r="G186" i="18"/>
  <c r="Q184" i="3"/>
  <c r="S226" i="6" s="1"/>
  <c r="R227" i="9" s="1"/>
  <c r="Q183" i="3"/>
  <c r="S225" i="13" s="1"/>
  <c r="Q182" i="3"/>
  <c r="Q182" i="5" s="1"/>
  <c r="Q181" i="3"/>
  <c r="Q180" i="3"/>
  <c r="Q180" i="5" s="1"/>
  <c r="Q179" i="3"/>
  <c r="Q179" i="5" s="1"/>
  <c r="Q178" i="3"/>
  <c r="Q178" i="5" s="1"/>
  <c r="Q177" i="3"/>
  <c r="Q177" i="5" s="1"/>
  <c r="Q176" i="3"/>
  <c r="S218" i="6" s="1"/>
  <c r="R219" i="9" s="1"/>
  <c r="Q175" i="3"/>
  <c r="Q174" i="3"/>
  <c r="S216" i="6" s="1"/>
  <c r="R217" i="9" s="1"/>
  <c r="Q173" i="3"/>
  <c r="S215" i="6" s="1"/>
  <c r="R216" i="9" s="1"/>
  <c r="Q172" i="3"/>
  <c r="S214" i="6" s="1"/>
  <c r="R215" i="9" s="1"/>
  <c r="Q171" i="3"/>
  <c r="Q170" i="3"/>
  <c r="Q170" i="5" s="1"/>
  <c r="Q169" i="3"/>
  <c r="Q168" i="3"/>
  <c r="S210" i="6" s="1"/>
  <c r="R211" i="9" s="1"/>
  <c r="Q167" i="3"/>
  <c r="Q167" i="5" s="1"/>
  <c r="Q166" i="3"/>
  <c r="Q165" i="3"/>
  <c r="Q164" i="3"/>
  <c r="S206" i="6" s="1"/>
  <c r="R207" i="9" s="1"/>
  <c r="Q163" i="3"/>
  <c r="Q162" i="3"/>
  <c r="S204" i="6" s="1"/>
  <c r="R205" i="9" s="1"/>
  <c r="Q161" i="3"/>
  <c r="S203" i="6" s="1"/>
  <c r="R204" i="9" s="1"/>
  <c r="Q160" i="3"/>
  <c r="S202" i="6" s="1"/>
  <c r="R203" i="9" s="1"/>
  <c r="Q159" i="3"/>
  <c r="Q158" i="3"/>
  <c r="Q158" i="5" s="1"/>
  <c r="Q157" i="3"/>
  <c r="Q156" i="3"/>
  <c r="S198" i="6" s="1"/>
  <c r="R199" i="9" s="1"/>
  <c r="Q155" i="3"/>
  <c r="Q155" i="5" s="1"/>
  <c r="AE154" i="18"/>
  <c r="AC154" i="18"/>
  <c r="AA154" i="18"/>
  <c r="Y154" i="18"/>
  <c r="W154" i="18"/>
  <c r="U154" i="18"/>
  <c r="S154" i="18"/>
  <c r="Q154" i="18"/>
  <c r="O154" i="18"/>
  <c r="M154" i="18"/>
  <c r="K154" i="18"/>
  <c r="I154" i="18"/>
  <c r="Q152" i="3"/>
  <c r="Q152" i="5" s="1"/>
  <c r="Q151" i="3"/>
  <c r="S193" i="6" s="1"/>
  <c r="R194" i="9" s="1"/>
  <c r="Q150" i="3"/>
  <c r="Q149" i="3"/>
  <c r="Q149" i="5" s="1"/>
  <c r="Q148" i="3"/>
  <c r="S190" i="6" s="1"/>
  <c r="R191" i="9" s="1"/>
  <c r="Q147" i="3"/>
  <c r="S189" i="6" s="1"/>
  <c r="R190" i="9" s="1"/>
  <c r="Q146" i="3"/>
  <c r="Q146" i="5" s="1"/>
  <c r="Q145" i="3"/>
  <c r="Q144" i="3"/>
  <c r="Q143" i="3"/>
  <c r="S185" i="6" s="1"/>
  <c r="R186" i="9" s="1"/>
  <c r="AA142" i="18"/>
  <c r="Y142" i="18"/>
  <c r="L141" i="5"/>
  <c r="S142" i="18"/>
  <c r="H141" i="5"/>
  <c r="Q140" i="3"/>
  <c r="S182" i="13" s="1"/>
  <c r="Q139" i="3"/>
  <c r="Q138" i="3"/>
  <c r="Q137" i="3"/>
  <c r="Q136" i="3"/>
  <c r="Q135" i="3"/>
  <c r="Q134" i="3"/>
  <c r="Q133" i="3"/>
  <c r="Q132" i="3"/>
  <c r="Q131" i="3"/>
  <c r="Q130" i="3"/>
  <c r="Q129" i="3"/>
  <c r="R127" i="3"/>
  <c r="R127" i="5" s="1"/>
  <c r="Q127" i="3"/>
  <c r="Q127" i="5" s="1"/>
  <c r="P127" i="5"/>
  <c r="O127" i="5"/>
  <c r="N127" i="5"/>
  <c r="M127" i="5"/>
  <c r="L127" i="5"/>
  <c r="K127" i="5"/>
  <c r="J127" i="5"/>
  <c r="I127" i="5"/>
  <c r="H127" i="5"/>
  <c r="G127" i="5"/>
  <c r="F127" i="5"/>
  <c r="C127" i="5"/>
  <c r="AE124" i="18"/>
  <c r="AC124" i="18"/>
  <c r="AA124" i="18"/>
  <c r="Y124" i="18"/>
  <c r="W124" i="18"/>
  <c r="U124" i="18"/>
  <c r="S124" i="18"/>
  <c r="Q124" i="18"/>
  <c r="O124" i="18"/>
  <c r="M124" i="18"/>
  <c r="K124" i="18"/>
  <c r="I124" i="18"/>
  <c r="G124" i="18"/>
  <c r="Q122" i="3"/>
  <c r="S122" i="13" s="1"/>
  <c r="S122" i="16" s="1"/>
  <c r="Q121" i="3"/>
  <c r="S121" i="13" s="1"/>
  <c r="S121" i="16" s="1"/>
  <c r="Q120" i="3"/>
  <c r="S120" i="13" s="1"/>
  <c r="S120" i="16" s="1"/>
  <c r="Q119" i="3"/>
  <c r="S119" i="13" s="1"/>
  <c r="S119" i="16" s="1"/>
  <c r="Q118" i="3"/>
  <c r="AE117" i="18"/>
  <c r="AC117" i="18"/>
  <c r="AA117" i="18"/>
  <c r="Y117" i="18"/>
  <c r="W117" i="18"/>
  <c r="U117" i="18"/>
  <c r="S117" i="18"/>
  <c r="Q117" i="18"/>
  <c r="O117" i="18"/>
  <c r="M117" i="18"/>
  <c r="K117" i="18"/>
  <c r="I117" i="18"/>
  <c r="G117" i="18"/>
  <c r="Q115" i="3"/>
  <c r="S115" i="6" s="1"/>
  <c r="R116" i="9" s="1"/>
  <c r="Q114" i="3"/>
  <c r="S114" i="13" s="1"/>
  <c r="S114" i="16" s="1"/>
  <c r="Q113" i="3"/>
  <c r="S113" i="13" s="1"/>
  <c r="S113" i="16" s="1"/>
  <c r="Q112" i="3"/>
  <c r="S112" i="13" s="1"/>
  <c r="S112" i="16" s="1"/>
  <c r="Q111" i="3"/>
  <c r="S111" i="13" s="1"/>
  <c r="S111" i="16" s="1"/>
  <c r="AE109" i="18"/>
  <c r="AC109" i="18"/>
  <c r="AA109" i="18"/>
  <c r="Y109" i="18"/>
  <c r="W109" i="18"/>
  <c r="U109" i="18"/>
  <c r="S109" i="18"/>
  <c r="Q109" i="18"/>
  <c r="O109" i="18"/>
  <c r="M109" i="18"/>
  <c r="K109" i="18"/>
  <c r="I109" i="18"/>
  <c r="G109" i="18"/>
  <c r="Q107" i="3"/>
  <c r="S107" i="13" s="1"/>
  <c r="S107" i="16" s="1"/>
  <c r="Q106" i="3"/>
  <c r="Q105" i="3"/>
  <c r="Q105" i="5" s="1"/>
  <c r="Q104" i="3"/>
  <c r="S104" i="6" s="1"/>
  <c r="R105" i="9" s="1"/>
  <c r="Q103" i="3"/>
  <c r="Q102" i="3"/>
  <c r="S102" i="13" s="1"/>
  <c r="S102" i="16" s="1"/>
  <c r="Q101" i="3"/>
  <c r="S101" i="13" s="1"/>
  <c r="S101" i="16" s="1"/>
  <c r="Q100" i="3"/>
  <c r="S100" i="6" s="1"/>
  <c r="R101" i="9" s="1"/>
  <c r="Q99" i="3"/>
  <c r="S99" i="13" s="1"/>
  <c r="S99" i="16" s="1"/>
  <c r="Q98" i="3"/>
  <c r="S98" i="13" s="1"/>
  <c r="S98" i="16" s="1"/>
  <c r="AE97" i="18"/>
  <c r="AC97" i="18"/>
  <c r="AA97" i="18"/>
  <c r="Y97" i="18"/>
  <c r="W97" i="18"/>
  <c r="U97" i="18"/>
  <c r="S97" i="18"/>
  <c r="Q97" i="18"/>
  <c r="O97" i="18"/>
  <c r="M97" i="18"/>
  <c r="K97" i="18"/>
  <c r="I97" i="18"/>
  <c r="G97" i="18"/>
  <c r="Q95" i="3"/>
  <c r="S95" i="13" s="1"/>
  <c r="S95" i="16" s="1"/>
  <c r="Q94" i="3"/>
  <c r="S94" i="13" s="1"/>
  <c r="S94" i="16" s="1"/>
  <c r="Q93" i="3"/>
  <c r="Q93" i="5" s="1"/>
  <c r="Q92" i="3"/>
  <c r="S92" i="13" s="1"/>
  <c r="S92" i="16" s="1"/>
  <c r="Q91" i="3"/>
  <c r="S91" i="13" s="1"/>
  <c r="S91" i="16" s="1"/>
  <c r="Q90" i="3"/>
  <c r="Q90" i="5" s="1"/>
  <c r="Q89" i="3"/>
  <c r="S89" i="13" s="1"/>
  <c r="S89" i="16" s="1"/>
  <c r="Q88" i="3"/>
  <c r="Q88" i="5" s="1"/>
  <c r="Q87" i="3"/>
  <c r="S87" i="13" s="1"/>
  <c r="S87" i="16" s="1"/>
  <c r="Q86" i="3"/>
  <c r="S86" i="13" s="1"/>
  <c r="S86" i="16" s="1"/>
  <c r="N82" i="5"/>
  <c r="M82" i="5"/>
  <c r="D82" i="5"/>
  <c r="Q81" i="3"/>
  <c r="S81" i="13" s="1"/>
  <c r="S81" i="16" s="1"/>
  <c r="Q80" i="3"/>
  <c r="S80" i="13" s="1"/>
  <c r="S80" i="16" s="1"/>
  <c r="Q79" i="3"/>
  <c r="S79" i="6" s="1"/>
  <c r="R80" i="9" s="1"/>
  <c r="Q78" i="3"/>
  <c r="S78" i="13" s="1"/>
  <c r="S78" i="16" s="1"/>
  <c r="Q77" i="3"/>
  <c r="S77" i="13" s="1"/>
  <c r="S77" i="16" s="1"/>
  <c r="Q76" i="3"/>
  <c r="S76" i="13" s="1"/>
  <c r="S76" i="16" s="1"/>
  <c r="Q75" i="3"/>
  <c r="S75" i="6" s="1"/>
  <c r="R76" i="9" s="1"/>
  <c r="Q74" i="3"/>
  <c r="Q73" i="3"/>
  <c r="S73" i="13" s="1"/>
  <c r="S73" i="16" s="1"/>
  <c r="Q72" i="3"/>
  <c r="S72" i="13" s="1"/>
  <c r="S72" i="16" s="1"/>
  <c r="Q71" i="3"/>
  <c r="S71" i="13" s="1"/>
  <c r="S71" i="16" s="1"/>
  <c r="Q70" i="3"/>
  <c r="S70" i="13" s="1"/>
  <c r="S70" i="16" s="1"/>
  <c r="Q69" i="3"/>
  <c r="S69" i="13" s="1"/>
  <c r="S69" i="16" s="1"/>
  <c r="Q68" i="3"/>
  <c r="S68" i="13" s="1"/>
  <c r="S68" i="16" s="1"/>
  <c r="Q67" i="3"/>
  <c r="Q66" i="3"/>
  <c r="S66" i="13" s="1"/>
  <c r="S66" i="16" s="1"/>
  <c r="Q65" i="3"/>
  <c r="S65" i="13" s="1"/>
  <c r="S65" i="16" s="1"/>
  <c r="Q64" i="3"/>
  <c r="S64" i="13" s="1"/>
  <c r="S64" i="16" s="1"/>
  <c r="Q63" i="3"/>
  <c r="Q63" i="5" s="1"/>
  <c r="Q62" i="3"/>
  <c r="S62" i="13" s="1"/>
  <c r="S62" i="16" s="1"/>
  <c r="Q61" i="3"/>
  <c r="S61" i="13" s="1"/>
  <c r="S61" i="16" s="1"/>
  <c r="Q60" i="3"/>
  <c r="S60" i="13" s="1"/>
  <c r="S60" i="16" s="1"/>
  <c r="Q59" i="3"/>
  <c r="S59" i="13" s="1"/>
  <c r="S59" i="16" s="1"/>
  <c r="Q58" i="3"/>
  <c r="S58" i="13" s="1"/>
  <c r="S58" i="16" s="1"/>
  <c r="Q57" i="3"/>
  <c r="S57" i="13" s="1"/>
  <c r="S57" i="16" s="1"/>
  <c r="Q56" i="3"/>
  <c r="S56" i="13" s="1"/>
  <c r="S56" i="16" s="1"/>
  <c r="Q55" i="3"/>
  <c r="Q54" i="3"/>
  <c r="S54" i="13" s="1"/>
  <c r="S54" i="16" s="1"/>
  <c r="Q53" i="3"/>
  <c r="S53" i="13" s="1"/>
  <c r="S53" i="16" s="1"/>
  <c r="Q52" i="3"/>
  <c r="S52" i="13" s="1"/>
  <c r="S52" i="16" s="1"/>
  <c r="Q51" i="3"/>
  <c r="S51" i="13" s="1"/>
  <c r="S51" i="16" s="1"/>
  <c r="Q50" i="3"/>
  <c r="S50" i="13" s="1"/>
  <c r="S50" i="16" s="1"/>
  <c r="Q49" i="3"/>
  <c r="S49" i="13" s="1"/>
  <c r="S49" i="16" s="1"/>
  <c r="Q48" i="3"/>
  <c r="S48" i="13" s="1"/>
  <c r="S48" i="16" s="1"/>
  <c r="Q47" i="3"/>
  <c r="S47" i="13" s="1"/>
  <c r="S47" i="16" s="1"/>
  <c r="Q46" i="3"/>
  <c r="S46" i="13" s="1"/>
  <c r="S46" i="16" s="1"/>
  <c r="P45" i="5"/>
  <c r="M45" i="5"/>
  <c r="L45" i="5"/>
  <c r="J45" i="5"/>
  <c r="I45" i="5"/>
  <c r="H45" i="5"/>
  <c r="G45" i="5"/>
  <c r="F45" i="5"/>
  <c r="E45" i="5"/>
  <c r="D45" i="5"/>
  <c r="Q44" i="3"/>
  <c r="S44" i="13" s="1"/>
  <c r="S44" i="16" s="1"/>
  <c r="Q43" i="3"/>
  <c r="S43" i="13" s="1"/>
  <c r="S43" i="16" s="1"/>
  <c r="Q42" i="3"/>
  <c r="S42" i="13" s="1"/>
  <c r="S42" i="16" s="1"/>
  <c r="Q41" i="3"/>
  <c r="S41" i="13" s="1"/>
  <c r="S41" i="16" s="1"/>
  <c r="Q40" i="3"/>
  <c r="Q40" i="5" s="1"/>
  <c r="Q39" i="3"/>
  <c r="S39" i="6" s="1"/>
  <c r="R40" i="9" s="1"/>
  <c r="Q38" i="3"/>
  <c r="Q37" i="3"/>
  <c r="Q36" i="3"/>
  <c r="Q35" i="3"/>
  <c r="Q28" i="3"/>
  <c r="S28" i="6" s="1"/>
  <c r="R29" i="9" s="1"/>
  <c r="AC28" i="18"/>
  <c r="AA28" i="18"/>
  <c r="Y28" i="18"/>
  <c r="W28" i="18"/>
  <c r="U28" i="18"/>
  <c r="G27" i="5"/>
  <c r="F27" i="5"/>
  <c r="E27" i="5"/>
  <c r="D27" i="5"/>
  <c r="Q26" i="3"/>
  <c r="S26" i="6" s="1"/>
  <c r="R27" i="9" s="1"/>
  <c r="Q25" i="3"/>
  <c r="Q24" i="3"/>
  <c r="Q23" i="3"/>
  <c r="S23" i="6" s="1"/>
  <c r="R24" i="9" s="1"/>
  <c r="Q22" i="3"/>
  <c r="S22" i="13" s="1"/>
  <c r="S22" i="16" s="1"/>
  <c r="Q21" i="3"/>
  <c r="Q21" i="5" s="1"/>
  <c r="Q20" i="3"/>
  <c r="Q19" i="3"/>
  <c r="Q18" i="3"/>
  <c r="Q18" i="5" s="1"/>
  <c r="Q17" i="3"/>
  <c r="S17" i="6" s="1"/>
  <c r="R18" i="9" s="1"/>
  <c r="Q16" i="3"/>
  <c r="S16" i="13" s="1"/>
  <c r="S16" i="16" s="1"/>
  <c r="P14" i="5"/>
  <c r="O14" i="5"/>
  <c r="N14" i="5"/>
  <c r="M14" i="5"/>
  <c r="L14" i="5"/>
  <c r="K14" i="5"/>
  <c r="J14" i="5"/>
  <c r="I14" i="5"/>
  <c r="H14" i="5"/>
  <c r="G14" i="5"/>
  <c r="F14" i="5"/>
  <c r="D14" i="5"/>
  <c r="Q13" i="3"/>
  <c r="S13" i="13" s="1"/>
  <c r="S13" i="16" s="1"/>
  <c r="Q12" i="3"/>
  <c r="Q12" i="5" s="1"/>
  <c r="Q11" i="3"/>
  <c r="S11" i="6" s="1"/>
  <c r="R12" i="9" s="1"/>
  <c r="Q10" i="3"/>
  <c r="S10" i="13" s="1"/>
  <c r="S10" i="16" s="1"/>
  <c r="Q9" i="3"/>
  <c r="Q9" i="5" s="1"/>
  <c r="Q8" i="3"/>
  <c r="S8" i="13" s="1"/>
  <c r="S8" i="16" s="1"/>
  <c r="Q7" i="3"/>
  <c r="S7" i="13" s="1"/>
  <c r="S7" i="16" s="1"/>
  <c r="Q6" i="3"/>
  <c r="Q5" i="3"/>
  <c r="S5" i="13" s="1"/>
  <c r="S5" i="16" s="1"/>
  <c r="Q4" i="3"/>
  <c r="Q4" i="5" s="1"/>
  <c r="M205" i="7" l="1"/>
  <c r="M193" i="7"/>
  <c r="M131" i="7"/>
  <c r="M178" i="7"/>
  <c r="M202" i="7"/>
  <c r="M190" i="7"/>
  <c r="M101" i="7"/>
  <c r="M116" i="7"/>
  <c r="M187" i="7"/>
  <c r="M92" i="7"/>
  <c r="M140" i="7"/>
  <c r="M196" i="7"/>
  <c r="M157" i="7"/>
  <c r="M83" i="7"/>
  <c r="M107" i="7"/>
  <c r="M166" i="7"/>
  <c r="M122" i="7"/>
  <c r="M175" i="7"/>
  <c r="M98" i="7"/>
  <c r="M184" i="7"/>
  <c r="M89" i="7"/>
  <c r="M137" i="7"/>
  <c r="M154" i="7"/>
  <c r="M163" i="7"/>
  <c r="M104" i="7"/>
  <c r="M128" i="7"/>
  <c r="M172" i="7"/>
  <c r="M119" i="7"/>
  <c r="M181" i="7"/>
  <c r="M95" i="7"/>
  <c r="M151" i="7"/>
  <c r="M199" i="7"/>
  <c r="M86" i="7"/>
  <c r="M110" i="7"/>
  <c r="M134" i="7"/>
  <c r="M160" i="7"/>
  <c r="M208" i="7"/>
  <c r="M125" i="7"/>
  <c r="M169" i="7"/>
  <c r="S36" i="13"/>
  <c r="S36" i="16" s="1"/>
  <c r="S35" i="13"/>
  <c r="S35" i="16" s="1"/>
  <c r="S37" i="13"/>
  <c r="S37" i="16" s="1"/>
  <c r="S38" i="13"/>
  <c r="S38" i="16" s="1"/>
  <c r="BA131" i="7"/>
  <c r="BA107" i="7"/>
  <c r="BA83" i="7"/>
  <c r="BA113" i="7"/>
  <c r="BA95" i="7"/>
  <c r="BA89" i="7"/>
  <c r="BA134" i="7"/>
  <c r="BA110" i="7"/>
  <c r="BA86" i="7"/>
  <c r="BA137" i="7"/>
  <c r="BA119" i="7"/>
  <c r="BA116" i="7"/>
  <c r="BA92" i="7"/>
  <c r="BA122" i="7"/>
  <c r="BA98" i="7"/>
  <c r="BA125" i="7"/>
  <c r="BA101" i="7"/>
  <c r="BA128" i="7"/>
  <c r="BA104" i="7"/>
  <c r="BC134" i="7"/>
  <c r="BC110" i="7"/>
  <c r="BC86" i="7"/>
  <c r="BC116" i="7"/>
  <c r="BC92" i="7"/>
  <c r="BC122" i="7"/>
  <c r="BC137" i="7"/>
  <c r="BC113" i="7"/>
  <c r="BC89" i="7"/>
  <c r="BC98" i="7"/>
  <c r="BC119" i="7"/>
  <c r="BC95" i="7"/>
  <c r="BC125" i="7"/>
  <c r="BC101" i="7"/>
  <c r="BC83" i="7"/>
  <c r="BC128" i="7"/>
  <c r="BC104" i="7"/>
  <c r="BC131" i="7"/>
  <c r="BC107" i="7"/>
  <c r="BD137" i="7"/>
  <c r="BD113" i="7"/>
  <c r="BD89" i="7"/>
  <c r="BD95" i="7"/>
  <c r="BD122" i="7"/>
  <c r="BD104" i="7"/>
  <c r="BD116" i="7"/>
  <c r="BD92" i="7"/>
  <c r="BD119" i="7"/>
  <c r="BD98" i="7"/>
  <c r="BD125" i="7"/>
  <c r="BD101" i="7"/>
  <c r="BD128" i="7"/>
  <c r="BD131" i="7"/>
  <c r="BD107" i="7"/>
  <c r="BD83" i="7"/>
  <c r="BD134" i="7"/>
  <c r="BD110" i="7"/>
  <c r="BD86" i="7"/>
  <c r="BG116" i="7"/>
  <c r="BG92" i="7"/>
  <c r="BG122" i="7"/>
  <c r="BG86" i="7"/>
  <c r="BG104" i="7"/>
  <c r="BG119" i="7"/>
  <c r="BG95" i="7"/>
  <c r="BG98" i="7"/>
  <c r="BG128" i="7"/>
  <c r="BG89" i="7"/>
  <c r="BG125" i="7"/>
  <c r="BG101" i="7"/>
  <c r="BG131" i="7"/>
  <c r="BG107" i="7"/>
  <c r="BG83" i="7"/>
  <c r="BG134" i="7"/>
  <c r="BG110" i="7"/>
  <c r="BG137" i="7"/>
  <c r="BG113" i="7"/>
  <c r="BH95" i="7"/>
  <c r="BH125" i="7"/>
  <c r="BH128" i="7"/>
  <c r="BH119" i="7"/>
  <c r="BH104" i="7"/>
  <c r="BH101" i="7"/>
  <c r="BH86" i="7"/>
  <c r="BH122" i="7"/>
  <c r="BH98" i="7"/>
  <c r="BH131" i="7"/>
  <c r="BH107" i="7"/>
  <c r="BH83" i="7"/>
  <c r="BH110" i="7"/>
  <c r="BH134" i="7"/>
  <c r="BH137" i="7"/>
  <c r="BH113" i="7"/>
  <c r="BH89" i="7"/>
  <c r="BH116" i="7"/>
  <c r="BH92" i="7"/>
  <c r="BI119" i="7"/>
  <c r="BI95" i="7"/>
  <c r="BI101" i="7"/>
  <c r="BI131" i="7"/>
  <c r="BI122" i="7"/>
  <c r="BI98" i="7"/>
  <c r="BI83" i="7"/>
  <c r="BI125" i="7"/>
  <c r="BI128" i="7"/>
  <c r="BI104" i="7"/>
  <c r="BI107" i="7"/>
  <c r="BI89" i="7"/>
  <c r="BI134" i="7"/>
  <c r="BI110" i="7"/>
  <c r="BI86" i="7"/>
  <c r="BI137" i="7"/>
  <c r="BI113" i="7"/>
  <c r="BI116" i="7"/>
  <c r="BI92" i="7"/>
  <c r="AZ107" i="7"/>
  <c r="AZ83" i="7"/>
  <c r="AZ113" i="7"/>
  <c r="AZ92" i="7"/>
  <c r="AZ98" i="7"/>
  <c r="AZ131" i="7"/>
  <c r="AZ89" i="7"/>
  <c r="AZ137" i="7"/>
  <c r="AZ134" i="7"/>
  <c r="AZ110" i="7"/>
  <c r="AZ86" i="7"/>
  <c r="AZ116" i="7"/>
  <c r="AZ122" i="7"/>
  <c r="AZ119" i="7"/>
  <c r="AZ95" i="7"/>
  <c r="AZ125" i="7"/>
  <c r="AZ101" i="7"/>
  <c r="AZ128" i="7"/>
  <c r="AZ104" i="7"/>
  <c r="AU96" i="7"/>
  <c r="B97" i="7"/>
  <c r="AU97" i="7" s="1"/>
  <c r="AU111" i="7"/>
  <c r="B112" i="7"/>
  <c r="AU112" i="7" s="1"/>
  <c r="AU123" i="7"/>
  <c r="B124" i="7"/>
  <c r="AU124" i="7" s="1"/>
  <c r="AU135" i="7"/>
  <c r="B136" i="7"/>
  <c r="AU136" i="7" s="1"/>
  <c r="B88" i="7"/>
  <c r="AU88" i="7" s="1"/>
  <c r="AU87" i="7"/>
  <c r="B100" i="7"/>
  <c r="AU100" i="7" s="1"/>
  <c r="AU99" i="7"/>
  <c r="B85" i="7"/>
  <c r="AU85" i="7" s="1"/>
  <c r="AU84" i="7"/>
  <c r="AU114" i="7"/>
  <c r="B115" i="7"/>
  <c r="AU115" i="7" s="1"/>
  <c r="AU126" i="7"/>
  <c r="B127" i="7"/>
  <c r="AU127" i="7" s="1"/>
  <c r="B139" i="7"/>
  <c r="AU139" i="7" s="1"/>
  <c r="AU138" i="7"/>
  <c r="B91" i="7"/>
  <c r="AU91" i="7" s="1"/>
  <c r="AU90" i="7"/>
  <c r="AU102" i="7"/>
  <c r="B103" i="7"/>
  <c r="AU103" i="7" s="1"/>
  <c r="AU117" i="7"/>
  <c r="B118" i="7"/>
  <c r="AU118" i="7" s="1"/>
  <c r="AU129" i="7"/>
  <c r="B130" i="7"/>
  <c r="AU130" i="7" s="1"/>
  <c r="B82" i="7"/>
  <c r="AU82" i="7" s="1"/>
  <c r="AU81" i="7"/>
  <c r="B94" i="7"/>
  <c r="AU94" i="7" s="1"/>
  <c r="AU93" i="7"/>
  <c r="AU108" i="7"/>
  <c r="B109" i="7"/>
  <c r="AU109" i="7" s="1"/>
  <c r="B121" i="7"/>
  <c r="AU121" i="7" s="1"/>
  <c r="AU120" i="7"/>
  <c r="AU132" i="7"/>
  <c r="B133" i="7"/>
  <c r="AU133" i="7" s="1"/>
  <c r="AU173" i="7"/>
  <c r="B174" i="7"/>
  <c r="AU174" i="7" s="1"/>
  <c r="B165" i="7"/>
  <c r="AU165" i="7" s="1"/>
  <c r="AU164" i="7"/>
  <c r="B183" i="7"/>
  <c r="AU183" i="7" s="1"/>
  <c r="AU182" i="7"/>
  <c r="AU191" i="7"/>
  <c r="B192" i="7"/>
  <c r="AU192" i="7" s="1"/>
  <c r="B153" i="7"/>
  <c r="AU153" i="7" s="1"/>
  <c r="AU152" i="7"/>
  <c r="AU200" i="7"/>
  <c r="B201" i="7"/>
  <c r="AU201" i="7" s="1"/>
  <c r="AU161" i="7"/>
  <c r="B162" i="7"/>
  <c r="AU162" i="7" s="1"/>
  <c r="AZ169" i="7"/>
  <c r="AZ205" i="7"/>
  <c r="AZ199" i="7"/>
  <c r="AZ193" i="7"/>
  <c r="AZ187" i="7"/>
  <c r="AZ181" i="7"/>
  <c r="AZ175" i="7"/>
  <c r="AZ202" i="7"/>
  <c r="AZ196" i="7"/>
  <c r="AZ190" i="7"/>
  <c r="AZ184" i="7"/>
  <c r="AZ178" i="7"/>
  <c r="AZ172" i="7"/>
  <c r="AZ148" i="7"/>
  <c r="AZ157" i="7"/>
  <c r="AZ166" i="7"/>
  <c r="AZ160" i="7"/>
  <c r="AZ154" i="7"/>
  <c r="AZ151" i="7"/>
  <c r="AZ163" i="7"/>
  <c r="BA205" i="7"/>
  <c r="BA199" i="7"/>
  <c r="BA193" i="7"/>
  <c r="BA187" i="7"/>
  <c r="BA181" i="7"/>
  <c r="BA175" i="7"/>
  <c r="BA157" i="7"/>
  <c r="BA166" i="7"/>
  <c r="BA163" i="7"/>
  <c r="BA160" i="7"/>
  <c r="BA202" i="7"/>
  <c r="BA172" i="7"/>
  <c r="BA154" i="7"/>
  <c r="BA178" i="7"/>
  <c r="BA196" i="7"/>
  <c r="BA184" i="7"/>
  <c r="BA151" i="7"/>
  <c r="BA190" i="7"/>
  <c r="BA169" i="7"/>
  <c r="BA148" i="7"/>
  <c r="AU179" i="7"/>
  <c r="B180" i="7"/>
  <c r="AU180" i="7" s="1"/>
  <c r="B189" i="7"/>
  <c r="AU189" i="7" s="1"/>
  <c r="AU188" i="7"/>
  <c r="BC160" i="7"/>
  <c r="BC151" i="7"/>
  <c r="BC154" i="7"/>
  <c r="BC202" i="7"/>
  <c r="BC196" i="7"/>
  <c r="BC166" i="7"/>
  <c r="BC205" i="7"/>
  <c r="BC187" i="7"/>
  <c r="BC148" i="7"/>
  <c r="BC181" i="7"/>
  <c r="BC157" i="7"/>
  <c r="BC193" i="7"/>
  <c r="BC172" i="7"/>
  <c r="BC178" i="7"/>
  <c r="BC184" i="7"/>
  <c r="BC190" i="7"/>
  <c r="BC199" i="7"/>
  <c r="BC169" i="7"/>
  <c r="BC163" i="7"/>
  <c r="BC175" i="7"/>
  <c r="B150" i="7"/>
  <c r="AU150" i="7"/>
  <c r="AU149" i="7"/>
  <c r="AU197" i="7"/>
  <c r="B198" i="7"/>
  <c r="AU198" i="7" s="1"/>
  <c r="BD154" i="7"/>
  <c r="BD151" i="7"/>
  <c r="BD160" i="7"/>
  <c r="BD166" i="7"/>
  <c r="BD205" i="7"/>
  <c r="BD187" i="7"/>
  <c r="BD148" i="7"/>
  <c r="BD202" i="7"/>
  <c r="BD193" i="7"/>
  <c r="BD172" i="7"/>
  <c r="BD178" i="7"/>
  <c r="BD181" i="7"/>
  <c r="BD184" i="7"/>
  <c r="BD190" i="7"/>
  <c r="BD157" i="7"/>
  <c r="BD199" i="7"/>
  <c r="BD169" i="7"/>
  <c r="BD163" i="7"/>
  <c r="BD175" i="7"/>
  <c r="BD196" i="7"/>
  <c r="B159" i="7"/>
  <c r="AU159" i="7" s="1"/>
  <c r="AU158" i="7"/>
  <c r="B207" i="7"/>
  <c r="AU207" i="7" s="1"/>
  <c r="AU206" i="7"/>
  <c r="B168" i="7"/>
  <c r="AU168" i="7" s="1"/>
  <c r="AU167" i="7"/>
  <c r="B177" i="7"/>
  <c r="AU177" i="7" s="1"/>
  <c r="AU176" i="7"/>
  <c r="BG160" i="7"/>
  <c r="BG166" i="7"/>
  <c r="BG148" i="7"/>
  <c r="BG202" i="7"/>
  <c r="BG196" i="7"/>
  <c r="BG190" i="7"/>
  <c r="BG184" i="7"/>
  <c r="BG178" i="7"/>
  <c r="BG172" i="7"/>
  <c r="BG205" i="7"/>
  <c r="BG199" i="7"/>
  <c r="BG193" i="7"/>
  <c r="BG187" i="7"/>
  <c r="BG181" i="7"/>
  <c r="BG175" i="7"/>
  <c r="BG154" i="7"/>
  <c r="BG169" i="7"/>
  <c r="BG163" i="7"/>
  <c r="BG151" i="7"/>
  <c r="BG157" i="7"/>
  <c r="AU185" i="7"/>
  <c r="B186" i="7"/>
  <c r="AU186" i="7" s="1"/>
  <c r="BH166" i="7"/>
  <c r="BH202" i="7"/>
  <c r="BH196" i="7"/>
  <c r="BH190" i="7"/>
  <c r="BH184" i="7"/>
  <c r="BH178" i="7"/>
  <c r="BH172" i="7"/>
  <c r="BH148" i="7"/>
  <c r="BH205" i="7"/>
  <c r="BH199" i="7"/>
  <c r="BH193" i="7"/>
  <c r="BH187" i="7"/>
  <c r="BH181" i="7"/>
  <c r="BH175" i="7"/>
  <c r="BH160" i="7"/>
  <c r="BH154" i="7"/>
  <c r="BH169" i="7"/>
  <c r="BH163" i="7"/>
  <c r="BH151" i="7"/>
  <c r="BH157" i="7"/>
  <c r="B195" i="7"/>
  <c r="AU195" i="7" s="1"/>
  <c r="AU194" i="7"/>
  <c r="L202" i="7"/>
  <c r="BG200" i="7"/>
  <c r="BI202" i="7"/>
  <c r="BI196" i="7"/>
  <c r="BI190" i="7"/>
  <c r="BI184" i="7"/>
  <c r="BI178" i="7"/>
  <c r="BI172" i="7"/>
  <c r="BI148" i="7"/>
  <c r="BI193" i="7"/>
  <c r="BI160" i="7"/>
  <c r="BI154" i="7"/>
  <c r="BI199" i="7"/>
  <c r="BI169" i="7"/>
  <c r="BI163" i="7"/>
  <c r="BI151" i="7"/>
  <c r="BI175" i="7"/>
  <c r="BI157" i="7"/>
  <c r="BI181" i="7"/>
  <c r="BI166" i="7"/>
  <c r="BI205" i="7"/>
  <c r="BI187" i="7"/>
  <c r="AU155" i="7"/>
  <c r="B156" i="7"/>
  <c r="AU156" i="7" s="1"/>
  <c r="AU203" i="7"/>
  <c r="B204" i="7"/>
  <c r="AU204" i="7" s="1"/>
  <c r="AU170" i="7"/>
  <c r="B171" i="7"/>
  <c r="AU171" i="7" s="1"/>
  <c r="AI86" i="6"/>
  <c r="CA98" i="6"/>
  <c r="CA86" i="6"/>
  <c r="CA35" i="6"/>
  <c r="CA36" i="6"/>
  <c r="CI35" i="6"/>
  <c r="CE86" i="6"/>
  <c r="CC60" i="6"/>
  <c r="CF86" i="6"/>
  <c r="CD60" i="6"/>
  <c r="CF98" i="6"/>
  <c r="CC36" i="6"/>
  <c r="CE60" i="6"/>
  <c r="CC87" i="6"/>
  <c r="CI98" i="6"/>
  <c r="CD36" i="6"/>
  <c r="CF60" i="6"/>
  <c r="CD87" i="6"/>
  <c r="CK98" i="6"/>
  <c r="CE36" i="6"/>
  <c r="CG60" i="6"/>
  <c r="CE87" i="6"/>
  <c r="CF36" i="6"/>
  <c r="CI60" i="6"/>
  <c r="CF87" i="6"/>
  <c r="CG36" i="6"/>
  <c r="CH36" i="6"/>
  <c r="CI36" i="6"/>
  <c r="CK36" i="6"/>
  <c r="CC35" i="6"/>
  <c r="CD35" i="6"/>
  <c r="CF35" i="6"/>
  <c r="CC86" i="6"/>
  <c r="CG35" i="6"/>
  <c r="CB87" i="6"/>
  <c r="CL185" i="6"/>
  <c r="CG98" i="6"/>
  <c r="CH185" i="6"/>
  <c r="CB36" i="6"/>
  <c r="CH98" i="6"/>
  <c r="CI185" i="6"/>
  <c r="CJ60" i="13"/>
  <c r="CB35" i="6"/>
  <c r="CA87" i="6"/>
  <c r="CJ98" i="6"/>
  <c r="CK185" i="6"/>
  <c r="K153" i="6"/>
  <c r="O169" i="6"/>
  <c r="CL98" i="6"/>
  <c r="CA37" i="13"/>
  <c r="CI86" i="13"/>
  <c r="CJ185" i="6"/>
  <c r="CB86" i="6"/>
  <c r="CH35" i="6"/>
  <c r="CJ36" i="6"/>
  <c r="CH60" i="6"/>
  <c r="CG87" i="6"/>
  <c r="CA35" i="13"/>
  <c r="CH87" i="6"/>
  <c r="CA98" i="13"/>
  <c r="CJ35" i="6"/>
  <c r="CL36" i="6"/>
  <c r="CJ60" i="6"/>
  <c r="CG86" i="6"/>
  <c r="CI87" i="6"/>
  <c r="CB98" i="6"/>
  <c r="CC185" i="6"/>
  <c r="X2" i="6"/>
  <c r="G169" i="6"/>
  <c r="CK35" i="6"/>
  <c r="CK60" i="6"/>
  <c r="CH86" i="6"/>
  <c r="CJ87" i="6"/>
  <c r="CC98" i="6"/>
  <c r="CD185" i="6"/>
  <c r="CF36" i="13"/>
  <c r="CK71" i="13"/>
  <c r="Y2" i="6"/>
  <c r="H169" i="6"/>
  <c r="CL35" i="6"/>
  <c r="CL60" i="6"/>
  <c r="CI86" i="6"/>
  <c r="CK87" i="6"/>
  <c r="CD98" i="6"/>
  <c r="CE185" i="6"/>
  <c r="CJ86" i="6"/>
  <c r="CL87" i="6"/>
  <c r="CE98" i="6"/>
  <c r="CF185" i="6"/>
  <c r="L5" i="7"/>
  <c r="CD87" i="13"/>
  <c r="CK86" i="6"/>
  <c r="CG185" i="6"/>
  <c r="CL65" i="13"/>
  <c r="L190" i="7"/>
  <c r="I193" i="7"/>
  <c r="L193" i="7"/>
  <c r="J107" i="7"/>
  <c r="L140" i="7"/>
  <c r="AI36" i="6"/>
  <c r="CF65" i="13"/>
  <c r="AI35" i="6"/>
  <c r="CD86" i="13"/>
  <c r="AI185" i="6"/>
  <c r="AI87" i="6"/>
  <c r="CD65" i="13"/>
  <c r="CG37" i="13"/>
  <c r="R134" i="3"/>
  <c r="CC87" i="13"/>
  <c r="CJ35" i="13"/>
  <c r="I169" i="7"/>
  <c r="AI98" i="6"/>
  <c r="CD98" i="13"/>
  <c r="CM87" i="13"/>
  <c r="AI60" i="6"/>
  <c r="CJ36" i="13"/>
  <c r="CK36" i="13"/>
  <c r="R135" i="3"/>
  <c r="R136" i="3"/>
  <c r="R137" i="3"/>
  <c r="R130" i="3"/>
  <c r="R138" i="3"/>
  <c r="R131" i="3"/>
  <c r="R139" i="3"/>
  <c r="R132" i="3"/>
  <c r="R133" i="3"/>
  <c r="CF35" i="13"/>
  <c r="CL71" i="13"/>
  <c r="CC98" i="13"/>
  <c r="CL35" i="13"/>
  <c r="CA36" i="13"/>
  <c r="CH36" i="13"/>
  <c r="CH60" i="13"/>
  <c r="CE98" i="13"/>
  <c r="CI60" i="13"/>
  <c r="CI98" i="13"/>
  <c r="CI37" i="13"/>
  <c r="CK60" i="13"/>
  <c r="CD71" i="13"/>
  <c r="CE86" i="13"/>
  <c r="CK98" i="13"/>
  <c r="CK37" i="13"/>
  <c r="CH65" i="13"/>
  <c r="CF71" i="13"/>
  <c r="CF87" i="13"/>
  <c r="CI65" i="13"/>
  <c r="CH71" i="13"/>
  <c r="CG87" i="13"/>
  <c r="CK35" i="13"/>
  <c r="CI36" i="13"/>
  <c r="CH37" i="13"/>
  <c r="CG65" i="13"/>
  <c r="CG71" i="13"/>
  <c r="CF86" i="13"/>
  <c r="CE87" i="13"/>
  <c r="CB98" i="13"/>
  <c r="CJ98" i="13"/>
  <c r="CE35" i="13"/>
  <c r="CJ37" i="13"/>
  <c r="CD60" i="13"/>
  <c r="CL60" i="13"/>
  <c r="CI71" i="13"/>
  <c r="CJ86" i="13"/>
  <c r="CL98" i="13"/>
  <c r="CB36" i="13"/>
  <c r="CL36" i="13"/>
  <c r="CE60" i="13"/>
  <c r="CM60" i="13"/>
  <c r="CB65" i="13"/>
  <c r="CK65" i="13"/>
  <c r="CJ71" i="13"/>
  <c r="CA86" i="13"/>
  <c r="CK86" i="13"/>
  <c r="CH87" i="13"/>
  <c r="CG35" i="13"/>
  <c r="CD36" i="13"/>
  <c r="CM36" i="13"/>
  <c r="CD37" i="13"/>
  <c r="CL37" i="13"/>
  <c r="CF60" i="13"/>
  <c r="CC65" i="13"/>
  <c r="CC71" i="13"/>
  <c r="CB86" i="13"/>
  <c r="CL86" i="13"/>
  <c r="CI87" i="13"/>
  <c r="CF98" i="13"/>
  <c r="CH35" i="13"/>
  <c r="CE37" i="13"/>
  <c r="CM37" i="13"/>
  <c r="CG60" i="13"/>
  <c r="CM65" i="13"/>
  <c r="CC86" i="13"/>
  <c r="CM86" i="13"/>
  <c r="CA87" i="13"/>
  <c r="CK87" i="13"/>
  <c r="CG98" i="13"/>
  <c r="CI35" i="13"/>
  <c r="CG36" i="13"/>
  <c r="CF37" i="13"/>
  <c r="CE65" i="13"/>
  <c r="CE71" i="13"/>
  <c r="CM71" i="13"/>
  <c r="CB87" i="13"/>
  <c r="CL87" i="13"/>
  <c r="CH98" i="13"/>
  <c r="CJ65" i="13"/>
  <c r="CJ87" i="13"/>
  <c r="CH86" i="13"/>
  <c r="CG86" i="13"/>
  <c r="CE36" i="13"/>
  <c r="CD35" i="13"/>
  <c r="CC35" i="13"/>
  <c r="CC36" i="13"/>
  <c r="CC60" i="13"/>
  <c r="CC37" i="13"/>
  <c r="CB37" i="13"/>
  <c r="CB35" i="13"/>
  <c r="CA65" i="13"/>
  <c r="L110" i="7"/>
  <c r="E134" i="13"/>
  <c r="J137" i="19" s="1"/>
  <c r="L119" i="7"/>
  <c r="L151" i="7"/>
  <c r="L169" i="7"/>
  <c r="J181" i="7"/>
  <c r="L187" i="7"/>
  <c r="L181" i="7"/>
  <c r="K190" i="7"/>
  <c r="L205" i="7"/>
  <c r="L101" i="7"/>
  <c r="L107" i="7"/>
  <c r="L131" i="7"/>
  <c r="J178" i="7"/>
  <c r="L184" i="7"/>
  <c r="L160" i="7"/>
  <c r="H160" i="7"/>
  <c r="J166" i="7"/>
  <c r="L172" i="7"/>
  <c r="L208" i="7"/>
  <c r="L122" i="7"/>
  <c r="J151" i="7"/>
  <c r="K178" i="7"/>
  <c r="L92" i="7"/>
  <c r="L98" i="7"/>
  <c r="H98" i="7"/>
  <c r="G190" i="7"/>
  <c r="I157" i="7"/>
  <c r="L166" i="7"/>
  <c r="L178" i="7"/>
  <c r="J208" i="7"/>
  <c r="L89" i="7"/>
  <c r="L95" i="7"/>
  <c r="L125" i="7"/>
  <c r="J169" i="7"/>
  <c r="L199" i="7"/>
  <c r="L104" i="7"/>
  <c r="L128" i="7"/>
  <c r="L175" i="7"/>
  <c r="L196" i="7"/>
  <c r="J202" i="7"/>
  <c r="G125" i="7"/>
  <c r="H134" i="7"/>
  <c r="J199" i="7"/>
  <c r="J128" i="7"/>
  <c r="L163" i="7"/>
  <c r="L86" i="7"/>
  <c r="H116" i="7"/>
  <c r="K196" i="7"/>
  <c r="L157" i="7"/>
  <c r="K205" i="7"/>
  <c r="L83" i="7"/>
  <c r="L134" i="7"/>
  <c r="L154" i="7"/>
  <c r="G178" i="7"/>
  <c r="L116" i="7"/>
  <c r="L137" i="7"/>
  <c r="J119" i="7"/>
  <c r="J116" i="7"/>
  <c r="J190" i="7"/>
  <c r="I122" i="7"/>
  <c r="K134" i="7"/>
  <c r="G92" i="7"/>
  <c r="G128" i="7"/>
  <c r="J92" i="7"/>
  <c r="I5" i="7"/>
  <c r="K154" i="7"/>
  <c r="J154" i="7"/>
  <c r="G154" i="7"/>
  <c r="J160" i="7"/>
  <c r="J187" i="7"/>
  <c r="J86" i="7"/>
  <c r="J101" i="7"/>
  <c r="K104" i="7"/>
  <c r="J140" i="7"/>
  <c r="J83" i="7"/>
  <c r="K86" i="7"/>
  <c r="I107" i="7"/>
  <c r="H131" i="7"/>
  <c r="J163" i="7"/>
  <c r="K160" i="7"/>
  <c r="K169" i="7"/>
  <c r="K163" i="7"/>
  <c r="K184" i="7"/>
  <c r="J193" i="7"/>
  <c r="J196" i="7"/>
  <c r="G202" i="7"/>
  <c r="I86" i="7"/>
  <c r="K92" i="7"/>
  <c r="G95" i="7"/>
  <c r="K119" i="7"/>
  <c r="K131" i="7"/>
  <c r="F163" i="7"/>
  <c r="K175" i="7"/>
  <c r="K181" i="7"/>
  <c r="H208" i="7"/>
  <c r="K110" i="7"/>
  <c r="K116" i="7"/>
  <c r="I125" i="7"/>
  <c r="J98" i="7"/>
  <c r="K101" i="7"/>
  <c r="H104" i="7"/>
  <c r="I119" i="7"/>
  <c r="K128" i="7"/>
  <c r="J134" i="7"/>
  <c r="J137" i="7"/>
  <c r="K140" i="7"/>
  <c r="K151" i="7"/>
  <c r="K166" i="7"/>
  <c r="G166" i="7"/>
  <c r="I181" i="7"/>
  <c r="K193" i="7"/>
  <c r="J95" i="7"/>
  <c r="K98" i="7"/>
  <c r="I110" i="7"/>
  <c r="J122" i="7"/>
  <c r="H151" i="7"/>
  <c r="J175" i="7"/>
  <c r="J89" i="7"/>
  <c r="K107" i="7"/>
  <c r="K122" i="7"/>
  <c r="J157" i="7"/>
  <c r="J172" i="7"/>
  <c r="K187" i="7"/>
  <c r="K202" i="7"/>
  <c r="K89" i="7"/>
  <c r="K95" i="7"/>
  <c r="K157" i="7"/>
  <c r="K172" i="7"/>
  <c r="K83" i="7"/>
  <c r="J125" i="7"/>
  <c r="K208" i="7"/>
  <c r="I98" i="7"/>
  <c r="J104" i="7"/>
  <c r="J110" i="7"/>
  <c r="K125" i="7"/>
  <c r="J131" i="7"/>
  <c r="K137" i="7"/>
  <c r="J184" i="7"/>
  <c r="K199" i="7"/>
  <c r="J205" i="7"/>
  <c r="I140" i="7"/>
  <c r="I92" i="7"/>
  <c r="G98" i="7"/>
  <c r="H107" i="7"/>
  <c r="H119" i="7"/>
  <c r="I128" i="7"/>
  <c r="H137" i="7"/>
  <c r="I137" i="7"/>
  <c r="H172" i="7"/>
  <c r="H184" i="7"/>
  <c r="H196" i="7"/>
  <c r="G157" i="7"/>
  <c r="G169" i="7"/>
  <c r="G181" i="7"/>
  <c r="I184" i="7"/>
  <c r="G193" i="7"/>
  <c r="I196" i="7"/>
  <c r="G205" i="7"/>
  <c r="H181" i="7"/>
  <c r="H205" i="7"/>
  <c r="I205" i="7"/>
  <c r="G86" i="7"/>
  <c r="H95" i="7"/>
  <c r="I104" i="7"/>
  <c r="G110" i="7"/>
  <c r="I116" i="7"/>
  <c r="G122" i="7"/>
  <c r="I134" i="7"/>
  <c r="G140" i="7"/>
  <c r="I160" i="7"/>
  <c r="I172" i="7"/>
  <c r="I208" i="7"/>
  <c r="I95" i="7"/>
  <c r="G101" i="7"/>
  <c r="H110" i="7"/>
  <c r="H122" i="7"/>
  <c r="G131" i="7"/>
  <c r="H140" i="7"/>
  <c r="H157" i="7"/>
  <c r="H169" i="7"/>
  <c r="H193" i="7"/>
  <c r="H92" i="7"/>
  <c r="G107" i="7"/>
  <c r="G119" i="7"/>
  <c r="H128" i="7"/>
  <c r="I131" i="7"/>
  <c r="G137" i="7"/>
  <c r="H154" i="7"/>
  <c r="H166" i="7"/>
  <c r="H178" i="7"/>
  <c r="F181" i="7"/>
  <c r="H190" i="7"/>
  <c r="H202" i="7"/>
  <c r="G151" i="7"/>
  <c r="I154" i="7"/>
  <c r="G163" i="7"/>
  <c r="I166" i="7"/>
  <c r="G175" i="7"/>
  <c r="I178" i="7"/>
  <c r="G187" i="7"/>
  <c r="I190" i="7"/>
  <c r="G199" i="7"/>
  <c r="I202" i="7"/>
  <c r="H163" i="7"/>
  <c r="H175" i="7"/>
  <c r="H187" i="7"/>
  <c r="H199" i="7"/>
  <c r="G104" i="7"/>
  <c r="G116" i="7"/>
  <c r="H125" i="7"/>
  <c r="G134" i="7"/>
  <c r="I151" i="7"/>
  <c r="G160" i="7"/>
  <c r="I163" i="7"/>
  <c r="G172" i="7"/>
  <c r="I175" i="7"/>
  <c r="G184" i="7"/>
  <c r="I187" i="7"/>
  <c r="G196" i="7"/>
  <c r="I199" i="7"/>
  <c r="G208" i="7"/>
  <c r="H89" i="7"/>
  <c r="I101" i="7"/>
  <c r="I89" i="7"/>
  <c r="G83" i="7"/>
  <c r="H83" i="7"/>
  <c r="I83" i="7"/>
  <c r="G89" i="7"/>
  <c r="H101" i="7"/>
  <c r="AI207" i="13"/>
  <c r="AI219" i="13"/>
  <c r="H86" i="7"/>
  <c r="E166" i="7"/>
  <c r="D169" i="7"/>
  <c r="CI62" i="13"/>
  <c r="F134" i="13"/>
  <c r="L137" i="19" s="1"/>
  <c r="I113" i="7"/>
  <c r="AI200" i="13"/>
  <c r="CM62" i="13"/>
  <c r="CE62" i="13"/>
  <c r="CI66" i="13"/>
  <c r="CF62" i="13"/>
  <c r="CJ66" i="13"/>
  <c r="CG62" i="13"/>
  <c r="CC66" i="13"/>
  <c r="CK66" i="13"/>
  <c r="CH62" i="13"/>
  <c r="CD66" i="13"/>
  <c r="CL66" i="13"/>
  <c r="CE66" i="13"/>
  <c r="CM66" i="13"/>
  <c r="CJ62" i="13"/>
  <c r="CF66" i="13"/>
  <c r="CC62" i="13"/>
  <c r="CK62" i="13"/>
  <c r="CG66" i="13"/>
  <c r="CD62" i="13"/>
  <c r="CL62" i="13"/>
  <c r="CH66" i="13"/>
  <c r="F134" i="7"/>
  <c r="F140" i="7"/>
  <c r="D151" i="7"/>
  <c r="F154" i="7"/>
  <c r="D160" i="7"/>
  <c r="F172" i="7"/>
  <c r="AI190" i="13"/>
  <c r="AI193" i="13"/>
  <c r="F190" i="7"/>
  <c r="E154" i="7"/>
  <c r="F199" i="7"/>
  <c r="E202" i="7"/>
  <c r="D83" i="7"/>
  <c r="D95" i="7"/>
  <c r="D107" i="7"/>
  <c r="M113" i="7"/>
  <c r="E184" i="7"/>
  <c r="F86" i="7"/>
  <c r="F92" i="7"/>
  <c r="F98" i="7"/>
  <c r="F110" i="7"/>
  <c r="N113" i="7"/>
  <c r="E128" i="7"/>
  <c r="F208" i="7"/>
  <c r="F122" i="7"/>
  <c r="F125" i="7"/>
  <c r="CC9" i="6"/>
  <c r="D119" i="17"/>
  <c r="CD6" i="6"/>
  <c r="E119" i="17"/>
  <c r="H2" i="12"/>
  <c r="F119" i="17"/>
  <c r="CF62" i="6"/>
  <c r="G119" i="17"/>
  <c r="CG71" i="6"/>
  <c r="H119" i="17"/>
  <c r="CH7" i="6"/>
  <c r="I119" i="17"/>
  <c r="CI7" i="6"/>
  <c r="J119" i="17"/>
  <c r="CJ58" i="6"/>
  <c r="K119" i="17"/>
  <c r="CK10" i="6"/>
  <c r="L119" i="17"/>
  <c r="CL10" i="6"/>
  <c r="M119" i="17"/>
  <c r="AI194" i="13"/>
  <c r="BL17" i="13"/>
  <c r="P134" i="16"/>
  <c r="AF137" i="19"/>
  <c r="P132" i="16"/>
  <c r="AF135" i="19"/>
  <c r="P136" i="16"/>
  <c r="AF139" i="19"/>
  <c r="P142" i="16"/>
  <c r="AF145" i="19"/>
  <c r="J134" i="16"/>
  <c r="T137" i="19"/>
  <c r="M134" i="16"/>
  <c r="Z137" i="19"/>
  <c r="G132" i="16"/>
  <c r="N135" i="19"/>
  <c r="N134" i="16"/>
  <c r="AB137" i="19"/>
  <c r="H132" i="16"/>
  <c r="P135" i="19"/>
  <c r="O134" i="16"/>
  <c r="AD137" i="19"/>
  <c r="I132" i="16"/>
  <c r="R135" i="19"/>
  <c r="J132" i="16"/>
  <c r="T135" i="19"/>
  <c r="K132" i="16"/>
  <c r="V135" i="19"/>
  <c r="M132" i="16"/>
  <c r="Z135" i="19"/>
  <c r="N132" i="16"/>
  <c r="AB135" i="19"/>
  <c r="O132" i="16"/>
  <c r="AD135" i="19"/>
  <c r="G134" i="13"/>
  <c r="D134" i="13"/>
  <c r="H137" i="19" s="1"/>
  <c r="H135" i="19"/>
  <c r="H134" i="16"/>
  <c r="P137" i="19"/>
  <c r="E142" i="13"/>
  <c r="J145" i="19" s="1"/>
  <c r="J139" i="19"/>
  <c r="F142" i="13"/>
  <c r="L145" i="19" s="1"/>
  <c r="L139" i="19"/>
  <c r="G136" i="16"/>
  <c r="N139" i="19"/>
  <c r="H136" i="16"/>
  <c r="P139" i="19"/>
  <c r="I136" i="16"/>
  <c r="R139" i="19"/>
  <c r="G142" i="16"/>
  <c r="N145" i="19"/>
  <c r="J136" i="16"/>
  <c r="T139" i="19"/>
  <c r="H142" i="16"/>
  <c r="P145" i="19"/>
  <c r="I142" i="16"/>
  <c r="R145" i="19"/>
  <c r="L136" i="16"/>
  <c r="X139" i="19"/>
  <c r="J142" i="16"/>
  <c r="T145" i="19"/>
  <c r="M136" i="16"/>
  <c r="Z139" i="19"/>
  <c r="O142" i="16"/>
  <c r="AD145" i="19"/>
  <c r="N136" i="16"/>
  <c r="AB139" i="19"/>
  <c r="O136" i="16"/>
  <c r="AD139" i="19"/>
  <c r="AI174" i="13"/>
  <c r="AI208" i="13"/>
  <c r="AI220" i="13"/>
  <c r="F101" i="7"/>
  <c r="Q139" i="5"/>
  <c r="Q131" i="5"/>
  <c r="S176" i="6"/>
  <c r="R177" i="9" s="1"/>
  <c r="Q135" i="5"/>
  <c r="S178" i="6"/>
  <c r="R179" i="9" s="1"/>
  <c r="S179" i="6"/>
  <c r="R180" i="9" s="1"/>
  <c r="Q138" i="5"/>
  <c r="K134" i="13"/>
  <c r="BE179" i="13"/>
  <c r="D178" i="7"/>
  <c r="CK26" i="6"/>
  <c r="CK19" i="6"/>
  <c r="CK24" i="6"/>
  <c r="L20" i="13"/>
  <c r="CF18" i="6"/>
  <c r="CF21" i="6"/>
  <c r="CE26" i="6"/>
  <c r="CE17" i="6"/>
  <c r="E26" i="9"/>
  <c r="P188" i="7"/>
  <c r="C210" i="7"/>
  <c r="F5" i="7"/>
  <c r="C122" i="7"/>
  <c r="D187" i="7"/>
  <c r="P105" i="7"/>
  <c r="D196" i="7"/>
  <c r="P206" i="7"/>
  <c r="Q191" i="7"/>
  <c r="D205" i="7"/>
  <c r="J113" i="7"/>
  <c r="P133" i="7"/>
  <c r="G142" i="7"/>
  <c r="P185" i="7"/>
  <c r="E190" i="7"/>
  <c r="H141" i="7"/>
  <c r="C98" i="7"/>
  <c r="O97" i="7"/>
  <c r="O98" i="7" s="1"/>
  <c r="Q173" i="7"/>
  <c r="F210" i="7"/>
  <c r="AI46" i="6"/>
  <c r="C128" i="7"/>
  <c r="O127" i="7"/>
  <c r="O128" i="7" s="1"/>
  <c r="P170" i="7"/>
  <c r="D172" i="7"/>
  <c r="F202" i="7"/>
  <c r="O85" i="7"/>
  <c r="O86" i="7" s="1"/>
  <c r="E107" i="7"/>
  <c r="P118" i="7"/>
  <c r="D128" i="7"/>
  <c r="E172" i="7"/>
  <c r="M157" i="9"/>
  <c r="L142" i="7"/>
  <c r="I210" i="7"/>
  <c r="E199" i="7"/>
  <c r="F184" i="7"/>
  <c r="AZ194" i="6"/>
  <c r="O172" i="7"/>
  <c r="O208" i="7"/>
  <c r="K210" i="7"/>
  <c r="BB194" i="6"/>
  <c r="D116" i="7"/>
  <c r="K148" i="7"/>
  <c r="L210" i="7"/>
  <c r="E181" i="7"/>
  <c r="BE194" i="6"/>
  <c r="E116" i="7"/>
  <c r="P203" i="7"/>
  <c r="E208" i="7"/>
  <c r="E35" i="10"/>
  <c r="AI185" i="13"/>
  <c r="AI175" i="13"/>
  <c r="AI95" i="13"/>
  <c r="CD20" i="6"/>
  <c r="CH17" i="6"/>
  <c r="AI213" i="13"/>
  <c r="AI189" i="13"/>
  <c r="K21" i="13"/>
  <c r="CD25" i="6"/>
  <c r="CJ25" i="6"/>
  <c r="M19" i="13"/>
  <c r="M19" i="16" s="1"/>
  <c r="CC19" i="6"/>
  <c r="CC20" i="6"/>
  <c r="H18" i="13"/>
  <c r="I17" i="13"/>
  <c r="P129" i="7"/>
  <c r="P138" i="7"/>
  <c r="F113" i="7"/>
  <c r="G113" i="7"/>
  <c r="F116" i="7"/>
  <c r="P117" i="7"/>
  <c r="C86" i="7"/>
  <c r="L209" i="7"/>
  <c r="F166" i="7"/>
  <c r="I209" i="7"/>
  <c r="Q155" i="7"/>
  <c r="P167" i="7"/>
  <c r="K209" i="7"/>
  <c r="P132" i="7"/>
  <c r="E83" i="7"/>
  <c r="D92" i="7"/>
  <c r="E92" i="7"/>
  <c r="Q129" i="7"/>
  <c r="R129" i="7" s="1"/>
  <c r="F89" i="7"/>
  <c r="E95" i="7"/>
  <c r="D101" i="7"/>
  <c r="F119" i="7"/>
  <c r="C134" i="7"/>
  <c r="P90" i="7"/>
  <c r="D104" i="7"/>
  <c r="C110" i="7"/>
  <c r="F128" i="7"/>
  <c r="D131" i="7"/>
  <c r="D140" i="7"/>
  <c r="M141" i="7"/>
  <c r="E104" i="7"/>
  <c r="D113" i="7"/>
  <c r="L113" i="7"/>
  <c r="E140" i="7"/>
  <c r="F104" i="7"/>
  <c r="Q108" i="7"/>
  <c r="R108" i="7" s="1"/>
  <c r="E113" i="7"/>
  <c r="F131" i="7"/>
  <c r="F137" i="7"/>
  <c r="E163" i="7"/>
  <c r="P152" i="7"/>
  <c r="AI225" i="13"/>
  <c r="AI201" i="13"/>
  <c r="AI76" i="13"/>
  <c r="AI77" i="13"/>
  <c r="AI58" i="13"/>
  <c r="AI86" i="13"/>
  <c r="BI20" i="13"/>
  <c r="BC180" i="13"/>
  <c r="AI202" i="13"/>
  <c r="N186" i="15"/>
  <c r="N141" i="15"/>
  <c r="AI122" i="13"/>
  <c r="AI214" i="13"/>
  <c r="AI226" i="13"/>
  <c r="M183" i="13"/>
  <c r="M183" i="16" s="1"/>
  <c r="K123" i="13"/>
  <c r="K123" i="16" s="1"/>
  <c r="AI103" i="13"/>
  <c r="N142" i="13"/>
  <c r="M142" i="13"/>
  <c r="AI136" i="13"/>
  <c r="F20" i="17" s="1"/>
  <c r="AI188" i="13"/>
  <c r="AI114" i="13"/>
  <c r="AI115" i="13"/>
  <c r="J116" i="13"/>
  <c r="J116" i="16" s="1"/>
  <c r="AI101" i="13"/>
  <c r="AI106" i="13"/>
  <c r="AI66" i="6"/>
  <c r="CM4" i="13"/>
  <c r="I116" i="13"/>
  <c r="I116" i="16" s="1"/>
  <c r="E136" i="16"/>
  <c r="BL23" i="13"/>
  <c r="AI89" i="13"/>
  <c r="AI107" i="13"/>
  <c r="D142" i="13"/>
  <c r="H145" i="19" s="1"/>
  <c r="AI176" i="13"/>
  <c r="CI12" i="13"/>
  <c r="F136" i="16"/>
  <c r="AI172" i="13"/>
  <c r="BH25" i="13"/>
  <c r="AI94" i="13"/>
  <c r="BI25" i="13"/>
  <c r="AI180" i="13"/>
  <c r="E132" i="16"/>
  <c r="AI121" i="13"/>
  <c r="F132" i="16"/>
  <c r="AI111" i="13"/>
  <c r="I134" i="13"/>
  <c r="AI181" i="13"/>
  <c r="AI200" i="6"/>
  <c r="J148" i="7"/>
  <c r="H5" i="7"/>
  <c r="CL2" i="13"/>
  <c r="AC2" i="13"/>
  <c r="CF2" i="13"/>
  <c r="G148" i="7"/>
  <c r="AI102" i="13"/>
  <c r="AI66" i="13"/>
  <c r="AI71" i="13"/>
  <c r="AI90" i="13"/>
  <c r="AI197" i="13"/>
  <c r="AI221" i="13"/>
  <c r="AI203" i="13"/>
  <c r="AI177" i="13"/>
  <c r="AI118" i="13"/>
  <c r="AI215" i="13"/>
  <c r="AI191" i="13"/>
  <c r="M116" i="13"/>
  <c r="M116" i="16" s="1"/>
  <c r="O116" i="13"/>
  <c r="O116" i="16" s="1"/>
  <c r="BI180" i="13"/>
  <c r="AI78" i="13"/>
  <c r="BK174" i="13"/>
  <c r="AI204" i="13"/>
  <c r="BC22" i="13"/>
  <c r="BI181" i="13"/>
  <c r="G195" i="13"/>
  <c r="G195" i="16" s="1"/>
  <c r="BE22" i="13"/>
  <c r="AI91" i="13"/>
  <c r="BG175" i="13"/>
  <c r="I195" i="13"/>
  <c r="I195" i="16" s="1"/>
  <c r="BI175" i="13"/>
  <c r="K195" i="13"/>
  <c r="K195" i="16" s="1"/>
  <c r="AI210" i="13"/>
  <c r="BD17" i="13"/>
  <c r="P96" i="13"/>
  <c r="P96" i="16" s="1"/>
  <c r="BK18" i="13"/>
  <c r="BE177" i="13"/>
  <c r="BI19" i="13"/>
  <c r="E116" i="13"/>
  <c r="E116" i="16" s="1"/>
  <c r="AI178" i="13"/>
  <c r="AI198" i="13"/>
  <c r="AI216" i="13"/>
  <c r="BG20" i="13"/>
  <c r="BI26" i="13"/>
  <c r="CM40" i="13"/>
  <c r="AI132" i="13"/>
  <c r="CM123" i="6"/>
  <c r="AI59" i="13"/>
  <c r="BL174" i="13"/>
  <c r="BB19" i="13"/>
  <c r="AF2" i="13"/>
  <c r="CI2" i="13"/>
  <c r="AB2" i="13"/>
  <c r="CH2" i="13"/>
  <c r="CG2" i="13"/>
  <c r="AA2" i="13"/>
  <c r="BJ24" i="13"/>
  <c r="BB22" i="13"/>
  <c r="BJ179" i="13"/>
  <c r="AI72" i="13"/>
  <c r="BE17" i="13"/>
  <c r="K96" i="13"/>
  <c r="K96" i="16" s="1"/>
  <c r="BF22" i="13"/>
  <c r="BD23" i="13"/>
  <c r="BL19" i="13"/>
  <c r="AI63" i="13"/>
  <c r="AI51" i="13"/>
  <c r="AI67" i="13"/>
  <c r="BJ20" i="13"/>
  <c r="H123" i="13"/>
  <c r="H123" i="16" s="1"/>
  <c r="CM100" i="13"/>
  <c r="AI100" i="13"/>
  <c r="AI87" i="13"/>
  <c r="AI92" i="13"/>
  <c r="D96" i="13"/>
  <c r="D96" i="16" s="1"/>
  <c r="AI62" i="13"/>
  <c r="AI48" i="13"/>
  <c r="AI52" i="13"/>
  <c r="AI54" i="13"/>
  <c r="AI57" i="13"/>
  <c r="AI79" i="13"/>
  <c r="AI60" i="13"/>
  <c r="BJ21" i="13"/>
  <c r="BB25" i="13"/>
  <c r="BI176" i="13"/>
  <c r="BH22" i="13"/>
  <c r="BE178" i="13"/>
  <c r="BE23" i="13"/>
  <c r="BK26" i="13"/>
  <c r="BA25" i="13"/>
  <c r="BI21" i="13"/>
  <c r="BD178" i="13"/>
  <c r="BK181" i="13"/>
  <c r="CM93" i="13"/>
  <c r="AI6" i="13"/>
  <c r="BE24" i="13"/>
  <c r="BC179" i="13"/>
  <c r="BI22" i="13"/>
  <c r="BL179" i="13"/>
  <c r="BC25" i="13"/>
  <c r="AI46" i="13"/>
  <c r="BA180" i="13"/>
  <c r="BE18" i="13"/>
  <c r="AZ19" i="13"/>
  <c r="BG23" i="13"/>
  <c r="BB177" i="13"/>
  <c r="BF17" i="13"/>
  <c r="AI182" i="13"/>
  <c r="AI215" i="6"/>
  <c r="G183" i="13"/>
  <c r="G183" i="16" s="1"/>
  <c r="CM116" i="6"/>
  <c r="L116" i="13"/>
  <c r="L116" i="16" s="1"/>
  <c r="P116" i="13"/>
  <c r="P116" i="16" s="1"/>
  <c r="AI112" i="13"/>
  <c r="AI41" i="6"/>
  <c r="AI38" i="6"/>
  <c r="AI40" i="13"/>
  <c r="BH23" i="13"/>
  <c r="BC20" i="13"/>
  <c r="BI17" i="13"/>
  <c r="BJ17" i="13"/>
  <c r="N5" i="7"/>
  <c r="CL66" i="6"/>
  <c r="CK66" i="6"/>
  <c r="CJ2" i="13"/>
  <c r="CE2" i="13"/>
  <c r="Y2" i="13"/>
  <c r="E5" i="7"/>
  <c r="CL62" i="6"/>
  <c r="CL71" i="6"/>
  <c r="CL65" i="6"/>
  <c r="CK65" i="6"/>
  <c r="CK71" i="6"/>
  <c r="M5" i="7"/>
  <c r="CK62" i="6"/>
  <c r="CJ65" i="6"/>
  <c r="CJ71" i="6"/>
  <c r="CJ62" i="6"/>
  <c r="CJ66" i="6"/>
  <c r="CI62" i="6"/>
  <c r="CI71" i="6"/>
  <c r="CI66" i="6"/>
  <c r="L169" i="13"/>
  <c r="L169" i="16" s="1"/>
  <c r="CI65" i="6"/>
  <c r="CH66" i="6"/>
  <c r="CH65" i="6"/>
  <c r="CH62" i="6"/>
  <c r="CH71" i="6"/>
  <c r="CG65" i="6"/>
  <c r="J169" i="13"/>
  <c r="J169" i="16" s="1"/>
  <c r="CG62" i="6"/>
  <c r="CG66" i="6"/>
  <c r="CF66" i="6"/>
  <c r="CF71" i="6"/>
  <c r="CF65" i="6"/>
  <c r="CE66" i="6"/>
  <c r="CE62" i="6"/>
  <c r="CE65" i="6"/>
  <c r="CE71" i="6"/>
  <c r="CD62" i="6"/>
  <c r="CD66" i="6"/>
  <c r="CD65" i="6"/>
  <c r="CD71" i="6"/>
  <c r="CC65" i="6"/>
  <c r="CC66" i="6"/>
  <c r="CC71" i="6"/>
  <c r="CC62" i="6"/>
  <c r="CB65" i="6"/>
  <c r="CA65" i="6"/>
  <c r="C135" i="9"/>
  <c r="E123" i="13"/>
  <c r="E123" i="16" s="1"/>
  <c r="G123" i="13"/>
  <c r="G123" i="16" s="1"/>
  <c r="O123" i="13"/>
  <c r="O123" i="16" s="1"/>
  <c r="AI113" i="13"/>
  <c r="D116" i="13"/>
  <c r="H116" i="13"/>
  <c r="H116" i="16" s="1"/>
  <c r="M108" i="13"/>
  <c r="M108" i="16" s="1"/>
  <c r="AI94" i="6"/>
  <c r="AI72" i="6"/>
  <c r="AI65" i="6"/>
  <c r="AI56" i="13"/>
  <c r="AI62" i="6"/>
  <c r="AI71" i="6"/>
  <c r="AI38" i="13"/>
  <c r="BB20" i="13"/>
  <c r="BF18" i="13"/>
  <c r="AI13" i="13"/>
  <c r="BJ22" i="13"/>
  <c r="BJ177" i="13"/>
  <c r="BD19" i="13"/>
  <c r="AI171" i="13"/>
  <c r="AI205" i="13"/>
  <c r="AI218" i="13"/>
  <c r="AI206" i="13"/>
  <c r="AI224" i="13"/>
  <c r="AI212" i="13"/>
  <c r="O227" i="13"/>
  <c r="O227" i="16" s="1"/>
  <c r="AI100" i="6"/>
  <c r="Q103" i="13"/>
  <c r="S103" i="20" s="1"/>
  <c r="R104" i="21" s="1"/>
  <c r="AI104" i="13"/>
  <c r="AI105" i="13"/>
  <c r="E108" i="13"/>
  <c r="E108" i="16" s="1"/>
  <c r="I108" i="13"/>
  <c r="I108" i="16" s="1"/>
  <c r="AI99" i="13"/>
  <c r="CM96" i="6"/>
  <c r="E96" i="13"/>
  <c r="E96" i="16" s="1"/>
  <c r="H96" i="13"/>
  <c r="H96" i="16" s="1"/>
  <c r="I96" i="13"/>
  <c r="I96" i="16" s="1"/>
  <c r="M96" i="13"/>
  <c r="M96" i="16" s="1"/>
  <c r="Q92" i="13"/>
  <c r="Q92" i="16" s="1"/>
  <c r="AI93" i="13"/>
  <c r="AI70" i="13"/>
  <c r="AI74" i="13"/>
  <c r="AI79" i="6"/>
  <c r="AI75" i="13"/>
  <c r="AI65" i="13"/>
  <c r="AI49" i="13"/>
  <c r="AI80" i="13"/>
  <c r="AI69" i="13"/>
  <c r="AI81" i="13"/>
  <c r="P82" i="13"/>
  <c r="P82" i="16" s="1"/>
  <c r="AI42" i="13"/>
  <c r="AI43" i="13"/>
  <c r="AI28" i="13"/>
  <c r="BB178" i="13"/>
  <c r="BJ180" i="13"/>
  <c r="BH26" i="13"/>
  <c r="CK4" i="13"/>
  <c r="BH181" i="13"/>
  <c r="AI5" i="13"/>
  <c r="BL24" i="13"/>
  <c r="AZ179" i="13"/>
  <c r="BB23" i="13"/>
  <c r="AI10" i="13"/>
  <c r="AI11" i="13"/>
  <c r="AZ18" i="13"/>
  <c r="P14" i="13"/>
  <c r="BL31" i="13" s="1"/>
  <c r="BD22" i="13"/>
  <c r="AZ173" i="13"/>
  <c r="BD177" i="13"/>
  <c r="BH20" i="13"/>
  <c r="BJ25" i="13"/>
  <c r="BL18" i="13"/>
  <c r="AZ24" i="13"/>
  <c r="W30" i="18"/>
  <c r="Q36" i="5"/>
  <c r="Q60" i="5"/>
  <c r="Q87" i="5"/>
  <c r="E108" i="5"/>
  <c r="S21" i="6"/>
  <c r="R22" i="9" s="1"/>
  <c r="Q81" i="5"/>
  <c r="K108" i="5"/>
  <c r="S7" i="6"/>
  <c r="R8" i="9" s="1"/>
  <c r="U131" i="3"/>
  <c r="AS173" i="6" s="1"/>
  <c r="Q42" i="5"/>
  <c r="Q51" i="5"/>
  <c r="Q66" i="5"/>
  <c r="L108" i="5"/>
  <c r="D116" i="5"/>
  <c r="Q134" i="5"/>
  <c r="Q164" i="5"/>
  <c r="S44" i="6"/>
  <c r="R45" i="9" s="1"/>
  <c r="S105" i="6"/>
  <c r="R106" i="9" s="1"/>
  <c r="I116" i="5"/>
  <c r="E123" i="5"/>
  <c r="Q140" i="5"/>
  <c r="L185" i="5"/>
  <c r="S73" i="6"/>
  <c r="R74" i="9" s="1"/>
  <c r="U24" i="3"/>
  <c r="AS24" i="6" s="1"/>
  <c r="Q47" i="5"/>
  <c r="Q57" i="5"/>
  <c r="Q72" i="5"/>
  <c r="P116" i="5"/>
  <c r="S36" i="6"/>
  <c r="R37" i="9" s="1"/>
  <c r="S57" i="6"/>
  <c r="R58" i="9" s="1"/>
  <c r="S66" i="6"/>
  <c r="R67" i="9" s="1"/>
  <c r="S182" i="6"/>
  <c r="R183" i="9" s="1"/>
  <c r="K27" i="5"/>
  <c r="Q78" i="5"/>
  <c r="Q120" i="5"/>
  <c r="M141" i="5"/>
  <c r="Q176" i="5"/>
  <c r="S88" i="6"/>
  <c r="R89" i="9" s="1"/>
  <c r="L27" i="5"/>
  <c r="Q39" i="5"/>
  <c r="Q48" i="5"/>
  <c r="Q161" i="5"/>
  <c r="AA187" i="18"/>
  <c r="E96" i="5"/>
  <c r="Q114" i="5"/>
  <c r="S51" i="6"/>
  <c r="R52" i="9" s="1"/>
  <c r="S77" i="6"/>
  <c r="R78" i="9" s="1"/>
  <c r="Q35" i="5"/>
  <c r="Q54" i="5"/>
  <c r="Q59" i="5"/>
  <c r="Q69" i="5"/>
  <c r="L96" i="5"/>
  <c r="S101" i="6"/>
  <c r="R102" i="9" s="1"/>
  <c r="Q24" i="5"/>
  <c r="Q111" i="5"/>
  <c r="H153" i="5"/>
  <c r="Q5" i="5"/>
  <c r="Q75" i="5"/>
  <c r="Q102" i="5"/>
  <c r="J153" i="5"/>
  <c r="Q173" i="5"/>
  <c r="S16" i="6"/>
  <c r="R17" i="9" s="1"/>
  <c r="S53" i="6"/>
  <c r="R54" i="9" s="1"/>
  <c r="S92" i="6"/>
  <c r="R93" i="9" s="1"/>
  <c r="CL4" i="13"/>
  <c r="K153" i="13"/>
  <c r="G153" i="13" s="1"/>
  <c r="CK12" i="6"/>
  <c r="CJ12" i="6"/>
  <c r="CI39" i="13"/>
  <c r="CG7" i="13"/>
  <c r="CD69" i="6"/>
  <c r="CD4" i="6"/>
  <c r="CD10" i="6"/>
  <c r="CD5" i="6"/>
  <c r="BI24" i="13"/>
  <c r="BA177" i="13"/>
  <c r="BG174" i="13"/>
  <c r="BF25" i="13"/>
  <c r="BK23" i="13"/>
  <c r="BG19" i="13"/>
  <c r="BI179" i="13"/>
  <c r="BB175" i="13"/>
  <c r="BI177" i="13"/>
  <c r="BI173" i="13"/>
  <c r="BD176" i="13"/>
  <c r="CF11" i="13"/>
  <c r="BJ176" i="13"/>
  <c r="BG178" i="13"/>
  <c r="BG180" i="13"/>
  <c r="BD174" i="13"/>
  <c r="BH178" i="13"/>
  <c r="AI11" i="6"/>
  <c r="BJ175" i="13"/>
  <c r="AZ174" i="13"/>
  <c r="AI12" i="6"/>
  <c r="BB21" i="13"/>
  <c r="BF180" i="13"/>
  <c r="BH24" i="13"/>
  <c r="BD26" i="13"/>
  <c r="BD175" i="13"/>
  <c r="BH179" i="13"/>
  <c r="BD181" i="13"/>
  <c r="BY17" i="6"/>
  <c r="BK172" i="13"/>
  <c r="BW19" i="6"/>
  <c r="BJ172" i="13"/>
  <c r="CJ18" i="6"/>
  <c r="BT23" i="6"/>
  <c r="J21" i="9"/>
  <c r="CH22" i="6"/>
  <c r="BS20" i="6"/>
  <c r="CG20" i="6"/>
  <c r="BE172" i="13"/>
  <c r="BR24" i="6"/>
  <c r="BQ25" i="6"/>
  <c r="G21" i="9"/>
  <c r="H21" i="13"/>
  <c r="H21" i="16" s="1"/>
  <c r="BP24" i="6"/>
  <c r="E24" i="9"/>
  <c r="BN17" i="6"/>
  <c r="L142" i="13"/>
  <c r="F108" i="13"/>
  <c r="F108" i="16" s="1"/>
  <c r="AI173" i="13"/>
  <c r="AI223" i="13"/>
  <c r="AI186" i="13"/>
  <c r="AI211" i="13"/>
  <c r="AI88" i="13"/>
  <c r="BB176" i="13"/>
  <c r="AI120" i="13"/>
  <c r="AI217" i="13"/>
  <c r="AI8" i="13"/>
  <c r="AZ17" i="13"/>
  <c r="BC18" i="13"/>
  <c r="BB24" i="13"/>
  <c r="AI39" i="13"/>
  <c r="AZ172" i="13"/>
  <c r="BE173" i="13"/>
  <c r="BI174" i="13"/>
  <c r="BD18" i="13"/>
  <c r="BA22" i="13"/>
  <c r="BC24" i="13"/>
  <c r="BE26" i="13"/>
  <c r="AI53" i="13"/>
  <c r="BC176" i="13"/>
  <c r="BJ181" i="13"/>
  <c r="BF24" i="13"/>
  <c r="BG25" i="13"/>
  <c r="BG172" i="13"/>
  <c r="BJ173" i="13"/>
  <c r="BK177" i="13"/>
  <c r="Q12" i="13"/>
  <c r="BH172" i="13"/>
  <c r="BF179" i="13"/>
  <c r="CM91" i="13"/>
  <c r="AI12" i="13"/>
  <c r="BG17" i="13"/>
  <c r="BJ18" i="13"/>
  <c r="BD21" i="13"/>
  <c r="BJ26" i="13"/>
  <c r="BA44" i="13"/>
  <c r="BL173" i="13"/>
  <c r="BC175" i="13"/>
  <c r="CL9" i="13"/>
  <c r="BB181" i="13"/>
  <c r="BK17" i="13"/>
  <c r="BD20" i="13"/>
  <c r="AI47" i="13"/>
  <c r="AI61" i="13"/>
  <c r="BC177" i="13"/>
  <c r="BC181" i="13"/>
  <c r="Q116" i="12"/>
  <c r="Q116" i="15" s="1"/>
  <c r="AI4" i="13"/>
  <c r="BK22" i="13"/>
  <c r="BB26" i="13"/>
  <c r="BC173" i="13"/>
  <c r="BE174" i="13"/>
  <c r="BE181" i="13"/>
  <c r="BE19" i="13"/>
  <c r="BL21" i="13"/>
  <c r="BC26" i="13"/>
  <c r="BD173" i="13"/>
  <c r="BF177" i="13"/>
  <c r="BK178" i="13"/>
  <c r="CM63" i="13"/>
  <c r="AI50" i="13"/>
  <c r="CM78" i="13"/>
  <c r="AI64" i="13"/>
  <c r="AI55" i="13"/>
  <c r="CM5" i="13"/>
  <c r="BD172" i="13"/>
  <c r="AI16" i="13"/>
  <c r="AI226" i="6"/>
  <c r="AI224" i="6"/>
  <c r="N195" i="13"/>
  <c r="N195" i="16" s="1"/>
  <c r="AI194" i="6"/>
  <c r="AI192" i="13"/>
  <c r="M184" i="9"/>
  <c r="Q122" i="13"/>
  <c r="S122" i="20" s="1"/>
  <c r="R123" i="21" s="1"/>
  <c r="L123" i="13"/>
  <c r="L123" i="16" s="1"/>
  <c r="N123" i="13"/>
  <c r="N123" i="16" s="1"/>
  <c r="CM114" i="13"/>
  <c r="CM108" i="6"/>
  <c r="AI99" i="6"/>
  <c r="AI88" i="6"/>
  <c r="CM52" i="13"/>
  <c r="CG74" i="13"/>
  <c r="AI67" i="6"/>
  <c r="CM53" i="13"/>
  <c r="CM64" i="13"/>
  <c r="BH44" i="13"/>
  <c r="L45" i="13"/>
  <c r="F45" i="13"/>
  <c r="AI41" i="13"/>
  <c r="BQ19" i="6"/>
  <c r="BT19" i="6"/>
  <c r="BO21" i="6"/>
  <c r="BB29" i="6"/>
  <c r="AI10" i="6"/>
  <c r="BO22" i="6"/>
  <c r="BC29" i="6"/>
  <c r="BO17" i="6"/>
  <c r="BE29" i="6"/>
  <c r="BU17" i="6"/>
  <c r="BQ20" i="6"/>
  <c r="AI4" i="6"/>
  <c r="J18" i="13"/>
  <c r="J18" i="16" s="1"/>
  <c r="BO23" i="6"/>
  <c r="CM6" i="13"/>
  <c r="CM11" i="13"/>
  <c r="U100" i="10"/>
  <c r="AI6" i="6"/>
  <c r="S25" i="13"/>
  <c r="S25" i="16" s="1"/>
  <c r="S74" i="13"/>
  <c r="S74" i="16" s="1"/>
  <c r="E109" i="9"/>
  <c r="O117" i="9"/>
  <c r="I34" i="10"/>
  <c r="M156" i="9"/>
  <c r="BB145" i="19"/>
  <c r="Q95" i="10"/>
  <c r="Q99" i="10" s="1"/>
  <c r="H241" i="7"/>
  <c r="H3" i="9"/>
  <c r="I2" i="12"/>
  <c r="P103" i="9"/>
  <c r="F78" i="16"/>
  <c r="Q78" i="13"/>
  <c r="O91" i="16"/>
  <c r="Q91" i="13"/>
  <c r="O96" i="13"/>
  <c r="O96" i="16" s="1"/>
  <c r="N173" i="16"/>
  <c r="N183" i="13"/>
  <c r="Q173" i="13"/>
  <c r="AZ202" i="18"/>
  <c r="I15" i="18"/>
  <c r="M101" i="10"/>
  <c r="AE28" i="18"/>
  <c r="BF210" i="18"/>
  <c r="U46" i="18"/>
  <c r="S171" i="20"/>
  <c r="R172" i="21" s="1"/>
  <c r="S171" i="22"/>
  <c r="R172" i="23" s="1"/>
  <c r="S171" i="16"/>
  <c r="S171" i="13"/>
  <c r="S194" i="22"/>
  <c r="R195" i="23" s="1"/>
  <c r="S194" i="20"/>
  <c r="R195" i="21" s="1"/>
  <c r="S194" i="16"/>
  <c r="S207" i="22"/>
  <c r="R208" i="23" s="1"/>
  <c r="S207" i="20"/>
  <c r="R208" i="21" s="1"/>
  <c r="S207" i="16"/>
  <c r="S207" i="13"/>
  <c r="C48" i="24"/>
  <c r="S230" i="20"/>
  <c r="R231" i="21" s="1"/>
  <c r="S230" i="22"/>
  <c r="R231" i="23" s="1"/>
  <c r="S230" i="16"/>
  <c r="S230" i="13"/>
  <c r="N27" i="5"/>
  <c r="Q14" i="3"/>
  <c r="C411" i="35" s="1"/>
  <c r="K15" i="18"/>
  <c r="BA202" i="18"/>
  <c r="N101" i="10"/>
  <c r="I28" i="18"/>
  <c r="BG210" i="18"/>
  <c r="W46" i="18"/>
  <c r="AG117" i="18"/>
  <c r="D117" i="18"/>
  <c r="U130" i="3"/>
  <c r="S172" i="22"/>
  <c r="R173" i="23" s="1"/>
  <c r="S172" i="20"/>
  <c r="R173" i="21" s="1"/>
  <c r="S172" i="16"/>
  <c r="S172" i="13"/>
  <c r="AC142" i="18"/>
  <c r="Q153" i="3"/>
  <c r="G154" i="18"/>
  <c r="S208" i="22"/>
  <c r="R209" i="23" s="1"/>
  <c r="S208" i="20"/>
  <c r="R209" i="21" s="1"/>
  <c r="S208" i="16"/>
  <c r="S208" i="13"/>
  <c r="M15" i="18"/>
  <c r="BB202" i="18"/>
  <c r="O101" i="10"/>
  <c r="U18" i="3"/>
  <c r="K28" i="18"/>
  <c r="Y46" i="18"/>
  <c r="BH210" i="18"/>
  <c r="BG214" i="18"/>
  <c r="W83" i="18"/>
  <c r="S90" i="13"/>
  <c r="S90" i="16" s="1"/>
  <c r="S103" i="13"/>
  <c r="S103" i="16" s="1"/>
  <c r="Q123" i="3"/>
  <c r="S118" i="13"/>
  <c r="S118" i="16" s="1"/>
  <c r="S173" i="22"/>
  <c r="R174" i="23" s="1"/>
  <c r="S173" i="20"/>
  <c r="R174" i="21" s="1"/>
  <c r="S173" i="16"/>
  <c r="S173" i="13"/>
  <c r="Q141" i="3"/>
  <c r="G142" i="18"/>
  <c r="AE142" i="18"/>
  <c r="S197" i="22"/>
  <c r="R198" i="23" s="1"/>
  <c r="S197" i="20"/>
  <c r="R198" i="21" s="1"/>
  <c r="S197" i="16"/>
  <c r="S197" i="13"/>
  <c r="S209" i="22"/>
  <c r="R210" i="23" s="1"/>
  <c r="S209" i="20"/>
  <c r="R210" i="21" s="1"/>
  <c r="S209" i="16"/>
  <c r="S209" i="13"/>
  <c r="S221" i="22"/>
  <c r="R222" i="23" s="1"/>
  <c r="S221" i="20"/>
  <c r="R222" i="21" s="1"/>
  <c r="S221" i="16"/>
  <c r="S221" i="13"/>
  <c r="P27" i="5"/>
  <c r="L82" i="5"/>
  <c r="D96" i="5"/>
  <c r="P96" i="5"/>
  <c r="D108" i="5"/>
  <c r="P108" i="5"/>
  <c r="H116" i="5"/>
  <c r="D123" i="5"/>
  <c r="P123" i="5"/>
  <c r="L153" i="5"/>
  <c r="D185" i="5"/>
  <c r="P185" i="5"/>
  <c r="AI8" i="6"/>
  <c r="P9" i="9"/>
  <c r="BA224" i="19"/>
  <c r="N100" i="10"/>
  <c r="E15" i="9"/>
  <c r="BT17" i="6"/>
  <c r="AI42" i="6"/>
  <c r="BG232" i="19"/>
  <c r="K46" i="9"/>
  <c r="AI52" i="6"/>
  <c r="P53" i="9"/>
  <c r="AI68" i="6"/>
  <c r="AZ236" i="19"/>
  <c r="D83" i="9"/>
  <c r="AI90" i="6"/>
  <c r="P91" i="9"/>
  <c r="G97" i="9"/>
  <c r="AI104" i="6"/>
  <c r="P105" i="9"/>
  <c r="I109" i="9"/>
  <c r="G117" i="9"/>
  <c r="H124" i="9"/>
  <c r="P133" i="9"/>
  <c r="S133" i="9" s="1"/>
  <c r="K31" i="11"/>
  <c r="M135" i="9"/>
  <c r="O143" i="9"/>
  <c r="E37" i="10"/>
  <c r="I159" i="9"/>
  <c r="I184" i="9"/>
  <c r="AI188" i="6"/>
  <c r="P189" i="9"/>
  <c r="BD194" i="6"/>
  <c r="H196" i="9"/>
  <c r="D228" i="9"/>
  <c r="BF145" i="19"/>
  <c r="L241" i="7"/>
  <c r="L3" i="9"/>
  <c r="M2" i="12"/>
  <c r="U95" i="10"/>
  <c r="U99" i="10" s="1"/>
  <c r="CJ4" i="6"/>
  <c r="CM14" i="6"/>
  <c r="S37" i="6"/>
  <c r="R38" i="9" s="1"/>
  <c r="S48" i="6"/>
  <c r="R49" i="9" s="1"/>
  <c r="S54" i="6"/>
  <c r="R55" i="9" s="1"/>
  <c r="S60" i="6"/>
  <c r="R61" i="9" s="1"/>
  <c r="S112" i="6"/>
  <c r="R113" i="9" s="1"/>
  <c r="S122" i="6"/>
  <c r="R123" i="9" s="1"/>
  <c r="S222" i="6"/>
  <c r="R223" i="9" s="1"/>
  <c r="O50" i="7"/>
  <c r="O175" i="7"/>
  <c r="K142" i="7"/>
  <c r="P87" i="7"/>
  <c r="D89" i="7"/>
  <c r="P94" i="7"/>
  <c r="F107" i="7"/>
  <c r="K113" i="7"/>
  <c r="C116" i="7"/>
  <c r="O115" i="7"/>
  <c r="O116" i="7" s="1"/>
  <c r="Q117" i="7"/>
  <c r="R117" i="7" s="1"/>
  <c r="P120" i="7"/>
  <c r="P121" i="7"/>
  <c r="E131" i="7"/>
  <c r="P149" i="7"/>
  <c r="C209" i="7"/>
  <c r="F3" i="9"/>
  <c r="AZ233" i="19"/>
  <c r="AZ211" i="18"/>
  <c r="J46" i="18"/>
  <c r="E45" i="15"/>
  <c r="AY237" i="19"/>
  <c r="AY215" i="18"/>
  <c r="H83" i="18"/>
  <c r="D82" i="15"/>
  <c r="BK237" i="19"/>
  <c r="AF83" i="18"/>
  <c r="BK215" i="18"/>
  <c r="P82" i="15"/>
  <c r="F2" i="16"/>
  <c r="CC8" i="13"/>
  <c r="CC47" i="13"/>
  <c r="CC49" i="13"/>
  <c r="CC43" i="13"/>
  <c r="F169" i="13"/>
  <c r="F169" i="16" s="1"/>
  <c r="CC13" i="13"/>
  <c r="CC2" i="13"/>
  <c r="CC53" i="13"/>
  <c r="CC7" i="13"/>
  <c r="E4" i="16"/>
  <c r="BA17" i="13"/>
  <c r="BA172" i="13"/>
  <c r="S4" i="13"/>
  <c r="S4" i="16" s="1"/>
  <c r="I36" i="16"/>
  <c r="I45" i="13"/>
  <c r="BE44" i="13"/>
  <c r="J39" i="16"/>
  <c r="J45" i="13"/>
  <c r="BF44" i="13"/>
  <c r="E51" i="16"/>
  <c r="Q51" i="13"/>
  <c r="E82" i="13"/>
  <c r="E82" i="16" s="1"/>
  <c r="N64" i="16"/>
  <c r="Q64" i="13"/>
  <c r="N88" i="16"/>
  <c r="N96" i="13"/>
  <c r="N96" i="16" s="1"/>
  <c r="Q88" i="13"/>
  <c r="H106" i="16"/>
  <c r="Q106" i="13"/>
  <c r="H108" i="13"/>
  <c r="H108" i="16" s="1"/>
  <c r="H178" i="16"/>
  <c r="Q178" i="13"/>
  <c r="H183" i="13"/>
  <c r="J189" i="16"/>
  <c r="Q189" i="13"/>
  <c r="J195" i="13"/>
  <c r="J195" i="16" s="1"/>
  <c r="D199" i="16"/>
  <c r="AI199" i="13"/>
  <c r="Q199" i="13"/>
  <c r="D227" i="13"/>
  <c r="D227" i="16" s="1"/>
  <c r="P199" i="16"/>
  <c r="P227" i="13"/>
  <c r="K207" i="16"/>
  <c r="Q207" i="13"/>
  <c r="K227" i="13"/>
  <c r="K227" i="16" s="1"/>
  <c r="F215" i="16"/>
  <c r="Q215" i="13"/>
  <c r="U19" i="3"/>
  <c r="S6" i="13"/>
  <c r="S6" i="16" s="1"/>
  <c r="S55" i="13"/>
  <c r="S55" i="16" s="1"/>
  <c r="H97" i="9"/>
  <c r="BG145" i="19"/>
  <c r="M241" i="7"/>
  <c r="M3" i="9"/>
  <c r="N2" i="12"/>
  <c r="Q120" i="7"/>
  <c r="R120" i="7" s="1"/>
  <c r="I214" i="16"/>
  <c r="Q214" i="13"/>
  <c r="U20" i="3"/>
  <c r="S20" i="13"/>
  <c r="S20" i="16" s="1"/>
  <c r="S186" i="22"/>
  <c r="R187" i="23" s="1"/>
  <c r="S186" i="20"/>
  <c r="R187" i="21" s="1"/>
  <c r="S186" i="16"/>
  <c r="S186" i="13"/>
  <c r="S211" i="22"/>
  <c r="R212" i="23" s="1"/>
  <c r="S211" i="20"/>
  <c r="R212" i="21" s="1"/>
  <c r="S211" i="16"/>
  <c r="S211" i="13"/>
  <c r="S223" i="20"/>
  <c r="R224" i="21" s="1"/>
  <c r="S223" i="22"/>
  <c r="R224" i="23" s="1"/>
  <c r="S223" i="16"/>
  <c r="S223" i="13"/>
  <c r="F96" i="5"/>
  <c r="F108" i="5"/>
  <c r="J116" i="5"/>
  <c r="F123" i="5"/>
  <c r="N141" i="5"/>
  <c r="N153" i="5"/>
  <c r="F185" i="5"/>
  <c r="N186" i="5"/>
  <c r="AI9" i="6"/>
  <c r="BC224" i="19"/>
  <c r="P100" i="10"/>
  <c r="G15" i="9"/>
  <c r="BV17" i="6"/>
  <c r="BP22" i="6"/>
  <c r="BI232" i="19"/>
  <c r="M46" i="9"/>
  <c r="AI64" i="6"/>
  <c r="P65" i="9"/>
  <c r="AI76" i="6"/>
  <c r="BB236" i="19"/>
  <c r="F83" i="9"/>
  <c r="AI91" i="6"/>
  <c r="I97" i="9"/>
  <c r="K109" i="9"/>
  <c r="I117" i="9"/>
  <c r="J124" i="9"/>
  <c r="C143" i="9"/>
  <c r="E38" i="10"/>
  <c r="I160" i="9"/>
  <c r="B170" i="21"/>
  <c r="B170" i="9"/>
  <c r="K184" i="9"/>
  <c r="AI190" i="6"/>
  <c r="P191" i="9"/>
  <c r="BF194" i="6"/>
  <c r="J196" i="9"/>
  <c r="AI221" i="6"/>
  <c r="P222" i="9"/>
  <c r="BH145" i="19"/>
  <c r="N241" i="7"/>
  <c r="N3" i="9"/>
  <c r="O2" i="12"/>
  <c r="W95" i="10"/>
  <c r="W99" i="10" s="1"/>
  <c r="CL4" i="6"/>
  <c r="S64" i="6"/>
  <c r="R65" i="9" s="1"/>
  <c r="S68" i="6"/>
  <c r="R69" i="9" s="1"/>
  <c r="S71" i="6"/>
  <c r="R72" i="9" s="1"/>
  <c r="S86" i="6"/>
  <c r="R87" i="9" s="1"/>
  <c r="S90" i="6"/>
  <c r="R91" i="9" s="1"/>
  <c r="S94" i="6"/>
  <c r="R95" i="9" s="1"/>
  <c r="S99" i="6"/>
  <c r="R100" i="9" s="1"/>
  <c r="S103" i="6"/>
  <c r="R104" i="9" s="1"/>
  <c r="S107" i="6"/>
  <c r="R108" i="9" s="1"/>
  <c r="O160" i="7"/>
  <c r="O110" i="7"/>
  <c r="O196" i="7"/>
  <c r="Q81" i="7"/>
  <c r="R81" i="7" s="1"/>
  <c r="M142" i="7"/>
  <c r="D141" i="7"/>
  <c r="P85" i="7"/>
  <c r="F95" i="7"/>
  <c r="D119" i="7"/>
  <c r="D208" i="7"/>
  <c r="N196" i="9"/>
  <c r="AB187" i="18"/>
  <c r="H11" i="16"/>
  <c r="BD24" i="13"/>
  <c r="Q11" i="13"/>
  <c r="BD179" i="13"/>
  <c r="H14" i="13"/>
  <c r="H404" i="35" s="1"/>
  <c r="K74" i="16"/>
  <c r="Q74" i="13"/>
  <c r="L86" i="16"/>
  <c r="Q86" i="13"/>
  <c r="L96" i="13"/>
  <c r="L96" i="16" s="1"/>
  <c r="L105" i="16"/>
  <c r="L108" i="13"/>
  <c r="L108" i="16" s="1"/>
  <c r="Q105" i="13"/>
  <c r="K113" i="16"/>
  <c r="K116" i="13"/>
  <c r="K116" i="16" s="1"/>
  <c r="Q113" i="13"/>
  <c r="F122" i="16"/>
  <c r="F123" i="13"/>
  <c r="F123" i="16" s="1"/>
  <c r="D187" i="16"/>
  <c r="D195" i="13"/>
  <c r="AI187" i="13"/>
  <c r="Q187" i="13"/>
  <c r="P187" i="16"/>
  <c r="P195" i="13"/>
  <c r="P195" i="16" s="1"/>
  <c r="H198" i="16"/>
  <c r="H227" i="13"/>
  <c r="H227" i="16" s="1"/>
  <c r="Q198" i="13"/>
  <c r="O206" i="16"/>
  <c r="Q206" i="13"/>
  <c r="S205" i="20"/>
  <c r="R206" i="21" s="1"/>
  <c r="S205" i="22"/>
  <c r="R206" i="23" s="1"/>
  <c r="S205" i="16"/>
  <c r="S205" i="13"/>
  <c r="S79" i="13"/>
  <c r="S79" i="16" s="1"/>
  <c r="Q6" i="5"/>
  <c r="I124" i="9"/>
  <c r="AI189" i="6"/>
  <c r="P190" i="9"/>
  <c r="AI211" i="6"/>
  <c r="P212" i="9"/>
  <c r="S6" i="6"/>
  <c r="R7" i="9" s="1"/>
  <c r="E196" i="7"/>
  <c r="G114" i="16"/>
  <c r="Q114" i="13"/>
  <c r="G116" i="13"/>
  <c r="G116" i="16" s="1"/>
  <c r="K177" i="16"/>
  <c r="K183" i="13"/>
  <c r="BI214" i="18"/>
  <c r="AA83" i="18"/>
  <c r="S105" i="13"/>
  <c r="S105" i="16" s="1"/>
  <c r="S174" i="22"/>
  <c r="R175" i="23" s="1"/>
  <c r="S174" i="20"/>
  <c r="R175" i="21" s="1"/>
  <c r="S174" i="16"/>
  <c r="S174" i="13"/>
  <c r="S199" i="20"/>
  <c r="R200" i="21" s="1"/>
  <c r="S199" i="22"/>
  <c r="R200" i="23" s="1"/>
  <c r="S199" i="16"/>
  <c r="S199" i="13"/>
  <c r="Q28" i="18"/>
  <c r="BK210" i="18"/>
  <c r="AE46" i="18"/>
  <c r="BJ214" i="18"/>
  <c r="AC83" i="18"/>
  <c r="S93" i="13"/>
  <c r="S93" i="16" s="1"/>
  <c r="S106" i="13"/>
  <c r="S106" i="16" s="1"/>
  <c r="U133" i="3"/>
  <c r="S175" i="22"/>
  <c r="R176" i="23" s="1"/>
  <c r="S175" i="20"/>
  <c r="R176" i="21" s="1"/>
  <c r="S175" i="16"/>
  <c r="S175" i="13"/>
  <c r="M142" i="18"/>
  <c r="S187" i="22"/>
  <c r="R188" i="23" s="1"/>
  <c r="S187" i="20"/>
  <c r="R188" i="21" s="1"/>
  <c r="S187" i="16"/>
  <c r="S187" i="13"/>
  <c r="S200" i="22"/>
  <c r="R201" i="23" s="1"/>
  <c r="S200" i="20"/>
  <c r="R201" i="21" s="1"/>
  <c r="S200" i="16"/>
  <c r="S200" i="13"/>
  <c r="S212" i="22"/>
  <c r="R213" i="23" s="1"/>
  <c r="S212" i="20"/>
  <c r="R213" i="21" s="1"/>
  <c r="S212" i="16"/>
  <c r="S224" i="22"/>
  <c r="R225" i="23" s="1"/>
  <c r="S224" i="20"/>
  <c r="R225" i="21" s="1"/>
  <c r="S224" i="16"/>
  <c r="S224" i="13"/>
  <c r="Y186" i="18"/>
  <c r="O82" i="5"/>
  <c r="G96" i="5"/>
  <c r="G108" i="5"/>
  <c r="K116" i="5"/>
  <c r="G123" i="5"/>
  <c r="O141" i="5"/>
  <c r="O153" i="5"/>
  <c r="G185" i="5"/>
  <c r="CF2" i="6"/>
  <c r="BD224" i="19"/>
  <c r="Q100" i="10"/>
  <c r="H15" i="9"/>
  <c r="BW17" i="6"/>
  <c r="BQ22" i="6"/>
  <c r="BJ232" i="19"/>
  <c r="N46" i="9"/>
  <c r="AI55" i="6"/>
  <c r="P56" i="9"/>
  <c r="AI70" i="6"/>
  <c r="BC236" i="19"/>
  <c r="J97" i="9"/>
  <c r="AI106" i="6"/>
  <c r="L109" i="9"/>
  <c r="AI112" i="6"/>
  <c r="J117" i="9"/>
  <c r="AI119" i="6"/>
  <c r="K124" i="9"/>
  <c r="D135" i="9"/>
  <c r="M153" i="9"/>
  <c r="I31" i="10"/>
  <c r="I38" i="10"/>
  <c r="M160" i="9"/>
  <c r="O170" i="21"/>
  <c r="O170" i="9"/>
  <c r="AI176" i="6"/>
  <c r="P177" i="9"/>
  <c r="L184" i="9"/>
  <c r="AI191" i="6"/>
  <c r="P192" i="9"/>
  <c r="BG194" i="6"/>
  <c r="K196" i="9"/>
  <c r="AI202" i="6"/>
  <c r="P203" i="9"/>
  <c r="AI212" i="6"/>
  <c r="G228" i="9"/>
  <c r="S4" i="6"/>
  <c r="R5" i="9" s="1"/>
  <c r="CD9" i="6"/>
  <c r="S41" i="6"/>
  <c r="R42" i="9" s="1"/>
  <c r="CK44" i="6"/>
  <c r="S61" i="6"/>
  <c r="R62" i="9" s="1"/>
  <c r="S113" i="6"/>
  <c r="R114" i="9" s="1"/>
  <c r="S181" i="6"/>
  <c r="R182" i="9" s="1"/>
  <c r="S199" i="6"/>
  <c r="R200" i="9" s="1"/>
  <c r="S207" i="6"/>
  <c r="R208" i="9" s="1"/>
  <c r="S211" i="6"/>
  <c r="R212" i="9" s="1"/>
  <c r="S219" i="6"/>
  <c r="R220" i="9" s="1"/>
  <c r="S223" i="6"/>
  <c r="R224" i="9" s="1"/>
  <c r="P81" i="7"/>
  <c r="N142" i="7"/>
  <c r="Q84" i="7"/>
  <c r="R84" i="7" s="1"/>
  <c r="P106" i="9"/>
  <c r="I165" i="9"/>
  <c r="S18" i="13"/>
  <c r="S18" i="16" s="1"/>
  <c r="D23" i="16"/>
  <c r="D27" i="13"/>
  <c r="D35" i="16"/>
  <c r="AI35" i="13"/>
  <c r="Q35" i="13"/>
  <c r="D45" i="13"/>
  <c r="AZ44" i="13"/>
  <c r="P35" i="16"/>
  <c r="BL44" i="13"/>
  <c r="F56" i="16"/>
  <c r="Q56" i="13"/>
  <c r="D68" i="16"/>
  <c r="Q68" i="13"/>
  <c r="AI68" i="13"/>
  <c r="CM68" i="13"/>
  <c r="P68" i="16"/>
  <c r="N94" i="16"/>
  <c r="Q94" i="13"/>
  <c r="O104" i="16"/>
  <c r="O108" i="13"/>
  <c r="O108" i="16" s="1"/>
  <c r="Q104" i="13"/>
  <c r="N112" i="16"/>
  <c r="Q112" i="13"/>
  <c r="N116" i="13"/>
  <c r="N116" i="16" s="1"/>
  <c r="O176" i="16"/>
  <c r="O183" i="13"/>
  <c r="Q176" i="13"/>
  <c r="H186" i="16"/>
  <c r="Q186" i="13"/>
  <c r="H195" i="13"/>
  <c r="H195" i="16" s="1"/>
  <c r="F205" i="16"/>
  <c r="Q205" i="13"/>
  <c r="F227" i="13"/>
  <c r="M213" i="16"/>
  <c r="Q213" i="13"/>
  <c r="H221" i="16"/>
  <c r="Q221" i="13"/>
  <c r="S192" i="20"/>
  <c r="R193" i="21" s="1"/>
  <c r="S192" i="22"/>
  <c r="R193" i="23" s="1"/>
  <c r="S192" i="16"/>
  <c r="S192" i="13"/>
  <c r="S19" i="13"/>
  <c r="S19" i="16" s="1"/>
  <c r="S67" i="13"/>
  <c r="S67" i="16" s="1"/>
  <c r="S210" i="22"/>
  <c r="R211" i="23" s="1"/>
  <c r="S210" i="20"/>
  <c r="R211" i="21" s="1"/>
  <c r="S210" i="16"/>
  <c r="S210" i="13"/>
  <c r="H117" i="9"/>
  <c r="N135" i="9"/>
  <c r="E228" i="9"/>
  <c r="CK40" i="6"/>
  <c r="G87" i="16"/>
  <c r="Q87" i="13"/>
  <c r="G96" i="13"/>
  <c r="G96" i="16" s="1"/>
  <c r="BD202" i="18"/>
  <c r="Q15" i="18"/>
  <c r="Q101" i="10"/>
  <c r="O28" i="18"/>
  <c r="BJ210" i="18"/>
  <c r="AC46" i="18"/>
  <c r="K142" i="18"/>
  <c r="U21" i="3"/>
  <c r="S21" i="13"/>
  <c r="S21" i="16" s="1"/>
  <c r="G46" i="18"/>
  <c r="AY210" i="18"/>
  <c r="AE83" i="18"/>
  <c r="BK214" i="18"/>
  <c r="S225" i="20"/>
  <c r="R226" i="21" s="1"/>
  <c r="S225" i="22"/>
  <c r="R226" i="23" s="1"/>
  <c r="S225" i="16"/>
  <c r="H27" i="5"/>
  <c r="L29" i="5"/>
  <c r="P82" i="5"/>
  <c r="H96" i="5"/>
  <c r="H108" i="5"/>
  <c r="L116" i="5"/>
  <c r="H123" i="5"/>
  <c r="D141" i="5"/>
  <c r="P141" i="5"/>
  <c r="D153" i="5"/>
  <c r="P153" i="5"/>
  <c r="H185" i="5"/>
  <c r="BS24" i="6"/>
  <c r="BE224" i="19"/>
  <c r="R100" i="10"/>
  <c r="I15" i="9"/>
  <c r="F23" i="13"/>
  <c r="F23" i="16" s="1"/>
  <c r="AI37" i="6"/>
  <c r="P38" i="9"/>
  <c r="AY232" i="19"/>
  <c r="C46" i="9"/>
  <c r="AI78" i="6"/>
  <c r="P79" i="9"/>
  <c r="BD236" i="19"/>
  <c r="H83" i="9"/>
  <c r="AI93" i="6"/>
  <c r="P94" i="9"/>
  <c r="K97" i="9"/>
  <c r="AI107" i="6"/>
  <c r="P108" i="9"/>
  <c r="M109" i="9"/>
  <c r="K117" i="9"/>
  <c r="AI120" i="6"/>
  <c r="P121" i="9"/>
  <c r="L124" i="9"/>
  <c r="E135" i="9"/>
  <c r="P137" i="9"/>
  <c r="S137" i="9" s="1"/>
  <c r="K25" i="11"/>
  <c r="E32" i="10"/>
  <c r="I154" i="9"/>
  <c r="P170" i="21"/>
  <c r="P170" i="9"/>
  <c r="AI192" i="6"/>
  <c r="P193" i="9"/>
  <c r="BI194" i="6"/>
  <c r="L196" i="9"/>
  <c r="H228" i="9"/>
  <c r="S5" i="6"/>
  <c r="R6" i="9" s="1"/>
  <c r="CD12" i="6"/>
  <c r="CD13" i="6"/>
  <c r="S18" i="6"/>
  <c r="R19" i="9" s="1"/>
  <c r="S24" i="6"/>
  <c r="R25" i="9" s="1"/>
  <c r="S35" i="6"/>
  <c r="R36" i="9" s="1"/>
  <c r="S38" i="6"/>
  <c r="R39" i="9" s="1"/>
  <c r="S52" i="6"/>
  <c r="R53" i="9" s="1"/>
  <c r="S58" i="6"/>
  <c r="R59" i="9" s="1"/>
  <c r="CD68" i="6"/>
  <c r="S174" i="6"/>
  <c r="R175" i="9" s="1"/>
  <c r="S186" i="6"/>
  <c r="R187" i="9" s="1"/>
  <c r="S194" i="6"/>
  <c r="R195" i="9" s="1"/>
  <c r="C142" i="7"/>
  <c r="P111" i="7"/>
  <c r="Q111" i="7"/>
  <c r="R111" i="7" s="1"/>
  <c r="C113" i="7"/>
  <c r="E119" i="7"/>
  <c r="Q135" i="7"/>
  <c r="R135" i="7" s="1"/>
  <c r="C137" i="7"/>
  <c r="C140" i="7"/>
  <c r="O139" i="7"/>
  <c r="O140" i="7" s="1"/>
  <c r="Q164" i="7"/>
  <c r="E178" i="7"/>
  <c r="C97" i="9"/>
  <c r="V30" i="18"/>
  <c r="K29" i="15"/>
  <c r="G41" i="16"/>
  <c r="Q41" i="13"/>
  <c r="G45" i="13"/>
  <c r="BC44" i="13"/>
  <c r="J55" i="16"/>
  <c r="J82" i="13"/>
  <c r="J82" i="16" s="1"/>
  <c r="I63" i="16"/>
  <c r="Q63" i="13"/>
  <c r="F111" i="16"/>
  <c r="F116" i="13"/>
  <c r="F116" i="16" s="1"/>
  <c r="Q111" i="13"/>
  <c r="J121" i="16"/>
  <c r="Q121" i="13"/>
  <c r="J123" i="13"/>
  <c r="J123" i="16" s="1"/>
  <c r="L185" i="16"/>
  <c r="L195" i="13"/>
  <c r="L195" i="16" s="1"/>
  <c r="Q185" i="13"/>
  <c r="L197" i="16"/>
  <c r="L227" i="13"/>
  <c r="L227" i="16" s="1"/>
  <c r="Q197" i="13"/>
  <c r="E212" i="16"/>
  <c r="Q212" i="13"/>
  <c r="S212" i="13"/>
  <c r="K220" i="16"/>
  <c r="Q220" i="13"/>
  <c r="BC214" i="18"/>
  <c r="O83" i="18"/>
  <c r="W142" i="18"/>
  <c r="I142" i="18"/>
  <c r="S198" i="22"/>
  <c r="R199" i="23" s="1"/>
  <c r="S198" i="20"/>
  <c r="R199" i="21" s="1"/>
  <c r="S198" i="16"/>
  <c r="S198" i="13"/>
  <c r="Q137" i="5"/>
  <c r="Q143" i="5"/>
  <c r="BH232" i="19"/>
  <c r="L46" i="9"/>
  <c r="AI175" i="6"/>
  <c r="P176" i="9"/>
  <c r="J184" i="9"/>
  <c r="I196" i="9"/>
  <c r="AI220" i="6"/>
  <c r="P221" i="9"/>
  <c r="CK4" i="6"/>
  <c r="E89" i="7"/>
  <c r="H50" i="16"/>
  <c r="Q50" i="13"/>
  <c r="H82" i="13"/>
  <c r="H82" i="16" s="1"/>
  <c r="G75" i="16"/>
  <c r="Q75" i="13"/>
  <c r="J95" i="16"/>
  <c r="Q95" i="13"/>
  <c r="M188" i="16"/>
  <c r="Q188" i="13"/>
  <c r="M195" i="13"/>
  <c r="M195" i="16" s="1"/>
  <c r="S15" i="18"/>
  <c r="BE202" i="18"/>
  <c r="R101" i="10"/>
  <c r="U135" i="3"/>
  <c r="S9" i="13"/>
  <c r="S9" i="16" s="1"/>
  <c r="BF202" i="18"/>
  <c r="U15" i="18"/>
  <c r="S101" i="10"/>
  <c r="S28" i="18"/>
  <c r="AZ210" i="18"/>
  <c r="I46" i="18"/>
  <c r="AY214" i="18"/>
  <c r="G83" i="18"/>
  <c r="S176" i="22"/>
  <c r="R177" i="23" s="1"/>
  <c r="S176" i="20"/>
  <c r="R177" i="21" s="1"/>
  <c r="S176" i="16"/>
  <c r="S176" i="13"/>
  <c r="O142" i="18"/>
  <c r="S188" i="22"/>
  <c r="R189" i="23" s="1"/>
  <c r="S188" i="20"/>
  <c r="R189" i="21" s="1"/>
  <c r="S188" i="16"/>
  <c r="S188" i="13"/>
  <c r="S201" i="22"/>
  <c r="R202" i="23" s="1"/>
  <c r="S201" i="20"/>
  <c r="R202" i="21" s="1"/>
  <c r="S201" i="16"/>
  <c r="S201" i="13"/>
  <c r="S213" i="22"/>
  <c r="R214" i="23" s="1"/>
  <c r="S213" i="20"/>
  <c r="R214" i="21" s="1"/>
  <c r="S213" i="16"/>
  <c r="S213" i="13"/>
  <c r="BG202" i="18"/>
  <c r="W15" i="18"/>
  <c r="U22" i="3"/>
  <c r="BA210" i="18"/>
  <c r="K46" i="18"/>
  <c r="AZ214" i="18"/>
  <c r="I83" i="18"/>
  <c r="AG109" i="18"/>
  <c r="D109" i="18"/>
  <c r="AG124" i="18"/>
  <c r="D124" i="18"/>
  <c r="U134" i="3"/>
  <c r="Q142" i="18"/>
  <c r="S189" i="22"/>
  <c r="R190" i="23" s="1"/>
  <c r="S189" i="20"/>
  <c r="R190" i="21" s="1"/>
  <c r="S189" i="16"/>
  <c r="S189" i="13"/>
  <c r="S202" i="22"/>
  <c r="R203" i="23" s="1"/>
  <c r="S202" i="20"/>
  <c r="R203" i="21" s="1"/>
  <c r="S202" i="16"/>
  <c r="S214" i="20"/>
  <c r="R215" i="21" s="1"/>
  <c r="S214" i="22"/>
  <c r="R215" i="23" s="1"/>
  <c r="S214" i="16"/>
  <c r="S214" i="13"/>
  <c r="S226" i="20"/>
  <c r="R227" i="21" s="1"/>
  <c r="S226" i="22"/>
  <c r="R227" i="23" s="1"/>
  <c r="S226" i="16"/>
  <c r="S226" i="13"/>
  <c r="Q7" i="5"/>
  <c r="Q10" i="5"/>
  <c r="Q13" i="5"/>
  <c r="Q16" i="5"/>
  <c r="Q19" i="5"/>
  <c r="Q22" i="5"/>
  <c r="Q25" i="5"/>
  <c r="I27" i="5"/>
  <c r="Q28" i="5"/>
  <c r="Q37" i="5"/>
  <c r="Q43" i="5"/>
  <c r="Q46" i="5"/>
  <c r="Q49" i="5"/>
  <c r="Q52" i="5"/>
  <c r="Q55" i="5"/>
  <c r="Q58" i="5"/>
  <c r="Q61" i="5"/>
  <c r="Q64" i="5"/>
  <c r="Q67" i="5"/>
  <c r="Q70" i="5"/>
  <c r="Q73" i="5"/>
  <c r="Q76" i="5"/>
  <c r="Q79" i="5"/>
  <c r="E82" i="5"/>
  <c r="Q91" i="5"/>
  <c r="Q94" i="5"/>
  <c r="I96" i="5"/>
  <c r="Q100" i="5"/>
  <c r="Q103" i="5"/>
  <c r="Q106" i="5"/>
  <c r="I108" i="5"/>
  <c r="Q112" i="5"/>
  <c r="Q115" i="5"/>
  <c r="M116" i="5"/>
  <c r="Q118" i="5"/>
  <c r="Q121" i="5"/>
  <c r="I123" i="5"/>
  <c r="Q129" i="5"/>
  <c r="Q132" i="5"/>
  <c r="E141" i="5"/>
  <c r="Q144" i="5"/>
  <c r="Q147" i="5"/>
  <c r="Q150" i="5"/>
  <c r="E153" i="5"/>
  <c r="Q156" i="5"/>
  <c r="Q159" i="5"/>
  <c r="Q162" i="5"/>
  <c r="Q165" i="5"/>
  <c r="Q168" i="5"/>
  <c r="Q171" i="5"/>
  <c r="Q174" i="5"/>
  <c r="Q183" i="5"/>
  <c r="I185" i="5"/>
  <c r="BG29" i="6"/>
  <c r="BF224" i="19"/>
  <c r="S100" i="10"/>
  <c r="J15" i="9"/>
  <c r="BP21" i="6"/>
  <c r="BO24" i="6"/>
  <c r="AZ232" i="19"/>
  <c r="D46" i="9"/>
  <c r="BE236" i="19"/>
  <c r="I83" i="9"/>
  <c r="L97" i="9"/>
  <c r="N109" i="9"/>
  <c r="AI113" i="6"/>
  <c r="L117" i="9"/>
  <c r="AI121" i="6"/>
  <c r="P122" i="9"/>
  <c r="M124" i="9"/>
  <c r="F135" i="9"/>
  <c r="F143" i="9"/>
  <c r="I162" i="9"/>
  <c r="E40" i="10"/>
  <c r="Q170" i="21"/>
  <c r="Q170" i="9"/>
  <c r="AI177" i="6"/>
  <c r="P178" i="9"/>
  <c r="N184" i="9"/>
  <c r="BJ194" i="6"/>
  <c r="M196" i="9"/>
  <c r="AI214" i="6"/>
  <c r="P215" i="9"/>
  <c r="AI223" i="6"/>
  <c r="I228" i="9"/>
  <c r="AY145" i="19"/>
  <c r="F2" i="12"/>
  <c r="N95" i="10"/>
  <c r="N99" i="10" s="1"/>
  <c r="E241" i="7"/>
  <c r="E3" i="9"/>
  <c r="S10" i="6"/>
  <c r="R11" i="9" s="1"/>
  <c r="CF12" i="6"/>
  <c r="S49" i="6"/>
  <c r="R50" i="9" s="1"/>
  <c r="S55" i="6"/>
  <c r="R56" i="9" s="1"/>
  <c r="S65" i="6"/>
  <c r="R66" i="9" s="1"/>
  <c r="S72" i="6"/>
  <c r="R73" i="9" s="1"/>
  <c r="S76" i="6"/>
  <c r="R77" i="9" s="1"/>
  <c r="S87" i="6"/>
  <c r="R88" i="9" s="1"/>
  <c r="S91" i="6"/>
  <c r="R92" i="9" s="1"/>
  <c r="S95" i="6"/>
  <c r="R96" i="9" s="1"/>
  <c r="S171" i="6"/>
  <c r="R172" i="9" s="1"/>
  <c r="R50" i="7"/>
  <c r="Q50" i="7" s="1"/>
  <c r="S51" i="7" s="1"/>
  <c r="E141" i="7"/>
  <c r="P82" i="7"/>
  <c r="P135" i="7"/>
  <c r="D137" i="7"/>
  <c r="H209" i="7"/>
  <c r="D190" i="7"/>
  <c r="O97" i="9"/>
  <c r="I7" i="16"/>
  <c r="BE175" i="13"/>
  <c r="BE20" i="13"/>
  <c r="I14" i="13"/>
  <c r="I404" i="35" s="1"/>
  <c r="AZ177" i="13"/>
  <c r="D9" i="16"/>
  <c r="AZ22" i="13"/>
  <c r="AI9" i="13"/>
  <c r="Q9" i="13"/>
  <c r="BL177" i="13"/>
  <c r="P9" i="16"/>
  <c r="BL22" i="13"/>
  <c r="CM9" i="13"/>
  <c r="N49" i="16"/>
  <c r="N82" i="13"/>
  <c r="N82" i="16" s="1"/>
  <c r="N62" i="16"/>
  <c r="Q62" i="13"/>
  <c r="H67" i="16"/>
  <c r="Q67" i="13"/>
  <c r="D73" i="16"/>
  <c r="AI73" i="13"/>
  <c r="P73" i="16"/>
  <c r="CM73" i="13"/>
  <c r="G81" i="16"/>
  <c r="Q81" i="13"/>
  <c r="G93" i="16"/>
  <c r="Q93" i="13"/>
  <c r="M120" i="16"/>
  <c r="Q120" i="13"/>
  <c r="M123" i="13"/>
  <c r="M123" i="16" s="1"/>
  <c r="G175" i="16"/>
  <c r="Q175" i="13"/>
  <c r="E182" i="16"/>
  <c r="E183" i="13"/>
  <c r="E183" i="16" s="1"/>
  <c r="Q182" i="13"/>
  <c r="E194" i="16"/>
  <c r="E195" i="13"/>
  <c r="Q194" i="13"/>
  <c r="S194" i="13"/>
  <c r="J204" i="16"/>
  <c r="J227" i="13"/>
  <c r="J227" i="16" s="1"/>
  <c r="Q204" i="13"/>
  <c r="H211" i="16"/>
  <c r="Q211" i="13"/>
  <c r="M28" i="18"/>
  <c r="Y83" i="18"/>
  <c r="BH214" i="18"/>
  <c r="S185" i="22"/>
  <c r="R186" i="23" s="1"/>
  <c r="S185" i="20"/>
  <c r="R186" i="21" s="1"/>
  <c r="S185" i="16"/>
  <c r="S185" i="13"/>
  <c r="BW25" i="6"/>
  <c r="P222" i="16"/>
  <c r="U137" i="3"/>
  <c r="S11" i="13"/>
  <c r="S11" i="16" s="1"/>
  <c r="BH202" i="18"/>
  <c r="Y15" i="18"/>
  <c r="U101" i="10"/>
  <c r="U23" i="3"/>
  <c r="S23" i="13"/>
  <c r="S23" i="16" s="1"/>
  <c r="BB210" i="18"/>
  <c r="M46" i="18"/>
  <c r="K83" i="18"/>
  <c r="BA214" i="18"/>
  <c r="D97" i="18"/>
  <c r="AG97" i="18"/>
  <c r="S177" i="22"/>
  <c r="R178" i="23" s="1"/>
  <c r="S177" i="20"/>
  <c r="R178" i="21" s="1"/>
  <c r="S177" i="16"/>
  <c r="S177" i="13"/>
  <c r="S190" i="22"/>
  <c r="R191" i="23" s="1"/>
  <c r="S190" i="20"/>
  <c r="R191" i="21" s="1"/>
  <c r="S190" i="16"/>
  <c r="S190" i="13"/>
  <c r="S203" i="22"/>
  <c r="R204" i="23" s="1"/>
  <c r="S203" i="20"/>
  <c r="R204" i="21" s="1"/>
  <c r="S203" i="16"/>
  <c r="S203" i="13"/>
  <c r="S215" i="22"/>
  <c r="R216" i="23" s="1"/>
  <c r="S215" i="20"/>
  <c r="R216" i="21" s="1"/>
  <c r="S215" i="16"/>
  <c r="S215" i="13"/>
  <c r="J27" i="5"/>
  <c r="F82" i="5"/>
  <c r="J96" i="5"/>
  <c r="J108" i="5"/>
  <c r="N116" i="5"/>
  <c r="J123" i="5"/>
  <c r="F141" i="5"/>
  <c r="F153" i="5"/>
  <c r="J185" i="5"/>
  <c r="BU22" i="6"/>
  <c r="BG224" i="19"/>
  <c r="K15" i="9"/>
  <c r="T100" i="10"/>
  <c r="BP19" i="6"/>
  <c r="BP20" i="6"/>
  <c r="BQ21" i="6"/>
  <c r="H24" i="9"/>
  <c r="I23" i="13"/>
  <c r="I23" i="16" s="1"/>
  <c r="BA232" i="19"/>
  <c r="E46" i="9"/>
  <c r="AI58" i="6"/>
  <c r="P59" i="9"/>
  <c r="BF236" i="19"/>
  <c r="J83" i="9"/>
  <c r="M97" i="9"/>
  <c r="C109" i="9"/>
  <c r="O109" i="9"/>
  <c r="AI114" i="6"/>
  <c r="P115" i="9"/>
  <c r="M117" i="9"/>
  <c r="AI122" i="6"/>
  <c r="P123" i="9"/>
  <c r="N124" i="9"/>
  <c r="G135" i="9"/>
  <c r="H143" i="9"/>
  <c r="M162" i="9"/>
  <c r="I40" i="10"/>
  <c r="C184" i="9"/>
  <c r="O184" i="9"/>
  <c r="BK194" i="6"/>
  <c r="AI205" i="6"/>
  <c r="P206" i="9"/>
  <c r="J228" i="9"/>
  <c r="AZ145" i="19"/>
  <c r="O95" i="10"/>
  <c r="O99" i="10" s="1"/>
  <c r="F241" i="7"/>
  <c r="G2" i="12"/>
  <c r="CD7" i="6"/>
  <c r="CD8" i="6"/>
  <c r="CH12" i="6"/>
  <c r="S20" i="6"/>
  <c r="R21" i="9" s="1"/>
  <c r="CD21" i="6"/>
  <c r="S42" i="6"/>
  <c r="R43" i="9" s="1"/>
  <c r="S46" i="6"/>
  <c r="R47" i="9" s="1"/>
  <c r="S69" i="6"/>
  <c r="R70" i="9" s="1"/>
  <c r="S80" i="6"/>
  <c r="R81" i="9" s="1"/>
  <c r="S114" i="6"/>
  <c r="R115" i="9" s="1"/>
  <c r="S120" i="6"/>
  <c r="R121" i="9" s="1"/>
  <c r="S172" i="6"/>
  <c r="R173" i="9" s="1"/>
  <c r="S200" i="6"/>
  <c r="R201" i="9" s="1"/>
  <c r="S208" i="6"/>
  <c r="R209" i="9" s="1"/>
  <c r="S212" i="6"/>
  <c r="R213" i="9" s="1"/>
  <c r="S220" i="6"/>
  <c r="R221" i="9" s="1"/>
  <c r="S224" i="6"/>
  <c r="R225" i="9" s="1"/>
  <c r="S230" i="6"/>
  <c r="R231" i="9" s="1"/>
  <c r="O166" i="7"/>
  <c r="O202" i="7"/>
  <c r="F141" i="7"/>
  <c r="P102" i="7"/>
  <c r="V95" i="10"/>
  <c r="V99" i="10" s="1"/>
  <c r="Q177" i="13"/>
  <c r="F5" i="16"/>
  <c r="BB173" i="13"/>
  <c r="BB18" i="13"/>
  <c r="H12" i="16"/>
  <c r="BD180" i="13"/>
  <c r="BD25" i="13"/>
  <c r="S24" i="13"/>
  <c r="S24" i="16" s="1"/>
  <c r="F48" i="16"/>
  <c r="F82" i="13"/>
  <c r="Q48" i="13"/>
  <c r="J80" i="16"/>
  <c r="Q80" i="13"/>
  <c r="J102" i="16"/>
  <c r="Q102" i="13"/>
  <c r="J108" i="13"/>
  <c r="J108" i="16" s="1"/>
  <c r="D119" i="16"/>
  <c r="AI119" i="13"/>
  <c r="Q119" i="13"/>
  <c r="D123" i="13"/>
  <c r="CM119" i="13"/>
  <c r="P119" i="16"/>
  <c r="P123" i="13"/>
  <c r="P123" i="16" s="1"/>
  <c r="J174" i="16"/>
  <c r="Q174" i="13"/>
  <c r="J183" i="13"/>
  <c r="H193" i="16"/>
  <c r="Q193" i="13"/>
  <c r="O219" i="16"/>
  <c r="Q219" i="13"/>
  <c r="BC202" i="18"/>
  <c r="O15" i="18"/>
  <c r="P101" i="10"/>
  <c r="BI210" i="18"/>
  <c r="AA46" i="18"/>
  <c r="S104" i="13"/>
  <c r="S104" i="16" s="1"/>
  <c r="S222" i="22"/>
  <c r="R223" i="23" s="1"/>
  <c r="S222" i="20"/>
  <c r="R223" i="21" s="1"/>
  <c r="S222" i="16"/>
  <c r="S222" i="13"/>
  <c r="Q99" i="5"/>
  <c r="M153" i="5"/>
  <c r="BB224" i="19"/>
  <c r="O100" i="10"/>
  <c r="F15" i="9"/>
  <c r="AI53" i="6"/>
  <c r="P54" i="9"/>
  <c r="BA236" i="19"/>
  <c r="E83" i="9"/>
  <c r="J109" i="9"/>
  <c r="AI181" i="6"/>
  <c r="P182" i="9"/>
  <c r="D222" i="16"/>
  <c r="AI222" i="13"/>
  <c r="Q222" i="13"/>
  <c r="U25" i="3"/>
  <c r="S12" i="13"/>
  <c r="S12" i="16" s="1"/>
  <c r="BI202" i="18"/>
  <c r="AA15" i="18"/>
  <c r="V101" i="10"/>
  <c r="BC210" i="18"/>
  <c r="O46" i="18"/>
  <c r="BB214" i="18"/>
  <c r="M83" i="18"/>
  <c r="U136" i="3"/>
  <c r="S178" i="22"/>
  <c r="R179" i="23" s="1"/>
  <c r="S178" i="20"/>
  <c r="R179" i="21" s="1"/>
  <c r="S178" i="16"/>
  <c r="S178" i="13"/>
  <c r="U142" i="18"/>
  <c r="S191" i="22"/>
  <c r="R192" i="23" s="1"/>
  <c r="S191" i="20"/>
  <c r="R192" i="21" s="1"/>
  <c r="S191" i="16"/>
  <c r="S191" i="13"/>
  <c r="S204" i="22"/>
  <c r="R205" i="23" s="1"/>
  <c r="S204" i="20"/>
  <c r="R205" i="21" s="1"/>
  <c r="S204" i="16"/>
  <c r="S204" i="13"/>
  <c r="S216" i="22"/>
  <c r="R217" i="23" s="1"/>
  <c r="S216" i="20"/>
  <c r="R217" i="21" s="1"/>
  <c r="S216" i="16"/>
  <c r="S216" i="13"/>
  <c r="Q185" i="3"/>
  <c r="I186" i="18"/>
  <c r="H127" i="17"/>
  <c r="S187" i="18"/>
  <c r="K45" i="5"/>
  <c r="G82" i="5"/>
  <c r="K96" i="5"/>
  <c r="O116" i="5"/>
  <c r="K123" i="5"/>
  <c r="G141" i="5"/>
  <c r="G153" i="5"/>
  <c r="K185" i="5"/>
  <c r="BH224" i="19"/>
  <c r="L15" i="9"/>
  <c r="BV21" i="6"/>
  <c r="CK23" i="6"/>
  <c r="BB232" i="19"/>
  <c r="F46" i="9"/>
  <c r="BG236" i="19"/>
  <c r="K83" i="9"/>
  <c r="N97" i="9"/>
  <c r="AI115" i="6"/>
  <c r="P116" i="9"/>
  <c r="N117" i="9"/>
  <c r="C124" i="9"/>
  <c r="O124" i="9"/>
  <c r="H135" i="9"/>
  <c r="I143" i="9"/>
  <c r="E34" i="10"/>
  <c r="I156" i="9"/>
  <c r="I163" i="9"/>
  <c r="E41" i="10"/>
  <c r="AI172" i="6"/>
  <c r="P173" i="9"/>
  <c r="AI178" i="6"/>
  <c r="P179" i="9"/>
  <c r="D184" i="9"/>
  <c r="C196" i="9"/>
  <c r="O196" i="9"/>
  <c r="K228" i="9"/>
  <c r="CE24" i="6"/>
  <c r="BA145" i="19"/>
  <c r="P95" i="10"/>
  <c r="P99" i="10" s="1"/>
  <c r="G241" i="7"/>
  <c r="G3" i="9"/>
  <c r="CK8" i="6"/>
  <c r="S22" i="6"/>
  <c r="R23" i="9" s="1"/>
  <c r="CD55" i="6"/>
  <c r="CK58" i="6"/>
  <c r="S177" i="6"/>
  <c r="R178" i="9" s="1"/>
  <c r="S187" i="6"/>
  <c r="R188" i="9" s="1"/>
  <c r="S191" i="6"/>
  <c r="R192" i="9" s="1"/>
  <c r="G141" i="7"/>
  <c r="F83" i="7"/>
  <c r="K141" i="7"/>
  <c r="P99" i="7"/>
  <c r="Q99" i="7"/>
  <c r="R99" i="7" s="1"/>
  <c r="C101" i="7"/>
  <c r="C104" i="7"/>
  <c r="O103" i="7"/>
  <c r="O104" i="7" s="1"/>
  <c r="Q105" i="7"/>
  <c r="R105" i="7" s="1"/>
  <c r="P108" i="7"/>
  <c r="P109" i="7"/>
  <c r="P126" i="7"/>
  <c r="P128" i="7" s="1"/>
  <c r="E160" i="7"/>
  <c r="F228" i="9"/>
  <c r="Q69" i="13"/>
  <c r="H38" i="16"/>
  <c r="H45" i="13"/>
  <c r="BD44" i="13"/>
  <c r="M40" i="16"/>
  <c r="M45" i="13"/>
  <c r="BI44" i="13"/>
  <c r="G61" i="16"/>
  <c r="Q61" i="13"/>
  <c r="N66" i="16"/>
  <c r="Q66" i="13"/>
  <c r="M79" i="16"/>
  <c r="Q79" i="13"/>
  <c r="N101" i="16"/>
  <c r="N108" i="13"/>
  <c r="N108" i="16" s="1"/>
  <c r="Q101" i="13"/>
  <c r="I181" i="16"/>
  <c r="Q181" i="13"/>
  <c r="E202" i="16"/>
  <c r="E227" i="13"/>
  <c r="E227" i="16" s="1"/>
  <c r="Q202" i="13"/>
  <c r="S202" i="13"/>
  <c r="N203" i="16"/>
  <c r="Q203" i="13"/>
  <c r="N227" i="13"/>
  <c r="N227" i="16" s="1"/>
  <c r="L210" i="16"/>
  <c r="Q210" i="13"/>
  <c r="M226" i="16"/>
  <c r="Q226" i="13"/>
  <c r="S217" i="22"/>
  <c r="R218" i="23" s="1"/>
  <c r="S217" i="20"/>
  <c r="R218" i="21" s="1"/>
  <c r="S217" i="16"/>
  <c r="S217" i="13"/>
  <c r="F25" i="13"/>
  <c r="F25" i="16" s="1"/>
  <c r="I41" i="10"/>
  <c r="M163" i="9"/>
  <c r="S62" i="6"/>
  <c r="R63" i="9" s="1"/>
  <c r="O101" i="7"/>
  <c r="L192" i="16"/>
  <c r="Q192" i="13"/>
  <c r="G15" i="18"/>
  <c r="AY202" i="18"/>
  <c r="L101" i="10"/>
  <c r="AE15" i="18"/>
  <c r="BK202" i="18"/>
  <c r="X101" i="10"/>
  <c r="U26" i="3"/>
  <c r="S26" i="13"/>
  <c r="S26" i="16" s="1"/>
  <c r="S39" i="13"/>
  <c r="S39" i="16" s="1"/>
  <c r="BE210" i="18"/>
  <c r="S46" i="18"/>
  <c r="S63" i="13"/>
  <c r="S63" i="16" s="1"/>
  <c r="S75" i="13"/>
  <c r="S75" i="16" s="1"/>
  <c r="BD214" i="18"/>
  <c r="Q83" i="18"/>
  <c r="S100" i="13"/>
  <c r="S100" i="16" s="1"/>
  <c r="S180" i="22"/>
  <c r="R181" i="23" s="1"/>
  <c r="S180" i="20"/>
  <c r="R181" i="21" s="1"/>
  <c r="S180" i="16"/>
  <c r="S180" i="13"/>
  <c r="S193" i="22"/>
  <c r="R194" i="23" s="1"/>
  <c r="S193" i="20"/>
  <c r="R194" i="21" s="1"/>
  <c r="S193" i="16"/>
  <c r="S193" i="13"/>
  <c r="S206" i="22"/>
  <c r="R207" i="23" s="1"/>
  <c r="S206" i="20"/>
  <c r="R207" i="21" s="1"/>
  <c r="S206" i="16"/>
  <c r="S206" i="13"/>
  <c r="S218" i="22"/>
  <c r="R219" i="23" s="1"/>
  <c r="S218" i="20"/>
  <c r="R219" i="21" s="1"/>
  <c r="S218" i="16"/>
  <c r="S218" i="13"/>
  <c r="S229" i="22"/>
  <c r="R230" i="23" s="1"/>
  <c r="S229" i="20"/>
  <c r="R230" i="21" s="1"/>
  <c r="C47" i="24"/>
  <c r="S229" i="16"/>
  <c r="S229" i="13"/>
  <c r="Q8" i="5"/>
  <c r="Q11" i="5"/>
  <c r="E14" i="5"/>
  <c r="Q17" i="5"/>
  <c r="Q20" i="5"/>
  <c r="Q23" i="5"/>
  <c r="Q26" i="5"/>
  <c r="M27" i="5"/>
  <c r="Q38" i="5"/>
  <c r="Q41" i="5"/>
  <c r="Q44" i="5"/>
  <c r="Q50" i="5"/>
  <c r="Q53" i="5"/>
  <c r="Q56" i="5"/>
  <c r="Q62" i="5"/>
  <c r="Q65" i="5"/>
  <c r="Q68" i="5"/>
  <c r="Q71" i="5"/>
  <c r="Q74" i="5"/>
  <c r="Q77" i="5"/>
  <c r="Q80" i="5"/>
  <c r="I82" i="5"/>
  <c r="Q86" i="5"/>
  <c r="Q89" i="5"/>
  <c r="Q92" i="5"/>
  <c r="Q95" i="5"/>
  <c r="M96" i="5"/>
  <c r="Q98" i="5"/>
  <c r="Q101" i="5"/>
  <c r="Q104" i="5"/>
  <c r="Q107" i="5"/>
  <c r="M108" i="5"/>
  <c r="Q113" i="5"/>
  <c r="E116" i="5"/>
  <c r="Q119" i="5"/>
  <c r="Q122" i="5"/>
  <c r="M123" i="5"/>
  <c r="Q130" i="5"/>
  <c r="Q133" i="5"/>
  <c r="Q136" i="5"/>
  <c r="I141" i="5"/>
  <c r="Q145" i="5"/>
  <c r="Q148" i="5"/>
  <c r="Q151" i="5"/>
  <c r="I153" i="5"/>
  <c r="Q157" i="5"/>
  <c r="Q160" i="5"/>
  <c r="Q163" i="5"/>
  <c r="Q166" i="5"/>
  <c r="Q169" i="5"/>
  <c r="Q172" i="5"/>
  <c r="Q175" i="5"/>
  <c r="Q181" i="5"/>
  <c r="Q184" i="5"/>
  <c r="M185" i="5"/>
  <c r="Q187" i="5"/>
  <c r="AI13" i="6"/>
  <c r="P14" i="9"/>
  <c r="BX18" i="6"/>
  <c r="BJ224" i="19"/>
  <c r="W100" i="10"/>
  <c r="BV20" i="6"/>
  <c r="F22" i="13"/>
  <c r="F22" i="16" s="1"/>
  <c r="E23" i="9"/>
  <c r="BD232" i="19"/>
  <c r="H46" i="9"/>
  <c r="AI49" i="6"/>
  <c r="P50" i="9"/>
  <c r="AI73" i="6"/>
  <c r="BI236" i="19"/>
  <c r="M83" i="9"/>
  <c r="D97" i="9"/>
  <c r="F109" i="9"/>
  <c r="D117" i="9"/>
  <c r="E124" i="9"/>
  <c r="J135" i="9"/>
  <c r="K143" i="9"/>
  <c r="AI173" i="6"/>
  <c r="P174" i="9"/>
  <c r="AI179" i="6"/>
  <c r="P180" i="9"/>
  <c r="F184" i="9"/>
  <c r="E196" i="9"/>
  <c r="AI197" i="6"/>
  <c r="P198" i="9"/>
  <c r="AI208" i="6"/>
  <c r="P209" i="9"/>
  <c r="AI217" i="6"/>
  <c r="P218" i="9"/>
  <c r="M228" i="9"/>
  <c r="BC145" i="19"/>
  <c r="R95" i="10"/>
  <c r="R99" i="10" s="1"/>
  <c r="I241" i="7"/>
  <c r="I3" i="9"/>
  <c r="J2" i="12"/>
  <c r="CF6" i="6"/>
  <c r="CK7" i="6"/>
  <c r="S9" i="6"/>
  <c r="R10" i="9" s="1"/>
  <c r="CK11" i="6"/>
  <c r="S43" i="6"/>
  <c r="R44" i="9" s="1"/>
  <c r="S47" i="6"/>
  <c r="R48" i="9" s="1"/>
  <c r="S50" i="6"/>
  <c r="R51" i="9" s="1"/>
  <c r="S56" i="6"/>
  <c r="R57" i="9" s="1"/>
  <c r="S59" i="6"/>
  <c r="R60" i="9" s="1"/>
  <c r="CE69" i="6"/>
  <c r="S81" i="6"/>
  <c r="R82" i="9" s="1"/>
  <c r="S111" i="6"/>
  <c r="R112" i="9" s="1"/>
  <c r="S121" i="6"/>
  <c r="R122" i="9" s="1"/>
  <c r="S175" i="6"/>
  <c r="R176" i="9" s="1"/>
  <c r="S197" i="6"/>
  <c r="R198" i="9" s="1"/>
  <c r="S201" i="6"/>
  <c r="R202" i="9" s="1"/>
  <c r="S205" i="6"/>
  <c r="R206" i="9" s="1"/>
  <c r="S209" i="6"/>
  <c r="R210" i="9" s="1"/>
  <c r="S213" i="6"/>
  <c r="R214" i="9" s="1"/>
  <c r="S217" i="6"/>
  <c r="R218" i="9" s="1"/>
  <c r="S221" i="6"/>
  <c r="R222" i="9" s="1"/>
  <c r="S225" i="6"/>
  <c r="R226" i="9" s="1"/>
  <c r="I141" i="7"/>
  <c r="H142" i="7"/>
  <c r="Q93" i="7"/>
  <c r="R93" i="7" s="1"/>
  <c r="P96" i="7"/>
  <c r="P97" i="7"/>
  <c r="E101" i="7"/>
  <c r="H113" i="7"/>
  <c r="Q123" i="7"/>
  <c r="R123" i="7" s="1"/>
  <c r="C125" i="7"/>
  <c r="Q132" i="7"/>
  <c r="R132" i="7" s="1"/>
  <c r="D109" i="9"/>
  <c r="E117" i="9"/>
  <c r="O135" i="9"/>
  <c r="E143" i="9"/>
  <c r="T101" i="10"/>
  <c r="AY225" i="19"/>
  <c r="AY203" i="18"/>
  <c r="H15" i="18"/>
  <c r="D14" i="15"/>
  <c r="BK225" i="19"/>
  <c r="BK203" i="18"/>
  <c r="AF15" i="18"/>
  <c r="P14" i="15"/>
  <c r="Q27" i="12"/>
  <c r="Q27" i="15" s="1"/>
  <c r="H28" i="18"/>
  <c r="D27" i="15"/>
  <c r="AF28" i="18"/>
  <c r="P27" i="15"/>
  <c r="AB84" i="18"/>
  <c r="N83" i="15"/>
  <c r="Z97" i="18"/>
  <c r="AB109" i="18"/>
  <c r="P117" i="18"/>
  <c r="R142" i="18"/>
  <c r="T154" i="18"/>
  <c r="AD186" i="18"/>
  <c r="J161" i="20"/>
  <c r="I162" i="21" s="1"/>
  <c r="I47" i="17"/>
  <c r="N161" i="16"/>
  <c r="H53" i="16"/>
  <c r="Q53" i="13"/>
  <c r="M60" i="16"/>
  <c r="Q60" i="13"/>
  <c r="N71" i="16"/>
  <c r="Q71" i="13"/>
  <c r="J77" i="16"/>
  <c r="Q77" i="13"/>
  <c r="F90" i="16"/>
  <c r="F96" i="13"/>
  <c r="F96" i="16" s="1"/>
  <c r="Q90" i="13"/>
  <c r="G100" i="16"/>
  <c r="Q100" i="13"/>
  <c r="G108" i="13"/>
  <c r="G108" i="16" s="1"/>
  <c r="O107" i="16"/>
  <c r="Q107" i="13"/>
  <c r="I118" i="16"/>
  <c r="I123" i="13"/>
  <c r="I123" i="16" s="1"/>
  <c r="Q118" i="13"/>
  <c r="F172" i="16"/>
  <c r="Q172" i="13"/>
  <c r="F183" i="13"/>
  <c r="O191" i="16"/>
  <c r="O195" i="13"/>
  <c r="O195" i="16" s="1"/>
  <c r="Q191" i="13"/>
  <c r="I201" i="16"/>
  <c r="Q201" i="13"/>
  <c r="I227" i="13"/>
  <c r="D209" i="16"/>
  <c r="AI209" i="13"/>
  <c r="Q209" i="13"/>
  <c r="P209" i="16"/>
  <c r="J217" i="16"/>
  <c r="Q217" i="13"/>
  <c r="BJ202" i="18"/>
  <c r="AC15" i="18"/>
  <c r="W101" i="10"/>
  <c r="BI224" i="19"/>
  <c r="V100" i="10"/>
  <c r="M15" i="9"/>
  <c r="M18" i="13"/>
  <c r="M18" i="16" s="1"/>
  <c r="L19" i="9"/>
  <c r="BW21" i="6"/>
  <c r="BC232" i="19"/>
  <c r="G46" i="9"/>
  <c r="D124" i="9"/>
  <c r="D196" i="9"/>
  <c r="Z124" i="18"/>
  <c r="F43" i="16"/>
  <c r="Q43" i="13"/>
  <c r="L180" i="16"/>
  <c r="L183" i="13"/>
  <c r="L183" i="16" s="1"/>
  <c r="Q180" i="13"/>
  <c r="E225" i="16"/>
  <c r="Q225" i="13"/>
  <c r="Q27" i="3"/>
  <c r="G28" i="18"/>
  <c r="BE214" i="18"/>
  <c r="S83" i="18"/>
  <c r="N45" i="5"/>
  <c r="J82" i="5"/>
  <c r="N96" i="5"/>
  <c r="N108" i="5"/>
  <c r="F116" i="5"/>
  <c r="N123" i="5"/>
  <c r="J141" i="5"/>
  <c r="N185" i="5"/>
  <c r="J186" i="5"/>
  <c r="Z2" i="6"/>
  <c r="BM17" i="6"/>
  <c r="AY224" i="19"/>
  <c r="L100" i="10"/>
  <c r="C15" i="9"/>
  <c r="BK224" i="19"/>
  <c r="X100" i="10"/>
  <c r="O15" i="9"/>
  <c r="BP17" i="6"/>
  <c r="BW20" i="6"/>
  <c r="BP23" i="6"/>
  <c r="CK25" i="6"/>
  <c r="BE232" i="19"/>
  <c r="I46" i="9"/>
  <c r="AI61" i="6"/>
  <c r="P62" i="9"/>
  <c r="AI81" i="6"/>
  <c r="BJ236" i="19"/>
  <c r="N83" i="9"/>
  <c r="E97" i="9"/>
  <c r="G109" i="9"/>
  <c r="F124" i="9"/>
  <c r="K135" i="9"/>
  <c r="L143" i="9"/>
  <c r="G184" i="9"/>
  <c r="AI186" i="6"/>
  <c r="P187" i="9"/>
  <c r="F196" i="9"/>
  <c r="N228" i="9"/>
  <c r="CH61" i="6"/>
  <c r="BD145" i="19"/>
  <c r="S95" i="10"/>
  <c r="S99" i="10" s="1"/>
  <c r="J241" i="7"/>
  <c r="J3" i="9"/>
  <c r="K2" i="12"/>
  <c r="CF4" i="6"/>
  <c r="CK6" i="6"/>
  <c r="S13" i="6"/>
  <c r="R14" i="9" s="1"/>
  <c r="S25" i="6"/>
  <c r="R26" i="9" s="1"/>
  <c r="S180" i="6"/>
  <c r="R181" i="9" s="1"/>
  <c r="S188" i="6"/>
  <c r="R189" i="9" s="1"/>
  <c r="S192" i="6"/>
  <c r="R193" i="9" s="1"/>
  <c r="J141" i="7"/>
  <c r="I142" i="7"/>
  <c r="L141" i="7"/>
  <c r="C92" i="7"/>
  <c r="O91" i="7"/>
  <c r="O92" i="7" s="1"/>
  <c r="P93" i="7"/>
  <c r="Q96" i="7"/>
  <c r="R96" i="7" s="1"/>
  <c r="P106" i="7"/>
  <c r="P123" i="7"/>
  <c r="D125" i="7"/>
  <c r="P130" i="7"/>
  <c r="M209" i="7"/>
  <c r="D154" i="7"/>
  <c r="F209" i="7"/>
  <c r="I19" i="9"/>
  <c r="G124" i="9"/>
  <c r="J29" i="11"/>
  <c r="AD84" i="18"/>
  <c r="O83" i="15"/>
  <c r="G10" i="16"/>
  <c r="Q10" i="13"/>
  <c r="BC178" i="13"/>
  <c r="BC23" i="13"/>
  <c r="L47" i="16"/>
  <c r="L82" i="13"/>
  <c r="L82" i="16" s="1"/>
  <c r="M76" i="16"/>
  <c r="Q76" i="13"/>
  <c r="K99" i="16"/>
  <c r="K108" i="13"/>
  <c r="K108" i="16" s="1"/>
  <c r="Q99" i="13"/>
  <c r="L132" i="16"/>
  <c r="L134" i="13"/>
  <c r="Q132" i="13"/>
  <c r="K136" i="16"/>
  <c r="Q136" i="13"/>
  <c r="K142" i="13"/>
  <c r="I171" i="16"/>
  <c r="I183" i="13"/>
  <c r="I183" i="16" s="1"/>
  <c r="Q171" i="13"/>
  <c r="D179" i="16"/>
  <c r="D183" i="13"/>
  <c r="AI179" i="13"/>
  <c r="Q179" i="13"/>
  <c r="P179" i="16"/>
  <c r="P183" i="13"/>
  <c r="P183" i="16" s="1"/>
  <c r="F190" i="16"/>
  <c r="F195" i="13"/>
  <c r="F195" i="16" s="1"/>
  <c r="Q190" i="13"/>
  <c r="G208" i="16"/>
  <c r="G227" i="13"/>
  <c r="G227" i="16" s="1"/>
  <c r="Q208" i="13"/>
  <c r="I224" i="16"/>
  <c r="Q224" i="13"/>
  <c r="BD210" i="18"/>
  <c r="Q46" i="18"/>
  <c r="S179" i="22"/>
  <c r="R180" i="23" s="1"/>
  <c r="S179" i="20"/>
  <c r="R180" i="21" s="1"/>
  <c r="S179" i="16"/>
  <c r="S179" i="13"/>
  <c r="H82" i="5"/>
  <c r="L123" i="5"/>
  <c r="AI40" i="6"/>
  <c r="P41" i="9"/>
  <c r="BH236" i="19"/>
  <c r="L83" i="9"/>
  <c r="C117" i="9"/>
  <c r="I135" i="9"/>
  <c r="E184" i="9"/>
  <c r="L228" i="9"/>
  <c r="L28" i="16"/>
  <c r="Q28" i="13"/>
  <c r="G218" i="16"/>
  <c r="Q218" i="13"/>
  <c r="S40" i="13"/>
  <c r="S40" i="16" s="1"/>
  <c r="S88" i="13"/>
  <c r="S88" i="16" s="1"/>
  <c r="Q116" i="3"/>
  <c r="S115" i="13"/>
  <c r="S115" i="16" s="1"/>
  <c r="U139" i="3"/>
  <c r="S181" i="22"/>
  <c r="R182" i="23" s="1"/>
  <c r="S181" i="20"/>
  <c r="R182" i="21" s="1"/>
  <c r="S181" i="16"/>
  <c r="S181" i="13"/>
  <c r="S219" i="20"/>
  <c r="R220" i="21" s="1"/>
  <c r="S219" i="22"/>
  <c r="R220" i="23" s="1"/>
  <c r="S219" i="16"/>
  <c r="S219" i="13"/>
  <c r="U17" i="3"/>
  <c r="S17" i="13"/>
  <c r="S17" i="16" s="1"/>
  <c r="S13" i="12"/>
  <c r="S28" i="13"/>
  <c r="S28" i="16" s="1"/>
  <c r="BF214" i="18"/>
  <c r="U83" i="18"/>
  <c r="S182" i="22"/>
  <c r="R183" i="23" s="1"/>
  <c r="S182" i="20"/>
  <c r="R183" i="21" s="1"/>
  <c r="S182" i="16"/>
  <c r="S220" i="20"/>
  <c r="R221" i="21" s="1"/>
  <c r="S220" i="22"/>
  <c r="R221" i="23" s="1"/>
  <c r="S220" i="16"/>
  <c r="S220" i="13"/>
  <c r="O27" i="5"/>
  <c r="O45" i="5"/>
  <c r="K82" i="5"/>
  <c r="O96" i="5"/>
  <c r="O108" i="5"/>
  <c r="G116" i="5"/>
  <c r="O123" i="5"/>
  <c r="K141" i="5"/>
  <c r="K153" i="5"/>
  <c r="O185" i="5"/>
  <c r="AI7" i="6"/>
  <c r="P8" i="9"/>
  <c r="AZ224" i="19"/>
  <c r="M100" i="10"/>
  <c r="D15" i="9"/>
  <c r="BS17" i="6"/>
  <c r="BY18" i="6"/>
  <c r="E22" i="9"/>
  <c r="F21" i="13"/>
  <c r="F21" i="16" s="1"/>
  <c r="BS23" i="6"/>
  <c r="BF232" i="19"/>
  <c r="AI74" i="6"/>
  <c r="AY236" i="19"/>
  <c r="C83" i="9"/>
  <c r="BK236" i="19"/>
  <c r="O83" i="9"/>
  <c r="F97" i="9"/>
  <c r="AI103" i="6"/>
  <c r="H109" i="9"/>
  <c r="F117" i="9"/>
  <c r="L135" i="9"/>
  <c r="N143" i="9"/>
  <c r="I43" i="10"/>
  <c r="M165" i="9"/>
  <c r="AI174" i="6"/>
  <c r="P175" i="9"/>
  <c r="AI180" i="6"/>
  <c r="P181" i="9"/>
  <c r="H184" i="9"/>
  <c r="AI187" i="6"/>
  <c r="P188" i="9"/>
  <c r="BC194" i="6"/>
  <c r="G196" i="9"/>
  <c r="AI199" i="6"/>
  <c r="P200" i="9"/>
  <c r="AI209" i="6"/>
  <c r="AI218" i="6"/>
  <c r="C228" i="9"/>
  <c r="O228" i="9"/>
  <c r="BE145" i="19"/>
  <c r="T95" i="10"/>
  <c r="T99" i="10" s="1"/>
  <c r="K241" i="7"/>
  <c r="K3" i="9"/>
  <c r="L2" i="12"/>
  <c r="CH4" i="6"/>
  <c r="CI5" i="6"/>
  <c r="CL6" i="6"/>
  <c r="S8" i="6"/>
  <c r="R9" i="9" s="1"/>
  <c r="CF10" i="6"/>
  <c r="S12" i="6"/>
  <c r="R13" i="9" s="1"/>
  <c r="S19" i="6"/>
  <c r="R20" i="9" s="1"/>
  <c r="CD22" i="6"/>
  <c r="S40" i="6"/>
  <c r="R41" i="9" s="1"/>
  <c r="CE50" i="6"/>
  <c r="CL56" i="6"/>
  <c r="S63" i="6"/>
  <c r="R64" i="9" s="1"/>
  <c r="S67" i="6"/>
  <c r="R68" i="9" s="1"/>
  <c r="S70" i="6"/>
  <c r="R71" i="9" s="1"/>
  <c r="S74" i="6"/>
  <c r="R75" i="9" s="1"/>
  <c r="S78" i="6"/>
  <c r="R79" i="9" s="1"/>
  <c r="S89" i="6"/>
  <c r="R90" i="9" s="1"/>
  <c r="S93" i="6"/>
  <c r="R94" i="9" s="1"/>
  <c r="S98" i="6"/>
  <c r="R99" i="9" s="1"/>
  <c r="S102" i="6"/>
  <c r="R103" i="9" s="1"/>
  <c r="S106" i="6"/>
  <c r="R107" i="9" s="1"/>
  <c r="S173" i="6"/>
  <c r="R174" i="9" s="1"/>
  <c r="J142" i="7"/>
  <c r="Q87" i="7"/>
  <c r="R87" i="7" s="1"/>
  <c r="C89" i="7"/>
  <c r="P114" i="7"/>
  <c r="O121" i="7"/>
  <c r="O122" i="7" s="1"/>
  <c r="E125" i="7"/>
  <c r="N209" i="7"/>
  <c r="N15" i="9"/>
  <c r="G83" i="9"/>
  <c r="M159" i="9"/>
  <c r="I32" i="10"/>
  <c r="G6" i="16"/>
  <c r="BC174" i="13"/>
  <c r="BC19" i="13"/>
  <c r="G14" i="13"/>
  <c r="G404" i="35" s="1"/>
  <c r="L8" i="16"/>
  <c r="BH176" i="13"/>
  <c r="BH21" i="13"/>
  <c r="J13" i="16"/>
  <c r="J14" i="13"/>
  <c r="J404" i="35" s="1"/>
  <c r="D37" i="16"/>
  <c r="AI37" i="13"/>
  <c r="Q37" i="13"/>
  <c r="O46" i="16"/>
  <c r="O82" i="13"/>
  <c r="O82" i="16" s="1"/>
  <c r="F59" i="16"/>
  <c r="Q59" i="13"/>
  <c r="G70" i="16"/>
  <c r="Q70" i="13"/>
  <c r="J89" i="16"/>
  <c r="Q89" i="13"/>
  <c r="J96" i="13"/>
  <c r="J96" i="16" s="1"/>
  <c r="D98" i="16"/>
  <c r="D108" i="13"/>
  <c r="AI98" i="13"/>
  <c r="Q98" i="13"/>
  <c r="P98" i="16"/>
  <c r="P108" i="13"/>
  <c r="P108" i="16" s="1"/>
  <c r="N115" i="16"/>
  <c r="Q115" i="13"/>
  <c r="M200" i="16"/>
  <c r="M227" i="13"/>
  <c r="M227" i="16" s="1"/>
  <c r="Q200" i="13"/>
  <c r="N216" i="16"/>
  <c r="Q216" i="13"/>
  <c r="L223" i="16"/>
  <c r="Q223" i="13"/>
  <c r="M210" i="7"/>
  <c r="C154" i="7"/>
  <c r="E209" i="7"/>
  <c r="C172" i="7"/>
  <c r="E175" i="7"/>
  <c r="C190" i="7"/>
  <c r="E193" i="7"/>
  <c r="C208" i="7"/>
  <c r="BJ225" i="19"/>
  <c r="AD15" i="18"/>
  <c r="BJ203" i="18"/>
  <c r="O14" i="15"/>
  <c r="AD28" i="18"/>
  <c r="O27" i="15"/>
  <c r="AY233" i="19"/>
  <c r="AY211" i="18"/>
  <c r="H46" i="18"/>
  <c r="D45" i="15"/>
  <c r="BK233" i="19"/>
  <c r="BK211" i="18"/>
  <c r="AF46" i="18"/>
  <c r="P45" i="15"/>
  <c r="BJ237" i="19"/>
  <c r="AD83" i="18"/>
  <c r="BJ215" i="18"/>
  <c r="O82" i="15"/>
  <c r="X97" i="18"/>
  <c r="Z109" i="18"/>
  <c r="N117" i="18"/>
  <c r="Q123" i="12"/>
  <c r="Q123" i="15" s="1"/>
  <c r="X124" i="18"/>
  <c r="P142" i="18"/>
  <c r="I186" i="15"/>
  <c r="R154" i="18"/>
  <c r="AB186" i="18"/>
  <c r="O14" i="13"/>
  <c r="O404" i="35" s="1"/>
  <c r="Q39" i="13"/>
  <c r="Q52" i="13"/>
  <c r="Q58" i="13"/>
  <c r="D34" i="24"/>
  <c r="Q138" i="16"/>
  <c r="J153" i="20"/>
  <c r="I154" i="21" s="1"/>
  <c r="I39" i="17"/>
  <c r="N153" i="16"/>
  <c r="J161" i="16"/>
  <c r="E47" i="17"/>
  <c r="BJ178" i="13"/>
  <c r="P4" i="16"/>
  <c r="CC6" i="13"/>
  <c r="F6" i="16"/>
  <c r="CH8" i="13"/>
  <c r="K8" i="16"/>
  <c r="CG39" i="13"/>
  <c r="CM51" i="13"/>
  <c r="P51" i="16"/>
  <c r="CM106" i="13"/>
  <c r="P194" i="16"/>
  <c r="P202" i="16"/>
  <c r="F157" i="7"/>
  <c r="C169" i="7"/>
  <c r="F175" i="7"/>
  <c r="C187" i="7"/>
  <c r="F193" i="7"/>
  <c r="C205" i="7"/>
  <c r="AZ225" i="19"/>
  <c r="AZ203" i="18"/>
  <c r="J15" i="18"/>
  <c r="E14" i="15"/>
  <c r="J28" i="18"/>
  <c r="E27" i="15"/>
  <c r="BA233" i="19"/>
  <c r="BA211" i="18"/>
  <c r="L46" i="18"/>
  <c r="F45" i="15"/>
  <c r="Q82" i="12"/>
  <c r="Q82" i="15" s="1"/>
  <c r="Q47" i="15"/>
  <c r="AZ237" i="19"/>
  <c r="J83" i="18"/>
  <c r="AZ215" i="18"/>
  <c r="E82" i="15"/>
  <c r="N84" i="18"/>
  <c r="G83" i="15"/>
  <c r="AB97" i="18"/>
  <c r="AD109" i="18"/>
  <c r="R117" i="18"/>
  <c r="AB124" i="18"/>
  <c r="T142" i="18"/>
  <c r="V154" i="18"/>
  <c r="H186" i="18"/>
  <c r="AF186" i="18"/>
  <c r="Q40" i="13"/>
  <c r="Q47" i="13"/>
  <c r="D29" i="24"/>
  <c r="Q133" i="16"/>
  <c r="D35" i="24"/>
  <c r="M18" i="17"/>
  <c r="Q139" i="16"/>
  <c r="E41" i="17"/>
  <c r="J155" i="16"/>
  <c r="E48" i="17"/>
  <c r="J162" i="16"/>
  <c r="BJ174" i="13"/>
  <c r="X2" i="13"/>
  <c r="G2" i="16"/>
  <c r="Q4" i="13"/>
  <c r="F4" i="16"/>
  <c r="BF175" i="13"/>
  <c r="J7" i="16"/>
  <c r="CH7" i="13"/>
  <c r="K13" i="16"/>
  <c r="CF38" i="13"/>
  <c r="CI41" i="13"/>
  <c r="CI51" i="13"/>
  <c r="CF56" i="13"/>
  <c r="CG59" i="13"/>
  <c r="CM75" i="13"/>
  <c r="CM122" i="13"/>
  <c r="P191" i="16"/>
  <c r="D210" i="7"/>
  <c r="BA225" i="19"/>
  <c r="L15" i="18"/>
  <c r="BA203" i="18"/>
  <c r="F14" i="15"/>
  <c r="L28" i="18"/>
  <c r="F27" i="15"/>
  <c r="BB233" i="19"/>
  <c r="N46" i="18"/>
  <c r="BB211" i="18"/>
  <c r="G45" i="15"/>
  <c r="BA237" i="19"/>
  <c r="L83" i="18"/>
  <c r="BA215" i="18"/>
  <c r="F82" i="15"/>
  <c r="AD97" i="18"/>
  <c r="H109" i="18"/>
  <c r="AF109" i="18"/>
  <c r="T117" i="18"/>
  <c r="AD124" i="18"/>
  <c r="K186" i="15"/>
  <c r="V142" i="18"/>
  <c r="X154" i="18"/>
  <c r="Q185" i="12"/>
  <c r="Q185" i="15" s="1"/>
  <c r="J186" i="18"/>
  <c r="H186" i="15"/>
  <c r="Q7" i="13"/>
  <c r="Q13" i="13"/>
  <c r="D82" i="13"/>
  <c r="J155" i="20"/>
  <c r="I156" i="21" s="1"/>
  <c r="I41" i="17"/>
  <c r="N155" i="16"/>
  <c r="J162" i="20"/>
  <c r="I163" i="21" s="1"/>
  <c r="N162" i="16"/>
  <c r="I48" i="17"/>
  <c r="BK179" i="13"/>
  <c r="H2" i="16"/>
  <c r="BC17" i="13"/>
  <c r="G4" i="16"/>
  <c r="CI7" i="13"/>
  <c r="CF10" i="13"/>
  <c r="CG12" i="13"/>
  <c r="CI13" i="13"/>
  <c r="CG38" i="13"/>
  <c r="O40" i="16"/>
  <c r="P49" i="16"/>
  <c r="P54" i="16"/>
  <c r="K82" i="13"/>
  <c r="K82" i="16" s="1"/>
  <c r="K63" i="16"/>
  <c r="Q73" i="13"/>
  <c r="F73" i="16"/>
  <c r="P88" i="16"/>
  <c r="CM94" i="13"/>
  <c r="P94" i="16"/>
  <c r="P101" i="16"/>
  <c r="CM115" i="13"/>
  <c r="P115" i="16"/>
  <c r="E151" i="7"/>
  <c r="Q141" i="7"/>
  <c r="E169" i="7"/>
  <c r="Q182" i="7"/>
  <c r="E187" i="7"/>
  <c r="Q200" i="7"/>
  <c r="E205" i="7"/>
  <c r="Q5" i="15"/>
  <c r="BB225" i="19"/>
  <c r="N15" i="18"/>
  <c r="BB203" i="18"/>
  <c r="G14" i="15"/>
  <c r="N28" i="18"/>
  <c r="G27" i="15"/>
  <c r="BC233" i="19"/>
  <c r="P46" i="18"/>
  <c r="BC211" i="18"/>
  <c r="H45" i="15"/>
  <c r="BB237" i="19"/>
  <c r="BB215" i="18"/>
  <c r="N83" i="18"/>
  <c r="G82" i="15"/>
  <c r="H97" i="18"/>
  <c r="AF97" i="18"/>
  <c r="J109" i="18"/>
  <c r="V117" i="18"/>
  <c r="H124" i="18"/>
  <c r="AF124" i="18"/>
  <c r="L186" i="15"/>
  <c r="X142" i="18"/>
  <c r="Z154" i="18"/>
  <c r="L186" i="18"/>
  <c r="AI7" i="13"/>
  <c r="Q54" i="13"/>
  <c r="D36" i="24"/>
  <c r="Q140" i="16"/>
  <c r="E42" i="17"/>
  <c r="J156" i="16"/>
  <c r="I2" i="16"/>
  <c r="CH6" i="13"/>
  <c r="L7" i="16"/>
  <c r="BF178" i="13"/>
  <c r="J10" i="16"/>
  <c r="CG10" i="13"/>
  <c r="BG179" i="13"/>
  <c r="K11" i="16"/>
  <c r="CG11" i="13"/>
  <c r="CH12" i="13"/>
  <c r="CL38" i="13"/>
  <c r="P42" i="16"/>
  <c r="CL43" i="13"/>
  <c r="P57" i="16"/>
  <c r="P120" i="16"/>
  <c r="P188" i="16"/>
  <c r="P226" i="16"/>
  <c r="E137" i="7"/>
  <c r="P164" i="7"/>
  <c r="P166" i="7" s="1"/>
  <c r="C166" i="7"/>
  <c r="F169" i="7"/>
  <c r="P182" i="7"/>
  <c r="C184" i="7"/>
  <c r="F187" i="7"/>
  <c r="P200" i="7"/>
  <c r="C202" i="7"/>
  <c r="F205" i="7"/>
  <c r="BC225" i="19"/>
  <c r="BC203" i="18"/>
  <c r="P15" i="18"/>
  <c r="H14" i="15"/>
  <c r="P28" i="18"/>
  <c r="H27" i="15"/>
  <c r="BD233" i="19"/>
  <c r="R46" i="18"/>
  <c r="BD211" i="18"/>
  <c r="I45" i="15"/>
  <c r="BC237" i="19"/>
  <c r="BC215" i="18"/>
  <c r="P83" i="18"/>
  <c r="H82" i="15"/>
  <c r="J97" i="18"/>
  <c r="L109" i="18"/>
  <c r="X117" i="18"/>
  <c r="J124" i="18"/>
  <c r="M186" i="15"/>
  <c r="Z142" i="18"/>
  <c r="AB154" i="18"/>
  <c r="G186" i="15"/>
  <c r="N186" i="18"/>
  <c r="Q8" i="13"/>
  <c r="D14" i="13"/>
  <c r="D404" i="35" s="1"/>
  <c r="Q16" i="13"/>
  <c r="BG22" i="13"/>
  <c r="BA26" i="13"/>
  <c r="J156" i="20"/>
  <c r="I157" i="21" s="1"/>
  <c r="I42" i="17"/>
  <c r="N156" i="16"/>
  <c r="E50" i="17"/>
  <c r="J164" i="16"/>
  <c r="CG5" i="13"/>
  <c r="J5" i="16"/>
  <c r="CI5" i="13"/>
  <c r="CL6" i="13"/>
  <c r="AZ176" i="13"/>
  <c r="D8" i="16"/>
  <c r="CH10" i="13"/>
  <c r="CH11" i="13"/>
  <c r="L12" i="16"/>
  <c r="CM38" i="13"/>
  <c r="CM43" i="13"/>
  <c r="N45" i="13"/>
  <c r="N44" i="16"/>
  <c r="P47" i="16"/>
  <c r="CM54" i="13"/>
  <c r="P69" i="16"/>
  <c r="Q72" i="13"/>
  <c r="L72" i="16"/>
  <c r="CM105" i="13"/>
  <c r="P105" i="16"/>
  <c r="CM107" i="13"/>
  <c r="D132" i="16"/>
  <c r="P180" i="16"/>
  <c r="P223" i="16"/>
  <c r="G209" i="7"/>
  <c r="G210" i="7"/>
  <c r="C163" i="7"/>
  <c r="C181" i="7"/>
  <c r="C199" i="7"/>
  <c r="BD225" i="19"/>
  <c r="R15" i="18"/>
  <c r="BD203" i="18"/>
  <c r="I14" i="15"/>
  <c r="R28" i="18"/>
  <c r="I27" i="15"/>
  <c r="BE233" i="19"/>
  <c r="BE211" i="18"/>
  <c r="T46" i="18"/>
  <c r="J45" i="15"/>
  <c r="BD237" i="19"/>
  <c r="BD215" i="18"/>
  <c r="R83" i="18"/>
  <c r="I82" i="15"/>
  <c r="L97" i="18"/>
  <c r="N109" i="18"/>
  <c r="Z117" i="18"/>
  <c r="L124" i="18"/>
  <c r="AB142" i="18"/>
  <c r="AD154" i="18"/>
  <c r="P186" i="18"/>
  <c r="BK24" i="13"/>
  <c r="AI36" i="13"/>
  <c r="Q42" i="13"/>
  <c r="BG44" i="13"/>
  <c r="K45" i="13"/>
  <c r="Q49" i="13"/>
  <c r="Q55" i="13"/>
  <c r="D24" i="24"/>
  <c r="N22" i="17"/>
  <c r="F22" i="17"/>
  <c r="Q128" i="16"/>
  <c r="D31" i="24"/>
  <c r="Q135" i="16"/>
  <c r="D37" i="24"/>
  <c r="Q141" i="16"/>
  <c r="J164" i="20"/>
  <c r="I165" i="21" s="1"/>
  <c r="I50" i="17"/>
  <c r="N164" i="16"/>
  <c r="D47" i="24"/>
  <c r="Q229" i="16"/>
  <c r="K2" i="16"/>
  <c r="CG4" i="13"/>
  <c r="J4" i="16"/>
  <c r="BG173" i="13"/>
  <c r="K5" i="16"/>
  <c r="CK5" i="13"/>
  <c r="BA176" i="13"/>
  <c r="E8" i="16"/>
  <c r="CL10" i="13"/>
  <c r="CL11" i="13"/>
  <c r="CL64" i="13"/>
  <c r="P99" i="16"/>
  <c r="P113" i="16"/>
  <c r="D136" i="16"/>
  <c r="P177" i="16"/>
  <c r="P220" i="16"/>
  <c r="H210" i="7"/>
  <c r="P161" i="7"/>
  <c r="D163" i="7"/>
  <c r="P179" i="7"/>
  <c r="D181" i="7"/>
  <c r="P197" i="7"/>
  <c r="D199" i="7"/>
  <c r="O267" i="7"/>
  <c r="BE225" i="19"/>
  <c r="BE203" i="18"/>
  <c r="T15" i="18"/>
  <c r="J14" i="15"/>
  <c r="T28" i="18"/>
  <c r="J27" i="15"/>
  <c r="BF233" i="19"/>
  <c r="BF211" i="18"/>
  <c r="V46" i="18"/>
  <c r="K45" i="15"/>
  <c r="BE237" i="19"/>
  <c r="BE215" i="18"/>
  <c r="T83" i="18"/>
  <c r="J82" i="15"/>
  <c r="N97" i="18"/>
  <c r="P109" i="18"/>
  <c r="AB117" i="18"/>
  <c r="N124" i="18"/>
  <c r="O186" i="15"/>
  <c r="AD142" i="18"/>
  <c r="H154" i="18"/>
  <c r="AF154" i="18"/>
  <c r="R186" i="18"/>
  <c r="AD2" i="13"/>
  <c r="I82" i="13"/>
  <c r="E44" i="17"/>
  <c r="J158" i="16"/>
  <c r="L2" i="16"/>
  <c r="CL5" i="13"/>
  <c r="BI23" i="13"/>
  <c r="M10" i="16"/>
  <c r="AZ181" i="13"/>
  <c r="D13" i="16"/>
  <c r="P13" i="16"/>
  <c r="P39" i="16"/>
  <c r="CH40" i="13"/>
  <c r="CM49" i="13"/>
  <c r="P55" i="16"/>
  <c r="P77" i="16"/>
  <c r="CM89" i="13"/>
  <c r="P89" i="16"/>
  <c r="CM92" i="13"/>
  <c r="P92" i="16"/>
  <c r="P95" i="16"/>
  <c r="P102" i="16"/>
  <c r="CM121" i="13"/>
  <c r="P121" i="16"/>
  <c r="P174" i="16"/>
  <c r="P217" i="16"/>
  <c r="P158" i="7"/>
  <c r="C160" i="7"/>
  <c r="P176" i="7"/>
  <c r="C178" i="7"/>
  <c r="P194" i="7"/>
  <c r="C196" i="7"/>
  <c r="O236" i="7"/>
  <c r="BF225" i="19"/>
  <c r="BF203" i="18"/>
  <c r="V15" i="18"/>
  <c r="K14" i="15"/>
  <c r="V28" i="18"/>
  <c r="K27" i="15"/>
  <c r="AD30" i="18"/>
  <c r="O29" i="15"/>
  <c r="BG233" i="19"/>
  <c r="X46" i="18"/>
  <c r="BG211" i="18"/>
  <c r="L45" i="15"/>
  <c r="BF237" i="19"/>
  <c r="BF215" i="18"/>
  <c r="V83" i="18"/>
  <c r="K82" i="15"/>
  <c r="P97" i="18"/>
  <c r="R109" i="18"/>
  <c r="AD117" i="18"/>
  <c r="P124" i="18"/>
  <c r="H142" i="18"/>
  <c r="P186" i="15"/>
  <c r="AF142" i="18"/>
  <c r="J154" i="18"/>
  <c r="T186" i="18"/>
  <c r="D25" i="24"/>
  <c r="M26" i="17"/>
  <c r="Q129" i="16"/>
  <c r="I38" i="17"/>
  <c r="N152" i="16"/>
  <c r="J158" i="20"/>
  <c r="I159" i="21" s="1"/>
  <c r="N158" i="16"/>
  <c r="I44" i="17"/>
  <c r="D48" i="24"/>
  <c r="Q230" i="16"/>
  <c r="AZ175" i="13"/>
  <c r="D7" i="16"/>
  <c r="P7" i="16"/>
  <c r="CL12" i="13"/>
  <c r="O12" i="16"/>
  <c r="CM58" i="13"/>
  <c r="P58" i="16"/>
  <c r="P214" i="16"/>
  <c r="J209" i="7"/>
  <c r="J210" i="7"/>
  <c r="BG225" i="19"/>
  <c r="BG203" i="18"/>
  <c r="X15" i="18"/>
  <c r="L14" i="15"/>
  <c r="X28" i="18"/>
  <c r="L27" i="15"/>
  <c r="BH233" i="19"/>
  <c r="Z46" i="18"/>
  <c r="BH211" i="18"/>
  <c r="M45" i="15"/>
  <c r="BG237" i="19"/>
  <c r="BG215" i="18"/>
  <c r="X83" i="18"/>
  <c r="L82" i="15"/>
  <c r="R97" i="18"/>
  <c r="T109" i="18"/>
  <c r="H117" i="18"/>
  <c r="AF117" i="18"/>
  <c r="R124" i="18"/>
  <c r="E186" i="15"/>
  <c r="J142" i="18"/>
  <c r="L154" i="18"/>
  <c r="V186" i="18"/>
  <c r="BI18" i="13"/>
  <c r="BJ44" i="13"/>
  <c r="O45" i="13"/>
  <c r="E45" i="17"/>
  <c r="J159" i="16"/>
  <c r="BG177" i="13"/>
  <c r="BA181" i="13"/>
  <c r="CK2" i="13"/>
  <c r="N2" i="16"/>
  <c r="O6" i="16"/>
  <c r="BA175" i="13"/>
  <c r="E7" i="16"/>
  <c r="CI9" i="13"/>
  <c r="L9" i="16"/>
  <c r="AZ180" i="13"/>
  <c r="D12" i="16"/>
  <c r="BL180" i="13"/>
  <c r="P12" i="16"/>
  <c r="CM42" i="13"/>
  <c r="P67" i="16"/>
  <c r="P193" i="16"/>
  <c r="P211" i="16"/>
  <c r="Q11" i="15"/>
  <c r="BH225" i="19"/>
  <c r="Z15" i="18"/>
  <c r="BH203" i="18"/>
  <c r="M14" i="15"/>
  <c r="Z28" i="18"/>
  <c r="M27" i="15"/>
  <c r="BI233" i="19"/>
  <c r="BI211" i="18"/>
  <c r="AB46" i="18"/>
  <c r="N45" i="15"/>
  <c r="BH237" i="19"/>
  <c r="BH215" i="18"/>
  <c r="Z83" i="18"/>
  <c r="M82" i="15"/>
  <c r="T97" i="18"/>
  <c r="V109" i="18"/>
  <c r="J117" i="18"/>
  <c r="T124" i="18"/>
  <c r="F186" i="15"/>
  <c r="L142" i="18"/>
  <c r="N154" i="18"/>
  <c r="X186" i="18"/>
  <c r="K14" i="13"/>
  <c r="K404" i="35" s="1"/>
  <c r="BC21" i="13"/>
  <c r="BK25" i="13"/>
  <c r="BK44" i="13"/>
  <c r="Q57" i="13"/>
  <c r="M82" i="13"/>
  <c r="M82" i="16" s="1"/>
  <c r="D27" i="24"/>
  <c r="Q131" i="16"/>
  <c r="D33" i="24"/>
  <c r="Q137" i="16"/>
  <c r="E39" i="17"/>
  <c r="J153" i="16"/>
  <c r="J159" i="20"/>
  <c r="I160" i="21" s="1"/>
  <c r="I45" i="17"/>
  <c r="N159" i="16"/>
  <c r="CL73" i="13"/>
  <c r="D3" i="24"/>
  <c r="D21" i="24" s="1"/>
  <c r="D42" i="24" s="1"/>
  <c r="O2" i="16"/>
  <c r="O5" i="16"/>
  <c r="BE176" i="13"/>
  <c r="I8" i="16"/>
  <c r="AZ178" i="13"/>
  <c r="D10" i="16"/>
  <c r="BL178" i="13"/>
  <c r="P10" i="16"/>
  <c r="E11" i="16"/>
  <c r="J40" i="16"/>
  <c r="CM41" i="13"/>
  <c r="P41" i="16"/>
  <c r="CG44" i="13"/>
  <c r="CM61" i="13"/>
  <c r="P61" i="16"/>
  <c r="P70" i="16"/>
  <c r="CM103" i="13"/>
  <c r="P103" i="16"/>
  <c r="P208" i="16"/>
  <c r="N210" i="7"/>
  <c r="N211" i="7" s="1"/>
  <c r="P155" i="7"/>
  <c r="C157" i="7"/>
  <c r="F160" i="7"/>
  <c r="P173" i="7"/>
  <c r="C175" i="7"/>
  <c r="F178" i="7"/>
  <c r="P191" i="7"/>
  <c r="C193" i="7"/>
  <c r="F196" i="7"/>
  <c r="BI225" i="19"/>
  <c r="BI203" i="18"/>
  <c r="AB15" i="18"/>
  <c r="N14" i="15"/>
  <c r="AB28" i="18"/>
  <c r="N27" i="15"/>
  <c r="BJ233" i="19"/>
  <c r="BJ211" i="18"/>
  <c r="AD46" i="18"/>
  <c r="O45" i="15"/>
  <c r="BI237" i="19"/>
  <c r="BI215" i="18"/>
  <c r="AB83" i="18"/>
  <c r="N82" i="15"/>
  <c r="V97" i="18"/>
  <c r="X109" i="18"/>
  <c r="L117" i="18"/>
  <c r="V124" i="18"/>
  <c r="N142" i="18"/>
  <c r="P154" i="18"/>
  <c r="Z186" i="18"/>
  <c r="N14" i="13"/>
  <c r="N404" i="35" s="1"/>
  <c r="BJ19" i="13"/>
  <c r="BJ23" i="13"/>
  <c r="Q46" i="13"/>
  <c r="O4" i="16"/>
  <c r="E6" i="16"/>
  <c r="J8" i="16"/>
  <c r="CI8" i="13"/>
  <c r="BA178" i="13"/>
  <c r="E10" i="16"/>
  <c r="CC11" i="13"/>
  <c r="F11" i="16"/>
  <c r="CC12" i="13"/>
  <c r="F12" i="16"/>
  <c r="P56" i="16"/>
  <c r="P59" i="16"/>
  <c r="CM90" i="13"/>
  <c r="P90" i="16"/>
  <c r="CM111" i="13"/>
  <c r="P111" i="16"/>
  <c r="CM118" i="13"/>
  <c r="P190" i="16"/>
  <c r="P205" i="16"/>
  <c r="O157" i="7"/>
  <c r="O193" i="7"/>
  <c r="O163" i="7"/>
  <c r="O199" i="7"/>
  <c r="O184" i="7"/>
  <c r="O209" i="7"/>
  <c r="O151" i="7"/>
  <c r="O187" i="7"/>
  <c r="O205" i="7"/>
  <c r="O154" i="7"/>
  <c r="O190" i="7"/>
  <c r="O26" i="7"/>
  <c r="O82" i="7"/>
  <c r="D86" i="7"/>
  <c r="O94" i="7"/>
  <c r="O95" i="7" s="1"/>
  <c r="D98" i="7"/>
  <c r="O106" i="7"/>
  <c r="O107" i="7" s="1"/>
  <c r="D110" i="7"/>
  <c r="O118" i="7"/>
  <c r="O119" i="7" s="1"/>
  <c r="D122" i="7"/>
  <c r="O130" i="7"/>
  <c r="O131" i="7" s="1"/>
  <c r="O168" i="7" s="1"/>
  <c r="O169" i="7" s="1"/>
  <c r="D134" i="7"/>
  <c r="D142" i="7"/>
  <c r="F151" i="7"/>
  <c r="P156" i="7"/>
  <c r="P165" i="7"/>
  <c r="P174" i="7"/>
  <c r="P183" i="7"/>
  <c r="P192" i="7"/>
  <c r="P201" i="7"/>
  <c r="E210" i="7"/>
  <c r="Q108" i="12"/>
  <c r="Q108" i="15" s="1"/>
  <c r="E86" i="7"/>
  <c r="Q90" i="7"/>
  <c r="R90" i="7" s="1"/>
  <c r="E98" i="7"/>
  <c r="Q102" i="7"/>
  <c r="R102" i="7" s="1"/>
  <c r="E110" i="7"/>
  <c r="Q114" i="7"/>
  <c r="R114" i="7" s="1"/>
  <c r="E122" i="7"/>
  <c r="Q126" i="7"/>
  <c r="R126" i="7" s="1"/>
  <c r="E134" i="7"/>
  <c r="Q138" i="7"/>
  <c r="R138" i="7" s="1"/>
  <c r="E142" i="7"/>
  <c r="Q65" i="13"/>
  <c r="G82" i="13"/>
  <c r="G82" i="16" s="1"/>
  <c r="C83" i="7"/>
  <c r="O87" i="7"/>
  <c r="O141" i="7" s="1"/>
  <c r="C95" i="7"/>
  <c r="C107" i="7"/>
  <c r="C119" i="7"/>
  <c r="C131" i="7"/>
  <c r="F142" i="7"/>
  <c r="Q152" i="7"/>
  <c r="D157" i="7"/>
  <c r="Q161" i="7"/>
  <c r="D166" i="7"/>
  <c r="Q170" i="7"/>
  <c r="D175" i="7"/>
  <c r="Q179" i="7"/>
  <c r="D184" i="7"/>
  <c r="Q188" i="7"/>
  <c r="D193" i="7"/>
  <c r="Q197" i="7"/>
  <c r="D202" i="7"/>
  <c r="Q206" i="7"/>
  <c r="Q45" i="12"/>
  <c r="Q45" i="15" s="1"/>
  <c r="E157" i="7"/>
  <c r="O180" i="7"/>
  <c r="O181" i="7" s="1"/>
  <c r="P91" i="7"/>
  <c r="P103" i="7"/>
  <c r="P115" i="7"/>
  <c r="P139" i="7"/>
  <c r="P153" i="7"/>
  <c r="P162" i="7"/>
  <c r="P171" i="7"/>
  <c r="P180" i="7"/>
  <c r="P189" i="7"/>
  <c r="P198" i="7"/>
  <c r="P207" i="7"/>
  <c r="Q96" i="12"/>
  <c r="Q96" i="15" s="1"/>
  <c r="O76" i="7"/>
  <c r="P84" i="7"/>
  <c r="O88" i="7"/>
  <c r="O124" i="7"/>
  <c r="O125" i="7" s="1"/>
  <c r="O136" i="7"/>
  <c r="O137" i="7" s="1"/>
  <c r="N141" i="7"/>
  <c r="Q149" i="7"/>
  <c r="Q158" i="7"/>
  <c r="Q167" i="7"/>
  <c r="Q176" i="7"/>
  <c r="Q185" i="7"/>
  <c r="Q194" i="7"/>
  <c r="Q203" i="7"/>
  <c r="P88" i="7"/>
  <c r="P100" i="7"/>
  <c r="P112" i="7"/>
  <c r="P124" i="7"/>
  <c r="P136" i="7"/>
  <c r="C141" i="7"/>
  <c r="O177" i="7"/>
  <c r="O178" i="7" s="1"/>
  <c r="P150" i="7"/>
  <c r="P159" i="7"/>
  <c r="P168" i="7"/>
  <c r="P177" i="7"/>
  <c r="P186" i="7"/>
  <c r="P204" i="7"/>
  <c r="D209" i="7"/>
  <c r="O133" i="7"/>
  <c r="O134" i="7" s="1"/>
  <c r="C151" i="7"/>
  <c r="BE180" i="13"/>
  <c r="BE25" i="13"/>
  <c r="Q141" i="12"/>
  <c r="Q141" i="15" s="1"/>
  <c r="CD4" i="13"/>
  <c r="CI6" i="13"/>
  <c r="BH174" i="13"/>
  <c r="BH19" i="13"/>
  <c r="Q6" i="13"/>
  <c r="D186" i="15"/>
  <c r="CJ118" i="13"/>
  <c r="CJ114" i="13"/>
  <c r="CJ107" i="13"/>
  <c r="CJ111" i="13"/>
  <c r="CJ122" i="13"/>
  <c r="CJ110" i="13"/>
  <c r="CJ120" i="13"/>
  <c r="CJ112" i="13"/>
  <c r="CJ119" i="13"/>
  <c r="CJ113" i="13"/>
  <c r="CJ100" i="13"/>
  <c r="CJ78" i="13"/>
  <c r="CJ106" i="13"/>
  <c r="CJ105" i="13"/>
  <c r="CJ93" i="13"/>
  <c r="CJ75" i="13"/>
  <c r="CJ115" i="13"/>
  <c r="CJ121" i="13"/>
  <c r="CJ99" i="13"/>
  <c r="CJ95" i="13"/>
  <c r="CJ77" i="13"/>
  <c r="CJ88" i="13"/>
  <c r="CJ102" i="13"/>
  <c r="CJ74" i="13"/>
  <c r="CJ104" i="13"/>
  <c r="CJ103" i="13"/>
  <c r="CJ92" i="13"/>
  <c r="CJ53" i="13"/>
  <c r="CJ79" i="13"/>
  <c r="CJ94" i="13"/>
  <c r="CJ101" i="13"/>
  <c r="CJ73" i="13"/>
  <c r="CJ68" i="13"/>
  <c r="CJ67" i="13"/>
  <c r="CJ64" i="13"/>
  <c r="CJ52" i="13"/>
  <c r="CJ69" i="13"/>
  <c r="CJ63" i="13"/>
  <c r="CJ89" i="13"/>
  <c r="CJ80" i="13"/>
  <c r="CJ90" i="13"/>
  <c r="CJ91" i="13"/>
  <c r="CJ38" i="13"/>
  <c r="CJ59" i="13"/>
  <c r="CJ40" i="13"/>
  <c r="CJ56" i="13"/>
  <c r="CJ55" i="13"/>
  <c r="CJ54" i="13"/>
  <c r="CJ50" i="13"/>
  <c r="CJ48" i="13"/>
  <c r="CJ39" i="13"/>
  <c r="CJ11" i="13"/>
  <c r="CJ76" i="13"/>
  <c r="CJ47" i="13"/>
  <c r="CJ44" i="13"/>
  <c r="CJ43" i="13"/>
  <c r="CJ6" i="13"/>
  <c r="CJ70" i="13"/>
  <c r="CJ49" i="13"/>
  <c r="CJ72" i="13"/>
  <c r="CJ61" i="13"/>
  <c r="CJ51" i="13"/>
  <c r="CJ58" i="13"/>
  <c r="CJ5" i="13"/>
  <c r="CJ7" i="13"/>
  <c r="CJ42" i="13"/>
  <c r="CJ41" i="13"/>
  <c r="CJ8" i="13"/>
  <c r="CJ57" i="13"/>
  <c r="CJ9" i="13"/>
  <c r="CJ10" i="13"/>
  <c r="CJ12" i="13"/>
  <c r="CJ13" i="13"/>
  <c r="CJ4" i="13"/>
  <c r="M169" i="13"/>
  <c r="M169" i="16" s="1"/>
  <c r="BH17" i="13"/>
  <c r="L14" i="13"/>
  <c r="L404" i="35" s="1"/>
  <c r="BH18" i="13"/>
  <c r="Q5" i="13"/>
  <c r="BH173" i="13"/>
  <c r="Q14" i="12"/>
  <c r="J186" i="15"/>
  <c r="Q153" i="12"/>
  <c r="Q153" i="15" s="1"/>
  <c r="Q36" i="13"/>
  <c r="E45" i="13"/>
  <c r="CD122" i="13"/>
  <c r="CD119" i="13"/>
  <c r="CD115" i="13"/>
  <c r="CD121" i="13"/>
  <c r="CD112" i="13"/>
  <c r="CD118" i="13"/>
  <c r="CD114" i="13"/>
  <c r="CD107" i="13"/>
  <c r="CD120" i="13"/>
  <c r="CD90" i="13"/>
  <c r="CD72" i="13"/>
  <c r="CD111" i="13"/>
  <c r="CD103" i="13"/>
  <c r="CD69" i="13"/>
  <c r="CD113" i="13"/>
  <c r="CD106" i="13"/>
  <c r="CD89" i="13"/>
  <c r="CD105" i="13"/>
  <c r="CD93" i="13"/>
  <c r="CD100" i="13"/>
  <c r="CD99" i="13"/>
  <c r="CD94" i="13"/>
  <c r="CD79" i="13"/>
  <c r="CD110" i="13"/>
  <c r="CD95" i="13"/>
  <c r="CD101" i="13"/>
  <c r="CD102" i="13"/>
  <c r="CD88" i="13"/>
  <c r="CD74" i="13"/>
  <c r="CD59" i="13"/>
  <c r="CD104" i="13"/>
  <c r="CD91" i="13"/>
  <c r="CD76" i="13"/>
  <c r="CD92" i="13"/>
  <c r="CD58" i="13"/>
  <c r="CD78" i="13"/>
  <c r="CD77" i="13"/>
  <c r="CD67" i="13"/>
  <c r="CD73" i="13"/>
  <c r="CD63" i="13"/>
  <c r="CD52" i="13"/>
  <c r="CD44" i="13"/>
  <c r="CD51" i="13"/>
  <c r="CD50" i="13"/>
  <c r="CD49" i="13"/>
  <c r="CD43" i="13"/>
  <c r="CD68" i="13"/>
  <c r="CD56" i="13"/>
  <c r="CD75" i="13"/>
  <c r="CD55" i="13"/>
  <c r="CD40" i="13"/>
  <c r="CD39" i="13"/>
  <c r="CD80" i="13"/>
  <c r="CD12" i="13"/>
  <c r="CD57" i="13"/>
  <c r="CD41" i="13"/>
  <c r="CD70" i="13"/>
  <c r="CD11" i="13"/>
  <c r="CD54" i="13"/>
  <c r="CD47" i="13"/>
  <c r="CD10" i="13"/>
  <c r="CD61" i="13"/>
  <c r="CD13" i="13"/>
  <c r="CD64" i="13"/>
  <c r="CD48" i="13"/>
  <c r="CD42" i="13"/>
  <c r="CD7" i="13"/>
  <c r="CD6" i="13"/>
  <c r="CD53" i="13"/>
  <c r="CD8" i="13"/>
  <c r="CD5" i="13"/>
  <c r="CD38" i="13"/>
  <c r="CD9" i="13"/>
  <c r="CD2" i="13"/>
  <c r="BB172" i="13"/>
  <c r="F14" i="13"/>
  <c r="F404" i="35" s="1"/>
  <c r="CG13" i="13"/>
  <c r="BF181" i="13"/>
  <c r="BF26" i="13"/>
  <c r="BK21" i="13"/>
  <c r="BK176" i="13"/>
  <c r="CK120" i="13"/>
  <c r="CK122" i="13"/>
  <c r="CK113" i="13"/>
  <c r="CK119" i="13"/>
  <c r="CK115" i="13"/>
  <c r="CK121" i="13"/>
  <c r="CK114" i="13"/>
  <c r="CK118" i="13"/>
  <c r="CK111" i="13"/>
  <c r="CK106" i="13"/>
  <c r="CK105" i="13"/>
  <c r="CK91" i="13"/>
  <c r="CK73" i="13"/>
  <c r="CK104" i="13"/>
  <c r="CK88" i="13"/>
  <c r="CK70" i="13"/>
  <c r="CK90" i="13"/>
  <c r="CK72" i="13"/>
  <c r="CK102" i="13"/>
  <c r="CK74" i="13"/>
  <c r="CK110" i="13"/>
  <c r="CK89" i="13"/>
  <c r="CK103" i="13"/>
  <c r="CK92" i="13"/>
  <c r="CK78" i="13"/>
  <c r="CK99" i="13"/>
  <c r="CK93" i="13"/>
  <c r="CK79" i="13"/>
  <c r="CK107" i="13"/>
  <c r="CK94" i="13"/>
  <c r="CK112" i="13"/>
  <c r="CK100" i="13"/>
  <c r="CK95" i="13"/>
  <c r="CK59" i="13"/>
  <c r="CK51" i="13"/>
  <c r="CK50" i="13"/>
  <c r="CK80" i="13"/>
  <c r="CK101" i="13"/>
  <c r="CK67" i="13"/>
  <c r="CK58" i="13"/>
  <c r="CK77" i="13"/>
  <c r="CK76" i="13"/>
  <c r="CK64" i="13"/>
  <c r="CK53" i="13"/>
  <c r="CK44" i="13"/>
  <c r="CK40" i="13"/>
  <c r="CK75" i="13"/>
  <c r="CK55" i="13"/>
  <c r="CK52" i="13"/>
  <c r="CK47" i="13"/>
  <c r="CK43" i="13"/>
  <c r="CK54" i="13"/>
  <c r="CK49" i="13"/>
  <c r="CK13" i="13"/>
  <c r="CK69" i="13"/>
  <c r="CK61" i="13"/>
  <c r="CK56" i="13"/>
  <c r="CK48" i="13"/>
  <c r="CK39" i="13"/>
  <c r="CK12" i="13"/>
  <c r="CK63" i="13"/>
  <c r="CK7" i="13"/>
  <c r="CK6" i="13"/>
  <c r="CK68" i="13"/>
  <c r="CK42" i="13"/>
  <c r="CK41" i="13"/>
  <c r="CK8" i="13"/>
  <c r="CK57" i="13"/>
  <c r="CK9" i="13"/>
  <c r="CK10" i="13"/>
  <c r="CK11" i="13"/>
  <c r="CK38" i="13"/>
  <c r="BI172" i="13"/>
  <c r="M14" i="13"/>
  <c r="M404" i="35" s="1"/>
  <c r="CA70" i="13"/>
  <c r="CA68" i="13"/>
  <c r="CA69" i="13"/>
  <c r="CA64" i="13"/>
  <c r="N169" i="13"/>
  <c r="N169" i="16" s="1"/>
  <c r="CH5" i="13"/>
  <c r="BF174" i="13"/>
  <c r="BF19" i="13"/>
  <c r="CG6" i="13"/>
  <c r="CE119" i="13"/>
  <c r="CE115" i="13"/>
  <c r="CE112" i="13"/>
  <c r="CE111" i="13"/>
  <c r="CE121" i="13"/>
  <c r="CE120" i="13"/>
  <c r="CE114" i="13"/>
  <c r="CE110" i="13"/>
  <c r="CE101" i="13"/>
  <c r="CE79" i="13"/>
  <c r="CE118" i="13"/>
  <c r="CE113" i="13"/>
  <c r="CE94" i="13"/>
  <c r="CE76" i="13"/>
  <c r="CE122" i="13"/>
  <c r="CE105" i="13"/>
  <c r="CE100" i="13"/>
  <c r="CE78" i="13"/>
  <c r="CE99" i="13"/>
  <c r="CE80" i="13"/>
  <c r="CE95" i="13"/>
  <c r="CE102" i="13"/>
  <c r="CE89" i="13"/>
  <c r="CE74" i="13"/>
  <c r="CE75" i="13"/>
  <c r="CE54" i="13"/>
  <c r="CE104" i="13"/>
  <c r="CE103" i="13"/>
  <c r="CE91" i="13"/>
  <c r="CE90" i="13"/>
  <c r="CE106" i="13"/>
  <c r="CE93" i="13"/>
  <c r="CE53" i="13"/>
  <c r="CE72" i="13"/>
  <c r="CE68" i="13"/>
  <c r="CE58" i="13"/>
  <c r="CE88" i="13"/>
  <c r="CE92" i="13"/>
  <c r="CE51" i="13"/>
  <c r="CE50" i="13"/>
  <c r="CE39" i="13"/>
  <c r="CE70" i="13"/>
  <c r="CE61" i="13"/>
  <c r="CE47" i="13"/>
  <c r="CE41" i="13"/>
  <c r="CE107" i="13"/>
  <c r="CE38" i="13"/>
  <c r="CE67" i="13"/>
  <c r="CE64" i="13"/>
  <c r="CE12" i="13"/>
  <c r="CE57" i="13"/>
  <c r="CE7" i="13"/>
  <c r="CE63" i="13"/>
  <c r="CE73" i="13"/>
  <c r="CE52" i="13"/>
  <c r="CE49" i="13"/>
  <c r="CE77" i="13"/>
  <c r="CE69" i="13"/>
  <c r="CE59" i="13"/>
  <c r="CE56" i="13"/>
  <c r="CE44" i="13"/>
  <c r="CE6" i="13"/>
  <c r="CE43" i="13"/>
  <c r="CE13" i="13"/>
  <c r="CE48" i="13"/>
  <c r="CE42" i="13"/>
  <c r="CE40" i="13"/>
  <c r="CE55" i="13"/>
  <c r="CE8" i="13"/>
  <c r="CE5" i="13"/>
  <c r="CE4" i="13"/>
  <c r="CE9" i="13"/>
  <c r="CE11" i="13"/>
  <c r="CE10" i="13"/>
  <c r="CC38" i="13"/>
  <c r="BB44" i="13"/>
  <c r="Q38" i="13"/>
  <c r="BA173" i="13"/>
  <c r="BA18" i="13"/>
  <c r="E14" i="13"/>
  <c r="E404" i="35" s="1"/>
  <c r="BK20" i="13"/>
  <c r="BK175" i="13"/>
  <c r="BA19" i="13"/>
  <c r="BF20" i="13"/>
  <c r="BA174" i="13"/>
  <c r="BG181" i="13"/>
  <c r="CC113" i="13"/>
  <c r="CC106" i="13"/>
  <c r="CC110" i="13"/>
  <c r="CC121" i="13"/>
  <c r="CC115" i="13"/>
  <c r="CC105" i="13"/>
  <c r="CC120" i="13"/>
  <c r="CC114" i="13"/>
  <c r="CC119" i="13"/>
  <c r="CC99" i="13"/>
  <c r="CC95" i="13"/>
  <c r="CC77" i="13"/>
  <c r="CC118" i="13"/>
  <c r="CC92" i="13"/>
  <c r="CC74" i="13"/>
  <c r="CC94" i="13"/>
  <c r="CC76" i="13"/>
  <c r="CC93" i="13"/>
  <c r="CC100" i="13"/>
  <c r="CC122" i="13"/>
  <c r="CC111" i="13"/>
  <c r="CC101" i="13"/>
  <c r="CC102" i="13"/>
  <c r="CC89" i="13"/>
  <c r="CC88" i="13"/>
  <c r="CC67" i="13"/>
  <c r="CC64" i="13"/>
  <c r="CC52" i="13"/>
  <c r="CC103" i="13"/>
  <c r="CC90" i="13"/>
  <c r="CC75" i="13"/>
  <c r="CC104" i="13"/>
  <c r="CC107" i="13"/>
  <c r="CC78" i="13"/>
  <c r="CC63" i="13"/>
  <c r="CC51" i="13"/>
  <c r="CC59" i="13"/>
  <c r="CC79" i="13"/>
  <c r="CC80" i="13"/>
  <c r="CC91" i="13"/>
  <c r="CC69" i="13"/>
  <c r="CC73" i="13"/>
  <c r="CC50" i="13"/>
  <c r="CC39" i="13"/>
  <c r="CC112" i="13"/>
  <c r="CC44" i="13"/>
  <c r="CC68" i="13"/>
  <c r="CC56" i="13"/>
  <c r="CC58" i="13"/>
  <c r="CC48" i="13"/>
  <c r="CC10" i="13"/>
  <c r="CC55" i="13"/>
  <c r="CC40" i="13"/>
  <c r="CC5" i="13"/>
  <c r="CC57" i="13"/>
  <c r="CC70" i="13"/>
  <c r="CC72" i="13"/>
  <c r="CC61" i="13"/>
  <c r="CC54" i="13"/>
  <c r="CC4" i="13"/>
  <c r="CM7" i="13"/>
  <c r="CC9" i="13"/>
  <c r="CH13" i="13"/>
  <c r="CM47" i="13"/>
  <c r="CM8" i="13"/>
  <c r="CF110" i="13"/>
  <c r="CF121" i="13"/>
  <c r="CF118" i="13"/>
  <c r="CF114" i="13"/>
  <c r="CF107" i="13"/>
  <c r="CF120" i="13"/>
  <c r="CF122" i="13"/>
  <c r="CF112" i="13"/>
  <c r="CF119" i="13"/>
  <c r="CF92" i="13"/>
  <c r="CF74" i="13"/>
  <c r="CF113" i="13"/>
  <c r="CF111" i="13"/>
  <c r="CF106" i="13"/>
  <c r="CF89" i="13"/>
  <c r="CF91" i="13"/>
  <c r="CF73" i="13"/>
  <c r="CF100" i="13"/>
  <c r="CF94" i="13"/>
  <c r="CF80" i="13"/>
  <c r="CF79" i="13"/>
  <c r="CF95" i="13"/>
  <c r="CF102" i="13"/>
  <c r="CF101" i="13"/>
  <c r="CF75" i="13"/>
  <c r="CF115" i="13"/>
  <c r="CF104" i="13"/>
  <c r="CF103" i="13"/>
  <c r="CF90" i="13"/>
  <c r="CF61" i="13"/>
  <c r="CF77" i="13"/>
  <c r="CF105" i="13"/>
  <c r="CF99" i="13"/>
  <c r="CF76" i="13"/>
  <c r="CF57" i="13"/>
  <c r="CF88" i="13"/>
  <c r="CF70" i="13"/>
  <c r="CF47" i="13"/>
  <c r="CF93" i="13"/>
  <c r="CF67" i="13"/>
  <c r="CF59" i="13"/>
  <c r="CF51" i="13"/>
  <c r="CF64" i="13"/>
  <c r="CF58" i="13"/>
  <c r="CF53" i="13"/>
  <c r="CF48" i="13"/>
  <c r="CF78" i="13"/>
  <c r="CF41" i="13"/>
  <c r="CF63" i="13"/>
  <c r="CF42" i="13"/>
  <c r="CF52" i="13"/>
  <c r="CF49" i="13"/>
  <c r="CF54" i="13"/>
  <c r="CF68" i="13"/>
  <c r="CF13" i="13"/>
  <c r="CF9" i="13"/>
  <c r="CM13" i="13"/>
  <c r="CF69" i="13"/>
  <c r="I169" i="13"/>
  <c r="I169" i="16" s="1"/>
  <c r="CF4" i="13"/>
  <c r="CF39" i="13"/>
  <c r="CM76" i="13"/>
  <c r="BL175" i="13"/>
  <c r="BF176" i="13"/>
  <c r="BL181" i="13"/>
  <c r="CH112" i="13"/>
  <c r="CH105" i="13"/>
  <c r="CH120" i="13"/>
  <c r="CH122" i="13"/>
  <c r="CH110" i="13"/>
  <c r="CH114" i="13"/>
  <c r="CH119" i="13"/>
  <c r="CH118" i="13"/>
  <c r="CH94" i="13"/>
  <c r="CH76" i="13"/>
  <c r="CH113" i="13"/>
  <c r="CH111" i="13"/>
  <c r="CH106" i="13"/>
  <c r="CH91" i="13"/>
  <c r="CH73" i="13"/>
  <c r="CH115" i="13"/>
  <c r="CH93" i="13"/>
  <c r="CH75" i="13"/>
  <c r="CH101" i="13"/>
  <c r="CH88" i="13"/>
  <c r="CH102" i="13"/>
  <c r="CH104" i="13"/>
  <c r="CH103" i="13"/>
  <c r="CH77" i="13"/>
  <c r="CH63" i="13"/>
  <c r="CH51" i="13"/>
  <c r="CH92" i="13"/>
  <c r="CH78" i="13"/>
  <c r="CH121" i="13"/>
  <c r="CH107" i="13"/>
  <c r="CH99" i="13"/>
  <c r="CH100" i="13"/>
  <c r="CH95" i="13"/>
  <c r="CH80" i="13"/>
  <c r="CH72" i="13"/>
  <c r="CH70" i="13"/>
  <c r="CH50" i="13"/>
  <c r="CH64" i="13"/>
  <c r="CH56" i="13"/>
  <c r="CH55" i="13"/>
  <c r="CH54" i="13"/>
  <c r="CH53" i="13"/>
  <c r="CH79" i="13"/>
  <c r="CH89" i="13"/>
  <c r="CH90" i="13"/>
  <c r="CH61" i="13"/>
  <c r="CH49" i="13"/>
  <c r="CH38" i="13"/>
  <c r="CH68" i="13"/>
  <c r="CH57" i="13"/>
  <c r="CH58" i="13"/>
  <c r="CH48" i="13"/>
  <c r="CH42" i="13"/>
  <c r="CH41" i="13"/>
  <c r="CH9" i="13"/>
  <c r="CH52" i="13"/>
  <c r="CH4" i="13"/>
  <c r="CH43" i="13"/>
  <c r="CH69" i="13"/>
  <c r="CH47" i="13"/>
  <c r="CH44" i="13"/>
  <c r="CH74" i="13"/>
  <c r="CH59" i="13"/>
  <c r="CH67" i="13"/>
  <c r="CF5" i="13"/>
  <c r="CF8" i="13"/>
  <c r="CM12" i="13"/>
  <c r="CC42" i="13"/>
  <c r="BG176" i="13"/>
  <c r="BA179" i="13"/>
  <c r="CI121" i="13"/>
  <c r="CI118" i="13"/>
  <c r="CI114" i="13"/>
  <c r="CI120" i="13"/>
  <c r="CI111" i="13"/>
  <c r="CI113" i="13"/>
  <c r="CI106" i="13"/>
  <c r="CI119" i="13"/>
  <c r="CI115" i="13"/>
  <c r="CI110" i="13"/>
  <c r="CI107" i="13"/>
  <c r="CI112" i="13"/>
  <c r="CI89" i="13"/>
  <c r="CI122" i="13"/>
  <c r="CI102" i="13"/>
  <c r="CI80" i="13"/>
  <c r="CI68" i="13"/>
  <c r="CI104" i="13"/>
  <c r="CI88" i="13"/>
  <c r="CI70" i="13"/>
  <c r="CI101" i="13"/>
  <c r="CI103" i="13"/>
  <c r="CI91" i="13"/>
  <c r="CI77" i="13"/>
  <c r="CI76" i="13"/>
  <c r="CI58" i="13"/>
  <c r="CI92" i="13"/>
  <c r="CI78" i="13"/>
  <c r="CI99" i="13"/>
  <c r="CI93" i="13"/>
  <c r="CI69" i="13"/>
  <c r="CI57" i="13"/>
  <c r="CI79" i="13"/>
  <c r="CI75" i="13"/>
  <c r="CI74" i="13"/>
  <c r="CI52" i="13"/>
  <c r="CI90" i="13"/>
  <c r="CI95" i="13"/>
  <c r="CI49" i="13"/>
  <c r="CI43" i="13"/>
  <c r="CI105" i="13"/>
  <c r="CI67" i="13"/>
  <c r="CI59" i="13"/>
  <c r="CI100" i="13"/>
  <c r="CI48" i="13"/>
  <c r="CI42" i="13"/>
  <c r="CI53" i="13"/>
  <c r="CI50" i="13"/>
  <c r="CI40" i="13"/>
  <c r="CI55" i="13"/>
  <c r="CI94" i="13"/>
  <c r="CI63" i="13"/>
  <c r="CI11" i="13"/>
  <c r="CI54" i="13"/>
  <c r="CI47" i="13"/>
  <c r="CI44" i="13"/>
  <c r="CI73" i="13"/>
  <c r="CI72" i="13"/>
  <c r="CI61" i="13"/>
  <c r="CI56" i="13"/>
  <c r="CI64" i="13"/>
  <c r="CI38" i="13"/>
  <c r="CI10" i="13"/>
  <c r="CI4" i="13"/>
  <c r="CF6" i="13"/>
  <c r="CF7" i="13"/>
  <c r="CH39" i="13"/>
  <c r="CC41" i="13"/>
  <c r="CF55" i="13"/>
  <c r="CM74" i="13"/>
  <c r="CF40" i="13"/>
  <c r="CF50" i="13"/>
  <c r="CF72" i="13"/>
  <c r="CF44" i="13"/>
  <c r="BL176" i="13"/>
  <c r="CB70" i="13"/>
  <c r="CB69" i="13"/>
  <c r="CB64" i="13"/>
  <c r="CB68" i="13"/>
  <c r="CF12" i="13"/>
  <c r="CF43" i="13"/>
  <c r="CG119" i="13"/>
  <c r="CG115" i="13"/>
  <c r="CG121" i="13"/>
  <c r="CG118" i="13"/>
  <c r="CG114" i="13"/>
  <c r="CG107" i="13"/>
  <c r="CG111" i="13"/>
  <c r="CG113" i="13"/>
  <c r="CG106" i="13"/>
  <c r="CG120" i="13"/>
  <c r="CG112" i="13"/>
  <c r="CG103" i="13"/>
  <c r="CG105" i="13"/>
  <c r="CG100" i="13"/>
  <c r="CG78" i="13"/>
  <c r="CG122" i="13"/>
  <c r="CG102" i="13"/>
  <c r="CG80" i="13"/>
  <c r="CG68" i="13"/>
  <c r="CG95" i="13"/>
  <c r="CG73" i="13"/>
  <c r="CG110" i="13"/>
  <c r="CG101" i="13"/>
  <c r="CG104" i="13"/>
  <c r="CG90" i="13"/>
  <c r="CG91" i="13"/>
  <c r="CG76" i="13"/>
  <c r="CG56" i="13"/>
  <c r="CG77" i="13"/>
  <c r="CG93" i="13"/>
  <c r="CG94" i="13"/>
  <c r="CG79" i="13"/>
  <c r="CG55" i="13"/>
  <c r="CG48" i="13"/>
  <c r="CG75" i="13"/>
  <c r="CG88" i="13"/>
  <c r="CG99" i="13"/>
  <c r="CG92" i="13"/>
  <c r="CG89" i="13"/>
  <c r="CG70" i="13"/>
  <c r="CG47" i="13"/>
  <c r="CG41" i="13"/>
  <c r="CG61" i="13"/>
  <c r="CG49" i="13"/>
  <c r="CG43" i="13"/>
  <c r="CG72" i="13"/>
  <c r="CG58" i="13"/>
  <c r="CG40" i="13"/>
  <c r="CL7" i="13"/>
  <c r="CG8" i="13"/>
  <c r="CL50" i="13"/>
  <c r="CG51" i="13"/>
  <c r="CL53" i="13"/>
  <c r="CL68" i="13"/>
  <c r="CG69" i="13"/>
  <c r="CL51" i="13"/>
  <c r="CG54" i="13"/>
  <c r="CM59" i="13"/>
  <c r="CG52" i="13"/>
  <c r="CL56" i="13"/>
  <c r="CL118" i="13"/>
  <c r="CL120" i="13"/>
  <c r="CL113" i="13"/>
  <c r="CL106" i="13"/>
  <c r="CL110" i="13"/>
  <c r="CL112" i="13"/>
  <c r="CL114" i="13"/>
  <c r="CL119" i="13"/>
  <c r="CL102" i="13"/>
  <c r="CL80" i="13"/>
  <c r="CL122" i="13"/>
  <c r="CL115" i="13"/>
  <c r="CL99" i="13"/>
  <c r="CL95" i="13"/>
  <c r="CL77" i="13"/>
  <c r="CL121" i="13"/>
  <c r="CL107" i="13"/>
  <c r="CL101" i="13"/>
  <c r="CL79" i="13"/>
  <c r="CL67" i="13"/>
  <c r="CL89" i="13"/>
  <c r="CL103" i="13"/>
  <c r="CL90" i="13"/>
  <c r="CL75" i="13"/>
  <c r="CL104" i="13"/>
  <c r="CL111" i="13"/>
  <c r="CL78" i="13"/>
  <c r="CL93" i="13"/>
  <c r="CL55" i="13"/>
  <c r="CL94" i="13"/>
  <c r="CL100" i="13"/>
  <c r="CL105" i="13"/>
  <c r="CL88" i="13"/>
  <c r="CL74" i="13"/>
  <c r="CL54" i="13"/>
  <c r="CL47" i="13"/>
  <c r="CL92" i="13"/>
  <c r="CL91" i="13"/>
  <c r="CL59" i="13"/>
  <c r="CL40" i="13"/>
  <c r="CL58" i="13"/>
  <c r="CL72" i="13"/>
  <c r="CL57" i="13"/>
  <c r="CL48" i="13"/>
  <c r="CL42" i="13"/>
  <c r="CL69" i="13"/>
  <c r="CL63" i="13"/>
  <c r="CL52" i="13"/>
  <c r="CL39" i="13"/>
  <c r="CL8" i="13"/>
  <c r="CG9" i="13"/>
  <c r="CG42" i="13"/>
  <c r="CL61" i="13"/>
  <c r="CG63" i="13"/>
  <c r="CL70" i="13"/>
  <c r="CM72" i="13"/>
  <c r="CL13" i="13"/>
  <c r="CL44" i="13"/>
  <c r="CL49" i="13"/>
  <c r="CG57" i="13"/>
  <c r="CL76" i="13"/>
  <c r="CM48" i="13"/>
  <c r="CM50" i="13"/>
  <c r="CG50" i="13"/>
  <c r="CL41" i="13"/>
  <c r="CG53" i="13"/>
  <c r="CG64" i="13"/>
  <c r="CG67" i="13"/>
  <c r="CM80" i="13"/>
  <c r="CM79" i="13"/>
  <c r="CM56" i="13"/>
  <c r="CM67" i="13"/>
  <c r="CM104" i="13"/>
  <c r="CM102" i="13"/>
  <c r="CM112" i="13"/>
  <c r="CM120" i="13"/>
  <c r="CC2" i="6"/>
  <c r="CI225" i="6"/>
  <c r="CI221" i="6"/>
  <c r="CI217" i="6"/>
  <c r="CI213" i="6"/>
  <c r="CI209" i="6"/>
  <c r="CI205" i="6"/>
  <c r="CI201" i="6"/>
  <c r="CI197" i="6"/>
  <c r="CI224" i="6"/>
  <c r="CI220" i="6"/>
  <c r="CI216" i="6"/>
  <c r="CI212" i="6"/>
  <c r="CI208" i="6"/>
  <c r="CI204" i="6"/>
  <c r="CI200" i="6"/>
  <c r="CI194" i="6"/>
  <c r="CI190" i="6"/>
  <c r="CI186" i="6"/>
  <c r="CI223" i="6"/>
  <c r="CI219" i="6"/>
  <c r="CI215" i="6"/>
  <c r="CI211" i="6"/>
  <c r="CI207" i="6"/>
  <c r="CI203" i="6"/>
  <c r="CI199" i="6"/>
  <c r="CI193" i="6"/>
  <c r="CI192" i="6"/>
  <c r="CI188" i="6"/>
  <c r="CI198" i="6"/>
  <c r="CI187" i="6"/>
  <c r="CI178" i="6"/>
  <c r="CI218" i="6"/>
  <c r="CI206" i="6"/>
  <c r="CI191" i="6"/>
  <c r="CI180" i="6"/>
  <c r="CI189" i="6"/>
  <c r="CI177" i="6"/>
  <c r="CI121" i="6"/>
  <c r="CI115" i="6"/>
  <c r="CI111" i="6"/>
  <c r="CI226" i="6"/>
  <c r="CI214" i="6"/>
  <c r="CI202" i="6"/>
  <c r="CI172" i="6"/>
  <c r="CI105" i="6"/>
  <c r="CI101" i="6"/>
  <c r="CI174" i="6"/>
  <c r="CI120" i="6"/>
  <c r="CI179" i="6"/>
  <c r="CI119" i="6"/>
  <c r="CI113" i="6"/>
  <c r="CI94" i="6"/>
  <c r="CI88" i="6"/>
  <c r="CI173" i="6"/>
  <c r="CI118" i="6"/>
  <c r="CI175" i="6"/>
  <c r="CI114" i="6"/>
  <c r="CI210" i="6"/>
  <c r="CI122" i="6"/>
  <c r="CI79" i="6"/>
  <c r="CI75" i="6"/>
  <c r="CI181" i="6"/>
  <c r="CI106" i="6"/>
  <c r="CI104" i="6"/>
  <c r="CI95" i="6"/>
  <c r="CI90" i="6"/>
  <c r="CI99" i="6"/>
  <c r="CI112" i="6"/>
  <c r="CI110" i="6"/>
  <c r="CI78" i="6"/>
  <c r="CI74" i="6"/>
  <c r="CI70" i="6"/>
  <c r="CI222" i="6"/>
  <c r="CI89" i="6"/>
  <c r="CI176" i="6"/>
  <c r="CI103" i="6"/>
  <c r="CI102" i="6"/>
  <c r="CI77" i="6"/>
  <c r="CI56" i="6"/>
  <c r="CI52" i="6"/>
  <c r="CI48" i="6"/>
  <c r="CI93" i="6"/>
  <c r="CI80" i="6"/>
  <c r="CI76" i="6"/>
  <c r="CI72" i="6"/>
  <c r="CI68" i="6"/>
  <c r="CI91" i="6"/>
  <c r="CI92" i="6"/>
  <c r="CI58" i="6"/>
  <c r="CI54" i="6"/>
  <c r="CI50" i="6"/>
  <c r="CI41" i="6"/>
  <c r="CI37" i="6"/>
  <c r="CI63" i="6"/>
  <c r="CI107" i="6"/>
  <c r="CI59" i="6"/>
  <c r="CI49" i="6"/>
  <c r="CI47" i="6"/>
  <c r="CI100" i="6"/>
  <c r="CI42" i="6"/>
  <c r="CI38" i="6"/>
  <c r="CI57" i="6"/>
  <c r="CI55" i="6"/>
  <c r="CI10" i="6"/>
  <c r="CI6" i="6"/>
  <c r="CI67" i="6"/>
  <c r="CI69" i="6"/>
  <c r="CI44" i="6"/>
  <c r="CI40" i="6"/>
  <c r="CI12" i="6"/>
  <c r="CI8" i="6"/>
  <c r="CI4" i="6"/>
  <c r="CJ7" i="6"/>
  <c r="CF17" i="6"/>
  <c r="CA37" i="6"/>
  <c r="CF50" i="6"/>
  <c r="CG192" i="6"/>
  <c r="CG188" i="6"/>
  <c r="CG225" i="6"/>
  <c r="CG221" i="6"/>
  <c r="CG217" i="6"/>
  <c r="CG213" i="6"/>
  <c r="CG209" i="6"/>
  <c r="CG205" i="6"/>
  <c r="CG201" i="6"/>
  <c r="CG224" i="6"/>
  <c r="CG220" i="6"/>
  <c r="CG216" i="6"/>
  <c r="CG212" i="6"/>
  <c r="CG208" i="6"/>
  <c r="CG204" i="6"/>
  <c r="CG200" i="6"/>
  <c r="CG181" i="6"/>
  <c r="CG194" i="6"/>
  <c r="CG190" i="6"/>
  <c r="CG186" i="6"/>
  <c r="CG223" i="6"/>
  <c r="CG219" i="6"/>
  <c r="CG215" i="6"/>
  <c r="CG211" i="6"/>
  <c r="CG207" i="6"/>
  <c r="CG203" i="6"/>
  <c r="CG199" i="6"/>
  <c r="CG226" i="6"/>
  <c r="CG222" i="6"/>
  <c r="CG218" i="6"/>
  <c r="CG214" i="6"/>
  <c r="CG210" i="6"/>
  <c r="CG206" i="6"/>
  <c r="CG202" i="6"/>
  <c r="CG198" i="6"/>
  <c r="CG180" i="6"/>
  <c r="CG176" i="6"/>
  <c r="CG187" i="6"/>
  <c r="CG179" i="6"/>
  <c r="CG191" i="6"/>
  <c r="CG175" i="6"/>
  <c r="CG106" i="6"/>
  <c r="CG102" i="6"/>
  <c r="CG193" i="6"/>
  <c r="CG189" i="6"/>
  <c r="CG177" i="6"/>
  <c r="CG121" i="6"/>
  <c r="CG115" i="6"/>
  <c r="CG111" i="6"/>
  <c r="CG172" i="6"/>
  <c r="CG197" i="6"/>
  <c r="CG104" i="6"/>
  <c r="CG100" i="6"/>
  <c r="CG107" i="6"/>
  <c r="CG105" i="6"/>
  <c r="CG120" i="6"/>
  <c r="CG173" i="6"/>
  <c r="CG113" i="6"/>
  <c r="CG118" i="6"/>
  <c r="CG92" i="6"/>
  <c r="CG91" i="6"/>
  <c r="CG114" i="6"/>
  <c r="CG93" i="6"/>
  <c r="CG122" i="6"/>
  <c r="CG94" i="6"/>
  <c r="CG79" i="6"/>
  <c r="CG75" i="6"/>
  <c r="CG178" i="6"/>
  <c r="CG174" i="6"/>
  <c r="CG95" i="6"/>
  <c r="CG90" i="6"/>
  <c r="CG99" i="6"/>
  <c r="CG101" i="6"/>
  <c r="CG89" i="6"/>
  <c r="CG112" i="6"/>
  <c r="CG103" i="6"/>
  <c r="CG110" i="6"/>
  <c r="CG88" i="6"/>
  <c r="CG119" i="6"/>
  <c r="CG56" i="6"/>
  <c r="CG52" i="6"/>
  <c r="CG48" i="6"/>
  <c r="CG43" i="6"/>
  <c r="CG39" i="6"/>
  <c r="CG80" i="6"/>
  <c r="CG76" i="6"/>
  <c r="CG72" i="6"/>
  <c r="CG68" i="6"/>
  <c r="CG69" i="6"/>
  <c r="CG74" i="6"/>
  <c r="CG64" i="6"/>
  <c r="CG58" i="6"/>
  <c r="CG63" i="6"/>
  <c r="CG44" i="6"/>
  <c r="CG40" i="6"/>
  <c r="CG78" i="6"/>
  <c r="CG59" i="6"/>
  <c r="CG49" i="6"/>
  <c r="CG47" i="6"/>
  <c r="CG54" i="6"/>
  <c r="CG41" i="6"/>
  <c r="CG37" i="6"/>
  <c r="CG42" i="6"/>
  <c r="CG38" i="6"/>
  <c r="CG67" i="6"/>
  <c r="CG57" i="6"/>
  <c r="CG55" i="6"/>
  <c r="CG18" i="6"/>
  <c r="CG10" i="6"/>
  <c r="CG6" i="6"/>
  <c r="CG50" i="6"/>
  <c r="CG77" i="6"/>
  <c r="CG73" i="6"/>
  <c r="CG61" i="6"/>
  <c r="CG53" i="6"/>
  <c r="CG51" i="6"/>
  <c r="CJ191" i="6"/>
  <c r="CJ187" i="6"/>
  <c r="CJ179" i="6"/>
  <c r="CJ224" i="6"/>
  <c r="CJ220" i="6"/>
  <c r="CJ216" i="6"/>
  <c r="CJ212" i="6"/>
  <c r="CJ208" i="6"/>
  <c r="CJ204" i="6"/>
  <c r="CJ200" i="6"/>
  <c r="CJ181" i="6"/>
  <c r="CJ194" i="6"/>
  <c r="CJ223" i="6"/>
  <c r="CJ219" i="6"/>
  <c r="CJ215" i="6"/>
  <c r="CJ211" i="6"/>
  <c r="CJ207" i="6"/>
  <c r="CJ203" i="6"/>
  <c r="CJ199" i="6"/>
  <c r="CJ193" i="6"/>
  <c r="CJ189" i="6"/>
  <c r="CJ226" i="6"/>
  <c r="CJ222" i="6"/>
  <c r="CJ218" i="6"/>
  <c r="CJ214" i="6"/>
  <c r="CJ210" i="6"/>
  <c r="CJ206" i="6"/>
  <c r="CJ202" i="6"/>
  <c r="CJ198" i="6"/>
  <c r="CJ225" i="6"/>
  <c r="CJ221" i="6"/>
  <c r="CJ217" i="6"/>
  <c r="CJ213" i="6"/>
  <c r="CJ209" i="6"/>
  <c r="CJ205" i="6"/>
  <c r="CJ201" i="6"/>
  <c r="CJ197" i="6"/>
  <c r="CJ173" i="6"/>
  <c r="CJ186" i="6"/>
  <c r="CJ180" i="6"/>
  <c r="CJ190" i="6"/>
  <c r="CJ192" i="6"/>
  <c r="CJ172" i="6"/>
  <c r="CJ105" i="6"/>
  <c r="CJ101" i="6"/>
  <c r="CJ174" i="6"/>
  <c r="CJ120" i="6"/>
  <c r="CJ114" i="6"/>
  <c r="CJ110" i="6"/>
  <c r="CJ178" i="6"/>
  <c r="CJ107" i="6"/>
  <c r="CJ103" i="6"/>
  <c r="CJ99" i="6"/>
  <c r="CJ113" i="6"/>
  <c r="CJ118" i="6"/>
  <c r="CJ175" i="6"/>
  <c r="CJ122" i="6"/>
  <c r="CJ106" i="6"/>
  <c r="CJ104" i="6"/>
  <c r="CJ95" i="6"/>
  <c r="CJ94" i="6"/>
  <c r="CJ90" i="6"/>
  <c r="CJ188" i="6"/>
  <c r="CJ177" i="6"/>
  <c r="CJ112" i="6"/>
  <c r="CJ78" i="6"/>
  <c r="CJ74" i="6"/>
  <c r="CJ70" i="6"/>
  <c r="CJ89" i="6"/>
  <c r="CJ176" i="6"/>
  <c r="CJ119" i="6"/>
  <c r="CJ102" i="6"/>
  <c r="CJ100" i="6"/>
  <c r="CJ88" i="6"/>
  <c r="CJ93" i="6"/>
  <c r="CJ80" i="6"/>
  <c r="CJ76" i="6"/>
  <c r="CJ72" i="6"/>
  <c r="CJ68" i="6"/>
  <c r="CJ91" i="6"/>
  <c r="CJ121" i="6"/>
  <c r="CJ115" i="6"/>
  <c r="CJ92" i="6"/>
  <c r="CJ59" i="6"/>
  <c r="CJ55" i="6"/>
  <c r="CJ51" i="6"/>
  <c r="CJ47" i="6"/>
  <c r="CJ42" i="6"/>
  <c r="CJ38" i="6"/>
  <c r="CJ111" i="6"/>
  <c r="CJ56" i="6"/>
  <c r="CJ49" i="6"/>
  <c r="CJ54" i="6"/>
  <c r="CJ41" i="6"/>
  <c r="CJ37" i="6"/>
  <c r="CJ75" i="6"/>
  <c r="CJ57" i="6"/>
  <c r="CJ52" i="6"/>
  <c r="CJ67" i="6"/>
  <c r="CJ50" i="6"/>
  <c r="CJ79" i="6"/>
  <c r="CJ69" i="6"/>
  <c r="CJ13" i="6"/>
  <c r="CJ9" i="6"/>
  <c r="CJ5" i="6"/>
  <c r="CJ61" i="6"/>
  <c r="CJ53" i="6"/>
  <c r="CJ48" i="6"/>
  <c r="CJ43" i="6"/>
  <c r="CJ39" i="6"/>
  <c r="CJ63" i="6"/>
  <c r="CE6" i="6"/>
  <c r="CE9" i="6"/>
  <c r="CC11" i="6"/>
  <c r="CL12" i="6"/>
  <c r="CC37" i="6"/>
  <c r="CE48" i="6"/>
  <c r="CG2" i="6"/>
  <c r="CG9" i="6"/>
  <c r="CG11" i="6"/>
  <c r="CC13" i="6"/>
  <c r="CF39" i="6"/>
  <c r="CF43" i="6"/>
  <c r="CF48" i="6"/>
  <c r="CI64" i="6"/>
  <c r="CI73" i="6"/>
  <c r="CH192" i="6"/>
  <c r="CH225" i="6"/>
  <c r="CH221" i="6"/>
  <c r="CH217" i="6"/>
  <c r="CH213" i="6"/>
  <c r="CH209" i="6"/>
  <c r="CH205" i="6"/>
  <c r="CH201" i="6"/>
  <c r="CH197" i="6"/>
  <c r="CH191" i="6"/>
  <c r="CH187" i="6"/>
  <c r="CH224" i="6"/>
  <c r="CH220" i="6"/>
  <c r="CH216" i="6"/>
  <c r="CH212" i="6"/>
  <c r="CH208" i="6"/>
  <c r="CH204" i="6"/>
  <c r="CH200" i="6"/>
  <c r="CH194" i="6"/>
  <c r="CH190" i="6"/>
  <c r="CH186" i="6"/>
  <c r="CH223" i="6"/>
  <c r="CH219" i="6"/>
  <c r="CH215" i="6"/>
  <c r="CH211" i="6"/>
  <c r="CH207" i="6"/>
  <c r="CH203" i="6"/>
  <c r="CH199" i="6"/>
  <c r="CH179" i="6"/>
  <c r="CH198" i="6"/>
  <c r="CH178" i="6"/>
  <c r="CH218" i="6"/>
  <c r="CH206" i="6"/>
  <c r="CH193" i="6"/>
  <c r="CH180" i="6"/>
  <c r="CH189" i="6"/>
  <c r="CH177" i="6"/>
  <c r="CH121" i="6"/>
  <c r="CH115" i="6"/>
  <c r="CH111" i="6"/>
  <c r="CH92" i="6"/>
  <c r="CH226" i="6"/>
  <c r="CH214" i="6"/>
  <c r="CH202" i="6"/>
  <c r="CH172" i="6"/>
  <c r="CH105" i="6"/>
  <c r="CH101" i="6"/>
  <c r="CH222" i="6"/>
  <c r="CH210" i="6"/>
  <c r="CH188" i="6"/>
  <c r="CH176" i="6"/>
  <c r="CH77" i="6"/>
  <c r="CH73" i="6"/>
  <c r="CH69" i="6"/>
  <c r="CH120" i="6"/>
  <c r="CH173" i="6"/>
  <c r="CH113" i="6"/>
  <c r="CH118" i="6"/>
  <c r="CH175" i="6"/>
  <c r="CH114" i="6"/>
  <c r="CH93" i="6"/>
  <c r="CH122" i="6"/>
  <c r="CH94" i="6"/>
  <c r="CH79" i="6"/>
  <c r="CH75" i="6"/>
  <c r="CH67" i="6"/>
  <c r="CH63" i="6"/>
  <c r="CH181" i="6"/>
  <c r="CH174" i="6"/>
  <c r="CH106" i="6"/>
  <c r="CH104" i="6"/>
  <c r="CH95" i="6"/>
  <c r="CH90" i="6"/>
  <c r="CH99" i="6"/>
  <c r="CH112" i="6"/>
  <c r="CH110" i="6"/>
  <c r="CH78" i="6"/>
  <c r="CH74" i="6"/>
  <c r="CH70" i="6"/>
  <c r="CH103" i="6"/>
  <c r="CH102" i="6"/>
  <c r="CH88" i="6"/>
  <c r="CH119" i="6"/>
  <c r="CH56" i="6"/>
  <c r="CH52" i="6"/>
  <c r="CH48" i="6"/>
  <c r="CH43" i="6"/>
  <c r="CH39" i="6"/>
  <c r="CH80" i="6"/>
  <c r="CH76" i="6"/>
  <c r="CH72" i="6"/>
  <c r="CH68" i="6"/>
  <c r="CH91" i="6"/>
  <c r="CH107" i="6"/>
  <c r="CH89" i="6"/>
  <c r="CH44" i="6"/>
  <c r="CH40" i="6"/>
  <c r="CH59" i="6"/>
  <c r="CH49" i="6"/>
  <c r="CH47" i="6"/>
  <c r="CH54" i="6"/>
  <c r="CH41" i="6"/>
  <c r="CH37" i="6"/>
  <c r="CH100" i="6"/>
  <c r="CH42" i="6"/>
  <c r="CH38" i="6"/>
  <c r="CH57" i="6"/>
  <c r="CH55" i="6"/>
  <c r="CH20" i="6"/>
  <c r="CH10" i="6"/>
  <c r="CH6" i="6"/>
  <c r="CH50" i="6"/>
  <c r="CH64" i="6"/>
  <c r="CH58" i="6"/>
  <c r="CH2" i="6"/>
  <c r="CL224" i="6"/>
  <c r="CL220" i="6"/>
  <c r="CL216" i="6"/>
  <c r="CL212" i="6"/>
  <c r="CL208" i="6"/>
  <c r="CL204" i="6"/>
  <c r="CL200" i="6"/>
  <c r="CL181" i="6"/>
  <c r="CL223" i="6"/>
  <c r="CL219" i="6"/>
  <c r="CL215" i="6"/>
  <c r="CL211" i="6"/>
  <c r="CL207" i="6"/>
  <c r="CL203" i="6"/>
  <c r="CL199" i="6"/>
  <c r="CL193" i="6"/>
  <c r="CL189" i="6"/>
  <c r="CL226" i="6"/>
  <c r="CL222" i="6"/>
  <c r="CL218" i="6"/>
  <c r="CL214" i="6"/>
  <c r="CL210" i="6"/>
  <c r="CL206" i="6"/>
  <c r="CL202" i="6"/>
  <c r="CL198" i="6"/>
  <c r="CL180" i="6"/>
  <c r="CL192" i="6"/>
  <c r="CL191" i="6"/>
  <c r="CL187" i="6"/>
  <c r="CL179" i="6"/>
  <c r="CL175" i="6"/>
  <c r="CL225" i="6"/>
  <c r="CL213" i="6"/>
  <c r="CL201" i="6"/>
  <c r="CL186" i="6"/>
  <c r="CL190" i="6"/>
  <c r="CL221" i="6"/>
  <c r="CL209" i="6"/>
  <c r="CL174" i="6"/>
  <c r="CL120" i="6"/>
  <c r="CL114" i="6"/>
  <c r="CL110" i="6"/>
  <c r="CL104" i="6"/>
  <c r="CL100" i="6"/>
  <c r="CL176" i="6"/>
  <c r="CL194" i="6"/>
  <c r="CL188" i="6"/>
  <c r="CL122" i="6"/>
  <c r="CL112" i="6"/>
  <c r="CL93" i="6"/>
  <c r="CL173" i="6"/>
  <c r="CL103" i="6"/>
  <c r="CL91" i="6"/>
  <c r="CL118" i="6"/>
  <c r="CL111" i="6"/>
  <c r="CL217" i="6"/>
  <c r="CL197" i="6"/>
  <c r="CL172" i="6"/>
  <c r="CL99" i="6"/>
  <c r="CL78" i="6"/>
  <c r="CL74" i="6"/>
  <c r="CL70" i="6"/>
  <c r="CL178" i="6"/>
  <c r="CL177" i="6"/>
  <c r="CL89" i="6"/>
  <c r="CL119" i="6"/>
  <c r="CL102" i="6"/>
  <c r="CL121" i="6"/>
  <c r="CL107" i="6"/>
  <c r="CL77" i="6"/>
  <c r="CL73" i="6"/>
  <c r="CL69" i="6"/>
  <c r="CL115" i="6"/>
  <c r="CL88" i="6"/>
  <c r="CL64" i="6"/>
  <c r="CL105" i="6"/>
  <c r="CL94" i="6"/>
  <c r="CL95" i="6"/>
  <c r="CL92" i="6"/>
  <c r="CL59" i="6"/>
  <c r="CL55" i="6"/>
  <c r="CL51" i="6"/>
  <c r="CL47" i="6"/>
  <c r="CL113" i="6"/>
  <c r="CL106" i="6"/>
  <c r="CL79" i="6"/>
  <c r="CL75" i="6"/>
  <c r="CL90" i="6"/>
  <c r="CL205" i="6"/>
  <c r="CL67" i="6"/>
  <c r="CL63" i="6"/>
  <c r="CL61" i="6"/>
  <c r="CL57" i="6"/>
  <c r="CL53" i="6"/>
  <c r="CL49" i="6"/>
  <c r="CL44" i="6"/>
  <c r="CL40" i="6"/>
  <c r="CL101" i="6"/>
  <c r="CL54" i="6"/>
  <c r="CL41" i="6"/>
  <c r="CL37" i="6"/>
  <c r="CL52" i="6"/>
  <c r="CL42" i="6"/>
  <c r="CL38" i="6"/>
  <c r="CL50" i="6"/>
  <c r="CL13" i="6"/>
  <c r="CL9" i="6"/>
  <c r="CL5" i="6"/>
  <c r="CL48" i="6"/>
  <c r="CL43" i="6"/>
  <c r="CL39" i="6"/>
  <c r="CL76" i="6"/>
  <c r="CL72" i="6"/>
  <c r="CL68" i="6"/>
  <c r="CL58" i="6"/>
  <c r="CL80" i="6"/>
  <c r="CL11" i="6"/>
  <c r="CL7" i="6"/>
  <c r="CJ6" i="6"/>
  <c r="CE8" i="6"/>
  <c r="CH9" i="6"/>
  <c r="CH11" i="6"/>
  <c r="CI39" i="6"/>
  <c r="CI43" i="6"/>
  <c r="CI61" i="6"/>
  <c r="CJ64" i="6"/>
  <c r="CG70" i="6"/>
  <c r="CJ73" i="6"/>
  <c r="CF99" i="6"/>
  <c r="CA68" i="6"/>
  <c r="CA69" i="6"/>
  <c r="CA64" i="6"/>
  <c r="CA70" i="6"/>
  <c r="CF8" i="6"/>
  <c r="CI9" i="6"/>
  <c r="CI11" i="6"/>
  <c r="CE13" i="6"/>
  <c r="CC55" i="6"/>
  <c r="CB69" i="6"/>
  <c r="CB68" i="6"/>
  <c r="CB37" i="6"/>
  <c r="CB70" i="6"/>
  <c r="CB64" i="6"/>
  <c r="CC4" i="6"/>
  <c r="CC5" i="6"/>
  <c r="CG8" i="6"/>
  <c r="CJ11" i="6"/>
  <c r="CG13" i="6"/>
  <c r="CE20" i="6"/>
  <c r="CH53" i="6"/>
  <c r="CC223" i="6"/>
  <c r="CC219" i="6"/>
  <c r="CC215" i="6"/>
  <c r="CC211" i="6"/>
  <c r="CC207" i="6"/>
  <c r="CC203" i="6"/>
  <c r="CC199" i="6"/>
  <c r="CC226" i="6"/>
  <c r="CC222" i="6"/>
  <c r="CC218" i="6"/>
  <c r="CC214" i="6"/>
  <c r="CC210" i="6"/>
  <c r="CC206" i="6"/>
  <c r="CC202" i="6"/>
  <c r="CC198" i="6"/>
  <c r="CC180" i="6"/>
  <c r="CC192" i="6"/>
  <c r="CC188" i="6"/>
  <c r="CC225" i="6"/>
  <c r="CC221" i="6"/>
  <c r="CC217" i="6"/>
  <c r="CC213" i="6"/>
  <c r="CC209" i="6"/>
  <c r="CC205" i="6"/>
  <c r="CC201" i="6"/>
  <c r="CC197" i="6"/>
  <c r="CC191" i="6"/>
  <c r="CC194" i="6"/>
  <c r="CC190" i="6"/>
  <c r="CC186" i="6"/>
  <c r="CC220" i="6"/>
  <c r="CC208" i="6"/>
  <c r="CC181" i="6"/>
  <c r="CC187" i="6"/>
  <c r="CC179" i="6"/>
  <c r="CC216" i="6"/>
  <c r="CC204" i="6"/>
  <c r="CC119" i="6"/>
  <c r="CC113" i="6"/>
  <c r="CC178" i="6"/>
  <c r="CC107" i="6"/>
  <c r="CC103" i="6"/>
  <c r="CC99" i="6"/>
  <c r="CC193" i="6"/>
  <c r="CC173" i="6"/>
  <c r="CC118" i="6"/>
  <c r="CC224" i="6"/>
  <c r="CC212" i="6"/>
  <c r="CC200" i="6"/>
  <c r="CC122" i="6"/>
  <c r="CC177" i="6"/>
  <c r="CC121" i="6"/>
  <c r="CC115" i="6"/>
  <c r="CC111" i="6"/>
  <c r="CC92" i="6"/>
  <c r="CC189" i="6"/>
  <c r="CC90" i="6"/>
  <c r="CC110" i="6"/>
  <c r="CC176" i="6"/>
  <c r="CC120" i="6"/>
  <c r="CC77" i="6"/>
  <c r="CC73" i="6"/>
  <c r="CC175" i="6"/>
  <c r="CC88" i="6"/>
  <c r="CC101" i="6"/>
  <c r="CC80" i="6"/>
  <c r="CC76" i="6"/>
  <c r="CC72" i="6"/>
  <c r="CC68" i="6"/>
  <c r="CC172" i="6"/>
  <c r="CC114" i="6"/>
  <c r="CC106" i="6"/>
  <c r="CC93" i="6"/>
  <c r="CC91" i="6"/>
  <c r="CC100" i="6"/>
  <c r="CC112" i="6"/>
  <c r="CC102" i="6"/>
  <c r="CC174" i="6"/>
  <c r="CC89" i="6"/>
  <c r="CC104" i="6"/>
  <c r="CC58" i="6"/>
  <c r="CC54" i="6"/>
  <c r="CC50" i="6"/>
  <c r="CC105" i="6"/>
  <c r="CC95" i="6"/>
  <c r="CC94" i="6"/>
  <c r="CC70" i="6"/>
  <c r="CC67" i="6"/>
  <c r="CC64" i="6"/>
  <c r="CC63" i="6"/>
  <c r="CC79" i="6"/>
  <c r="CC75" i="6"/>
  <c r="CC56" i="6"/>
  <c r="CC52" i="6"/>
  <c r="CC48" i="6"/>
  <c r="CC43" i="6"/>
  <c r="CC39" i="6"/>
  <c r="CC61" i="6"/>
  <c r="CC53" i="6"/>
  <c r="CC74" i="6"/>
  <c r="CC51" i="6"/>
  <c r="CC78" i="6"/>
  <c r="CC44" i="6"/>
  <c r="CC40" i="6"/>
  <c r="CC49" i="6"/>
  <c r="CC23" i="6"/>
  <c r="CC21" i="6"/>
  <c r="CC12" i="6"/>
  <c r="CC8" i="6"/>
  <c r="CC59" i="6"/>
  <c r="CC47" i="6"/>
  <c r="CC57" i="6"/>
  <c r="CC41" i="6"/>
  <c r="CC69" i="6"/>
  <c r="CC22" i="6"/>
  <c r="CC10" i="6"/>
  <c r="CC6" i="6"/>
  <c r="CH8" i="6"/>
  <c r="CH13" i="6"/>
  <c r="CH51" i="6"/>
  <c r="CI53" i="6"/>
  <c r="CJ77" i="6"/>
  <c r="CE4" i="6"/>
  <c r="CE5" i="6"/>
  <c r="CC7" i="6"/>
  <c r="CJ8" i="6"/>
  <c r="CE10" i="6"/>
  <c r="CE12" i="6"/>
  <c r="CI13" i="6"/>
  <c r="CF23" i="6"/>
  <c r="CI51" i="6"/>
  <c r="CE193" i="6"/>
  <c r="CE226" i="6"/>
  <c r="CE222" i="6"/>
  <c r="CE218" i="6"/>
  <c r="CE214" i="6"/>
  <c r="CE210" i="6"/>
  <c r="CE206" i="6"/>
  <c r="CE202" i="6"/>
  <c r="CE198" i="6"/>
  <c r="CE180" i="6"/>
  <c r="CE192" i="6"/>
  <c r="CE188" i="6"/>
  <c r="CE225" i="6"/>
  <c r="CE221" i="6"/>
  <c r="CE217" i="6"/>
  <c r="CE213" i="6"/>
  <c r="CE209" i="6"/>
  <c r="CE205" i="6"/>
  <c r="CE201" i="6"/>
  <c r="CE197" i="6"/>
  <c r="CE191" i="6"/>
  <c r="CE187" i="6"/>
  <c r="CE179" i="6"/>
  <c r="CE224" i="6"/>
  <c r="CE220" i="6"/>
  <c r="CE216" i="6"/>
  <c r="CE212" i="6"/>
  <c r="CE208" i="6"/>
  <c r="CE204" i="6"/>
  <c r="CE200" i="6"/>
  <c r="CE215" i="6"/>
  <c r="CE203" i="6"/>
  <c r="CE174" i="6"/>
  <c r="CE223" i="6"/>
  <c r="CE211" i="6"/>
  <c r="CE199" i="6"/>
  <c r="CE178" i="6"/>
  <c r="CE186" i="6"/>
  <c r="CE173" i="6"/>
  <c r="CE118" i="6"/>
  <c r="CE190" i="6"/>
  <c r="CE122" i="6"/>
  <c r="CE112" i="6"/>
  <c r="CE93" i="6"/>
  <c r="CE175" i="6"/>
  <c r="CE106" i="6"/>
  <c r="CE102" i="6"/>
  <c r="CE219" i="6"/>
  <c r="CE207" i="6"/>
  <c r="CE189" i="6"/>
  <c r="CE181" i="6"/>
  <c r="CE194" i="6"/>
  <c r="CE176" i="6"/>
  <c r="CE78" i="6"/>
  <c r="CE74" i="6"/>
  <c r="CE70" i="6"/>
  <c r="CE119" i="6"/>
  <c r="CE115" i="6"/>
  <c r="CE107" i="6"/>
  <c r="CE120" i="6"/>
  <c r="CE113" i="6"/>
  <c r="CE111" i="6"/>
  <c r="CE103" i="6"/>
  <c r="CE101" i="6"/>
  <c r="CE80" i="6"/>
  <c r="CE76" i="6"/>
  <c r="CE72" i="6"/>
  <c r="CE68" i="6"/>
  <c r="CE64" i="6"/>
  <c r="CE114" i="6"/>
  <c r="CE92" i="6"/>
  <c r="CE91" i="6"/>
  <c r="CE177" i="6"/>
  <c r="CE172" i="6"/>
  <c r="CE104" i="6"/>
  <c r="CE95" i="6"/>
  <c r="CE94" i="6"/>
  <c r="CE79" i="6"/>
  <c r="CE75" i="6"/>
  <c r="CE89" i="6"/>
  <c r="CE110" i="6"/>
  <c r="CE105" i="6"/>
  <c r="CE77" i="6"/>
  <c r="CE73" i="6"/>
  <c r="CE67" i="6"/>
  <c r="CE63" i="6"/>
  <c r="CE61" i="6"/>
  <c r="CE57" i="6"/>
  <c r="CE53" i="6"/>
  <c r="CE49" i="6"/>
  <c r="CE44" i="6"/>
  <c r="CE40" i="6"/>
  <c r="CE88" i="6"/>
  <c r="CE121" i="6"/>
  <c r="CE100" i="6"/>
  <c r="CE99" i="6"/>
  <c r="CE51" i="6"/>
  <c r="CE58" i="6"/>
  <c r="CE56" i="6"/>
  <c r="CE23" i="6"/>
  <c r="CE19" i="6"/>
  <c r="CE59" i="6"/>
  <c r="CE47" i="6"/>
  <c r="CE54" i="6"/>
  <c r="CE52" i="6"/>
  <c r="CE41" i="6"/>
  <c r="CE11" i="6"/>
  <c r="CE7" i="6"/>
  <c r="CE90" i="6"/>
  <c r="CE42" i="6"/>
  <c r="CE38" i="6"/>
  <c r="CE37" i="6"/>
  <c r="CE55" i="6"/>
  <c r="CE43" i="6"/>
  <c r="CE39" i="6"/>
  <c r="CG5" i="6"/>
  <c r="CC38" i="6"/>
  <c r="CC42" i="6"/>
  <c r="CF226" i="6"/>
  <c r="CF222" i="6"/>
  <c r="CF218" i="6"/>
  <c r="CF214" i="6"/>
  <c r="CF210" i="6"/>
  <c r="CF206" i="6"/>
  <c r="CF202" i="6"/>
  <c r="CF198" i="6"/>
  <c r="CF225" i="6"/>
  <c r="CF221" i="6"/>
  <c r="CF217" i="6"/>
  <c r="CF213" i="6"/>
  <c r="CF209" i="6"/>
  <c r="CF205" i="6"/>
  <c r="CF201" i="6"/>
  <c r="CF197" i="6"/>
  <c r="CF191" i="6"/>
  <c r="CF187" i="6"/>
  <c r="CF224" i="6"/>
  <c r="CF220" i="6"/>
  <c r="CF216" i="6"/>
  <c r="CF212" i="6"/>
  <c r="CF208" i="6"/>
  <c r="CF204" i="6"/>
  <c r="CF200" i="6"/>
  <c r="CF181" i="6"/>
  <c r="CF194" i="6"/>
  <c r="CF193" i="6"/>
  <c r="CF189" i="6"/>
  <c r="CF188" i="6"/>
  <c r="CF179" i="6"/>
  <c r="CF223" i="6"/>
  <c r="CF211" i="6"/>
  <c r="CF199" i="6"/>
  <c r="CF178" i="6"/>
  <c r="CF186" i="6"/>
  <c r="CF190" i="6"/>
  <c r="CF122" i="6"/>
  <c r="CF112" i="6"/>
  <c r="CF192" i="6"/>
  <c r="CF180" i="6"/>
  <c r="CF175" i="6"/>
  <c r="CF106" i="6"/>
  <c r="CF102" i="6"/>
  <c r="CF219" i="6"/>
  <c r="CF207" i="6"/>
  <c r="CF177" i="6"/>
  <c r="CF121" i="6"/>
  <c r="CF215" i="6"/>
  <c r="CF203" i="6"/>
  <c r="CF174" i="6"/>
  <c r="CF120" i="6"/>
  <c r="CF114" i="6"/>
  <c r="CF110" i="6"/>
  <c r="CF95" i="6"/>
  <c r="CF119" i="6"/>
  <c r="CF115" i="6"/>
  <c r="CF100" i="6"/>
  <c r="CF89" i="6"/>
  <c r="CF107" i="6"/>
  <c r="CF105" i="6"/>
  <c r="CF173" i="6"/>
  <c r="CF113" i="6"/>
  <c r="CF111" i="6"/>
  <c r="CF103" i="6"/>
  <c r="CF101" i="6"/>
  <c r="CF80" i="6"/>
  <c r="CF76" i="6"/>
  <c r="CF72" i="6"/>
  <c r="CF118" i="6"/>
  <c r="CF92" i="6"/>
  <c r="CF91" i="6"/>
  <c r="CF172" i="6"/>
  <c r="CF93" i="6"/>
  <c r="CF104" i="6"/>
  <c r="CF94" i="6"/>
  <c r="CF79" i="6"/>
  <c r="CF75" i="6"/>
  <c r="CF90" i="6"/>
  <c r="CF69" i="6"/>
  <c r="CF176" i="6"/>
  <c r="CF70" i="6"/>
  <c r="CF64" i="6"/>
  <c r="CF61" i="6"/>
  <c r="CF57" i="6"/>
  <c r="CF53" i="6"/>
  <c r="CF49" i="6"/>
  <c r="CF88" i="6"/>
  <c r="CF78" i="6"/>
  <c r="CF74" i="6"/>
  <c r="CF59" i="6"/>
  <c r="CF55" i="6"/>
  <c r="CF51" i="6"/>
  <c r="CF47" i="6"/>
  <c r="CF42" i="6"/>
  <c r="CF38" i="6"/>
  <c r="CF77" i="6"/>
  <c r="CF73" i="6"/>
  <c r="CF58" i="6"/>
  <c r="CF56" i="6"/>
  <c r="CF63" i="6"/>
  <c r="CF44" i="6"/>
  <c r="CF40" i="6"/>
  <c r="CF54" i="6"/>
  <c r="CF52" i="6"/>
  <c r="CF41" i="6"/>
  <c r="CF11" i="6"/>
  <c r="CF7" i="6"/>
  <c r="CF37" i="6"/>
  <c r="CF68" i="6"/>
  <c r="CF67" i="6"/>
  <c r="CF22" i="6"/>
  <c r="CF13" i="6"/>
  <c r="CF9" i="6"/>
  <c r="CF5" i="6"/>
  <c r="CG4" i="6"/>
  <c r="CH5" i="6"/>
  <c r="CG7" i="6"/>
  <c r="CL8" i="6"/>
  <c r="CJ10" i="6"/>
  <c r="CG12" i="6"/>
  <c r="CJ40" i="6"/>
  <c r="CJ44" i="6"/>
  <c r="CK191" i="6"/>
  <c r="CK224" i="6"/>
  <c r="CK220" i="6"/>
  <c r="CK216" i="6"/>
  <c r="CK212" i="6"/>
  <c r="CK208" i="6"/>
  <c r="CK204" i="6"/>
  <c r="CK200" i="6"/>
  <c r="CK194" i="6"/>
  <c r="CK190" i="6"/>
  <c r="CK186" i="6"/>
  <c r="CK223" i="6"/>
  <c r="CK219" i="6"/>
  <c r="CK215" i="6"/>
  <c r="CK211" i="6"/>
  <c r="CK207" i="6"/>
  <c r="CK203" i="6"/>
  <c r="CK199" i="6"/>
  <c r="CK193" i="6"/>
  <c r="CK189" i="6"/>
  <c r="CK226" i="6"/>
  <c r="CK222" i="6"/>
  <c r="CK218" i="6"/>
  <c r="CK214" i="6"/>
  <c r="CK210" i="6"/>
  <c r="CK206" i="6"/>
  <c r="CK202" i="6"/>
  <c r="CK198" i="6"/>
  <c r="CK180" i="6"/>
  <c r="CK225" i="6"/>
  <c r="CK213" i="6"/>
  <c r="CK201" i="6"/>
  <c r="CK177" i="6"/>
  <c r="CK192" i="6"/>
  <c r="CK221" i="6"/>
  <c r="CK209" i="6"/>
  <c r="CK174" i="6"/>
  <c r="CK120" i="6"/>
  <c r="CK114" i="6"/>
  <c r="CK110" i="6"/>
  <c r="CK95" i="6"/>
  <c r="CK104" i="6"/>
  <c r="CK100" i="6"/>
  <c r="CK181" i="6"/>
  <c r="CK176" i="6"/>
  <c r="CK187" i="6"/>
  <c r="CK173" i="6"/>
  <c r="CK118" i="6"/>
  <c r="CK205" i="6"/>
  <c r="CK113" i="6"/>
  <c r="CK80" i="6"/>
  <c r="CK76" i="6"/>
  <c r="CK72" i="6"/>
  <c r="CK68" i="6"/>
  <c r="CK64" i="6"/>
  <c r="CK175" i="6"/>
  <c r="CK111" i="6"/>
  <c r="CK122" i="6"/>
  <c r="CK217" i="6"/>
  <c r="CK188" i="6"/>
  <c r="CK197" i="6"/>
  <c r="CK172" i="6"/>
  <c r="CK112" i="6"/>
  <c r="CK99" i="6"/>
  <c r="CK78" i="6"/>
  <c r="CK74" i="6"/>
  <c r="CK70" i="6"/>
  <c r="CK178" i="6"/>
  <c r="CK89" i="6"/>
  <c r="CK119" i="6"/>
  <c r="CK102" i="6"/>
  <c r="CK179" i="6"/>
  <c r="CK121" i="6"/>
  <c r="CK107" i="6"/>
  <c r="CK77" i="6"/>
  <c r="CK73" i="6"/>
  <c r="CK69" i="6"/>
  <c r="CK67" i="6"/>
  <c r="CK63" i="6"/>
  <c r="CK61" i="6"/>
  <c r="CK88" i="6"/>
  <c r="CK105" i="6"/>
  <c r="CK93" i="6"/>
  <c r="CK94" i="6"/>
  <c r="CK91" i="6"/>
  <c r="CK115" i="6"/>
  <c r="CK92" i="6"/>
  <c r="CK59" i="6"/>
  <c r="CK55" i="6"/>
  <c r="CK51" i="6"/>
  <c r="CK47" i="6"/>
  <c r="CK42" i="6"/>
  <c r="CK38" i="6"/>
  <c r="CK106" i="6"/>
  <c r="CK79" i="6"/>
  <c r="CK75" i="6"/>
  <c r="CK103" i="6"/>
  <c r="CK101" i="6"/>
  <c r="CD48" i="6"/>
  <c r="CK49" i="6"/>
  <c r="CD50" i="6"/>
  <c r="CK56" i="6"/>
  <c r="CD37" i="6"/>
  <c r="CD38" i="6"/>
  <c r="CD42" i="6"/>
  <c r="CD79" i="6"/>
  <c r="CD11" i="6"/>
  <c r="CK39" i="6"/>
  <c r="CD41" i="6"/>
  <c r="CK43" i="6"/>
  <c r="CK48" i="6"/>
  <c r="CD52" i="6"/>
  <c r="CK53" i="6"/>
  <c r="CD54" i="6"/>
  <c r="CD193" i="6"/>
  <c r="CD189" i="6"/>
  <c r="CD226" i="6"/>
  <c r="CD222" i="6"/>
  <c r="CD218" i="6"/>
  <c r="CD214" i="6"/>
  <c r="CD210" i="6"/>
  <c r="CD206" i="6"/>
  <c r="CD202" i="6"/>
  <c r="CD225" i="6"/>
  <c r="CD221" i="6"/>
  <c r="CD217" i="6"/>
  <c r="CD213" i="6"/>
  <c r="CD209" i="6"/>
  <c r="CD205" i="6"/>
  <c r="CD201" i="6"/>
  <c r="CD197" i="6"/>
  <c r="CD191" i="6"/>
  <c r="CD187" i="6"/>
  <c r="CD179" i="6"/>
  <c r="CD224" i="6"/>
  <c r="CD220" i="6"/>
  <c r="CD216" i="6"/>
  <c r="CD212" i="6"/>
  <c r="CD208" i="6"/>
  <c r="CD204" i="6"/>
  <c r="CD200" i="6"/>
  <c r="CD223" i="6"/>
  <c r="CD219" i="6"/>
  <c r="CD215" i="6"/>
  <c r="CD211" i="6"/>
  <c r="CD207" i="6"/>
  <c r="CD203" i="6"/>
  <c r="CD199" i="6"/>
  <c r="CD181" i="6"/>
  <c r="CD188" i="6"/>
  <c r="CD198" i="6"/>
  <c r="CD178" i="6"/>
  <c r="CD107" i="6"/>
  <c r="CD103" i="6"/>
  <c r="CD186" i="6"/>
  <c r="CD173" i="6"/>
  <c r="CD118" i="6"/>
  <c r="CD192" i="6"/>
  <c r="CD190" i="6"/>
  <c r="CD180" i="6"/>
  <c r="CD122" i="6"/>
  <c r="CD112" i="6"/>
  <c r="CD175" i="6"/>
  <c r="CD172" i="6"/>
  <c r="CD105" i="6"/>
  <c r="CD101" i="6"/>
  <c r="CD121" i="6"/>
  <c r="CD110" i="6"/>
  <c r="CD102" i="6"/>
  <c r="CD99" i="6"/>
  <c r="CD194" i="6"/>
  <c r="CD176" i="6"/>
  <c r="CD119" i="6"/>
  <c r="CD115" i="6"/>
  <c r="CD120" i="6"/>
  <c r="CD88" i="6"/>
  <c r="CD113" i="6"/>
  <c r="CD111" i="6"/>
  <c r="CD80" i="6"/>
  <c r="CD76" i="6"/>
  <c r="CD72" i="6"/>
  <c r="CD114" i="6"/>
  <c r="CD106" i="6"/>
  <c r="CD93" i="6"/>
  <c r="CD92" i="6"/>
  <c r="CD91" i="6"/>
  <c r="CD177" i="6"/>
  <c r="CD174" i="6"/>
  <c r="CD100" i="6"/>
  <c r="CD78" i="6"/>
  <c r="CD74" i="6"/>
  <c r="CD89" i="6"/>
  <c r="CD104" i="6"/>
  <c r="CD95" i="6"/>
  <c r="CD94" i="6"/>
  <c r="CD77" i="6"/>
  <c r="CD73" i="6"/>
  <c r="CD70" i="6"/>
  <c r="CD67" i="6"/>
  <c r="CD64" i="6"/>
  <c r="CD63" i="6"/>
  <c r="CD61" i="6"/>
  <c r="CD57" i="6"/>
  <c r="CD53" i="6"/>
  <c r="CD49" i="6"/>
  <c r="CD44" i="6"/>
  <c r="CD40" i="6"/>
  <c r="CD90" i="6"/>
  <c r="CK5" i="6"/>
  <c r="CK9" i="6"/>
  <c r="CK13" i="6"/>
  <c r="CD26" i="6"/>
  <c r="CK90" i="6"/>
  <c r="CD47" i="6"/>
  <c r="CK50" i="6"/>
  <c r="CD59" i="6"/>
  <c r="CD75" i="6"/>
  <c r="CK20" i="6"/>
  <c r="CK52" i="6"/>
  <c r="CD56" i="6"/>
  <c r="CK57" i="6"/>
  <c r="CD58" i="6"/>
  <c r="CK37" i="6"/>
  <c r="CK41" i="6"/>
  <c r="CD51" i="6"/>
  <c r="CK54" i="6"/>
  <c r="CD39" i="6"/>
  <c r="CD43" i="6"/>
  <c r="CE2" i="6"/>
  <c r="AD2" i="6"/>
  <c r="BR178" i="6"/>
  <c r="BR174" i="6"/>
  <c r="BR181" i="6"/>
  <c r="BR179" i="6"/>
  <c r="BR175" i="6"/>
  <c r="BR176" i="6"/>
  <c r="BR172" i="6"/>
  <c r="BR180" i="6"/>
  <c r="BR173" i="6"/>
  <c r="BR177" i="6"/>
  <c r="BR22" i="6"/>
  <c r="BR21" i="6"/>
  <c r="BR20" i="6"/>
  <c r="BR26" i="6"/>
  <c r="BR19" i="6"/>
  <c r="BR17" i="6"/>
  <c r="BR23" i="6"/>
  <c r="BM18" i="6"/>
  <c r="CG22" i="6"/>
  <c r="BT22" i="6"/>
  <c r="AE2" i="6"/>
  <c r="CI2" i="6"/>
  <c r="BS181" i="6"/>
  <c r="BS178" i="6"/>
  <c r="BS174" i="6"/>
  <c r="BS179" i="6"/>
  <c r="BS175" i="6"/>
  <c r="BS176" i="6"/>
  <c r="BS172" i="6"/>
  <c r="BS180" i="6"/>
  <c r="BS173" i="6"/>
  <c r="BS177" i="6"/>
  <c r="BF29" i="6"/>
  <c r="BS21" i="6"/>
  <c r="BS26" i="6"/>
  <c r="BS19" i="6"/>
  <c r="CG24" i="6"/>
  <c r="BS25" i="6"/>
  <c r="BS22" i="6"/>
  <c r="BR18" i="6"/>
  <c r="AF2" i="6"/>
  <c r="CJ2" i="6"/>
  <c r="BT179" i="6"/>
  <c r="BT178" i="6"/>
  <c r="BT177" i="6"/>
  <c r="BT176" i="6"/>
  <c r="BT175" i="6"/>
  <c r="BT174" i="6"/>
  <c r="BT173" i="6"/>
  <c r="BT172" i="6"/>
  <c r="BT181" i="6"/>
  <c r="BT180" i="6"/>
  <c r="BT20" i="6"/>
  <c r="CH18" i="6"/>
  <c r="BT26" i="6"/>
  <c r="BT18" i="6"/>
  <c r="BT25" i="6"/>
  <c r="BT24" i="6"/>
  <c r="BT21" i="6"/>
  <c r="BS18" i="6"/>
  <c r="BR25" i="6"/>
  <c r="AC2" i="6"/>
  <c r="CL2" i="6"/>
  <c r="BU181" i="6"/>
  <c r="BU180" i="6"/>
  <c r="BU179" i="6"/>
  <c r="BU178" i="6"/>
  <c r="BU177" i="6"/>
  <c r="BU176" i="6"/>
  <c r="BU175" i="6"/>
  <c r="BU174" i="6"/>
  <c r="BU173" i="6"/>
  <c r="BU172" i="6"/>
  <c r="BU26" i="6"/>
  <c r="BU19" i="6"/>
  <c r="CI26" i="6"/>
  <c r="BU25" i="6"/>
  <c r="BU24" i="6"/>
  <c r="BH29" i="6"/>
  <c r="BU23" i="6"/>
  <c r="BU20" i="6"/>
  <c r="BU18" i="6"/>
  <c r="BU21" i="6"/>
  <c r="BX26" i="6"/>
  <c r="BY26" i="6"/>
  <c r="AI56" i="6"/>
  <c r="CK2" i="6"/>
  <c r="AI39" i="6"/>
  <c r="Q14" i="6"/>
  <c r="AI5" i="6"/>
  <c r="BX181" i="6"/>
  <c r="BX179" i="6"/>
  <c r="BX175" i="6"/>
  <c r="BX176" i="6"/>
  <c r="BX172" i="6"/>
  <c r="BX180" i="6"/>
  <c r="BX177" i="6"/>
  <c r="BX173" i="6"/>
  <c r="BX178" i="6"/>
  <c r="BX174" i="6"/>
  <c r="BX25" i="6"/>
  <c r="BX24" i="6"/>
  <c r="BK29" i="6"/>
  <c r="BX23" i="6"/>
  <c r="BX22" i="6"/>
  <c r="BX21" i="6"/>
  <c r="BX20" i="6"/>
  <c r="BX17" i="6"/>
  <c r="BM177" i="6"/>
  <c r="BM173" i="6"/>
  <c r="BM178" i="6"/>
  <c r="BM174" i="6"/>
  <c r="BM181" i="6"/>
  <c r="BM179" i="6"/>
  <c r="BM175" i="6"/>
  <c r="BM180" i="6"/>
  <c r="BM176" i="6"/>
  <c r="BM172" i="6"/>
  <c r="AZ29" i="6"/>
  <c r="BM25" i="6"/>
  <c r="BM24" i="6"/>
  <c r="BM23" i="6"/>
  <c r="BM22" i="6"/>
  <c r="BM21" i="6"/>
  <c r="BM26" i="6"/>
  <c r="BM20" i="6"/>
  <c r="BM19" i="6"/>
  <c r="BY180" i="6"/>
  <c r="BY181" i="6"/>
  <c r="BY179" i="6"/>
  <c r="BY175" i="6"/>
  <c r="BY176" i="6"/>
  <c r="BY172" i="6"/>
  <c r="BY177" i="6"/>
  <c r="BY173" i="6"/>
  <c r="BY174" i="6"/>
  <c r="BY178" i="6"/>
  <c r="BL29" i="6"/>
  <c r="BY25" i="6"/>
  <c r="BY24" i="6"/>
  <c r="BY23" i="6"/>
  <c r="BY22" i="6"/>
  <c r="BY21" i="6"/>
  <c r="BY20" i="6"/>
  <c r="BY19" i="6"/>
  <c r="AI43" i="6"/>
  <c r="CD2" i="6"/>
  <c r="BX19" i="6"/>
  <c r="W2" i="6"/>
  <c r="BW179" i="6"/>
  <c r="BW178" i="6"/>
  <c r="BW177" i="6"/>
  <c r="BW176" i="6"/>
  <c r="BW175" i="6"/>
  <c r="BW174" i="6"/>
  <c r="BW173" i="6"/>
  <c r="BW172" i="6"/>
  <c r="BW180" i="6"/>
  <c r="BW181" i="6"/>
  <c r="BW18" i="6"/>
  <c r="BV19" i="6"/>
  <c r="BQ24" i="6"/>
  <c r="BP25" i="6"/>
  <c r="BW26" i="6"/>
  <c r="BD29" i="6"/>
  <c r="BN177" i="6"/>
  <c r="BN173" i="6"/>
  <c r="BN178" i="6"/>
  <c r="BN174" i="6"/>
  <c r="BN181" i="6"/>
  <c r="BN179" i="6"/>
  <c r="BN175" i="6"/>
  <c r="BN176" i="6"/>
  <c r="BN180" i="6"/>
  <c r="BN172" i="6"/>
  <c r="BN18" i="6"/>
  <c r="BV22" i="6"/>
  <c r="AI69" i="6"/>
  <c r="AA2" i="6"/>
  <c r="BO181" i="6"/>
  <c r="BO180" i="6"/>
  <c r="BO179" i="6"/>
  <c r="BO178" i="6"/>
  <c r="BO177" i="6"/>
  <c r="BO176" i="6"/>
  <c r="BO175" i="6"/>
  <c r="BO174" i="6"/>
  <c r="BO173" i="6"/>
  <c r="BO172" i="6"/>
  <c r="BO26" i="6"/>
  <c r="BO18" i="6"/>
  <c r="BN19" i="6"/>
  <c r="BW22" i="6"/>
  <c r="BV23" i="6"/>
  <c r="BI29" i="6"/>
  <c r="AB2" i="6"/>
  <c r="BP181" i="6"/>
  <c r="BP180" i="6"/>
  <c r="BP177" i="6"/>
  <c r="BP173" i="6"/>
  <c r="BP178" i="6"/>
  <c r="BP174" i="6"/>
  <c r="BP179" i="6"/>
  <c r="BP175" i="6"/>
  <c r="BP172" i="6"/>
  <c r="BP176" i="6"/>
  <c r="BQ17" i="6"/>
  <c r="BP18" i="6"/>
  <c r="BO19" i="6"/>
  <c r="BN20" i="6"/>
  <c r="CJ22" i="6"/>
  <c r="BW23" i="6"/>
  <c r="BV24" i="6"/>
  <c r="BN26" i="6"/>
  <c r="BJ29" i="6"/>
  <c r="AI47" i="6"/>
  <c r="BQ181" i="6"/>
  <c r="BQ178" i="6"/>
  <c r="BQ174" i="6"/>
  <c r="BQ179" i="6"/>
  <c r="BQ175" i="6"/>
  <c r="BQ176" i="6"/>
  <c r="BQ172" i="6"/>
  <c r="BQ177" i="6"/>
  <c r="BQ173" i="6"/>
  <c r="BQ180" i="6"/>
  <c r="BQ18" i="6"/>
  <c r="BO20" i="6"/>
  <c r="BN21" i="6"/>
  <c r="BW24" i="6"/>
  <c r="BV25" i="6"/>
  <c r="BP26" i="6"/>
  <c r="CM82" i="6"/>
  <c r="BN22" i="6"/>
  <c r="BQ26" i="6"/>
  <c r="Q82" i="6"/>
  <c r="P83" i="9" s="1"/>
  <c r="AI48" i="6"/>
  <c r="BN23" i="6"/>
  <c r="AI54" i="6"/>
  <c r="BN24" i="6"/>
  <c r="BA29" i="6"/>
  <c r="BN25" i="6"/>
  <c r="BV180" i="6"/>
  <c r="BV181" i="6"/>
  <c r="BV179" i="6"/>
  <c r="BV175" i="6"/>
  <c r="BV176" i="6"/>
  <c r="BV172" i="6"/>
  <c r="BV177" i="6"/>
  <c r="BV173" i="6"/>
  <c r="BV178" i="6"/>
  <c r="BV174" i="6"/>
  <c r="BV18" i="6"/>
  <c r="BQ23" i="6"/>
  <c r="BO25" i="6"/>
  <c r="BV26" i="6"/>
  <c r="AR41" i="6"/>
  <c r="AR44" i="6" s="1"/>
  <c r="AS44" i="6" s="1"/>
  <c r="AI59" i="6"/>
  <c r="AI50" i="6"/>
  <c r="AI51" i="6"/>
  <c r="AI63" i="6"/>
  <c r="AI57" i="6"/>
  <c r="AI75" i="6"/>
  <c r="AI101" i="6"/>
  <c r="AI77" i="6"/>
  <c r="AI80" i="6"/>
  <c r="AI89" i="6"/>
  <c r="Q108" i="6"/>
  <c r="Q96" i="6"/>
  <c r="AI92" i="6"/>
  <c r="AI95" i="6"/>
  <c r="AI118" i="6"/>
  <c r="Q123" i="6"/>
  <c r="P124" i="9" s="1"/>
  <c r="AI111" i="6"/>
  <c r="Q116" i="6"/>
  <c r="P117" i="9" s="1"/>
  <c r="CM195" i="6"/>
  <c r="AI219" i="6"/>
  <c r="AI210" i="6"/>
  <c r="CM183" i="6"/>
  <c r="AR191" i="6"/>
  <c r="AR194" i="6" s="1"/>
  <c r="AS194" i="6" s="1"/>
  <c r="AI198" i="6"/>
  <c r="AI204" i="6"/>
  <c r="AI201" i="6"/>
  <c r="AI203" i="6"/>
  <c r="AI222" i="6"/>
  <c r="AI193" i="6"/>
  <c r="BH194" i="6"/>
  <c r="CM227" i="6"/>
  <c r="AI213" i="6"/>
  <c r="AI216" i="6"/>
  <c r="AI206" i="6"/>
  <c r="AI207" i="6"/>
  <c r="AI225" i="6"/>
  <c r="U132" i="3"/>
  <c r="U138" i="3"/>
  <c r="Q82" i="3"/>
  <c r="Q96" i="3"/>
  <c r="Q45" i="3"/>
  <c r="Q108" i="3"/>
  <c r="M211" i="7" l="1"/>
  <c r="N143" i="7"/>
  <c r="M143" i="7"/>
  <c r="K154" i="13"/>
  <c r="K153" i="16"/>
  <c r="F39" i="17"/>
  <c r="M408" i="35"/>
  <c r="O408" i="35"/>
  <c r="N408" i="35"/>
  <c r="O251" i="6"/>
  <c r="M289" i="6" s="1"/>
  <c r="C408" i="35"/>
  <c r="BC239" i="19"/>
  <c r="L408" i="35"/>
  <c r="K408" i="35"/>
  <c r="J408" i="35"/>
  <c r="I408" i="35"/>
  <c r="H408" i="35"/>
  <c r="G408" i="35"/>
  <c r="F408" i="35"/>
  <c r="E408" i="35"/>
  <c r="D408" i="35"/>
  <c r="N7" i="35"/>
  <c r="J7" i="35"/>
  <c r="M7" i="35"/>
  <c r="O7" i="35"/>
  <c r="H7" i="35"/>
  <c r="G7" i="35"/>
  <c r="L7" i="35"/>
  <c r="K7" i="35"/>
  <c r="I7" i="35"/>
  <c r="F7" i="35"/>
  <c r="BR175" i="13"/>
  <c r="BT178" i="13"/>
  <c r="BX178" i="13"/>
  <c r="G45" i="16"/>
  <c r="I45" i="16"/>
  <c r="L45" i="16"/>
  <c r="J14" i="16"/>
  <c r="M14" i="16"/>
  <c r="F45" i="16"/>
  <c r="L14" i="16"/>
  <c r="BW177" i="13"/>
  <c r="BQ173" i="13"/>
  <c r="BP176" i="13"/>
  <c r="F14" i="16"/>
  <c r="BM174" i="13"/>
  <c r="R22" i="3"/>
  <c r="R22" i="5" s="1"/>
  <c r="R21" i="3"/>
  <c r="R21" i="5" s="1"/>
  <c r="R20" i="3"/>
  <c r="R20" i="5" s="1"/>
  <c r="R19" i="3"/>
  <c r="R19" i="5" s="1"/>
  <c r="R18" i="3"/>
  <c r="R18" i="5" s="1"/>
  <c r="R25" i="3"/>
  <c r="R25" i="5" s="1"/>
  <c r="R26" i="3"/>
  <c r="R26" i="5" s="1"/>
  <c r="R24" i="3"/>
  <c r="R24" i="5" s="1"/>
  <c r="R17" i="3"/>
  <c r="R17" i="5" s="1"/>
  <c r="R23" i="3"/>
  <c r="R23" i="5" s="1"/>
  <c r="L249" i="6"/>
  <c r="E264" i="6" s="1"/>
  <c r="R154" i="3"/>
  <c r="R154" i="5" s="1"/>
  <c r="R217" i="6"/>
  <c r="R201" i="6"/>
  <c r="R185" i="6"/>
  <c r="R208" i="6"/>
  <c r="R190" i="6"/>
  <c r="R173" i="6"/>
  <c r="R203" i="6"/>
  <c r="R216" i="6"/>
  <c r="R200" i="6"/>
  <c r="R184" i="6"/>
  <c r="R193" i="6"/>
  <c r="R175" i="6"/>
  <c r="R189" i="6"/>
  <c r="R187" i="6"/>
  <c r="R231" i="6"/>
  <c r="R215" i="6"/>
  <c r="R199" i="6"/>
  <c r="R183" i="6"/>
  <c r="R209" i="6"/>
  <c r="R222" i="6"/>
  <c r="R172" i="6"/>
  <c r="R218" i="6"/>
  <c r="R230" i="6"/>
  <c r="R214" i="6"/>
  <c r="R198" i="6"/>
  <c r="R182" i="6"/>
  <c r="R177" i="6"/>
  <c r="R191" i="6"/>
  <c r="R205" i="6"/>
  <c r="R171" i="6"/>
  <c r="R229" i="6"/>
  <c r="R213" i="6"/>
  <c r="R197" i="6"/>
  <c r="R181" i="6"/>
  <c r="R176" i="6"/>
  <c r="R174" i="6"/>
  <c r="R228" i="6"/>
  <c r="R212" i="6"/>
  <c r="R196" i="6"/>
  <c r="R180" i="6"/>
  <c r="R192" i="6"/>
  <c r="R207" i="6"/>
  <c r="R188" i="6"/>
  <c r="R186" i="6"/>
  <c r="R227" i="6"/>
  <c r="R211" i="6"/>
  <c r="R195" i="6"/>
  <c r="R179" i="6"/>
  <c r="R224" i="6"/>
  <c r="R206" i="6"/>
  <c r="R204" i="6"/>
  <c r="R202" i="6"/>
  <c r="R226" i="6"/>
  <c r="R210" i="6"/>
  <c r="R194" i="6"/>
  <c r="R178" i="6"/>
  <c r="R223" i="6"/>
  <c r="R221" i="6"/>
  <c r="R219" i="6"/>
  <c r="R225" i="6"/>
  <c r="R220" i="6"/>
  <c r="R136" i="12"/>
  <c r="R136" i="15" s="1"/>
  <c r="R23" i="12"/>
  <c r="R23" i="15" s="1"/>
  <c r="R137" i="12"/>
  <c r="R137" i="15" s="1"/>
  <c r="R22" i="12"/>
  <c r="R22" i="15" s="1"/>
  <c r="R130" i="12"/>
  <c r="R130" i="15" s="1"/>
  <c r="R138" i="12"/>
  <c r="R138" i="15" s="1"/>
  <c r="R21" i="12"/>
  <c r="R21" i="15" s="1"/>
  <c r="R131" i="12"/>
  <c r="R131" i="15" s="1"/>
  <c r="R139" i="12"/>
  <c r="R139" i="15" s="1"/>
  <c r="R20" i="12"/>
  <c r="R132" i="12"/>
  <c r="R132" i="15" s="1"/>
  <c r="R140" i="12"/>
  <c r="R140" i="15" s="1"/>
  <c r="R19" i="12"/>
  <c r="R133" i="12"/>
  <c r="R133" i="15" s="1"/>
  <c r="R26" i="12"/>
  <c r="R26" i="15" s="1"/>
  <c r="R18" i="12"/>
  <c r="R18" i="15" s="1"/>
  <c r="R134" i="12"/>
  <c r="R134" i="15" s="1"/>
  <c r="R25" i="12"/>
  <c r="R25" i="15" s="1"/>
  <c r="R17" i="12"/>
  <c r="R17" i="15" s="1"/>
  <c r="R135" i="12"/>
  <c r="R135" i="15" s="1"/>
  <c r="R24" i="12"/>
  <c r="R24" i="15" s="1"/>
  <c r="R16" i="12"/>
  <c r="R16" i="15" s="1"/>
  <c r="CN86" i="6"/>
  <c r="BC235" i="19"/>
  <c r="H2" i="15"/>
  <c r="BC201" i="18"/>
  <c r="R56" i="6"/>
  <c r="Q57" i="9" s="1"/>
  <c r="R113" i="6"/>
  <c r="Q114" i="9" s="1"/>
  <c r="R112" i="6"/>
  <c r="Q113" i="9" s="1"/>
  <c r="R111" i="6"/>
  <c r="Q112" i="9" s="1"/>
  <c r="R123" i="6"/>
  <c r="Q124" i="9" s="1"/>
  <c r="R122" i="6"/>
  <c r="Q123" i="9" s="1"/>
  <c r="R121" i="6"/>
  <c r="Q122" i="9" s="1"/>
  <c r="R120" i="6"/>
  <c r="Q121" i="9" s="1"/>
  <c r="R119" i="6"/>
  <c r="Q120" i="9" s="1"/>
  <c r="R118" i="6"/>
  <c r="Q119" i="9" s="1"/>
  <c r="R117" i="6"/>
  <c r="Q118" i="9" s="1"/>
  <c r="R116" i="6"/>
  <c r="Q117" i="9" s="1"/>
  <c r="R115" i="6"/>
  <c r="Q116" i="9" s="1"/>
  <c r="R114" i="6"/>
  <c r="Q115" i="9" s="1"/>
  <c r="Q216" i="16"/>
  <c r="Q185" i="16"/>
  <c r="Q226" i="16"/>
  <c r="Q187" i="16"/>
  <c r="Q201" i="16"/>
  <c r="Q175" i="16"/>
  <c r="Q179" i="16"/>
  <c r="Q210" i="16"/>
  <c r="Q221" i="16"/>
  <c r="Q173" i="16"/>
  <c r="Q191" i="16"/>
  <c r="Q218" i="16"/>
  <c r="Q192" i="16"/>
  <c r="Q213" i="16"/>
  <c r="Q225" i="16"/>
  <c r="Q203" i="16"/>
  <c r="Q177" i="16"/>
  <c r="Q211" i="16"/>
  <c r="Q189" i="16"/>
  <c r="Q171" i="16"/>
  <c r="Q200" i="16"/>
  <c r="Q180" i="16"/>
  <c r="Q172" i="16"/>
  <c r="Q204" i="16"/>
  <c r="Q220" i="16"/>
  <c r="Q205" i="16"/>
  <c r="Q214" i="16"/>
  <c r="Q224" i="16"/>
  <c r="Q202" i="16"/>
  <c r="Q219" i="16"/>
  <c r="Q178" i="16"/>
  <c r="Q206" i="16"/>
  <c r="Q215" i="16"/>
  <c r="Q208" i="16"/>
  <c r="Q217" i="16"/>
  <c r="Q193" i="16"/>
  <c r="Q188" i="16"/>
  <c r="Q212" i="16"/>
  <c r="Q186" i="16"/>
  <c r="Q181" i="16"/>
  <c r="Q194" i="16"/>
  <c r="Q198" i="16"/>
  <c r="Q199" i="16"/>
  <c r="Q197" i="16"/>
  <c r="Q176" i="16"/>
  <c r="Q207" i="16"/>
  <c r="Q223" i="16"/>
  <c r="Q190" i="16"/>
  <c r="Q209" i="16"/>
  <c r="Q222" i="16"/>
  <c r="Q174" i="16"/>
  <c r="Q182" i="16"/>
  <c r="CN87" i="6"/>
  <c r="BB134" i="7"/>
  <c r="BB86" i="7"/>
  <c r="BB119" i="7"/>
  <c r="BB110" i="7"/>
  <c r="BB95" i="7"/>
  <c r="BB116" i="7"/>
  <c r="BB92" i="7"/>
  <c r="BB125" i="7"/>
  <c r="BB137" i="7"/>
  <c r="BB113" i="7"/>
  <c r="BB89" i="7"/>
  <c r="BB101" i="7"/>
  <c r="BB122" i="7"/>
  <c r="BB98" i="7"/>
  <c r="BB128" i="7"/>
  <c r="BB104" i="7"/>
  <c r="BB131" i="7"/>
  <c r="BB107" i="7"/>
  <c r="BB83" i="7"/>
  <c r="BE137" i="7"/>
  <c r="BE113" i="7"/>
  <c r="BE89" i="7"/>
  <c r="BE119" i="7"/>
  <c r="BE116" i="7"/>
  <c r="BE92" i="7"/>
  <c r="BE95" i="7"/>
  <c r="BE125" i="7"/>
  <c r="BE83" i="7"/>
  <c r="BE86" i="7"/>
  <c r="BE101" i="7"/>
  <c r="BE122" i="7"/>
  <c r="BE98" i="7"/>
  <c r="BE128" i="7"/>
  <c r="BE104" i="7"/>
  <c r="BE131" i="7"/>
  <c r="BE107" i="7"/>
  <c r="BE134" i="7"/>
  <c r="BE110" i="7"/>
  <c r="BF116" i="7"/>
  <c r="BF92" i="7"/>
  <c r="BF101" i="7"/>
  <c r="BF122" i="7"/>
  <c r="BF98" i="7"/>
  <c r="BF125" i="7"/>
  <c r="BF119" i="7"/>
  <c r="BF95" i="7"/>
  <c r="BF83" i="7"/>
  <c r="BF128" i="7"/>
  <c r="BF104" i="7"/>
  <c r="BF107" i="7"/>
  <c r="BF134" i="7"/>
  <c r="BF110" i="7"/>
  <c r="BF86" i="7"/>
  <c r="BF137" i="7"/>
  <c r="BF113" i="7"/>
  <c r="BF89" i="7"/>
  <c r="BF131" i="7"/>
  <c r="BF154" i="7"/>
  <c r="BF151" i="7"/>
  <c r="BF148" i="7"/>
  <c r="BF196" i="7"/>
  <c r="BF172" i="7"/>
  <c r="BF160" i="7"/>
  <c r="BF166" i="7"/>
  <c r="BF202" i="7"/>
  <c r="BF190" i="7"/>
  <c r="BF184" i="7"/>
  <c r="BF178" i="7"/>
  <c r="BF169" i="7"/>
  <c r="BF193" i="7"/>
  <c r="BF205" i="7"/>
  <c r="BF199" i="7"/>
  <c r="BF163" i="7"/>
  <c r="BF175" i="7"/>
  <c r="BF181" i="7"/>
  <c r="BF157" i="7"/>
  <c r="BF187" i="7"/>
  <c r="BB205" i="7"/>
  <c r="BB199" i="7"/>
  <c r="BB193" i="7"/>
  <c r="BB187" i="7"/>
  <c r="BB181" i="7"/>
  <c r="BB175" i="7"/>
  <c r="BB151" i="7"/>
  <c r="BB154" i="7"/>
  <c r="BB148" i="7"/>
  <c r="BB166" i="7"/>
  <c r="BB160" i="7"/>
  <c r="BB202" i="7"/>
  <c r="BB172" i="7"/>
  <c r="BB196" i="7"/>
  <c r="BB178" i="7"/>
  <c r="BB157" i="7"/>
  <c r="BB184" i="7"/>
  <c r="BB190" i="7"/>
  <c r="BB169" i="7"/>
  <c r="BB163" i="7"/>
  <c r="BE154" i="7"/>
  <c r="BE151" i="7"/>
  <c r="BE160" i="7"/>
  <c r="BE166" i="7"/>
  <c r="BE163" i="7"/>
  <c r="BE157" i="7"/>
  <c r="BE169" i="7"/>
  <c r="BE202" i="7"/>
  <c r="BE193" i="7"/>
  <c r="BE172" i="7"/>
  <c r="BE178" i="7"/>
  <c r="BE148" i="7"/>
  <c r="BE205" i="7"/>
  <c r="BE184" i="7"/>
  <c r="BE190" i="7"/>
  <c r="BE199" i="7"/>
  <c r="BE175" i="7"/>
  <c r="BE196" i="7"/>
  <c r="BE187" i="7"/>
  <c r="BE181" i="7"/>
  <c r="CN98" i="6"/>
  <c r="CN36" i="6"/>
  <c r="CN35" i="6"/>
  <c r="K154" i="6"/>
  <c r="R86" i="12"/>
  <c r="R86" i="15" s="1"/>
  <c r="P190" i="7"/>
  <c r="P107" i="7"/>
  <c r="CN86" i="13"/>
  <c r="CN37" i="13"/>
  <c r="CN87" i="13"/>
  <c r="CN98" i="13"/>
  <c r="CN36" i="13"/>
  <c r="CN35" i="13"/>
  <c r="CN65" i="13"/>
  <c r="F211" i="7"/>
  <c r="F134" i="16"/>
  <c r="E134" i="16"/>
  <c r="R170" i="3"/>
  <c r="R170" i="5" s="1"/>
  <c r="R92" i="3"/>
  <c r="R92" i="5" s="1"/>
  <c r="R166" i="3"/>
  <c r="R166" i="5" s="1"/>
  <c r="R167" i="3"/>
  <c r="R167" i="5" s="1"/>
  <c r="R85" i="3"/>
  <c r="R85" i="5" s="1"/>
  <c r="T24" i="3"/>
  <c r="AR24" i="6" s="1"/>
  <c r="R70" i="3"/>
  <c r="R70" i="5" s="1"/>
  <c r="R78" i="3"/>
  <c r="R78" i="5" s="1"/>
  <c r="R101" i="3"/>
  <c r="R101" i="5" s="1"/>
  <c r="D134" i="16"/>
  <c r="D186" i="18"/>
  <c r="L211" i="7"/>
  <c r="L143" i="7"/>
  <c r="H211" i="7"/>
  <c r="AI134" i="13"/>
  <c r="J143" i="7"/>
  <c r="J211" i="7"/>
  <c r="K211" i="7"/>
  <c r="P134" i="7"/>
  <c r="K143" i="7"/>
  <c r="BS25" i="13"/>
  <c r="P140" i="7"/>
  <c r="P195" i="7" s="1"/>
  <c r="P196" i="7" s="1"/>
  <c r="I211" i="7"/>
  <c r="G211" i="7"/>
  <c r="H143" i="7"/>
  <c r="I143" i="7"/>
  <c r="G143" i="7"/>
  <c r="P154" i="7"/>
  <c r="P169" i="7"/>
  <c r="AE45" i="19"/>
  <c r="H127" i="15"/>
  <c r="E142" i="16"/>
  <c r="P208" i="7"/>
  <c r="P89" i="7"/>
  <c r="P131" i="7"/>
  <c r="O2" i="18"/>
  <c r="O127" i="18" s="1"/>
  <c r="BC205" i="18"/>
  <c r="H2" i="20"/>
  <c r="CE93" i="20" s="1"/>
  <c r="BC231" i="19"/>
  <c r="P137" i="7"/>
  <c r="R40" i="3"/>
  <c r="R40" i="5" s="1"/>
  <c r="BC209" i="18"/>
  <c r="BC213" i="18"/>
  <c r="BC223" i="19"/>
  <c r="BC217" i="18"/>
  <c r="O2" i="19"/>
  <c r="O149" i="19" s="1"/>
  <c r="BC227" i="19"/>
  <c r="P101" i="7"/>
  <c r="R39" i="3"/>
  <c r="R39" i="5" s="1"/>
  <c r="P119" i="7"/>
  <c r="N119" i="17"/>
  <c r="P122" i="7"/>
  <c r="P175" i="7"/>
  <c r="F142" i="16"/>
  <c r="C211" i="7"/>
  <c r="P113" i="7"/>
  <c r="P187" i="7"/>
  <c r="R139" i="5"/>
  <c r="R138" i="5"/>
  <c r="R137" i="5"/>
  <c r="R136" i="5"/>
  <c r="R135" i="5"/>
  <c r="R134" i="5"/>
  <c r="R133" i="5"/>
  <c r="R132" i="5"/>
  <c r="R131" i="5"/>
  <c r="L134" i="16"/>
  <c r="X137" i="19"/>
  <c r="K134" i="16"/>
  <c r="V137" i="19"/>
  <c r="I134" i="16"/>
  <c r="R137" i="19"/>
  <c r="G134" i="16"/>
  <c r="N137" i="19"/>
  <c r="K142" i="16"/>
  <c r="V145" i="19"/>
  <c r="M142" i="16"/>
  <c r="Z145" i="19"/>
  <c r="L142" i="16"/>
  <c r="X145" i="19"/>
  <c r="N142" i="16"/>
  <c r="AB145" i="19"/>
  <c r="AB212" i="19"/>
  <c r="AC212" i="19"/>
  <c r="P95" i="7"/>
  <c r="P202" i="7"/>
  <c r="P205" i="7"/>
  <c r="P172" i="7"/>
  <c r="R130" i="5"/>
  <c r="S12" i="20"/>
  <c r="R13" i="21" s="1"/>
  <c r="AE46" i="19"/>
  <c r="BS20" i="13"/>
  <c r="BS176" i="13"/>
  <c r="BS178" i="13"/>
  <c r="BR24" i="13"/>
  <c r="BR19" i="13"/>
  <c r="BR177" i="13"/>
  <c r="BL29" i="13"/>
  <c r="BY180" i="13"/>
  <c r="P14" i="16"/>
  <c r="G80" i="7"/>
  <c r="BB80" i="7" s="1"/>
  <c r="J80" i="7"/>
  <c r="BE80" i="7" s="1"/>
  <c r="I80" i="7"/>
  <c r="BD80" i="7" s="1"/>
  <c r="L80" i="7"/>
  <c r="BG80" i="7" s="1"/>
  <c r="M80" i="7"/>
  <c r="BH80" i="7" s="1"/>
  <c r="F80" i="7"/>
  <c r="BA80" i="7" s="1"/>
  <c r="E80" i="7"/>
  <c r="AZ80" i="7" s="1"/>
  <c r="N80" i="7"/>
  <c r="BI80" i="7" s="1"/>
  <c r="K80" i="7"/>
  <c r="BF80" i="7" s="1"/>
  <c r="H80" i="7"/>
  <c r="BC80" i="7" s="1"/>
  <c r="P109" i="9"/>
  <c r="U129" i="6"/>
  <c r="P97" i="9"/>
  <c r="U128" i="6"/>
  <c r="R93" i="3"/>
  <c r="R93" i="5" s="1"/>
  <c r="CI20" i="6"/>
  <c r="P178" i="7"/>
  <c r="P83" i="7"/>
  <c r="P160" i="7"/>
  <c r="R105" i="3"/>
  <c r="R105" i="5" s="1"/>
  <c r="L127" i="17"/>
  <c r="P193" i="7"/>
  <c r="N229" i="9"/>
  <c r="BL44" i="6"/>
  <c r="CJ96" i="6"/>
  <c r="CI116" i="6"/>
  <c r="CC25" i="6"/>
  <c r="BF29" i="13"/>
  <c r="BF30" i="13"/>
  <c r="BF31" i="13"/>
  <c r="BS181" i="13"/>
  <c r="J22" i="9"/>
  <c r="CH21" i="6"/>
  <c r="BP21" i="13"/>
  <c r="L20" i="9"/>
  <c r="CJ19" i="6"/>
  <c r="D143" i="7"/>
  <c r="P116" i="7"/>
  <c r="R141" i="7"/>
  <c r="P110" i="7"/>
  <c r="P92" i="7"/>
  <c r="P98" i="7"/>
  <c r="P163" i="7"/>
  <c r="E143" i="7"/>
  <c r="P125" i="7"/>
  <c r="P157" i="7"/>
  <c r="E135" i="19"/>
  <c r="AH135" i="19" s="1"/>
  <c r="AI135" i="19" s="1"/>
  <c r="E139" i="19"/>
  <c r="F139" i="19" s="1"/>
  <c r="N189" i="15"/>
  <c r="AI183" i="6"/>
  <c r="D97" i="19"/>
  <c r="BR26" i="13"/>
  <c r="BR172" i="13"/>
  <c r="BR179" i="13"/>
  <c r="BE31" i="13"/>
  <c r="BE30" i="13"/>
  <c r="BR174" i="13"/>
  <c r="BR181" i="13"/>
  <c r="BR21" i="13"/>
  <c r="BR176" i="13"/>
  <c r="BR18" i="13"/>
  <c r="BR178" i="13"/>
  <c r="BR22" i="13"/>
  <c r="BR180" i="13"/>
  <c r="BE32" i="13"/>
  <c r="BR25" i="13"/>
  <c r="BR173" i="13"/>
  <c r="BR23" i="13"/>
  <c r="BR20" i="13"/>
  <c r="AI142" i="13"/>
  <c r="D142" i="16"/>
  <c r="D137" i="19"/>
  <c r="BM176" i="13"/>
  <c r="BY20" i="13"/>
  <c r="BY25" i="13"/>
  <c r="BY18" i="13"/>
  <c r="BY173" i="13"/>
  <c r="BS17" i="13"/>
  <c r="BS24" i="13"/>
  <c r="BY23" i="13"/>
  <c r="BY19" i="13"/>
  <c r="BY175" i="13"/>
  <c r="BS19" i="13"/>
  <c r="BS174" i="13"/>
  <c r="BY26" i="13"/>
  <c r="BY172" i="13"/>
  <c r="BY177" i="13"/>
  <c r="BY21" i="13"/>
  <c r="BY174" i="13"/>
  <c r="BY179" i="13"/>
  <c r="AI227" i="13"/>
  <c r="BY17" i="13"/>
  <c r="BL30" i="13"/>
  <c r="BY176" i="13"/>
  <c r="BY181" i="13"/>
  <c r="CG18" i="13"/>
  <c r="BY22" i="13"/>
  <c r="BY24" i="13"/>
  <c r="BY178" i="13"/>
  <c r="BL32" i="13"/>
  <c r="CI123" i="6"/>
  <c r="CI195" i="6"/>
  <c r="CH183" i="6"/>
  <c r="CC195" i="6"/>
  <c r="CH116" i="6"/>
  <c r="CC123" i="6"/>
  <c r="E154" i="18"/>
  <c r="AH154" i="18" s="1"/>
  <c r="Q12" i="16"/>
  <c r="BM19" i="13"/>
  <c r="BM172" i="13"/>
  <c r="BM180" i="13"/>
  <c r="S92" i="20"/>
  <c r="R93" i="21" s="1"/>
  <c r="E186" i="18"/>
  <c r="AH186" i="18" s="1"/>
  <c r="CM116" i="13"/>
  <c r="G228" i="13"/>
  <c r="G231" i="13" s="1"/>
  <c r="G30" i="13" s="1"/>
  <c r="CM123" i="13"/>
  <c r="BW173" i="13"/>
  <c r="BM26" i="13"/>
  <c r="CJ116" i="6"/>
  <c r="CG116" i="6"/>
  <c r="CG183" i="6"/>
  <c r="AI116" i="13"/>
  <c r="BX23" i="13"/>
  <c r="BK30" i="13"/>
  <c r="BX26" i="13"/>
  <c r="BX180" i="13"/>
  <c r="D116" i="16"/>
  <c r="Q103" i="16"/>
  <c r="Q122" i="16"/>
  <c r="CC21" i="13"/>
  <c r="CJ19" i="13"/>
  <c r="BC32" i="13"/>
  <c r="BP20" i="13"/>
  <c r="BP18" i="13"/>
  <c r="BP24" i="13"/>
  <c r="BC29" i="13"/>
  <c r="BP173" i="13"/>
  <c r="BP172" i="13"/>
  <c r="CD14" i="6"/>
  <c r="R101" i="6"/>
  <c r="Q102" i="9" s="1"/>
  <c r="R86" i="6"/>
  <c r="Q87" i="9" s="1"/>
  <c r="R64" i="6"/>
  <c r="Q65" i="9" s="1"/>
  <c r="BQ175" i="13"/>
  <c r="BQ172" i="13"/>
  <c r="BQ174" i="13"/>
  <c r="BQ176" i="13"/>
  <c r="BQ178" i="13"/>
  <c r="BQ22" i="13"/>
  <c r="BQ180" i="13"/>
  <c r="BQ21" i="13"/>
  <c r="BQ26" i="13"/>
  <c r="BD31" i="13"/>
  <c r="BD32" i="13"/>
  <c r="R50" i="6"/>
  <c r="Q51" i="9" s="1"/>
  <c r="AI96" i="13"/>
  <c r="AG97" i="19"/>
  <c r="T21" i="3"/>
  <c r="AR21" i="6" s="1"/>
  <c r="R183" i="3"/>
  <c r="R183" i="5" s="1"/>
  <c r="R140" i="3"/>
  <c r="R140" i="5" s="1"/>
  <c r="R173" i="3"/>
  <c r="R173" i="5" s="1"/>
  <c r="R43" i="3"/>
  <c r="R43" i="5" s="1"/>
  <c r="R107" i="3"/>
  <c r="R107" i="5" s="1"/>
  <c r="R102" i="3"/>
  <c r="R102" i="5" s="1"/>
  <c r="R54" i="3"/>
  <c r="R54" i="5" s="1"/>
  <c r="R177" i="3"/>
  <c r="R177" i="5" s="1"/>
  <c r="T18" i="3"/>
  <c r="AR18" i="6" s="1"/>
  <c r="R38" i="3"/>
  <c r="R38" i="5" s="1"/>
  <c r="R171" i="3"/>
  <c r="R171" i="5" s="1"/>
  <c r="R89" i="3"/>
  <c r="R89" i="5" s="1"/>
  <c r="R179" i="3"/>
  <c r="R179" i="5" s="1"/>
  <c r="T130" i="3"/>
  <c r="AR172" i="20" s="1"/>
  <c r="R50" i="3"/>
  <c r="R50" i="5" s="1"/>
  <c r="T131" i="3"/>
  <c r="AR173" i="22" s="1"/>
  <c r="R151" i="3"/>
  <c r="R151" i="5" s="1"/>
  <c r="R104" i="3"/>
  <c r="R104" i="5" s="1"/>
  <c r="T19" i="3"/>
  <c r="AR19" i="6" s="1"/>
  <c r="R159" i="3"/>
  <c r="R159" i="5" s="1"/>
  <c r="R28" i="3"/>
  <c r="R28" i="5" s="1"/>
  <c r="R41" i="3"/>
  <c r="R41" i="5" s="1"/>
  <c r="T133" i="3"/>
  <c r="AR175" i="22" s="1"/>
  <c r="R72" i="3"/>
  <c r="R72" i="5" s="1"/>
  <c r="T134" i="3"/>
  <c r="AR176" i="22" s="1"/>
  <c r="R75" i="3"/>
  <c r="R75" i="5" s="1"/>
  <c r="R146" i="3"/>
  <c r="R146" i="5" s="1"/>
  <c r="R58" i="3"/>
  <c r="R58" i="5" s="1"/>
  <c r="R44" i="3"/>
  <c r="R44" i="5" s="1"/>
  <c r="T136" i="3"/>
  <c r="AR178" i="20" s="1"/>
  <c r="R16" i="3"/>
  <c r="R16" i="5" s="1"/>
  <c r="T137" i="3"/>
  <c r="AR179" i="22" s="1"/>
  <c r="R176" i="3"/>
  <c r="R176" i="5" s="1"/>
  <c r="R175" i="3"/>
  <c r="R175" i="5" s="1"/>
  <c r="T26" i="3"/>
  <c r="AR26" i="6" s="1"/>
  <c r="T23" i="3"/>
  <c r="AR23" i="6" s="1"/>
  <c r="R184" i="3"/>
  <c r="R184" i="5" s="1"/>
  <c r="R81" i="3"/>
  <c r="R81" i="5" s="1"/>
  <c r="R48" i="3"/>
  <c r="R48" i="5" s="1"/>
  <c r="R144" i="3"/>
  <c r="R144" i="5" s="1"/>
  <c r="T139" i="3"/>
  <c r="AR181" i="20" s="1"/>
  <c r="R49" i="3"/>
  <c r="R49" i="5" s="1"/>
  <c r="R46" i="3"/>
  <c r="R46" i="5" s="1"/>
  <c r="R63" i="3"/>
  <c r="R63" i="5" s="1"/>
  <c r="R148" i="3"/>
  <c r="R148" i="5" s="1"/>
  <c r="T17" i="3"/>
  <c r="AR17" i="6" s="1"/>
  <c r="R172" i="3"/>
  <c r="R172" i="5" s="1"/>
  <c r="R94" i="3"/>
  <c r="R94" i="5" s="1"/>
  <c r="R99" i="3"/>
  <c r="R99" i="5" s="1"/>
  <c r="R52" i="3"/>
  <c r="R52" i="5" s="1"/>
  <c r="R150" i="3"/>
  <c r="R150" i="5" s="1"/>
  <c r="R62" i="3"/>
  <c r="R62" i="5" s="1"/>
  <c r="R57" i="3"/>
  <c r="R57" i="5" s="1"/>
  <c r="R87" i="3"/>
  <c r="R87" i="5" s="1"/>
  <c r="R51" i="3"/>
  <c r="R51" i="5" s="1"/>
  <c r="T132" i="3"/>
  <c r="AR174" i="20" s="1"/>
  <c r="T20" i="3"/>
  <c r="AR20" i="6" s="1"/>
  <c r="R160" i="3"/>
  <c r="R160" i="5" s="1"/>
  <c r="T22" i="3"/>
  <c r="AR22" i="6" s="1"/>
  <c r="R129" i="3"/>
  <c r="R129" i="5" s="1"/>
  <c r="R56" i="3"/>
  <c r="R56" i="5" s="1"/>
  <c r="R156" i="3"/>
  <c r="R156" i="5" s="1"/>
  <c r="R14" i="3"/>
  <c r="R14" i="5" s="1"/>
  <c r="R65" i="3"/>
  <c r="R65" i="5" s="1"/>
  <c r="R66" i="3"/>
  <c r="R66" i="5" s="1"/>
  <c r="T138" i="3"/>
  <c r="AR180" i="22" s="1"/>
  <c r="R163" i="3"/>
  <c r="R163" i="5" s="1"/>
  <c r="R147" i="3"/>
  <c r="R147" i="5" s="1"/>
  <c r="R182" i="3"/>
  <c r="R182" i="5" s="1"/>
  <c r="R143" i="3"/>
  <c r="R143" i="5" s="1"/>
  <c r="R60" i="3"/>
  <c r="R60" i="5" s="1"/>
  <c r="R162" i="3"/>
  <c r="R162" i="5" s="1"/>
  <c r="R77" i="3"/>
  <c r="R77" i="5" s="1"/>
  <c r="R69" i="3"/>
  <c r="R69" i="5" s="1"/>
  <c r="R37" i="3"/>
  <c r="R37" i="5" s="1"/>
  <c r="R98" i="3"/>
  <c r="R98" i="5" s="1"/>
  <c r="R35" i="3"/>
  <c r="R35" i="5" s="1"/>
  <c r="R95" i="3"/>
  <c r="R95" i="5" s="1"/>
  <c r="R158" i="3"/>
  <c r="R158" i="5" s="1"/>
  <c r="R149" i="3"/>
  <c r="R149" i="5" s="1"/>
  <c r="R64" i="3"/>
  <c r="R64" i="5" s="1"/>
  <c r="R168" i="3"/>
  <c r="R168" i="5" s="1"/>
  <c r="R53" i="3"/>
  <c r="R53" i="5" s="1"/>
  <c r="R91" i="3"/>
  <c r="R91" i="5" s="1"/>
  <c r="R42" i="3"/>
  <c r="R42" i="5" s="1"/>
  <c r="R164" i="3"/>
  <c r="R164" i="5" s="1"/>
  <c r="R100" i="3"/>
  <c r="R100" i="5" s="1"/>
  <c r="R80" i="3"/>
  <c r="R80" i="5" s="1"/>
  <c r="R59" i="3"/>
  <c r="R59" i="5" s="1"/>
  <c r="R145" i="3"/>
  <c r="R145" i="5" s="1"/>
  <c r="R155" i="3"/>
  <c r="R155" i="5" s="1"/>
  <c r="R68" i="3"/>
  <c r="R68" i="5" s="1"/>
  <c r="R174" i="3"/>
  <c r="R174" i="5" s="1"/>
  <c r="R61" i="3"/>
  <c r="R61" i="5" s="1"/>
  <c r="R97" i="3"/>
  <c r="R97" i="5" s="1"/>
  <c r="R71" i="3"/>
  <c r="R71" i="5" s="1"/>
  <c r="R88" i="3"/>
  <c r="R88" i="5" s="1"/>
  <c r="T135" i="3"/>
  <c r="AR177" i="20" s="1"/>
  <c r="R76" i="3"/>
  <c r="R76" i="5" s="1"/>
  <c r="R47" i="3"/>
  <c r="R47" i="5" s="1"/>
  <c r="R178" i="3"/>
  <c r="R178" i="5" s="1"/>
  <c r="R161" i="3"/>
  <c r="R161" i="5" s="1"/>
  <c r="R73" i="3"/>
  <c r="R73" i="5" s="1"/>
  <c r="R180" i="3"/>
  <c r="R180" i="5" s="1"/>
  <c r="R86" i="3"/>
  <c r="R86" i="5" s="1"/>
  <c r="R36" i="3"/>
  <c r="R36" i="5" s="1"/>
  <c r="R142" i="3"/>
  <c r="R142" i="5" s="1"/>
  <c r="R187" i="3"/>
  <c r="R187" i="5" s="1"/>
  <c r="CL123" i="6"/>
  <c r="CI14" i="6"/>
  <c r="CI96" i="6"/>
  <c r="CE108" i="6"/>
  <c r="CJ108" i="6"/>
  <c r="CJ123" i="6"/>
  <c r="CH227" i="6"/>
  <c r="CH123" i="6"/>
  <c r="CG96" i="6"/>
  <c r="CG108" i="6"/>
  <c r="CG45" i="6"/>
  <c r="CG123" i="6"/>
  <c r="CC108" i="6"/>
  <c r="CN65" i="6"/>
  <c r="CC227" i="6"/>
  <c r="CN69" i="6"/>
  <c r="M228" i="13"/>
  <c r="M228" i="16" s="1"/>
  <c r="CL227" i="6"/>
  <c r="CG227" i="6"/>
  <c r="CI227" i="6"/>
  <c r="AI195" i="6"/>
  <c r="L228" i="13"/>
  <c r="L231" i="13" s="1"/>
  <c r="L30" i="13" s="1"/>
  <c r="CC116" i="6"/>
  <c r="CL116" i="6"/>
  <c r="CF108" i="6"/>
  <c r="CL108" i="6"/>
  <c r="CH108" i="6"/>
  <c r="CI108" i="6"/>
  <c r="CL96" i="6"/>
  <c r="CH96" i="6"/>
  <c r="CN68" i="6"/>
  <c r="R153" i="3"/>
  <c r="R153" i="5" s="1"/>
  <c r="CJ82" i="6"/>
  <c r="CG82" i="6"/>
  <c r="CE123" i="6"/>
  <c r="Q116" i="13"/>
  <c r="D17" i="24" s="1"/>
  <c r="CC96" i="6"/>
  <c r="CI45" i="6"/>
  <c r="AS173" i="22"/>
  <c r="R157" i="3"/>
  <c r="R157" i="5" s="1"/>
  <c r="R103" i="3"/>
  <c r="R103" i="5" s="1"/>
  <c r="AS173" i="20"/>
  <c r="R79" i="3"/>
  <c r="R79" i="5" s="1"/>
  <c r="R106" i="3"/>
  <c r="R106" i="5" s="1"/>
  <c r="R169" i="3"/>
  <c r="R169" i="5" s="1"/>
  <c r="R55" i="3"/>
  <c r="R55" i="5" s="1"/>
  <c r="R67" i="3"/>
  <c r="R67" i="5" s="1"/>
  <c r="AG186" i="18"/>
  <c r="CL45" i="6"/>
  <c r="CL195" i="6"/>
  <c r="CK82" i="6"/>
  <c r="CH195" i="6"/>
  <c r="CG195" i="6"/>
  <c r="CE116" i="6"/>
  <c r="CE195" i="6"/>
  <c r="CD123" i="6"/>
  <c r="CC183" i="6"/>
  <c r="CN37" i="6"/>
  <c r="H18" i="16"/>
  <c r="CE18" i="13"/>
  <c r="BK32" i="13"/>
  <c r="BX24" i="13"/>
  <c r="BX25" i="13"/>
  <c r="CE18" i="6"/>
  <c r="BX17" i="13"/>
  <c r="BX175" i="13"/>
  <c r="G19" i="9"/>
  <c r="BX174" i="13"/>
  <c r="BX176" i="13"/>
  <c r="I17" i="16"/>
  <c r="CF17" i="13"/>
  <c r="H18" i="9"/>
  <c r="BT21" i="13"/>
  <c r="BG30" i="13"/>
  <c r="BP17" i="13"/>
  <c r="BT180" i="13"/>
  <c r="BG31" i="13"/>
  <c r="K20" i="13"/>
  <c r="CH20" i="13" s="1"/>
  <c r="H20" i="13"/>
  <c r="K21" i="9"/>
  <c r="BW23" i="13"/>
  <c r="CE21" i="6"/>
  <c r="BJ32" i="13"/>
  <c r="G22" i="9"/>
  <c r="AI14" i="6"/>
  <c r="CC25" i="13"/>
  <c r="BW20" i="13"/>
  <c r="CF14" i="6"/>
  <c r="BM181" i="13"/>
  <c r="R77" i="6"/>
  <c r="Q78" i="9" s="1"/>
  <c r="R78" i="6"/>
  <c r="Q79" i="9" s="1"/>
  <c r="R89" i="6"/>
  <c r="Q90" i="9" s="1"/>
  <c r="K21" i="16"/>
  <c r="CH21" i="13"/>
  <c r="R48" i="6"/>
  <c r="Q49" i="9" s="1"/>
  <c r="R71" i="6"/>
  <c r="Q72" i="9" s="1"/>
  <c r="R66" i="6"/>
  <c r="Q67" i="9" s="1"/>
  <c r="R60" i="6"/>
  <c r="Q61" i="9" s="1"/>
  <c r="R38" i="6"/>
  <c r="Q39" i="9" s="1"/>
  <c r="R39" i="6"/>
  <c r="Q40" i="9" s="1"/>
  <c r="CF23" i="13"/>
  <c r="CJ18" i="13"/>
  <c r="R153" i="12"/>
  <c r="R153" i="15" s="1"/>
  <c r="BW179" i="13"/>
  <c r="R165" i="12"/>
  <c r="R165" i="15" s="1"/>
  <c r="CG14" i="13"/>
  <c r="BW24" i="13"/>
  <c r="BM178" i="13"/>
  <c r="BW181" i="13"/>
  <c r="BM18" i="13"/>
  <c r="BJ29" i="13"/>
  <c r="R104" i="12"/>
  <c r="R104" i="15" s="1"/>
  <c r="AZ31" i="13"/>
  <c r="BM173" i="13"/>
  <c r="BJ30" i="13"/>
  <c r="AZ32" i="13"/>
  <c r="BM175" i="13"/>
  <c r="BW174" i="13"/>
  <c r="BM22" i="13"/>
  <c r="BM177" i="13"/>
  <c r="BW176" i="13"/>
  <c r="BM20" i="13"/>
  <c r="BM179" i="13"/>
  <c r="BW172" i="13"/>
  <c r="R166" i="12"/>
  <c r="R166" i="15" s="1"/>
  <c r="BW21" i="13"/>
  <c r="E117" i="19"/>
  <c r="AH117" i="19" s="1"/>
  <c r="BW175" i="13"/>
  <c r="CE123" i="13"/>
  <c r="E28" i="18"/>
  <c r="AH28" i="18" s="1"/>
  <c r="R68" i="12"/>
  <c r="R68" i="15" s="1"/>
  <c r="R182" i="12"/>
  <c r="R182" i="15" s="1"/>
  <c r="R144" i="12"/>
  <c r="R144" i="15" s="1"/>
  <c r="R92" i="12"/>
  <c r="R92" i="15" s="1"/>
  <c r="R55" i="12"/>
  <c r="R55" i="15" s="1"/>
  <c r="R61" i="12"/>
  <c r="R61" i="15" s="1"/>
  <c r="R148" i="12"/>
  <c r="R148" i="15" s="1"/>
  <c r="R54" i="12"/>
  <c r="R54" i="15" s="1"/>
  <c r="R38" i="12"/>
  <c r="R38" i="15" s="1"/>
  <c r="R100" i="12"/>
  <c r="R100" i="15" s="1"/>
  <c r="R180" i="12"/>
  <c r="R180" i="15" s="1"/>
  <c r="R40" i="12"/>
  <c r="R40" i="15" s="1"/>
  <c r="R96" i="12"/>
  <c r="R96" i="15" s="1"/>
  <c r="R36" i="12"/>
  <c r="R36" i="15" s="1"/>
  <c r="R81" i="12"/>
  <c r="R81" i="15" s="1"/>
  <c r="R53" i="12"/>
  <c r="R53" i="15" s="1"/>
  <c r="R150" i="12"/>
  <c r="R150" i="15" s="1"/>
  <c r="R158" i="12"/>
  <c r="R158" i="15" s="1"/>
  <c r="R160" i="12"/>
  <c r="R160" i="15" s="1"/>
  <c r="R103" i="12"/>
  <c r="R103" i="15" s="1"/>
  <c r="R75" i="12"/>
  <c r="R75" i="15" s="1"/>
  <c r="R177" i="12"/>
  <c r="R177" i="15" s="1"/>
  <c r="D228" i="13"/>
  <c r="D228" i="16" s="1"/>
  <c r="CD227" i="6"/>
  <c r="CJ227" i="6"/>
  <c r="CK195" i="6"/>
  <c r="CD195" i="6"/>
  <c r="CD183" i="6"/>
  <c r="CL183" i="6"/>
  <c r="CF123" i="6"/>
  <c r="CK116" i="6"/>
  <c r="CD96" i="6"/>
  <c r="CC96" i="13"/>
  <c r="CK96" i="6"/>
  <c r="CM96" i="13"/>
  <c r="CN70" i="6"/>
  <c r="CC82" i="6"/>
  <c r="CH82" i="6"/>
  <c r="CG45" i="13"/>
  <c r="CK45" i="6"/>
  <c r="CK14" i="6"/>
  <c r="CH14" i="6"/>
  <c r="E21" i="9"/>
  <c r="F20" i="13"/>
  <c r="E20" i="13"/>
  <c r="D21" i="9"/>
  <c r="R43" i="6"/>
  <c r="Q44" i="9" s="1"/>
  <c r="CC14" i="6"/>
  <c r="CJ14" i="6"/>
  <c r="CH45" i="6"/>
  <c r="CJ45" i="6"/>
  <c r="CC45" i="6"/>
  <c r="J170" i="9"/>
  <c r="J170" i="21"/>
  <c r="I170" i="9"/>
  <c r="I170" i="21"/>
  <c r="E170" i="9"/>
  <c r="E170" i="21"/>
  <c r="R105" i="6"/>
  <c r="Q106" i="9" s="1"/>
  <c r="R92" i="6"/>
  <c r="Q93" i="9" s="1"/>
  <c r="CD108" i="6"/>
  <c r="R58" i="6"/>
  <c r="Q59" i="9" s="1"/>
  <c r="R47" i="6"/>
  <c r="Q48" i="9" s="1"/>
  <c r="CD116" i="6"/>
  <c r="CF116" i="6"/>
  <c r="CE96" i="6"/>
  <c r="CN64" i="6"/>
  <c r="C14" i="24"/>
  <c r="S96" i="13"/>
  <c r="S96" i="16" s="1"/>
  <c r="S96" i="6"/>
  <c r="R97" i="9" s="1"/>
  <c r="Q96" i="5"/>
  <c r="F170" i="9"/>
  <c r="F170" i="21"/>
  <c r="K170" i="9"/>
  <c r="K170" i="21"/>
  <c r="AI227" i="6"/>
  <c r="R51" i="6"/>
  <c r="Q52" i="9" s="1"/>
  <c r="R53" i="6"/>
  <c r="Q54" i="9" s="1"/>
  <c r="R28" i="6"/>
  <c r="Q29" i="9" s="1"/>
  <c r="R69" i="6"/>
  <c r="Q70" i="9" s="1"/>
  <c r="L170" i="9"/>
  <c r="L170" i="21"/>
  <c r="CF183" i="6"/>
  <c r="G187" i="18"/>
  <c r="D186" i="5"/>
  <c r="CF195" i="6"/>
  <c r="R80" i="6"/>
  <c r="Q81" i="9" s="1"/>
  <c r="R75" i="6"/>
  <c r="Q76" i="9" s="1"/>
  <c r="R65" i="6"/>
  <c r="Q66" i="9" s="1"/>
  <c r="C11" i="24"/>
  <c r="S82" i="13"/>
  <c r="S82" i="16" s="1"/>
  <c r="S82" i="6"/>
  <c r="R83" i="9" s="1"/>
  <c r="Q82" i="5"/>
  <c r="CF96" i="6"/>
  <c r="R35" i="6"/>
  <c r="Q36" i="9" s="1"/>
  <c r="CI17" i="6"/>
  <c r="AS180" i="22"/>
  <c r="AS180" i="20"/>
  <c r="AS180" i="6"/>
  <c r="H170" i="9"/>
  <c r="H170" i="21"/>
  <c r="CE82" i="6"/>
  <c r="C15" i="24"/>
  <c r="S108" i="13"/>
  <c r="S108" i="16" s="1"/>
  <c r="S108" i="6"/>
  <c r="R109" i="9" s="1"/>
  <c r="Q108" i="5"/>
  <c r="AS174" i="20"/>
  <c r="AS174" i="22"/>
  <c r="AS174" i="6"/>
  <c r="C229" i="9"/>
  <c r="R95" i="6"/>
  <c r="Q96" i="9" s="1"/>
  <c r="R57" i="6"/>
  <c r="Q58" i="9" s="1"/>
  <c r="R62" i="6"/>
  <c r="Q63" i="9" s="1"/>
  <c r="N170" i="9"/>
  <c r="N170" i="21"/>
  <c r="M170" i="9"/>
  <c r="M170" i="21"/>
  <c r="G170" i="9"/>
  <c r="G170" i="21"/>
  <c r="G30" i="18"/>
  <c r="D29" i="5"/>
  <c r="R41" i="6"/>
  <c r="Q42" i="9" s="1"/>
  <c r="CK227" i="6"/>
  <c r="CF24" i="6"/>
  <c r="CF45" i="6"/>
  <c r="CE45" i="6"/>
  <c r="R98" i="6"/>
  <c r="Q99" i="9" s="1"/>
  <c r="R63" i="6"/>
  <c r="Q64" i="9" s="1"/>
  <c r="R59" i="6"/>
  <c r="Q60" i="9" s="1"/>
  <c r="R36" i="6"/>
  <c r="Q37" i="9" s="1"/>
  <c r="CK183" i="6"/>
  <c r="CK123" i="6"/>
  <c r="CK108" i="6"/>
  <c r="CL14" i="6"/>
  <c r="CF227" i="6"/>
  <c r="C10" i="24"/>
  <c r="O3" i="11"/>
  <c r="S45" i="13"/>
  <c r="S45" i="16" s="1"/>
  <c r="S45" i="6"/>
  <c r="R46" i="9" s="1"/>
  <c r="Q45" i="5"/>
  <c r="R104" i="6"/>
  <c r="Q105" i="9" s="1"/>
  <c r="R81" i="6"/>
  <c r="Q82" i="9" s="1"/>
  <c r="R61" i="6"/>
  <c r="Q62" i="9" s="1"/>
  <c r="R54" i="6"/>
  <c r="Q55" i="9" s="1"/>
  <c r="CD45" i="6"/>
  <c r="CD82" i="6"/>
  <c r="CI45" i="13"/>
  <c r="P184" i="7"/>
  <c r="S74" i="20"/>
  <c r="R75" i="21" s="1"/>
  <c r="Q74" i="16"/>
  <c r="B39" i="17"/>
  <c r="G153" i="16"/>
  <c r="S57" i="20"/>
  <c r="R58" i="21" s="1"/>
  <c r="Q57" i="16"/>
  <c r="L187" i="18"/>
  <c r="T84" i="18"/>
  <c r="J83" i="15"/>
  <c r="S77" i="20"/>
  <c r="R78" i="21" s="1"/>
  <c r="Q77" i="16"/>
  <c r="D46" i="19"/>
  <c r="BM232" i="19" s="1"/>
  <c r="S87" i="20"/>
  <c r="R88" i="21" s="1"/>
  <c r="Q87" i="16"/>
  <c r="Q96" i="13"/>
  <c r="O228" i="13"/>
  <c r="O183" i="16"/>
  <c r="CC123" i="13"/>
  <c r="F40" i="17"/>
  <c r="K154" i="16"/>
  <c r="D108" i="16"/>
  <c r="AI108" i="13"/>
  <c r="CE183" i="6"/>
  <c r="CI82" i="6"/>
  <c r="S38" i="20"/>
  <c r="R39" i="21" s="1"/>
  <c r="Q38" i="16"/>
  <c r="P30" i="18"/>
  <c r="H29" i="15"/>
  <c r="Q29" i="12"/>
  <c r="S62" i="20"/>
  <c r="R63" i="21" s="1"/>
  <c r="Q62" i="16"/>
  <c r="CF82" i="6"/>
  <c r="CE14" i="6"/>
  <c r="CG14" i="6"/>
  <c r="S46" i="20"/>
  <c r="R47" i="21" s="1"/>
  <c r="Q46" i="16"/>
  <c r="Q82" i="13"/>
  <c r="S16" i="20"/>
  <c r="R17" i="21" s="1"/>
  <c r="Q16" i="16"/>
  <c r="S61" i="20"/>
  <c r="R62" i="21" s="1"/>
  <c r="Q61" i="16"/>
  <c r="G17" i="13"/>
  <c r="F18" i="9"/>
  <c r="CD17" i="6"/>
  <c r="T187" i="18"/>
  <c r="S76" i="20"/>
  <c r="R77" i="21" s="1"/>
  <c r="Q76" i="16"/>
  <c r="K84" i="18"/>
  <c r="F83" i="5"/>
  <c r="G18" i="9"/>
  <c r="H17" i="13"/>
  <c r="K183" i="16"/>
  <c r="K228" i="13"/>
  <c r="K14" i="16"/>
  <c r="BT176" i="13"/>
  <c r="BT175" i="13"/>
  <c r="BT177" i="13"/>
  <c r="BG29" i="13"/>
  <c r="BT174" i="13"/>
  <c r="BT179" i="13"/>
  <c r="BT24" i="13"/>
  <c r="BT181" i="13"/>
  <c r="BT17" i="13"/>
  <c r="BT23" i="13"/>
  <c r="BT18" i="13"/>
  <c r="BT19" i="13"/>
  <c r="BT172" i="13"/>
  <c r="BT26" i="13"/>
  <c r="BT173" i="13"/>
  <c r="BT25" i="13"/>
  <c r="BG32" i="13"/>
  <c r="BT22" i="13"/>
  <c r="X30" i="18"/>
  <c r="L29" i="15"/>
  <c r="O229" i="9"/>
  <c r="AG137" i="19"/>
  <c r="M27" i="9"/>
  <c r="N26" i="13"/>
  <c r="AG46" i="18"/>
  <c r="D46" i="18"/>
  <c r="BM210" i="18" s="1"/>
  <c r="O30" i="18"/>
  <c r="H29" i="5"/>
  <c r="F227" i="16"/>
  <c r="Q227" i="13"/>
  <c r="S104" i="20"/>
  <c r="R105" i="21" s="1"/>
  <c r="Q104" i="16"/>
  <c r="Q108" i="13"/>
  <c r="L20" i="16"/>
  <c r="CI20" i="13"/>
  <c r="CJ183" i="6"/>
  <c r="F82" i="16"/>
  <c r="F83" i="13"/>
  <c r="F407" i="35" s="1"/>
  <c r="E83" i="18"/>
  <c r="P209" i="7"/>
  <c r="V84" i="18"/>
  <c r="K83" i="15"/>
  <c r="G229" i="9"/>
  <c r="M84" i="18"/>
  <c r="G83" i="5"/>
  <c r="E83" i="13"/>
  <c r="E407" i="35" s="1"/>
  <c r="E45" i="16"/>
  <c r="O89" i="7"/>
  <c r="S58" i="20"/>
  <c r="R59" i="21" s="1"/>
  <c r="Q58" i="16"/>
  <c r="S59" i="20"/>
  <c r="R60" i="21" s="1"/>
  <c r="Q59" i="16"/>
  <c r="CI183" i="6"/>
  <c r="Q14" i="13"/>
  <c r="E14" i="16"/>
  <c r="BT20" i="13"/>
  <c r="S52" i="20"/>
  <c r="R53" i="21" s="1"/>
  <c r="Q52" i="16"/>
  <c r="AG208" i="19"/>
  <c r="D208" i="19"/>
  <c r="I22" i="13"/>
  <c r="H23" i="9"/>
  <c r="AS181" i="22"/>
  <c r="AS181" i="20"/>
  <c r="AS181" i="6"/>
  <c r="G24" i="9"/>
  <c r="H23" i="13"/>
  <c r="AG83" i="18"/>
  <c r="D83" i="18"/>
  <c r="BM214" i="18" s="1"/>
  <c r="L84" i="9"/>
  <c r="BD239" i="19"/>
  <c r="I2" i="20"/>
  <c r="BD235" i="19"/>
  <c r="BD227" i="19"/>
  <c r="BD231" i="19"/>
  <c r="BD223" i="19"/>
  <c r="BD213" i="18"/>
  <c r="Q2" i="19"/>
  <c r="BD201" i="18"/>
  <c r="BD217" i="18"/>
  <c r="BD209" i="18"/>
  <c r="BD205" i="18"/>
  <c r="Q2" i="18"/>
  <c r="Q127" i="18" s="1"/>
  <c r="I2" i="15"/>
  <c r="I127" i="15"/>
  <c r="AB30" i="18"/>
  <c r="N29" i="15"/>
  <c r="M30" i="18"/>
  <c r="G29" i="5"/>
  <c r="BP26" i="13"/>
  <c r="G14" i="16"/>
  <c r="BP174" i="13"/>
  <c r="BP175" i="13"/>
  <c r="BP23" i="13"/>
  <c r="BP178" i="13"/>
  <c r="AG117" i="19"/>
  <c r="D117" i="19"/>
  <c r="S118" i="20"/>
  <c r="R119" i="21" s="1"/>
  <c r="Q118" i="16"/>
  <c r="E28" i="19"/>
  <c r="S79" i="20"/>
  <c r="R80" i="21" s="1"/>
  <c r="Q79" i="16"/>
  <c r="S69" i="20"/>
  <c r="R70" i="21" s="1"/>
  <c r="Q69" i="16"/>
  <c r="G127" i="17"/>
  <c r="Q187" i="18"/>
  <c r="I186" i="5"/>
  <c r="S30" i="18"/>
  <c r="J29" i="5"/>
  <c r="F20" i="9"/>
  <c r="G19" i="13"/>
  <c r="S106" i="20"/>
  <c r="R107" i="21" s="1"/>
  <c r="Q106" i="16"/>
  <c r="J45" i="16"/>
  <c r="J83" i="13"/>
  <c r="J407" i="35" s="1"/>
  <c r="K84" i="9"/>
  <c r="AS172" i="22"/>
  <c r="AS172" i="20"/>
  <c r="AS172" i="6"/>
  <c r="CG116" i="13"/>
  <c r="CC22" i="13"/>
  <c r="BP181" i="13"/>
  <c r="R129" i="12"/>
  <c r="R129" i="15" s="1"/>
  <c r="S6" i="20"/>
  <c r="R7" i="21" s="1"/>
  <c r="Q6" i="16"/>
  <c r="BK29" i="13"/>
  <c r="R41" i="12"/>
  <c r="R41" i="15" s="1"/>
  <c r="P199" i="7"/>
  <c r="BS26" i="13"/>
  <c r="BS172" i="13"/>
  <c r="O83" i="13"/>
  <c r="O407" i="35" s="1"/>
  <c r="O45" i="16"/>
  <c r="AF187" i="18"/>
  <c r="N30" i="18"/>
  <c r="G29" i="15"/>
  <c r="D14" i="16"/>
  <c r="AZ29" i="13"/>
  <c r="BM24" i="13"/>
  <c r="BM17" i="13"/>
  <c r="AZ30" i="13"/>
  <c r="BM21" i="13"/>
  <c r="BM23" i="13"/>
  <c r="AI14" i="13"/>
  <c r="A9" i="17" s="1"/>
  <c r="BM25" i="13"/>
  <c r="S54" i="20"/>
  <c r="R55" i="21" s="1"/>
  <c r="Q54" i="16"/>
  <c r="E124" i="18"/>
  <c r="E109" i="18"/>
  <c r="AH109" i="18" s="1"/>
  <c r="AI109" i="18" s="1"/>
  <c r="S39" i="20"/>
  <c r="R40" i="21" s="1"/>
  <c r="Q39" i="16"/>
  <c r="S28" i="20"/>
  <c r="R29" i="21" s="1"/>
  <c r="Q28" i="16"/>
  <c r="K127" i="15"/>
  <c r="BF239" i="19"/>
  <c r="BF227" i="19"/>
  <c r="BF231" i="19"/>
  <c r="BF223" i="19"/>
  <c r="K2" i="20"/>
  <c r="BF235" i="19"/>
  <c r="U2" i="19"/>
  <c r="U2" i="18"/>
  <c r="U127" i="18" s="1"/>
  <c r="BF201" i="18"/>
  <c r="BF217" i="18"/>
  <c r="BF209" i="18"/>
  <c r="BF213" i="18"/>
  <c r="BF205" i="18"/>
  <c r="K2" i="15"/>
  <c r="D15" i="19"/>
  <c r="BM224" i="19" s="1"/>
  <c r="AG15" i="19"/>
  <c r="S71" i="20"/>
  <c r="R72" i="21" s="1"/>
  <c r="Q71" i="16"/>
  <c r="D15" i="18"/>
  <c r="BM202" i="18" s="1"/>
  <c r="AG15" i="18"/>
  <c r="AG124" i="19"/>
  <c r="D124" i="19"/>
  <c r="S190" i="18"/>
  <c r="J189" i="5"/>
  <c r="D123" i="16"/>
  <c r="AI123" i="13"/>
  <c r="M18" i="9"/>
  <c r="N17" i="13"/>
  <c r="S9" i="20"/>
  <c r="R10" i="21" s="1"/>
  <c r="Q9" i="16"/>
  <c r="AS176" i="22"/>
  <c r="AS176" i="20"/>
  <c r="AS176" i="6"/>
  <c r="C127" i="17"/>
  <c r="I187" i="18"/>
  <c r="E186" i="5"/>
  <c r="S63" i="20"/>
  <c r="R64" i="21" s="1"/>
  <c r="Q63" i="16"/>
  <c r="C84" i="9"/>
  <c r="S68" i="20"/>
  <c r="R69" i="21" s="1"/>
  <c r="Q68" i="16"/>
  <c r="D29" i="13"/>
  <c r="D27" i="16"/>
  <c r="C18" i="24"/>
  <c r="S123" i="13"/>
  <c r="S123" i="16" s="1"/>
  <c r="Q123" i="5"/>
  <c r="S123" i="6"/>
  <c r="R124" i="9" s="1"/>
  <c r="N228" i="13"/>
  <c r="N183" i="16"/>
  <c r="AA190" i="18"/>
  <c r="N189" i="5"/>
  <c r="Q123" i="13"/>
  <c r="E142" i="18"/>
  <c r="S8" i="20"/>
  <c r="R9" i="21" s="1"/>
  <c r="Q8" i="16"/>
  <c r="E124" i="19"/>
  <c r="E109" i="19"/>
  <c r="E208" i="19"/>
  <c r="BX20" i="13"/>
  <c r="O14" i="16"/>
  <c r="BK31" i="13"/>
  <c r="S98" i="20"/>
  <c r="R99" i="21" s="1"/>
  <c r="Q98" i="16"/>
  <c r="J84" i="9"/>
  <c r="S43" i="20"/>
  <c r="R44" i="21" s="1"/>
  <c r="Q43" i="16"/>
  <c r="M19" i="9"/>
  <c r="N18" i="13"/>
  <c r="S66" i="20"/>
  <c r="R67" i="21" s="1"/>
  <c r="Q66" i="16"/>
  <c r="S119" i="20"/>
  <c r="R120" i="21" s="1"/>
  <c r="Q119" i="16"/>
  <c r="D109" i="19"/>
  <c r="AG109" i="19"/>
  <c r="AS23" i="6"/>
  <c r="S67" i="20"/>
  <c r="R68" i="21" s="1"/>
  <c r="Q67" i="16"/>
  <c r="D84" i="9"/>
  <c r="AC84" i="18"/>
  <c r="O83" i="5"/>
  <c r="S112" i="20"/>
  <c r="R113" i="21" s="1"/>
  <c r="Q112" i="16"/>
  <c r="AS175" i="22"/>
  <c r="AS175" i="20"/>
  <c r="AS175" i="6"/>
  <c r="S114" i="20"/>
  <c r="R115" i="21" s="1"/>
  <c r="Q114" i="16"/>
  <c r="S113" i="20"/>
  <c r="R114" i="21" s="1"/>
  <c r="Q113" i="16"/>
  <c r="BD30" i="13"/>
  <c r="H14" i="16"/>
  <c r="BQ24" i="13"/>
  <c r="BQ17" i="13"/>
  <c r="BQ181" i="13"/>
  <c r="BQ179" i="13"/>
  <c r="BQ23" i="13"/>
  <c r="BQ20" i="13"/>
  <c r="BQ177" i="13"/>
  <c r="BQ19" i="13"/>
  <c r="BD29" i="13"/>
  <c r="BQ25" i="13"/>
  <c r="BQ18" i="13"/>
  <c r="BI239" i="19"/>
  <c r="N2" i="20"/>
  <c r="BI235" i="19"/>
  <c r="BI223" i="19"/>
  <c r="BI227" i="19"/>
  <c r="BI231" i="19"/>
  <c r="AA2" i="19"/>
  <c r="BI201" i="18"/>
  <c r="BI217" i="18"/>
  <c r="BI209" i="18"/>
  <c r="BI205" i="18"/>
  <c r="BI213" i="18"/>
  <c r="AA2" i="18"/>
  <c r="AA127" i="18" s="1"/>
  <c r="N2" i="15"/>
  <c r="N127" i="15"/>
  <c r="S88" i="20"/>
  <c r="R89" i="21" s="1"/>
  <c r="Q88" i="16"/>
  <c r="E83" i="19"/>
  <c r="F22" i="9"/>
  <c r="G21" i="13"/>
  <c r="Y84" i="18"/>
  <c r="M83" i="5"/>
  <c r="CN69" i="13"/>
  <c r="BP25" i="13"/>
  <c r="S5" i="20"/>
  <c r="R6" i="21" s="1"/>
  <c r="Q5" i="16"/>
  <c r="D211" i="7"/>
  <c r="C143" i="7"/>
  <c r="P181" i="7"/>
  <c r="S65" i="20"/>
  <c r="R66" i="21" s="1"/>
  <c r="Q65" i="16"/>
  <c r="E117" i="18"/>
  <c r="E164" i="19"/>
  <c r="S73" i="20"/>
  <c r="R74" i="21" s="1"/>
  <c r="Q73" i="16"/>
  <c r="S37" i="20"/>
  <c r="R38" i="21" s="1"/>
  <c r="Q37" i="16"/>
  <c r="D26" i="9"/>
  <c r="E25" i="13"/>
  <c r="D32" i="24"/>
  <c r="N20" i="17"/>
  <c r="Q136" i="16"/>
  <c r="I228" i="13"/>
  <c r="I227" i="16"/>
  <c r="S107" i="20"/>
  <c r="R108" i="21" s="1"/>
  <c r="Q107" i="16"/>
  <c r="S60" i="20"/>
  <c r="R61" i="21" s="1"/>
  <c r="Q60" i="16"/>
  <c r="AS26" i="6"/>
  <c r="AG176" i="19"/>
  <c r="D176" i="19"/>
  <c r="L26" i="9"/>
  <c r="M25" i="13"/>
  <c r="R185" i="3"/>
  <c r="R185" i="5" s="1"/>
  <c r="S227" i="22"/>
  <c r="R228" i="23" s="1"/>
  <c r="C45" i="24"/>
  <c r="S227" i="20"/>
  <c r="R228" i="21" s="1"/>
  <c r="S227" i="16"/>
  <c r="S227" i="13"/>
  <c r="Q185" i="5"/>
  <c r="S227" i="6"/>
  <c r="R228" i="9" s="1"/>
  <c r="BB239" i="19"/>
  <c r="G2" i="20"/>
  <c r="BB235" i="19"/>
  <c r="BB231" i="19"/>
  <c r="BB227" i="19"/>
  <c r="BB223" i="19"/>
  <c r="BB205" i="18"/>
  <c r="M2" i="19"/>
  <c r="BB209" i="18"/>
  <c r="BB213" i="18"/>
  <c r="M2" i="18"/>
  <c r="M127" i="18" s="1"/>
  <c r="BB201" i="18"/>
  <c r="BB217" i="18"/>
  <c r="G2" i="15"/>
  <c r="G127" i="15"/>
  <c r="S120" i="20"/>
  <c r="R121" i="21" s="1"/>
  <c r="Q120" i="16"/>
  <c r="AS22" i="6"/>
  <c r="J127" i="17"/>
  <c r="W187" i="18"/>
  <c r="L186" i="5"/>
  <c r="S56" i="20"/>
  <c r="R57" i="21" s="1"/>
  <c r="Q56" i="16"/>
  <c r="CK17" i="6"/>
  <c r="AE84" i="18"/>
  <c r="P83" i="5"/>
  <c r="O2" i="20"/>
  <c r="BJ231" i="19"/>
  <c r="BJ239" i="19"/>
  <c r="BJ227" i="19"/>
  <c r="BJ235" i="19"/>
  <c r="BJ223" i="19"/>
  <c r="AC2" i="19"/>
  <c r="BJ205" i="18"/>
  <c r="BJ201" i="18"/>
  <c r="BJ217" i="18"/>
  <c r="BJ209" i="18"/>
  <c r="BJ213" i="18"/>
  <c r="AC2" i="18"/>
  <c r="AC127" i="18" s="1"/>
  <c r="O2" i="15"/>
  <c r="O127" i="15"/>
  <c r="M84" i="9"/>
  <c r="F21" i="9"/>
  <c r="G20" i="13"/>
  <c r="U30" i="18"/>
  <c r="K29" i="5"/>
  <c r="C4" i="24"/>
  <c r="G5" i="10"/>
  <c r="D3" i="11"/>
  <c r="S14" i="13"/>
  <c r="S14" i="16" s="1"/>
  <c r="Q14" i="5"/>
  <c r="S14" i="6"/>
  <c r="R15" i="9" s="1"/>
  <c r="R165" i="3"/>
  <c r="R165" i="5" s="1"/>
  <c r="R74" i="3"/>
  <c r="R74" i="5" s="1"/>
  <c r="K127" i="17"/>
  <c r="Y187" i="18"/>
  <c r="M186" i="5"/>
  <c r="S11" i="20"/>
  <c r="R12" i="21" s="1"/>
  <c r="Q11" i="16"/>
  <c r="J1" i="10"/>
  <c r="A16" i="8"/>
  <c r="F27" i="9"/>
  <c r="G26" i="13"/>
  <c r="AS19" i="6"/>
  <c r="E20" i="9"/>
  <c r="F19" i="13"/>
  <c r="N127" i="17"/>
  <c r="AE187" i="18"/>
  <c r="P186" i="5"/>
  <c r="D154" i="18"/>
  <c r="AG154" i="18"/>
  <c r="U84" i="18"/>
  <c r="K83" i="5"/>
  <c r="S91" i="20"/>
  <c r="R92" i="21" s="1"/>
  <c r="Q91" i="16"/>
  <c r="CE21" i="13"/>
  <c r="BP180" i="13"/>
  <c r="CK123" i="13"/>
  <c r="S36" i="20"/>
  <c r="R37" i="21" s="1"/>
  <c r="Q36" i="16"/>
  <c r="BX21" i="13"/>
  <c r="BX173" i="13"/>
  <c r="BF32" i="13"/>
  <c r="BS180" i="13"/>
  <c r="E176" i="19"/>
  <c r="S55" i="20"/>
  <c r="R56" i="21" s="1"/>
  <c r="Q55" i="16"/>
  <c r="R30" i="18"/>
  <c r="I29" i="15"/>
  <c r="N187" i="18"/>
  <c r="Q134" i="13"/>
  <c r="D28" i="24"/>
  <c r="Q132" i="16"/>
  <c r="G84" i="9"/>
  <c r="S53" i="20"/>
  <c r="R54" i="21" s="1"/>
  <c r="Q53" i="16"/>
  <c r="AF30" i="18"/>
  <c r="P29" i="15"/>
  <c r="J127" i="15"/>
  <c r="J2" i="20"/>
  <c r="BE235" i="19"/>
  <c r="BE227" i="19"/>
  <c r="BE231" i="19"/>
  <c r="BE223" i="19"/>
  <c r="BE239" i="19"/>
  <c r="BE217" i="18"/>
  <c r="BE201" i="18"/>
  <c r="S2" i="19"/>
  <c r="BE205" i="18"/>
  <c r="BE209" i="18"/>
  <c r="BE213" i="18"/>
  <c r="S2" i="18"/>
  <c r="S127" i="18" s="1"/>
  <c r="J2" i="15"/>
  <c r="I127" i="17"/>
  <c r="U187" i="18"/>
  <c r="K186" i="5"/>
  <c r="AS25" i="6"/>
  <c r="E84" i="9"/>
  <c r="S93" i="20"/>
  <c r="R94" i="21" s="1"/>
  <c r="Q93" i="16"/>
  <c r="F127" i="15"/>
  <c r="BA239" i="19"/>
  <c r="BA235" i="19"/>
  <c r="BA231" i="19"/>
  <c r="BA227" i="19"/>
  <c r="BA223" i="19"/>
  <c r="F2" i="20"/>
  <c r="BA217" i="18"/>
  <c r="BA201" i="18"/>
  <c r="K2" i="19"/>
  <c r="BA205" i="18"/>
  <c r="BA213" i="18"/>
  <c r="K2" i="18"/>
  <c r="K127" i="18" s="1"/>
  <c r="BA209" i="18"/>
  <c r="F2" i="15"/>
  <c r="S95" i="20"/>
  <c r="R96" i="21" s="1"/>
  <c r="Q95" i="16"/>
  <c r="G24" i="13"/>
  <c r="F25" i="9"/>
  <c r="CD24" i="6"/>
  <c r="G84" i="18"/>
  <c r="D83" i="5"/>
  <c r="N84" i="9"/>
  <c r="Q30" i="18"/>
  <c r="I29" i="5"/>
  <c r="S105" i="20"/>
  <c r="R106" i="21" s="1"/>
  <c r="Q105" i="16"/>
  <c r="H24" i="13"/>
  <c r="G25" i="9"/>
  <c r="AG142" i="18"/>
  <c r="D142" i="18"/>
  <c r="R90" i="3"/>
  <c r="R90" i="5" s="1"/>
  <c r="K30" i="18"/>
  <c r="F29" i="5"/>
  <c r="S195" i="22"/>
  <c r="R196" i="23" s="1"/>
  <c r="C44" i="24"/>
  <c r="S195" i="20"/>
  <c r="R196" i="21" s="1"/>
  <c r="S195" i="16"/>
  <c r="S195" i="13"/>
  <c r="J21" i="10"/>
  <c r="J7" i="10" s="1"/>
  <c r="S195" i="6"/>
  <c r="R196" i="9" s="1"/>
  <c r="Q153" i="5"/>
  <c r="T25" i="3"/>
  <c r="N232" i="9"/>
  <c r="S49" i="20"/>
  <c r="R50" i="21" s="1"/>
  <c r="Q49" i="16"/>
  <c r="R84" i="18"/>
  <c r="I83" i="15"/>
  <c r="V187" i="18"/>
  <c r="S4" i="20"/>
  <c r="R5" i="21" s="1"/>
  <c r="Q4" i="16"/>
  <c r="L84" i="18"/>
  <c r="F83" i="15"/>
  <c r="E46" i="18"/>
  <c r="AS17" i="6"/>
  <c r="C17" i="24"/>
  <c r="S116" i="13"/>
  <c r="S116" i="16" s="1"/>
  <c r="Q116" i="5"/>
  <c r="S116" i="6"/>
  <c r="R117" i="9" s="1"/>
  <c r="S10" i="20"/>
  <c r="R11" i="21" s="1"/>
  <c r="Q10" i="16"/>
  <c r="S84" i="18"/>
  <c r="J83" i="5"/>
  <c r="S100" i="20"/>
  <c r="R101" i="21" s="1"/>
  <c r="Q100" i="16"/>
  <c r="D229" i="9"/>
  <c r="F84" i="9"/>
  <c r="S102" i="20"/>
  <c r="R103" i="21" s="1"/>
  <c r="Q102" i="16"/>
  <c r="AG164" i="19"/>
  <c r="D164" i="19"/>
  <c r="I14" i="16"/>
  <c r="BR17" i="13"/>
  <c r="BE29" i="13"/>
  <c r="F19" i="9"/>
  <c r="G18" i="13"/>
  <c r="CD18" i="6"/>
  <c r="I84" i="18"/>
  <c r="E83" i="5"/>
  <c r="K229" i="9"/>
  <c r="S64" i="20"/>
  <c r="R65" i="21" s="1"/>
  <c r="Q64" i="16"/>
  <c r="R141" i="3"/>
  <c r="S183" i="22"/>
  <c r="R184" i="23" s="1"/>
  <c r="C43" i="24"/>
  <c r="S183" i="20"/>
  <c r="R184" i="21" s="1"/>
  <c r="S183" i="16"/>
  <c r="S183" i="13"/>
  <c r="S183" i="6"/>
  <c r="R184" i="9" s="1"/>
  <c r="Q141" i="5"/>
  <c r="AS18" i="6"/>
  <c r="AE30" i="18"/>
  <c r="P29" i="5"/>
  <c r="S78" i="20"/>
  <c r="R79" i="21" s="1"/>
  <c r="Q78" i="16"/>
  <c r="G83" i="13"/>
  <c r="G407" i="35" s="1"/>
  <c r="BP177" i="13"/>
  <c r="BP19" i="13"/>
  <c r="BX177" i="13"/>
  <c r="F143" i="7"/>
  <c r="BS18" i="13"/>
  <c r="BS173" i="13"/>
  <c r="N14" i="16"/>
  <c r="BW22" i="13"/>
  <c r="BW17" i="13"/>
  <c r="BJ31" i="13"/>
  <c r="BW180" i="13"/>
  <c r="BW26" i="13"/>
  <c r="BW178" i="13"/>
  <c r="BW19" i="13"/>
  <c r="BW25" i="13"/>
  <c r="BW18" i="13"/>
  <c r="Z84" i="18"/>
  <c r="M83" i="15"/>
  <c r="K83" i="13"/>
  <c r="K407" i="35" s="1"/>
  <c r="K45" i="16"/>
  <c r="N83" i="13"/>
  <c r="N407" i="35" s="1"/>
  <c r="N45" i="16"/>
  <c r="AF84" i="18"/>
  <c r="P83" i="15"/>
  <c r="L30" i="18"/>
  <c r="F29" i="15"/>
  <c r="D82" i="16"/>
  <c r="AI82" i="13"/>
  <c r="R187" i="18"/>
  <c r="S89" i="20"/>
  <c r="R90" i="21" s="1"/>
  <c r="Q89" i="16"/>
  <c r="L2" i="20"/>
  <c r="BG235" i="19"/>
  <c r="BG231" i="19"/>
  <c r="BG223" i="19"/>
  <c r="BG239" i="19"/>
  <c r="BG227" i="19"/>
  <c r="W2" i="19"/>
  <c r="BG209" i="18"/>
  <c r="W2" i="18"/>
  <c r="W127" i="18" s="1"/>
  <c r="BG201" i="18"/>
  <c r="BG217" i="18"/>
  <c r="BG213" i="18"/>
  <c r="BG205" i="18"/>
  <c r="L2" i="15"/>
  <c r="L127" i="15"/>
  <c r="D83" i="19"/>
  <c r="BM236" i="19" s="1"/>
  <c r="AG83" i="19"/>
  <c r="Q84" i="18"/>
  <c r="I83" i="5"/>
  <c r="I84" i="9"/>
  <c r="AG28" i="18"/>
  <c r="D28" i="18"/>
  <c r="M83" i="13"/>
  <c r="M407" i="35" s="1"/>
  <c r="M45" i="16"/>
  <c r="J183" i="16"/>
  <c r="J228" i="13"/>
  <c r="E228" i="13"/>
  <c r="E195" i="16"/>
  <c r="S81" i="20"/>
  <c r="R82" i="21" s="1"/>
  <c r="Q81" i="16"/>
  <c r="J18" i="9"/>
  <c r="K17" i="13"/>
  <c r="AS177" i="20"/>
  <c r="AS177" i="22"/>
  <c r="AS177" i="6"/>
  <c r="S75" i="20"/>
  <c r="R76" i="21" s="1"/>
  <c r="Q75" i="16"/>
  <c r="S41" i="20"/>
  <c r="R42" i="21" s="1"/>
  <c r="Q41" i="16"/>
  <c r="M21" i="9"/>
  <c r="N20" i="13"/>
  <c r="AS21" i="6"/>
  <c r="S94" i="20"/>
  <c r="R95" i="21" s="1"/>
  <c r="Q94" i="16"/>
  <c r="L229" i="9"/>
  <c r="G27" i="9"/>
  <c r="H26" i="13"/>
  <c r="AS20" i="6"/>
  <c r="CE87" i="20"/>
  <c r="CC23" i="13"/>
  <c r="M2" i="20"/>
  <c r="BH231" i="19"/>
  <c r="BH223" i="19"/>
  <c r="BH239" i="19"/>
  <c r="BH235" i="19"/>
  <c r="BH227" i="19"/>
  <c r="BH213" i="18"/>
  <c r="Y2" i="19"/>
  <c r="BH217" i="18"/>
  <c r="BH201" i="18"/>
  <c r="BH209" i="18"/>
  <c r="BH205" i="18"/>
  <c r="Y2" i="18"/>
  <c r="Y127" i="18" s="1"/>
  <c r="M2" i="15"/>
  <c r="M127" i="15"/>
  <c r="M127" i="17"/>
  <c r="AC187" i="18"/>
  <c r="O186" i="5"/>
  <c r="W84" i="18"/>
  <c r="L83" i="5"/>
  <c r="R152" i="3"/>
  <c r="R152" i="5" s="1"/>
  <c r="BP179" i="13"/>
  <c r="R91" i="12"/>
  <c r="R91" i="15" s="1"/>
  <c r="Q14" i="15"/>
  <c r="Q195" i="13"/>
  <c r="BX179" i="13"/>
  <c r="R42" i="12"/>
  <c r="R42" i="15" s="1"/>
  <c r="R71" i="12"/>
  <c r="R71" i="15" s="1"/>
  <c r="BS21" i="13"/>
  <c r="BS175" i="13"/>
  <c r="E211" i="7"/>
  <c r="I83" i="13"/>
  <c r="I407" i="35" s="1"/>
  <c r="I82" i="16"/>
  <c r="AD187" i="18"/>
  <c r="T30" i="18"/>
  <c r="J29" i="15"/>
  <c r="S72" i="20"/>
  <c r="R73" i="21" s="1"/>
  <c r="Q72" i="16"/>
  <c r="S13" i="20"/>
  <c r="R14" i="21" s="1"/>
  <c r="Q13" i="16"/>
  <c r="E46" i="19"/>
  <c r="E229" i="9"/>
  <c r="S99" i="20"/>
  <c r="R100" i="21" s="1"/>
  <c r="Q99" i="16"/>
  <c r="N25" i="13"/>
  <c r="M26" i="9"/>
  <c r="R27" i="3"/>
  <c r="S27" i="13"/>
  <c r="S27" i="16" s="1"/>
  <c r="S27" i="6"/>
  <c r="R28" i="9" s="1"/>
  <c r="Q27" i="5"/>
  <c r="N14" i="17"/>
  <c r="K19" i="11"/>
  <c r="P196" i="9"/>
  <c r="AT30" i="6"/>
  <c r="E21" i="10"/>
  <c r="AQ36" i="6"/>
  <c r="S90" i="20"/>
  <c r="R91" i="21" s="1"/>
  <c r="Q90" i="16"/>
  <c r="E15" i="18"/>
  <c r="N23" i="13"/>
  <c r="M24" i="9"/>
  <c r="O84" i="18"/>
  <c r="H83" i="5"/>
  <c r="AA84" i="18"/>
  <c r="N83" i="5"/>
  <c r="S80" i="20"/>
  <c r="R81" i="21" s="1"/>
  <c r="Q80" i="16"/>
  <c r="AA30" i="18"/>
  <c r="N29" i="5"/>
  <c r="J229" i="9"/>
  <c r="S121" i="20"/>
  <c r="R122" i="21" s="1"/>
  <c r="Q121" i="16"/>
  <c r="M20" i="9"/>
  <c r="N19" i="13"/>
  <c r="M25" i="9"/>
  <c r="N24" i="13"/>
  <c r="R181" i="3"/>
  <c r="R181" i="5" s="1"/>
  <c r="H183" i="16"/>
  <c r="H228" i="13"/>
  <c r="J84" i="18"/>
  <c r="E83" i="15"/>
  <c r="CC116" i="13"/>
  <c r="Q183" i="13"/>
  <c r="BC31" i="13"/>
  <c r="BP22" i="13"/>
  <c r="CD45" i="13"/>
  <c r="CD108" i="13"/>
  <c r="H187" i="18"/>
  <c r="BX18" i="13"/>
  <c r="BX181" i="13"/>
  <c r="R48" i="12"/>
  <c r="R48" i="15" s="1"/>
  <c r="P104" i="7"/>
  <c r="BS22" i="13"/>
  <c r="BS177" i="13"/>
  <c r="Z30" i="18"/>
  <c r="M29" i="15"/>
  <c r="S42" i="20"/>
  <c r="R43" i="21" s="1"/>
  <c r="Q42" i="16"/>
  <c r="X187" i="18"/>
  <c r="E97" i="18"/>
  <c r="P84" i="18"/>
  <c r="H83" i="15"/>
  <c r="S7" i="20"/>
  <c r="R8" i="21" s="1"/>
  <c r="Q7" i="16"/>
  <c r="S47" i="20"/>
  <c r="R48" i="21" s="1"/>
  <c r="Q47" i="16"/>
  <c r="S70" i="20"/>
  <c r="R71" i="21" s="1"/>
  <c r="Q70" i="16"/>
  <c r="AI183" i="13"/>
  <c r="D183" i="16"/>
  <c r="CK18" i="6"/>
  <c r="F228" i="13"/>
  <c r="F183" i="16"/>
  <c r="H30" i="18"/>
  <c r="D29" i="15"/>
  <c r="H84" i="9"/>
  <c r="S101" i="20"/>
  <c r="R102" i="21" s="1"/>
  <c r="Q101" i="16"/>
  <c r="F127" i="17"/>
  <c r="O187" i="18"/>
  <c r="H186" i="5"/>
  <c r="CD19" i="6"/>
  <c r="D127" i="17"/>
  <c r="K187" i="18"/>
  <c r="F186" i="5"/>
  <c r="D45" i="16"/>
  <c r="D83" i="13"/>
  <c r="D407" i="35" s="1"/>
  <c r="E127" i="17"/>
  <c r="M187" i="18"/>
  <c r="G186" i="5"/>
  <c r="S86" i="20"/>
  <c r="R87" i="21" s="1"/>
  <c r="Q86" i="16"/>
  <c r="G20" i="9"/>
  <c r="H19" i="13"/>
  <c r="S51" i="20"/>
  <c r="R52" i="21" s="1"/>
  <c r="Q51" i="16"/>
  <c r="I30" i="18"/>
  <c r="E29" i="5"/>
  <c r="BC30" i="13"/>
  <c r="BX19" i="13"/>
  <c r="BX22" i="13"/>
  <c r="BX172" i="13"/>
  <c r="R80" i="12"/>
  <c r="R80" i="15" s="1"/>
  <c r="R94" i="12"/>
  <c r="R94" i="15" s="1"/>
  <c r="BS23" i="13"/>
  <c r="BS179" i="13"/>
  <c r="J187" i="18"/>
  <c r="X84" i="18"/>
  <c r="L83" i="15"/>
  <c r="L83" i="13"/>
  <c r="L407" i="35" s="1"/>
  <c r="Z187" i="18"/>
  <c r="Q142" i="13"/>
  <c r="E97" i="19"/>
  <c r="J30" i="18"/>
  <c r="E29" i="15"/>
  <c r="P187" i="18"/>
  <c r="S40" i="20"/>
  <c r="R41" i="21" s="1"/>
  <c r="Q40" i="16"/>
  <c r="H84" i="18"/>
  <c r="D83" i="15"/>
  <c r="S115" i="20"/>
  <c r="R116" i="21" s="1"/>
  <c r="Q115" i="16"/>
  <c r="G22" i="13"/>
  <c r="F23" i="9"/>
  <c r="E15" i="19"/>
  <c r="F26" i="9"/>
  <c r="G25" i="13"/>
  <c r="H83" i="13"/>
  <c r="H407" i="35" s="1"/>
  <c r="H45" i="16"/>
  <c r="AS178" i="22"/>
  <c r="AS178" i="20"/>
  <c r="AS178" i="6"/>
  <c r="S48" i="20"/>
  <c r="R49" i="21" s="1"/>
  <c r="Q48" i="16"/>
  <c r="AS179" i="22"/>
  <c r="AS179" i="20"/>
  <c r="AS179" i="6"/>
  <c r="AC30" i="18"/>
  <c r="O29" i="5"/>
  <c r="S50" i="20"/>
  <c r="R51" i="21" s="1"/>
  <c r="Q50" i="16"/>
  <c r="S111" i="20"/>
  <c r="R112" i="21" s="1"/>
  <c r="Q111" i="16"/>
  <c r="S35" i="20"/>
  <c r="R36" i="21" s="1"/>
  <c r="Q35" i="16"/>
  <c r="Y30" i="18"/>
  <c r="M29" i="5"/>
  <c r="AI195" i="13"/>
  <c r="F14" i="17" s="1"/>
  <c r="D195" i="16"/>
  <c r="AB190" i="18"/>
  <c r="P228" i="13"/>
  <c r="P227" i="16"/>
  <c r="R188" i="3"/>
  <c r="R188" i="5" s="1"/>
  <c r="CJ21" i="6"/>
  <c r="CC24" i="6"/>
  <c r="CL26" i="6"/>
  <c r="CG21" i="6"/>
  <c r="CG23" i="6"/>
  <c r="CL24" i="6"/>
  <c r="CK22" i="6"/>
  <c r="CE25" i="6"/>
  <c r="CC18" i="6"/>
  <c r="CJ20" i="6"/>
  <c r="CG17" i="6"/>
  <c r="C27" i="9"/>
  <c r="CL20" i="6"/>
  <c r="CI19" i="6"/>
  <c r="CI24" i="6"/>
  <c r="CJ24" i="6"/>
  <c r="CE22" i="6"/>
  <c r="C21" i="9"/>
  <c r="CL25" i="6"/>
  <c r="CL21" i="6"/>
  <c r="CI18" i="6"/>
  <c r="CI25" i="6"/>
  <c r="CH19" i="6"/>
  <c r="P142" i="7"/>
  <c r="CC17" i="6"/>
  <c r="CJ17" i="6"/>
  <c r="CI21" i="6"/>
  <c r="CJ23" i="6"/>
  <c r="CD82" i="13"/>
  <c r="C18" i="9"/>
  <c r="CL22" i="6"/>
  <c r="CJ195" i="6"/>
  <c r="CN68" i="13"/>
  <c r="CC26" i="6"/>
  <c r="C24" i="9"/>
  <c r="CL18" i="6"/>
  <c r="CL23" i="6"/>
  <c r="CL82" i="6"/>
  <c r="CG25" i="6"/>
  <c r="CJ26" i="6"/>
  <c r="CI23" i="6"/>
  <c r="CE227" i="6"/>
  <c r="P86" i="7"/>
  <c r="P141" i="7"/>
  <c r="CF19" i="6"/>
  <c r="CH82" i="13"/>
  <c r="CH116" i="13"/>
  <c r="CC14" i="13"/>
  <c r="CC82" i="13"/>
  <c r="CE82" i="13"/>
  <c r="CN64" i="13"/>
  <c r="CF25" i="6"/>
  <c r="CG108" i="13"/>
  <c r="CI108" i="13"/>
  <c r="CI96" i="13"/>
  <c r="CF82" i="13"/>
  <c r="CD96" i="13"/>
  <c r="CD123" i="13"/>
  <c r="CJ82" i="13"/>
  <c r="CJ96" i="13"/>
  <c r="CJ116" i="13"/>
  <c r="R76" i="12"/>
  <c r="R76" i="15" s="1"/>
  <c r="R37" i="12"/>
  <c r="R37" i="15" s="1"/>
  <c r="R102" i="12"/>
  <c r="R102" i="15" s="1"/>
  <c r="R108" i="12"/>
  <c r="R108" i="15" s="1"/>
  <c r="CG96" i="13"/>
  <c r="CI14" i="13"/>
  <c r="CE45" i="13"/>
  <c r="CE96" i="13"/>
  <c r="CK45" i="13"/>
  <c r="CJ14" i="13"/>
  <c r="CD14" i="13"/>
  <c r="R178" i="12"/>
  <c r="R178" i="15" s="1"/>
  <c r="R65" i="12"/>
  <c r="R65" i="15" s="1"/>
  <c r="R49" i="12"/>
  <c r="R49" i="15" s="1"/>
  <c r="R69" i="12"/>
  <c r="R69" i="15" s="1"/>
  <c r="R67" i="12"/>
  <c r="R67" i="15" s="1"/>
  <c r="CF26" i="6"/>
  <c r="CH24" i="6"/>
  <c r="CI22" i="6"/>
  <c r="CL45" i="13"/>
  <c r="CF14" i="13"/>
  <c r="CF116" i="13"/>
  <c r="CK14" i="13"/>
  <c r="R58" i="12"/>
  <c r="R58" i="15" s="1"/>
  <c r="CH23" i="6"/>
  <c r="CH26" i="6"/>
  <c r="CL96" i="13"/>
  <c r="CI116" i="13"/>
  <c r="CF123" i="13"/>
  <c r="CE108" i="13"/>
  <c r="R159" i="12"/>
  <c r="R159" i="15" s="1"/>
  <c r="R56" i="12"/>
  <c r="R56" i="15" s="1"/>
  <c r="R62" i="12"/>
  <c r="R62" i="15" s="1"/>
  <c r="R183" i="12"/>
  <c r="R183" i="15" s="1"/>
  <c r="R43" i="12"/>
  <c r="R43" i="15" s="1"/>
  <c r="R146" i="12"/>
  <c r="R146" i="15" s="1"/>
  <c r="R185" i="12"/>
  <c r="R185" i="15" s="1"/>
  <c r="R35" i="12"/>
  <c r="R35" i="15" s="1"/>
  <c r="CG19" i="6"/>
  <c r="CG82" i="13"/>
  <c r="CH14" i="13"/>
  <c r="CH45" i="13"/>
  <c r="CN70" i="13"/>
  <c r="CK108" i="13"/>
  <c r="R172" i="12"/>
  <c r="R172" i="15" s="1"/>
  <c r="R188" i="12"/>
  <c r="R188" i="15" s="1"/>
  <c r="R147" i="12"/>
  <c r="R147" i="15" s="1"/>
  <c r="R63" i="12"/>
  <c r="R63" i="15" s="1"/>
  <c r="R164" i="12"/>
  <c r="R164" i="15" s="1"/>
  <c r="CM108" i="13"/>
  <c r="CI82" i="13"/>
  <c r="CI123" i="13"/>
  <c r="CH96" i="13"/>
  <c r="CC108" i="13"/>
  <c r="R50" i="12"/>
  <c r="R50" i="15" s="1"/>
  <c r="R171" i="12"/>
  <c r="R171" i="15" s="1"/>
  <c r="R98" i="12"/>
  <c r="R98" i="15" s="1"/>
  <c r="R52" i="12"/>
  <c r="R52" i="15" s="1"/>
  <c r="R168" i="12"/>
  <c r="R168" i="15" s="1"/>
  <c r="R90" i="12"/>
  <c r="R90" i="15" s="1"/>
  <c r="CH25" i="6"/>
  <c r="CH123" i="13"/>
  <c r="CE116" i="13"/>
  <c r="CJ108" i="13"/>
  <c r="R82" i="12"/>
  <c r="R82" i="15" s="1"/>
  <c r="R184" i="12"/>
  <c r="R184" i="15" s="1"/>
  <c r="O210" i="7"/>
  <c r="O211" i="7" s="1"/>
  <c r="CL82" i="13"/>
  <c r="CL123" i="13"/>
  <c r="CG123" i="13"/>
  <c r="CH108" i="13"/>
  <c r="CE14" i="13"/>
  <c r="CK82" i="13"/>
  <c r="CD116" i="13"/>
  <c r="CJ45" i="13"/>
  <c r="CJ123" i="13"/>
  <c r="R88" i="12"/>
  <c r="R88" i="15" s="1"/>
  <c r="Q209" i="7"/>
  <c r="CG26" i="6"/>
  <c r="CF45" i="13"/>
  <c r="CC45" i="13"/>
  <c r="CK96" i="13"/>
  <c r="CL116" i="13"/>
  <c r="CL108" i="13"/>
  <c r="CL14" i="13"/>
  <c r="CF96" i="13"/>
  <c r="CF108" i="13"/>
  <c r="CM82" i="13"/>
  <c r="CM14" i="13"/>
  <c r="CK116" i="13"/>
  <c r="R74" i="12"/>
  <c r="R74" i="15" s="1"/>
  <c r="R141" i="12"/>
  <c r="R141" i="15" s="1"/>
  <c r="R44" i="12"/>
  <c r="R44" i="15" s="1"/>
  <c r="R27" i="12"/>
  <c r="R27" i="15" s="1"/>
  <c r="R106" i="12"/>
  <c r="R106" i="15" s="1"/>
  <c r="P228" i="9"/>
  <c r="M229" i="9"/>
  <c r="H229" i="9"/>
  <c r="F229" i="9"/>
  <c r="I229" i="9"/>
  <c r="U133" i="6"/>
  <c r="P135" i="9"/>
  <c r="S135" i="9" s="1"/>
  <c r="P184" i="9"/>
  <c r="E26" i="13"/>
  <c r="D27" i="9"/>
  <c r="E24" i="13"/>
  <c r="D25" i="9"/>
  <c r="E23" i="13"/>
  <c r="D24" i="9"/>
  <c r="E22" i="13"/>
  <c r="D23" i="9"/>
  <c r="E21" i="13"/>
  <c r="D22" i="9"/>
  <c r="M26" i="13"/>
  <c r="M26" i="16" s="1"/>
  <c r="L27" i="9"/>
  <c r="M24" i="13"/>
  <c r="M24" i="16" s="1"/>
  <c r="L25" i="9"/>
  <c r="M23" i="13"/>
  <c r="M23" i="16" s="1"/>
  <c r="L24" i="9"/>
  <c r="N22" i="13"/>
  <c r="N22" i="16" s="1"/>
  <c r="M23" i="9"/>
  <c r="E19" i="13"/>
  <c r="D20" i="9"/>
  <c r="F18" i="13"/>
  <c r="F18" i="16" s="1"/>
  <c r="E19" i="9"/>
  <c r="M22" i="13"/>
  <c r="M22" i="16" s="1"/>
  <c r="L23" i="9"/>
  <c r="N21" i="13"/>
  <c r="N21" i="16" s="1"/>
  <c r="M22" i="9"/>
  <c r="E18" i="13"/>
  <c r="D19" i="9"/>
  <c r="F17" i="13"/>
  <c r="E18" i="9"/>
  <c r="M21" i="13"/>
  <c r="M21" i="16" s="1"/>
  <c r="L22" i="9"/>
  <c r="E17" i="13"/>
  <c r="D18" i="9"/>
  <c r="H25" i="13"/>
  <c r="H25" i="16" s="1"/>
  <c r="G26" i="9"/>
  <c r="M20" i="13"/>
  <c r="M20" i="16" s="1"/>
  <c r="L21" i="9"/>
  <c r="F26" i="13"/>
  <c r="F26" i="16" s="1"/>
  <c r="E27" i="9"/>
  <c r="F24" i="13"/>
  <c r="F24" i="16" s="1"/>
  <c r="E25" i="9"/>
  <c r="G23" i="13"/>
  <c r="G23" i="16" s="1"/>
  <c r="F24" i="9"/>
  <c r="H22" i="13"/>
  <c r="H22" i="16" s="1"/>
  <c r="G23" i="9"/>
  <c r="M17" i="13"/>
  <c r="M17" i="16" s="1"/>
  <c r="L18" i="9"/>
  <c r="I18" i="13"/>
  <c r="I18" i="16" s="1"/>
  <c r="H19" i="9"/>
  <c r="J17" i="13"/>
  <c r="J17" i="16" s="1"/>
  <c r="I18" i="9"/>
  <c r="P17" i="13"/>
  <c r="P17" i="16" s="1"/>
  <c r="O18" i="9"/>
  <c r="P18" i="13"/>
  <c r="P18" i="16" s="1"/>
  <c r="O19" i="9"/>
  <c r="P19" i="13"/>
  <c r="P19" i="16" s="1"/>
  <c r="O20" i="9"/>
  <c r="P20" i="13"/>
  <c r="P20" i="16" s="1"/>
  <c r="O21" i="9"/>
  <c r="P21" i="13"/>
  <c r="P21" i="16" s="1"/>
  <c r="O22" i="9"/>
  <c r="P22" i="13"/>
  <c r="P22" i="16" s="1"/>
  <c r="O23" i="9"/>
  <c r="P23" i="13"/>
  <c r="P23" i="16" s="1"/>
  <c r="O24" i="9"/>
  <c r="P24" i="13"/>
  <c r="P24" i="16" s="1"/>
  <c r="O25" i="9"/>
  <c r="P25" i="13"/>
  <c r="P25" i="16" s="1"/>
  <c r="O26" i="9"/>
  <c r="P26" i="13"/>
  <c r="P26" i="16" s="1"/>
  <c r="O27" i="9"/>
  <c r="Q18" i="6"/>
  <c r="R18" i="6" s="1"/>
  <c r="Q19" i="9" s="1"/>
  <c r="C19" i="9"/>
  <c r="Q19" i="6"/>
  <c r="AI19" i="6" s="1"/>
  <c r="C20" i="9"/>
  <c r="Q21" i="6"/>
  <c r="AI21" i="6" s="1"/>
  <c r="C22" i="9"/>
  <c r="Q22" i="6"/>
  <c r="R22" i="6" s="1"/>
  <c r="Q23" i="9" s="1"/>
  <c r="C23" i="9"/>
  <c r="Q24" i="6"/>
  <c r="R24" i="6" s="1"/>
  <c r="Q25" i="9" s="1"/>
  <c r="C25" i="9"/>
  <c r="Q25" i="6"/>
  <c r="AI25" i="6" s="1"/>
  <c r="C26" i="9"/>
  <c r="O18" i="13"/>
  <c r="O18" i="16" s="1"/>
  <c r="N19" i="9"/>
  <c r="CL19" i="6"/>
  <c r="O19" i="13"/>
  <c r="O19" i="16" s="1"/>
  <c r="N20" i="9"/>
  <c r="O20" i="13"/>
  <c r="O20" i="16" s="1"/>
  <c r="N21" i="9"/>
  <c r="O21" i="13"/>
  <c r="O21" i="16" s="1"/>
  <c r="N22" i="9"/>
  <c r="O22" i="13"/>
  <c r="O22" i="16" s="1"/>
  <c r="N23" i="9"/>
  <c r="O23" i="13"/>
  <c r="O23" i="16" s="1"/>
  <c r="N24" i="9"/>
  <c r="O24" i="13"/>
  <c r="O24" i="16" s="1"/>
  <c r="N25" i="9"/>
  <c r="O26" i="13"/>
  <c r="O26" i="16" s="1"/>
  <c r="N27" i="9"/>
  <c r="O25" i="13"/>
  <c r="O25" i="16" s="1"/>
  <c r="N26" i="9"/>
  <c r="B5" i="10"/>
  <c r="F14" i="11"/>
  <c r="P15" i="9"/>
  <c r="F32" i="10"/>
  <c r="J154" i="9"/>
  <c r="J21" i="13"/>
  <c r="J21" i="16" s="1"/>
  <c r="I22" i="9"/>
  <c r="L19" i="13"/>
  <c r="L19" i="16" s="1"/>
  <c r="K20" i="9"/>
  <c r="L18" i="13"/>
  <c r="L18" i="16" s="1"/>
  <c r="K19" i="9"/>
  <c r="L21" i="13"/>
  <c r="L21" i="16" s="1"/>
  <c r="K22" i="9"/>
  <c r="L22" i="13"/>
  <c r="L22" i="16" s="1"/>
  <c r="K23" i="9"/>
  <c r="L23" i="13"/>
  <c r="L23" i="16" s="1"/>
  <c r="K24" i="9"/>
  <c r="L24" i="13"/>
  <c r="L24" i="16" s="1"/>
  <c r="K25" i="9"/>
  <c r="L26" i="13"/>
  <c r="L26" i="16" s="1"/>
  <c r="K27" i="9"/>
  <c r="L25" i="13"/>
  <c r="L25" i="16" s="1"/>
  <c r="K26" i="9"/>
  <c r="L17" i="13"/>
  <c r="K18" i="9"/>
  <c r="I19" i="13"/>
  <c r="I19" i="16" s="1"/>
  <c r="H20" i="9"/>
  <c r="K19" i="13"/>
  <c r="K19" i="16" s="1"/>
  <c r="J20" i="9"/>
  <c r="K22" i="13"/>
  <c r="K22" i="16" s="1"/>
  <c r="J23" i="9"/>
  <c r="K23" i="13"/>
  <c r="K23" i="16" s="1"/>
  <c r="J24" i="9"/>
  <c r="K24" i="13"/>
  <c r="K24" i="16" s="1"/>
  <c r="J25" i="9"/>
  <c r="K26" i="13"/>
  <c r="K26" i="16" s="1"/>
  <c r="J27" i="9"/>
  <c r="K25" i="13"/>
  <c r="K25" i="16" s="1"/>
  <c r="J26" i="9"/>
  <c r="K18" i="13"/>
  <c r="J19" i="9"/>
  <c r="J20" i="13"/>
  <c r="J20" i="16" s="1"/>
  <c r="I21" i="9"/>
  <c r="J23" i="13"/>
  <c r="J23" i="16" s="1"/>
  <c r="I24" i="9"/>
  <c r="J24" i="13"/>
  <c r="J24" i="16" s="1"/>
  <c r="I25" i="9"/>
  <c r="J26" i="13"/>
  <c r="J26" i="16" s="1"/>
  <c r="I27" i="9"/>
  <c r="J25" i="13"/>
  <c r="J25" i="16" s="1"/>
  <c r="I26" i="9"/>
  <c r="J19" i="13"/>
  <c r="J19" i="16" s="1"/>
  <c r="I20" i="9"/>
  <c r="J22" i="13"/>
  <c r="J22" i="16" s="1"/>
  <c r="I23" i="9"/>
  <c r="I21" i="13"/>
  <c r="I21" i="16" s="1"/>
  <c r="H22" i="9"/>
  <c r="I24" i="13"/>
  <c r="I24" i="16" s="1"/>
  <c r="H25" i="9"/>
  <c r="I26" i="13"/>
  <c r="I26" i="16" s="1"/>
  <c r="H27" i="9"/>
  <c r="I25" i="13"/>
  <c r="I25" i="16" s="1"/>
  <c r="H26" i="9"/>
  <c r="CF20" i="6"/>
  <c r="I20" i="13"/>
  <c r="H21" i="9"/>
  <c r="O17" i="13"/>
  <c r="O17" i="16" s="1"/>
  <c r="N18" i="9"/>
  <c r="BA31" i="13"/>
  <c r="BA29" i="13"/>
  <c r="BN23" i="13"/>
  <c r="BN24" i="13"/>
  <c r="BN181" i="13"/>
  <c r="BN178" i="13"/>
  <c r="BN175" i="13"/>
  <c r="BN179" i="13"/>
  <c r="BN172" i="13"/>
  <c r="BN25" i="13"/>
  <c r="BN18" i="13"/>
  <c r="BN174" i="13"/>
  <c r="BN21" i="13"/>
  <c r="BN180" i="13"/>
  <c r="BN17" i="13"/>
  <c r="BN177" i="13"/>
  <c r="BA30" i="13"/>
  <c r="BN20" i="13"/>
  <c r="BN26" i="13"/>
  <c r="BA32" i="13"/>
  <c r="BN176" i="13"/>
  <c r="BN173" i="13"/>
  <c r="BN19" i="13"/>
  <c r="BN22" i="13"/>
  <c r="G154" i="13"/>
  <c r="K155" i="13"/>
  <c r="BV180" i="13"/>
  <c r="BI32" i="13"/>
  <c r="BI31" i="13"/>
  <c r="BV21" i="13"/>
  <c r="BV176" i="13"/>
  <c r="BV177" i="13"/>
  <c r="BV174" i="13"/>
  <c r="BI30" i="13"/>
  <c r="BI29" i="13"/>
  <c r="BV181" i="13"/>
  <c r="BV26" i="13"/>
  <c r="BV20" i="13"/>
  <c r="BV178" i="13"/>
  <c r="BV19" i="13"/>
  <c r="BV173" i="13"/>
  <c r="BV22" i="13"/>
  <c r="BV172" i="13"/>
  <c r="BV24" i="13"/>
  <c r="BV23" i="13"/>
  <c r="BV175" i="13"/>
  <c r="BV179" i="13"/>
  <c r="BV18" i="13"/>
  <c r="BV17" i="13"/>
  <c r="BV25" i="13"/>
  <c r="BO17" i="13"/>
  <c r="BO23" i="13"/>
  <c r="BO179" i="13"/>
  <c r="BO172" i="13"/>
  <c r="BO180" i="13"/>
  <c r="BO173" i="13"/>
  <c r="BO177" i="13"/>
  <c r="BB30" i="13"/>
  <c r="BB31" i="13"/>
  <c r="BO18" i="13"/>
  <c r="BO19" i="13"/>
  <c r="BO176" i="13"/>
  <c r="BB29" i="13"/>
  <c r="BO181" i="13"/>
  <c r="BO25" i="13"/>
  <c r="BO20" i="13"/>
  <c r="BO26" i="13"/>
  <c r="BO21" i="13"/>
  <c r="BO178" i="13"/>
  <c r="BO175" i="13"/>
  <c r="BO174" i="13"/>
  <c r="BB32" i="13"/>
  <c r="BO24" i="13"/>
  <c r="BO22" i="13"/>
  <c r="R154" i="12"/>
  <c r="R154" i="15" s="1"/>
  <c r="R142" i="12"/>
  <c r="R142" i="15" s="1"/>
  <c r="R97" i="12"/>
  <c r="R97" i="15" s="1"/>
  <c r="R85" i="12"/>
  <c r="R85" i="15" s="1"/>
  <c r="R175" i="12"/>
  <c r="R175" i="15" s="1"/>
  <c r="R161" i="12"/>
  <c r="R161" i="15" s="1"/>
  <c r="R78" i="12"/>
  <c r="R78" i="15" s="1"/>
  <c r="R89" i="12"/>
  <c r="R89" i="15" s="1"/>
  <c r="R64" i="12"/>
  <c r="R64" i="15" s="1"/>
  <c r="R51" i="12"/>
  <c r="R51" i="15" s="1"/>
  <c r="R39" i="12"/>
  <c r="R39" i="15" s="1"/>
  <c r="R181" i="12"/>
  <c r="R181" i="15" s="1"/>
  <c r="R174" i="12"/>
  <c r="R174" i="15" s="1"/>
  <c r="R167" i="12"/>
  <c r="R167" i="15" s="1"/>
  <c r="R152" i="12"/>
  <c r="R152" i="15" s="1"/>
  <c r="R145" i="12"/>
  <c r="R145" i="15" s="1"/>
  <c r="R77" i="12"/>
  <c r="R77" i="15" s="1"/>
  <c r="R70" i="12"/>
  <c r="R70" i="15" s="1"/>
  <c r="R57" i="12"/>
  <c r="R57" i="15" s="1"/>
  <c r="R28" i="12"/>
  <c r="R28" i="15" s="1"/>
  <c r="R95" i="12"/>
  <c r="R95" i="15" s="1"/>
  <c r="R173" i="12"/>
  <c r="R173" i="15" s="1"/>
  <c r="R151" i="12"/>
  <c r="R151" i="15" s="1"/>
  <c r="R101" i="12"/>
  <c r="R101" i="15" s="1"/>
  <c r="R87" i="12"/>
  <c r="R87" i="15" s="1"/>
  <c r="R179" i="12"/>
  <c r="R179" i="15" s="1"/>
  <c r="R157" i="12"/>
  <c r="R157" i="15" s="1"/>
  <c r="R143" i="12"/>
  <c r="R143" i="15" s="1"/>
  <c r="R107" i="12"/>
  <c r="R107" i="15" s="1"/>
  <c r="R93" i="12"/>
  <c r="R93" i="15" s="1"/>
  <c r="R20" i="15"/>
  <c r="R187" i="12"/>
  <c r="R187" i="15" s="1"/>
  <c r="R170" i="12"/>
  <c r="R170" i="15" s="1"/>
  <c r="R163" i="12"/>
  <c r="R163" i="15" s="1"/>
  <c r="R156" i="12"/>
  <c r="R156" i="15" s="1"/>
  <c r="R149" i="12"/>
  <c r="R149" i="15" s="1"/>
  <c r="R73" i="12"/>
  <c r="R73" i="15" s="1"/>
  <c r="R60" i="12"/>
  <c r="R60" i="15" s="1"/>
  <c r="R47" i="12"/>
  <c r="R47" i="15" s="1"/>
  <c r="R99" i="12"/>
  <c r="R99" i="15" s="1"/>
  <c r="R66" i="12"/>
  <c r="R66" i="15" s="1"/>
  <c r="R19" i="15"/>
  <c r="R105" i="12"/>
  <c r="R105" i="15" s="1"/>
  <c r="R169" i="12"/>
  <c r="R169" i="15" s="1"/>
  <c r="R72" i="12"/>
  <c r="R72" i="15" s="1"/>
  <c r="R176" i="12"/>
  <c r="R176" i="15" s="1"/>
  <c r="R155" i="12"/>
  <c r="R155" i="15" s="1"/>
  <c r="R59" i="12"/>
  <c r="R59" i="15" s="1"/>
  <c r="R79" i="12"/>
  <c r="R79" i="15" s="1"/>
  <c r="R46" i="12"/>
  <c r="R46" i="15" s="1"/>
  <c r="R162" i="12"/>
  <c r="R162" i="15" s="1"/>
  <c r="BH32" i="13"/>
  <c r="BH30" i="13"/>
  <c r="BU22" i="13"/>
  <c r="BH31" i="13"/>
  <c r="BH29" i="13"/>
  <c r="BU23" i="13"/>
  <c r="BU179" i="13"/>
  <c r="BU173" i="13"/>
  <c r="BU180" i="13"/>
  <c r="BU176" i="13"/>
  <c r="BU177" i="13"/>
  <c r="BU174" i="13"/>
  <c r="BU181" i="13"/>
  <c r="BU175" i="13"/>
  <c r="BU26" i="13"/>
  <c r="BU25" i="13"/>
  <c r="BU21" i="13"/>
  <c r="BU20" i="13"/>
  <c r="BU172" i="13"/>
  <c r="BU24" i="13"/>
  <c r="BU178" i="13"/>
  <c r="BU17" i="13"/>
  <c r="BU18" i="13"/>
  <c r="BU19" i="13"/>
  <c r="Q186" i="12"/>
  <c r="P151" i="7"/>
  <c r="Q83" i="12"/>
  <c r="R45" i="12"/>
  <c r="R45" i="15" s="1"/>
  <c r="O142" i="7"/>
  <c r="O143" i="7" s="1"/>
  <c r="O83" i="7"/>
  <c r="CK21" i="6"/>
  <c r="CD23" i="6"/>
  <c r="CM17" i="6"/>
  <c r="CM18" i="6"/>
  <c r="CM19" i="6"/>
  <c r="CM20" i="6"/>
  <c r="CM21" i="6"/>
  <c r="CM22" i="6"/>
  <c r="CM23" i="6"/>
  <c r="CM24" i="6"/>
  <c r="CM25" i="6"/>
  <c r="CM26" i="6"/>
  <c r="CL17" i="6"/>
  <c r="R96" i="6"/>
  <c r="Q97" i="9" s="1"/>
  <c r="R108" i="6"/>
  <c r="Q109" i="9" s="1"/>
  <c r="R82" i="6"/>
  <c r="Q83" i="9" s="1"/>
  <c r="AI82" i="6"/>
  <c r="Q17" i="6"/>
  <c r="Q20" i="6"/>
  <c r="Q23" i="6"/>
  <c r="Q26" i="6"/>
  <c r="R106" i="6"/>
  <c r="Q107" i="9" s="1"/>
  <c r="R103" i="6"/>
  <c r="Q104" i="9" s="1"/>
  <c r="R100" i="6"/>
  <c r="Q101" i="9" s="1"/>
  <c r="R93" i="6"/>
  <c r="Q94" i="9" s="1"/>
  <c r="R90" i="6"/>
  <c r="Q91" i="9" s="1"/>
  <c r="R87" i="6"/>
  <c r="Q88" i="9" s="1"/>
  <c r="R97" i="6"/>
  <c r="Q98" i="9" s="1"/>
  <c r="R85" i="6"/>
  <c r="Q86" i="9" s="1"/>
  <c r="R99" i="6"/>
  <c r="Q100" i="9" s="1"/>
  <c r="R107" i="6"/>
  <c r="Q108" i="9" s="1"/>
  <c r="R94" i="6"/>
  <c r="Q95" i="9" s="1"/>
  <c r="R91" i="6"/>
  <c r="Q92" i="9" s="1"/>
  <c r="R88" i="6"/>
  <c r="Q89" i="9" s="1"/>
  <c r="R79" i="6"/>
  <c r="Q80" i="9" s="1"/>
  <c r="R76" i="6"/>
  <c r="Q77" i="9" s="1"/>
  <c r="R102" i="6"/>
  <c r="Q103" i="9" s="1"/>
  <c r="R73" i="6"/>
  <c r="Q74" i="9" s="1"/>
  <c r="R70" i="6"/>
  <c r="Q71" i="9" s="1"/>
  <c r="R72" i="6"/>
  <c r="Q73" i="9" s="1"/>
  <c r="R68" i="6"/>
  <c r="Q69" i="9" s="1"/>
  <c r="R46" i="6"/>
  <c r="Q47" i="9" s="1"/>
  <c r="R52" i="6"/>
  <c r="Q53" i="9" s="1"/>
  <c r="R49" i="6"/>
  <c r="Q50" i="9" s="1"/>
  <c r="R67" i="6"/>
  <c r="Q68" i="9" s="1"/>
  <c r="R74" i="6"/>
  <c r="Q75" i="9" s="1"/>
  <c r="R42" i="6"/>
  <c r="Q43" i="9" s="1"/>
  <c r="R40" i="6"/>
  <c r="Q41" i="9" s="1"/>
  <c r="R55" i="6"/>
  <c r="Q56" i="9" s="1"/>
  <c r="R37" i="6"/>
  <c r="Q38" i="9" s="1"/>
  <c r="R96" i="3"/>
  <c r="R96" i="5" s="1"/>
  <c r="R82" i="3"/>
  <c r="R82" i="5" s="1"/>
  <c r="R108" i="3"/>
  <c r="R108" i="5" s="1"/>
  <c r="B127" i="17"/>
  <c r="Q186" i="3"/>
  <c r="Q29" i="3"/>
  <c r="Q83" i="3"/>
  <c r="C407" i="35" s="1"/>
  <c r="R45" i="3"/>
  <c r="R45" i="5" s="1"/>
  <c r="D41" i="24" l="1"/>
  <c r="F203" i="35"/>
  <c r="F397" i="35" s="1"/>
  <c r="F403" i="35" s="1"/>
  <c r="I203" i="35"/>
  <c r="I397" i="35" s="1"/>
  <c r="I403" i="35" s="1"/>
  <c r="K203" i="35"/>
  <c r="K397" i="35" s="1"/>
  <c r="K403" i="35" s="1"/>
  <c r="L203" i="35"/>
  <c r="L397" i="35" s="1"/>
  <c r="L403" i="35" s="1"/>
  <c r="G203" i="35"/>
  <c r="G397" i="35" s="1"/>
  <c r="G403" i="35" s="1"/>
  <c r="H203" i="35"/>
  <c r="H397" i="35" s="1"/>
  <c r="H403" i="35" s="1"/>
  <c r="O203" i="35"/>
  <c r="O397" i="35" s="1"/>
  <c r="O403" i="35" s="1"/>
  <c r="M203" i="35"/>
  <c r="M397" i="35" s="1"/>
  <c r="M403" i="35" s="1"/>
  <c r="J203" i="35"/>
  <c r="J397" i="35" s="1"/>
  <c r="J403" i="35" s="1"/>
  <c r="N203" i="35"/>
  <c r="N397" i="35" s="1"/>
  <c r="N403" i="35" s="1"/>
  <c r="Q250" i="6"/>
  <c r="E289" i="6"/>
  <c r="P404" i="35"/>
  <c r="P411" i="35"/>
  <c r="E83" i="16"/>
  <c r="L83" i="16"/>
  <c r="G83" i="16"/>
  <c r="N83" i="16"/>
  <c r="K83" i="16"/>
  <c r="J83" i="16"/>
  <c r="H83" i="16"/>
  <c r="F83" i="16"/>
  <c r="R179" i="13"/>
  <c r="I83" i="16"/>
  <c r="O83" i="16"/>
  <c r="M83" i="16"/>
  <c r="M287" i="6"/>
  <c r="E287" i="6"/>
  <c r="H2" i="22"/>
  <c r="CE24" i="22" s="1"/>
  <c r="CE95" i="20"/>
  <c r="CE57" i="20"/>
  <c r="CE99" i="20"/>
  <c r="G3" i="21"/>
  <c r="CE11" i="20"/>
  <c r="CE21" i="20"/>
  <c r="CE8" i="20"/>
  <c r="CE110" i="20"/>
  <c r="CE2" i="20"/>
  <c r="CE104" i="20"/>
  <c r="CE61" i="20"/>
  <c r="CE80" i="20"/>
  <c r="CE58" i="20"/>
  <c r="CE68" i="20"/>
  <c r="CE43" i="20"/>
  <c r="CE49" i="20"/>
  <c r="Y37" i="20"/>
  <c r="CE114" i="20"/>
  <c r="CE102" i="20"/>
  <c r="CE55" i="20"/>
  <c r="CE9" i="20"/>
  <c r="CE6" i="20"/>
  <c r="CE105" i="20"/>
  <c r="CE76" i="20"/>
  <c r="CE7" i="20"/>
  <c r="CE4" i="20"/>
  <c r="CE66" i="20"/>
  <c r="CE64" i="20"/>
  <c r="Y35" i="20"/>
  <c r="Y38" i="20"/>
  <c r="CE115" i="20"/>
  <c r="Y2" i="20"/>
  <c r="CE39" i="20"/>
  <c r="CE17" i="20"/>
  <c r="CE77" i="20"/>
  <c r="CE72" i="20"/>
  <c r="H169" i="20"/>
  <c r="CE40" i="20"/>
  <c r="CE12" i="20"/>
  <c r="CE52" i="20"/>
  <c r="CE103" i="20"/>
  <c r="CE78" i="20"/>
  <c r="CE53" i="20"/>
  <c r="CE18" i="20"/>
  <c r="CE90" i="20"/>
  <c r="Y186" i="20"/>
  <c r="CE89" i="20"/>
  <c r="CE62" i="20"/>
  <c r="CE42" i="20"/>
  <c r="CE19" i="20"/>
  <c r="CE23" i="20"/>
  <c r="CE101" i="20"/>
  <c r="CE74" i="20"/>
  <c r="CE113" i="20"/>
  <c r="CE67" i="20"/>
  <c r="CE25" i="20"/>
  <c r="Y65" i="20"/>
  <c r="CE107" i="20"/>
  <c r="CE56" i="20"/>
  <c r="CE92" i="20"/>
  <c r="CE91" i="20"/>
  <c r="CE47" i="20"/>
  <c r="CE120" i="20"/>
  <c r="CE119" i="20"/>
  <c r="Y98" i="20"/>
  <c r="CE13" i="20"/>
  <c r="CE106" i="20"/>
  <c r="CE50" i="20"/>
  <c r="Y36" i="20"/>
  <c r="CE122" i="20"/>
  <c r="CE75" i="20"/>
  <c r="CE112" i="20"/>
  <c r="CE24" i="20"/>
  <c r="CE100" i="20"/>
  <c r="CE71" i="20"/>
  <c r="CE44" i="20"/>
  <c r="Y88" i="20"/>
  <c r="CE5" i="20"/>
  <c r="CE73" i="20"/>
  <c r="CE111" i="20"/>
  <c r="CE59" i="20"/>
  <c r="CE22" i="20"/>
  <c r="Y63" i="20"/>
  <c r="CE41" i="20"/>
  <c r="CE70" i="20"/>
  <c r="CE20" i="20"/>
  <c r="CE121" i="20"/>
  <c r="CE69" i="20"/>
  <c r="CE10" i="20"/>
  <c r="CE94" i="20"/>
  <c r="CE54" i="20"/>
  <c r="CE51" i="20"/>
  <c r="CE26" i="20"/>
  <c r="Y86" i="20"/>
  <c r="CE118" i="20"/>
  <c r="CE48" i="20"/>
  <c r="CE60" i="20"/>
  <c r="CE79" i="20"/>
  <c r="AI117" i="19"/>
  <c r="R183" i="13"/>
  <c r="R186" i="13"/>
  <c r="R172" i="13"/>
  <c r="R210" i="13"/>
  <c r="R223" i="13"/>
  <c r="R178" i="13"/>
  <c r="R227" i="13"/>
  <c r="R225" i="13"/>
  <c r="R207" i="13"/>
  <c r="R212" i="13"/>
  <c r="R219" i="13"/>
  <c r="R180" i="13"/>
  <c r="R196" i="13"/>
  <c r="R184" i="13"/>
  <c r="R229" i="13"/>
  <c r="R230" i="13"/>
  <c r="R16" i="13"/>
  <c r="R16" i="16" s="1"/>
  <c r="R176" i="13"/>
  <c r="R188" i="13"/>
  <c r="R202" i="13"/>
  <c r="R200" i="13"/>
  <c r="R213" i="13"/>
  <c r="R175" i="13"/>
  <c r="R182" i="13"/>
  <c r="R197" i="13"/>
  <c r="R193" i="13"/>
  <c r="R224" i="13"/>
  <c r="R171" i="13"/>
  <c r="R192" i="13"/>
  <c r="R201" i="13"/>
  <c r="R174" i="13"/>
  <c r="R199" i="13"/>
  <c r="R217" i="13"/>
  <c r="R214" i="13"/>
  <c r="R28" i="13"/>
  <c r="R28" i="16" s="1"/>
  <c r="R218" i="13"/>
  <c r="R187" i="13"/>
  <c r="R189" i="13"/>
  <c r="R222" i="13"/>
  <c r="R198" i="13"/>
  <c r="R208" i="13"/>
  <c r="R205" i="13"/>
  <c r="R191" i="13"/>
  <c r="R226" i="13"/>
  <c r="AT30" i="13"/>
  <c r="R195" i="13"/>
  <c r="R211" i="13"/>
  <c r="R209" i="13"/>
  <c r="R194" i="13"/>
  <c r="R215" i="13"/>
  <c r="R220" i="13"/>
  <c r="R173" i="13"/>
  <c r="R185" i="13"/>
  <c r="R177" i="13"/>
  <c r="R190" i="13"/>
  <c r="R181" i="13"/>
  <c r="R206" i="13"/>
  <c r="R204" i="13"/>
  <c r="R221" i="13"/>
  <c r="R216" i="13"/>
  <c r="R203" i="13"/>
  <c r="O127" i="19"/>
  <c r="K155" i="6"/>
  <c r="E137" i="19"/>
  <c r="AH137" i="19" s="1"/>
  <c r="AI137" i="19" s="1"/>
  <c r="P210" i="7"/>
  <c r="P211" i="7" s="1"/>
  <c r="E145" i="19"/>
  <c r="AI21" i="13"/>
  <c r="AG45" i="19"/>
  <c r="AH45" i="19"/>
  <c r="F135" i="19"/>
  <c r="AH139" i="19"/>
  <c r="AI139" i="19" s="1"/>
  <c r="L212" i="19"/>
  <c r="R212" i="19"/>
  <c r="N212" i="19"/>
  <c r="V212" i="19"/>
  <c r="Z212" i="19"/>
  <c r="AD212" i="19"/>
  <c r="X212" i="19"/>
  <c r="AF212" i="19"/>
  <c r="T212" i="19"/>
  <c r="P212" i="19"/>
  <c r="AB31" i="19"/>
  <c r="J212" i="19"/>
  <c r="H212" i="19"/>
  <c r="AA212" i="19"/>
  <c r="U212" i="19"/>
  <c r="Y212" i="19"/>
  <c r="W212" i="19"/>
  <c r="G212" i="19"/>
  <c r="O212" i="19"/>
  <c r="K212" i="19"/>
  <c r="S212" i="19"/>
  <c r="M212" i="19"/>
  <c r="I212" i="19"/>
  <c r="AE212" i="19"/>
  <c r="Q212" i="19"/>
  <c r="AC31" i="19"/>
  <c r="AR174" i="22"/>
  <c r="AR180" i="6"/>
  <c r="AR180" i="20"/>
  <c r="R41" i="13"/>
  <c r="R41" i="16" s="1"/>
  <c r="R54" i="13"/>
  <c r="R54" i="16" s="1"/>
  <c r="R103" i="13"/>
  <c r="R103" i="16" s="1"/>
  <c r="R92" i="13"/>
  <c r="R92" i="16" s="1"/>
  <c r="R116" i="13"/>
  <c r="R116" i="16" s="1"/>
  <c r="R53" i="13"/>
  <c r="R53" i="16" s="1"/>
  <c r="R115" i="13"/>
  <c r="R115" i="16" s="1"/>
  <c r="R102" i="13"/>
  <c r="R102" i="16" s="1"/>
  <c r="R90" i="13"/>
  <c r="R90" i="16" s="1"/>
  <c r="R76" i="13"/>
  <c r="R76" i="16" s="1"/>
  <c r="R64" i="13"/>
  <c r="R64" i="16" s="1"/>
  <c r="R52" i="13"/>
  <c r="R52" i="16" s="1"/>
  <c r="R38" i="13"/>
  <c r="R38" i="16" s="1"/>
  <c r="R114" i="13"/>
  <c r="R114" i="16" s="1"/>
  <c r="R101" i="13"/>
  <c r="R101" i="16" s="1"/>
  <c r="R89" i="13"/>
  <c r="R89" i="16" s="1"/>
  <c r="R75" i="13"/>
  <c r="R75" i="16" s="1"/>
  <c r="R63" i="13"/>
  <c r="R63" i="16" s="1"/>
  <c r="R51" i="13"/>
  <c r="R51" i="16" s="1"/>
  <c r="R37" i="13"/>
  <c r="R37" i="16" s="1"/>
  <c r="R113" i="13"/>
  <c r="R113" i="16" s="1"/>
  <c r="R100" i="13"/>
  <c r="R100" i="16" s="1"/>
  <c r="R88" i="13"/>
  <c r="R88" i="16" s="1"/>
  <c r="R74" i="13"/>
  <c r="R74" i="16" s="1"/>
  <c r="R62" i="13"/>
  <c r="R62" i="16" s="1"/>
  <c r="R50" i="13"/>
  <c r="R50" i="16" s="1"/>
  <c r="R36" i="13"/>
  <c r="R36" i="16" s="1"/>
  <c r="R112" i="13"/>
  <c r="R112" i="16" s="1"/>
  <c r="R99" i="13"/>
  <c r="R99" i="16" s="1"/>
  <c r="R87" i="13"/>
  <c r="R87" i="16" s="1"/>
  <c r="R73" i="13"/>
  <c r="R73" i="16" s="1"/>
  <c r="R61" i="13"/>
  <c r="R61" i="16" s="1"/>
  <c r="R49" i="13"/>
  <c r="R49" i="16" s="1"/>
  <c r="R35" i="13"/>
  <c r="R35" i="16" s="1"/>
  <c r="R123" i="13"/>
  <c r="R123" i="16" s="1"/>
  <c r="R111" i="13"/>
  <c r="R111" i="16" s="1"/>
  <c r="R98" i="13"/>
  <c r="R98" i="16" s="1"/>
  <c r="R86" i="13"/>
  <c r="R86" i="16" s="1"/>
  <c r="R72" i="13"/>
  <c r="R72" i="16" s="1"/>
  <c r="R60" i="13"/>
  <c r="R60" i="16" s="1"/>
  <c r="R48" i="13"/>
  <c r="R48" i="16" s="1"/>
  <c r="R104" i="13"/>
  <c r="R104" i="16" s="1"/>
  <c r="R66" i="13"/>
  <c r="R66" i="16" s="1"/>
  <c r="R65" i="13"/>
  <c r="R65" i="16" s="1"/>
  <c r="R39" i="13"/>
  <c r="R39" i="16" s="1"/>
  <c r="R34" i="13"/>
  <c r="R34" i="16" s="1"/>
  <c r="R91" i="13"/>
  <c r="R91" i="16" s="1"/>
  <c r="R122" i="13"/>
  <c r="R122" i="16" s="1"/>
  <c r="R110" i="13"/>
  <c r="R110" i="16" s="1"/>
  <c r="R97" i="13"/>
  <c r="R97" i="16" s="1"/>
  <c r="R85" i="13"/>
  <c r="R85" i="16" s="1"/>
  <c r="R71" i="13"/>
  <c r="R71" i="16" s="1"/>
  <c r="R59" i="13"/>
  <c r="R59" i="16" s="1"/>
  <c r="R47" i="13"/>
  <c r="R47" i="16" s="1"/>
  <c r="R121" i="13"/>
  <c r="R121" i="16" s="1"/>
  <c r="R108" i="13"/>
  <c r="R108" i="16" s="1"/>
  <c r="R96" i="13"/>
  <c r="R96" i="16" s="1"/>
  <c r="R82" i="13"/>
  <c r="R82" i="16" s="1"/>
  <c r="R70" i="13"/>
  <c r="R70" i="16" s="1"/>
  <c r="R58" i="13"/>
  <c r="R58" i="16" s="1"/>
  <c r="R46" i="13"/>
  <c r="R46" i="16" s="1"/>
  <c r="R120" i="13"/>
  <c r="R120" i="16" s="1"/>
  <c r="R107" i="13"/>
  <c r="R107" i="16" s="1"/>
  <c r="R95" i="13"/>
  <c r="R95" i="16" s="1"/>
  <c r="R81" i="13"/>
  <c r="R81" i="16" s="1"/>
  <c r="R69" i="13"/>
  <c r="R69" i="16" s="1"/>
  <c r="R57" i="13"/>
  <c r="R57" i="16" s="1"/>
  <c r="R43" i="13"/>
  <c r="R43" i="16" s="1"/>
  <c r="R119" i="13"/>
  <c r="R119" i="16" s="1"/>
  <c r="R106" i="13"/>
  <c r="R106" i="16" s="1"/>
  <c r="R94" i="13"/>
  <c r="R94" i="16" s="1"/>
  <c r="R80" i="13"/>
  <c r="R80" i="16" s="1"/>
  <c r="R68" i="13"/>
  <c r="R68" i="16" s="1"/>
  <c r="R56" i="13"/>
  <c r="R56" i="16" s="1"/>
  <c r="R42" i="13"/>
  <c r="R42" i="16" s="1"/>
  <c r="R118" i="13"/>
  <c r="R118" i="16" s="1"/>
  <c r="R105" i="13"/>
  <c r="R105" i="16" s="1"/>
  <c r="R93" i="13"/>
  <c r="R93" i="16" s="1"/>
  <c r="R79" i="13"/>
  <c r="R79" i="16" s="1"/>
  <c r="R67" i="13"/>
  <c r="R67" i="16" s="1"/>
  <c r="R55" i="13"/>
  <c r="R55" i="16" s="1"/>
  <c r="R117" i="13"/>
  <c r="R117" i="16" s="1"/>
  <c r="R78" i="13"/>
  <c r="R78" i="16" s="1"/>
  <c r="R40" i="13"/>
  <c r="R40" i="16" s="1"/>
  <c r="R77" i="13"/>
  <c r="R77" i="16" s="1"/>
  <c r="AE84" i="19"/>
  <c r="N134" i="17"/>
  <c r="O127" i="17"/>
  <c r="H143" i="17"/>
  <c r="AR176" i="6"/>
  <c r="AR173" i="6"/>
  <c r="AR173" i="20"/>
  <c r="CM44" i="6"/>
  <c r="Q44" i="6"/>
  <c r="O45" i="9"/>
  <c r="P44" i="13"/>
  <c r="AI44" i="13" s="1"/>
  <c r="J28" i="9"/>
  <c r="E189" i="15"/>
  <c r="M189" i="15"/>
  <c r="K189" i="15"/>
  <c r="P189" i="15"/>
  <c r="F189" i="15"/>
  <c r="H189" i="15"/>
  <c r="L189" i="15"/>
  <c r="I189" i="15"/>
  <c r="G189" i="15"/>
  <c r="R186" i="12"/>
  <c r="R186" i="15" s="1"/>
  <c r="Q186" i="15"/>
  <c r="D189" i="15"/>
  <c r="O189" i="15"/>
  <c r="J189" i="15"/>
  <c r="G228" i="16"/>
  <c r="M231" i="13"/>
  <c r="AI24" i="6"/>
  <c r="AR177" i="22"/>
  <c r="AR176" i="20"/>
  <c r="AI154" i="18"/>
  <c r="F154" i="18"/>
  <c r="F186" i="18"/>
  <c r="AI25" i="13"/>
  <c r="AL36" i="13"/>
  <c r="AR175" i="20"/>
  <c r="AR179" i="6"/>
  <c r="AR175" i="6"/>
  <c r="AI19" i="13"/>
  <c r="Q116" i="16"/>
  <c r="S116" i="20"/>
  <c r="R117" i="21" s="1"/>
  <c r="K20" i="16"/>
  <c r="R25" i="6"/>
  <c r="Q26" i="9" s="1"/>
  <c r="AR181" i="6"/>
  <c r="AR181" i="22"/>
  <c r="AR177" i="6"/>
  <c r="AR174" i="6"/>
  <c r="AR172" i="6"/>
  <c r="AR172" i="22"/>
  <c r="AR179" i="20"/>
  <c r="AR178" i="22"/>
  <c r="AR178" i="6"/>
  <c r="L228" i="16"/>
  <c r="D231" i="13"/>
  <c r="AI228" i="13"/>
  <c r="F28" i="18"/>
  <c r="AI186" i="18"/>
  <c r="F28" i="9"/>
  <c r="R21" i="6"/>
  <c r="Q22" i="9" s="1"/>
  <c r="H20" i="16"/>
  <c r="CE20" i="13"/>
  <c r="H28" i="9"/>
  <c r="G28" i="9"/>
  <c r="M28" i="9"/>
  <c r="AI18" i="6"/>
  <c r="CH27" i="6"/>
  <c r="CE27" i="6"/>
  <c r="CG27" i="6"/>
  <c r="AI20" i="13"/>
  <c r="E26" i="16"/>
  <c r="AI26" i="13"/>
  <c r="E17" i="16"/>
  <c r="AI17" i="13"/>
  <c r="E22" i="16"/>
  <c r="AI22" i="13"/>
  <c r="E23" i="16"/>
  <c r="AI23" i="13"/>
  <c r="E18" i="16"/>
  <c r="AI18" i="13"/>
  <c r="E24" i="16"/>
  <c r="AI24" i="13"/>
  <c r="F117" i="19"/>
  <c r="E84" i="18"/>
  <c r="AH84" i="18" s="1"/>
  <c r="AH18" i="19"/>
  <c r="E20" i="16"/>
  <c r="CL27" i="6"/>
  <c r="CD27" i="6"/>
  <c r="CC20" i="13"/>
  <c r="F20" i="16"/>
  <c r="G154" i="16"/>
  <c r="B40" i="17"/>
  <c r="P231" i="13"/>
  <c r="P30" i="13" s="1"/>
  <c r="P228" i="16"/>
  <c r="D38" i="24"/>
  <c r="Q142" i="16"/>
  <c r="C12" i="24"/>
  <c r="S83" i="6"/>
  <c r="R84" i="9" s="1"/>
  <c r="Q83" i="5"/>
  <c r="S83" i="13"/>
  <c r="S83" i="16" s="1"/>
  <c r="R19" i="6"/>
  <c r="Q20" i="9" s="1"/>
  <c r="CK27" i="6"/>
  <c r="F17" i="16"/>
  <c r="H19" i="16"/>
  <c r="CE19" i="13"/>
  <c r="U190" i="18"/>
  <c r="K189" i="5"/>
  <c r="AH117" i="18"/>
  <c r="AI117" i="18" s="1"/>
  <c r="F117" i="18"/>
  <c r="H23" i="16"/>
  <c r="CE23" i="13"/>
  <c r="N26" i="16"/>
  <c r="CK26" i="13"/>
  <c r="H17" i="16"/>
  <c r="CE17" i="13"/>
  <c r="L17" i="16"/>
  <c r="E84" i="19"/>
  <c r="Z190" i="18"/>
  <c r="K190" i="18"/>
  <c r="F189" i="5"/>
  <c r="E231" i="13"/>
  <c r="E30" i="13" s="1"/>
  <c r="E228" i="16"/>
  <c r="W127" i="19"/>
  <c r="W149" i="19"/>
  <c r="CB87" i="20"/>
  <c r="Q228" i="13"/>
  <c r="R228" i="13" s="1"/>
  <c r="CF27" i="6"/>
  <c r="J231" i="13"/>
  <c r="J30" i="13" s="1"/>
  <c r="J228" i="16"/>
  <c r="V190" i="18"/>
  <c r="E25" i="16"/>
  <c r="N231" i="13"/>
  <c r="N30" i="13" s="1"/>
  <c r="N228" i="16"/>
  <c r="D4" i="24"/>
  <c r="S14" i="20"/>
  <c r="R15" i="21" s="1"/>
  <c r="I9" i="17"/>
  <c r="Q14" i="16"/>
  <c r="F83" i="18"/>
  <c r="BM215" i="18"/>
  <c r="AH83" i="18"/>
  <c r="AI83" i="18" s="1"/>
  <c r="CA87" i="20"/>
  <c r="AG30" i="18"/>
  <c r="D30" i="18"/>
  <c r="D209" i="19"/>
  <c r="AG209" i="19"/>
  <c r="D18" i="19"/>
  <c r="F18" i="19" s="1"/>
  <c r="AG18" i="19"/>
  <c r="AB31" i="18"/>
  <c r="N30" i="15"/>
  <c r="G25" i="16"/>
  <c r="CD25" i="13"/>
  <c r="X190" i="18"/>
  <c r="H231" i="13"/>
  <c r="H30" i="13" s="1"/>
  <c r="H228" i="16"/>
  <c r="D44" i="24"/>
  <c r="Q195" i="16"/>
  <c r="CJ21" i="20"/>
  <c r="M2" i="22"/>
  <c r="CJ10" i="20"/>
  <c r="M169" i="20"/>
  <c r="CJ5" i="20"/>
  <c r="CJ2" i="20"/>
  <c r="AD2" i="20"/>
  <c r="CJ120" i="20"/>
  <c r="CJ104" i="20"/>
  <c r="CJ115" i="20"/>
  <c r="CJ89" i="20"/>
  <c r="CJ107" i="20"/>
  <c r="CJ87" i="20"/>
  <c r="CJ13" i="20"/>
  <c r="CJ4" i="20"/>
  <c r="CJ8" i="20"/>
  <c r="CJ100" i="20"/>
  <c r="AD98" i="20"/>
  <c r="CJ77" i="20"/>
  <c r="CJ92" i="20"/>
  <c r="CJ9" i="20"/>
  <c r="CJ50" i="20"/>
  <c r="AD38" i="20"/>
  <c r="CJ53" i="20"/>
  <c r="CJ122" i="20"/>
  <c r="CJ75" i="20"/>
  <c r="CJ64" i="20"/>
  <c r="CJ111" i="20"/>
  <c r="CJ66" i="20"/>
  <c r="CJ49" i="20"/>
  <c r="CJ24" i="20"/>
  <c r="CJ20" i="20"/>
  <c r="AD65" i="20"/>
  <c r="CJ60" i="20"/>
  <c r="CJ62" i="20"/>
  <c r="CJ55" i="20"/>
  <c r="CJ23" i="20"/>
  <c r="CJ103" i="20"/>
  <c r="CJ26" i="20"/>
  <c r="CJ80" i="20"/>
  <c r="CJ56" i="20"/>
  <c r="CJ74" i="20"/>
  <c r="CJ58" i="20"/>
  <c r="CJ59" i="20"/>
  <c r="CJ51" i="20"/>
  <c r="CJ6" i="20"/>
  <c r="CJ78" i="20"/>
  <c r="CJ113" i="20"/>
  <c r="CJ76" i="20"/>
  <c r="CJ52" i="20"/>
  <c r="CJ67" i="20"/>
  <c r="CJ54" i="20"/>
  <c r="AD36" i="20"/>
  <c r="CJ43" i="20"/>
  <c r="AD37" i="20"/>
  <c r="CJ72" i="20"/>
  <c r="CJ48" i="20"/>
  <c r="AD86" i="20"/>
  <c r="CJ47" i="20"/>
  <c r="CJ39" i="20"/>
  <c r="CJ18" i="20"/>
  <c r="CJ42" i="20"/>
  <c r="AD186" i="20"/>
  <c r="CJ94" i="20"/>
  <c r="CJ121" i="20"/>
  <c r="CJ112" i="20"/>
  <c r="CJ68" i="20"/>
  <c r="AD63" i="20"/>
  <c r="CJ71" i="20"/>
  <c r="CJ17" i="20"/>
  <c r="CJ22" i="20"/>
  <c r="L3" i="21"/>
  <c r="CJ90" i="20"/>
  <c r="CJ119" i="20"/>
  <c r="CJ95" i="20"/>
  <c r="CJ118" i="20"/>
  <c r="CJ105" i="20"/>
  <c r="AD88" i="20"/>
  <c r="CJ19" i="20"/>
  <c r="CJ44" i="20"/>
  <c r="CJ12" i="20"/>
  <c r="CJ114" i="20"/>
  <c r="CJ106" i="20"/>
  <c r="CJ91" i="20"/>
  <c r="CJ101" i="20"/>
  <c r="CJ57" i="20"/>
  <c r="CJ99" i="20"/>
  <c r="CJ11" i="20"/>
  <c r="CJ40" i="20"/>
  <c r="CJ102" i="20"/>
  <c r="CJ41" i="20"/>
  <c r="CJ70" i="20"/>
  <c r="AD35" i="20"/>
  <c r="CJ79" i="20"/>
  <c r="CJ69" i="20"/>
  <c r="CJ25" i="20"/>
  <c r="CJ61" i="20"/>
  <c r="CJ110" i="20"/>
  <c r="CJ93" i="20"/>
  <c r="CJ7" i="20"/>
  <c r="CJ73" i="20"/>
  <c r="J2" i="22"/>
  <c r="AA2" i="20"/>
  <c r="J169" i="20"/>
  <c r="CG2" i="20"/>
  <c r="CG103" i="20"/>
  <c r="CG61" i="20"/>
  <c r="CG55" i="20"/>
  <c r="CG6" i="20"/>
  <c r="CG44" i="20"/>
  <c r="CG25" i="20"/>
  <c r="AA88" i="20"/>
  <c r="CG99" i="20"/>
  <c r="AA98" i="20"/>
  <c r="CG57" i="20"/>
  <c r="CG66" i="20"/>
  <c r="CG40" i="20"/>
  <c r="CG21" i="20"/>
  <c r="CG119" i="20"/>
  <c r="CG122" i="20"/>
  <c r="CG77" i="20"/>
  <c r="CG53" i="20"/>
  <c r="CG64" i="20"/>
  <c r="AA37" i="20"/>
  <c r="AA35" i="20"/>
  <c r="CG13" i="20"/>
  <c r="CG24" i="20"/>
  <c r="CG110" i="20"/>
  <c r="CG73" i="20"/>
  <c r="CG102" i="20"/>
  <c r="CG49" i="20"/>
  <c r="CG104" i="20"/>
  <c r="CG62" i="20"/>
  <c r="AA63" i="20"/>
  <c r="CG22" i="20"/>
  <c r="CG26" i="20"/>
  <c r="CG67" i="20"/>
  <c r="CG11" i="20"/>
  <c r="AA186" i="20"/>
  <c r="CG95" i="20"/>
  <c r="CG79" i="20"/>
  <c r="CG115" i="20"/>
  <c r="CG69" i="20"/>
  <c r="CG106" i="20"/>
  <c r="CG100" i="20"/>
  <c r="CG20" i="20"/>
  <c r="CG12" i="20"/>
  <c r="CG43" i="20"/>
  <c r="CG5" i="20"/>
  <c r="CG19" i="20"/>
  <c r="CG91" i="20"/>
  <c r="CG75" i="20"/>
  <c r="CG114" i="20"/>
  <c r="CG52" i="20"/>
  <c r="CG18" i="20"/>
  <c r="CG113" i="20"/>
  <c r="CG41" i="20"/>
  <c r="CG39" i="20"/>
  <c r="I3" i="21"/>
  <c r="CG87" i="20"/>
  <c r="CG94" i="20"/>
  <c r="AA86" i="20"/>
  <c r="CG72" i="20"/>
  <c r="CG78" i="20"/>
  <c r="CG9" i="20"/>
  <c r="CG111" i="20"/>
  <c r="CG90" i="20"/>
  <c r="CG80" i="20"/>
  <c r="AA65" i="20"/>
  <c r="CG68" i="20"/>
  <c r="CG50" i="20"/>
  <c r="CG120" i="20"/>
  <c r="CG70" i="20"/>
  <c r="CG71" i="20"/>
  <c r="CG112" i="20"/>
  <c r="CG47" i="20"/>
  <c r="CG58" i="20"/>
  <c r="CG54" i="20"/>
  <c r="AA36" i="20"/>
  <c r="CG93" i="20"/>
  <c r="CG74" i="20"/>
  <c r="CG42" i="20"/>
  <c r="CG48" i="20"/>
  <c r="CG56" i="20"/>
  <c r="CG51" i="20"/>
  <c r="CG8" i="20"/>
  <c r="CG121" i="20"/>
  <c r="CG105" i="20"/>
  <c r="CG118" i="20"/>
  <c r="CG89" i="20"/>
  <c r="CG92" i="20"/>
  <c r="CG60" i="20"/>
  <c r="AA38" i="20"/>
  <c r="CG7" i="20"/>
  <c r="CG101" i="20"/>
  <c r="CG23" i="20"/>
  <c r="CG107" i="20"/>
  <c r="CG17" i="20"/>
  <c r="CG59" i="20"/>
  <c r="CG4" i="20"/>
  <c r="CG10" i="20"/>
  <c r="CG76" i="20"/>
  <c r="AH208" i="19"/>
  <c r="AI208" i="19" s="1"/>
  <c r="F208" i="19"/>
  <c r="AF190" i="18"/>
  <c r="Q190" i="18"/>
  <c r="I189" i="5"/>
  <c r="D15" i="24"/>
  <c r="S108" i="20"/>
  <c r="R109" i="21" s="1"/>
  <c r="Q108" i="16"/>
  <c r="D11" i="24"/>
  <c r="S82" i="20"/>
  <c r="R83" i="21" s="1"/>
  <c r="Q82" i="16"/>
  <c r="O231" i="13"/>
  <c r="O30" i="13" s="1"/>
  <c r="O228" i="16"/>
  <c r="P190" i="18"/>
  <c r="E30" i="18"/>
  <c r="E187" i="18"/>
  <c r="AH187" i="18" s="1"/>
  <c r="N23" i="16"/>
  <c r="CK23" i="13"/>
  <c r="E232" i="9"/>
  <c r="D232" i="9"/>
  <c r="W190" i="18"/>
  <c r="L189" i="5"/>
  <c r="G21" i="16"/>
  <c r="CD21" i="13"/>
  <c r="N18" i="16"/>
  <c r="CK18" i="13"/>
  <c r="AH109" i="19"/>
  <c r="AI109" i="19" s="1"/>
  <c r="F109" i="19"/>
  <c r="D84" i="19"/>
  <c r="S31" i="18"/>
  <c r="J30" i="5"/>
  <c r="G232" i="9"/>
  <c r="T190" i="18"/>
  <c r="D14" i="24"/>
  <c r="S96" i="20"/>
  <c r="R97" i="21" s="1"/>
  <c r="Q96" i="16"/>
  <c r="AH15" i="19"/>
  <c r="AI15" i="19" s="1"/>
  <c r="BM225" i="19"/>
  <c r="F15" i="19"/>
  <c r="O190" i="18"/>
  <c r="H189" i="5"/>
  <c r="E30" i="19"/>
  <c r="E209" i="19"/>
  <c r="J232" i="9"/>
  <c r="F46" i="19"/>
  <c r="BM233" i="19"/>
  <c r="D30" i="24"/>
  <c r="N28" i="17"/>
  <c r="F28" i="17"/>
  <c r="Q134" i="16"/>
  <c r="AH176" i="19"/>
  <c r="AI176" i="19" s="1"/>
  <c r="F176" i="19"/>
  <c r="AF37" i="20"/>
  <c r="E3" i="24"/>
  <c r="E21" i="24" s="1"/>
  <c r="E42" i="24" s="1"/>
  <c r="CL80" i="20"/>
  <c r="O2" i="22"/>
  <c r="CL24" i="20"/>
  <c r="CL4" i="20"/>
  <c r="CL2" i="20"/>
  <c r="CL50" i="20"/>
  <c r="CL22" i="20"/>
  <c r="CL6" i="20"/>
  <c r="AF2" i="20"/>
  <c r="CL12" i="20"/>
  <c r="CL18" i="20"/>
  <c r="O169" i="20"/>
  <c r="K153" i="20"/>
  <c r="CL20" i="20"/>
  <c r="CL10" i="20"/>
  <c r="AF38" i="20"/>
  <c r="CL8" i="20"/>
  <c r="AF186" i="20"/>
  <c r="CL121" i="20"/>
  <c r="CL105" i="20"/>
  <c r="CL56" i="20"/>
  <c r="CL93" i="20"/>
  <c r="CL19" i="20"/>
  <c r="CL54" i="20"/>
  <c r="CL5" i="20"/>
  <c r="N3" i="21"/>
  <c r="CL112" i="20"/>
  <c r="CL104" i="20"/>
  <c r="CL52" i="20"/>
  <c r="CL89" i="20"/>
  <c r="CL66" i="20"/>
  <c r="CL47" i="20"/>
  <c r="AF36" i="20"/>
  <c r="CL11" i="20"/>
  <c r="CL100" i="20"/>
  <c r="CL48" i="20"/>
  <c r="CL87" i="20"/>
  <c r="CL62" i="20"/>
  <c r="AF88" i="20"/>
  <c r="CL21" i="20"/>
  <c r="CL78" i="20"/>
  <c r="CL107" i="20"/>
  <c r="CL58" i="20"/>
  <c r="AF86" i="20"/>
  <c r="AF65" i="20"/>
  <c r="CL17" i="20"/>
  <c r="CL74" i="20"/>
  <c r="AF98" i="20"/>
  <c r="CL101" i="20"/>
  <c r="CL120" i="20"/>
  <c r="CL91" i="20"/>
  <c r="CL42" i="20"/>
  <c r="CL94" i="20"/>
  <c r="CL70" i="20"/>
  <c r="CL77" i="20"/>
  <c r="CL72" i="20"/>
  <c r="CL53" i="20"/>
  <c r="AF35" i="20"/>
  <c r="CL122" i="20"/>
  <c r="CL90" i="20"/>
  <c r="CL113" i="20"/>
  <c r="CL73" i="20"/>
  <c r="CL114" i="20"/>
  <c r="CL67" i="20"/>
  <c r="CL95" i="20"/>
  <c r="CL26" i="20"/>
  <c r="CL57" i="20"/>
  <c r="CL40" i="20"/>
  <c r="CL118" i="20"/>
  <c r="CL69" i="20"/>
  <c r="CL75" i="20"/>
  <c r="CL55" i="20"/>
  <c r="CL106" i="20"/>
  <c r="CL111" i="20"/>
  <c r="CL71" i="20"/>
  <c r="AF63" i="20"/>
  <c r="CL61" i="20"/>
  <c r="CL51" i="20"/>
  <c r="CL41" i="20"/>
  <c r="CL7" i="20"/>
  <c r="CL102" i="20"/>
  <c r="CL92" i="20"/>
  <c r="CL119" i="20"/>
  <c r="CL110" i="20"/>
  <c r="CL43" i="20"/>
  <c r="CL25" i="20"/>
  <c r="CL115" i="20"/>
  <c r="CL64" i="20"/>
  <c r="CL79" i="20"/>
  <c r="CL103" i="20"/>
  <c r="CL49" i="20"/>
  <c r="CL39" i="20"/>
  <c r="CL68" i="20"/>
  <c r="CL13" i="20"/>
  <c r="CL23" i="20"/>
  <c r="CL60" i="20"/>
  <c r="CL76" i="20"/>
  <c r="CL99" i="20"/>
  <c r="CL59" i="20"/>
  <c r="CL9" i="20"/>
  <c r="CL44" i="20"/>
  <c r="M127" i="19"/>
  <c r="M149" i="19"/>
  <c r="AA127" i="19"/>
  <c r="AA149" i="19"/>
  <c r="AH124" i="19"/>
  <c r="AI124" i="19" s="1"/>
  <c r="F124" i="19"/>
  <c r="G19" i="16"/>
  <c r="CD19" i="13"/>
  <c r="C28" i="9"/>
  <c r="CM27" i="6"/>
  <c r="R83" i="12"/>
  <c r="R83" i="15" s="1"/>
  <c r="Q83" i="15"/>
  <c r="CI27" i="6"/>
  <c r="AG187" i="18"/>
  <c r="N24" i="16"/>
  <c r="CK24" i="13"/>
  <c r="AD190" i="18"/>
  <c r="H26" i="16"/>
  <c r="CE26" i="13"/>
  <c r="K232" i="9"/>
  <c r="G18" i="16"/>
  <c r="CD18" i="13"/>
  <c r="BM211" i="18"/>
  <c r="F46" i="18"/>
  <c r="AH46" i="18"/>
  <c r="AI46" i="18" s="1"/>
  <c r="K127" i="19"/>
  <c r="K149" i="19"/>
  <c r="AE190" i="18"/>
  <c r="P189" i="5"/>
  <c r="F83" i="19"/>
  <c r="BM237" i="19"/>
  <c r="AH83" i="19"/>
  <c r="AI83" i="19" s="1"/>
  <c r="N17" i="16"/>
  <c r="CK17" i="13"/>
  <c r="CF44" i="20"/>
  <c r="I2" i="22"/>
  <c r="CF42" i="20"/>
  <c r="CF12" i="20"/>
  <c r="CF24" i="20"/>
  <c r="CF10" i="20"/>
  <c r="CF8" i="20"/>
  <c r="CF5" i="20"/>
  <c r="CF4" i="20"/>
  <c r="I169" i="20"/>
  <c r="CF2" i="20"/>
  <c r="CF6" i="20"/>
  <c r="Z2" i="20"/>
  <c r="CF22" i="20"/>
  <c r="CF26" i="20"/>
  <c r="Z36" i="20"/>
  <c r="CF100" i="20"/>
  <c r="CF107" i="20"/>
  <c r="Z88" i="20"/>
  <c r="CF105" i="20"/>
  <c r="CF69" i="20"/>
  <c r="CF51" i="20"/>
  <c r="CF18" i="20"/>
  <c r="CF120" i="20"/>
  <c r="CF122" i="20"/>
  <c r="CF112" i="20"/>
  <c r="CF66" i="20"/>
  <c r="CF101" i="20"/>
  <c r="CF48" i="20"/>
  <c r="CF61" i="20"/>
  <c r="CF43" i="20"/>
  <c r="CF70" i="20"/>
  <c r="CF40" i="20"/>
  <c r="CF103" i="20"/>
  <c r="CF62" i="20"/>
  <c r="Z63" i="20"/>
  <c r="CF39" i="20"/>
  <c r="CF56" i="20"/>
  <c r="Z35" i="20"/>
  <c r="CF106" i="20"/>
  <c r="CF58" i="20"/>
  <c r="CF115" i="20"/>
  <c r="CF64" i="20"/>
  <c r="CF59" i="20"/>
  <c r="CF49" i="20"/>
  <c r="CF80" i="20"/>
  <c r="CF102" i="20"/>
  <c r="CF54" i="20"/>
  <c r="CF60" i="20"/>
  <c r="CF74" i="20"/>
  <c r="CF47" i="20"/>
  <c r="CF19" i="20"/>
  <c r="CF68" i="20"/>
  <c r="CF119" i="20"/>
  <c r="CF76" i="20"/>
  <c r="CF50" i="20"/>
  <c r="Z98" i="20"/>
  <c r="CF57" i="20"/>
  <c r="Z37" i="20"/>
  <c r="CF11" i="20"/>
  <c r="CF72" i="20"/>
  <c r="CF79" i="20"/>
  <c r="CF73" i="20"/>
  <c r="CF110" i="20"/>
  <c r="CF41" i="20"/>
  <c r="CF7" i="20"/>
  <c r="CF17" i="20"/>
  <c r="CF75" i="20"/>
  <c r="CF113" i="20"/>
  <c r="CF121" i="20"/>
  <c r="Z65" i="20"/>
  <c r="CF93" i="20"/>
  <c r="CF25" i="20"/>
  <c r="CF20" i="20"/>
  <c r="Z186" i="20"/>
  <c r="CF71" i="20"/>
  <c r="Z86" i="20"/>
  <c r="CF114" i="20"/>
  <c r="CF89" i="20"/>
  <c r="Z38" i="20"/>
  <c r="CF13" i="20"/>
  <c r="H3" i="21"/>
  <c r="CF111" i="20"/>
  <c r="CF118" i="20"/>
  <c r="CF67" i="20"/>
  <c r="CF78" i="20"/>
  <c r="CF87" i="20"/>
  <c r="CF52" i="20"/>
  <c r="CF9" i="20"/>
  <c r="CF92" i="20"/>
  <c r="CF94" i="20"/>
  <c r="CF95" i="20"/>
  <c r="CF77" i="20"/>
  <c r="CF23" i="20"/>
  <c r="CF99" i="20"/>
  <c r="CF55" i="20"/>
  <c r="CF104" i="20"/>
  <c r="CF90" i="20"/>
  <c r="CF91" i="20"/>
  <c r="CF21" i="20"/>
  <c r="CF53" i="20"/>
  <c r="D45" i="24"/>
  <c r="Q227" i="16"/>
  <c r="M190" i="18"/>
  <c r="G189" i="5"/>
  <c r="F231" i="13"/>
  <c r="F30" i="13" s="1"/>
  <c r="F228" i="16"/>
  <c r="N20" i="16"/>
  <c r="CK20" i="13"/>
  <c r="K17" i="16"/>
  <c r="CH17" i="13"/>
  <c r="L2" i="22"/>
  <c r="CI2" i="20"/>
  <c r="AC2" i="20"/>
  <c r="K3" i="21"/>
  <c r="CI87" i="20"/>
  <c r="CI71" i="20"/>
  <c r="CI78" i="20"/>
  <c r="CI49" i="20"/>
  <c r="CI100" i="20"/>
  <c r="CI60" i="20"/>
  <c r="CI52" i="20"/>
  <c r="AC186" i="20"/>
  <c r="CI107" i="20"/>
  <c r="CI74" i="20"/>
  <c r="CI113" i="20"/>
  <c r="AC98" i="20"/>
  <c r="CI55" i="20"/>
  <c r="CI72" i="20"/>
  <c r="CI58" i="20"/>
  <c r="CI50" i="20"/>
  <c r="AC38" i="20"/>
  <c r="CI41" i="20"/>
  <c r="L169" i="20"/>
  <c r="CI103" i="20"/>
  <c r="CI70" i="20"/>
  <c r="CI112" i="20"/>
  <c r="CI94" i="20"/>
  <c r="CI76" i="20"/>
  <c r="CI48" i="20"/>
  <c r="AC65" i="20"/>
  <c r="CI56" i="20"/>
  <c r="CI24" i="20"/>
  <c r="CI23" i="20"/>
  <c r="CI9" i="20"/>
  <c r="CI8" i="20"/>
  <c r="CI99" i="20"/>
  <c r="CI90" i="20"/>
  <c r="CI54" i="20"/>
  <c r="CI4" i="20"/>
  <c r="CI121" i="20"/>
  <c r="CI106" i="20"/>
  <c r="CI80" i="20"/>
  <c r="CI73" i="20"/>
  <c r="CI59" i="20"/>
  <c r="CI43" i="20"/>
  <c r="CI7" i="20"/>
  <c r="CI66" i="20"/>
  <c r="CI122" i="20"/>
  <c r="CI114" i="20"/>
  <c r="CI77" i="20"/>
  <c r="CI111" i="20"/>
  <c r="CI69" i="20"/>
  <c r="CI44" i="20"/>
  <c r="CI51" i="20"/>
  <c r="CI25" i="20"/>
  <c r="CI47" i="20"/>
  <c r="CI118" i="20"/>
  <c r="AC86" i="20"/>
  <c r="CI105" i="20"/>
  <c r="CI40" i="20"/>
  <c r="AC36" i="20"/>
  <c r="CI64" i="20"/>
  <c r="CI13" i="20"/>
  <c r="CI26" i="20"/>
  <c r="CI115" i="20"/>
  <c r="CI93" i="20"/>
  <c r="CI101" i="20"/>
  <c r="CI68" i="20"/>
  <c r="AC37" i="20"/>
  <c r="CI42" i="20"/>
  <c r="CI62" i="20"/>
  <c r="CI39" i="20"/>
  <c r="CI21" i="20"/>
  <c r="CI119" i="20"/>
  <c r="CI120" i="20"/>
  <c r="CI89" i="20"/>
  <c r="CI67" i="20"/>
  <c r="CI22" i="20"/>
  <c r="CI17" i="20"/>
  <c r="CI110" i="20"/>
  <c r="AC88" i="20"/>
  <c r="CI61" i="20"/>
  <c r="CI20" i="20"/>
  <c r="CI12" i="20"/>
  <c r="CI10" i="20"/>
  <c r="AC35" i="20"/>
  <c r="CI19" i="20"/>
  <c r="CI95" i="20"/>
  <c r="CI79" i="20"/>
  <c r="CI57" i="20"/>
  <c r="AC63" i="20"/>
  <c r="CI92" i="20"/>
  <c r="CI6" i="20"/>
  <c r="CI11" i="20"/>
  <c r="CI18" i="20"/>
  <c r="CI91" i="20"/>
  <c r="CI75" i="20"/>
  <c r="CI5" i="20"/>
  <c r="CI102" i="20"/>
  <c r="CI53" i="20"/>
  <c r="CI104" i="20"/>
  <c r="AG84" i="18"/>
  <c r="D84" i="18"/>
  <c r="S149" i="19"/>
  <c r="S127" i="19"/>
  <c r="F19" i="16"/>
  <c r="CC19" i="13"/>
  <c r="I22" i="16"/>
  <c r="CF22" i="13"/>
  <c r="L30" i="16"/>
  <c r="L231" i="16"/>
  <c r="O232" i="9"/>
  <c r="I20" i="16"/>
  <c r="G22" i="16"/>
  <c r="CD22" i="13"/>
  <c r="D83" i="16"/>
  <c r="N19" i="16"/>
  <c r="CK19" i="13"/>
  <c r="BM203" i="18"/>
  <c r="F15" i="18"/>
  <c r="AH15" i="18"/>
  <c r="AI15" i="18" s="1"/>
  <c r="AS27" i="22"/>
  <c r="AR27" i="22"/>
  <c r="AR27" i="20"/>
  <c r="AS27" i="20"/>
  <c r="AS27" i="6"/>
  <c r="AR27" i="6"/>
  <c r="R27" i="5"/>
  <c r="Y127" i="19"/>
  <c r="Y149" i="19"/>
  <c r="N31" i="9"/>
  <c r="H24" i="16"/>
  <c r="CE24" i="13"/>
  <c r="N190" i="18"/>
  <c r="Y190" i="18"/>
  <c r="M189" i="5"/>
  <c r="AH142" i="18"/>
  <c r="AI142" i="18" s="1"/>
  <c r="F142" i="18"/>
  <c r="U149" i="19"/>
  <c r="U127" i="19"/>
  <c r="AH28" i="19"/>
  <c r="L190" i="18"/>
  <c r="R29" i="3"/>
  <c r="C5" i="24"/>
  <c r="S29" i="13"/>
  <c r="S29" i="16" s="1"/>
  <c r="S29" i="6"/>
  <c r="R30" i="9" s="1"/>
  <c r="Q29" i="5"/>
  <c r="CH18" i="13"/>
  <c r="K18" i="16"/>
  <c r="E21" i="16"/>
  <c r="CC17" i="20"/>
  <c r="CC2" i="20"/>
  <c r="F2" i="22"/>
  <c r="W2" i="20"/>
  <c r="CC105" i="20"/>
  <c r="CC95" i="20"/>
  <c r="CC119" i="20"/>
  <c r="CC9" i="20"/>
  <c r="CC101" i="20"/>
  <c r="CC91" i="20"/>
  <c r="CC106" i="20"/>
  <c r="W35" i="20"/>
  <c r="W63" i="20"/>
  <c r="CC121" i="20"/>
  <c r="CC120" i="20"/>
  <c r="CC87" i="20"/>
  <c r="W86" i="20"/>
  <c r="CC102" i="20"/>
  <c r="CC94" i="20"/>
  <c r="CC104" i="20"/>
  <c r="CC64" i="20"/>
  <c r="CC26" i="20"/>
  <c r="CC50" i="20"/>
  <c r="W98" i="20"/>
  <c r="W88" i="20"/>
  <c r="CC74" i="20"/>
  <c r="CC90" i="20"/>
  <c r="CC100" i="20"/>
  <c r="W38" i="20"/>
  <c r="CC44" i="20"/>
  <c r="CC25" i="20"/>
  <c r="CC6" i="20"/>
  <c r="CC114" i="20"/>
  <c r="CC73" i="20"/>
  <c r="CC67" i="20"/>
  <c r="CC23" i="20"/>
  <c r="CC70" i="20"/>
  <c r="CC52" i="20"/>
  <c r="CC49" i="20"/>
  <c r="CC7" i="20"/>
  <c r="W186" i="20"/>
  <c r="CC80" i="20"/>
  <c r="CC59" i="20"/>
  <c r="CC61" i="20"/>
  <c r="CC79" i="20"/>
  <c r="CC66" i="20"/>
  <c r="CC22" i="20"/>
  <c r="CC58" i="20"/>
  <c r="CC43" i="20"/>
  <c r="W36" i="20"/>
  <c r="CC5" i="20"/>
  <c r="CC20" i="20"/>
  <c r="CC113" i="20"/>
  <c r="CC76" i="20"/>
  <c r="CC55" i="20"/>
  <c r="CC57" i="20"/>
  <c r="CC71" i="20"/>
  <c r="CC62" i="20"/>
  <c r="CC12" i="20"/>
  <c r="CC21" i="20"/>
  <c r="CC39" i="20"/>
  <c r="CC72" i="20"/>
  <c r="CC51" i="20"/>
  <c r="CC112" i="20"/>
  <c r="CC111" i="20"/>
  <c r="CC8" i="20"/>
  <c r="CC69" i="20"/>
  <c r="CC19" i="20"/>
  <c r="CC4" i="20"/>
  <c r="CC93" i="20"/>
  <c r="CC68" i="20"/>
  <c r="CC107" i="20"/>
  <c r="CC47" i="20"/>
  <c r="CC42" i="20"/>
  <c r="CC56" i="20"/>
  <c r="CC41" i="20"/>
  <c r="CC11" i="20"/>
  <c r="CC89" i="20"/>
  <c r="CC122" i="20"/>
  <c r="CC103" i="20"/>
  <c r="CC78" i="20"/>
  <c r="CC75" i="20"/>
  <c r="W65" i="20"/>
  <c r="CC60" i="20"/>
  <c r="CC18" i="20"/>
  <c r="W37" i="20"/>
  <c r="CC48" i="20"/>
  <c r="CC77" i="20"/>
  <c r="CC13" i="20"/>
  <c r="CC54" i="20"/>
  <c r="E3" i="21"/>
  <c r="CC24" i="20"/>
  <c r="CC53" i="20"/>
  <c r="CC110" i="20"/>
  <c r="CC118" i="20"/>
  <c r="CC99" i="20"/>
  <c r="CC10" i="20"/>
  <c r="CC92" i="20"/>
  <c r="CC40" i="20"/>
  <c r="CC115" i="20"/>
  <c r="F169" i="20"/>
  <c r="M25" i="16"/>
  <c r="CJ25" i="13"/>
  <c r="I231" i="13"/>
  <c r="I30" i="13" s="1"/>
  <c r="I228" i="16"/>
  <c r="D18" i="24"/>
  <c r="S123" i="20"/>
  <c r="R124" i="21" s="1"/>
  <c r="Q123" i="16"/>
  <c r="I190" i="18"/>
  <c r="E189" i="5"/>
  <c r="F124" i="18"/>
  <c r="AH124" i="18"/>
  <c r="AI124" i="18" s="1"/>
  <c r="G17" i="16"/>
  <c r="CD17" i="13"/>
  <c r="AI28" i="18"/>
  <c r="R186" i="3"/>
  <c r="R186" i="5" s="1"/>
  <c r="S228" i="22"/>
  <c r="R229" i="23" s="1"/>
  <c r="C46" i="24"/>
  <c r="S228" i="20"/>
  <c r="R229" i="21" s="1"/>
  <c r="S228" i="16"/>
  <c r="S228" i="13"/>
  <c r="Q186" i="5"/>
  <c r="S228" i="6"/>
  <c r="R229" i="9" s="1"/>
  <c r="G190" i="18"/>
  <c r="D189" i="5"/>
  <c r="H190" i="18"/>
  <c r="J190" i="18"/>
  <c r="D43" i="24"/>
  <c r="Q183" i="16"/>
  <c r="N25" i="16"/>
  <c r="CK25" i="13"/>
  <c r="L232" i="9"/>
  <c r="G24" i="16"/>
  <c r="CD24" i="13"/>
  <c r="G20" i="16"/>
  <c r="CD20" i="13"/>
  <c r="AH164" i="19"/>
  <c r="AI164" i="19" s="1"/>
  <c r="F164" i="19"/>
  <c r="N2" i="22"/>
  <c r="CK64" i="20"/>
  <c r="CK21" i="20"/>
  <c r="N169" i="20"/>
  <c r="CK5" i="20"/>
  <c r="CK4" i="20"/>
  <c r="CK6" i="20"/>
  <c r="CK23" i="20"/>
  <c r="AE38" i="20"/>
  <c r="CK42" i="20"/>
  <c r="CK2" i="20"/>
  <c r="AE2" i="20"/>
  <c r="M3" i="21"/>
  <c r="CK114" i="20"/>
  <c r="CK77" i="20"/>
  <c r="CK24" i="20"/>
  <c r="CK26" i="20"/>
  <c r="AE86" i="20"/>
  <c r="CK80" i="20"/>
  <c r="CK62" i="20"/>
  <c r="CK41" i="20"/>
  <c r="CK8" i="20"/>
  <c r="CK11" i="20"/>
  <c r="CK106" i="20"/>
  <c r="CK110" i="20"/>
  <c r="CK79" i="20"/>
  <c r="CK102" i="20"/>
  <c r="CK95" i="20"/>
  <c r="AE186" i="20"/>
  <c r="CK75" i="20"/>
  <c r="CK121" i="20"/>
  <c r="CK91" i="20"/>
  <c r="CK94" i="20"/>
  <c r="CK105" i="20"/>
  <c r="CK71" i="20"/>
  <c r="CK113" i="20"/>
  <c r="CK101" i="20"/>
  <c r="CK92" i="20"/>
  <c r="CK61" i="20"/>
  <c r="CK107" i="20"/>
  <c r="CK76" i="20"/>
  <c r="CK57" i="20"/>
  <c r="AE63" i="20"/>
  <c r="CK56" i="20"/>
  <c r="AE35" i="20"/>
  <c r="CK103" i="20"/>
  <c r="CK104" i="20"/>
  <c r="CK59" i="20"/>
  <c r="CK99" i="20"/>
  <c r="CK100" i="20"/>
  <c r="AE88" i="20"/>
  <c r="CK50" i="20"/>
  <c r="AE36" i="20"/>
  <c r="CK13" i="20"/>
  <c r="AE98" i="20"/>
  <c r="CK73" i="20"/>
  <c r="CK66" i="20"/>
  <c r="AE65" i="20"/>
  <c r="CK51" i="20"/>
  <c r="CK67" i="20"/>
  <c r="CK111" i="20"/>
  <c r="CK90" i="20"/>
  <c r="CK58" i="20"/>
  <c r="CK55" i="20"/>
  <c r="CK53" i="20"/>
  <c r="CK43" i="20"/>
  <c r="CK60" i="20"/>
  <c r="CK49" i="20"/>
  <c r="CK10" i="20"/>
  <c r="CK115" i="20"/>
  <c r="CK74" i="20"/>
  <c r="CK54" i="20"/>
  <c r="CK44" i="20"/>
  <c r="CK39" i="20"/>
  <c r="CK47" i="20"/>
  <c r="CK25" i="20"/>
  <c r="CK119" i="20"/>
  <c r="CK78" i="20"/>
  <c r="CK40" i="20"/>
  <c r="CK18" i="20"/>
  <c r="CK48" i="20"/>
  <c r="CK52" i="20"/>
  <c r="CK112" i="20"/>
  <c r="CK120" i="20"/>
  <c r="CK69" i="20"/>
  <c r="CK72" i="20"/>
  <c r="AE37" i="20"/>
  <c r="CK19" i="20"/>
  <c r="CK122" i="20"/>
  <c r="CK93" i="20"/>
  <c r="CK87" i="20"/>
  <c r="CK22" i="20"/>
  <c r="CK7" i="20"/>
  <c r="CK17" i="20"/>
  <c r="CK118" i="20"/>
  <c r="CK89" i="20"/>
  <c r="CK68" i="20"/>
  <c r="CK20" i="20"/>
  <c r="CK12" i="20"/>
  <c r="CK70" i="20"/>
  <c r="CK9" i="20"/>
  <c r="K2" i="22"/>
  <c r="CH48" i="20"/>
  <c r="CH20" i="20"/>
  <c r="AB37" i="20"/>
  <c r="CH54" i="20"/>
  <c r="CH18" i="20"/>
  <c r="CH4" i="20"/>
  <c r="CH2" i="20"/>
  <c r="AB35" i="20"/>
  <c r="CH26" i="20"/>
  <c r="CH7" i="20"/>
  <c r="K169" i="20"/>
  <c r="AB2" i="20"/>
  <c r="CH120" i="20"/>
  <c r="CH100" i="20"/>
  <c r="AB86" i="20"/>
  <c r="CH92" i="20"/>
  <c r="CH77" i="20"/>
  <c r="CH87" i="20"/>
  <c r="CH67" i="20"/>
  <c r="CH47" i="20"/>
  <c r="CH17" i="20"/>
  <c r="CH113" i="20"/>
  <c r="CH119" i="20"/>
  <c r="CH75" i="20"/>
  <c r="CH78" i="20"/>
  <c r="CH122" i="20"/>
  <c r="CH80" i="20"/>
  <c r="CH70" i="20"/>
  <c r="AB65" i="20"/>
  <c r="CH93" i="20"/>
  <c r="CH59" i="20"/>
  <c r="CH42" i="20"/>
  <c r="CH13" i="20"/>
  <c r="CH44" i="20"/>
  <c r="CH56" i="20"/>
  <c r="CH62" i="20"/>
  <c r="J3" i="21"/>
  <c r="CH72" i="20"/>
  <c r="CH103" i="20"/>
  <c r="CH114" i="20"/>
  <c r="CH102" i="20"/>
  <c r="CH89" i="20"/>
  <c r="CH118" i="20"/>
  <c r="CH99" i="20"/>
  <c r="CH95" i="20"/>
  <c r="CH79" i="20"/>
  <c r="AB38" i="20"/>
  <c r="CH22" i="20"/>
  <c r="CH21" i="20"/>
  <c r="CH12" i="20"/>
  <c r="AB36" i="20"/>
  <c r="CH76" i="20"/>
  <c r="CH121" i="20"/>
  <c r="CH55" i="20"/>
  <c r="CH9" i="20"/>
  <c r="CH60" i="20"/>
  <c r="CH51" i="20"/>
  <c r="CH104" i="20"/>
  <c r="CH111" i="20"/>
  <c r="CH73" i="20"/>
  <c r="CH68" i="20"/>
  <c r="CH53" i="20"/>
  <c r="CH11" i="20"/>
  <c r="CH10" i="20"/>
  <c r="AB186" i="20"/>
  <c r="CH71" i="20"/>
  <c r="AB63" i="20"/>
  <c r="CH69" i="20"/>
  <c r="CH64" i="20"/>
  <c r="CH61" i="20"/>
  <c r="CH94" i="20"/>
  <c r="CH105" i="20"/>
  <c r="CH50" i="20"/>
  <c r="CH90" i="20"/>
  <c r="AB88" i="20"/>
  <c r="CH101" i="20"/>
  <c r="CH49" i="20"/>
  <c r="CH66" i="20"/>
  <c r="CH19" i="20"/>
  <c r="CH43" i="20"/>
  <c r="CH107" i="20"/>
  <c r="CH40" i="20"/>
  <c r="CH52" i="20"/>
  <c r="CH91" i="20"/>
  <c r="CH110" i="20"/>
  <c r="CH23" i="20"/>
  <c r="CH8" i="20"/>
  <c r="CH115" i="20"/>
  <c r="CH106" i="20"/>
  <c r="CH57" i="20"/>
  <c r="CH112" i="20"/>
  <c r="CH39" i="20"/>
  <c r="CH74" i="20"/>
  <c r="CH41" i="20"/>
  <c r="CH5" i="20"/>
  <c r="CH24" i="20"/>
  <c r="AB98" i="20"/>
  <c r="CH25" i="20"/>
  <c r="CH58" i="20"/>
  <c r="CH6" i="20"/>
  <c r="G30" i="16"/>
  <c r="G231" i="16"/>
  <c r="C232" i="9"/>
  <c r="F41" i="17"/>
  <c r="K155" i="16"/>
  <c r="E19" i="16"/>
  <c r="F97" i="19"/>
  <c r="AH97" i="19"/>
  <c r="AI97" i="19" s="1"/>
  <c r="CE64" i="22"/>
  <c r="CE87" i="22"/>
  <c r="AS182" i="22"/>
  <c r="AR182" i="22"/>
  <c r="AS182" i="20"/>
  <c r="AR182" i="20"/>
  <c r="AS182" i="6"/>
  <c r="AR182" i="6"/>
  <c r="R141" i="5"/>
  <c r="AR25" i="6"/>
  <c r="AC127" i="19"/>
  <c r="AC149" i="19"/>
  <c r="CD44" i="20"/>
  <c r="G2" i="22"/>
  <c r="CD40" i="20"/>
  <c r="CD61" i="20"/>
  <c r="X2" i="20"/>
  <c r="CD24" i="20"/>
  <c r="CD8" i="20"/>
  <c r="G169" i="20"/>
  <c r="X35" i="20"/>
  <c r="CD2" i="20"/>
  <c r="CD9" i="20"/>
  <c r="CD26" i="20"/>
  <c r="CD5" i="20"/>
  <c r="CD20" i="20"/>
  <c r="CD72" i="20"/>
  <c r="X86" i="20"/>
  <c r="CD119" i="20"/>
  <c r="CD51" i="20"/>
  <c r="CD41" i="20"/>
  <c r="X36" i="20"/>
  <c r="CD10" i="20"/>
  <c r="X37" i="20"/>
  <c r="CD49" i="20"/>
  <c r="CD118" i="20"/>
  <c r="CD121" i="20"/>
  <c r="CD107" i="20"/>
  <c r="CD79" i="20"/>
  <c r="CD43" i="20"/>
  <c r="X38" i="20"/>
  <c r="CD25" i="20"/>
  <c r="CD12" i="20"/>
  <c r="CD120" i="20"/>
  <c r="CD112" i="20"/>
  <c r="CD80" i="20"/>
  <c r="CD69" i="20"/>
  <c r="X98" i="20"/>
  <c r="CD71" i="20"/>
  <c r="CD39" i="20"/>
  <c r="CD13" i="20"/>
  <c r="CD17" i="20"/>
  <c r="CD76" i="20"/>
  <c r="CD104" i="20"/>
  <c r="CD78" i="20"/>
  <c r="CD66" i="20"/>
  <c r="CD94" i="20"/>
  <c r="CD93" i="20"/>
  <c r="CD23" i="20"/>
  <c r="CD42" i="20"/>
  <c r="F3" i="21"/>
  <c r="CD106" i="20"/>
  <c r="CD110" i="20"/>
  <c r="CD100" i="20"/>
  <c r="CD74" i="20"/>
  <c r="CD68" i="20"/>
  <c r="CD62" i="20"/>
  <c r="CD90" i="20"/>
  <c r="CD89" i="20"/>
  <c r="CD19" i="20"/>
  <c r="CD102" i="20"/>
  <c r="CD95" i="20"/>
  <c r="CD70" i="20"/>
  <c r="CD58" i="20"/>
  <c r="CD11" i="20"/>
  <c r="CD59" i="20"/>
  <c r="CD91" i="20"/>
  <c r="X63" i="20"/>
  <c r="CD54" i="20"/>
  <c r="CD73" i="20"/>
  <c r="CD64" i="20"/>
  <c r="CD7" i="20"/>
  <c r="CD53" i="20"/>
  <c r="CD6" i="20"/>
  <c r="CD22" i="20"/>
  <c r="CD87" i="20"/>
  <c r="CD103" i="20"/>
  <c r="CD50" i="20"/>
  <c r="CD77" i="20"/>
  <c r="CD60" i="20"/>
  <c r="CD55" i="20"/>
  <c r="CD4" i="20"/>
  <c r="CD111" i="20"/>
  <c r="CD115" i="20"/>
  <c r="CD99" i="20"/>
  <c r="X65" i="20"/>
  <c r="CD56" i="20"/>
  <c r="CD21" i="20"/>
  <c r="CD48" i="20"/>
  <c r="CD122" i="20"/>
  <c r="X186" i="20"/>
  <c r="CD92" i="20"/>
  <c r="CD52" i="20"/>
  <c r="CD18" i="20"/>
  <c r="CD67" i="20"/>
  <c r="CD114" i="20"/>
  <c r="CD105" i="20"/>
  <c r="CD57" i="20"/>
  <c r="CD47" i="20"/>
  <c r="CD113" i="20"/>
  <c r="X88" i="20"/>
  <c r="CD75" i="20"/>
  <c r="CD101" i="20"/>
  <c r="K231" i="13"/>
  <c r="K30" i="13" s="1"/>
  <c r="K228" i="16"/>
  <c r="R29" i="12"/>
  <c r="R29" i="15" s="1"/>
  <c r="Q29" i="15"/>
  <c r="D187" i="18"/>
  <c r="AH97" i="18"/>
  <c r="AI97" i="18" s="1"/>
  <c r="F97" i="18"/>
  <c r="AC190" i="18"/>
  <c r="O189" i="5"/>
  <c r="R190" i="18"/>
  <c r="G26" i="16"/>
  <c r="CD26" i="13"/>
  <c r="AA31" i="18"/>
  <c r="N30" i="5"/>
  <c r="D29" i="16"/>
  <c r="Q149" i="19"/>
  <c r="Q127" i="19"/>
  <c r="F109" i="18"/>
  <c r="AI22" i="6"/>
  <c r="CF21" i="13"/>
  <c r="CG23" i="13"/>
  <c r="CL25" i="13"/>
  <c r="M27" i="13"/>
  <c r="CJ17" i="13"/>
  <c r="CK21" i="13"/>
  <c r="N27" i="13"/>
  <c r="CJ24" i="13"/>
  <c r="CG22" i="13"/>
  <c r="CG20" i="13"/>
  <c r="CH22" i="13"/>
  <c r="CJ22" i="13"/>
  <c r="CJ26" i="13"/>
  <c r="CJ27" i="6"/>
  <c r="CC27" i="6"/>
  <c r="CI24" i="13"/>
  <c r="H27" i="13"/>
  <c r="CE22" i="13"/>
  <c r="CL24" i="13"/>
  <c r="CC18" i="13"/>
  <c r="Q24" i="13"/>
  <c r="P143" i="7"/>
  <c r="G27" i="13"/>
  <c r="CD23" i="13"/>
  <c r="CF25" i="13"/>
  <c r="CG25" i="13"/>
  <c r="CH25" i="13"/>
  <c r="CF19" i="13"/>
  <c r="CJ21" i="13"/>
  <c r="CI22" i="13"/>
  <c r="Q22" i="13"/>
  <c r="Q26" i="13"/>
  <c r="CF26" i="13"/>
  <c r="CH26" i="13"/>
  <c r="CK22" i="13"/>
  <c r="CI26" i="13"/>
  <c r="CI21" i="13"/>
  <c r="I27" i="13"/>
  <c r="CF18" i="13"/>
  <c r="CC26" i="13"/>
  <c r="CF24" i="13"/>
  <c r="CG24" i="13"/>
  <c r="CH24" i="13"/>
  <c r="CL21" i="13"/>
  <c r="CJ23" i="13"/>
  <c r="Q23" i="13"/>
  <c r="Q25" i="13"/>
  <c r="CE25" i="13"/>
  <c r="CI25" i="13"/>
  <c r="CI18" i="13"/>
  <c r="CJ20" i="13"/>
  <c r="B32" i="10"/>
  <c r="F154" i="9"/>
  <c r="J155" i="9"/>
  <c r="F33" i="10"/>
  <c r="P27" i="9"/>
  <c r="P24" i="9"/>
  <c r="P21" i="9"/>
  <c r="P18" i="9"/>
  <c r="O28" i="9"/>
  <c r="I28" i="9"/>
  <c r="E28" i="9"/>
  <c r="P229" i="9"/>
  <c r="N28" i="9"/>
  <c r="Q189" i="12"/>
  <c r="G155" i="13"/>
  <c r="K156" i="13"/>
  <c r="CL17" i="13"/>
  <c r="O27" i="13"/>
  <c r="CF20" i="13"/>
  <c r="Q20" i="13"/>
  <c r="CG19" i="13"/>
  <c r="CG26" i="13"/>
  <c r="K27" i="13"/>
  <c r="CH23" i="13"/>
  <c r="CH19" i="13"/>
  <c r="CI17" i="13"/>
  <c r="L27" i="13"/>
  <c r="K28" i="9"/>
  <c r="CI23" i="13"/>
  <c r="CI19" i="13"/>
  <c r="CG21" i="13"/>
  <c r="E3" i="11"/>
  <c r="CL26" i="13"/>
  <c r="CL23" i="13"/>
  <c r="CL22" i="13"/>
  <c r="CL20" i="13"/>
  <c r="CL19" i="13"/>
  <c r="CL18" i="13"/>
  <c r="P26" i="9"/>
  <c r="P25" i="9"/>
  <c r="P23" i="9"/>
  <c r="P22" i="9"/>
  <c r="P20" i="9"/>
  <c r="P19" i="9"/>
  <c r="CM26" i="13"/>
  <c r="CM25" i="13"/>
  <c r="CM24" i="13"/>
  <c r="CM23" i="13"/>
  <c r="CM22" i="13"/>
  <c r="CM21" i="13"/>
  <c r="CM20" i="13"/>
  <c r="CM19" i="13"/>
  <c r="CM18" i="13"/>
  <c r="CM17" i="13"/>
  <c r="P27" i="13"/>
  <c r="CG17" i="13"/>
  <c r="J27" i="13"/>
  <c r="L28" i="9"/>
  <c r="CC24" i="13"/>
  <c r="Q17" i="13"/>
  <c r="E27" i="13"/>
  <c r="D28" i="9"/>
  <c r="CC17" i="13"/>
  <c r="F27" i="13"/>
  <c r="Q18" i="13"/>
  <c r="Q19" i="13"/>
  <c r="Q21" i="13"/>
  <c r="I232" i="9"/>
  <c r="F232" i="9"/>
  <c r="H232" i="9"/>
  <c r="M232" i="9"/>
  <c r="AI26" i="6"/>
  <c r="R26" i="6"/>
  <c r="Q27" i="9" s="1"/>
  <c r="R23" i="6"/>
  <c r="Q24" i="9" s="1"/>
  <c r="AI23" i="6"/>
  <c r="R20" i="6"/>
  <c r="Q21" i="9" s="1"/>
  <c r="AI20" i="6"/>
  <c r="Q27" i="6"/>
  <c r="R17" i="6"/>
  <c r="Q18" i="9" s="1"/>
  <c r="AI17" i="6"/>
  <c r="Q189" i="3"/>
  <c r="R83" i="3"/>
  <c r="R83" i="5" s="1"/>
  <c r="G212" i="35" l="1"/>
  <c r="L212" i="35"/>
  <c r="J212" i="35"/>
  <c r="K212" i="35"/>
  <c r="I212" i="35"/>
  <c r="P16" i="35"/>
  <c r="H212" i="35"/>
  <c r="CE111" i="22"/>
  <c r="CE93" i="22"/>
  <c r="CE91" i="22"/>
  <c r="CE76" i="22"/>
  <c r="CE73" i="22"/>
  <c r="CE58" i="22"/>
  <c r="CE92" i="22"/>
  <c r="CE5" i="22"/>
  <c r="CE122" i="22"/>
  <c r="CE4" i="22"/>
  <c r="G3" i="23"/>
  <c r="G170" i="23" s="1"/>
  <c r="CE100" i="22"/>
  <c r="CE26" i="22"/>
  <c r="CE25" i="22"/>
  <c r="CE77" i="22"/>
  <c r="Y37" i="22"/>
  <c r="CE80" i="22"/>
  <c r="CE42" i="22"/>
  <c r="CE57" i="22"/>
  <c r="CE104" i="22"/>
  <c r="CE121" i="22"/>
  <c r="Y86" i="22"/>
  <c r="Y35" i="22"/>
  <c r="CE49" i="22"/>
  <c r="CE102" i="22"/>
  <c r="CE6" i="22"/>
  <c r="CE18" i="22"/>
  <c r="CE62" i="22"/>
  <c r="CE9" i="22"/>
  <c r="CE41" i="22"/>
  <c r="CE67" i="22"/>
  <c r="CE99" i="22"/>
  <c r="CE63" i="22"/>
  <c r="CE65" i="22"/>
  <c r="Y98" i="22"/>
  <c r="CE89" i="22"/>
  <c r="CE23" i="22"/>
  <c r="CE113" i="22"/>
  <c r="CE103" i="22"/>
  <c r="CE54" i="22"/>
  <c r="CE105" i="22"/>
  <c r="H169" i="22"/>
  <c r="CE101" i="22"/>
  <c r="CE78" i="22"/>
  <c r="CE39" i="22"/>
  <c r="CE106" i="22"/>
  <c r="CE22" i="22"/>
  <c r="CE17" i="22"/>
  <c r="CE75" i="22"/>
  <c r="CE2" i="22"/>
  <c r="Y36" i="22"/>
  <c r="CE52" i="22"/>
  <c r="Y38" i="22"/>
  <c r="CE44" i="22"/>
  <c r="CE110" i="22"/>
  <c r="CE8" i="22"/>
  <c r="CE47" i="22"/>
  <c r="CE13" i="22"/>
  <c r="CE51" i="22"/>
  <c r="CE11" i="22"/>
  <c r="CE120" i="22"/>
  <c r="CE59" i="22"/>
  <c r="CE69" i="22"/>
  <c r="CE43" i="22"/>
  <c r="CE90" i="22"/>
  <c r="CE61" i="22"/>
  <c r="CE40" i="22"/>
  <c r="Y186" i="22"/>
  <c r="CE118" i="22"/>
  <c r="CE56" i="22"/>
  <c r="CE72" i="22"/>
  <c r="CE68" i="22"/>
  <c r="CE19" i="22"/>
  <c r="CE20" i="22"/>
  <c r="CE7" i="22"/>
  <c r="CE74" i="22"/>
  <c r="CE114" i="22"/>
  <c r="CE79" i="22"/>
  <c r="Y2" i="22"/>
  <c r="CE50" i="22"/>
  <c r="CE53" i="22"/>
  <c r="CE71" i="22"/>
  <c r="CE10" i="22"/>
  <c r="CE60" i="22"/>
  <c r="CE12" i="22"/>
  <c r="CE115" i="22"/>
  <c r="Y88" i="22"/>
  <c r="CE112" i="22"/>
  <c r="CE119" i="22"/>
  <c r="CE21" i="22"/>
  <c r="CE94" i="22"/>
  <c r="CE107" i="22"/>
  <c r="CE70" i="22"/>
  <c r="CE48" i="22"/>
  <c r="CE66" i="22"/>
  <c r="CE55" i="22"/>
  <c r="CE95" i="22"/>
  <c r="CE45" i="20"/>
  <c r="CE123" i="20"/>
  <c r="CE124" i="20" s="1"/>
  <c r="CE96" i="20"/>
  <c r="CE108" i="20"/>
  <c r="CE27" i="20"/>
  <c r="CE14" i="20"/>
  <c r="CE82" i="20"/>
  <c r="CE116" i="20"/>
  <c r="AI18" i="19"/>
  <c r="AI45" i="19"/>
  <c r="M231" i="16"/>
  <c r="M30" i="13"/>
  <c r="M30" i="16" s="1"/>
  <c r="D231" i="16"/>
  <c r="D30" i="13"/>
  <c r="D30" i="16" s="1"/>
  <c r="AX23" i="13"/>
  <c r="AS23" i="20" s="1"/>
  <c r="AR23" i="20"/>
  <c r="AX26" i="13"/>
  <c r="AS26" i="20" s="1"/>
  <c r="AR26" i="20"/>
  <c r="AX24" i="13"/>
  <c r="AS24" i="20" s="1"/>
  <c r="AR24" i="20"/>
  <c r="AX22" i="13"/>
  <c r="AS22" i="20" s="1"/>
  <c r="AR22" i="20"/>
  <c r="AX21" i="13"/>
  <c r="AS21" i="20" s="1"/>
  <c r="R21" i="16"/>
  <c r="AX17" i="13"/>
  <c r="AS17" i="20" s="1"/>
  <c r="AR17" i="20"/>
  <c r="AX19" i="13"/>
  <c r="AS19" i="20" s="1"/>
  <c r="AR19" i="20"/>
  <c r="AX18" i="13"/>
  <c r="AS18" i="20" s="1"/>
  <c r="AR18" i="20"/>
  <c r="AX25" i="13"/>
  <c r="AS25" i="20" s="1"/>
  <c r="AR25" i="20"/>
  <c r="AX20" i="13"/>
  <c r="AS20" i="20" s="1"/>
  <c r="AR20" i="20"/>
  <c r="K156" i="6"/>
  <c r="F137" i="19"/>
  <c r="CD65" i="22"/>
  <c r="CD63" i="22"/>
  <c r="CL63" i="22"/>
  <c r="CL65" i="22"/>
  <c r="CG65" i="22"/>
  <c r="CG63" i="22"/>
  <c r="CH65" i="22"/>
  <c r="CH63" i="22"/>
  <c r="CC65" i="22"/>
  <c r="CC63" i="22"/>
  <c r="CI65" i="22"/>
  <c r="CI63" i="22"/>
  <c r="CJ63" i="22"/>
  <c r="CJ65" i="22"/>
  <c r="CK63" i="22"/>
  <c r="CK65" i="22"/>
  <c r="CF65" i="22"/>
  <c r="CF63" i="22"/>
  <c r="AD31" i="19"/>
  <c r="AB32" i="19"/>
  <c r="Z31" i="19"/>
  <c r="P31" i="19"/>
  <c r="V31" i="19"/>
  <c r="T31" i="19"/>
  <c r="N31" i="19"/>
  <c r="AF31" i="19"/>
  <c r="R31" i="19"/>
  <c r="X31" i="19"/>
  <c r="L31" i="19"/>
  <c r="J31" i="19"/>
  <c r="H31" i="19"/>
  <c r="Q31" i="19"/>
  <c r="O31" i="19"/>
  <c r="AE31" i="19"/>
  <c r="G31" i="19"/>
  <c r="I31" i="19"/>
  <c r="W31" i="19"/>
  <c r="M31" i="19"/>
  <c r="Y31" i="19"/>
  <c r="S31" i="19"/>
  <c r="U31" i="19"/>
  <c r="AC32" i="19"/>
  <c r="K31" i="19"/>
  <c r="AA31" i="19"/>
  <c r="O134" i="17"/>
  <c r="L143" i="17"/>
  <c r="F143" i="17"/>
  <c r="I143" i="17"/>
  <c r="C143" i="17"/>
  <c r="M143" i="17"/>
  <c r="D143" i="17"/>
  <c r="E143" i="17"/>
  <c r="B143" i="17"/>
  <c r="K143" i="17"/>
  <c r="G143" i="17"/>
  <c r="J143" i="17"/>
  <c r="N143" i="17"/>
  <c r="P44" i="16"/>
  <c r="Q44" i="13"/>
  <c r="R44" i="13" s="1"/>
  <c r="P45" i="13"/>
  <c r="AI45" i="13" s="1"/>
  <c r="D11" i="17" s="1"/>
  <c r="CM44" i="13"/>
  <c r="P45" i="9"/>
  <c r="Q45" i="6"/>
  <c r="AI44" i="6"/>
  <c r="R44" i="6"/>
  <c r="Q45" i="9" s="1"/>
  <c r="CM45" i="6"/>
  <c r="O46" i="9"/>
  <c r="BK232" i="19"/>
  <c r="J30" i="9"/>
  <c r="R189" i="12"/>
  <c r="R189" i="15" s="1"/>
  <c r="Q189" i="15"/>
  <c r="F187" i="18"/>
  <c r="F84" i="18"/>
  <c r="F30" i="9"/>
  <c r="AI231" i="13"/>
  <c r="AI187" i="18"/>
  <c r="CK123" i="20"/>
  <c r="CK124" i="20" s="1"/>
  <c r="H30" i="9"/>
  <c r="G30" i="9"/>
  <c r="M30" i="9"/>
  <c r="CD116" i="20"/>
  <c r="CF116" i="20"/>
  <c r="CG116" i="20"/>
  <c r="CH116" i="20"/>
  <c r="CI108" i="20"/>
  <c r="CD96" i="20"/>
  <c r="CJ96" i="20"/>
  <c r="CK27" i="20"/>
  <c r="E27" i="16"/>
  <c r="AI27" i="13"/>
  <c r="AI84" i="18"/>
  <c r="Q231" i="13"/>
  <c r="CC27" i="13"/>
  <c r="CD27" i="13"/>
  <c r="P29" i="13"/>
  <c r="P27" i="16"/>
  <c r="CH27" i="13"/>
  <c r="H29" i="13"/>
  <c r="H27" i="16"/>
  <c r="N29" i="13"/>
  <c r="N27" i="16"/>
  <c r="CD82" i="20"/>
  <c r="S21" i="20"/>
  <c r="R22" i="21" s="1"/>
  <c r="Q21" i="16"/>
  <c r="S17" i="20"/>
  <c r="R18" i="21" s="1"/>
  <c r="Q17" i="16"/>
  <c r="C30" i="9"/>
  <c r="M31" i="9"/>
  <c r="CM27" i="13"/>
  <c r="S24" i="20"/>
  <c r="R25" i="21" s="1"/>
  <c r="Q24" i="16"/>
  <c r="AA32" i="18"/>
  <c r="N31" i="5"/>
  <c r="D46" i="24"/>
  <c r="Q228" i="16"/>
  <c r="CD14" i="20"/>
  <c r="S19" i="20"/>
  <c r="R20" i="21" s="1"/>
  <c r="Q19" i="16"/>
  <c r="S18" i="20"/>
  <c r="R19" i="21" s="1"/>
  <c r="Q18" i="16"/>
  <c r="H31" i="9"/>
  <c r="K29" i="13"/>
  <c r="K27" i="16"/>
  <c r="O29" i="13"/>
  <c r="O27" i="16"/>
  <c r="M29" i="13"/>
  <c r="M27" i="16"/>
  <c r="R31" i="18"/>
  <c r="I30" i="15"/>
  <c r="CH96" i="20"/>
  <c r="CH14" i="20"/>
  <c r="O30" i="16"/>
  <c r="O231" i="16"/>
  <c r="G31" i="18"/>
  <c r="D30" i="5"/>
  <c r="H31" i="18"/>
  <c r="D30" i="15"/>
  <c r="S25" i="20"/>
  <c r="R26" i="21" s="1"/>
  <c r="Q25" i="16"/>
  <c r="E31" i="9"/>
  <c r="R189" i="3"/>
  <c r="R189" i="5" s="1"/>
  <c r="C49" i="24"/>
  <c r="S231" i="22"/>
  <c r="R232" i="23" s="1"/>
  <c r="S231" i="20"/>
  <c r="R232" i="21" s="1"/>
  <c r="S231" i="16"/>
  <c r="S231" i="13"/>
  <c r="S231" i="6"/>
  <c r="R232" i="9" s="1"/>
  <c r="Q189" i="5"/>
  <c r="F31" i="9"/>
  <c r="F29" i="13"/>
  <c r="F27" i="16"/>
  <c r="G29" i="13"/>
  <c r="G27" i="16"/>
  <c r="CC108" i="20"/>
  <c r="S32" i="18"/>
  <c r="J31" i="5"/>
  <c r="E30" i="16"/>
  <c r="E231" i="16"/>
  <c r="F84" i="19"/>
  <c r="G155" i="16"/>
  <c r="B41" i="17"/>
  <c r="I29" i="13"/>
  <c r="I27" i="16"/>
  <c r="K156" i="16"/>
  <c r="F42" i="17"/>
  <c r="S26" i="20"/>
  <c r="R27" i="21" s="1"/>
  <c r="Q26" i="16"/>
  <c r="CD41" i="22"/>
  <c r="CD90" i="22"/>
  <c r="CD19" i="22"/>
  <c r="CD40" i="22"/>
  <c r="CD2" i="22"/>
  <c r="X2" i="22"/>
  <c r="CD39" i="22"/>
  <c r="CD48" i="22"/>
  <c r="G169" i="22"/>
  <c r="CD24" i="22"/>
  <c r="CD118" i="22"/>
  <c r="CD92" i="22"/>
  <c r="CD80" i="22"/>
  <c r="CD58" i="22"/>
  <c r="CD56" i="22"/>
  <c r="CD42" i="22"/>
  <c r="CD73" i="22"/>
  <c r="CD113" i="22"/>
  <c r="CD7" i="22"/>
  <c r="CD106" i="22"/>
  <c r="CD91" i="22"/>
  <c r="CD75" i="22"/>
  <c r="CD79" i="22"/>
  <c r="CD68" i="22"/>
  <c r="X36" i="22"/>
  <c r="CD115" i="22"/>
  <c r="CD64" i="22"/>
  <c r="CD4" i="22"/>
  <c r="X86" i="22"/>
  <c r="CD112" i="22"/>
  <c r="CD111" i="22"/>
  <c r="CD114" i="22"/>
  <c r="CD121" i="22"/>
  <c r="CD87" i="22"/>
  <c r="CD67" i="22"/>
  <c r="CD66" i="22"/>
  <c r="CD44" i="22"/>
  <c r="CD43" i="22"/>
  <c r="CD102" i="22"/>
  <c r="CD101" i="22"/>
  <c r="CD119" i="22"/>
  <c r="CD55" i="22"/>
  <c r="CD54" i="22"/>
  <c r="X35" i="22"/>
  <c r="CD13" i="22"/>
  <c r="CD49" i="22"/>
  <c r="CD17" i="22"/>
  <c r="CD99" i="22"/>
  <c r="CD59" i="22"/>
  <c r="CD60" i="22"/>
  <c r="X38" i="22"/>
  <c r="CD52" i="22"/>
  <c r="CD23" i="22"/>
  <c r="CD47" i="22"/>
  <c r="CD57" i="22"/>
  <c r="CD61" i="22"/>
  <c r="X186" i="22"/>
  <c r="CD110" i="22"/>
  <c r="CD76" i="22"/>
  <c r="X37" i="22"/>
  <c r="F3" i="23"/>
  <c r="F170" i="23" s="1"/>
  <c r="CD95" i="22"/>
  <c r="CD20" i="22"/>
  <c r="CD26" i="22"/>
  <c r="X98" i="22"/>
  <c r="CD69" i="22"/>
  <c r="CD104" i="22"/>
  <c r="CD94" i="22"/>
  <c r="CD120" i="22"/>
  <c r="CD100" i="22"/>
  <c r="CD74" i="22"/>
  <c r="CD53" i="22"/>
  <c r="CD18" i="22"/>
  <c r="CD105" i="22"/>
  <c r="CD70" i="22"/>
  <c r="CD21" i="22"/>
  <c r="CD122" i="22"/>
  <c r="CD78" i="22"/>
  <c r="CD62" i="22"/>
  <c r="CD10" i="22"/>
  <c r="CD25" i="22"/>
  <c r="CD22" i="22"/>
  <c r="CD11" i="22"/>
  <c r="CD103" i="22"/>
  <c r="CD89" i="22"/>
  <c r="CD71" i="22"/>
  <c r="CD72" i="22"/>
  <c r="CD51" i="22"/>
  <c r="CD5" i="22"/>
  <c r="CD8" i="22"/>
  <c r="CD107" i="22"/>
  <c r="CD93" i="22"/>
  <c r="X88" i="22"/>
  <c r="CD77" i="22"/>
  <c r="CD50" i="22"/>
  <c r="CD6" i="22"/>
  <c r="CD9" i="22"/>
  <c r="CD12" i="22"/>
  <c r="I31" i="9"/>
  <c r="J29" i="13"/>
  <c r="J27" i="16"/>
  <c r="L29" i="13"/>
  <c r="L27" i="16"/>
  <c r="S20" i="20"/>
  <c r="R21" i="21" s="1"/>
  <c r="Q20" i="16"/>
  <c r="S23" i="20"/>
  <c r="R24" i="21" s="1"/>
  <c r="Q23" i="16"/>
  <c r="S22" i="20"/>
  <c r="R23" i="21" s="1"/>
  <c r="Q22" i="16"/>
  <c r="AD31" i="18"/>
  <c r="O30" i="15"/>
  <c r="AG190" i="18"/>
  <c r="D190" i="18"/>
  <c r="CC14" i="20"/>
  <c r="CI14" i="20"/>
  <c r="CL123" i="20"/>
  <c r="CL124" i="20" s="1"/>
  <c r="AB32" i="18"/>
  <c r="N31" i="15"/>
  <c r="CG14" i="20"/>
  <c r="H30" i="16"/>
  <c r="H231" i="16"/>
  <c r="CK14" i="20"/>
  <c r="CK116" i="20"/>
  <c r="J31" i="18"/>
  <c r="E30" i="15"/>
  <c r="CC41" i="22"/>
  <c r="CC48" i="22"/>
  <c r="CC12" i="22"/>
  <c r="W2" i="22"/>
  <c r="F169" i="22"/>
  <c r="CC22" i="22"/>
  <c r="CC2" i="22"/>
  <c r="CC17" i="22"/>
  <c r="W186" i="22"/>
  <c r="CC100" i="22"/>
  <c r="CC70" i="22"/>
  <c r="CC50" i="22"/>
  <c r="CC121" i="22"/>
  <c r="CC111" i="22"/>
  <c r="CC62" i="22"/>
  <c r="CC13" i="22"/>
  <c r="W36" i="22"/>
  <c r="E3" i="23"/>
  <c r="E170" i="23" s="1"/>
  <c r="CC106" i="22"/>
  <c r="CC120" i="22"/>
  <c r="CC71" i="22"/>
  <c r="CC25" i="22"/>
  <c r="W86" i="22"/>
  <c r="CC102" i="22"/>
  <c r="CC80" i="22"/>
  <c r="CC67" i="22"/>
  <c r="CC19" i="22"/>
  <c r="W38" i="22"/>
  <c r="CC9" i="22"/>
  <c r="CC114" i="22"/>
  <c r="CC59" i="22"/>
  <c r="CC119" i="22"/>
  <c r="CC76" i="22"/>
  <c r="CC4" i="22"/>
  <c r="CC8" i="22"/>
  <c r="CC94" i="22"/>
  <c r="CC101" i="22"/>
  <c r="CC95" i="22"/>
  <c r="CC51" i="22"/>
  <c r="CC74" i="22"/>
  <c r="CC26" i="22"/>
  <c r="W37" i="22"/>
  <c r="CC40" i="22"/>
  <c r="CC122" i="22"/>
  <c r="CC78" i="22"/>
  <c r="W98" i="22"/>
  <c r="W88" i="22"/>
  <c r="CC87" i="22"/>
  <c r="CC42" i="22"/>
  <c r="CC58" i="22"/>
  <c r="CC69" i="22"/>
  <c r="CC104" i="22"/>
  <c r="CC105" i="22"/>
  <c r="CC77" i="22"/>
  <c r="CC6" i="22"/>
  <c r="CC11" i="22"/>
  <c r="CC112" i="22"/>
  <c r="CC75" i="22"/>
  <c r="CC23" i="22"/>
  <c r="CC7" i="22"/>
  <c r="CC93" i="22"/>
  <c r="CC55" i="22"/>
  <c r="CC72" i="22"/>
  <c r="CC113" i="22"/>
  <c r="CC89" i="22"/>
  <c r="CC47" i="22"/>
  <c r="CC68" i="22"/>
  <c r="CC64" i="22"/>
  <c r="CC90" i="22"/>
  <c r="CC52" i="22"/>
  <c r="CC118" i="22"/>
  <c r="CC73" i="22"/>
  <c r="CC39" i="22"/>
  <c r="CC18" i="22"/>
  <c r="CC61" i="22"/>
  <c r="W35" i="22"/>
  <c r="CC60" i="22"/>
  <c r="CC107" i="22"/>
  <c r="CC110" i="22"/>
  <c r="CC57" i="22"/>
  <c r="CC56" i="22"/>
  <c r="CC103" i="22"/>
  <c r="CC91" i="22"/>
  <c r="CC53" i="22"/>
  <c r="CC43" i="22"/>
  <c r="CC99" i="22"/>
  <c r="CC115" i="22"/>
  <c r="CC79" i="22"/>
  <c r="CC49" i="22"/>
  <c r="CC21" i="22"/>
  <c r="CC5" i="22"/>
  <c r="CC24" i="22"/>
  <c r="CC54" i="22"/>
  <c r="CC10" i="22"/>
  <c r="CC20" i="22"/>
  <c r="CC92" i="22"/>
  <c r="CC66" i="22"/>
  <c r="CC44" i="22"/>
  <c r="CF27" i="20"/>
  <c r="CL116" i="20"/>
  <c r="K153" i="22"/>
  <c r="J154" i="23" s="1"/>
  <c r="AF2" i="22"/>
  <c r="O169" i="22"/>
  <c r="CL5" i="22"/>
  <c r="CL4" i="22"/>
  <c r="CL20" i="22"/>
  <c r="CL25" i="22"/>
  <c r="CL13" i="22"/>
  <c r="CL12" i="22"/>
  <c r="CL51" i="22"/>
  <c r="CL9" i="22"/>
  <c r="CL2" i="22"/>
  <c r="CL53" i="22"/>
  <c r="CL8" i="22"/>
  <c r="AF37" i="22"/>
  <c r="CL101" i="22"/>
  <c r="CL10" i="22"/>
  <c r="CL42" i="22"/>
  <c r="CL23" i="22"/>
  <c r="CL11" i="22"/>
  <c r="CL92" i="22"/>
  <c r="CL80" i="22"/>
  <c r="CL76" i="22"/>
  <c r="CL6" i="22"/>
  <c r="CL110" i="22"/>
  <c r="CL102" i="22"/>
  <c r="CL72" i="22"/>
  <c r="CL71" i="22"/>
  <c r="CL21" i="22"/>
  <c r="CL95" i="22"/>
  <c r="CL122" i="22"/>
  <c r="CL68" i="22"/>
  <c r="CL67" i="22"/>
  <c r="CL74" i="22"/>
  <c r="CL91" i="22"/>
  <c r="CL118" i="22"/>
  <c r="CL64" i="22"/>
  <c r="CL57" i="22"/>
  <c r="AF186" i="22"/>
  <c r="CL87" i="22"/>
  <c r="CL44" i="22"/>
  <c r="CL26" i="22"/>
  <c r="CL39" i="22"/>
  <c r="N3" i="23"/>
  <c r="N170" i="23" s="1"/>
  <c r="CL79" i="22"/>
  <c r="CL107" i="22"/>
  <c r="CL56" i="22"/>
  <c r="CL62" i="22"/>
  <c r="CL61" i="22"/>
  <c r="AF38" i="22"/>
  <c r="AF35" i="22"/>
  <c r="CL7" i="22"/>
  <c r="CL19" i="22"/>
  <c r="F3" i="24"/>
  <c r="F21" i="24" s="1"/>
  <c r="F42" i="24" s="1"/>
  <c r="CL119" i="22"/>
  <c r="CL113" i="22"/>
  <c r="CL103" i="22"/>
  <c r="CL112" i="22"/>
  <c r="CL52" i="22"/>
  <c r="CL77" i="22"/>
  <c r="CL58" i="22"/>
  <c r="CL18" i="22"/>
  <c r="CL94" i="22"/>
  <c r="CL99" i="22"/>
  <c r="CL93" i="22"/>
  <c r="AF98" i="22"/>
  <c r="CL48" i="22"/>
  <c r="CL54" i="22"/>
  <c r="CL104" i="22"/>
  <c r="CL90" i="22"/>
  <c r="CL89" i="22"/>
  <c r="CL43" i="22"/>
  <c r="CL50" i="22"/>
  <c r="CL69" i="22"/>
  <c r="AF86" i="22"/>
  <c r="CL121" i="22"/>
  <c r="CL111" i="22"/>
  <c r="CL105" i="22"/>
  <c r="CL41" i="22"/>
  <c r="CL40" i="22"/>
  <c r="CL73" i="22"/>
  <c r="CL22" i="22"/>
  <c r="CL47" i="22"/>
  <c r="CL24" i="22"/>
  <c r="CL17" i="22"/>
  <c r="CL78" i="22"/>
  <c r="CL75" i="22"/>
  <c r="CL59" i="22"/>
  <c r="CL106" i="22"/>
  <c r="CL55" i="22"/>
  <c r="CL114" i="22"/>
  <c r="CL115" i="22"/>
  <c r="CL49" i="22"/>
  <c r="CL100" i="22"/>
  <c r="AF88" i="22"/>
  <c r="CL70" i="22"/>
  <c r="CL60" i="22"/>
  <c r="CL66" i="22"/>
  <c r="AF36" i="22"/>
  <c r="CL120" i="22"/>
  <c r="CJ45" i="20"/>
  <c r="P30" i="16"/>
  <c r="P231" i="16"/>
  <c r="CC82" i="20"/>
  <c r="CF14" i="20"/>
  <c r="CL108" i="20"/>
  <c r="CG108" i="20"/>
  <c r="X31" i="18"/>
  <c r="L30" i="15"/>
  <c r="CK82" i="20"/>
  <c r="CC123" i="20"/>
  <c r="CC124" i="20" s="1"/>
  <c r="CC27" i="20"/>
  <c r="CF96" i="20"/>
  <c r="J31" i="9"/>
  <c r="W31" i="18"/>
  <c r="L30" i="5"/>
  <c r="CG27" i="20"/>
  <c r="CJ82" i="20"/>
  <c r="AC31" i="18"/>
  <c r="O30" i="5"/>
  <c r="K30" i="16"/>
  <c r="K231" i="16"/>
  <c r="CD108" i="20"/>
  <c r="CK108" i="20"/>
  <c r="AE2" i="22"/>
  <c r="CK61" i="22"/>
  <c r="CK42" i="22"/>
  <c r="N169" i="22"/>
  <c r="CK5" i="22"/>
  <c r="CK4" i="22"/>
  <c r="CK20" i="22"/>
  <c r="CK57" i="22"/>
  <c r="CK9" i="22"/>
  <c r="CK2" i="22"/>
  <c r="AE37" i="22"/>
  <c r="CK18" i="22"/>
  <c r="CK53" i="22"/>
  <c r="CK13" i="22"/>
  <c r="CK8" i="22"/>
  <c r="CK25" i="22"/>
  <c r="CK12" i="22"/>
  <c r="CK87" i="22"/>
  <c r="CK113" i="22"/>
  <c r="CK75" i="22"/>
  <c r="CK66" i="22"/>
  <c r="CK94" i="22"/>
  <c r="CK106" i="22"/>
  <c r="CK23" i="22"/>
  <c r="CK10" i="22"/>
  <c r="CK44" i="22"/>
  <c r="CK119" i="22"/>
  <c r="CK90" i="22"/>
  <c r="CK102" i="22"/>
  <c r="CK79" i="22"/>
  <c r="CK105" i="22"/>
  <c r="CK67" i="22"/>
  <c r="CK58" i="22"/>
  <c r="CK49" i="22"/>
  <c r="CK11" i="22"/>
  <c r="CK122" i="22"/>
  <c r="AE88" i="22"/>
  <c r="CK59" i="22"/>
  <c r="CK54" i="22"/>
  <c r="CK21" i="22"/>
  <c r="CK104" i="22"/>
  <c r="CK118" i="22"/>
  <c r="CK72" i="22"/>
  <c r="CK55" i="22"/>
  <c r="CK50" i="22"/>
  <c r="AE186" i="22"/>
  <c r="CK100" i="22"/>
  <c r="CK78" i="22"/>
  <c r="CK68" i="22"/>
  <c r="CK51" i="22"/>
  <c r="M3" i="23"/>
  <c r="M170" i="23" s="1"/>
  <c r="CK107" i="22"/>
  <c r="CK64" i="22"/>
  <c r="CK115" i="22"/>
  <c r="CK41" i="22"/>
  <c r="AE38" i="22"/>
  <c r="CK80" i="22"/>
  <c r="CK103" i="22"/>
  <c r="CK112" i="22"/>
  <c r="CK60" i="22"/>
  <c r="CK101" i="22"/>
  <c r="CK120" i="22"/>
  <c r="CK114" i="22"/>
  <c r="CK99" i="22"/>
  <c r="CK93" i="22"/>
  <c r="AE98" i="22"/>
  <c r="CK56" i="22"/>
  <c r="CK92" i="22"/>
  <c r="CK40" i="22"/>
  <c r="AE36" i="22"/>
  <c r="CK26" i="22"/>
  <c r="CK110" i="22"/>
  <c r="CK89" i="22"/>
  <c r="CK52" i="22"/>
  <c r="CK17" i="22"/>
  <c r="CK39" i="22"/>
  <c r="CK91" i="22"/>
  <c r="AE86" i="22"/>
  <c r="CK121" i="22"/>
  <c r="CK43" i="22"/>
  <c r="CK76" i="22"/>
  <c r="CK70" i="22"/>
  <c r="CK69" i="22"/>
  <c r="CK22" i="22"/>
  <c r="CK47" i="22"/>
  <c r="CK74" i="22"/>
  <c r="CK62" i="22"/>
  <c r="AE35" i="22"/>
  <c r="CK6" i="22"/>
  <c r="CK95" i="22"/>
  <c r="CK111" i="22"/>
  <c r="CK7" i="22"/>
  <c r="CK19" i="22"/>
  <c r="CK24" i="22"/>
  <c r="CK48" i="22"/>
  <c r="CK71" i="22"/>
  <c r="CK73" i="22"/>
  <c r="CK77" i="22"/>
  <c r="I231" i="16"/>
  <c r="I30" i="16"/>
  <c r="CC96" i="20"/>
  <c r="CI27" i="20"/>
  <c r="CF82" i="20"/>
  <c r="CG96" i="20"/>
  <c r="CN87" i="20"/>
  <c r="CD27" i="20"/>
  <c r="CK45" i="20"/>
  <c r="CC116" i="20"/>
  <c r="R29" i="5"/>
  <c r="Y31" i="18"/>
  <c r="M30" i="5"/>
  <c r="O31" i="9"/>
  <c r="CI123" i="20"/>
  <c r="CI124" i="20" s="1"/>
  <c r="CI116" i="20"/>
  <c r="CF45" i="20"/>
  <c r="AE31" i="18"/>
  <c r="P30" i="5"/>
  <c r="CL45" i="20"/>
  <c r="CG82" i="20"/>
  <c r="CJ108" i="20"/>
  <c r="CJ123" i="20"/>
  <c r="CJ124" i="20" s="1"/>
  <c r="CJ14" i="20"/>
  <c r="CH45" i="20"/>
  <c r="CH108" i="20"/>
  <c r="I31" i="18"/>
  <c r="E30" i="5"/>
  <c r="F231" i="16"/>
  <c r="F30" i="16"/>
  <c r="CF19" i="22"/>
  <c r="CF11" i="22"/>
  <c r="CF2" i="22"/>
  <c r="CF67" i="22"/>
  <c r="CF44" i="22"/>
  <c r="CF75" i="22"/>
  <c r="CF7" i="22"/>
  <c r="CF6" i="22"/>
  <c r="Z2" i="22"/>
  <c r="I169" i="22"/>
  <c r="CF26" i="22"/>
  <c r="CF71" i="22"/>
  <c r="CF10" i="22"/>
  <c r="CF21" i="22"/>
  <c r="CF122" i="22"/>
  <c r="CF39" i="22"/>
  <c r="Z35" i="22"/>
  <c r="CF89" i="22"/>
  <c r="CF77" i="22"/>
  <c r="CF114" i="22"/>
  <c r="CF61" i="22"/>
  <c r="CF64" i="22"/>
  <c r="CF22" i="22"/>
  <c r="Z98" i="22"/>
  <c r="Z88" i="22"/>
  <c r="CF95" i="22"/>
  <c r="CF62" i="22"/>
  <c r="CF99" i="22"/>
  <c r="CF20" i="22"/>
  <c r="CF112" i="22"/>
  <c r="CF91" i="22"/>
  <c r="CF79" i="22"/>
  <c r="CF58" i="22"/>
  <c r="CF78" i="22"/>
  <c r="CF4" i="22"/>
  <c r="CF93" i="22"/>
  <c r="Z186" i="22"/>
  <c r="CF87" i="22"/>
  <c r="CF113" i="22"/>
  <c r="CF54" i="22"/>
  <c r="CF53" i="22"/>
  <c r="H3" i="23"/>
  <c r="H170" i="23" s="1"/>
  <c r="CF121" i="22"/>
  <c r="CF115" i="22"/>
  <c r="CF94" i="22"/>
  <c r="CF50" i="22"/>
  <c r="CF103" i="22"/>
  <c r="CF24" i="22"/>
  <c r="CF25" i="22"/>
  <c r="CF111" i="22"/>
  <c r="CF119" i="22"/>
  <c r="CF90" i="22"/>
  <c r="Z86" i="22"/>
  <c r="CF72" i="22"/>
  <c r="CF13" i="22"/>
  <c r="CF106" i="22"/>
  <c r="CF92" i="22"/>
  <c r="CF73" i="22"/>
  <c r="CF68" i="22"/>
  <c r="CF55" i="22"/>
  <c r="CF102" i="22"/>
  <c r="CF104" i="22"/>
  <c r="CF69" i="22"/>
  <c r="CF60" i="22"/>
  <c r="Z36" i="22"/>
  <c r="CF8" i="22"/>
  <c r="CF47" i="22"/>
  <c r="CF5" i="22"/>
  <c r="CF120" i="22"/>
  <c r="CF100" i="22"/>
  <c r="CF107" i="22"/>
  <c r="CF57" i="22"/>
  <c r="CF56" i="22"/>
  <c r="CF17" i="22"/>
  <c r="CF59" i="22"/>
  <c r="CF52" i="22"/>
  <c r="CF49" i="22"/>
  <c r="CF74" i="22"/>
  <c r="CF48" i="22"/>
  <c r="Z37" i="22"/>
  <c r="CF101" i="22"/>
  <c r="CF110" i="22"/>
  <c r="CF66" i="22"/>
  <c r="CF76" i="22"/>
  <c r="CF9" i="22"/>
  <c r="CF18" i="22"/>
  <c r="CF118" i="22"/>
  <c r="CF42" i="22"/>
  <c r="CF51" i="22"/>
  <c r="CF41" i="22"/>
  <c r="CF105" i="22"/>
  <c r="CF40" i="22"/>
  <c r="CF80" i="22"/>
  <c r="CF23" i="22"/>
  <c r="CF12" i="22"/>
  <c r="CF70" i="22"/>
  <c r="Z38" i="22"/>
  <c r="CF43" i="22"/>
  <c r="CL96" i="20"/>
  <c r="AH209" i="19"/>
  <c r="AI209" i="19" s="1"/>
  <c r="F209" i="19"/>
  <c r="CJ39" i="22"/>
  <c r="CJ23" i="22"/>
  <c r="CJ18" i="22"/>
  <c r="CJ76" i="22"/>
  <c r="AD2" i="22"/>
  <c r="CJ42" i="22"/>
  <c r="AD38" i="22"/>
  <c r="M169" i="22"/>
  <c r="CJ5" i="22"/>
  <c r="CJ25" i="22"/>
  <c r="CJ13" i="22"/>
  <c r="CJ53" i="22"/>
  <c r="CJ9" i="22"/>
  <c r="CJ2" i="22"/>
  <c r="CJ21" i="22"/>
  <c r="CJ119" i="22"/>
  <c r="CJ106" i="22"/>
  <c r="CJ52" i="22"/>
  <c r="CJ70" i="22"/>
  <c r="CJ6" i="22"/>
  <c r="CJ44" i="22"/>
  <c r="CJ19" i="22"/>
  <c r="CJ120" i="22"/>
  <c r="CJ102" i="22"/>
  <c r="CJ66" i="22"/>
  <c r="CJ40" i="22"/>
  <c r="CJ104" i="22"/>
  <c r="CJ122" i="22"/>
  <c r="CJ62" i="22"/>
  <c r="CJ8" i="22"/>
  <c r="CJ47" i="22"/>
  <c r="CJ7" i="22"/>
  <c r="AD186" i="22"/>
  <c r="CJ100" i="22"/>
  <c r="CJ118" i="22"/>
  <c r="CJ58" i="22"/>
  <c r="CJ41" i="22"/>
  <c r="CJ10" i="22"/>
  <c r="L3" i="23"/>
  <c r="L170" i="23" s="1"/>
  <c r="CJ105" i="22"/>
  <c r="CJ80" i="22"/>
  <c r="CJ111" i="22"/>
  <c r="AD98" i="22"/>
  <c r="CJ54" i="22"/>
  <c r="CJ24" i="22"/>
  <c r="AD36" i="22"/>
  <c r="CJ101" i="22"/>
  <c r="CJ114" i="22"/>
  <c r="CJ107" i="22"/>
  <c r="CJ78" i="22"/>
  <c r="CJ73" i="22"/>
  <c r="CJ50" i="22"/>
  <c r="CJ17" i="22"/>
  <c r="CJ110" i="22"/>
  <c r="CJ103" i="22"/>
  <c r="CJ69" i="22"/>
  <c r="CJ79" i="22"/>
  <c r="CJ12" i="22"/>
  <c r="CJ55" i="22"/>
  <c r="CJ48" i="22"/>
  <c r="CJ11" i="22"/>
  <c r="AD88" i="22"/>
  <c r="CJ95" i="22"/>
  <c r="CJ99" i="22"/>
  <c r="CJ112" i="22"/>
  <c r="CJ61" i="22"/>
  <c r="CJ72" i="22"/>
  <c r="CJ59" i="22"/>
  <c r="CJ91" i="22"/>
  <c r="CJ93" i="22"/>
  <c r="CJ57" i="22"/>
  <c r="CJ68" i="22"/>
  <c r="CJ49" i="22"/>
  <c r="CJ67" i="22"/>
  <c r="CJ26" i="22"/>
  <c r="CJ87" i="22"/>
  <c r="CJ113" i="22"/>
  <c r="CJ89" i="22"/>
  <c r="CJ64" i="22"/>
  <c r="CJ115" i="22"/>
  <c r="CJ43" i="22"/>
  <c r="CJ20" i="22"/>
  <c r="CJ75" i="22"/>
  <c r="CJ90" i="22"/>
  <c r="CJ56" i="22"/>
  <c r="CJ77" i="22"/>
  <c r="CJ74" i="22"/>
  <c r="AD86" i="22"/>
  <c r="CJ22" i="22"/>
  <c r="CJ121" i="22"/>
  <c r="CJ71" i="22"/>
  <c r="CJ60" i="22"/>
  <c r="CJ4" i="22"/>
  <c r="CJ51" i="22"/>
  <c r="CJ92" i="22"/>
  <c r="AD35" i="22"/>
  <c r="AD37" i="22"/>
  <c r="CJ94" i="22"/>
  <c r="CD123" i="20"/>
  <c r="CD124" i="20" s="1"/>
  <c r="CH123" i="20"/>
  <c r="CH124" i="20" s="1"/>
  <c r="CH27" i="20"/>
  <c r="CK96" i="20"/>
  <c r="CC45" i="20"/>
  <c r="CL27" i="20"/>
  <c r="CL82" i="20"/>
  <c r="J154" i="21"/>
  <c r="G153" i="20"/>
  <c r="F154" i="21" s="1"/>
  <c r="K154" i="20"/>
  <c r="AH30" i="19"/>
  <c r="T31" i="18"/>
  <c r="J30" i="15"/>
  <c r="AH30" i="18"/>
  <c r="AI30" i="18" s="1"/>
  <c r="F30" i="18"/>
  <c r="CJ27" i="20"/>
  <c r="V31" i="18"/>
  <c r="K30" i="15"/>
  <c r="CB64" i="22"/>
  <c r="CB87" i="22"/>
  <c r="CD45" i="20"/>
  <c r="CH9" i="22"/>
  <c r="CH2" i="22"/>
  <c r="CH23" i="22"/>
  <c r="CH6" i="22"/>
  <c r="AB2" i="22"/>
  <c r="CH21" i="22"/>
  <c r="AB38" i="22"/>
  <c r="K169" i="22"/>
  <c r="CH10" i="22"/>
  <c r="CH13" i="22"/>
  <c r="CH5" i="22"/>
  <c r="CH7" i="22"/>
  <c r="CH92" i="22"/>
  <c r="CH114" i="22"/>
  <c r="CH118" i="22"/>
  <c r="CH80" i="22"/>
  <c r="CH68" i="22"/>
  <c r="CH75" i="22"/>
  <c r="CH70" i="22"/>
  <c r="AB88" i="22"/>
  <c r="J3" i="23"/>
  <c r="J170" i="23" s="1"/>
  <c r="CH56" i="22"/>
  <c r="CH55" i="22"/>
  <c r="CH8" i="22"/>
  <c r="AB98" i="22"/>
  <c r="CH122" i="22"/>
  <c r="CH52" i="22"/>
  <c r="CH51" i="22"/>
  <c r="CH121" i="22"/>
  <c r="CH48" i="22"/>
  <c r="CH47" i="22"/>
  <c r="CH66" i="22"/>
  <c r="CH22" i="22"/>
  <c r="CH115" i="22"/>
  <c r="CH107" i="22"/>
  <c r="CH73" i="22"/>
  <c r="CH76" i="22"/>
  <c r="CH42" i="22"/>
  <c r="CH11" i="22"/>
  <c r="CH111" i="22"/>
  <c r="CH110" i="22"/>
  <c r="CH103" i="22"/>
  <c r="CH69" i="22"/>
  <c r="CH41" i="22"/>
  <c r="CH26" i="22"/>
  <c r="CH95" i="22"/>
  <c r="CH79" i="22"/>
  <c r="CH99" i="22"/>
  <c r="CH61" i="22"/>
  <c r="CH106" i="22"/>
  <c r="CH77" i="22"/>
  <c r="CH74" i="22"/>
  <c r="CH12" i="22"/>
  <c r="AB35" i="22"/>
  <c r="CH120" i="22"/>
  <c r="CH91" i="22"/>
  <c r="CH57" i="22"/>
  <c r="CH112" i="22"/>
  <c r="AB186" i="22"/>
  <c r="CH87" i="22"/>
  <c r="CH78" i="22"/>
  <c r="CH53" i="22"/>
  <c r="CH24" i="22"/>
  <c r="CH4" i="22"/>
  <c r="CH119" i="22"/>
  <c r="CH113" i="22"/>
  <c r="AB86" i="22"/>
  <c r="CH102" i="22"/>
  <c r="CH49" i="22"/>
  <c r="CH89" i="22"/>
  <c r="CH19" i="22"/>
  <c r="CH39" i="22"/>
  <c r="CH105" i="22"/>
  <c r="CH94" i="22"/>
  <c r="CH93" i="22"/>
  <c r="CH44" i="22"/>
  <c r="CH72" i="22"/>
  <c r="CH71" i="22"/>
  <c r="AB37" i="22"/>
  <c r="CH100" i="22"/>
  <c r="CH60" i="22"/>
  <c r="CH59" i="22"/>
  <c r="CH17" i="22"/>
  <c r="AB36" i="22"/>
  <c r="CH90" i="22"/>
  <c r="CH50" i="22"/>
  <c r="CH40" i="22"/>
  <c r="CH64" i="22"/>
  <c r="CH54" i="22"/>
  <c r="CH67" i="22"/>
  <c r="CH18" i="22"/>
  <c r="CH58" i="22"/>
  <c r="CH25" i="22"/>
  <c r="CH62" i="22"/>
  <c r="CH43" i="22"/>
  <c r="CH101" i="22"/>
  <c r="CH104" i="22"/>
  <c r="CH20" i="22"/>
  <c r="E190" i="18"/>
  <c r="L31" i="18"/>
  <c r="F30" i="15"/>
  <c r="N31" i="18"/>
  <c r="G30" i="15"/>
  <c r="CI45" i="20"/>
  <c r="CF108" i="20"/>
  <c r="CF123" i="20"/>
  <c r="CF124" i="20" s="1"/>
  <c r="G31" i="9"/>
  <c r="P31" i="18"/>
  <c r="H30" i="15"/>
  <c r="CG123" i="20"/>
  <c r="CG124" i="20" s="1"/>
  <c r="N30" i="16"/>
  <c r="N231" i="16"/>
  <c r="K31" i="18"/>
  <c r="F30" i="5"/>
  <c r="D212" i="19"/>
  <c r="AG212" i="19"/>
  <c r="CH82" i="20"/>
  <c r="E212" i="19"/>
  <c r="CI96" i="20"/>
  <c r="M31" i="18"/>
  <c r="G30" i="5"/>
  <c r="K31" i="9"/>
  <c r="D28" i="19"/>
  <c r="F28" i="19" s="1"/>
  <c r="AG28" i="19"/>
  <c r="AI28" i="19" s="1"/>
  <c r="D31" i="9"/>
  <c r="Q31" i="18"/>
  <c r="I30" i="5"/>
  <c r="CA64" i="22"/>
  <c r="CA87" i="22"/>
  <c r="J231" i="16"/>
  <c r="J30" i="16"/>
  <c r="Z31" i="18"/>
  <c r="M30" i="15"/>
  <c r="L31" i="9"/>
  <c r="CI82" i="20"/>
  <c r="CI39" i="22"/>
  <c r="CI23" i="22"/>
  <c r="CI18" i="22"/>
  <c r="CI58" i="22"/>
  <c r="CI52" i="22"/>
  <c r="CI6" i="22"/>
  <c r="AC2" i="22"/>
  <c r="CI54" i="22"/>
  <c r="AC38" i="22"/>
  <c r="L169" i="22"/>
  <c r="CI5" i="22"/>
  <c r="CI10" i="22"/>
  <c r="CI13" i="22"/>
  <c r="CI87" i="22"/>
  <c r="CI62" i="22"/>
  <c r="CI9" i="22"/>
  <c r="CI2" i="22"/>
  <c r="CI92" i="22"/>
  <c r="CI80" i="22"/>
  <c r="CI89" i="22"/>
  <c r="CI60" i="22"/>
  <c r="CI106" i="22"/>
  <c r="CI21" i="22"/>
  <c r="CI114" i="22"/>
  <c r="CI107" i="22"/>
  <c r="CI57" i="22"/>
  <c r="CI51" i="22"/>
  <c r="CI120" i="22"/>
  <c r="CI110" i="22"/>
  <c r="CI79" i="22"/>
  <c r="CI103" i="22"/>
  <c r="CI53" i="22"/>
  <c r="CI47" i="22"/>
  <c r="CI19" i="22"/>
  <c r="AC186" i="22"/>
  <c r="CI95" i="22"/>
  <c r="CI99" i="22"/>
  <c r="CI49" i="22"/>
  <c r="CI72" i="22"/>
  <c r="CI42" i="22"/>
  <c r="CI40" i="22"/>
  <c r="CI12" i="22"/>
  <c r="CI91" i="22"/>
  <c r="CI44" i="22"/>
  <c r="CI68" i="22"/>
  <c r="CI77" i="22"/>
  <c r="CI66" i="22"/>
  <c r="CI26" i="22"/>
  <c r="CI48" i="22"/>
  <c r="CI7" i="22"/>
  <c r="CI105" i="22"/>
  <c r="CI119" i="22"/>
  <c r="CI113" i="22"/>
  <c r="CI64" i="22"/>
  <c r="CI41" i="22"/>
  <c r="CI70" i="22"/>
  <c r="CI4" i="22"/>
  <c r="AC35" i="22"/>
  <c r="CI101" i="22"/>
  <c r="CI94" i="22"/>
  <c r="AC86" i="22"/>
  <c r="CI112" i="22"/>
  <c r="CI56" i="22"/>
  <c r="CI74" i="22"/>
  <c r="CI104" i="22"/>
  <c r="CI90" i="22"/>
  <c r="CI93" i="22"/>
  <c r="AC37" i="22"/>
  <c r="AC88" i="22"/>
  <c r="CI100" i="22"/>
  <c r="CI121" i="22"/>
  <c r="AC98" i="22"/>
  <c r="CI75" i="22"/>
  <c r="CI24" i="22"/>
  <c r="CI102" i="22"/>
  <c r="CI11" i="22"/>
  <c r="K3" i="23"/>
  <c r="K170" i="23" s="1"/>
  <c r="CI78" i="22"/>
  <c r="CI71" i="22"/>
  <c r="CI17" i="22"/>
  <c r="AC36" i="22"/>
  <c r="CI122" i="22"/>
  <c r="CI73" i="22"/>
  <c r="CI67" i="22"/>
  <c r="CI8" i="22"/>
  <c r="CI20" i="22"/>
  <c r="CI111" i="22"/>
  <c r="CI76" i="22"/>
  <c r="CI61" i="22"/>
  <c r="CI55" i="22"/>
  <c r="CI22" i="22"/>
  <c r="CI50" i="22"/>
  <c r="CI115" i="22"/>
  <c r="CI43" i="22"/>
  <c r="CI118" i="22"/>
  <c r="CI69" i="22"/>
  <c r="CI25" i="22"/>
  <c r="CI59" i="22"/>
  <c r="CL14" i="20"/>
  <c r="O31" i="18"/>
  <c r="H30" i="5"/>
  <c r="AF31" i="18"/>
  <c r="P30" i="15"/>
  <c r="CG45" i="20"/>
  <c r="CG64" i="22"/>
  <c r="CG68" i="22"/>
  <c r="CG2" i="22"/>
  <c r="CG52" i="22"/>
  <c r="CG44" i="22"/>
  <c r="CG42" i="22"/>
  <c r="CG6" i="22"/>
  <c r="AA35" i="22"/>
  <c r="CG21" i="22"/>
  <c r="CG26" i="22"/>
  <c r="J169" i="22"/>
  <c r="AA2" i="22"/>
  <c r="CG72" i="22"/>
  <c r="CG10" i="22"/>
  <c r="CG114" i="22"/>
  <c r="CG103" i="22"/>
  <c r="CG93" i="22"/>
  <c r="CG69" i="22"/>
  <c r="CG89" i="22"/>
  <c r="CG76" i="22"/>
  <c r="CG4" i="22"/>
  <c r="AA186" i="22"/>
  <c r="CG119" i="22"/>
  <c r="CG90" i="22"/>
  <c r="CG62" i="22"/>
  <c r="CG41" i="22"/>
  <c r="CG17" i="22"/>
  <c r="CG47" i="22"/>
  <c r="CG115" i="22"/>
  <c r="CG122" i="22"/>
  <c r="CG58" i="22"/>
  <c r="AA88" i="22"/>
  <c r="CG112" i="22"/>
  <c r="CG56" i="22"/>
  <c r="CG48" i="22"/>
  <c r="CG121" i="22"/>
  <c r="CG111" i="22"/>
  <c r="CG104" i="22"/>
  <c r="CG118" i="22"/>
  <c r="CG54" i="22"/>
  <c r="CG73" i="22"/>
  <c r="CG75" i="22"/>
  <c r="CG24" i="22"/>
  <c r="CG40" i="22"/>
  <c r="CG60" i="22"/>
  <c r="CG7" i="22"/>
  <c r="CG92" i="22"/>
  <c r="CG100" i="22"/>
  <c r="CG61" i="22"/>
  <c r="CG71" i="22"/>
  <c r="CG77" i="22"/>
  <c r="CG106" i="22"/>
  <c r="CG107" i="22"/>
  <c r="CG57" i="22"/>
  <c r="CG67" i="22"/>
  <c r="CG43" i="22"/>
  <c r="CG102" i="22"/>
  <c r="CG99" i="22"/>
  <c r="CG53" i="22"/>
  <c r="CG59" i="22"/>
  <c r="CG8" i="22"/>
  <c r="CG22" i="22"/>
  <c r="AA37" i="22"/>
  <c r="CG11" i="22"/>
  <c r="CG120" i="22"/>
  <c r="CG80" i="22"/>
  <c r="CG55" i="22"/>
  <c r="AA38" i="22"/>
  <c r="I3" i="23"/>
  <c r="I170" i="23" s="1"/>
  <c r="CG110" i="22"/>
  <c r="CG51" i="22"/>
  <c r="CG25" i="22"/>
  <c r="CG105" i="22"/>
  <c r="CG95" i="22"/>
  <c r="AA86" i="22"/>
  <c r="CG49" i="22"/>
  <c r="CG13" i="22"/>
  <c r="CG39" i="22"/>
  <c r="CG101" i="22"/>
  <c r="CG91" i="22"/>
  <c r="CG79" i="22"/>
  <c r="CG74" i="22"/>
  <c r="CG12" i="22"/>
  <c r="CG20" i="22"/>
  <c r="CG94" i="22"/>
  <c r="CG66" i="22"/>
  <c r="CG78" i="22"/>
  <c r="AA36" i="22"/>
  <c r="CG19" i="22"/>
  <c r="CG18" i="22"/>
  <c r="CG5" i="22"/>
  <c r="AA98" i="22"/>
  <c r="CG9" i="22"/>
  <c r="CG50" i="22"/>
  <c r="CG23" i="22"/>
  <c r="CG87" i="22"/>
  <c r="CG113" i="22"/>
  <c r="CG70" i="22"/>
  <c r="CJ116" i="20"/>
  <c r="U31" i="18"/>
  <c r="K30" i="5"/>
  <c r="P28" i="9"/>
  <c r="Q213" i="9"/>
  <c r="Q198" i="9"/>
  <c r="Q186" i="9"/>
  <c r="Q194" i="9"/>
  <c r="Q219" i="9"/>
  <c r="Q216" i="9"/>
  <c r="Q211" i="9"/>
  <c r="Q173" i="9"/>
  <c r="Q190" i="9"/>
  <c r="Q225" i="9"/>
  <c r="Q188" i="9"/>
  <c r="Q196" i="9"/>
  <c r="Q181" i="9"/>
  <c r="Q223" i="9"/>
  <c r="Q226" i="9"/>
  <c r="Q189" i="9"/>
  <c r="Q205" i="9"/>
  <c r="Q217" i="9"/>
  <c r="Q207" i="9"/>
  <c r="Q222" i="9"/>
  <c r="Q220" i="9"/>
  <c r="Q179" i="9"/>
  <c r="Q192" i="9"/>
  <c r="Q210" i="9"/>
  <c r="Q199" i="9"/>
  <c r="Q204" i="9"/>
  <c r="Q214" i="9"/>
  <c r="Q202" i="9"/>
  <c r="Q208" i="9"/>
  <c r="Q201" i="9"/>
  <c r="Q175" i="9"/>
  <c r="Q177" i="9"/>
  <c r="Q184" i="9"/>
  <c r="Q228" i="9"/>
  <c r="J32" i="9"/>
  <c r="CK27" i="13"/>
  <c r="Q229" i="9"/>
  <c r="CJ27" i="13"/>
  <c r="CG27" i="13"/>
  <c r="Q30" i="12"/>
  <c r="CI27" i="13"/>
  <c r="CF27" i="13"/>
  <c r="CE27" i="13"/>
  <c r="CL27" i="13"/>
  <c r="Q30" i="6"/>
  <c r="C31" i="9"/>
  <c r="Q232" i="9"/>
  <c r="P232" i="9"/>
  <c r="J156" i="9"/>
  <c r="F34" i="10"/>
  <c r="F155" i="9"/>
  <c r="B33" i="10"/>
  <c r="D30" i="9"/>
  <c r="E29" i="13"/>
  <c r="Q27" i="13"/>
  <c r="L30" i="9"/>
  <c r="K30" i="9"/>
  <c r="K157" i="13"/>
  <c r="G156" i="13"/>
  <c r="N30" i="9"/>
  <c r="E30" i="9"/>
  <c r="I30" i="9"/>
  <c r="O30" i="9"/>
  <c r="Q230" i="9"/>
  <c r="Q206" i="9"/>
  <c r="Q224" i="9"/>
  <c r="Q221" i="9"/>
  <c r="Q231" i="9"/>
  <c r="Q218" i="9"/>
  <c r="Q212" i="9"/>
  <c r="Q209" i="9"/>
  <c r="Q215" i="9"/>
  <c r="Q191" i="9"/>
  <c r="Q200" i="9"/>
  <c r="Q203" i="9"/>
  <c r="Q227" i="9"/>
  <c r="Q195" i="9"/>
  <c r="Q183" i="9"/>
  <c r="Q197" i="9"/>
  <c r="Q178" i="9"/>
  <c r="Q174" i="9"/>
  <c r="Q172" i="9"/>
  <c r="Q182" i="9"/>
  <c r="Q193" i="9"/>
  <c r="Q185" i="9"/>
  <c r="Q176" i="9"/>
  <c r="Q187" i="9"/>
  <c r="Q180" i="9"/>
  <c r="R27" i="6"/>
  <c r="Q28" i="9" s="1"/>
  <c r="Q29" i="6"/>
  <c r="Q30" i="3"/>
  <c r="J218" i="35" l="1"/>
  <c r="P20" i="35"/>
  <c r="I218" i="35"/>
  <c r="K220" i="35"/>
  <c r="K218" i="35"/>
  <c r="CE45" i="22"/>
  <c r="CE82" i="22"/>
  <c r="CE108" i="22"/>
  <c r="CE123" i="22"/>
  <c r="CE124" i="22" s="1"/>
  <c r="CE14" i="22"/>
  <c r="CE116" i="22"/>
  <c r="CE27" i="22"/>
  <c r="CE96" i="22"/>
  <c r="Q231" i="16"/>
  <c r="R231" i="13"/>
  <c r="R231" i="16" s="1"/>
  <c r="K157" i="6"/>
  <c r="AR21" i="20"/>
  <c r="R23" i="16"/>
  <c r="H32" i="19"/>
  <c r="T32" i="19"/>
  <c r="V32" i="19"/>
  <c r="L32" i="19"/>
  <c r="X32" i="19"/>
  <c r="P32" i="19"/>
  <c r="Z32" i="19"/>
  <c r="R32" i="19"/>
  <c r="AF32" i="19"/>
  <c r="AB34" i="19"/>
  <c r="AB33" i="19"/>
  <c r="AD32" i="19"/>
  <c r="N32" i="19"/>
  <c r="J32" i="19"/>
  <c r="H34" i="19"/>
  <c r="R20" i="16"/>
  <c r="H33" i="19"/>
  <c r="K32" i="19"/>
  <c r="W32" i="19"/>
  <c r="AC33" i="19"/>
  <c r="AC34" i="19"/>
  <c r="I32" i="19"/>
  <c r="J33" i="9"/>
  <c r="U32" i="19"/>
  <c r="G32" i="19"/>
  <c r="S32" i="19"/>
  <c r="AE32" i="19"/>
  <c r="Y32" i="19"/>
  <c r="G33" i="9"/>
  <c r="O32" i="19"/>
  <c r="AA32" i="19"/>
  <c r="M32" i="19"/>
  <c r="Q32" i="19"/>
  <c r="D31" i="13"/>
  <c r="D32" i="13" s="1"/>
  <c r="D409" i="35" s="1"/>
  <c r="O143" i="17"/>
  <c r="R17" i="16"/>
  <c r="R18" i="16"/>
  <c r="R22" i="16"/>
  <c r="R24" i="16"/>
  <c r="R19" i="16"/>
  <c r="R26" i="16"/>
  <c r="R25" i="16"/>
  <c r="D31" i="19"/>
  <c r="Q83" i="6"/>
  <c r="P46" i="9"/>
  <c r="AI45" i="6"/>
  <c r="R45" i="6"/>
  <c r="Q46" i="9" s="1"/>
  <c r="I16" i="11"/>
  <c r="AR36" i="6"/>
  <c r="E7" i="10"/>
  <c r="O84" i="9"/>
  <c r="CM45" i="13"/>
  <c r="P45" i="16"/>
  <c r="P83" i="13"/>
  <c r="Q45" i="13"/>
  <c r="S44" i="20"/>
  <c r="R45" i="21" s="1"/>
  <c r="Q44" i="16"/>
  <c r="R44" i="16"/>
  <c r="AG46" i="19"/>
  <c r="AH46" i="19"/>
  <c r="F32" i="9"/>
  <c r="CJ108" i="22"/>
  <c r="D49" i="24"/>
  <c r="AG31" i="19"/>
  <c r="CF108" i="22"/>
  <c r="CD108" i="22"/>
  <c r="CL116" i="22"/>
  <c r="CL108" i="22"/>
  <c r="CI108" i="22"/>
  <c r="CL27" i="22"/>
  <c r="G32" i="9"/>
  <c r="M32" i="9"/>
  <c r="E29" i="16"/>
  <c r="AI29" i="13"/>
  <c r="AI30" i="13"/>
  <c r="E31" i="18"/>
  <c r="AH31" i="18" s="1"/>
  <c r="Q30" i="13"/>
  <c r="I32" i="18"/>
  <c r="E31" i="5"/>
  <c r="CG96" i="22"/>
  <c r="CG14" i="22"/>
  <c r="CH45" i="22"/>
  <c r="V32" i="18"/>
  <c r="K31" i="15"/>
  <c r="CJ45" i="22"/>
  <c r="CF116" i="22"/>
  <c r="CK27" i="22"/>
  <c r="AD32" i="18"/>
  <c r="O31" i="15"/>
  <c r="S33" i="18"/>
  <c r="S34" i="18" s="1"/>
  <c r="J32" i="5"/>
  <c r="N32" i="18"/>
  <c r="G31" i="15"/>
  <c r="AE32" i="18"/>
  <c r="P31" i="5"/>
  <c r="CK108" i="22"/>
  <c r="CK123" i="22"/>
  <c r="CK124" i="22" s="1"/>
  <c r="CL96" i="22"/>
  <c r="J31" i="13"/>
  <c r="J29" i="16"/>
  <c r="CD116" i="22"/>
  <c r="E31" i="19"/>
  <c r="G156" i="16"/>
  <c r="B42" i="17"/>
  <c r="CG45" i="22"/>
  <c r="K32" i="18"/>
  <c r="F31" i="5"/>
  <c r="T32" i="18"/>
  <c r="J31" i="15"/>
  <c r="CJ116" i="22"/>
  <c r="CF96" i="22"/>
  <c r="CK116" i="22"/>
  <c r="CK96" i="22"/>
  <c r="CC96" i="22"/>
  <c r="AF32" i="18"/>
  <c r="P31" i="15"/>
  <c r="CH82" i="22"/>
  <c r="CF123" i="22"/>
  <c r="CF124" i="22" s="1"/>
  <c r="X32" i="18"/>
  <c r="L31" i="15"/>
  <c r="CL14" i="22"/>
  <c r="CC108" i="22"/>
  <c r="CC123" i="22"/>
  <c r="CC124" i="22" s="1"/>
  <c r="CD96" i="22"/>
  <c r="G31" i="13"/>
  <c r="G29" i="16"/>
  <c r="D31" i="18"/>
  <c r="AG31" i="18"/>
  <c r="M31" i="13"/>
  <c r="M29" i="16"/>
  <c r="I31" i="13"/>
  <c r="I29" i="16"/>
  <c r="F43" i="17"/>
  <c r="K157" i="16"/>
  <c r="G32" i="18"/>
  <c r="D31" i="5"/>
  <c r="CI27" i="22"/>
  <c r="Z32" i="18"/>
  <c r="M31" i="15"/>
  <c r="P32" i="18"/>
  <c r="H31" i="15"/>
  <c r="CH96" i="22"/>
  <c r="CH116" i="22"/>
  <c r="CH123" i="22"/>
  <c r="CH124" i="22" s="1"/>
  <c r="CJ96" i="22"/>
  <c r="CF27" i="22"/>
  <c r="CK82" i="22"/>
  <c r="CC14" i="22"/>
  <c r="CD27" i="22"/>
  <c r="CD45" i="22"/>
  <c r="CJ27" i="22"/>
  <c r="F31" i="13"/>
  <c r="F29" i="16"/>
  <c r="O31" i="13"/>
  <c r="O29" i="16"/>
  <c r="AG30" i="19"/>
  <c r="AI30" i="19" s="1"/>
  <c r="D30" i="19"/>
  <c r="F30" i="19" s="1"/>
  <c r="N31" i="13"/>
  <c r="N29" i="16"/>
  <c r="CN87" i="22"/>
  <c r="R30" i="3"/>
  <c r="R30" i="5" s="1"/>
  <c r="C6" i="24"/>
  <c r="S30" i="13"/>
  <c r="S30" i="16" s="1"/>
  <c r="Q30" i="5"/>
  <c r="S30" i="6"/>
  <c r="R31" i="9" s="1"/>
  <c r="CG123" i="22"/>
  <c r="CG124" i="22" s="1"/>
  <c r="CG82" i="22"/>
  <c r="CI14" i="22"/>
  <c r="CI45" i="22"/>
  <c r="CH14" i="22"/>
  <c r="CF82" i="22"/>
  <c r="CK14" i="22"/>
  <c r="CD82" i="22"/>
  <c r="H32" i="18"/>
  <c r="D31" i="15"/>
  <c r="R30" i="12"/>
  <c r="R30" i="15" s="1"/>
  <c r="Q30" i="15"/>
  <c r="O32" i="18"/>
  <c r="H31" i="5"/>
  <c r="CI123" i="22"/>
  <c r="CI124" i="22" s="1"/>
  <c r="CI116" i="22"/>
  <c r="CI96" i="22"/>
  <c r="CN64" i="22"/>
  <c r="M32" i="18"/>
  <c r="G31" i="5"/>
  <c r="CH27" i="22"/>
  <c r="CL82" i="22"/>
  <c r="CL45" i="22"/>
  <c r="CD14" i="22"/>
  <c r="K31" i="13"/>
  <c r="K29" i="16"/>
  <c r="H31" i="13"/>
  <c r="H29" i="16"/>
  <c r="U32" i="18"/>
  <c r="K31" i="5"/>
  <c r="CG27" i="22"/>
  <c r="Q32" i="18"/>
  <c r="I31" i="5"/>
  <c r="L32" i="18"/>
  <c r="F31" i="15"/>
  <c r="J155" i="21"/>
  <c r="G154" i="20"/>
  <c r="F155" i="21" s="1"/>
  <c r="K155" i="20"/>
  <c r="CJ14" i="22"/>
  <c r="CJ82" i="22"/>
  <c r="CF45" i="22"/>
  <c r="CK45" i="22"/>
  <c r="AC32" i="18"/>
  <c r="O31" i="5"/>
  <c r="K154" i="22"/>
  <c r="J155" i="23" s="1"/>
  <c r="G153" i="22"/>
  <c r="F154" i="23" s="1"/>
  <c r="CC82" i="22"/>
  <c r="CC116" i="22"/>
  <c r="AB33" i="18"/>
  <c r="AB34" i="18" s="1"/>
  <c r="N32" i="15"/>
  <c r="CD123" i="22"/>
  <c r="CD124" i="22" s="1"/>
  <c r="CG108" i="22"/>
  <c r="CG116" i="22"/>
  <c r="CI82" i="22"/>
  <c r="AH212" i="19"/>
  <c r="AI212" i="19" s="1"/>
  <c r="F212" i="19"/>
  <c r="AH190" i="18"/>
  <c r="AI190" i="18" s="1"/>
  <c r="F190" i="18"/>
  <c r="CH108" i="22"/>
  <c r="CJ123" i="22"/>
  <c r="CJ124" i="22" s="1"/>
  <c r="CF14" i="22"/>
  <c r="J32" i="18"/>
  <c r="E31" i="15"/>
  <c r="S27" i="20"/>
  <c r="R28" i="21" s="1"/>
  <c r="Q27" i="16"/>
  <c r="Y32" i="18"/>
  <c r="M31" i="5"/>
  <c r="W32" i="18"/>
  <c r="L31" i="5"/>
  <c r="CL123" i="22"/>
  <c r="CL124" i="22" s="1"/>
  <c r="CC45" i="22"/>
  <c r="CC27" i="22"/>
  <c r="L31" i="13"/>
  <c r="L29" i="16"/>
  <c r="R32" i="18"/>
  <c r="I31" i="15"/>
  <c r="AA33" i="18"/>
  <c r="AA34" i="18" s="1"/>
  <c r="N32" i="5"/>
  <c r="P31" i="13"/>
  <c r="P29" i="16"/>
  <c r="K32" i="9"/>
  <c r="N32" i="9"/>
  <c r="E32" i="9"/>
  <c r="H32" i="9"/>
  <c r="Q31" i="12"/>
  <c r="L32" i="9"/>
  <c r="O32" i="9"/>
  <c r="R213" i="16"/>
  <c r="R173" i="16"/>
  <c r="R171" i="16"/>
  <c r="R212" i="16"/>
  <c r="R181" i="16"/>
  <c r="R210" i="16"/>
  <c r="R222" i="16"/>
  <c r="R225" i="16"/>
  <c r="R174" i="16"/>
  <c r="R182" i="16"/>
  <c r="R178" i="16"/>
  <c r="R194" i="16"/>
  <c r="R193" i="16"/>
  <c r="R197" i="16"/>
  <c r="R207" i="16"/>
  <c r="R188" i="16"/>
  <c r="R203" i="16"/>
  <c r="R204" i="16"/>
  <c r="R229" i="16"/>
  <c r="R176" i="16"/>
  <c r="R221" i="16"/>
  <c r="R172" i="16"/>
  <c r="R215" i="16"/>
  <c r="R190" i="16"/>
  <c r="R187" i="16"/>
  <c r="R179" i="16"/>
  <c r="R191" i="16"/>
  <c r="R230" i="16"/>
  <c r="R227" i="16"/>
  <c r="R183" i="16"/>
  <c r="R195" i="16"/>
  <c r="R228" i="16"/>
  <c r="E31" i="13"/>
  <c r="Q29" i="13"/>
  <c r="R29" i="13" s="1"/>
  <c r="I32" i="9"/>
  <c r="D32" i="9"/>
  <c r="F35" i="10"/>
  <c r="J157" i="9"/>
  <c r="F156" i="9"/>
  <c r="B34" i="10"/>
  <c r="R29" i="6"/>
  <c r="Q30" i="9" s="1"/>
  <c r="P30" i="9"/>
  <c r="Q31" i="6"/>
  <c r="P32" i="9" s="1"/>
  <c r="C32" i="9"/>
  <c r="K158" i="13"/>
  <c r="G157" i="13"/>
  <c r="R226" i="16"/>
  <c r="R223" i="16"/>
  <c r="R220" i="16"/>
  <c r="R217" i="16"/>
  <c r="R214" i="16"/>
  <c r="R211" i="16"/>
  <c r="R208" i="16"/>
  <c r="R205" i="16"/>
  <c r="R202" i="16"/>
  <c r="R199" i="16"/>
  <c r="R196" i="16"/>
  <c r="R184" i="16"/>
  <c r="R224" i="16"/>
  <c r="R206" i="16"/>
  <c r="R186" i="16"/>
  <c r="R219" i="16"/>
  <c r="R192" i="16"/>
  <c r="R180" i="16"/>
  <c r="R209" i="16"/>
  <c r="R200" i="16"/>
  <c r="R177" i="16"/>
  <c r="R218" i="16"/>
  <c r="R175" i="16"/>
  <c r="R198" i="16"/>
  <c r="R185" i="16"/>
  <c r="R201" i="16"/>
  <c r="R216" i="16"/>
  <c r="R189" i="16"/>
  <c r="R30" i="6"/>
  <c r="Q31" i="9" s="1"/>
  <c r="P31" i="9"/>
  <c r="Q31" i="3"/>
  <c r="M249" i="6" s="1"/>
  <c r="M251" i="6" s="1"/>
  <c r="M255" i="6" s="1"/>
  <c r="L218" i="35" l="1"/>
  <c r="P22" i="35"/>
  <c r="G218" i="35"/>
  <c r="J220" i="35"/>
  <c r="H218" i="35"/>
  <c r="P408" i="35"/>
  <c r="R45" i="13"/>
  <c r="R45" i="16" s="1"/>
  <c r="D32" i="16"/>
  <c r="M288" i="6"/>
  <c r="E288" i="6"/>
  <c r="R251" i="6"/>
  <c r="R250" i="6"/>
  <c r="AI46" i="19"/>
  <c r="E265" i="6"/>
  <c r="P83" i="16"/>
  <c r="AI83" i="13"/>
  <c r="K158" i="6"/>
  <c r="Z34" i="19"/>
  <c r="Z33" i="19"/>
  <c r="N34" i="19"/>
  <c r="N33" i="19"/>
  <c r="P34" i="19"/>
  <c r="P33" i="19"/>
  <c r="AD34" i="19"/>
  <c r="AD33" i="19"/>
  <c r="X34" i="19"/>
  <c r="X33" i="19"/>
  <c r="AB85" i="19"/>
  <c r="L34" i="19"/>
  <c r="L33" i="19"/>
  <c r="AF34" i="19"/>
  <c r="AF33" i="19"/>
  <c r="V34" i="19"/>
  <c r="V33" i="19"/>
  <c r="R34" i="19"/>
  <c r="R33" i="19"/>
  <c r="T34" i="19"/>
  <c r="T33" i="19"/>
  <c r="J34" i="19"/>
  <c r="J33" i="19"/>
  <c r="H85" i="19"/>
  <c r="M33" i="19"/>
  <c r="M34" i="19"/>
  <c r="F85" i="9"/>
  <c r="AA33" i="19"/>
  <c r="AA34" i="19"/>
  <c r="U33" i="19"/>
  <c r="U34" i="19"/>
  <c r="J85" i="9"/>
  <c r="O33" i="19"/>
  <c r="O34" i="19"/>
  <c r="I33" i="19"/>
  <c r="I34" i="19"/>
  <c r="Y33" i="19"/>
  <c r="Y34" i="19"/>
  <c r="AC85" i="19"/>
  <c r="AE34" i="19"/>
  <c r="AE33" i="19"/>
  <c r="W33" i="19"/>
  <c r="W34" i="19"/>
  <c r="Q33" i="19"/>
  <c r="Q34" i="19"/>
  <c r="S33" i="19"/>
  <c r="S34" i="19"/>
  <c r="G33" i="19"/>
  <c r="G34" i="19"/>
  <c r="K33" i="19"/>
  <c r="K34" i="19"/>
  <c r="D31" i="16"/>
  <c r="R30" i="13"/>
  <c r="R30" i="16" s="1"/>
  <c r="M33" i="9"/>
  <c r="F33" i="9"/>
  <c r="Q83" i="13"/>
  <c r="P407" i="35" s="1"/>
  <c r="D10" i="24"/>
  <c r="S45" i="20"/>
  <c r="R46" i="21" s="1"/>
  <c r="L11" i="17"/>
  <c r="Q45" i="16"/>
  <c r="AM36" i="13"/>
  <c r="P3" i="11"/>
  <c r="K15" i="11"/>
  <c r="AG84" i="19"/>
  <c r="AH84" i="19"/>
  <c r="P84" i="9"/>
  <c r="U127" i="6"/>
  <c r="R83" i="6"/>
  <c r="Q84" i="9" s="1"/>
  <c r="E32" i="18"/>
  <c r="AH32" i="18" s="1"/>
  <c r="Q30" i="16"/>
  <c r="S30" i="20"/>
  <c r="R31" i="21" s="1"/>
  <c r="D6" i="24"/>
  <c r="C33" i="9"/>
  <c r="AI31" i="13"/>
  <c r="F31" i="18"/>
  <c r="D33" i="13"/>
  <c r="D84" i="13"/>
  <c r="R31" i="6"/>
  <c r="Q32" i="9" s="1"/>
  <c r="R31" i="12"/>
  <c r="R31" i="15" s="1"/>
  <c r="Q31" i="15"/>
  <c r="BI229" i="19"/>
  <c r="BI207" i="18"/>
  <c r="N33" i="15"/>
  <c r="AC33" i="18"/>
  <c r="AC34" i="18" s="1"/>
  <c r="O32" i="5"/>
  <c r="L33" i="18"/>
  <c r="L34" i="18" s="1"/>
  <c r="F32" i="15"/>
  <c r="K32" i="13"/>
  <c r="K409" i="35" s="1"/>
  <c r="K31" i="16"/>
  <c r="E32" i="19"/>
  <c r="O32" i="13"/>
  <c r="O409" i="35" s="1"/>
  <c r="O31" i="16"/>
  <c r="I32" i="13"/>
  <c r="I409" i="35" s="1"/>
  <c r="I31" i="16"/>
  <c r="S85" i="18"/>
  <c r="J84" i="5"/>
  <c r="H32" i="13"/>
  <c r="H409" i="35" s="1"/>
  <c r="H31" i="16"/>
  <c r="AA85" i="18"/>
  <c r="N84" i="5"/>
  <c r="L32" i="13"/>
  <c r="L409" i="35" s="1"/>
  <c r="L31" i="16"/>
  <c r="AB85" i="18"/>
  <c r="N84" i="15"/>
  <c r="T33" i="18"/>
  <c r="T34" i="18" s="1"/>
  <c r="J32" i="15"/>
  <c r="J32" i="13"/>
  <c r="J409" i="35" s="1"/>
  <c r="J31" i="16"/>
  <c r="BE206" i="18"/>
  <c r="J33" i="5"/>
  <c r="M33" i="18"/>
  <c r="M34" i="18" s="1"/>
  <c r="G32" i="5"/>
  <c r="F32" i="13"/>
  <c r="F409" i="35" s="1"/>
  <c r="F31" i="16"/>
  <c r="M32" i="13"/>
  <c r="M409" i="35" s="1"/>
  <c r="M31" i="16"/>
  <c r="N33" i="18"/>
  <c r="N34" i="18" s="1"/>
  <c r="G32" i="15"/>
  <c r="J33" i="18"/>
  <c r="J34" i="18" s="1"/>
  <c r="E32" i="15"/>
  <c r="X33" i="18"/>
  <c r="X34" i="18" s="1"/>
  <c r="L32" i="15"/>
  <c r="H33" i="18"/>
  <c r="D32" i="15"/>
  <c r="R29" i="16"/>
  <c r="D5" i="24"/>
  <c r="S29" i="20"/>
  <c r="R30" i="21" s="1"/>
  <c r="Q29" i="16"/>
  <c r="G33" i="18"/>
  <c r="D32" i="5"/>
  <c r="E32" i="13"/>
  <c r="E409" i="35" s="1"/>
  <c r="E31" i="16"/>
  <c r="R33" i="18"/>
  <c r="R34" i="18" s="1"/>
  <c r="I32" i="15"/>
  <c r="Q33" i="18"/>
  <c r="Q34" i="18" s="1"/>
  <c r="I32" i="5"/>
  <c r="U33" i="18"/>
  <c r="U34" i="18" s="1"/>
  <c r="K32" i="5"/>
  <c r="O33" i="18"/>
  <c r="O34" i="18" s="1"/>
  <c r="H32" i="5"/>
  <c r="V33" i="18"/>
  <c r="V34" i="18" s="1"/>
  <c r="K32" i="15"/>
  <c r="AG32" i="19"/>
  <c r="D32" i="19"/>
  <c r="R31" i="3"/>
  <c r="R31" i="5" s="1"/>
  <c r="C7" i="24"/>
  <c r="S31" i="13"/>
  <c r="S31" i="16" s="1"/>
  <c r="Q31" i="5"/>
  <c r="S31" i="6"/>
  <c r="R32" i="9" s="1"/>
  <c r="J156" i="21"/>
  <c r="K156" i="20"/>
  <c r="G155" i="20"/>
  <c r="F156" i="21" s="1"/>
  <c r="G32" i="13"/>
  <c r="G409" i="35" s="1"/>
  <c r="G31" i="16"/>
  <c r="K33" i="18"/>
  <c r="K34" i="18" s="1"/>
  <c r="F32" i="5"/>
  <c r="AD33" i="18"/>
  <c r="AD34" i="18" s="1"/>
  <c r="O32" i="15"/>
  <c r="B43" i="17"/>
  <c r="G157" i="16"/>
  <c r="AF33" i="18"/>
  <c r="AF34" i="18" s="1"/>
  <c r="P32" i="15"/>
  <c r="BI206" i="18"/>
  <c r="N33" i="5"/>
  <c r="F44" i="17"/>
  <c r="K158" i="16"/>
  <c r="W33" i="18"/>
  <c r="W34" i="18" s="1"/>
  <c r="L32" i="5"/>
  <c r="G154" i="22"/>
  <c r="F155" i="23" s="1"/>
  <c r="K155" i="22"/>
  <c r="J156" i="23" s="1"/>
  <c r="N32" i="13"/>
  <c r="N409" i="35" s="1"/>
  <c r="N31" i="16"/>
  <c r="D32" i="18"/>
  <c r="AG32" i="18"/>
  <c r="AE33" i="18"/>
  <c r="AE34" i="18" s="1"/>
  <c r="P32" i="5"/>
  <c r="P32" i="13"/>
  <c r="P31" i="16"/>
  <c r="Q31" i="13"/>
  <c r="R31" i="13" s="1"/>
  <c r="Y33" i="18"/>
  <c r="Y34" i="18" s="1"/>
  <c r="M32" i="5"/>
  <c r="I33" i="18"/>
  <c r="I34" i="18" s="1"/>
  <c r="E32" i="5"/>
  <c r="AI31" i="18"/>
  <c r="AH31" i="19"/>
  <c r="AI31" i="19" s="1"/>
  <c r="F31" i="19"/>
  <c r="P33" i="18"/>
  <c r="P34" i="18" s="1"/>
  <c r="H32" i="15"/>
  <c r="Z33" i="18"/>
  <c r="Z34" i="18" s="1"/>
  <c r="M32" i="15"/>
  <c r="E33" i="9"/>
  <c r="M85" i="9"/>
  <c r="Q32" i="12"/>
  <c r="Q32" i="15" s="1"/>
  <c r="N33" i="9"/>
  <c r="D33" i="9"/>
  <c r="I33" i="9"/>
  <c r="O33" i="9"/>
  <c r="K33" i="9"/>
  <c r="Q32" i="6"/>
  <c r="L33" i="9"/>
  <c r="H33" i="9"/>
  <c r="J158" i="9"/>
  <c r="F36" i="10"/>
  <c r="F157" i="9"/>
  <c r="B35" i="10"/>
  <c r="G158" i="13"/>
  <c r="K159" i="13"/>
  <c r="Q32" i="3"/>
  <c r="H220" i="35" l="1"/>
  <c r="L220" i="35"/>
  <c r="G220" i="35"/>
  <c r="I220" i="35"/>
  <c r="P24" i="35"/>
  <c r="R83" i="13"/>
  <c r="R83" i="16" s="1"/>
  <c r="E33" i="13"/>
  <c r="E33" i="16" s="1"/>
  <c r="D84" i="16"/>
  <c r="D406" i="35"/>
  <c r="AI84" i="19"/>
  <c r="K159" i="6"/>
  <c r="D33" i="19"/>
  <c r="D34" i="19" s="1"/>
  <c r="BM228" i="19" s="1"/>
  <c r="BF228" i="19"/>
  <c r="BI228" i="19"/>
  <c r="AG33" i="19"/>
  <c r="AG34" i="19" s="1"/>
  <c r="AD85" i="19"/>
  <c r="AF85" i="19"/>
  <c r="P85" i="19"/>
  <c r="T85" i="19"/>
  <c r="L85" i="19"/>
  <c r="N85" i="19"/>
  <c r="R85" i="19"/>
  <c r="N109" i="15"/>
  <c r="AB125" i="19"/>
  <c r="AB110" i="19"/>
  <c r="X85" i="19"/>
  <c r="Z85" i="19"/>
  <c r="V85" i="19"/>
  <c r="J85" i="19"/>
  <c r="J34" i="9"/>
  <c r="D109" i="15"/>
  <c r="H125" i="19"/>
  <c r="H110" i="19"/>
  <c r="BB228" i="19"/>
  <c r="F34" i="9"/>
  <c r="C34" i="9"/>
  <c r="G34" i="9"/>
  <c r="O85" i="19"/>
  <c r="AY240" i="19"/>
  <c r="G85" i="19"/>
  <c r="AE85" i="19"/>
  <c r="BF240" i="19"/>
  <c r="U85" i="19"/>
  <c r="S85" i="19"/>
  <c r="AC110" i="19"/>
  <c r="M142" i="17"/>
  <c r="Y85" i="19"/>
  <c r="M110" i="9"/>
  <c r="AA85" i="19"/>
  <c r="Q85" i="19"/>
  <c r="F110" i="9"/>
  <c r="M85" i="19"/>
  <c r="W85" i="19"/>
  <c r="I85" i="19"/>
  <c r="K85" i="19"/>
  <c r="M34" i="9"/>
  <c r="D12" i="24"/>
  <c r="S83" i="20"/>
  <c r="R84" i="21" s="1"/>
  <c r="Q83" i="16"/>
  <c r="G85" i="9"/>
  <c r="BC228" i="19"/>
  <c r="F32" i="18"/>
  <c r="C85" i="9"/>
  <c r="AY228" i="19"/>
  <c r="AI32" i="13"/>
  <c r="B11" i="17" s="1"/>
  <c r="B26" i="17" s="1"/>
  <c r="E84" i="13"/>
  <c r="D33" i="16"/>
  <c r="D109" i="13"/>
  <c r="AI32" i="18"/>
  <c r="P32" i="16"/>
  <c r="P84" i="13"/>
  <c r="P33" i="13"/>
  <c r="P33" i="16" s="1"/>
  <c r="V85" i="18"/>
  <c r="K84" i="15"/>
  <c r="BH206" i="18"/>
  <c r="M33" i="5"/>
  <c r="BK229" i="19"/>
  <c r="BK207" i="18"/>
  <c r="P33" i="15"/>
  <c r="BD229" i="19"/>
  <c r="BD207" i="18"/>
  <c r="I33" i="15"/>
  <c r="G85" i="18"/>
  <c r="D84" i="5"/>
  <c r="Z85" i="18"/>
  <c r="M84" i="15"/>
  <c r="N34" i="9"/>
  <c r="BJ228" i="19"/>
  <c r="L84" i="13"/>
  <c r="L406" i="35" s="1"/>
  <c r="L32" i="16"/>
  <c r="L33" i="13"/>
  <c r="L33" i="16" s="1"/>
  <c r="AC85" i="18"/>
  <c r="O84" i="5"/>
  <c r="AZ206" i="18"/>
  <c r="E33" i="5"/>
  <c r="BE229" i="19"/>
  <c r="BE207" i="18"/>
  <c r="J33" i="15"/>
  <c r="I32" i="16"/>
  <c r="I84" i="13"/>
  <c r="I406" i="35" s="1"/>
  <c r="I33" i="13"/>
  <c r="I33" i="16" s="1"/>
  <c r="BJ206" i="18"/>
  <c r="O33" i="5"/>
  <c r="E34" i="9"/>
  <c r="BA228" i="19"/>
  <c r="BC229" i="19"/>
  <c r="BC207" i="18"/>
  <c r="H33" i="15"/>
  <c r="I85" i="18"/>
  <c r="E84" i="5"/>
  <c r="O85" i="18"/>
  <c r="H84" i="5"/>
  <c r="J85" i="18"/>
  <c r="E84" i="15"/>
  <c r="N85" i="18"/>
  <c r="G84" i="15"/>
  <c r="T85" i="18"/>
  <c r="J84" i="15"/>
  <c r="K34" i="9"/>
  <c r="BG228" i="19"/>
  <c r="BC206" i="18"/>
  <c r="H33" i="5"/>
  <c r="Q85" i="18"/>
  <c r="I84" i="5"/>
  <c r="H34" i="18"/>
  <c r="E33" i="18"/>
  <c r="AZ229" i="19"/>
  <c r="AZ207" i="18"/>
  <c r="E33" i="15"/>
  <c r="O32" i="16"/>
  <c r="O84" i="13"/>
  <c r="O406" i="35" s="1"/>
  <c r="O33" i="13"/>
  <c r="O33" i="16" s="1"/>
  <c r="BI218" i="18"/>
  <c r="AA110" i="18"/>
  <c r="N109" i="5"/>
  <c r="AY206" i="18"/>
  <c r="D33" i="5"/>
  <c r="H34" i="9"/>
  <c r="BD228" i="19"/>
  <c r="I34" i="9"/>
  <c r="BE228" i="19"/>
  <c r="P85" i="18"/>
  <c r="H84" i="15"/>
  <c r="D7" i="24"/>
  <c r="S31" i="20"/>
  <c r="R32" i="21" s="1"/>
  <c r="Q31" i="16"/>
  <c r="AT31" i="13"/>
  <c r="M32" i="16"/>
  <c r="M33" i="13"/>
  <c r="M33" i="16" s="1"/>
  <c r="M84" i="13"/>
  <c r="M406" i="35" s="1"/>
  <c r="AH32" i="19"/>
  <c r="AI32" i="19" s="1"/>
  <c r="F32" i="19"/>
  <c r="BJ229" i="19"/>
  <c r="BJ207" i="18"/>
  <c r="O33" i="15"/>
  <c r="BD206" i="18"/>
  <c r="I33" i="5"/>
  <c r="E33" i="19"/>
  <c r="R31" i="16"/>
  <c r="L34" i="9"/>
  <c r="BH228" i="19"/>
  <c r="D34" i="9"/>
  <c r="AZ228" i="19"/>
  <c r="AD85" i="18"/>
  <c r="O84" i="15"/>
  <c r="G32" i="16"/>
  <c r="G84" i="13"/>
  <c r="G406" i="35" s="1"/>
  <c r="G33" i="13"/>
  <c r="G33" i="16" s="1"/>
  <c r="Q32" i="13"/>
  <c r="P409" i="35" s="1"/>
  <c r="E32" i="16"/>
  <c r="BG229" i="19"/>
  <c r="BG207" i="18"/>
  <c r="L33" i="15"/>
  <c r="X85" i="18"/>
  <c r="L84" i="15"/>
  <c r="F84" i="13"/>
  <c r="F406" i="35" s="1"/>
  <c r="F32" i="16"/>
  <c r="F33" i="13"/>
  <c r="F33" i="16" s="1"/>
  <c r="L85" i="18"/>
  <c r="F84" i="15"/>
  <c r="K32" i="16"/>
  <c r="K84" i="13"/>
  <c r="K406" i="35" s="1"/>
  <c r="K33" i="13"/>
  <c r="K33" i="16" s="1"/>
  <c r="K156" i="22"/>
  <c r="J157" i="23" s="1"/>
  <c r="G155" i="22"/>
  <c r="F156" i="23" s="1"/>
  <c r="AY229" i="19"/>
  <c r="AY207" i="18"/>
  <c r="D33" i="15"/>
  <c r="Y85" i="18"/>
  <c r="M84" i="5"/>
  <c r="AF85" i="18"/>
  <c r="P84" i="15"/>
  <c r="H32" i="16"/>
  <c r="H84" i="13"/>
  <c r="H406" i="35" s="1"/>
  <c r="H33" i="13"/>
  <c r="H33" i="16" s="1"/>
  <c r="C8" i="24"/>
  <c r="C9" i="24" s="1"/>
  <c r="S32" i="13"/>
  <c r="H7" i="10"/>
  <c r="Q32" i="5"/>
  <c r="S32" i="6"/>
  <c r="BF206" i="18"/>
  <c r="K33" i="5"/>
  <c r="G34" i="18"/>
  <c r="D33" i="18"/>
  <c r="D34" i="18" s="1"/>
  <c r="BM206" i="18" s="1"/>
  <c r="AG33" i="18"/>
  <c r="AG34" i="18" s="1"/>
  <c r="AE85" i="18"/>
  <c r="P84" i="5"/>
  <c r="W85" i="18"/>
  <c r="L84" i="5"/>
  <c r="K85" i="18"/>
  <c r="F84" i="5"/>
  <c r="U85" i="18"/>
  <c r="K84" i="5"/>
  <c r="R85" i="18"/>
  <c r="I84" i="15"/>
  <c r="BB229" i="19"/>
  <c r="BB207" i="18"/>
  <c r="G33" i="15"/>
  <c r="J32" i="16"/>
  <c r="J33" i="13"/>
  <c r="J33" i="16" s="1"/>
  <c r="J84" i="13"/>
  <c r="J406" i="35" s="1"/>
  <c r="BI241" i="19"/>
  <c r="BI219" i="18"/>
  <c r="AB110" i="18"/>
  <c r="K159" i="16"/>
  <c r="F45" i="17"/>
  <c r="H85" i="18"/>
  <c r="D84" i="15"/>
  <c r="N32" i="16"/>
  <c r="N84" i="13"/>
  <c r="N406" i="35" s="1"/>
  <c r="N33" i="13"/>
  <c r="N33" i="16" s="1"/>
  <c r="G158" i="16"/>
  <c r="B44" i="17"/>
  <c r="BB206" i="18"/>
  <c r="G33" i="5"/>
  <c r="J157" i="21"/>
  <c r="K157" i="20"/>
  <c r="G156" i="20"/>
  <c r="F157" i="21" s="1"/>
  <c r="M85" i="18"/>
  <c r="G84" i="5"/>
  <c r="BA229" i="19"/>
  <c r="BA207" i="18"/>
  <c r="F33" i="15"/>
  <c r="BH229" i="19"/>
  <c r="BH207" i="18"/>
  <c r="M33" i="15"/>
  <c r="BK228" i="19"/>
  <c r="BK206" i="18"/>
  <c r="P33" i="5"/>
  <c r="BF229" i="19"/>
  <c r="BF207" i="18"/>
  <c r="K33" i="15"/>
  <c r="O34" i="9"/>
  <c r="BG206" i="18"/>
  <c r="L33" i="5"/>
  <c r="BA206" i="18"/>
  <c r="F33" i="5"/>
  <c r="BE218" i="18"/>
  <c r="S110" i="18"/>
  <c r="J109" i="5"/>
  <c r="H85" i="9"/>
  <c r="N85" i="9"/>
  <c r="E85" i="9"/>
  <c r="Q33" i="6"/>
  <c r="S29" i="12" s="1"/>
  <c r="P33" i="9"/>
  <c r="C7" i="10"/>
  <c r="R32" i="6"/>
  <c r="Q33" i="9" s="1"/>
  <c r="AQ31" i="6"/>
  <c r="G16" i="11"/>
  <c r="I85" i="9"/>
  <c r="O85" i="9"/>
  <c r="K85" i="9"/>
  <c r="L85" i="9"/>
  <c r="D85" i="9"/>
  <c r="Q84" i="12"/>
  <c r="Q84" i="15" s="1"/>
  <c r="Q84" i="6"/>
  <c r="R32" i="12"/>
  <c r="R32" i="15" s="1"/>
  <c r="Q33" i="12"/>
  <c r="F158" i="9"/>
  <c r="B36" i="10"/>
  <c r="J159" i="9"/>
  <c r="F37" i="10"/>
  <c r="K160" i="13"/>
  <c r="G159" i="13"/>
  <c r="R32" i="3"/>
  <c r="R32" i="5" s="1"/>
  <c r="S36" i="3"/>
  <c r="S97" i="3"/>
  <c r="S79" i="3"/>
  <c r="S75" i="3"/>
  <c r="S86" i="3"/>
  <c r="S68" i="3"/>
  <c r="S60" i="3"/>
  <c r="S52" i="3"/>
  <c r="S48" i="3"/>
  <c r="S85" i="3"/>
  <c r="S64" i="3"/>
  <c r="S56" i="3"/>
  <c r="S67" i="3"/>
  <c r="S63" i="3"/>
  <c r="S59" i="3"/>
  <c r="S55" i="3"/>
  <c r="S51" i="3"/>
  <c r="S47" i="3"/>
  <c r="S98" i="3"/>
  <c r="S62" i="3"/>
  <c r="S57" i="3"/>
  <c r="Q33" i="3"/>
  <c r="S78" i="3"/>
  <c r="S69" i="3"/>
  <c r="S107" i="3"/>
  <c r="S87" i="3"/>
  <c r="S37" i="3"/>
  <c r="S81" i="3"/>
  <c r="S35" i="3"/>
  <c r="S76" i="3"/>
  <c r="S49" i="3"/>
  <c r="S58" i="3"/>
  <c r="S53" i="3"/>
  <c r="S38" i="3"/>
  <c r="S65" i="3"/>
  <c r="S66" i="3"/>
  <c r="S77" i="3"/>
  <c r="S54" i="3"/>
  <c r="S50" i="3"/>
  <c r="S99" i="3"/>
  <c r="S61" i="3"/>
  <c r="S46" i="3"/>
  <c r="S80" i="3"/>
  <c r="S96" i="3"/>
  <c r="S45" i="3"/>
  <c r="S82" i="3"/>
  <c r="S108" i="3"/>
  <c r="S83" i="3"/>
  <c r="Q84" i="3"/>
  <c r="C406" i="35" s="1"/>
  <c r="I236" i="35" l="1"/>
  <c r="H236" i="35"/>
  <c r="P32" i="35"/>
  <c r="K236" i="35"/>
  <c r="J236" i="35"/>
  <c r="R32" i="13"/>
  <c r="D109" i="16"/>
  <c r="D405" i="35"/>
  <c r="E109" i="13"/>
  <c r="E405" i="35" s="1"/>
  <c r="E406" i="35"/>
  <c r="K160" i="6"/>
  <c r="AG85" i="19"/>
  <c r="BI240" i="19"/>
  <c r="N124" i="15"/>
  <c r="G109" i="15"/>
  <c r="N125" i="19"/>
  <c r="N110" i="19"/>
  <c r="K109" i="15"/>
  <c r="V110" i="19"/>
  <c r="V125" i="19"/>
  <c r="F109" i="15"/>
  <c r="L110" i="19"/>
  <c r="L125" i="19"/>
  <c r="M109" i="15"/>
  <c r="Z125" i="19"/>
  <c r="Z110" i="19"/>
  <c r="J109" i="15"/>
  <c r="T125" i="19"/>
  <c r="T110" i="19"/>
  <c r="L109" i="15"/>
  <c r="X125" i="19"/>
  <c r="X110" i="19"/>
  <c r="H109" i="15"/>
  <c r="P125" i="19"/>
  <c r="P110" i="19"/>
  <c r="P109" i="15"/>
  <c r="AF125" i="19"/>
  <c r="AF110" i="19"/>
  <c r="I109" i="15"/>
  <c r="R125" i="19"/>
  <c r="R110" i="19"/>
  <c r="O109" i="15"/>
  <c r="AD125" i="19"/>
  <c r="AD110" i="19"/>
  <c r="E109" i="15"/>
  <c r="J125" i="19"/>
  <c r="J110" i="19"/>
  <c r="D85" i="19"/>
  <c r="BB240" i="19"/>
  <c r="J110" i="9"/>
  <c r="I110" i="19"/>
  <c r="C142" i="17"/>
  <c r="AC125" i="19"/>
  <c r="W110" i="19"/>
  <c r="J142" i="17"/>
  <c r="S110" i="19"/>
  <c r="H142" i="17"/>
  <c r="M110" i="19"/>
  <c r="E142" i="17"/>
  <c r="U110" i="19"/>
  <c r="J125" i="9"/>
  <c r="I142" i="17"/>
  <c r="Q110" i="19"/>
  <c r="G142" i="17"/>
  <c r="AE110" i="19"/>
  <c r="N142" i="17"/>
  <c r="AA110" i="19"/>
  <c r="L142" i="17"/>
  <c r="M125" i="9"/>
  <c r="G110" i="19"/>
  <c r="B142" i="17"/>
  <c r="K110" i="19"/>
  <c r="D142" i="17"/>
  <c r="Y110" i="19"/>
  <c r="K142" i="17"/>
  <c r="O110" i="19"/>
  <c r="F142" i="17"/>
  <c r="G110" i="9"/>
  <c r="BC240" i="19"/>
  <c r="E85" i="19"/>
  <c r="AH85" i="19" s="1"/>
  <c r="C110" i="9"/>
  <c r="AI33" i="13"/>
  <c r="AI84" i="13"/>
  <c r="E84" i="16"/>
  <c r="B9" i="17"/>
  <c r="D124" i="13"/>
  <c r="D124" i="16" s="1"/>
  <c r="E85" i="18"/>
  <c r="AH85" i="18" s="1"/>
  <c r="AH33" i="19"/>
  <c r="E34" i="19"/>
  <c r="BM229" i="19" s="1"/>
  <c r="F33" i="19"/>
  <c r="O109" i="13"/>
  <c r="O405" i="35" s="1"/>
  <c r="O84" i="16"/>
  <c r="AG85" i="18"/>
  <c r="D85" i="18"/>
  <c r="BF241" i="19"/>
  <c r="V110" i="18"/>
  <c r="BF219" i="18"/>
  <c r="R33" i="12"/>
  <c r="R33" i="15" s="1"/>
  <c r="Q33" i="15"/>
  <c r="C13" i="24"/>
  <c r="S84" i="13"/>
  <c r="S84" i="16" s="1"/>
  <c r="Q84" i="5"/>
  <c r="S84" i="6"/>
  <c r="R85" i="9" s="1"/>
  <c r="D124" i="15"/>
  <c r="AY241" i="19"/>
  <c r="AY219" i="18"/>
  <c r="H110" i="18"/>
  <c r="AB125" i="18"/>
  <c r="R33" i="9"/>
  <c r="S33" i="6"/>
  <c r="R34" i="9" s="1"/>
  <c r="G110" i="18"/>
  <c r="AY218" i="18"/>
  <c r="D109" i="5"/>
  <c r="AZ240" i="19"/>
  <c r="N109" i="13"/>
  <c r="N405" i="35" s="1"/>
  <c r="N84" i="16"/>
  <c r="J109" i="13"/>
  <c r="J405" i="35" s="1"/>
  <c r="J84" i="16"/>
  <c r="U110" i="18"/>
  <c r="BF218" i="18"/>
  <c r="K109" i="5"/>
  <c r="P124" i="15"/>
  <c r="BK241" i="19"/>
  <c r="BK219" i="18"/>
  <c r="AF110" i="18"/>
  <c r="BJ240" i="19"/>
  <c r="H19" i="10"/>
  <c r="H20" i="10"/>
  <c r="H5" i="10"/>
  <c r="K109" i="13"/>
  <c r="K405" i="35" s="1"/>
  <c r="K84" i="16"/>
  <c r="BG241" i="19"/>
  <c r="BG219" i="18"/>
  <c r="X110" i="18"/>
  <c r="BJ241" i="19"/>
  <c r="BJ219" i="18"/>
  <c r="AD110" i="18"/>
  <c r="AZ241" i="19"/>
  <c r="J110" i="18"/>
  <c r="AZ219" i="18"/>
  <c r="P109" i="13"/>
  <c r="P84" i="16"/>
  <c r="BA218" i="18"/>
  <c r="K110" i="18"/>
  <c r="F109" i="5"/>
  <c r="S32" i="16"/>
  <c r="S33" i="13"/>
  <c r="S33" i="16" s="1"/>
  <c r="BH218" i="18"/>
  <c r="Y110" i="18"/>
  <c r="M109" i="5"/>
  <c r="BJ218" i="18"/>
  <c r="AC110" i="18"/>
  <c r="O109" i="5"/>
  <c r="R33" i="3"/>
  <c r="Q33" i="5"/>
  <c r="AH33" i="18"/>
  <c r="E34" i="18"/>
  <c r="BM207" i="18" s="1"/>
  <c r="F33" i="18"/>
  <c r="O110" i="18"/>
  <c r="BC218" i="18"/>
  <c r="H109" i="5"/>
  <c r="G159" i="16"/>
  <c r="B45" i="17"/>
  <c r="K160" i="16"/>
  <c r="F46" i="17"/>
  <c r="BH240" i="19"/>
  <c r="BA240" i="19"/>
  <c r="S125" i="18"/>
  <c r="J124" i="5"/>
  <c r="J158" i="21"/>
  <c r="G157" i="20"/>
  <c r="F158" i="21" s="1"/>
  <c r="K158" i="20"/>
  <c r="J124" i="15"/>
  <c r="BE241" i="19"/>
  <c r="BE219" i="18"/>
  <c r="T110" i="18"/>
  <c r="I109" i="13"/>
  <c r="I405" i="35" s="1"/>
  <c r="I84" i="16"/>
  <c r="BH241" i="19"/>
  <c r="Z110" i="18"/>
  <c r="BH219" i="18"/>
  <c r="BK240" i="19"/>
  <c r="M110" i="18"/>
  <c r="BB218" i="18"/>
  <c r="G109" i="5"/>
  <c r="BG218" i="18"/>
  <c r="W110" i="18"/>
  <c r="L109" i="5"/>
  <c r="H109" i="13"/>
  <c r="H405" i="35" s="1"/>
  <c r="H84" i="16"/>
  <c r="F124" i="15"/>
  <c r="BA241" i="19"/>
  <c r="BA219" i="18"/>
  <c r="L110" i="18"/>
  <c r="D8" i="24"/>
  <c r="D9" i="24" s="1"/>
  <c r="S32" i="20"/>
  <c r="R33" i="21" s="1"/>
  <c r="J11" i="17"/>
  <c r="Q32" i="16"/>
  <c r="Q84" i="13"/>
  <c r="AL31" i="13"/>
  <c r="AL33" i="13" s="1"/>
  <c r="V33" i="16" s="1"/>
  <c r="Q33" i="13"/>
  <c r="L109" i="13"/>
  <c r="L405" i="35" s="1"/>
  <c r="L84" i="16"/>
  <c r="AZ218" i="18"/>
  <c r="I110" i="18"/>
  <c r="E109" i="5"/>
  <c r="BD240" i="19"/>
  <c r="G109" i="13"/>
  <c r="G405" i="35" s="1"/>
  <c r="G84" i="16"/>
  <c r="BD218" i="18"/>
  <c r="Q110" i="18"/>
  <c r="I109" i="5"/>
  <c r="BG240" i="19"/>
  <c r="I124" i="15"/>
  <c r="BD241" i="19"/>
  <c r="BD219" i="18"/>
  <c r="R110" i="18"/>
  <c r="BK218" i="18"/>
  <c r="AE110" i="18"/>
  <c r="P109" i="5"/>
  <c r="F109" i="13"/>
  <c r="F405" i="35" s="1"/>
  <c r="F84" i="16"/>
  <c r="M109" i="13"/>
  <c r="M405" i="35" s="1"/>
  <c r="M84" i="16"/>
  <c r="AA125" i="18"/>
  <c r="N124" i="5"/>
  <c r="G124" i="15"/>
  <c r="BB241" i="19"/>
  <c r="N110" i="18"/>
  <c r="BB219" i="18"/>
  <c r="BC241" i="19"/>
  <c r="BC219" i="18"/>
  <c r="P110" i="18"/>
  <c r="BE240" i="19"/>
  <c r="G156" i="22"/>
  <c r="F157" i="23" s="1"/>
  <c r="K157" i="22"/>
  <c r="J158" i="23" s="1"/>
  <c r="C20" i="10"/>
  <c r="C5" i="10"/>
  <c r="C19" i="10"/>
  <c r="F125" i="9"/>
  <c r="O110" i="9"/>
  <c r="U126" i="6"/>
  <c r="U130" i="6" s="1"/>
  <c r="P34" i="9"/>
  <c r="L110" i="9"/>
  <c r="E110" i="9"/>
  <c r="N110" i="9"/>
  <c r="P85" i="9"/>
  <c r="Q109" i="6"/>
  <c r="R84" i="6"/>
  <c r="Q85" i="9" s="1"/>
  <c r="K110" i="9"/>
  <c r="I110" i="9"/>
  <c r="H110" i="9"/>
  <c r="Q109" i="12"/>
  <c r="Q109" i="15" s="1"/>
  <c r="R84" i="12"/>
  <c r="R84" i="15" s="1"/>
  <c r="G14" i="11"/>
  <c r="H71" i="11"/>
  <c r="L21" i="11"/>
  <c r="H70" i="11"/>
  <c r="BL31" i="6"/>
  <c r="AQ33" i="6"/>
  <c r="T34" i="9" s="1"/>
  <c r="D110" i="9"/>
  <c r="B37" i="10"/>
  <c r="F159" i="9"/>
  <c r="F38" i="10"/>
  <c r="J160" i="9"/>
  <c r="G160" i="13"/>
  <c r="K161" i="13"/>
  <c r="S84" i="3"/>
  <c r="Q109" i="3"/>
  <c r="C405" i="35" s="1"/>
  <c r="R84" i="3"/>
  <c r="R84" i="5" s="1"/>
  <c r="J239" i="35" l="1"/>
  <c r="P40" i="35"/>
  <c r="H239" i="35"/>
  <c r="G236" i="35"/>
  <c r="I243" i="35"/>
  <c r="K239" i="35"/>
  <c r="I239" i="35"/>
  <c r="L236" i="35"/>
  <c r="E109" i="16"/>
  <c r="E124" i="13"/>
  <c r="E124" i="16" s="1"/>
  <c r="R84" i="13"/>
  <c r="R84" i="16" s="1"/>
  <c r="P406" i="35"/>
  <c r="AI85" i="19"/>
  <c r="AH34" i="19"/>
  <c r="AI34" i="19" s="1"/>
  <c r="AI33" i="19"/>
  <c r="K161" i="6"/>
  <c r="M124" i="15"/>
  <c r="L124" i="15"/>
  <c r="E124" i="15"/>
  <c r="H124" i="15"/>
  <c r="K124" i="15"/>
  <c r="O124" i="15"/>
  <c r="AE125" i="19"/>
  <c r="Y125" i="19"/>
  <c r="Y129" i="19"/>
  <c r="S129" i="19"/>
  <c r="S125" i="19"/>
  <c r="Q129" i="19"/>
  <c r="Q125" i="19"/>
  <c r="W125" i="19"/>
  <c r="K129" i="19"/>
  <c r="K125" i="19"/>
  <c r="G129" i="19"/>
  <c r="G125" i="19"/>
  <c r="O142" i="17"/>
  <c r="U129" i="19"/>
  <c r="U125" i="19"/>
  <c r="I125" i="19"/>
  <c r="AA129" i="19"/>
  <c r="AA125" i="19"/>
  <c r="M129" i="19"/>
  <c r="M125" i="19"/>
  <c r="O129" i="19"/>
  <c r="O125" i="19"/>
  <c r="G125" i="9"/>
  <c r="D110" i="19"/>
  <c r="BM240" i="19" s="1"/>
  <c r="AI109" i="13"/>
  <c r="F85" i="19"/>
  <c r="C125" i="9"/>
  <c r="AG110" i="19"/>
  <c r="D126" i="13"/>
  <c r="F85" i="18"/>
  <c r="F124" i="13"/>
  <c r="F109" i="16"/>
  <c r="J159" i="21"/>
  <c r="K159" i="20"/>
  <c r="G158" i="20"/>
  <c r="F159" i="21" s="1"/>
  <c r="E110" i="18"/>
  <c r="AC125" i="18"/>
  <c r="O124" i="5"/>
  <c r="S33" i="20"/>
  <c r="R34" i="21" s="1"/>
  <c r="Q33" i="16"/>
  <c r="L125" i="18"/>
  <c r="AI33" i="18"/>
  <c r="AH34" i="18"/>
  <c r="AI34" i="18" s="1"/>
  <c r="K125" i="18"/>
  <c r="F124" i="5"/>
  <c r="AF125" i="18"/>
  <c r="E110" i="19"/>
  <c r="T125" i="18"/>
  <c r="L124" i="13"/>
  <c r="L109" i="16"/>
  <c r="N125" i="18"/>
  <c r="D13" i="24"/>
  <c r="S84" i="20"/>
  <c r="R85" i="21" s="1"/>
  <c r="Q84" i="16"/>
  <c r="Q109" i="13"/>
  <c r="H124" i="13"/>
  <c r="H109" i="16"/>
  <c r="AI85" i="18"/>
  <c r="AD125" i="18"/>
  <c r="V125" i="18"/>
  <c r="AE125" i="18"/>
  <c r="P124" i="5"/>
  <c r="R33" i="13"/>
  <c r="R33" i="16" s="1"/>
  <c r="R32" i="16"/>
  <c r="Z125" i="18"/>
  <c r="H125" i="18"/>
  <c r="M125" i="18"/>
  <c r="G124" i="5"/>
  <c r="U125" i="18"/>
  <c r="K124" i="5"/>
  <c r="G160" i="16"/>
  <c r="B46" i="17"/>
  <c r="I3" i="11"/>
  <c r="J3" i="11" s="1"/>
  <c r="R33" i="5"/>
  <c r="Y125" i="18"/>
  <c r="M124" i="5"/>
  <c r="P124" i="13"/>
  <c r="P109" i="16"/>
  <c r="C16" i="24"/>
  <c r="S109" i="13"/>
  <c r="S109" i="16" s="1"/>
  <c r="S109" i="6"/>
  <c r="R110" i="9" s="1"/>
  <c r="Q109" i="5"/>
  <c r="O13" i="11"/>
  <c r="J26" i="17"/>
  <c r="J27" i="17"/>
  <c r="J9" i="17"/>
  <c r="I124" i="13"/>
  <c r="I109" i="16"/>
  <c r="AG110" i="18"/>
  <c r="D110" i="18"/>
  <c r="BM218" i="18" s="1"/>
  <c r="P125" i="18"/>
  <c r="M124" i="13"/>
  <c r="M109" i="16"/>
  <c r="G125" i="18"/>
  <c r="D124" i="5"/>
  <c r="O124" i="13"/>
  <c r="O109" i="16"/>
  <c r="J124" i="13"/>
  <c r="J109" i="16"/>
  <c r="G157" i="22"/>
  <c r="F158" i="23" s="1"/>
  <c r="K158" i="22"/>
  <c r="J159" i="23" s="1"/>
  <c r="R125" i="18"/>
  <c r="Q125" i="18"/>
  <c r="I124" i="5"/>
  <c r="X125" i="18"/>
  <c r="N124" i="13"/>
  <c r="N109" i="16"/>
  <c r="W125" i="18"/>
  <c r="L124" i="5"/>
  <c r="F47" i="17"/>
  <c r="K161" i="16"/>
  <c r="G124" i="13"/>
  <c r="G109" i="16"/>
  <c r="I125" i="18"/>
  <c r="E124" i="5"/>
  <c r="O125" i="18"/>
  <c r="H124" i="5"/>
  <c r="J125" i="18"/>
  <c r="K124" i="13"/>
  <c r="K109" i="16"/>
  <c r="I129" i="19"/>
  <c r="D125" i="9"/>
  <c r="H125" i="9"/>
  <c r="I125" i="9"/>
  <c r="W129" i="19"/>
  <c r="K125" i="9"/>
  <c r="J127" i="9"/>
  <c r="O125" i="9"/>
  <c r="AE129" i="19"/>
  <c r="E125" i="9"/>
  <c r="P110" i="9"/>
  <c r="Q124" i="6"/>
  <c r="D158" i="6" s="1"/>
  <c r="R109" i="6"/>
  <c r="Q110" i="9" s="1"/>
  <c r="AI109" i="6"/>
  <c r="R109" i="12"/>
  <c r="R109" i="15" s="1"/>
  <c r="Q124" i="12"/>
  <c r="N125" i="9"/>
  <c r="AC129" i="19"/>
  <c r="L125" i="9"/>
  <c r="F160" i="9"/>
  <c r="B38" i="10"/>
  <c r="F39" i="10"/>
  <c r="J161" i="9"/>
  <c r="G161" i="13"/>
  <c r="K162" i="13"/>
  <c r="Q124" i="3"/>
  <c r="R125" i="3" s="1"/>
  <c r="C410" i="35" s="1"/>
  <c r="S109" i="3"/>
  <c r="R109" i="3"/>
  <c r="R109" i="5" s="1"/>
  <c r="J244" i="35" l="1"/>
  <c r="M200" i="35"/>
  <c r="K244" i="35"/>
  <c r="P43" i="35"/>
  <c r="P48" i="35"/>
  <c r="K243" i="35"/>
  <c r="J243" i="35"/>
  <c r="G239" i="35"/>
  <c r="G244" i="35"/>
  <c r="L239" i="35"/>
  <c r="I244" i="35"/>
  <c r="E126" i="13"/>
  <c r="J129" i="19" s="1"/>
  <c r="R125" i="5"/>
  <c r="N258" i="6"/>
  <c r="N251" i="6" s="1"/>
  <c r="R109" i="13"/>
  <c r="R109" i="16" s="1"/>
  <c r="P405" i="35"/>
  <c r="R124" i="6"/>
  <c r="Q125" i="9" s="1"/>
  <c r="K162" i="6"/>
  <c r="AG125" i="19"/>
  <c r="M127" i="9"/>
  <c r="D126" i="16"/>
  <c r="H129" i="19"/>
  <c r="D125" i="19"/>
  <c r="G127" i="9"/>
  <c r="F127" i="9"/>
  <c r="AG129" i="19"/>
  <c r="Q1" i="12"/>
  <c r="Q124" i="15"/>
  <c r="D129" i="19"/>
  <c r="AI124" i="13"/>
  <c r="C18" i="17" s="1"/>
  <c r="C11" i="17" s="1"/>
  <c r="D15" i="17" s="1"/>
  <c r="C127" i="9"/>
  <c r="D125" i="18"/>
  <c r="R1" i="3"/>
  <c r="C19" i="24"/>
  <c r="C22" i="24" s="1"/>
  <c r="C26" i="24" s="1"/>
  <c r="C39" i="24" s="1"/>
  <c r="S124" i="13"/>
  <c r="S124" i="16" s="1"/>
  <c r="I14" i="10"/>
  <c r="I7" i="10" s="1"/>
  <c r="J11" i="10" s="1"/>
  <c r="Q124" i="5"/>
  <c r="Q1" i="5" s="1"/>
  <c r="S124" i="6"/>
  <c r="R125" i="9" s="1"/>
  <c r="D16" i="24"/>
  <c r="S109" i="20"/>
  <c r="R110" i="21" s="1"/>
  <c r="Q109" i="16"/>
  <c r="Q124" i="13"/>
  <c r="G161" i="16"/>
  <c r="B47" i="17"/>
  <c r="P126" i="13"/>
  <c r="AF129" i="19" s="1"/>
  <c r="P124" i="16"/>
  <c r="E125" i="18"/>
  <c r="E125" i="19"/>
  <c r="F110" i="18"/>
  <c r="BM219" i="18"/>
  <c r="AH110" i="18"/>
  <c r="AI110" i="18" s="1"/>
  <c r="O126" i="13"/>
  <c r="AD129" i="19" s="1"/>
  <c r="O124" i="16"/>
  <c r="AG125" i="18"/>
  <c r="M126" i="13"/>
  <c r="M124" i="16"/>
  <c r="L126" i="13"/>
  <c r="X129" i="19" s="1"/>
  <c r="L124" i="16"/>
  <c r="K159" i="22"/>
  <c r="J160" i="23" s="1"/>
  <c r="G158" i="22"/>
  <c r="F159" i="23" s="1"/>
  <c r="H126" i="13"/>
  <c r="H124" i="16"/>
  <c r="G159" i="20"/>
  <c r="F160" i="21" s="1"/>
  <c r="K160" i="20"/>
  <c r="J160" i="21"/>
  <c r="G126" i="13"/>
  <c r="G124" i="16"/>
  <c r="BM241" i="19"/>
  <c r="AH110" i="19"/>
  <c r="AI110" i="19" s="1"/>
  <c r="F110" i="19"/>
  <c r="N126" i="13"/>
  <c r="AB129" i="19" s="1"/>
  <c r="N124" i="16"/>
  <c r="J126" i="13"/>
  <c r="T129" i="19" s="1"/>
  <c r="J124" i="16"/>
  <c r="F48" i="17"/>
  <c r="K162" i="16"/>
  <c r="K126" i="13"/>
  <c r="V129" i="19" s="1"/>
  <c r="K124" i="16"/>
  <c r="I126" i="13"/>
  <c r="R129" i="19" s="1"/>
  <c r="I124" i="16"/>
  <c r="F126" i="13"/>
  <c r="L129" i="19" s="1"/>
  <c r="F124" i="16"/>
  <c r="N127" i="9"/>
  <c r="I127" i="9"/>
  <c r="E127" i="9"/>
  <c r="O127" i="9"/>
  <c r="H127" i="9"/>
  <c r="P1" i="6"/>
  <c r="H23" i="11"/>
  <c r="P125" i="9"/>
  <c r="P2" i="9" s="1"/>
  <c r="D14" i="10"/>
  <c r="D7" i="10" s="1"/>
  <c r="E11" i="10" s="1"/>
  <c r="Q126" i="6"/>
  <c r="L127" i="9"/>
  <c r="K127" i="9"/>
  <c r="D127" i="9"/>
  <c r="J162" i="9"/>
  <c r="F40" i="10"/>
  <c r="F161" i="9"/>
  <c r="B39" i="10"/>
  <c r="K163" i="13"/>
  <c r="G162" i="13"/>
  <c r="L150" i="6"/>
  <c r="K246" i="35" l="1"/>
  <c r="M400" i="35"/>
  <c r="M398" i="35"/>
  <c r="L243" i="35"/>
  <c r="G243" i="35"/>
  <c r="H244" i="35"/>
  <c r="H243" i="35"/>
  <c r="I246" i="35"/>
  <c r="J250" i="35"/>
  <c r="P47" i="35"/>
  <c r="J246" i="35"/>
  <c r="L246" i="35"/>
  <c r="L244" i="35"/>
  <c r="N400" i="35"/>
  <c r="N398" i="35"/>
  <c r="N200" i="35"/>
  <c r="E126" i="16"/>
  <c r="R124" i="13"/>
  <c r="R124" i="16" s="1"/>
  <c r="O255" i="6"/>
  <c r="E267" i="6" s="1"/>
  <c r="K163" i="6"/>
  <c r="G126" i="16"/>
  <c r="N129" i="19"/>
  <c r="H126" i="16"/>
  <c r="P129" i="19"/>
  <c r="M126" i="16"/>
  <c r="Z129" i="19"/>
  <c r="E20" i="17"/>
  <c r="F24" i="17" s="1"/>
  <c r="G26" i="17" s="1"/>
  <c r="B27" i="17"/>
  <c r="AI126" i="13"/>
  <c r="F125" i="18"/>
  <c r="AH125" i="18"/>
  <c r="AI125" i="18" s="1"/>
  <c r="L126" i="16"/>
  <c r="K126" i="16"/>
  <c r="B48" i="17"/>
  <c r="G162" i="16"/>
  <c r="K160" i="22"/>
  <c r="J161" i="23" s="1"/>
  <c r="G159" i="22"/>
  <c r="F160" i="23" s="1"/>
  <c r="I126" i="16"/>
  <c r="D19" i="24"/>
  <c r="S124" i="20"/>
  <c r="R125" i="21" s="1"/>
  <c r="K18" i="17"/>
  <c r="Q124" i="16"/>
  <c r="Q1" i="16" s="1"/>
  <c r="D158" i="13"/>
  <c r="Q126" i="13"/>
  <c r="Q1" i="13"/>
  <c r="J126" i="16"/>
  <c r="F125" i="19"/>
  <c r="AH125" i="19"/>
  <c r="AI125" i="19" s="1"/>
  <c r="F49" i="17"/>
  <c r="K163" i="16"/>
  <c r="G160" i="20"/>
  <c r="F161" i="21" s="1"/>
  <c r="K161" i="20"/>
  <c r="J161" i="21"/>
  <c r="O126" i="16"/>
  <c r="F126" i="16"/>
  <c r="N126" i="16"/>
  <c r="P126" i="16"/>
  <c r="G29" i="10"/>
  <c r="J23" i="11"/>
  <c r="J25" i="11" s="1"/>
  <c r="K27" i="11" s="1"/>
  <c r="L28" i="11" s="1"/>
  <c r="K151" i="9"/>
  <c r="H16" i="11"/>
  <c r="I20" i="11" s="1"/>
  <c r="P13" i="11" s="1"/>
  <c r="P127" i="9"/>
  <c r="F41" i="10"/>
  <c r="J163" i="9"/>
  <c r="B40" i="10"/>
  <c r="F162" i="9"/>
  <c r="K164" i="13"/>
  <c r="G163" i="13"/>
  <c r="L160" i="6"/>
  <c r="L150" i="13"/>
  <c r="K250" i="35" l="1"/>
  <c r="G250" i="35"/>
  <c r="G246" i="35"/>
  <c r="J400" i="35"/>
  <c r="J398" i="35"/>
  <c r="H246" i="35"/>
  <c r="H250" i="35"/>
  <c r="P50" i="35"/>
  <c r="J263" i="35"/>
  <c r="I250" i="35"/>
  <c r="O256" i="6"/>
  <c r="P410" i="35"/>
  <c r="M290" i="6"/>
  <c r="E290" i="6"/>
  <c r="K164" i="6"/>
  <c r="E129" i="19"/>
  <c r="AH129" i="19" s="1"/>
  <c r="AI129" i="19" s="1"/>
  <c r="E158" i="13"/>
  <c r="F158" i="13" s="1"/>
  <c r="G36" i="17"/>
  <c r="L150" i="16"/>
  <c r="B49" i="17"/>
  <c r="G163" i="16"/>
  <c r="G164" i="13"/>
  <c r="AI164" i="13" s="1"/>
  <c r="F50" i="17"/>
  <c r="K164" i="16"/>
  <c r="K161" i="22"/>
  <c r="J162" i="23" s="1"/>
  <c r="G160" i="22"/>
  <c r="F161" i="23" s="1"/>
  <c r="D22" i="24"/>
  <c r="Q126" i="16"/>
  <c r="G161" i="20"/>
  <c r="F162" i="21" s="1"/>
  <c r="J162" i="21"/>
  <c r="K162" i="20"/>
  <c r="M20" i="17"/>
  <c r="N24" i="17" s="1"/>
  <c r="O26" i="17" s="1"/>
  <c r="K11" i="17"/>
  <c r="L15" i="17" s="1"/>
  <c r="B41" i="10"/>
  <c r="F163" i="9"/>
  <c r="F42" i="10"/>
  <c r="J164" i="9"/>
  <c r="J200" i="35" l="1"/>
  <c r="K268" i="35"/>
  <c r="K263" i="35"/>
  <c r="G264" i="35"/>
  <c r="H264" i="35"/>
  <c r="H263" i="35"/>
  <c r="L263" i="35"/>
  <c r="L250" i="35"/>
  <c r="P54" i="35"/>
  <c r="G268" i="35"/>
  <c r="G263" i="35"/>
  <c r="I263" i="35"/>
  <c r="I264" i="35"/>
  <c r="J264" i="35"/>
  <c r="F398" i="35"/>
  <c r="F400" i="35"/>
  <c r="J268" i="35"/>
  <c r="K264" i="35"/>
  <c r="F129" i="19"/>
  <c r="J163" i="21"/>
  <c r="G162" i="20"/>
  <c r="F163" i="21" s="1"/>
  <c r="K163" i="20"/>
  <c r="G164" i="16"/>
  <c r="B50" i="17"/>
  <c r="G161" i="22"/>
  <c r="F162" i="23" s="1"/>
  <c r="K162" i="22"/>
  <c r="J163" i="23" s="1"/>
  <c r="F164" i="9"/>
  <c r="B42" i="10"/>
  <c r="J165" i="9"/>
  <c r="F43" i="10"/>
  <c r="H268" i="35" l="1"/>
  <c r="K269" i="35"/>
  <c r="K398" i="35"/>
  <c r="K400" i="35"/>
  <c r="G269" i="35"/>
  <c r="G400" i="35"/>
  <c r="G398" i="35"/>
  <c r="F200" i="35"/>
  <c r="P68" i="35"/>
  <c r="H269" i="35"/>
  <c r="H398" i="35"/>
  <c r="H400" i="35"/>
  <c r="I269" i="35"/>
  <c r="I400" i="35"/>
  <c r="I398" i="35"/>
  <c r="J269" i="35"/>
  <c r="P72" i="35"/>
  <c r="P67" i="35"/>
  <c r="L268" i="35"/>
  <c r="L264" i="35"/>
  <c r="I268" i="35"/>
  <c r="J164" i="21"/>
  <c r="K164" i="20"/>
  <c r="G163" i="20"/>
  <c r="F164" i="21" s="1"/>
  <c r="G162" i="22"/>
  <c r="F163" i="23" s="1"/>
  <c r="K163" i="22"/>
  <c r="J164" i="23" s="1"/>
  <c r="F165" i="9"/>
  <c r="B43" i="10"/>
  <c r="O400" i="35" l="1"/>
  <c r="O398" i="35"/>
  <c r="P73" i="35"/>
  <c r="L269" i="35"/>
  <c r="L400" i="35"/>
  <c r="L398" i="35"/>
  <c r="K329" i="35"/>
  <c r="K200" i="35"/>
  <c r="H329" i="35"/>
  <c r="H200" i="35"/>
  <c r="G329" i="35"/>
  <c r="G200" i="35"/>
  <c r="I329" i="35"/>
  <c r="I200" i="35"/>
  <c r="J329" i="35"/>
  <c r="G164" i="20"/>
  <c r="F165" i="21" s="1"/>
  <c r="J165" i="21"/>
  <c r="G163" i="22"/>
  <c r="F164" i="23" s="1"/>
  <c r="K164" i="22"/>
  <c r="J165" i="23" s="1"/>
  <c r="P133" i="35" l="1"/>
  <c r="O200" i="35"/>
  <c r="L329" i="35"/>
  <c r="L200" i="35"/>
  <c r="G164" i="22"/>
  <c r="F165" i="23" s="1"/>
  <c r="E244" i="7" l="1"/>
  <c r="E215" i="7" s="1"/>
  <c r="E246" i="7" s="1"/>
  <c r="F244" i="7"/>
  <c r="F215" i="7" s="1"/>
  <c r="F246" i="7" s="1"/>
  <c r="G244" i="7"/>
  <c r="G215" i="7" s="1"/>
  <c r="G246" i="7" s="1"/>
  <c r="H244" i="7"/>
  <c r="H215" i="7" s="1"/>
  <c r="H246" i="7" s="1"/>
  <c r="I244" i="7"/>
  <c r="I215" i="7" s="1"/>
  <c r="I246" i="7" s="1"/>
  <c r="J244" i="7"/>
  <c r="J215" i="7" s="1"/>
  <c r="J246" i="7" s="1"/>
  <c r="K244" i="7"/>
  <c r="K215" i="7" s="1"/>
  <c r="K246" i="7" s="1"/>
  <c r="L244" i="7"/>
  <c r="L215" i="7" s="1"/>
  <c r="L246" i="7" s="1"/>
  <c r="M244" i="7"/>
  <c r="M215" i="7" s="1"/>
  <c r="M246" i="7" s="1"/>
  <c r="N244" i="7"/>
  <c r="N215" i="7" s="1"/>
  <c r="N246" i="7" s="1"/>
  <c r="H21" i="2" l="1"/>
  <c r="H20" i="2"/>
  <c r="H18" i="2"/>
  <c r="AG36" i="6" l="1"/>
  <c r="AG87" i="6"/>
  <c r="AG98" i="6"/>
  <c r="AG185" i="6"/>
  <c r="AG60" i="6"/>
  <c r="AG35" i="6"/>
  <c r="AG86" i="6"/>
  <c r="AA35" i="13"/>
  <c r="Y186" i="13"/>
  <c r="Y71" i="13"/>
  <c r="Z186" i="13"/>
  <c r="Z35" i="13"/>
  <c r="AA87" i="6"/>
  <c r="AB60" i="6"/>
  <c r="AB35" i="6"/>
  <c r="AE87" i="6"/>
  <c r="AB35" i="13"/>
  <c r="AG37" i="13"/>
  <c r="AA37" i="13"/>
  <c r="AD35" i="13"/>
  <c r="W185" i="13"/>
  <c r="W87" i="13"/>
  <c r="W86" i="13"/>
  <c r="W60" i="13"/>
  <c r="Z36" i="13"/>
  <c r="AC185" i="13"/>
  <c r="AF35" i="13"/>
  <c r="AC185" i="6"/>
  <c r="AF87" i="6"/>
  <c r="Y60" i="6"/>
  <c r="Z35" i="6"/>
  <c r="AC98" i="6"/>
  <c r="AD71" i="13"/>
  <c r="AD37" i="13"/>
  <c r="AE186" i="13"/>
  <c r="AE71" i="13"/>
  <c r="W71" i="13"/>
  <c r="Z87" i="13"/>
  <c r="AB87" i="13"/>
  <c r="AB36" i="13"/>
  <c r="AC71" i="13"/>
  <c r="AF36" i="13"/>
  <c r="AF185" i="13"/>
  <c r="AA185" i="6"/>
  <c r="AD35" i="6"/>
  <c r="AF36" i="6"/>
  <c r="AC87" i="6"/>
  <c r="W185" i="6"/>
  <c r="X98" i="6"/>
  <c r="Z86" i="13"/>
  <c r="AA87" i="13"/>
  <c r="X185" i="6"/>
  <c r="AD36" i="13"/>
  <c r="X35" i="13"/>
  <c r="AE37" i="13"/>
  <c r="Y60" i="13"/>
  <c r="W98" i="13"/>
  <c r="Z71" i="13"/>
  <c r="AB37" i="13"/>
  <c r="AC60" i="13"/>
  <c r="AF87" i="13"/>
  <c r="AF185" i="6"/>
  <c r="AF98" i="6"/>
  <c r="X87" i="6"/>
  <c r="AE60" i="6"/>
  <c r="AG98" i="13"/>
  <c r="W65" i="13"/>
  <c r="X87" i="13"/>
  <c r="X37" i="13"/>
  <c r="AE60" i="13"/>
  <c r="Y65" i="13"/>
  <c r="AG87" i="13"/>
  <c r="W36" i="6"/>
  <c r="AD98" i="13"/>
  <c r="X186" i="13"/>
  <c r="AC98" i="13"/>
  <c r="AA185" i="13"/>
  <c r="AF35" i="6"/>
  <c r="W60" i="6"/>
  <c r="Y86" i="6"/>
  <c r="Y36" i="6"/>
  <c r="AE35" i="6"/>
  <c r="AD86" i="13"/>
  <c r="X60" i="13"/>
  <c r="AE87" i="13"/>
  <c r="Y35" i="13"/>
  <c r="W186" i="13"/>
  <c r="AC36" i="13"/>
  <c r="AF86" i="13"/>
  <c r="AD98" i="6"/>
  <c r="AF60" i="6"/>
  <c r="AG36" i="13"/>
  <c r="AF71" i="13"/>
  <c r="X98" i="13"/>
  <c r="X86" i="13"/>
  <c r="X71" i="13"/>
  <c r="AE185" i="13"/>
  <c r="Y86" i="13"/>
  <c r="Z60" i="13"/>
  <c r="AB185" i="13"/>
  <c r="AA65" i="13"/>
  <c r="AD185" i="6"/>
  <c r="AF86" i="6"/>
  <c r="Y35" i="6"/>
  <c r="AG60" i="13"/>
  <c r="AG65" i="13"/>
  <c r="AD186" i="13"/>
  <c r="W36" i="13"/>
  <c r="AC86" i="6"/>
  <c r="AA60" i="6"/>
  <c r="AD87" i="6"/>
  <c r="W86" i="6"/>
  <c r="W87" i="6"/>
  <c r="AG71" i="13"/>
  <c r="W37" i="13"/>
  <c r="AE36" i="6"/>
  <c r="AD65" i="13"/>
  <c r="X185" i="13"/>
  <c r="Z185" i="13"/>
  <c r="Z98" i="13"/>
  <c r="AA71" i="13"/>
  <c r="AB98" i="6"/>
  <c r="Y185" i="6"/>
  <c r="Z87" i="6"/>
  <c r="Z36" i="6"/>
  <c r="Z86" i="6"/>
  <c r="X60" i="6"/>
  <c r="AC65" i="13"/>
  <c r="AD36" i="6"/>
  <c r="AB87" i="6"/>
  <c r="AG186" i="13"/>
  <c r="AG35" i="13"/>
  <c r="W35" i="13"/>
  <c r="AD185" i="13"/>
  <c r="X36" i="13"/>
  <c r="Y87" i="13"/>
  <c r="Y36" i="13"/>
  <c r="AB98" i="13"/>
  <c r="AC86" i="13"/>
  <c r="AA86" i="6"/>
  <c r="X36" i="6"/>
  <c r="X35" i="6"/>
  <c r="AE86" i="13"/>
  <c r="AG86" i="13"/>
  <c r="AB186" i="13"/>
  <c r="AB86" i="13"/>
  <c r="AB60" i="13"/>
  <c r="AA60" i="13"/>
  <c r="AA36" i="13"/>
  <c r="AF98" i="13"/>
  <c r="AD86" i="6"/>
  <c r="Y98" i="6"/>
  <c r="AE98" i="6"/>
  <c r="Z65" i="13"/>
  <c r="AE86" i="6"/>
  <c r="Y37" i="13"/>
  <c r="Z37" i="13"/>
  <c r="AC186" i="13"/>
  <c r="AA98" i="13"/>
  <c r="AC60" i="6"/>
  <c r="W35" i="6"/>
  <c r="AA98" i="6"/>
  <c r="AA36" i="6"/>
  <c r="AD60" i="6"/>
  <c r="Y87" i="6"/>
  <c r="Z98" i="6"/>
  <c r="Z185" i="6"/>
  <c r="AD60" i="13"/>
  <c r="AE65" i="13"/>
  <c r="Y185" i="13"/>
  <c r="AC35" i="13"/>
  <c r="AF60" i="13"/>
  <c r="AF65" i="13"/>
  <c r="AC35" i="6"/>
  <c r="AC36" i="6"/>
  <c r="AA35" i="6"/>
  <c r="AB86" i="6"/>
  <c r="AE185" i="6"/>
  <c r="X65" i="13"/>
  <c r="AE35" i="13"/>
  <c r="AA86" i="13"/>
  <c r="AG185" i="13"/>
  <c r="AF37" i="13"/>
  <c r="AD87" i="13"/>
  <c r="AE98" i="13"/>
  <c r="AE36" i="13"/>
  <c r="Y98" i="13"/>
  <c r="AB71" i="13"/>
  <c r="AB65" i="13"/>
  <c r="AC87" i="13"/>
  <c r="AC37" i="13"/>
  <c r="AA186" i="13"/>
  <c r="AF186" i="13"/>
  <c r="AB185" i="6"/>
  <c r="AB36" i="6"/>
  <c r="W98" i="6"/>
  <c r="Z60" i="6"/>
  <c r="X86" i="6"/>
  <c r="AG62" i="13"/>
  <c r="AF66" i="13"/>
  <c r="Z66" i="13"/>
  <c r="AB62" i="13"/>
  <c r="AA62" i="13"/>
  <c r="AD62" i="13"/>
  <c r="AE62" i="13"/>
  <c r="X66" i="13"/>
  <c r="AE66" i="13"/>
  <c r="W62" i="13"/>
  <c r="Z62" i="13"/>
  <c r="AG66" i="13"/>
  <c r="AA66" i="13"/>
  <c r="Y66" i="13"/>
  <c r="AB66" i="13"/>
  <c r="AC62" i="13"/>
  <c r="AD66" i="13"/>
  <c r="X62" i="13"/>
  <c r="W66" i="13"/>
  <c r="AC66" i="13"/>
  <c r="AF62" i="13"/>
  <c r="Y62" i="13"/>
  <c r="AG63" i="22"/>
  <c r="AG65" i="22"/>
  <c r="Y65" i="22"/>
  <c r="Y63" i="22"/>
  <c r="Z65" i="22"/>
  <c r="AB65" i="22"/>
  <c r="AC63" i="22"/>
  <c r="Z63" i="22"/>
  <c r="W63" i="22"/>
  <c r="AD63" i="22"/>
  <c r="AA63" i="22"/>
  <c r="AC65" i="22"/>
  <c r="AF63" i="22"/>
  <c r="W65" i="22"/>
  <c r="AF65" i="22"/>
  <c r="AE65" i="22"/>
  <c r="AD65" i="22"/>
  <c r="AE63" i="22"/>
  <c r="AA65" i="22"/>
  <c r="X65" i="22"/>
  <c r="AB63" i="22"/>
  <c r="X63" i="22"/>
  <c r="AG66" i="6"/>
  <c r="AG65" i="6"/>
  <c r="AG71" i="6"/>
  <c r="AG62" i="6"/>
  <c r="Y66" i="6"/>
  <c r="X66" i="6"/>
  <c r="AB62" i="6"/>
  <c r="W66" i="6"/>
  <c r="Y65" i="6"/>
  <c r="AC65" i="6"/>
  <c r="AC62" i="6"/>
  <c r="AA65" i="6"/>
  <c r="W62" i="6"/>
  <c r="AE71" i="6"/>
  <c r="W65" i="6"/>
  <c r="AC66" i="6"/>
  <c r="AD71" i="6"/>
  <c r="AD65" i="6"/>
  <c r="AC71" i="6"/>
  <c r="AA66" i="6"/>
  <c r="AD66" i="6"/>
  <c r="AB65" i="6"/>
  <c r="AF65" i="6"/>
  <c r="AE66" i="6"/>
  <c r="X71" i="6"/>
  <c r="AD62" i="6"/>
  <c r="AF66" i="6"/>
  <c r="AE62" i="6"/>
  <c r="AE65" i="6"/>
  <c r="AA71" i="6"/>
  <c r="AB66" i="6"/>
  <c r="AF62" i="6"/>
  <c r="W71" i="6"/>
  <c r="Y71" i="6"/>
  <c r="Y62" i="6"/>
  <c r="Z66" i="6"/>
  <c r="Z71" i="6"/>
  <c r="Z62" i="6"/>
  <c r="X65" i="6"/>
  <c r="AA62" i="6"/>
  <c r="AB71" i="6"/>
  <c r="AF71" i="6"/>
  <c r="Z65" i="6"/>
  <c r="X62" i="6"/>
  <c r="AG180" i="22"/>
  <c r="AG177" i="22"/>
  <c r="AG174" i="22"/>
  <c r="AG113" i="22"/>
  <c r="AG87" i="22"/>
  <c r="AG80" i="22"/>
  <c r="AG62" i="22"/>
  <c r="AG53" i="22"/>
  <c r="AG50" i="22"/>
  <c r="AG41" i="22"/>
  <c r="AG26" i="22"/>
  <c r="AG10" i="22"/>
  <c r="AG226" i="20"/>
  <c r="AG221" i="22"/>
  <c r="AG215" i="22"/>
  <c r="AG209" i="22"/>
  <c r="AG203" i="22"/>
  <c r="AG197" i="22"/>
  <c r="AG190" i="22"/>
  <c r="AG107" i="22"/>
  <c r="AG103" i="22"/>
  <c r="AG94" i="22"/>
  <c r="AG71" i="22"/>
  <c r="AG68" i="22"/>
  <c r="AG22" i="22"/>
  <c r="AG9" i="22"/>
  <c r="AG121" i="22"/>
  <c r="AG99" i="22"/>
  <c r="AG90" i="22"/>
  <c r="AG55" i="22"/>
  <c r="AG48" i="22"/>
  <c r="AG225" i="20"/>
  <c r="AG219" i="20"/>
  <c r="AG226" i="22"/>
  <c r="AG220" i="22"/>
  <c r="AG214" i="22"/>
  <c r="AG208" i="22"/>
  <c r="AG202" i="22"/>
  <c r="AG189" i="22"/>
  <c r="AG112" i="22"/>
  <c r="AG79" i="22"/>
  <c r="AG76" i="22"/>
  <c r="AG58" i="22"/>
  <c r="AG11" i="22"/>
  <c r="AG179" i="22"/>
  <c r="AG176" i="22"/>
  <c r="AG173" i="22"/>
  <c r="AG115" i="22"/>
  <c r="AG106" i="22"/>
  <c r="AG102" i="22"/>
  <c r="AG93" i="22"/>
  <c r="AG73" i="22"/>
  <c r="AG70" i="22"/>
  <c r="AG61" i="22"/>
  <c r="AG40" i="22"/>
  <c r="AG18" i="22"/>
  <c r="AG224" i="20"/>
  <c r="AG218" i="20"/>
  <c r="AG225" i="22"/>
  <c r="AG219" i="22"/>
  <c r="AG213" i="22"/>
  <c r="AG207" i="22"/>
  <c r="AG201" i="22"/>
  <c r="AG194" i="22"/>
  <c r="AG188" i="22"/>
  <c r="AG120" i="22"/>
  <c r="AG89" i="22"/>
  <c r="AG67" i="22"/>
  <c r="AG64" i="22"/>
  <c r="AG52" i="22"/>
  <c r="AG49" i="22"/>
  <c r="AG47" i="22"/>
  <c r="AG23" i="22"/>
  <c r="AG19" i="22"/>
  <c r="AG111" i="22"/>
  <c r="AG78" i="22"/>
  <c r="AG54" i="22"/>
  <c r="AG44" i="22"/>
  <c r="AG42" i="22"/>
  <c r="AG24" i="22"/>
  <c r="AG4" i="22"/>
  <c r="AG223" i="20"/>
  <c r="AG181" i="22"/>
  <c r="AG178" i="22"/>
  <c r="AG175" i="22"/>
  <c r="AG172" i="22"/>
  <c r="AG119" i="22"/>
  <c r="AG101" i="22"/>
  <c r="AG72" i="22"/>
  <c r="AG66" i="22"/>
  <c r="AG5" i="22"/>
  <c r="AG222" i="20"/>
  <c r="AG216" i="20"/>
  <c r="AG223" i="22"/>
  <c r="AG217" i="22"/>
  <c r="AG211" i="22"/>
  <c r="AG205" i="22"/>
  <c r="AG199" i="22"/>
  <c r="AG192" i="22"/>
  <c r="AG114" i="22"/>
  <c r="AG69" i="22"/>
  <c r="AG51" i="22"/>
  <c r="AG20" i="22"/>
  <c r="AG12" i="22"/>
  <c r="AG222" i="22"/>
  <c r="AG216" i="22"/>
  <c r="AG210" i="22"/>
  <c r="AG204" i="22"/>
  <c r="AG198" i="22"/>
  <c r="AG191" i="22"/>
  <c r="AG185" i="22"/>
  <c r="AG122" i="22"/>
  <c r="AG118" i="22"/>
  <c r="AG100" i="22"/>
  <c r="AG77" i="22"/>
  <c r="AG59" i="22"/>
  <c r="AG25" i="22"/>
  <c r="AG13" i="22"/>
  <c r="AG8" i="22"/>
  <c r="AG46" i="22"/>
  <c r="AG39" i="22"/>
  <c r="AG17" i="22"/>
  <c r="AG212" i="20"/>
  <c r="AG206" i="20"/>
  <c r="AG200" i="20"/>
  <c r="AG193" i="20"/>
  <c r="AG187" i="20"/>
  <c r="AG114" i="20"/>
  <c r="AG95" i="20"/>
  <c r="AG91" i="20"/>
  <c r="AG55" i="20"/>
  <c r="AG212" i="22"/>
  <c r="AG221" i="20"/>
  <c r="AG181" i="20"/>
  <c r="AG178" i="20"/>
  <c r="AG175" i="20"/>
  <c r="AG172" i="20"/>
  <c r="AG119" i="20"/>
  <c r="AG104" i="20"/>
  <c r="AG100" i="20"/>
  <c r="AG87" i="20"/>
  <c r="AG80" i="20"/>
  <c r="AG7" i="20"/>
  <c r="AG220" i="20"/>
  <c r="AG211" i="20"/>
  <c r="AG205" i="20"/>
  <c r="AG199" i="20"/>
  <c r="AG192" i="20"/>
  <c r="AG76" i="20"/>
  <c r="AG72" i="20"/>
  <c r="AG68" i="20"/>
  <c r="AG51" i="20"/>
  <c r="AG48" i="20"/>
  <c r="AG42" i="20"/>
  <c r="AG40" i="20"/>
  <c r="AG206" i="22"/>
  <c r="AG105" i="22"/>
  <c r="AG60" i="22"/>
  <c r="AG113" i="20"/>
  <c r="AG94" i="20"/>
  <c r="AG90" i="20"/>
  <c r="AG58" i="20"/>
  <c r="AG44" i="20"/>
  <c r="AG26" i="20"/>
  <c r="AG95" i="22"/>
  <c r="AG75" i="22"/>
  <c r="AG43" i="22"/>
  <c r="AG21" i="22"/>
  <c r="AG217" i="20"/>
  <c r="AG210" i="20"/>
  <c r="AG204" i="20"/>
  <c r="AG198" i="20"/>
  <c r="AG191" i="20"/>
  <c r="AG185" i="20"/>
  <c r="AG122" i="20"/>
  <c r="AG118" i="20"/>
  <c r="AG107" i="20"/>
  <c r="AG103" i="20"/>
  <c r="AG99" i="20"/>
  <c r="AG79" i="20"/>
  <c r="AG64" i="20"/>
  <c r="AG61" i="20"/>
  <c r="AG54" i="20"/>
  <c r="AG20" i="20"/>
  <c r="AG200" i="22"/>
  <c r="AG104" i="22"/>
  <c r="AG7" i="22"/>
  <c r="AG180" i="20"/>
  <c r="AG177" i="20"/>
  <c r="AG174" i="20"/>
  <c r="AG75" i="20"/>
  <c r="AG71" i="20"/>
  <c r="AG67" i="20"/>
  <c r="AG39" i="20"/>
  <c r="AG12" i="20"/>
  <c r="AG10" i="20"/>
  <c r="AG74" i="22"/>
  <c r="AG209" i="20"/>
  <c r="AG203" i="20"/>
  <c r="AG197" i="20"/>
  <c r="AG190" i="20"/>
  <c r="AG112" i="20"/>
  <c r="AG93" i="20"/>
  <c r="AG57" i="20"/>
  <c r="AG50" i="20"/>
  <c r="AG21" i="20"/>
  <c r="AG8" i="20"/>
  <c r="AG57" i="22"/>
  <c r="AG215" i="20"/>
  <c r="AG121" i="20"/>
  <c r="AG106" i="20"/>
  <c r="AG102" i="20"/>
  <c r="AG89" i="20"/>
  <c r="AG78" i="20"/>
  <c r="AG60" i="20"/>
  <c r="AG53" i="20"/>
  <c r="AG47" i="20"/>
  <c r="AG193" i="22"/>
  <c r="AG92" i="22"/>
  <c r="AG6" i="22"/>
  <c r="AG208" i="20"/>
  <c r="AG202" i="20"/>
  <c r="AG189" i="20"/>
  <c r="AG74" i="20"/>
  <c r="AG70" i="20"/>
  <c r="AG66" i="20"/>
  <c r="AG24" i="20"/>
  <c r="AG4" i="20"/>
  <c r="AG224" i="22"/>
  <c r="AG56" i="22"/>
  <c r="AG214" i="20"/>
  <c r="AG179" i="20"/>
  <c r="AG176" i="20"/>
  <c r="AG173" i="20"/>
  <c r="AG115" i="20"/>
  <c r="AG111" i="20"/>
  <c r="AG92" i="20"/>
  <c r="AG56" i="20"/>
  <c r="AG25" i="20"/>
  <c r="AG19" i="20"/>
  <c r="AG11" i="20"/>
  <c r="AG5" i="20"/>
  <c r="AG218" i="22"/>
  <c r="AG77" i="20"/>
  <c r="AG73" i="20"/>
  <c r="AG69" i="20"/>
  <c r="AG62" i="20"/>
  <c r="AG22" i="20"/>
  <c r="AG6" i="20"/>
  <c r="AG91" i="22"/>
  <c r="AG207" i="20"/>
  <c r="AG43" i="20"/>
  <c r="AG201" i="20"/>
  <c r="AG105" i="20"/>
  <c r="AG52" i="20"/>
  <c r="AG18" i="20"/>
  <c r="AG194" i="20"/>
  <c r="AG188" i="20"/>
  <c r="AG59" i="20"/>
  <c r="AG41" i="20"/>
  <c r="AG101" i="20"/>
  <c r="AG49" i="20"/>
  <c r="AG17" i="20"/>
  <c r="AG187" i="22"/>
  <c r="AG120" i="20"/>
  <c r="AG46" i="20"/>
  <c r="AG23" i="20"/>
  <c r="AG13" i="20"/>
  <c r="AG9" i="20"/>
  <c r="AG213" i="20"/>
  <c r="AG221" i="13"/>
  <c r="AG198" i="13"/>
  <c r="AG178" i="13"/>
  <c r="AG89" i="13"/>
  <c r="AG44" i="13"/>
  <c r="AG207" i="13"/>
  <c r="AB42" i="13"/>
  <c r="AG210" i="13"/>
  <c r="AG197" i="13"/>
  <c r="AG192" i="13"/>
  <c r="AG105" i="13"/>
  <c r="AG213" i="13"/>
  <c r="AG200" i="13"/>
  <c r="AG52" i="13"/>
  <c r="AG40" i="13"/>
  <c r="AG94" i="13"/>
  <c r="AG219" i="13"/>
  <c r="AG206" i="13"/>
  <c r="AG176" i="13"/>
  <c r="AG5" i="13"/>
  <c r="AG225" i="13"/>
  <c r="AG212" i="13"/>
  <c r="AG43" i="13"/>
  <c r="AG11" i="13"/>
  <c r="AG10" i="13"/>
  <c r="AG218" i="13"/>
  <c r="AG175" i="13"/>
  <c r="AG114" i="13"/>
  <c r="AG103" i="13"/>
  <c r="AG100" i="13"/>
  <c r="AG215" i="13"/>
  <c r="AF11" i="13"/>
  <c r="AG192" i="6"/>
  <c r="AG188" i="6"/>
  <c r="AG180" i="6"/>
  <c r="AG43" i="6"/>
  <c r="AG172" i="13"/>
  <c r="AA59" i="13"/>
  <c r="AG225" i="6"/>
  <c r="AG221" i="6"/>
  <c r="AG217" i="6"/>
  <c r="AG213" i="6"/>
  <c r="AG209" i="6"/>
  <c r="AG205" i="6"/>
  <c r="AG201" i="6"/>
  <c r="AG197" i="6"/>
  <c r="AG175" i="6"/>
  <c r="AG121" i="6"/>
  <c r="AG115" i="6"/>
  <c r="AG111" i="6"/>
  <c r="AG59" i="6"/>
  <c r="AG56" i="6"/>
  <c r="AG53" i="6"/>
  <c r="AG50" i="6"/>
  <c r="AG47" i="6"/>
  <c r="W43" i="6"/>
  <c r="X9" i="6"/>
  <c r="W39" i="6"/>
  <c r="AB20" i="6"/>
  <c r="AG4" i="6"/>
  <c r="AA6" i="13"/>
  <c r="AG105" i="6"/>
  <c r="AG101" i="6"/>
  <c r="AG92" i="6"/>
  <c r="AG88" i="6"/>
  <c r="AG77" i="6"/>
  <c r="AG73" i="6"/>
  <c r="AG39" i="6"/>
  <c r="AG10" i="6"/>
  <c r="AG5" i="6"/>
  <c r="AG191" i="6"/>
  <c r="AG177" i="6"/>
  <c r="AG46" i="6"/>
  <c r="AE10" i="6"/>
  <c r="AE5" i="6"/>
  <c r="AG78" i="13"/>
  <c r="AF43" i="13"/>
  <c r="AG224" i="6"/>
  <c r="AG220" i="6"/>
  <c r="AG216" i="6"/>
  <c r="AG212" i="6"/>
  <c r="AG208" i="6"/>
  <c r="AG204" i="6"/>
  <c r="AG200" i="6"/>
  <c r="AG172" i="6"/>
  <c r="AG120" i="6"/>
  <c r="AG114" i="6"/>
  <c r="AG95" i="6"/>
  <c r="AG80" i="6"/>
  <c r="AG69" i="6"/>
  <c r="AG49" i="6"/>
  <c r="AG42" i="6"/>
  <c r="AG11" i="6"/>
  <c r="AC5" i="6"/>
  <c r="AF4" i="6"/>
  <c r="AG214" i="6"/>
  <c r="AG179" i="6"/>
  <c r="AG104" i="6"/>
  <c r="AG100" i="6"/>
  <c r="AG91" i="6"/>
  <c r="AG76" i="6"/>
  <c r="AG72" i="6"/>
  <c r="AG61" i="6"/>
  <c r="AG55" i="6"/>
  <c r="AC61" i="13"/>
  <c r="AA48" i="13"/>
  <c r="AA5" i="13"/>
  <c r="AG194" i="6"/>
  <c r="AG190" i="6"/>
  <c r="AG186" i="6"/>
  <c r="AG174" i="6"/>
  <c r="AG58" i="6"/>
  <c r="AG52" i="6"/>
  <c r="AG38" i="6"/>
  <c r="AG8" i="6"/>
  <c r="AG6" i="6"/>
  <c r="AG218" i="6"/>
  <c r="AG206" i="6"/>
  <c r="AG112" i="6"/>
  <c r="AG38" i="13"/>
  <c r="AG223" i="6"/>
  <c r="AG219" i="6"/>
  <c r="AG215" i="6"/>
  <c r="AG211" i="6"/>
  <c r="AG207" i="6"/>
  <c r="AG203" i="6"/>
  <c r="AG199" i="6"/>
  <c r="AG181" i="6"/>
  <c r="AG119" i="6"/>
  <c r="AG113" i="6"/>
  <c r="AG79" i="6"/>
  <c r="W61" i="6"/>
  <c r="AG41" i="6"/>
  <c r="AG7" i="6"/>
  <c r="AG222" i="6"/>
  <c r="AG202" i="6"/>
  <c r="AG122" i="6"/>
  <c r="AC13" i="6"/>
  <c r="AG111" i="13"/>
  <c r="AG12" i="13"/>
  <c r="AG176" i="6"/>
  <c r="AG107" i="6"/>
  <c r="AG103" i="6"/>
  <c r="AG99" i="6"/>
  <c r="AG94" i="6"/>
  <c r="AG90" i="6"/>
  <c r="AG75" i="6"/>
  <c r="AG68" i="6"/>
  <c r="AG64" i="6"/>
  <c r="AG54" i="6"/>
  <c r="AG48" i="6"/>
  <c r="AG13" i="6"/>
  <c r="AG12" i="6"/>
  <c r="AG226" i="6"/>
  <c r="AG210" i="6"/>
  <c r="AG198" i="6"/>
  <c r="AG178" i="6"/>
  <c r="AA56" i="13"/>
  <c r="AC41" i="13"/>
  <c r="AG193" i="6"/>
  <c r="AG189" i="6"/>
  <c r="AG118" i="6"/>
  <c r="AG57" i="6"/>
  <c r="AG51" i="6"/>
  <c r="AG44" i="6"/>
  <c r="AG37" i="6"/>
  <c r="AD13" i="6"/>
  <c r="AG122" i="13"/>
  <c r="AG173" i="6"/>
  <c r="AG106" i="6"/>
  <c r="AG102" i="6"/>
  <c r="AG93" i="6"/>
  <c r="AG89" i="6"/>
  <c r="AG78" i="6"/>
  <c r="AG74" i="6"/>
  <c r="AG70" i="6"/>
  <c r="AG67" i="6"/>
  <c r="AG63" i="6"/>
  <c r="AG40" i="6"/>
  <c r="AG9" i="6"/>
  <c r="AF10" i="13"/>
  <c r="AG187" i="6"/>
  <c r="W21" i="6"/>
  <c r="AC20" i="6"/>
  <c r="AC8" i="6"/>
  <c r="AE11" i="6"/>
  <c r="AE46" i="6"/>
  <c r="AG209" i="13"/>
  <c r="AE17" i="6"/>
  <c r="AB13" i="13"/>
  <c r="AG180" i="13"/>
  <c r="AG189" i="13"/>
  <c r="AD204" i="13"/>
  <c r="AD173" i="13"/>
  <c r="AD197" i="13"/>
  <c r="AD217" i="13"/>
  <c r="AD105" i="13"/>
  <c r="AD70" i="13"/>
  <c r="AD93" i="13"/>
  <c r="AD91" i="13"/>
  <c r="AD69" i="13"/>
  <c r="AD55" i="13"/>
  <c r="AD8" i="13"/>
  <c r="X223" i="13"/>
  <c r="X216" i="13"/>
  <c r="X197" i="13"/>
  <c r="X179" i="13"/>
  <c r="X119" i="13"/>
  <c r="X73" i="13"/>
  <c r="X53" i="13"/>
  <c r="AF8" i="13"/>
  <c r="AE215" i="13"/>
  <c r="AE111" i="13"/>
  <c r="AE211" i="13"/>
  <c r="AE177" i="13"/>
  <c r="AE198" i="13"/>
  <c r="AE78" i="13"/>
  <c r="AE99" i="13"/>
  <c r="AE91" i="13"/>
  <c r="AE89" i="13"/>
  <c r="AE38" i="13"/>
  <c r="AE70" i="13"/>
  <c r="Y178" i="13"/>
  <c r="Y225" i="13"/>
  <c r="Y112" i="13"/>
  <c r="Y218" i="13"/>
  <c r="Y92" i="13"/>
  <c r="Y94" i="13"/>
  <c r="Y61" i="13"/>
  <c r="Y49" i="13"/>
  <c r="Y56" i="13"/>
  <c r="Y51" i="13"/>
  <c r="Y52" i="13"/>
  <c r="Y9" i="13"/>
  <c r="Y13" i="13"/>
  <c r="W220" i="13"/>
  <c r="W119" i="13"/>
  <c r="W210" i="13"/>
  <c r="W118" i="13"/>
  <c r="W197" i="13"/>
  <c r="W102" i="13"/>
  <c r="W93" i="13"/>
  <c r="W92" i="13"/>
  <c r="W68" i="13"/>
  <c r="Z205" i="13"/>
  <c r="Z174" i="13"/>
  <c r="Z112" i="13"/>
  <c r="Z212" i="13"/>
  <c r="Z181" i="13"/>
  <c r="Z79" i="13"/>
  <c r="Z114" i="13"/>
  <c r="Z107" i="13"/>
  <c r="Z73" i="13"/>
  <c r="Z67" i="13"/>
  <c r="Z51" i="13"/>
  <c r="Z48" i="13"/>
  <c r="AB225" i="13"/>
  <c r="AB218" i="13"/>
  <c r="AB199" i="13"/>
  <c r="AB103" i="13"/>
  <c r="AB177" i="13"/>
  <c r="AB75" i="13"/>
  <c r="AB112" i="13"/>
  <c r="AB70" i="13"/>
  <c r="AB20" i="13"/>
  <c r="AB8" i="13"/>
  <c r="AC193" i="13"/>
  <c r="AC203" i="13"/>
  <c r="AC172" i="13"/>
  <c r="AC202" i="13"/>
  <c r="AC113" i="13"/>
  <c r="AC94" i="13"/>
  <c r="AC91" i="13"/>
  <c r="AC99" i="13"/>
  <c r="AC102" i="13"/>
  <c r="AC54" i="13"/>
  <c r="AC72" i="13"/>
  <c r="AC48" i="13"/>
  <c r="AC57" i="13"/>
  <c r="AA222" i="13"/>
  <c r="AA187" i="13"/>
  <c r="AA218" i="13"/>
  <c r="AA214" i="13"/>
  <c r="AA115" i="13"/>
  <c r="AA79" i="13"/>
  <c r="AF218" i="13"/>
  <c r="AF214" i="13"/>
  <c r="AF115" i="13"/>
  <c r="AF121" i="13"/>
  <c r="AF112" i="13"/>
  <c r="AF180" i="13"/>
  <c r="AF103" i="13"/>
  <c r="AF79" i="13"/>
  <c r="AF44" i="13"/>
  <c r="AG115" i="13"/>
  <c r="AC11" i="6"/>
  <c r="AE12" i="6"/>
  <c r="AG68" i="13"/>
  <c r="AG73" i="13"/>
  <c r="AC8" i="13"/>
  <c r="AB61" i="13"/>
  <c r="AG49" i="13"/>
  <c r="AG101" i="13"/>
  <c r="AG99" i="13"/>
  <c r="AG77" i="13"/>
  <c r="AG174" i="13"/>
  <c r="AG193" i="13"/>
  <c r="AA39" i="13"/>
  <c r="AG118" i="13"/>
  <c r="AA12" i="13"/>
  <c r="AD201" i="13"/>
  <c r="AD118" i="13"/>
  <c r="AD120" i="13"/>
  <c r="AD214" i="13"/>
  <c r="AD119" i="13"/>
  <c r="AD80" i="13"/>
  <c r="AD90" i="13"/>
  <c r="AD74" i="13"/>
  <c r="AD4" i="13"/>
  <c r="X220" i="13"/>
  <c r="X194" i="13"/>
  <c r="X213" i="13"/>
  <c r="X172" i="13"/>
  <c r="X114" i="13"/>
  <c r="X93" i="13"/>
  <c r="X43" i="13"/>
  <c r="X13" i="13"/>
  <c r="X44" i="13"/>
  <c r="AE212" i="13"/>
  <c r="AE181" i="13"/>
  <c r="AE208" i="13"/>
  <c r="AE174" i="13"/>
  <c r="AE113" i="13"/>
  <c r="AE95" i="13"/>
  <c r="AE64" i="13"/>
  <c r="AE68" i="13"/>
  <c r="AE61" i="13"/>
  <c r="Y175" i="13"/>
  <c r="Y222" i="13"/>
  <c r="Y193" i="13"/>
  <c r="Y215" i="13"/>
  <c r="Y174" i="13"/>
  <c r="Y90" i="13"/>
  <c r="Y69" i="13"/>
  <c r="Y95" i="13"/>
  <c r="Y93" i="13"/>
  <c r="Y99" i="13"/>
  <c r="Y88" i="13"/>
  <c r="Y43" i="13"/>
  <c r="Y47" i="13"/>
  <c r="Y38" i="13"/>
  <c r="W217" i="13"/>
  <c r="W115" i="13"/>
  <c r="W207" i="13"/>
  <c r="W114" i="13"/>
  <c r="W192" i="13"/>
  <c r="W91" i="13"/>
  <c r="W89" i="13"/>
  <c r="W74" i="13"/>
  <c r="W59" i="13"/>
  <c r="W53" i="13"/>
  <c r="Z202" i="13"/>
  <c r="Z193" i="13"/>
  <c r="Z209" i="13"/>
  <c r="Z118" i="13"/>
  <c r="Z100" i="13"/>
  <c r="Z106" i="13"/>
  <c r="Z77" i="13"/>
  <c r="Z72" i="13"/>
  <c r="Z61" i="13"/>
  <c r="Z43" i="13"/>
  <c r="Z6" i="13"/>
  <c r="W64" i="13"/>
  <c r="AB222" i="13"/>
  <c r="AB193" i="13"/>
  <c r="AB215" i="13"/>
  <c r="AB111" i="13"/>
  <c r="AB113" i="13"/>
  <c r="AB180" i="13"/>
  <c r="AB74" i="13"/>
  <c r="AB99" i="13"/>
  <c r="AB101" i="13"/>
  <c r="AB72" i="13"/>
  <c r="AB90" i="13"/>
  <c r="AB54" i="13"/>
  <c r="AB53" i="13"/>
  <c r="Z4" i="13"/>
  <c r="AC190" i="13"/>
  <c r="AC200" i="13"/>
  <c r="AC122" i="13"/>
  <c r="AC199" i="13"/>
  <c r="AC89" i="13"/>
  <c r="AC63" i="13"/>
  <c r="AC68" i="13"/>
  <c r="AC53" i="13"/>
  <c r="W39" i="13"/>
  <c r="AF10" i="6"/>
  <c r="Z8" i="6"/>
  <c r="AE79" i="6"/>
  <c r="AG9" i="13"/>
  <c r="X55" i="6"/>
  <c r="W5" i="13"/>
  <c r="AG63" i="13"/>
  <c r="AC7" i="13"/>
  <c r="AG188" i="13"/>
  <c r="AG203" i="13"/>
  <c r="AG13" i="13"/>
  <c r="AG214" i="13"/>
  <c r="AF5" i="13"/>
  <c r="AA40" i="13"/>
  <c r="AG181" i="13"/>
  <c r="Z13" i="13"/>
  <c r="AG106" i="13"/>
  <c r="AD198" i="13"/>
  <c r="AD114" i="13"/>
  <c r="AD211" i="13"/>
  <c r="AD115" i="13"/>
  <c r="AD89" i="13"/>
  <c r="AD79" i="13"/>
  <c r="AD54" i="13"/>
  <c r="AD5" i="13"/>
  <c r="AD12" i="13"/>
  <c r="AD39" i="13"/>
  <c r="X217" i="13"/>
  <c r="X191" i="13"/>
  <c r="X210" i="13"/>
  <c r="X118" i="13"/>
  <c r="X115" i="13"/>
  <c r="X107" i="13"/>
  <c r="X75" i="13"/>
  <c r="X78" i="13"/>
  <c r="X61" i="13"/>
  <c r="X42" i="13"/>
  <c r="AE209" i="13"/>
  <c r="AE178" i="13"/>
  <c r="AE205" i="13"/>
  <c r="AE193" i="13"/>
  <c r="AE76" i="13"/>
  <c r="AE63" i="13"/>
  <c r="AE10" i="13"/>
  <c r="AE67" i="13"/>
  <c r="Y172" i="13"/>
  <c r="Y219" i="13"/>
  <c r="Y190" i="13"/>
  <c r="Y212" i="13"/>
  <c r="Y220" i="13"/>
  <c r="Y101" i="13"/>
  <c r="Y75" i="13"/>
  <c r="Y11" i="13"/>
  <c r="W120" i="13"/>
  <c r="W214" i="13"/>
  <c r="W204" i="13"/>
  <c r="W107" i="13"/>
  <c r="W88" i="13"/>
  <c r="W105" i="13"/>
  <c r="W51" i="13"/>
  <c r="W67" i="13"/>
  <c r="W73" i="13"/>
  <c r="W25" i="13"/>
  <c r="AG8" i="13"/>
  <c r="Z199" i="13"/>
  <c r="Z225" i="13"/>
  <c r="Z190" i="13"/>
  <c r="Z206" i="13"/>
  <c r="Z178" i="13"/>
  <c r="Z176" i="13"/>
  <c r="Z70" i="13"/>
  <c r="Z39" i="13"/>
  <c r="Z47" i="13"/>
  <c r="Z63" i="13"/>
  <c r="AB219" i="13"/>
  <c r="AB190" i="13"/>
  <c r="AB212" i="13"/>
  <c r="AB181" i="13"/>
  <c r="AB178" i="13"/>
  <c r="AB104" i="13"/>
  <c r="AB174" i="13"/>
  <c r="AB63" i="13"/>
  <c r="AB67" i="13"/>
  <c r="AB91" i="13"/>
  <c r="AB50" i="13"/>
  <c r="AC187" i="13"/>
  <c r="AC197" i="13"/>
  <c r="AC111" i="13"/>
  <c r="AC76" i="13"/>
  <c r="AC73" i="13"/>
  <c r="AC106" i="13"/>
  <c r="AC67" i="13"/>
  <c r="AC10" i="13"/>
  <c r="AG74" i="13"/>
  <c r="AA216" i="13"/>
  <c r="AA212" i="13"/>
  <c r="AA178" i="13"/>
  <c r="AA208" i="13"/>
  <c r="AA92" i="13"/>
  <c r="AA112" i="13"/>
  <c r="AA93" i="13"/>
  <c r="AA54" i="13"/>
  <c r="AA75" i="13"/>
  <c r="AA90" i="13"/>
  <c r="AA44" i="13"/>
  <c r="AF212" i="13"/>
  <c r="AF178" i="13"/>
  <c r="AF208" i="13"/>
  <c r="AF225" i="13"/>
  <c r="AF177" i="13"/>
  <c r="AF54" i="6"/>
  <c r="Y6" i="13"/>
  <c r="AG187" i="13"/>
  <c r="Z12" i="6"/>
  <c r="AE6" i="6"/>
  <c r="X53" i="6"/>
  <c r="W25" i="6"/>
  <c r="AC70" i="13"/>
  <c r="AG54" i="13"/>
  <c r="AG42" i="13"/>
  <c r="AG216" i="13"/>
  <c r="AG113" i="13"/>
  <c r="AG217" i="13"/>
  <c r="AG204" i="13"/>
  <c r="AG201" i="13"/>
  <c r="AF7" i="13"/>
  <c r="AA38" i="13"/>
  <c r="AD121" i="13"/>
  <c r="AD224" i="13"/>
  <c r="AD192" i="13"/>
  <c r="AD208" i="13"/>
  <c r="AD68" i="13"/>
  <c r="AD75" i="13"/>
  <c r="AD58" i="13"/>
  <c r="AD41" i="13"/>
  <c r="AD11" i="13"/>
  <c r="AD63" i="13"/>
  <c r="X214" i="13"/>
  <c r="X188" i="13"/>
  <c r="X207" i="13"/>
  <c r="X224" i="13"/>
  <c r="X178" i="13"/>
  <c r="X176" i="13"/>
  <c r="X104" i="13"/>
  <c r="X39" i="13"/>
  <c r="X9" i="13"/>
  <c r="AE179" i="13"/>
  <c r="AE206" i="13"/>
  <c r="AE175" i="13"/>
  <c r="AE202" i="13"/>
  <c r="AE225" i="13"/>
  <c r="AE115" i="13"/>
  <c r="AE119" i="13"/>
  <c r="AE77" i="13"/>
  <c r="AE80" i="13"/>
  <c r="AE52" i="13"/>
  <c r="AE58" i="13"/>
  <c r="AE47" i="13"/>
  <c r="AE6" i="13"/>
  <c r="AE43" i="13"/>
  <c r="AE39" i="13"/>
  <c r="Y122" i="13"/>
  <c r="Y216" i="13"/>
  <c r="Y187" i="13"/>
  <c r="Y209" i="13"/>
  <c r="Y214" i="13"/>
  <c r="Y72" i="13"/>
  <c r="Y202" i="13"/>
  <c r="Y59" i="13"/>
  <c r="Y77" i="13"/>
  <c r="Y20" i="13"/>
  <c r="Y64" i="13"/>
  <c r="Y7" i="13"/>
  <c r="Y4" i="13"/>
  <c r="W181" i="13"/>
  <c r="W211" i="13"/>
  <c r="W180" i="13"/>
  <c r="W201" i="13"/>
  <c r="W224" i="13"/>
  <c r="W69" i="13"/>
  <c r="W56" i="13"/>
  <c r="W48" i="13"/>
  <c r="W9" i="13"/>
  <c r="Z194" i="13"/>
  <c r="Z222" i="13"/>
  <c r="Z187" i="13"/>
  <c r="Z203" i="13"/>
  <c r="Z175" i="13"/>
  <c r="Z120" i="13"/>
  <c r="Z78" i="13"/>
  <c r="Z41" i="13"/>
  <c r="Z7" i="13"/>
  <c r="AG76" i="13"/>
  <c r="AB216" i="13"/>
  <c r="AB187" i="13"/>
  <c r="AB209" i="13"/>
  <c r="AB226" i="13"/>
  <c r="AB102" i="13"/>
  <c r="AB94" i="13"/>
  <c r="AB73" i="13"/>
  <c r="W6" i="13"/>
  <c r="AC219" i="13"/>
  <c r="AC213" i="13"/>
  <c r="AC104" i="13"/>
  <c r="AC51" i="13"/>
  <c r="AC11" i="13"/>
  <c r="Z8" i="13"/>
  <c r="AA213" i="13"/>
  <c r="W8" i="13"/>
  <c r="AE19" i="6"/>
  <c r="AE7" i="6"/>
  <c r="X24" i="6"/>
  <c r="AG75" i="13"/>
  <c r="AG6" i="13"/>
  <c r="AA9" i="13"/>
  <c r="AG226" i="13"/>
  <c r="AG223" i="13"/>
  <c r="AG39" i="13"/>
  <c r="AG211" i="13"/>
  <c r="AB7" i="13"/>
  <c r="AG208" i="13"/>
  <c r="AA8" i="13"/>
  <c r="AF39" i="13"/>
  <c r="AD193" i="13"/>
  <c r="AD221" i="13"/>
  <c r="AD189" i="13"/>
  <c r="AD205" i="13"/>
  <c r="AD180" i="13"/>
  <c r="AD103" i="13"/>
  <c r="AD59" i="13"/>
  <c r="AD52" i="13"/>
  <c r="AD61" i="13"/>
  <c r="AD13" i="13"/>
  <c r="X211" i="13"/>
  <c r="X204" i="13"/>
  <c r="X221" i="13"/>
  <c r="X175" i="13"/>
  <c r="X120" i="13"/>
  <c r="X101" i="13"/>
  <c r="X91" i="13"/>
  <c r="X100" i="13"/>
  <c r="X89" i="13"/>
  <c r="X48" i="13"/>
  <c r="X10" i="13"/>
  <c r="X54" i="13"/>
  <c r="X7" i="13"/>
  <c r="Z56" i="6"/>
  <c r="AE54" i="6"/>
  <c r="AE8" i="6"/>
  <c r="AA11" i="13"/>
  <c r="AG93" i="13"/>
  <c r="AG47" i="13"/>
  <c r="AG53" i="13"/>
  <c r="AC6" i="13"/>
  <c r="AD225" i="13"/>
  <c r="AD190" i="13"/>
  <c r="AD218" i="13"/>
  <c r="AD202" i="13"/>
  <c r="AD174" i="13"/>
  <c r="AD100" i="13"/>
  <c r="AD49" i="13"/>
  <c r="AD48" i="13"/>
  <c r="AD47" i="13"/>
  <c r="AD40" i="13"/>
  <c r="X208" i="13"/>
  <c r="X180" i="13"/>
  <c r="X201" i="13"/>
  <c r="X218" i="13"/>
  <c r="X122" i="13"/>
  <c r="X94" i="13"/>
  <c r="X88" i="13"/>
  <c r="X70" i="13"/>
  <c r="X58" i="13"/>
  <c r="X6" i="13"/>
  <c r="W4" i="13"/>
  <c r="AE173" i="13"/>
  <c r="AE200" i="13"/>
  <c r="AE122" i="13"/>
  <c r="AE219" i="13"/>
  <c r="AE190" i="13"/>
  <c r="AE106" i="13"/>
  <c r="AE56" i="13"/>
  <c r="AE7" i="13"/>
  <c r="Y210" i="13"/>
  <c r="Y176" i="13"/>
  <c r="Y203" i="13"/>
  <c r="Y211" i="13"/>
  <c r="Y223" i="13"/>
  <c r="Y102" i="13"/>
  <c r="Y180" i="13"/>
  <c r="Y58" i="13"/>
  <c r="Y74" i="13"/>
  <c r="W175" i="13"/>
  <c r="W205" i="13"/>
  <c r="W174" i="13"/>
  <c r="W112" i="13"/>
  <c r="W218" i="13"/>
  <c r="W121" i="13"/>
  <c r="W41" i="13"/>
  <c r="W54" i="13"/>
  <c r="Z226" i="13"/>
  <c r="Z188" i="13"/>
  <c r="Z216" i="13"/>
  <c r="Z197" i="13"/>
  <c r="Z113" i="13"/>
  <c r="Z103" i="13"/>
  <c r="Z92" i="13"/>
  <c r="Z90" i="13"/>
  <c r="Z52" i="13"/>
  <c r="Z11" i="13"/>
  <c r="AB210" i="13"/>
  <c r="AB176" i="13"/>
  <c r="AB203" i="13"/>
  <c r="AB220" i="13"/>
  <c r="AB122" i="13"/>
  <c r="AB105" i="13"/>
  <c r="AB79" i="13"/>
  <c r="AB41" i="13"/>
  <c r="AB58" i="13"/>
  <c r="AC224" i="13"/>
  <c r="AC223" i="13"/>
  <c r="AC191" i="13"/>
  <c r="AC115" i="13"/>
  <c r="AC173" i="13"/>
  <c r="AC207" i="13"/>
  <c r="AC103" i="13"/>
  <c r="AC79" i="13"/>
  <c r="AC50" i="13"/>
  <c r="AC58" i="13"/>
  <c r="AC77" i="13"/>
  <c r="AC9" i="13"/>
  <c r="AC39" i="13"/>
  <c r="AA207" i="13"/>
  <c r="AA176" i="13"/>
  <c r="AA203" i="13"/>
  <c r="AA122" i="13"/>
  <c r="AA199" i="13"/>
  <c r="AA100" i="13"/>
  <c r="AA58" i="13"/>
  <c r="AF203" i="13"/>
  <c r="AF122" i="13"/>
  <c r="AF199" i="13"/>
  <c r="AF216" i="13"/>
  <c r="AF179" i="13"/>
  <c r="AF59" i="13"/>
  <c r="AF92" i="13"/>
  <c r="AG51" i="13"/>
  <c r="AA63" i="13"/>
  <c r="AG104" i="13"/>
  <c r="X8" i="6"/>
  <c r="W72" i="13"/>
  <c r="AF6" i="6"/>
  <c r="AC13" i="13"/>
  <c r="AB6" i="13"/>
  <c r="AA49" i="13"/>
  <c r="AC43" i="13"/>
  <c r="AA42" i="13"/>
  <c r="AG95" i="13"/>
  <c r="AF6" i="13"/>
  <c r="AD219" i="13"/>
  <c r="AD212" i="13"/>
  <c r="AD111" i="13"/>
  <c r="AD113" i="13"/>
  <c r="AD175" i="13"/>
  <c r="AD107" i="13"/>
  <c r="AD104" i="13"/>
  <c r="AD94" i="13"/>
  <c r="AD73" i="13"/>
  <c r="AD18" i="13"/>
  <c r="AD50" i="13"/>
  <c r="AD10" i="13"/>
  <c r="X192" i="13"/>
  <c r="X202" i="13"/>
  <c r="X174" i="13"/>
  <c r="X121" i="13"/>
  <c r="X212" i="13"/>
  <c r="X99" i="13"/>
  <c r="X92" i="13"/>
  <c r="X76" i="13"/>
  <c r="X63" i="13"/>
  <c r="X59" i="13"/>
  <c r="X47" i="13"/>
  <c r="X8" i="13"/>
  <c r="AE114" i="13"/>
  <c r="AE226" i="13"/>
  <c r="AE194" i="13"/>
  <c r="AE213" i="13"/>
  <c r="AE93" i="13"/>
  <c r="AE103" i="13"/>
  <c r="AE94" i="13"/>
  <c r="AE40" i="13"/>
  <c r="AE69" i="13"/>
  <c r="AE55" i="13"/>
  <c r="AE5" i="13"/>
  <c r="AE4" i="13"/>
  <c r="X61" i="6"/>
  <c r="Y12" i="6"/>
  <c r="X21" i="6"/>
  <c r="AF8" i="6"/>
  <c r="AE4" i="6"/>
  <c r="Z10" i="6"/>
  <c r="AC9" i="6"/>
  <c r="AF38" i="13"/>
  <c r="AG91" i="13"/>
  <c r="AA47" i="13"/>
  <c r="AG7" i="13"/>
  <c r="AG59" i="13"/>
  <c r="AG190" i="13"/>
  <c r="AD216" i="13"/>
  <c r="AD209" i="13"/>
  <c r="AD181" i="13"/>
  <c r="AD106" i="13"/>
  <c r="AD122" i="13"/>
  <c r="AD177" i="13"/>
  <c r="AD44" i="13"/>
  <c r="X189" i="13"/>
  <c r="X199" i="13"/>
  <c r="X209" i="13"/>
  <c r="X95" i="13"/>
  <c r="X74" i="13"/>
  <c r="X112" i="13"/>
  <c r="X52" i="13"/>
  <c r="X11" i="13"/>
  <c r="AE107" i="13"/>
  <c r="AE192" i="13"/>
  <c r="AE223" i="13"/>
  <c r="AE191" i="13"/>
  <c r="AE210" i="13"/>
  <c r="AE48" i="13"/>
  <c r="AE44" i="13"/>
  <c r="AE13" i="13"/>
  <c r="Y10" i="6"/>
  <c r="Z13" i="6"/>
  <c r="W11" i="13"/>
  <c r="X11" i="6"/>
  <c r="X4" i="6"/>
  <c r="AB5" i="6"/>
  <c r="X20" i="6"/>
  <c r="AC47" i="13"/>
  <c r="AG194" i="13"/>
  <c r="AG191" i="13"/>
  <c r="AG88" i="13"/>
  <c r="Z40" i="13"/>
  <c r="AG107" i="13"/>
  <c r="AC12" i="13"/>
  <c r="AG64" i="13"/>
  <c r="AG177" i="13"/>
  <c r="AG102" i="13"/>
  <c r="AG67" i="13"/>
  <c r="AG70" i="13"/>
  <c r="AD213" i="13"/>
  <c r="AD206" i="13"/>
  <c r="AD226" i="13"/>
  <c r="AD194" i="13"/>
  <c r="AD112" i="13"/>
  <c r="AD78" i="13"/>
  <c r="AD76" i="13"/>
  <c r="AD19" i="13"/>
  <c r="AD38" i="13"/>
  <c r="X113" i="13"/>
  <c r="X225" i="13"/>
  <c r="X193" i="13"/>
  <c r="X206" i="13"/>
  <c r="X103" i="13"/>
  <c r="X105" i="13"/>
  <c r="X51" i="13"/>
  <c r="X4" i="13"/>
  <c r="X40" i="13"/>
  <c r="AE224" i="13"/>
  <c r="AE189" i="13"/>
  <c r="AE220" i="13"/>
  <c r="AE188" i="13"/>
  <c r="AE207" i="13"/>
  <c r="AE75" i="13"/>
  <c r="AE72" i="13"/>
  <c r="AE88" i="13"/>
  <c r="AE102" i="13"/>
  <c r="AE54" i="13"/>
  <c r="AE8" i="13"/>
  <c r="AA18" i="13"/>
  <c r="Y198" i="13"/>
  <c r="Y107" i="13"/>
  <c r="Y113" i="13"/>
  <c r="Y103" i="13"/>
  <c r="Y89" i="13"/>
  <c r="Y91" i="13"/>
  <c r="Y63" i="13"/>
  <c r="Y55" i="13"/>
  <c r="W191" i="13"/>
  <c r="W219" i="13"/>
  <c r="W179" i="13"/>
  <c r="W206" i="13"/>
  <c r="W113" i="13"/>
  <c r="W79" i="13"/>
  <c r="Z214" i="13"/>
  <c r="Z204" i="13"/>
  <c r="Z221" i="13"/>
  <c r="Z121" i="13"/>
  <c r="Z94" i="13"/>
  <c r="Z102" i="13"/>
  <c r="Z105" i="13"/>
  <c r="Z55" i="13"/>
  <c r="Z89" i="13"/>
  <c r="Z38" i="13"/>
  <c r="Z42" i="13"/>
  <c r="Z44" i="13"/>
  <c r="AG41" i="13"/>
  <c r="AB188" i="13"/>
  <c r="AB198" i="13"/>
  <c r="AB107" i="13"/>
  <c r="AB192" i="13"/>
  <c r="AB208" i="13"/>
  <c r="AB115" i="13"/>
  <c r="AB69" i="13"/>
  <c r="AB49" i="13"/>
  <c r="AB39" i="13"/>
  <c r="AB57" i="13"/>
  <c r="AC174" i="13"/>
  <c r="AC212" i="13"/>
  <c r="AC181" i="13"/>
  <c r="AC211" i="13"/>
  <c r="AC204" i="13"/>
  <c r="AC179" i="13"/>
  <c r="AC114" i="13"/>
  <c r="AC75" i="13"/>
  <c r="AC78" i="13"/>
  <c r="AC95" i="13"/>
  <c r="AC74" i="13"/>
  <c r="AC64" i="13"/>
  <c r="AC40" i="13"/>
  <c r="Z50" i="13"/>
  <c r="AA174" i="13"/>
  <c r="AA121" i="13"/>
  <c r="AA107" i="13"/>
  <c r="AA223" i="13"/>
  <c r="AA194" i="13"/>
  <c r="AA89" i="13"/>
  <c r="AA101" i="13"/>
  <c r="AA78" i="13"/>
  <c r="AF120" i="13"/>
  <c r="AF223" i="13"/>
  <c r="AF188" i="13"/>
  <c r="AF204" i="13"/>
  <c r="AF88" i="13"/>
  <c r="W63" i="13"/>
  <c r="AG199" i="13"/>
  <c r="Z6" i="6"/>
  <c r="X5" i="6"/>
  <c r="AE95" i="6"/>
  <c r="AG222" i="13"/>
  <c r="Y40" i="13"/>
  <c r="AF4" i="13"/>
  <c r="AG56" i="13"/>
  <c r="AD222" i="13"/>
  <c r="AD178" i="13"/>
  <c r="AD43" i="13"/>
  <c r="AD53" i="13"/>
  <c r="X200" i="13"/>
  <c r="X5" i="13"/>
  <c r="AE172" i="13"/>
  <c r="AE204" i="13"/>
  <c r="AE112" i="13"/>
  <c r="AE11" i="13"/>
  <c r="AE59" i="13"/>
  <c r="Y192" i="13"/>
  <c r="Y79" i="13"/>
  <c r="Y70" i="13"/>
  <c r="Y12" i="13"/>
  <c r="Y8" i="13"/>
  <c r="W178" i="13"/>
  <c r="W176" i="13"/>
  <c r="W23" i="13"/>
  <c r="W12" i="13"/>
  <c r="Z191" i="13"/>
  <c r="Z201" i="13"/>
  <c r="Z189" i="13"/>
  <c r="Z74" i="13"/>
  <c r="AB194" i="13"/>
  <c r="AB173" i="13"/>
  <c r="AB223" i="13"/>
  <c r="AB106" i="13"/>
  <c r="AB93" i="13"/>
  <c r="AB95" i="13"/>
  <c r="AC112" i="13"/>
  <c r="AC189" i="13"/>
  <c r="AC121" i="13"/>
  <c r="AC225" i="13"/>
  <c r="AC55" i="13"/>
  <c r="AC44" i="13"/>
  <c r="W52" i="13"/>
  <c r="AA180" i="13"/>
  <c r="AA197" i="13"/>
  <c r="AA220" i="13"/>
  <c r="AA106" i="13"/>
  <c r="AA73" i="13"/>
  <c r="AA77" i="13"/>
  <c r="AA68" i="13"/>
  <c r="AF197" i="13"/>
  <c r="AF217" i="13"/>
  <c r="AF213" i="13"/>
  <c r="AF174" i="13"/>
  <c r="AF95" i="13"/>
  <c r="AF48" i="13"/>
  <c r="AA51" i="13"/>
  <c r="AF74" i="13"/>
  <c r="AC192" i="6"/>
  <c r="AC200" i="6"/>
  <c r="AC190" i="6"/>
  <c r="AC178" i="6"/>
  <c r="AC206" i="6"/>
  <c r="AC101" i="6"/>
  <c r="AC78" i="6"/>
  <c r="AC43" i="6"/>
  <c r="AC80" i="6"/>
  <c r="AC53" i="6"/>
  <c r="AC4" i="6"/>
  <c r="Y43" i="6"/>
  <c r="AA205" i="6"/>
  <c r="AA224" i="6"/>
  <c r="AA203" i="6"/>
  <c r="AA188" i="6"/>
  <c r="AA75" i="6"/>
  <c r="AA53" i="6"/>
  <c r="AA63" i="6"/>
  <c r="W13" i="13"/>
  <c r="AE49" i="6"/>
  <c r="AG179" i="13"/>
  <c r="AG4" i="13"/>
  <c r="AG55" i="13"/>
  <c r="AG205" i="13"/>
  <c r="AD210" i="13"/>
  <c r="AD172" i="13"/>
  <c r="AD99" i="13"/>
  <c r="AD72" i="13"/>
  <c r="AD56" i="13"/>
  <c r="X222" i="13"/>
  <c r="X57" i="13"/>
  <c r="X67" i="13"/>
  <c r="X69" i="13"/>
  <c r="AE201" i="13"/>
  <c r="AE101" i="13"/>
  <c r="AE74" i="13"/>
  <c r="Y194" i="13"/>
  <c r="Y179" i="13"/>
  <c r="Y189" i="13"/>
  <c r="Y205" i="13"/>
  <c r="Y73" i="13"/>
  <c r="W172" i="13"/>
  <c r="W173" i="13"/>
  <c r="W103" i="13"/>
  <c r="W50" i="13"/>
  <c r="W10" i="13"/>
  <c r="Z198" i="13"/>
  <c r="Z173" i="13"/>
  <c r="Z88" i="13"/>
  <c r="Z54" i="13"/>
  <c r="Z56" i="13"/>
  <c r="AB191" i="13"/>
  <c r="AB118" i="13"/>
  <c r="AB217" i="13"/>
  <c r="AB92" i="13"/>
  <c r="AB59" i="13"/>
  <c r="AC176" i="13"/>
  <c r="AC88" i="13"/>
  <c r="AC20" i="13"/>
  <c r="AA177" i="13"/>
  <c r="AA120" i="13"/>
  <c r="AA217" i="13"/>
  <c r="AA76" i="13"/>
  <c r="AF211" i="13"/>
  <c r="AF210" i="13"/>
  <c r="AF73" i="13"/>
  <c r="AF75" i="13"/>
  <c r="AF89" i="13"/>
  <c r="AF50" i="13"/>
  <c r="AF49" i="13"/>
  <c r="AG80" i="13"/>
  <c r="AG92" i="13"/>
  <c r="AC225" i="6"/>
  <c r="AC186" i="6"/>
  <c r="AC177" i="6"/>
  <c r="AC77" i="6"/>
  <c r="AC90" i="6"/>
  <c r="AC74" i="6"/>
  <c r="AC39" i="6"/>
  <c r="AC46" i="6"/>
  <c r="AC42" i="6"/>
  <c r="AC51" i="6"/>
  <c r="AD5" i="6"/>
  <c r="AA201" i="6"/>
  <c r="AA220" i="6"/>
  <c r="AA173" i="6"/>
  <c r="AA121" i="6"/>
  <c r="AA99" i="6"/>
  <c r="AA181" i="6"/>
  <c r="AA49" i="6"/>
  <c r="AA67" i="6"/>
  <c r="AA50" i="6"/>
  <c r="AD201" i="6"/>
  <c r="AD224" i="6"/>
  <c r="AD203" i="6"/>
  <c r="AD180" i="6"/>
  <c r="AD177" i="6"/>
  <c r="AD174" i="6"/>
  <c r="AD107" i="6"/>
  <c r="AD78" i="6"/>
  <c r="AD76" i="6"/>
  <c r="AD103" i="6"/>
  <c r="AD95" i="6"/>
  <c r="AD202" i="6"/>
  <c r="AD46" i="6"/>
  <c r="AA4" i="6"/>
  <c r="AB180" i="6"/>
  <c r="AB186" i="6"/>
  <c r="AB210" i="6"/>
  <c r="AB181" i="6"/>
  <c r="AB79" i="6"/>
  <c r="AB56" i="6"/>
  <c r="AB47" i="6"/>
  <c r="AB73" i="6"/>
  <c r="AB64" i="6"/>
  <c r="AB44" i="6"/>
  <c r="AF224" i="6"/>
  <c r="AF199" i="6"/>
  <c r="AF189" i="6"/>
  <c r="AF221" i="6"/>
  <c r="AF92" i="6"/>
  <c r="AF119" i="6"/>
  <c r="AF91" i="6"/>
  <c r="AF55" i="6"/>
  <c r="AF50" i="6"/>
  <c r="Y6" i="6"/>
  <c r="W13" i="6"/>
  <c r="W181" i="6"/>
  <c r="W217" i="6"/>
  <c r="W208" i="6"/>
  <c r="W75" i="6"/>
  <c r="W92" i="6"/>
  <c r="W104" i="6"/>
  <c r="W90" i="6"/>
  <c r="Y226" i="6"/>
  <c r="Y197" i="6"/>
  <c r="Y187" i="6"/>
  <c r="Y207" i="6"/>
  <c r="Y179" i="6"/>
  <c r="Y198" i="6"/>
  <c r="Y88" i="6"/>
  <c r="Y104" i="6"/>
  <c r="Y95" i="6"/>
  <c r="Y44" i="6"/>
  <c r="Y67" i="6"/>
  <c r="Y77" i="6"/>
  <c r="AF9" i="13"/>
  <c r="AG121" i="13"/>
  <c r="AD207" i="13"/>
  <c r="AD57" i="13"/>
  <c r="X219" i="13"/>
  <c r="X181" i="13"/>
  <c r="X90" i="13"/>
  <c r="X79" i="13"/>
  <c r="X50" i="13"/>
  <c r="AE217" i="13"/>
  <c r="AE105" i="13"/>
  <c r="AE51" i="13"/>
  <c r="Y191" i="13"/>
  <c r="Y173" i="13"/>
  <c r="Y39" i="13"/>
  <c r="Y5" i="13"/>
  <c r="W122" i="13"/>
  <c r="W177" i="13"/>
  <c r="W221" i="13"/>
  <c r="W44" i="13"/>
  <c r="W22" i="13"/>
  <c r="Z119" i="13"/>
  <c r="Z93" i="13"/>
  <c r="Z91" i="13"/>
  <c r="Z59" i="13"/>
  <c r="AB114" i="13"/>
  <c r="AB214" i="13"/>
  <c r="AB43" i="13"/>
  <c r="Z23" i="13"/>
  <c r="AC178" i="13"/>
  <c r="AC194" i="13"/>
  <c r="AC93" i="13"/>
  <c r="AC59" i="13"/>
  <c r="AC4" i="13"/>
  <c r="AA179" i="13"/>
  <c r="AA211" i="13"/>
  <c r="AA102" i="13"/>
  <c r="AF52" i="13"/>
  <c r="AF193" i="13"/>
  <c r="AF192" i="13"/>
  <c r="AF205" i="13"/>
  <c r="AF207" i="13"/>
  <c r="AF173" i="13"/>
  <c r="AF118" i="13"/>
  <c r="AF77" i="13"/>
  <c r="AF80" i="13"/>
  <c r="AF93" i="13"/>
  <c r="AF53" i="13"/>
  <c r="AG58" i="13"/>
  <c r="AA52" i="13"/>
  <c r="AG119" i="13"/>
  <c r="AC221" i="6"/>
  <c r="AC223" i="6"/>
  <c r="AC198" i="6"/>
  <c r="AC175" i="6"/>
  <c r="AC73" i="6"/>
  <c r="AC70" i="6"/>
  <c r="AC37" i="6"/>
  <c r="AC7" i="6"/>
  <c r="AA226" i="6"/>
  <c r="AA197" i="6"/>
  <c r="AA216" i="6"/>
  <c r="AA180" i="6"/>
  <c r="AA106" i="6"/>
  <c r="AA89" i="6"/>
  <c r="AA80" i="6"/>
  <c r="AA219" i="6"/>
  <c r="AA103" i="6"/>
  <c r="AA69" i="6"/>
  <c r="AA48" i="6"/>
  <c r="AD197" i="6"/>
  <c r="AD220" i="6"/>
  <c r="AD199" i="6"/>
  <c r="AD193" i="6"/>
  <c r="AD189" i="6"/>
  <c r="AD175" i="6"/>
  <c r="AD112" i="6"/>
  <c r="AD102" i="6"/>
  <c r="AD74" i="6"/>
  <c r="AD72" i="6"/>
  <c r="AD104" i="6"/>
  <c r="AD58" i="6"/>
  <c r="AD57" i="6"/>
  <c r="AD25" i="6"/>
  <c r="AD12" i="6"/>
  <c r="AD18" i="6"/>
  <c r="AC12" i="6"/>
  <c r="AB225" i="6"/>
  <c r="AB223" i="6"/>
  <c r="AB206" i="6"/>
  <c r="AB178" i="6"/>
  <c r="AB75" i="6"/>
  <c r="AB52" i="6"/>
  <c r="AB46" i="6"/>
  <c r="AB10" i="6"/>
  <c r="AB40" i="6"/>
  <c r="AF220" i="6"/>
  <c r="AF187" i="6"/>
  <c r="AF209" i="6"/>
  <c r="AF78" i="6"/>
  <c r="AF102" i="6"/>
  <c r="AF51" i="6"/>
  <c r="AF43" i="6"/>
  <c r="AF49" i="6"/>
  <c r="W11" i="6"/>
  <c r="W226" i="6"/>
  <c r="W213" i="6"/>
  <c r="W212" i="6"/>
  <c r="W176" i="6"/>
  <c r="W191" i="6"/>
  <c r="W88" i="6"/>
  <c r="W5" i="6"/>
  <c r="AD19" i="6"/>
  <c r="Y222" i="6"/>
  <c r="Y224" i="6"/>
  <c r="Y203" i="6"/>
  <c r="Y120" i="6"/>
  <c r="Y172" i="6"/>
  <c r="Y93" i="6"/>
  <c r="Y94" i="6"/>
  <c r="Y40" i="6"/>
  <c r="Y59" i="6"/>
  <c r="Y73" i="6"/>
  <c r="Y58" i="6"/>
  <c r="Z193" i="6"/>
  <c r="Z209" i="6"/>
  <c r="Z175" i="6"/>
  <c r="Z72" i="6"/>
  <c r="Z89" i="6"/>
  <c r="Z67" i="6"/>
  <c r="Z69" i="6"/>
  <c r="Z50" i="6"/>
  <c r="Z39" i="6"/>
  <c r="AB8" i="6"/>
  <c r="AA56" i="6"/>
  <c r="AE215" i="6"/>
  <c r="AE206" i="6"/>
  <c r="AG69" i="13"/>
  <c r="AG173" i="13"/>
  <c r="AF63" i="13"/>
  <c r="AD187" i="13"/>
  <c r="AD223" i="13"/>
  <c r="AD67" i="13"/>
  <c r="X198" i="13"/>
  <c r="X72" i="13"/>
  <c r="AE176" i="13"/>
  <c r="AE214" i="13"/>
  <c r="AE121" i="13"/>
  <c r="AE41" i="13"/>
  <c r="Y188" i="13"/>
  <c r="Y118" i="13"/>
  <c r="Y106" i="13"/>
  <c r="Y54" i="13"/>
  <c r="W215" i="13"/>
  <c r="W111" i="13"/>
  <c r="W58" i="13"/>
  <c r="Z115" i="13"/>
  <c r="Z111" i="13"/>
  <c r="AA10" i="13"/>
  <c r="AB119" i="13"/>
  <c r="AB224" i="13"/>
  <c r="AB211" i="13"/>
  <c r="AB80" i="13"/>
  <c r="AB88" i="13"/>
  <c r="AB52" i="13"/>
  <c r="AC221" i="13"/>
  <c r="AC175" i="13"/>
  <c r="AC188" i="13"/>
  <c r="AC49" i="13"/>
  <c r="AA225" i="13"/>
  <c r="AA173" i="13"/>
  <c r="AA192" i="13"/>
  <c r="AA205" i="13"/>
  <c r="AA105" i="13"/>
  <c r="AA61" i="13"/>
  <c r="AA64" i="13"/>
  <c r="AF190" i="13"/>
  <c r="AF189" i="13"/>
  <c r="AF202" i="13"/>
  <c r="AF201" i="13"/>
  <c r="AF107" i="13"/>
  <c r="AF57" i="13"/>
  <c r="AF64" i="13"/>
  <c r="AG79" i="13"/>
  <c r="AC217" i="6"/>
  <c r="AC219" i="6"/>
  <c r="AC179" i="6"/>
  <c r="AC69" i="6"/>
  <c r="AC99" i="6"/>
  <c r="AC226" i="6"/>
  <c r="AC89" i="6"/>
  <c r="AC57" i="6"/>
  <c r="AC59" i="6"/>
  <c r="AA222" i="6"/>
  <c r="AA212" i="6"/>
  <c r="AA178" i="6"/>
  <c r="AA102" i="6"/>
  <c r="AA192" i="6"/>
  <c r="AA177" i="6"/>
  <c r="AA76" i="6"/>
  <c r="AA190" i="6"/>
  <c r="AA88" i="6"/>
  <c r="AA78" i="6"/>
  <c r="AA77" i="6"/>
  <c r="AA41" i="6"/>
  <c r="AA43" i="6"/>
  <c r="AA18" i="6"/>
  <c r="AD216" i="6"/>
  <c r="AD181" i="6"/>
  <c r="AD176" i="6"/>
  <c r="AD94" i="6"/>
  <c r="AD90" i="6"/>
  <c r="X7" i="6"/>
  <c r="AG202" i="13"/>
  <c r="AA4" i="13"/>
  <c r="AF67" i="13"/>
  <c r="AD220" i="13"/>
  <c r="AD88" i="13"/>
  <c r="AD95" i="13"/>
  <c r="X77" i="13"/>
  <c r="X80" i="13"/>
  <c r="X12" i="13"/>
  <c r="AE118" i="13"/>
  <c r="AE199" i="13"/>
  <c r="AE187" i="13"/>
  <c r="AE79" i="13"/>
  <c r="AE92" i="13"/>
  <c r="AE9" i="13"/>
  <c r="Y114" i="13"/>
  <c r="Y217" i="13"/>
  <c r="Y57" i="13"/>
  <c r="Y53" i="13"/>
  <c r="W225" i="13"/>
  <c r="W212" i="13"/>
  <c r="W104" i="13"/>
  <c r="W90" i="13"/>
  <c r="W77" i="13"/>
  <c r="W49" i="13"/>
  <c r="W21" i="13"/>
  <c r="W61" i="13"/>
  <c r="Z122" i="13"/>
  <c r="Z104" i="13"/>
  <c r="Z99" i="13"/>
  <c r="Z12" i="13"/>
  <c r="Z10" i="13"/>
  <c r="AB213" i="13"/>
  <c r="AB221" i="13"/>
  <c r="AB205" i="13"/>
  <c r="AB120" i="13"/>
  <c r="AB56" i="13"/>
  <c r="AB48" i="13"/>
  <c r="AB44" i="13"/>
  <c r="AB21" i="13"/>
  <c r="AC218" i="13"/>
  <c r="AC105" i="13"/>
  <c r="AC100" i="13"/>
  <c r="AC101" i="13"/>
  <c r="Z5" i="13"/>
  <c r="AA219" i="13"/>
  <c r="AA118" i="13"/>
  <c r="AA189" i="13"/>
  <c r="AA202" i="13"/>
  <c r="AA88" i="13"/>
  <c r="AA53" i="13"/>
  <c r="AA57" i="13"/>
  <c r="AA70" i="13"/>
  <c r="AF187" i="13"/>
  <c r="AF113" i="13"/>
  <c r="AF198" i="13"/>
  <c r="AC213" i="6"/>
  <c r="AC191" i="6"/>
  <c r="AC215" i="6"/>
  <c r="AC188" i="6"/>
  <c r="AC121" i="6"/>
  <c r="AC95" i="6"/>
  <c r="AC79" i="6"/>
  <c r="AC113" i="6"/>
  <c r="AC55" i="6"/>
  <c r="AC54" i="6"/>
  <c r="AA218" i="6"/>
  <c r="AA208" i="6"/>
  <c r="AA193" i="6"/>
  <c r="AA172" i="6"/>
  <c r="AA72" i="6"/>
  <c r="AA176" i="6"/>
  <c r="AA74" i="6"/>
  <c r="AA73" i="6"/>
  <c r="AA44" i="6"/>
  <c r="AA11" i="6"/>
  <c r="AA39" i="6"/>
  <c r="AA13" i="6"/>
  <c r="AD212" i="6"/>
  <c r="AD121" i="6"/>
  <c r="AD178" i="6"/>
  <c r="AD69" i="6"/>
  <c r="AD50" i="6"/>
  <c r="AD10" i="6"/>
  <c r="AD4" i="6"/>
  <c r="AB217" i="6"/>
  <c r="AB215" i="6"/>
  <c r="AB198" i="6"/>
  <c r="AB173" i="6"/>
  <c r="AB175" i="6"/>
  <c r="AB193" i="6"/>
  <c r="AB176" i="6"/>
  <c r="AB70" i="6"/>
  <c r="AB43" i="6"/>
  <c r="AB42" i="6"/>
  <c r="AB61" i="6"/>
  <c r="AF212" i="6"/>
  <c r="AF194" i="6"/>
  <c r="AF226" i="6"/>
  <c r="AF217" i="6"/>
  <c r="AF225" i="6"/>
  <c r="AF172" i="6"/>
  <c r="AF76" i="6"/>
  <c r="AF107" i="6"/>
  <c r="AF70" i="6"/>
  <c r="AF192" i="6"/>
  <c r="AF42" i="6"/>
  <c r="AF88" i="6"/>
  <c r="AF9" i="6"/>
  <c r="AF52" i="6"/>
  <c r="Z9" i="6"/>
  <c r="Z51" i="6"/>
  <c r="W218" i="6"/>
  <c r="W205" i="6"/>
  <c r="W200" i="6"/>
  <c r="W63" i="6"/>
  <c r="W121" i="6"/>
  <c r="W64" i="6"/>
  <c r="X13" i="6"/>
  <c r="AD199" i="13"/>
  <c r="AD92" i="13"/>
  <c r="AD9" i="13"/>
  <c r="X226" i="13"/>
  <c r="X190" i="13"/>
  <c r="X49" i="13"/>
  <c r="X55" i="13"/>
  <c r="AE221" i="13"/>
  <c r="AE120" i="13"/>
  <c r="Y119" i="13"/>
  <c r="Y224" i="13"/>
  <c r="Y68" i="13"/>
  <c r="Y21" i="13"/>
  <c r="AB5" i="13"/>
  <c r="W226" i="13"/>
  <c r="W222" i="13"/>
  <c r="W209" i="13"/>
  <c r="W100" i="13"/>
  <c r="Z180" i="13"/>
  <c r="Z179" i="13"/>
  <c r="Z76" i="13"/>
  <c r="Z58" i="13"/>
  <c r="AB207" i="13"/>
  <c r="AB206" i="13"/>
  <c r="AB202" i="13"/>
  <c r="AB68" i="13"/>
  <c r="AB9" i="13"/>
  <c r="AC215" i="13"/>
  <c r="AC222" i="13"/>
  <c r="AC210" i="13"/>
  <c r="AC118" i="13"/>
  <c r="Z68" i="13"/>
  <c r="AA210" i="13"/>
  <c r="AA114" i="13"/>
  <c r="AA111" i="13"/>
  <c r="AA80" i="13"/>
  <c r="AA50" i="13"/>
  <c r="AF181" i="13"/>
  <c r="AF194" i="13"/>
  <c r="AF114" i="13"/>
  <c r="AF90" i="13"/>
  <c r="AF105" i="13"/>
  <c r="AF101" i="13"/>
  <c r="AF61" i="13"/>
  <c r="AF69" i="13"/>
  <c r="AF78" i="13"/>
  <c r="AC209" i="6"/>
  <c r="AC187" i="6"/>
  <c r="AC211" i="6"/>
  <c r="AC189" i="6"/>
  <c r="AC115" i="6"/>
  <c r="AC174" i="6"/>
  <c r="AC75" i="6"/>
  <c r="AC104" i="6"/>
  <c r="AC41" i="6"/>
  <c r="AC50" i="6"/>
  <c r="AC49" i="6"/>
  <c r="AA10" i="6"/>
  <c r="AA214" i="6"/>
  <c r="AA204" i="6"/>
  <c r="AA189" i="6"/>
  <c r="AA122" i="6"/>
  <c r="AA199" i="6"/>
  <c r="AA120" i="6"/>
  <c r="AA118" i="6"/>
  <c r="AA174" i="6"/>
  <c r="AA107" i="6"/>
  <c r="AA92" i="6"/>
  <c r="AA40" i="6"/>
  <c r="AA7" i="6"/>
  <c r="AA9" i="6"/>
  <c r="AD208" i="6"/>
  <c r="AD194" i="6"/>
  <c r="AD222" i="6"/>
  <c r="AD115" i="6"/>
  <c r="AD88" i="6"/>
  <c r="AD226" i="6"/>
  <c r="AD120" i="6"/>
  <c r="AD64" i="6"/>
  <c r="AD41" i="6"/>
  <c r="AD6" i="6"/>
  <c r="AF41" i="6"/>
  <c r="AB213" i="6"/>
  <c r="AB211" i="6"/>
  <c r="AB106" i="6"/>
  <c r="AB118" i="6"/>
  <c r="AB93" i="6"/>
  <c r="AB107" i="6"/>
  <c r="AB39" i="6"/>
  <c r="AB58" i="6"/>
  <c r="AF208" i="6"/>
  <c r="AF190" i="6"/>
  <c r="AF222" i="6"/>
  <c r="AF205" i="6"/>
  <c r="AF213" i="6"/>
  <c r="AF120" i="6"/>
  <c r="AF174" i="6"/>
  <c r="AF72" i="6"/>
  <c r="AF173" i="6"/>
  <c r="AF101" i="6"/>
  <c r="AF38" i="6"/>
  <c r="AF63" i="6"/>
  <c r="AF5" i="6"/>
  <c r="W194" i="6"/>
  <c r="W214" i="6"/>
  <c r="W201" i="6"/>
  <c r="W175" i="6"/>
  <c r="W107" i="6"/>
  <c r="W106" i="6"/>
  <c r="W80" i="6"/>
  <c r="W91" i="6"/>
  <c r="W51" i="6"/>
  <c r="W70" i="6"/>
  <c r="W78" i="6"/>
  <c r="Y8" i="6"/>
  <c r="AD40" i="6"/>
  <c r="Y210" i="6"/>
  <c r="Y212" i="6"/>
  <c r="Y173" i="6"/>
  <c r="Y175" i="6"/>
  <c r="Y92" i="6"/>
  <c r="Y80" i="6"/>
  <c r="AD191" i="13"/>
  <c r="AD51" i="13"/>
  <c r="AD64" i="13"/>
  <c r="X205" i="13"/>
  <c r="X187" i="13"/>
  <c r="X64" i="13"/>
  <c r="X68" i="13"/>
  <c r="X41" i="13"/>
  <c r="AE218" i="13"/>
  <c r="AE90" i="13"/>
  <c r="AE57" i="13"/>
  <c r="AE12" i="13"/>
  <c r="Y115" i="13"/>
  <c r="Y221" i="13"/>
  <c r="Y111" i="13"/>
  <c r="Y78" i="13"/>
  <c r="W38" i="13"/>
  <c r="Y41" i="13"/>
  <c r="W223" i="13"/>
  <c r="W216" i="13"/>
  <c r="W203" i="13"/>
  <c r="W40" i="13"/>
  <c r="Z177" i="13"/>
  <c r="Z224" i="13"/>
  <c r="Z75" i="13"/>
  <c r="Z17" i="13"/>
  <c r="AC42" i="13"/>
  <c r="AB204" i="13"/>
  <c r="AB200" i="13"/>
  <c r="AC209" i="13"/>
  <c r="AC226" i="13"/>
  <c r="AC52" i="13"/>
  <c r="AA7" i="13"/>
  <c r="AA204" i="13"/>
  <c r="AA224" i="13"/>
  <c r="AA181" i="13"/>
  <c r="AA113" i="13"/>
  <c r="AA72" i="13"/>
  <c r="AA55" i="13"/>
  <c r="AF224" i="13"/>
  <c r="AF175" i="13"/>
  <c r="AF191" i="13"/>
  <c r="AF51" i="13"/>
  <c r="AF42" i="13"/>
  <c r="AG90" i="13"/>
  <c r="AC205" i="6"/>
  <c r="AC224" i="6"/>
  <c r="AC207" i="6"/>
  <c r="AC222" i="6"/>
  <c r="AC111" i="6"/>
  <c r="AC122" i="6"/>
  <c r="AC100" i="6"/>
  <c r="AC93" i="6"/>
  <c r="AC38" i="6"/>
  <c r="AC47" i="6"/>
  <c r="AA210" i="6"/>
  <c r="AA200" i="6"/>
  <c r="AA112" i="6"/>
  <c r="AA114" i="6"/>
  <c r="AA105" i="6"/>
  <c r="AA59" i="6"/>
  <c r="AA70" i="6"/>
  <c r="AA64" i="6"/>
  <c r="AA5" i="6"/>
  <c r="AD204" i="6"/>
  <c r="AD190" i="6"/>
  <c r="AD210" i="6"/>
  <c r="AD111" i="6"/>
  <c r="AD191" i="6"/>
  <c r="AD122" i="6"/>
  <c r="AD63" i="6"/>
  <c r="AD37" i="6"/>
  <c r="AD38" i="6"/>
  <c r="AD106" i="6"/>
  <c r="AB209" i="6"/>
  <c r="AB224" i="6"/>
  <c r="AB207" i="6"/>
  <c r="AB174" i="6"/>
  <c r="AB102" i="6"/>
  <c r="AB121" i="6"/>
  <c r="AB91" i="6"/>
  <c r="AB119" i="6"/>
  <c r="AB105" i="6"/>
  <c r="AB41" i="6"/>
  <c r="AB37" i="6"/>
  <c r="AB63" i="6"/>
  <c r="AB53" i="6"/>
  <c r="AF204" i="6"/>
  <c r="AF186" i="6"/>
  <c r="AF218" i="6"/>
  <c r="AF178" i="6"/>
  <c r="AF201" i="6"/>
  <c r="AF114" i="6"/>
  <c r="AF68" i="6"/>
  <c r="AF99" i="6"/>
  <c r="AF58" i="6"/>
  <c r="AF46" i="6"/>
  <c r="W223" i="6"/>
  <c r="W210" i="6"/>
  <c r="W197" i="6"/>
  <c r="W190" i="6"/>
  <c r="W103" i="6"/>
  <c r="W178" i="6"/>
  <c r="W76" i="6"/>
  <c r="W58" i="6"/>
  <c r="W89" i="6"/>
  <c r="W59" i="6"/>
  <c r="W38" i="6"/>
  <c r="Y206" i="6"/>
  <c r="Y225" i="6"/>
  <c r="AB12" i="13"/>
  <c r="AB4" i="13"/>
  <c r="AD179" i="13"/>
  <c r="AD188" i="13"/>
  <c r="AD101" i="13"/>
  <c r="AD77" i="13"/>
  <c r="X106" i="13"/>
  <c r="AE203" i="13"/>
  <c r="AE104" i="13"/>
  <c r="AE53" i="13"/>
  <c r="AE42" i="13"/>
  <c r="Y213" i="13"/>
  <c r="Y206" i="13"/>
  <c r="Y177" i="13"/>
  <c r="Y104" i="13"/>
  <c r="Y199" i="13"/>
  <c r="Y67" i="13"/>
  <c r="W208" i="13"/>
  <c r="W213" i="13"/>
  <c r="W200" i="13"/>
  <c r="W95" i="13"/>
  <c r="W76" i="13"/>
  <c r="W78" i="13"/>
  <c r="W47" i="13"/>
  <c r="Z223" i="13"/>
  <c r="Z218" i="13"/>
  <c r="Z172" i="13"/>
  <c r="Z95" i="13"/>
  <c r="Z57" i="13"/>
  <c r="W20" i="13"/>
  <c r="W43" i="13"/>
  <c r="AB201" i="13"/>
  <c r="AB197" i="13"/>
  <c r="AB175" i="13"/>
  <c r="AB89" i="13"/>
  <c r="AB76" i="13"/>
  <c r="AB40" i="13"/>
  <c r="AB64" i="13"/>
  <c r="W7" i="13"/>
  <c r="AC206" i="13"/>
  <c r="AC220" i="13"/>
  <c r="AC119" i="13"/>
  <c r="AC90" i="13"/>
  <c r="AC80" i="13"/>
  <c r="AA201" i="13"/>
  <c r="AA221" i="13"/>
  <c r="AA175" i="13"/>
  <c r="AA99" i="13"/>
  <c r="AA67" i="13"/>
  <c r="AF221" i="13"/>
  <c r="AF172" i="13"/>
  <c r="AF111" i="13"/>
  <c r="AF104" i="13"/>
  <c r="AF72" i="13"/>
  <c r="AF99" i="13"/>
  <c r="AG72" i="13"/>
  <c r="AG48" i="13"/>
  <c r="AF47" i="13"/>
  <c r="AC201" i="6"/>
  <c r="AC220" i="6"/>
  <c r="AC203" i="6"/>
  <c r="AC114" i="6"/>
  <c r="AC193" i="6"/>
  <c r="AC67" i="6"/>
  <c r="AC120" i="6"/>
  <c r="AC106" i="6"/>
  <c r="AC68" i="6"/>
  <c r="AA206" i="6"/>
  <c r="AA225" i="6"/>
  <c r="AA194" i="6"/>
  <c r="AA94" i="6"/>
  <c r="AA119" i="6"/>
  <c r="AA100" i="6"/>
  <c r="AA101" i="6"/>
  <c r="AA55" i="6"/>
  <c r="AD225" i="6"/>
  <c r="AD200" i="6"/>
  <c r="AD186" i="6"/>
  <c r="AD172" i="6"/>
  <c r="AD114" i="6"/>
  <c r="AD68" i="6"/>
  <c r="AD61" i="6"/>
  <c r="AD7" i="6"/>
  <c r="AF67" i="6"/>
  <c r="AB205" i="6"/>
  <c r="AB220" i="6"/>
  <c r="AB203" i="6"/>
  <c r="AB115" i="6"/>
  <c r="AB104" i="6"/>
  <c r="AB112" i="6"/>
  <c r="AB92" i="6"/>
  <c r="AB89" i="6"/>
  <c r="AB69" i="6"/>
  <c r="AB68" i="6"/>
  <c r="AB57" i="6"/>
  <c r="AB51" i="6"/>
  <c r="AF200" i="6"/>
  <c r="AF223" i="6"/>
  <c r="AF214" i="6"/>
  <c r="AF118" i="6"/>
  <c r="AF64" i="6"/>
  <c r="AF103" i="6"/>
  <c r="AF79" i="6"/>
  <c r="AF75" i="6"/>
  <c r="Y51" i="6"/>
  <c r="AD49" i="6"/>
  <c r="W219" i="6"/>
  <c r="W206" i="6"/>
  <c r="W186" i="6"/>
  <c r="W119" i="6"/>
  <c r="W99" i="6"/>
  <c r="W77" i="6"/>
  <c r="W72" i="6"/>
  <c r="W54" i="6"/>
  <c r="W52" i="6"/>
  <c r="W57" i="6"/>
  <c r="AD9" i="6"/>
  <c r="AD44" i="6"/>
  <c r="Y202" i="6"/>
  <c r="Y221" i="6"/>
  <c r="Y204" i="6"/>
  <c r="Y192" i="6"/>
  <c r="Y180" i="6"/>
  <c r="Y188" i="6"/>
  <c r="Y105" i="6"/>
  <c r="Y111" i="6"/>
  <c r="Y72" i="6"/>
  <c r="Y78" i="6"/>
  <c r="Y89" i="6"/>
  <c r="Y52" i="6"/>
  <c r="Y42" i="6"/>
  <c r="Y19" i="6"/>
  <c r="Y5" i="6"/>
  <c r="Z210" i="6"/>
  <c r="Z192" i="6"/>
  <c r="Z216" i="6"/>
  <c r="Z190" i="6"/>
  <c r="Z179" i="6"/>
  <c r="Z121" i="6"/>
  <c r="Z95" i="6"/>
  <c r="Z115" i="6"/>
  <c r="Z100" i="6"/>
  <c r="Z57" i="6"/>
  <c r="Z11" i="6"/>
  <c r="AF11" i="6"/>
  <c r="Z105" i="6"/>
  <c r="AE220" i="6"/>
  <c r="AE217" i="6"/>
  <c r="AE181" i="6"/>
  <c r="AG57" i="13"/>
  <c r="AG220" i="13"/>
  <c r="AG224" i="13"/>
  <c r="AD176" i="13"/>
  <c r="AD102" i="13"/>
  <c r="AE197" i="13"/>
  <c r="AE180" i="13"/>
  <c r="AE49" i="13"/>
  <c r="Y207" i="13"/>
  <c r="Y200" i="13"/>
  <c r="Y226" i="13"/>
  <c r="W202" i="13"/>
  <c r="W198" i="13"/>
  <c r="W70" i="13"/>
  <c r="W75" i="13"/>
  <c r="W99" i="13"/>
  <c r="Z220" i="13"/>
  <c r="Z219" i="13"/>
  <c r="Z215" i="13"/>
  <c r="Z101" i="13"/>
  <c r="Z64" i="13"/>
  <c r="AB121" i="13"/>
  <c r="AB100" i="13"/>
  <c r="AB55" i="13"/>
  <c r="AC217" i="13"/>
  <c r="AC107" i="13"/>
  <c r="AC38" i="13"/>
  <c r="AA198" i="13"/>
  <c r="AA215" i="13"/>
  <c r="AA172" i="13"/>
  <c r="AA191" i="13"/>
  <c r="AA119" i="13"/>
  <c r="AA104" i="13"/>
  <c r="AA94" i="13"/>
  <c r="AF12" i="13"/>
  <c r="AF215" i="13"/>
  <c r="AF119" i="13"/>
  <c r="AF94" i="13"/>
  <c r="AF56" i="13"/>
  <c r="AG61" i="13"/>
  <c r="AC197" i="6"/>
  <c r="AC216" i="6"/>
  <c r="AC199" i="6"/>
  <c r="AC210" i="6"/>
  <c r="AC172" i="6"/>
  <c r="AC63" i="6"/>
  <c r="AC94" i="6"/>
  <c r="AC10" i="6"/>
  <c r="W23" i="6"/>
  <c r="AA202" i="6"/>
  <c r="AA221" i="6"/>
  <c r="AA207" i="6"/>
  <c r="AA115" i="6"/>
  <c r="AA51" i="6"/>
  <c r="AA54" i="6"/>
  <c r="AD221" i="6"/>
  <c r="AD223" i="6"/>
  <c r="AD179" i="6"/>
  <c r="AD100" i="6"/>
  <c r="AD173" i="6"/>
  <c r="AD56" i="6"/>
  <c r="AD53" i="6"/>
  <c r="W9" i="6"/>
  <c r="AC76" i="6"/>
  <c r="W53" i="6"/>
  <c r="AB201" i="6"/>
  <c r="AB216" i="6"/>
  <c r="AB199" i="6"/>
  <c r="AB179" i="6"/>
  <c r="AB111" i="6"/>
  <c r="AB100" i="6"/>
  <c r="AB191" i="6"/>
  <c r="AB90" i="6"/>
  <c r="AB80" i="6"/>
  <c r="AB55" i="6"/>
  <c r="AB76" i="6"/>
  <c r="AF219" i="6"/>
  <c r="AF210" i="6"/>
  <c r="AF179" i="6"/>
  <c r="AF105" i="6"/>
  <c r="AF57" i="6"/>
  <c r="AF48" i="6"/>
  <c r="W6" i="6"/>
  <c r="AF12" i="6"/>
  <c r="W215" i="6"/>
  <c r="W202" i="6"/>
  <c r="W192" i="6"/>
  <c r="W113" i="6"/>
  <c r="W173" i="6"/>
  <c r="W73" i="6"/>
  <c r="W68" i="6"/>
  <c r="W50" i="6"/>
  <c r="W49" i="6"/>
  <c r="AC40" i="6"/>
  <c r="Y217" i="6"/>
  <c r="Y200" i="6"/>
  <c r="Y190" i="6"/>
  <c r="Y176" i="6"/>
  <c r="Y178" i="6"/>
  <c r="Y101" i="6"/>
  <c r="AA41" i="13"/>
  <c r="AD215" i="13"/>
  <c r="AD42" i="13"/>
  <c r="AD7" i="13"/>
  <c r="X173" i="13"/>
  <c r="X111" i="13"/>
  <c r="X38" i="13"/>
  <c r="AE100" i="13"/>
  <c r="AE73" i="13"/>
  <c r="Y204" i="13"/>
  <c r="Y197" i="13"/>
  <c r="Y208" i="13"/>
  <c r="Y76" i="13"/>
  <c r="Y50" i="13"/>
  <c r="Y100" i="13"/>
  <c r="Y42" i="13"/>
  <c r="W199" i="13"/>
  <c r="W193" i="13"/>
  <c r="W80" i="13"/>
  <c r="W94" i="13"/>
  <c r="Z217" i="13"/>
  <c r="Z213" i="13"/>
  <c r="Z200" i="13"/>
  <c r="Z53" i="13"/>
  <c r="AB189" i="13"/>
  <c r="AB77" i="13"/>
  <c r="Z9" i="13"/>
  <c r="AC180" i="13"/>
  <c r="AC120" i="13"/>
  <c r="AC214" i="13"/>
  <c r="AC201" i="13"/>
  <c r="AC92" i="13"/>
  <c r="AB38" i="13"/>
  <c r="Z49" i="13"/>
  <c r="AA193" i="13"/>
  <c r="AA209" i="13"/>
  <c r="AA188" i="13"/>
  <c r="AA103" i="13"/>
  <c r="AA95" i="13"/>
  <c r="AA13" i="13"/>
  <c r="AF209" i="13"/>
  <c r="AF176" i="13"/>
  <c r="AF102" i="13"/>
  <c r="AF68" i="13"/>
  <c r="AF55" i="13"/>
  <c r="AA43" i="13"/>
  <c r="AG50" i="13"/>
  <c r="AC212" i="6"/>
  <c r="AC181" i="6"/>
  <c r="AC92" i="6"/>
  <c r="AC202" i="6"/>
  <c r="AC119" i="6"/>
  <c r="AC176" i="6"/>
  <c r="AC91" i="6"/>
  <c r="AC56" i="6"/>
  <c r="AC88" i="6"/>
  <c r="AC64" i="6"/>
  <c r="AC6" i="6"/>
  <c r="AA198" i="6"/>
  <c r="AA217" i="6"/>
  <c r="AA223" i="6"/>
  <c r="AA95" i="6"/>
  <c r="AA186" i="6"/>
  <c r="AA93" i="6"/>
  <c r="AA90" i="6"/>
  <c r="AA68" i="6"/>
  <c r="AA47" i="6"/>
  <c r="AA52" i="6"/>
  <c r="AD217" i="6"/>
  <c r="AD219" i="6"/>
  <c r="AD198" i="6"/>
  <c r="AD79" i="6"/>
  <c r="AD89" i="6"/>
  <c r="AD118" i="6"/>
  <c r="AD52" i="6"/>
  <c r="AD51" i="6"/>
  <c r="AB212" i="6"/>
  <c r="AB226" i="6"/>
  <c r="AB103" i="6"/>
  <c r="AB122" i="6"/>
  <c r="AB99" i="6"/>
  <c r="AB120" i="6"/>
  <c r="AB50" i="6"/>
  <c r="AB72" i="6"/>
  <c r="AF215" i="6"/>
  <c r="AF206" i="6"/>
  <c r="AF177" i="6"/>
  <c r="AF95" i="6"/>
  <c r="AF77" i="6"/>
  <c r="AF90" i="6"/>
  <c r="AB9" i="6"/>
  <c r="AB113" i="6"/>
  <c r="W211" i="6"/>
  <c r="W198" i="6"/>
  <c r="W188" i="6"/>
  <c r="W216" i="6"/>
  <c r="W187" i="6"/>
  <c r="W120" i="6"/>
  <c r="W69" i="6"/>
  <c r="W111" i="6"/>
  <c r="W41" i="6"/>
  <c r="W44" i="6"/>
  <c r="W47" i="6"/>
  <c r="W12" i="6"/>
  <c r="AC44" i="6"/>
  <c r="Z58" i="6"/>
  <c r="Y193" i="6"/>
  <c r="Y213" i="6"/>
  <c r="Y223" i="6"/>
  <c r="Y186" i="6"/>
  <c r="AC5" i="13"/>
  <c r="AF40" i="13"/>
  <c r="AG120" i="13"/>
  <c r="AB51" i="13"/>
  <c r="AD203" i="13"/>
  <c r="AD6" i="13"/>
  <c r="X215" i="13"/>
  <c r="X102" i="13"/>
  <c r="X56" i="13"/>
  <c r="AE222" i="13"/>
  <c r="AE50" i="13"/>
  <c r="Y181" i="13"/>
  <c r="Y201" i="13"/>
  <c r="Y120" i="13"/>
  <c r="Y105" i="13"/>
  <c r="Y80" i="13"/>
  <c r="Y44" i="13"/>
  <c r="W194" i="13"/>
  <c r="W190" i="13"/>
  <c r="W189" i="13"/>
  <c r="W101" i="13"/>
  <c r="W42" i="13"/>
  <c r="W55" i="13"/>
  <c r="Z211" i="13"/>
  <c r="Z210" i="13"/>
  <c r="AB172" i="13"/>
  <c r="AB78" i="13"/>
  <c r="AB47" i="13"/>
  <c r="AB10" i="13"/>
  <c r="AC177" i="13"/>
  <c r="AC208" i="13"/>
  <c r="AC216" i="13"/>
  <c r="AC69" i="13"/>
  <c r="AA190" i="13"/>
  <c r="AA206" i="13"/>
  <c r="AA91" i="13"/>
  <c r="AF206" i="13"/>
  <c r="AF226" i="13"/>
  <c r="AF222" i="13"/>
  <c r="AF76" i="13"/>
  <c r="AF100" i="13"/>
  <c r="AF106" i="13"/>
  <c r="AF54" i="13"/>
  <c r="AF13" i="13"/>
  <c r="AG112" i="13"/>
  <c r="AC208" i="6"/>
  <c r="AC218" i="6"/>
  <c r="AC173" i="6"/>
  <c r="AC214" i="6"/>
  <c r="AC112" i="6"/>
  <c r="AC107" i="6"/>
  <c r="AC103" i="6"/>
  <c r="AC52" i="6"/>
  <c r="AC61" i="6"/>
  <c r="AA213" i="6"/>
  <c r="AA191" i="6"/>
  <c r="AA211" i="6"/>
  <c r="AA113" i="6"/>
  <c r="AA91" i="6"/>
  <c r="AA61" i="6"/>
  <c r="AA42" i="6"/>
  <c r="AA46" i="6"/>
  <c r="AD213" i="6"/>
  <c r="AD215" i="6"/>
  <c r="AD105" i="6"/>
  <c r="AD119" i="6"/>
  <c r="AD214" i="6"/>
  <c r="AD75" i="6"/>
  <c r="AD93" i="6"/>
  <c r="AD91" i="6"/>
  <c r="AD48" i="6"/>
  <c r="AD42" i="6"/>
  <c r="AD59" i="6"/>
  <c r="AB208" i="6"/>
  <c r="AB222" i="6"/>
  <c r="AB197" i="6"/>
  <c r="AB101" i="6"/>
  <c r="AB114" i="6"/>
  <c r="AB95" i="6"/>
  <c r="AB59" i="6"/>
  <c r="AB38" i="6"/>
  <c r="AB67" i="6"/>
  <c r="AF211" i="6"/>
  <c r="AF202" i="6"/>
  <c r="AF89" i="6"/>
  <c r="AF73" i="6"/>
  <c r="AF111" i="6"/>
  <c r="AF56" i="6"/>
  <c r="AF7" i="6"/>
  <c r="AA12" i="6"/>
  <c r="AD200" i="13"/>
  <c r="X177" i="13"/>
  <c r="X203" i="13"/>
  <c r="AE216" i="13"/>
  <c r="Y121" i="13"/>
  <c r="Y48" i="13"/>
  <c r="Y10" i="13"/>
  <c r="W188" i="13"/>
  <c r="W187" i="13"/>
  <c r="W106" i="13"/>
  <c r="W57" i="13"/>
  <c r="Z208" i="13"/>
  <c r="Z207" i="13"/>
  <c r="Z192" i="13"/>
  <c r="Z69" i="13"/>
  <c r="Z80" i="13"/>
  <c r="AB179" i="13"/>
  <c r="AB11" i="13"/>
  <c r="AC192" i="13"/>
  <c r="AC205" i="13"/>
  <c r="AC198" i="13"/>
  <c r="AC56" i="13"/>
  <c r="AA200" i="13"/>
  <c r="AA226" i="13"/>
  <c r="AA74" i="13"/>
  <c r="AF41" i="13"/>
  <c r="AF200" i="13"/>
  <c r="AF220" i="13"/>
  <c r="AF219" i="13"/>
  <c r="AF91" i="13"/>
  <c r="AF70" i="13"/>
  <c r="AF58" i="13"/>
  <c r="AA69" i="13"/>
  <c r="AC204" i="6"/>
  <c r="AC194" i="6"/>
  <c r="AC180" i="6"/>
  <c r="AC105" i="6"/>
  <c r="AC118" i="6"/>
  <c r="AC102" i="6"/>
  <c r="AC48" i="6"/>
  <c r="AC58" i="6"/>
  <c r="Y39" i="6"/>
  <c r="AA209" i="6"/>
  <c r="AA187" i="6"/>
  <c r="AA179" i="6"/>
  <c r="AA215" i="6"/>
  <c r="AA175" i="6"/>
  <c r="AA111" i="6"/>
  <c r="AA104" i="6"/>
  <c r="AA79" i="6"/>
  <c r="AA57" i="6"/>
  <c r="AA38" i="6"/>
  <c r="AA37" i="6"/>
  <c r="AD209" i="6"/>
  <c r="AD211" i="6"/>
  <c r="AD192" i="6"/>
  <c r="AD218" i="6"/>
  <c r="AD101" i="6"/>
  <c r="AD113" i="6"/>
  <c r="AD92" i="6"/>
  <c r="AD99" i="6"/>
  <c r="AD77" i="6"/>
  <c r="AD43" i="6"/>
  <c r="AB12" i="6"/>
  <c r="AB192" i="6"/>
  <c r="AB204" i="6"/>
  <c r="AB194" i="6"/>
  <c r="AB218" i="6"/>
  <c r="AB189" i="6"/>
  <c r="AB187" i="6"/>
  <c r="AB172" i="6"/>
  <c r="AB78" i="6"/>
  <c r="AB54" i="6"/>
  <c r="AF207" i="6"/>
  <c r="AF198" i="6"/>
  <c r="AF197" i="6"/>
  <c r="AF104" i="6"/>
  <c r="AF106" i="6"/>
  <c r="AF176" i="6"/>
  <c r="AF69" i="6"/>
  <c r="AF122" i="6"/>
  <c r="AF37" i="6"/>
  <c r="AF61" i="6"/>
  <c r="AF93" i="6"/>
  <c r="AF44" i="6"/>
  <c r="AB17" i="6"/>
  <c r="AB11" i="6"/>
  <c r="W203" i="6"/>
  <c r="W189" i="6"/>
  <c r="W225" i="6"/>
  <c r="W179" i="6"/>
  <c r="W220" i="6"/>
  <c r="W204" i="6"/>
  <c r="W177" i="6"/>
  <c r="W114" i="6"/>
  <c r="W112" i="6"/>
  <c r="W101" i="6"/>
  <c r="W115" i="6"/>
  <c r="W46" i="6"/>
  <c r="W4" i="6"/>
  <c r="AB4" i="6"/>
  <c r="Y205" i="6"/>
  <c r="Y215" i="6"/>
  <c r="Y107" i="6"/>
  <c r="Y112" i="6"/>
  <c r="Y121" i="6"/>
  <c r="Y102" i="6"/>
  <c r="Y106" i="6"/>
  <c r="Y53" i="6"/>
  <c r="Y115" i="6"/>
  <c r="Y55" i="6"/>
  <c r="Y50" i="6"/>
  <c r="AB21" i="6"/>
  <c r="AB221" i="6"/>
  <c r="AB202" i="6"/>
  <c r="AF113" i="6"/>
  <c r="AF112" i="6"/>
  <c r="AF47" i="6"/>
  <c r="W209" i="6"/>
  <c r="W79" i="6"/>
  <c r="W102" i="6"/>
  <c r="Y103" i="6"/>
  <c r="Y114" i="6"/>
  <c r="Y68" i="6"/>
  <c r="Y49" i="6"/>
  <c r="Y54" i="6"/>
  <c r="Y48" i="6"/>
  <c r="Y79" i="6"/>
  <c r="AA58" i="6"/>
  <c r="Z218" i="6"/>
  <c r="Z208" i="6"/>
  <c r="Z178" i="6"/>
  <c r="Z106" i="6"/>
  <c r="Z74" i="6"/>
  <c r="Z172" i="6"/>
  <c r="Z76" i="6"/>
  <c r="Z107" i="6"/>
  <c r="Z54" i="6"/>
  <c r="Z38" i="6"/>
  <c r="W7" i="6"/>
  <c r="Y63" i="6"/>
  <c r="AE191" i="6"/>
  <c r="AE199" i="6"/>
  <c r="AE189" i="6"/>
  <c r="AE213" i="6"/>
  <c r="AE188" i="6"/>
  <c r="AE120" i="6"/>
  <c r="AE99" i="6"/>
  <c r="AE78" i="6"/>
  <c r="X6" i="6"/>
  <c r="AE20" i="6"/>
  <c r="X223" i="6"/>
  <c r="X217" i="6"/>
  <c r="X190" i="6"/>
  <c r="X113" i="6"/>
  <c r="X204" i="6"/>
  <c r="X200" i="6"/>
  <c r="X191" i="6"/>
  <c r="X72" i="6"/>
  <c r="X63" i="6"/>
  <c r="X42" i="6"/>
  <c r="AE38" i="6"/>
  <c r="Z203" i="6"/>
  <c r="Z63" i="6"/>
  <c r="AE187" i="6"/>
  <c r="AE105" i="6"/>
  <c r="AE93" i="6"/>
  <c r="AE24" i="6"/>
  <c r="X186" i="6"/>
  <c r="X181" i="6"/>
  <c r="AD54" i="6"/>
  <c r="W174" i="6"/>
  <c r="W95" i="6"/>
  <c r="W100" i="6"/>
  <c r="W40" i="6"/>
  <c r="Y189" i="6"/>
  <c r="Y76" i="6"/>
  <c r="Y46" i="6"/>
  <c r="Y56" i="6"/>
  <c r="Z214" i="6"/>
  <c r="Z70" i="6"/>
  <c r="Z68" i="6"/>
  <c r="Z61" i="6"/>
  <c r="Z37" i="6"/>
  <c r="AE209" i="6"/>
  <c r="AE74" i="6"/>
  <c r="AE59" i="6"/>
  <c r="X213" i="6"/>
  <c r="X100" i="6"/>
  <c r="X68" i="6"/>
  <c r="AE58" i="6"/>
  <c r="X40" i="6"/>
  <c r="Y61" i="6"/>
  <c r="AD80" i="6"/>
  <c r="AF181" i="6"/>
  <c r="AF53" i="6"/>
  <c r="W67" i="6"/>
  <c r="W172" i="6"/>
  <c r="Y177" i="6"/>
  <c r="Z206" i="6"/>
  <c r="Z180" i="6"/>
  <c r="Z200" i="6"/>
  <c r="Z122" i="6"/>
  <c r="Z64" i="6"/>
  <c r="Z101" i="6"/>
  <c r="Z53" i="6"/>
  <c r="Z46" i="6"/>
  <c r="Z43" i="6"/>
  <c r="AC72" i="6"/>
  <c r="AE224" i="6"/>
  <c r="AE205" i="6"/>
  <c r="AE101" i="6"/>
  <c r="AE175" i="6"/>
  <c r="AE190" i="6"/>
  <c r="AE104" i="6"/>
  <c r="AE55" i="6"/>
  <c r="AE92" i="6"/>
  <c r="AE41" i="6"/>
  <c r="AE40" i="6"/>
  <c r="X26" i="6"/>
  <c r="X215" i="6"/>
  <c r="X209" i="6"/>
  <c r="X193" i="6"/>
  <c r="X175" i="6"/>
  <c r="X106" i="6"/>
  <c r="X69" i="6"/>
  <c r="X58" i="6"/>
  <c r="X56" i="6"/>
  <c r="AE88" i="6"/>
  <c r="X91" i="6"/>
  <c r="AE115" i="6"/>
  <c r="X224" i="6"/>
  <c r="AD205" i="6"/>
  <c r="AD67" i="6"/>
  <c r="AB74" i="6"/>
  <c r="AB48" i="6"/>
  <c r="AB77" i="6"/>
  <c r="AF80" i="6"/>
  <c r="AF40" i="6"/>
  <c r="Y118" i="6"/>
  <c r="Y174" i="6"/>
  <c r="Z202" i="6"/>
  <c r="Z225" i="6"/>
  <c r="Z189" i="6"/>
  <c r="Z112" i="6"/>
  <c r="Z199" i="6"/>
  <c r="Z92" i="6"/>
  <c r="Z174" i="6"/>
  <c r="Z119" i="6"/>
  <c r="Z90" i="6"/>
  <c r="Z49" i="6"/>
  <c r="Y75" i="6"/>
  <c r="AE216" i="6"/>
  <c r="AE226" i="6"/>
  <c r="AE201" i="6"/>
  <c r="AE122" i="6"/>
  <c r="AE51" i="6"/>
  <c r="AE80" i="6"/>
  <c r="X37" i="6"/>
  <c r="X211" i="6"/>
  <c r="X205" i="6"/>
  <c r="X90" i="6"/>
  <c r="X112" i="6"/>
  <c r="X54" i="6"/>
  <c r="X52" i="6"/>
  <c r="X59" i="6"/>
  <c r="X44" i="6"/>
  <c r="X67" i="6"/>
  <c r="W207" i="6"/>
  <c r="AE107" i="6"/>
  <c r="AE26" i="6"/>
  <c r="AD73" i="6"/>
  <c r="AB177" i="6"/>
  <c r="AF180" i="6"/>
  <c r="AF115" i="6"/>
  <c r="AF39" i="6"/>
  <c r="W19" i="6"/>
  <c r="W8" i="6"/>
  <c r="Y218" i="6"/>
  <c r="Y209" i="6"/>
  <c r="Y191" i="6"/>
  <c r="Y194" i="6"/>
  <c r="Y69" i="6"/>
  <c r="Y38" i="6"/>
  <c r="Y4" i="6"/>
  <c r="Z198" i="6"/>
  <c r="Z221" i="6"/>
  <c r="Z113" i="6"/>
  <c r="Z176" i="6"/>
  <c r="Z44" i="6"/>
  <c r="W10" i="6"/>
  <c r="AE212" i="6"/>
  <c r="AE222" i="6"/>
  <c r="AE197" i="6"/>
  <c r="AE186" i="6"/>
  <c r="AE100" i="6"/>
  <c r="AE173" i="6"/>
  <c r="AE69" i="6"/>
  <c r="AE47" i="6"/>
  <c r="AE76" i="6"/>
  <c r="AE44" i="6"/>
  <c r="X38" i="6"/>
  <c r="X207" i="6"/>
  <c r="X226" i="6"/>
  <c r="X201" i="6"/>
  <c r="X180" i="6"/>
  <c r="X121" i="6"/>
  <c r="X77" i="6"/>
  <c r="X174" i="6"/>
  <c r="X50" i="6"/>
  <c r="X48" i="6"/>
  <c r="X12" i="6"/>
  <c r="X46" i="6"/>
  <c r="X70" i="6"/>
  <c r="X49" i="6"/>
  <c r="X103" i="6"/>
  <c r="AB219" i="6"/>
  <c r="W105" i="6"/>
  <c r="Z226" i="6"/>
  <c r="Z186" i="6"/>
  <c r="Z99" i="6"/>
  <c r="AE106" i="6"/>
  <c r="AE111" i="6"/>
  <c r="X225" i="6"/>
  <c r="X74" i="6"/>
  <c r="AD187" i="6"/>
  <c r="AF193" i="6"/>
  <c r="AF94" i="6"/>
  <c r="W224" i="6"/>
  <c r="W118" i="6"/>
  <c r="W37" i="6"/>
  <c r="W22" i="6"/>
  <c r="W42" i="6"/>
  <c r="AA6" i="6"/>
  <c r="Y214" i="6"/>
  <c r="Y201" i="6"/>
  <c r="Y220" i="6"/>
  <c r="Y100" i="6"/>
  <c r="Y37" i="6"/>
  <c r="Y23" i="6"/>
  <c r="Z217" i="6"/>
  <c r="Z181" i="6"/>
  <c r="Z111" i="6"/>
  <c r="Z94" i="6"/>
  <c r="Z79" i="6"/>
  <c r="Z40" i="6"/>
  <c r="Z48" i="6"/>
  <c r="AE208" i="6"/>
  <c r="AE218" i="6"/>
  <c r="AE178" i="6"/>
  <c r="AE177" i="6"/>
  <c r="AE174" i="6"/>
  <c r="AE89" i="6"/>
  <c r="AE118" i="6"/>
  <c r="AE42" i="6"/>
  <c r="AE72" i="6"/>
  <c r="AE56" i="6"/>
  <c r="X203" i="6"/>
  <c r="X222" i="6"/>
  <c r="X197" i="6"/>
  <c r="X176" i="6"/>
  <c r="X118" i="6"/>
  <c r="X115" i="6"/>
  <c r="X73" i="6"/>
  <c r="X104" i="6"/>
  <c r="X102" i="6"/>
  <c r="X43" i="6"/>
  <c r="AE39" i="6"/>
  <c r="AE48" i="6"/>
  <c r="X122" i="6"/>
  <c r="AD188" i="6"/>
  <c r="AD55" i="6"/>
  <c r="AD39" i="6"/>
  <c r="AD8" i="6"/>
  <c r="AF203" i="6"/>
  <c r="AF100" i="6"/>
  <c r="AF74" i="6"/>
  <c r="W122" i="6"/>
  <c r="W20" i="6"/>
  <c r="Y216" i="6"/>
  <c r="Y91" i="6"/>
  <c r="Y90" i="6"/>
  <c r="Y24" i="6"/>
  <c r="Y26" i="6"/>
  <c r="Y21" i="6"/>
  <c r="Z213" i="6"/>
  <c r="Z93" i="6"/>
  <c r="Z219" i="6"/>
  <c r="Z120" i="6"/>
  <c r="Z75" i="6"/>
  <c r="Z22" i="6"/>
  <c r="Z41" i="6"/>
  <c r="AE204" i="6"/>
  <c r="AE194" i="6"/>
  <c r="AE214" i="6"/>
  <c r="AE112" i="6"/>
  <c r="AE91" i="6"/>
  <c r="AE70" i="6"/>
  <c r="X51" i="6"/>
  <c r="AE75" i="6"/>
  <c r="X199" i="6"/>
  <c r="X218" i="6"/>
  <c r="X220" i="6"/>
  <c r="X111" i="6"/>
  <c r="X114" i="6"/>
  <c r="X101" i="6"/>
  <c r="X39" i="6"/>
  <c r="X41" i="6"/>
  <c r="AE198" i="6"/>
  <c r="AE119" i="6"/>
  <c r="X92" i="6"/>
  <c r="AE207" i="6"/>
  <c r="AB49" i="6"/>
  <c r="AF188" i="6"/>
  <c r="AF121" i="6"/>
  <c r="AF175" i="6"/>
  <c r="AD11" i="6"/>
  <c r="Y208" i="6"/>
  <c r="Y122" i="6"/>
  <c r="Y20" i="6"/>
  <c r="Y17" i="6"/>
  <c r="AA8" i="6"/>
  <c r="Z205" i="6"/>
  <c r="Z191" i="6"/>
  <c r="Z194" i="6"/>
  <c r="Z223" i="6"/>
  <c r="Z91" i="6"/>
  <c r="Z103" i="6"/>
  <c r="Z59" i="6"/>
  <c r="Z42" i="6"/>
  <c r="Z23" i="6"/>
  <c r="AE200" i="6"/>
  <c r="AE223" i="6"/>
  <c r="AE210" i="6"/>
  <c r="AE176" i="6"/>
  <c r="AE77" i="6"/>
  <c r="AE67" i="6"/>
  <c r="X214" i="6"/>
  <c r="X208" i="6"/>
  <c r="X178" i="6"/>
  <c r="X173" i="6"/>
  <c r="X93" i="6"/>
  <c r="X95" i="6"/>
  <c r="X79" i="6"/>
  <c r="AE43" i="6"/>
  <c r="AE50" i="6"/>
  <c r="AE57" i="6"/>
  <c r="AE211" i="6"/>
  <c r="AE180" i="6"/>
  <c r="AE64" i="6"/>
  <c r="X88" i="6"/>
  <c r="X78" i="6"/>
  <c r="AE23" i="6"/>
  <c r="W180" i="6"/>
  <c r="Y199" i="6"/>
  <c r="Z220" i="6"/>
  <c r="Z5" i="6"/>
  <c r="AE13" i="6"/>
  <c r="X80" i="6"/>
  <c r="X47" i="6"/>
  <c r="AB6" i="6"/>
  <c r="AF191" i="6"/>
  <c r="W193" i="6"/>
  <c r="W94" i="6"/>
  <c r="W74" i="6"/>
  <c r="W55" i="6"/>
  <c r="Y219" i="6"/>
  <c r="Y70" i="6"/>
  <c r="Y11" i="6"/>
  <c r="Z201" i="6"/>
  <c r="Z187" i="6"/>
  <c r="Z118" i="6"/>
  <c r="Z207" i="6"/>
  <c r="Z104" i="6"/>
  <c r="Z77" i="6"/>
  <c r="Z55" i="6"/>
  <c r="Z17" i="6"/>
  <c r="Z4" i="6"/>
  <c r="AB13" i="6"/>
  <c r="AE219" i="6"/>
  <c r="AE202" i="6"/>
  <c r="AE121" i="6"/>
  <c r="AE113" i="6"/>
  <c r="AE192" i="6"/>
  <c r="AE68" i="6"/>
  <c r="AE9" i="6"/>
  <c r="X210" i="6"/>
  <c r="X192" i="6"/>
  <c r="X189" i="6"/>
  <c r="X107" i="6"/>
  <c r="X120" i="6"/>
  <c r="X94" i="6"/>
  <c r="X75" i="6"/>
  <c r="AE25" i="6"/>
  <c r="AE94" i="6"/>
  <c r="Z224" i="6"/>
  <c r="Z211" i="6"/>
  <c r="Z7" i="6"/>
  <c r="Y18" i="6"/>
  <c r="AE73" i="6"/>
  <c r="X206" i="6"/>
  <c r="X179" i="6"/>
  <c r="X89" i="6"/>
  <c r="Y64" i="6"/>
  <c r="X202" i="6"/>
  <c r="X99" i="6"/>
  <c r="AE53" i="6"/>
  <c r="AD70" i="6"/>
  <c r="AB190" i="6"/>
  <c r="AF216" i="6"/>
  <c r="W56" i="6"/>
  <c r="W48" i="6"/>
  <c r="AD47" i="6"/>
  <c r="Y13" i="6"/>
  <c r="Y211" i="6"/>
  <c r="Y113" i="6"/>
  <c r="Y99" i="6"/>
  <c r="Y74" i="6"/>
  <c r="Y41" i="6"/>
  <c r="Y7" i="6"/>
  <c r="Z197" i="6"/>
  <c r="Z114" i="6"/>
  <c r="Z73" i="6"/>
  <c r="X105" i="6"/>
  <c r="X188" i="6"/>
  <c r="AB200" i="6"/>
  <c r="Z47" i="6"/>
  <c r="AE225" i="6"/>
  <c r="AE102" i="6"/>
  <c r="AE63" i="6"/>
  <c r="X172" i="6"/>
  <c r="AD207" i="6"/>
  <c r="AD206" i="6"/>
  <c r="AB188" i="6"/>
  <c r="AB214" i="6"/>
  <c r="AB94" i="6"/>
  <c r="AB88" i="6"/>
  <c r="AB7" i="6"/>
  <c r="AF59" i="6"/>
  <c r="AF13" i="6"/>
  <c r="Y9" i="6"/>
  <c r="W199" i="6"/>
  <c r="W222" i="6"/>
  <c r="W221" i="6"/>
  <c r="W93" i="6"/>
  <c r="Y181" i="6"/>
  <c r="Y57" i="6"/>
  <c r="Y47" i="6"/>
  <c r="Y119" i="6"/>
  <c r="Z222" i="6"/>
  <c r="Z212" i="6"/>
  <c r="Z215" i="6"/>
  <c r="Z173" i="6"/>
  <c r="Z177" i="6"/>
  <c r="Z78" i="6"/>
  <c r="Z80" i="6"/>
  <c r="AE203" i="6"/>
  <c r="AE193" i="6"/>
  <c r="AE221" i="6"/>
  <c r="AE172" i="6"/>
  <c r="AE103" i="6"/>
  <c r="AE179" i="6"/>
  <c r="AE90" i="6"/>
  <c r="AE18" i="6"/>
  <c r="X198" i="6"/>
  <c r="X221" i="6"/>
  <c r="X194" i="6"/>
  <c r="X119" i="6"/>
  <c r="X216" i="6"/>
  <c r="X212" i="6"/>
  <c r="X177" i="6"/>
  <c r="X76" i="6"/>
  <c r="X64" i="6"/>
  <c r="X57" i="6"/>
  <c r="AE37" i="6"/>
  <c r="Z188" i="6"/>
  <c r="Z204" i="6"/>
  <c r="Z102" i="6"/>
  <c r="Z88" i="6"/>
  <c r="Z52" i="6"/>
  <c r="AE114" i="6"/>
  <c r="X10" i="6"/>
  <c r="X219" i="6"/>
  <c r="X187" i="6"/>
  <c r="AE61" i="6"/>
  <c r="AE52" i="6"/>
  <c r="Z24" i="6"/>
  <c r="AF24" i="6"/>
  <c r="X19" i="6"/>
  <c r="Y8" i="20"/>
  <c r="Y221" i="20"/>
  <c r="Y53" i="20"/>
  <c r="Y60" i="20"/>
  <c r="Y193" i="20"/>
  <c r="Y207" i="20"/>
  <c r="Y11" i="20"/>
  <c r="Y202" i="20"/>
  <c r="Y114" i="20"/>
  <c r="Y94" i="20"/>
  <c r="AB23" i="6"/>
  <c r="Y122" i="20"/>
  <c r="Y209" i="20"/>
  <c r="Y17" i="20"/>
  <c r="Y89" i="20"/>
  <c r="Y220" i="20"/>
  <c r="Y69" i="20"/>
  <c r="Y5" i="20"/>
  <c r="Y42" i="20"/>
  <c r="Y76" i="20"/>
  <c r="Y223" i="20"/>
  <c r="AG22" i="6"/>
  <c r="AG24" i="6"/>
  <c r="Z25" i="6"/>
  <c r="AC17" i="6"/>
  <c r="AA26" i="6"/>
  <c r="Y103" i="20"/>
  <c r="Y218" i="20"/>
  <c r="Y46" i="20"/>
  <c r="Y185" i="20"/>
  <c r="Y176" i="20"/>
  <c r="Y61" i="20"/>
  <c r="Y204" i="20"/>
  <c r="Y201" i="20"/>
  <c r="Y90" i="20"/>
  <c r="Y180" i="20"/>
  <c r="Y59" i="20"/>
  <c r="Y177" i="20"/>
  <c r="Y54" i="20"/>
  <c r="Y22" i="20"/>
  <c r="Y113" i="20"/>
  <c r="X25" i="6"/>
  <c r="AF26" i="6"/>
  <c r="Y25" i="6"/>
  <c r="AF25" i="6"/>
  <c r="AF23" i="6"/>
  <c r="AC23" i="6"/>
  <c r="AB22" i="6"/>
  <c r="AG17" i="6"/>
  <c r="AC22" i="6"/>
  <c r="Y211" i="20"/>
  <c r="Y78" i="20"/>
  <c r="Y206" i="20"/>
  <c r="Y121" i="20"/>
  <c r="Y178" i="20"/>
  <c r="Y49" i="20"/>
  <c r="Y77" i="20"/>
  <c r="Y208" i="20"/>
  <c r="Y200" i="20"/>
  <c r="Y115" i="20"/>
  <c r="Y6" i="20"/>
  <c r="AD24" i="6"/>
  <c r="AG23" i="6"/>
  <c r="Z26" i="6"/>
  <c r="AB25" i="6"/>
  <c r="AA25" i="6"/>
  <c r="Y174" i="20"/>
  <c r="Y39" i="20"/>
  <c r="Y105" i="20"/>
  <c r="Y199" i="20"/>
  <c r="Y222" i="20"/>
  <c r="Y188" i="20"/>
  <c r="Y100" i="20"/>
  <c r="Y47" i="20"/>
  <c r="Y106" i="20"/>
  <c r="X18" i="6"/>
  <c r="AA21" i="6"/>
  <c r="AF21" i="6"/>
  <c r="AG18" i="6"/>
  <c r="Z20" i="6"/>
  <c r="X17" i="6"/>
  <c r="Y18" i="13"/>
  <c r="Y189" i="20"/>
  <c r="Y9" i="20"/>
  <c r="Y62" i="20"/>
  <c r="Y190" i="20"/>
  <c r="Y107" i="20"/>
  <c r="Y173" i="20"/>
  <c r="Y172" i="20"/>
  <c r="Y48" i="20"/>
  <c r="Y55" i="20"/>
  <c r="Y225" i="20"/>
  <c r="AF20" i="6"/>
  <c r="AC18" i="6"/>
  <c r="AD26" i="6"/>
  <c r="AG25" i="6"/>
  <c r="AG19" i="6"/>
  <c r="AD23" i="6"/>
  <c r="Z19" i="6"/>
  <c r="Y224" i="20"/>
  <c r="Y87" i="20"/>
  <c r="Y80" i="20"/>
  <c r="Y93" i="20"/>
  <c r="Y213" i="20"/>
  <c r="Y118" i="20"/>
  <c r="Y24" i="20"/>
  <c r="Y191" i="20"/>
  <c r="Y52" i="20"/>
  <c r="Y192" i="20"/>
  <c r="Y43" i="20"/>
  <c r="X22" i="6"/>
  <c r="W18" i="6"/>
  <c r="Y22" i="6"/>
  <c r="W26" i="6"/>
  <c r="AG26" i="6"/>
  <c r="AB24" i="6"/>
  <c r="AB26" i="6"/>
  <c r="Y217" i="20"/>
  <c r="Y41" i="20"/>
  <c r="Y64" i="20"/>
  <c r="Y104" i="20"/>
  <c r="Y26" i="20"/>
  <c r="Y50" i="20"/>
  <c r="Y187" i="20"/>
  <c r="Y214" i="20"/>
  <c r="Y68" i="20"/>
  <c r="Y40" i="20"/>
  <c r="Y203" i="20"/>
  <c r="Y70" i="20"/>
  <c r="Y51" i="20"/>
  <c r="AA23" i="6"/>
  <c r="AA22" i="6"/>
  <c r="Y102" i="20"/>
  <c r="Y215" i="20"/>
  <c r="Y74" i="20"/>
  <c r="Y120" i="20"/>
  <c r="Y194" i="20"/>
  <c r="Y21" i="20"/>
  <c r="Y181" i="20"/>
  <c r="Y56" i="20"/>
  <c r="AD20" i="6"/>
  <c r="AC19" i="6"/>
  <c r="AC25" i="6"/>
  <c r="AD17" i="6"/>
  <c r="AA19" i="6"/>
  <c r="Y12" i="20"/>
  <c r="Y66" i="20"/>
  <c r="Y179" i="20"/>
  <c r="Y71" i="20"/>
  <c r="Y101" i="20"/>
  <c r="Y44" i="20"/>
  <c r="Y57" i="20"/>
  <c r="Y111" i="20"/>
  <c r="Y25" i="20"/>
  <c r="Y79" i="20"/>
  <c r="Y175" i="20"/>
  <c r="Y73" i="20"/>
  <c r="Y198" i="20"/>
  <c r="Y13" i="20"/>
  <c r="AD21" i="6"/>
  <c r="AA17" i="6"/>
  <c r="Z21" i="6"/>
  <c r="AA24" i="6"/>
  <c r="Z18" i="6"/>
  <c r="AG20" i="6"/>
  <c r="Y91" i="20"/>
  <c r="Y99" i="20"/>
  <c r="Y212" i="20"/>
  <c r="Y58" i="20"/>
  <c r="Y197" i="20"/>
  <c r="Y7" i="20"/>
  <c r="Y119" i="20"/>
  <c r="Y112" i="20"/>
  <c r="Y75" i="20"/>
  <c r="Y216" i="20"/>
  <c r="Y19" i="20"/>
  <c r="Y18" i="20"/>
  <c r="AD22" i="6"/>
  <c r="AC24" i="6"/>
  <c r="AB19" i="6"/>
  <c r="AF22" i="6"/>
  <c r="AC26" i="6"/>
  <c r="AB18" i="6"/>
  <c r="AE21" i="6"/>
  <c r="Y10" i="20"/>
  <c r="Y72" i="20"/>
  <c r="Y205" i="20"/>
  <c r="Y23" i="20"/>
  <c r="Y219" i="20"/>
  <c r="Y67" i="20"/>
  <c r="Y210" i="20"/>
  <c r="Y226" i="20"/>
  <c r="Y92" i="20"/>
  <c r="Y4" i="20"/>
  <c r="Y20" i="20"/>
  <c r="AF19" i="6"/>
  <c r="Y95" i="20"/>
  <c r="W17" i="6"/>
  <c r="AF18" i="6"/>
  <c r="AG21" i="6"/>
  <c r="AF17" i="6"/>
  <c r="W24" i="6"/>
  <c r="AE22" i="6"/>
  <c r="AC21" i="6"/>
  <c r="AA20" i="6"/>
  <c r="X23" i="6"/>
  <c r="AD188" i="20"/>
  <c r="AD115" i="20"/>
  <c r="AD226" i="20"/>
  <c r="AD200" i="20"/>
  <c r="AD56" i="20"/>
  <c r="AD176" i="20"/>
  <c r="AD23" i="20"/>
  <c r="AD189" i="20"/>
  <c r="AD216" i="20"/>
  <c r="AD64" i="20"/>
  <c r="AD203" i="20"/>
  <c r="AA5" i="20"/>
  <c r="AA60" i="20"/>
  <c r="AA199" i="20"/>
  <c r="AA25" i="20"/>
  <c r="AA193" i="20"/>
  <c r="AA91" i="20"/>
  <c r="AA40" i="20"/>
  <c r="AA77" i="20"/>
  <c r="AA172" i="20"/>
  <c r="AA18" i="20"/>
  <c r="AA122" i="20"/>
  <c r="AA189" i="20"/>
  <c r="X21" i="13"/>
  <c r="AF25" i="20"/>
  <c r="AF221" i="20"/>
  <c r="AF99" i="20"/>
  <c r="AF26" i="20"/>
  <c r="AF204" i="20"/>
  <c r="AF8" i="20"/>
  <c r="AF213" i="20"/>
  <c r="AF53" i="20"/>
  <c r="AF220" i="20"/>
  <c r="AF7" i="20"/>
  <c r="AF208" i="20"/>
  <c r="AF57" i="20"/>
  <c r="Z75" i="20"/>
  <c r="Z95" i="20"/>
  <c r="Z56" i="20"/>
  <c r="Z217" i="20"/>
  <c r="Z113" i="20"/>
  <c r="Z206" i="20"/>
  <c r="Z46" i="20"/>
  <c r="Z197" i="20"/>
  <c r="Z42" i="20"/>
  <c r="Z94" i="20"/>
  <c r="Z24" i="20"/>
  <c r="AC215" i="20"/>
  <c r="AC51" i="20"/>
  <c r="AC203" i="20"/>
  <c r="AC112" i="20"/>
  <c r="AC176" i="20"/>
  <c r="AC47" i="20"/>
  <c r="AC90" i="20"/>
  <c r="AC102" i="20"/>
  <c r="AC113" i="20"/>
  <c r="AC71" i="20"/>
  <c r="AC211" i="20"/>
  <c r="AC214" i="20"/>
  <c r="AC18" i="20"/>
  <c r="AC99" i="20"/>
  <c r="W208" i="20"/>
  <c r="W67" i="20"/>
  <c r="W90" i="20"/>
  <c r="W174" i="20"/>
  <c r="W216" i="20"/>
  <c r="W200" i="20"/>
  <c r="W198" i="20"/>
  <c r="W107" i="20"/>
  <c r="W105" i="20"/>
  <c r="W179" i="20"/>
  <c r="AE26" i="20"/>
  <c r="AE74" i="20"/>
  <c r="AE206" i="20"/>
  <c r="AE177" i="20"/>
  <c r="AE93" i="20"/>
  <c r="AE13" i="20"/>
  <c r="AE187" i="20"/>
  <c r="AE185" i="20"/>
  <c r="AE221" i="20"/>
  <c r="AB43" i="20"/>
  <c r="AB202" i="20"/>
  <c r="AB10" i="20"/>
  <c r="AB178" i="20"/>
  <c r="AB93" i="20"/>
  <c r="AB61" i="20"/>
  <c r="AB62" i="20"/>
  <c r="AB39" i="20"/>
  <c r="AB75" i="20"/>
  <c r="AB200" i="20"/>
  <c r="Y205" i="22"/>
  <c r="Y122" i="22"/>
  <c r="Y190" i="22"/>
  <c r="Y18" i="22"/>
  <c r="Y76" i="22"/>
  <c r="Y204" i="22"/>
  <c r="Y224" i="22"/>
  <c r="Y177" i="22"/>
  <c r="Y13" i="22"/>
  <c r="Y180" i="22"/>
  <c r="X41" i="20"/>
  <c r="X43" i="20"/>
  <c r="Y23" i="13"/>
  <c r="AD60" i="20"/>
  <c r="AD78" i="20"/>
  <c r="AD48" i="20"/>
  <c r="AD91" i="20"/>
  <c r="AD199" i="20"/>
  <c r="AD113" i="20"/>
  <c r="AD219" i="20"/>
  <c r="AD104" i="20"/>
  <c r="AD209" i="20"/>
  <c r="AD55" i="20"/>
  <c r="AA102" i="20"/>
  <c r="AA20" i="20"/>
  <c r="AA115" i="20"/>
  <c r="AA226" i="20"/>
  <c r="AA80" i="20"/>
  <c r="AA51" i="20"/>
  <c r="AA210" i="20"/>
  <c r="AA62" i="20"/>
  <c r="AF21" i="20"/>
  <c r="AF202" i="20"/>
  <c r="AF106" i="20"/>
  <c r="AF13" i="20"/>
  <c r="AF91" i="20"/>
  <c r="AF190" i="20"/>
  <c r="AF66" i="20"/>
  <c r="AF79" i="20"/>
  <c r="AF23" i="20"/>
  <c r="AF58" i="20"/>
  <c r="AF201" i="20"/>
  <c r="AF80" i="20"/>
  <c r="AF188" i="20"/>
  <c r="AE17" i="13"/>
  <c r="Z208" i="20"/>
  <c r="Z6" i="20"/>
  <c r="Z68" i="20"/>
  <c r="Z191" i="20"/>
  <c r="Z22" i="20"/>
  <c r="Z205" i="20"/>
  <c r="Z18" i="20"/>
  <c r="Z219" i="20"/>
  <c r="Z103" i="20"/>
  <c r="Z220" i="20"/>
  <c r="AC95" i="20"/>
  <c r="AC76" i="20"/>
  <c r="AC87" i="20"/>
  <c r="AC187" i="20"/>
  <c r="AC54" i="20"/>
  <c r="AC43" i="20"/>
  <c r="AC69" i="20"/>
  <c r="AC119" i="20"/>
  <c r="AC64" i="20"/>
  <c r="AC180" i="20"/>
  <c r="AC12" i="20"/>
  <c r="AC105" i="20"/>
  <c r="Y24" i="13"/>
  <c r="W194" i="20"/>
  <c r="W56" i="20"/>
  <c r="W87" i="20"/>
  <c r="W189" i="20"/>
  <c r="W42" i="20"/>
  <c r="W192" i="20"/>
  <c r="W77" i="20"/>
  <c r="W203" i="20"/>
  <c r="W69" i="20"/>
  <c r="W100" i="20"/>
  <c r="W226" i="20"/>
  <c r="W121" i="20"/>
  <c r="W8" i="20"/>
  <c r="W71" i="20"/>
  <c r="X17" i="13"/>
  <c r="AE7" i="20"/>
  <c r="AE107" i="20"/>
  <c r="AE113" i="20"/>
  <c r="AE199" i="20"/>
  <c r="AE202" i="20"/>
  <c r="AE77" i="20"/>
  <c r="AE39" i="20"/>
  <c r="AE51" i="20"/>
  <c r="AE73" i="20"/>
  <c r="AE213" i="20"/>
  <c r="AE198" i="20"/>
  <c r="AB121" i="20"/>
  <c r="AB76" i="20"/>
  <c r="AB219" i="20"/>
  <c r="AB222" i="20"/>
  <c r="AB40" i="20"/>
  <c r="AB49" i="20"/>
  <c r="AB48" i="20"/>
  <c r="AB213" i="20"/>
  <c r="AB197" i="20"/>
  <c r="AB71" i="20"/>
  <c r="Y107" i="22"/>
  <c r="Y48" i="22"/>
  <c r="Y187" i="22"/>
  <c r="Y72" i="22"/>
  <c r="Y67" i="22"/>
  <c r="Y89" i="22"/>
  <c r="Y188" i="22"/>
  <c r="AD204" i="20"/>
  <c r="AD51" i="20"/>
  <c r="AD106" i="20"/>
  <c r="AD218" i="20"/>
  <c r="AD58" i="20"/>
  <c r="AD103" i="20"/>
  <c r="AD177" i="20"/>
  <c r="AD187" i="20"/>
  <c r="AD18" i="20"/>
  <c r="AD25" i="20"/>
  <c r="AD118" i="20"/>
  <c r="AA12" i="20"/>
  <c r="AA54" i="20"/>
  <c r="AA176" i="20"/>
  <c r="AA61" i="20"/>
  <c r="AA177" i="20"/>
  <c r="AA17" i="20"/>
  <c r="AA207" i="20"/>
  <c r="AA111" i="20"/>
  <c r="AA215" i="20"/>
  <c r="AA224" i="20"/>
  <c r="AE18" i="13"/>
  <c r="AF90" i="20"/>
  <c r="AF178" i="20"/>
  <c r="AF225" i="20"/>
  <c r="AF61" i="20"/>
  <c r="AF69" i="20"/>
  <c r="AF113" i="20"/>
  <c r="AF218" i="20"/>
  <c r="AF47" i="20"/>
  <c r="AF71" i="20"/>
  <c r="AF51" i="20"/>
  <c r="AF115" i="20"/>
  <c r="Z21" i="20"/>
  <c r="Z188" i="20"/>
  <c r="Z49" i="20"/>
  <c r="Z189" i="20"/>
  <c r="Z101" i="20"/>
  <c r="Z19" i="20"/>
  <c r="Z107" i="20"/>
  <c r="Z193" i="20"/>
  <c r="Z201" i="20"/>
  <c r="Z120" i="20"/>
  <c r="AC106" i="20"/>
  <c r="AC204" i="20"/>
  <c r="AC44" i="20"/>
  <c r="AC111" i="20"/>
  <c r="AC219" i="20"/>
  <c r="AC41" i="20"/>
  <c r="AC224" i="20"/>
  <c r="AC202" i="20"/>
  <c r="X22" i="13"/>
  <c r="W175" i="20"/>
  <c r="W48" i="20"/>
  <c r="W119" i="20"/>
  <c r="W76" i="20"/>
  <c r="W173" i="20"/>
  <c r="W10" i="20"/>
  <c r="W223" i="20"/>
  <c r="W22" i="20"/>
  <c r="W103" i="20"/>
  <c r="W213" i="20"/>
  <c r="W21" i="20"/>
  <c r="W78" i="20"/>
  <c r="W26" i="20"/>
  <c r="X20" i="13"/>
  <c r="AE12" i="20"/>
  <c r="AE62" i="20"/>
  <c r="AE201" i="20"/>
  <c r="AE180" i="20"/>
  <c r="AE43" i="20"/>
  <c r="AE4" i="20"/>
  <c r="AE24" i="20"/>
  <c r="AE17" i="20"/>
  <c r="AE11" i="20"/>
  <c r="AE64" i="20"/>
  <c r="AB106" i="20"/>
  <c r="AB78" i="20"/>
  <c r="AB193" i="20"/>
  <c r="AB57" i="20"/>
  <c r="AB209" i="20"/>
  <c r="AB74" i="20"/>
  <c r="AB20" i="20"/>
  <c r="AB52" i="20"/>
  <c r="AB191" i="20"/>
  <c r="AB70" i="20"/>
  <c r="AB64" i="20"/>
  <c r="AB217" i="20"/>
  <c r="Y41" i="22"/>
  <c r="Y17" i="22"/>
  <c r="Y46" i="22"/>
  <c r="Y118" i="22"/>
  <c r="Y91" i="22"/>
  <c r="Y199" i="22"/>
  <c r="Y8" i="22"/>
  <c r="Y56" i="22"/>
  <c r="Y206" i="22"/>
  <c r="Y218" i="22"/>
  <c r="Y225" i="22"/>
  <c r="X19" i="20"/>
  <c r="X180" i="20"/>
  <c r="X101" i="20"/>
  <c r="X174" i="20"/>
  <c r="X69" i="20"/>
  <c r="X179" i="20"/>
  <c r="X10" i="20"/>
  <c r="X67" i="20"/>
  <c r="X93" i="20"/>
  <c r="X50" i="20"/>
  <c r="X192" i="20"/>
  <c r="X198" i="20"/>
  <c r="X220" i="20"/>
  <c r="AD197" i="20"/>
  <c r="AD42" i="20"/>
  <c r="AD217" i="20"/>
  <c r="AD70" i="20"/>
  <c r="AD206" i="20"/>
  <c r="AD214" i="20"/>
  <c r="AD6" i="20"/>
  <c r="AD53" i="20"/>
  <c r="AD112" i="20"/>
  <c r="AD9" i="20"/>
  <c r="AD173" i="20"/>
  <c r="AD75" i="20"/>
  <c r="AD94" i="20"/>
  <c r="AD17" i="20"/>
  <c r="AA212" i="20"/>
  <c r="AA41" i="20"/>
  <c r="AA104" i="20"/>
  <c r="AA89" i="20"/>
  <c r="AA181" i="20"/>
  <c r="AA9" i="20"/>
  <c r="AA221" i="20"/>
  <c r="AA214" i="20"/>
  <c r="AA69" i="20"/>
  <c r="AA72" i="20"/>
  <c r="AA24" i="20"/>
  <c r="AA57" i="20"/>
  <c r="AA47" i="20"/>
  <c r="AF107" i="20"/>
  <c r="AF187" i="20"/>
  <c r="AF216" i="20"/>
  <c r="AF72" i="20"/>
  <c r="AF223" i="20"/>
  <c r="AF211" i="20"/>
  <c r="AF206" i="20"/>
  <c r="AF41" i="20"/>
  <c r="AF89" i="20"/>
  <c r="X18" i="13"/>
  <c r="Z8" i="20"/>
  <c r="Z172" i="20"/>
  <c r="Z180" i="20"/>
  <c r="Z224" i="20"/>
  <c r="Z48" i="20"/>
  <c r="Z87" i="20"/>
  <c r="Z215" i="20"/>
  <c r="Z61" i="20"/>
  <c r="Z20" i="20"/>
  <c r="Z59" i="20"/>
  <c r="Z192" i="20"/>
  <c r="Z66" i="20"/>
  <c r="Z55" i="20"/>
  <c r="Z178" i="20"/>
  <c r="Z5" i="20"/>
  <c r="AC225" i="20"/>
  <c r="AC5" i="20"/>
  <c r="AC10" i="20"/>
  <c r="AC68" i="20"/>
  <c r="AC190" i="20"/>
  <c r="AC52" i="20"/>
  <c r="AC79" i="20"/>
  <c r="AC175" i="20"/>
  <c r="AC61" i="20"/>
  <c r="AC100" i="20"/>
  <c r="AC118" i="20"/>
  <c r="AC9" i="20"/>
  <c r="AC4" i="20"/>
  <c r="W74" i="20"/>
  <c r="W60" i="20"/>
  <c r="W53" i="20"/>
  <c r="W41" i="20"/>
  <c r="W23" i="20"/>
  <c r="W91" i="20"/>
  <c r="W206" i="20"/>
  <c r="W187" i="20"/>
  <c r="W61" i="20"/>
  <c r="W185" i="20"/>
  <c r="W201" i="20"/>
  <c r="AE50" i="20"/>
  <c r="AE181" i="20"/>
  <c r="AE41" i="20"/>
  <c r="AE208" i="20"/>
  <c r="AE207" i="20"/>
  <c r="AE99" i="20"/>
  <c r="AE223" i="20"/>
  <c r="AE217" i="20"/>
  <c r="AE101" i="20"/>
  <c r="AE55" i="20"/>
  <c r="AE10" i="20"/>
  <c r="AE47" i="20"/>
  <c r="AE115" i="20"/>
  <c r="AE114" i="20"/>
  <c r="AE76" i="20"/>
  <c r="AB46" i="20"/>
  <c r="AB204" i="20"/>
  <c r="AB67" i="20"/>
  <c r="AB192" i="20"/>
  <c r="AB41" i="20"/>
  <c r="AB80" i="20"/>
  <c r="AB50" i="20"/>
  <c r="AB225" i="20"/>
  <c r="AB21" i="20"/>
  <c r="AB5" i="20"/>
  <c r="AB101" i="20"/>
  <c r="Y42" i="22"/>
  <c r="Y115" i="22"/>
  <c r="Y203" i="22"/>
  <c r="Y114" i="22"/>
  <c r="Y121" i="22"/>
  <c r="Y226" i="22"/>
  <c r="Y77" i="22"/>
  <c r="Y68" i="22"/>
  <c r="Y90" i="22"/>
  <c r="Y178" i="22"/>
  <c r="Y39" i="22"/>
  <c r="Y10" i="22"/>
  <c r="X48" i="20"/>
  <c r="X11" i="20"/>
  <c r="X214" i="20"/>
  <c r="X42" i="20"/>
  <c r="X202" i="20"/>
  <c r="X26" i="20"/>
  <c r="X218" i="20"/>
  <c r="X60" i="20"/>
  <c r="AE26" i="13"/>
  <c r="AD11" i="20"/>
  <c r="AD191" i="20"/>
  <c r="AD101" i="20"/>
  <c r="AD205" i="20"/>
  <c r="AD40" i="20"/>
  <c r="AD179" i="20"/>
  <c r="AD46" i="20"/>
  <c r="AD119" i="20"/>
  <c r="AD22" i="20"/>
  <c r="AD207" i="20"/>
  <c r="AD114" i="20"/>
  <c r="AD71" i="20"/>
  <c r="AA64" i="20"/>
  <c r="AA205" i="20"/>
  <c r="AA94" i="20"/>
  <c r="AA225" i="20"/>
  <c r="AA52" i="20"/>
  <c r="AA103" i="20"/>
  <c r="AA101" i="20"/>
  <c r="AA194" i="20"/>
  <c r="AA49" i="20"/>
  <c r="AA75" i="20"/>
  <c r="AA68" i="20"/>
  <c r="AA217" i="20"/>
  <c r="AF10" i="20"/>
  <c r="AF120" i="20"/>
  <c r="AF203" i="20"/>
  <c r="AF43" i="20"/>
  <c r="AF198" i="20"/>
  <c r="AF60" i="20"/>
  <c r="AF185" i="20"/>
  <c r="AF199" i="20"/>
  <c r="AF111" i="20"/>
  <c r="Y26" i="13"/>
  <c r="Z25" i="20"/>
  <c r="Z210" i="20"/>
  <c r="Z223" i="20"/>
  <c r="Z54" i="20"/>
  <c r="Z176" i="20"/>
  <c r="Z100" i="20"/>
  <c r="Z203" i="20"/>
  <c r="Z53" i="20"/>
  <c r="Z122" i="20"/>
  <c r="Z190" i="20"/>
  <c r="Z222" i="20"/>
  <c r="Z80" i="20"/>
  <c r="Z76" i="20"/>
  <c r="AC193" i="20"/>
  <c r="AC120" i="20"/>
  <c r="AC212" i="20"/>
  <c r="AC75" i="20"/>
  <c r="AC220" i="20"/>
  <c r="AC191" i="20"/>
  <c r="AC201" i="20"/>
  <c r="AC23" i="20"/>
  <c r="AC107" i="20"/>
  <c r="AC199" i="20"/>
  <c r="W19" i="13"/>
  <c r="W44" i="20"/>
  <c r="W102" i="20"/>
  <c r="W50" i="20"/>
  <c r="W93" i="20"/>
  <c r="W222" i="20"/>
  <c r="W70" i="20"/>
  <c r="W114" i="20"/>
  <c r="W205" i="20"/>
  <c r="W204" i="20"/>
  <c r="W59" i="20"/>
  <c r="W20" i="20"/>
  <c r="W4" i="20"/>
  <c r="W75" i="20"/>
  <c r="AE18" i="20"/>
  <c r="AE49" i="20"/>
  <c r="AE48" i="20"/>
  <c r="AE100" i="20"/>
  <c r="AE172" i="20"/>
  <c r="AE203" i="20"/>
  <c r="AE197" i="20"/>
  <c r="AE205" i="20"/>
  <c r="AE120" i="20"/>
  <c r="AE56" i="20"/>
  <c r="AE52" i="20"/>
  <c r="AB190" i="20"/>
  <c r="AB189" i="20"/>
  <c r="AB6" i="20"/>
  <c r="AB174" i="20"/>
  <c r="AB119" i="20"/>
  <c r="AB214" i="20"/>
  <c r="AB26" i="20"/>
  <c r="AB210" i="20"/>
  <c r="AB120" i="20"/>
  <c r="AB206" i="20"/>
  <c r="AB72" i="20"/>
  <c r="AB103" i="20"/>
  <c r="Y201" i="22"/>
  <c r="Y5" i="22"/>
  <c r="Y94" i="22"/>
  <c r="Y181" i="22"/>
  <c r="AD72" i="20"/>
  <c r="AD26" i="20"/>
  <c r="AD180" i="20"/>
  <c r="AD67" i="20"/>
  <c r="AD202" i="20"/>
  <c r="AD7" i="20"/>
  <c r="AD178" i="20"/>
  <c r="AD21" i="20"/>
  <c r="AA6" i="20"/>
  <c r="AA185" i="20"/>
  <c r="AA39" i="20"/>
  <c r="AA200" i="20"/>
  <c r="AA23" i="20"/>
  <c r="AA95" i="20"/>
  <c r="AA119" i="20"/>
  <c r="AA7" i="20"/>
  <c r="AA175" i="20"/>
  <c r="AA197" i="20"/>
  <c r="AA202" i="20"/>
  <c r="AA19" i="20"/>
  <c r="AA106" i="20"/>
  <c r="AF215" i="20"/>
  <c r="AF176" i="20"/>
  <c r="AF101" i="20"/>
  <c r="AF105" i="20"/>
  <c r="AF74" i="20"/>
  <c r="AF226" i="20"/>
  <c r="AF11" i="20"/>
  <c r="AF100" i="20"/>
  <c r="AF177" i="20"/>
  <c r="Z4" i="20"/>
  <c r="Z73" i="20"/>
  <c r="Z62" i="20"/>
  <c r="Z60" i="20"/>
  <c r="Z198" i="20"/>
  <c r="Z212" i="20"/>
  <c r="Z41" i="20"/>
  <c r="Z93" i="20"/>
  <c r="Z225" i="20"/>
  <c r="Z174" i="20"/>
  <c r="Z213" i="20"/>
  <c r="Z111" i="20"/>
  <c r="Z40" i="20"/>
  <c r="Z72" i="20"/>
  <c r="AC101" i="20"/>
  <c r="AC89" i="20"/>
  <c r="AC179" i="20"/>
  <c r="AC48" i="20"/>
  <c r="AC94" i="20"/>
  <c r="AC73" i="20"/>
  <c r="AC217" i="20"/>
  <c r="AC226" i="20"/>
  <c r="AC6" i="20"/>
  <c r="AC21" i="20"/>
  <c r="AC66" i="20"/>
  <c r="W177" i="20"/>
  <c r="W92" i="20"/>
  <c r="W24" i="20"/>
  <c r="W209" i="20"/>
  <c r="W7" i="20"/>
  <c r="W190" i="20"/>
  <c r="W199" i="20"/>
  <c r="W43" i="20"/>
  <c r="W72" i="20"/>
  <c r="AD25" i="13"/>
  <c r="AE40" i="20"/>
  <c r="AE215" i="20"/>
  <c r="AE188" i="20"/>
  <c r="AE219" i="20"/>
  <c r="AE209" i="20"/>
  <c r="AE190" i="20"/>
  <c r="AE226" i="20"/>
  <c r="AE44" i="20"/>
  <c r="AE46" i="20"/>
  <c r="AE60" i="20"/>
  <c r="AE69" i="20"/>
  <c r="AB13" i="20"/>
  <c r="AB224" i="20"/>
  <c r="AB18" i="20"/>
  <c r="AB226" i="20"/>
  <c r="AB42" i="20"/>
  <c r="AB114" i="20"/>
  <c r="AB194" i="20"/>
  <c r="AB56" i="20"/>
  <c r="AB9" i="20"/>
  <c r="AB173" i="20"/>
  <c r="AB87" i="20"/>
  <c r="AB221" i="20"/>
  <c r="AB172" i="20"/>
  <c r="Y87" i="22"/>
  <c r="Y222" i="22"/>
  <c r="Y200" i="22"/>
  <c r="Y44" i="22"/>
  <c r="Y49" i="22"/>
  <c r="Y103" i="22"/>
  <c r="Y216" i="22"/>
  <c r="Y202" i="22"/>
  <c r="Y24" i="22"/>
  <c r="Y80" i="22"/>
  <c r="X7" i="20"/>
  <c r="X25" i="20"/>
  <c r="X175" i="20"/>
  <c r="X70" i="20"/>
  <c r="X222" i="20"/>
  <c r="X74" i="20"/>
  <c r="X106" i="20"/>
  <c r="X197" i="20"/>
  <c r="X24" i="20"/>
  <c r="X187" i="20"/>
  <c r="X79" i="20"/>
  <c r="AD95" i="20"/>
  <c r="AD220" i="20"/>
  <c r="AD10" i="20"/>
  <c r="AD225" i="20"/>
  <c r="AD222" i="20"/>
  <c r="AD90" i="20"/>
  <c r="AD77" i="20"/>
  <c r="AD194" i="20"/>
  <c r="AA179" i="20"/>
  <c r="AA22" i="20"/>
  <c r="AA112" i="20"/>
  <c r="AA192" i="20"/>
  <c r="AA114" i="20"/>
  <c r="AA216" i="20"/>
  <c r="AA66" i="20"/>
  <c r="AA48" i="20"/>
  <c r="AA58" i="20"/>
  <c r="AA198" i="20"/>
  <c r="AE23" i="13"/>
  <c r="AF19" i="20"/>
  <c r="AF189" i="20"/>
  <c r="AF24" i="20"/>
  <c r="AF121" i="20"/>
  <c r="AF175" i="20"/>
  <c r="AF56" i="20"/>
  <c r="AF87" i="20"/>
  <c r="AF219" i="20"/>
  <c r="AF67" i="20"/>
  <c r="AF207" i="20"/>
  <c r="AF214" i="20"/>
  <c r="AF114" i="20"/>
  <c r="Z69" i="20"/>
  <c r="Z105" i="20"/>
  <c r="Z12" i="20"/>
  <c r="Z211" i="20"/>
  <c r="Z200" i="20"/>
  <c r="Z23" i="20"/>
  <c r="Z187" i="20"/>
  <c r="Z13" i="20"/>
  <c r="Z99" i="20"/>
  <c r="Z118" i="20"/>
  <c r="AC221" i="20"/>
  <c r="AC209" i="20"/>
  <c r="AC200" i="20"/>
  <c r="AC56" i="20"/>
  <c r="AC172" i="20"/>
  <c r="AC74" i="20"/>
  <c r="AC188" i="20"/>
  <c r="AC13" i="20"/>
  <c r="AC174" i="20"/>
  <c r="Z20" i="13"/>
  <c r="W94" i="20"/>
  <c r="W202" i="20"/>
  <c r="W5" i="20"/>
  <c r="W176" i="20"/>
  <c r="W104" i="20"/>
  <c r="W219" i="20"/>
  <c r="W58" i="20"/>
  <c r="W95" i="20"/>
  <c r="W215" i="20"/>
  <c r="W218" i="20"/>
  <c r="X24" i="13"/>
  <c r="AE179" i="20"/>
  <c r="AE193" i="20"/>
  <c r="AE104" i="20"/>
  <c r="AE112" i="20"/>
  <c r="AE222" i="20"/>
  <c r="AE216" i="20"/>
  <c r="AE57" i="20"/>
  <c r="AE66" i="20"/>
  <c r="AE58" i="20"/>
  <c r="AB22" i="20"/>
  <c r="AB223" i="20"/>
  <c r="AB79" i="20"/>
  <c r="AB207" i="20"/>
  <c r="AB58" i="20"/>
  <c r="AB175" i="20"/>
  <c r="AB69" i="20"/>
  <c r="AB55" i="20"/>
  <c r="AB90" i="20"/>
  <c r="AB66" i="20"/>
  <c r="AB105" i="20"/>
  <c r="AB68" i="20"/>
  <c r="Y113" i="22"/>
  <c r="Y197" i="22"/>
  <c r="Y112" i="22"/>
  <c r="Y174" i="22"/>
  <c r="Y59" i="22"/>
  <c r="Y106" i="22"/>
  <c r="Y220" i="22"/>
  <c r="Y73" i="22"/>
  <c r="Y64" i="22"/>
  <c r="Y119" i="22"/>
  <c r="Y192" i="22"/>
  <c r="Y4" i="22"/>
  <c r="Y6" i="22"/>
  <c r="Y71" i="22"/>
  <c r="Y75" i="22"/>
  <c r="X4" i="20"/>
  <c r="X113" i="20"/>
  <c r="X221" i="20"/>
  <c r="X22" i="20"/>
  <c r="X209" i="20"/>
  <c r="X225" i="20"/>
  <c r="X23" i="20"/>
  <c r="X73" i="20"/>
  <c r="W17" i="13"/>
  <c r="Y17" i="13"/>
  <c r="X25" i="13"/>
  <c r="AD89" i="20"/>
  <c r="AD224" i="20"/>
  <c r="AD107" i="20"/>
  <c r="AD43" i="20"/>
  <c r="AD102" i="20"/>
  <c r="AD87" i="20"/>
  <c r="AD24" i="20"/>
  <c r="AD193" i="20"/>
  <c r="AD47" i="20"/>
  <c r="AD59" i="20"/>
  <c r="AD215" i="20"/>
  <c r="AD100" i="20"/>
  <c r="AA218" i="20"/>
  <c r="AA46" i="20"/>
  <c r="AA121" i="20"/>
  <c r="AA26" i="20"/>
  <c r="AA180" i="20"/>
  <c r="AA93" i="20"/>
  <c r="AA213" i="20"/>
  <c r="AA53" i="20"/>
  <c r="AA78" i="20"/>
  <c r="AA73" i="20"/>
  <c r="AA223" i="20"/>
  <c r="AA59" i="20"/>
  <c r="AF4" i="20"/>
  <c r="AF49" i="20"/>
  <c r="AF112" i="20"/>
  <c r="AF181" i="20"/>
  <c r="AF18" i="20"/>
  <c r="AF210" i="20"/>
  <c r="AF12" i="20"/>
  <c r="AF92" i="20"/>
  <c r="AF62" i="20"/>
  <c r="AF75" i="20"/>
  <c r="AF55" i="20"/>
  <c r="AF194" i="20"/>
  <c r="Z7" i="20"/>
  <c r="Z202" i="20"/>
  <c r="Z67" i="20"/>
  <c r="Z91" i="20"/>
  <c r="Z185" i="20"/>
  <c r="Z199" i="20"/>
  <c r="Z106" i="20"/>
  <c r="Z50" i="20"/>
  <c r="Z214" i="20"/>
  <c r="Z10" i="20"/>
  <c r="AE20" i="13"/>
  <c r="AC213" i="20"/>
  <c r="AC80" i="20"/>
  <c r="AC91" i="20"/>
  <c r="AC210" i="20"/>
  <c r="AC50" i="20"/>
  <c r="AC173" i="20"/>
  <c r="AC46" i="20"/>
  <c r="AC57" i="20"/>
  <c r="AC19" i="20"/>
  <c r="AC205" i="20"/>
  <c r="AC62" i="20"/>
  <c r="AC59" i="20"/>
  <c r="AE19" i="13"/>
  <c r="W112" i="20"/>
  <c r="W188" i="20"/>
  <c r="W62" i="20"/>
  <c r="W13" i="20"/>
  <c r="W52" i="20"/>
  <c r="W212" i="20"/>
  <c r="W25" i="20"/>
  <c r="W217" i="20"/>
  <c r="W193" i="20"/>
  <c r="W191" i="20"/>
  <c r="W55" i="20"/>
  <c r="W89" i="20"/>
  <c r="AE59" i="20"/>
  <c r="AE5" i="20"/>
  <c r="AE121" i="20"/>
  <c r="AE218" i="20"/>
  <c r="AE78" i="20"/>
  <c r="AE68" i="20"/>
  <c r="AE111" i="20"/>
  <c r="AE89" i="20"/>
  <c r="AE102" i="20"/>
  <c r="AE214" i="20"/>
  <c r="AE122" i="20"/>
  <c r="AE224" i="20"/>
  <c r="AE22" i="20"/>
  <c r="AE23" i="20"/>
  <c r="AB23" i="20"/>
  <c r="AB11" i="20"/>
  <c r="AB198" i="20"/>
  <c r="AB12" i="20"/>
  <c r="AB99" i="20"/>
  <c r="AB181" i="20"/>
  <c r="AB25" i="20"/>
  <c r="AB53" i="20"/>
  <c r="AB216" i="20"/>
  <c r="AB179" i="20"/>
  <c r="AB91" i="20"/>
  <c r="AB54" i="20"/>
  <c r="AB218" i="20"/>
  <c r="AB19" i="20"/>
  <c r="AB107" i="20"/>
  <c r="Y7" i="22"/>
  <c r="Y74" i="22"/>
  <c r="Y207" i="22"/>
  <c r="Y111" i="22"/>
  <c r="Y215" i="22"/>
  <c r="Y9" i="22"/>
  <c r="Y70" i="22"/>
  <c r="Y120" i="22"/>
  <c r="Y217" i="22"/>
  <c r="Y173" i="22"/>
  <c r="Y191" i="22"/>
  <c r="X105" i="20"/>
  <c r="AC17" i="13"/>
  <c r="AD111" i="20"/>
  <c r="AD223" i="20"/>
  <c r="AD50" i="20"/>
  <c r="AD74" i="20"/>
  <c r="AD5" i="20"/>
  <c r="AD99" i="20"/>
  <c r="AD4" i="20"/>
  <c r="AD57" i="20"/>
  <c r="AD192" i="20"/>
  <c r="AD20" i="20"/>
  <c r="AD213" i="20"/>
  <c r="AD68" i="20"/>
  <c r="AD122" i="20"/>
  <c r="AD39" i="20"/>
  <c r="AD92" i="20"/>
  <c r="AD172" i="20"/>
  <c r="AD93" i="20"/>
  <c r="AA211" i="20"/>
  <c r="AA118" i="20"/>
  <c r="AA187" i="20"/>
  <c r="AA13" i="20"/>
  <c r="AA107" i="20"/>
  <c r="AA220" i="20"/>
  <c r="AA70" i="20"/>
  <c r="AA76" i="20"/>
  <c r="AA204" i="20"/>
  <c r="AA113" i="20"/>
  <c r="AF9" i="20"/>
  <c r="AF59" i="20"/>
  <c r="AF70" i="20"/>
  <c r="AF103" i="20"/>
  <c r="AF222" i="20"/>
  <c r="AF20" i="20"/>
  <c r="AF102" i="20"/>
  <c r="AF197" i="20"/>
  <c r="AF39" i="20"/>
  <c r="AF68" i="20"/>
  <c r="AF224" i="20"/>
  <c r="AF54" i="20"/>
  <c r="Z44" i="20"/>
  <c r="Z121" i="20"/>
  <c r="Z112" i="20"/>
  <c r="Z52" i="20"/>
  <c r="Z115" i="20"/>
  <c r="Z114" i="20"/>
  <c r="Z177" i="20"/>
  <c r="Z17" i="20"/>
  <c r="Z70" i="20"/>
  <c r="Z194" i="20"/>
  <c r="AC181" i="20"/>
  <c r="AC55" i="20"/>
  <c r="AC197" i="20"/>
  <c r="AC178" i="20"/>
  <c r="AC114" i="20"/>
  <c r="AC42" i="20"/>
  <c r="AC104" i="20"/>
  <c r="AC39" i="20"/>
  <c r="AC78" i="20"/>
  <c r="AC177" i="20"/>
  <c r="AC8" i="20"/>
  <c r="W172" i="20"/>
  <c r="W47" i="20"/>
  <c r="W221" i="20"/>
  <c r="W17" i="20"/>
  <c r="W113" i="20"/>
  <c r="W40" i="20"/>
  <c r="W220" i="20"/>
  <c r="W19" i="20"/>
  <c r="W111" i="20"/>
  <c r="W11" i="20"/>
  <c r="AE25" i="13"/>
  <c r="AE211" i="20"/>
  <c r="AE67" i="20"/>
  <c r="AE71" i="20"/>
  <c r="AE174" i="20"/>
  <c r="AE72" i="20"/>
  <c r="AE92" i="20"/>
  <c r="AE87" i="20"/>
  <c r="AE79" i="20"/>
  <c r="AE94" i="20"/>
  <c r="AE90" i="20"/>
  <c r="AE210" i="20"/>
  <c r="AB89" i="20"/>
  <c r="AB176" i="20"/>
  <c r="AB44" i="20"/>
  <c r="AB203" i="20"/>
  <c r="AB208" i="20"/>
  <c r="AB199" i="20"/>
  <c r="AB73" i="20"/>
  <c r="AB59" i="20"/>
  <c r="AB177" i="20"/>
  <c r="AB187" i="20"/>
  <c r="AB100" i="20"/>
  <c r="Y212" i="22"/>
  <c r="Y213" i="22"/>
  <c r="Y193" i="22"/>
  <c r="Y99" i="22"/>
  <c r="Y210" i="22"/>
  <c r="Y189" i="22"/>
  <c r="X119" i="20"/>
  <c r="AD41" i="20"/>
  <c r="AD198" i="20"/>
  <c r="AD105" i="20"/>
  <c r="AD212" i="20"/>
  <c r="AD120" i="20"/>
  <c r="AD13" i="20"/>
  <c r="AD174" i="20"/>
  <c r="AD181" i="20"/>
  <c r="AD79" i="20"/>
  <c r="AD80" i="20"/>
  <c r="AD73" i="20"/>
  <c r="AA191" i="20"/>
  <c r="AA43" i="20"/>
  <c r="AA10" i="20"/>
  <c r="AA100" i="20"/>
  <c r="AA8" i="20"/>
  <c r="AA120" i="20"/>
  <c r="AA105" i="20"/>
  <c r="AA201" i="20"/>
  <c r="AA79" i="20"/>
  <c r="AA42" i="20"/>
  <c r="AA74" i="20"/>
  <c r="AF94" i="20"/>
  <c r="AF209" i="20"/>
  <c r="AF52" i="20"/>
  <c r="AF95" i="20"/>
  <c r="AF173" i="20"/>
  <c r="AF217" i="20"/>
  <c r="AF77" i="20"/>
  <c r="AF212" i="20"/>
  <c r="AF46" i="20"/>
  <c r="AF93" i="20"/>
  <c r="AF200" i="20"/>
  <c r="AE24" i="13"/>
  <c r="Z79" i="20"/>
  <c r="Z221" i="20"/>
  <c r="Z102" i="20"/>
  <c r="Z104" i="20"/>
  <c r="Z39" i="20"/>
  <c r="Z78" i="20"/>
  <c r="Z119" i="20"/>
  <c r="Z226" i="20"/>
  <c r="Z26" i="20"/>
  <c r="Z175" i="20"/>
  <c r="Z90" i="20"/>
  <c r="AC216" i="20"/>
  <c r="AC58" i="20"/>
  <c r="AC72" i="20"/>
  <c r="AC22" i="20"/>
  <c r="AC198" i="20"/>
  <c r="AC40" i="20"/>
  <c r="AC207" i="20"/>
  <c r="AC115" i="20"/>
  <c r="AC26" i="20"/>
  <c r="AC67" i="20"/>
  <c r="AC49" i="20"/>
  <c r="W57" i="20"/>
  <c r="W106" i="20"/>
  <c r="W54" i="20"/>
  <c r="W122" i="20"/>
  <c r="W73" i="20"/>
  <c r="W210" i="20"/>
  <c r="W211" i="20"/>
  <c r="W79" i="20"/>
  <c r="W207" i="20"/>
  <c r="W214" i="20"/>
  <c r="W178" i="20"/>
  <c r="AE8" i="20"/>
  <c r="AE106" i="20"/>
  <c r="AE191" i="20"/>
  <c r="AE103" i="20"/>
  <c r="AE189" i="20"/>
  <c r="AE176" i="20"/>
  <c r="AE212" i="20"/>
  <c r="AE25" i="20"/>
  <c r="AB17" i="20"/>
  <c r="AB4" i="20"/>
  <c r="AB95" i="20"/>
  <c r="AB212" i="20"/>
  <c r="AB215" i="20"/>
  <c r="AB24" i="20"/>
  <c r="AB102" i="20"/>
  <c r="AB118" i="20"/>
  <c r="AB205" i="20"/>
  <c r="AB188" i="20"/>
  <c r="AB111" i="20"/>
  <c r="Y100" i="22"/>
  <c r="Y175" i="22"/>
  <c r="Y22" i="22"/>
  <c r="Y79" i="22"/>
  <c r="Y55" i="22"/>
  <c r="Y102" i="22"/>
  <c r="Y214" i="22"/>
  <c r="Y69" i="22"/>
  <c r="X39" i="20"/>
  <c r="X107" i="20"/>
  <c r="X177" i="20"/>
  <c r="X99" i="20"/>
  <c r="X223" i="20"/>
  <c r="X12" i="20"/>
  <c r="X211" i="20"/>
  <c r="X216" i="20"/>
  <c r="X89" i="20"/>
  <c r="X13" i="20"/>
  <c r="X115" i="20"/>
  <c r="X207" i="20"/>
  <c r="X56" i="20"/>
  <c r="X75" i="20"/>
  <c r="AD69" i="20"/>
  <c r="AD54" i="20"/>
  <c r="AD185" i="20"/>
  <c r="AD52" i="20"/>
  <c r="AD61" i="20"/>
  <c r="AD121" i="20"/>
  <c r="AD76" i="20"/>
  <c r="AD221" i="20"/>
  <c r="AD175" i="20"/>
  <c r="AD66" i="20"/>
  <c r="AD62" i="20"/>
  <c r="AA203" i="20"/>
  <c r="AA44" i="20"/>
  <c r="AA206" i="20"/>
  <c r="AA219" i="20"/>
  <c r="AA21" i="20"/>
  <c r="AA99" i="20"/>
  <c r="AA222" i="20"/>
  <c r="AA188" i="20"/>
  <c r="AA71" i="20"/>
  <c r="AA4" i="20"/>
  <c r="AF40" i="20"/>
  <c r="AF118" i="20"/>
  <c r="AF6" i="20"/>
  <c r="AF78" i="20"/>
  <c r="AF172" i="20"/>
  <c r="AF76" i="20"/>
  <c r="AF17" i="20"/>
  <c r="AF180" i="20"/>
  <c r="AF174" i="20"/>
  <c r="AF22" i="20"/>
  <c r="X19" i="13"/>
  <c r="Z64" i="20"/>
  <c r="Z92" i="20"/>
  <c r="Z218" i="20"/>
  <c r="Z47" i="20"/>
  <c r="Z173" i="20"/>
  <c r="Z58" i="20"/>
  <c r="Z89" i="20"/>
  <c r="Z11" i="20"/>
  <c r="Z43" i="20"/>
  <c r="Z181" i="20"/>
  <c r="Z9" i="20"/>
  <c r="Z74" i="20"/>
  <c r="Z77" i="20"/>
  <c r="AC192" i="20"/>
  <c r="AC60" i="20"/>
  <c r="AC93" i="20"/>
  <c r="AC222" i="20"/>
  <c r="AC189" i="20"/>
  <c r="AC70" i="20"/>
  <c r="AC208" i="20"/>
  <c r="AC121" i="20"/>
  <c r="AC185" i="20"/>
  <c r="AC20" i="20"/>
  <c r="AC92" i="20"/>
  <c r="AC194" i="20"/>
  <c r="AC103" i="20"/>
  <c r="AC11" i="20"/>
  <c r="Z22" i="13"/>
  <c r="W180" i="20"/>
  <c r="W39" i="20"/>
  <c r="W9" i="20"/>
  <c r="W115" i="20"/>
  <c r="W18" i="20"/>
  <c r="W118" i="20"/>
  <c r="W225" i="20"/>
  <c r="W6" i="20"/>
  <c r="W120" i="20"/>
  <c r="W80" i="20"/>
  <c r="W12" i="20"/>
  <c r="W49" i="20"/>
  <c r="AE42" i="20"/>
  <c r="AE118" i="20"/>
  <c r="AE21" i="20"/>
  <c r="AE192" i="20"/>
  <c r="AE54" i="20"/>
  <c r="AE9" i="20"/>
  <c r="AE53" i="20"/>
  <c r="AE105" i="20"/>
  <c r="AE95" i="20"/>
  <c r="AE91" i="20"/>
  <c r="AE225" i="20"/>
  <c r="AE173" i="20"/>
  <c r="AE20" i="20"/>
  <c r="AE178" i="20"/>
  <c r="AE175" i="20"/>
  <c r="AE19" i="20"/>
  <c r="AB47" i="20"/>
  <c r="AB77" i="20"/>
  <c r="AB185" i="20"/>
  <c r="AB201" i="20"/>
  <c r="AB122" i="20"/>
  <c r="AB113" i="20"/>
  <c r="AB8" i="20"/>
  <c r="AB92" i="20"/>
  <c r="AB7" i="20"/>
  <c r="AB104" i="20"/>
  <c r="AB60" i="20"/>
  <c r="Y50" i="22"/>
  <c r="Y179" i="22"/>
  <c r="Y26" i="22"/>
  <c r="Y11" i="22"/>
  <c r="Y54" i="22"/>
  <c r="Y92" i="22"/>
  <c r="Y194" i="22"/>
  <c r="Y40" i="22"/>
  <c r="Y95" i="22"/>
  <c r="Y172" i="22"/>
  <c r="Y176" i="22"/>
  <c r="Y21" i="22"/>
  <c r="X62" i="20"/>
  <c r="X188" i="20"/>
  <c r="X111" i="20"/>
  <c r="X173" i="20"/>
  <c r="X58" i="20"/>
  <c r="X87" i="20"/>
  <c r="X190" i="20"/>
  <c r="X51" i="20"/>
  <c r="X120" i="20"/>
  <c r="X9" i="20"/>
  <c r="AF48" i="20"/>
  <c r="Z51" i="20"/>
  <c r="AB17" i="13"/>
  <c r="AC122" i="20"/>
  <c r="AE75" i="20"/>
  <c r="AE194" i="20"/>
  <c r="Y47" i="22"/>
  <c r="X5" i="20"/>
  <c r="X95" i="20"/>
  <c r="X80" i="20"/>
  <c r="X181" i="20"/>
  <c r="X201" i="20"/>
  <c r="Y22" i="13"/>
  <c r="Z26" i="13"/>
  <c r="AC21" i="13"/>
  <c r="AF26" i="13"/>
  <c r="AH18" i="6"/>
  <c r="AG21" i="13"/>
  <c r="AA17" i="13"/>
  <c r="Z21" i="13"/>
  <c r="AD26" i="13"/>
  <c r="AB25" i="13"/>
  <c r="AD20" i="13"/>
  <c r="AA19" i="13"/>
  <c r="X94" i="20"/>
  <c r="AC23" i="13"/>
  <c r="AA92" i="20"/>
  <c r="AA190" i="20"/>
  <c r="AF42" i="20"/>
  <c r="AF179" i="20"/>
  <c r="AF73" i="20"/>
  <c r="Z204" i="20"/>
  <c r="Z71" i="20"/>
  <c r="Z57" i="20"/>
  <c r="AB115" i="20"/>
  <c r="Y52" i="22"/>
  <c r="Y101" i="22"/>
  <c r="Y185" i="22"/>
  <c r="Y219" i="22"/>
  <c r="X59" i="20"/>
  <c r="X77" i="20"/>
  <c r="X178" i="20"/>
  <c r="AD24" i="13"/>
  <c r="AH20" i="6"/>
  <c r="AF23" i="13"/>
  <c r="AG20" i="13"/>
  <c r="Z24" i="13"/>
  <c r="X185" i="20"/>
  <c r="AF119" i="20"/>
  <c r="AF191" i="20"/>
  <c r="AF122" i="20"/>
  <c r="AE220" i="20"/>
  <c r="AE61" i="20"/>
  <c r="AB211" i="20"/>
  <c r="AB51" i="20"/>
  <c r="Y93" i="22"/>
  <c r="Y53" i="22"/>
  <c r="Y20" i="22"/>
  <c r="Y58" i="22"/>
  <c r="Y60" i="22"/>
  <c r="X76" i="20"/>
  <c r="X72" i="20"/>
  <c r="AA23" i="13"/>
  <c r="AH25" i="6"/>
  <c r="Z19" i="13"/>
  <c r="AH17" i="6"/>
  <c r="AG26" i="13"/>
  <c r="AD211" i="20"/>
  <c r="AD210" i="20"/>
  <c r="AA56" i="20"/>
  <c r="AA208" i="20"/>
  <c r="Z207" i="20"/>
  <c r="AC206" i="20"/>
  <c r="W51" i="20"/>
  <c r="W99" i="20"/>
  <c r="AB112" i="20"/>
  <c r="Y105" i="22"/>
  <c r="X6" i="20"/>
  <c r="X71" i="20"/>
  <c r="X55" i="20"/>
  <c r="X68" i="20"/>
  <c r="AB26" i="13"/>
  <c r="Y23" i="22"/>
  <c r="AA173" i="20"/>
  <c r="AA90" i="20"/>
  <c r="AA174" i="20"/>
  <c r="AF44" i="20"/>
  <c r="AC7" i="20"/>
  <c r="W197" i="20"/>
  <c r="AE70" i="20"/>
  <c r="AB94" i="20"/>
  <c r="Y19" i="22"/>
  <c r="Y61" i="22"/>
  <c r="X64" i="20"/>
  <c r="X104" i="20"/>
  <c r="X100" i="20"/>
  <c r="X90" i="20"/>
  <c r="X114" i="20"/>
  <c r="X26" i="13"/>
  <c r="AE22" i="13"/>
  <c r="Z18" i="13"/>
  <c r="AA24" i="13"/>
  <c r="AF17" i="13"/>
  <c r="AA26" i="13"/>
  <c r="AF22" i="13"/>
  <c r="AH24" i="6"/>
  <c r="AB18" i="13"/>
  <c r="AG19" i="13"/>
  <c r="AD208" i="20"/>
  <c r="AA87" i="20"/>
  <c r="AF205" i="20"/>
  <c r="AC77" i="20"/>
  <c r="AC25" i="20"/>
  <c r="Y62" i="22"/>
  <c r="Y25" i="22"/>
  <c r="Y78" i="22"/>
  <c r="X17" i="20"/>
  <c r="X20" i="20"/>
  <c r="X66" i="20"/>
  <c r="X61" i="20"/>
  <c r="X47" i="20"/>
  <c r="AF25" i="13"/>
  <c r="AA22" i="13"/>
  <c r="AF24" i="13"/>
  <c r="AD21" i="13"/>
  <c r="AC19" i="13"/>
  <c r="AG25" i="13"/>
  <c r="AD19" i="20"/>
  <c r="AD49" i="20"/>
  <c r="AD12" i="20"/>
  <c r="AD201" i="20"/>
  <c r="AF193" i="20"/>
  <c r="Z179" i="20"/>
  <c r="AC218" i="20"/>
  <c r="AB180" i="20"/>
  <c r="Y209" i="22"/>
  <c r="Y12" i="22"/>
  <c r="Y198" i="22"/>
  <c r="X208" i="20"/>
  <c r="X189" i="20"/>
  <c r="X54" i="20"/>
  <c r="X49" i="20"/>
  <c r="AA20" i="13"/>
  <c r="W18" i="13"/>
  <c r="X23" i="13"/>
  <c r="W26" i="13"/>
  <c r="AB24" i="13"/>
  <c r="Y25" i="13"/>
  <c r="AF20" i="13"/>
  <c r="AH22" i="6"/>
  <c r="AG18" i="13"/>
  <c r="AD17" i="13"/>
  <c r="AG24" i="13"/>
  <c r="X92" i="20"/>
  <c r="Y19" i="13"/>
  <c r="AA209" i="20"/>
  <c r="AF64" i="20"/>
  <c r="Z216" i="20"/>
  <c r="AC24" i="20"/>
  <c r="Y43" i="22"/>
  <c r="Y57" i="22"/>
  <c r="X194" i="20"/>
  <c r="X172" i="20"/>
  <c r="X121" i="20"/>
  <c r="X224" i="20"/>
  <c r="X8" i="20"/>
  <c r="X203" i="20"/>
  <c r="X102" i="20"/>
  <c r="X52" i="20"/>
  <c r="AB23" i="13"/>
  <c r="W24" i="13"/>
  <c r="AD44" i="20"/>
  <c r="AC53" i="20"/>
  <c r="AC17" i="20"/>
  <c r="W181" i="20"/>
  <c r="W66" i="20"/>
  <c r="AE204" i="20"/>
  <c r="AB220" i="20"/>
  <c r="Y221" i="22"/>
  <c r="Y223" i="22"/>
  <c r="Y208" i="22"/>
  <c r="X122" i="20"/>
  <c r="X112" i="20"/>
  <c r="X215" i="20"/>
  <c r="X176" i="20"/>
  <c r="X206" i="20"/>
  <c r="X210" i="20"/>
  <c r="X204" i="20"/>
  <c r="X21" i="20"/>
  <c r="X57" i="20"/>
  <c r="AB22" i="13"/>
  <c r="AC24" i="13"/>
  <c r="AA21" i="13"/>
  <c r="AH21" i="6"/>
  <c r="AF21" i="13"/>
  <c r="AH26" i="6"/>
  <c r="AF19" i="13"/>
  <c r="AG17" i="13"/>
  <c r="AA11" i="20"/>
  <c r="AC223" i="20"/>
  <c r="AE200" i="20"/>
  <c r="X18" i="20"/>
  <c r="X91" i="20"/>
  <c r="X226" i="20"/>
  <c r="AE21" i="13"/>
  <c r="AA25" i="13"/>
  <c r="AH23" i="6"/>
  <c r="Z209" i="20"/>
  <c r="W224" i="20"/>
  <c r="W101" i="20"/>
  <c r="AE119" i="20"/>
  <c r="AE6" i="20"/>
  <c r="Y104" i="22"/>
  <c r="Y51" i="22"/>
  <c r="X78" i="20"/>
  <c r="X217" i="20"/>
  <c r="X212" i="20"/>
  <c r="X205" i="20"/>
  <c r="X200" i="20"/>
  <c r="X219" i="20"/>
  <c r="X44" i="20"/>
  <c r="X53" i="20"/>
  <c r="AB19" i="13"/>
  <c r="AG23" i="13"/>
  <c r="AF192" i="20"/>
  <c r="AD190" i="20"/>
  <c r="AA67" i="20"/>
  <c r="AA55" i="20"/>
  <c r="AA178" i="20"/>
  <c r="AF5" i="20"/>
  <c r="AF104" i="20"/>
  <c r="AF50" i="20"/>
  <c r="W64" i="20"/>
  <c r="W46" i="20"/>
  <c r="AE80" i="20"/>
  <c r="Y66" i="22"/>
  <c r="Y211" i="22"/>
  <c r="X103" i="20"/>
  <c r="X199" i="20"/>
  <c r="X193" i="20"/>
  <c r="X191" i="20"/>
  <c r="X46" i="20"/>
  <c r="AD22" i="13"/>
  <c r="Z25" i="13"/>
  <c r="AC22" i="13"/>
  <c r="AC26" i="13"/>
  <c r="AD23" i="13"/>
  <c r="AC25" i="13"/>
  <c r="AF18" i="13"/>
  <c r="AH19" i="6"/>
  <c r="AG22" i="13"/>
  <c r="AD8" i="20"/>
  <c r="AA50" i="20"/>
  <c r="W68" i="20"/>
  <c r="X118" i="20"/>
  <c r="X213" i="20"/>
  <c r="X40" i="20"/>
  <c r="AC18" i="13"/>
  <c r="X50" i="22"/>
  <c r="X221" i="22"/>
  <c r="X111" i="22"/>
  <c r="X19" i="22"/>
  <c r="X56" i="22"/>
  <c r="X43" i="22"/>
  <c r="X105" i="22"/>
  <c r="X75" i="22"/>
  <c r="X9" i="22"/>
  <c r="X191" i="22"/>
  <c r="X99" i="22"/>
  <c r="X92" i="22"/>
  <c r="W58" i="22"/>
  <c r="W94" i="22"/>
  <c r="W73" i="22"/>
  <c r="W42" i="22"/>
  <c r="W9" i="22"/>
  <c r="W191" i="22"/>
  <c r="W112" i="22"/>
  <c r="W209" i="22"/>
  <c r="W205" i="22"/>
  <c r="AF13" i="22"/>
  <c r="AF47" i="22"/>
  <c r="AF214" i="22"/>
  <c r="AF205" i="22"/>
  <c r="AF25" i="22"/>
  <c r="AF93" i="22"/>
  <c r="AF24" i="22"/>
  <c r="AF210" i="22"/>
  <c r="AF21" i="22"/>
  <c r="AF77" i="22"/>
  <c r="AF56" i="22"/>
  <c r="AF121" i="22"/>
  <c r="AE21" i="22"/>
  <c r="AE42" i="22"/>
  <c r="AE61" i="22"/>
  <c r="AE203" i="22"/>
  <c r="AE220" i="22"/>
  <c r="AE219" i="22"/>
  <c r="AE67" i="22"/>
  <c r="AE90" i="22"/>
  <c r="Z42" i="22"/>
  <c r="Z90" i="22"/>
  <c r="Z219" i="22"/>
  <c r="Z44" i="22"/>
  <c r="Z53" i="22"/>
  <c r="Z205" i="22"/>
  <c r="Z226" i="22"/>
  <c r="Z115" i="22"/>
  <c r="Z5" i="22"/>
  <c r="Z73" i="22"/>
  <c r="Z50" i="22"/>
  <c r="Z54" i="22"/>
  <c r="AD43" i="22"/>
  <c r="AD9" i="22"/>
  <c r="AD61" i="22"/>
  <c r="AD212" i="22"/>
  <c r="AD41" i="22"/>
  <c r="AD176" i="22"/>
  <c r="AD119" i="22"/>
  <c r="AD18" i="22"/>
  <c r="AD50" i="22"/>
  <c r="AD56" i="22"/>
  <c r="AD76" i="22"/>
  <c r="AD191" i="22"/>
  <c r="AB60" i="22"/>
  <c r="AB202" i="22"/>
  <c r="AB67" i="22"/>
  <c r="AB174" i="22"/>
  <c r="AB105" i="22"/>
  <c r="AB50" i="22"/>
  <c r="AB53" i="22"/>
  <c r="AB218" i="22"/>
  <c r="AB18" i="22"/>
  <c r="AB80" i="22"/>
  <c r="AB179" i="22"/>
  <c r="AB52" i="22"/>
  <c r="AC10" i="22"/>
  <c r="AC199" i="22"/>
  <c r="AC214" i="22"/>
  <c r="AC42" i="22"/>
  <c r="AC56" i="22"/>
  <c r="AC75" i="22"/>
  <c r="AC181" i="22"/>
  <c r="AC204" i="22"/>
  <c r="AC105" i="22"/>
  <c r="AC220" i="22"/>
  <c r="AC47" i="22"/>
  <c r="AC119" i="22"/>
  <c r="AA7" i="22"/>
  <c r="AA210" i="22"/>
  <c r="AA180" i="22"/>
  <c r="AA114" i="22"/>
  <c r="AA67" i="22"/>
  <c r="AA76" i="22"/>
  <c r="AA91" i="22"/>
  <c r="AA60" i="22"/>
  <c r="AA102" i="22"/>
  <c r="AA47" i="22"/>
  <c r="AA43" i="22"/>
  <c r="AA214" i="22"/>
  <c r="AA51" i="22"/>
  <c r="AC91" i="22"/>
  <c r="AA39" i="22"/>
  <c r="AA4" i="22"/>
  <c r="AA74" i="22"/>
  <c r="AA58" i="22"/>
  <c r="AA41" i="22"/>
  <c r="X180" i="22"/>
  <c r="W44" i="22"/>
  <c r="AF173" i="22"/>
  <c r="AF87" i="22"/>
  <c r="AE23" i="22"/>
  <c r="AE18" i="22"/>
  <c r="Z93" i="22"/>
  <c r="AD122" i="22"/>
  <c r="AD25" i="22"/>
  <c r="X179" i="22"/>
  <c r="X205" i="22"/>
  <c r="X68" i="22"/>
  <c r="X222" i="22"/>
  <c r="X53" i="22"/>
  <c r="X70" i="22"/>
  <c r="X67" i="22"/>
  <c r="X54" i="22"/>
  <c r="X72" i="22"/>
  <c r="X12" i="22"/>
  <c r="X194" i="22"/>
  <c r="X87" i="22"/>
  <c r="X100" i="22"/>
  <c r="X89" i="22"/>
  <c r="W69" i="22"/>
  <c r="W25" i="22"/>
  <c r="W22" i="22"/>
  <c r="W66" i="22"/>
  <c r="W103" i="22"/>
  <c r="W223" i="22"/>
  <c r="W64" i="22"/>
  <c r="W212" i="22"/>
  <c r="W219" i="22"/>
  <c r="W207" i="22"/>
  <c r="W51" i="22"/>
  <c r="W189" i="22"/>
  <c r="AF8" i="22"/>
  <c r="AF12" i="22"/>
  <c r="AF122" i="22"/>
  <c r="AF180" i="22"/>
  <c r="AF26" i="22"/>
  <c r="AF99" i="22"/>
  <c r="AF79" i="22"/>
  <c r="AF52" i="22"/>
  <c r="AF200" i="22"/>
  <c r="AF50" i="22"/>
  <c r="AF43" i="22"/>
  <c r="AF197" i="22"/>
  <c r="AF44" i="22"/>
  <c r="AF62" i="22"/>
  <c r="AF40" i="22"/>
  <c r="AF67" i="22"/>
  <c r="AE9" i="22"/>
  <c r="AE6" i="22"/>
  <c r="AE190" i="22"/>
  <c r="AE118" i="22"/>
  <c r="AE212" i="22"/>
  <c r="AE26" i="22"/>
  <c r="AE68" i="22"/>
  <c r="AE121" i="22"/>
  <c r="AE101" i="22"/>
  <c r="AE187" i="22"/>
  <c r="AE40" i="22"/>
  <c r="AE52" i="22"/>
  <c r="AE119" i="22"/>
  <c r="AE55" i="22"/>
  <c r="AE48" i="22"/>
  <c r="Z39" i="22"/>
  <c r="Z66" i="22"/>
  <c r="Z173" i="22"/>
  <c r="Z215" i="22"/>
  <c r="Z76" i="22"/>
  <c r="Z218" i="22"/>
  <c r="Z51" i="22"/>
  <c r="Z105" i="22"/>
  <c r="Z67" i="22"/>
  <c r="Z187" i="22"/>
  <c r="Z71" i="22"/>
  <c r="AD120" i="22"/>
  <c r="AD192" i="22"/>
  <c r="AD200" i="22"/>
  <c r="AD102" i="22"/>
  <c r="AD11" i="22"/>
  <c r="AD226" i="22"/>
  <c r="AD209" i="22"/>
  <c r="AB42" i="22"/>
  <c r="AB49" i="22"/>
  <c r="AB212" i="22"/>
  <c r="AB58" i="22"/>
  <c r="AB87" i="22"/>
  <c r="AB190" i="22"/>
  <c r="AB41" i="22"/>
  <c r="AB112" i="22"/>
  <c r="AB192" i="22"/>
  <c r="AB17" i="22"/>
  <c r="AB71" i="22"/>
  <c r="AB193" i="22"/>
  <c r="AB22" i="22"/>
  <c r="AB187" i="22"/>
  <c r="AC224" i="22"/>
  <c r="AC58" i="22"/>
  <c r="AC185" i="22"/>
  <c r="AC176" i="22"/>
  <c r="AC114" i="22"/>
  <c r="AC203" i="22"/>
  <c r="AC213" i="22"/>
  <c r="AC188" i="22"/>
  <c r="AC8" i="22"/>
  <c r="AA189" i="22"/>
  <c r="AA9" i="22"/>
  <c r="X93" i="22"/>
  <c r="W47" i="22"/>
  <c r="W40" i="22"/>
  <c r="AF194" i="22"/>
  <c r="AE17" i="22"/>
  <c r="Z8" i="22"/>
  <c r="AD67" i="22"/>
  <c r="AD73" i="22"/>
  <c r="AB62" i="22"/>
  <c r="AB75" i="22"/>
  <c r="X209" i="22"/>
  <c r="X23" i="22"/>
  <c r="X226" i="22"/>
  <c r="X5" i="22"/>
  <c r="X74" i="22"/>
  <c r="X66" i="22"/>
  <c r="X39" i="22"/>
  <c r="X13" i="22"/>
  <c r="X198" i="22"/>
  <c r="X103" i="22"/>
  <c r="X91" i="22"/>
  <c r="W221" i="22"/>
  <c r="W46" i="22"/>
  <c r="W43" i="22"/>
  <c r="W106" i="22"/>
  <c r="W185" i="22"/>
  <c r="W72" i="22"/>
  <c r="W204" i="22"/>
  <c r="W67" i="22"/>
  <c r="W215" i="22"/>
  <c r="W194" i="22"/>
  <c r="W118" i="22"/>
  <c r="AF23" i="22"/>
  <c r="AF112" i="22"/>
  <c r="AF69" i="22"/>
  <c r="AF64" i="22"/>
  <c r="AF89" i="22"/>
  <c r="AF105" i="22"/>
  <c r="AF222" i="22"/>
  <c r="AF75" i="22"/>
  <c r="AF207" i="22"/>
  <c r="AF172" i="22"/>
  <c r="AF204" i="22"/>
  <c r="AF226" i="22"/>
  <c r="AE5" i="22"/>
  <c r="AE59" i="22"/>
  <c r="AE199" i="22"/>
  <c r="AE95" i="22"/>
  <c r="AE222" i="22"/>
  <c r="AE19" i="22"/>
  <c r="AE94" i="22"/>
  <c r="AE204" i="22"/>
  <c r="Z213" i="22"/>
  <c r="Z9" i="22"/>
  <c r="Z21" i="22"/>
  <c r="Z49" i="22"/>
  <c r="Z199" i="22"/>
  <c r="Z70" i="22"/>
  <c r="Z95" i="22"/>
  <c r="Z19" i="22"/>
  <c r="Z43" i="22"/>
  <c r="Z103" i="22"/>
  <c r="Z106" i="22"/>
  <c r="Z122" i="22"/>
  <c r="AD21" i="22"/>
  <c r="AD70" i="22"/>
  <c r="AD39" i="22"/>
  <c r="AD75" i="22"/>
  <c r="AD114" i="22"/>
  <c r="AD115" i="22"/>
  <c r="AD103" i="22"/>
  <c r="AD72" i="22"/>
  <c r="AD173" i="22"/>
  <c r="AD64" i="22"/>
  <c r="AD201" i="22"/>
  <c r="AD52" i="22"/>
  <c r="AD174" i="22"/>
  <c r="AD48" i="22"/>
  <c r="AB47" i="22"/>
  <c r="AB199" i="22"/>
  <c r="AB209" i="22"/>
  <c r="AB54" i="22"/>
  <c r="AB113" i="22"/>
  <c r="AB194" i="22"/>
  <c r="AB78" i="22"/>
  <c r="AB103" i="22"/>
  <c r="AB208" i="22"/>
  <c r="AB177" i="22"/>
  <c r="AB215" i="22"/>
  <c r="AB51" i="22"/>
  <c r="AC13" i="22"/>
  <c r="AC6" i="22"/>
  <c r="AC205" i="22"/>
  <c r="AC208" i="22"/>
  <c r="AC62" i="22"/>
  <c r="AC52" i="22"/>
  <c r="AC94" i="22"/>
  <c r="AC193" i="22"/>
  <c r="AC92" i="22"/>
  <c r="AC178" i="22"/>
  <c r="AC53" i="22"/>
  <c r="AC211" i="22"/>
  <c r="AC20" i="22"/>
  <c r="AC23" i="22"/>
  <c r="AA17" i="22"/>
  <c r="AA111" i="22"/>
  <c r="AA206" i="22"/>
  <c r="AA205" i="22"/>
  <c r="AA215" i="22"/>
  <c r="AA20" i="22"/>
  <c r="AA70" i="22"/>
  <c r="AA207" i="22"/>
  <c r="AA190" i="22"/>
  <c r="AA55" i="22"/>
  <c r="AA69" i="22"/>
  <c r="AA208" i="22"/>
  <c r="AA26" i="22"/>
  <c r="W6" i="22"/>
  <c r="AE193" i="22"/>
  <c r="Z11" i="22"/>
  <c r="Z200" i="22"/>
  <c r="AB172" i="22"/>
  <c r="X200" i="22"/>
  <c r="X48" i="22"/>
  <c r="X213" i="22"/>
  <c r="X188" i="22"/>
  <c r="X20" i="22"/>
  <c r="X26" i="22"/>
  <c r="X6" i="22"/>
  <c r="X204" i="22"/>
  <c r="X201" i="22"/>
  <c r="X193" i="22"/>
  <c r="W179" i="22"/>
  <c r="W213" i="22"/>
  <c r="W203" i="22"/>
  <c r="W62" i="22"/>
  <c r="W202" i="22"/>
  <c r="W13" i="22"/>
  <c r="W218" i="22"/>
  <c r="W225" i="22"/>
  <c r="W74" i="22"/>
  <c r="W54" i="22"/>
  <c r="W113" i="22"/>
  <c r="W24" i="22"/>
  <c r="W199" i="22"/>
  <c r="AF189" i="22"/>
  <c r="AF209" i="22"/>
  <c r="AF225" i="22"/>
  <c r="AF223" i="22"/>
  <c r="AF78" i="22"/>
  <c r="AF111" i="22"/>
  <c r="AE39" i="22"/>
  <c r="AE57" i="22"/>
  <c r="AE107" i="22"/>
  <c r="AE177" i="22"/>
  <c r="AE179" i="22"/>
  <c r="AE64" i="22"/>
  <c r="AE214" i="22"/>
  <c r="AE213" i="22"/>
  <c r="AE74" i="22"/>
  <c r="AE194" i="22"/>
  <c r="AE62" i="22"/>
  <c r="AE66" i="22"/>
  <c r="AE78" i="22"/>
  <c r="Z17" i="22"/>
  <c r="Z209" i="22"/>
  <c r="Z72" i="22"/>
  <c r="Z46" i="22"/>
  <c r="Z114" i="22"/>
  <c r="Z172" i="22"/>
  <c r="Z13" i="22"/>
  <c r="Z99" i="22"/>
  <c r="Z185" i="22"/>
  <c r="Z20" i="22"/>
  <c r="Z69" i="22"/>
  <c r="AD208" i="22"/>
  <c r="AD177" i="22"/>
  <c r="AD105" i="22"/>
  <c r="AD106" i="22"/>
  <c r="AD89" i="22"/>
  <c r="AD54" i="22"/>
  <c r="AD55" i="22"/>
  <c r="AD47" i="22"/>
  <c r="AD60" i="22"/>
  <c r="AD223" i="22"/>
  <c r="AD112" i="22"/>
  <c r="AD80" i="22"/>
  <c r="AB213" i="22"/>
  <c r="AB122" i="22"/>
  <c r="AB217" i="22"/>
  <c r="AB226" i="22"/>
  <c r="AB206" i="22"/>
  <c r="AB48" i="22"/>
  <c r="AB219" i="22"/>
  <c r="AB121" i="22"/>
  <c r="AC87" i="22"/>
  <c r="AC172" i="22"/>
  <c r="AC218" i="22"/>
  <c r="AC99" i="22"/>
  <c r="AC215" i="22"/>
  <c r="AC12" i="22"/>
  <c r="AC197" i="22"/>
  <c r="AC48" i="22"/>
  <c r="AC76" i="22"/>
  <c r="AC198" i="22"/>
  <c r="AC54" i="22"/>
  <c r="AA11" i="22"/>
  <c r="AA6" i="22"/>
  <c r="AA191" i="22"/>
  <c r="AA23" i="22"/>
  <c r="AA225" i="22"/>
  <c r="AA13" i="22"/>
  <c r="AA72" i="22"/>
  <c r="AA175" i="22"/>
  <c r="AA201" i="22"/>
  <c r="AA99" i="22"/>
  <c r="AA56" i="22"/>
  <c r="AA212" i="22"/>
  <c r="AA53" i="22"/>
  <c r="AA21" i="22"/>
  <c r="AA185" i="22"/>
  <c r="X61" i="22"/>
  <c r="X21" i="22"/>
  <c r="AF100" i="22"/>
  <c r="AF22" i="22"/>
  <c r="AE99" i="22"/>
  <c r="Z190" i="22"/>
  <c r="X78" i="22"/>
  <c r="X41" i="22"/>
  <c r="X58" i="22"/>
  <c r="X90" i="22"/>
  <c r="X192" i="22"/>
  <c r="X212" i="22"/>
  <c r="X210" i="22"/>
  <c r="X10" i="22"/>
  <c r="X219" i="22"/>
  <c r="X107" i="22"/>
  <c r="X44" i="22"/>
  <c r="W7" i="22"/>
  <c r="W79" i="22"/>
  <c r="W68" i="22"/>
  <c r="W104" i="22"/>
  <c r="W206" i="22"/>
  <c r="W222" i="22"/>
  <c r="W61" i="22"/>
  <c r="W192" i="22"/>
  <c r="W102" i="22"/>
  <c r="W55" i="22"/>
  <c r="W176" i="22"/>
  <c r="W95" i="22"/>
  <c r="AF9" i="22"/>
  <c r="AF202" i="22"/>
  <c r="AF53" i="22"/>
  <c r="AF206" i="22"/>
  <c r="AF54" i="22"/>
  <c r="AF193" i="22"/>
  <c r="AF101" i="22"/>
  <c r="AF94" i="22"/>
  <c r="AF198" i="22"/>
  <c r="AF181" i="22"/>
  <c r="AF55" i="22"/>
  <c r="AF46" i="22"/>
  <c r="AE188" i="22"/>
  <c r="AE58" i="22"/>
  <c r="AE111" i="22"/>
  <c r="AE197" i="22"/>
  <c r="AE206" i="22"/>
  <c r="AE44" i="22"/>
  <c r="AE173" i="22"/>
  <c r="AE181" i="22"/>
  <c r="AE73" i="22"/>
  <c r="AE223" i="22"/>
  <c r="Z6" i="22"/>
  <c r="Z78" i="22"/>
  <c r="Z191" i="22"/>
  <c r="Z64" i="22"/>
  <c r="Z192" i="22"/>
  <c r="Z207" i="22"/>
  <c r="Z79" i="22"/>
  <c r="Z181" i="22"/>
  <c r="Z62" i="22"/>
  <c r="Z189" i="22"/>
  <c r="Z174" i="22"/>
  <c r="Z75" i="22"/>
  <c r="AD87" i="22"/>
  <c r="AD224" i="22"/>
  <c r="AD40" i="22"/>
  <c r="AD118" i="22"/>
  <c r="AD46" i="22"/>
  <c r="AD49" i="22"/>
  <c r="AD225" i="22"/>
  <c r="AD213" i="22"/>
  <c r="AD42" i="22"/>
  <c r="AD198" i="22"/>
  <c r="AD78" i="22"/>
  <c r="AB56" i="22"/>
  <c r="AB178" i="22"/>
  <c r="AB72" i="22"/>
  <c r="AB188" i="22"/>
  <c r="AB8" i="22"/>
  <c r="AB173" i="22"/>
  <c r="AB191" i="22"/>
  <c r="AB114" i="22"/>
  <c r="AB181" i="22"/>
  <c r="AC177" i="22"/>
  <c r="AC192" i="22"/>
  <c r="AC202" i="22"/>
  <c r="AC39" i="22"/>
  <c r="AC174" i="22"/>
  <c r="AA10" i="22"/>
  <c r="AA78" i="22"/>
  <c r="AA87" i="22"/>
  <c r="AA187" i="22"/>
  <c r="AA68" i="22"/>
  <c r="AA93" i="22"/>
  <c r="AA59" i="22"/>
  <c r="AA198" i="22"/>
  <c r="AA49" i="22"/>
  <c r="AA224" i="22"/>
  <c r="AA221" i="22"/>
  <c r="AA71" i="22"/>
  <c r="AF211" i="22"/>
  <c r="AE77" i="22"/>
  <c r="Z57" i="22"/>
  <c r="Z25" i="22"/>
  <c r="AD218" i="22"/>
  <c r="AD100" i="22"/>
  <c r="AB107" i="22"/>
  <c r="X42" i="22"/>
  <c r="X173" i="22"/>
  <c r="X203" i="22"/>
  <c r="X214" i="22"/>
  <c r="X52" i="22"/>
  <c r="X216" i="22"/>
  <c r="X118" i="22"/>
  <c r="X172" i="22"/>
  <c r="W8" i="22"/>
  <c r="W107" i="22"/>
  <c r="W23" i="22"/>
  <c r="W71" i="22"/>
  <c r="W90" i="22"/>
  <c r="W197" i="22"/>
  <c r="W224" i="22"/>
  <c r="W92" i="22"/>
  <c r="W91" i="22"/>
  <c r="W76" i="22"/>
  <c r="W21" i="22"/>
  <c r="W105" i="22"/>
  <c r="W211" i="22"/>
  <c r="W99" i="22"/>
  <c r="AF107" i="22"/>
  <c r="AF224" i="22"/>
  <c r="AF66" i="22"/>
  <c r="AF42" i="22"/>
  <c r="AF61" i="22"/>
  <c r="AF216" i="22"/>
  <c r="AF20" i="22"/>
  <c r="AF179" i="22"/>
  <c r="AF118" i="22"/>
  <c r="AF41" i="22"/>
  <c r="AF208" i="22"/>
  <c r="AE217" i="22"/>
  <c r="AE114" i="22"/>
  <c r="AE192" i="22"/>
  <c r="AE176" i="22"/>
  <c r="AE46" i="22"/>
  <c r="AE106" i="22"/>
  <c r="AE91" i="22"/>
  <c r="AE216" i="22"/>
  <c r="AE198" i="22"/>
  <c r="AE189" i="22"/>
  <c r="AE69" i="22"/>
  <c r="Z220" i="22"/>
  <c r="Z40" i="22"/>
  <c r="Z100" i="22"/>
  <c r="Z223" i="22"/>
  <c r="Z203" i="22"/>
  <c r="Z23" i="22"/>
  <c r="Z118" i="22"/>
  <c r="Z52" i="22"/>
  <c r="Z175" i="22"/>
  <c r="Z193" i="22"/>
  <c r="Z225" i="22"/>
  <c r="AD26" i="22"/>
  <c r="AD205" i="22"/>
  <c r="AD7" i="22"/>
  <c r="AD121" i="22"/>
  <c r="AD95" i="22"/>
  <c r="AD193" i="22"/>
  <c r="AD68" i="22"/>
  <c r="AD181" i="22"/>
  <c r="AD207" i="22"/>
  <c r="AD215" i="22"/>
  <c r="AD220" i="22"/>
  <c r="AB26" i="22"/>
  <c r="AB46" i="22"/>
  <c r="AB119" i="22"/>
  <c r="AB102" i="22"/>
  <c r="AB203" i="22"/>
  <c r="AB4" i="22"/>
  <c r="AB61" i="22"/>
  <c r="AB101" i="22"/>
  <c r="AB211" i="22"/>
  <c r="AB11" i="22"/>
  <c r="AB94" i="22"/>
  <c r="AB115" i="22"/>
  <c r="AB13" i="22"/>
  <c r="AB77" i="22"/>
  <c r="AB106" i="22"/>
  <c r="AB5" i="22"/>
  <c r="AB221" i="22"/>
  <c r="AB68" i="22"/>
  <c r="AC74" i="22"/>
  <c r="AC210" i="22"/>
  <c r="AC100" i="22"/>
  <c r="AC206" i="22"/>
  <c r="AC106" i="22"/>
  <c r="AC69" i="22"/>
  <c r="AC222" i="22"/>
  <c r="AC59" i="22"/>
  <c r="AC49" i="22"/>
  <c r="AC104" i="22"/>
  <c r="AC226" i="22"/>
  <c r="AA217" i="22"/>
  <c r="AA22" i="22"/>
  <c r="AA122" i="22"/>
  <c r="AA112" i="22"/>
  <c r="AA209" i="22"/>
  <c r="AA89" i="22"/>
  <c r="AA226" i="22"/>
  <c r="AA25" i="22"/>
  <c r="AA54" i="22"/>
  <c r="AA192" i="22"/>
  <c r="AA50" i="22"/>
  <c r="AA204" i="22"/>
  <c r="AA77" i="22"/>
  <c r="AB225" i="22"/>
  <c r="X217" i="22"/>
  <c r="X24" i="22"/>
  <c r="X207" i="22"/>
  <c r="X115" i="22"/>
  <c r="X178" i="22"/>
  <c r="X119" i="22"/>
  <c r="X11" i="22"/>
  <c r="X60" i="22"/>
  <c r="X225" i="22"/>
  <c r="X49" i="22"/>
  <c r="X174" i="22"/>
  <c r="X46" i="22"/>
  <c r="W93" i="22"/>
  <c r="W12" i="22"/>
  <c r="W193" i="22"/>
  <c r="W216" i="22"/>
  <c r="W173" i="22"/>
  <c r="W18" i="22"/>
  <c r="W174" i="22"/>
  <c r="W59" i="22"/>
  <c r="W17" i="22"/>
  <c r="W208" i="22"/>
  <c r="W77" i="22"/>
  <c r="AF59" i="22"/>
  <c r="AF199" i="22"/>
  <c r="AF73" i="22"/>
  <c r="AF212" i="22"/>
  <c r="AF215" i="22"/>
  <c r="AF203" i="22"/>
  <c r="AF6" i="22"/>
  <c r="AF175" i="22"/>
  <c r="AF95" i="22"/>
  <c r="AF213" i="22"/>
  <c r="AF76" i="22"/>
  <c r="AF185" i="22"/>
  <c r="AF39" i="22"/>
  <c r="AF72" i="22"/>
  <c r="AE115" i="22"/>
  <c r="AE191" i="22"/>
  <c r="AE22" i="22"/>
  <c r="AE174" i="22"/>
  <c r="AE200" i="22"/>
  <c r="AE172" i="22"/>
  <c r="AE208" i="22"/>
  <c r="AE76" i="22"/>
  <c r="AE221" i="22"/>
  <c r="AE54" i="22"/>
  <c r="AE12" i="22"/>
  <c r="Z22" i="22"/>
  <c r="Z188" i="22"/>
  <c r="Z201" i="22"/>
  <c r="Z68" i="22"/>
  <c r="Z113" i="22"/>
  <c r="Z204" i="22"/>
  <c r="Z121" i="22"/>
  <c r="Z178" i="22"/>
  <c r="Z77" i="22"/>
  <c r="AD10" i="22"/>
  <c r="AD6" i="22"/>
  <c r="AD172" i="22"/>
  <c r="AD57" i="22"/>
  <c r="AD107" i="22"/>
  <c r="AD113" i="22"/>
  <c r="AD222" i="22"/>
  <c r="AD77" i="22"/>
  <c r="AD51" i="22"/>
  <c r="AD210" i="22"/>
  <c r="AD178" i="22"/>
  <c r="AD8" i="22"/>
  <c r="AD17" i="22"/>
  <c r="AB10" i="22"/>
  <c r="AB207" i="22"/>
  <c r="AB40" i="22"/>
  <c r="AB104" i="22"/>
  <c r="AB99" i="22"/>
  <c r="AB39" i="22"/>
  <c r="AB222" i="22"/>
  <c r="AB92" i="22"/>
  <c r="AB55" i="22"/>
  <c r="AC5" i="22"/>
  <c r="AC25" i="22"/>
  <c r="AC112" i="22"/>
  <c r="AC79" i="22"/>
  <c r="AC207" i="22"/>
  <c r="AC72" i="22"/>
  <c r="AC113" i="22"/>
  <c r="AC51" i="22"/>
  <c r="AC44" i="22"/>
  <c r="AA174" i="22"/>
  <c r="AA40" i="22"/>
  <c r="AA219" i="22"/>
  <c r="AA203" i="22"/>
  <c r="AA8" i="22"/>
  <c r="AA101" i="22"/>
  <c r="AA115" i="22"/>
  <c r="AA194" i="22"/>
  <c r="AA223" i="22"/>
  <c r="AA181" i="22"/>
  <c r="AA222" i="22"/>
  <c r="AA52" i="22"/>
  <c r="AA61" i="22"/>
  <c r="AC68" i="22"/>
  <c r="AA107" i="22"/>
  <c r="AA220" i="22"/>
  <c r="X8" i="22"/>
  <c r="X106" i="22"/>
  <c r="W75" i="22"/>
  <c r="W5" i="22"/>
  <c r="AF18" i="22"/>
  <c r="AE72" i="22"/>
  <c r="AE8" i="22"/>
  <c r="Z56" i="22"/>
  <c r="AD23" i="22"/>
  <c r="AB74" i="22"/>
  <c r="X95" i="22"/>
  <c r="X185" i="22"/>
  <c r="X76" i="22"/>
  <c r="X177" i="22"/>
  <c r="X175" i="22"/>
  <c r="X40" i="22"/>
  <c r="X211" i="22"/>
  <c r="X206" i="22"/>
  <c r="X114" i="22"/>
  <c r="X47" i="22"/>
  <c r="X25" i="22"/>
  <c r="X197" i="22"/>
  <c r="W4" i="22"/>
  <c r="W172" i="22"/>
  <c r="W11" i="22"/>
  <c r="W119" i="22"/>
  <c r="W226" i="22"/>
  <c r="W20" i="22"/>
  <c r="W50" i="22"/>
  <c r="W100" i="22"/>
  <c r="W10" i="22"/>
  <c r="W60" i="22"/>
  <c r="W78" i="22"/>
  <c r="W19" i="22"/>
  <c r="AF201" i="22"/>
  <c r="AF10" i="22"/>
  <c r="AF177" i="22"/>
  <c r="AF218" i="22"/>
  <c r="AF80" i="22"/>
  <c r="AF114" i="22"/>
  <c r="AF120" i="22"/>
  <c r="AF220" i="22"/>
  <c r="AF113" i="22"/>
  <c r="AF58" i="22"/>
  <c r="AE215" i="22"/>
  <c r="AE224" i="22"/>
  <c r="AE103" i="22"/>
  <c r="AE120" i="22"/>
  <c r="AE24" i="22"/>
  <c r="AE60" i="22"/>
  <c r="AE51" i="22"/>
  <c r="AE79" i="22"/>
  <c r="AE75" i="22"/>
  <c r="AE71" i="22"/>
  <c r="Z24" i="22"/>
  <c r="Z180" i="22"/>
  <c r="Z41" i="22"/>
  <c r="Z217" i="22"/>
  <c r="Z222" i="22"/>
  <c r="Z55" i="22"/>
  <c r="Z74" i="22"/>
  <c r="Z214" i="22"/>
  <c r="Z48" i="22"/>
  <c r="Z111" i="22"/>
  <c r="Z102" i="22"/>
  <c r="Z47" i="22"/>
  <c r="AD66" i="22"/>
  <c r="AD197" i="22"/>
  <c r="AD24" i="22"/>
  <c r="AD190" i="22"/>
  <c r="AD93" i="22"/>
  <c r="AD179" i="22"/>
  <c r="AD99" i="22"/>
  <c r="AD219" i="22"/>
  <c r="AD58" i="22"/>
  <c r="AD204" i="22"/>
  <c r="AD20" i="22"/>
  <c r="AD214" i="22"/>
  <c r="AD12" i="22"/>
  <c r="AB24" i="22"/>
  <c r="AB198" i="22"/>
  <c r="AB95" i="22"/>
  <c r="AB175" i="22"/>
  <c r="AB7" i="22"/>
  <c r="AB220" i="22"/>
  <c r="AB185" i="22"/>
  <c r="AB189" i="22"/>
  <c r="AB12" i="22"/>
  <c r="AB9" i="22"/>
  <c r="AC9" i="22"/>
  <c r="AC66" i="22"/>
  <c r="AC118" i="22"/>
  <c r="AC115" i="22"/>
  <c r="AC11" i="22"/>
  <c r="AC90" i="22"/>
  <c r="AC50" i="22"/>
  <c r="AC80" i="22"/>
  <c r="AC61" i="22"/>
  <c r="AC216" i="22"/>
  <c r="AC175" i="22"/>
  <c r="AC122" i="22"/>
  <c r="AC194" i="22"/>
  <c r="AC18" i="22"/>
  <c r="AA179" i="22"/>
  <c r="AA103" i="22"/>
  <c r="AA199" i="22"/>
  <c r="AA213" i="22"/>
  <c r="AA44" i="22"/>
  <c r="AA119" i="22"/>
  <c r="AA80" i="22"/>
  <c r="AA66" i="22"/>
  <c r="W198" i="22"/>
  <c r="AF5" i="22"/>
  <c r="AE43" i="22"/>
  <c r="AE4" i="22"/>
  <c r="AB91" i="22"/>
  <c r="X7" i="22"/>
  <c r="X71" i="22"/>
  <c r="X189" i="22"/>
  <c r="X79" i="22"/>
  <c r="X187" i="22"/>
  <c r="X223" i="22"/>
  <c r="X208" i="22"/>
  <c r="X176" i="22"/>
  <c r="X102" i="22"/>
  <c r="X55" i="22"/>
  <c r="X57" i="22"/>
  <c r="X4" i="22"/>
  <c r="X190" i="22"/>
  <c r="W201" i="22"/>
  <c r="W181" i="22"/>
  <c r="W53" i="22"/>
  <c r="W101" i="22"/>
  <c r="W187" i="22"/>
  <c r="W49" i="22"/>
  <c r="W87" i="22"/>
  <c r="W48" i="22"/>
  <c r="W56" i="22"/>
  <c r="W121" i="22"/>
  <c r="W217" i="22"/>
  <c r="W52" i="22"/>
  <c r="AF217" i="22"/>
  <c r="AF19" i="22"/>
  <c r="AF68" i="22"/>
  <c r="AF192" i="22"/>
  <c r="AF221" i="22"/>
  <c r="AF17" i="22"/>
  <c r="AF102" i="22"/>
  <c r="AF7" i="22"/>
  <c r="AF178" i="22"/>
  <c r="AF60" i="22"/>
  <c r="AE92" i="22"/>
  <c r="AE49" i="22"/>
  <c r="AE211" i="22"/>
  <c r="AE7" i="22"/>
  <c r="AE93" i="22"/>
  <c r="AE226" i="22"/>
  <c r="AE11" i="22"/>
  <c r="AE102" i="22"/>
  <c r="AE87" i="22"/>
  <c r="AE207" i="22"/>
  <c r="AE70" i="22"/>
  <c r="AE100" i="22"/>
  <c r="AE201" i="22"/>
  <c r="AE53" i="22"/>
  <c r="Z7" i="22"/>
  <c r="Z202" i="22"/>
  <c r="Z61" i="22"/>
  <c r="Z197" i="22"/>
  <c r="Z60" i="22"/>
  <c r="Z212" i="22"/>
  <c r="Z198" i="22"/>
  <c r="Z101" i="22"/>
  <c r="Z119" i="22"/>
  <c r="AD13" i="22"/>
  <c r="AD74" i="22"/>
  <c r="AD71" i="22"/>
  <c r="AD53" i="22"/>
  <c r="AD206" i="22"/>
  <c r="AD187" i="22"/>
  <c r="AD180" i="22"/>
  <c r="AD221" i="22"/>
  <c r="AD62" i="22"/>
  <c r="AD90" i="22"/>
  <c r="AD188" i="22"/>
  <c r="AD194" i="22"/>
  <c r="AB19" i="22"/>
  <c r="AB66" i="22"/>
  <c r="AB197" i="22"/>
  <c r="AB118" i="22"/>
  <c r="AB100" i="22"/>
  <c r="AB224" i="22"/>
  <c r="AB90" i="22"/>
  <c r="AB200" i="22"/>
  <c r="AB43" i="22"/>
  <c r="AB79" i="22"/>
  <c r="AB216" i="22"/>
  <c r="AB21" i="22"/>
  <c r="AC21" i="22"/>
  <c r="AC24" i="22"/>
  <c r="AC179" i="22"/>
  <c r="AC41" i="22"/>
  <c r="AC173" i="22"/>
  <c r="AC22" i="22"/>
  <c r="AC71" i="22"/>
  <c r="AC121" i="22"/>
  <c r="AC190" i="22"/>
  <c r="AC43" i="22"/>
  <c r="AC55" i="22"/>
  <c r="AC217" i="22"/>
  <c r="AA200" i="22"/>
  <c r="AA178" i="22"/>
  <c r="AA94" i="22"/>
  <c r="AA104" i="22"/>
  <c r="AA121" i="22"/>
  <c r="AA12" i="22"/>
  <c r="AA48" i="22"/>
  <c r="AA92" i="22"/>
  <c r="X122" i="22"/>
  <c r="X59" i="22"/>
  <c r="W26" i="22"/>
  <c r="W177" i="22"/>
  <c r="AF176" i="22"/>
  <c r="AF48" i="22"/>
  <c r="AE122" i="22"/>
  <c r="Z80" i="22"/>
  <c r="AD111" i="22"/>
  <c r="AD185" i="22"/>
  <c r="X113" i="22"/>
  <c r="X77" i="22"/>
  <c r="X51" i="22"/>
  <c r="X220" i="22"/>
  <c r="X94" i="22"/>
  <c r="X202" i="22"/>
  <c r="X218" i="22"/>
  <c r="X80" i="22"/>
  <c r="X69" i="22"/>
  <c r="X64" i="22"/>
  <c r="X18" i="22"/>
  <c r="X215" i="22"/>
  <c r="W210" i="22"/>
  <c r="W39" i="22"/>
  <c r="W115" i="22"/>
  <c r="W122" i="22"/>
  <c r="W178" i="22"/>
  <c r="W114" i="22"/>
  <c r="W41" i="22"/>
  <c r="W120" i="22"/>
  <c r="W220" i="22"/>
  <c r="W80" i="22"/>
  <c r="W57" i="22"/>
  <c r="AF115" i="22"/>
  <c r="AF191" i="22"/>
  <c r="AF119" i="22"/>
  <c r="AF174" i="22"/>
  <c r="AF71" i="22"/>
  <c r="AF74" i="22"/>
  <c r="AF57" i="22"/>
  <c r="AE13" i="22"/>
  <c r="AE47" i="22"/>
  <c r="AE185" i="22"/>
  <c r="AE218" i="22"/>
  <c r="AE50" i="22"/>
  <c r="AE105" i="22"/>
  <c r="AE225" i="22"/>
  <c r="AE178" i="22"/>
  <c r="AE41" i="22"/>
  <c r="AE104" i="22"/>
  <c r="Z92" i="22"/>
  <c r="Z206" i="22"/>
  <c r="Z211" i="22"/>
  <c r="Z194" i="22"/>
  <c r="Z216" i="22"/>
  <c r="Z12" i="22"/>
  <c r="Z89" i="22"/>
  <c r="Z208" i="22"/>
  <c r="Z4" i="22"/>
  <c r="Z91" i="22"/>
  <c r="Z177" i="22"/>
  <c r="AD79" i="22"/>
  <c r="AD202" i="22"/>
  <c r="AD175" i="22"/>
  <c r="AD4" i="22"/>
  <c r="AD44" i="22"/>
  <c r="AD91" i="22"/>
  <c r="AD216" i="22"/>
  <c r="AD104" i="22"/>
  <c r="AD19" i="22"/>
  <c r="AD211" i="22"/>
  <c r="AD217" i="22"/>
  <c r="AB6" i="22"/>
  <c r="AB204" i="22"/>
  <c r="AB120" i="22"/>
  <c r="AB201" i="22"/>
  <c r="AB20" i="22"/>
  <c r="AB205" i="22"/>
  <c r="AB25" i="22"/>
  <c r="AB89" i="22"/>
  <c r="AB180" i="22"/>
  <c r="AB64" i="22"/>
  <c r="AB210" i="22"/>
  <c r="AB23" i="22"/>
  <c r="AC70" i="22"/>
  <c r="AC46" i="22"/>
  <c r="AC102" i="22"/>
  <c r="AC107" i="22"/>
  <c r="AC191" i="22"/>
  <c r="AC200" i="22"/>
  <c r="AC73" i="22"/>
  <c r="AC225" i="22"/>
  <c r="AC77" i="22"/>
  <c r="AC57" i="22"/>
  <c r="AC120" i="22"/>
  <c r="AC201" i="22"/>
  <c r="AC40" i="22"/>
  <c r="AA177" i="22"/>
  <c r="AA113" i="22"/>
  <c r="AA90" i="22"/>
  <c r="X62" i="22"/>
  <c r="X17" i="22"/>
  <c r="W89" i="22"/>
  <c r="AF11" i="22"/>
  <c r="AE205" i="22"/>
  <c r="AE56" i="22"/>
  <c r="AD5" i="22"/>
  <c r="AD92" i="22"/>
  <c r="AB223" i="22"/>
  <c r="AB111" i="22"/>
  <c r="X199" i="22"/>
  <c r="X22" i="22"/>
  <c r="X104" i="22"/>
  <c r="X112" i="22"/>
  <c r="X101" i="22"/>
  <c r="X121" i="22"/>
  <c r="X73" i="22"/>
  <c r="X181" i="22"/>
  <c r="X120" i="22"/>
  <c r="W200" i="22"/>
  <c r="W70" i="22"/>
  <c r="W111" i="22"/>
  <c r="W214" i="22"/>
  <c r="W175" i="22"/>
  <c r="W188" i="22"/>
  <c r="AF92" i="22"/>
  <c r="AF49" i="22"/>
  <c r="AF4" i="22"/>
  <c r="AF91" i="22"/>
  <c r="AF188" i="22"/>
  <c r="AF70" i="22"/>
  <c r="AF103" i="22"/>
  <c r="AF104" i="22"/>
  <c r="AF106" i="22"/>
  <c r="AF187" i="22"/>
  <c r="AF90" i="22"/>
  <c r="AF190" i="22"/>
  <c r="AE10" i="22"/>
  <c r="AE112" i="22"/>
  <c r="AE80" i="22"/>
  <c r="AE180" i="22"/>
  <c r="AE25" i="22"/>
  <c r="AE89" i="22"/>
  <c r="AE113" i="22"/>
  <c r="AE202" i="22"/>
  <c r="AE175" i="22"/>
  <c r="AE20" i="22"/>
  <c r="Z10" i="22"/>
  <c r="Z87" i="22"/>
  <c r="Z221" i="22"/>
  <c r="Z18" i="22"/>
  <c r="Z94" i="22"/>
  <c r="Z107" i="22"/>
  <c r="Z224" i="22"/>
  <c r="Z210" i="22"/>
  <c r="Z59" i="22"/>
  <c r="Z120" i="22"/>
  <c r="Z176" i="22"/>
  <c r="Z58" i="22"/>
  <c r="Z179" i="22"/>
  <c r="Z26" i="22"/>
  <c r="AD199" i="22"/>
  <c r="AD189" i="22"/>
  <c r="AD101" i="22"/>
  <c r="AD22" i="22"/>
  <c r="AD59" i="22"/>
  <c r="AD94" i="22"/>
  <c r="AD203" i="22"/>
  <c r="AD69" i="22"/>
  <c r="AB69" i="22"/>
  <c r="AB176" i="22"/>
  <c r="AB76" i="22"/>
  <c r="AB214" i="22"/>
  <c r="AB44" i="22"/>
  <c r="AB93" i="22"/>
  <c r="AB59" i="22"/>
  <c r="AB73" i="22"/>
  <c r="AC26" i="22"/>
  <c r="AC212" i="22"/>
  <c r="AC93" i="22"/>
  <c r="AC103" i="22"/>
  <c r="AC111" i="22"/>
  <c r="AC89" i="22"/>
  <c r="AC209" i="22"/>
  <c r="AC219" i="22"/>
  <c r="AC4" i="22"/>
  <c r="AC180" i="22"/>
  <c r="AC7" i="22"/>
  <c r="AC101" i="22"/>
  <c r="AA46" i="22"/>
  <c r="AA19" i="22"/>
  <c r="AA218" i="22"/>
  <c r="AA79" i="22"/>
  <c r="AA211" i="22"/>
  <c r="AA193" i="22"/>
  <c r="AA95" i="22"/>
  <c r="AA105" i="22"/>
  <c r="AA64" i="22"/>
  <c r="AA73" i="22"/>
  <c r="AA100" i="22"/>
  <c r="AA216" i="22"/>
  <c r="AA57" i="22"/>
  <c r="AA75" i="22"/>
  <c r="AA106" i="22"/>
  <c r="AA197" i="22"/>
  <c r="AA42" i="22"/>
  <c r="X224" i="22"/>
  <c r="W190" i="22"/>
  <c r="W180" i="22"/>
  <c r="AF51" i="22"/>
  <c r="AF219" i="22"/>
  <c r="AE209" i="22"/>
  <c r="AE210" i="22"/>
  <c r="Z112" i="22"/>
  <c r="Z104" i="22"/>
  <c r="AB57" i="22"/>
  <c r="AB70" i="22"/>
  <c r="AC78" i="22"/>
  <c r="AA172" i="22"/>
  <c r="AC67" i="22"/>
  <c r="AA202" i="22"/>
  <c r="AC187" i="22"/>
  <c r="AA173" i="22"/>
  <c r="AC64" i="22"/>
  <c r="AA118" i="22"/>
  <c r="AC189" i="22"/>
  <c r="AC95" i="22"/>
  <c r="AA188" i="22"/>
  <c r="AC60" i="22"/>
  <c r="AA62" i="22"/>
  <c r="AC223" i="22"/>
  <c r="AA176" i="22"/>
  <c r="AC19" i="22"/>
  <c r="AA24" i="22"/>
  <c r="AA120" i="22"/>
  <c r="AA5" i="22"/>
  <c r="AC221" i="22"/>
  <c r="AC17" i="22"/>
  <c r="AA18" i="22"/>
  <c r="AE116" i="20" l="1"/>
  <c r="AE195" i="13"/>
  <c r="AB116" i="22"/>
  <c r="AD116" i="20"/>
  <c r="AC116" i="22"/>
  <c r="X123" i="20"/>
  <c r="W116" i="22"/>
  <c r="X27" i="13"/>
  <c r="AF116" i="13"/>
  <c r="AB45" i="13"/>
  <c r="AA183" i="13"/>
  <c r="AF45" i="22"/>
  <c r="AC123" i="6"/>
  <c r="Y195" i="22"/>
  <c r="W45" i="20"/>
  <c r="W45" i="6"/>
  <c r="X116" i="13"/>
  <c r="X45" i="13"/>
  <c r="AD195" i="22"/>
  <c r="AA108" i="20"/>
  <c r="X14" i="22"/>
  <c r="Z183" i="22"/>
  <c r="Z123" i="22"/>
  <c r="AD123" i="22"/>
  <c r="AG116" i="22"/>
  <c r="AD116" i="22"/>
  <c r="AA45" i="22"/>
  <c r="AG27" i="20"/>
  <c r="AF227" i="20"/>
  <c r="AG116" i="20"/>
  <c r="AC116" i="20"/>
  <c r="AG108" i="20"/>
  <c r="Z27" i="20"/>
  <c r="AB227" i="13"/>
  <c r="AD195" i="13"/>
  <c r="AG195" i="13"/>
  <c r="AC183" i="13"/>
  <c r="Z123" i="13"/>
  <c r="AB116" i="13"/>
  <c r="Y108" i="6"/>
  <c r="W108" i="13"/>
  <c r="AC108" i="6"/>
  <c r="X108" i="13"/>
  <c r="AB96" i="6"/>
  <c r="AF96" i="6"/>
  <c r="AD27" i="6"/>
  <c r="AF27" i="6"/>
  <c r="AC45" i="13"/>
  <c r="AD123" i="20"/>
  <c r="AA123" i="22"/>
  <c r="AA96" i="22"/>
  <c r="AD82" i="22"/>
  <c r="AE116" i="22"/>
  <c r="AC96" i="22"/>
  <c r="AB27" i="22"/>
  <c r="Z45" i="22"/>
  <c r="AE123" i="22"/>
  <c r="AA14" i="22"/>
  <c r="AG27" i="13"/>
  <c r="AC27" i="20"/>
  <c r="X116" i="20"/>
  <c r="W123" i="20"/>
  <c r="AC195" i="20"/>
  <c r="X108" i="20"/>
  <c r="AB116" i="20"/>
  <c r="AF45" i="20"/>
  <c r="Z123" i="20"/>
  <c r="AB96" i="20"/>
  <c r="AF116" i="20"/>
  <c r="AE14" i="20"/>
  <c r="AB14" i="6"/>
  <c r="AA45" i="6"/>
  <c r="AF82" i="13"/>
  <c r="AD45" i="6"/>
  <c r="AB123" i="6"/>
  <c r="AB14" i="13"/>
  <c r="AD14" i="6"/>
  <c r="AA96" i="6"/>
  <c r="Y183" i="6"/>
  <c r="AC45" i="6"/>
  <c r="AC14" i="13"/>
  <c r="AB195" i="6"/>
  <c r="Z195" i="13"/>
  <c r="Y14" i="13"/>
  <c r="AG123" i="6"/>
  <c r="AG14" i="20"/>
  <c r="AG82" i="22"/>
  <c r="Z227" i="22"/>
  <c r="AF108" i="6"/>
  <c r="AA195" i="13"/>
  <c r="AE45" i="13"/>
  <c r="AG96" i="6"/>
  <c r="AC108" i="20"/>
  <c r="AA82" i="22"/>
  <c r="Z96" i="22"/>
  <c r="AE195" i="22"/>
  <c r="AD108" i="22"/>
  <c r="AD183" i="22"/>
  <c r="X82" i="22"/>
  <c r="AE82" i="22"/>
  <c r="W227" i="22"/>
  <c r="AF108" i="22"/>
  <c r="AC27" i="13"/>
  <c r="AF27" i="13"/>
  <c r="AB27" i="13"/>
  <c r="AF27" i="20"/>
  <c r="AA82" i="20"/>
  <c r="X14" i="20"/>
  <c r="AF195" i="20"/>
  <c r="AD82" i="20"/>
  <c r="Z96" i="20"/>
  <c r="AB227" i="20"/>
  <c r="X27" i="6"/>
  <c r="Y14" i="20"/>
  <c r="Y227" i="20"/>
  <c r="Y27" i="20"/>
  <c r="Z96" i="6"/>
  <c r="X183" i="6"/>
  <c r="AE227" i="6"/>
  <c r="AF183" i="6"/>
  <c r="Z183" i="6"/>
  <c r="W82" i="6"/>
  <c r="Y227" i="13"/>
  <c r="AB82" i="6"/>
  <c r="AD82" i="6"/>
  <c r="AA123" i="13"/>
  <c r="AB96" i="13"/>
  <c r="AF123" i="13"/>
  <c r="AA14" i="6"/>
  <c r="AC96" i="13"/>
  <c r="AC14" i="6"/>
  <c r="AA227" i="13"/>
  <c r="AF96" i="13"/>
  <c r="X14" i="6"/>
  <c r="AE14" i="6"/>
  <c r="Z227" i="13"/>
  <c r="AC116" i="13"/>
  <c r="AG14" i="13"/>
  <c r="W82" i="22"/>
  <c r="X27" i="22"/>
  <c r="W183" i="22"/>
  <c r="X195" i="22"/>
  <c r="AF195" i="22"/>
  <c r="AF82" i="22"/>
  <c r="Z82" i="22"/>
  <c r="AB183" i="22"/>
  <c r="X116" i="22"/>
  <c r="X195" i="20"/>
  <c r="AD195" i="20"/>
  <c r="X45" i="20"/>
  <c r="AB123" i="20"/>
  <c r="W116" i="20"/>
  <c r="AC45" i="20"/>
  <c r="AF14" i="20"/>
  <c r="AF96" i="20"/>
  <c r="AE227" i="20"/>
  <c r="AE45" i="20"/>
  <c r="AG27" i="6"/>
  <c r="AC27" i="6"/>
  <c r="X108" i="6"/>
  <c r="X123" i="6"/>
  <c r="AB27" i="6"/>
  <c r="AF108" i="13"/>
  <c r="AA14" i="13"/>
  <c r="AA116" i="13"/>
  <c r="AA183" i="6"/>
  <c r="AE123" i="13"/>
  <c r="Y123" i="13"/>
  <c r="Y96" i="6"/>
  <c r="AG45" i="13"/>
  <c r="AD45" i="13"/>
  <c r="AB195" i="13"/>
  <c r="AC227" i="13"/>
  <c r="Z14" i="13"/>
  <c r="Y45" i="13"/>
  <c r="AD227" i="13"/>
  <c r="AG96" i="20"/>
  <c r="AG14" i="22"/>
  <c r="AD14" i="22"/>
  <c r="AB123" i="22"/>
  <c r="AB195" i="22"/>
  <c r="W14" i="22"/>
  <c r="AD27" i="22"/>
  <c r="AC45" i="22"/>
  <c r="AD96" i="22"/>
  <c r="AA108" i="22"/>
  <c r="W123" i="22"/>
  <c r="AE27" i="13"/>
  <c r="W227" i="20"/>
  <c r="AE123" i="20"/>
  <c r="AF183" i="20"/>
  <c r="Y227" i="22"/>
  <c r="X227" i="20"/>
  <c r="AA45" i="20"/>
  <c r="Y45" i="22"/>
  <c r="AC14" i="20"/>
  <c r="Y123" i="22"/>
  <c r="X82" i="6"/>
  <c r="AE96" i="6"/>
  <c r="X195" i="6"/>
  <c r="AD108" i="6"/>
  <c r="AB108" i="6"/>
  <c r="Y195" i="6"/>
  <c r="Y116" i="6"/>
  <c r="AD195" i="6"/>
  <c r="AD116" i="6"/>
  <c r="AD183" i="6"/>
  <c r="AC82" i="6"/>
  <c r="AD116" i="13"/>
  <c r="AE82" i="13"/>
  <c r="AC195" i="13"/>
  <c r="Y82" i="13"/>
  <c r="AE108" i="13"/>
  <c r="X227" i="13"/>
  <c r="AG195" i="6"/>
  <c r="AG116" i="6"/>
  <c r="AG227" i="20"/>
  <c r="AG123" i="20"/>
  <c r="AB227" i="22"/>
  <c r="X227" i="22"/>
  <c r="W27" i="22"/>
  <c r="AD45" i="22"/>
  <c r="AB96" i="22"/>
  <c r="AF96" i="22"/>
  <c r="Y183" i="22"/>
  <c r="AA123" i="20"/>
  <c r="AD14" i="20"/>
  <c r="Y27" i="13"/>
  <c r="AA195" i="20"/>
  <c r="AE183" i="20"/>
  <c r="Y82" i="22"/>
  <c r="AA116" i="20"/>
  <c r="Y108" i="20"/>
  <c r="X227" i="6"/>
  <c r="Y123" i="6"/>
  <c r="AE82" i="6"/>
  <c r="AA116" i="6"/>
  <c r="AC96" i="6"/>
  <c r="Y227" i="6"/>
  <c r="AD123" i="6"/>
  <c r="AG108" i="13"/>
  <c r="Z82" i="13"/>
  <c r="AG183" i="6"/>
  <c r="AG82" i="6"/>
  <c r="AG183" i="13"/>
  <c r="Z108" i="20"/>
  <c r="AC14" i="22"/>
  <c r="AB14" i="22"/>
  <c r="W108" i="22"/>
  <c r="AE108" i="22"/>
  <c r="AC227" i="22"/>
  <c r="Z27" i="22"/>
  <c r="AF183" i="22"/>
  <c r="AA96" i="20"/>
  <c r="AE96" i="20"/>
  <c r="AD108" i="20"/>
  <c r="Y14" i="22"/>
  <c r="W195" i="20"/>
  <c r="AC123" i="20"/>
  <c r="Z183" i="20"/>
  <c r="Y27" i="22"/>
  <c r="Z227" i="20"/>
  <c r="AA183" i="20"/>
  <c r="AE116" i="6"/>
  <c r="AE108" i="6"/>
  <c r="Z123" i="6"/>
  <c r="AB183" i="6"/>
  <c r="AF14" i="13"/>
  <c r="AF123" i="6"/>
  <c r="W14" i="6"/>
  <c r="W183" i="13"/>
  <c r="Z45" i="13"/>
  <c r="AG82" i="13"/>
  <c r="Y96" i="13"/>
  <c r="AD123" i="13"/>
  <c r="W227" i="13"/>
  <c r="AG108" i="6"/>
  <c r="AG14" i="6"/>
  <c r="AG195" i="20"/>
  <c r="AG227" i="22"/>
  <c r="AE82" i="20"/>
  <c r="AA183" i="22"/>
  <c r="AC82" i="22"/>
  <c r="AD227" i="22"/>
  <c r="AE183" i="22"/>
  <c r="AE45" i="22"/>
  <c r="X45" i="22"/>
  <c r="X108" i="22"/>
  <c r="W82" i="20"/>
  <c r="W27" i="13"/>
  <c r="AF123" i="20"/>
  <c r="AF82" i="20"/>
  <c r="Y116" i="22"/>
  <c r="AC183" i="20"/>
  <c r="AD27" i="20"/>
  <c r="AA27" i="20"/>
  <c r="AE195" i="20"/>
  <c r="Z82" i="20"/>
  <c r="Y116" i="20"/>
  <c r="Y123" i="20"/>
  <c r="Z14" i="6"/>
  <c r="Z45" i="6"/>
  <c r="AE195" i="6"/>
  <c r="Z227" i="6"/>
  <c r="Y82" i="6"/>
  <c r="AF45" i="6"/>
  <c r="AB227" i="6"/>
  <c r="AB82" i="13"/>
  <c r="AB116" i="6"/>
  <c r="W108" i="6"/>
  <c r="AF183" i="13"/>
  <c r="Z183" i="13"/>
  <c r="AF195" i="6"/>
  <c r="W45" i="13"/>
  <c r="X195" i="13"/>
  <c r="AC123" i="13"/>
  <c r="AF195" i="13"/>
  <c r="Z108" i="13"/>
  <c r="W96" i="6"/>
  <c r="AG123" i="13"/>
  <c r="AB123" i="13"/>
  <c r="X14" i="13"/>
  <c r="AE14" i="13"/>
  <c r="W14" i="13"/>
  <c r="AD82" i="13"/>
  <c r="Y108" i="13"/>
  <c r="X183" i="13"/>
  <c r="W123" i="13"/>
  <c r="AF14" i="6"/>
  <c r="AG183" i="20"/>
  <c r="AG123" i="22"/>
  <c r="AG96" i="22"/>
  <c r="AC123" i="22"/>
  <c r="AF14" i="22"/>
  <c r="X183" i="22"/>
  <c r="AF116" i="22"/>
  <c r="AA116" i="22"/>
  <c r="AE27" i="22"/>
  <c r="AF227" i="22"/>
  <c r="W108" i="20"/>
  <c r="W27" i="20"/>
  <c r="AC227" i="20"/>
  <c r="AD183" i="20"/>
  <c r="Z14" i="20"/>
  <c r="AD227" i="20"/>
  <c r="Z27" i="6"/>
  <c r="Y45" i="20"/>
  <c r="Z108" i="6"/>
  <c r="Y14" i="6"/>
  <c r="W195" i="13"/>
  <c r="AF116" i="6"/>
  <c r="W227" i="6"/>
  <c r="AD96" i="13"/>
  <c r="Z116" i="13"/>
  <c r="AA108" i="6"/>
  <c r="AF227" i="13"/>
  <c r="AG96" i="13"/>
  <c r="X82" i="13"/>
  <c r="W96" i="13"/>
  <c r="Y183" i="13"/>
  <c r="AC108" i="13"/>
  <c r="AG45" i="6"/>
  <c r="AG227" i="6"/>
  <c r="AG108" i="22"/>
  <c r="W45" i="22"/>
  <c r="AE14" i="22"/>
  <c r="AF123" i="22"/>
  <c r="X123" i="22"/>
  <c r="AC108" i="22"/>
  <c r="AA27" i="22"/>
  <c r="AC195" i="22"/>
  <c r="X96" i="20"/>
  <c r="AA14" i="20"/>
  <c r="AB14" i="20"/>
  <c r="AB108" i="20"/>
  <c r="Y96" i="22"/>
  <c r="Z116" i="20"/>
  <c r="AA227" i="20"/>
  <c r="AE183" i="6"/>
  <c r="X116" i="6"/>
  <c r="Z195" i="6"/>
  <c r="AA82" i="6"/>
  <c r="AB183" i="13"/>
  <c r="W116" i="6"/>
  <c r="W195" i="6"/>
  <c r="Y116" i="13"/>
  <c r="AA123" i="6"/>
  <c r="AA227" i="6"/>
  <c r="AC183" i="6"/>
  <c r="AD108" i="13"/>
  <c r="AA82" i="13"/>
  <c r="AB108" i="13"/>
  <c r="AE116" i="13"/>
  <c r="AE27" i="6"/>
  <c r="AG227" i="13"/>
  <c r="AG195" i="22"/>
  <c r="AC27" i="22"/>
  <c r="Z14" i="22"/>
  <c r="AE96" i="22"/>
  <c r="W96" i="22"/>
  <c r="AB45" i="22"/>
  <c r="AB82" i="22"/>
  <c r="Z195" i="22"/>
  <c r="W195" i="22"/>
  <c r="X96" i="22"/>
  <c r="AA27" i="13"/>
  <c r="AB27" i="20"/>
  <c r="AD45" i="20"/>
  <c r="AC82" i="20"/>
  <c r="AD96" i="20"/>
  <c r="AB183" i="20"/>
  <c r="AE27" i="20"/>
  <c r="W96" i="20"/>
  <c r="AB45" i="20"/>
  <c r="W27" i="6"/>
  <c r="Y195" i="20"/>
  <c r="X96" i="6"/>
  <c r="Z116" i="6"/>
  <c r="X45" i="6"/>
  <c r="AA195" i="6"/>
  <c r="AA108" i="13"/>
  <c r="W82" i="13"/>
  <c r="AC116" i="6"/>
  <c r="Z27" i="13"/>
  <c r="AD96" i="6"/>
  <c r="AC195" i="6"/>
  <c r="AD183" i="13"/>
  <c r="AE183" i="13"/>
  <c r="AE96" i="13"/>
  <c r="Y195" i="13"/>
  <c r="AG82" i="20"/>
  <c r="AG45" i="20"/>
  <c r="AG27" i="22"/>
  <c r="AG183" i="22"/>
  <c r="AB82" i="20"/>
  <c r="AA227" i="22"/>
  <c r="AF27" i="22"/>
  <c r="Z116" i="22"/>
  <c r="AB108" i="22"/>
  <c r="AE227" i="22"/>
  <c r="AA195" i="22"/>
  <c r="AC183" i="22"/>
  <c r="Z108" i="22"/>
  <c r="X82" i="20"/>
  <c r="X183" i="20"/>
  <c r="AD27" i="13"/>
  <c r="X27" i="20"/>
  <c r="AB195" i="20"/>
  <c r="Z45" i="20"/>
  <c r="Y108" i="22"/>
  <c r="W183" i="20"/>
  <c r="Z195" i="20"/>
  <c r="W14" i="20"/>
  <c r="AE108" i="20"/>
  <c r="AC96" i="20"/>
  <c r="AF108" i="20"/>
  <c r="AA27" i="6"/>
  <c r="Y27" i="6"/>
  <c r="Y96" i="20"/>
  <c r="Y183" i="20"/>
  <c r="Y82" i="20"/>
  <c r="AF227" i="6"/>
  <c r="AE123" i="6"/>
  <c r="W123" i="6"/>
  <c r="W183" i="6"/>
  <c r="AE45" i="6"/>
  <c r="Z82" i="6"/>
  <c r="AE227" i="13"/>
  <c r="Y45" i="6"/>
  <c r="AF82" i="6"/>
  <c r="AB45" i="6"/>
  <c r="AA96" i="13"/>
  <c r="W116" i="13"/>
  <c r="AD227" i="6"/>
  <c r="AC227" i="6"/>
  <c r="Z96" i="13"/>
  <c r="AC82" i="13"/>
  <c r="AF45" i="13"/>
  <c r="X96" i="13"/>
  <c r="AA45" i="13"/>
  <c r="X123" i="13"/>
  <c r="AD14" i="13"/>
  <c r="AG116" i="13"/>
  <c r="AG45" i="22"/>
  <c r="J236" i="20" l="1"/>
  <c r="K236" i="20"/>
  <c r="L236" i="22"/>
  <c r="O236" i="13"/>
  <c r="I237" i="13"/>
  <c r="O237" i="22"/>
  <c r="I237" i="20"/>
  <c r="F236" i="20"/>
  <c r="M237" i="13"/>
  <c r="P236" i="6"/>
  <c r="J237" i="6"/>
  <c r="O236" i="22"/>
  <c r="M236" i="22"/>
  <c r="M237" i="22"/>
  <c r="I236" i="13"/>
  <c r="I236" i="20"/>
  <c r="P237" i="20"/>
  <c r="K236" i="13"/>
  <c r="G237" i="13"/>
  <c r="M236" i="13"/>
  <c r="M237" i="6"/>
  <c r="O237" i="6"/>
  <c r="N237" i="20"/>
  <c r="P236" i="13"/>
  <c r="I237" i="6"/>
  <c r="O236" i="6"/>
  <c r="O237" i="20"/>
  <c r="L236" i="6"/>
  <c r="P236" i="20"/>
  <c r="F237" i="20"/>
  <c r="J237" i="20"/>
  <c r="K236" i="22"/>
  <c r="P237" i="6"/>
  <c r="J236" i="6"/>
  <c r="H236" i="13"/>
  <c r="M237" i="20"/>
  <c r="F237" i="22"/>
  <c r="F236" i="22"/>
  <c r="O236" i="20"/>
  <c r="G236" i="22"/>
  <c r="L237" i="20"/>
  <c r="F237" i="13"/>
  <c r="P236" i="22"/>
  <c r="K236" i="6"/>
  <c r="P237" i="13"/>
  <c r="G237" i="20"/>
  <c r="F237" i="6"/>
  <c r="F236" i="13"/>
  <c r="I236" i="6"/>
  <c r="J236" i="13"/>
  <c r="H237" i="20"/>
  <c r="N236" i="13"/>
  <c r="H236" i="22"/>
  <c r="K237" i="13"/>
  <c r="L236" i="13"/>
  <c r="J236" i="22"/>
  <c r="H237" i="6"/>
  <c r="I236" i="22"/>
  <c r="G236" i="13"/>
  <c r="H237" i="13"/>
  <c r="L236" i="20"/>
  <c r="H236" i="20"/>
  <c r="O237" i="13"/>
  <c r="I237" i="22"/>
  <c r="N236" i="6"/>
  <c r="G237" i="6"/>
  <c r="L237" i="13"/>
  <c r="J237" i="13"/>
  <c r="L237" i="22"/>
  <c r="H236" i="6"/>
  <c r="N237" i="22"/>
  <c r="F236" i="6"/>
  <c r="H237" i="22"/>
  <c r="K237" i="6"/>
  <c r="G236" i="6"/>
  <c r="K237" i="22"/>
  <c r="N237" i="6"/>
  <c r="N236" i="22"/>
  <c r="G237" i="22"/>
  <c r="M236" i="6"/>
  <c r="N236" i="20"/>
  <c r="L237" i="6"/>
  <c r="P237" i="22"/>
  <c r="K237" i="20"/>
  <c r="J237" i="22"/>
  <c r="M236" i="20"/>
  <c r="N237" i="13"/>
  <c r="G236" i="20"/>
  <c r="J238" i="20" l="1"/>
  <c r="J127" i="20" s="1"/>
  <c r="J130" i="20" s="1"/>
  <c r="K238" i="20"/>
  <c r="K127" i="20" s="1"/>
  <c r="K130" i="20" s="1"/>
  <c r="L238" i="22"/>
  <c r="L127" i="22" s="1"/>
  <c r="L130" i="22" s="1"/>
  <c r="O238" i="13"/>
  <c r="O127" i="13" s="1"/>
  <c r="F238" i="20"/>
  <c r="F127" i="20" s="1"/>
  <c r="F130" i="20" s="1"/>
  <c r="O238" i="22"/>
  <c r="O127" i="22" s="1"/>
  <c r="O130" i="22" s="1"/>
  <c r="I238" i="20"/>
  <c r="I127" i="20" s="1"/>
  <c r="I130" i="20" s="1"/>
  <c r="P238" i="6"/>
  <c r="P127" i="6" s="1"/>
  <c r="P130" i="6" s="1"/>
  <c r="P143" i="6" s="1"/>
  <c r="I238" i="13"/>
  <c r="I127" i="13" s="1"/>
  <c r="M238" i="13"/>
  <c r="M127" i="13" s="1"/>
  <c r="J238" i="6"/>
  <c r="J127" i="6" s="1"/>
  <c r="J130" i="6" s="1"/>
  <c r="J143" i="6" s="1"/>
  <c r="K238" i="13"/>
  <c r="K127" i="13" s="1"/>
  <c r="G238" i="13"/>
  <c r="G127" i="13" s="1"/>
  <c r="G238" i="6"/>
  <c r="G127" i="6" s="1"/>
  <c r="G130" i="6" s="1"/>
  <c r="G143" i="6" s="1"/>
  <c r="H238" i="13"/>
  <c r="H127" i="13" s="1"/>
  <c r="M238" i="22"/>
  <c r="M127" i="22" s="1"/>
  <c r="M130" i="22" s="1"/>
  <c r="N238" i="22"/>
  <c r="N127" i="22" s="1"/>
  <c r="N130" i="22" s="1"/>
  <c r="F238" i="22"/>
  <c r="F127" i="22" s="1"/>
  <c r="F130" i="22" s="1"/>
  <c r="G238" i="22"/>
  <c r="G127" i="22" s="1"/>
  <c r="G130" i="22" s="1"/>
  <c r="M238" i="20"/>
  <c r="M127" i="20" s="1"/>
  <c r="M130" i="20" s="1"/>
  <c r="P238" i="20"/>
  <c r="P127" i="20" s="1"/>
  <c r="P130" i="20" s="1"/>
  <c r="H238" i="20"/>
  <c r="H127" i="20" s="1"/>
  <c r="H130" i="20" s="1"/>
  <c r="L238" i="20"/>
  <c r="L127" i="20" s="1"/>
  <c r="L130" i="20" s="1"/>
  <c r="G238" i="20"/>
  <c r="G127" i="20" s="1"/>
  <c r="G130" i="20" s="1"/>
  <c r="O238" i="20"/>
  <c r="O127" i="20" s="1"/>
  <c r="O130" i="20" s="1"/>
  <c r="M238" i="6"/>
  <c r="M127" i="6" s="1"/>
  <c r="M130" i="6" s="1"/>
  <c r="M143" i="6" s="1"/>
  <c r="P238" i="13"/>
  <c r="P127" i="13" s="1"/>
  <c r="O238" i="6"/>
  <c r="O127" i="6" s="1"/>
  <c r="O130" i="6" s="1"/>
  <c r="O143" i="6" s="1"/>
  <c r="L238" i="6"/>
  <c r="L127" i="6" s="1"/>
  <c r="L130" i="6" s="1"/>
  <c r="L143" i="6" s="1"/>
  <c r="N238" i="13"/>
  <c r="N127" i="13" s="1"/>
  <c r="L238" i="13"/>
  <c r="L127" i="13" s="1"/>
  <c r="K238" i="6"/>
  <c r="K127" i="6" s="1"/>
  <c r="K130" i="6" s="1"/>
  <c r="K143" i="6" s="1"/>
  <c r="N238" i="6"/>
  <c r="N127" i="6" s="1"/>
  <c r="N130" i="6" s="1"/>
  <c r="N143" i="6" s="1"/>
  <c r="J238" i="13"/>
  <c r="J127" i="13" s="1"/>
  <c r="F238" i="6"/>
  <c r="F127" i="6" s="1"/>
  <c r="F130" i="6" s="1"/>
  <c r="F143" i="6" s="1"/>
  <c r="I238" i="6"/>
  <c r="I127" i="6" s="1"/>
  <c r="I130" i="6" s="1"/>
  <c r="I143" i="6" s="1"/>
  <c r="P238" i="22"/>
  <c r="P127" i="22" s="1"/>
  <c r="P130" i="22" s="1"/>
  <c r="J238" i="22"/>
  <c r="J127" i="22" s="1"/>
  <c r="J130" i="22" s="1"/>
  <c r="F238" i="13"/>
  <c r="F127" i="13" s="1"/>
  <c r="L130" i="19" s="1"/>
  <c r="H238" i="22"/>
  <c r="H127" i="22" s="1"/>
  <c r="H130" i="22" s="1"/>
  <c r="N238" i="20"/>
  <c r="N127" i="20" s="1"/>
  <c r="N130" i="20" s="1"/>
  <c r="H238" i="6"/>
  <c r="H127" i="6" s="1"/>
  <c r="H130" i="6" s="1"/>
  <c r="H143" i="6" s="1"/>
  <c r="I238" i="22"/>
  <c r="I127" i="22" s="1"/>
  <c r="I130" i="22" s="1"/>
  <c r="K238" i="22"/>
  <c r="K127" i="22" s="1"/>
  <c r="K130" i="22" s="1"/>
  <c r="AE146" i="19" l="1"/>
  <c r="AE130" i="19"/>
  <c r="P127" i="16"/>
  <c r="AF130" i="19"/>
  <c r="M127" i="16"/>
  <c r="Z130" i="19"/>
  <c r="I127" i="16"/>
  <c r="R130" i="19"/>
  <c r="N131" i="9"/>
  <c r="AC130" i="19"/>
  <c r="S130" i="19"/>
  <c r="O130" i="19"/>
  <c r="O130" i="13"/>
  <c r="AD133" i="19" s="1"/>
  <c r="AD130" i="19"/>
  <c r="U130" i="19"/>
  <c r="L127" i="16"/>
  <c r="X130" i="19"/>
  <c r="H130" i="13"/>
  <c r="P133" i="19" s="1"/>
  <c r="P130" i="19"/>
  <c r="N127" i="16"/>
  <c r="AB130" i="19"/>
  <c r="L131" i="9"/>
  <c r="Y130" i="19"/>
  <c r="K130" i="19"/>
  <c r="M130" i="19"/>
  <c r="J130" i="13"/>
  <c r="T133" i="19" s="1"/>
  <c r="T130" i="19"/>
  <c r="G130" i="13"/>
  <c r="N133" i="19" s="1"/>
  <c r="N130" i="19"/>
  <c r="W130" i="19"/>
  <c r="H131" i="9"/>
  <c r="Q130" i="19"/>
  <c r="AA130" i="19"/>
  <c r="K127" i="16"/>
  <c r="V130" i="19"/>
  <c r="I128" i="21"/>
  <c r="J128" i="21"/>
  <c r="H131" i="23"/>
  <c r="M131" i="23"/>
  <c r="K131" i="23"/>
  <c r="G131" i="23"/>
  <c r="N131" i="23"/>
  <c r="L131" i="23"/>
  <c r="I131" i="23"/>
  <c r="H131" i="21"/>
  <c r="G143" i="20"/>
  <c r="F144" i="21" s="1"/>
  <c r="G131" i="21"/>
  <c r="E128" i="21"/>
  <c r="O127" i="16"/>
  <c r="O128" i="21"/>
  <c r="I128" i="9"/>
  <c r="I130" i="13"/>
  <c r="M130" i="13"/>
  <c r="G127" i="16"/>
  <c r="K130" i="13"/>
  <c r="H127" i="16"/>
  <c r="F131" i="23"/>
  <c r="E131" i="23"/>
  <c r="L131" i="21"/>
  <c r="N128" i="21"/>
  <c r="N128" i="9"/>
  <c r="L143" i="20"/>
  <c r="K144" i="21" s="1"/>
  <c r="L128" i="9"/>
  <c r="N130" i="13"/>
  <c r="P130" i="13"/>
  <c r="E128" i="9"/>
  <c r="L130" i="13"/>
  <c r="J127" i="16"/>
  <c r="G128" i="9"/>
  <c r="J131" i="21"/>
  <c r="F127" i="16"/>
  <c r="F130" i="13"/>
  <c r="L133" i="19" s="1"/>
  <c r="O131" i="21"/>
  <c r="P143" i="20"/>
  <c r="O144" i="21" s="1"/>
  <c r="N131" i="21"/>
  <c r="O143" i="20"/>
  <c r="N144" i="21" s="1"/>
  <c r="M128" i="21"/>
  <c r="J131" i="23"/>
  <c r="E131" i="21"/>
  <c r="F143" i="20"/>
  <c r="E144" i="21" s="1"/>
  <c r="I131" i="21"/>
  <c r="J143" i="20"/>
  <c r="I144" i="21" s="1"/>
  <c r="O131" i="23"/>
  <c r="AE133" i="19" l="1"/>
  <c r="O130" i="16"/>
  <c r="O143" i="13"/>
  <c r="AD146" i="19" s="1"/>
  <c r="P143" i="13"/>
  <c r="AF133" i="19"/>
  <c r="N143" i="13"/>
  <c r="AB133" i="19"/>
  <c r="K143" i="13"/>
  <c r="V133" i="19"/>
  <c r="O133" i="19"/>
  <c r="S146" i="19"/>
  <c r="S133" i="19"/>
  <c r="M143" i="13"/>
  <c r="Z133" i="19"/>
  <c r="W146" i="19"/>
  <c r="W133" i="19"/>
  <c r="AC146" i="19"/>
  <c r="AC133" i="19"/>
  <c r="H143" i="13"/>
  <c r="I143" i="13"/>
  <c r="R133" i="19"/>
  <c r="M146" i="19"/>
  <c r="M133" i="19"/>
  <c r="U133" i="19"/>
  <c r="I131" i="9"/>
  <c r="L143" i="13"/>
  <c r="X133" i="19"/>
  <c r="AA133" i="19"/>
  <c r="K146" i="19"/>
  <c r="K133" i="19"/>
  <c r="H130" i="16"/>
  <c r="J130" i="16"/>
  <c r="G130" i="16"/>
  <c r="J143" i="13"/>
  <c r="G143" i="13"/>
  <c r="Q146" i="19"/>
  <c r="Q133" i="19"/>
  <c r="Y146" i="19"/>
  <c r="Y133" i="19"/>
  <c r="D131" i="19"/>
  <c r="F131" i="19" s="1"/>
  <c r="AG131" i="19"/>
  <c r="AI131" i="19" s="1"/>
  <c r="H128" i="9"/>
  <c r="I128" i="23"/>
  <c r="M128" i="23"/>
  <c r="L128" i="23"/>
  <c r="H128" i="23"/>
  <c r="N128" i="23"/>
  <c r="G128" i="23"/>
  <c r="E128" i="23"/>
  <c r="K128" i="23"/>
  <c r="O128" i="23"/>
  <c r="J128" i="23"/>
  <c r="F128" i="23"/>
  <c r="G128" i="21"/>
  <c r="I143" i="20"/>
  <c r="H144" i="21" s="1"/>
  <c r="F128" i="21"/>
  <c r="H128" i="21"/>
  <c r="K128" i="21"/>
  <c r="L128" i="21"/>
  <c r="J128" i="9"/>
  <c r="M128" i="9"/>
  <c r="F128" i="9"/>
  <c r="O128" i="9"/>
  <c r="K128" i="9"/>
  <c r="O143" i="22"/>
  <c r="N144" i="23" s="1"/>
  <c r="L143" i="22"/>
  <c r="K144" i="23" s="1"/>
  <c r="O131" i="9"/>
  <c r="M143" i="22"/>
  <c r="L144" i="23" s="1"/>
  <c r="F131" i="21"/>
  <c r="F131" i="9"/>
  <c r="M130" i="16"/>
  <c r="I130" i="16"/>
  <c r="G143" i="22"/>
  <c r="F144" i="23" s="1"/>
  <c r="F143" i="22"/>
  <c r="E144" i="23" s="1"/>
  <c r="K130" i="16"/>
  <c r="P130" i="16"/>
  <c r="M143" i="20"/>
  <c r="L144" i="21" s="1"/>
  <c r="K131" i="21"/>
  <c r="K131" i="9"/>
  <c r="J131" i="9"/>
  <c r="N130" i="16"/>
  <c r="E131" i="9"/>
  <c r="M131" i="9"/>
  <c r="H144" i="9"/>
  <c r="L130" i="16"/>
  <c r="N144" i="9"/>
  <c r="I143" i="22"/>
  <c r="H144" i="23" s="1"/>
  <c r="M131" i="21"/>
  <c r="P143" i="22"/>
  <c r="O144" i="23" s="1"/>
  <c r="O144" i="9"/>
  <c r="G131" i="9"/>
  <c r="I144" i="9"/>
  <c r="F143" i="13"/>
  <c r="L146" i="19" s="1"/>
  <c r="F130" i="16"/>
  <c r="J143" i="22"/>
  <c r="I144" i="23" s="1"/>
  <c r="J163" i="6" l="1"/>
  <c r="H164" i="9"/>
  <c r="I163" i="13"/>
  <c r="D42" i="10"/>
  <c r="M151" i="6"/>
  <c r="J157" i="6"/>
  <c r="D36" i="10"/>
  <c r="I157" i="13"/>
  <c r="H158" i="9"/>
  <c r="H161" i="9"/>
  <c r="I160" i="13"/>
  <c r="D39" i="10"/>
  <c r="O143" i="16"/>
  <c r="P143" i="16"/>
  <c r="AF146" i="19"/>
  <c r="L144" i="9"/>
  <c r="J143" i="16"/>
  <c r="T146" i="19"/>
  <c r="M143" i="16"/>
  <c r="Z146" i="19"/>
  <c r="I143" i="16"/>
  <c r="R146" i="19"/>
  <c r="H143" i="16"/>
  <c r="P146" i="19"/>
  <c r="K143" i="16"/>
  <c r="V146" i="19"/>
  <c r="G143" i="16"/>
  <c r="N146" i="19"/>
  <c r="L143" i="16"/>
  <c r="X146" i="19"/>
  <c r="N143" i="16"/>
  <c r="AB146" i="19"/>
  <c r="AG144" i="19"/>
  <c r="AI144" i="19" s="1"/>
  <c r="D144" i="19"/>
  <c r="F144" i="19" s="1"/>
  <c r="F144" i="9"/>
  <c r="F143" i="16"/>
  <c r="K144" i="9"/>
  <c r="E144" i="9"/>
  <c r="E36" i="10" l="1"/>
  <c r="I158" i="9"/>
  <c r="H30" i="10"/>
  <c r="L152" i="9"/>
  <c r="I160" i="16"/>
  <c r="D46" i="17"/>
  <c r="O143" i="19"/>
  <c r="G141" i="9"/>
  <c r="U143" i="19"/>
  <c r="J141" i="9"/>
  <c r="J163" i="13"/>
  <c r="I163" i="16"/>
  <c r="D49" i="17"/>
  <c r="J157" i="13"/>
  <c r="D43" i="17"/>
  <c r="I157" i="16"/>
  <c r="M151" i="13"/>
  <c r="I164" i="9"/>
  <c r="E42" i="10"/>
  <c r="AA143" i="19"/>
  <c r="M141" i="9"/>
  <c r="AA145" i="19" l="1"/>
  <c r="M143" i="9"/>
  <c r="O145" i="19"/>
  <c r="G143" i="9"/>
  <c r="E49" i="17"/>
  <c r="J163" i="16"/>
  <c r="M151" i="16"/>
  <c r="H37" i="17"/>
  <c r="E43" i="17"/>
  <c r="J157" i="16"/>
  <c r="O146" i="19" l="1"/>
  <c r="G144" i="9"/>
  <c r="AA146" i="19"/>
  <c r="M144" i="9"/>
  <c r="I165" i="6" l="1"/>
  <c r="D33" i="10"/>
  <c r="H155" i="9"/>
  <c r="I154" i="13"/>
  <c r="H166" i="9" l="1"/>
  <c r="D44" i="10"/>
  <c r="I143" i="19"/>
  <c r="D143" i="19" s="1"/>
  <c r="F143" i="19" s="1"/>
  <c r="D141" i="9"/>
  <c r="Q140" i="6"/>
  <c r="P141" i="9" s="1"/>
  <c r="S141" i="9" s="1"/>
  <c r="I165" i="13"/>
  <c r="D40" i="17"/>
  <c r="I154" i="16"/>
  <c r="AG143" i="19" l="1"/>
  <c r="AH143" i="19"/>
  <c r="D51" i="17"/>
  <c r="I165" i="16"/>
  <c r="AI143" i="19" l="1"/>
  <c r="L160" i="22"/>
  <c r="L160" i="20"/>
  <c r="L160" i="13"/>
  <c r="K161" i="23" l="1"/>
  <c r="H160" i="22"/>
  <c r="K139" i="22" s="1"/>
  <c r="K161" i="21"/>
  <c r="G39" i="10"/>
  <c r="K161" i="9"/>
  <c r="L160" i="16"/>
  <c r="H160" i="20"/>
  <c r="K139" i="20" s="1"/>
  <c r="G46" i="17"/>
  <c r="L151" i="6" l="1"/>
  <c r="J160" i="6"/>
  <c r="C39" i="10"/>
  <c r="H160" i="13"/>
  <c r="G161" i="9"/>
  <c r="L151" i="20"/>
  <c r="G161" i="21"/>
  <c r="G161" i="23"/>
  <c r="L151" i="22"/>
  <c r="L151" i="13" l="1"/>
  <c r="C46" i="17"/>
  <c r="H160" i="16"/>
  <c r="J160" i="13"/>
  <c r="I161" i="9"/>
  <c r="E39" i="10"/>
  <c r="N151" i="6"/>
  <c r="G30" i="10"/>
  <c r="K152" i="9"/>
  <c r="L154" i="6"/>
  <c r="U142" i="19"/>
  <c r="J140" i="9"/>
  <c r="J140" i="21"/>
  <c r="K152" i="21"/>
  <c r="L154" i="20"/>
  <c r="J140" i="23"/>
  <c r="L154" i="22"/>
  <c r="K152" i="23"/>
  <c r="I30" i="10" l="1"/>
  <c r="M152" i="9"/>
  <c r="E46" i="17"/>
  <c r="J160" i="16"/>
  <c r="U145" i="19"/>
  <c r="J143" i="9"/>
  <c r="G33" i="10"/>
  <c r="L165" i="6"/>
  <c r="K155" i="9"/>
  <c r="G37" i="17"/>
  <c r="L151" i="16"/>
  <c r="N151" i="13"/>
  <c r="AI151" i="13" s="1"/>
  <c r="L154" i="13"/>
  <c r="K155" i="23"/>
  <c r="L165" i="22"/>
  <c r="K166" i="23" s="1"/>
  <c r="H154" i="22"/>
  <c r="E139" i="22" s="1"/>
  <c r="Q139" i="22" s="1"/>
  <c r="L165" i="20"/>
  <c r="K166" i="21" s="1"/>
  <c r="K155" i="21"/>
  <c r="G40" i="17" l="1"/>
  <c r="L154" i="16"/>
  <c r="H154" i="20"/>
  <c r="E139" i="20" s="1"/>
  <c r="Q139" i="20" s="1"/>
  <c r="L165" i="13"/>
  <c r="U146" i="19"/>
  <c r="J144" i="9"/>
  <c r="N151" i="16"/>
  <c r="I37" i="17"/>
  <c r="K166" i="9"/>
  <c r="G44" i="10"/>
  <c r="H165" i="22"/>
  <c r="G166" i="23" s="1"/>
  <c r="G155" i="23"/>
  <c r="G51" i="17" l="1"/>
  <c r="L165" i="16"/>
  <c r="G155" i="21"/>
  <c r="H165" i="20"/>
  <c r="G166" i="21" s="1"/>
  <c r="H165" i="6"/>
  <c r="C33" i="10"/>
  <c r="G155" i="9"/>
  <c r="H154" i="13"/>
  <c r="J154" i="6"/>
  <c r="D140" i="23"/>
  <c r="D140" i="21" l="1"/>
  <c r="Q139" i="6"/>
  <c r="I142" i="19"/>
  <c r="D142" i="19" s="1"/>
  <c r="F142" i="19" s="1"/>
  <c r="D140" i="9"/>
  <c r="C44" i="10"/>
  <c r="G166" i="9"/>
  <c r="J165" i="6"/>
  <c r="I155" i="9"/>
  <c r="E33" i="10"/>
  <c r="H154" i="16"/>
  <c r="C40" i="17"/>
  <c r="H165" i="13"/>
  <c r="J154" i="13"/>
  <c r="F35" i="24"/>
  <c r="P140" i="23"/>
  <c r="S140" i="23" s="1"/>
  <c r="AG142" i="19" l="1"/>
  <c r="AH142" i="19"/>
  <c r="P140" i="9"/>
  <c r="S140" i="9" s="1"/>
  <c r="Q142" i="6"/>
  <c r="I166" i="9"/>
  <c r="E44" i="10"/>
  <c r="E40" i="17"/>
  <c r="J154" i="16"/>
  <c r="J165" i="13"/>
  <c r="C51" i="17"/>
  <c r="H165" i="16"/>
  <c r="P140" i="21"/>
  <c r="S140" i="21" s="1"/>
  <c r="E35" i="24"/>
  <c r="I145" i="19"/>
  <c r="D145" i="19" s="1"/>
  <c r="F145" i="19" s="1"/>
  <c r="D143" i="9"/>
  <c r="E51" i="17" l="1"/>
  <c r="J165" i="16"/>
  <c r="AG145" i="19"/>
  <c r="AH145" i="19"/>
  <c r="P143" i="9"/>
  <c r="S143" i="9" s="1"/>
  <c r="U134" i="6"/>
  <c r="AI142" i="19"/>
  <c r="AI145" i="19" l="1"/>
  <c r="G251" i="6" l="1"/>
  <c r="E266" i="6" l="1"/>
  <c r="J251" i="6"/>
  <c r="F251" i="6"/>
  <c r="F258" i="6" s="1"/>
  <c r="F263" i="6" s="1"/>
  <c r="H258" i="6" a="1"/>
  <c r="H258" i="6" l="1"/>
  <c r="I258" i="6" s="1"/>
  <c r="H260" i="6" l="1"/>
  <c r="C240" i="7"/>
  <c r="C5" i="7" s="1"/>
  <c r="D127" i="5"/>
  <c r="D2" i="6"/>
  <c r="CA92" i="6" s="1"/>
  <c r="CA59" i="6" l="1"/>
  <c r="CA2" i="6"/>
  <c r="D169" i="6"/>
  <c r="C170" i="21" s="1"/>
  <c r="U23" i="6"/>
  <c r="L95" i="10"/>
  <c r="L99" i="10" s="1"/>
  <c r="U25" i="6"/>
  <c r="U26" i="6"/>
  <c r="C170" i="9"/>
  <c r="CA61" i="6"/>
  <c r="CA177" i="6"/>
  <c r="C148" i="7"/>
  <c r="CA181" i="6"/>
  <c r="CA200" i="6"/>
  <c r="CA48" i="6"/>
  <c r="CA60" i="6"/>
  <c r="CA113" i="6"/>
  <c r="U24" i="6"/>
  <c r="C3" i="9"/>
  <c r="U21" i="6"/>
  <c r="CA180" i="6"/>
  <c r="CA105" i="6"/>
  <c r="D2" i="12"/>
  <c r="U190" i="6"/>
  <c r="U77" i="6"/>
  <c r="U191" i="6"/>
  <c r="U207" i="6"/>
  <c r="U6" i="6"/>
  <c r="U98" i="6"/>
  <c r="U193" i="6"/>
  <c r="U72" i="6"/>
  <c r="U46" i="6"/>
  <c r="U89" i="6"/>
  <c r="U80" i="6"/>
  <c r="U192" i="6"/>
  <c r="U172" i="6"/>
  <c r="U102" i="6"/>
  <c r="U71" i="6"/>
  <c r="U188" i="6"/>
  <c r="U200" i="6"/>
  <c r="U104" i="6"/>
  <c r="U17" i="6"/>
  <c r="U47" i="6"/>
  <c r="U86" i="6"/>
  <c r="U181" i="6"/>
  <c r="U215" i="6"/>
  <c r="U210" i="6"/>
  <c r="U95" i="6"/>
  <c r="U217" i="6"/>
  <c r="U70" i="6"/>
  <c r="U122" i="6"/>
  <c r="U40" i="6"/>
  <c r="U197" i="6"/>
  <c r="U218" i="6"/>
  <c r="U219" i="6"/>
  <c r="U105" i="6"/>
  <c r="U53" i="6"/>
  <c r="U189" i="6"/>
  <c r="U213" i="6"/>
  <c r="U187" i="6"/>
  <c r="U205" i="6"/>
  <c r="U121" i="6"/>
  <c r="U60" i="6"/>
  <c r="U79" i="6"/>
  <c r="U186" i="6"/>
  <c r="U35" i="6"/>
  <c r="U49" i="6"/>
  <c r="U59" i="6"/>
  <c r="U38" i="6"/>
  <c r="U58" i="6"/>
  <c r="U92" i="6"/>
  <c r="U178" i="6"/>
  <c r="U5" i="6"/>
  <c r="U223" i="6"/>
  <c r="U212" i="6"/>
  <c r="U113" i="6"/>
  <c r="U202" i="6"/>
  <c r="U99" i="6"/>
  <c r="U4" i="6"/>
  <c r="U54" i="6"/>
  <c r="U174" i="6"/>
  <c r="U216" i="6"/>
  <c r="U9" i="6"/>
  <c r="U78" i="6"/>
  <c r="U12" i="6"/>
  <c r="U73" i="6"/>
  <c r="U94" i="6"/>
  <c r="U67" i="6"/>
  <c r="U8" i="6"/>
  <c r="U41" i="6"/>
  <c r="U44" i="6"/>
  <c r="U208" i="6"/>
  <c r="U51" i="6"/>
  <c r="U65" i="6"/>
  <c r="CA53" i="6"/>
  <c r="U112" i="6"/>
  <c r="U52" i="6"/>
  <c r="U119" i="6"/>
  <c r="U120" i="6"/>
  <c r="U211" i="6"/>
  <c r="U106" i="6"/>
  <c r="U107" i="6"/>
  <c r="U39" i="6"/>
  <c r="U180" i="6"/>
  <c r="U224" i="6"/>
  <c r="U185" i="6"/>
  <c r="U11" i="6"/>
  <c r="U179" i="6"/>
  <c r="U56" i="6"/>
  <c r="U214" i="6"/>
  <c r="U199" i="6"/>
  <c r="U66" i="6"/>
  <c r="U13" i="6"/>
  <c r="U90" i="6"/>
  <c r="CA4" i="6"/>
  <c r="U175" i="6"/>
  <c r="U64" i="6"/>
  <c r="U76" i="6"/>
  <c r="U220" i="6"/>
  <c r="U206" i="6"/>
  <c r="U225" i="6"/>
  <c r="U88" i="6"/>
  <c r="U111" i="6"/>
  <c r="U118" i="6"/>
  <c r="U7" i="6"/>
  <c r="U204" i="6"/>
  <c r="U37" i="6"/>
  <c r="U48" i="6"/>
  <c r="U203" i="6"/>
  <c r="U61" i="6"/>
  <c r="U176" i="6"/>
  <c r="CA25" i="6"/>
  <c r="U69" i="6"/>
  <c r="U173" i="6"/>
  <c r="CA20" i="6"/>
  <c r="U74" i="6"/>
  <c r="U68" i="6"/>
  <c r="U221" i="6"/>
  <c r="U201" i="6"/>
  <c r="U63" i="6"/>
  <c r="CA185" i="6"/>
  <c r="CA72" i="6"/>
  <c r="U101" i="6"/>
  <c r="U10" i="6"/>
  <c r="U50" i="6"/>
  <c r="U75" i="6"/>
  <c r="U42" i="6"/>
  <c r="U198" i="6"/>
  <c r="U57" i="6"/>
  <c r="U114" i="6"/>
  <c r="U177" i="6"/>
  <c r="U62" i="6"/>
  <c r="U36" i="6"/>
  <c r="CA47" i="6"/>
  <c r="U100" i="6"/>
  <c r="U87" i="6"/>
  <c r="U43" i="6"/>
  <c r="CA24" i="6"/>
  <c r="CA77" i="6"/>
  <c r="CA21" i="6"/>
  <c r="U194" i="6"/>
  <c r="U93" i="6"/>
  <c r="CA17" i="6"/>
  <c r="CA74" i="6"/>
  <c r="CA19" i="6"/>
  <c r="CA6" i="6"/>
  <c r="CA201" i="6"/>
  <c r="CA13" i="6"/>
  <c r="U91" i="6"/>
  <c r="U103" i="6"/>
  <c r="CA57" i="6"/>
  <c r="CA22" i="6"/>
  <c r="U55" i="6"/>
  <c r="CA88" i="6"/>
  <c r="U222" i="6"/>
  <c r="CA18" i="6"/>
  <c r="CA210" i="6"/>
  <c r="CA95" i="6"/>
  <c r="CA73" i="6"/>
  <c r="CA51" i="6"/>
  <c r="CA79" i="6"/>
  <c r="CA174" i="6"/>
  <c r="CA215" i="6"/>
  <c r="CA40" i="6"/>
  <c r="CA42" i="6"/>
  <c r="CA205" i="6"/>
  <c r="CA216" i="6"/>
  <c r="U226" i="6"/>
  <c r="CA76" i="6"/>
  <c r="U115" i="6"/>
  <c r="CA71" i="6"/>
  <c r="CA212" i="6"/>
  <c r="CA214" i="6"/>
  <c r="CA119" i="6"/>
  <c r="CA103" i="6"/>
  <c r="CA188" i="6"/>
  <c r="CA55" i="6"/>
  <c r="CA115" i="6"/>
  <c r="CA44" i="6"/>
  <c r="CA118" i="6"/>
  <c r="CA67" i="6"/>
  <c r="U209" i="6"/>
  <c r="CA5" i="6"/>
  <c r="CA94" i="6"/>
  <c r="CA104" i="6"/>
  <c r="CA102" i="6"/>
  <c r="CA225" i="6"/>
  <c r="CA26" i="6"/>
  <c r="CA7" i="6"/>
  <c r="CA218" i="6"/>
  <c r="CA172" i="6"/>
  <c r="CA217" i="6"/>
  <c r="CA43" i="6"/>
  <c r="CA173" i="6"/>
  <c r="CA49" i="6"/>
  <c r="CA75" i="6"/>
  <c r="CA209" i="6"/>
  <c r="CA50" i="6"/>
  <c r="CA9" i="6"/>
  <c r="CA100" i="6"/>
  <c r="CA219" i="6"/>
  <c r="CA204" i="6"/>
  <c r="CA38" i="6"/>
  <c r="CA91" i="6"/>
  <c r="CA58" i="6"/>
  <c r="CA121" i="6"/>
  <c r="CA175" i="6"/>
  <c r="CA62" i="6"/>
  <c r="CA8" i="6"/>
  <c r="CA54" i="6"/>
  <c r="CA52" i="6"/>
  <c r="CA41" i="6"/>
  <c r="CA221" i="6"/>
  <c r="CA203" i="6"/>
  <c r="CA179" i="6"/>
  <c r="CA101" i="6"/>
  <c r="CA207" i="6"/>
  <c r="CA202" i="6"/>
  <c r="CA197" i="6"/>
  <c r="CA39" i="6"/>
  <c r="CA12" i="6"/>
  <c r="CA10" i="6"/>
  <c r="CA176" i="6"/>
  <c r="CA226" i="6"/>
  <c r="CA223" i="6"/>
  <c r="CA99" i="6"/>
  <c r="CA89" i="6"/>
  <c r="CA199" i="6"/>
  <c r="CA190" i="6"/>
  <c r="CA23" i="6"/>
  <c r="CA206" i="6"/>
  <c r="CA78" i="6"/>
  <c r="CA192" i="6"/>
  <c r="CA189" i="6"/>
  <c r="CA211" i="6"/>
  <c r="CA191" i="6"/>
  <c r="CA80" i="6"/>
  <c r="CA187" i="6"/>
  <c r="CA112" i="6"/>
  <c r="CA220" i="6"/>
  <c r="CA198" i="6"/>
  <c r="CA63" i="6"/>
  <c r="CA194" i="6"/>
  <c r="CA213" i="6"/>
  <c r="CA120" i="6"/>
  <c r="CA193" i="6"/>
  <c r="C1" i="27"/>
  <c r="CA186" i="6"/>
  <c r="CA90" i="6"/>
  <c r="CA222" i="6"/>
  <c r="CA66" i="6"/>
  <c r="CA106" i="6"/>
  <c r="C1" i="26"/>
  <c r="D2" i="5"/>
  <c r="CA93" i="6"/>
  <c r="B119" i="17"/>
  <c r="C2" i="25"/>
  <c r="AW145" i="19"/>
  <c r="CA178" i="6"/>
  <c r="D2" i="13"/>
  <c r="U18" i="6"/>
  <c r="U22" i="6"/>
  <c r="U20" i="6"/>
  <c r="CA11" i="6"/>
  <c r="CA107" i="6"/>
  <c r="CA122" i="6"/>
  <c r="CA224" i="6"/>
  <c r="CA111" i="6"/>
  <c r="U19" i="6"/>
  <c r="U2" i="6"/>
  <c r="CA110" i="6"/>
  <c r="CA114" i="6"/>
  <c r="C241" i="7"/>
  <c r="CA56" i="6"/>
  <c r="CA208" i="6"/>
  <c r="C80" i="7" l="1"/>
  <c r="AX80" i="7" s="1"/>
  <c r="CA227" i="6"/>
  <c r="CA45" i="6"/>
  <c r="U14" i="6"/>
  <c r="G2" i="19"/>
  <c r="D127" i="15"/>
  <c r="G2" i="18"/>
  <c r="G127" i="18" s="1"/>
  <c r="D2" i="15"/>
  <c r="AY239" i="19"/>
  <c r="AY217" i="18"/>
  <c r="AY227" i="19"/>
  <c r="AY235" i="19"/>
  <c r="AY231" i="19"/>
  <c r="AY213" i="18"/>
  <c r="AY209" i="18"/>
  <c r="AY223" i="19"/>
  <c r="D7" i="35"/>
  <c r="AY201" i="18"/>
  <c r="D2" i="20"/>
  <c r="AY205" i="18"/>
  <c r="CA108" i="6"/>
  <c r="CA96" i="6"/>
  <c r="U57" i="13"/>
  <c r="U197" i="13"/>
  <c r="U49" i="13"/>
  <c r="U105" i="13"/>
  <c r="U86" i="13"/>
  <c r="U87" i="13"/>
  <c r="U101" i="13"/>
  <c r="U212" i="13"/>
  <c r="U174" i="13"/>
  <c r="U100" i="13"/>
  <c r="U94" i="13"/>
  <c r="U43" i="13"/>
  <c r="U189" i="13"/>
  <c r="U173" i="13"/>
  <c r="U8" i="13"/>
  <c r="U104" i="13"/>
  <c r="U221" i="13"/>
  <c r="U210" i="13"/>
  <c r="U102" i="13"/>
  <c r="U54" i="13"/>
  <c r="U91" i="13"/>
  <c r="U122" i="13"/>
  <c r="U118" i="13"/>
  <c r="U185" i="13"/>
  <c r="U120" i="13"/>
  <c r="U89" i="13"/>
  <c r="U99" i="13"/>
  <c r="U48" i="13"/>
  <c r="U78" i="13"/>
  <c r="U112" i="13"/>
  <c r="U119" i="13"/>
  <c r="U208" i="13"/>
  <c r="U218" i="13"/>
  <c r="U42" i="13"/>
  <c r="U36" i="13"/>
  <c r="U103" i="13"/>
  <c r="U47" i="13"/>
  <c r="U24" i="13"/>
  <c r="U113" i="13"/>
  <c r="U177" i="13"/>
  <c r="U35" i="13"/>
  <c r="U190" i="13"/>
  <c r="U203" i="13"/>
  <c r="U205" i="13"/>
  <c r="U70" i="13"/>
  <c r="U213" i="13"/>
  <c r="U93" i="13"/>
  <c r="CA4" i="13"/>
  <c r="U179" i="13"/>
  <c r="U107" i="13"/>
  <c r="U18" i="13"/>
  <c r="U67" i="13"/>
  <c r="U121" i="13"/>
  <c r="U88" i="13"/>
  <c r="U58" i="13"/>
  <c r="U98" i="13"/>
  <c r="U5" i="13"/>
  <c r="U194" i="13"/>
  <c r="U12" i="13"/>
  <c r="U63" i="13"/>
  <c r="U10" i="13"/>
  <c r="U44" i="13"/>
  <c r="U75" i="13"/>
  <c r="U95" i="13"/>
  <c r="U220" i="13"/>
  <c r="U59" i="13"/>
  <c r="U17" i="13"/>
  <c r="U65" i="13"/>
  <c r="U22" i="13"/>
  <c r="U206" i="13"/>
  <c r="U79" i="13"/>
  <c r="U115" i="13"/>
  <c r="U52" i="13"/>
  <c r="U20" i="13"/>
  <c r="U72" i="13"/>
  <c r="U193" i="13"/>
  <c r="U62" i="13"/>
  <c r="U191" i="13"/>
  <c r="U19" i="13"/>
  <c r="U50" i="13"/>
  <c r="U64" i="13"/>
  <c r="U211" i="13"/>
  <c r="CA44" i="13"/>
  <c r="U53" i="13"/>
  <c r="U61" i="13"/>
  <c r="U56" i="13"/>
  <c r="U106" i="13"/>
  <c r="U178" i="13"/>
  <c r="U74" i="13"/>
  <c r="U60" i="13"/>
  <c r="U21" i="13"/>
  <c r="U66" i="13"/>
  <c r="U216" i="13"/>
  <c r="CA19" i="13"/>
  <c r="U223" i="13"/>
  <c r="U111" i="13"/>
  <c r="U198" i="13"/>
  <c r="U73" i="13"/>
  <c r="U25" i="13"/>
  <c r="U215" i="13"/>
  <c r="U199" i="13"/>
  <c r="CA39" i="13"/>
  <c r="U214" i="13"/>
  <c r="U204" i="13"/>
  <c r="U23" i="13"/>
  <c r="U202" i="13"/>
  <c r="U6" i="13"/>
  <c r="U76" i="13"/>
  <c r="CA80" i="13"/>
  <c r="CA77" i="13"/>
  <c r="U80" i="13"/>
  <c r="U201" i="13"/>
  <c r="U51" i="13"/>
  <c r="CA23" i="13"/>
  <c r="CA25" i="13"/>
  <c r="U175" i="13"/>
  <c r="U7" i="13"/>
  <c r="CA118" i="13"/>
  <c r="CA8" i="13"/>
  <c r="U55" i="13"/>
  <c r="U114" i="13"/>
  <c r="U68" i="13"/>
  <c r="U39" i="13"/>
  <c r="U225" i="13"/>
  <c r="CA21" i="13"/>
  <c r="CA51" i="13"/>
  <c r="U71" i="13"/>
  <c r="U172" i="13"/>
  <c r="U41" i="13"/>
  <c r="U207" i="13"/>
  <c r="U176" i="13"/>
  <c r="U180" i="13"/>
  <c r="U187" i="13"/>
  <c r="U77" i="13"/>
  <c r="U217" i="13"/>
  <c r="U181" i="13"/>
  <c r="U222" i="13"/>
  <c r="CA94" i="13"/>
  <c r="U26" i="13"/>
  <c r="U200" i="13"/>
  <c r="CA101" i="13"/>
  <c r="CA5" i="13"/>
  <c r="CA47" i="13"/>
  <c r="U224" i="13"/>
  <c r="U209" i="13"/>
  <c r="U90" i="13"/>
  <c r="U186" i="13"/>
  <c r="CA49" i="13"/>
  <c r="U226" i="13"/>
  <c r="CA38" i="13"/>
  <c r="U192" i="13"/>
  <c r="U4" i="13"/>
  <c r="CA20" i="13"/>
  <c r="U92" i="13"/>
  <c r="U188" i="13"/>
  <c r="CA17" i="13"/>
  <c r="CA90" i="13"/>
  <c r="CA121" i="13"/>
  <c r="CA12" i="13"/>
  <c r="CA7" i="13"/>
  <c r="CA99" i="13"/>
  <c r="U38" i="13"/>
  <c r="U219" i="13"/>
  <c r="CA22" i="13"/>
  <c r="CA102" i="13"/>
  <c r="CA92" i="13"/>
  <c r="U37" i="13"/>
  <c r="CA113" i="13"/>
  <c r="CA24" i="13"/>
  <c r="CA41" i="13"/>
  <c r="U69" i="13"/>
  <c r="CA11" i="13"/>
  <c r="CA112" i="13"/>
  <c r="CA115" i="13"/>
  <c r="CA6" i="13"/>
  <c r="CA56" i="13"/>
  <c r="U9" i="13"/>
  <c r="CA74" i="13"/>
  <c r="U11" i="13"/>
  <c r="CA78" i="13"/>
  <c r="CA59" i="13"/>
  <c r="U40" i="13"/>
  <c r="CA111" i="13"/>
  <c r="CA18" i="13"/>
  <c r="U13" i="13"/>
  <c r="CA61" i="13"/>
  <c r="CA48" i="13"/>
  <c r="CA9" i="13"/>
  <c r="CA58" i="13"/>
  <c r="CA53" i="13"/>
  <c r="CA57" i="13"/>
  <c r="CA79" i="13"/>
  <c r="CA66" i="13"/>
  <c r="CA10" i="13"/>
  <c r="CA73" i="13"/>
  <c r="CA40" i="13"/>
  <c r="CA107" i="13"/>
  <c r="CA104" i="13"/>
  <c r="CA43" i="13"/>
  <c r="CA62" i="13"/>
  <c r="CA54" i="13"/>
  <c r="CA120" i="13"/>
  <c r="CA119" i="13"/>
  <c r="CA67" i="13"/>
  <c r="CA42" i="13"/>
  <c r="CA100" i="13"/>
  <c r="CA55" i="13"/>
  <c r="CA95" i="13"/>
  <c r="CA106" i="13"/>
  <c r="CA26" i="13"/>
  <c r="CA13" i="13"/>
  <c r="CA76" i="13"/>
  <c r="CA52" i="13"/>
  <c r="U2" i="13"/>
  <c r="CA63" i="13"/>
  <c r="D2" i="16"/>
  <c r="CA50" i="13"/>
  <c r="CA105" i="13"/>
  <c r="CA103" i="13"/>
  <c r="CA2" i="13"/>
  <c r="CA72" i="13"/>
  <c r="E2" i="17"/>
  <c r="E1" i="17" s="1"/>
  <c r="CA110" i="13"/>
  <c r="CA91" i="13"/>
  <c r="CA114" i="13"/>
  <c r="D169" i="13"/>
  <c r="CA93" i="13"/>
  <c r="CA122" i="13"/>
  <c r="CA88" i="13"/>
  <c r="CA89" i="13"/>
  <c r="CA71" i="13"/>
  <c r="CA60" i="13"/>
  <c r="CA75" i="13"/>
  <c r="CA195" i="6"/>
  <c r="U227" i="6"/>
  <c r="U108" i="6"/>
  <c r="AX151" i="7"/>
  <c r="AX83" i="7"/>
  <c r="AX101" i="7"/>
  <c r="AX92" i="7"/>
  <c r="AX154" i="7"/>
  <c r="AX172" i="7"/>
  <c r="AX196" i="7"/>
  <c r="AX175" i="7"/>
  <c r="AX113" i="7"/>
  <c r="AX178" i="7"/>
  <c r="AX128" i="7"/>
  <c r="AX110" i="7"/>
  <c r="AX190" i="7"/>
  <c r="AX137" i="7"/>
  <c r="AX119" i="7"/>
  <c r="AX169" i="7"/>
  <c r="AX116" i="7"/>
  <c r="AX134" i="7"/>
  <c r="AX86" i="7"/>
  <c r="AX193" i="7"/>
  <c r="AX125" i="7"/>
  <c r="AX107" i="7"/>
  <c r="AX205" i="7"/>
  <c r="AX131" i="7"/>
  <c r="AX160" i="7"/>
  <c r="AX89" i="7"/>
  <c r="AX181" i="7"/>
  <c r="AX166" i="7"/>
  <c r="AX122" i="7"/>
  <c r="AX98" i="7"/>
  <c r="AX202" i="7"/>
  <c r="AX184" i="7"/>
  <c r="AX199" i="7"/>
  <c r="AX187" i="7"/>
  <c r="AX104" i="7"/>
  <c r="AX95" i="7"/>
  <c r="AX148" i="7"/>
  <c r="AX157" i="7"/>
  <c r="AX163" i="7"/>
  <c r="CA116" i="6"/>
  <c r="U123" i="6"/>
  <c r="U96" i="6"/>
  <c r="U183" i="6"/>
  <c r="CA183" i="6"/>
  <c r="CA27" i="6"/>
  <c r="U116" i="6"/>
  <c r="CA14" i="6"/>
  <c r="CA82" i="6"/>
  <c r="U195" i="6"/>
  <c r="U45" i="6"/>
  <c r="U27" i="6"/>
  <c r="CA123" i="6"/>
  <c r="U82" i="6"/>
  <c r="D203" i="35" l="1"/>
  <c r="D397" i="35" s="1"/>
  <c r="D403" i="35" s="1"/>
  <c r="D169" i="16"/>
  <c r="U27" i="13"/>
  <c r="U227" i="13"/>
  <c r="CA108" i="13"/>
  <c r="U45" i="13"/>
  <c r="D237" i="6"/>
  <c r="U14" i="13"/>
  <c r="U183" i="13"/>
  <c r="U116" i="13"/>
  <c r="U108" i="13"/>
  <c r="CA14" i="13"/>
  <c r="U195" i="13"/>
  <c r="G149" i="19"/>
  <c r="G127" i="19"/>
  <c r="CA116" i="13"/>
  <c r="CA82" i="13"/>
  <c r="U123" i="13"/>
  <c r="M149" i="17"/>
  <c r="M150" i="17" s="1"/>
  <c r="N149" i="17"/>
  <c r="N150" i="17" s="1"/>
  <c r="I149" i="17"/>
  <c r="I150" i="17" s="1"/>
  <c r="E149" i="17"/>
  <c r="E150" i="17" s="1"/>
  <c r="J149" i="17"/>
  <c r="J150" i="17" s="1"/>
  <c r="G149" i="17"/>
  <c r="G150" i="17" s="1"/>
  <c r="D149" i="17"/>
  <c r="D150" i="17" s="1"/>
  <c r="B149" i="17"/>
  <c r="B150" i="17" s="1"/>
  <c r="L149" i="17"/>
  <c r="L150" i="17" s="1"/>
  <c r="C149" i="17"/>
  <c r="F149" i="17"/>
  <c r="F150" i="17" s="1"/>
  <c r="K149" i="17"/>
  <c r="K150" i="17" s="1"/>
  <c r="H149" i="17"/>
  <c r="H150" i="17" s="1"/>
  <c r="A16" i="14"/>
  <c r="CA45" i="13"/>
  <c r="CA123" i="13"/>
  <c r="U214" i="20"/>
  <c r="U6" i="20"/>
  <c r="U197" i="20"/>
  <c r="U204" i="20"/>
  <c r="U118" i="20"/>
  <c r="U58" i="20"/>
  <c r="U43" i="20"/>
  <c r="U40" i="20"/>
  <c r="U8" i="20"/>
  <c r="U199" i="20"/>
  <c r="U221" i="20"/>
  <c r="U61" i="20"/>
  <c r="U102" i="20"/>
  <c r="U41" i="20"/>
  <c r="U216" i="20"/>
  <c r="U217" i="20"/>
  <c r="U54" i="20"/>
  <c r="U179" i="20"/>
  <c r="U70" i="20"/>
  <c r="U105" i="20"/>
  <c r="U64" i="20"/>
  <c r="U175" i="20"/>
  <c r="U223" i="20"/>
  <c r="U198" i="20"/>
  <c r="U71" i="20"/>
  <c r="U66" i="20"/>
  <c r="U62" i="20"/>
  <c r="U98" i="20"/>
  <c r="U56" i="20"/>
  <c r="U79" i="20"/>
  <c r="U200" i="20"/>
  <c r="U189" i="20"/>
  <c r="U67" i="20"/>
  <c r="U87" i="20"/>
  <c r="U208" i="20"/>
  <c r="U185" i="20"/>
  <c r="U5" i="20"/>
  <c r="U59" i="20"/>
  <c r="U211" i="20"/>
  <c r="U51" i="20"/>
  <c r="U75" i="20"/>
  <c r="U201" i="20"/>
  <c r="U106" i="20"/>
  <c r="U100" i="20"/>
  <c r="U111" i="20"/>
  <c r="U115" i="20"/>
  <c r="U23" i="20"/>
  <c r="U44" i="20"/>
  <c r="U173" i="20"/>
  <c r="U11" i="20"/>
  <c r="U20" i="20"/>
  <c r="U80" i="20"/>
  <c r="U72" i="20"/>
  <c r="U26" i="20"/>
  <c r="U113" i="20"/>
  <c r="CA53" i="20"/>
  <c r="U121" i="20"/>
  <c r="U207" i="20"/>
  <c r="U119" i="20"/>
  <c r="U90" i="20"/>
  <c r="U7" i="20"/>
  <c r="U77" i="20"/>
  <c r="U220" i="20"/>
  <c r="U25" i="20"/>
  <c r="U226" i="20"/>
  <c r="U181" i="20"/>
  <c r="U93" i="20"/>
  <c r="U178" i="20"/>
  <c r="U55" i="20"/>
  <c r="U190" i="20"/>
  <c r="U9" i="20"/>
  <c r="U21" i="20"/>
  <c r="U52" i="20"/>
  <c r="CA94" i="20"/>
  <c r="U188" i="20"/>
  <c r="U222" i="20"/>
  <c r="U114" i="20"/>
  <c r="U205" i="20"/>
  <c r="U213" i="20"/>
  <c r="U104" i="20"/>
  <c r="U206" i="20"/>
  <c r="U35" i="20"/>
  <c r="U50" i="20"/>
  <c r="U53" i="20"/>
  <c r="U48" i="20"/>
  <c r="U60" i="20"/>
  <c r="U210" i="20"/>
  <c r="U99" i="20"/>
  <c r="U74" i="20"/>
  <c r="U180" i="20"/>
  <c r="U22" i="20"/>
  <c r="U89" i="20"/>
  <c r="CA102" i="20"/>
  <c r="CA44" i="20"/>
  <c r="U94" i="20"/>
  <c r="U192" i="20"/>
  <c r="U120" i="20"/>
  <c r="CA100" i="20"/>
  <c r="U18" i="20"/>
  <c r="U209" i="20"/>
  <c r="U10" i="20"/>
  <c r="U218" i="20"/>
  <c r="CA91" i="20"/>
  <c r="U91" i="20"/>
  <c r="U177" i="20"/>
  <c r="U19" i="20"/>
  <c r="U69" i="20"/>
  <c r="U47" i="20"/>
  <c r="CA51" i="20"/>
  <c r="U17" i="20"/>
  <c r="CA21" i="20"/>
  <c r="U174" i="20"/>
  <c r="CA48" i="20"/>
  <c r="U4" i="20"/>
  <c r="U193" i="20"/>
  <c r="U101" i="20"/>
  <c r="U202" i="20"/>
  <c r="U224" i="20"/>
  <c r="CA72" i="20"/>
  <c r="U176" i="20"/>
  <c r="U49" i="20"/>
  <c r="U46" i="20"/>
  <c r="U112" i="20"/>
  <c r="U172" i="20"/>
  <c r="CA80" i="20"/>
  <c r="CA7" i="20"/>
  <c r="U194" i="20"/>
  <c r="CA4" i="20"/>
  <c r="U13" i="20"/>
  <c r="U38" i="20"/>
  <c r="U68" i="20"/>
  <c r="U78" i="20"/>
  <c r="CA68" i="20"/>
  <c r="U107" i="20"/>
  <c r="CA26" i="20"/>
  <c r="U37" i="20"/>
  <c r="CA18" i="20"/>
  <c r="CA40" i="20"/>
  <c r="CA69" i="20"/>
  <c r="CA24" i="20"/>
  <c r="U39" i="20"/>
  <c r="CA99" i="20"/>
  <c r="CA112" i="20"/>
  <c r="CA50" i="20"/>
  <c r="U225" i="20"/>
  <c r="U76" i="20"/>
  <c r="U219" i="20"/>
  <c r="CA23" i="20"/>
  <c r="U24" i="20"/>
  <c r="CA66" i="20"/>
  <c r="CA11" i="20"/>
  <c r="U92" i="20"/>
  <c r="U95" i="20"/>
  <c r="CA9" i="20"/>
  <c r="CA64" i="20"/>
  <c r="CA106" i="20"/>
  <c r="CA101" i="20"/>
  <c r="U215" i="20"/>
  <c r="U88" i="20"/>
  <c r="CA111" i="20"/>
  <c r="U191" i="20"/>
  <c r="CA122" i="20"/>
  <c r="CA58" i="20"/>
  <c r="CA121" i="20"/>
  <c r="CA89" i="20"/>
  <c r="CA47" i="20"/>
  <c r="U86" i="20"/>
  <c r="U103" i="20"/>
  <c r="CA77" i="20"/>
  <c r="U36" i="20"/>
  <c r="U187" i="20"/>
  <c r="CA52" i="20"/>
  <c r="CA56" i="20"/>
  <c r="CA19" i="20"/>
  <c r="CA92" i="20"/>
  <c r="CA119" i="20"/>
  <c r="CA55" i="20"/>
  <c r="CA79" i="20"/>
  <c r="CA5" i="20"/>
  <c r="U122" i="20"/>
  <c r="CA78" i="20"/>
  <c r="CA43" i="20"/>
  <c r="CA75" i="20"/>
  <c r="U73" i="20"/>
  <c r="CA90" i="20"/>
  <c r="U12" i="20"/>
  <c r="U65" i="20"/>
  <c r="CA73" i="20"/>
  <c r="CA61" i="20"/>
  <c r="U203" i="20"/>
  <c r="CA71" i="20"/>
  <c r="CA74" i="20"/>
  <c r="CA17" i="20"/>
  <c r="CA95" i="20"/>
  <c r="CA54" i="20"/>
  <c r="CA10" i="20"/>
  <c r="CA60" i="20"/>
  <c r="CA103" i="20"/>
  <c r="CA39" i="20"/>
  <c r="C244" i="7"/>
  <c r="C215" i="7" s="1"/>
  <c r="C246" i="7" s="1"/>
  <c r="CA105" i="20"/>
  <c r="CA12" i="20"/>
  <c r="CA70" i="20"/>
  <c r="CA20" i="20"/>
  <c r="CA62" i="20"/>
  <c r="CA67" i="20"/>
  <c r="CA25" i="20"/>
  <c r="CA118" i="20"/>
  <c r="CA104" i="20"/>
  <c r="CA59" i="20"/>
  <c r="U212" i="20"/>
  <c r="U42" i="20"/>
  <c r="U57" i="20"/>
  <c r="CA114" i="20"/>
  <c r="CA107" i="20"/>
  <c r="CA93" i="20"/>
  <c r="CA13" i="20"/>
  <c r="CA22" i="20"/>
  <c r="U63" i="20"/>
  <c r="CA6" i="20"/>
  <c r="CA115" i="20"/>
  <c r="CA42" i="20"/>
  <c r="CA57" i="20"/>
  <c r="CA49" i="20"/>
  <c r="CA76" i="20"/>
  <c r="D169" i="20"/>
  <c r="CA113" i="20"/>
  <c r="CA120" i="20"/>
  <c r="U2" i="20"/>
  <c r="CA8" i="20"/>
  <c r="CA110" i="20"/>
  <c r="U186" i="20"/>
  <c r="C3" i="21"/>
  <c r="CA41" i="20"/>
  <c r="CA2" i="20"/>
  <c r="D2" i="22"/>
  <c r="CA96" i="13"/>
  <c r="U82" i="13"/>
  <c r="U96" i="13"/>
  <c r="D236" i="6"/>
  <c r="CA27" i="13"/>
  <c r="D218" i="35" l="1"/>
  <c r="D212" i="35"/>
  <c r="U188" i="22"/>
  <c r="U65" i="22"/>
  <c r="U71" i="22"/>
  <c r="U94" i="22"/>
  <c r="U118" i="22"/>
  <c r="U77" i="22"/>
  <c r="U18" i="22"/>
  <c r="U5" i="22"/>
  <c r="U22" i="22"/>
  <c r="U203" i="22"/>
  <c r="U44" i="22"/>
  <c r="U73" i="22"/>
  <c r="U21" i="22"/>
  <c r="U99" i="22"/>
  <c r="U91" i="22"/>
  <c r="U54" i="22"/>
  <c r="U122" i="22"/>
  <c r="U35" i="22"/>
  <c r="U90" i="22"/>
  <c r="U55" i="22"/>
  <c r="U179" i="22"/>
  <c r="U217" i="22"/>
  <c r="U105" i="22"/>
  <c r="U48" i="22"/>
  <c r="U24" i="22"/>
  <c r="U192" i="22"/>
  <c r="U212" i="22"/>
  <c r="U101" i="22"/>
  <c r="U218" i="22"/>
  <c r="U201" i="22"/>
  <c r="U70" i="22"/>
  <c r="U72" i="22"/>
  <c r="U12" i="22"/>
  <c r="U43" i="22"/>
  <c r="U64" i="22"/>
  <c r="U202" i="22"/>
  <c r="U111" i="22"/>
  <c r="U216" i="22"/>
  <c r="U58" i="22"/>
  <c r="U204" i="22"/>
  <c r="U206" i="22"/>
  <c r="U41" i="22"/>
  <c r="CA112" i="22"/>
  <c r="CA55" i="22"/>
  <c r="CA103" i="22"/>
  <c r="U223" i="22"/>
  <c r="U119" i="22"/>
  <c r="CA4" i="22"/>
  <c r="U50" i="22"/>
  <c r="U121" i="22"/>
  <c r="U120" i="22"/>
  <c r="U68" i="22"/>
  <c r="U80" i="22"/>
  <c r="U197" i="22"/>
  <c r="U226" i="22"/>
  <c r="CA8" i="22"/>
  <c r="U199" i="22"/>
  <c r="U222" i="22"/>
  <c r="U92" i="22"/>
  <c r="U172" i="22"/>
  <c r="U23" i="22"/>
  <c r="U62" i="22"/>
  <c r="U190" i="22"/>
  <c r="U106" i="22"/>
  <c r="U11" i="22"/>
  <c r="U25" i="22"/>
  <c r="U100" i="22"/>
  <c r="U6" i="22"/>
  <c r="U8" i="22"/>
  <c r="U178" i="22"/>
  <c r="U9" i="22"/>
  <c r="CA100" i="22"/>
  <c r="U114" i="22"/>
  <c r="U219" i="22"/>
  <c r="U181" i="22"/>
  <c r="U198" i="22"/>
  <c r="U86" i="22"/>
  <c r="CA72" i="22"/>
  <c r="U213" i="22"/>
  <c r="U42" i="22"/>
  <c r="U107" i="22"/>
  <c r="CA68" i="22"/>
  <c r="U194" i="22"/>
  <c r="CA22" i="22"/>
  <c r="CA56" i="22"/>
  <c r="U40" i="22"/>
  <c r="U205" i="22"/>
  <c r="CA12" i="22"/>
  <c r="CA24" i="22"/>
  <c r="U200" i="22"/>
  <c r="U76" i="22"/>
  <c r="CA90" i="22"/>
  <c r="U175" i="22"/>
  <c r="U47" i="22"/>
  <c r="U46" i="22"/>
  <c r="U49" i="22"/>
  <c r="U104" i="22"/>
  <c r="U52" i="22"/>
  <c r="U207" i="22"/>
  <c r="CA92" i="22"/>
  <c r="U186" i="22"/>
  <c r="CA47" i="22"/>
  <c r="U174" i="22"/>
  <c r="U173" i="22"/>
  <c r="CA10" i="22"/>
  <c r="U102" i="22"/>
  <c r="U60" i="22"/>
  <c r="U87" i="22"/>
  <c r="U177" i="22"/>
  <c r="U74" i="22"/>
  <c r="U98" i="22"/>
  <c r="U26" i="22"/>
  <c r="U89" i="22"/>
  <c r="CA94" i="22"/>
  <c r="CA42" i="22"/>
  <c r="U189" i="22"/>
  <c r="CA106" i="22"/>
  <c r="CA43" i="22"/>
  <c r="U19" i="22"/>
  <c r="U17" i="22"/>
  <c r="U39" i="22"/>
  <c r="CA95" i="22"/>
  <c r="U4" i="22"/>
  <c r="CA79" i="22"/>
  <c r="CA18" i="22"/>
  <c r="U187" i="22"/>
  <c r="U224" i="22"/>
  <c r="CA19" i="22"/>
  <c r="CA99" i="22"/>
  <c r="U53" i="22"/>
  <c r="U211" i="22"/>
  <c r="U63" i="22"/>
  <c r="U113" i="22"/>
  <c r="U20" i="22"/>
  <c r="CA69" i="22"/>
  <c r="CA54" i="22"/>
  <c r="U115" i="22"/>
  <c r="CA65" i="22"/>
  <c r="U61" i="22"/>
  <c r="CA119" i="22"/>
  <c r="U112" i="22"/>
  <c r="U209" i="22"/>
  <c r="U221" i="22"/>
  <c r="CA80" i="22"/>
  <c r="CA9" i="22"/>
  <c r="CA59" i="22"/>
  <c r="CA20" i="22"/>
  <c r="CA60" i="22"/>
  <c r="CA39" i="22"/>
  <c r="CA113" i="22"/>
  <c r="CA74" i="22"/>
  <c r="CA6" i="22"/>
  <c r="U95" i="22"/>
  <c r="CA107" i="22"/>
  <c r="CA11" i="22"/>
  <c r="U57" i="22"/>
  <c r="CA66" i="22"/>
  <c r="U180" i="22"/>
  <c r="U37" i="22"/>
  <c r="CA52" i="22"/>
  <c r="U36" i="22"/>
  <c r="U176" i="22"/>
  <c r="CA101" i="22"/>
  <c r="CA58" i="22"/>
  <c r="CA77" i="22"/>
  <c r="U78" i="22"/>
  <c r="CA48" i="22"/>
  <c r="CA25" i="22"/>
  <c r="U7" i="22"/>
  <c r="CA41" i="22"/>
  <c r="CA105" i="22"/>
  <c r="CA67" i="22"/>
  <c r="CA61" i="22"/>
  <c r="CA40" i="22"/>
  <c r="CA57" i="22"/>
  <c r="U13" i="22"/>
  <c r="U51" i="22"/>
  <c r="U56" i="22"/>
  <c r="CA71" i="22"/>
  <c r="U38" i="22"/>
  <c r="CA89" i="22"/>
  <c r="U93" i="22"/>
  <c r="U225" i="22"/>
  <c r="U88" i="22"/>
  <c r="CA75" i="22"/>
  <c r="CA49" i="22"/>
  <c r="CA26" i="22"/>
  <c r="U59" i="22"/>
  <c r="CA122" i="22"/>
  <c r="CA115" i="22"/>
  <c r="CA73" i="22"/>
  <c r="CA111" i="22"/>
  <c r="U191" i="22"/>
  <c r="U69" i="22"/>
  <c r="CA21" i="22"/>
  <c r="CA44" i="22"/>
  <c r="U66" i="22"/>
  <c r="CA93" i="22"/>
  <c r="U214" i="22"/>
  <c r="U215" i="22"/>
  <c r="CA121" i="22"/>
  <c r="CA102" i="22"/>
  <c r="CA50" i="22"/>
  <c r="U220" i="22"/>
  <c r="U75" i="22"/>
  <c r="CA120" i="22"/>
  <c r="CA70" i="22"/>
  <c r="U67" i="22"/>
  <c r="U208" i="22"/>
  <c r="CA17" i="22"/>
  <c r="CA63" i="22"/>
  <c r="U103" i="22"/>
  <c r="U10" i="22"/>
  <c r="C3" i="23"/>
  <c r="C170" i="23" s="1"/>
  <c r="CA104" i="22"/>
  <c r="CA13" i="22"/>
  <c r="CA62" i="22"/>
  <c r="CA91" i="22"/>
  <c r="CA78" i="22"/>
  <c r="CA51" i="22"/>
  <c r="CA114" i="22"/>
  <c r="CA53" i="22"/>
  <c r="U79" i="22"/>
  <c r="CA23" i="22"/>
  <c r="U185" i="22"/>
  <c r="CA118" i="22"/>
  <c r="CA7" i="22"/>
  <c r="CA5" i="22"/>
  <c r="U210" i="22"/>
  <c r="U193" i="22"/>
  <c r="CA76" i="22"/>
  <c r="U2" i="22"/>
  <c r="CA2" i="22"/>
  <c r="CA110" i="22"/>
  <c r="D169" i="22"/>
  <c r="U183" i="20"/>
  <c r="U195" i="20"/>
  <c r="U108" i="20"/>
  <c r="D141" i="17"/>
  <c r="D137" i="17"/>
  <c r="D125" i="17"/>
  <c r="D133" i="17"/>
  <c r="D121" i="17"/>
  <c r="U227" i="20"/>
  <c r="G137" i="17"/>
  <c r="G133" i="17"/>
  <c r="G121" i="17"/>
  <c r="G125" i="17"/>
  <c r="G141" i="17"/>
  <c r="U82" i="20"/>
  <c r="U14" i="20"/>
  <c r="U45" i="20"/>
  <c r="H137" i="17"/>
  <c r="H133" i="17"/>
  <c r="H121" i="17"/>
  <c r="H141" i="17"/>
  <c r="H125" i="17"/>
  <c r="J121" i="17"/>
  <c r="J133" i="17"/>
  <c r="J141" i="17"/>
  <c r="J125" i="17"/>
  <c r="J137" i="17"/>
  <c r="CA27" i="20"/>
  <c r="K137" i="17"/>
  <c r="K121" i="17"/>
  <c r="K125" i="17"/>
  <c r="K133" i="17"/>
  <c r="K141" i="17"/>
  <c r="E133" i="17"/>
  <c r="E121" i="17"/>
  <c r="E137" i="17"/>
  <c r="E141" i="17"/>
  <c r="E125" i="17"/>
  <c r="D238" i="6"/>
  <c r="D127" i="6" s="1"/>
  <c r="D130" i="6" s="1"/>
  <c r="D143" i="6" s="1"/>
  <c r="D144" i="6" s="1"/>
  <c r="CA123" i="20"/>
  <c r="CA124" i="20" s="1"/>
  <c r="CA116" i="20"/>
  <c r="CA14" i="20"/>
  <c r="F121" i="17"/>
  <c r="F133" i="17"/>
  <c r="F125" i="17"/>
  <c r="F141" i="17"/>
  <c r="F137" i="17"/>
  <c r="I141" i="17"/>
  <c r="I125" i="17"/>
  <c r="I137" i="17"/>
  <c r="I133" i="17"/>
  <c r="I121" i="17"/>
  <c r="CA45" i="20"/>
  <c r="U96" i="20"/>
  <c r="N125" i="17"/>
  <c r="N141" i="17"/>
  <c r="N137" i="17"/>
  <c r="N121" i="17"/>
  <c r="N133" i="17"/>
  <c r="D237" i="13"/>
  <c r="CA82" i="20"/>
  <c r="CA108" i="20"/>
  <c r="U27" i="20"/>
  <c r="L137" i="17"/>
  <c r="L121" i="17"/>
  <c r="L141" i="17"/>
  <c r="L133" i="17"/>
  <c r="L125" i="17"/>
  <c r="M133" i="17"/>
  <c r="M121" i="17"/>
  <c r="M125" i="17"/>
  <c r="M137" i="17"/>
  <c r="M141" i="17"/>
  <c r="D236" i="13"/>
  <c r="CA96" i="20"/>
  <c r="U116" i="20"/>
  <c r="U123" i="20"/>
  <c r="B137" i="17"/>
  <c r="B133" i="17"/>
  <c r="B125" i="17"/>
  <c r="B141" i="17"/>
  <c r="B121" i="17"/>
  <c r="D220" i="35" l="1"/>
  <c r="D238" i="13"/>
  <c r="CA82" i="22"/>
  <c r="U227" i="22"/>
  <c r="CA96" i="22"/>
  <c r="CA45" i="22"/>
  <c r="U96" i="22"/>
  <c r="U116" i="22"/>
  <c r="U123" i="22"/>
  <c r="D236" i="20"/>
  <c r="U183" i="22"/>
  <c r="D237" i="20"/>
  <c r="U14" i="22"/>
  <c r="CA123" i="22"/>
  <c r="CA124" i="22" s="1"/>
  <c r="CA27" i="22"/>
  <c r="U45" i="22"/>
  <c r="U195" i="22"/>
  <c r="CA108" i="22"/>
  <c r="CA116" i="22"/>
  <c r="U27" i="22"/>
  <c r="CA14" i="22"/>
  <c r="U108" i="22"/>
  <c r="U82" i="22"/>
  <c r="D237" i="22" l="1"/>
  <c r="D236" i="22"/>
  <c r="D127" i="13"/>
  <c r="G130" i="19"/>
  <c r="C128" i="9"/>
  <c r="D238" i="20"/>
  <c r="D127" i="20" s="1"/>
  <c r="D130" i="20" l="1"/>
  <c r="D236" i="35"/>
  <c r="D238" i="22"/>
  <c r="D127" i="22" s="1"/>
  <c r="C131" i="9"/>
  <c r="G133" i="19"/>
  <c r="D127" i="16"/>
  <c r="H130" i="19"/>
  <c r="D130" i="13"/>
  <c r="D130" i="22" l="1"/>
  <c r="D244" i="35"/>
  <c r="D239" i="35"/>
  <c r="D246" i="35"/>
  <c r="C144" i="9"/>
  <c r="G146" i="19"/>
  <c r="C128" i="21"/>
  <c r="D143" i="13"/>
  <c r="H133" i="19"/>
  <c r="D130" i="16"/>
  <c r="D243" i="35" l="1"/>
  <c r="D143" i="20"/>
  <c r="C144" i="21" s="1"/>
  <c r="C131" i="21"/>
  <c r="G147" i="19"/>
  <c r="AW146" i="19"/>
  <c r="C145" i="9"/>
  <c r="L96" i="10"/>
  <c r="C128" i="23"/>
  <c r="H146" i="19"/>
  <c r="D143" i="16"/>
  <c r="D144" i="13"/>
  <c r="D264" i="35" l="1"/>
  <c r="D250" i="35"/>
  <c r="D143" i="22"/>
  <c r="C144" i="23" s="1"/>
  <c r="C131" i="23"/>
  <c r="AW147" i="19"/>
  <c r="D144" i="16"/>
  <c r="B145" i="17"/>
  <c r="H147" i="19"/>
  <c r="E127" i="5"/>
  <c r="E2" i="5"/>
  <c r="D240" i="7"/>
  <c r="D5" i="7" s="1"/>
  <c r="E2" i="6"/>
  <c r="CB4" i="6" s="1"/>
  <c r="E2" i="13"/>
  <c r="CB4" i="13" s="1"/>
  <c r="D269" i="35" l="1"/>
  <c r="D400" i="35"/>
  <c r="D398" i="35"/>
  <c r="D268" i="35"/>
  <c r="D263" i="35"/>
  <c r="D148" i="7"/>
  <c r="V4" i="13"/>
  <c r="AH4" i="13" s="1"/>
  <c r="V4" i="6"/>
  <c r="AH4" i="6" s="1"/>
  <c r="CN4" i="6"/>
  <c r="CN4" i="13"/>
  <c r="E2" i="12"/>
  <c r="CB17" i="13"/>
  <c r="CB48" i="13"/>
  <c r="CN48" i="13" s="1"/>
  <c r="V174" i="13"/>
  <c r="AH174" i="13" s="1"/>
  <c r="CB61" i="13"/>
  <c r="CN61" i="13" s="1"/>
  <c r="V107" i="13"/>
  <c r="AH107" i="13" s="1"/>
  <c r="V216" i="13"/>
  <c r="AH216" i="13" s="1"/>
  <c r="CB62" i="13"/>
  <c r="CN62" i="13" s="1"/>
  <c r="V38" i="13"/>
  <c r="AH38" i="13" s="1"/>
  <c r="CB42" i="13"/>
  <c r="CN42" i="13" s="1"/>
  <c r="CB23" i="13"/>
  <c r="CN23" i="13" s="1"/>
  <c r="V177" i="13"/>
  <c r="AH177" i="13" s="1"/>
  <c r="V112" i="13"/>
  <c r="AH112" i="13" s="1"/>
  <c r="V60" i="13"/>
  <c r="AH60" i="13" s="1"/>
  <c r="V187" i="13"/>
  <c r="AH187" i="13" s="1"/>
  <c r="V210" i="13"/>
  <c r="AH210" i="13" s="1"/>
  <c r="V10" i="13"/>
  <c r="AH10" i="13" s="1"/>
  <c r="CB113" i="13"/>
  <c r="CN113" i="13" s="1"/>
  <c r="V74" i="13"/>
  <c r="AH74" i="13" s="1"/>
  <c r="V53" i="13"/>
  <c r="AH53" i="13" s="1"/>
  <c r="CB6" i="13"/>
  <c r="CN6" i="13" s="1"/>
  <c r="V103" i="13"/>
  <c r="AH103" i="13" s="1"/>
  <c r="V7" i="13"/>
  <c r="AH7" i="13" s="1"/>
  <c r="V221" i="13"/>
  <c r="AH221" i="13" s="1"/>
  <c r="V54" i="13"/>
  <c r="AH54" i="13" s="1"/>
  <c r="V214" i="13"/>
  <c r="AH214" i="13" s="1"/>
  <c r="V222" i="13"/>
  <c r="AH222" i="13" s="1"/>
  <c r="CB90" i="13"/>
  <c r="CN90" i="13" s="1"/>
  <c r="E169" i="13"/>
  <c r="CB106" i="13"/>
  <c r="CN106" i="13" s="1"/>
  <c r="V220" i="13"/>
  <c r="AH220" i="13" s="1"/>
  <c r="CB93" i="13"/>
  <c r="CN93" i="13" s="1"/>
  <c r="CB78" i="13"/>
  <c r="CN78" i="13" s="1"/>
  <c r="CB56" i="13"/>
  <c r="CN56" i="13" s="1"/>
  <c r="V26" i="13"/>
  <c r="AH26" i="13" s="1"/>
  <c r="V12" i="13"/>
  <c r="AH12" i="13" s="1"/>
  <c r="CB39" i="13"/>
  <c r="CN39" i="13" s="1"/>
  <c r="CB24" i="13"/>
  <c r="CN24" i="13" s="1"/>
  <c r="V21" i="13"/>
  <c r="AH21" i="13" s="1"/>
  <c r="V66" i="13"/>
  <c r="AH66" i="13" s="1"/>
  <c r="CB57" i="13"/>
  <c r="CN57" i="13" s="1"/>
  <c r="CB79" i="13"/>
  <c r="CN79" i="13" s="1"/>
  <c r="V180" i="13"/>
  <c r="AH180" i="13" s="1"/>
  <c r="V212" i="13"/>
  <c r="AH212" i="13" s="1"/>
  <c r="V63" i="13"/>
  <c r="AH63" i="13" s="1"/>
  <c r="V192" i="13"/>
  <c r="AH192" i="13" s="1"/>
  <c r="CB120" i="13"/>
  <c r="CN120" i="13" s="1"/>
  <c r="V59" i="13"/>
  <c r="AH59" i="13" s="1"/>
  <c r="V65" i="13"/>
  <c r="AH65" i="13" s="1"/>
  <c r="CB76" i="13"/>
  <c r="CN76" i="13" s="1"/>
  <c r="CB53" i="13"/>
  <c r="CN53" i="13" s="1"/>
  <c r="V190" i="13"/>
  <c r="AH190" i="13" s="1"/>
  <c r="V61" i="13"/>
  <c r="AH61" i="13" s="1"/>
  <c r="V88" i="13"/>
  <c r="AH88" i="13" s="1"/>
  <c r="CB60" i="13"/>
  <c r="CN60" i="13" s="1"/>
  <c r="V72" i="13"/>
  <c r="AH72" i="13" s="1"/>
  <c r="CB77" i="13"/>
  <c r="CN77" i="13" s="1"/>
  <c r="CB50" i="13"/>
  <c r="CN50" i="13" s="1"/>
  <c r="V189" i="13"/>
  <c r="AH189" i="13" s="1"/>
  <c r="V119" i="13"/>
  <c r="AH119" i="13" s="1"/>
  <c r="CB12" i="13"/>
  <c r="CN12" i="13" s="1"/>
  <c r="CB22" i="13"/>
  <c r="CN22" i="13" s="1"/>
  <c r="V223" i="13"/>
  <c r="AH223" i="13" s="1"/>
  <c r="CB25" i="13"/>
  <c r="CN25" i="13" s="1"/>
  <c r="CB92" i="13"/>
  <c r="CN92" i="13" s="1"/>
  <c r="V36" i="13"/>
  <c r="AH36" i="13" s="1"/>
  <c r="V191" i="13"/>
  <c r="AH191" i="13" s="1"/>
  <c r="V13" i="13"/>
  <c r="AH13" i="13" s="1"/>
  <c r="V71" i="13"/>
  <c r="AH71" i="13" s="1"/>
  <c r="V203" i="13"/>
  <c r="AH203" i="13" s="1"/>
  <c r="CB26" i="13"/>
  <c r="CN26" i="13" s="1"/>
  <c r="V173" i="13"/>
  <c r="AH173" i="13" s="1"/>
  <c r="V51" i="13"/>
  <c r="AH51" i="13" s="1"/>
  <c r="CB112" i="13"/>
  <c r="CN112" i="13" s="1"/>
  <c r="V48" i="13"/>
  <c r="AH48" i="13" s="1"/>
  <c r="V80" i="13"/>
  <c r="AH80" i="13" s="1"/>
  <c r="CB115" i="13"/>
  <c r="CN115" i="13" s="1"/>
  <c r="V69" i="13"/>
  <c r="AH69" i="13" s="1"/>
  <c r="V101" i="13"/>
  <c r="AH101" i="13" s="1"/>
  <c r="V20" i="13"/>
  <c r="AH20" i="13" s="1"/>
  <c r="V18" i="13"/>
  <c r="AH18" i="13" s="1"/>
  <c r="CB20" i="13"/>
  <c r="CN20" i="13" s="1"/>
  <c r="CB49" i="13"/>
  <c r="CN49" i="13" s="1"/>
  <c r="V208" i="13"/>
  <c r="AH208" i="13" s="1"/>
  <c r="V57" i="13"/>
  <c r="AH57" i="13" s="1"/>
  <c r="CB67" i="13"/>
  <c r="CN67" i="13" s="1"/>
  <c r="V204" i="13"/>
  <c r="AH204" i="13" s="1"/>
  <c r="V87" i="13"/>
  <c r="AH87" i="13" s="1"/>
  <c r="CB75" i="13"/>
  <c r="CN75" i="13" s="1"/>
  <c r="V188" i="13"/>
  <c r="AH188" i="13" s="1"/>
  <c r="CB2" i="13"/>
  <c r="V56" i="13"/>
  <c r="AH56" i="13" s="1"/>
  <c r="V19" i="13"/>
  <c r="AH19" i="13" s="1"/>
  <c r="CB5" i="13"/>
  <c r="CN5" i="13" s="1"/>
  <c r="CB8" i="13"/>
  <c r="CN8" i="13" s="1"/>
  <c r="CB63" i="13"/>
  <c r="CN63" i="13" s="1"/>
  <c r="CB122" i="13"/>
  <c r="CN122" i="13" s="1"/>
  <c r="V55" i="13"/>
  <c r="AH55" i="13" s="1"/>
  <c r="CB105" i="13"/>
  <c r="CN105" i="13" s="1"/>
  <c r="V122" i="13"/>
  <c r="AH122" i="13" s="1"/>
  <c r="V115" i="13"/>
  <c r="AH115" i="13" s="1"/>
  <c r="V58" i="13"/>
  <c r="AH58" i="13" s="1"/>
  <c r="V23" i="13"/>
  <c r="AH23" i="13" s="1"/>
  <c r="V225" i="13"/>
  <c r="AH225" i="13" s="1"/>
  <c r="CB71" i="13"/>
  <c r="CN71" i="13" s="1"/>
  <c r="V99" i="13"/>
  <c r="AH99" i="13" s="1"/>
  <c r="CB47" i="13"/>
  <c r="CB110" i="13"/>
  <c r="V185" i="13"/>
  <c r="CB111" i="13"/>
  <c r="V24" i="13"/>
  <c r="AH24" i="13" s="1"/>
  <c r="V68" i="13"/>
  <c r="AH68" i="13" s="1"/>
  <c r="V49" i="13"/>
  <c r="AH49" i="13" s="1"/>
  <c r="V213" i="13"/>
  <c r="AH213" i="13" s="1"/>
  <c r="V73" i="13"/>
  <c r="AH73" i="13" s="1"/>
  <c r="CB101" i="13"/>
  <c r="CN101" i="13" s="1"/>
  <c r="V90" i="13"/>
  <c r="AH90" i="13" s="1"/>
  <c r="CB58" i="13"/>
  <c r="CN58" i="13" s="1"/>
  <c r="V179" i="13"/>
  <c r="AH179" i="13" s="1"/>
  <c r="V181" i="13"/>
  <c r="AH181" i="13" s="1"/>
  <c r="V176" i="13"/>
  <c r="AH176" i="13" s="1"/>
  <c r="V40" i="13"/>
  <c r="AH40" i="13" s="1"/>
  <c r="V37" i="13"/>
  <c r="AH37" i="13" s="1"/>
  <c r="V11" i="13"/>
  <c r="AH11" i="13" s="1"/>
  <c r="V8" i="13"/>
  <c r="AH8" i="13" s="1"/>
  <c r="V207" i="13"/>
  <c r="AH207" i="13" s="1"/>
  <c r="V224" i="13"/>
  <c r="AH224" i="13" s="1"/>
  <c r="V218" i="13"/>
  <c r="AH218" i="13" s="1"/>
  <c r="V2" i="13"/>
  <c r="V22" i="13"/>
  <c r="AH22" i="13" s="1"/>
  <c r="CB9" i="13"/>
  <c r="CN9" i="13" s="1"/>
  <c r="V76" i="13"/>
  <c r="AH76" i="13" s="1"/>
  <c r="V200" i="13"/>
  <c r="AH200" i="13" s="1"/>
  <c r="V121" i="13"/>
  <c r="AH121" i="13" s="1"/>
  <c r="CB73" i="13"/>
  <c r="CN73" i="13" s="1"/>
  <c r="V113" i="13"/>
  <c r="AH113" i="13" s="1"/>
  <c r="CB54" i="13"/>
  <c r="CN54" i="13" s="1"/>
  <c r="CB80" i="13"/>
  <c r="CN80" i="13" s="1"/>
  <c r="V77" i="13"/>
  <c r="AH77" i="13" s="1"/>
  <c r="V6" i="13"/>
  <c r="AH6" i="13" s="1"/>
  <c r="CB121" i="13"/>
  <c r="CN121" i="13" s="1"/>
  <c r="V100" i="13"/>
  <c r="AH100" i="13" s="1"/>
  <c r="E2" i="16"/>
  <c r="V201" i="13"/>
  <c r="AH201" i="13" s="1"/>
  <c r="CB114" i="13"/>
  <c r="CN114" i="13" s="1"/>
  <c r="V91" i="13"/>
  <c r="AH91" i="13" s="1"/>
  <c r="V52" i="13"/>
  <c r="AH52" i="13" s="1"/>
  <c r="V114" i="13"/>
  <c r="AH114" i="13" s="1"/>
  <c r="V175" i="13"/>
  <c r="AH175" i="13" s="1"/>
  <c r="V206" i="13"/>
  <c r="AH206" i="13" s="1"/>
  <c r="V217" i="13"/>
  <c r="AH217" i="13" s="1"/>
  <c r="CB119" i="13"/>
  <c r="CN119" i="13" s="1"/>
  <c r="V93" i="13"/>
  <c r="AH93" i="13" s="1"/>
  <c r="V202" i="13"/>
  <c r="AH202" i="13" s="1"/>
  <c r="V226" i="13"/>
  <c r="AH226" i="13" s="1"/>
  <c r="CB19" i="13"/>
  <c r="CN19" i="13" s="1"/>
  <c r="V92" i="13"/>
  <c r="AH92" i="13" s="1"/>
  <c r="CB107" i="13"/>
  <c r="CN107" i="13" s="1"/>
  <c r="CB55" i="13"/>
  <c r="CN55" i="13" s="1"/>
  <c r="V44" i="13"/>
  <c r="AH44" i="13" s="1"/>
  <c r="V219" i="13"/>
  <c r="AH219" i="13" s="1"/>
  <c r="V39" i="13"/>
  <c r="AH39" i="13" s="1"/>
  <c r="V102" i="13"/>
  <c r="AH102" i="13" s="1"/>
  <c r="CB41" i="13"/>
  <c r="CN41" i="13" s="1"/>
  <c r="CB52" i="13"/>
  <c r="CN52" i="13" s="1"/>
  <c r="CB18" i="13"/>
  <c r="CN18" i="13" s="1"/>
  <c r="V186" i="13"/>
  <c r="AH186" i="13" s="1"/>
  <c r="CB11" i="13"/>
  <c r="CN11" i="13" s="1"/>
  <c r="V211" i="13"/>
  <c r="AH211" i="13" s="1"/>
  <c r="CB21" i="13"/>
  <c r="CN21" i="13" s="1"/>
  <c r="CB66" i="13"/>
  <c r="CN66" i="13" s="1"/>
  <c r="CB95" i="13"/>
  <c r="CN95" i="13" s="1"/>
  <c r="V104" i="13"/>
  <c r="AH104" i="13" s="1"/>
  <c r="CB40" i="13"/>
  <c r="CN40" i="13" s="1"/>
  <c r="V178" i="13"/>
  <c r="AH178" i="13" s="1"/>
  <c r="V25" i="13"/>
  <c r="AH25" i="13" s="1"/>
  <c r="V193" i="13"/>
  <c r="AH193" i="13" s="1"/>
  <c r="CB74" i="13"/>
  <c r="CN74" i="13" s="1"/>
  <c r="CB72" i="13"/>
  <c r="CN72" i="13" s="1"/>
  <c r="V64" i="13"/>
  <c r="AH64" i="13" s="1"/>
  <c r="V42" i="13"/>
  <c r="AH42" i="13" s="1"/>
  <c r="V62" i="13"/>
  <c r="AH62" i="13" s="1"/>
  <c r="V41" i="13"/>
  <c r="AH41" i="13" s="1"/>
  <c r="V70" i="13"/>
  <c r="AH70" i="13" s="1"/>
  <c r="V43" i="13"/>
  <c r="AH43" i="13" s="1"/>
  <c r="V79" i="13"/>
  <c r="AH79" i="13" s="1"/>
  <c r="V89" i="13"/>
  <c r="AH89" i="13" s="1"/>
  <c r="CB94" i="13"/>
  <c r="CN94" i="13" s="1"/>
  <c r="CB13" i="13"/>
  <c r="CN13" i="13" s="1"/>
  <c r="CB100" i="13"/>
  <c r="CN100" i="13" s="1"/>
  <c r="V209" i="13"/>
  <c r="AH209" i="13" s="1"/>
  <c r="V105" i="13"/>
  <c r="AH105" i="13" s="1"/>
  <c r="V106" i="13"/>
  <c r="AH106" i="13" s="1"/>
  <c r="V205" i="13"/>
  <c r="AH205" i="13" s="1"/>
  <c r="CB91" i="13"/>
  <c r="CN91" i="13" s="1"/>
  <c r="V78" i="13"/>
  <c r="AH78" i="13" s="1"/>
  <c r="V5" i="13"/>
  <c r="V67" i="13"/>
  <c r="AH67" i="13" s="1"/>
  <c r="V94" i="13"/>
  <c r="AH94" i="13" s="1"/>
  <c r="V35" i="13"/>
  <c r="CB99" i="13"/>
  <c r="CB10" i="13"/>
  <c r="CN10" i="13" s="1"/>
  <c r="CB44" i="13"/>
  <c r="CN44" i="13" s="1"/>
  <c r="CB51" i="13"/>
  <c r="CN51" i="13" s="1"/>
  <c r="CB88" i="13"/>
  <c r="V111" i="13"/>
  <c r="CB102" i="13"/>
  <c r="CN102" i="13" s="1"/>
  <c r="CB89" i="13"/>
  <c r="CN89" i="13" s="1"/>
  <c r="V172" i="13"/>
  <c r="V198" i="13"/>
  <c r="AH198" i="13" s="1"/>
  <c r="CB59" i="13"/>
  <c r="CN59" i="13" s="1"/>
  <c r="V95" i="13"/>
  <c r="AH95" i="13" s="1"/>
  <c r="CB38" i="13"/>
  <c r="V47" i="13"/>
  <c r="V197" i="13"/>
  <c r="V98" i="13"/>
  <c r="CB103" i="13"/>
  <c r="CN103" i="13" s="1"/>
  <c r="V75" i="13"/>
  <c r="AH75" i="13" s="1"/>
  <c r="V215" i="13"/>
  <c r="AH215" i="13" s="1"/>
  <c r="CB43" i="13"/>
  <c r="CN43" i="13" s="1"/>
  <c r="CB104" i="13"/>
  <c r="CN104" i="13" s="1"/>
  <c r="V50" i="13"/>
  <c r="AH50" i="13" s="1"/>
  <c r="CB7" i="13"/>
  <c r="CN7" i="13" s="1"/>
  <c r="V118" i="13"/>
  <c r="V86" i="13"/>
  <c r="V194" i="13"/>
  <c r="AH194" i="13" s="1"/>
  <c r="V120" i="13"/>
  <c r="AH120" i="13" s="1"/>
  <c r="V17" i="13"/>
  <c r="V199" i="13"/>
  <c r="AH199" i="13" s="1"/>
  <c r="CB118" i="13"/>
  <c r="V9" i="13"/>
  <c r="AH9" i="13" s="1"/>
  <c r="V212" i="6"/>
  <c r="AH212" i="6" s="1"/>
  <c r="V49" i="6"/>
  <c r="AH49" i="6" s="1"/>
  <c r="CB53" i="6"/>
  <c r="CN53" i="6" s="1"/>
  <c r="V115" i="6"/>
  <c r="AH115" i="6" s="1"/>
  <c r="CB218" i="6"/>
  <c r="CN218" i="6" s="1"/>
  <c r="CB5" i="6"/>
  <c r="CN5" i="6" s="1"/>
  <c r="V192" i="6"/>
  <c r="AH192" i="6" s="1"/>
  <c r="V220" i="6"/>
  <c r="AH220" i="6" s="1"/>
  <c r="CB48" i="6"/>
  <c r="CN48" i="6" s="1"/>
  <c r="CB90" i="6"/>
  <c r="CN90" i="6" s="1"/>
  <c r="V205" i="6"/>
  <c r="AH205" i="6" s="1"/>
  <c r="CB211" i="6"/>
  <c r="CN211" i="6" s="1"/>
  <c r="V107" i="6"/>
  <c r="AH107" i="6" s="1"/>
  <c r="E169" i="6"/>
  <c r="CB41" i="6"/>
  <c r="CN41" i="6" s="1"/>
  <c r="CB52" i="6"/>
  <c r="CN52" i="6" s="1"/>
  <c r="V48" i="6"/>
  <c r="AH48" i="6" s="1"/>
  <c r="V219" i="6"/>
  <c r="AH219" i="6" s="1"/>
  <c r="CB121" i="6"/>
  <c r="CN121" i="6" s="1"/>
  <c r="CB101" i="6"/>
  <c r="CN101" i="6" s="1"/>
  <c r="CB104" i="6"/>
  <c r="CN104" i="6" s="1"/>
  <c r="CB11" i="6"/>
  <c r="CN11" i="6" s="1"/>
  <c r="V218" i="6"/>
  <c r="AH218" i="6" s="1"/>
  <c r="CB208" i="6"/>
  <c r="CN208" i="6" s="1"/>
  <c r="CB106" i="6"/>
  <c r="CN106" i="6" s="1"/>
  <c r="CB43" i="6"/>
  <c r="CN43" i="6" s="1"/>
  <c r="CB120" i="6"/>
  <c r="CN120" i="6" s="1"/>
  <c r="CB57" i="6"/>
  <c r="CN57" i="6" s="1"/>
  <c r="CB20" i="6"/>
  <c r="CN20" i="6" s="1"/>
  <c r="V209" i="6"/>
  <c r="AH209" i="6" s="1"/>
  <c r="CB216" i="6"/>
  <c r="CN216" i="6" s="1"/>
  <c r="V11" i="6"/>
  <c r="AH11" i="6" s="1"/>
  <c r="V226" i="6"/>
  <c r="AH226" i="6" s="1"/>
  <c r="CB39" i="6"/>
  <c r="CN39" i="6" s="1"/>
  <c r="V194" i="6"/>
  <c r="AH194" i="6" s="1"/>
  <c r="V57" i="6"/>
  <c r="AH57" i="6" s="1"/>
  <c r="CB204" i="6"/>
  <c r="CN204" i="6" s="1"/>
  <c r="CB94" i="6"/>
  <c r="CN94" i="6" s="1"/>
  <c r="V113" i="6"/>
  <c r="AH113" i="6" s="1"/>
  <c r="CB67" i="6"/>
  <c r="CN67" i="6" s="1"/>
  <c r="V55" i="6"/>
  <c r="AH55" i="6" s="1"/>
  <c r="CB10" i="6"/>
  <c r="CN10" i="6" s="1"/>
  <c r="V40" i="6"/>
  <c r="AH40" i="6" s="1"/>
  <c r="CB210" i="6"/>
  <c r="CN210" i="6" s="1"/>
  <c r="V43" i="6"/>
  <c r="AH43" i="6" s="1"/>
  <c r="V53" i="6"/>
  <c r="AH53" i="6" s="1"/>
  <c r="V101" i="6"/>
  <c r="AH101" i="6" s="1"/>
  <c r="V175" i="6"/>
  <c r="AH175" i="6" s="1"/>
  <c r="CB194" i="6"/>
  <c r="CN194" i="6" s="1"/>
  <c r="V80" i="6"/>
  <c r="AH80" i="6" s="1"/>
  <c r="CB212" i="6"/>
  <c r="CN212" i="6" s="1"/>
  <c r="V75" i="6"/>
  <c r="AH75" i="6" s="1"/>
  <c r="M95" i="10"/>
  <c r="M99" i="10" s="1"/>
  <c r="CB185" i="6"/>
  <c r="V190" i="6"/>
  <c r="AH190" i="6" s="1"/>
  <c r="V42" i="6"/>
  <c r="AH42" i="6" s="1"/>
  <c r="V71" i="6"/>
  <c r="AH71" i="6" s="1"/>
  <c r="V208" i="6"/>
  <c r="AH208" i="6" s="1"/>
  <c r="V89" i="6"/>
  <c r="AH89" i="6" s="1"/>
  <c r="CB63" i="6"/>
  <c r="CN63" i="6" s="1"/>
  <c r="V189" i="6"/>
  <c r="AH189" i="6" s="1"/>
  <c r="CB188" i="6"/>
  <c r="CN188" i="6" s="1"/>
  <c r="CB107" i="6"/>
  <c r="CN107" i="6" s="1"/>
  <c r="V193" i="6"/>
  <c r="AH193" i="6" s="1"/>
  <c r="CB175" i="6"/>
  <c r="CN175" i="6" s="1"/>
  <c r="CB93" i="6"/>
  <c r="CN93" i="6" s="1"/>
  <c r="CB9" i="6"/>
  <c r="CN9" i="6" s="1"/>
  <c r="CB66" i="6"/>
  <c r="CN66" i="6" s="1"/>
  <c r="V99" i="6"/>
  <c r="AH99" i="6" s="1"/>
  <c r="CB214" i="6"/>
  <c r="CN214" i="6" s="1"/>
  <c r="CB179" i="6"/>
  <c r="CN179" i="6" s="1"/>
  <c r="V66" i="6"/>
  <c r="AH66" i="6" s="1"/>
  <c r="V100" i="6"/>
  <c r="AH100" i="6" s="1"/>
  <c r="V199" i="6"/>
  <c r="AH199" i="6" s="1"/>
  <c r="V94" i="6"/>
  <c r="AH94" i="6" s="1"/>
  <c r="V179" i="6"/>
  <c r="AH179" i="6" s="1"/>
  <c r="V119" i="6"/>
  <c r="AH119" i="6" s="1"/>
  <c r="CB192" i="6"/>
  <c r="CN192" i="6" s="1"/>
  <c r="V221" i="6"/>
  <c r="AH221" i="6" s="1"/>
  <c r="CB21" i="6"/>
  <c r="CN21" i="6" s="1"/>
  <c r="CB99" i="6"/>
  <c r="CB190" i="6"/>
  <c r="CN190" i="6" s="1"/>
  <c r="CB62" i="6"/>
  <c r="CN62" i="6" s="1"/>
  <c r="V13" i="6"/>
  <c r="AH13" i="6" s="1"/>
  <c r="CB189" i="6"/>
  <c r="CN189" i="6" s="1"/>
  <c r="V90" i="6"/>
  <c r="AH90" i="6" s="1"/>
  <c r="V177" i="6"/>
  <c r="AH177" i="6" s="1"/>
  <c r="V211" i="6"/>
  <c r="AH211" i="6" s="1"/>
  <c r="CB186" i="6"/>
  <c r="CN186" i="6" s="1"/>
  <c r="CB115" i="6"/>
  <c r="CN115" i="6" s="1"/>
  <c r="CB193" i="6"/>
  <c r="CN193" i="6" s="1"/>
  <c r="V105" i="6"/>
  <c r="AH105" i="6" s="1"/>
  <c r="CB225" i="6"/>
  <c r="CN225" i="6" s="1"/>
  <c r="V47" i="6"/>
  <c r="AH47" i="6" s="1"/>
  <c r="CB202" i="6"/>
  <c r="CN202" i="6" s="1"/>
  <c r="V187" i="6"/>
  <c r="AH187" i="6" s="1"/>
  <c r="V74" i="6"/>
  <c r="AH74" i="6" s="1"/>
  <c r="V207" i="6"/>
  <c r="AH207" i="6" s="1"/>
  <c r="CB173" i="6"/>
  <c r="CN173" i="6" s="1"/>
  <c r="CB180" i="6"/>
  <c r="CN180" i="6" s="1"/>
  <c r="V206" i="6"/>
  <c r="AH206" i="6" s="1"/>
  <c r="CB174" i="6"/>
  <c r="CN174" i="6" s="1"/>
  <c r="CB50" i="6"/>
  <c r="CN50" i="6" s="1"/>
  <c r="V114" i="6"/>
  <c r="AH114" i="6" s="1"/>
  <c r="CB222" i="6"/>
  <c r="CN222" i="6" s="1"/>
  <c r="V87" i="6"/>
  <c r="AH87" i="6" s="1"/>
  <c r="CB220" i="6"/>
  <c r="CN220" i="6" s="1"/>
  <c r="D241" i="7"/>
  <c r="CB112" i="6"/>
  <c r="CN112" i="6" s="1"/>
  <c r="CB8" i="6"/>
  <c r="CN8" i="6" s="1"/>
  <c r="CB213" i="6"/>
  <c r="CN213" i="6" s="1"/>
  <c r="V103" i="6"/>
  <c r="AH103" i="6" s="1"/>
  <c r="V9" i="6"/>
  <c r="AH9" i="6" s="1"/>
  <c r="V50" i="6"/>
  <c r="AH50" i="6" s="1"/>
  <c r="CB59" i="6"/>
  <c r="CN59" i="6" s="1"/>
  <c r="V186" i="6"/>
  <c r="AH186" i="6" s="1"/>
  <c r="V51" i="6"/>
  <c r="AH51" i="6" s="1"/>
  <c r="CB91" i="6"/>
  <c r="CN91" i="6" s="1"/>
  <c r="CB77" i="6"/>
  <c r="CN77" i="6" s="1"/>
  <c r="CB58" i="6"/>
  <c r="CN58" i="6" s="1"/>
  <c r="V201" i="6"/>
  <c r="AH201" i="6" s="1"/>
  <c r="CB205" i="6"/>
  <c r="CN205" i="6" s="1"/>
  <c r="CB80" i="6"/>
  <c r="CN80" i="6" s="1"/>
  <c r="V10" i="6"/>
  <c r="AH10" i="6" s="1"/>
  <c r="CB176" i="6"/>
  <c r="CN176" i="6" s="1"/>
  <c r="CB54" i="6"/>
  <c r="CN54" i="6" s="1"/>
  <c r="CB119" i="6"/>
  <c r="CN119" i="6" s="1"/>
  <c r="V202" i="6"/>
  <c r="AH202" i="6" s="1"/>
  <c r="CB209" i="6"/>
  <c r="CN209" i="6" s="1"/>
  <c r="V203" i="6"/>
  <c r="AH203" i="6" s="1"/>
  <c r="CB51" i="6"/>
  <c r="CN51" i="6" s="1"/>
  <c r="CB61" i="6"/>
  <c r="CN61" i="6" s="1"/>
  <c r="CB40" i="6"/>
  <c r="CN40" i="6" s="1"/>
  <c r="CB221" i="6"/>
  <c r="CN221" i="6" s="1"/>
  <c r="V78" i="6"/>
  <c r="AH78" i="6" s="1"/>
  <c r="V62" i="6"/>
  <c r="AH62" i="6" s="1"/>
  <c r="CB201" i="6"/>
  <c r="CN201" i="6" s="1"/>
  <c r="CB223" i="6"/>
  <c r="CN223" i="6" s="1"/>
  <c r="CB19" i="6"/>
  <c r="CN19" i="6" s="1"/>
  <c r="CB122" i="6"/>
  <c r="CN122" i="6" s="1"/>
  <c r="V120" i="6"/>
  <c r="AH120" i="6" s="1"/>
  <c r="V191" i="6"/>
  <c r="AH191" i="6" s="1"/>
  <c r="CB76" i="6"/>
  <c r="CN76" i="6" s="1"/>
  <c r="CB56" i="6"/>
  <c r="CN56" i="6" s="1"/>
  <c r="V5" i="6"/>
  <c r="V210" i="6"/>
  <c r="AH210" i="6" s="1"/>
  <c r="CB215" i="6"/>
  <c r="CN215" i="6" s="1"/>
  <c r="V41" i="6"/>
  <c r="AH41" i="6" s="1"/>
  <c r="V225" i="6"/>
  <c r="AH225" i="6" s="1"/>
  <c r="V59" i="6"/>
  <c r="AH59" i="6" s="1"/>
  <c r="V88" i="6"/>
  <c r="AH88" i="6" s="1"/>
  <c r="V12" i="6"/>
  <c r="AH12" i="6" s="1"/>
  <c r="V70" i="6"/>
  <c r="AH70" i="6" s="1"/>
  <c r="CB207" i="6"/>
  <c r="CN207" i="6" s="1"/>
  <c r="V67" i="6"/>
  <c r="AH67" i="6" s="1"/>
  <c r="CB199" i="6"/>
  <c r="CN199" i="6" s="1"/>
  <c r="CB7" i="6"/>
  <c r="CN7" i="6" s="1"/>
  <c r="V56" i="6"/>
  <c r="AH56" i="6" s="1"/>
  <c r="V180" i="6"/>
  <c r="AH180" i="6" s="1"/>
  <c r="CB100" i="6"/>
  <c r="CN100" i="6" s="1"/>
  <c r="CB198" i="6"/>
  <c r="CN198" i="6" s="1"/>
  <c r="CB60" i="6"/>
  <c r="CN60" i="6" s="1"/>
  <c r="V61" i="6"/>
  <c r="AH61" i="6" s="1"/>
  <c r="CB13" i="6"/>
  <c r="CN13" i="6" s="1"/>
  <c r="V222" i="6"/>
  <c r="AH222" i="6" s="1"/>
  <c r="CB219" i="6"/>
  <c r="CN219" i="6" s="1"/>
  <c r="CB95" i="6"/>
  <c r="CN95" i="6" s="1"/>
  <c r="V204" i="6"/>
  <c r="AH204" i="6" s="1"/>
  <c r="V188" i="6"/>
  <c r="AH188" i="6" s="1"/>
  <c r="CB105" i="6"/>
  <c r="CN105" i="6" s="1"/>
  <c r="V65" i="6"/>
  <c r="AH65" i="6" s="1"/>
  <c r="CB200" i="6"/>
  <c r="CN200" i="6" s="1"/>
  <c r="CB114" i="6"/>
  <c r="CN114" i="6" s="1"/>
  <c r="V58" i="6"/>
  <c r="AH58" i="6" s="1"/>
  <c r="V178" i="6"/>
  <c r="AH178" i="6" s="1"/>
  <c r="CB24" i="6"/>
  <c r="CN24" i="6" s="1"/>
  <c r="CB6" i="6"/>
  <c r="CN6" i="6" s="1"/>
  <c r="V8" i="6"/>
  <c r="AH8" i="6" s="1"/>
  <c r="V73" i="6"/>
  <c r="AH73" i="6" s="1"/>
  <c r="V106" i="6"/>
  <c r="AH106" i="6" s="1"/>
  <c r="CB12" i="6"/>
  <c r="CN12" i="6" s="1"/>
  <c r="CB177" i="6"/>
  <c r="CN177" i="6" s="1"/>
  <c r="V224" i="6"/>
  <c r="AH224" i="6" s="1"/>
  <c r="V121" i="6"/>
  <c r="AH121" i="6" s="1"/>
  <c r="V36" i="6"/>
  <c r="AH36" i="6" s="1"/>
  <c r="CB49" i="6"/>
  <c r="CN49" i="6" s="1"/>
  <c r="CB42" i="6"/>
  <c r="CN42" i="6" s="1"/>
  <c r="CB75" i="6"/>
  <c r="CN75" i="6" s="1"/>
  <c r="CB25" i="6"/>
  <c r="CN25" i="6" s="1"/>
  <c r="V122" i="6"/>
  <c r="AH122" i="6" s="1"/>
  <c r="V198" i="6"/>
  <c r="AH198" i="6" s="1"/>
  <c r="V216" i="6"/>
  <c r="AH216" i="6" s="1"/>
  <c r="V63" i="6"/>
  <c r="AH63" i="6" s="1"/>
  <c r="V215" i="6"/>
  <c r="AH215" i="6" s="1"/>
  <c r="CB78" i="6"/>
  <c r="CN78" i="6" s="1"/>
  <c r="V39" i="6"/>
  <c r="AH39" i="6" s="1"/>
  <c r="V174" i="6"/>
  <c r="AH174" i="6" s="1"/>
  <c r="CB226" i="6"/>
  <c r="CN226" i="6" s="1"/>
  <c r="V112" i="6"/>
  <c r="AH112" i="6" s="1"/>
  <c r="V37" i="6"/>
  <c r="AH37" i="6" s="1"/>
  <c r="CB224" i="6"/>
  <c r="CN224" i="6" s="1"/>
  <c r="CB71" i="6"/>
  <c r="CN71" i="6" s="1"/>
  <c r="CB22" i="6"/>
  <c r="CN22" i="6" s="1"/>
  <c r="CB92" i="6"/>
  <c r="CN92" i="6" s="1"/>
  <c r="V200" i="6"/>
  <c r="AH200" i="6" s="1"/>
  <c r="V60" i="6"/>
  <c r="AH60" i="6" s="1"/>
  <c r="V77" i="6"/>
  <c r="AH77" i="6" s="1"/>
  <c r="V38" i="6"/>
  <c r="AH38" i="6" s="1"/>
  <c r="CB26" i="6"/>
  <c r="CN26" i="6" s="1"/>
  <c r="CB113" i="6"/>
  <c r="CN113" i="6" s="1"/>
  <c r="V176" i="6"/>
  <c r="AH176" i="6" s="1"/>
  <c r="V72" i="6"/>
  <c r="AH72" i="6" s="1"/>
  <c r="V102" i="6"/>
  <c r="AH102" i="6" s="1"/>
  <c r="V44" i="6"/>
  <c r="AH44" i="6" s="1"/>
  <c r="CB187" i="6"/>
  <c r="CN187" i="6" s="1"/>
  <c r="V213" i="6"/>
  <c r="AH213" i="6" s="1"/>
  <c r="V7" i="6"/>
  <c r="AH7" i="6" s="1"/>
  <c r="V172" i="6"/>
  <c r="CB102" i="6"/>
  <c r="CN102" i="6" s="1"/>
  <c r="V52" i="6"/>
  <c r="AH52" i="6" s="1"/>
  <c r="V64" i="6"/>
  <c r="AH64" i="6" s="1"/>
  <c r="V46" i="6"/>
  <c r="CB74" i="6"/>
  <c r="CN74" i="6" s="1"/>
  <c r="V91" i="6"/>
  <c r="AH91" i="6" s="1"/>
  <c r="CB178" i="6"/>
  <c r="CN178" i="6" s="1"/>
  <c r="CB103" i="6"/>
  <c r="CN103" i="6" s="1"/>
  <c r="CB79" i="6"/>
  <c r="CN79" i="6" s="1"/>
  <c r="CB111" i="6"/>
  <c r="V18" i="6"/>
  <c r="V69" i="6"/>
  <c r="AH69" i="6" s="1"/>
  <c r="V76" i="6"/>
  <c r="AH76" i="6" s="1"/>
  <c r="V6" i="6"/>
  <c r="AH6" i="6" s="1"/>
  <c r="CB47" i="6"/>
  <c r="AX145" i="19"/>
  <c r="CB197" i="6"/>
  <c r="CB44" i="6"/>
  <c r="CN44" i="6" s="1"/>
  <c r="V79" i="6"/>
  <c r="AH79" i="6" s="1"/>
  <c r="CB89" i="6"/>
  <c r="CN89" i="6" s="1"/>
  <c r="V223" i="6"/>
  <c r="AH223" i="6" s="1"/>
  <c r="CB73" i="6"/>
  <c r="CN73" i="6" s="1"/>
  <c r="V111" i="6"/>
  <c r="CB118" i="6"/>
  <c r="V98" i="6"/>
  <c r="V20" i="6"/>
  <c r="V21" i="6"/>
  <c r="CB55" i="6"/>
  <c r="CN55" i="6" s="1"/>
  <c r="CB23" i="6"/>
  <c r="CN23" i="6" s="1"/>
  <c r="CB206" i="6"/>
  <c r="CN206" i="6" s="1"/>
  <c r="V68" i="6"/>
  <c r="AH68" i="6" s="1"/>
  <c r="V86" i="6"/>
  <c r="V2" i="6"/>
  <c r="V26" i="6"/>
  <c r="CB38" i="6"/>
  <c r="CB88" i="6"/>
  <c r="CB72" i="6"/>
  <c r="CN72" i="6" s="1"/>
  <c r="V93" i="6"/>
  <c r="AH93" i="6" s="1"/>
  <c r="V173" i="6"/>
  <c r="AH173" i="6" s="1"/>
  <c r="CB191" i="6"/>
  <c r="CN191" i="6" s="1"/>
  <c r="CB203" i="6"/>
  <c r="CN203" i="6" s="1"/>
  <c r="V185" i="6"/>
  <c r="V197" i="6"/>
  <c r="CB181" i="6"/>
  <c r="CN181" i="6" s="1"/>
  <c r="V217" i="6"/>
  <c r="AH217" i="6" s="1"/>
  <c r="V214" i="6"/>
  <c r="AH214" i="6" s="1"/>
  <c r="V95" i="6"/>
  <c r="AH95" i="6" s="1"/>
  <c r="V92" i="6"/>
  <c r="AH92" i="6" s="1"/>
  <c r="CB217" i="6"/>
  <c r="CN217" i="6" s="1"/>
  <c r="V54" i="6"/>
  <c r="AH54" i="6" s="1"/>
  <c r="V181" i="6"/>
  <c r="AH181" i="6" s="1"/>
  <c r="CB18" i="6"/>
  <c r="CN18" i="6" s="1"/>
  <c r="V104" i="6"/>
  <c r="AH104" i="6" s="1"/>
  <c r="V118" i="6"/>
  <c r="V25" i="6"/>
  <c r="V19" i="6"/>
  <c r="D3" i="9"/>
  <c r="V35" i="6"/>
  <c r="V24" i="6"/>
  <c r="V17" i="6"/>
  <c r="CB110" i="6"/>
  <c r="CB2" i="6"/>
  <c r="CB172" i="6"/>
  <c r="V23" i="6"/>
  <c r="V22" i="6"/>
  <c r="C119" i="17"/>
  <c r="C150" i="17" s="1"/>
  <c r="CB17" i="6"/>
  <c r="AY92" i="7"/>
  <c r="AY160" i="7"/>
  <c r="AY205" i="7"/>
  <c r="AY119" i="7"/>
  <c r="AY181" i="7"/>
  <c r="AY95" i="7"/>
  <c r="AY116" i="7"/>
  <c r="AY86" i="7"/>
  <c r="AY83" i="7"/>
  <c r="AY154" i="7"/>
  <c r="AY175" i="7"/>
  <c r="AY157" i="7"/>
  <c r="AY131" i="7"/>
  <c r="AY196" i="7"/>
  <c r="AY125" i="7"/>
  <c r="AY101" i="7"/>
  <c r="AY184" i="7"/>
  <c r="AY187" i="7"/>
  <c r="AY128" i="7"/>
  <c r="AY148" i="7"/>
  <c r="AY190" i="7"/>
  <c r="AY193" i="7"/>
  <c r="AY107" i="7"/>
  <c r="AY98" i="7"/>
  <c r="AY202" i="7"/>
  <c r="AY134" i="7"/>
  <c r="D329" i="35" l="1"/>
  <c r="D200" i="35"/>
  <c r="E169" i="16"/>
  <c r="AI169" i="13"/>
  <c r="D80" i="7"/>
  <c r="AY80" i="7" s="1"/>
  <c r="AY104" i="7"/>
  <c r="AY169" i="7"/>
  <c r="AY151" i="7"/>
  <c r="AY113" i="7"/>
  <c r="AY172" i="7"/>
  <c r="AY178" i="7"/>
  <c r="AY166" i="7"/>
  <c r="AY89" i="7"/>
  <c r="AY122" i="7"/>
  <c r="AY199" i="7"/>
  <c r="AY163" i="7"/>
  <c r="AY137" i="7"/>
  <c r="AY110" i="7"/>
  <c r="CN17" i="6"/>
  <c r="CN27" i="6" s="1"/>
  <c r="CB27" i="6"/>
  <c r="V227" i="6"/>
  <c r="AH227" i="6" s="1"/>
  <c r="AH197" i="6"/>
  <c r="CB45" i="6"/>
  <c r="CN45" i="6" s="1"/>
  <c r="CN38" i="6"/>
  <c r="AH17" i="13"/>
  <c r="V27" i="13"/>
  <c r="C125" i="17"/>
  <c r="C141" i="17"/>
  <c r="C121" i="17"/>
  <c r="Q126" i="17" s="1"/>
  <c r="P126" i="17" s="1"/>
  <c r="C137" i="17"/>
  <c r="C133" i="17"/>
  <c r="AH185" i="6"/>
  <c r="V195" i="6"/>
  <c r="AH195" i="6" s="1"/>
  <c r="CB116" i="6"/>
  <c r="CN116" i="6" s="1"/>
  <c r="CN111" i="6"/>
  <c r="CN47" i="13"/>
  <c r="CN82" i="13" s="1"/>
  <c r="CB82" i="13"/>
  <c r="V108" i="6"/>
  <c r="AH108" i="6" s="1"/>
  <c r="AH98" i="6"/>
  <c r="CB227" i="6"/>
  <c r="CN227" i="6" s="1"/>
  <c r="CN197" i="6"/>
  <c r="CN17" i="13"/>
  <c r="CN27" i="13" s="1"/>
  <c r="CB27" i="13"/>
  <c r="AH35" i="6"/>
  <c r="V45" i="6"/>
  <c r="AH45" i="6" s="1"/>
  <c r="AH86" i="6"/>
  <c r="V96" i="6"/>
  <c r="AH96" i="6" s="1"/>
  <c r="CB123" i="6"/>
  <c r="CN123" i="6" s="1"/>
  <c r="CN118" i="6"/>
  <c r="V183" i="6"/>
  <c r="AH183" i="6" s="1"/>
  <c r="AH172" i="6"/>
  <c r="AH86" i="13"/>
  <c r="V96" i="13"/>
  <c r="AH96" i="13" s="1"/>
  <c r="AH172" i="13"/>
  <c r="V183" i="13"/>
  <c r="AH183" i="13" s="1"/>
  <c r="CB108" i="13"/>
  <c r="CN108" i="13" s="1"/>
  <c r="CN99" i="13"/>
  <c r="E7" i="35"/>
  <c r="I2" i="18"/>
  <c r="I127" i="18" s="1"/>
  <c r="E127" i="15"/>
  <c r="AZ205" i="18"/>
  <c r="AZ223" i="19"/>
  <c r="AZ231" i="19"/>
  <c r="AZ201" i="18"/>
  <c r="AZ239" i="19"/>
  <c r="I2" i="19"/>
  <c r="AZ213" i="18"/>
  <c r="AZ227" i="19"/>
  <c r="AZ217" i="18"/>
  <c r="AZ209" i="18"/>
  <c r="E2" i="15"/>
  <c r="AZ235" i="19"/>
  <c r="E2" i="20"/>
  <c r="CN172" i="6"/>
  <c r="CB183" i="6"/>
  <c r="CN183" i="6" s="1"/>
  <c r="V116" i="6"/>
  <c r="AH116" i="6" s="1"/>
  <c r="AH111" i="6"/>
  <c r="CN47" i="6"/>
  <c r="CN82" i="6" s="1"/>
  <c r="CB82" i="6"/>
  <c r="AH5" i="6"/>
  <c r="V14" i="6"/>
  <c r="CN99" i="6"/>
  <c r="CB108" i="6"/>
  <c r="CN108" i="6" s="1"/>
  <c r="V123" i="13"/>
  <c r="AH123" i="13" s="1"/>
  <c r="AH118" i="13"/>
  <c r="AH98" i="13"/>
  <c r="V108" i="13"/>
  <c r="AH108" i="13" s="1"/>
  <c r="AH35" i="13"/>
  <c r="V45" i="13"/>
  <c r="AH45" i="13" s="1"/>
  <c r="CN14" i="13"/>
  <c r="V123" i="6"/>
  <c r="AH123" i="6" s="1"/>
  <c r="AH118" i="6"/>
  <c r="V227" i="13"/>
  <c r="AH227" i="13" s="1"/>
  <c r="AH197" i="13"/>
  <c r="CB14" i="13"/>
  <c r="CN118" i="13"/>
  <c r="CB123" i="13"/>
  <c r="CN123" i="13" s="1"/>
  <c r="AH47" i="13"/>
  <c r="V82" i="13"/>
  <c r="AH82" i="13" s="1"/>
  <c r="V116" i="13"/>
  <c r="AH116" i="13" s="1"/>
  <c r="AH111" i="13"/>
  <c r="CN111" i="13"/>
  <c r="CB116" i="13"/>
  <c r="CN116" i="13" s="1"/>
  <c r="CN14" i="6"/>
  <c r="V27" i="6"/>
  <c r="CN88" i="6"/>
  <c r="CB96" i="6"/>
  <c r="CN96" i="6" s="1"/>
  <c r="AH46" i="6"/>
  <c r="V82" i="6"/>
  <c r="AH82" i="6" s="1"/>
  <c r="CB195" i="6"/>
  <c r="CN195" i="6" s="1"/>
  <c r="D170" i="9"/>
  <c r="D170" i="21"/>
  <c r="CB45" i="13"/>
  <c r="CN45" i="13" s="1"/>
  <c r="CN38" i="13"/>
  <c r="CB96" i="13"/>
  <c r="CN96" i="13" s="1"/>
  <c r="CN88" i="13"/>
  <c r="AH5" i="13"/>
  <c r="V14" i="13"/>
  <c r="AH185" i="13"/>
  <c r="V195" i="13"/>
  <c r="AH195" i="13" s="1"/>
  <c r="CB14" i="6"/>
  <c r="E203" i="35" l="1"/>
  <c r="E397" i="35" s="1"/>
  <c r="E403" i="35" s="1"/>
  <c r="Q242" i="13"/>
  <c r="Q242" i="6"/>
  <c r="I127" i="19"/>
  <c r="I149" i="19"/>
  <c r="Q243" i="13"/>
  <c r="AH27" i="13"/>
  <c r="E237" i="13"/>
  <c r="Q237" i="13" s="1"/>
  <c r="P155" i="13" s="1"/>
  <c r="AH14" i="6"/>
  <c r="E236" i="6"/>
  <c r="V21" i="20"/>
  <c r="AH21" i="20" s="1"/>
  <c r="V218" i="20"/>
  <c r="AH218" i="20" s="1"/>
  <c r="V89" i="20"/>
  <c r="AH89" i="20" s="1"/>
  <c r="V181" i="20"/>
  <c r="AH181" i="20" s="1"/>
  <c r="V200" i="20"/>
  <c r="AH200" i="20" s="1"/>
  <c r="V193" i="20"/>
  <c r="AH193" i="20" s="1"/>
  <c r="CB103" i="20"/>
  <c r="CN103" i="20" s="1"/>
  <c r="V106" i="20"/>
  <c r="AH106" i="20" s="1"/>
  <c r="V216" i="20"/>
  <c r="AH216" i="20" s="1"/>
  <c r="V18" i="20"/>
  <c r="AH18" i="20" s="1"/>
  <c r="CB43" i="20"/>
  <c r="CN43" i="20" s="1"/>
  <c r="V180" i="20"/>
  <c r="AH180" i="20" s="1"/>
  <c r="V190" i="20"/>
  <c r="AH190" i="20" s="1"/>
  <c r="CB95" i="20"/>
  <c r="CN95" i="20" s="1"/>
  <c r="CB56" i="20"/>
  <c r="CN56" i="20" s="1"/>
  <c r="V209" i="20"/>
  <c r="AH209" i="20" s="1"/>
  <c r="V119" i="20"/>
  <c r="AH119" i="20" s="1"/>
  <c r="V177" i="20"/>
  <c r="AH177" i="20" s="1"/>
  <c r="CB105" i="20"/>
  <c r="CN105" i="20" s="1"/>
  <c r="V208" i="20"/>
  <c r="AH208" i="20" s="1"/>
  <c r="V107" i="20"/>
  <c r="AH107" i="20" s="1"/>
  <c r="V38" i="20"/>
  <c r="AH38" i="20" s="1"/>
  <c r="V202" i="20"/>
  <c r="AH202" i="20" s="1"/>
  <c r="V67" i="20"/>
  <c r="AH67" i="20" s="1"/>
  <c r="V59" i="20"/>
  <c r="AH59" i="20" s="1"/>
  <c r="V207" i="20"/>
  <c r="AH207" i="20" s="1"/>
  <c r="V24" i="20"/>
  <c r="AH24" i="20" s="1"/>
  <c r="V11" i="20"/>
  <c r="AH11" i="20" s="1"/>
  <c r="V175" i="20"/>
  <c r="AH175" i="20" s="1"/>
  <c r="CB100" i="20"/>
  <c r="CN100" i="20" s="1"/>
  <c r="V102" i="20"/>
  <c r="AH102" i="20" s="1"/>
  <c r="V49" i="20"/>
  <c r="AH49" i="20" s="1"/>
  <c r="V7" i="20"/>
  <c r="AH7" i="20" s="1"/>
  <c r="CB55" i="20"/>
  <c r="CN55" i="20" s="1"/>
  <c r="V122" i="20"/>
  <c r="AH122" i="20" s="1"/>
  <c r="V12" i="20"/>
  <c r="AH12" i="20" s="1"/>
  <c r="V217" i="20"/>
  <c r="AH217" i="20" s="1"/>
  <c r="CB60" i="20"/>
  <c r="CN60" i="20" s="1"/>
  <c r="V6" i="20"/>
  <c r="AH6" i="20" s="1"/>
  <c r="V74" i="20"/>
  <c r="AH74" i="20" s="1"/>
  <c r="CB51" i="20"/>
  <c r="CN51" i="20" s="1"/>
  <c r="V197" i="20"/>
  <c r="CB52" i="20"/>
  <c r="CN52" i="20" s="1"/>
  <c r="V5" i="20"/>
  <c r="AH5" i="20" s="1"/>
  <c r="V54" i="20"/>
  <c r="AH54" i="20" s="1"/>
  <c r="CB8" i="20"/>
  <c r="CN8" i="20" s="1"/>
  <c r="V8" i="20"/>
  <c r="AH8" i="20" s="1"/>
  <c r="V64" i="20"/>
  <c r="AH64" i="20" s="1"/>
  <c r="V214" i="20"/>
  <c r="AH214" i="20" s="1"/>
  <c r="CB20" i="20"/>
  <c r="CN20" i="20" s="1"/>
  <c r="V51" i="20"/>
  <c r="AH51" i="20" s="1"/>
  <c r="CB10" i="20"/>
  <c r="CN10" i="20" s="1"/>
  <c r="V192" i="20"/>
  <c r="AH192" i="20" s="1"/>
  <c r="V212" i="20"/>
  <c r="AH212" i="20" s="1"/>
  <c r="CB57" i="20"/>
  <c r="CN57" i="20" s="1"/>
  <c r="CB22" i="20"/>
  <c r="CN22" i="20" s="1"/>
  <c r="V40" i="20"/>
  <c r="AH40" i="20" s="1"/>
  <c r="V94" i="20"/>
  <c r="AH94" i="20" s="1"/>
  <c r="CB77" i="20"/>
  <c r="CN77" i="20" s="1"/>
  <c r="V71" i="20"/>
  <c r="AH71" i="20" s="1"/>
  <c r="V191" i="20"/>
  <c r="AH191" i="20" s="1"/>
  <c r="CB120" i="20"/>
  <c r="CN120" i="20" s="1"/>
  <c r="V25" i="20"/>
  <c r="AH25" i="20" s="1"/>
  <c r="V222" i="20"/>
  <c r="AH222" i="20" s="1"/>
  <c r="CB53" i="20"/>
  <c r="CN53" i="20" s="1"/>
  <c r="V42" i="20"/>
  <c r="AH42" i="20" s="1"/>
  <c r="CB71" i="20"/>
  <c r="CN71" i="20" s="1"/>
  <c r="D244" i="7"/>
  <c r="D215" i="7" s="1"/>
  <c r="D246" i="7" s="1"/>
  <c r="V198" i="20"/>
  <c r="AH198" i="20" s="1"/>
  <c r="CB114" i="20"/>
  <c r="CN114" i="20" s="1"/>
  <c r="V20" i="20"/>
  <c r="AH20" i="20" s="1"/>
  <c r="V48" i="20"/>
  <c r="AH48" i="20" s="1"/>
  <c r="V178" i="20"/>
  <c r="AH178" i="20" s="1"/>
  <c r="CB26" i="20"/>
  <c r="CN26" i="20" s="1"/>
  <c r="V219" i="20"/>
  <c r="AH219" i="20" s="1"/>
  <c r="V224" i="20"/>
  <c r="AH224" i="20" s="1"/>
  <c r="V10" i="20"/>
  <c r="AH10" i="20" s="1"/>
  <c r="CB67" i="20"/>
  <c r="CN67" i="20" s="1"/>
  <c r="V121" i="20"/>
  <c r="AH121" i="20" s="1"/>
  <c r="V36" i="20"/>
  <c r="AH36" i="20" s="1"/>
  <c r="V225" i="20"/>
  <c r="AH225" i="20" s="1"/>
  <c r="CB6" i="20"/>
  <c r="CN6" i="20" s="1"/>
  <c r="V103" i="20"/>
  <c r="AH103" i="20" s="1"/>
  <c r="CB75" i="20"/>
  <c r="CN75" i="20" s="1"/>
  <c r="CB89" i="20"/>
  <c r="CB5" i="20"/>
  <c r="CN5" i="20" s="1"/>
  <c r="CB62" i="20"/>
  <c r="CN62" i="20" s="1"/>
  <c r="V100" i="20"/>
  <c r="AH100" i="20" s="1"/>
  <c r="V22" i="20"/>
  <c r="AH22" i="20" s="1"/>
  <c r="V57" i="20"/>
  <c r="AH57" i="20" s="1"/>
  <c r="V58" i="20"/>
  <c r="AH58" i="20" s="1"/>
  <c r="CB48" i="20"/>
  <c r="CN48" i="20" s="1"/>
  <c r="V75" i="20"/>
  <c r="AH75" i="20" s="1"/>
  <c r="V26" i="20"/>
  <c r="AH26" i="20" s="1"/>
  <c r="V105" i="20"/>
  <c r="AH105" i="20" s="1"/>
  <c r="V9" i="20"/>
  <c r="AH9" i="20" s="1"/>
  <c r="V80" i="20"/>
  <c r="AH80" i="20" s="1"/>
  <c r="CB92" i="20"/>
  <c r="CN92" i="20" s="1"/>
  <c r="CB50" i="20"/>
  <c r="CN50" i="20" s="1"/>
  <c r="V95" i="20"/>
  <c r="AH95" i="20" s="1"/>
  <c r="V19" i="20"/>
  <c r="AH19" i="20" s="1"/>
  <c r="V60" i="20"/>
  <c r="AH60" i="20" s="1"/>
  <c r="V76" i="20"/>
  <c r="AH76" i="20" s="1"/>
  <c r="V41" i="20"/>
  <c r="AH41" i="20" s="1"/>
  <c r="CB40" i="20"/>
  <c r="CN40" i="20" s="1"/>
  <c r="CB7" i="20"/>
  <c r="CN7" i="20" s="1"/>
  <c r="V92" i="20"/>
  <c r="AH92" i="20" s="1"/>
  <c r="V37" i="20"/>
  <c r="AH37" i="20" s="1"/>
  <c r="CB79" i="20"/>
  <c r="CN79" i="20" s="1"/>
  <c r="V201" i="20"/>
  <c r="AH201" i="20" s="1"/>
  <c r="CB104" i="20"/>
  <c r="CN104" i="20" s="1"/>
  <c r="V210" i="20"/>
  <c r="AH210" i="20" s="1"/>
  <c r="V187" i="20"/>
  <c r="AH187" i="20" s="1"/>
  <c r="CB112" i="20"/>
  <c r="CN112" i="20" s="1"/>
  <c r="V61" i="20"/>
  <c r="AH61" i="20" s="1"/>
  <c r="CB19" i="20"/>
  <c r="CN19" i="20" s="1"/>
  <c r="V220" i="20"/>
  <c r="AH220" i="20" s="1"/>
  <c r="CB23" i="20"/>
  <c r="CN23" i="20" s="1"/>
  <c r="CB49" i="20"/>
  <c r="CN49" i="20" s="1"/>
  <c r="V90" i="20"/>
  <c r="AH90" i="20" s="1"/>
  <c r="V189" i="20"/>
  <c r="AH189" i="20" s="1"/>
  <c r="V188" i="20"/>
  <c r="AH188" i="20" s="1"/>
  <c r="CB59" i="20"/>
  <c r="CN59" i="20" s="1"/>
  <c r="V205" i="20"/>
  <c r="AH205" i="20" s="1"/>
  <c r="V50" i="20"/>
  <c r="AH50" i="20" s="1"/>
  <c r="V77" i="20"/>
  <c r="AH77" i="20" s="1"/>
  <c r="V68" i="20"/>
  <c r="AH68" i="20" s="1"/>
  <c r="V73" i="20"/>
  <c r="AH73" i="20" s="1"/>
  <c r="V221" i="20"/>
  <c r="AH221" i="20" s="1"/>
  <c r="CB106" i="20"/>
  <c r="CN106" i="20" s="1"/>
  <c r="CB102" i="20"/>
  <c r="CN102" i="20" s="1"/>
  <c r="V52" i="20"/>
  <c r="AH52" i="20" s="1"/>
  <c r="V114" i="20"/>
  <c r="AH114" i="20" s="1"/>
  <c r="V226" i="20"/>
  <c r="AH226" i="20" s="1"/>
  <c r="V55" i="20"/>
  <c r="AH55" i="20" s="1"/>
  <c r="CB90" i="20"/>
  <c r="CN90" i="20" s="1"/>
  <c r="CB80" i="20"/>
  <c r="CN80" i="20" s="1"/>
  <c r="CB72" i="20"/>
  <c r="CN72" i="20" s="1"/>
  <c r="CB119" i="20"/>
  <c r="V172" i="20"/>
  <c r="V186" i="20"/>
  <c r="AH186" i="20" s="1"/>
  <c r="V62" i="20"/>
  <c r="AH62" i="20" s="1"/>
  <c r="V78" i="20"/>
  <c r="AH78" i="20" s="1"/>
  <c r="CB25" i="20"/>
  <c r="CN25" i="20" s="1"/>
  <c r="V199" i="20"/>
  <c r="AH199" i="20" s="1"/>
  <c r="V63" i="20"/>
  <c r="AH63" i="20" s="1"/>
  <c r="CB42" i="20"/>
  <c r="CN42" i="20" s="1"/>
  <c r="V203" i="20"/>
  <c r="AH203" i="20" s="1"/>
  <c r="V101" i="20"/>
  <c r="AH101" i="20" s="1"/>
  <c r="V215" i="20"/>
  <c r="AH215" i="20" s="1"/>
  <c r="V179" i="20"/>
  <c r="AH179" i="20" s="1"/>
  <c r="CB66" i="20"/>
  <c r="CN66" i="20" s="1"/>
  <c r="V13" i="20"/>
  <c r="AH13" i="20" s="1"/>
  <c r="CB68" i="20"/>
  <c r="CN68" i="20" s="1"/>
  <c r="V66" i="20"/>
  <c r="AH66" i="20" s="1"/>
  <c r="V72" i="20"/>
  <c r="AH72" i="20" s="1"/>
  <c r="CB74" i="20"/>
  <c r="CN74" i="20" s="1"/>
  <c r="CB121" i="20"/>
  <c r="CN121" i="20" s="1"/>
  <c r="V88" i="20"/>
  <c r="AH88" i="20" s="1"/>
  <c r="CB76" i="20"/>
  <c r="CN76" i="20" s="1"/>
  <c r="CB13" i="20"/>
  <c r="CN13" i="20" s="1"/>
  <c r="CB24" i="20"/>
  <c r="CN24" i="20" s="1"/>
  <c r="V176" i="20"/>
  <c r="AH176" i="20" s="1"/>
  <c r="CB113" i="20"/>
  <c r="CN113" i="20" s="1"/>
  <c r="V44" i="20"/>
  <c r="AH44" i="20" s="1"/>
  <c r="V65" i="20"/>
  <c r="AH65" i="20" s="1"/>
  <c r="V91" i="20"/>
  <c r="AH91" i="20" s="1"/>
  <c r="V204" i="20"/>
  <c r="AH204" i="20" s="1"/>
  <c r="V99" i="20"/>
  <c r="AH99" i="20" s="1"/>
  <c r="CB118" i="20"/>
  <c r="CB11" i="20"/>
  <c r="CN11" i="20" s="1"/>
  <c r="V87" i="20"/>
  <c r="AH87" i="20" s="1"/>
  <c r="CB54" i="20"/>
  <c r="CN54" i="20" s="1"/>
  <c r="CB107" i="20"/>
  <c r="CN107" i="20" s="1"/>
  <c r="CB41" i="20"/>
  <c r="CN41" i="20" s="1"/>
  <c r="V56" i="20"/>
  <c r="AH56" i="20" s="1"/>
  <c r="CB18" i="20"/>
  <c r="CN18" i="20" s="1"/>
  <c r="CB93" i="20"/>
  <c r="CN93" i="20" s="1"/>
  <c r="V223" i="20"/>
  <c r="AH223" i="20" s="1"/>
  <c r="V113" i="20"/>
  <c r="AH113" i="20" s="1"/>
  <c r="CB44" i="20"/>
  <c r="CN44" i="20" s="1"/>
  <c r="CB61" i="20"/>
  <c r="CN61" i="20" s="1"/>
  <c r="CB73" i="20"/>
  <c r="CN73" i="20" s="1"/>
  <c r="CB21" i="20"/>
  <c r="CN21" i="20" s="1"/>
  <c r="CB101" i="20"/>
  <c r="CN101" i="20" s="1"/>
  <c r="V174" i="20"/>
  <c r="AH174" i="20" s="1"/>
  <c r="V173" i="20"/>
  <c r="AH173" i="20" s="1"/>
  <c r="V47" i="20"/>
  <c r="AH47" i="20" s="1"/>
  <c r="V115" i="20"/>
  <c r="AH115" i="20" s="1"/>
  <c r="V112" i="20"/>
  <c r="AH112" i="20" s="1"/>
  <c r="V23" i="20"/>
  <c r="AH23" i="20" s="1"/>
  <c r="CB91" i="20"/>
  <c r="CN91" i="20" s="1"/>
  <c r="V69" i="20"/>
  <c r="AH69" i="20" s="1"/>
  <c r="V213" i="20"/>
  <c r="AH213" i="20" s="1"/>
  <c r="CB58" i="20"/>
  <c r="CN58" i="20" s="1"/>
  <c r="V43" i="20"/>
  <c r="AH43" i="20" s="1"/>
  <c r="CB64" i="20"/>
  <c r="CN64" i="20" s="1"/>
  <c r="V194" i="20"/>
  <c r="AH194" i="20" s="1"/>
  <c r="V70" i="20"/>
  <c r="AH70" i="20" s="1"/>
  <c r="V93" i="20"/>
  <c r="AH93" i="20" s="1"/>
  <c r="V35" i="20"/>
  <c r="V53" i="20"/>
  <c r="AH53" i="20" s="1"/>
  <c r="V2" i="20"/>
  <c r="CB70" i="20"/>
  <c r="CN70" i="20" s="1"/>
  <c r="V211" i="20"/>
  <c r="AH211" i="20" s="1"/>
  <c r="V79" i="20"/>
  <c r="AH79" i="20" s="1"/>
  <c r="CB122" i="20"/>
  <c r="CN122" i="20" s="1"/>
  <c r="CB47" i="20"/>
  <c r="CB110" i="20"/>
  <c r="CB17" i="20"/>
  <c r="CB9" i="20"/>
  <c r="CN9" i="20" s="1"/>
  <c r="V206" i="20"/>
  <c r="AH206" i="20" s="1"/>
  <c r="CB39" i="20"/>
  <c r="V39" i="20"/>
  <c r="AH39" i="20" s="1"/>
  <c r="E169" i="20"/>
  <c r="V86" i="20"/>
  <c r="CB111" i="20"/>
  <c r="CB2" i="20"/>
  <c r="V120" i="20"/>
  <c r="AH120" i="20" s="1"/>
  <c r="V111" i="20"/>
  <c r="V46" i="20"/>
  <c r="CB69" i="20"/>
  <c r="CN69" i="20" s="1"/>
  <c r="V98" i="20"/>
  <c r="CB12" i="20"/>
  <c r="CN12" i="20" s="1"/>
  <c r="V104" i="20"/>
  <c r="AH104" i="20" s="1"/>
  <c r="V185" i="20"/>
  <c r="V17" i="20"/>
  <c r="CB78" i="20"/>
  <c r="CN78" i="20" s="1"/>
  <c r="V118" i="20"/>
  <c r="CB94" i="20"/>
  <c r="CN94" i="20" s="1"/>
  <c r="CB115" i="20"/>
  <c r="CN115" i="20" s="1"/>
  <c r="CB99" i="20"/>
  <c r="V4" i="20"/>
  <c r="E2" i="22"/>
  <c r="CB4" i="20"/>
  <c r="D3" i="21"/>
  <c r="E237" i="6"/>
  <c r="Q237" i="6" s="1"/>
  <c r="P155" i="6" s="1"/>
  <c r="AH27" i="6"/>
  <c r="O133" i="17"/>
  <c r="Q133" i="17"/>
  <c r="AH14" i="13"/>
  <c r="E236" i="13"/>
  <c r="Q137" i="17"/>
  <c r="O137" i="17"/>
  <c r="Q134" i="17"/>
  <c r="P134" i="17" s="1"/>
  <c r="Q142" i="17"/>
  <c r="P142" i="17" s="1"/>
  <c r="Q122" i="17"/>
  <c r="P122" i="17" s="1"/>
  <c r="Q138" i="17"/>
  <c r="P138" i="17" s="1"/>
  <c r="Q143" i="17"/>
  <c r="P143" i="17" s="1"/>
  <c r="Q123" i="17"/>
  <c r="P123" i="17" s="1"/>
  <c r="Q127" i="17"/>
  <c r="P127" i="17" s="1"/>
  <c r="Q121" i="17"/>
  <c r="Q139" i="17"/>
  <c r="P139" i="17" s="1"/>
  <c r="Q135" i="17"/>
  <c r="P135" i="17" s="1"/>
  <c r="O121" i="17"/>
  <c r="O141" i="17"/>
  <c r="Q141" i="17"/>
  <c r="Q125" i="17"/>
  <c r="O125" i="17"/>
  <c r="Q243" i="6"/>
  <c r="Q244" i="6" s="1"/>
  <c r="E212" i="35" l="1"/>
  <c r="F212" i="35"/>
  <c r="Q244" i="13"/>
  <c r="P125" i="17"/>
  <c r="P133" i="17"/>
  <c r="CN99" i="20"/>
  <c r="CB108" i="20"/>
  <c r="CN108" i="20" s="1"/>
  <c r="AH86" i="20"/>
  <c r="V96" i="20"/>
  <c r="AH96" i="20" s="1"/>
  <c r="CB82" i="20"/>
  <c r="CN47" i="20"/>
  <c r="CN82" i="20" s="1"/>
  <c r="E238" i="6"/>
  <c r="E127" i="6" s="1"/>
  <c r="E130" i="6" s="1"/>
  <c r="E143" i="6" s="1"/>
  <c r="E144" i="6" s="1"/>
  <c r="F144" i="6" s="1"/>
  <c r="G144" i="6" s="1"/>
  <c r="H144" i="6" s="1"/>
  <c r="I144" i="6" s="1"/>
  <c r="J144" i="6" s="1"/>
  <c r="K144" i="6" s="1"/>
  <c r="L144" i="6" s="1"/>
  <c r="M144" i="6" s="1"/>
  <c r="N144" i="6" s="1"/>
  <c r="O144" i="6" s="1"/>
  <c r="P144" i="6" s="1"/>
  <c r="P146" i="6" s="1"/>
  <c r="Q236" i="6"/>
  <c r="P154" i="6" s="1"/>
  <c r="P156" i="6" s="1"/>
  <c r="AH98" i="20"/>
  <c r="V108" i="20"/>
  <c r="AH108" i="20" s="1"/>
  <c r="P137" i="17"/>
  <c r="V123" i="20"/>
  <c r="AH123" i="20" s="1"/>
  <c r="AH118" i="20"/>
  <c r="V82" i="20"/>
  <c r="AH82" i="20" s="1"/>
  <c r="AH46" i="20"/>
  <c r="CB45" i="20"/>
  <c r="CN45" i="20" s="1"/>
  <c r="CN39" i="20"/>
  <c r="CB96" i="20"/>
  <c r="CN96" i="20" s="1"/>
  <c r="CN89" i="20"/>
  <c r="V116" i="20"/>
  <c r="AH116" i="20" s="1"/>
  <c r="AH111" i="20"/>
  <c r="V183" i="20"/>
  <c r="AH183" i="20" s="1"/>
  <c r="AH172" i="20"/>
  <c r="Q236" i="13"/>
  <c r="P154" i="13" s="1"/>
  <c r="P156" i="13" s="1"/>
  <c r="P158" i="13" s="1"/>
  <c r="M150" i="13" s="1"/>
  <c r="E238" i="13"/>
  <c r="CB14" i="20"/>
  <c r="CN4" i="20"/>
  <c r="CN14" i="20" s="1"/>
  <c r="AH17" i="20"/>
  <c r="V27" i="20"/>
  <c r="CN119" i="20"/>
  <c r="V71" i="22"/>
  <c r="AH71" i="22" s="1"/>
  <c r="D3" i="23"/>
  <c r="D170" i="23" s="1"/>
  <c r="V10" i="22"/>
  <c r="AH10" i="22" s="1"/>
  <c r="CB67" i="22"/>
  <c r="CN67" i="22" s="1"/>
  <c r="V53" i="22"/>
  <c r="AH53" i="22" s="1"/>
  <c r="V54" i="22"/>
  <c r="AH54" i="22" s="1"/>
  <c r="CB80" i="22"/>
  <c r="CN80" i="22" s="1"/>
  <c r="V193" i="22"/>
  <c r="AH193" i="22" s="1"/>
  <c r="V9" i="22"/>
  <c r="AH9" i="22" s="1"/>
  <c r="V194" i="22"/>
  <c r="AH194" i="22" s="1"/>
  <c r="V42" i="22"/>
  <c r="AH42" i="22" s="1"/>
  <c r="CB94" i="22"/>
  <c r="CN94" i="22" s="1"/>
  <c r="V47" i="22"/>
  <c r="AH47" i="22" s="1"/>
  <c r="V95" i="22"/>
  <c r="AH95" i="22" s="1"/>
  <c r="V200" i="22"/>
  <c r="AH200" i="22" s="1"/>
  <c r="V222" i="22"/>
  <c r="AH222" i="22" s="1"/>
  <c r="CB40" i="22"/>
  <c r="CN40" i="22" s="1"/>
  <c r="CB93" i="22"/>
  <c r="CN93" i="22" s="1"/>
  <c r="CB71" i="22"/>
  <c r="CN71" i="22" s="1"/>
  <c r="V180" i="22"/>
  <c r="AH180" i="22" s="1"/>
  <c r="V219" i="22"/>
  <c r="AH219" i="22" s="1"/>
  <c r="CB23" i="22"/>
  <c r="CN23" i="22" s="1"/>
  <c r="V50" i="22"/>
  <c r="AH50" i="22" s="1"/>
  <c r="V112" i="22"/>
  <c r="AH112" i="22" s="1"/>
  <c r="CB57" i="22"/>
  <c r="CN57" i="22" s="1"/>
  <c r="CB79" i="22"/>
  <c r="CN79" i="22" s="1"/>
  <c r="CB7" i="22"/>
  <c r="CN7" i="22" s="1"/>
  <c r="CB52" i="22"/>
  <c r="CN52" i="22" s="1"/>
  <c r="CB103" i="22"/>
  <c r="CN103" i="22" s="1"/>
  <c r="CB22" i="22"/>
  <c r="CN22" i="22" s="1"/>
  <c r="V181" i="22"/>
  <c r="AH181" i="22" s="1"/>
  <c r="CB42" i="22"/>
  <c r="CN42" i="22" s="1"/>
  <c r="CB115" i="22"/>
  <c r="CN115" i="22" s="1"/>
  <c r="V78" i="22"/>
  <c r="AH78" i="22" s="1"/>
  <c r="V7" i="22"/>
  <c r="AH7" i="22" s="1"/>
  <c r="V192" i="22"/>
  <c r="AH192" i="22" s="1"/>
  <c r="CB58" i="22"/>
  <c r="CN58" i="22" s="1"/>
  <c r="CB18" i="22"/>
  <c r="CN18" i="22" s="1"/>
  <c r="V120" i="22"/>
  <c r="AH120" i="22" s="1"/>
  <c r="CB104" i="22"/>
  <c r="CN104" i="22" s="1"/>
  <c r="CB20" i="22"/>
  <c r="CN20" i="22" s="1"/>
  <c r="V55" i="22"/>
  <c r="AH55" i="22" s="1"/>
  <c r="V35" i="22"/>
  <c r="CB55" i="22"/>
  <c r="CN55" i="22" s="1"/>
  <c r="V173" i="22"/>
  <c r="AH173" i="22" s="1"/>
  <c r="V179" i="22"/>
  <c r="AH179" i="22" s="1"/>
  <c r="V204" i="22"/>
  <c r="AH204" i="22" s="1"/>
  <c r="V44" i="22"/>
  <c r="AH44" i="22" s="1"/>
  <c r="V190" i="22"/>
  <c r="AH190" i="22" s="1"/>
  <c r="CB26" i="22"/>
  <c r="CN26" i="22" s="1"/>
  <c r="V52" i="22"/>
  <c r="AH52" i="22" s="1"/>
  <c r="CB59" i="22"/>
  <c r="CN59" i="22" s="1"/>
  <c r="V92" i="22"/>
  <c r="AH92" i="22" s="1"/>
  <c r="V22" i="22"/>
  <c r="AH22" i="22" s="1"/>
  <c r="V88" i="22"/>
  <c r="AH88" i="22" s="1"/>
  <c r="CB68" i="22"/>
  <c r="CN68" i="22" s="1"/>
  <c r="V66" i="22"/>
  <c r="AH66" i="22" s="1"/>
  <c r="V209" i="22"/>
  <c r="AH209" i="22" s="1"/>
  <c r="V26" i="22"/>
  <c r="AH26" i="22" s="1"/>
  <c r="V210" i="22"/>
  <c r="AH210" i="22" s="1"/>
  <c r="V5" i="22"/>
  <c r="AH5" i="22" s="1"/>
  <c r="V94" i="22"/>
  <c r="AH94" i="22" s="1"/>
  <c r="V175" i="22"/>
  <c r="AH175" i="22" s="1"/>
  <c r="V224" i="22"/>
  <c r="AH224" i="22" s="1"/>
  <c r="V176" i="22"/>
  <c r="AH176" i="22" s="1"/>
  <c r="CB39" i="22"/>
  <c r="CB65" i="22"/>
  <c r="CN65" i="22" s="1"/>
  <c r="V206" i="22"/>
  <c r="AH206" i="22" s="1"/>
  <c r="V11" i="22"/>
  <c r="AH11" i="22" s="1"/>
  <c r="CB75" i="22"/>
  <c r="CN75" i="22" s="1"/>
  <c r="CB114" i="22"/>
  <c r="CN114" i="22" s="1"/>
  <c r="V207" i="22"/>
  <c r="AH207" i="22" s="1"/>
  <c r="V51" i="22"/>
  <c r="AH51" i="22" s="1"/>
  <c r="V203" i="22"/>
  <c r="AH203" i="22" s="1"/>
  <c r="CB66" i="22"/>
  <c r="CN66" i="22" s="1"/>
  <c r="V199" i="22"/>
  <c r="AH199" i="22" s="1"/>
  <c r="V49" i="22"/>
  <c r="AH49" i="22" s="1"/>
  <c r="V75" i="22"/>
  <c r="AH75" i="22" s="1"/>
  <c r="CB92" i="22"/>
  <c r="CN92" i="22" s="1"/>
  <c r="V60" i="22"/>
  <c r="AH60" i="22" s="1"/>
  <c r="V191" i="22"/>
  <c r="AH191" i="22" s="1"/>
  <c r="CB11" i="22"/>
  <c r="CN11" i="22" s="1"/>
  <c r="CB90" i="22"/>
  <c r="CN90" i="22" s="1"/>
  <c r="V216" i="22"/>
  <c r="AH216" i="22" s="1"/>
  <c r="V25" i="22"/>
  <c r="AH25" i="22" s="1"/>
  <c r="V18" i="22"/>
  <c r="AH18" i="22" s="1"/>
  <c r="V90" i="22"/>
  <c r="AH90" i="22" s="1"/>
  <c r="V8" i="22"/>
  <c r="AH8" i="22" s="1"/>
  <c r="V104" i="22"/>
  <c r="AH104" i="22" s="1"/>
  <c r="CB61" i="22"/>
  <c r="CN61" i="22" s="1"/>
  <c r="V93" i="22"/>
  <c r="AH93" i="22" s="1"/>
  <c r="V189" i="22"/>
  <c r="AH189" i="22" s="1"/>
  <c r="V221" i="22"/>
  <c r="AH221" i="22" s="1"/>
  <c r="CB76" i="22"/>
  <c r="CN76" i="22" s="1"/>
  <c r="CB9" i="22"/>
  <c r="CN9" i="22" s="1"/>
  <c r="V87" i="22"/>
  <c r="AH87" i="22" s="1"/>
  <c r="V103" i="22"/>
  <c r="AH103" i="22" s="1"/>
  <c r="V67" i="22"/>
  <c r="AH67" i="22" s="1"/>
  <c r="CB21" i="22"/>
  <c r="CN21" i="22" s="1"/>
  <c r="CB102" i="22"/>
  <c r="CN102" i="22" s="1"/>
  <c r="CB113" i="22"/>
  <c r="CN113" i="22" s="1"/>
  <c r="V69" i="22"/>
  <c r="AH69" i="22" s="1"/>
  <c r="CB120" i="22"/>
  <c r="CN120" i="22" s="1"/>
  <c r="CB95" i="22"/>
  <c r="CN95" i="22" s="1"/>
  <c r="V86" i="22"/>
  <c r="V107" i="22"/>
  <c r="AH107" i="22" s="1"/>
  <c r="V76" i="22"/>
  <c r="AH76" i="22" s="1"/>
  <c r="V202" i="22"/>
  <c r="AH202" i="22" s="1"/>
  <c r="V121" i="22"/>
  <c r="AH121" i="22" s="1"/>
  <c r="CB41" i="22"/>
  <c r="CN41" i="22" s="1"/>
  <c r="V13" i="22"/>
  <c r="AH13" i="22" s="1"/>
  <c r="V37" i="22"/>
  <c r="AH37" i="22" s="1"/>
  <c r="V68" i="22"/>
  <c r="AH68" i="22" s="1"/>
  <c r="CB53" i="22"/>
  <c r="CN53" i="22" s="1"/>
  <c r="V105" i="22"/>
  <c r="AH105" i="22" s="1"/>
  <c r="CB43" i="22"/>
  <c r="CN43" i="22" s="1"/>
  <c r="CB121" i="22"/>
  <c r="CN121" i="22" s="1"/>
  <c r="V217" i="22"/>
  <c r="AH217" i="22" s="1"/>
  <c r="CB62" i="22"/>
  <c r="CN62" i="22" s="1"/>
  <c r="V100" i="22"/>
  <c r="AH100" i="22" s="1"/>
  <c r="CB100" i="22"/>
  <c r="CN100" i="22" s="1"/>
  <c r="V38" i="22"/>
  <c r="AH38" i="22" s="1"/>
  <c r="V106" i="22"/>
  <c r="AH106" i="22" s="1"/>
  <c r="CB112" i="22"/>
  <c r="CN112" i="22" s="1"/>
  <c r="V73" i="22"/>
  <c r="AH73" i="22" s="1"/>
  <c r="CB47" i="22"/>
  <c r="V89" i="22"/>
  <c r="AH89" i="22" s="1"/>
  <c r="V65" i="22"/>
  <c r="AH65" i="22" s="1"/>
  <c r="CB12" i="22"/>
  <c r="CN12" i="22" s="1"/>
  <c r="V59" i="22"/>
  <c r="AH59" i="22" s="1"/>
  <c r="CB50" i="22"/>
  <c r="CN50" i="22" s="1"/>
  <c r="V225" i="22"/>
  <c r="AH225" i="22" s="1"/>
  <c r="V223" i="22"/>
  <c r="AH223" i="22" s="1"/>
  <c r="V39" i="22"/>
  <c r="AH39" i="22" s="1"/>
  <c r="CB122" i="22"/>
  <c r="CN122" i="22" s="1"/>
  <c r="CB13" i="22"/>
  <c r="CN13" i="22" s="1"/>
  <c r="V113" i="22"/>
  <c r="AH113" i="22" s="1"/>
  <c r="CB10" i="22"/>
  <c r="CN10" i="22" s="1"/>
  <c r="V214" i="22"/>
  <c r="AH214" i="22" s="1"/>
  <c r="V64" i="22"/>
  <c r="AH64" i="22" s="1"/>
  <c r="V91" i="22"/>
  <c r="AH91" i="22" s="1"/>
  <c r="V178" i="22"/>
  <c r="AH178" i="22" s="1"/>
  <c r="V63" i="22"/>
  <c r="AH63" i="22" s="1"/>
  <c r="V41" i="22"/>
  <c r="AH41" i="22" s="1"/>
  <c r="V174" i="22"/>
  <c r="AH174" i="22" s="1"/>
  <c r="V220" i="22"/>
  <c r="AH220" i="22" s="1"/>
  <c r="V215" i="22"/>
  <c r="AH215" i="22" s="1"/>
  <c r="V99" i="22"/>
  <c r="AH99" i="22" s="1"/>
  <c r="CB54" i="22"/>
  <c r="CN54" i="22" s="1"/>
  <c r="V70" i="22"/>
  <c r="AH70" i="22" s="1"/>
  <c r="CB105" i="22"/>
  <c r="CN105" i="22" s="1"/>
  <c r="V188" i="22"/>
  <c r="AH188" i="22" s="1"/>
  <c r="V115" i="22"/>
  <c r="AH115" i="22" s="1"/>
  <c r="V197" i="22"/>
  <c r="CB119" i="22"/>
  <c r="CB51" i="22"/>
  <c r="CN51" i="22" s="1"/>
  <c r="CB49" i="22"/>
  <c r="CN49" i="22" s="1"/>
  <c r="CB72" i="22"/>
  <c r="CN72" i="22" s="1"/>
  <c r="CB99" i="22"/>
  <c r="CB5" i="22"/>
  <c r="CN5" i="22" s="1"/>
  <c r="CB25" i="22"/>
  <c r="CN25" i="22" s="1"/>
  <c r="V57" i="22"/>
  <c r="AH57" i="22" s="1"/>
  <c r="CB73" i="22"/>
  <c r="CN73" i="22" s="1"/>
  <c r="CB60" i="22"/>
  <c r="CN60" i="22" s="1"/>
  <c r="CB6" i="22"/>
  <c r="CN6" i="22" s="1"/>
  <c r="V185" i="22"/>
  <c r="CB17" i="22"/>
  <c r="V213" i="22"/>
  <c r="AH213" i="22" s="1"/>
  <c r="V20" i="22"/>
  <c r="AH20" i="22" s="1"/>
  <c r="V187" i="22"/>
  <c r="AH187" i="22" s="1"/>
  <c r="V58" i="22"/>
  <c r="AH58" i="22" s="1"/>
  <c r="V12" i="22"/>
  <c r="AH12" i="22" s="1"/>
  <c r="CB106" i="22"/>
  <c r="CN106" i="22" s="1"/>
  <c r="CB19" i="22"/>
  <c r="CN19" i="22" s="1"/>
  <c r="CB48" i="22"/>
  <c r="CN48" i="22" s="1"/>
  <c r="V211" i="22"/>
  <c r="AH211" i="22" s="1"/>
  <c r="V23" i="22"/>
  <c r="AH23" i="22" s="1"/>
  <c r="V62" i="22"/>
  <c r="AH62" i="22" s="1"/>
  <c r="V74" i="22"/>
  <c r="AH74" i="22" s="1"/>
  <c r="CB107" i="22"/>
  <c r="CN107" i="22" s="1"/>
  <c r="CB8" i="22"/>
  <c r="CN8" i="22" s="1"/>
  <c r="V208" i="22"/>
  <c r="AH208" i="22" s="1"/>
  <c r="V119" i="22"/>
  <c r="AH119" i="22" s="1"/>
  <c r="CB89" i="22"/>
  <c r="V218" i="22"/>
  <c r="AH218" i="22" s="1"/>
  <c r="V40" i="22"/>
  <c r="AH40" i="22" s="1"/>
  <c r="V101" i="22"/>
  <c r="AH101" i="22" s="1"/>
  <c r="CB44" i="22"/>
  <c r="CN44" i="22" s="1"/>
  <c r="CB101" i="22"/>
  <c r="CN101" i="22" s="1"/>
  <c r="CB77" i="22"/>
  <c r="CN77" i="22" s="1"/>
  <c r="V36" i="22"/>
  <c r="AH36" i="22" s="1"/>
  <c r="V21" i="22"/>
  <c r="AH21" i="22" s="1"/>
  <c r="CB78" i="22"/>
  <c r="CN78" i="22" s="1"/>
  <c r="V205" i="22"/>
  <c r="AH205" i="22" s="1"/>
  <c r="CB63" i="22"/>
  <c r="CN63" i="22" s="1"/>
  <c r="V19" i="22"/>
  <c r="AH19" i="22" s="1"/>
  <c r="V61" i="22"/>
  <c r="AH61" i="22" s="1"/>
  <c r="V17" i="22"/>
  <c r="CB56" i="22"/>
  <c r="CN56" i="22" s="1"/>
  <c r="CB69" i="22"/>
  <c r="CN69" i="22" s="1"/>
  <c r="V212" i="22"/>
  <c r="AH212" i="22" s="1"/>
  <c r="V201" i="22"/>
  <c r="AH201" i="22" s="1"/>
  <c r="V72" i="22"/>
  <c r="AH72" i="22" s="1"/>
  <c r="V24" i="22"/>
  <c r="AH24" i="22" s="1"/>
  <c r="CB70" i="22"/>
  <c r="CN70" i="22" s="1"/>
  <c r="V177" i="22"/>
  <c r="AH177" i="22" s="1"/>
  <c r="V56" i="22"/>
  <c r="AH56" i="22" s="1"/>
  <c r="V198" i="22"/>
  <c r="AH198" i="22" s="1"/>
  <c r="CB91" i="22"/>
  <c r="CN91" i="22" s="1"/>
  <c r="V186" i="22"/>
  <c r="AH186" i="22" s="1"/>
  <c r="V114" i="22"/>
  <c r="AH114" i="22" s="1"/>
  <c r="V226" i="22"/>
  <c r="AH226" i="22" s="1"/>
  <c r="V48" i="22"/>
  <c r="AH48" i="22" s="1"/>
  <c r="V122" i="22"/>
  <c r="AH122" i="22" s="1"/>
  <c r="V98" i="22"/>
  <c r="V4" i="22"/>
  <c r="V6" i="22"/>
  <c r="AH6" i="22" s="1"/>
  <c r="CB111" i="22"/>
  <c r="CB2" i="22"/>
  <c r="V79" i="22"/>
  <c r="AH79" i="22" s="1"/>
  <c r="V111" i="22"/>
  <c r="CB4" i="22"/>
  <c r="V102" i="22"/>
  <c r="AH102" i="22" s="1"/>
  <c r="CB110" i="22"/>
  <c r="CB74" i="22"/>
  <c r="CN74" i="22" s="1"/>
  <c r="V118" i="22"/>
  <c r="V77" i="22"/>
  <c r="AH77" i="22" s="1"/>
  <c r="V2" i="22"/>
  <c r="CB118" i="22"/>
  <c r="CB24" i="22"/>
  <c r="CN24" i="22" s="1"/>
  <c r="V43" i="22"/>
  <c r="AH43" i="22" s="1"/>
  <c r="V46" i="22"/>
  <c r="V172" i="22"/>
  <c r="E169" i="22"/>
  <c r="V80" i="22"/>
  <c r="AH80" i="22" s="1"/>
  <c r="V195" i="20"/>
  <c r="AH195" i="20" s="1"/>
  <c r="AH185" i="20"/>
  <c r="CN17" i="20"/>
  <c r="CN27" i="20" s="1"/>
  <c r="CB27" i="20"/>
  <c r="CB123" i="20"/>
  <c r="CN123" i="20" s="1"/>
  <c r="CN118" i="20"/>
  <c r="V227" i="20"/>
  <c r="AH227" i="20" s="1"/>
  <c r="AH197" i="20"/>
  <c r="P141" i="17"/>
  <c r="AH4" i="20"/>
  <c r="V14" i="20"/>
  <c r="CN111" i="20"/>
  <c r="CB116" i="20"/>
  <c r="CN116" i="20" s="1"/>
  <c r="AH35" i="20"/>
  <c r="V45" i="20"/>
  <c r="AH45" i="20" s="1"/>
  <c r="P212" i="35" l="1"/>
  <c r="P158" i="6"/>
  <c r="M150" i="6" s="1"/>
  <c r="M157" i="6"/>
  <c r="H36" i="10" s="1"/>
  <c r="M163" i="13"/>
  <c r="N163" i="13" s="1"/>
  <c r="M157" i="13"/>
  <c r="N157" i="13" s="1"/>
  <c r="Q243" i="20"/>
  <c r="AH14" i="20"/>
  <c r="E236" i="20"/>
  <c r="CN119" i="22"/>
  <c r="AH35" i="22"/>
  <c r="V45" i="22"/>
  <c r="AH45" i="22" s="1"/>
  <c r="V123" i="22"/>
  <c r="AH123" i="22" s="1"/>
  <c r="AH118" i="22"/>
  <c r="CB116" i="22"/>
  <c r="CN116" i="22" s="1"/>
  <c r="CN111" i="22"/>
  <c r="AH197" i="22"/>
  <c r="V227" i="22"/>
  <c r="AH227" i="22" s="1"/>
  <c r="CN39" i="22"/>
  <c r="CB45" i="22"/>
  <c r="CN45" i="22" s="1"/>
  <c r="Q238" i="13"/>
  <c r="E127" i="13"/>
  <c r="AI127" i="13" s="1"/>
  <c r="V183" i="22"/>
  <c r="AH183" i="22" s="1"/>
  <c r="AH172" i="22"/>
  <c r="AH86" i="22"/>
  <c r="V96" i="22"/>
  <c r="AH96" i="22" s="1"/>
  <c r="N150" i="13"/>
  <c r="AI150" i="13" s="1"/>
  <c r="M150" i="16"/>
  <c r="M154" i="13"/>
  <c r="H36" i="17"/>
  <c r="AH46" i="22"/>
  <c r="V82" i="22"/>
  <c r="AH82" i="22" s="1"/>
  <c r="AH4" i="22"/>
  <c r="V14" i="22"/>
  <c r="CB96" i="22"/>
  <c r="CN96" i="22" s="1"/>
  <c r="CN89" i="22"/>
  <c r="Q238" i="6"/>
  <c r="V108" i="22"/>
  <c r="AH108" i="22" s="1"/>
  <c r="AH98" i="22"/>
  <c r="CB27" i="22"/>
  <c r="CN17" i="22"/>
  <c r="CN27" i="22" s="1"/>
  <c r="CN99" i="22"/>
  <c r="CB108" i="22"/>
  <c r="CN108" i="22" s="1"/>
  <c r="CB124" i="20"/>
  <c r="CN124" i="20" s="1"/>
  <c r="L158" i="9"/>
  <c r="N157" i="6"/>
  <c r="CN4" i="22"/>
  <c r="CN14" i="22" s="1"/>
  <c r="CB14" i="22"/>
  <c r="AH17" i="22"/>
  <c r="V27" i="22"/>
  <c r="AH185" i="22"/>
  <c r="V195" i="22"/>
  <c r="AH195" i="22" s="1"/>
  <c r="CB82" i="22"/>
  <c r="CN47" i="22"/>
  <c r="CN82" i="22" s="1"/>
  <c r="AH27" i="20"/>
  <c r="E237" i="20"/>
  <c r="Q237" i="20" s="1"/>
  <c r="P155" i="20" s="1"/>
  <c r="CN118" i="22"/>
  <c r="CB123" i="22"/>
  <c r="CN123" i="22" s="1"/>
  <c r="AH111" i="22"/>
  <c r="V116" i="22"/>
  <c r="AH116" i="22" s="1"/>
  <c r="Q242" i="20"/>
  <c r="M160" i="13"/>
  <c r="E218" i="35" l="1"/>
  <c r="F218" i="35"/>
  <c r="Q244" i="20"/>
  <c r="M163" i="20" s="1"/>
  <c r="M163" i="6"/>
  <c r="N150" i="6"/>
  <c r="M151" i="9" s="1"/>
  <c r="H29" i="10"/>
  <c r="L151" i="9"/>
  <c r="M154" i="6"/>
  <c r="L155" i="9" s="1"/>
  <c r="M160" i="6"/>
  <c r="L161" i="9" s="1"/>
  <c r="H43" i="17"/>
  <c r="M163" i="16"/>
  <c r="H49" i="17"/>
  <c r="M157" i="16"/>
  <c r="I157" i="20"/>
  <c r="H140" i="20" s="1"/>
  <c r="I163" i="20"/>
  <c r="N140" i="20" s="1"/>
  <c r="Q242" i="22"/>
  <c r="Q243" i="22"/>
  <c r="J130" i="19"/>
  <c r="E130" i="19" s="1"/>
  <c r="E127" i="16"/>
  <c r="Q127" i="13"/>
  <c r="E130" i="13"/>
  <c r="AI130" i="13" s="1"/>
  <c r="M165" i="13"/>
  <c r="N154" i="13"/>
  <c r="I154" i="20"/>
  <c r="E140" i="20" s="1"/>
  <c r="M154" i="16"/>
  <c r="H40" i="17"/>
  <c r="AH27" i="22"/>
  <c r="E237" i="22"/>
  <c r="Q237" i="22" s="1"/>
  <c r="P155" i="22" s="1"/>
  <c r="I43" i="17"/>
  <c r="J157" i="20"/>
  <c r="I158" i="21" s="1"/>
  <c r="N157" i="16"/>
  <c r="N150" i="16"/>
  <c r="I36" i="17"/>
  <c r="I49" i="17"/>
  <c r="J163" i="20"/>
  <c r="I164" i="21" s="1"/>
  <c r="N163" i="16"/>
  <c r="D128" i="9"/>
  <c r="Q127" i="6"/>
  <c r="I130" i="19"/>
  <c r="D130" i="19" s="1"/>
  <c r="CB124" i="22"/>
  <c r="CN124" i="22" s="1"/>
  <c r="I160" i="20"/>
  <c r="K140" i="20" s="1"/>
  <c r="N160" i="13"/>
  <c r="H46" i="17"/>
  <c r="M160" i="16"/>
  <c r="I36" i="10"/>
  <c r="M158" i="9"/>
  <c r="E238" i="20"/>
  <c r="E127" i="20" s="1"/>
  <c r="Q236" i="20"/>
  <c r="P154" i="20" s="1"/>
  <c r="P156" i="20" s="1"/>
  <c r="AH14" i="22"/>
  <c r="E236" i="22"/>
  <c r="Q140" i="20" l="1"/>
  <c r="E130" i="20"/>
  <c r="Q127" i="20"/>
  <c r="Q130" i="20" s="1"/>
  <c r="E236" i="35"/>
  <c r="F236" i="35"/>
  <c r="E220" i="35"/>
  <c r="F220" i="35"/>
  <c r="P218" i="35"/>
  <c r="M157" i="20"/>
  <c r="I157" i="22" s="1"/>
  <c r="H140" i="22" s="1"/>
  <c r="Q244" i="22"/>
  <c r="P158" i="20"/>
  <c r="M150" i="20" s="1"/>
  <c r="N154" i="6"/>
  <c r="M155" i="9" s="1"/>
  <c r="H33" i="10"/>
  <c r="I29" i="10"/>
  <c r="N160" i="6"/>
  <c r="M161" i="9" s="1"/>
  <c r="M165" i="6"/>
  <c r="L166" i="9" s="1"/>
  <c r="H39" i="10"/>
  <c r="H164" i="21"/>
  <c r="N142" i="20"/>
  <c r="H158" i="21"/>
  <c r="L164" i="9"/>
  <c r="H42" i="10"/>
  <c r="N163" i="6"/>
  <c r="M151" i="20"/>
  <c r="F130" i="19"/>
  <c r="H161" i="21"/>
  <c r="P128" i="9"/>
  <c r="S128" i="9" s="1"/>
  <c r="Q130" i="6"/>
  <c r="N165" i="13"/>
  <c r="AI165" i="13" s="1"/>
  <c r="I40" i="17"/>
  <c r="N154" i="16"/>
  <c r="J154" i="20"/>
  <c r="M165" i="16"/>
  <c r="H51" i="17"/>
  <c r="Q238" i="20"/>
  <c r="E130" i="16"/>
  <c r="J133" i="19"/>
  <c r="E133" i="19" s="1"/>
  <c r="E143" i="13"/>
  <c r="AI143" i="13" s="1"/>
  <c r="Q127" i="16"/>
  <c r="Q130" i="13"/>
  <c r="D23" i="24"/>
  <c r="E238" i="22"/>
  <c r="E127" i="22" s="1"/>
  <c r="Q236" i="22"/>
  <c r="P154" i="22" s="1"/>
  <c r="P156" i="22" s="1"/>
  <c r="D131" i="9"/>
  <c r="I133" i="19"/>
  <c r="D133" i="19" s="1"/>
  <c r="L164" i="21"/>
  <c r="I163" i="22"/>
  <c r="N140" i="22" s="1"/>
  <c r="N163" i="20"/>
  <c r="J160" i="20"/>
  <c r="I161" i="21" s="1"/>
  <c r="N160" i="16"/>
  <c r="I46" i="17"/>
  <c r="AG130" i="19"/>
  <c r="AH130" i="19"/>
  <c r="I165" i="20"/>
  <c r="H166" i="21" s="1"/>
  <c r="H155" i="21"/>
  <c r="E130" i="22" l="1"/>
  <c r="Q127" i="22"/>
  <c r="Q130" i="22" s="1"/>
  <c r="E244" i="35"/>
  <c r="F244" i="35"/>
  <c r="P220" i="35"/>
  <c r="P236" i="35"/>
  <c r="E239" i="35"/>
  <c r="F239" i="35"/>
  <c r="L158" i="21"/>
  <c r="N157" i="20"/>
  <c r="J157" i="22" s="1"/>
  <c r="I158" i="23" s="1"/>
  <c r="I33" i="10"/>
  <c r="P158" i="22"/>
  <c r="M150" i="22" s="1"/>
  <c r="L151" i="21"/>
  <c r="M160" i="20"/>
  <c r="I160" i="22" s="1"/>
  <c r="K140" i="22" s="1"/>
  <c r="N150" i="20"/>
  <c r="M151" i="21" s="1"/>
  <c r="M154" i="20"/>
  <c r="H44" i="10"/>
  <c r="I39" i="10"/>
  <c r="N151" i="20"/>
  <c r="M152" i="21" s="1"/>
  <c r="G141" i="21"/>
  <c r="H142" i="20"/>
  <c r="G143" i="21" s="1"/>
  <c r="L152" i="21"/>
  <c r="I42" i="10"/>
  <c r="M164" i="9"/>
  <c r="N165" i="6"/>
  <c r="M166" i="9" s="1"/>
  <c r="M141" i="21"/>
  <c r="F133" i="19"/>
  <c r="D141" i="21"/>
  <c r="E142" i="20"/>
  <c r="D143" i="21" s="1"/>
  <c r="H164" i="23"/>
  <c r="E143" i="16"/>
  <c r="J146" i="19"/>
  <c r="E146" i="19" s="1"/>
  <c r="E144" i="13"/>
  <c r="J141" i="21"/>
  <c r="K142" i="20"/>
  <c r="D128" i="21"/>
  <c r="D26" i="24"/>
  <c r="Q130" i="16"/>
  <c r="Q143" i="13"/>
  <c r="D144" i="9"/>
  <c r="I146" i="19"/>
  <c r="D146" i="19" s="1"/>
  <c r="N165" i="16"/>
  <c r="I51" i="17"/>
  <c r="H158" i="23"/>
  <c r="U132" i="6"/>
  <c r="U135" i="6" s="1"/>
  <c r="P131" i="9"/>
  <c r="S131" i="9" s="1"/>
  <c r="Q143" i="6"/>
  <c r="P144" i="9" s="1"/>
  <c r="S144" i="9" s="1"/>
  <c r="AI130" i="19"/>
  <c r="AH133" i="19"/>
  <c r="AG133" i="19"/>
  <c r="Q238" i="22"/>
  <c r="J163" i="22"/>
  <c r="I164" i="23" s="1"/>
  <c r="M164" i="21"/>
  <c r="M143" i="21"/>
  <c r="N143" i="20"/>
  <c r="M144" i="21" s="1"/>
  <c r="I155" i="21"/>
  <c r="J165" i="20"/>
  <c r="I166" i="21" s="1"/>
  <c r="P239" i="35" l="1"/>
  <c r="E243" i="35"/>
  <c r="F243" i="35"/>
  <c r="P244" i="35"/>
  <c r="M158" i="21"/>
  <c r="M157" i="22"/>
  <c r="M163" i="22"/>
  <c r="M160" i="22"/>
  <c r="N150" i="22"/>
  <c r="M151" i="23" s="1"/>
  <c r="L151" i="23"/>
  <c r="N160" i="20"/>
  <c r="M161" i="21" s="1"/>
  <c r="L161" i="21"/>
  <c r="M165" i="20"/>
  <c r="L166" i="21" s="1"/>
  <c r="L155" i="21"/>
  <c r="N154" i="20"/>
  <c r="J154" i="22" s="1"/>
  <c r="I154" i="22"/>
  <c r="E140" i="22" s="1"/>
  <c r="Q140" i="22" s="1"/>
  <c r="M151" i="22"/>
  <c r="N151" i="22" s="1"/>
  <c r="M152" i="23" s="1"/>
  <c r="H143" i="20"/>
  <c r="G144" i="21" s="1"/>
  <c r="I44" i="10"/>
  <c r="F146" i="19"/>
  <c r="P128" i="21"/>
  <c r="S128" i="21" s="1"/>
  <c r="E23" i="24"/>
  <c r="G141" i="23"/>
  <c r="H142" i="22"/>
  <c r="H161" i="23"/>
  <c r="E143" i="20"/>
  <c r="D144" i="21" s="1"/>
  <c r="D131" i="21"/>
  <c r="D39" i="24"/>
  <c r="Q143" i="16"/>
  <c r="N142" i="22"/>
  <c r="M141" i="23"/>
  <c r="J143" i="21"/>
  <c r="K143" i="20"/>
  <c r="J144" i="21" s="1"/>
  <c r="D128" i="23"/>
  <c r="AI133" i="19"/>
  <c r="Q142" i="20"/>
  <c r="E36" i="24"/>
  <c r="P141" i="21"/>
  <c r="S141" i="21" s="1"/>
  <c r="E144" i="16"/>
  <c r="J147" i="19"/>
  <c r="C145" i="17"/>
  <c r="AX147" i="19"/>
  <c r="F144" i="13"/>
  <c r="AG146" i="19"/>
  <c r="AH146" i="19"/>
  <c r="AX146" i="19"/>
  <c r="I147" i="19"/>
  <c r="D145" i="9"/>
  <c r="M96" i="10"/>
  <c r="E246" i="35" l="1"/>
  <c r="F246" i="35"/>
  <c r="P243" i="35"/>
  <c r="J160" i="22"/>
  <c r="I161" i="23" s="1"/>
  <c r="N160" i="22"/>
  <c r="M161" i="23" s="1"/>
  <c r="L161" i="23"/>
  <c r="N163" i="22"/>
  <c r="M164" i="23" s="1"/>
  <c r="L164" i="23"/>
  <c r="N157" i="22"/>
  <c r="M158" i="23" s="1"/>
  <c r="L158" i="23"/>
  <c r="M154" i="22"/>
  <c r="L155" i="23" s="1"/>
  <c r="N165" i="20"/>
  <c r="M166" i="21" s="1"/>
  <c r="H155" i="23"/>
  <c r="I165" i="22"/>
  <c r="H166" i="23" s="1"/>
  <c r="M155" i="21"/>
  <c r="L152" i="23"/>
  <c r="AI146" i="19"/>
  <c r="P131" i="21"/>
  <c r="S131" i="21" s="1"/>
  <c r="E26" i="24"/>
  <c r="Q143" i="20"/>
  <c r="E38" i="24"/>
  <c r="P143" i="21"/>
  <c r="S143" i="21" s="1"/>
  <c r="N143" i="22"/>
  <c r="M144" i="23" s="1"/>
  <c r="M143" i="23"/>
  <c r="J141" i="23"/>
  <c r="K142" i="22"/>
  <c r="AY147" i="19"/>
  <c r="F144" i="16"/>
  <c r="G144" i="13"/>
  <c r="D145" i="17"/>
  <c r="L147" i="19"/>
  <c r="H143" i="22"/>
  <c r="G144" i="23" s="1"/>
  <c r="G143" i="23"/>
  <c r="I155" i="23"/>
  <c r="P128" i="23"/>
  <c r="S128" i="23" s="1"/>
  <c r="F23" i="24"/>
  <c r="AY146" i="19"/>
  <c r="K147" i="19"/>
  <c r="N96" i="10"/>
  <c r="E145" i="9"/>
  <c r="D131" i="23"/>
  <c r="D141" i="23"/>
  <c r="E142" i="22"/>
  <c r="D143" i="23" s="1"/>
  <c r="P246" i="35" l="1"/>
  <c r="E250" i="35"/>
  <c r="F250" i="35"/>
  <c r="J165" i="22"/>
  <c r="I166" i="23" s="1"/>
  <c r="N154" i="22"/>
  <c r="N165" i="22" s="1"/>
  <c r="M166" i="23" s="1"/>
  <c r="M165" i="22"/>
  <c r="L166" i="23" s="1"/>
  <c r="N147" i="19"/>
  <c r="AZ147" i="19"/>
  <c r="G144" i="16"/>
  <c r="H144" i="13"/>
  <c r="E145" i="17"/>
  <c r="AZ146" i="19"/>
  <c r="O96" i="10"/>
  <c r="F145" i="9"/>
  <c r="M147" i="19"/>
  <c r="J143" i="23"/>
  <c r="K143" i="22"/>
  <c r="J144" i="23" s="1"/>
  <c r="E143" i="22"/>
  <c r="D144" i="23" s="1"/>
  <c r="P144" i="21"/>
  <c r="S144" i="21" s="1"/>
  <c r="E39" i="24"/>
  <c r="F26" i="24"/>
  <c r="P131" i="23"/>
  <c r="S131" i="23" s="1"/>
  <c r="P141" i="23"/>
  <c r="S141" i="23" s="1"/>
  <c r="Q142" i="22"/>
  <c r="F36" i="24"/>
  <c r="P250" i="35" l="1"/>
  <c r="E269" i="35"/>
  <c r="E398" i="35"/>
  <c r="E400" i="35"/>
  <c r="F269" i="35"/>
  <c r="E264" i="35"/>
  <c r="F264" i="35"/>
  <c r="E263" i="35"/>
  <c r="F263" i="35"/>
  <c r="M155" i="23"/>
  <c r="P143" i="23"/>
  <c r="S143" i="23" s="1"/>
  <c r="F38" i="24"/>
  <c r="Q143" i="22"/>
  <c r="P147" i="19"/>
  <c r="H144" i="16"/>
  <c r="BA147" i="19"/>
  <c r="I144" i="13"/>
  <c r="F145" i="17"/>
  <c r="BA146" i="19"/>
  <c r="G145" i="9"/>
  <c r="O147" i="19"/>
  <c r="P96" i="10"/>
  <c r="P263" i="35" l="1"/>
  <c r="P264" i="35"/>
  <c r="E329" i="35"/>
  <c r="E200" i="35"/>
  <c r="F329" i="35"/>
  <c r="E268" i="35"/>
  <c r="F268" i="35"/>
  <c r="P269" i="35"/>
  <c r="G145" i="17"/>
  <c r="R147" i="19"/>
  <c r="I144" i="16"/>
  <c r="J144" i="13"/>
  <c r="BB147" i="19"/>
  <c r="P144" i="23"/>
  <c r="S144" i="23" s="1"/>
  <c r="F39" i="24"/>
  <c r="Q96" i="10"/>
  <c r="H145" i="9"/>
  <c r="BB146" i="19"/>
  <c r="Q147" i="19"/>
  <c r="P268" i="35" l="1"/>
  <c r="P329" i="35"/>
  <c r="R96" i="10"/>
  <c r="I145" i="9"/>
  <c r="S147" i="19"/>
  <c r="BC146" i="19"/>
  <c r="BC147" i="19"/>
  <c r="T147" i="19"/>
  <c r="H145" i="17"/>
  <c r="K144" i="13"/>
  <c r="J144" i="16"/>
  <c r="BD146" i="19" l="1"/>
  <c r="U147" i="19"/>
  <c r="J145" i="9"/>
  <c r="S96" i="10"/>
  <c r="L144" i="13"/>
  <c r="V147" i="19"/>
  <c r="I145" i="17"/>
  <c r="BD147" i="19"/>
  <c r="K144" i="16"/>
  <c r="BE147" i="19" l="1"/>
  <c r="X147" i="19"/>
  <c r="M144" i="13"/>
  <c r="L144" i="16"/>
  <c r="J145" i="17"/>
  <c r="W147" i="19"/>
  <c r="K145" i="9"/>
  <c r="BE146" i="19"/>
  <c r="T96" i="10"/>
  <c r="U96" i="10" l="1"/>
  <c r="Y147" i="19"/>
  <c r="BF146" i="19"/>
  <c r="L145" i="9"/>
  <c r="K145" i="17"/>
  <c r="BF147" i="19"/>
  <c r="N144" i="13"/>
  <c r="M144" i="16"/>
  <c r="Z147" i="19"/>
  <c r="O144" i="13" l="1"/>
  <c r="BG147" i="19"/>
  <c r="L145" i="17"/>
  <c r="N144" i="16"/>
  <c r="AB147" i="19"/>
  <c r="M145" i="9"/>
  <c r="AA147" i="19"/>
  <c r="V96" i="10"/>
  <c r="BG146" i="19"/>
  <c r="N145" i="9" l="1"/>
  <c r="W96" i="10"/>
  <c r="AC147" i="19"/>
  <c r="BH146" i="19"/>
  <c r="M145" i="17"/>
  <c r="P144" i="13"/>
  <c r="AI144" i="13" s="1"/>
  <c r="BH147" i="19"/>
  <c r="AD147" i="19"/>
  <c r="O144" i="16"/>
  <c r="P144" i="16" l="1"/>
  <c r="BI147" i="19"/>
  <c r="P146" i="13"/>
  <c r="AI146" i="13" s="1"/>
  <c r="AF147" i="19"/>
  <c r="N145" i="17"/>
  <c r="O147" i="9"/>
  <c r="BI146" i="19"/>
  <c r="AE147" i="19"/>
  <c r="O145" i="9"/>
  <c r="P146" i="16" l="1"/>
  <c r="D40" i="24"/>
  <c r="E41" i="24" s="1"/>
  <c r="F41" i="24" s="1"/>
  <c r="C146" i="20"/>
  <c r="B147" i="21" l="1"/>
  <c r="D144" i="20"/>
  <c r="E144" i="20" l="1"/>
  <c r="C145" i="21"/>
  <c r="D145" i="21" l="1"/>
  <c r="F144" i="20"/>
  <c r="E145" i="21" l="1"/>
  <c r="G144" i="20"/>
  <c r="F145" i="21" l="1"/>
  <c r="H144" i="20"/>
  <c r="I144" i="20" l="1"/>
  <c r="G145" i="21"/>
  <c r="H145" i="21" l="1"/>
  <c r="J144" i="20"/>
  <c r="K144" i="20" l="1"/>
  <c r="I145" i="21"/>
  <c r="J145" i="21" l="1"/>
  <c r="L144" i="20"/>
  <c r="K145" i="21" l="1"/>
  <c r="M144" i="20"/>
  <c r="N144" i="20" l="1"/>
  <c r="L145" i="21"/>
  <c r="M145" i="21" l="1"/>
  <c r="O144" i="20"/>
  <c r="N145" i="21" l="1"/>
  <c r="P144" i="20"/>
  <c r="P146" i="20" l="1"/>
  <c r="O145" i="21"/>
  <c r="O147" i="21" l="1"/>
  <c r="E40" i="24"/>
  <c r="C146" i="22"/>
  <c r="D144" i="22" l="1"/>
  <c r="B147" i="23"/>
  <c r="C145" i="23" l="1"/>
  <c r="E144" i="22"/>
  <c r="D145" i="23" l="1"/>
  <c r="F144" i="22"/>
  <c r="E145" i="23" l="1"/>
  <c r="G144" i="22"/>
  <c r="F145" i="23" l="1"/>
  <c r="H144" i="22"/>
  <c r="I144" i="22" l="1"/>
  <c r="G145" i="23"/>
  <c r="J144" i="22" l="1"/>
  <c r="H145" i="23"/>
  <c r="I145" i="23" l="1"/>
  <c r="K144" i="22"/>
  <c r="J145" i="23" l="1"/>
  <c r="L144" i="22"/>
  <c r="K145" i="23" l="1"/>
  <c r="M144" i="22"/>
  <c r="L145" i="23" l="1"/>
  <c r="N144" i="22"/>
  <c r="O144" i="22" l="1"/>
  <c r="M145" i="23"/>
  <c r="N145" i="23" l="1"/>
  <c r="P144" i="22"/>
  <c r="O145" i="23" l="1"/>
  <c r="P146" i="22"/>
  <c r="F40" i="24" l="1"/>
  <c r="O147" i="2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<sst xmlns="http://schemas.openxmlformats.org/spreadsheetml/2006/main" count="1881" uniqueCount="520">
  <si>
    <t>会社名：</t>
    <rPh sb="0" eb="3">
      <t>カイシャメイ</t>
    </rPh>
    <phoneticPr fontId="8"/>
  </si>
  <si>
    <t>計画策定</t>
    <rPh sb="0" eb="2">
      <t>ケイカク</t>
    </rPh>
    <rPh sb="2" eb="4">
      <t>サクテイ</t>
    </rPh>
    <phoneticPr fontId="8"/>
  </si>
  <si>
    <t>月次</t>
    <rPh sb="0" eb="2">
      <t>ゲツジ</t>
    </rPh>
    <phoneticPr fontId="8"/>
  </si>
  <si>
    <t>借入金</t>
    <rPh sb="0" eb="3">
      <t>カリイレキン</t>
    </rPh>
    <phoneticPr fontId="8"/>
  </si>
  <si>
    <t>消費税</t>
    <rPh sb="0" eb="3">
      <t>ショウヒゼイ</t>
    </rPh>
    <phoneticPr fontId="8"/>
  </si>
  <si>
    <t>地方消費税</t>
    <rPh sb="0" eb="2">
      <t>チホウ</t>
    </rPh>
    <rPh sb="2" eb="5">
      <t>ショウヒゼイ</t>
    </rPh>
    <phoneticPr fontId="8"/>
  </si>
  <si>
    <t>計</t>
    <rPh sb="0" eb="1">
      <t>ケイ</t>
    </rPh>
    <phoneticPr fontId="8"/>
  </si>
  <si>
    <t>2019年9月まで</t>
    <rPh sb="4" eb="5">
      <t>ネン</t>
    </rPh>
    <rPh sb="6" eb="7">
      <t>ガツ</t>
    </rPh>
    <phoneticPr fontId="8"/>
  </si>
  <si>
    <t>←全てのシートで、この薄いピンク色の所が入力可能なセルです。</t>
    <rPh sb="1" eb="2">
      <t>スベ</t>
    </rPh>
    <rPh sb="11" eb="12">
      <t>ウス</t>
    </rPh>
    <rPh sb="16" eb="17">
      <t>イロ</t>
    </rPh>
    <rPh sb="18" eb="19">
      <t>トコロ</t>
    </rPh>
    <rPh sb="20" eb="22">
      <t>ニュウリョク</t>
    </rPh>
    <rPh sb="22" eb="24">
      <t>カノウ</t>
    </rPh>
    <phoneticPr fontId="8"/>
  </si>
  <si>
    <t>2019年10月以降</t>
    <rPh sb="4" eb="5">
      <t>ネン</t>
    </rPh>
    <rPh sb="7" eb="8">
      <t>ガツ</t>
    </rPh>
    <rPh sb="8" eb="10">
      <t>イコウ</t>
    </rPh>
    <phoneticPr fontId="8"/>
  </si>
  <si>
    <t>軽減税率</t>
    <rPh sb="0" eb="4">
      <t>ケイゲンゼイリツ</t>
    </rPh>
    <phoneticPr fontId="8"/>
  </si>
  <si>
    <t>直前課税期間の消費税</t>
    <rPh sb="0" eb="2">
      <t>チョクゼン</t>
    </rPh>
    <rPh sb="2" eb="6">
      <t>カゼイキカン</t>
    </rPh>
    <rPh sb="7" eb="10">
      <t>ショウヒゼイ</t>
    </rPh>
    <phoneticPr fontId="8"/>
  </si>
  <si>
    <t>４８万円以下</t>
    <rPh sb="2" eb="3">
      <t>マン</t>
    </rPh>
    <rPh sb="3" eb="4">
      <t>エン</t>
    </rPh>
    <rPh sb="4" eb="6">
      <t>イカ</t>
    </rPh>
    <phoneticPr fontId="8"/>
  </si>
  <si>
    <t>４００万円以下</t>
    <rPh sb="3" eb="4">
      <t>マン</t>
    </rPh>
    <rPh sb="4" eb="5">
      <t>エン</t>
    </rPh>
    <rPh sb="5" eb="7">
      <t>イカ</t>
    </rPh>
    <phoneticPr fontId="8"/>
  </si>
  <si>
    <t>４８００万円以下</t>
    <rPh sb="4" eb="5">
      <t>マン</t>
    </rPh>
    <rPh sb="5" eb="6">
      <t>エン</t>
    </rPh>
    <rPh sb="6" eb="8">
      <t>イカ</t>
    </rPh>
    <phoneticPr fontId="8"/>
  </si>
  <si>
    <t>消費税中間申告</t>
    <rPh sb="0" eb="3">
      <t>ショウヒゼイ</t>
    </rPh>
    <rPh sb="3" eb="5">
      <t>チュウカン</t>
    </rPh>
    <rPh sb="5" eb="7">
      <t>シンコク</t>
    </rPh>
    <phoneticPr fontId="8"/>
  </si>
  <si>
    <t>Version</t>
    <phoneticPr fontId="8"/>
  </si>
  <si>
    <t>決算</t>
  </si>
  <si>
    <t>年間合計</t>
  </si>
  <si>
    <t>[売上高]</t>
  </si>
  <si>
    <t>売上高</t>
  </si>
  <si>
    <t>売上高合計</t>
  </si>
  <si>
    <t>[売上原価]</t>
  </si>
  <si>
    <t>商品仕入高</t>
  </si>
  <si>
    <t>期末商品棚卸高</t>
  </si>
  <si>
    <t>商品売上原価</t>
  </si>
  <si>
    <t>製品売上原価</t>
  </si>
  <si>
    <t>売上原価</t>
  </si>
  <si>
    <t>売上総損益金額</t>
  </si>
  <si>
    <t>売上総利益率</t>
  </si>
  <si>
    <t>[人件費]</t>
  </si>
  <si>
    <t>役員報酬</t>
  </si>
  <si>
    <t>法定福利費</t>
  </si>
  <si>
    <t>人件費計</t>
  </si>
  <si>
    <t>[その他販売管理費]</t>
  </si>
  <si>
    <t>減価償却費</t>
  </si>
  <si>
    <t>消費税</t>
  </si>
  <si>
    <t>その他販管費計</t>
  </si>
  <si>
    <t>販売管理費計</t>
  </si>
  <si>
    <t>営業損益金額</t>
  </si>
  <si>
    <t>[営業外収益]</t>
  </si>
  <si>
    <t>営業外収益合計</t>
  </si>
  <si>
    <t>[営業外費用]</t>
  </si>
  <si>
    <t>営業外費用合計</t>
  </si>
  <si>
    <t>経常損益金額</t>
  </si>
  <si>
    <t>[特別利益]</t>
  </si>
  <si>
    <t>特別利益合計</t>
  </si>
  <si>
    <t>[特別損失]</t>
  </si>
  <si>
    <t>特別損失合計</t>
  </si>
  <si>
    <t>税引前当期純損益</t>
  </si>
  <si>
    <t>製造原価報告書</t>
  </si>
  <si>
    <t>[材料費]</t>
  </si>
  <si>
    <t>[製]期首材料棚卸高</t>
  </si>
  <si>
    <t>[製]期末材料棚卸高</t>
  </si>
  <si>
    <t>( 材料費合計)</t>
  </si>
  <si>
    <t>[労務費]</t>
  </si>
  <si>
    <t>( 労務費合計)</t>
  </si>
  <si>
    <t>[製造経費]</t>
  </si>
  <si>
    <t>( 製造経費合計)</t>
  </si>
  <si>
    <t>( 総製造費用)</t>
  </si>
  <si>
    <t>[製]期首仕掛品</t>
  </si>
  <si>
    <t>[製]期末仕掛品</t>
  </si>
  <si>
    <t>当期合計</t>
  </si>
  <si>
    <t>合計</t>
  </si>
  <si>
    <t>法人税等</t>
  </si>
  <si>
    <t>※</t>
  </si>
  <si>
    <t>以上の変動のある項目です。</t>
  </si>
  <si>
    <t>キャッシュフロー</t>
  </si>
  <si>
    <t>-</t>
  </si>
  <si>
    <t>税引前当期損益</t>
  </si>
  <si>
    <t>消費税預かり分</t>
  </si>
  <si>
    <t>運転資金その他</t>
  </si>
  <si>
    <t>減価償却</t>
  </si>
  <si>
    <t>営業キャッシュフロー</t>
  </si>
  <si>
    <t>短期借入金入金</t>
  </si>
  <si>
    <t>長期借入金入金</t>
  </si>
  <si>
    <t>その他入金</t>
  </si>
  <si>
    <t>財務収入　</t>
  </si>
  <si>
    <t>短期借入金返済</t>
  </si>
  <si>
    <t>長期借入金返済</t>
  </si>
  <si>
    <t>長期未払金支払い</t>
  </si>
  <si>
    <t>設備投資</t>
  </si>
  <si>
    <t>法人税等支払い</t>
  </si>
  <si>
    <t>消費税等支払い</t>
  </si>
  <si>
    <t>その他支出</t>
  </si>
  <si>
    <t>財務、投資支出</t>
  </si>
  <si>
    <t>現預金残高</t>
  </si>
  <si>
    <t>期首現預金残高</t>
  </si>
  <si>
    <t>期末現預金残高</t>
  </si>
  <si>
    <t>税金計算</t>
  </si>
  <si>
    <t>当期納税予定表</t>
  </si>
  <si>
    <t>来期納税予測表</t>
  </si>
  <si>
    <t>中小企業の法人税合計税率</t>
  </si>
  <si>
    <t>法人税</t>
  </si>
  <si>
    <t>円単位</t>
  </si>
  <si>
    <t>法人所得額</t>
  </si>
  <si>
    <t>合計税率</t>
  </si>
  <si>
    <t>実効税率</t>
  </si>
  <si>
    <t>繰越欠損金</t>
  </si>
  <si>
    <t>年間税額</t>
  </si>
  <si>
    <t>400万円以下</t>
  </si>
  <si>
    <t>税務調整</t>
  </si>
  <si>
    <t>既納付額</t>
  </si>
  <si>
    <t>８００万円以下</t>
  </si>
  <si>
    <t>加算項目</t>
  </si>
  <si>
    <t>来期納税予定</t>
  </si>
  <si>
    <t>８００万円超</t>
  </si>
  <si>
    <t>仮受消費税</t>
  </si>
  <si>
    <t>減算項目</t>
  </si>
  <si>
    <t>仮払消費税</t>
  </si>
  <si>
    <t>未払消費税</t>
  </si>
  <si>
    <t>調整税額</t>
  </si>
  <si>
    <t>課税所得金額</t>
  </si>
  <si>
    <t>年税額</t>
  </si>
  <si>
    <t>税額控除額</t>
  </si>
  <si>
    <t>均等割</t>
  </si>
  <si>
    <t>※法人税がvALUEになる場合均等割額入力し直してください。</t>
  </si>
  <si>
    <t>法人税率</t>
  </si>
  <si>
    <t>800万円以下</t>
  </si>
  <si>
    <t>800万円超</t>
  </si>
  <si>
    <t>計</t>
  </si>
  <si>
    <t>↑予定納税額を入力してください。</t>
  </si>
  <si>
    <t>区分別売上（計画）</t>
  </si>
  <si>
    <t>区分別売上</t>
  </si>
  <si>
    <t>年間計画</t>
  </si>
  <si>
    <t>粗利率</t>
  </si>
  <si>
    <t>粗利額</t>
  </si>
  <si>
    <t>※売上を勘定科目ではなく補助科目で管理している場合にお使いください。</t>
  </si>
  <si>
    <t>原価率</t>
  </si>
  <si>
    <t>区分別売上（実績）</t>
  </si>
  <si>
    <t>区分別売上計画実績対比表（計画）</t>
  </si>
  <si>
    <t>累計</t>
  </si>
  <si>
    <t>実績+予算</t>
  </si>
  <si>
    <t>粗利益予測</t>
  </si>
  <si>
    <t>区分別売上計画実績対比表（前期）</t>
  </si>
  <si>
    <t>前期＋実績</t>
  </si>
  <si>
    <t>区分別売上（来期計画）</t>
  </si>
  <si>
    <t>単位：千円</t>
  </si>
  <si>
    <t>税引前当期純損益金額</t>
  </si>
  <si>
    <t>月次対比表（対前年）</t>
  </si>
  <si>
    <t>前期</t>
  </si>
  <si>
    <t>当期実績</t>
  </si>
  <si>
    <t>前期合計</t>
  </si>
  <si>
    <t>差額</t>
  </si>
  <si>
    <t>当期</t>
  </si>
  <si>
    <t>と前期</t>
  </si>
  <si>
    <t>材料費合計</t>
  </si>
  <si>
    <t>労務費合計</t>
  </si>
  <si>
    <t>製造経費合計</t>
  </si>
  <si>
    <t>総製造費用</t>
  </si>
  <si>
    <t>利率</t>
  </si>
  <si>
    <t>残高</t>
  </si>
  <si>
    <t>金融機関名</t>
  </si>
  <si>
    <t>当初</t>
  </si>
  <si>
    <t>当初借入</t>
  </si>
  <si>
    <t>返済期限</t>
  </si>
  <si>
    <t>返済日</t>
  </si>
  <si>
    <t>返済期間</t>
  </si>
  <si>
    <t>期首</t>
  </si>
  <si>
    <t>月返済</t>
  </si>
  <si>
    <t>期末</t>
  </si>
  <si>
    <t>保証料</t>
    <rPh sb="0" eb="3">
      <t>ホショウリョウ</t>
    </rPh>
    <phoneticPr fontId="2"/>
  </si>
  <si>
    <t>償却率</t>
    <rPh sb="0" eb="3">
      <t>ショウキャクリツ</t>
    </rPh>
    <phoneticPr fontId="2"/>
  </si>
  <si>
    <t>回数</t>
    <rPh sb="0" eb="2">
      <t>カイスウ</t>
    </rPh>
    <phoneticPr fontId="2"/>
  </si>
  <si>
    <t>係数</t>
    <rPh sb="0" eb="2">
      <t>ケイスウ</t>
    </rPh>
    <phoneticPr fontId="2"/>
  </si>
  <si>
    <t>定額法</t>
    <rPh sb="0" eb="3">
      <t>テイガクホウ</t>
    </rPh>
    <phoneticPr fontId="2"/>
  </si>
  <si>
    <t>定率法</t>
    <rPh sb="0" eb="3">
      <t>テイリツホウ</t>
    </rPh>
    <phoneticPr fontId="2"/>
  </si>
  <si>
    <t>改訂</t>
    <rPh sb="0" eb="2">
      <t>カイテイ</t>
    </rPh>
    <phoneticPr fontId="8"/>
  </si>
  <si>
    <t>保証率</t>
    <rPh sb="0" eb="2">
      <t>ホショウ</t>
    </rPh>
    <rPh sb="2" eb="3">
      <t>リツ</t>
    </rPh>
    <phoneticPr fontId="8"/>
  </si>
  <si>
    <t>対売上割合</t>
  </si>
  <si>
    <t>( 当期製品製造原価)</t>
  </si>
  <si>
    <t>前年実績</t>
  </si>
  <si>
    <t>(当期製品製造原価</t>
  </si>
  <si>
    <t>当期製品製造原価</t>
  </si>
  <si>
    <t>実際の現預金残</t>
  </si>
  <si>
    <t>期首仕掛品</t>
  </si>
  <si>
    <t>期末仕掛品</t>
  </si>
  <si>
    <t>来期計画</t>
  </si>
  <si>
    <t>消費税区分</t>
  </si>
  <si>
    <t>N0.</t>
  </si>
  <si>
    <t>予実管理</t>
  </si>
  <si>
    <t>対合計前年</t>
  </si>
  <si>
    <t>対個別前年</t>
  </si>
  <si>
    <t>前年合計</t>
  </si>
  <si>
    <t>限界利益</t>
  </si>
  <si>
    <t>限界利益率</t>
  </si>
  <si>
    <t>製造業の場合参考</t>
  </si>
  <si>
    <t>労務費計</t>
  </si>
  <si>
    <t>給与賞与総額</t>
  </si>
  <si>
    <t>35行から43行まで計</t>
  </si>
  <si>
    <t>社会保険料対象外給与</t>
  </si>
  <si>
    <t>入力</t>
  </si>
  <si>
    <t>法定福利費の率</t>
  </si>
  <si>
    <t>185行から193行まで計</t>
  </si>
  <si>
    <t>消費税国税　仮受</t>
  </si>
  <si>
    <t>消費税国税　仮払</t>
  </si>
  <si>
    <t>差し引き</t>
  </si>
  <si>
    <t>前期損益実績入力</t>
  </si>
  <si>
    <t>対粗利益</t>
  </si>
  <si>
    <t>★もしも売上値引き、戻しなど</t>
  </si>
  <si>
    <t>マイナス表示に変えたい場合には</t>
  </si>
  <si>
    <t>足し算掛け算してコピペを開き</t>
  </si>
  <si>
    <t>ボックスに－１と入力して</t>
  </si>
  <si>
    <t>「左の数値を掛け算ボタン」をクリックしてください。</t>
  </si>
  <si>
    <t>←期首商品棚卸高</t>
  </si>
  <si>
    <t>←期末商品棚卸高</t>
  </si>
  <si>
    <t>★もしも値引き、戻しなど</t>
  </si>
  <si>
    <t>←必ず期末材料棚卸高を入力してください。</t>
  </si>
  <si>
    <t>前期実績</t>
  </si>
  <si>
    <t>※セルに色をつける増減％</t>
  </si>
  <si>
    <t>黄色の</t>
  </si>
  <si>
    <t>セルは、前月と</t>
  </si>
  <si>
    <t>当期計画</t>
  </si>
  <si>
    <t>売上総利益</t>
  </si>
  <si>
    <t>販管費</t>
  </si>
  <si>
    <t>営業外収益</t>
  </si>
  <si>
    <t>営業外費用</t>
  </si>
  <si>
    <t>経常利益</t>
  </si>
  <si>
    <t>目標利益</t>
  </si>
  <si>
    <t>営業CF</t>
  </si>
  <si>
    <t>財務収入</t>
  </si>
  <si>
    <t>財務投資支出</t>
  </si>
  <si>
    <t>CF</t>
  </si>
  <si>
    <t>目標CF</t>
  </si>
  <si>
    <t>売上計画</t>
  </si>
  <si>
    <t>区分別売上（前期）</t>
  </si>
  <si>
    <t>計画</t>
  </si>
  <si>
    <t>実績</t>
  </si>
  <si>
    <t>差異</t>
  </si>
  <si>
    <t>前期日付</t>
  </si>
  <si>
    <t>当期日付</t>
  </si>
  <si>
    <t>来期日付</t>
  </si>
  <si>
    <t>区分別売上（来々期計画）</t>
  </si>
  <si>
    <t>○○税理士事務所</t>
  </si>
  <si>
    <t>当期財務計画</t>
  </si>
  <si>
    <t>税引前当期利益</t>
  </si>
  <si>
    <t>当期計画アウトライン</t>
  </si>
  <si>
    <t>利益は？</t>
  </si>
  <si>
    <t>売上は？</t>
  </si>
  <si>
    <t>当期事業計画</t>
  </si>
  <si>
    <t>　売上計画と前年売上対比</t>
  </si>
  <si>
    <t>変動費</t>
  </si>
  <si>
    <t>粗利益</t>
  </si>
  <si>
    <t>固定費</t>
  </si>
  <si>
    <t>人件費</t>
  </si>
  <si>
    <t>その他固定費</t>
  </si>
  <si>
    <t>税引前利益</t>
  </si>
  <si>
    <t>粗利益率</t>
  </si>
  <si>
    <t>労働分配率</t>
  </si>
  <si>
    <t>製造原価の中で変動費に含まれるもの</t>
  </si>
  <si>
    <t>労務費</t>
  </si>
  <si>
    <t>製造経費</t>
  </si>
  <si>
    <t>税金は？</t>
  </si>
  <si>
    <t>お金は？</t>
  </si>
  <si>
    <t>現預金残高予測</t>
  </si>
  <si>
    <t>売上前年</t>
  </si>
  <si>
    <t>キャッシュフロープラン</t>
  </si>
  <si>
    <t>売上高目標</t>
  </si>
  <si>
    <t>前期売上高</t>
  </si>
  <si>
    <t>変動費・原価目標　</t>
  </si>
  <si>
    <t>前期粗利益率</t>
  </si>
  <si>
    <t>人件費目標</t>
  </si>
  <si>
    <t>前期人件費</t>
  </si>
  <si>
    <t>ACTION PLAN</t>
  </si>
  <si>
    <t>顧客数増加につながる行動は？</t>
  </si>
  <si>
    <t>変動費・原価ダウンにつながる行動は？</t>
  </si>
  <si>
    <t>人件費適正化につながる行動は？</t>
  </si>
  <si>
    <t xml:space="preserve">
</t>
  </si>
  <si>
    <t>Alt+Eneterで改行できます。</t>
  </si>
  <si>
    <t xml:space="preserve">新規顧客獲得×流出客の減少
</t>
  </si>
  <si>
    <t xml:space="preserve">仕入単価ダウン×仕入個数ダウン、  外注費減
</t>
  </si>
  <si>
    <t>単価アップにつながる行動は？</t>
  </si>
  <si>
    <t>固定費目標</t>
  </si>
  <si>
    <t>前期固定費</t>
  </si>
  <si>
    <t xml:space="preserve">商品単価アップ×商品点数アップ
</t>
  </si>
  <si>
    <t>その他固定費ダウンにつながる行動は？</t>
  </si>
  <si>
    <t>その他人件費</t>
  </si>
  <si>
    <t>賞与</t>
  </si>
  <si>
    <t>労働分配率役員以外</t>
  </si>
  <si>
    <t>税金</t>
  </si>
  <si>
    <t>購入頻度アップにつながる行動は？</t>
  </si>
  <si>
    <t>その他財務戦略の行動は？</t>
  </si>
  <si>
    <t>購入回数アップ×購入期間の短縮</t>
  </si>
  <si>
    <t>当期利益</t>
  </si>
  <si>
    <t>借入金返済</t>
  </si>
  <si>
    <t>本業CF</t>
  </si>
  <si>
    <t>最終CF</t>
  </si>
  <si>
    <t>新規借入</t>
  </si>
  <si>
    <t>当期実績入力</t>
  </si>
  <si>
    <t>前期期末たな卸高</t>
  </si>
  <si>
    <t>当期計画売上総利益率</t>
  </si>
  <si>
    <t>経過月累計</t>
  </si>
  <si>
    <t xml:space="preserve">    </t>
  </si>
  <si>
    <t>予実管理及び損益キャッシュフロー予測表</t>
  </si>
  <si>
    <t>経過月までの累計（予実管理シートでチェックを入れた月まで）</t>
  </si>
  <si>
    <t>決算予測（残り月が計画どおりだった場合）</t>
  </si>
  <si>
    <t>運転資金</t>
  </si>
  <si>
    <t>☆最終CFは税抜経理の場合消費税の誤差が生じます。</t>
  </si>
  <si>
    <t>経過月</t>
  </si>
  <si>
    <t>経過月後</t>
  </si>
  <si>
    <t>前年</t>
  </si>
  <si>
    <t>　当期実績</t>
  </si>
  <si>
    <t>　当期計画</t>
  </si>
  <si>
    <t>　前期実績</t>
  </si>
  <si>
    <t>その他販管費</t>
  </si>
  <si>
    <t>長期借入金残高</t>
  </si>
  <si>
    <t>月次累計</t>
  </si>
  <si>
    <t>製造原価</t>
  </si>
  <si>
    <t>報告書</t>
  </si>
  <si>
    <t>前期売上</t>
  </si>
  <si>
    <t>当期売上</t>
  </si>
  <si>
    <t>前期売上総利益率</t>
  </si>
  <si>
    <t>当期売上総利益率</t>
  </si>
  <si>
    <t>当期人件費</t>
  </si>
  <si>
    <t>前期その他販管費</t>
  </si>
  <si>
    <t>当期その他販管費</t>
  </si>
  <si>
    <t>前期経常利益</t>
  </si>
  <si>
    <t>当期経常利益</t>
  </si>
  <si>
    <t>月次対比表（対計画）</t>
  </si>
  <si>
    <t>計画合計</t>
  </si>
  <si>
    <t>と計画</t>
  </si>
  <si>
    <t>計画対比</t>
  </si>
  <si>
    <t>計画現預金残高</t>
  </si>
  <si>
    <t>実績現預金残高</t>
  </si>
  <si>
    <t>計画売上</t>
  </si>
  <si>
    <t>計画売上総利益率</t>
  </si>
  <si>
    <t>計画人件費</t>
  </si>
  <si>
    <t>計画その他販管費</t>
  </si>
  <si>
    <t>計画経常利益</t>
  </si>
  <si>
    <t>来期財務計画</t>
  </si>
  <si>
    <t>税引前等利益</t>
  </si>
  <si>
    <t>来々期計画</t>
  </si>
  <si>
    <t>来期納税予定表</t>
  </si>
  <si>
    <t>来々期納税予測表</t>
  </si>
  <si>
    <t>来々期財務計画</t>
  </si>
  <si>
    <t>3カ年財務計画</t>
  </si>
  <si>
    <t>実績+計画</t>
  </si>
  <si>
    <t>借入金返済計画（既存借入れ）</t>
  </si>
  <si>
    <t>期首年月</t>
  </si>
  <si>
    <t>※全て円単位で入力してください。</t>
  </si>
  <si>
    <t>期首月</t>
  </si>
  <si>
    <t>　※　借入年月は、実際の借入実行日が2015/03/25の場合でも2015/03/01と入力してください。</t>
  </si>
  <si>
    <t>単位：</t>
  </si>
  <si>
    <t>借入金残高推移表</t>
  </si>
  <si>
    <t>年間返済額</t>
  </si>
  <si>
    <t>仮勘定残</t>
  </si>
  <si>
    <t>総合計</t>
  </si>
  <si>
    <t>新年度を始めるとき前年データをコピーします</t>
    <phoneticPr fontId="2"/>
  </si>
  <si>
    <t>当期実績損益推移</t>
    <rPh sb="0" eb="2">
      <t>トウキ</t>
    </rPh>
    <rPh sb="2" eb="4">
      <t>ジッセキ</t>
    </rPh>
    <rPh sb="4" eb="6">
      <t>ソンエキ</t>
    </rPh>
    <rPh sb="6" eb="8">
      <t>スイイ</t>
    </rPh>
    <phoneticPr fontId="2"/>
  </si>
  <si>
    <t>当期損益推移</t>
    <rPh sb="0" eb="2">
      <t>トウキ</t>
    </rPh>
    <rPh sb="2" eb="4">
      <t>ソンエキ</t>
    </rPh>
    <rPh sb="4" eb="6">
      <t>スイイ</t>
    </rPh>
    <phoneticPr fontId="2"/>
  </si>
  <si>
    <t>当期製造原価推移</t>
    <rPh sb="0" eb="2">
      <t>トウキ</t>
    </rPh>
    <rPh sb="2" eb="4">
      <t>セイゾウ</t>
    </rPh>
    <rPh sb="4" eb="6">
      <t>ゲンカ</t>
    </rPh>
    <rPh sb="6" eb="8">
      <t>スイイ</t>
    </rPh>
    <phoneticPr fontId="2"/>
  </si>
  <si>
    <t>操作マニュアルPDF：</t>
    <rPh sb="0" eb="2">
      <t>ソウサ</t>
    </rPh>
    <phoneticPr fontId="2"/>
  </si>
  <si>
    <t>基本操作マニュアル１</t>
    <rPh sb="0" eb="4">
      <t>キホンソウサ</t>
    </rPh>
    <phoneticPr fontId="2"/>
  </si>
  <si>
    <t>リンクをクリックするとマニュアルのスライドが表示されます。PFDをダウンロードすることもできます。</t>
    <rPh sb="22" eb="24">
      <t>ヒョウジ</t>
    </rPh>
    <phoneticPr fontId="2"/>
  </si>
  <si>
    <t>損益推移表のデータを各会計ソフトから出力するためのマニュアル</t>
    <rPh sb="0" eb="2">
      <t>ソンエキ</t>
    </rPh>
    <rPh sb="2" eb="5">
      <t>スイイヒョウ</t>
    </rPh>
    <rPh sb="10" eb="11">
      <t>カク</t>
    </rPh>
    <rPh sb="11" eb="13">
      <t>カイケイ</t>
    </rPh>
    <rPh sb="18" eb="20">
      <t>シュツリョク</t>
    </rPh>
    <phoneticPr fontId="2"/>
  </si>
  <si>
    <t>前期実績、当期計画、予実管理の操作解説</t>
    <rPh sb="0" eb="4">
      <t>ゼンキジッセキ</t>
    </rPh>
    <rPh sb="5" eb="7">
      <t>トウキ</t>
    </rPh>
    <rPh sb="7" eb="9">
      <t>ケイカク</t>
    </rPh>
    <rPh sb="10" eb="12">
      <t>ヨジツ</t>
    </rPh>
    <rPh sb="12" eb="14">
      <t>カンリ</t>
    </rPh>
    <rPh sb="15" eb="17">
      <t>ソウサ</t>
    </rPh>
    <rPh sb="17" eb="19">
      <t>カイセツ</t>
    </rPh>
    <phoneticPr fontId="2"/>
  </si>
  <si>
    <t>３期計画</t>
    <rPh sb="1" eb="2">
      <t>キ</t>
    </rPh>
    <rPh sb="2" eb="4">
      <t>ケイカク</t>
    </rPh>
    <phoneticPr fontId="2"/>
  </si>
  <si>
    <t>応用操作マニュアル</t>
    <rPh sb="0" eb="2">
      <t>オウヨウ</t>
    </rPh>
    <rPh sb="2" eb="4">
      <t>ソウサ</t>
    </rPh>
    <phoneticPr fontId="2"/>
  </si>
  <si>
    <t>当期計画策定、売上計画、人件費計画、経費計画、３期計画策定</t>
    <rPh sb="0" eb="2">
      <t>トウキ</t>
    </rPh>
    <rPh sb="2" eb="4">
      <t>ケイカク</t>
    </rPh>
    <rPh sb="4" eb="6">
      <t>サクテイ</t>
    </rPh>
    <rPh sb="7" eb="9">
      <t>ウリアゲ</t>
    </rPh>
    <rPh sb="9" eb="11">
      <t>ケイカク</t>
    </rPh>
    <rPh sb="12" eb="15">
      <t>ジンケンヒ</t>
    </rPh>
    <rPh sb="15" eb="17">
      <t>ケイカク</t>
    </rPh>
    <rPh sb="18" eb="20">
      <t>ケイヒ</t>
    </rPh>
    <rPh sb="20" eb="22">
      <t>ケイカク</t>
    </rPh>
    <rPh sb="24" eb="25">
      <t>キ</t>
    </rPh>
    <rPh sb="25" eb="27">
      <t>ケイカク</t>
    </rPh>
    <rPh sb="27" eb="29">
      <t>サクテイ</t>
    </rPh>
    <phoneticPr fontId="2"/>
  </si>
  <si>
    <t>動画マニュアル</t>
    <rPh sb="0" eb="2">
      <t>ドウガ</t>
    </rPh>
    <phoneticPr fontId="2"/>
  </si>
  <si>
    <t>https://www.youtube.com/playlist?list=PLYHnbkqMpQJ1TEAXOobxyWb1o0ZhzMTIh</t>
  </si>
  <si>
    <t>上記の動画マニュアルです。</t>
    <rPh sb="0" eb="2">
      <t>ジョウキ</t>
    </rPh>
    <rPh sb="3" eb="10">
      <t>ドウガ</t>
    </rPh>
    <phoneticPr fontId="2"/>
  </si>
  <si>
    <t>かねぐるR操作マニュアル再生リスト</t>
    <rPh sb="5" eb="12">
      <t>ソウサ</t>
    </rPh>
    <rPh sb="12" eb="14">
      <t>サイセイ</t>
    </rPh>
    <phoneticPr fontId="2"/>
  </si>
  <si>
    <t>様</t>
    <rPh sb="0" eb="1">
      <t>サマ</t>
    </rPh>
    <phoneticPr fontId="2"/>
  </si>
  <si>
    <t>年税額</t>
    <rPh sb="0" eb="1">
      <t>ネン</t>
    </rPh>
    <rPh sb="1" eb="3">
      <t>ゼイガク</t>
    </rPh>
    <phoneticPr fontId="2"/>
  </si>
  <si>
    <t>税負担率</t>
    <rPh sb="0" eb="3">
      <t>ゼイフタン</t>
    </rPh>
    <rPh sb="3" eb="4">
      <t>リツ</t>
    </rPh>
    <phoneticPr fontId="2"/>
  </si>
  <si>
    <t>期首商品棚卸高</t>
  </si>
  <si>
    <t>製造原価読み込み修正</t>
    <rPh sb="0" eb="4">
      <t>セイゾウゲンカ</t>
    </rPh>
    <rPh sb="4" eb="5">
      <t>ヨ</t>
    </rPh>
    <rPh sb="6" eb="7">
      <t>コ</t>
    </rPh>
    <rPh sb="8" eb="10">
      <t>シュウセイ</t>
    </rPh>
    <phoneticPr fontId="2"/>
  </si>
  <si>
    <t>予実管理に当期納税予定をコピペ</t>
    <rPh sb="0" eb="2">
      <t>ヨジツ</t>
    </rPh>
    <rPh sb="2" eb="4">
      <t>カンリ</t>
    </rPh>
    <rPh sb="5" eb="7">
      <t>トウキ</t>
    </rPh>
    <rPh sb="7" eb="9">
      <t>ノウゼイ</t>
    </rPh>
    <rPh sb="9" eb="11">
      <t>ヨテイ</t>
    </rPh>
    <phoneticPr fontId="2"/>
  </si>
  <si>
    <t>←必ず期首材料棚卸高を入力してください。</t>
    <rPh sb="3" eb="5">
      <t>キシュ</t>
    </rPh>
    <phoneticPr fontId="2"/>
  </si>
  <si>
    <t>当期実績　コピペボタン</t>
    <rPh sb="0" eb="2">
      <t>トウキ</t>
    </rPh>
    <rPh sb="2" eb="4">
      <t>ジッセキ</t>
    </rPh>
    <phoneticPr fontId="2"/>
  </si>
  <si>
    <t>当期実績推移　印刷高速化</t>
    <rPh sb="0" eb="2">
      <t>トウキ</t>
    </rPh>
    <rPh sb="2" eb="4">
      <t>ジッセキ</t>
    </rPh>
    <rPh sb="4" eb="6">
      <t>スイイ</t>
    </rPh>
    <rPh sb="7" eb="9">
      <t>インサツ</t>
    </rPh>
    <rPh sb="9" eb="12">
      <t>コウソクカ</t>
    </rPh>
    <phoneticPr fontId="2"/>
  </si>
  <si>
    <t>前期実績</t>
    <rPh sb="0" eb="2">
      <t>ゼンキ</t>
    </rPh>
    <rPh sb="2" eb="4">
      <t>ジッセキ</t>
    </rPh>
    <phoneticPr fontId="8"/>
  </si>
  <si>
    <t>売上高</t>
    <rPh sb="0" eb="3">
      <t>ウリアゲダカ</t>
    </rPh>
    <phoneticPr fontId="8"/>
  </si>
  <si>
    <t>変動費</t>
    <rPh sb="0" eb="3">
      <t>ヘンドウヒ</t>
    </rPh>
    <phoneticPr fontId="8"/>
  </si>
  <si>
    <t>変動費中の人件費</t>
    <rPh sb="0" eb="3">
      <t>ヘンドウヒ</t>
    </rPh>
    <rPh sb="3" eb="4">
      <t>チュウ</t>
    </rPh>
    <rPh sb="5" eb="8">
      <t>ジンケンヒ</t>
    </rPh>
    <phoneticPr fontId="8"/>
  </si>
  <si>
    <t>労働分配率</t>
    <rPh sb="0" eb="2">
      <t>ロウドウ</t>
    </rPh>
    <rPh sb="2" eb="5">
      <t>ブンパイリツ</t>
    </rPh>
    <phoneticPr fontId="8"/>
  </si>
  <si>
    <t>粗利益</t>
    <rPh sb="0" eb="3">
      <t>アラリエキ</t>
    </rPh>
    <phoneticPr fontId="8"/>
  </si>
  <si>
    <t>固定費</t>
    <rPh sb="0" eb="3">
      <t>コテイヒ</t>
    </rPh>
    <phoneticPr fontId="8"/>
  </si>
  <si>
    <t>人件費</t>
    <rPh sb="0" eb="3">
      <t>ジンケンヒ</t>
    </rPh>
    <phoneticPr fontId="8"/>
  </si>
  <si>
    <t>従業員のみ</t>
    <rPh sb="0" eb="3">
      <t>ジュウギョウイン</t>
    </rPh>
    <phoneticPr fontId="8"/>
  </si>
  <si>
    <t>うち役員報酬</t>
    <rPh sb="2" eb="4">
      <t>ヤクイン</t>
    </rPh>
    <rPh sb="4" eb="6">
      <t>ホウシュウ</t>
    </rPh>
    <phoneticPr fontId="8"/>
  </si>
  <si>
    <t>均等割</t>
    <rPh sb="0" eb="3">
      <t>キントウワリ</t>
    </rPh>
    <phoneticPr fontId="8"/>
  </si>
  <si>
    <t>繰越欠損金</t>
    <rPh sb="0" eb="2">
      <t>クリコシ</t>
    </rPh>
    <rPh sb="2" eb="5">
      <t>ケッソンキン</t>
    </rPh>
    <phoneticPr fontId="8"/>
  </si>
  <si>
    <t>粗利益率</t>
    <rPh sb="0" eb="4">
      <t>アラリエキリツ</t>
    </rPh>
    <phoneticPr fontId="8"/>
  </si>
  <si>
    <t>その他固定費</t>
    <rPh sb="2" eb="3">
      <t>タ</t>
    </rPh>
    <rPh sb="3" eb="6">
      <t>コテイヒ</t>
    </rPh>
    <phoneticPr fontId="8"/>
  </si>
  <si>
    <t>税引前利益</t>
    <rPh sb="0" eb="2">
      <t>ゼイビ</t>
    </rPh>
    <rPh sb="2" eb="3">
      <t>マエ</t>
    </rPh>
    <rPh sb="3" eb="5">
      <t>リエキ</t>
    </rPh>
    <phoneticPr fontId="8"/>
  </si>
  <si>
    <t>法人税等</t>
    <rPh sb="0" eb="4">
      <t>ホウジンゼイトウ</t>
    </rPh>
    <phoneticPr fontId="8"/>
  </si>
  <si>
    <t>税引後利益</t>
    <rPh sb="0" eb="2">
      <t>ゼイビ</t>
    </rPh>
    <rPh sb="2" eb="3">
      <t>ゴ</t>
    </rPh>
    <rPh sb="3" eb="5">
      <t>リエキ</t>
    </rPh>
    <phoneticPr fontId="8"/>
  </si>
  <si>
    <t>⑩</t>
    <phoneticPr fontId="8"/>
  </si>
  <si>
    <t>A案</t>
    <rPh sb="1" eb="2">
      <t>アン</t>
    </rPh>
    <phoneticPr fontId="8"/>
  </si>
  <si>
    <t>B案</t>
    <rPh sb="1" eb="2">
      <t>アン</t>
    </rPh>
    <phoneticPr fontId="8"/>
  </si>
  <si>
    <t>C案</t>
    <rPh sb="1" eb="2">
      <t>アン</t>
    </rPh>
    <phoneticPr fontId="8"/>
  </si>
  <si>
    <t>税額控除</t>
    <rPh sb="0" eb="4">
      <t>ゼイガクコウジョ</t>
    </rPh>
    <phoneticPr fontId="8"/>
  </si>
  <si>
    <t>※製造原価に含まれる人件費</t>
    <rPh sb="1" eb="5">
      <t>セイゾウゲンカ</t>
    </rPh>
    <rPh sb="6" eb="7">
      <t>フク</t>
    </rPh>
    <rPh sb="10" eb="13">
      <t>ジンケンヒ</t>
    </rPh>
    <phoneticPr fontId="2"/>
  </si>
  <si>
    <t>従業員</t>
    <rPh sb="0" eb="3">
      <t>ジュウギョウイン</t>
    </rPh>
    <phoneticPr fontId="2"/>
  </si>
  <si>
    <t>目標税引後利益→</t>
    <rPh sb="0" eb="2">
      <t>モクヒョウ</t>
    </rPh>
    <rPh sb="2" eb="4">
      <t>ゼイビ</t>
    </rPh>
    <rPh sb="4" eb="5">
      <t>ゴ</t>
    </rPh>
    <rPh sb="5" eb="7">
      <t>リエキ</t>
    </rPh>
    <phoneticPr fontId="2"/>
  </si>
  <si>
    <t>税率</t>
    <rPh sb="0" eb="2">
      <t>ゼイリツ</t>
    </rPh>
    <phoneticPr fontId="2"/>
  </si>
  <si>
    <t>前期との差額</t>
    <rPh sb="0" eb="2">
      <t>ゼンキ</t>
    </rPh>
    <rPh sb="4" eb="6">
      <t>サガク</t>
    </rPh>
    <phoneticPr fontId="2"/>
  </si>
  <si>
    <t>事業計画シミュレーション　ブロックパズル</t>
    <rPh sb="0" eb="2">
      <t>ジギョウ</t>
    </rPh>
    <rPh sb="2" eb="4">
      <t>ケイカク</t>
    </rPh>
    <phoneticPr fontId="8"/>
  </si>
  <si>
    <t>全体</t>
    <rPh sb="0" eb="2">
      <t>ゼンタイ</t>
    </rPh>
    <phoneticPr fontId="2"/>
  </si>
  <si>
    <t>前期実績対比売上グラフ</t>
    <rPh sb="0" eb="4">
      <t>ゼンキジッセキ</t>
    </rPh>
    <rPh sb="4" eb="6">
      <t>タイヒ</t>
    </rPh>
    <rPh sb="6" eb="8">
      <t>ウリアゲ</t>
    </rPh>
    <phoneticPr fontId="2"/>
  </si>
  <si>
    <t>計画実績対比売上グラフ</t>
    <rPh sb="0" eb="2">
      <t>ケイカク</t>
    </rPh>
    <rPh sb="2" eb="4">
      <t>ジッセキ</t>
    </rPh>
    <rPh sb="4" eb="6">
      <t>タイヒ</t>
    </rPh>
    <rPh sb="6" eb="8">
      <t>ウリアゲ</t>
    </rPh>
    <phoneticPr fontId="2"/>
  </si>
  <si>
    <t>売上割合の率が表示されないエラーを修正</t>
    <rPh sb="0" eb="2">
      <t>ウリアゲ</t>
    </rPh>
    <rPh sb="2" eb="4">
      <t>ワリアイ</t>
    </rPh>
    <rPh sb="5" eb="6">
      <t>リツ</t>
    </rPh>
    <rPh sb="7" eb="9">
      <t>ヒョウジ</t>
    </rPh>
    <rPh sb="17" eb="19">
      <t>シュウセイ</t>
    </rPh>
    <phoneticPr fontId="2"/>
  </si>
  <si>
    <t>MF対応</t>
    <rPh sb="2" eb="4">
      <t>タイオウ</t>
    </rPh>
    <phoneticPr fontId="2"/>
  </si>
  <si>
    <t>借入金モジュール修正</t>
    <rPh sb="0" eb="3">
      <t>カリイレキン</t>
    </rPh>
    <rPh sb="8" eb="10">
      <t>シュウセイ</t>
    </rPh>
    <phoneticPr fontId="2"/>
  </si>
  <si>
    <t>セルは、計画と</t>
    <rPh sb="4" eb="6">
      <t>ケイカク</t>
    </rPh>
    <phoneticPr fontId="2"/>
  </si>
  <si>
    <t>https://docs.google.com/presentation/d/1vnZE0mCi4RLJVvp9dE_E5DkVKjkj5vaB7SNc7yCyCHo/edit?usp=sharing</t>
  </si>
  <si>
    <t>https://docs.google.com/presentation/d/1u6Nw0VbG9uNNmKYdUaQCmwJrJ8IoRrbHsx1JfIvhzNU/edit?usp=sharing</t>
  </si>
  <si>
    <t>https://docs.google.com/presentation/d/1dBbqSq66hr1AuAbrqgb9BXI9UzgW7HXvhIgRywy5cMA/edit?usp=sharing</t>
  </si>
  <si>
    <t>期首製品棚卸高</t>
  </si>
  <si>
    <t>期末製品棚卸高</t>
  </si>
  <si>
    <t>製品棚卸し入力</t>
    <rPh sb="0" eb="2">
      <t>セイヒン</t>
    </rPh>
    <rPh sb="2" eb="4">
      <t>タナオロ</t>
    </rPh>
    <rPh sb="5" eb="7">
      <t>ニュウリョク</t>
    </rPh>
    <phoneticPr fontId="2"/>
  </si>
  <si>
    <t>計画対比と前期対比数式修正</t>
    <rPh sb="0" eb="2">
      <t>ケイカク</t>
    </rPh>
    <rPh sb="2" eb="4">
      <t>タイヒ</t>
    </rPh>
    <rPh sb="5" eb="7">
      <t>ゼンキ</t>
    </rPh>
    <rPh sb="7" eb="9">
      <t>タイヒ</t>
    </rPh>
    <rPh sb="9" eb="11">
      <t>スウシキ</t>
    </rPh>
    <rPh sb="11" eb="13">
      <t>シュウセイ</t>
    </rPh>
    <phoneticPr fontId="2"/>
  </si>
  <si>
    <t>計画対比 CRの予実差額の符号逆の修正</t>
    <rPh sb="17" eb="19">
      <t>シュウセイ</t>
    </rPh>
    <phoneticPr fontId="2"/>
  </si>
  <si>
    <t>法定福利費</t>
    <rPh sb="0" eb="5">
      <t>ホウテイフクリヒ</t>
    </rPh>
    <phoneticPr fontId="2"/>
  </si>
  <si>
    <t>*</t>
    <phoneticPr fontId="2"/>
  </si>
  <si>
    <t>役員報酬</t>
    <rPh sb="0" eb="4">
      <t>ヤクインホウシュウ</t>
    </rPh>
    <phoneticPr fontId="2"/>
  </si>
  <si>
    <t>人件費全体</t>
    <rPh sb="0" eb="3">
      <t>ジンケンヒ</t>
    </rPh>
    <rPh sb="3" eb="5">
      <t>ゼンタイ</t>
    </rPh>
    <phoneticPr fontId="2"/>
  </si>
  <si>
    <t>[現金･預金]</t>
  </si>
  <si>
    <t>現金･預金合計</t>
  </si>
  <si>
    <t>[売上債権]</t>
  </si>
  <si>
    <t>[有価証券]</t>
  </si>
  <si>
    <t>有価証券合計</t>
  </si>
  <si>
    <t>[棚卸資産]</t>
  </si>
  <si>
    <t>棚卸資産合計</t>
  </si>
  <si>
    <t>[他流動資産]</t>
  </si>
  <si>
    <t>他流動資産合計</t>
  </si>
  <si>
    <t>流動資産合計</t>
  </si>
  <si>
    <t>[有形固定資産]</t>
  </si>
  <si>
    <t>有形固定資産計</t>
  </si>
  <si>
    <t>[無形固定資産]</t>
  </si>
  <si>
    <t>無形固定資産計</t>
  </si>
  <si>
    <t>[投資その他の資産]</t>
  </si>
  <si>
    <t>投資その他の資産合計</t>
  </si>
  <si>
    <t>固定資産合計</t>
  </si>
  <si>
    <t>[繰延資産]</t>
  </si>
  <si>
    <t>繰延資産合計</t>
  </si>
  <si>
    <t>資産合計</t>
  </si>
  <si>
    <t>[仕入債務]</t>
  </si>
  <si>
    <t>仕入債務合計</t>
  </si>
  <si>
    <t>[他流動負債]</t>
  </si>
  <si>
    <t>他流動負債合計</t>
  </si>
  <si>
    <t>流動負債合計</t>
  </si>
  <si>
    <t>[固定負債]</t>
  </si>
  <si>
    <t>固定負債合計</t>
  </si>
  <si>
    <t>負債合計</t>
  </si>
  <si>
    <t>純資産合計</t>
  </si>
  <si>
    <t>負債･純資産合計</t>
  </si>
  <si>
    <t>期首残高</t>
    <rPh sb="0" eb="4">
      <t>キシュザンダカ</t>
    </rPh>
    <phoneticPr fontId="2"/>
  </si>
  <si>
    <t>資産の部</t>
    <rPh sb="0" eb="2">
      <t>シサン</t>
    </rPh>
    <rPh sb="3" eb="4">
      <t>ブ</t>
    </rPh>
    <phoneticPr fontId="2"/>
  </si>
  <si>
    <t>年間増減</t>
    <rPh sb="0" eb="2">
      <t>ネンカン</t>
    </rPh>
    <rPh sb="2" eb="4">
      <t>ゾウゲン</t>
    </rPh>
    <phoneticPr fontId="2"/>
  </si>
  <si>
    <t>貸借対照表　年間推移表</t>
    <rPh sb="0" eb="5">
      <t>タイシャクタイショウヒョウ</t>
    </rPh>
    <rPh sb="6" eb="8">
      <t>ネンカン</t>
    </rPh>
    <rPh sb="8" eb="11">
      <t>スイイヒョウ</t>
    </rPh>
    <phoneticPr fontId="2"/>
  </si>
  <si>
    <t>資産と負債純資産差額</t>
    <rPh sb="0" eb="2">
      <t>シサン</t>
    </rPh>
    <rPh sb="3" eb="5">
      <t>フサイ</t>
    </rPh>
    <rPh sb="5" eb="8">
      <t>ジュンシサン</t>
    </rPh>
    <rPh sb="8" eb="10">
      <t>サガク</t>
    </rPh>
    <phoneticPr fontId="2"/>
  </si>
  <si>
    <t>貸借対照表　増減表前月比</t>
    <rPh sb="0" eb="5">
      <t>タイシャクタイショウヒョウ</t>
    </rPh>
    <rPh sb="6" eb="9">
      <t>ゾウゲンヒョウ</t>
    </rPh>
    <rPh sb="9" eb="11">
      <t>ゼンゲツ</t>
    </rPh>
    <rPh sb="11" eb="12">
      <t>ヒ</t>
    </rPh>
    <phoneticPr fontId="2"/>
  </si>
  <si>
    <t>流動比率</t>
    <rPh sb="0" eb="4">
      <t>リュウドウヒリツ</t>
    </rPh>
    <phoneticPr fontId="2"/>
  </si>
  <si>
    <t>自己資本比率</t>
    <rPh sb="0" eb="6">
      <t>ジコシホンヒリツ</t>
    </rPh>
    <phoneticPr fontId="2"/>
  </si>
  <si>
    <t>当座比率</t>
    <rPh sb="0" eb="2">
      <t>トウザ</t>
    </rPh>
    <rPh sb="2" eb="4">
      <t>ヒリツ</t>
    </rPh>
    <phoneticPr fontId="2"/>
  </si>
  <si>
    <t>固定長期適合率</t>
    <rPh sb="0" eb="7">
      <t>コテイチョウキテ</t>
    </rPh>
    <phoneticPr fontId="2"/>
  </si>
  <si>
    <t>固定比率</t>
    <rPh sb="0" eb="4">
      <t>コテイヒリツ</t>
    </rPh>
    <phoneticPr fontId="2"/>
  </si>
  <si>
    <t>200%超えれば安全</t>
    <rPh sb="4" eb="5">
      <t>コ</t>
    </rPh>
    <rPh sb="8" eb="10">
      <t>アンゼン</t>
    </rPh>
    <phoneticPr fontId="2"/>
  </si>
  <si>
    <t>30％が目安</t>
    <rPh sb="4" eb="6">
      <t>メヤス</t>
    </rPh>
    <phoneticPr fontId="2"/>
  </si>
  <si>
    <t>100%を超えれば安全</t>
    <rPh sb="5" eb="6">
      <t>コ</t>
    </rPh>
    <rPh sb="9" eb="11">
      <t>アンゼン</t>
    </rPh>
    <phoneticPr fontId="2"/>
  </si>
  <si>
    <t>100%未満なら安全</t>
    <rPh sb="4" eb="6">
      <t>ミマン</t>
    </rPh>
    <rPh sb="8" eb="10">
      <t>アンゼン</t>
    </rPh>
    <phoneticPr fontId="2"/>
  </si>
  <si>
    <t>100%以下とする</t>
    <rPh sb="4" eb="6">
      <t>イカ</t>
    </rPh>
    <phoneticPr fontId="2"/>
  </si>
  <si>
    <t>流動資産÷流動負債</t>
    <rPh sb="0" eb="2">
      <t>リュウドウ</t>
    </rPh>
    <rPh sb="2" eb="4">
      <t>シサン</t>
    </rPh>
    <rPh sb="5" eb="9">
      <t>リュウドウフサイ</t>
    </rPh>
    <phoneticPr fontId="2"/>
  </si>
  <si>
    <t>自己資本÷（自己資本+他人資本）</t>
    <rPh sb="0" eb="4">
      <t>ジコシホン</t>
    </rPh>
    <rPh sb="6" eb="10">
      <t>ジコシホン</t>
    </rPh>
    <rPh sb="11" eb="15">
      <t>タニンシホン</t>
    </rPh>
    <phoneticPr fontId="2"/>
  </si>
  <si>
    <t>（現預金+売上債権）÷流動負債</t>
    <rPh sb="1" eb="4">
      <t>ゲンヨキン</t>
    </rPh>
    <rPh sb="5" eb="9">
      <t>ウリアゲサイケン</t>
    </rPh>
    <rPh sb="11" eb="15">
      <t>リュウドウフサイ</t>
    </rPh>
    <phoneticPr fontId="2"/>
  </si>
  <si>
    <t>固定資産÷自己資本</t>
    <rPh sb="0" eb="2">
      <t>コテイ</t>
    </rPh>
    <rPh sb="2" eb="4">
      <t>シサン</t>
    </rPh>
    <rPh sb="5" eb="9">
      <t>ジコシホン</t>
    </rPh>
    <phoneticPr fontId="2"/>
  </si>
  <si>
    <t>固定資産÷（自己資本+固定負債）</t>
    <rPh sb="0" eb="2">
      <t>コテイ</t>
    </rPh>
    <rPh sb="2" eb="4">
      <t>シサン</t>
    </rPh>
    <rPh sb="6" eb="10">
      <t>ジコシホン</t>
    </rPh>
    <rPh sb="11" eb="15">
      <t>コテイフサイ</t>
    </rPh>
    <phoneticPr fontId="2"/>
  </si>
  <si>
    <t>安全性分析</t>
    <rPh sb="0" eb="3">
      <t>アンゼンセイ</t>
    </rPh>
    <rPh sb="3" eb="5">
      <t>ブンセキ</t>
    </rPh>
    <phoneticPr fontId="2"/>
  </si>
  <si>
    <t>売上高経常利益率</t>
    <rPh sb="0" eb="3">
      <t>ウリアゲダカ</t>
    </rPh>
    <rPh sb="3" eb="8">
      <t>ケイジョウ</t>
    </rPh>
    <phoneticPr fontId="2"/>
  </si>
  <si>
    <t>売上高営業利益率</t>
    <rPh sb="0" eb="3">
      <t>ウリアゲダカ</t>
    </rPh>
    <rPh sb="3" eb="8">
      <t>エイギョウ</t>
    </rPh>
    <phoneticPr fontId="2"/>
  </si>
  <si>
    <t>売上高販管費率</t>
    <rPh sb="0" eb="3">
      <t>ウリアゲダカ</t>
    </rPh>
    <rPh sb="3" eb="6">
      <t>ハンカンヒ</t>
    </rPh>
    <rPh sb="6" eb="7">
      <t>リツ</t>
    </rPh>
    <phoneticPr fontId="2"/>
  </si>
  <si>
    <t>売上高人件費率</t>
    <rPh sb="0" eb="3">
      <t>ウリアゲダカ</t>
    </rPh>
    <rPh sb="3" eb="7">
      <t>ジンケンヒリツ</t>
    </rPh>
    <phoneticPr fontId="2"/>
  </si>
  <si>
    <t>労働分配率</t>
    <rPh sb="0" eb="5">
      <t>ロウドウブンパイリツ</t>
    </rPh>
    <phoneticPr fontId="2"/>
  </si>
  <si>
    <t>総資本回転率</t>
    <rPh sb="0" eb="3">
      <t>ソウシホン</t>
    </rPh>
    <rPh sb="3" eb="6">
      <t>カイテンリツ</t>
    </rPh>
    <phoneticPr fontId="2"/>
  </si>
  <si>
    <t>売上高成長率</t>
    <rPh sb="0" eb="3">
      <t>ウリアゲダカ</t>
    </rPh>
    <rPh sb="3" eb="6">
      <t>セイチョウリツ</t>
    </rPh>
    <phoneticPr fontId="2"/>
  </si>
  <si>
    <t>収益性分析</t>
    <rPh sb="0" eb="3">
      <t>シュウエキセイ</t>
    </rPh>
    <rPh sb="3" eb="5">
      <t>ブンセキ</t>
    </rPh>
    <phoneticPr fontId="2"/>
  </si>
  <si>
    <t>前期末</t>
    <rPh sb="0" eb="2">
      <t>ゼンキ</t>
    </rPh>
    <rPh sb="2" eb="3">
      <t>マツ</t>
    </rPh>
    <phoneticPr fontId="2"/>
  </si>
  <si>
    <t>年間合計</t>
    <rPh sb="0" eb="2">
      <t>ネンカン</t>
    </rPh>
    <rPh sb="2" eb="4">
      <t>ゴウケイ</t>
    </rPh>
    <phoneticPr fontId="2"/>
  </si>
  <si>
    <t>目安</t>
    <rPh sb="0" eb="2">
      <t>メヤス</t>
    </rPh>
    <phoneticPr fontId="2"/>
  </si>
  <si>
    <t>前期年間合計</t>
    <rPh sb="0" eb="2">
      <t>ゼンキ</t>
    </rPh>
    <rPh sb="2" eb="4">
      <t>ネンカン</t>
    </rPh>
    <rPh sb="4" eb="6">
      <t>ゴウケイ</t>
    </rPh>
    <phoneticPr fontId="2"/>
  </si>
  <si>
    <t>目安1.0</t>
    <rPh sb="0" eb="2">
      <t>メヤス</t>
    </rPh>
    <phoneticPr fontId="2"/>
  </si>
  <si>
    <t>総資本利益率　ROA</t>
    <rPh sb="0" eb="3">
      <t>ソウシホン</t>
    </rPh>
    <rPh sb="3" eb="6">
      <t>リエキリツ</t>
    </rPh>
    <phoneticPr fontId="2"/>
  </si>
  <si>
    <t>税引後当期利益</t>
    <rPh sb="0" eb="2">
      <t>ゼイビ</t>
    </rPh>
    <rPh sb="2" eb="3">
      <t>ゴ</t>
    </rPh>
    <rPh sb="3" eb="7">
      <t>トウキリエキ</t>
    </rPh>
    <phoneticPr fontId="2"/>
  </si>
  <si>
    <t>売上高/総資本</t>
    <rPh sb="0" eb="3">
      <t>ウリアゲダカ</t>
    </rPh>
    <rPh sb="4" eb="7">
      <t>ソウシホン</t>
    </rPh>
    <phoneticPr fontId="2"/>
  </si>
  <si>
    <t>当期純利益/総資本</t>
    <rPh sb="0" eb="5">
      <t>トウキジュンリエキ</t>
    </rPh>
    <rPh sb="6" eb="9">
      <t>ソウシホン</t>
    </rPh>
    <phoneticPr fontId="2"/>
  </si>
  <si>
    <t>財務指標</t>
    <rPh sb="0" eb="4">
      <t>ザイムシヒョウ</t>
    </rPh>
    <phoneticPr fontId="2"/>
  </si>
  <si>
    <t>解説のセルをクリックすると</t>
    <rPh sb="0" eb="2">
      <t>カイセツ</t>
    </rPh>
    <phoneticPr fontId="2"/>
  </si>
  <si>
    <t>解説文が表示されます。</t>
    <rPh sb="0" eb="2">
      <t>カイセツ</t>
    </rPh>
    <rPh sb="2" eb="3">
      <t>ブン</t>
    </rPh>
    <rPh sb="4" eb="6">
      <t>ヒョウジ</t>
    </rPh>
    <phoneticPr fontId="2"/>
  </si>
  <si>
    <t>解説BS取り込み１</t>
    <rPh sb="0" eb="2">
      <t>カイセツ</t>
    </rPh>
    <rPh sb="4" eb="5">
      <t>ト</t>
    </rPh>
    <rPh sb="6" eb="7">
      <t>コ</t>
    </rPh>
    <phoneticPr fontId="2"/>
  </si>
  <si>
    <t>解説BS取り込み２</t>
    <rPh sb="0" eb="2">
      <t>カイセツ</t>
    </rPh>
    <rPh sb="4" eb="5">
      <t>ト</t>
    </rPh>
    <rPh sb="6" eb="7">
      <t>コ</t>
    </rPh>
    <phoneticPr fontId="2"/>
  </si>
  <si>
    <t>BS出力マニュアル</t>
    <rPh sb="2" eb="4">
      <t>シュツリョク</t>
    </rPh>
    <phoneticPr fontId="2"/>
  </si>
  <si>
    <t>B/S TKC 対応</t>
    <rPh sb="8" eb="10">
      <t>タイオウ</t>
    </rPh>
    <phoneticPr fontId="2"/>
  </si>
  <si>
    <t>TKC FX2の期首残高の切り出しマニュアル</t>
    <rPh sb="8" eb="12">
      <t>キシュザンダカ</t>
    </rPh>
    <rPh sb="13" eb="14">
      <t>キ</t>
    </rPh>
    <rPh sb="15" eb="16">
      <t>ダ</t>
    </rPh>
    <phoneticPr fontId="2"/>
  </si>
  <si>
    <t>貸借対照表データの出力</t>
    <rPh sb="0" eb="5">
      <t>タイシャクタイショウヒョウ</t>
    </rPh>
    <rPh sb="9" eb="11">
      <t>シュツリョク</t>
    </rPh>
    <phoneticPr fontId="2"/>
  </si>
  <si>
    <t>会計ソフトからのデータ出力マニュアル1</t>
    <rPh sb="0" eb="2">
      <t>カイケイ</t>
    </rPh>
    <rPh sb="11" eb="13">
      <t>シュツリョク</t>
    </rPh>
    <phoneticPr fontId="2"/>
  </si>
  <si>
    <t>会計ソフトからのデータ出力マニュアル2</t>
    <rPh sb="0" eb="2">
      <t>カイケイ</t>
    </rPh>
    <rPh sb="11" eb="13">
      <t>シュツリョク</t>
    </rPh>
    <phoneticPr fontId="2"/>
  </si>
  <si>
    <t>https://docs.google.com/presentation/d/1kVqx6Vk8AI5O6zDU-m6TkzAye_1vcMOsTQrwOk7xCaI/edit?usp=sharing</t>
  </si>
  <si>
    <t>B/S対応</t>
    <rPh sb="3" eb="5">
      <t>タイオウ</t>
    </rPh>
    <phoneticPr fontId="2"/>
  </si>
  <si>
    <t>B/S MJS　対応</t>
    <rPh sb="8" eb="10">
      <t>タイオウ</t>
    </rPh>
    <phoneticPr fontId="2"/>
  </si>
  <si>
    <t>勘定科目</t>
  </si>
  <si>
    <t>1月</t>
  </si>
  <si>
    <t>2月</t>
  </si>
  <si>
    <t>3月</t>
  </si>
  <si>
    <t>4月</t>
  </si>
  <si>
    <t>MFクラウド製造原価報告書対応//当期計画・来期計画・来来期計画の利益計画策定に★選択最終月から逆算ボタンを追加</t>
    <phoneticPr fontId="2"/>
  </si>
  <si>
    <t>主要材料費(製)</t>
  </si>
  <si>
    <t>減価償却費(製)</t>
  </si>
  <si>
    <t>消耗品費(製)</t>
  </si>
  <si>
    <t>材料費</t>
  </si>
  <si>
    <t>当期総製造費用</t>
  </si>
  <si>
    <t>期首仕掛品棚卸高</t>
  </si>
  <si>
    <t>期末仕掛品棚卸高</t>
  </si>
  <si>
    <t>他勘定振替高</t>
  </si>
  <si>
    <t>MFクラウド修正、前期実績日付、税引前利益修正</t>
    <rPh sb="6" eb="8">
      <t>シュウセイ</t>
    </rPh>
    <rPh sb="9" eb="11">
      <t>ゼンキ</t>
    </rPh>
    <rPh sb="11" eb="13">
      <t>ジッセキ</t>
    </rPh>
    <rPh sb="13" eb="15">
      <t>ヒヅケ</t>
    </rPh>
    <rPh sb="16" eb="18">
      <t>ゼイビキ</t>
    </rPh>
    <rPh sb="18" eb="19">
      <t>マエ</t>
    </rPh>
    <rPh sb="19" eb="21">
      <t>リエキ</t>
    </rPh>
    <rPh sb="21" eb="23">
      <t>シュウセイ</t>
    </rPh>
    <phoneticPr fontId="2"/>
  </si>
  <si>
    <t>売上債権合計</t>
  </si>
  <si>
    <t>[純資産]</t>
  </si>
  <si>
    <t>かねぐるR　2.72</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</si>
</sst>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_);[Red]\(0\)"/>
    <numFmt numFmtId="177" formatCode="0.0%"/>
    <numFmt numFmtId="178" formatCode="0.000"/>
    <numFmt numFmtId="179" formatCode="#,##0,;[Red]\-#,##0,"/>
    <numFmt numFmtId="180" formatCode="yyyy/mm"/>
    <numFmt numFmtId="181" formatCode="#,##0;[Red]\▲#,##0"/>
    <numFmt numFmtId="182" formatCode="@&quot;様&quot;"/>
    <numFmt numFmtId="183" formatCode="0.000%"/>
    <numFmt numFmtId="184" formatCode="#,##0.0;[Red]\-#,##0.0"/>
    <numFmt numFmtId="185" formatCode="yyyy/m"/>
    <numFmt numFmtId="186" formatCode="yyyy&quot;年&quot;m&quot;月&quot;&quot;期&quot;"/>
    <numFmt numFmtId="187" formatCode="@\ &quot;様&quot;"/>
    <numFmt numFmtId="188" formatCode="yyyy&quot;年&quot;m&quot;月期&quot;"/>
    <numFmt numFmtId="189" formatCode="&quot;差額&quot;#,##0;[Red]\-#,##0"/>
    <numFmt numFmtId="190" formatCode="&quot;前年との差&quot;0.0%"/>
    <numFmt numFmtId="191" formatCode="yyyy&quot;年&quot;m&quot;月&quot;&quot;度&quot;"/>
    <numFmt numFmtId="192" formatCode="yyyy/m&quot;月経営成績報告書&quot;"/>
    <numFmt numFmtId="193" formatCode="yyyy/m&quot;月&quot;"/>
    <numFmt numFmtId="194" formatCode="m&quot;月&quot;"/>
    <numFmt numFmtId="195" formatCode="yyyy/mm/dd"/>
    <numFmt numFmtId="196" formatCode="#,##0_ "/>
    <numFmt numFmtId="197" formatCode="General&quot;回&quot;"/>
    <numFmt numFmtId="198" formatCode="&quot;単位:&quot;@"/>
  </numFmts>
  <fonts count="117">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9"/>
      <color rgb="FF000000"/>
      <name val="メイリオ"/>
      <family val="3"/>
      <charset val="128"/>
    </font>
    <font>
      <sz val="11"/>
      <color rgb="FF000000"/>
      <name val="メイリオ"/>
      <family val="3"/>
      <charset val="128"/>
    </font>
    <font>
      <sz val="10"/>
      <color rgb="FF000000"/>
      <name val="メイリオ"/>
      <family val="3"/>
      <charset val="128"/>
    </font>
    <font>
      <sz val="9"/>
      <color theme="1"/>
      <name val="メイリオ"/>
      <family val="2"/>
      <charset val="128"/>
    </font>
    <font>
      <sz val="18"/>
      <name val="メイリオ"/>
      <family val="2"/>
      <charset val="128"/>
    </font>
    <font>
      <sz val="6"/>
      <name val="メイリオ"/>
      <family val="2"/>
      <charset val="128"/>
    </font>
    <font>
      <sz val="18"/>
      <color theme="0"/>
      <name val="メイリオ"/>
      <family val="2"/>
      <charset val="128"/>
    </font>
    <font>
      <sz val="18"/>
      <color theme="0"/>
      <name val="メイリオ"/>
      <family val="3"/>
      <charset val="128"/>
    </font>
    <font>
      <b/>
      <sz val="16"/>
      <name val="メイリオ"/>
      <family val="3"/>
      <charset val="128"/>
    </font>
    <font>
      <sz val="16"/>
      <name val="メイリオ"/>
      <family val="2"/>
      <charset val="128"/>
    </font>
    <font>
      <sz val="12"/>
      <name val="メイリオ"/>
      <family val="3"/>
      <charset val="128"/>
    </font>
    <font>
      <sz val="14"/>
      <name val="メイリオ"/>
      <family val="2"/>
      <charset val="128"/>
    </font>
    <font>
      <sz val="11"/>
      <name val="メイリオ"/>
      <family val="2"/>
      <charset val="128"/>
    </font>
    <font>
      <sz val="12"/>
      <name val="メイリオ"/>
      <family val="2"/>
      <charset val="128"/>
    </font>
    <font>
      <sz val="9"/>
      <name val="メイリオ"/>
      <family val="2"/>
      <charset val="128"/>
    </font>
    <font>
      <sz val="10"/>
      <color rgb="FFFF0000"/>
      <name val="メイリオ"/>
      <family val="2"/>
      <charset val="128"/>
    </font>
    <font>
      <b/>
      <sz val="18"/>
      <color theme="0"/>
      <name val="メイリオ"/>
      <family val="3"/>
      <charset val="128"/>
    </font>
    <font>
      <b/>
      <sz val="14"/>
      <name val="メイリオ"/>
      <family val="2"/>
      <charset val="128"/>
    </font>
    <font>
      <b/>
      <sz val="11"/>
      <name val="游ゴシック"/>
      <family val="3"/>
      <charset val="128"/>
      <scheme val="minor"/>
    </font>
    <font>
      <b/>
      <sz val="11"/>
      <name val="メイリオ"/>
      <family val="3"/>
      <charset val="128"/>
    </font>
    <font>
      <b/>
      <sz val="11"/>
      <name val="メイリオ"/>
      <family val="2"/>
      <charset val="128"/>
    </font>
    <font>
      <b/>
      <sz val="9"/>
      <name val="メイリオ"/>
      <family val="2"/>
      <charset val="128"/>
    </font>
    <font>
      <b/>
      <sz val="9"/>
      <name val="メイリオ"/>
      <family val="3"/>
      <charset val="128"/>
    </font>
    <font>
      <sz val="9"/>
      <name val="メイリオ"/>
      <family val="3"/>
      <charset val="128"/>
    </font>
    <font>
      <sz val="11"/>
      <name val="メイリオ"/>
      <family val="3"/>
      <charset val="128"/>
    </font>
    <font>
      <b/>
      <sz val="14"/>
      <name val="メイリオ"/>
      <family val="3"/>
      <charset val="128"/>
    </font>
    <font>
      <sz val="11"/>
      <color theme="1"/>
      <name val="メイリオ"/>
      <family val="2"/>
      <charset val="128"/>
    </font>
    <font>
      <sz val="10"/>
      <name val="メイリオ"/>
      <family val="2"/>
      <charset val="128"/>
    </font>
    <font>
      <sz val="9"/>
      <color rgb="FFFF0000"/>
      <name val="メイリオ"/>
      <family val="2"/>
      <charset val="128"/>
    </font>
    <font>
      <sz val="8"/>
      <name val="メイリオ"/>
      <family val="2"/>
      <charset val="128"/>
    </font>
    <font>
      <b/>
      <sz val="9"/>
      <color rgb="FF000000"/>
      <name val="メイリオ"/>
      <family val="3"/>
      <charset val="128"/>
    </font>
    <font>
      <sz val="9"/>
      <color rgb="FFFF0000"/>
      <name val="メイリオ"/>
      <family val="3"/>
      <charset val="128"/>
    </font>
    <font>
      <sz val="9"/>
      <color rgb="FF000000"/>
      <name val="Meiryo UI"/>
      <family val="3"/>
      <charset val="128"/>
    </font>
    <font>
      <sz val="11"/>
      <color theme="1"/>
      <name val="メイリオ"/>
      <family val="3"/>
      <charset val="128"/>
    </font>
    <font>
      <b/>
      <sz val="11"/>
      <color theme="1"/>
      <name val="メイリオ"/>
      <family val="3"/>
      <charset val="128"/>
    </font>
    <font>
      <sz val="11"/>
      <color rgb="FFFF0000"/>
      <name val="メイリオ"/>
      <family val="3"/>
      <charset val="128"/>
    </font>
    <font>
      <b/>
      <sz val="11"/>
      <color theme="0"/>
      <name val="メイリオ"/>
      <family val="3"/>
      <charset val="128"/>
    </font>
    <font>
      <b/>
      <sz val="12"/>
      <name val="メイリオ"/>
      <family val="3"/>
      <charset val="128"/>
    </font>
    <font>
      <b/>
      <sz val="12"/>
      <color theme="0"/>
      <name val="メイリオ"/>
      <family val="3"/>
      <charset val="128"/>
    </font>
    <font>
      <sz val="12"/>
      <color theme="1"/>
      <name val="メイリオ"/>
      <family val="3"/>
      <charset val="128"/>
    </font>
    <font>
      <sz val="12"/>
      <color indexed="8"/>
      <name val="メイリオ"/>
      <family val="3"/>
      <charset val="128"/>
    </font>
    <font>
      <sz val="11"/>
      <name val="ＭＳ Ｐゴシック"/>
      <family val="3"/>
      <charset val="128"/>
    </font>
    <font>
      <b/>
      <sz val="12"/>
      <color theme="1"/>
      <name val="メイリオ"/>
      <family val="3"/>
      <charset val="128"/>
    </font>
    <font>
      <sz val="16"/>
      <color rgb="FFFF0000"/>
      <name val="メイリオ"/>
      <family val="3"/>
      <charset val="128"/>
    </font>
    <font>
      <sz val="10"/>
      <color theme="1"/>
      <name val="メイリオ"/>
      <family val="2"/>
      <charset val="128"/>
    </font>
    <font>
      <sz val="12"/>
      <color rgb="FF000000"/>
      <name val="メイリオ"/>
      <family val="3"/>
      <charset val="128"/>
    </font>
    <font>
      <b/>
      <sz val="16"/>
      <color theme="1"/>
      <name val="メイリオ"/>
      <family val="3"/>
      <charset val="128"/>
    </font>
    <font>
      <sz val="12"/>
      <color theme="0"/>
      <name val="メイリオ"/>
      <family val="3"/>
      <charset val="128"/>
    </font>
    <font>
      <sz val="9"/>
      <color rgb="FF000000"/>
      <name val="MS UI Gothic"/>
      <family val="3"/>
      <charset val="128"/>
    </font>
    <font>
      <b/>
      <sz val="9"/>
      <color rgb="FF339966"/>
      <name val="メイリオ"/>
      <family val="3"/>
      <charset val="128"/>
    </font>
    <font>
      <sz val="8"/>
      <color theme="1"/>
      <name val="メイリオ"/>
      <family val="3"/>
      <charset val="128"/>
    </font>
    <font>
      <sz val="14"/>
      <color theme="0"/>
      <name val="メイリオ"/>
      <family val="3"/>
      <charset val="128"/>
    </font>
    <font>
      <sz val="8"/>
      <color theme="0"/>
      <name val="メイリオ"/>
      <family val="3"/>
      <charset val="128"/>
    </font>
    <font>
      <b/>
      <sz val="16"/>
      <color rgb="FF0070C0"/>
      <name val="メイリオ"/>
      <family val="3"/>
      <charset val="128"/>
    </font>
    <font>
      <b/>
      <sz val="12"/>
      <color rgb="FF0070C0"/>
      <name val="メイリオ"/>
      <family val="3"/>
      <charset val="128"/>
    </font>
    <font>
      <b/>
      <sz val="9"/>
      <color theme="0"/>
      <name val="メイリオ"/>
      <family val="3"/>
      <charset val="128"/>
    </font>
    <font>
      <b/>
      <sz val="8"/>
      <color theme="1"/>
      <name val="メイリオ"/>
      <family val="3"/>
      <charset val="128"/>
    </font>
    <font>
      <sz val="11"/>
      <color indexed="8"/>
      <name val="メイリオ"/>
      <family val="3"/>
      <charset val="128"/>
    </font>
    <font>
      <sz val="12"/>
      <name val="ＭＳ Ｐゴシック"/>
      <family val="3"/>
      <charset val="128"/>
    </font>
    <font>
      <sz val="10"/>
      <name val="メイリオ"/>
      <family val="3"/>
      <charset val="128"/>
    </font>
    <font>
      <b/>
      <sz val="12"/>
      <color rgb="FFFF0000"/>
      <name val="メイリオ"/>
      <family val="3"/>
      <charset val="128"/>
    </font>
    <font>
      <b/>
      <sz val="12"/>
      <color indexed="8"/>
      <name val="メイリオ"/>
      <family val="3"/>
      <charset val="128"/>
    </font>
    <font>
      <sz val="12"/>
      <color theme="1"/>
      <name val="メイリオ"/>
      <family val="2"/>
      <charset val="128"/>
    </font>
    <font>
      <b/>
      <u/>
      <sz val="12"/>
      <color theme="1"/>
      <name val="游ゴシック"/>
      <family val="2"/>
      <charset val="128"/>
      <scheme val="minor"/>
    </font>
    <font>
      <sz val="8"/>
      <color indexed="8"/>
      <name val="メイリオ"/>
      <family val="3"/>
      <charset val="128"/>
    </font>
    <font>
      <b/>
      <sz val="14"/>
      <color theme="1"/>
      <name val="メイリオ"/>
      <family val="3"/>
      <charset val="128"/>
    </font>
    <font>
      <sz val="14"/>
      <color theme="1"/>
      <name val="メイリオ"/>
      <family val="3"/>
      <charset val="128"/>
    </font>
    <font>
      <sz val="12"/>
      <color rgb="FFFF0000"/>
      <name val="メイリオ"/>
      <family val="3"/>
      <charset val="128"/>
    </font>
    <font>
      <sz val="14"/>
      <color theme="1"/>
      <name val="メイリオ"/>
      <family val="2"/>
      <charset val="128"/>
    </font>
    <font>
      <b/>
      <sz val="18"/>
      <name val="メイリオ"/>
      <family val="3"/>
      <charset val="128"/>
    </font>
    <font>
      <b/>
      <sz val="12"/>
      <color rgb="FF000000"/>
      <name val="メイリオ"/>
      <family val="3"/>
      <charset val="128"/>
    </font>
    <font>
      <sz val="11"/>
      <color theme="0"/>
      <name val="メイリオ"/>
      <family val="3"/>
      <charset val="128"/>
    </font>
    <font>
      <b/>
      <sz val="14"/>
      <color theme="0"/>
      <name val="メイリオ"/>
      <family val="3"/>
      <charset val="128"/>
    </font>
    <font>
      <sz val="16"/>
      <color rgb="FF000000"/>
      <name val="メイリオ"/>
      <family val="3"/>
      <charset val="128"/>
    </font>
    <font>
      <b/>
      <sz val="16"/>
      <color theme="0"/>
      <name val="メイリオ"/>
      <family val="3"/>
      <charset val="128"/>
    </font>
    <font>
      <b/>
      <sz val="10"/>
      <color theme="0"/>
      <name val="メイリオ"/>
      <family val="3"/>
      <charset val="128"/>
    </font>
    <font>
      <sz val="9"/>
      <color theme="0"/>
      <name val="メイリオ"/>
      <family val="3"/>
      <charset val="128"/>
    </font>
    <font>
      <sz val="11"/>
      <color theme="0"/>
      <name val="メイリオ"/>
      <family val="2"/>
      <charset val="128"/>
    </font>
    <font>
      <b/>
      <sz val="10"/>
      <color theme="1"/>
      <name val="メイリオ"/>
      <family val="3"/>
      <charset val="128"/>
    </font>
    <font>
      <b/>
      <sz val="11"/>
      <color rgb="FFFF0000"/>
      <name val="メイリオ"/>
      <family val="3"/>
      <charset val="128"/>
    </font>
    <font>
      <b/>
      <sz val="11"/>
      <color rgb="FF000000"/>
      <name val="メイリオ"/>
      <family val="3"/>
      <charset val="128"/>
    </font>
    <font>
      <b/>
      <sz val="8"/>
      <name val="メイリオ"/>
      <family val="3"/>
      <charset val="128"/>
    </font>
    <font>
      <sz val="8"/>
      <color rgb="FF000000"/>
      <name val="メイリオ"/>
      <family val="3"/>
      <charset val="128"/>
    </font>
    <font>
      <sz val="10"/>
      <color theme="1"/>
      <name val="メイリオ"/>
      <family val="3"/>
      <charset val="128"/>
    </font>
    <font>
      <sz val="9"/>
      <color theme="0"/>
      <name val="メイリオ"/>
      <family val="2"/>
      <charset val="128"/>
    </font>
    <font>
      <sz val="18"/>
      <color theme="1"/>
      <name val="メイリオ"/>
      <family val="3"/>
      <charset val="128"/>
    </font>
    <font>
      <sz val="11"/>
      <color rgb="FF000000"/>
      <name val="Yu Gothic"/>
      <family val="3"/>
      <charset val="128"/>
    </font>
    <font>
      <sz val="8"/>
      <color rgb="FFFF0000"/>
      <name val="メイリオ"/>
      <family val="3"/>
      <charset val="128"/>
    </font>
    <font>
      <b/>
      <sz val="9"/>
      <color theme="1"/>
      <name val="メイリオ"/>
      <family val="3"/>
      <charset val="128"/>
    </font>
    <font>
      <sz val="8"/>
      <color theme="1"/>
      <name val="メイリオ"/>
      <family val="2"/>
      <charset val="128"/>
    </font>
    <font>
      <b/>
      <sz val="10"/>
      <color rgb="FF28C637"/>
      <name val="メイリオ"/>
      <family val="3"/>
      <charset val="128"/>
    </font>
    <font>
      <sz val="11"/>
      <name val="Meiryo UI"/>
      <family val="3"/>
      <charset val="128"/>
    </font>
    <font>
      <b/>
      <sz val="14"/>
      <name val="Meiryo UI"/>
      <family val="3"/>
      <charset val="128"/>
    </font>
    <font>
      <sz val="11"/>
      <color theme="1"/>
      <name val="游ゴシック"/>
      <family val="2"/>
      <scheme val="minor"/>
    </font>
    <font>
      <b/>
      <sz val="9"/>
      <color theme="1"/>
      <name val="Meiryo UI"/>
      <family val="3"/>
      <charset val="128"/>
    </font>
    <font>
      <sz val="9"/>
      <color theme="1"/>
      <name val="Meiryo UI"/>
      <family val="3"/>
      <charset val="128"/>
    </font>
    <font>
      <sz val="9"/>
      <name val="Meiryo UI"/>
      <family val="3"/>
      <charset val="128"/>
    </font>
    <font>
      <sz val="16"/>
      <color rgb="FF339966"/>
      <name val="メイリオ"/>
      <family val="3"/>
      <charset val="128"/>
    </font>
    <font>
      <sz val="8"/>
      <color theme="1"/>
      <name val="游ゴシック"/>
      <family val="2"/>
      <charset val="128"/>
      <scheme val="minor"/>
    </font>
    <font>
      <sz val="11"/>
      <color rgb="FF000000"/>
      <name val="游ゴシック"/>
      <family val="3"/>
      <charset val="128"/>
    </font>
    <font>
      <b/>
      <sz val="11"/>
      <color rgb="FF000000"/>
      <name val="游ゴシック"/>
      <family val="3"/>
      <charset val="128"/>
    </font>
    <font>
      <sz val="10"/>
      <color rgb="FFFF0000"/>
      <name val="メイリオ"/>
      <family val="3"/>
      <charset val="128"/>
    </font>
    <font>
      <u/>
      <sz val="11"/>
      <color theme="10"/>
      <name val="游ゴシック"/>
      <family val="2"/>
      <charset val="128"/>
      <scheme val="minor"/>
    </font>
    <font>
      <b/>
      <sz val="12"/>
      <color rgb="FFFF00FF"/>
      <name val="游ゴシック"/>
      <family val="3"/>
      <charset val="128"/>
    </font>
    <font>
      <sz val="16"/>
      <color theme="1"/>
      <name val="メイリオ"/>
      <family val="2"/>
      <charset val="128"/>
    </font>
    <font>
      <b/>
      <sz val="10"/>
      <color rgb="FF000000"/>
      <name val="メイリオ"/>
      <family val="3"/>
      <charset val="128"/>
    </font>
    <font>
      <b/>
      <sz val="10"/>
      <color rgb="FFFF0000"/>
      <name val="メイリオ"/>
      <family val="3"/>
      <charset val="128"/>
    </font>
    <font>
      <b/>
      <sz val="9"/>
      <color rgb="FFFF0000"/>
      <name val="メイリオ"/>
      <family val="3"/>
      <charset val="128"/>
    </font>
    <font>
      <sz val="10"/>
      <color theme="1"/>
      <name val="游ゴシック"/>
      <family val="2"/>
      <charset val="128"/>
      <scheme val="minor"/>
    </font>
    <font>
      <sz val="10"/>
      <color theme="1"/>
      <name val="游ゴシック"/>
      <family val="3"/>
      <charset val="128"/>
      <scheme val="minor"/>
    </font>
    <font>
      <b/>
      <sz val="10"/>
      <color theme="1"/>
      <name val="游ゴシック"/>
      <family val="3"/>
      <charset val="128"/>
      <scheme val="minor"/>
    </font>
    <font>
      <b/>
      <sz val="11"/>
      <color theme="1"/>
      <name val="游ゴシック"/>
      <family val="3"/>
      <charset val="128"/>
      <scheme val="minor"/>
    </font>
    <font>
      <sz val="10"/>
      <color theme="8"/>
      <name val="游ゴシック"/>
      <family val="3"/>
      <charset val="128"/>
      <scheme val="minor"/>
    </font>
    <font>
      <b/>
      <sz val="10"/>
      <color theme="0"/>
      <name val="游ゴシック"/>
      <family val="3"/>
      <charset val="128"/>
      <scheme val="minor"/>
    </font>
  </fonts>
  <fills count="34">
    <fill>
      <patternFill patternType="none"/>
    </fill>
    <fill>
      <patternFill patternType="gray125"/>
    </fill>
    <fill>
      <patternFill patternType="solid">
        <fgColor theme="4" tint="0.79998168889431442"/>
        <bgColor indexed="65"/>
      </patternFill>
    </fill>
    <fill>
      <patternFill patternType="solid">
        <fgColor rgb="FFDDEEFF"/>
        <bgColor indexed="64"/>
      </patternFill>
    </fill>
    <fill>
      <patternFill patternType="solid">
        <fgColor rgb="FF00B050"/>
        <bgColor indexed="64"/>
      </patternFill>
    </fill>
    <fill>
      <patternFill patternType="solid">
        <fgColor theme="0"/>
        <bgColor indexed="64"/>
      </patternFill>
    </fill>
    <fill>
      <patternFill patternType="solid">
        <fgColor rgb="FF0070C0"/>
        <bgColor indexed="64"/>
      </patternFill>
    </fill>
    <fill>
      <patternFill patternType="solid">
        <fgColor rgb="FF00B0F0"/>
        <bgColor indexed="64"/>
      </patternFill>
    </fill>
    <fill>
      <patternFill patternType="solid">
        <fgColor rgb="FFFFFFCC"/>
        <bgColor indexed="64"/>
      </patternFill>
    </fill>
    <fill>
      <patternFill patternType="solid">
        <fgColor theme="0" tint="-0.14999847407452621"/>
        <bgColor indexed="64"/>
      </patternFill>
    </fill>
    <fill>
      <patternFill patternType="solid">
        <fgColor rgb="FFE6FAFA"/>
        <bgColor indexed="64"/>
      </patternFill>
    </fill>
    <fill>
      <patternFill patternType="solid">
        <fgColor theme="2" tint="-9.9978637043366805E-2"/>
        <bgColor indexed="64"/>
      </patternFill>
    </fill>
    <fill>
      <patternFill patternType="solid">
        <fgColor rgb="FFDCFFC8"/>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AFF00"/>
        <bgColor indexed="64"/>
      </patternFill>
    </fill>
    <fill>
      <patternFill patternType="solid">
        <fgColor rgb="FFEBFF00"/>
        <bgColor indexed="64"/>
      </patternFill>
    </fill>
    <fill>
      <patternFill patternType="solid">
        <fgColor rgb="FFE1FCFF"/>
        <bgColor indexed="64"/>
      </patternFill>
    </fill>
    <fill>
      <patternFill patternType="solid">
        <fgColor rgb="FFFFC000"/>
        <bgColor indexed="64"/>
      </patternFill>
    </fill>
    <fill>
      <patternFill patternType="solid">
        <fgColor rgb="FFFFFF00"/>
        <bgColor indexed="64"/>
      </patternFill>
    </fill>
    <fill>
      <patternFill patternType="solid">
        <fgColor rgb="FFE1F0FF"/>
        <bgColor indexed="64"/>
      </patternFill>
    </fill>
    <fill>
      <patternFill patternType="solid">
        <fgColor rgb="FFFFD400"/>
        <bgColor indexed="64"/>
      </patternFill>
    </fill>
    <fill>
      <patternFill patternType="solid">
        <fgColor rgb="FFFFEBFF"/>
        <bgColor indexed="64"/>
      </patternFill>
    </fill>
    <fill>
      <patternFill patternType="solid">
        <fgColor rgb="FFCCECFF"/>
        <bgColor indexed="64"/>
      </patternFill>
    </fill>
    <fill>
      <patternFill patternType="solid">
        <fgColor rgb="FFFFE1FF"/>
        <bgColor indexed="64"/>
      </patternFill>
    </fill>
    <fill>
      <patternFill patternType="solid">
        <fgColor theme="8" tint="0.79998168889431442"/>
        <bgColor indexed="64"/>
      </patternFill>
    </fill>
    <fill>
      <patternFill patternType="solid">
        <fgColor rgb="FFFFEB00"/>
        <bgColor indexed="64"/>
      </patternFill>
    </fill>
    <fill>
      <patternFill patternType="solid">
        <fgColor rgb="FFFFE593"/>
        <bgColor indexed="64"/>
      </patternFill>
    </fill>
    <fill>
      <patternFill patternType="solid">
        <fgColor theme="4"/>
        <bgColor indexed="64"/>
      </patternFill>
    </fill>
    <fill>
      <patternFill patternType="solid">
        <fgColor rgb="FF4472C4"/>
        <bgColor indexed="64"/>
      </patternFill>
    </fill>
    <fill>
      <patternFill patternType="solid">
        <fgColor rgb="FFFFFFC7"/>
        <bgColor indexed="64"/>
      </patternFill>
    </fill>
    <fill>
      <patternFill patternType="solid">
        <fgColor rgb="FFFFFF99"/>
        <bgColor indexed="64"/>
      </patternFill>
    </fill>
    <fill>
      <patternFill patternType="solid">
        <fgColor rgb="FFD2FA96"/>
        <bgColor indexed="64"/>
      </patternFill>
    </fill>
    <fill>
      <patternFill patternType="solid">
        <fgColor rgb="FF99CCFF"/>
        <bgColor indexed="64"/>
      </patternFill>
    </fill>
  </fills>
  <borders count="27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top/>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thin">
        <color indexed="64"/>
      </left>
      <right style="thin">
        <color indexed="64"/>
      </right>
      <top style="thin">
        <color indexed="64"/>
      </top>
      <bottom style="double">
        <color indexed="64"/>
      </bottom>
      <diagonal/>
    </border>
    <border>
      <left style="thin">
        <color indexed="64"/>
      </left>
      <right style="dashed">
        <color indexed="64"/>
      </right>
      <top style="thin">
        <color indexed="64"/>
      </top>
      <bottom style="double">
        <color indexed="64"/>
      </bottom>
      <diagonal/>
    </border>
    <border>
      <left style="dashed">
        <color indexed="64"/>
      </left>
      <right style="dashed">
        <color indexed="64"/>
      </right>
      <top style="thin">
        <color indexed="64"/>
      </top>
      <bottom style="double">
        <color indexed="64"/>
      </bottom>
      <diagonal/>
    </border>
    <border>
      <left style="dashed">
        <color indexed="64"/>
      </left>
      <right style="thin">
        <color indexed="64"/>
      </right>
      <top style="thin">
        <color indexed="64"/>
      </top>
      <bottom style="double">
        <color indexed="64"/>
      </bottom>
      <diagonal/>
    </border>
    <border>
      <left style="dotted">
        <color indexed="64"/>
      </left>
      <right style="thin">
        <color indexed="64"/>
      </right>
      <top style="dotted">
        <color indexed="64"/>
      </top>
      <bottom/>
      <diagonal/>
    </border>
    <border>
      <left style="dotted">
        <color indexed="64"/>
      </left>
      <right/>
      <top style="dotted">
        <color indexed="64"/>
      </top>
      <bottom style="dotted">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thin">
        <color indexed="64"/>
      </left>
      <right style="dotted">
        <color indexed="64"/>
      </right>
      <top style="thin">
        <color indexed="64"/>
      </top>
      <bottom style="double">
        <color indexed="64"/>
      </bottom>
      <diagonal/>
    </border>
    <border>
      <left style="dotted">
        <color indexed="64"/>
      </left>
      <right style="dotted">
        <color indexed="64"/>
      </right>
      <top style="thin">
        <color indexed="64"/>
      </top>
      <bottom style="double">
        <color indexed="64"/>
      </bottom>
      <diagonal/>
    </border>
    <border>
      <left style="dotted">
        <color indexed="64"/>
      </left>
      <right style="thin">
        <color indexed="64"/>
      </right>
      <top style="thin">
        <color indexed="64"/>
      </top>
      <bottom style="double">
        <color indexed="64"/>
      </bottom>
      <diagonal/>
    </border>
    <border>
      <left style="dotted">
        <color indexed="64"/>
      </left>
      <right/>
      <top/>
      <bottom style="dotted">
        <color indexed="64"/>
      </bottom>
      <diagonal/>
    </border>
    <border>
      <left style="dotted">
        <color indexed="64"/>
      </left>
      <right/>
      <top style="dotted">
        <color indexed="64"/>
      </top>
      <bottom/>
      <diagonal/>
    </border>
    <border>
      <left style="dotted">
        <color indexed="64"/>
      </left>
      <right/>
      <top/>
      <bottom/>
      <diagonal/>
    </border>
    <border>
      <left style="thin">
        <color indexed="64"/>
      </left>
      <right style="thin">
        <color indexed="64"/>
      </right>
      <top style="dotted">
        <color indexed="64"/>
      </top>
      <bottom style="double">
        <color indexed="64"/>
      </bottom>
      <diagonal/>
    </border>
    <border>
      <left style="dotted">
        <color indexed="64"/>
      </left>
      <right style="dotted">
        <color indexed="64"/>
      </right>
      <top style="dotted">
        <color indexed="64"/>
      </top>
      <bottom style="double">
        <color indexed="64"/>
      </bottom>
      <diagonal/>
    </border>
    <border>
      <left style="dashed">
        <color indexed="64"/>
      </left>
      <right style="thin">
        <color indexed="64"/>
      </right>
      <top style="dotted">
        <color indexed="64"/>
      </top>
      <bottom style="double">
        <color indexed="64"/>
      </bottom>
      <diagonal/>
    </border>
    <border>
      <left style="dashed">
        <color indexed="64"/>
      </left>
      <right/>
      <top style="thin">
        <color indexed="64"/>
      </top>
      <bottom style="double">
        <color indexed="64"/>
      </bottom>
      <diagonal/>
    </border>
    <border>
      <left/>
      <right/>
      <top style="double">
        <color indexed="64"/>
      </top>
      <bottom/>
      <diagonal/>
    </border>
    <border>
      <left/>
      <right/>
      <top/>
      <bottom style="medium">
        <color indexed="64"/>
      </bottom>
      <diagonal/>
    </border>
    <border>
      <left style="dotted">
        <color indexed="64"/>
      </left>
      <right/>
      <top style="thin">
        <color indexed="64"/>
      </top>
      <bottom style="dotted">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dotted">
        <color indexed="64"/>
      </top>
      <bottom style="dotted">
        <color indexed="64"/>
      </bottom>
      <diagonal/>
    </border>
    <border>
      <left style="thin">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dotted">
        <color indexed="64"/>
      </left>
      <right style="dotted">
        <color indexed="64"/>
      </right>
      <top style="dashed">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top style="dotted">
        <color indexed="64"/>
      </top>
      <bottom/>
      <diagonal/>
    </border>
    <border>
      <left style="dotted">
        <color indexed="64"/>
      </left>
      <right style="dotted">
        <color indexed="64"/>
      </right>
      <top style="dashed">
        <color indexed="64"/>
      </top>
      <bottom style="thin">
        <color indexed="64"/>
      </bottom>
      <diagonal/>
    </border>
    <border>
      <left style="thin">
        <color indexed="64"/>
      </left>
      <right style="dashed">
        <color indexed="64"/>
      </right>
      <top style="dashed">
        <color indexed="64"/>
      </top>
      <bottom/>
      <diagonal/>
    </border>
    <border>
      <left style="dashed">
        <color indexed="64"/>
      </left>
      <right style="thin">
        <color indexed="64"/>
      </right>
      <top style="dashed">
        <color indexed="64"/>
      </top>
      <bottom/>
      <diagonal/>
    </border>
    <border>
      <left style="dotted">
        <color indexed="64"/>
      </left>
      <right style="dotted">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style="dashed">
        <color indexed="64"/>
      </right>
      <top/>
      <bottom/>
      <diagonal/>
    </border>
    <border>
      <left style="dashed">
        <color indexed="64"/>
      </left>
      <right style="thin">
        <color indexed="64"/>
      </right>
      <top/>
      <bottom/>
      <diagonal/>
    </border>
    <border>
      <left style="thin">
        <color indexed="64"/>
      </left>
      <right style="thin">
        <color indexed="64"/>
      </right>
      <top/>
      <bottom style="dotted">
        <color indexed="64"/>
      </bottom>
      <diagonal/>
    </border>
    <border>
      <left/>
      <right style="medium">
        <color indexed="64"/>
      </right>
      <top/>
      <bottom/>
      <diagonal/>
    </border>
    <border>
      <left/>
      <right/>
      <top/>
      <bottom style="dashed">
        <color indexed="64"/>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auto="1"/>
      </left>
      <right style="medium">
        <color auto="1"/>
      </right>
      <top/>
      <bottom style="dashed">
        <color indexed="64"/>
      </bottom>
      <diagonal/>
    </border>
    <border>
      <left style="thin">
        <color indexed="64"/>
      </left>
      <right style="thin">
        <color indexed="64"/>
      </right>
      <top style="dotted">
        <color indexed="64"/>
      </top>
      <bottom/>
      <diagonal/>
    </border>
    <border>
      <left style="medium">
        <color indexed="64"/>
      </left>
      <right style="medium">
        <color indexed="64"/>
      </right>
      <top style="dashed">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dotted">
        <color indexed="64"/>
      </right>
      <top/>
      <bottom style="dotted">
        <color indexed="64"/>
      </bottom>
      <diagonal/>
    </border>
    <border>
      <left style="thin">
        <color indexed="64"/>
      </left>
      <right/>
      <top style="thin">
        <color indexed="64"/>
      </top>
      <bottom style="dotted">
        <color indexed="64"/>
      </bottom>
      <diagonal/>
    </border>
    <border>
      <left/>
      <right style="dotted">
        <color indexed="64"/>
      </right>
      <top style="dotted">
        <color indexed="64"/>
      </top>
      <bottom style="dotted">
        <color indexed="64"/>
      </bottom>
      <diagonal/>
    </border>
    <border>
      <left style="thin">
        <color indexed="64"/>
      </left>
      <right/>
      <top style="dotted">
        <color indexed="64"/>
      </top>
      <bottom style="thin">
        <color indexed="64"/>
      </bottom>
      <diagonal/>
    </border>
    <border>
      <left style="thin">
        <color indexed="64"/>
      </left>
      <right/>
      <top/>
      <bottom style="dotted">
        <color indexed="64"/>
      </bottom>
      <diagonal/>
    </border>
    <border>
      <left style="thin">
        <color indexed="64"/>
      </left>
      <right style="dashed">
        <color indexed="64"/>
      </right>
      <top style="thin">
        <color indexed="64"/>
      </top>
      <bottom style="dotted">
        <color indexed="64"/>
      </bottom>
      <diagonal/>
    </border>
    <border>
      <left style="thin">
        <color indexed="64"/>
      </left>
      <right style="dashed">
        <color indexed="64"/>
      </right>
      <top style="dotted">
        <color indexed="64"/>
      </top>
      <bottom style="dotted">
        <color indexed="64"/>
      </bottom>
      <diagonal/>
    </border>
    <border>
      <left style="thin">
        <color indexed="64"/>
      </left>
      <right style="dashed">
        <color indexed="64"/>
      </right>
      <top style="dotted">
        <color indexed="64"/>
      </top>
      <bottom style="thin">
        <color indexed="64"/>
      </bottom>
      <diagonal/>
    </border>
    <border>
      <left/>
      <right style="dotted">
        <color indexed="64"/>
      </right>
      <top style="dotted">
        <color indexed="64"/>
      </top>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dotted">
        <color indexed="64"/>
      </left>
      <right style="thin">
        <color indexed="64"/>
      </right>
      <top/>
      <bottom/>
      <diagonal/>
    </border>
    <border>
      <left style="dotted">
        <color indexed="64"/>
      </left>
      <right style="dotted">
        <color indexed="64"/>
      </right>
      <top/>
      <bottom style="thin">
        <color indexed="64"/>
      </bottom>
      <diagonal/>
    </border>
    <border diagonalUp="1">
      <left style="thin">
        <color indexed="64"/>
      </left>
      <right style="dotted">
        <color indexed="64"/>
      </right>
      <top style="thin">
        <color indexed="64"/>
      </top>
      <bottom/>
      <diagonal style="thin">
        <color indexed="64"/>
      </diagonal>
    </border>
    <border diagonalUp="1">
      <left style="dotted">
        <color indexed="64"/>
      </left>
      <right style="dotted">
        <color indexed="64"/>
      </right>
      <top style="thin">
        <color indexed="64"/>
      </top>
      <bottom/>
      <diagonal style="dotted">
        <color indexed="64"/>
      </diagonal>
    </border>
    <border diagonalUp="1">
      <left style="dotted">
        <color indexed="64"/>
      </left>
      <right style="thin">
        <color indexed="64"/>
      </right>
      <top style="thin">
        <color indexed="64"/>
      </top>
      <bottom style="thin">
        <color indexed="64"/>
      </bottom>
      <diagonal style="dotted">
        <color indexed="64"/>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medium">
        <color indexed="64"/>
      </right>
      <top/>
      <bottom style="dashed">
        <color indexed="64"/>
      </bottom>
      <diagonal/>
    </border>
    <border>
      <left style="dashed">
        <color indexed="64"/>
      </left>
      <right style="medium">
        <color indexed="64"/>
      </right>
      <top/>
      <bottom style="dashed">
        <color indexed="64"/>
      </bottom>
      <diagonal/>
    </border>
    <border>
      <left/>
      <right style="medium">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right style="medium">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auto="1"/>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dotted">
        <color indexed="64"/>
      </right>
      <top style="thin">
        <color indexed="64"/>
      </top>
      <bottom style="dashed">
        <color indexed="64"/>
      </bottom>
      <diagonal/>
    </border>
    <border>
      <left style="dotted">
        <color indexed="64"/>
      </left>
      <right style="dotted">
        <color indexed="64"/>
      </right>
      <top style="thin">
        <color indexed="64"/>
      </top>
      <bottom style="dashed">
        <color indexed="64"/>
      </bottom>
      <diagonal/>
    </border>
    <border>
      <left style="thin">
        <color indexed="64"/>
      </left>
      <right style="dotted">
        <color indexed="64"/>
      </right>
      <top style="dashed">
        <color indexed="64"/>
      </top>
      <bottom style="dashed">
        <color indexed="64"/>
      </bottom>
      <diagonal/>
    </border>
    <border>
      <left style="thin">
        <color indexed="64"/>
      </left>
      <right style="dotted">
        <color indexed="64"/>
      </right>
      <top style="dashed">
        <color indexed="64"/>
      </top>
      <bottom style="thin">
        <color indexed="64"/>
      </bottom>
      <diagonal/>
    </border>
    <border>
      <left style="thin">
        <color indexed="64"/>
      </left>
      <right style="dotted">
        <color indexed="64"/>
      </right>
      <top/>
      <bottom/>
      <diagonal/>
    </border>
    <border>
      <left style="thin">
        <color indexed="64"/>
      </left>
      <right style="dotted">
        <color indexed="64"/>
      </right>
      <top style="dotted">
        <color indexed="64"/>
      </top>
      <bottom style="dashed">
        <color indexed="64"/>
      </bottom>
      <diagonal/>
    </border>
    <border>
      <left style="thin">
        <color indexed="64"/>
      </left>
      <right style="dashed">
        <color indexed="64"/>
      </right>
      <top style="dashed">
        <color indexed="64"/>
      </top>
      <bottom style="double">
        <color indexed="64"/>
      </bottom>
      <diagonal/>
    </border>
    <border>
      <left style="dashed">
        <color indexed="64"/>
      </left>
      <right style="thin">
        <color indexed="64"/>
      </right>
      <top style="dashed">
        <color indexed="64"/>
      </top>
      <bottom style="double">
        <color indexed="64"/>
      </bottom>
      <diagonal/>
    </border>
    <border>
      <left style="thin">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auto="1"/>
      </left>
      <right/>
      <top/>
      <bottom style="medium">
        <color auto="1"/>
      </bottom>
      <diagonal/>
    </border>
    <border>
      <left/>
      <right style="medium">
        <color indexed="64"/>
      </right>
      <top/>
      <bottom style="medium">
        <color indexed="64"/>
      </bottom>
      <diagonal/>
    </border>
    <border>
      <left/>
      <right style="thin">
        <color indexed="64"/>
      </right>
      <top style="medium">
        <color indexed="64"/>
      </top>
      <bottom style="thin">
        <color indexed="64"/>
      </bottom>
      <diagonal/>
    </border>
    <border>
      <left style="dashed">
        <color indexed="64"/>
      </left>
      <right style="thin">
        <color indexed="64"/>
      </right>
      <top style="dashed">
        <color indexed="64"/>
      </top>
      <bottom style="dotted">
        <color indexed="64"/>
      </bottom>
      <diagonal/>
    </border>
    <border>
      <left style="dashed">
        <color indexed="64"/>
      </left>
      <right style="thin">
        <color indexed="64"/>
      </right>
      <top style="dotted">
        <color indexed="64"/>
      </top>
      <bottom style="dotted">
        <color indexed="64"/>
      </bottom>
      <diagonal/>
    </border>
    <border>
      <left style="dashed">
        <color indexed="64"/>
      </left>
      <right style="thin">
        <color indexed="64"/>
      </right>
      <top style="dotted">
        <color indexed="64"/>
      </top>
      <bottom style="dashed">
        <color indexed="64"/>
      </bottom>
      <diagonal/>
    </border>
    <border>
      <left style="dotted">
        <color indexed="64"/>
      </left>
      <right style="thin">
        <color indexed="64"/>
      </right>
      <top style="dotted">
        <color indexed="64"/>
      </top>
      <bottom style="dashed">
        <color indexed="64"/>
      </bottom>
      <diagonal/>
    </border>
    <border>
      <left style="dotted">
        <color indexed="64"/>
      </left>
      <right style="thin">
        <color indexed="64"/>
      </right>
      <top style="dashed">
        <color indexed="64"/>
      </top>
      <bottom style="dashed">
        <color indexed="64"/>
      </bottom>
      <diagonal/>
    </border>
    <border>
      <left style="dotted">
        <color indexed="64"/>
      </left>
      <right style="thin">
        <color indexed="64"/>
      </right>
      <top style="dashed">
        <color indexed="64"/>
      </top>
      <bottom style="dotted">
        <color indexed="64"/>
      </bottom>
      <diagonal/>
    </border>
    <border>
      <left/>
      <right/>
      <top style="dotted">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diagonal/>
    </border>
    <border>
      <left style="medium">
        <color indexed="64"/>
      </left>
      <right style="thin">
        <color indexed="64"/>
      </right>
      <top style="dotted">
        <color indexed="64"/>
      </top>
      <bottom style="dotted">
        <color indexed="64"/>
      </bottom>
      <diagonal/>
    </border>
    <border>
      <left/>
      <right style="thin">
        <color indexed="64"/>
      </right>
      <top style="dotted">
        <color indexed="64"/>
      </top>
      <bottom style="dotted">
        <color indexed="64"/>
      </bottom>
      <diagonal/>
    </border>
    <border>
      <left style="dotted">
        <color indexed="64"/>
      </left>
      <right style="thin">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right style="thin">
        <color indexed="64"/>
      </right>
      <top style="dotted">
        <color indexed="64"/>
      </top>
      <bottom/>
      <diagonal/>
    </border>
    <border>
      <left style="dotted">
        <color indexed="64"/>
      </left>
      <right style="thin">
        <color indexed="64"/>
      </right>
      <top style="dashed">
        <color indexed="64"/>
      </top>
      <bottom style="thin">
        <color indexed="64"/>
      </bottom>
      <diagonal/>
    </border>
    <border>
      <left/>
      <right style="thin">
        <color indexed="64"/>
      </right>
      <top/>
      <bottom style="dotted">
        <color indexed="64"/>
      </bottom>
      <diagonal/>
    </border>
    <border>
      <left/>
      <right style="dotted">
        <color indexed="64"/>
      </right>
      <top/>
      <bottom/>
      <diagonal/>
    </border>
    <border>
      <left/>
      <right style="thin">
        <color indexed="64"/>
      </right>
      <top style="thin">
        <color indexed="64"/>
      </top>
      <bottom style="dotted">
        <color indexed="64"/>
      </bottom>
      <diagonal/>
    </border>
    <border>
      <left/>
      <right style="thin">
        <color indexed="64"/>
      </right>
      <top style="dotted">
        <color indexed="64"/>
      </top>
      <bottom style="thin">
        <color indexed="64"/>
      </bottom>
      <diagonal/>
    </border>
    <border>
      <left style="dotted">
        <color indexed="64"/>
      </left>
      <right style="medium">
        <color indexed="64"/>
      </right>
      <top style="dotted">
        <color indexed="64"/>
      </top>
      <bottom style="dotted">
        <color indexed="64"/>
      </bottom>
      <diagonal/>
    </border>
    <border>
      <left style="dashed">
        <color indexed="64"/>
      </left>
      <right style="medium">
        <color indexed="64"/>
      </right>
      <top style="dashed">
        <color indexed="64"/>
      </top>
      <bottom style="double">
        <color indexed="64"/>
      </bottom>
      <diagonal/>
    </border>
    <border>
      <left style="medium">
        <color indexed="64"/>
      </left>
      <right style="dotted">
        <color indexed="64"/>
      </right>
      <top style="thin">
        <color indexed="64"/>
      </top>
      <bottom style="medium">
        <color indexed="64"/>
      </bottom>
      <diagonal/>
    </border>
    <border>
      <left style="dotted">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right style="dashed">
        <color indexed="64"/>
      </right>
      <top style="medium">
        <color indexed="64"/>
      </top>
      <bottom/>
      <diagonal/>
    </border>
    <border>
      <left style="dashed">
        <color indexed="64"/>
      </left>
      <right style="medium">
        <color indexed="64"/>
      </right>
      <top style="medium">
        <color indexed="64"/>
      </top>
      <bottom/>
      <diagonal/>
    </border>
    <border>
      <left style="medium">
        <color indexed="64"/>
      </left>
      <right style="medium">
        <color indexed="64"/>
      </right>
      <top/>
      <bottom style="dotted">
        <color indexed="64"/>
      </bottom>
      <diagonal/>
    </border>
    <border>
      <left style="medium">
        <color indexed="64"/>
      </left>
      <right style="dashed">
        <color indexed="64"/>
      </right>
      <top style="dashed">
        <color indexed="64"/>
      </top>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right style="dashed">
        <color indexed="64"/>
      </right>
      <top/>
      <bottom/>
      <diagonal/>
    </border>
    <border>
      <left style="dashed">
        <color indexed="64"/>
      </left>
      <right style="medium">
        <color indexed="64"/>
      </right>
      <top/>
      <bottom/>
      <diagonal/>
    </border>
    <border>
      <left style="medium">
        <color auto="1"/>
      </left>
      <right style="dashed">
        <color auto="1"/>
      </right>
      <top/>
      <bottom style="dashed">
        <color auto="1"/>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medium">
        <color indexed="64"/>
      </left>
      <right style="medium">
        <color auto="1"/>
      </right>
      <top style="dotted">
        <color indexed="64"/>
      </top>
      <bottom style="dotted">
        <color indexed="64"/>
      </bottom>
      <diagonal/>
    </border>
    <border>
      <left style="medium">
        <color indexed="64"/>
      </left>
      <right style="medium">
        <color auto="1"/>
      </right>
      <top style="dotted">
        <color indexed="64"/>
      </top>
      <bottom style="thin">
        <color indexed="64"/>
      </bottom>
      <diagonal/>
    </border>
    <border>
      <left style="medium">
        <color indexed="64"/>
      </left>
      <right style="medium">
        <color auto="1"/>
      </right>
      <top style="thin">
        <color indexed="64"/>
      </top>
      <bottom style="dotted">
        <color indexed="64"/>
      </bottom>
      <diagonal/>
    </border>
    <border>
      <left style="dashed">
        <color indexed="64"/>
      </left>
      <right/>
      <top style="dashed">
        <color indexed="64"/>
      </top>
      <bottom/>
      <diagonal/>
    </border>
    <border>
      <left style="dashed">
        <color indexed="64"/>
      </left>
      <right style="dashed">
        <color indexed="64"/>
      </right>
      <top/>
      <bottom/>
      <diagonal/>
    </border>
    <border>
      <left style="medium">
        <color indexed="64"/>
      </left>
      <right style="dashed">
        <color indexed="64"/>
      </right>
      <top style="dashed">
        <color indexed="64"/>
      </top>
      <bottom style="double">
        <color indexed="64"/>
      </bottom>
      <diagonal/>
    </border>
    <border>
      <left style="dashed">
        <color indexed="64"/>
      </left>
      <right style="medium">
        <color indexed="64"/>
      </right>
      <top/>
      <bottom style="double">
        <color indexed="64"/>
      </bottom>
      <diagonal/>
    </border>
    <border>
      <left/>
      <right style="dashed">
        <color indexed="64"/>
      </right>
      <top style="dashed">
        <color indexed="64"/>
      </top>
      <bottom/>
      <diagonal/>
    </border>
    <border>
      <left/>
      <right style="dashed">
        <color indexed="64"/>
      </right>
      <top style="medium">
        <color indexed="64"/>
      </top>
      <bottom style="dotted">
        <color indexed="64"/>
      </bottom>
      <diagonal/>
    </border>
    <border>
      <left style="dashed">
        <color indexed="64"/>
      </left>
      <right style="medium">
        <color indexed="64"/>
      </right>
      <top style="medium">
        <color indexed="64"/>
      </top>
      <bottom style="dotted">
        <color indexed="64"/>
      </bottom>
      <diagonal/>
    </border>
    <border>
      <left/>
      <right style="dashed">
        <color indexed="64"/>
      </right>
      <top style="dotted">
        <color indexed="64"/>
      </top>
      <bottom/>
      <diagonal/>
    </border>
    <border>
      <left style="dashed">
        <color indexed="64"/>
      </left>
      <right style="medium">
        <color indexed="64"/>
      </right>
      <top style="dotted">
        <color indexed="64"/>
      </top>
      <bottom/>
      <diagonal/>
    </border>
    <border>
      <left/>
      <right/>
      <top/>
      <bottom style="dotted">
        <color indexed="64"/>
      </bottom>
      <diagonal/>
    </border>
    <border>
      <left style="medium">
        <color indexed="64"/>
      </left>
      <right style="dotted">
        <color indexed="64"/>
      </right>
      <top/>
      <bottom style="dotted">
        <color indexed="64"/>
      </bottom>
      <diagonal/>
    </border>
    <border>
      <left style="dotted">
        <color indexed="64"/>
      </left>
      <right style="medium">
        <color indexed="64"/>
      </right>
      <top/>
      <bottom style="dotted">
        <color indexed="64"/>
      </bottom>
      <diagonal/>
    </border>
    <border>
      <left/>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style="dotted">
        <color indexed="64"/>
      </top>
      <bottom/>
      <diagonal/>
    </border>
    <border>
      <left style="medium">
        <color indexed="64"/>
      </left>
      <right style="dotted">
        <color indexed="64"/>
      </right>
      <top style="dotted">
        <color indexed="64"/>
      </top>
      <bottom/>
      <diagonal/>
    </border>
    <border>
      <left style="dotted">
        <color indexed="64"/>
      </left>
      <right style="medium">
        <color indexed="64"/>
      </right>
      <top style="dotted">
        <color indexed="64"/>
      </top>
      <bottom/>
      <diagonal/>
    </border>
    <border>
      <left style="medium">
        <color indexed="64"/>
      </left>
      <right style="dotted">
        <color indexed="64"/>
      </right>
      <top style="dotted">
        <color indexed="64"/>
      </top>
      <bottom style="thin">
        <color indexed="64"/>
      </bottom>
      <diagonal/>
    </border>
    <border>
      <left style="dotted">
        <color indexed="64"/>
      </left>
      <right style="medium">
        <color indexed="64"/>
      </right>
      <top style="dotted">
        <color indexed="64"/>
      </top>
      <bottom style="thin">
        <color indexed="64"/>
      </bottom>
      <diagonal/>
    </border>
    <border>
      <left/>
      <right/>
      <top style="thin">
        <color indexed="64"/>
      </top>
      <bottom style="double">
        <color indexed="64"/>
      </bottom>
      <diagonal/>
    </border>
    <border>
      <left style="medium">
        <color indexed="64"/>
      </left>
      <right style="dotted">
        <color indexed="64"/>
      </right>
      <top style="thin">
        <color indexed="64"/>
      </top>
      <bottom style="double">
        <color indexed="64"/>
      </bottom>
      <diagonal/>
    </border>
    <border>
      <left style="dotted">
        <color indexed="64"/>
      </left>
      <right style="medium">
        <color indexed="64"/>
      </right>
      <top style="thin">
        <color indexed="64"/>
      </top>
      <bottom style="double">
        <color indexed="64"/>
      </bottom>
      <diagonal/>
    </border>
    <border>
      <left/>
      <right style="dotted">
        <color indexed="64"/>
      </right>
      <top style="thin">
        <color indexed="64"/>
      </top>
      <bottom style="double">
        <color indexed="64"/>
      </bottom>
      <diagonal/>
    </border>
    <border>
      <left style="dotted">
        <color indexed="64"/>
      </left>
      <right/>
      <top style="thin">
        <color indexed="64"/>
      </top>
      <bottom style="double">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dashed">
        <color indexed="64"/>
      </right>
      <top style="medium">
        <color indexed="64"/>
      </top>
      <bottom/>
      <diagonal/>
    </border>
    <border>
      <left style="medium">
        <color indexed="64"/>
      </left>
      <right style="dashed">
        <color indexed="64"/>
      </right>
      <top/>
      <bottom/>
      <diagonal/>
    </border>
    <border>
      <left style="medium">
        <color indexed="64"/>
      </left>
      <right style="medium">
        <color auto="1"/>
      </right>
      <top style="dotted">
        <color indexed="64"/>
      </top>
      <bottom/>
      <diagonal/>
    </border>
    <border>
      <left style="dashed">
        <color indexed="64"/>
      </left>
      <right/>
      <top/>
      <bottom/>
      <diagonal/>
    </border>
    <border>
      <left style="medium">
        <color indexed="64"/>
      </left>
      <right style="medium">
        <color indexed="64"/>
      </right>
      <top style="medium">
        <color indexed="64"/>
      </top>
      <bottom style="double">
        <color indexed="64"/>
      </bottom>
      <diagonal/>
    </border>
    <border>
      <left style="medium">
        <color indexed="64"/>
      </left>
      <right style="dashed">
        <color indexed="64"/>
      </right>
      <top style="medium">
        <color indexed="64"/>
      </top>
      <bottom style="double">
        <color indexed="64"/>
      </bottom>
      <diagonal/>
    </border>
    <border>
      <left style="dashed">
        <color indexed="64"/>
      </left>
      <right style="dashed">
        <color indexed="64"/>
      </right>
      <top style="medium">
        <color indexed="64"/>
      </top>
      <bottom style="double">
        <color indexed="64"/>
      </bottom>
      <diagonal/>
    </border>
    <border>
      <left style="dashed">
        <color indexed="64"/>
      </left>
      <right/>
      <top style="medium">
        <color indexed="64"/>
      </top>
      <bottom style="double">
        <color indexed="64"/>
      </bottom>
      <diagonal/>
    </border>
    <border>
      <left style="dashed">
        <color indexed="64"/>
      </left>
      <right style="medium">
        <color indexed="64"/>
      </right>
      <top style="medium">
        <color indexed="64"/>
      </top>
      <bottom style="double">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diagonal/>
    </border>
    <border>
      <left style="medium">
        <color indexed="64"/>
      </left>
      <right/>
      <top style="medium">
        <color indexed="64"/>
      </top>
      <bottom style="double">
        <color indexed="64"/>
      </bottom>
      <diagonal/>
    </border>
    <border>
      <left/>
      <right style="dashed">
        <color indexed="64"/>
      </right>
      <top style="medium">
        <color indexed="64"/>
      </top>
      <bottom style="double">
        <color indexed="64"/>
      </bottom>
      <diagonal/>
    </border>
    <border>
      <left style="medium">
        <color indexed="64"/>
      </left>
      <right style="dashed">
        <color indexed="64"/>
      </right>
      <top style="medium">
        <color indexed="64"/>
      </top>
      <bottom style="dotted">
        <color indexed="64"/>
      </bottom>
      <diagonal/>
    </border>
    <border>
      <left style="medium">
        <color indexed="64"/>
      </left>
      <right style="dashed">
        <color indexed="64"/>
      </right>
      <top style="dotted">
        <color indexed="64"/>
      </top>
      <bottom/>
      <diagonal/>
    </border>
    <border>
      <left style="dotted">
        <color indexed="64"/>
      </left>
      <right style="dashed">
        <color indexed="64"/>
      </right>
      <top style="thin">
        <color indexed="64"/>
      </top>
      <bottom style="dashed">
        <color indexed="64"/>
      </bottom>
      <diagonal/>
    </border>
    <border>
      <left style="dashed">
        <color indexed="64"/>
      </left>
      <right style="dotted">
        <color indexed="64"/>
      </right>
      <top style="thin">
        <color indexed="64"/>
      </top>
      <bottom style="dashed">
        <color indexed="64"/>
      </bottom>
      <diagonal/>
    </border>
    <border>
      <left style="dotted">
        <color indexed="64"/>
      </left>
      <right style="dashed">
        <color indexed="64"/>
      </right>
      <top style="dashed">
        <color indexed="64"/>
      </top>
      <bottom style="dashed">
        <color indexed="64"/>
      </bottom>
      <diagonal/>
    </border>
    <border>
      <left style="dashed">
        <color indexed="64"/>
      </left>
      <right style="dotted">
        <color indexed="64"/>
      </right>
      <top style="dashed">
        <color indexed="64"/>
      </top>
      <bottom style="dashed">
        <color indexed="64"/>
      </bottom>
      <diagonal/>
    </border>
    <border>
      <left style="dotted">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dotted">
        <color indexed="64"/>
      </right>
      <top style="dashed">
        <color indexed="64"/>
      </top>
      <bottom style="thin">
        <color indexed="64"/>
      </bottom>
      <diagonal/>
    </border>
    <border>
      <left/>
      <right style="thin">
        <color indexed="64"/>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dashed">
        <color indexed="64"/>
      </right>
      <top style="dotted">
        <color indexed="64"/>
      </top>
      <bottom style="dotted">
        <color indexed="64"/>
      </bottom>
      <diagonal/>
    </border>
    <border>
      <left style="dashed">
        <color indexed="64"/>
      </left>
      <right style="medium">
        <color indexed="64"/>
      </right>
      <top style="dotted">
        <color indexed="64"/>
      </top>
      <bottom style="dotted">
        <color indexed="64"/>
      </bottom>
      <diagonal/>
    </border>
    <border>
      <left style="medium">
        <color indexed="64"/>
      </left>
      <right/>
      <top/>
      <bottom style="dashed">
        <color indexed="64"/>
      </bottom>
      <diagonal/>
    </border>
    <border>
      <left style="medium">
        <color auto="1"/>
      </left>
      <right style="medium">
        <color auto="1"/>
      </right>
      <top/>
      <bottom/>
      <diagonal/>
    </border>
    <border>
      <left style="medium">
        <color indexed="64"/>
      </left>
      <right/>
      <top style="dashed">
        <color indexed="64"/>
      </top>
      <bottom/>
      <diagonal/>
    </border>
    <border>
      <left style="thin">
        <color indexed="64"/>
      </left>
      <right style="dotted">
        <color indexed="64"/>
      </right>
      <top style="dotted">
        <color indexed="64"/>
      </top>
      <bottom style="double">
        <color indexed="64"/>
      </bottom>
      <diagonal/>
    </border>
    <border>
      <left style="dotted">
        <color indexed="64"/>
      </left>
      <right style="thin">
        <color indexed="64"/>
      </right>
      <top style="dotted">
        <color indexed="64"/>
      </top>
      <bottom style="double">
        <color indexed="64"/>
      </bottom>
      <diagonal/>
    </border>
    <border>
      <left style="medium">
        <color indexed="64"/>
      </left>
      <right/>
      <top/>
      <bottom style="thin">
        <color indexed="64"/>
      </bottom>
      <diagonal/>
    </border>
    <border>
      <left style="medium">
        <color indexed="64"/>
      </left>
      <right style="dotted">
        <color indexed="64"/>
      </right>
      <top/>
      <bottom/>
      <diagonal/>
    </border>
    <border>
      <left style="dotted">
        <color indexed="64"/>
      </left>
      <right style="medium">
        <color indexed="64"/>
      </right>
      <top/>
      <bottom/>
      <diagonal/>
    </border>
    <border>
      <left style="dashed">
        <color indexed="64"/>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top style="double">
        <color indexed="64"/>
      </top>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otted">
        <color indexed="64"/>
      </top>
      <bottom/>
      <diagonal/>
    </border>
    <border>
      <left style="thin">
        <color indexed="64"/>
      </left>
      <right style="medium">
        <color indexed="64"/>
      </right>
      <top/>
      <bottom style="dotted">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style="medium">
        <color indexed="64"/>
      </top>
      <bottom style="thin">
        <color indexed="64"/>
      </bottom>
      <diagonal/>
    </border>
    <border>
      <left style="medium">
        <color auto="1"/>
      </left>
      <right/>
      <top style="double">
        <color indexed="64"/>
      </top>
      <bottom style="double">
        <color auto="1"/>
      </bottom>
      <diagonal/>
    </border>
    <border>
      <left style="thin">
        <color indexed="64"/>
      </left>
      <right style="thin">
        <color indexed="64"/>
      </right>
      <top style="double">
        <color indexed="64"/>
      </top>
      <bottom style="double">
        <color auto="1"/>
      </bottom>
      <diagonal/>
    </border>
    <border>
      <left/>
      <right/>
      <top style="double">
        <color indexed="64"/>
      </top>
      <bottom style="double">
        <color auto="1"/>
      </bottom>
      <diagonal/>
    </border>
    <border>
      <left style="thin">
        <color indexed="64"/>
      </left>
      <right style="medium">
        <color indexed="64"/>
      </right>
      <top style="double">
        <color indexed="64"/>
      </top>
      <bottom style="double">
        <color auto="1"/>
      </bottom>
      <diagonal/>
    </border>
  </borders>
  <cellStyleXfs count="25">
    <xf numFmtId="0" fontId="0" fillId="0" borderId="0">
      <alignment vertical="center"/>
    </xf>
    <xf numFmtId="0" fontId="6" fillId="0" borderId="0">
      <alignment vertical="center"/>
    </xf>
    <xf numFmtId="9" fontId="6" fillId="0" borderId="0" applyFont="0" applyFill="0" applyBorder="0" applyAlignment="0" applyProtection="0">
      <alignment vertical="center"/>
    </xf>
    <xf numFmtId="38" fontId="6" fillId="0" borderId="0" applyFont="0" applyFill="0" applyBorder="0" applyAlignment="0" applyProtection="0">
      <alignment vertical="center"/>
    </xf>
    <xf numFmtId="9" fontId="29" fillId="0" borderId="0" applyFont="0" applyFill="0" applyBorder="0" applyAlignment="0" applyProtection="0">
      <alignment vertical="center"/>
    </xf>
    <xf numFmtId="38" fontId="29" fillId="0" borderId="0" applyFont="0" applyFill="0" applyBorder="0" applyAlignment="0" applyProtection="0">
      <alignment vertical="center"/>
    </xf>
    <xf numFmtId="0" fontId="44" fillId="0" borderId="0"/>
    <xf numFmtId="0" fontId="29" fillId="0" borderId="0">
      <alignment vertical="center"/>
    </xf>
    <xf numFmtId="0" fontId="47" fillId="0" borderId="0">
      <alignment vertical="center"/>
    </xf>
    <xf numFmtId="0" fontId="1" fillId="0" borderId="0">
      <alignment vertical="center"/>
    </xf>
    <xf numFmtId="38" fontId="1" fillId="0" borderId="0" applyFont="0" applyFill="0" applyBorder="0" applyAlignment="0" applyProtection="0">
      <alignment vertical="center"/>
    </xf>
    <xf numFmtId="38" fontId="65" fillId="0" borderId="0" applyFont="0" applyFill="0" applyBorder="0" applyAlignment="0" applyProtection="0">
      <alignment vertical="center"/>
    </xf>
    <xf numFmtId="9" fontId="65" fillId="0" borderId="0" applyFont="0" applyFill="0" applyBorder="0" applyAlignment="0" applyProtection="0">
      <alignment vertical="center"/>
    </xf>
    <xf numFmtId="38" fontId="6" fillId="0" borderId="0" applyFont="0" applyFill="0" applyBorder="0" applyAlignment="0" applyProtection="0">
      <alignment vertical="center"/>
    </xf>
    <xf numFmtId="0" fontId="47" fillId="2" borderId="0" applyNumberFormat="0" applyBorder="0" applyAlignment="0" applyProtection="0">
      <alignment vertical="center"/>
    </xf>
    <xf numFmtId="0" fontId="47" fillId="0" borderId="0">
      <alignment vertical="center"/>
    </xf>
    <xf numFmtId="38" fontId="47" fillId="0" borderId="0" applyFont="0" applyFill="0" applyBorder="0" applyAlignment="0" applyProtection="0">
      <alignment vertical="center"/>
    </xf>
    <xf numFmtId="0" fontId="44" fillId="0" borderId="0"/>
    <xf numFmtId="0" fontId="1" fillId="0" borderId="0">
      <alignment vertical="center"/>
    </xf>
    <xf numFmtId="0" fontId="96" fillId="0" borderId="0"/>
    <xf numFmtId="0" fontId="47" fillId="0" borderId="0">
      <alignment vertical="center"/>
    </xf>
    <xf numFmtId="9" fontId="1" fillId="0" borderId="0" applyFont="0" applyFill="0" applyBorder="0" applyAlignment="0" applyProtection="0">
      <alignment vertical="center"/>
    </xf>
    <xf numFmtId="0" fontId="105" fillId="0" borderId="0" applyNumberFormat="0" applyFill="0" applyBorder="0" applyAlignment="0" applyProtection="0">
      <alignment vertical="center"/>
    </xf>
    <xf numFmtId="38" fontId="1" fillId="0" borderId="0" applyFont="0" applyFill="0" applyBorder="0" applyAlignment="0" applyProtection="0">
      <alignment vertical="center"/>
    </xf>
    <xf numFmtId="9" fontId="47" fillId="0" borderId="0" applyFont="0" applyFill="0" applyBorder="0" applyAlignment="0" applyProtection="0">
      <alignment vertical="center"/>
    </xf>
  </cellStyleXfs>
  <cellXfs count="2553">
    <xf numFmtId="0" fontId="0" fillId="0" borderId="0" xfId="0">
      <alignment vertical="center"/>
    </xf>
    <xf numFmtId="0" fontId="7" fillId="3" borderId="0" xfId="1" applyFont="1" applyFill="1">
      <alignment vertical="center"/>
    </xf>
    <xf numFmtId="0" fontId="9" fillId="3" borderId="0" xfId="1" applyFont="1" applyFill="1">
      <alignment vertical="center"/>
    </xf>
    <xf numFmtId="0" fontId="10" fillId="3" borderId="0" xfId="1" applyFont="1" applyFill="1">
      <alignment vertical="center"/>
    </xf>
    <xf numFmtId="0" fontId="11" fillId="3" borderId="0" xfId="1" applyFont="1" applyFill="1">
      <alignment vertical="center"/>
    </xf>
    <xf numFmtId="0" fontId="12" fillId="3" borderId="0" xfId="1" applyFont="1" applyFill="1">
      <alignment vertical="center"/>
    </xf>
    <xf numFmtId="0" fontId="13" fillId="3" borderId="0" xfId="1" applyFont="1" applyFill="1">
      <alignment vertical="center"/>
    </xf>
    <xf numFmtId="0" fontId="14" fillId="3" borderId="0" xfId="1" applyFont="1" applyFill="1" applyAlignment="1">
      <alignment horizontal="right" vertical="center"/>
    </xf>
    <xf numFmtId="0" fontId="15" fillId="3" borderId="0" xfId="1" applyFont="1" applyFill="1" applyAlignment="1">
      <alignment horizontal="right" vertical="center"/>
    </xf>
    <xf numFmtId="0" fontId="16" fillId="3" borderId="0" xfId="1" applyFont="1" applyFill="1" applyProtection="1">
      <alignment vertical="center"/>
      <protection locked="0"/>
    </xf>
    <xf numFmtId="0" fontId="14" fillId="3" borderId="0" xfId="1" applyFont="1" applyFill="1" applyProtection="1">
      <alignment vertical="center"/>
      <protection locked="0"/>
    </xf>
    <xf numFmtId="0" fontId="17" fillId="3" borderId="0" xfId="1" applyFont="1" applyFill="1" applyProtection="1">
      <alignment vertical="center"/>
      <protection locked="0"/>
    </xf>
    <xf numFmtId="0" fontId="17" fillId="3" borderId="0" xfId="1" applyFont="1" applyFill="1">
      <alignment vertical="center"/>
    </xf>
    <xf numFmtId="0" fontId="16" fillId="3" borderId="0" xfId="1" applyFont="1" applyFill="1">
      <alignment vertical="center"/>
    </xf>
    <xf numFmtId="0" fontId="18" fillId="3" borderId="0" xfId="1" applyFont="1" applyFill="1">
      <alignment vertical="center"/>
    </xf>
    <xf numFmtId="0" fontId="19" fillId="3" borderId="0" xfId="1" applyFont="1" applyFill="1" applyAlignment="1">
      <alignment horizontal="center" vertical="center"/>
    </xf>
    <xf numFmtId="0" fontId="19" fillId="4" borderId="0" xfId="1" applyFont="1" applyFill="1" applyAlignment="1">
      <alignment horizontal="centerContinuous" vertical="center"/>
    </xf>
    <xf numFmtId="0" fontId="17" fillId="4" borderId="0" xfId="1" applyFont="1" applyFill="1" applyAlignment="1">
      <alignment horizontal="centerContinuous" vertical="center"/>
    </xf>
    <xf numFmtId="0" fontId="16" fillId="4" borderId="0" xfId="1" applyFont="1" applyFill="1" applyAlignment="1">
      <alignment horizontal="centerContinuous" vertical="center"/>
    </xf>
    <xf numFmtId="0" fontId="20" fillId="3" borderId="0" xfId="1" applyFont="1" applyFill="1">
      <alignment vertical="center"/>
    </xf>
    <xf numFmtId="0" fontId="21" fillId="3" borderId="0" xfId="1" applyFont="1" applyFill="1">
      <alignment vertical="center"/>
    </xf>
    <xf numFmtId="176" fontId="22" fillId="3" borderId="0" xfId="1" applyNumberFormat="1" applyFont="1" applyFill="1" applyAlignment="1">
      <alignment horizontal="left" vertical="center"/>
    </xf>
    <xf numFmtId="0" fontId="23" fillId="3" borderId="0" xfId="1" applyFont="1" applyFill="1">
      <alignment vertical="center"/>
    </xf>
    <xf numFmtId="176" fontId="22" fillId="3" borderId="0" xfId="1" applyNumberFormat="1" applyFont="1" applyFill="1">
      <alignment vertical="center"/>
    </xf>
    <xf numFmtId="0" fontId="24" fillId="3" borderId="0" xfId="1" applyFont="1" applyFill="1">
      <alignment vertical="center"/>
    </xf>
    <xf numFmtId="0" fontId="22" fillId="3" borderId="0" xfId="1" applyFont="1" applyFill="1" applyAlignment="1">
      <alignment horizontal="right" vertical="center"/>
    </xf>
    <xf numFmtId="0" fontId="25" fillId="3" borderId="0" xfId="1" applyFont="1" applyFill="1">
      <alignment vertical="center"/>
    </xf>
    <xf numFmtId="9" fontId="15" fillId="3" borderId="0" xfId="2" applyFont="1" applyFill="1" applyAlignment="1">
      <alignment horizontal="center" vertical="center"/>
    </xf>
    <xf numFmtId="0" fontId="15" fillId="3" borderId="0" xfId="1" applyFont="1" applyFill="1" applyAlignment="1">
      <alignment horizontal="left" vertical="center"/>
    </xf>
    <xf numFmtId="38" fontId="17" fillId="3" borderId="0" xfId="3" applyFont="1" applyFill="1">
      <alignment vertical="center"/>
    </xf>
    <xf numFmtId="0" fontId="17" fillId="3" borderId="0" xfId="1" applyFont="1" applyFill="1" applyAlignment="1">
      <alignment horizontal="right" vertical="center"/>
    </xf>
    <xf numFmtId="0" fontId="15" fillId="3" borderId="0" xfId="1" applyFont="1" applyFill="1">
      <alignment vertical="center"/>
    </xf>
    <xf numFmtId="0" fontId="26" fillId="3" borderId="0" xfId="1" applyFont="1" applyFill="1">
      <alignment vertical="center"/>
    </xf>
    <xf numFmtId="0" fontId="17" fillId="3" borderId="0" xfId="1" applyFont="1" applyFill="1" applyAlignment="1">
      <alignment horizontal="center" vertical="center"/>
    </xf>
    <xf numFmtId="0" fontId="27" fillId="3" borderId="0" xfId="1" applyFont="1" applyFill="1" applyAlignment="1">
      <alignment horizontal="right" vertical="center"/>
    </xf>
    <xf numFmtId="0" fontId="22" fillId="3" borderId="0" xfId="1" applyFont="1" applyFill="1">
      <alignment vertical="center"/>
    </xf>
    <xf numFmtId="38" fontId="17" fillId="3" borderId="0" xfId="3" applyFont="1" applyFill="1" applyBorder="1" applyProtection="1">
      <alignment vertical="center"/>
    </xf>
    <xf numFmtId="0" fontId="27" fillId="3" borderId="0" xfId="1" applyFont="1" applyFill="1">
      <alignment vertical="center"/>
    </xf>
    <xf numFmtId="0" fontId="28" fillId="3" borderId="0" xfId="1" applyFont="1" applyFill="1">
      <alignment vertical="center"/>
    </xf>
    <xf numFmtId="38" fontId="17" fillId="3" borderId="0" xfId="1" applyNumberFormat="1" applyFont="1" applyFill="1">
      <alignment vertical="center"/>
    </xf>
    <xf numFmtId="177" fontId="17" fillId="3" borderId="1" xfId="4" applyNumberFormat="1" applyFont="1" applyFill="1" applyBorder="1" applyProtection="1">
      <alignment vertical="center"/>
      <protection locked="0"/>
    </xf>
    <xf numFmtId="177" fontId="17" fillId="3" borderId="1" xfId="4" applyNumberFormat="1" applyFont="1" applyFill="1" applyBorder="1" applyProtection="1">
      <alignment vertical="center"/>
    </xf>
    <xf numFmtId="0" fontId="25" fillId="3" borderId="0" xfId="1" applyFont="1" applyFill="1" applyProtection="1">
      <alignment vertical="center"/>
      <protection locked="0"/>
    </xf>
    <xf numFmtId="38" fontId="30" fillId="3" borderId="0" xfId="3" applyFont="1" applyFill="1">
      <alignment vertical="center"/>
    </xf>
    <xf numFmtId="177" fontId="26" fillId="3" borderId="1" xfId="4" applyNumberFormat="1" applyFont="1" applyFill="1" applyBorder="1" applyProtection="1">
      <alignment vertical="center"/>
      <protection locked="0"/>
    </xf>
    <xf numFmtId="177" fontId="30" fillId="3" borderId="1" xfId="4" applyNumberFormat="1" applyFont="1" applyFill="1" applyBorder="1" applyProtection="1">
      <alignment vertical="center"/>
    </xf>
    <xf numFmtId="10" fontId="17" fillId="3" borderId="1" xfId="4" applyNumberFormat="1" applyFont="1" applyFill="1" applyBorder="1" applyProtection="1">
      <alignment vertical="center"/>
      <protection locked="0"/>
    </xf>
    <xf numFmtId="10" fontId="26" fillId="3" borderId="1" xfId="4" applyNumberFormat="1" applyFont="1" applyFill="1" applyBorder="1" applyProtection="1">
      <alignment vertical="center"/>
      <protection locked="0"/>
    </xf>
    <xf numFmtId="0" fontId="17" fillId="3" borderId="1" xfId="1" applyFont="1" applyFill="1" applyBorder="1" applyAlignment="1">
      <alignment vertical="center" shrinkToFit="1"/>
    </xf>
    <xf numFmtId="0" fontId="17" fillId="3" borderId="1" xfId="1" applyFont="1" applyFill="1" applyBorder="1" applyAlignment="1">
      <alignment horizontal="center" vertical="center"/>
    </xf>
    <xf numFmtId="14" fontId="17" fillId="3" borderId="0" xfId="1" applyNumberFormat="1" applyFont="1" applyFill="1" applyAlignment="1">
      <alignment vertical="center" shrinkToFit="1"/>
    </xf>
    <xf numFmtId="14" fontId="17" fillId="3" borderId="0" xfId="1" applyNumberFormat="1" applyFont="1" applyFill="1">
      <alignment vertical="center"/>
    </xf>
    <xf numFmtId="0" fontId="17" fillId="3" borderId="0" xfId="1" applyFont="1" applyFill="1" applyAlignment="1">
      <alignment vertical="center" shrinkToFit="1"/>
    </xf>
    <xf numFmtId="0" fontId="31" fillId="3" borderId="0" xfId="1" applyFont="1" applyFill="1">
      <alignment vertical="center"/>
    </xf>
    <xf numFmtId="56" fontId="17" fillId="3" borderId="0" xfId="1" applyNumberFormat="1" applyFont="1" applyFill="1" applyAlignment="1">
      <alignment vertical="center" shrinkToFit="1"/>
    </xf>
    <xf numFmtId="0" fontId="32" fillId="3" borderId="0" xfId="1" applyFont="1" applyFill="1">
      <alignment vertical="center"/>
    </xf>
    <xf numFmtId="178" fontId="32" fillId="3" borderId="0" xfId="1" applyNumberFormat="1" applyFont="1" applyFill="1">
      <alignment vertical="center"/>
    </xf>
    <xf numFmtId="38" fontId="36" fillId="0" borderId="0" xfId="3" applyFont="1" applyAlignment="1">
      <alignment vertical="center" shrinkToFit="1"/>
    </xf>
    <xf numFmtId="14" fontId="36" fillId="0" borderId="0" xfId="3" applyNumberFormat="1" applyFont="1" applyAlignment="1">
      <alignment horizontal="center" shrinkToFit="1"/>
    </xf>
    <xf numFmtId="38" fontId="28" fillId="0" borderId="0" xfId="3" applyFont="1" applyAlignment="1">
      <alignment horizontal="left" vertical="top"/>
    </xf>
    <xf numFmtId="38" fontId="27" fillId="0" borderId="0" xfId="3" applyFont="1" applyAlignment="1">
      <alignment horizontal="center" vertical="center" shrinkToFit="1"/>
    </xf>
    <xf numFmtId="38" fontId="22" fillId="0" borderId="0" xfId="3" applyFont="1" applyAlignment="1">
      <alignment horizontal="center" vertical="top" shrinkToFit="1"/>
    </xf>
    <xf numFmtId="38" fontId="27" fillId="0" borderId="0" xfId="3" applyFont="1" applyAlignment="1">
      <alignment horizontal="center" vertical="top" shrinkToFit="1"/>
    </xf>
    <xf numFmtId="38" fontId="22" fillId="0" borderId="0" xfId="3" applyFont="1" applyAlignment="1">
      <alignment horizontal="right" vertical="top" shrinkToFit="1"/>
    </xf>
    <xf numFmtId="38" fontId="27" fillId="0" borderId="2" xfId="3" applyFont="1" applyBorder="1" applyAlignment="1">
      <alignment horizontal="center" vertical="top" shrinkToFit="1"/>
    </xf>
    <xf numFmtId="38" fontId="22" fillId="0" borderId="0" xfId="3" applyFont="1" applyAlignment="1">
      <alignment horizontal="left" vertical="top" shrinkToFit="1"/>
    </xf>
    <xf numFmtId="38" fontId="22" fillId="0" borderId="0" xfId="5" applyFont="1" applyAlignment="1">
      <alignment horizontal="center" vertical="top" shrinkToFit="1"/>
    </xf>
    <xf numFmtId="38" fontId="38" fillId="0" borderId="0" xfId="3" applyFont="1">
      <alignment vertical="center"/>
    </xf>
    <xf numFmtId="38" fontId="36" fillId="0" borderId="0" xfId="3" applyFont="1" applyAlignment="1" applyProtection="1">
      <alignment vertical="center" shrinkToFit="1"/>
      <protection locked="0"/>
    </xf>
    <xf numFmtId="38" fontId="39" fillId="0" borderId="3" xfId="3" applyFont="1" applyBorder="1" applyAlignment="1">
      <alignment horizontal="center" shrinkToFit="1"/>
    </xf>
    <xf numFmtId="38" fontId="22" fillId="6" borderId="1" xfId="3" applyFont="1" applyFill="1" applyBorder="1" applyAlignment="1">
      <alignment horizontal="center" shrinkToFit="1"/>
    </xf>
    <xf numFmtId="180" fontId="40" fillId="7" borderId="4" xfId="3" applyNumberFormat="1" applyFont="1" applyFill="1" applyBorder="1" applyAlignment="1" applyProtection="1">
      <alignment horizontal="center" shrinkToFit="1"/>
      <protection locked="0"/>
    </xf>
    <xf numFmtId="180" fontId="41" fillId="6" borderId="4" xfId="3" applyNumberFormat="1" applyFont="1" applyFill="1" applyBorder="1" applyAlignment="1">
      <alignment horizontal="center" shrinkToFit="1"/>
    </xf>
    <xf numFmtId="38" fontId="41" fillId="6" borderId="4" xfId="3" applyFont="1" applyFill="1" applyBorder="1" applyAlignment="1">
      <alignment horizontal="center" shrinkToFit="1"/>
    </xf>
    <xf numFmtId="38" fontId="41" fillId="6" borderId="5" xfId="5" applyFont="1" applyFill="1" applyBorder="1" applyAlignment="1">
      <alignment horizontal="center" shrinkToFit="1"/>
    </xf>
    <xf numFmtId="38" fontId="41" fillId="6" borderId="5" xfId="3" applyFont="1" applyFill="1" applyBorder="1" applyAlignment="1">
      <alignment horizontal="center" shrinkToFit="1"/>
    </xf>
    <xf numFmtId="38" fontId="22" fillId="8" borderId="5" xfId="3" applyFont="1" applyFill="1" applyBorder="1" applyAlignment="1">
      <alignment horizontal="center" shrinkToFit="1"/>
    </xf>
    <xf numFmtId="38" fontId="41" fillId="6" borderId="6" xfId="3" applyFont="1" applyFill="1" applyBorder="1" applyAlignment="1">
      <alignment horizontal="center" shrinkToFit="1"/>
    </xf>
    <xf numFmtId="38" fontId="41" fillId="6" borderId="7" xfId="3" applyFont="1" applyFill="1" applyBorder="1" applyAlignment="1">
      <alignment horizontal="center" shrinkToFit="1"/>
    </xf>
    <xf numFmtId="38" fontId="42" fillId="0" borderId="0" xfId="3" applyFont="1" applyAlignment="1">
      <alignment vertical="center" shrinkToFit="1"/>
    </xf>
    <xf numFmtId="38" fontId="43" fillId="0" borderId="8" xfId="3" applyFont="1" applyBorder="1" applyAlignment="1">
      <alignment vertical="center" shrinkToFit="1"/>
    </xf>
    <xf numFmtId="38" fontId="42" fillId="9" borderId="9" xfId="3" applyFont="1" applyFill="1" applyBorder="1" applyAlignment="1">
      <alignment shrinkToFit="1"/>
    </xf>
    <xf numFmtId="38" fontId="42" fillId="9" borderId="9" xfId="5" applyFont="1" applyFill="1" applyBorder="1" applyAlignment="1">
      <alignment vertical="center" shrinkToFit="1"/>
    </xf>
    <xf numFmtId="38" fontId="42" fillId="9" borderId="10" xfId="3" applyFont="1" applyFill="1" applyBorder="1" applyAlignment="1">
      <alignment vertical="center" shrinkToFit="1"/>
    </xf>
    <xf numFmtId="38" fontId="42" fillId="9" borderId="1" xfId="3" applyFont="1" applyFill="1" applyBorder="1" applyAlignment="1">
      <alignment vertical="center" shrinkToFit="1"/>
    </xf>
    <xf numFmtId="38" fontId="42" fillId="9" borderId="11" xfId="3" applyFont="1" applyFill="1" applyBorder="1" applyAlignment="1">
      <alignment vertical="center" shrinkToFit="1"/>
    </xf>
    <xf numFmtId="38" fontId="42" fillId="0" borderId="0" xfId="3" applyFont="1" applyBorder="1" applyAlignment="1">
      <alignment vertical="center" shrinkToFit="1"/>
    </xf>
    <xf numFmtId="49" fontId="13" fillId="0" borderId="8" xfId="6" applyNumberFormat="1" applyFont="1" applyBorder="1" applyAlignment="1" applyProtection="1">
      <alignment shrinkToFit="1"/>
      <protection locked="0"/>
    </xf>
    <xf numFmtId="38" fontId="42" fillId="0" borderId="12" xfId="3" applyFont="1" applyBorder="1" applyAlignment="1" applyProtection="1">
      <alignment shrinkToFit="1"/>
      <protection locked="0"/>
    </xf>
    <xf numFmtId="38" fontId="42" fillId="0" borderId="12" xfId="5" applyFont="1" applyBorder="1" applyAlignment="1">
      <alignment vertical="center" shrinkToFit="1"/>
    </xf>
    <xf numFmtId="38" fontId="42" fillId="0" borderId="13" xfId="3" applyFont="1" applyBorder="1" applyAlignment="1">
      <alignment vertical="center" shrinkToFit="1"/>
    </xf>
    <xf numFmtId="38" fontId="42" fillId="0" borderId="1" xfId="3" applyFont="1" applyBorder="1" applyAlignment="1">
      <alignment vertical="center" shrinkToFit="1"/>
    </xf>
    <xf numFmtId="38" fontId="42" fillId="0" borderId="11" xfId="3" applyFont="1" applyBorder="1" applyAlignment="1">
      <alignment vertical="center" shrinkToFit="1"/>
    </xf>
    <xf numFmtId="38" fontId="42" fillId="0" borderId="0" xfId="3" applyFont="1">
      <alignment vertical="center"/>
    </xf>
    <xf numFmtId="49" fontId="43" fillId="0" borderId="8" xfId="6" applyNumberFormat="1" applyFont="1" applyBorder="1" applyAlignment="1" applyProtection="1">
      <alignment shrinkToFit="1"/>
      <protection locked="0"/>
    </xf>
    <xf numFmtId="38" fontId="43" fillId="0" borderId="8" xfId="3" applyFont="1" applyBorder="1" applyAlignment="1" applyProtection="1">
      <alignment shrinkToFit="1"/>
      <protection locked="0"/>
    </xf>
    <xf numFmtId="38" fontId="43" fillId="10" borderId="8" xfId="3" applyFont="1" applyFill="1" applyBorder="1" applyAlignment="1">
      <alignment vertical="center" shrinkToFit="1"/>
    </xf>
    <xf numFmtId="38" fontId="42" fillId="10" borderId="12" xfId="3" applyFont="1" applyFill="1" applyBorder="1" applyAlignment="1">
      <alignment vertical="center" shrinkToFit="1"/>
    </xf>
    <xf numFmtId="9" fontId="42" fillId="10" borderId="13" xfId="4" applyFont="1" applyFill="1" applyBorder="1" applyAlignment="1">
      <alignment vertical="center" shrinkToFit="1"/>
    </xf>
    <xf numFmtId="177" fontId="42" fillId="8" borderId="1" xfId="2" applyNumberFormat="1" applyFont="1" applyFill="1" applyBorder="1" applyAlignment="1">
      <alignment vertical="center" shrinkToFit="1"/>
    </xf>
    <xf numFmtId="38" fontId="42" fillId="9" borderId="12" xfId="3" applyFont="1" applyFill="1" applyBorder="1" applyAlignment="1">
      <alignment vertical="center" shrinkToFit="1"/>
    </xf>
    <xf numFmtId="38" fontId="42" fillId="9" borderId="12" xfId="5" applyFont="1" applyFill="1" applyBorder="1" applyAlignment="1">
      <alignment vertical="center" shrinkToFit="1"/>
    </xf>
    <xf numFmtId="38" fontId="42" fillId="11" borderId="13" xfId="3" applyFont="1" applyFill="1" applyBorder="1" applyAlignment="1">
      <alignment vertical="center" shrinkToFit="1"/>
    </xf>
    <xf numFmtId="177" fontId="42" fillId="9" borderId="1" xfId="2" applyNumberFormat="1" applyFont="1" applyFill="1" applyBorder="1" applyAlignment="1">
      <alignment vertical="center" shrinkToFit="1"/>
    </xf>
    <xf numFmtId="38" fontId="43" fillId="0" borderId="14" xfId="3" applyFont="1" applyBorder="1" applyAlignment="1" applyProtection="1">
      <alignment shrinkToFit="1"/>
      <protection locked="0"/>
    </xf>
    <xf numFmtId="38" fontId="13" fillId="0" borderId="15" xfId="3" quotePrefix="1" applyFont="1" applyBorder="1" applyAlignment="1" applyProtection="1">
      <alignment shrinkToFit="1"/>
      <protection locked="0"/>
    </xf>
    <xf numFmtId="38" fontId="42" fillId="10" borderId="16" xfId="5" applyFont="1" applyFill="1" applyBorder="1" applyAlignment="1">
      <alignment vertical="center" shrinkToFit="1"/>
    </xf>
    <xf numFmtId="38" fontId="42" fillId="0" borderId="17" xfId="3" applyFont="1" applyBorder="1" applyAlignment="1">
      <alignment vertical="center" shrinkToFit="1"/>
    </xf>
    <xf numFmtId="38" fontId="43" fillId="0" borderId="18" xfId="3" applyFont="1" applyBorder="1" applyAlignment="1" applyProtection="1">
      <alignment shrinkToFit="1"/>
      <protection locked="0"/>
    </xf>
    <xf numFmtId="38" fontId="13" fillId="0" borderId="19" xfId="3" applyFont="1" applyBorder="1" applyAlignment="1" applyProtection="1">
      <alignment shrinkToFit="1"/>
      <protection locked="0"/>
    </xf>
    <xf numFmtId="177" fontId="42" fillId="0" borderId="10" xfId="2" applyNumberFormat="1" applyFont="1" applyBorder="1" applyAlignment="1">
      <alignment vertical="center" shrinkToFit="1"/>
    </xf>
    <xf numFmtId="177" fontId="42" fillId="0" borderId="1" xfId="2" applyNumberFormat="1" applyFont="1" applyBorder="1" applyAlignment="1">
      <alignment vertical="center" shrinkToFit="1"/>
    </xf>
    <xf numFmtId="177" fontId="42" fillId="0" borderId="20" xfId="2" applyNumberFormat="1" applyFont="1" applyBorder="1" applyAlignment="1">
      <alignment vertical="center" shrinkToFit="1"/>
    </xf>
    <xf numFmtId="177" fontId="42" fillId="0" borderId="0" xfId="2" applyNumberFormat="1" applyFont="1" applyAlignment="1">
      <alignment vertical="center" shrinkToFit="1"/>
    </xf>
    <xf numFmtId="38" fontId="13" fillId="0" borderId="12" xfId="3" applyFont="1" applyBorder="1" applyAlignment="1" applyProtection="1">
      <alignment shrinkToFit="1"/>
      <protection locked="0"/>
    </xf>
    <xf numFmtId="177" fontId="42" fillId="0" borderId="13" xfId="2" applyNumberFormat="1" applyFont="1" applyBorder="1" applyAlignment="1">
      <alignment vertical="center" shrinkToFit="1"/>
    </xf>
    <xf numFmtId="177" fontId="42" fillId="0" borderId="21" xfId="2" applyNumberFormat="1" applyFont="1" applyBorder="1" applyAlignment="1">
      <alignment vertical="center" shrinkToFit="1"/>
    </xf>
    <xf numFmtId="177" fontId="42" fillId="0" borderId="22" xfId="2" applyNumberFormat="1" applyFont="1" applyBorder="1" applyAlignment="1">
      <alignment vertical="center" shrinkToFit="1"/>
    </xf>
    <xf numFmtId="177" fontId="42" fillId="0" borderId="17" xfId="2" applyNumberFormat="1" applyFont="1" applyBorder="1" applyAlignment="1">
      <alignment vertical="center" shrinkToFit="1"/>
    </xf>
    <xf numFmtId="38" fontId="43" fillId="10" borderId="8" xfId="3" applyFont="1" applyFill="1" applyBorder="1" applyAlignment="1">
      <alignment shrinkToFit="1"/>
    </xf>
    <xf numFmtId="38" fontId="13" fillId="10" borderId="12" xfId="3" quotePrefix="1" applyFont="1" applyFill="1" applyBorder="1" applyAlignment="1">
      <alignment shrinkToFit="1"/>
    </xf>
    <xf numFmtId="38" fontId="42" fillId="10" borderId="12" xfId="5" applyFont="1" applyFill="1" applyBorder="1" applyAlignment="1">
      <alignment vertical="center" shrinkToFit="1"/>
    </xf>
    <xf numFmtId="177" fontId="42" fillId="10" borderId="23" xfId="2" applyNumberFormat="1" applyFont="1" applyFill="1" applyBorder="1" applyAlignment="1">
      <alignment vertical="center" shrinkToFit="1"/>
    </xf>
    <xf numFmtId="177" fontId="42" fillId="8" borderId="24" xfId="2" applyNumberFormat="1" applyFont="1" applyFill="1" applyBorder="1" applyAlignment="1">
      <alignment vertical="center" shrinkToFit="1"/>
    </xf>
    <xf numFmtId="38" fontId="13" fillId="0" borderId="12" xfId="3" quotePrefix="1" applyFont="1" applyBorder="1" applyAlignment="1" applyProtection="1">
      <alignment shrinkToFit="1"/>
      <protection locked="0"/>
    </xf>
    <xf numFmtId="177" fontId="42" fillId="9" borderId="24" xfId="2" applyNumberFormat="1" applyFont="1" applyFill="1" applyBorder="1" applyAlignment="1">
      <alignment vertical="center" shrinkToFit="1"/>
    </xf>
    <xf numFmtId="38" fontId="13" fillId="10" borderId="12" xfId="3" applyFont="1" applyFill="1" applyBorder="1" applyAlignment="1">
      <alignment shrinkToFit="1"/>
    </xf>
    <xf numFmtId="177" fontId="42" fillId="0" borderId="24" xfId="2" applyNumberFormat="1" applyFont="1" applyBorder="1" applyAlignment="1">
      <alignment vertical="center" shrinkToFit="1"/>
    </xf>
    <xf numFmtId="177" fontId="42" fillId="10" borderId="12" xfId="2" applyNumberFormat="1" applyFont="1" applyFill="1" applyBorder="1" applyAlignment="1">
      <alignment vertical="center" shrinkToFit="1"/>
    </xf>
    <xf numFmtId="177" fontId="42" fillId="10" borderId="12" xfId="4" applyNumberFormat="1" applyFont="1" applyFill="1" applyBorder="1" applyAlignment="1">
      <alignment vertical="center" shrinkToFit="1"/>
    </xf>
    <xf numFmtId="177" fontId="42" fillId="9" borderId="13" xfId="2" applyNumberFormat="1" applyFont="1" applyFill="1" applyBorder="1" applyAlignment="1">
      <alignment vertical="center" shrinkToFit="1"/>
    </xf>
    <xf numFmtId="38" fontId="42" fillId="0" borderId="12" xfId="3" applyFont="1" applyBorder="1" applyAlignment="1" applyProtection="1">
      <alignment vertical="center" shrinkToFit="1"/>
      <protection locked="0"/>
    </xf>
    <xf numFmtId="38" fontId="42" fillId="10" borderId="12" xfId="5" quotePrefix="1" applyFont="1" applyFill="1" applyBorder="1" applyAlignment="1">
      <alignment shrinkToFit="1"/>
    </xf>
    <xf numFmtId="177" fontId="13" fillId="10" borderId="13" xfId="2" quotePrefix="1" applyNumberFormat="1" applyFont="1" applyFill="1" applyBorder="1" applyAlignment="1">
      <alignment shrinkToFit="1"/>
    </xf>
    <xf numFmtId="177" fontId="13" fillId="8" borderId="24" xfId="2" quotePrefix="1" applyNumberFormat="1" applyFont="1" applyFill="1" applyBorder="1" applyAlignment="1">
      <alignment shrinkToFit="1"/>
    </xf>
    <xf numFmtId="38" fontId="43" fillId="0" borderId="8" xfId="3" applyFont="1" applyBorder="1" applyAlignment="1">
      <alignment shrinkToFit="1"/>
    </xf>
    <xf numFmtId="38" fontId="13" fillId="11" borderId="12" xfId="3" applyFont="1" applyFill="1" applyBorder="1" applyAlignment="1">
      <alignment shrinkToFit="1"/>
    </xf>
    <xf numFmtId="38" fontId="42" fillId="11" borderId="12" xfId="5" applyFont="1" applyFill="1" applyBorder="1" applyAlignment="1" applyProtection="1">
      <alignment vertical="center" shrinkToFit="1"/>
    </xf>
    <xf numFmtId="177" fontId="42" fillId="11" borderId="13" xfId="2" applyNumberFormat="1" applyFont="1" applyFill="1" applyBorder="1" applyAlignment="1" applyProtection="1">
      <alignment vertical="center" shrinkToFit="1"/>
    </xf>
    <xf numFmtId="38" fontId="13" fillId="10" borderId="8" xfId="3" applyFont="1" applyFill="1" applyBorder="1" applyAlignment="1">
      <alignment shrinkToFit="1"/>
    </xf>
    <xf numFmtId="38" fontId="42" fillId="10" borderId="8" xfId="3" applyFont="1" applyFill="1" applyBorder="1" applyAlignment="1">
      <alignment vertical="center" shrinkToFit="1"/>
    </xf>
    <xf numFmtId="177" fontId="42" fillId="10" borderId="13" xfId="2" applyNumberFormat="1" applyFont="1" applyFill="1" applyBorder="1" applyAlignment="1">
      <alignment vertical="center" shrinkToFit="1"/>
    </xf>
    <xf numFmtId="179" fontId="42" fillId="0" borderId="0" xfId="3" applyNumberFormat="1" applyFont="1" applyAlignment="1">
      <alignment vertical="center" shrinkToFit="1"/>
    </xf>
    <xf numFmtId="38" fontId="42" fillId="0" borderId="8" xfId="3" applyFont="1" applyBorder="1" applyAlignment="1">
      <alignment vertical="center" shrinkToFit="1"/>
    </xf>
    <xf numFmtId="38" fontId="42" fillId="0" borderId="8" xfId="3" applyFont="1" applyBorder="1" applyAlignment="1" applyProtection="1">
      <alignment vertical="center" shrinkToFit="1"/>
      <protection locked="0"/>
    </xf>
    <xf numFmtId="38" fontId="13" fillId="0" borderId="8" xfId="3" applyFont="1" applyBorder="1" applyAlignment="1" applyProtection="1">
      <alignment shrinkToFit="1"/>
      <protection locked="0"/>
    </xf>
    <xf numFmtId="38" fontId="42" fillId="10" borderId="14" xfId="3" applyFont="1" applyFill="1" applyBorder="1" applyAlignment="1">
      <alignment vertical="center" shrinkToFit="1"/>
    </xf>
    <xf numFmtId="38" fontId="42" fillId="10" borderId="15" xfId="3" applyFont="1" applyFill="1" applyBorder="1" applyAlignment="1">
      <alignment vertical="center" shrinkToFit="1"/>
    </xf>
    <xf numFmtId="38" fontId="42" fillId="10" borderId="15" xfId="5" applyFont="1" applyFill="1" applyBorder="1" applyAlignment="1">
      <alignment vertical="center" shrinkToFit="1"/>
    </xf>
    <xf numFmtId="177" fontId="42" fillId="10" borderId="17" xfId="2" applyNumberFormat="1" applyFont="1" applyFill="1" applyBorder="1" applyAlignment="1">
      <alignment vertical="center" shrinkToFit="1"/>
    </xf>
    <xf numFmtId="38" fontId="13" fillId="0" borderId="25" xfId="3" applyFont="1" applyBorder="1" applyAlignment="1">
      <alignment shrinkToFit="1"/>
    </xf>
    <xf numFmtId="38" fontId="13" fillId="9" borderId="9" xfId="3" applyFont="1" applyFill="1" applyBorder="1" applyAlignment="1">
      <alignment shrinkToFit="1"/>
    </xf>
    <xf numFmtId="38" fontId="42" fillId="9" borderId="10" xfId="5" applyFont="1" applyFill="1" applyBorder="1" applyAlignment="1">
      <alignment vertical="center" shrinkToFit="1"/>
    </xf>
    <xf numFmtId="177" fontId="13" fillId="0" borderId="0" xfId="2" applyNumberFormat="1" applyFont="1" applyAlignment="1">
      <alignment vertical="center" shrinkToFit="1"/>
    </xf>
    <xf numFmtId="38" fontId="42" fillId="0" borderId="13" xfId="5" applyFont="1" applyBorder="1" applyAlignment="1">
      <alignment vertical="center" shrinkToFit="1"/>
    </xf>
    <xf numFmtId="38" fontId="42" fillId="10" borderId="13" xfId="5" applyFont="1" applyFill="1" applyBorder="1" applyAlignment="1">
      <alignment vertical="center" shrinkToFit="1"/>
    </xf>
    <xf numFmtId="38" fontId="13" fillId="0" borderId="8" xfId="3" applyFont="1" applyBorder="1" applyAlignment="1">
      <alignment shrinkToFit="1"/>
    </xf>
    <xf numFmtId="38" fontId="13" fillId="9" borderId="12" xfId="3" applyFont="1" applyFill="1" applyBorder="1" applyAlignment="1">
      <alignment shrinkToFit="1"/>
    </xf>
    <xf numFmtId="38" fontId="42" fillId="9" borderId="13" xfId="5" applyFont="1" applyFill="1" applyBorder="1" applyAlignment="1">
      <alignment vertical="center" shrinkToFit="1"/>
    </xf>
    <xf numFmtId="38" fontId="42" fillId="10" borderId="17" xfId="5" applyFont="1" applyFill="1" applyBorder="1" applyAlignment="1">
      <alignment vertical="center" shrinkToFit="1"/>
    </xf>
    <xf numFmtId="38" fontId="40" fillId="0" borderId="0" xfId="3" applyFont="1" applyAlignment="1">
      <alignment vertical="center" shrinkToFit="1"/>
    </xf>
    <xf numFmtId="38" fontId="42" fillId="10" borderId="26" xfId="3" applyFont="1" applyFill="1" applyBorder="1" applyAlignment="1">
      <alignment vertical="center" shrinkToFit="1"/>
    </xf>
    <xf numFmtId="38" fontId="42" fillId="10" borderId="27" xfId="3" applyFont="1" applyFill="1" applyBorder="1" applyAlignment="1">
      <alignment vertical="center" shrinkToFit="1"/>
    </xf>
    <xf numFmtId="38" fontId="42" fillId="10" borderId="28" xfId="3" applyFont="1" applyFill="1" applyBorder="1" applyAlignment="1">
      <alignment vertical="center" shrinkToFit="1"/>
    </xf>
    <xf numFmtId="38" fontId="42" fillId="10" borderId="29" xfId="5" applyFont="1" applyFill="1" applyBorder="1" applyAlignment="1">
      <alignment vertical="center" shrinkToFit="1"/>
    </xf>
    <xf numFmtId="38" fontId="36" fillId="0" borderId="0" xfId="3" applyFont="1" applyAlignment="1">
      <alignment horizontal="center" vertical="center" shrinkToFit="1"/>
    </xf>
    <xf numFmtId="38" fontId="27" fillId="0" borderId="0" xfId="3" applyFont="1" applyAlignment="1">
      <alignment vertical="center" shrinkToFit="1"/>
    </xf>
    <xf numFmtId="38" fontId="27" fillId="0" borderId="0" xfId="5" applyFont="1" applyAlignment="1">
      <alignment vertical="center" shrinkToFit="1"/>
    </xf>
    <xf numFmtId="38" fontId="22" fillId="0" borderId="0" xfId="3" applyFont="1" applyAlignment="1">
      <alignment vertical="center" shrinkToFit="1"/>
    </xf>
    <xf numFmtId="38" fontId="36" fillId="0" borderId="0" xfId="3" applyFont="1" applyBorder="1" applyAlignment="1">
      <alignment vertical="center" shrinkToFit="1"/>
    </xf>
    <xf numFmtId="38" fontId="45" fillId="0" borderId="0" xfId="3" applyFont="1" applyAlignment="1">
      <alignment vertical="center"/>
    </xf>
    <xf numFmtId="38" fontId="36" fillId="0" borderId="0" xfId="5" applyFont="1" applyAlignment="1">
      <alignment vertical="center" shrinkToFit="1"/>
    </xf>
    <xf numFmtId="38" fontId="22" fillId="0" borderId="0" xfId="3" applyFont="1" applyAlignment="1">
      <alignment horizontal="right" vertical="center" shrinkToFit="1"/>
    </xf>
    <xf numFmtId="177" fontId="27" fillId="0" borderId="0" xfId="2" applyNumberFormat="1" applyFont="1" applyAlignment="1">
      <alignment horizontal="left" vertical="center" shrinkToFit="1"/>
    </xf>
    <xf numFmtId="38" fontId="42" fillId="0" borderId="25" xfId="3" applyFont="1" applyBorder="1" applyAlignment="1">
      <alignment shrinkToFit="1"/>
    </xf>
    <xf numFmtId="177" fontId="42" fillId="0" borderId="30" xfId="4" applyNumberFormat="1" applyFont="1" applyBorder="1" applyAlignment="1">
      <alignment vertical="center" shrinkToFit="1"/>
    </xf>
    <xf numFmtId="38" fontId="38" fillId="0" borderId="0" xfId="3" applyFont="1" applyAlignment="1">
      <alignment vertical="center"/>
    </xf>
    <xf numFmtId="38" fontId="42" fillId="0" borderId="31" xfId="5" applyFont="1" applyBorder="1" applyAlignment="1">
      <alignment vertical="center" shrinkToFit="1"/>
    </xf>
    <xf numFmtId="38" fontId="36" fillId="0" borderId="0" xfId="3" applyFont="1" applyAlignment="1">
      <alignment vertical="center"/>
    </xf>
    <xf numFmtId="176" fontId="42" fillId="0" borderId="12" xfId="3" applyNumberFormat="1" applyFont="1" applyBorder="1" applyAlignment="1" applyProtection="1">
      <alignment shrinkToFit="1"/>
      <protection locked="0"/>
    </xf>
    <xf numFmtId="177" fontId="42" fillId="0" borderId="23" xfId="4" applyNumberFormat="1" applyFont="1" applyBorder="1" applyAlignment="1">
      <alignment vertical="center" shrinkToFit="1"/>
    </xf>
    <xf numFmtId="38" fontId="42" fillId="0" borderId="12" xfId="5" applyFont="1" applyFill="1" applyBorder="1" applyAlignment="1">
      <alignment vertical="center" shrinkToFit="1"/>
    </xf>
    <xf numFmtId="177" fontId="42" fillId="0" borderId="13" xfId="2" applyNumberFormat="1" applyFont="1" applyFill="1" applyBorder="1" applyAlignment="1">
      <alignment vertical="center" shrinkToFit="1"/>
    </xf>
    <xf numFmtId="181" fontId="13" fillId="0" borderId="12" xfId="6" quotePrefix="1" applyNumberFormat="1" applyFont="1" applyBorder="1" applyAlignment="1" applyProtection="1">
      <alignment shrinkToFit="1"/>
      <protection locked="0"/>
    </xf>
    <xf numFmtId="38" fontId="13" fillId="0" borderId="12" xfId="3" applyFont="1" applyBorder="1" applyAlignment="1" applyProtection="1">
      <alignment horizontal="right" shrinkToFit="1"/>
      <protection locked="0"/>
    </xf>
    <xf numFmtId="38" fontId="36" fillId="0" borderId="3" xfId="3" applyFont="1" applyBorder="1" applyAlignment="1">
      <alignment vertical="center" shrinkToFit="1"/>
    </xf>
    <xf numFmtId="38" fontId="43" fillId="12" borderId="8" xfId="3" applyFont="1" applyFill="1" applyBorder="1" applyAlignment="1" applyProtection="1">
      <alignment shrinkToFit="1"/>
      <protection locked="0"/>
    </xf>
    <xf numFmtId="38" fontId="13" fillId="12" borderId="12" xfId="3" quotePrefix="1" applyFont="1" applyFill="1" applyBorder="1" applyAlignment="1" applyProtection="1">
      <alignment shrinkToFit="1"/>
      <protection locked="0"/>
    </xf>
    <xf numFmtId="38" fontId="43" fillId="12" borderId="32" xfId="3" applyFont="1" applyFill="1" applyBorder="1" applyAlignment="1" applyProtection="1">
      <alignment shrinkToFit="1"/>
      <protection locked="0"/>
    </xf>
    <xf numFmtId="38" fontId="13" fillId="12" borderId="33" xfId="3" quotePrefix="1" applyFont="1" applyFill="1" applyBorder="1" applyAlignment="1" applyProtection="1">
      <alignment shrinkToFit="1"/>
      <protection locked="0"/>
    </xf>
    <xf numFmtId="177" fontId="42" fillId="10" borderId="30" xfId="2" applyNumberFormat="1" applyFont="1" applyFill="1" applyBorder="1" applyAlignment="1">
      <alignment vertical="center" shrinkToFit="1"/>
    </xf>
    <xf numFmtId="38" fontId="43" fillId="10" borderId="34" xfId="3" applyFont="1" applyFill="1" applyBorder="1" applyAlignment="1">
      <alignment shrinkToFit="1"/>
    </xf>
    <xf numFmtId="38" fontId="13" fillId="10" borderId="35" xfId="3" quotePrefix="1" applyFont="1" applyFill="1" applyBorder="1" applyAlignment="1">
      <alignment shrinkToFit="1"/>
    </xf>
    <xf numFmtId="38" fontId="42" fillId="10" borderId="35" xfId="5" applyFont="1" applyFill="1" applyBorder="1" applyAlignment="1">
      <alignment vertical="center" shrinkToFit="1"/>
    </xf>
    <xf numFmtId="177" fontId="42" fillId="10" borderId="36" xfId="2" applyNumberFormat="1" applyFont="1" applyFill="1" applyBorder="1" applyAlignment="1">
      <alignment vertical="center" shrinkToFit="1"/>
    </xf>
    <xf numFmtId="38" fontId="36" fillId="0" borderId="0" xfId="5" applyFont="1" applyBorder="1" applyAlignment="1">
      <alignment vertical="center" shrinkToFit="1"/>
    </xf>
    <xf numFmtId="177" fontId="36" fillId="0" borderId="0" xfId="2" applyNumberFormat="1" applyFont="1" applyBorder="1" applyAlignment="1">
      <alignment vertical="center" shrinkToFit="1"/>
    </xf>
    <xf numFmtId="177" fontId="36" fillId="0" borderId="0" xfId="2" applyNumberFormat="1" applyFont="1" applyAlignment="1">
      <alignment vertical="center" shrinkToFit="1"/>
    </xf>
    <xf numFmtId="0" fontId="29" fillId="0" borderId="0" xfId="7">
      <alignment vertical="center"/>
    </xf>
    <xf numFmtId="0" fontId="42" fillId="0" borderId="0" xfId="1" applyFont="1">
      <alignment vertical="center"/>
    </xf>
    <xf numFmtId="0" fontId="49" fillId="0" borderId="0" xfId="1" applyFont="1">
      <alignment vertical="center"/>
    </xf>
    <xf numFmtId="38" fontId="42" fillId="0" borderId="0" xfId="3" applyFont="1" applyProtection="1">
      <alignment vertical="center"/>
    </xf>
    <xf numFmtId="38" fontId="42" fillId="0" borderId="12" xfId="3" applyFont="1" applyBorder="1" applyAlignment="1" applyProtection="1">
      <alignment shrinkToFit="1"/>
    </xf>
    <xf numFmtId="0" fontId="42" fillId="0" borderId="0" xfId="1" applyFont="1" applyProtection="1">
      <alignment vertical="center"/>
      <protection locked="0"/>
    </xf>
    <xf numFmtId="182" fontId="41" fillId="0" borderId="0" xfId="1" applyNumberFormat="1" applyFont="1" applyAlignment="1">
      <alignment horizontal="centerContinuous" vertical="center"/>
    </xf>
    <xf numFmtId="176" fontId="39" fillId="4" borderId="1" xfId="3" applyNumberFormat="1" applyFont="1" applyFill="1" applyBorder="1" applyAlignment="1" applyProtection="1">
      <alignment horizontal="center" shrinkToFit="1"/>
    </xf>
    <xf numFmtId="180" fontId="39" fillId="4" borderId="7" xfId="3" applyNumberFormat="1" applyFont="1" applyFill="1" applyBorder="1" applyAlignment="1" applyProtection="1">
      <alignment horizontal="center" shrinkToFit="1"/>
    </xf>
    <xf numFmtId="38" fontId="39" fillId="4" borderId="7" xfId="3" applyFont="1" applyFill="1" applyBorder="1" applyAlignment="1" applyProtection="1">
      <alignment horizontal="center" shrinkToFit="1"/>
    </xf>
    <xf numFmtId="38" fontId="39" fillId="4" borderId="4" xfId="3" applyFont="1" applyFill="1" applyBorder="1" applyAlignment="1" applyProtection="1">
      <alignment horizontal="center" shrinkToFit="1"/>
    </xf>
    <xf numFmtId="38" fontId="41" fillId="4" borderId="5" xfId="3" applyFont="1" applyFill="1" applyBorder="1" applyAlignment="1" applyProtection="1">
      <alignment horizontal="center" shrinkToFit="1"/>
    </xf>
    <xf numFmtId="38" fontId="50" fillId="0" borderId="0" xfId="3" applyFont="1" applyBorder="1" applyAlignment="1" applyProtection="1">
      <alignment horizontal="center" vertical="center" shrinkToFit="1"/>
    </xf>
    <xf numFmtId="38" fontId="43" fillId="0" borderId="8" xfId="3" applyFont="1" applyBorder="1" applyAlignment="1" applyProtection="1">
      <alignment vertical="center" shrinkToFit="1"/>
    </xf>
    <xf numFmtId="38" fontId="42" fillId="9" borderId="9" xfId="3" applyFont="1" applyFill="1" applyBorder="1" applyAlignment="1" applyProtection="1">
      <alignment shrinkToFit="1"/>
    </xf>
    <xf numFmtId="38" fontId="42" fillId="9" borderId="9" xfId="5" applyFont="1" applyFill="1" applyBorder="1" applyAlignment="1" applyProtection="1">
      <alignment vertical="center" shrinkToFit="1"/>
    </xf>
    <xf numFmtId="38" fontId="42" fillId="9" borderId="10" xfId="3" applyFont="1" applyFill="1" applyBorder="1" applyAlignment="1" applyProtection="1">
      <alignment vertical="center" shrinkToFit="1"/>
    </xf>
    <xf numFmtId="49" fontId="13" fillId="0" borderId="8" xfId="6" applyNumberFormat="1" applyFont="1" applyBorder="1" applyAlignment="1">
      <alignment shrinkToFit="1"/>
    </xf>
    <xf numFmtId="38" fontId="42" fillId="0" borderId="12" xfId="5" applyFont="1" applyBorder="1" applyAlignment="1" applyProtection="1">
      <alignment vertical="center" shrinkToFit="1"/>
    </xf>
    <xf numFmtId="38" fontId="42" fillId="0" borderId="13" xfId="3" applyFont="1" applyBorder="1" applyAlignment="1" applyProtection="1">
      <alignment vertical="center" shrinkToFit="1"/>
    </xf>
    <xf numFmtId="38" fontId="42" fillId="0" borderId="31" xfId="3" applyFont="1" applyBorder="1" applyAlignment="1" applyProtection="1">
      <alignment shrinkToFit="1"/>
    </xf>
    <xf numFmtId="38" fontId="42" fillId="0" borderId="0" xfId="3" applyFont="1" applyBorder="1" applyAlignment="1" applyProtection="1">
      <alignment vertical="center" shrinkToFit="1"/>
    </xf>
    <xf numFmtId="49" fontId="43" fillId="0" borderId="8" xfId="6" applyNumberFormat="1" applyFont="1" applyBorder="1" applyAlignment="1">
      <alignment shrinkToFit="1"/>
    </xf>
    <xf numFmtId="9" fontId="42" fillId="0" borderId="1" xfId="2" applyFont="1" applyBorder="1" applyProtection="1">
      <alignment vertical="center"/>
      <protection locked="0"/>
    </xf>
    <xf numFmtId="38" fontId="43" fillId="0" borderId="8" xfId="3" applyFont="1" applyBorder="1" applyAlignment="1" applyProtection="1">
      <alignment shrinkToFit="1"/>
    </xf>
    <xf numFmtId="38" fontId="42" fillId="0" borderId="37" xfId="3" applyFont="1" applyBorder="1" applyAlignment="1" applyProtection="1">
      <alignment vertical="center" shrinkToFit="1"/>
    </xf>
    <xf numFmtId="0" fontId="42" fillId="0" borderId="31" xfId="1" applyFont="1" applyBorder="1">
      <alignment vertical="center"/>
    </xf>
    <xf numFmtId="38" fontId="42" fillId="0" borderId="38" xfId="3" applyFont="1" applyBorder="1" applyAlignment="1" applyProtection="1">
      <alignment vertical="center" shrinkToFit="1"/>
    </xf>
    <xf numFmtId="38" fontId="42" fillId="0" borderId="0" xfId="3" applyFont="1" applyAlignment="1" applyProtection="1">
      <alignment vertical="center" shrinkToFit="1"/>
    </xf>
    <xf numFmtId="38" fontId="43" fillId="13" borderId="8" xfId="3" applyFont="1" applyFill="1" applyBorder="1" applyAlignment="1" applyProtection="1">
      <alignment vertical="center" shrinkToFit="1"/>
    </xf>
    <xf numFmtId="38" fontId="42" fillId="13" borderId="12" xfId="3" applyFont="1" applyFill="1" applyBorder="1" applyAlignment="1" applyProtection="1">
      <alignment shrinkToFit="1"/>
    </xf>
    <xf numFmtId="38" fontId="42" fillId="13" borderId="12" xfId="5" applyFont="1" applyFill="1" applyBorder="1" applyAlignment="1" applyProtection="1">
      <alignment vertical="center" shrinkToFit="1"/>
    </xf>
    <xf numFmtId="177" fontId="42" fillId="13" borderId="13" xfId="4" applyNumberFormat="1" applyFont="1" applyFill="1" applyBorder="1" applyAlignment="1" applyProtection="1">
      <alignment vertical="center" shrinkToFit="1"/>
    </xf>
    <xf numFmtId="38" fontId="42" fillId="12" borderId="31" xfId="3" applyFont="1" applyFill="1" applyBorder="1" applyAlignment="1" applyProtection="1">
      <alignment vertical="center" shrinkToFit="1"/>
    </xf>
    <xf numFmtId="38" fontId="42" fillId="14" borderId="12" xfId="3" applyFont="1" applyFill="1" applyBorder="1" applyAlignment="1" applyProtection="1">
      <alignment shrinkToFit="1"/>
    </xf>
    <xf numFmtId="38" fontId="42" fillId="14" borderId="12" xfId="5" applyFont="1" applyFill="1" applyBorder="1" applyAlignment="1" applyProtection="1">
      <alignment vertical="center" shrinkToFit="1"/>
    </xf>
    <xf numFmtId="38" fontId="42" fillId="14" borderId="13" xfId="3" applyFont="1" applyFill="1" applyBorder="1" applyAlignment="1" applyProtection="1">
      <alignment vertical="center" shrinkToFit="1"/>
    </xf>
    <xf numFmtId="38" fontId="42" fillId="9" borderId="31" xfId="3" applyFont="1" applyFill="1" applyBorder="1" applyAlignment="1" applyProtection="1">
      <alignment vertical="center" shrinkToFit="1"/>
    </xf>
    <xf numFmtId="38" fontId="42" fillId="0" borderId="12" xfId="5" applyFont="1" applyFill="1" applyBorder="1" applyAlignment="1" applyProtection="1">
      <alignment vertical="center" shrinkToFit="1"/>
    </xf>
    <xf numFmtId="38" fontId="42" fillId="0" borderId="30" xfId="3" applyFont="1" applyBorder="1" applyAlignment="1" applyProtection="1">
      <alignment vertical="center" shrinkToFit="1"/>
    </xf>
    <xf numFmtId="38" fontId="42" fillId="0" borderId="31" xfId="5" applyFont="1" applyBorder="1" applyAlignment="1" applyProtection="1">
      <alignment vertical="center" shrinkToFit="1"/>
    </xf>
    <xf numFmtId="177" fontId="42" fillId="0" borderId="13" xfId="2" applyNumberFormat="1" applyFont="1" applyBorder="1" applyAlignment="1" applyProtection="1">
      <alignment vertical="center" shrinkToFit="1"/>
    </xf>
    <xf numFmtId="0" fontId="42" fillId="0" borderId="37" xfId="1" applyFont="1" applyBorder="1">
      <alignment vertical="center"/>
    </xf>
    <xf numFmtId="38" fontId="42" fillId="0" borderId="31" xfId="3" applyFont="1" applyBorder="1" applyAlignment="1" applyProtection="1">
      <alignment vertical="center" shrinkToFit="1"/>
    </xf>
    <xf numFmtId="38" fontId="43" fillId="13" borderId="8" xfId="3" applyFont="1" applyFill="1" applyBorder="1" applyAlignment="1" applyProtection="1">
      <alignment shrinkToFit="1"/>
    </xf>
    <xf numFmtId="177" fontId="42" fillId="13" borderId="23" xfId="2" applyNumberFormat="1" applyFont="1" applyFill="1" applyBorder="1" applyAlignment="1" applyProtection="1">
      <alignment vertical="center" shrinkToFit="1"/>
    </xf>
    <xf numFmtId="0" fontId="45" fillId="0" borderId="0" xfId="1" applyFont="1">
      <alignment vertical="center"/>
    </xf>
    <xf numFmtId="38" fontId="13" fillId="12" borderId="31" xfId="3" quotePrefix="1" applyFont="1" applyFill="1" applyBorder="1" applyAlignment="1" applyProtection="1">
      <alignment shrinkToFit="1"/>
    </xf>
    <xf numFmtId="38" fontId="43" fillId="0" borderId="8" xfId="3" applyFont="1" applyFill="1" applyBorder="1" applyAlignment="1" applyProtection="1">
      <alignment shrinkToFit="1"/>
    </xf>
    <xf numFmtId="38" fontId="42" fillId="0" borderId="12" xfId="3" applyFont="1" applyFill="1" applyBorder="1" applyAlignment="1" applyProtection="1">
      <alignment shrinkToFit="1"/>
    </xf>
    <xf numFmtId="177" fontId="42" fillId="0" borderId="13" xfId="2" applyNumberFormat="1" applyFont="1" applyFill="1" applyBorder="1" applyAlignment="1" applyProtection="1">
      <alignment vertical="center" shrinkToFit="1"/>
    </xf>
    <xf numFmtId="177" fontId="42" fillId="13" borderId="13" xfId="2" applyNumberFormat="1" applyFont="1" applyFill="1" applyBorder="1" applyAlignment="1" applyProtection="1">
      <alignment vertical="center" shrinkToFit="1"/>
    </xf>
    <xf numFmtId="38" fontId="13" fillId="12" borderId="31" xfId="3" applyFont="1" applyFill="1" applyBorder="1" applyAlignment="1" applyProtection="1">
      <alignment shrinkToFit="1"/>
    </xf>
    <xf numFmtId="177" fontId="42" fillId="13" borderId="12" xfId="4" applyNumberFormat="1" applyFont="1" applyFill="1" applyBorder="1" applyAlignment="1" applyProtection="1">
      <alignment shrinkToFit="1"/>
    </xf>
    <xf numFmtId="177" fontId="42" fillId="13" borderId="12" xfId="4" applyNumberFormat="1" applyFont="1" applyFill="1" applyBorder="1" applyAlignment="1" applyProtection="1">
      <alignment vertical="center" shrinkToFit="1"/>
    </xf>
    <xf numFmtId="177" fontId="42" fillId="12" borderId="31" xfId="2" applyNumberFormat="1" applyFont="1" applyFill="1" applyBorder="1" applyAlignment="1" applyProtection="1">
      <alignment vertical="center" shrinkToFit="1"/>
    </xf>
    <xf numFmtId="177" fontId="42" fillId="14" borderId="13" xfId="2" applyNumberFormat="1" applyFont="1" applyFill="1" applyBorder="1" applyAlignment="1" applyProtection="1">
      <alignment vertical="center" shrinkToFit="1"/>
    </xf>
    <xf numFmtId="0" fontId="42" fillId="0" borderId="38" xfId="1" applyFont="1" applyBorder="1">
      <alignment vertical="center"/>
    </xf>
    <xf numFmtId="38" fontId="42" fillId="13" borderId="12" xfId="5" quotePrefix="1" applyFont="1" applyFill="1" applyBorder="1" applyAlignment="1" applyProtection="1">
      <alignment shrinkToFit="1"/>
    </xf>
    <xf numFmtId="177" fontId="13" fillId="13" borderId="13" xfId="2" quotePrefix="1" applyNumberFormat="1" applyFont="1" applyFill="1" applyBorder="1" applyAlignment="1" applyProtection="1">
      <alignment shrinkToFit="1"/>
    </xf>
    <xf numFmtId="0" fontId="42" fillId="0" borderId="39" xfId="1" applyFont="1" applyBorder="1">
      <alignment vertical="center"/>
    </xf>
    <xf numFmtId="38" fontId="13" fillId="13" borderId="8" xfId="3" applyFont="1" applyFill="1" applyBorder="1" applyAlignment="1" applyProtection="1">
      <alignment shrinkToFit="1"/>
    </xf>
    <xf numFmtId="38" fontId="42" fillId="13" borderId="8" xfId="3" applyFont="1" applyFill="1" applyBorder="1" applyAlignment="1" applyProtection="1">
      <alignment vertical="center" shrinkToFit="1"/>
    </xf>
    <xf numFmtId="38" fontId="42" fillId="0" borderId="8" xfId="3" applyFont="1" applyBorder="1" applyAlignment="1" applyProtection="1">
      <alignment vertical="center" shrinkToFit="1"/>
    </xf>
    <xf numFmtId="38" fontId="13" fillId="0" borderId="8" xfId="3" applyFont="1" applyBorder="1" applyAlignment="1" applyProtection="1">
      <alignment shrinkToFit="1"/>
    </xf>
    <xf numFmtId="177" fontId="42" fillId="13" borderId="17" xfId="2" applyNumberFormat="1" applyFont="1" applyFill="1" applyBorder="1" applyAlignment="1" applyProtection="1">
      <alignment vertical="center" shrinkToFit="1"/>
    </xf>
    <xf numFmtId="38" fontId="42" fillId="12" borderId="16" xfId="3" applyFont="1" applyFill="1" applyBorder="1" applyAlignment="1" applyProtection="1">
      <alignment vertical="center" shrinkToFit="1"/>
    </xf>
    <xf numFmtId="38" fontId="13" fillId="0" borderId="18" xfId="3" applyFont="1" applyBorder="1" applyAlignment="1" applyProtection="1">
      <alignment shrinkToFit="1"/>
    </xf>
    <xf numFmtId="38" fontId="42" fillId="14" borderId="19" xfId="3" applyFont="1" applyFill="1" applyBorder="1" applyAlignment="1" applyProtection="1">
      <alignment shrinkToFit="1"/>
    </xf>
    <xf numFmtId="38" fontId="42" fillId="14" borderId="23" xfId="5" applyFont="1" applyFill="1" applyBorder="1" applyAlignment="1" applyProtection="1">
      <alignment vertical="center" shrinkToFit="1"/>
    </xf>
    <xf numFmtId="177" fontId="13" fillId="0" borderId="0" xfId="2" applyNumberFormat="1" applyFont="1" applyAlignment="1" applyProtection="1">
      <alignment vertical="center" shrinkToFit="1"/>
    </xf>
    <xf numFmtId="38" fontId="13" fillId="9" borderId="9" xfId="3" applyFont="1" applyFill="1" applyBorder="1" applyAlignment="1" applyProtection="1">
      <alignment shrinkToFit="1"/>
    </xf>
    <xf numFmtId="38" fontId="42" fillId="0" borderId="13" xfId="5" applyFont="1" applyBorder="1" applyAlignment="1" applyProtection="1">
      <alignment vertical="center" shrinkToFit="1"/>
    </xf>
    <xf numFmtId="38" fontId="42" fillId="13" borderId="13" xfId="5" applyFont="1" applyFill="1" applyBorder="1" applyAlignment="1" applyProtection="1">
      <alignment vertical="center" shrinkToFit="1"/>
    </xf>
    <xf numFmtId="38" fontId="42" fillId="14" borderId="13" xfId="5" applyFont="1" applyFill="1" applyBorder="1" applyAlignment="1" applyProtection="1">
      <alignment vertical="center" shrinkToFit="1"/>
    </xf>
    <xf numFmtId="38" fontId="13" fillId="9" borderId="12" xfId="3" applyFont="1" applyFill="1" applyBorder="1" applyAlignment="1" applyProtection="1">
      <alignment shrinkToFit="1"/>
    </xf>
    <xf numFmtId="38" fontId="42" fillId="13" borderId="32" xfId="3" applyFont="1" applyFill="1" applyBorder="1" applyAlignment="1" applyProtection="1">
      <alignment vertical="center" shrinkToFit="1"/>
    </xf>
    <xf numFmtId="38" fontId="42" fillId="13" borderId="33" xfId="3" applyFont="1" applyFill="1" applyBorder="1" applyAlignment="1" applyProtection="1">
      <alignment shrinkToFit="1"/>
    </xf>
    <xf numFmtId="38" fontId="42" fillId="13" borderId="30" xfId="5" applyFont="1" applyFill="1" applyBorder="1" applyAlignment="1" applyProtection="1">
      <alignment vertical="center" shrinkToFit="1"/>
    </xf>
    <xf numFmtId="38" fontId="40" fillId="0" borderId="0" xfId="3" applyFont="1" applyAlignment="1" applyProtection="1">
      <alignment vertical="center" shrinkToFit="1"/>
    </xf>
    <xf numFmtId="38" fontId="42" fillId="13" borderId="40" xfId="3" applyFont="1" applyFill="1" applyBorder="1" applyAlignment="1" applyProtection="1">
      <alignment vertical="center" shrinkToFit="1"/>
    </xf>
    <xf numFmtId="38" fontId="42" fillId="13" borderId="41" xfId="3" applyFont="1" applyFill="1" applyBorder="1" applyAlignment="1" applyProtection="1">
      <alignment shrinkToFit="1"/>
    </xf>
    <xf numFmtId="38" fontId="42" fillId="13" borderId="42" xfId="5" applyFont="1" applyFill="1" applyBorder="1" applyAlignment="1" applyProtection="1">
      <alignment vertical="center" shrinkToFit="1"/>
    </xf>
    <xf numFmtId="38" fontId="42" fillId="12" borderId="43" xfId="3" applyFont="1" applyFill="1" applyBorder="1" applyAlignment="1" applyProtection="1">
      <alignment vertical="center" shrinkToFit="1"/>
    </xf>
    <xf numFmtId="38" fontId="36" fillId="0" borderId="44" xfId="3" applyFont="1" applyBorder="1" applyAlignment="1" applyProtection="1">
      <alignment horizontal="center" vertical="center"/>
    </xf>
    <xf numFmtId="38" fontId="42" fillId="0" borderId="44" xfId="3" applyFont="1" applyBorder="1" applyAlignment="1" applyProtection="1">
      <alignment shrinkToFit="1"/>
    </xf>
    <xf numFmtId="38" fontId="27" fillId="0" borderId="0" xfId="5" applyFont="1" applyAlignment="1" applyProtection="1">
      <alignment vertical="center" shrinkToFit="1"/>
    </xf>
    <xf numFmtId="38" fontId="22" fillId="0" borderId="0" xfId="3" applyFont="1" applyAlignment="1" applyProtection="1">
      <alignment vertical="center" shrinkToFit="1"/>
    </xf>
    <xf numFmtId="38" fontId="27" fillId="0" borderId="0" xfId="3" applyFont="1" applyAlignment="1" applyProtection="1">
      <alignment vertical="center" shrinkToFit="1"/>
    </xf>
    <xf numFmtId="38" fontId="36" fillId="0" borderId="45" xfId="3" applyFont="1" applyBorder="1" applyAlignment="1" applyProtection="1">
      <alignment vertical="center" shrinkToFit="1"/>
    </xf>
    <xf numFmtId="38" fontId="42" fillId="0" borderId="45" xfId="3" applyFont="1" applyBorder="1" applyAlignment="1" applyProtection="1">
      <alignment shrinkToFit="1"/>
    </xf>
    <xf numFmtId="38" fontId="36" fillId="0" borderId="45" xfId="5" applyFont="1" applyBorder="1" applyAlignment="1" applyProtection="1">
      <alignment vertical="center" shrinkToFit="1"/>
    </xf>
    <xf numFmtId="38" fontId="22" fillId="0" borderId="45" xfId="3" applyFont="1" applyBorder="1" applyAlignment="1" applyProtection="1">
      <alignment horizontal="right" vertical="center" shrinkToFit="1"/>
    </xf>
    <xf numFmtId="38" fontId="36" fillId="0" borderId="0" xfId="3" applyFont="1" applyAlignment="1" applyProtection="1">
      <alignment vertical="center" shrinkToFit="1"/>
    </xf>
    <xf numFmtId="180" fontId="41" fillId="4" borderId="4" xfId="3" applyNumberFormat="1" applyFont="1" applyFill="1" applyBorder="1" applyAlignment="1">
      <alignment horizontal="center" shrinkToFit="1"/>
    </xf>
    <xf numFmtId="180" fontId="41" fillId="6" borderId="4" xfId="3" applyNumberFormat="1" applyFont="1" applyFill="1" applyBorder="1" applyAlignment="1" applyProtection="1">
      <alignment horizontal="center" shrinkToFit="1"/>
    </xf>
    <xf numFmtId="38" fontId="42" fillId="0" borderId="25" xfId="3" applyFont="1" applyBorder="1" applyAlignment="1" applyProtection="1">
      <alignment shrinkToFit="1"/>
    </xf>
    <xf numFmtId="38" fontId="42" fillId="14" borderId="9" xfId="5" applyFont="1" applyFill="1" applyBorder="1" applyAlignment="1" applyProtection="1">
      <alignment vertical="center" shrinkToFit="1"/>
    </xf>
    <xf numFmtId="38" fontId="42" fillId="14" borderId="10" xfId="3" applyFont="1" applyFill="1" applyBorder="1" applyAlignment="1" applyProtection="1">
      <alignment vertical="center" shrinkToFit="1"/>
    </xf>
    <xf numFmtId="38" fontId="42" fillId="9" borderId="46" xfId="3" applyFont="1" applyFill="1" applyBorder="1" applyAlignment="1" applyProtection="1">
      <alignment shrinkToFit="1"/>
    </xf>
    <xf numFmtId="177" fontId="42" fillId="0" borderId="13" xfId="4" applyNumberFormat="1" applyFont="1" applyBorder="1" applyAlignment="1" applyProtection="1">
      <alignment vertical="center" shrinkToFit="1"/>
    </xf>
    <xf numFmtId="38" fontId="42" fillId="9" borderId="12" xfId="3" applyFont="1" applyFill="1" applyBorder="1" applyAlignment="1" applyProtection="1">
      <alignment vertical="center" shrinkToFit="1"/>
    </xf>
    <xf numFmtId="38" fontId="13" fillId="13" borderId="12" xfId="3" quotePrefix="1" applyFont="1" applyFill="1" applyBorder="1" applyAlignment="1" applyProtection="1">
      <alignment shrinkToFit="1"/>
    </xf>
    <xf numFmtId="38" fontId="43" fillId="13" borderId="32" xfId="3" applyFont="1" applyFill="1" applyBorder="1" applyAlignment="1" applyProtection="1">
      <alignment shrinkToFit="1"/>
    </xf>
    <xf numFmtId="38" fontId="13" fillId="13" borderId="33" xfId="3" quotePrefix="1" applyFont="1" applyFill="1" applyBorder="1" applyAlignment="1" applyProtection="1">
      <alignment shrinkToFit="1"/>
    </xf>
    <xf numFmtId="177" fontId="42" fillId="13" borderId="30" xfId="2" applyNumberFormat="1" applyFont="1" applyFill="1" applyBorder="1" applyAlignment="1" applyProtection="1">
      <alignment vertical="center" shrinkToFit="1"/>
    </xf>
    <xf numFmtId="38" fontId="43" fillId="13" borderId="34" xfId="3" applyFont="1" applyFill="1" applyBorder="1" applyAlignment="1" applyProtection="1">
      <alignment shrinkToFit="1"/>
    </xf>
    <xf numFmtId="38" fontId="13" fillId="13" borderId="35" xfId="3" quotePrefix="1" applyFont="1" applyFill="1" applyBorder="1" applyAlignment="1" applyProtection="1">
      <alignment shrinkToFit="1"/>
    </xf>
    <xf numFmtId="38" fontId="42" fillId="13" borderId="35" xfId="5" applyFont="1" applyFill="1" applyBorder="1" applyAlignment="1" applyProtection="1">
      <alignment vertical="center" shrinkToFit="1"/>
    </xf>
    <xf numFmtId="177" fontId="42" fillId="13" borderId="36" xfId="2" applyNumberFormat="1" applyFont="1" applyFill="1" applyBorder="1" applyAlignment="1" applyProtection="1">
      <alignment vertical="center" shrinkToFit="1"/>
    </xf>
    <xf numFmtId="38" fontId="42" fillId="0" borderId="0" xfId="3" applyFont="1" applyAlignment="1" applyProtection="1">
      <alignment horizontal="right" vertical="center"/>
    </xf>
    <xf numFmtId="9" fontId="45" fillId="0" borderId="0" xfId="2" applyFont="1" applyBorder="1" applyAlignment="1" applyProtection="1">
      <alignment horizontal="center" vertical="center"/>
    </xf>
    <xf numFmtId="38" fontId="53" fillId="0" borderId="0" xfId="3" applyFont="1" applyAlignment="1">
      <alignment vertical="center" shrinkToFit="1"/>
    </xf>
    <xf numFmtId="38" fontId="28" fillId="0" borderId="0" xfId="3" applyFont="1" applyAlignment="1">
      <alignment horizontal="center" vertical="center"/>
    </xf>
    <xf numFmtId="38" fontId="54" fillId="0" borderId="0" xfId="3" applyFont="1" applyAlignment="1">
      <alignment horizontal="center" vertical="center" shrinkToFit="1"/>
    </xf>
    <xf numFmtId="38" fontId="55" fillId="0" borderId="0" xfId="3" applyFont="1" applyAlignment="1">
      <alignment horizontal="center" vertical="center" shrinkToFit="1"/>
    </xf>
    <xf numFmtId="38" fontId="56" fillId="0" borderId="0" xfId="3" applyFont="1" applyAlignment="1">
      <alignment horizontal="center" vertical="top" shrinkToFit="1"/>
    </xf>
    <xf numFmtId="38" fontId="49" fillId="0" borderId="0" xfId="3" applyFont="1" applyAlignment="1">
      <alignment horizontal="center" vertical="top" shrinkToFit="1"/>
    </xf>
    <xf numFmtId="38" fontId="53" fillId="0" borderId="0" xfId="3" applyFont="1" applyAlignment="1">
      <alignment horizontal="center" vertical="center" shrinkToFit="1"/>
    </xf>
    <xf numFmtId="38" fontId="56" fillId="0" borderId="0" xfId="3" applyFont="1" applyAlignment="1">
      <alignment horizontal="right" vertical="top" shrinkToFit="1"/>
    </xf>
    <xf numFmtId="38" fontId="57" fillId="0" borderId="0" xfId="3" applyFont="1" applyAlignment="1">
      <alignment horizontal="center" shrinkToFit="1"/>
    </xf>
    <xf numFmtId="38" fontId="22" fillId="0" borderId="0" xfId="3" applyFont="1" applyAlignment="1">
      <alignment horizontal="center" vertical="center" shrinkToFit="1"/>
    </xf>
    <xf numFmtId="38" fontId="42" fillId="0" borderId="0" xfId="3" applyFont="1" applyAlignment="1" applyProtection="1">
      <alignment vertical="center" shrinkToFit="1"/>
      <protection locked="0"/>
    </xf>
    <xf numFmtId="38" fontId="53" fillId="0" borderId="0" xfId="3" applyFont="1" applyAlignment="1" applyProtection="1">
      <alignment vertical="center" shrinkToFit="1"/>
      <protection locked="0"/>
    </xf>
    <xf numFmtId="38" fontId="41" fillId="6" borderId="1" xfId="3" applyFont="1" applyFill="1" applyBorder="1" applyAlignment="1">
      <alignment vertical="center" shrinkToFit="1"/>
    </xf>
    <xf numFmtId="38" fontId="50" fillId="6" borderId="1" xfId="3" applyFont="1" applyFill="1" applyBorder="1" applyAlignment="1">
      <alignment horizontal="center" vertical="center" shrinkToFit="1"/>
    </xf>
    <xf numFmtId="176" fontId="41" fillId="6" borderId="1" xfId="3" applyNumberFormat="1" applyFont="1" applyFill="1" applyBorder="1" applyAlignment="1">
      <alignment horizontal="center" shrinkToFit="1"/>
    </xf>
    <xf numFmtId="38" fontId="58" fillId="6" borderId="1" xfId="3" applyFont="1" applyFill="1" applyBorder="1" applyAlignment="1">
      <alignment horizontal="center" shrinkToFit="1"/>
    </xf>
    <xf numFmtId="177" fontId="58" fillId="6" borderId="1" xfId="2" applyNumberFormat="1" applyFont="1" applyFill="1" applyBorder="1" applyAlignment="1">
      <alignment horizontal="center" shrinkToFit="1"/>
    </xf>
    <xf numFmtId="38" fontId="50" fillId="6" borderId="0" xfId="3" applyFont="1" applyFill="1" applyAlignment="1">
      <alignment horizontal="center" shrinkToFit="1"/>
    </xf>
    <xf numFmtId="38" fontId="58" fillId="6" borderId="0" xfId="3" applyFont="1" applyFill="1" applyAlignment="1">
      <alignment horizontal="center" shrinkToFit="1"/>
    </xf>
    <xf numFmtId="38" fontId="59" fillId="0" borderId="0" xfId="3" applyFont="1" applyAlignment="1">
      <alignment horizontal="center" shrinkToFit="1"/>
    </xf>
    <xf numFmtId="38" fontId="53" fillId="9" borderId="47" xfId="3" applyFont="1" applyFill="1" applyBorder="1" applyAlignment="1">
      <alignment vertical="center" shrinkToFit="1"/>
    </xf>
    <xf numFmtId="38" fontId="53" fillId="9" borderId="48" xfId="3" applyFont="1" applyFill="1" applyBorder="1" applyAlignment="1">
      <alignment vertical="center" shrinkToFit="1"/>
    </xf>
    <xf numFmtId="38" fontId="53" fillId="9" borderId="7" xfId="3" applyFont="1" applyFill="1" applyBorder="1" applyAlignment="1">
      <alignment shrinkToFit="1"/>
    </xf>
    <xf numFmtId="38" fontId="53" fillId="9" borderId="0" xfId="3" applyFont="1" applyFill="1" applyBorder="1" applyAlignment="1">
      <alignment vertical="center" shrinkToFit="1"/>
    </xf>
    <xf numFmtId="38" fontId="53" fillId="9" borderId="49" xfId="3" applyFont="1" applyFill="1" applyBorder="1" applyAlignment="1">
      <alignment vertical="center" shrinkToFit="1"/>
    </xf>
    <xf numFmtId="38" fontId="42" fillId="0" borderId="3" xfId="3" applyFont="1" applyBorder="1" applyAlignment="1">
      <alignment vertical="center" shrinkToFit="1"/>
    </xf>
    <xf numFmtId="38" fontId="42" fillId="0" borderId="48" xfId="3" applyFont="1" applyBorder="1" applyAlignment="1">
      <alignment vertical="center" shrinkToFit="1"/>
    </xf>
    <xf numFmtId="49" fontId="27" fillId="0" borderId="50" xfId="6" applyNumberFormat="1" applyFont="1" applyBorder="1" applyAlignment="1" applyProtection="1">
      <alignment shrinkToFit="1"/>
      <protection locked="0"/>
    </xf>
    <xf numFmtId="38" fontId="42" fillId="0" borderId="10" xfId="3" applyFont="1" applyBorder="1" applyAlignment="1">
      <alignment vertical="center" shrinkToFit="1"/>
    </xf>
    <xf numFmtId="38" fontId="42" fillId="0" borderId="51" xfId="3" applyFont="1" applyBorder="1" applyAlignment="1">
      <alignment vertical="center" shrinkToFit="1"/>
    </xf>
    <xf numFmtId="38" fontId="42" fillId="0" borderId="52" xfId="5" applyFont="1" applyBorder="1" applyAlignment="1">
      <alignment vertical="center" shrinkToFit="1"/>
    </xf>
    <xf numFmtId="38" fontId="42" fillId="0" borderId="48" xfId="3" applyFont="1" applyBorder="1" applyAlignment="1" applyProtection="1">
      <alignment vertical="center" shrinkToFit="1"/>
      <protection locked="0"/>
    </xf>
    <xf numFmtId="38" fontId="42" fillId="0" borderId="0" xfId="3" applyFont="1" applyBorder="1" applyAlignment="1" applyProtection="1">
      <alignment vertical="center" shrinkToFit="1"/>
      <protection locked="0"/>
    </xf>
    <xf numFmtId="38" fontId="42" fillId="0" borderId="54" xfId="3" applyFont="1" applyBorder="1" applyAlignment="1">
      <alignment vertical="center" shrinkToFit="1"/>
    </xf>
    <xf numFmtId="38" fontId="42" fillId="0" borderId="55" xfId="5" applyFont="1" applyBorder="1" applyAlignment="1">
      <alignment vertical="center" shrinkToFit="1"/>
    </xf>
    <xf numFmtId="49" fontId="27" fillId="0" borderId="56" xfId="6" applyNumberFormat="1" applyFont="1" applyBorder="1" applyAlignment="1" applyProtection="1">
      <alignment shrinkToFit="1"/>
      <protection locked="0"/>
    </xf>
    <xf numFmtId="38" fontId="42" fillId="0" borderId="58" xfId="3" applyFont="1" applyBorder="1" applyAlignment="1">
      <alignment vertical="center" shrinkToFit="1"/>
    </xf>
    <xf numFmtId="38" fontId="42" fillId="0" borderId="59" xfId="5" applyFont="1" applyBorder="1" applyAlignment="1">
      <alignment vertical="center" shrinkToFit="1"/>
    </xf>
    <xf numFmtId="38" fontId="60" fillId="10" borderId="1" xfId="3" applyFont="1" applyFill="1" applyBorder="1" applyAlignment="1">
      <alignment vertical="center" shrinkToFit="1"/>
    </xf>
    <xf numFmtId="38" fontId="13" fillId="17" borderId="60" xfId="3" quotePrefix="1" applyFont="1" applyFill="1" applyBorder="1" applyAlignment="1">
      <alignment vertical="center" shrinkToFit="1"/>
    </xf>
    <xf numFmtId="177" fontId="42" fillId="17" borderId="61" xfId="2" applyNumberFormat="1" applyFont="1" applyFill="1" applyBorder="1" applyAlignment="1">
      <alignment vertical="center" shrinkToFit="1"/>
    </xf>
    <xf numFmtId="38" fontId="42" fillId="17" borderId="62" xfId="5" applyFont="1" applyFill="1" applyBorder="1" applyAlignment="1">
      <alignment vertical="center" shrinkToFit="1"/>
    </xf>
    <xf numFmtId="38" fontId="42" fillId="17" borderId="48" xfId="3" applyFont="1" applyFill="1" applyBorder="1" applyAlignment="1">
      <alignment vertical="center" shrinkToFit="1"/>
    </xf>
    <xf numFmtId="38" fontId="42" fillId="17" borderId="0" xfId="3" applyFont="1" applyFill="1" applyAlignment="1">
      <alignment vertical="center" shrinkToFit="1"/>
    </xf>
    <xf numFmtId="38" fontId="42" fillId="17" borderId="0" xfId="3" applyFont="1" applyFill="1" applyBorder="1" applyAlignment="1">
      <alignment vertical="center" shrinkToFit="1"/>
    </xf>
    <xf numFmtId="38" fontId="53" fillId="10" borderId="0" xfId="3" applyFont="1" applyFill="1" applyAlignment="1">
      <alignment vertical="center" shrinkToFit="1"/>
    </xf>
    <xf numFmtId="38" fontId="42" fillId="9" borderId="19" xfId="3" applyFont="1" applyFill="1" applyBorder="1" applyAlignment="1">
      <alignment vertical="center" shrinkToFit="1"/>
    </xf>
    <xf numFmtId="38" fontId="42" fillId="9" borderId="37" xfId="3" applyFont="1" applyFill="1" applyBorder="1" applyAlignment="1">
      <alignment vertical="center" shrinkToFit="1"/>
    </xf>
    <xf numFmtId="177" fontId="42" fillId="9" borderId="63" xfId="2" applyNumberFormat="1" applyFont="1" applyFill="1" applyBorder="1" applyAlignment="1">
      <alignment vertical="center" shrinkToFit="1"/>
    </xf>
    <xf numFmtId="38" fontId="42" fillId="9" borderId="64" xfId="5" applyFont="1" applyFill="1" applyBorder="1" applyAlignment="1">
      <alignment vertical="center" shrinkToFit="1"/>
    </xf>
    <xf numFmtId="38" fontId="42" fillId="9" borderId="48" xfId="3" applyFont="1" applyFill="1" applyBorder="1" applyAlignment="1">
      <alignment vertical="center" shrinkToFit="1"/>
    </xf>
    <xf numFmtId="38" fontId="42" fillId="9" borderId="0" xfId="3" applyFont="1" applyFill="1" applyAlignment="1">
      <alignment vertical="center" shrinkToFit="1"/>
    </xf>
    <xf numFmtId="38" fontId="42" fillId="9" borderId="0" xfId="3" applyFont="1" applyFill="1" applyBorder="1" applyAlignment="1">
      <alignment vertical="center" shrinkToFit="1"/>
    </xf>
    <xf numFmtId="38" fontId="60" fillId="0" borderId="22" xfId="3" applyFont="1" applyBorder="1" applyAlignment="1" applyProtection="1">
      <alignment shrinkToFit="1"/>
      <protection locked="0"/>
    </xf>
    <xf numFmtId="38" fontId="42" fillId="0" borderId="15" xfId="3" applyFont="1" applyBorder="1" applyAlignment="1" applyProtection="1">
      <alignment vertical="center" shrinkToFit="1"/>
      <protection locked="0"/>
    </xf>
    <xf numFmtId="38" fontId="42" fillId="0" borderId="16" xfId="3" applyFont="1" applyBorder="1" applyAlignment="1">
      <alignment vertical="center" shrinkToFit="1"/>
    </xf>
    <xf numFmtId="177" fontId="42" fillId="0" borderId="14" xfId="2" applyNumberFormat="1" applyFont="1" applyBorder="1" applyAlignment="1">
      <alignment vertical="center" shrinkToFit="1"/>
    </xf>
    <xf numFmtId="38" fontId="42" fillId="0" borderId="17" xfId="5" applyFont="1" applyBorder="1" applyAlignment="1">
      <alignment vertical="center" shrinkToFit="1"/>
    </xf>
    <xf numFmtId="38" fontId="42" fillId="18" borderId="48" xfId="3" applyFont="1" applyFill="1" applyBorder="1" applyAlignment="1">
      <alignment vertical="center" shrinkToFit="1"/>
    </xf>
    <xf numFmtId="38" fontId="42" fillId="18" borderId="0" xfId="3" applyFont="1" applyFill="1" applyAlignment="1">
      <alignment vertical="center" shrinkToFit="1"/>
    </xf>
    <xf numFmtId="38" fontId="42" fillId="18" borderId="0" xfId="3" applyFont="1" applyFill="1" applyBorder="1" applyAlignment="1">
      <alignment vertical="center" shrinkToFit="1"/>
    </xf>
    <xf numFmtId="38" fontId="13" fillId="0" borderId="45" xfId="3" applyFont="1" applyBorder="1">
      <alignment vertical="center"/>
    </xf>
    <xf numFmtId="38" fontId="13" fillId="0" borderId="0" xfId="3" applyFont="1" applyAlignment="1">
      <alignment vertical="center" shrinkToFit="1"/>
    </xf>
    <xf numFmtId="38" fontId="13" fillId="0" borderId="0" xfId="3" applyFont="1" applyAlignment="1">
      <alignment horizontal="left" vertical="center"/>
    </xf>
    <xf numFmtId="38" fontId="60" fillId="0" borderId="65" xfId="3" applyFont="1" applyBorder="1" applyAlignment="1" applyProtection="1">
      <alignment shrinkToFit="1"/>
      <protection locked="0"/>
    </xf>
    <xf numFmtId="38" fontId="42" fillId="0" borderId="19" xfId="3" applyFont="1" applyBorder="1" applyAlignment="1" applyProtection="1">
      <alignment vertical="center" shrinkToFit="1"/>
    </xf>
    <xf numFmtId="38" fontId="42" fillId="0" borderId="37" xfId="3" applyFont="1" applyBorder="1" applyAlignment="1">
      <alignment vertical="center" shrinkToFit="1"/>
    </xf>
    <xf numFmtId="177" fontId="42" fillId="0" borderId="18" xfId="2" applyNumberFormat="1" applyFont="1" applyBorder="1" applyAlignment="1">
      <alignment vertical="center" shrinkToFit="1"/>
    </xf>
    <xf numFmtId="38" fontId="42" fillId="0" borderId="23" xfId="5" applyFont="1" applyBorder="1" applyAlignment="1">
      <alignment vertical="center" shrinkToFit="1"/>
    </xf>
    <xf numFmtId="38" fontId="42" fillId="0" borderId="66" xfId="3" applyFont="1" applyBorder="1" applyAlignment="1">
      <alignment vertical="center" shrinkToFit="1"/>
    </xf>
    <xf numFmtId="177" fontId="27" fillId="0" borderId="67" xfId="2" applyNumberFormat="1" applyFont="1" applyBorder="1" applyAlignment="1" applyProtection="1">
      <alignment horizontal="center" shrinkToFit="1"/>
      <protection locked="0"/>
    </xf>
    <xf numFmtId="177" fontId="13" fillId="0" borderId="68" xfId="4" applyNumberFormat="1" applyFont="1" applyBorder="1" applyAlignment="1">
      <alignment horizontal="right" vertical="center" shrinkToFit="1"/>
    </xf>
    <xf numFmtId="177" fontId="13" fillId="0" borderId="68" xfId="2" applyNumberFormat="1" applyFont="1" applyBorder="1" applyAlignment="1">
      <alignment vertical="center" shrinkToFit="1"/>
    </xf>
    <xf numFmtId="177" fontId="40" fillId="0" borderId="0" xfId="2" applyNumberFormat="1" applyFont="1" applyAlignment="1">
      <alignment horizontal="center" vertical="center" shrinkToFit="1"/>
    </xf>
    <xf numFmtId="38" fontId="53" fillId="19" borderId="49" xfId="3" applyFont="1" applyFill="1" applyBorder="1" applyAlignment="1">
      <alignment vertical="center" shrinkToFit="1"/>
    </xf>
    <xf numFmtId="38" fontId="53" fillId="19" borderId="6" xfId="3" applyFont="1" applyFill="1" applyBorder="1" applyAlignment="1">
      <alignment vertical="center" shrinkToFit="1"/>
    </xf>
    <xf numFmtId="38" fontId="60" fillId="0" borderId="21" xfId="3" applyFont="1" applyBorder="1" applyAlignment="1" applyProtection="1">
      <alignment shrinkToFit="1"/>
      <protection locked="0"/>
    </xf>
    <xf numFmtId="38" fontId="42" fillId="0" borderId="12" xfId="3" applyFont="1" applyBorder="1" applyAlignment="1" applyProtection="1">
      <alignment vertical="center" shrinkToFit="1"/>
    </xf>
    <xf numFmtId="38" fontId="42" fillId="0" borderId="31" xfId="3" applyFont="1" applyBorder="1" applyAlignment="1">
      <alignment vertical="center" shrinkToFit="1"/>
    </xf>
    <xf numFmtId="177" fontId="42" fillId="0" borderId="8" xfId="2" applyNumberFormat="1" applyFont="1" applyBorder="1" applyAlignment="1">
      <alignment vertical="center" shrinkToFit="1"/>
    </xf>
    <xf numFmtId="177" fontId="13" fillId="0" borderId="69" xfId="4" applyNumberFormat="1" applyFont="1" applyBorder="1" applyAlignment="1">
      <alignment horizontal="right" vertical="center" shrinkToFit="1"/>
    </xf>
    <xf numFmtId="177" fontId="13" fillId="0" borderId="70" xfId="2" applyNumberFormat="1" applyFont="1" applyBorder="1" applyAlignment="1">
      <alignment vertical="center" shrinkToFit="1"/>
    </xf>
    <xf numFmtId="38" fontId="53" fillId="19" borderId="48" xfId="3" applyFont="1" applyFill="1" applyBorder="1" applyAlignment="1">
      <alignment vertical="center" shrinkToFit="1"/>
    </xf>
    <xf numFmtId="38" fontId="53" fillId="19" borderId="11" xfId="3" applyFont="1" applyFill="1" applyBorder="1" applyAlignment="1">
      <alignment vertical="center" shrinkToFit="1"/>
    </xf>
    <xf numFmtId="177" fontId="13" fillId="0" borderId="69" xfId="2" applyNumberFormat="1" applyFont="1" applyBorder="1" applyAlignment="1">
      <alignment vertical="center" shrinkToFit="1"/>
    </xf>
    <xf numFmtId="38" fontId="60" fillId="0" borderId="71" xfId="3" applyFont="1" applyBorder="1" applyAlignment="1" applyProtection="1">
      <alignment shrinkToFit="1"/>
      <protection locked="0"/>
    </xf>
    <xf numFmtId="177" fontId="13" fillId="0" borderId="72" xfId="4" applyNumberFormat="1" applyFont="1" applyBorder="1" applyAlignment="1">
      <alignment horizontal="right" vertical="center" shrinkToFit="1"/>
    </xf>
    <xf numFmtId="177" fontId="13" fillId="0" borderId="72" xfId="2" applyNumberFormat="1" applyFont="1" applyBorder="1" applyAlignment="1">
      <alignment vertical="center" shrinkToFit="1"/>
    </xf>
    <xf numFmtId="38" fontId="53" fillId="19" borderId="73" xfId="3" applyFont="1" applyFill="1" applyBorder="1" applyAlignment="1">
      <alignment vertical="center" shrinkToFit="1"/>
    </xf>
    <xf numFmtId="38" fontId="53" fillId="19" borderId="74" xfId="3" applyFont="1" applyFill="1" applyBorder="1" applyAlignment="1">
      <alignment vertical="center" shrinkToFit="1"/>
    </xf>
    <xf numFmtId="38" fontId="43" fillId="10" borderId="24" xfId="3" applyFont="1" applyFill="1" applyBorder="1" applyAlignment="1">
      <alignment shrinkToFit="1"/>
    </xf>
    <xf numFmtId="38" fontId="13" fillId="17" borderId="75" xfId="3" quotePrefix="1" applyFont="1" applyFill="1" applyBorder="1" applyAlignment="1">
      <alignment vertical="center" shrinkToFit="1"/>
    </xf>
    <xf numFmtId="38" fontId="42" fillId="17" borderId="76" xfId="3" applyFont="1" applyFill="1" applyBorder="1" applyAlignment="1">
      <alignment vertical="center" shrinkToFit="1"/>
    </xf>
    <xf numFmtId="38" fontId="13" fillId="0" borderId="77" xfId="3" applyFont="1" applyBorder="1" applyAlignment="1">
      <alignment vertical="center" shrinkToFit="1"/>
    </xf>
    <xf numFmtId="9" fontId="13" fillId="0" borderId="77" xfId="4" applyFont="1" applyBorder="1" applyAlignment="1">
      <alignment horizontal="right" vertical="center" shrinkToFit="1"/>
    </xf>
    <xf numFmtId="38" fontId="53" fillId="18" borderId="0" xfId="3" applyFont="1" applyFill="1" applyAlignment="1">
      <alignment vertical="center" shrinkToFit="1"/>
    </xf>
    <xf numFmtId="38" fontId="43" fillId="0" borderId="11" xfId="3" applyFont="1" applyBorder="1" applyAlignment="1" applyProtection="1">
      <alignment shrinkToFit="1"/>
      <protection locked="0"/>
    </xf>
    <xf numFmtId="38" fontId="13" fillId="9" borderId="19" xfId="3" quotePrefix="1" applyFont="1" applyFill="1" applyBorder="1" applyAlignment="1" applyProtection="1">
      <alignment vertical="center" shrinkToFit="1"/>
      <protection locked="0"/>
    </xf>
    <xf numFmtId="38" fontId="13" fillId="9" borderId="78" xfId="3" quotePrefix="1" applyFont="1" applyFill="1" applyBorder="1" applyAlignment="1" applyProtection="1">
      <alignment vertical="center" shrinkToFit="1"/>
      <protection locked="0"/>
    </xf>
    <xf numFmtId="177" fontId="42" fillId="0" borderId="25" xfId="2" applyNumberFormat="1" applyFont="1" applyFill="1" applyBorder="1" applyAlignment="1">
      <alignment vertical="center" shrinkToFit="1"/>
    </xf>
    <xf numFmtId="38" fontId="42" fillId="0" borderId="10" xfId="5" applyFont="1" applyBorder="1" applyAlignment="1">
      <alignment vertical="center" shrinkToFit="1"/>
    </xf>
    <xf numFmtId="38" fontId="42" fillId="9" borderId="48" xfId="3" applyFont="1" applyFill="1" applyBorder="1" applyAlignment="1" applyProtection="1">
      <alignment vertical="center" shrinkToFit="1"/>
      <protection locked="0"/>
    </xf>
    <xf numFmtId="38" fontId="43" fillId="10" borderId="79" xfId="3" applyFont="1" applyFill="1" applyBorder="1" applyAlignment="1">
      <alignment vertical="center" shrinkToFit="1"/>
    </xf>
    <xf numFmtId="38" fontId="42" fillId="10" borderId="80" xfId="3" applyFont="1" applyFill="1" applyBorder="1" applyAlignment="1">
      <alignment vertical="center" shrinkToFit="1"/>
    </xf>
    <xf numFmtId="38" fontId="42" fillId="10" borderId="31" xfId="3" applyFont="1" applyFill="1" applyBorder="1" applyAlignment="1">
      <alignment vertical="center" shrinkToFit="1"/>
    </xf>
    <xf numFmtId="177" fontId="27" fillId="0" borderId="0" xfId="2" applyNumberFormat="1" applyFont="1" applyBorder="1" applyAlignment="1" applyProtection="1">
      <alignment horizontal="center" shrinkToFit="1"/>
    </xf>
    <xf numFmtId="38" fontId="13" fillId="0" borderId="0" xfId="3" applyFont="1" applyBorder="1" applyAlignment="1" applyProtection="1">
      <alignment horizontal="right" vertical="center" shrinkToFit="1"/>
    </xf>
    <xf numFmtId="177" fontId="13" fillId="0" borderId="0" xfId="2" applyNumberFormat="1" applyFont="1" applyBorder="1" applyAlignment="1" applyProtection="1">
      <alignment vertical="center" shrinkToFit="1"/>
    </xf>
    <xf numFmtId="38" fontId="53" fillId="0" borderId="0" xfId="3" applyFont="1" applyFill="1" applyAlignment="1">
      <alignment vertical="center" shrinkToFit="1"/>
    </xf>
    <xf numFmtId="38" fontId="43" fillId="10" borderId="50" xfId="3" applyFont="1" applyFill="1" applyBorder="1" applyAlignment="1">
      <alignment vertical="center" shrinkToFit="1"/>
    </xf>
    <xf numFmtId="38" fontId="27" fillId="0" borderId="1" xfId="5" applyFont="1" applyBorder="1" applyAlignment="1" applyProtection="1">
      <alignment horizontal="center" shrinkToFit="1"/>
    </xf>
    <xf numFmtId="177" fontId="22" fillId="0" borderId="0" xfId="2" applyNumberFormat="1" applyFont="1" applyBorder="1" applyAlignment="1" applyProtection="1">
      <alignment horizontal="center" shrinkToFit="1"/>
    </xf>
    <xf numFmtId="38" fontId="43" fillId="10" borderId="81" xfId="3" applyFont="1" applyFill="1" applyBorder="1" applyAlignment="1">
      <alignment vertical="center" shrinkToFit="1"/>
    </xf>
    <xf numFmtId="177" fontId="42" fillId="0" borderId="8" xfId="4" applyNumberFormat="1" applyFont="1" applyBorder="1" applyAlignment="1" applyProtection="1">
      <alignment vertical="center" shrinkToFit="1"/>
    </xf>
    <xf numFmtId="177" fontId="42" fillId="0" borderId="13" xfId="5" applyNumberFormat="1" applyFont="1" applyBorder="1" applyAlignment="1" applyProtection="1">
      <alignment vertical="center" shrinkToFit="1"/>
    </xf>
    <xf numFmtId="177" fontId="40" fillId="0" borderId="1" xfId="4" applyNumberFormat="1" applyFont="1" applyBorder="1" applyAlignment="1">
      <alignment vertical="center" shrinkToFit="1"/>
    </xf>
    <xf numFmtId="38" fontId="13" fillId="0" borderId="0" xfId="3" applyFont="1" applyBorder="1" applyAlignment="1">
      <alignment vertical="center"/>
    </xf>
    <xf numFmtId="177" fontId="13" fillId="0" borderId="0" xfId="2" applyNumberFormat="1" applyFont="1" applyBorder="1" applyAlignment="1">
      <alignment vertical="center" shrinkToFit="1"/>
    </xf>
    <xf numFmtId="38" fontId="60" fillId="0" borderId="82" xfId="3" applyFont="1" applyBorder="1" applyAlignment="1">
      <alignment vertical="center" shrinkToFit="1"/>
    </xf>
    <xf numFmtId="38" fontId="42" fillId="9" borderId="78" xfId="3" applyFont="1" applyFill="1" applyBorder="1" applyAlignment="1">
      <alignment vertical="center" shrinkToFit="1"/>
    </xf>
    <xf numFmtId="38" fontId="42" fillId="9" borderId="23" xfId="3" applyFont="1" applyFill="1" applyBorder="1" applyAlignment="1">
      <alignment vertical="center" shrinkToFit="1"/>
    </xf>
    <xf numFmtId="177" fontId="42" fillId="9" borderId="8" xfId="2" applyNumberFormat="1" applyFont="1" applyFill="1" applyBorder="1" applyAlignment="1">
      <alignment vertical="center" shrinkToFit="1"/>
    </xf>
    <xf numFmtId="177" fontId="61" fillId="9" borderId="48" xfId="2" applyNumberFormat="1" applyFont="1" applyFill="1" applyBorder="1" applyAlignment="1" applyProtection="1">
      <alignment horizontal="center" vertical="center" shrinkToFit="1"/>
      <protection locked="0"/>
    </xf>
    <xf numFmtId="38" fontId="41" fillId="0" borderId="0" xfId="3" applyFont="1" applyBorder="1" applyAlignment="1">
      <alignment horizontal="center" vertical="center" shrinkToFit="1"/>
    </xf>
    <xf numFmtId="38" fontId="42" fillId="0" borderId="80" xfId="3" applyFont="1" applyBorder="1" applyAlignment="1" applyProtection="1">
      <alignment vertical="center" shrinkToFit="1"/>
      <protection locked="0"/>
    </xf>
    <xf numFmtId="177" fontId="61" fillId="0" borderId="48" xfId="2" applyNumberFormat="1" applyFont="1" applyBorder="1" applyAlignment="1" applyProtection="1">
      <alignment horizontal="center" vertical="center" shrinkToFit="1"/>
      <protection locked="0"/>
    </xf>
    <xf numFmtId="38" fontId="13" fillId="0" borderId="0" xfId="3" applyFont="1" applyFill="1" applyBorder="1" applyAlignment="1" applyProtection="1">
      <alignment vertical="center" shrinkToFit="1"/>
    </xf>
    <xf numFmtId="38" fontId="13" fillId="0" borderId="0" xfId="3" applyFont="1">
      <alignment vertical="center"/>
    </xf>
    <xf numFmtId="38" fontId="13" fillId="0" borderId="1" xfId="3" applyFont="1" applyFill="1" applyBorder="1" applyAlignment="1" applyProtection="1">
      <alignment vertical="center" shrinkToFit="1"/>
    </xf>
    <xf numFmtId="38" fontId="13" fillId="0" borderId="0" xfId="3" applyFont="1" applyFill="1" applyBorder="1" applyAlignment="1">
      <alignment vertical="center" shrinkToFit="1"/>
    </xf>
    <xf numFmtId="38" fontId="53" fillId="0" borderId="0" xfId="3" applyFont="1" applyFill="1" applyBorder="1" applyAlignment="1">
      <alignment vertical="center" shrinkToFit="1"/>
    </xf>
    <xf numFmtId="38" fontId="13" fillId="0" borderId="0" xfId="3" applyFont="1" applyFill="1" applyBorder="1" applyAlignment="1">
      <alignment vertical="center"/>
    </xf>
    <xf numFmtId="38" fontId="13" fillId="0" borderId="83" xfId="3" applyFont="1" applyBorder="1" applyAlignment="1">
      <alignment vertical="center" shrinkToFit="1"/>
    </xf>
    <xf numFmtId="38" fontId="13" fillId="0" borderId="13" xfId="3" applyFont="1" applyBorder="1" applyAlignment="1">
      <alignment vertical="center" shrinkToFit="1"/>
    </xf>
    <xf numFmtId="38" fontId="13" fillId="0" borderId="0" xfId="3" applyFont="1" applyAlignment="1">
      <alignment vertical="center"/>
    </xf>
    <xf numFmtId="38" fontId="13" fillId="0" borderId="84" xfId="3" applyFont="1" applyBorder="1" applyAlignment="1">
      <alignment vertical="center" shrinkToFit="1"/>
    </xf>
    <xf numFmtId="38" fontId="13" fillId="0" borderId="13" xfId="3" applyFont="1" applyBorder="1" applyAlignment="1" applyProtection="1">
      <alignment vertical="center" shrinkToFit="1"/>
      <protection locked="0"/>
    </xf>
    <xf numFmtId="38" fontId="13" fillId="0" borderId="85" xfId="3" applyFont="1" applyBorder="1" applyAlignment="1">
      <alignment vertical="center" shrinkToFit="1"/>
    </xf>
    <xf numFmtId="177" fontId="13" fillId="0" borderId="17" xfId="2" applyNumberFormat="1" applyFont="1" applyBorder="1" applyAlignment="1" applyProtection="1">
      <alignment vertical="center" shrinkToFit="1"/>
      <protection locked="0"/>
    </xf>
    <xf numFmtId="3" fontId="62" fillId="0" borderId="0" xfId="1" applyNumberFormat="1" applyFont="1" applyAlignment="1">
      <alignment vertical="center" wrapText="1"/>
    </xf>
    <xf numFmtId="38" fontId="42" fillId="0" borderId="33" xfId="3" applyFont="1" applyBorder="1" applyAlignment="1" applyProtection="1">
      <alignment vertical="center" shrinkToFit="1"/>
      <protection locked="0"/>
    </xf>
    <xf numFmtId="38" fontId="42" fillId="0" borderId="86" xfId="3" applyFont="1" applyBorder="1" applyAlignment="1" applyProtection="1">
      <alignment vertical="center" shrinkToFit="1"/>
      <protection locked="0"/>
    </xf>
    <xf numFmtId="38" fontId="42" fillId="0" borderId="30" xfId="3" applyFont="1" applyBorder="1" applyAlignment="1">
      <alignment vertical="center" shrinkToFit="1"/>
    </xf>
    <xf numFmtId="177" fontId="42" fillId="0" borderId="32" xfId="2" applyNumberFormat="1" applyFont="1" applyBorder="1" applyAlignment="1">
      <alignment vertical="center" shrinkToFit="1"/>
    </xf>
    <xf numFmtId="38" fontId="42" fillId="0" borderId="30" xfId="5" applyFont="1" applyBorder="1" applyAlignment="1">
      <alignment vertical="center" shrinkToFit="1"/>
    </xf>
    <xf numFmtId="38" fontId="13" fillId="0" borderId="87" xfId="3" applyFont="1" applyBorder="1" applyAlignment="1">
      <alignment vertical="center" shrinkToFit="1"/>
    </xf>
    <xf numFmtId="38" fontId="63" fillId="0" borderId="88" xfId="3" applyFont="1" applyBorder="1" applyAlignment="1">
      <alignment vertical="center" shrinkToFit="1"/>
    </xf>
    <xf numFmtId="177" fontId="13" fillId="0" borderId="11" xfId="4" applyNumberFormat="1" applyFont="1" applyBorder="1" applyAlignment="1">
      <alignment horizontal="center" vertical="center" shrinkToFit="1"/>
    </xf>
    <xf numFmtId="38" fontId="53" fillId="19" borderId="24" xfId="3" applyFont="1" applyFill="1" applyBorder="1" applyAlignment="1">
      <alignment vertical="center" shrinkToFit="1"/>
    </xf>
    <xf numFmtId="38" fontId="60" fillId="10" borderId="24" xfId="3" applyFont="1" applyFill="1" applyBorder="1" applyAlignment="1">
      <alignment shrinkToFit="1"/>
    </xf>
    <xf numFmtId="38" fontId="42" fillId="17" borderId="88" xfId="3" quotePrefix="1" applyFont="1" applyFill="1" applyBorder="1" applyAlignment="1">
      <alignment vertical="center" shrinkToFit="1"/>
    </xf>
    <xf numFmtId="177" fontId="42" fillId="17" borderId="61" xfId="2" quotePrefix="1" applyNumberFormat="1" applyFont="1" applyFill="1" applyBorder="1" applyAlignment="1">
      <alignment shrinkToFit="1"/>
    </xf>
    <xf numFmtId="38" fontId="13" fillId="17" borderId="62" xfId="5" quotePrefix="1" applyFont="1" applyFill="1" applyBorder="1" applyAlignment="1">
      <alignment shrinkToFit="1"/>
    </xf>
    <xf numFmtId="177" fontId="61" fillId="17" borderId="48" xfId="2" applyNumberFormat="1" applyFont="1" applyFill="1" applyBorder="1" applyAlignment="1" applyProtection="1">
      <alignment horizontal="center" vertical="center" shrinkToFit="1"/>
      <protection locked="0"/>
    </xf>
    <xf numFmtId="38" fontId="42" fillId="17" borderId="0" xfId="3" quotePrefix="1" applyFont="1" applyFill="1" applyBorder="1" applyAlignment="1">
      <alignment shrinkToFit="1"/>
    </xf>
    <xf numFmtId="3" fontId="13" fillId="0" borderId="0" xfId="1" applyNumberFormat="1" applyFont="1" applyAlignment="1">
      <alignment vertical="center" wrapText="1"/>
    </xf>
    <xf numFmtId="3" fontId="62" fillId="0" borderId="0" xfId="1" applyNumberFormat="1" applyFont="1" applyAlignment="1">
      <alignment horizontal="center" vertical="center" wrapText="1"/>
    </xf>
    <xf numFmtId="38" fontId="43" fillId="0" borderId="50" xfId="3" applyFont="1" applyBorder="1" applyAlignment="1">
      <alignment shrinkToFit="1"/>
    </xf>
    <xf numFmtId="38" fontId="13" fillId="11" borderId="80" xfId="3" applyFont="1" applyFill="1" applyBorder="1" applyAlignment="1">
      <alignment shrinkToFit="1"/>
    </xf>
    <xf numFmtId="38" fontId="42" fillId="11" borderId="12" xfId="5" applyFont="1" applyFill="1" applyBorder="1" applyAlignment="1">
      <alignment vertical="center" shrinkToFit="1"/>
    </xf>
    <xf numFmtId="177" fontId="42" fillId="11" borderId="89" xfId="2" applyNumberFormat="1" applyFont="1" applyFill="1" applyBorder="1" applyAlignment="1" applyProtection="1">
      <alignment vertical="center" shrinkToFit="1"/>
    </xf>
    <xf numFmtId="38" fontId="42" fillId="11" borderId="64" xfId="5" applyFont="1" applyFill="1" applyBorder="1" applyAlignment="1" applyProtection="1">
      <alignment vertical="center" shrinkToFit="1"/>
    </xf>
    <xf numFmtId="0" fontId="62" fillId="0" borderId="0" xfId="1" applyFont="1" applyAlignment="1">
      <alignment vertical="center" wrapText="1"/>
    </xf>
    <xf numFmtId="38" fontId="60" fillId="0" borderId="50" xfId="3" applyFont="1" applyBorder="1" applyAlignment="1" applyProtection="1">
      <alignment shrinkToFit="1"/>
      <protection locked="0"/>
    </xf>
    <xf numFmtId="0" fontId="13" fillId="0" borderId="0" xfId="1" applyFont="1" applyAlignment="1">
      <alignment vertical="center" wrapText="1"/>
    </xf>
    <xf numFmtId="177" fontId="16" fillId="0" borderId="48" xfId="2" applyNumberFormat="1" applyFont="1" applyBorder="1" applyAlignment="1" applyProtection="1">
      <alignment vertical="center" shrinkToFit="1"/>
      <protection locked="0"/>
    </xf>
    <xf numFmtId="38" fontId="60" fillId="0" borderId="50" xfId="3" applyFont="1" applyBorder="1" applyAlignment="1">
      <alignment shrinkToFit="1"/>
    </xf>
    <xf numFmtId="177" fontId="16" fillId="0" borderId="48" xfId="2" applyNumberFormat="1" applyFont="1" applyBorder="1" applyAlignment="1">
      <alignment vertical="center" shrinkToFit="1"/>
    </xf>
    <xf numFmtId="38" fontId="27" fillId="20" borderId="50" xfId="3" applyFont="1" applyFill="1" applyBorder="1" applyAlignment="1">
      <alignment shrinkToFit="1"/>
    </xf>
    <xf numFmtId="177" fontId="42" fillId="17" borderId="87" xfId="2" quotePrefix="1" applyNumberFormat="1" applyFont="1" applyFill="1" applyBorder="1" applyAlignment="1">
      <alignment shrinkToFit="1"/>
    </xf>
    <xf numFmtId="38" fontId="13" fillId="17" borderId="88" xfId="5" quotePrefix="1" applyFont="1" applyFill="1" applyBorder="1" applyAlignment="1">
      <alignment shrinkToFit="1"/>
    </xf>
    <xf numFmtId="177" fontId="16" fillId="17" borderId="48" xfId="2" applyNumberFormat="1" applyFont="1" applyFill="1" applyBorder="1" applyAlignment="1">
      <alignment vertical="center" shrinkToFit="1"/>
    </xf>
    <xf numFmtId="38" fontId="36" fillId="20" borderId="50" xfId="3" applyFont="1" applyFill="1" applyBorder="1" applyAlignment="1">
      <alignment vertical="center" shrinkToFit="1"/>
    </xf>
    <xf numFmtId="38" fontId="42" fillId="17" borderId="60" xfId="3" applyFont="1" applyFill="1" applyBorder="1" applyAlignment="1">
      <alignment vertical="center" shrinkToFit="1"/>
    </xf>
    <xf numFmtId="38" fontId="42" fillId="17" borderId="75" xfId="3" applyFont="1" applyFill="1" applyBorder="1" applyAlignment="1">
      <alignment vertical="center" shrinkToFit="1"/>
    </xf>
    <xf numFmtId="38" fontId="42" fillId="17" borderId="88" xfId="3" applyFont="1" applyFill="1" applyBorder="1" applyAlignment="1">
      <alignment vertical="center" shrinkToFit="1"/>
    </xf>
    <xf numFmtId="177" fontId="42" fillId="17" borderId="87" xfId="2" applyNumberFormat="1" applyFont="1" applyFill="1" applyBorder="1" applyAlignment="1">
      <alignment vertical="center" shrinkToFit="1"/>
    </xf>
    <xf numFmtId="38" fontId="42" fillId="17" borderId="88" xfId="5" applyFont="1" applyFill="1" applyBorder="1" applyAlignment="1">
      <alignment vertical="center" shrinkToFit="1"/>
    </xf>
    <xf numFmtId="177" fontId="16" fillId="17" borderId="73" xfId="2" applyNumberFormat="1" applyFont="1" applyFill="1" applyBorder="1" applyAlignment="1">
      <alignment vertical="center" shrinkToFit="1"/>
    </xf>
    <xf numFmtId="38" fontId="42" fillId="17" borderId="2" xfId="3" applyFont="1" applyFill="1" applyBorder="1" applyAlignment="1">
      <alignment vertical="center" shrinkToFit="1"/>
    </xf>
    <xf numFmtId="38" fontId="36" fillId="0" borderId="50" xfId="3" applyFont="1" applyBorder="1" applyAlignment="1">
      <alignment vertical="center" shrinkToFit="1"/>
    </xf>
    <xf numFmtId="177" fontId="42" fillId="9" borderId="18" xfId="2" applyNumberFormat="1" applyFont="1" applyFill="1" applyBorder="1" applyAlignment="1">
      <alignment vertical="center" shrinkToFit="1"/>
    </xf>
    <xf numFmtId="38" fontId="42" fillId="9" borderId="23" xfId="5" applyFont="1" applyFill="1" applyBorder="1" applyAlignment="1">
      <alignment vertical="center" shrinkToFit="1"/>
    </xf>
    <xf numFmtId="38" fontId="36" fillId="0" borderId="50" xfId="3" applyFont="1" applyBorder="1" applyAlignment="1" applyProtection="1">
      <alignment vertical="center" shrinkToFit="1"/>
      <protection locked="0"/>
    </xf>
    <xf numFmtId="38" fontId="27" fillId="0" borderId="50" xfId="3" applyFont="1" applyBorder="1" applyAlignment="1">
      <alignment shrinkToFit="1"/>
    </xf>
    <xf numFmtId="38" fontId="13" fillId="9" borderId="19" xfId="3" applyFont="1" applyFill="1" applyBorder="1" applyAlignment="1">
      <alignment vertical="center" shrinkToFit="1"/>
    </xf>
    <xf numFmtId="38" fontId="13" fillId="9" borderId="78" xfId="3" applyFont="1" applyFill="1" applyBorder="1" applyAlignment="1">
      <alignment vertical="center" shrinkToFit="1"/>
    </xf>
    <xf numFmtId="38" fontId="27" fillId="0" borderId="50" xfId="3" applyFont="1" applyBorder="1" applyAlignment="1" applyProtection="1">
      <alignment shrinkToFit="1"/>
      <protection locked="0"/>
    </xf>
    <xf numFmtId="38" fontId="42" fillId="17" borderId="24" xfId="3" applyFont="1" applyFill="1" applyBorder="1" applyAlignment="1">
      <alignment vertical="center" shrinkToFit="1"/>
    </xf>
    <xf numFmtId="38" fontId="42" fillId="17" borderId="6" xfId="3" applyFont="1" applyFill="1" applyBorder="1" applyAlignment="1">
      <alignment vertical="center" shrinkToFit="1"/>
    </xf>
    <xf numFmtId="38" fontId="53" fillId="21" borderId="0" xfId="3" applyFont="1" applyFill="1" applyAlignment="1">
      <alignment vertical="center" shrinkToFit="1"/>
    </xf>
    <xf numFmtId="177" fontId="42" fillId="17" borderId="34" xfId="2" applyNumberFormat="1" applyFont="1" applyFill="1" applyBorder="1" applyAlignment="1">
      <alignment vertical="center" shrinkToFit="1"/>
    </xf>
    <xf numFmtId="38" fontId="42" fillId="17" borderId="36" xfId="5" applyFont="1" applyFill="1" applyBorder="1" applyAlignment="1">
      <alignment vertical="center" shrinkToFit="1"/>
    </xf>
    <xf numFmtId="38" fontId="41" fillId="6" borderId="24" xfId="3" applyFont="1" applyFill="1" applyBorder="1" applyAlignment="1">
      <alignment horizontal="center" vertical="center" shrinkToFit="1"/>
    </xf>
    <xf numFmtId="38" fontId="41" fillId="6" borderId="60" xfId="3" applyFont="1" applyFill="1" applyBorder="1" applyAlignment="1">
      <alignment vertical="center" shrinkToFit="1"/>
    </xf>
    <xf numFmtId="38" fontId="41" fillId="6" borderId="4" xfId="3" applyFont="1" applyFill="1" applyBorder="1" applyAlignment="1">
      <alignment vertical="center" shrinkToFit="1"/>
    </xf>
    <xf numFmtId="38" fontId="57" fillId="6" borderId="5" xfId="3" applyFont="1" applyFill="1" applyBorder="1" applyAlignment="1">
      <alignment vertical="center" shrinkToFit="1"/>
    </xf>
    <xf numFmtId="38" fontId="45" fillId="0" borderId="11" xfId="3" applyFont="1" applyBorder="1" applyAlignment="1">
      <alignment vertical="center" shrinkToFit="1"/>
    </xf>
    <xf numFmtId="38" fontId="42" fillId="0" borderId="0" xfId="3" applyFont="1" applyFill="1" applyBorder="1" applyAlignment="1">
      <alignment vertical="center" shrinkToFit="1"/>
    </xf>
    <xf numFmtId="38" fontId="42" fillId="0" borderId="0" xfId="3" applyFont="1" applyFill="1" applyBorder="1" applyAlignment="1" applyProtection="1">
      <alignment vertical="center" shrinkToFit="1"/>
      <protection locked="0"/>
    </xf>
    <xf numFmtId="38" fontId="43" fillId="10" borderId="24" xfId="3" applyFont="1" applyFill="1" applyBorder="1" applyAlignment="1">
      <alignment vertical="center" shrinkToFit="1"/>
    </xf>
    <xf numFmtId="38" fontId="43" fillId="10" borderId="60" xfId="3" applyFont="1" applyFill="1" applyBorder="1" applyAlignment="1">
      <alignment vertical="center" shrinkToFit="1"/>
    </xf>
    <xf numFmtId="38" fontId="43" fillId="10" borderId="75" xfId="3" applyFont="1" applyFill="1" applyBorder="1" applyAlignment="1">
      <alignment vertical="center" shrinkToFit="1"/>
    </xf>
    <xf numFmtId="38" fontId="42" fillId="10" borderId="88" xfId="3" applyFont="1" applyFill="1" applyBorder="1" applyAlignment="1">
      <alignment vertical="center" shrinkToFit="1"/>
    </xf>
    <xf numFmtId="38" fontId="45" fillId="0" borderId="11" xfId="3" applyFont="1" applyBorder="1" applyAlignment="1">
      <alignment horizontal="right" vertical="center" shrinkToFit="1"/>
    </xf>
    <xf numFmtId="38" fontId="43" fillId="0" borderId="82" xfId="3" applyFont="1" applyBorder="1" applyAlignment="1">
      <alignment horizontal="left" vertical="center" shrinkToFit="1"/>
    </xf>
    <xf numFmtId="38" fontId="43" fillId="0" borderId="19" xfId="3" applyFont="1" applyBorder="1" applyAlignment="1">
      <alignment vertical="center" shrinkToFit="1"/>
    </xf>
    <xf numFmtId="38" fontId="43" fillId="0" borderId="78" xfId="3" applyFont="1" applyBorder="1" applyAlignment="1">
      <alignment vertical="center" shrinkToFit="1"/>
    </xf>
    <xf numFmtId="38" fontId="43" fillId="0" borderId="23" xfId="3" applyFont="1" applyBorder="1" applyAlignment="1">
      <alignment vertical="center" shrinkToFit="1"/>
    </xf>
    <xf numFmtId="38" fontId="43" fillId="0" borderId="50" xfId="3" applyFont="1" applyBorder="1" applyAlignment="1">
      <alignment vertical="center" shrinkToFit="1"/>
    </xf>
    <xf numFmtId="38" fontId="43" fillId="0" borderId="12" xfId="3" applyFont="1" applyBorder="1" applyAlignment="1" applyProtection="1">
      <alignment vertical="center" shrinkToFit="1"/>
      <protection locked="0"/>
    </xf>
    <xf numFmtId="38" fontId="43" fillId="0" borderId="80" xfId="3" applyFont="1" applyBorder="1" applyAlignment="1" applyProtection="1">
      <alignment vertical="center" shrinkToFit="1"/>
      <protection locked="0"/>
    </xf>
    <xf numFmtId="38" fontId="43" fillId="0" borderId="50" xfId="3" applyFont="1" applyBorder="1" applyAlignment="1">
      <alignment horizontal="left" vertical="center" shrinkToFit="1"/>
    </xf>
    <xf numFmtId="38" fontId="43" fillId="10" borderId="88" xfId="3" applyFont="1" applyFill="1" applyBorder="1" applyAlignment="1">
      <alignment vertical="center" shrinkToFit="1"/>
    </xf>
    <xf numFmtId="177" fontId="42" fillId="0" borderId="11" xfId="2" applyNumberFormat="1" applyFont="1" applyBorder="1" applyAlignment="1">
      <alignment vertical="center" shrinkToFit="1"/>
    </xf>
    <xf numFmtId="38" fontId="43" fillId="0" borderId="82" xfId="3" applyFont="1" applyBorder="1" applyAlignment="1">
      <alignment vertical="center" shrinkToFit="1"/>
    </xf>
    <xf numFmtId="38" fontId="43" fillId="0" borderId="19" xfId="3" applyFont="1" applyBorder="1" applyAlignment="1" applyProtection="1">
      <alignment vertical="center" shrinkToFit="1"/>
      <protection locked="0"/>
    </xf>
    <xf numFmtId="38" fontId="43" fillId="0" borderId="78" xfId="3" applyFont="1" applyBorder="1" applyAlignment="1" applyProtection="1">
      <alignment vertical="center" shrinkToFit="1"/>
      <protection locked="0"/>
    </xf>
    <xf numFmtId="38" fontId="42" fillId="0" borderId="23" xfId="3" applyFont="1" applyBorder="1" applyAlignment="1">
      <alignment vertical="center" shrinkToFit="1"/>
    </xf>
    <xf numFmtId="38" fontId="43" fillId="0" borderId="56" xfId="3" applyFont="1" applyBorder="1" applyAlignment="1">
      <alignment vertical="center" shrinkToFit="1"/>
    </xf>
    <xf numFmtId="38" fontId="43" fillId="0" borderId="33" xfId="3" applyFont="1" applyBorder="1" applyAlignment="1" applyProtection="1">
      <alignment vertical="center" shrinkToFit="1"/>
      <protection locked="0"/>
    </xf>
    <xf numFmtId="38" fontId="43" fillId="0" borderId="86" xfId="3" applyFont="1" applyBorder="1" applyAlignment="1" applyProtection="1">
      <alignment vertical="center" shrinkToFit="1"/>
      <protection locked="0"/>
    </xf>
    <xf numFmtId="38" fontId="43" fillId="10" borderId="24" xfId="3" applyFont="1" applyFill="1" applyBorder="1" applyAlignment="1">
      <alignment horizontal="left" vertical="center" shrinkToFit="1"/>
    </xf>
    <xf numFmtId="38" fontId="43" fillId="0" borderId="12" xfId="3" applyFont="1" applyBorder="1" applyAlignment="1" applyProtection="1">
      <alignment horizontal="right" vertical="center" shrinkToFit="1"/>
      <protection locked="0"/>
    </xf>
    <xf numFmtId="38" fontId="43" fillId="0" borderId="80" xfId="3" applyFont="1" applyBorder="1" applyAlignment="1" applyProtection="1">
      <alignment horizontal="right" vertical="center" shrinkToFit="1"/>
      <protection locked="0"/>
    </xf>
    <xf numFmtId="38" fontId="43" fillId="0" borderId="12" xfId="3" applyFont="1" applyBorder="1" applyAlignment="1">
      <alignment vertical="center" shrinkToFit="1"/>
    </xf>
    <xf numFmtId="177" fontId="42" fillId="0" borderId="11" xfId="2" applyNumberFormat="1" applyFont="1" applyBorder="1">
      <alignment vertical="center"/>
    </xf>
    <xf numFmtId="177" fontId="42" fillId="0" borderId="0" xfId="4" applyNumberFormat="1" applyFont="1" applyAlignment="1">
      <alignment vertical="center" shrinkToFit="1"/>
    </xf>
    <xf numFmtId="38" fontId="43" fillId="10" borderId="87" xfId="3" applyFont="1" applyFill="1" applyBorder="1" applyAlignment="1">
      <alignment horizontal="left" vertical="center" shrinkToFit="1"/>
    </xf>
    <xf numFmtId="38" fontId="43" fillId="10" borderId="90" xfId="3" applyFont="1" applyFill="1" applyBorder="1" applyAlignment="1">
      <alignment vertical="center" shrinkToFit="1"/>
    </xf>
    <xf numFmtId="38" fontId="43" fillId="10" borderId="87" xfId="3" applyFont="1" applyFill="1" applyBorder="1" applyAlignment="1">
      <alignment vertical="center" shrinkToFit="1"/>
    </xf>
    <xf numFmtId="38" fontId="42" fillId="0" borderId="3" xfId="3" applyFont="1" applyBorder="1" applyAlignment="1">
      <alignment horizontal="right" vertical="center" shrinkToFit="1"/>
    </xf>
    <xf numFmtId="38" fontId="42" fillId="0" borderId="0" xfId="3" applyFont="1" applyAlignment="1">
      <alignment horizontal="right" vertical="center" shrinkToFit="1"/>
    </xf>
    <xf numFmtId="38" fontId="42" fillId="0" borderId="73" xfId="3" applyFont="1" applyBorder="1" applyAlignment="1">
      <alignment vertical="center" shrinkToFit="1"/>
    </xf>
    <xf numFmtId="38" fontId="43" fillId="19" borderId="91" xfId="3" applyFont="1" applyFill="1" applyBorder="1" applyAlignment="1">
      <alignment vertical="center" shrinkToFit="1"/>
    </xf>
    <xf numFmtId="38" fontId="43" fillId="19" borderId="60" xfId="3" applyFont="1" applyFill="1" applyBorder="1" applyAlignment="1">
      <alignment vertical="center" shrinkToFit="1"/>
    </xf>
    <xf numFmtId="38" fontId="43" fillId="19" borderId="92" xfId="3" applyFont="1" applyFill="1" applyBorder="1" applyAlignment="1">
      <alignment vertical="center" shrinkToFit="1"/>
    </xf>
    <xf numFmtId="38" fontId="42" fillId="19" borderId="93" xfId="3" applyFont="1" applyFill="1" applyBorder="1" applyAlignment="1">
      <alignment vertical="center" shrinkToFit="1"/>
    </xf>
    <xf numFmtId="38" fontId="42" fillId="0" borderId="94" xfId="3" applyFont="1" applyBorder="1" applyAlignment="1">
      <alignment vertical="center" shrinkToFit="1"/>
    </xf>
    <xf numFmtId="38" fontId="37" fillId="22" borderId="77" xfId="3" applyFont="1" applyFill="1" applyBorder="1" applyAlignment="1" applyProtection="1">
      <alignment vertical="center" shrinkToFit="1"/>
      <protection locked="0"/>
    </xf>
    <xf numFmtId="38" fontId="64" fillId="0" borderId="0" xfId="3" applyFont="1" applyAlignment="1">
      <alignment horizontal="left" vertical="center"/>
    </xf>
    <xf numFmtId="38" fontId="64" fillId="0" borderId="0" xfId="3" applyFont="1" applyAlignment="1">
      <alignment horizontal="left" vertical="center" shrinkToFit="1"/>
    </xf>
    <xf numFmtId="38" fontId="43" fillId="0" borderId="0" xfId="3" applyFont="1" applyAlignment="1">
      <alignment vertical="center" shrinkToFit="1"/>
    </xf>
    <xf numFmtId="38" fontId="64" fillId="0" borderId="0" xfId="3" applyFont="1" applyAlignment="1">
      <alignment horizontal="right" vertical="center" shrinkToFit="1"/>
    </xf>
    <xf numFmtId="38" fontId="64" fillId="0" borderId="66" xfId="3" applyFont="1" applyBorder="1" applyAlignment="1">
      <alignment horizontal="right" vertical="center" shrinkToFit="1"/>
    </xf>
    <xf numFmtId="38" fontId="64" fillId="19" borderId="77" xfId="3" applyFont="1" applyFill="1" applyBorder="1" applyAlignment="1">
      <alignment vertical="center" shrinkToFit="1"/>
    </xf>
    <xf numFmtId="38" fontId="45" fillId="0" borderId="95" xfId="3" applyFont="1" applyBorder="1">
      <alignment vertical="center"/>
    </xf>
    <xf numFmtId="38" fontId="45" fillId="0" borderId="0" xfId="3" applyFont="1">
      <alignment vertical="center"/>
    </xf>
    <xf numFmtId="38" fontId="45" fillId="0" borderId="2" xfId="3" applyFont="1" applyBorder="1">
      <alignment vertical="center"/>
    </xf>
    <xf numFmtId="38" fontId="42" fillId="0" borderId="2" xfId="3" applyFont="1" applyFill="1" applyBorder="1" applyAlignment="1" applyProtection="1">
      <alignment vertical="center" shrinkToFit="1"/>
    </xf>
    <xf numFmtId="38" fontId="42" fillId="0" borderId="0" xfId="3" applyFont="1" applyFill="1" applyBorder="1" applyProtection="1">
      <alignment vertical="center"/>
    </xf>
    <xf numFmtId="38" fontId="42" fillId="0" borderId="0" xfId="3" applyFont="1" applyFill="1" applyBorder="1" applyAlignment="1" applyProtection="1">
      <alignment vertical="center" shrinkToFit="1"/>
    </xf>
    <xf numFmtId="177" fontId="42" fillId="0" borderId="0" xfId="2" applyNumberFormat="1" applyFont="1" applyFill="1" applyBorder="1" applyAlignment="1" applyProtection="1">
      <alignment vertical="center" shrinkToFit="1"/>
    </xf>
    <xf numFmtId="0" fontId="41" fillId="6" borderId="0" xfId="8" applyFont="1" applyFill="1" applyAlignment="1">
      <alignment horizontal="left" shrinkToFit="1"/>
    </xf>
    <xf numFmtId="38" fontId="50" fillId="6" borderId="0" xfId="3" applyFont="1" applyFill="1" applyAlignment="1">
      <alignment horizontal="left" shrinkToFit="1"/>
    </xf>
    <xf numFmtId="0" fontId="42" fillId="0" borderId="0" xfId="8" applyFont="1" applyAlignment="1">
      <alignment horizontal="left"/>
    </xf>
    <xf numFmtId="38" fontId="50" fillId="6" borderId="95" xfId="8" applyNumberFormat="1" applyFont="1" applyFill="1" applyBorder="1" applyAlignment="1">
      <alignment horizontal="centerContinuous"/>
    </xf>
    <xf numFmtId="0" fontId="50" fillId="6" borderId="0" xfId="8" applyFont="1" applyFill="1" applyAlignment="1">
      <alignment horizontal="centerContinuous"/>
    </xf>
    <xf numFmtId="0" fontId="50" fillId="6" borderId="66" xfId="8" applyFont="1" applyFill="1" applyBorder="1" applyAlignment="1">
      <alignment horizontal="centerContinuous" vertical="center"/>
    </xf>
    <xf numFmtId="0" fontId="50" fillId="6" borderId="0" xfId="8" applyFont="1" applyFill="1" applyAlignment="1">
      <alignment horizontal="centerContinuous" vertical="center"/>
    </xf>
    <xf numFmtId="38" fontId="36" fillId="0" borderId="95" xfId="3" applyFont="1" applyBorder="1">
      <alignment vertical="center"/>
    </xf>
    <xf numFmtId="0" fontId="36" fillId="0" borderId="0" xfId="9" applyFont="1" applyAlignment="1">
      <alignment horizontal="center"/>
    </xf>
    <xf numFmtId="0" fontId="45" fillId="0" borderId="0" xfId="8" applyFont="1" applyAlignment="1">
      <alignment horizontal="left" shrinkToFit="1"/>
    </xf>
    <xf numFmtId="38" fontId="42" fillId="0" borderId="0" xfId="3" applyFont="1" applyAlignment="1">
      <alignment horizontal="right" shrinkToFit="1"/>
    </xf>
    <xf numFmtId="38" fontId="42" fillId="23" borderId="96" xfId="10" applyFont="1" applyFill="1" applyBorder="1" applyAlignment="1">
      <alignment horizontal="center" vertical="center" shrinkToFit="1"/>
    </xf>
    <xf numFmtId="0" fontId="45" fillId="23" borderId="1" xfId="9" applyFont="1" applyFill="1" applyBorder="1" applyAlignment="1">
      <alignment horizontal="center" vertical="center" shrinkToFit="1"/>
    </xf>
    <xf numFmtId="0" fontId="45" fillId="23" borderId="94" xfId="9" applyFont="1" applyFill="1" applyBorder="1" applyAlignment="1">
      <alignment horizontal="center" vertical="center" shrinkToFit="1"/>
    </xf>
    <xf numFmtId="0" fontId="45" fillId="23" borderId="24" xfId="9" applyFont="1" applyFill="1" applyBorder="1" applyAlignment="1">
      <alignment horizontal="center" vertical="center" shrinkToFit="1"/>
    </xf>
    <xf numFmtId="38" fontId="42" fillId="0" borderId="77" xfId="3" applyFont="1" applyBorder="1" applyAlignment="1">
      <alignment horizontal="center" vertical="center" shrinkToFit="1"/>
    </xf>
    <xf numFmtId="38" fontId="42" fillId="0" borderId="97" xfId="3" applyFont="1" applyBorder="1" applyAlignment="1">
      <alignment horizontal="center" vertical="center" shrinkToFit="1"/>
    </xf>
    <xf numFmtId="0" fontId="42" fillId="0" borderId="77" xfId="9" applyFont="1" applyBorder="1" applyAlignment="1">
      <alignment horizontal="center"/>
    </xf>
    <xf numFmtId="38" fontId="42" fillId="0" borderId="0" xfId="5" applyFont="1" applyAlignment="1">
      <alignment vertical="center" shrinkToFit="1"/>
    </xf>
    <xf numFmtId="0" fontId="45" fillId="0" borderId="1" xfId="8" applyFont="1" applyBorder="1" applyAlignment="1">
      <alignment horizontal="left" shrinkToFit="1"/>
    </xf>
    <xf numFmtId="38" fontId="42" fillId="24" borderId="1" xfId="3" applyFont="1" applyFill="1" applyBorder="1" applyAlignment="1" applyProtection="1">
      <alignment horizontal="right" shrinkToFit="1"/>
      <protection locked="0"/>
    </xf>
    <xf numFmtId="38" fontId="45" fillId="13" borderId="96" xfId="10" applyFont="1" applyFill="1" applyBorder="1" applyAlignment="1">
      <alignment horizontal="right" vertical="center" shrinkToFit="1"/>
    </xf>
    <xf numFmtId="38" fontId="45" fillId="13" borderId="1" xfId="9" applyNumberFormat="1" applyFont="1" applyFill="1" applyBorder="1" applyAlignment="1">
      <alignment horizontal="right" vertical="center" shrinkToFit="1"/>
    </xf>
    <xf numFmtId="38" fontId="45" fillId="13" borderId="94" xfId="9" applyNumberFormat="1" applyFont="1" applyFill="1" applyBorder="1" applyAlignment="1">
      <alignment horizontal="right" vertical="center" shrinkToFit="1"/>
    </xf>
    <xf numFmtId="38" fontId="45" fillId="13" borderId="24" xfId="9" applyNumberFormat="1" applyFont="1" applyFill="1" applyBorder="1" applyAlignment="1">
      <alignment horizontal="right" vertical="center" shrinkToFit="1"/>
    </xf>
    <xf numFmtId="38" fontId="36" fillId="0" borderId="70" xfId="3" applyFont="1" applyBorder="1" applyAlignment="1">
      <alignment vertical="center" shrinkToFit="1"/>
    </xf>
    <xf numFmtId="183" fontId="36" fillId="0" borderId="98" xfId="2" applyNumberFormat="1" applyFont="1" applyBorder="1" applyAlignment="1" applyProtection="1">
      <alignment vertical="center" shrinkToFit="1"/>
      <protection locked="0"/>
    </xf>
    <xf numFmtId="177" fontId="36" fillId="0" borderId="99" xfId="4" applyNumberFormat="1" applyFont="1" applyBorder="1" applyAlignment="1" applyProtection="1">
      <alignment vertical="center" shrinkToFit="1"/>
      <protection locked="0"/>
    </xf>
    <xf numFmtId="38" fontId="42" fillId="0" borderId="1" xfId="3" applyFont="1" applyBorder="1" applyAlignment="1">
      <alignment horizontal="right" shrinkToFit="1"/>
    </xf>
    <xf numFmtId="38" fontId="36" fillId="0" borderId="69" xfId="3" applyFont="1" applyBorder="1" applyAlignment="1">
      <alignment vertical="center" shrinkToFit="1"/>
    </xf>
    <xf numFmtId="183" fontId="36" fillId="0" borderId="100" xfId="2" applyNumberFormat="1" applyFont="1" applyBorder="1" applyAlignment="1" applyProtection="1">
      <alignment vertical="center" shrinkToFit="1"/>
      <protection locked="0"/>
    </xf>
    <xf numFmtId="177" fontId="36" fillId="0" borderId="101" xfId="4" applyNumberFormat="1" applyFont="1" applyBorder="1" applyAlignment="1" applyProtection="1">
      <alignment vertical="center" shrinkToFit="1"/>
      <protection locked="0"/>
    </xf>
    <xf numFmtId="38" fontId="45" fillId="23" borderId="96" xfId="10" applyFont="1" applyFill="1" applyBorder="1" applyAlignment="1">
      <alignment horizontal="right" vertical="center" shrinkToFit="1"/>
    </xf>
    <xf numFmtId="38" fontId="42" fillId="23" borderId="1" xfId="9" applyNumberFormat="1" applyFont="1" applyFill="1" applyBorder="1" applyAlignment="1">
      <alignment horizontal="right" vertical="center" shrinkToFit="1"/>
    </xf>
    <xf numFmtId="38" fontId="42" fillId="23" borderId="94" xfId="9" applyNumberFormat="1" applyFont="1" applyFill="1" applyBorder="1" applyAlignment="1">
      <alignment horizontal="right" vertical="center" shrinkToFit="1"/>
    </xf>
    <xf numFmtId="38" fontId="42" fillId="23" borderId="24" xfId="9" applyNumberFormat="1" applyFont="1" applyFill="1" applyBorder="1" applyAlignment="1">
      <alignment horizontal="right" vertical="center" shrinkToFit="1"/>
    </xf>
    <xf numFmtId="38" fontId="36" fillId="0" borderId="72" xfId="3" applyFont="1" applyBorder="1" applyAlignment="1">
      <alignment vertical="center" shrinkToFit="1"/>
    </xf>
    <xf numFmtId="183" fontId="36" fillId="0" borderId="102" xfId="2" applyNumberFormat="1" applyFont="1" applyBorder="1" applyAlignment="1" applyProtection="1">
      <alignment vertical="center" shrinkToFit="1"/>
      <protection locked="0"/>
    </xf>
    <xf numFmtId="177" fontId="36" fillId="0" borderId="103" xfId="4" applyNumberFormat="1" applyFont="1" applyBorder="1" applyAlignment="1" applyProtection="1">
      <alignment vertical="center" shrinkToFit="1"/>
      <protection locked="0"/>
    </xf>
    <xf numFmtId="38" fontId="42" fillId="0" borderId="1" xfId="11" applyFont="1" applyBorder="1" applyAlignment="1" applyProtection="1">
      <alignment vertical="top" shrinkToFit="1"/>
      <protection locked="0"/>
    </xf>
    <xf numFmtId="38" fontId="42" fillId="24" borderId="1" xfId="3" applyFont="1" applyFill="1" applyBorder="1" applyAlignment="1" applyProtection="1">
      <alignment shrinkToFit="1"/>
      <protection locked="0"/>
    </xf>
    <xf numFmtId="38" fontId="65" fillId="0" borderId="0" xfId="11" applyAlignment="1">
      <alignment vertical="top"/>
    </xf>
    <xf numFmtId="180" fontId="42" fillId="0" borderId="96" xfId="10" applyNumberFormat="1" applyFont="1" applyBorder="1" applyAlignment="1">
      <alignment vertical="center" shrinkToFit="1"/>
    </xf>
    <xf numFmtId="38" fontId="42" fillId="0" borderId="1" xfId="10" applyFont="1" applyBorder="1" applyAlignment="1">
      <alignment vertical="center" shrinkToFit="1"/>
    </xf>
    <xf numFmtId="38" fontId="42" fillId="0" borderId="94" xfId="10" applyFont="1" applyBorder="1" applyAlignment="1">
      <alignment vertical="center" shrinkToFit="1"/>
    </xf>
    <xf numFmtId="38" fontId="42" fillId="0" borderId="24" xfId="10" applyFont="1" applyBorder="1" applyAlignment="1">
      <alignment vertical="center" shrinkToFit="1"/>
    </xf>
    <xf numFmtId="38" fontId="42" fillId="0" borderId="95" xfId="3" applyFont="1" applyBorder="1" applyAlignment="1">
      <alignment vertical="center" shrinkToFit="1"/>
    </xf>
    <xf numFmtId="38" fontId="42" fillId="0" borderId="1" xfId="11" applyFont="1" applyBorder="1" applyAlignment="1" applyProtection="1">
      <alignment vertical="center" shrinkToFit="1"/>
      <protection locked="0"/>
    </xf>
    <xf numFmtId="0" fontId="65" fillId="0" borderId="0" xfId="8" applyFont="1">
      <alignment vertical="center"/>
    </xf>
    <xf numFmtId="38" fontId="42" fillId="0" borderId="104" xfId="3" applyFont="1" applyBorder="1" applyAlignment="1">
      <alignment vertical="center" shrinkToFit="1"/>
    </xf>
    <xf numFmtId="38" fontId="42" fillId="0" borderId="105" xfId="3" applyFont="1" applyBorder="1" applyAlignment="1">
      <alignment vertical="center" shrinkToFit="1"/>
    </xf>
    <xf numFmtId="38" fontId="45" fillId="0" borderId="0" xfId="11" applyFont="1" applyAlignment="1">
      <alignment vertical="center" shrinkToFit="1"/>
    </xf>
    <xf numFmtId="38" fontId="42" fillId="0" borderId="0" xfId="3" applyFont="1" applyAlignment="1">
      <alignment shrinkToFit="1"/>
    </xf>
    <xf numFmtId="38" fontId="65" fillId="0" borderId="0" xfId="3" applyFont="1">
      <alignment vertical="center"/>
    </xf>
    <xf numFmtId="38" fontId="42" fillId="0" borderId="1" xfId="10" applyFont="1" applyBorder="1" applyAlignment="1">
      <alignment horizontal="right" vertical="center" shrinkToFit="1"/>
    </xf>
    <xf numFmtId="38" fontId="42" fillId="0" borderId="106" xfId="3" applyFont="1" applyBorder="1" applyAlignment="1">
      <alignment vertical="center" shrinkToFit="1"/>
    </xf>
    <xf numFmtId="38" fontId="42" fillId="0" borderId="101" xfId="3" applyFont="1" applyBorder="1" applyAlignment="1">
      <alignment vertical="center" shrinkToFit="1"/>
    </xf>
    <xf numFmtId="38" fontId="65" fillId="0" borderId="0" xfId="11">
      <alignment vertical="center"/>
    </xf>
    <xf numFmtId="38" fontId="42" fillId="0" borderId="1" xfId="10" applyFont="1" applyFill="1" applyBorder="1" applyAlignment="1">
      <alignment vertical="center" shrinkToFit="1"/>
    </xf>
    <xf numFmtId="38" fontId="42" fillId="0" borderId="101" xfId="3" applyFont="1" applyBorder="1" applyAlignment="1" applyProtection="1">
      <alignment vertical="center" shrinkToFit="1"/>
      <protection locked="0"/>
    </xf>
    <xf numFmtId="38" fontId="45" fillId="0" borderId="1" xfId="11" applyFont="1" applyBorder="1" applyAlignment="1">
      <alignment vertical="center" shrinkToFit="1"/>
    </xf>
    <xf numFmtId="38" fontId="42" fillId="5" borderId="1" xfId="3" applyFont="1" applyFill="1" applyBorder="1" applyAlignment="1">
      <alignment shrinkToFit="1"/>
    </xf>
    <xf numFmtId="38" fontId="42" fillId="0" borderId="107" xfId="3" applyFont="1" applyBorder="1" applyAlignment="1">
      <alignment vertical="center" shrinkToFit="1"/>
    </xf>
    <xf numFmtId="38" fontId="42" fillId="0" borderId="103" xfId="3" applyFont="1" applyBorder="1" applyAlignment="1">
      <alignment vertical="center" shrinkToFit="1"/>
    </xf>
    <xf numFmtId="38" fontId="65" fillId="0" borderId="0" xfId="3" applyFont="1" applyAlignment="1">
      <alignment horizontal="left" vertical="center"/>
    </xf>
    <xf numFmtId="38" fontId="42" fillId="0" borderId="95" xfId="3" applyFont="1" applyBorder="1">
      <alignment vertical="center"/>
    </xf>
    <xf numFmtId="38" fontId="45" fillId="0" borderId="0" xfId="3" applyFont="1" applyAlignment="1">
      <alignment vertical="center" shrinkToFit="1"/>
    </xf>
    <xf numFmtId="177" fontId="65" fillId="0" borderId="0" xfId="12" applyNumberFormat="1">
      <alignment vertical="center"/>
    </xf>
    <xf numFmtId="0" fontId="45" fillId="0" borderId="0" xfId="8" applyFont="1" applyAlignment="1">
      <alignment horizontal="left"/>
    </xf>
    <xf numFmtId="177" fontId="42" fillId="0" borderId="1" xfId="4" applyNumberFormat="1" applyFont="1" applyBorder="1" applyProtection="1">
      <alignment vertical="center"/>
      <protection locked="0"/>
    </xf>
    <xf numFmtId="38" fontId="45" fillId="0" borderId="95" xfId="3" applyFont="1" applyBorder="1" applyAlignment="1">
      <alignment vertical="center" shrinkToFit="1"/>
    </xf>
    <xf numFmtId="49" fontId="66" fillId="0" borderId="0" xfId="3" applyNumberFormat="1" applyFont="1" applyAlignment="1">
      <alignment horizontal="left" vertical="center"/>
    </xf>
    <xf numFmtId="38" fontId="65" fillId="0" borderId="0" xfId="11" applyAlignment="1">
      <alignment horizontal="center" vertical="center"/>
    </xf>
    <xf numFmtId="180" fontId="45" fillId="23" borderId="108" xfId="10" applyNumberFormat="1" applyFont="1" applyFill="1" applyBorder="1" applyAlignment="1">
      <alignment horizontal="center" vertical="center" shrinkToFit="1"/>
    </xf>
    <xf numFmtId="38" fontId="45" fillId="23" borderId="109" xfId="10" applyFont="1" applyFill="1" applyBorder="1" applyAlignment="1">
      <alignment vertical="center" shrinkToFit="1"/>
    </xf>
    <xf numFmtId="38" fontId="45" fillId="23" borderId="110" xfId="10" applyFont="1" applyFill="1" applyBorder="1" applyAlignment="1">
      <alignment vertical="center" shrinkToFit="1"/>
    </xf>
    <xf numFmtId="180" fontId="45" fillId="0" borderId="0" xfId="3" applyNumberFormat="1" applyFont="1" applyAlignment="1">
      <alignment horizontal="center" shrinkToFit="1"/>
    </xf>
    <xf numFmtId="180" fontId="45" fillId="0" borderId="0" xfId="3" applyNumberFormat="1" applyFont="1" applyAlignment="1">
      <alignment horizontal="left" shrinkToFit="1"/>
    </xf>
    <xf numFmtId="180" fontId="45" fillId="0" borderId="0" xfId="3" applyNumberFormat="1" applyFont="1" applyAlignment="1">
      <alignment horizontal="left"/>
    </xf>
    <xf numFmtId="0" fontId="17" fillId="0" borderId="0" xfId="1" applyFont="1">
      <alignment vertical="center"/>
    </xf>
    <xf numFmtId="38" fontId="17" fillId="0" borderId="0" xfId="3" applyFont="1">
      <alignment vertical="center"/>
    </xf>
    <xf numFmtId="0" fontId="27" fillId="0" borderId="0" xfId="1" applyFont="1">
      <alignment vertical="center"/>
    </xf>
    <xf numFmtId="177" fontId="42" fillId="0" borderId="11" xfId="2" applyNumberFormat="1" applyFont="1" applyBorder="1" applyAlignment="1" applyProtection="1">
      <alignment vertical="center" shrinkToFit="1"/>
      <protection locked="0"/>
    </xf>
    <xf numFmtId="38" fontId="53" fillId="19" borderId="111" xfId="3" applyFont="1" applyFill="1" applyBorder="1" applyAlignment="1">
      <alignment vertical="center" shrinkToFit="1"/>
    </xf>
    <xf numFmtId="38" fontId="53" fillId="19" borderId="47" xfId="3" applyFont="1" applyFill="1" applyBorder="1" applyAlignment="1">
      <alignment vertical="center" shrinkToFit="1"/>
    </xf>
    <xf numFmtId="38" fontId="53" fillId="19" borderId="112" xfId="3" applyFont="1" applyFill="1" applyBorder="1" applyAlignment="1">
      <alignment vertical="center" shrinkToFit="1"/>
    </xf>
    <xf numFmtId="38" fontId="53" fillId="19" borderId="3" xfId="3" applyFont="1" applyFill="1" applyBorder="1" applyAlignment="1">
      <alignment vertical="center" shrinkToFit="1"/>
    </xf>
    <xf numFmtId="38" fontId="53" fillId="19" borderId="113" xfId="3" applyFont="1" applyFill="1" applyBorder="1" applyAlignment="1">
      <alignment vertical="center" shrinkToFit="1"/>
    </xf>
    <xf numFmtId="38" fontId="53" fillId="19" borderId="114" xfId="3" applyFont="1" applyFill="1" applyBorder="1" applyAlignment="1">
      <alignment vertical="center" shrinkToFit="1"/>
    </xf>
    <xf numFmtId="38" fontId="13" fillId="0" borderId="97" xfId="3" applyFont="1" applyBorder="1" applyAlignment="1">
      <alignment vertical="center" shrinkToFit="1"/>
    </xf>
    <xf numFmtId="177" fontId="13" fillId="0" borderId="77" xfId="4" applyNumberFormat="1" applyFont="1" applyBorder="1" applyAlignment="1">
      <alignment horizontal="right" vertical="center" shrinkToFit="1"/>
    </xf>
    <xf numFmtId="38" fontId="42" fillId="25" borderId="0" xfId="3" applyFont="1" applyFill="1" applyAlignment="1" applyProtection="1">
      <alignment vertical="center" shrinkToFit="1"/>
      <protection locked="0"/>
    </xf>
    <xf numFmtId="38" fontId="36" fillId="25" borderId="0" xfId="3" applyFont="1" applyFill="1" applyAlignment="1">
      <alignment vertical="center" shrinkToFit="1"/>
    </xf>
    <xf numFmtId="38" fontId="42" fillId="0" borderId="13" xfId="5" applyFont="1" applyFill="1" applyBorder="1" applyAlignment="1">
      <alignment vertical="center" shrinkToFit="1"/>
    </xf>
    <xf numFmtId="177" fontId="13" fillId="0" borderId="17" xfId="2" applyNumberFormat="1" applyFont="1" applyBorder="1" applyAlignment="1" applyProtection="1">
      <alignment vertical="center" shrinkToFit="1"/>
    </xf>
    <xf numFmtId="38" fontId="42" fillId="10" borderId="33" xfId="5" applyFont="1" applyFill="1" applyBorder="1" applyAlignment="1">
      <alignment vertical="center" shrinkToFit="1"/>
    </xf>
    <xf numFmtId="38" fontId="42" fillId="10" borderId="30" xfId="5" applyFont="1" applyFill="1" applyBorder="1" applyAlignment="1">
      <alignment vertical="center" shrinkToFit="1"/>
    </xf>
    <xf numFmtId="38" fontId="42" fillId="10" borderId="36" xfId="5" applyFont="1" applyFill="1" applyBorder="1" applyAlignment="1">
      <alignment vertical="center" shrinkToFit="1"/>
    </xf>
    <xf numFmtId="177" fontId="53" fillId="0" borderId="0" xfId="2" applyNumberFormat="1" applyFont="1" applyAlignment="1">
      <alignment vertical="center" shrinkToFit="1"/>
    </xf>
    <xf numFmtId="38" fontId="67" fillId="0" borderId="3" xfId="3" applyFont="1" applyBorder="1" applyAlignment="1">
      <alignment horizontal="left" vertical="center" shrinkToFit="1"/>
    </xf>
    <xf numFmtId="38" fontId="67" fillId="0" borderId="0" xfId="3" applyFont="1" applyAlignment="1">
      <alignment vertical="center" shrinkToFit="1"/>
    </xf>
    <xf numFmtId="38" fontId="67" fillId="0" borderId="3" xfId="3" applyFont="1" applyBorder="1" applyAlignment="1">
      <alignment vertical="center" shrinkToFit="1"/>
    </xf>
    <xf numFmtId="0" fontId="68" fillId="0" borderId="0" xfId="7" applyFont="1">
      <alignment vertical="center"/>
    </xf>
    <xf numFmtId="38" fontId="0" fillId="0" borderId="0" xfId="5" applyFont="1">
      <alignment vertical="center"/>
    </xf>
    <xf numFmtId="0" fontId="29" fillId="0" borderId="0" xfId="7" applyProtection="1">
      <alignment vertical="center"/>
      <protection locked="0"/>
    </xf>
    <xf numFmtId="184" fontId="0" fillId="0" borderId="0" xfId="5" applyNumberFormat="1" applyFont="1">
      <alignment vertical="center"/>
    </xf>
    <xf numFmtId="0" fontId="37" fillId="0" borderId="0" xfId="7" applyFont="1" applyAlignment="1"/>
    <xf numFmtId="0" fontId="29" fillId="0" borderId="0" xfId="7" applyAlignment="1">
      <alignment vertical="center" shrinkToFit="1"/>
    </xf>
    <xf numFmtId="0" fontId="39" fillId="6" borderId="115" xfId="7" applyFont="1" applyFill="1" applyBorder="1" applyAlignment="1">
      <alignment horizontal="center" vertical="center" shrinkToFit="1"/>
    </xf>
    <xf numFmtId="185" fontId="39" fillId="6" borderId="116" xfId="7" applyNumberFormat="1" applyFont="1" applyFill="1" applyBorder="1" applyAlignment="1">
      <alignment horizontal="center" vertical="center" shrinkToFit="1"/>
    </xf>
    <xf numFmtId="0" fontId="39" fillId="6" borderId="117" xfId="7" applyFont="1" applyFill="1" applyBorder="1" applyAlignment="1">
      <alignment horizontal="center" vertical="center" shrinkToFit="1"/>
    </xf>
    <xf numFmtId="38" fontId="0" fillId="0" borderId="0" xfId="5" applyFont="1" applyAlignment="1">
      <alignment vertical="center" shrinkToFit="1"/>
    </xf>
    <xf numFmtId="0" fontId="29" fillId="0" borderId="96" xfId="7" applyBorder="1" applyAlignment="1" applyProtection="1">
      <alignment vertical="center" shrinkToFit="1"/>
      <protection locked="0"/>
    </xf>
    <xf numFmtId="38" fontId="0" fillId="0" borderId="1" xfId="5" applyFont="1" applyBorder="1" applyAlignment="1" applyProtection="1">
      <alignment vertical="center" shrinkToFit="1"/>
      <protection locked="0"/>
    </xf>
    <xf numFmtId="38" fontId="0" fillId="0" borderId="94" xfId="5" applyFont="1" applyBorder="1" applyAlignment="1">
      <alignment vertical="center" shrinkToFit="1"/>
    </xf>
    <xf numFmtId="0" fontId="37" fillId="0" borderId="108" xfId="7" applyFont="1" applyBorder="1" applyAlignment="1">
      <alignment horizontal="center" vertical="center" shrinkToFit="1"/>
    </xf>
    <xf numFmtId="38" fontId="0" fillId="0" borderId="109" xfId="5" applyFont="1" applyBorder="1" applyAlignment="1">
      <alignment vertical="center" shrinkToFit="1"/>
    </xf>
    <xf numFmtId="38" fontId="0" fillId="0" borderId="118" xfId="5" applyFont="1" applyBorder="1" applyAlignment="1">
      <alignment vertical="center" shrinkToFit="1"/>
    </xf>
    <xf numFmtId="38" fontId="0" fillId="0" borderId="1" xfId="5" applyFont="1" applyBorder="1" applyAlignment="1" applyProtection="1">
      <alignment vertical="center" shrinkToFit="1"/>
    </xf>
    <xf numFmtId="177" fontId="0" fillId="0" borderId="1" xfId="4" applyNumberFormat="1" applyFont="1" applyBorder="1" applyAlignment="1" applyProtection="1">
      <alignment vertical="center" shrinkToFit="1"/>
      <protection locked="0"/>
    </xf>
    <xf numFmtId="38" fontId="0" fillId="0" borderId="94" xfId="5" applyFont="1" applyBorder="1" applyAlignment="1" applyProtection="1">
      <alignment vertical="center" shrinkToFit="1"/>
    </xf>
    <xf numFmtId="38" fontId="29" fillId="0" borderId="0" xfId="7" applyNumberFormat="1">
      <alignment vertical="center"/>
    </xf>
    <xf numFmtId="0" fontId="37" fillId="26" borderId="108" xfId="7" applyFont="1" applyFill="1" applyBorder="1" applyAlignment="1">
      <alignment horizontal="center" vertical="center" shrinkToFit="1"/>
    </xf>
    <xf numFmtId="38" fontId="0" fillId="26" borderId="109" xfId="5" applyFont="1" applyFill="1" applyBorder="1" applyAlignment="1" applyProtection="1">
      <alignment vertical="center" shrinkToFit="1"/>
    </xf>
    <xf numFmtId="38" fontId="0" fillId="0" borderId="109" xfId="5" applyFont="1" applyBorder="1" applyAlignment="1" applyProtection="1">
      <alignment vertical="center" shrinkToFit="1"/>
    </xf>
    <xf numFmtId="177" fontId="0" fillId="0" borderId="109" xfId="4" applyNumberFormat="1" applyFont="1" applyBorder="1" applyAlignment="1">
      <alignment vertical="center" shrinkToFit="1"/>
    </xf>
    <xf numFmtId="0" fontId="29" fillId="0" borderId="0" xfId="7" applyAlignment="1">
      <alignment horizontal="right" vertical="center"/>
    </xf>
    <xf numFmtId="38" fontId="36" fillId="0" borderId="0" xfId="7" applyNumberFormat="1" applyFont="1" applyAlignment="1">
      <alignment vertical="center" shrinkToFit="1"/>
    </xf>
    <xf numFmtId="177" fontId="36" fillId="0" borderId="0" xfId="4" applyNumberFormat="1" applyFont="1" applyAlignment="1">
      <alignment vertical="center" shrinkToFit="1"/>
    </xf>
    <xf numFmtId="0" fontId="37" fillId="0" borderId="96" xfId="7" applyFont="1" applyBorder="1" applyAlignment="1">
      <alignment horizontal="left" vertical="center" shrinkToFit="1"/>
    </xf>
    <xf numFmtId="38" fontId="0" fillId="0" borderId="118" xfId="5" applyFont="1" applyBorder="1" applyAlignment="1" applyProtection="1">
      <alignment vertical="center" shrinkToFit="1"/>
    </xf>
    <xf numFmtId="0" fontId="45" fillId="0" borderId="0" xfId="7" applyFont="1">
      <alignment vertical="center"/>
    </xf>
    <xf numFmtId="0" fontId="29" fillId="6" borderId="77" xfId="7" applyFill="1" applyBorder="1">
      <alignment vertical="center"/>
    </xf>
    <xf numFmtId="0" fontId="39" fillId="6" borderId="119" xfId="7" applyFont="1" applyFill="1" applyBorder="1" applyAlignment="1">
      <alignment horizontal="center" vertical="center" shrinkToFit="1"/>
    </xf>
    <xf numFmtId="185" fontId="39" fillId="6" borderId="120" xfId="7" applyNumberFormat="1" applyFont="1" applyFill="1" applyBorder="1" applyAlignment="1">
      <alignment horizontal="center" vertical="center" shrinkToFit="1"/>
    </xf>
    <xf numFmtId="0" fontId="39" fillId="6" borderId="97" xfId="7" applyFont="1" applyFill="1" applyBorder="1" applyAlignment="1">
      <alignment horizontal="center" vertical="center" shrinkToFit="1"/>
    </xf>
    <xf numFmtId="0" fontId="39" fillId="6" borderId="77" xfId="7" applyFont="1" applyFill="1" applyBorder="1" applyAlignment="1">
      <alignment horizontal="center" vertical="center" shrinkToFit="1"/>
    </xf>
    <xf numFmtId="0" fontId="29" fillId="0" borderId="121" xfId="7" applyBorder="1" applyAlignment="1">
      <alignment horizontal="center" vertical="center"/>
    </xf>
    <xf numFmtId="0" fontId="42" fillId="0" borderId="122" xfId="7" applyFont="1" applyBorder="1" applyAlignment="1">
      <alignment vertical="center" shrinkToFit="1"/>
    </xf>
    <xf numFmtId="38" fontId="69" fillId="0" borderId="73" xfId="5" applyFont="1" applyBorder="1" applyAlignment="1" applyProtection="1">
      <alignment vertical="center" shrinkToFit="1"/>
    </xf>
    <xf numFmtId="38" fontId="69" fillId="0" borderId="1" xfId="5" applyFont="1" applyBorder="1" applyAlignment="1" applyProtection="1">
      <alignment vertical="center" shrinkToFit="1"/>
    </xf>
    <xf numFmtId="38" fontId="69" fillId="0" borderId="94" xfId="5" applyFont="1" applyBorder="1" applyAlignment="1" applyProtection="1">
      <alignment vertical="center" shrinkToFit="1"/>
    </xf>
    <xf numFmtId="0" fontId="29" fillId="0" borderId="123" xfId="7" applyBorder="1" applyAlignment="1">
      <alignment horizontal="center" vertical="center"/>
    </xf>
    <xf numFmtId="0" fontId="42" fillId="0" borderId="96" xfId="7" applyFont="1" applyBorder="1" applyAlignment="1">
      <alignment vertical="center" shrinkToFit="1"/>
    </xf>
    <xf numFmtId="0" fontId="37" fillId="0" borderId="124" xfId="7" applyFont="1" applyBorder="1" applyAlignment="1">
      <alignment horizontal="center" vertical="center"/>
    </xf>
    <xf numFmtId="0" fontId="42" fillId="0" borderId="125" xfId="7" applyFont="1" applyBorder="1" applyAlignment="1">
      <alignment vertical="center" shrinkToFit="1"/>
    </xf>
    <xf numFmtId="38" fontId="68" fillId="0" borderId="49" xfId="5" applyFont="1" applyBorder="1" applyAlignment="1" applyProtection="1">
      <alignment vertical="center" shrinkToFit="1"/>
    </xf>
    <xf numFmtId="38" fontId="69" fillId="0" borderId="49" xfId="5" applyFont="1" applyBorder="1" applyAlignment="1" applyProtection="1">
      <alignment vertical="center" shrinkToFit="1"/>
    </xf>
    <xf numFmtId="38" fontId="69" fillId="0" borderId="111" xfId="5" applyFont="1" applyBorder="1" applyAlignment="1" applyProtection="1">
      <alignment vertical="center" shrinkToFit="1"/>
    </xf>
    <xf numFmtId="0" fontId="29" fillId="10" borderId="121" xfId="7" applyFill="1" applyBorder="1" applyAlignment="1">
      <alignment horizontal="center" vertical="center"/>
    </xf>
    <xf numFmtId="0" fontId="42" fillId="10" borderId="126" xfId="7" applyFont="1" applyFill="1" applyBorder="1" applyAlignment="1">
      <alignment vertical="center" shrinkToFit="1"/>
    </xf>
    <xf numFmtId="38" fontId="69" fillId="10" borderId="127" xfId="5" applyFont="1" applyFill="1" applyBorder="1" applyAlignment="1" applyProtection="1">
      <alignment vertical="center" shrinkToFit="1"/>
    </xf>
    <xf numFmtId="38" fontId="69" fillId="10" borderId="128" xfId="5" applyFont="1" applyFill="1" applyBorder="1" applyAlignment="1" applyProtection="1">
      <alignment vertical="center" shrinkToFit="1"/>
    </xf>
    <xf numFmtId="0" fontId="29" fillId="10" borderId="123" xfId="7" applyFill="1" applyBorder="1" applyAlignment="1">
      <alignment horizontal="center" vertical="center"/>
    </xf>
    <xf numFmtId="0" fontId="42" fillId="10" borderId="96" xfId="7" applyFont="1" applyFill="1" applyBorder="1" applyAlignment="1">
      <alignment vertical="center" shrinkToFit="1"/>
    </xf>
    <xf numFmtId="38" fontId="69" fillId="10" borderId="1" xfId="5" applyFont="1" applyFill="1" applyBorder="1" applyAlignment="1" applyProtection="1">
      <alignment vertical="center" shrinkToFit="1"/>
    </xf>
    <xf numFmtId="38" fontId="69" fillId="10" borderId="94" xfId="5" applyFont="1" applyFill="1" applyBorder="1" applyAlignment="1" applyProtection="1">
      <alignment vertical="center" shrinkToFit="1"/>
    </xf>
    <xf numFmtId="0" fontId="37" fillId="10" borderId="129" xfId="7" applyFont="1" applyFill="1" applyBorder="1" applyAlignment="1">
      <alignment horizontal="center" vertical="center"/>
    </xf>
    <xf numFmtId="0" fontId="42" fillId="10" borderId="108" xfId="7" applyFont="1" applyFill="1" applyBorder="1" applyAlignment="1">
      <alignment vertical="center" shrinkToFit="1"/>
    </xf>
    <xf numFmtId="38" fontId="68" fillId="10" borderId="109" xfId="5" applyFont="1" applyFill="1" applyBorder="1" applyAlignment="1" applyProtection="1">
      <alignment vertical="center" shrinkToFit="1"/>
    </xf>
    <xf numFmtId="38" fontId="69" fillId="10" borderId="109" xfId="5" applyFont="1" applyFill="1" applyBorder="1" applyAlignment="1" applyProtection="1">
      <alignment vertical="center" shrinkToFit="1"/>
    </xf>
    <xf numFmtId="38" fontId="69" fillId="10" borderId="118" xfId="5" applyFont="1" applyFill="1" applyBorder="1" applyAlignment="1" applyProtection="1">
      <alignment vertical="center" shrinkToFit="1"/>
    </xf>
    <xf numFmtId="0" fontId="29" fillId="0" borderId="130" xfId="7" applyBorder="1" applyAlignment="1">
      <alignment horizontal="center" vertical="center"/>
    </xf>
    <xf numFmtId="38" fontId="69" fillId="0" borderId="113" xfId="5" applyFont="1" applyBorder="1" applyAlignment="1" applyProtection="1">
      <alignment vertical="center" shrinkToFit="1"/>
    </xf>
    <xf numFmtId="0" fontId="42" fillId="0" borderId="131" xfId="7" applyFont="1" applyBorder="1" applyAlignment="1">
      <alignment vertical="center" shrinkToFit="1"/>
    </xf>
    <xf numFmtId="0" fontId="37" fillId="0" borderId="129" xfId="7" applyFont="1" applyBorder="1" applyAlignment="1">
      <alignment horizontal="center" vertical="center"/>
    </xf>
    <xf numFmtId="3" fontId="29" fillId="0" borderId="0" xfId="7" applyNumberFormat="1">
      <alignment vertical="center"/>
    </xf>
    <xf numFmtId="0" fontId="42" fillId="10" borderId="125" xfId="7" applyFont="1" applyFill="1" applyBorder="1" applyAlignment="1">
      <alignment vertical="center" shrinkToFit="1"/>
    </xf>
    <xf numFmtId="0" fontId="37" fillId="10" borderId="132" xfId="7" applyFont="1" applyFill="1" applyBorder="1" applyAlignment="1">
      <alignment horizontal="center" vertical="center"/>
    </xf>
    <xf numFmtId="0" fontId="45" fillId="0" borderId="133" xfId="7" applyFont="1" applyBorder="1" applyAlignment="1">
      <alignment horizontal="center" vertical="center" shrinkToFit="1"/>
    </xf>
    <xf numFmtId="38" fontId="69" fillId="0" borderId="127" xfId="5" applyFont="1" applyBorder="1" applyAlignment="1" applyProtection="1">
      <alignment vertical="center" shrinkToFit="1"/>
    </xf>
    <xf numFmtId="38" fontId="69" fillId="0" borderId="128" xfId="5" applyFont="1" applyBorder="1" applyAlignment="1" applyProtection="1">
      <alignment vertical="center" shrinkToFit="1"/>
    </xf>
    <xf numFmtId="0" fontId="42" fillId="0" borderId="131" xfId="7" applyFont="1" applyBorder="1">
      <alignment vertical="center"/>
    </xf>
    <xf numFmtId="0" fontId="42" fillId="0" borderId="134" xfId="7" applyFont="1" applyBorder="1">
      <alignment vertical="center"/>
    </xf>
    <xf numFmtId="38" fontId="68" fillId="0" borderId="109" xfId="5" applyFont="1" applyBorder="1" applyAlignment="1" applyProtection="1">
      <alignment vertical="center" shrinkToFit="1"/>
    </xf>
    <xf numFmtId="38" fontId="69" fillId="0" borderId="109" xfId="5" applyFont="1" applyBorder="1" applyAlignment="1" applyProtection="1">
      <alignment vertical="center" shrinkToFit="1"/>
    </xf>
    <xf numFmtId="38" fontId="69" fillId="0" borderId="118" xfId="5" applyFont="1" applyBorder="1" applyAlignment="1" applyProtection="1">
      <alignment vertical="center" shrinkToFit="1"/>
    </xf>
    <xf numFmtId="14" fontId="29" fillId="0" borderId="0" xfId="7" applyNumberFormat="1" applyAlignment="1">
      <alignment vertical="center" shrinkToFit="1"/>
    </xf>
    <xf numFmtId="0" fontId="6" fillId="0" borderId="0" xfId="1">
      <alignment vertical="center"/>
    </xf>
    <xf numFmtId="0" fontId="71" fillId="0" borderId="0" xfId="1" applyFont="1">
      <alignment vertical="center"/>
    </xf>
    <xf numFmtId="0" fontId="6" fillId="0" borderId="0" xfId="1" applyAlignment="1">
      <alignment horizontal="centerContinuous" vertical="center"/>
    </xf>
    <xf numFmtId="14" fontId="6" fillId="0" borderId="0" xfId="1" applyNumberFormat="1" applyAlignment="1">
      <alignment horizontal="centerContinuous" vertical="center"/>
    </xf>
    <xf numFmtId="14" fontId="6" fillId="0" borderId="0" xfId="1" applyNumberFormat="1">
      <alignment vertical="center"/>
    </xf>
    <xf numFmtId="186" fontId="72" fillId="0" borderId="0" xfId="1" applyNumberFormat="1" applyFont="1" applyAlignment="1">
      <alignment horizontal="centerContinuous"/>
    </xf>
    <xf numFmtId="0" fontId="71" fillId="0" borderId="0" xfId="1" applyFont="1" applyProtection="1">
      <alignment vertical="center"/>
      <protection locked="0"/>
    </xf>
    <xf numFmtId="176" fontId="36" fillId="6" borderId="0" xfId="1" applyNumberFormat="1" applyFont="1" applyFill="1">
      <alignment vertical="center"/>
    </xf>
    <xf numFmtId="176" fontId="39" fillId="6" borderId="0" xfId="1" applyNumberFormat="1" applyFont="1" applyFill="1">
      <alignment vertical="center"/>
    </xf>
    <xf numFmtId="176" fontId="74" fillId="6" borderId="0" xfId="1" applyNumberFormat="1" applyFont="1" applyFill="1">
      <alignment vertical="center"/>
    </xf>
    <xf numFmtId="176" fontId="75" fillId="6" borderId="0" xfId="1" applyNumberFormat="1" applyFont="1" applyFill="1">
      <alignment vertical="center"/>
    </xf>
    <xf numFmtId="176" fontId="36" fillId="0" borderId="0" xfId="1" applyNumberFormat="1" applyFont="1">
      <alignment vertical="center"/>
    </xf>
    <xf numFmtId="176" fontId="36" fillId="0" borderId="0" xfId="1" applyNumberFormat="1" applyFont="1" applyProtection="1">
      <alignment vertical="center"/>
      <protection locked="0"/>
    </xf>
    <xf numFmtId="176" fontId="22" fillId="5" borderId="0" xfId="3" applyNumberFormat="1" applyFont="1" applyFill="1" applyAlignment="1" applyProtection="1">
      <alignment horizontal="center" vertical="center" shrinkToFit="1"/>
    </xf>
    <xf numFmtId="176" fontId="36" fillId="0" borderId="0" xfId="1" applyNumberFormat="1" applyFont="1" applyAlignment="1"/>
    <xf numFmtId="176" fontId="37" fillId="0" borderId="0" xfId="1" applyNumberFormat="1" applyFont="1" applyAlignment="1">
      <alignment horizontal="right" vertical="top"/>
    </xf>
    <xf numFmtId="0" fontId="42" fillId="0" borderId="2" xfId="3" applyNumberFormat="1" applyFont="1" applyBorder="1" applyAlignment="1" applyProtection="1">
      <alignment shrinkToFit="1"/>
    </xf>
    <xf numFmtId="176" fontId="74" fillId="6" borderId="135" xfId="3" applyNumberFormat="1" applyFont="1" applyFill="1" applyBorder="1" applyAlignment="1" applyProtection="1">
      <alignment horizontal="center" vertical="center" shrinkToFit="1"/>
    </xf>
    <xf numFmtId="176" fontId="41" fillId="6" borderId="1" xfId="3" applyNumberFormat="1" applyFont="1" applyFill="1" applyBorder="1" applyAlignment="1" applyProtection="1">
      <alignment horizontal="center" shrinkToFit="1"/>
    </xf>
    <xf numFmtId="38" fontId="41" fillId="6" borderId="4" xfId="3" applyFont="1" applyFill="1" applyBorder="1" applyAlignment="1" applyProtection="1">
      <alignment horizontal="center" shrinkToFit="1"/>
    </xf>
    <xf numFmtId="38" fontId="58" fillId="6" borderId="1" xfId="3" applyFont="1" applyFill="1" applyBorder="1" applyAlignment="1" applyProtection="1">
      <alignment horizontal="center" shrinkToFit="1"/>
    </xf>
    <xf numFmtId="177" fontId="58" fillId="6" borderId="1" xfId="2" applyNumberFormat="1" applyFont="1" applyFill="1" applyBorder="1" applyAlignment="1" applyProtection="1">
      <alignment horizontal="center" shrinkToFit="1"/>
    </xf>
    <xf numFmtId="176" fontId="36" fillId="0" borderId="0" xfId="1" applyNumberFormat="1" applyFont="1" applyAlignment="1">
      <alignment vertical="center" shrinkToFit="1"/>
    </xf>
    <xf numFmtId="176" fontId="36" fillId="9" borderId="136" xfId="3" applyNumberFormat="1" applyFont="1" applyFill="1" applyBorder="1" applyAlignment="1" applyProtection="1">
      <alignment vertical="center" shrinkToFit="1"/>
    </xf>
    <xf numFmtId="38" fontId="53" fillId="9" borderId="7" xfId="3" applyFont="1" applyFill="1" applyBorder="1" applyAlignment="1" applyProtection="1">
      <alignment shrinkToFit="1"/>
    </xf>
    <xf numFmtId="38" fontId="53" fillId="9" borderId="0" xfId="3" applyFont="1" applyFill="1" applyBorder="1" applyAlignment="1" applyProtection="1">
      <alignment vertical="center" shrinkToFit="1"/>
    </xf>
    <xf numFmtId="38" fontId="53" fillId="9" borderId="49" xfId="3" applyFont="1" applyFill="1" applyBorder="1" applyAlignment="1" applyProtection="1">
      <alignment vertical="center" shrinkToFit="1"/>
    </xf>
    <xf numFmtId="176" fontId="36" fillId="0" borderId="137" xfId="3" applyNumberFormat="1" applyFont="1" applyBorder="1" applyAlignment="1" applyProtection="1">
      <alignment vertical="center" shrinkToFit="1"/>
    </xf>
    <xf numFmtId="49" fontId="27" fillId="0" borderId="21" xfId="6" applyNumberFormat="1" applyFont="1" applyBorder="1" applyAlignment="1">
      <alignment shrinkToFit="1"/>
    </xf>
    <xf numFmtId="176" fontId="69" fillId="0" borderId="0" xfId="1" applyNumberFormat="1" applyFont="1" applyAlignment="1">
      <alignment vertical="center" shrinkToFit="1"/>
    </xf>
    <xf numFmtId="176" fontId="36" fillId="0" borderId="95" xfId="3" applyNumberFormat="1" applyFont="1" applyBorder="1" applyAlignment="1" applyProtection="1">
      <alignment vertical="center" shrinkToFit="1"/>
    </xf>
    <xf numFmtId="0" fontId="42" fillId="17" borderId="54" xfId="2" applyNumberFormat="1" applyFont="1" applyFill="1" applyBorder="1" applyAlignment="1" applyProtection="1">
      <alignment vertical="center" shrinkToFit="1"/>
    </xf>
    <xf numFmtId="0" fontId="42" fillId="9" borderId="54" xfId="2" applyNumberFormat="1" applyFont="1" applyFill="1" applyBorder="1" applyAlignment="1" applyProtection="1">
      <alignment vertical="center" shrinkToFit="1"/>
    </xf>
    <xf numFmtId="177" fontId="42" fillId="10" borderId="80" xfId="4" applyNumberFormat="1" applyFont="1" applyFill="1" applyBorder="1" applyAlignment="1" applyProtection="1">
      <alignment vertical="center" shrinkToFit="1"/>
    </xf>
    <xf numFmtId="177" fontId="42" fillId="10" borderId="12" xfId="4" applyNumberFormat="1" applyFont="1" applyFill="1" applyBorder="1" applyAlignment="1" applyProtection="1">
      <alignment vertical="center" shrinkToFit="1"/>
    </xf>
    <xf numFmtId="177" fontId="42" fillId="10" borderId="31" xfId="4" applyNumberFormat="1" applyFont="1" applyFill="1" applyBorder="1" applyAlignment="1" applyProtection="1">
      <alignment vertical="center" shrinkToFit="1"/>
    </xf>
    <xf numFmtId="177" fontId="42" fillId="10" borderId="13" xfId="4" applyNumberFormat="1" applyFont="1" applyFill="1" applyBorder="1" applyAlignment="1" applyProtection="1">
      <alignment vertical="center" shrinkToFit="1"/>
    </xf>
    <xf numFmtId="177" fontId="36" fillId="0" borderId="1" xfId="4" applyNumberFormat="1" applyFont="1" applyBorder="1" applyAlignment="1" applyProtection="1">
      <alignment horizontal="center" vertical="center" shrinkToFit="1"/>
    </xf>
    <xf numFmtId="176" fontId="36" fillId="0" borderId="95" xfId="1" applyNumberFormat="1" applyFont="1" applyBorder="1">
      <alignment vertical="center"/>
    </xf>
    <xf numFmtId="0" fontId="45" fillId="0" borderId="11" xfId="3" applyNumberFormat="1" applyFont="1" applyBorder="1" applyAlignment="1" applyProtection="1">
      <alignment vertical="center" shrinkToFit="1"/>
    </xf>
    <xf numFmtId="0" fontId="42" fillId="0" borderId="0" xfId="3" applyNumberFormat="1" applyFont="1" applyAlignment="1" applyProtection="1">
      <alignment vertical="center" shrinkToFit="1"/>
    </xf>
    <xf numFmtId="0" fontId="45" fillId="0" borderId="11" xfId="3" applyNumberFormat="1" applyFont="1" applyBorder="1" applyAlignment="1" applyProtection="1">
      <alignment horizontal="right" vertical="center" shrinkToFit="1"/>
    </xf>
    <xf numFmtId="0" fontId="42" fillId="0" borderId="11" xfId="2" applyNumberFormat="1" applyFont="1" applyBorder="1" applyAlignment="1" applyProtection="1">
      <alignment vertical="center" shrinkToFit="1"/>
    </xf>
    <xf numFmtId="0" fontId="42" fillId="0" borderId="11" xfId="2" applyNumberFormat="1" applyFont="1" applyBorder="1" applyProtection="1">
      <alignment vertical="center"/>
    </xf>
    <xf numFmtId="0" fontId="42" fillId="0" borderId="0" xfId="3" applyNumberFormat="1" applyFont="1" applyProtection="1">
      <alignment vertical="center"/>
    </xf>
    <xf numFmtId="0" fontId="42" fillId="0" borderId="0" xfId="2" applyNumberFormat="1" applyFont="1" applyAlignment="1" applyProtection="1">
      <alignment vertical="center" shrinkToFit="1"/>
    </xf>
    <xf numFmtId="0" fontId="64" fillId="0" borderId="0" xfId="3" applyNumberFormat="1" applyFont="1" applyAlignment="1" applyProtection="1">
      <alignment horizontal="left" vertical="center"/>
    </xf>
    <xf numFmtId="0" fontId="64" fillId="0" borderId="0" xfId="3" applyNumberFormat="1" applyFont="1" applyAlignment="1" applyProtection="1">
      <alignment horizontal="left" vertical="center" shrinkToFit="1"/>
    </xf>
    <xf numFmtId="0" fontId="43" fillId="0" borderId="0" xfId="3" applyNumberFormat="1" applyFont="1" applyAlignment="1" applyProtection="1">
      <alignment vertical="center" shrinkToFit="1"/>
    </xf>
    <xf numFmtId="0" fontId="64" fillId="0" borderId="0" xfId="3" applyNumberFormat="1" applyFont="1" applyAlignment="1" applyProtection="1">
      <alignment horizontal="right" vertical="center" shrinkToFit="1"/>
    </xf>
    <xf numFmtId="0" fontId="64" fillId="0" borderId="66" xfId="3" applyNumberFormat="1" applyFont="1" applyBorder="1" applyAlignment="1" applyProtection="1">
      <alignment horizontal="right" vertical="center" shrinkToFit="1"/>
    </xf>
    <xf numFmtId="0" fontId="45" fillId="0" borderId="95" xfId="3" applyNumberFormat="1" applyFont="1" applyBorder="1" applyProtection="1">
      <alignment vertical="center"/>
    </xf>
    <xf numFmtId="0" fontId="45" fillId="0" borderId="0" xfId="3" applyNumberFormat="1" applyFont="1" applyProtection="1">
      <alignment vertical="center"/>
    </xf>
    <xf numFmtId="0" fontId="45" fillId="0" borderId="0" xfId="3" applyNumberFormat="1" applyFont="1" applyFill="1" applyBorder="1" applyProtection="1">
      <alignment vertical="center"/>
    </xf>
    <xf numFmtId="0" fontId="42" fillId="0" borderId="0" xfId="3" applyNumberFormat="1" applyFont="1" applyFill="1" applyBorder="1" applyAlignment="1" applyProtection="1">
      <alignment vertical="center" shrinkToFit="1"/>
    </xf>
    <xf numFmtId="0" fontId="42" fillId="0" borderId="0" xfId="3" applyNumberFormat="1" applyFont="1" applyFill="1" applyBorder="1" applyProtection="1">
      <alignment vertical="center"/>
    </xf>
    <xf numFmtId="0" fontId="42" fillId="0" borderId="2" xfId="3" applyNumberFormat="1" applyFont="1" applyFill="1" applyBorder="1" applyAlignment="1" applyProtection="1">
      <alignment vertical="center" shrinkToFit="1"/>
    </xf>
    <xf numFmtId="0" fontId="42" fillId="0" borderId="0" xfId="2" applyNumberFormat="1" applyFont="1" applyFill="1" applyBorder="1" applyAlignment="1" applyProtection="1">
      <alignment vertical="center" shrinkToFit="1"/>
    </xf>
    <xf numFmtId="0" fontId="41" fillId="0" borderId="0" xfId="8" applyFont="1" applyAlignment="1">
      <alignment horizontal="left" shrinkToFit="1"/>
    </xf>
    <xf numFmtId="0" fontId="50" fillId="0" borderId="0" xfId="3" applyNumberFormat="1" applyFont="1" applyFill="1" applyBorder="1" applyAlignment="1" applyProtection="1">
      <alignment horizontal="left" shrinkToFit="1"/>
    </xf>
    <xf numFmtId="0" fontId="42" fillId="0" borderId="66" xfId="8" applyFont="1" applyBorder="1" applyAlignment="1">
      <alignment horizontal="left"/>
    </xf>
    <xf numFmtId="38" fontId="50" fillId="6" borderId="95" xfId="8" applyNumberFormat="1" applyFont="1" applyFill="1" applyBorder="1" applyAlignment="1">
      <alignment horizontal="centerContinuous" vertical="top"/>
    </xf>
    <xf numFmtId="0" fontId="50" fillId="6" borderId="0" xfId="8" applyFont="1" applyFill="1" applyAlignment="1">
      <alignment horizontal="centerContinuous" vertical="top"/>
    </xf>
    <xf numFmtId="0" fontId="50" fillId="6" borderId="66" xfId="8" applyFont="1" applyFill="1" applyBorder="1" applyAlignment="1">
      <alignment horizontal="centerContinuous" vertical="top"/>
    </xf>
    <xf numFmtId="0" fontId="36" fillId="0" borderId="95" xfId="3" applyNumberFormat="1" applyFont="1" applyBorder="1" applyProtection="1">
      <alignment vertical="center"/>
    </xf>
    <xf numFmtId="0" fontId="36" fillId="0" borderId="0" xfId="3" applyNumberFormat="1" applyFont="1" applyAlignment="1" applyProtection="1">
      <alignment vertical="center" shrinkToFit="1"/>
    </xf>
    <xf numFmtId="0" fontId="42" fillId="0" borderId="0" xfId="3" applyNumberFormat="1" applyFont="1" applyFill="1" applyBorder="1" applyAlignment="1" applyProtection="1">
      <alignment horizontal="right" shrinkToFit="1"/>
    </xf>
    <xf numFmtId="38" fontId="42" fillId="23" borderId="96" xfId="10" applyFont="1" applyFill="1" applyBorder="1" applyAlignment="1" applyProtection="1">
      <alignment horizontal="center" vertical="center" shrinkToFit="1"/>
    </xf>
    <xf numFmtId="0" fontId="36" fillId="0" borderId="77" xfId="9" applyFont="1" applyBorder="1" applyAlignment="1">
      <alignment horizontal="center" vertical="top"/>
    </xf>
    <xf numFmtId="0" fontId="42" fillId="0" borderId="0" xfId="5" applyNumberFormat="1" applyFont="1" applyAlignment="1" applyProtection="1">
      <alignment vertical="center" shrinkToFit="1"/>
    </xf>
    <xf numFmtId="38" fontId="45" fillId="13" borderId="96" xfId="10" applyFont="1" applyFill="1" applyBorder="1" applyAlignment="1" applyProtection="1">
      <alignment horizontal="right" vertical="center" shrinkToFit="1"/>
    </xf>
    <xf numFmtId="177" fontId="36" fillId="0" borderId="98" xfId="4" applyNumberFormat="1" applyFont="1" applyBorder="1" applyAlignment="1" applyProtection="1">
      <alignment vertical="center" shrinkToFit="1"/>
    </xf>
    <xf numFmtId="177" fontId="36" fillId="0" borderId="99" xfId="4" applyNumberFormat="1" applyFont="1" applyBorder="1" applyAlignment="1" applyProtection="1">
      <alignment vertical="center" shrinkToFit="1"/>
    </xf>
    <xf numFmtId="177" fontId="36" fillId="0" borderId="100" xfId="4" applyNumberFormat="1" applyFont="1" applyBorder="1" applyAlignment="1" applyProtection="1">
      <alignment vertical="center" shrinkToFit="1"/>
    </xf>
    <xf numFmtId="177" fontId="36" fillId="0" borderId="101" xfId="4" applyNumberFormat="1" applyFont="1" applyBorder="1" applyAlignment="1" applyProtection="1">
      <alignment vertical="center" shrinkToFit="1"/>
    </xf>
    <xf numFmtId="38" fontId="45" fillId="23" borderId="96" xfId="10" applyFont="1" applyFill="1" applyBorder="1" applyAlignment="1" applyProtection="1">
      <alignment horizontal="right" vertical="center" shrinkToFit="1"/>
    </xf>
    <xf numFmtId="177" fontId="36" fillId="0" borderId="102" xfId="4" applyNumberFormat="1" applyFont="1" applyBorder="1" applyAlignment="1" applyProtection="1">
      <alignment vertical="center" shrinkToFit="1"/>
    </xf>
    <xf numFmtId="177" fontId="36" fillId="0" borderId="103" xfId="4" applyNumberFormat="1" applyFont="1" applyBorder="1" applyAlignment="1" applyProtection="1">
      <alignment vertical="center" shrinkToFit="1"/>
    </xf>
    <xf numFmtId="0" fontId="42" fillId="0" borderId="0" xfId="11" applyNumberFormat="1" applyFont="1" applyFill="1" applyBorder="1" applyAlignment="1" applyProtection="1">
      <alignment vertical="top" shrinkToFit="1"/>
    </xf>
    <xf numFmtId="0" fontId="42" fillId="0" borderId="0" xfId="3" applyNumberFormat="1" applyFont="1" applyFill="1" applyBorder="1" applyAlignment="1" applyProtection="1">
      <alignment shrinkToFit="1"/>
    </xf>
    <xf numFmtId="0" fontId="65" fillId="0" borderId="66" xfId="11" applyNumberFormat="1" applyBorder="1" applyAlignment="1" applyProtection="1">
      <alignment vertical="top"/>
    </xf>
    <xf numFmtId="180" fontId="42" fillId="0" borderId="96" xfId="10" applyNumberFormat="1" applyFont="1" applyBorder="1" applyAlignment="1" applyProtection="1">
      <alignment vertical="center" shrinkToFit="1"/>
    </xf>
    <xf numFmtId="38" fontId="42" fillId="0" borderId="1" xfId="10" applyFont="1" applyBorder="1" applyAlignment="1" applyProtection="1">
      <alignment vertical="center" shrinkToFit="1"/>
    </xf>
    <xf numFmtId="38" fontId="42" fillId="0" borderId="94" xfId="10" applyFont="1" applyBorder="1" applyAlignment="1" applyProtection="1">
      <alignment vertical="center" shrinkToFit="1"/>
    </xf>
    <xf numFmtId="38" fontId="42" fillId="0" borderId="24" xfId="10" applyFont="1" applyBorder="1" applyAlignment="1" applyProtection="1">
      <alignment vertical="center" shrinkToFit="1"/>
    </xf>
    <xf numFmtId="0" fontId="42" fillId="0" borderId="95" xfId="3" applyNumberFormat="1" applyFont="1" applyBorder="1" applyAlignment="1" applyProtection="1">
      <alignment vertical="center" shrinkToFit="1"/>
    </xf>
    <xf numFmtId="0" fontId="42" fillId="0" borderId="0" xfId="11" applyNumberFormat="1" applyFont="1" applyFill="1" applyBorder="1" applyAlignment="1" applyProtection="1">
      <alignment vertical="center" shrinkToFit="1"/>
    </xf>
    <xf numFmtId="0" fontId="65" fillId="0" borderId="66" xfId="8" applyFont="1" applyBorder="1">
      <alignment vertical="center"/>
    </xf>
    <xf numFmtId="38" fontId="42" fillId="0" borderId="1" xfId="10" applyFont="1" applyBorder="1" applyAlignment="1" applyProtection="1">
      <alignment horizontal="right" vertical="center" shrinkToFit="1"/>
    </xf>
    <xf numFmtId="0" fontId="42" fillId="0" borderId="0" xfId="3" applyNumberFormat="1" applyFont="1" applyBorder="1" applyAlignment="1" applyProtection="1">
      <alignment vertical="center" shrinkToFit="1"/>
    </xf>
    <xf numFmtId="0" fontId="42" fillId="0" borderId="0" xfId="2" applyNumberFormat="1" applyFont="1" applyBorder="1" applyAlignment="1" applyProtection="1">
      <alignment vertical="center" shrinkToFit="1"/>
    </xf>
    <xf numFmtId="0" fontId="45" fillId="0" borderId="0" xfId="11" applyNumberFormat="1" applyFont="1" applyFill="1" applyBorder="1" applyAlignment="1" applyProtection="1">
      <alignment vertical="center" shrinkToFit="1"/>
    </xf>
    <xf numFmtId="0" fontId="65" fillId="0" borderId="66" xfId="3" applyNumberFormat="1" applyFont="1" applyBorder="1" applyProtection="1">
      <alignment vertical="center"/>
    </xf>
    <xf numFmtId="0" fontId="65" fillId="0" borderId="66" xfId="11" applyNumberFormat="1" applyBorder="1" applyProtection="1">
      <alignment vertical="center"/>
    </xf>
    <xf numFmtId="0" fontId="65" fillId="0" borderId="0" xfId="3" applyNumberFormat="1" applyFont="1" applyFill="1" applyBorder="1" applyAlignment="1" applyProtection="1">
      <alignment horizontal="left" vertical="center"/>
    </xf>
    <xf numFmtId="0" fontId="42" fillId="0" borderId="95" xfId="3" applyNumberFormat="1" applyFont="1" applyBorder="1" applyProtection="1">
      <alignment vertical="center"/>
    </xf>
    <xf numFmtId="0" fontId="45" fillId="0" borderId="0" xfId="3" applyNumberFormat="1" applyFont="1" applyFill="1" applyBorder="1" applyAlignment="1" applyProtection="1">
      <alignment vertical="center" shrinkToFit="1"/>
    </xf>
    <xf numFmtId="0" fontId="65" fillId="0" borderId="0" xfId="11" applyNumberFormat="1" applyFill="1" applyBorder="1" applyProtection="1">
      <alignment vertical="center"/>
    </xf>
    <xf numFmtId="0" fontId="65" fillId="0" borderId="0" xfId="3" applyNumberFormat="1" applyFont="1" applyFill="1" applyBorder="1" applyProtection="1">
      <alignment vertical="center"/>
    </xf>
    <xf numFmtId="0" fontId="65" fillId="0" borderId="66" xfId="12" applyNumberFormat="1" applyBorder="1" applyProtection="1">
      <alignment vertical="center"/>
    </xf>
    <xf numFmtId="0" fontId="65" fillId="0" borderId="0" xfId="11" applyNumberFormat="1" applyBorder="1" applyProtection="1">
      <alignment vertical="center"/>
    </xf>
    <xf numFmtId="0" fontId="65" fillId="0" borderId="0" xfId="3" applyNumberFormat="1" applyFont="1" applyBorder="1" applyProtection="1">
      <alignment vertical="center"/>
    </xf>
    <xf numFmtId="0" fontId="42" fillId="0" borderId="0" xfId="4" applyNumberFormat="1" applyFont="1" applyBorder="1" applyProtection="1">
      <alignment vertical="center"/>
    </xf>
    <xf numFmtId="0" fontId="45" fillId="0" borderId="95" xfId="3" applyNumberFormat="1" applyFont="1" applyBorder="1" applyAlignment="1" applyProtection="1">
      <alignment vertical="center" shrinkToFit="1"/>
    </xf>
    <xf numFmtId="0" fontId="65" fillId="0" borderId="0" xfId="11" applyNumberFormat="1" applyProtection="1">
      <alignment vertical="center"/>
    </xf>
    <xf numFmtId="0" fontId="65" fillId="0" borderId="0" xfId="11" applyNumberFormat="1" applyAlignment="1" applyProtection="1">
      <alignment horizontal="center" vertical="center"/>
    </xf>
    <xf numFmtId="180" fontId="45" fillId="23" borderId="108" xfId="10" applyNumberFormat="1" applyFont="1" applyFill="1" applyBorder="1" applyAlignment="1" applyProtection="1">
      <alignment horizontal="center" vertical="center" shrinkToFit="1"/>
    </xf>
    <xf numFmtId="38" fontId="45" fillId="23" borderId="109" xfId="10" applyFont="1" applyFill="1" applyBorder="1" applyAlignment="1" applyProtection="1">
      <alignment vertical="center" shrinkToFit="1"/>
    </xf>
    <xf numFmtId="38" fontId="45" fillId="23" borderId="110" xfId="10" applyFont="1" applyFill="1" applyBorder="1" applyAlignment="1" applyProtection="1">
      <alignment vertical="center" shrinkToFit="1"/>
    </xf>
    <xf numFmtId="0" fontId="45" fillId="0" borderId="0" xfId="3" applyNumberFormat="1" applyFont="1" applyAlignment="1" applyProtection="1">
      <alignment horizontal="center" shrinkToFit="1"/>
    </xf>
    <xf numFmtId="0" fontId="45" fillId="0" borderId="0" xfId="3" applyNumberFormat="1" applyFont="1" applyAlignment="1" applyProtection="1">
      <alignment horizontal="left" shrinkToFit="1"/>
    </xf>
    <xf numFmtId="0" fontId="45" fillId="0" borderId="0" xfId="3" applyNumberFormat="1" applyFont="1" applyAlignment="1" applyProtection="1">
      <alignment horizontal="left"/>
    </xf>
    <xf numFmtId="0" fontId="17" fillId="0" borderId="0" xfId="3" applyNumberFormat="1" applyFont="1" applyProtection="1">
      <alignment vertical="center"/>
    </xf>
    <xf numFmtId="0" fontId="45" fillId="0" borderId="0" xfId="3" applyNumberFormat="1" applyFont="1" applyAlignment="1" applyProtection="1">
      <alignment vertical="center"/>
    </xf>
    <xf numFmtId="0" fontId="36" fillId="0" borderId="0" xfId="5" applyNumberFormat="1" applyFont="1" applyAlignment="1" applyProtection="1">
      <alignment vertical="center" shrinkToFit="1"/>
    </xf>
    <xf numFmtId="0" fontId="22" fillId="0" borderId="0" xfId="3" applyNumberFormat="1" applyFont="1" applyAlignment="1" applyProtection="1">
      <alignment horizontal="right" vertical="center" shrinkToFit="1"/>
    </xf>
    <xf numFmtId="0" fontId="42" fillId="0" borderId="12" xfId="3" applyNumberFormat="1" applyFont="1" applyBorder="1" applyAlignment="1" applyProtection="1">
      <alignment shrinkToFit="1"/>
    </xf>
    <xf numFmtId="0" fontId="42" fillId="10" borderId="13" xfId="2" applyNumberFormat="1" applyFont="1" applyFill="1" applyBorder="1" applyAlignment="1" applyProtection="1">
      <alignment vertical="center" shrinkToFit="1"/>
    </xf>
    <xf numFmtId="0" fontId="42" fillId="9" borderId="13" xfId="2" applyNumberFormat="1" applyFont="1" applyFill="1" applyBorder="1" applyAlignment="1" applyProtection="1">
      <alignment vertical="center" shrinkToFit="1"/>
    </xf>
    <xf numFmtId="0" fontId="13" fillId="0" borderId="12" xfId="6" quotePrefix="1" applyFont="1" applyBorder="1" applyAlignment="1">
      <alignment shrinkToFit="1"/>
    </xf>
    <xf numFmtId="0" fontId="42" fillId="0" borderId="13" xfId="2" applyNumberFormat="1" applyFont="1" applyBorder="1" applyAlignment="1" applyProtection="1">
      <alignment vertical="center" shrinkToFit="1"/>
    </xf>
    <xf numFmtId="0" fontId="42" fillId="0" borderId="13" xfId="2" applyNumberFormat="1" applyFont="1" applyFill="1" applyBorder="1" applyAlignment="1" applyProtection="1">
      <alignment vertical="center" shrinkToFit="1"/>
    </xf>
    <xf numFmtId="0" fontId="42" fillId="10" borderId="30" xfId="2" applyNumberFormat="1" applyFont="1" applyFill="1" applyBorder="1" applyAlignment="1" applyProtection="1">
      <alignment vertical="center" shrinkToFit="1"/>
    </xf>
    <xf numFmtId="0" fontId="42" fillId="10" borderId="36" xfId="2" applyNumberFormat="1" applyFont="1" applyFill="1" applyBorder="1" applyAlignment="1" applyProtection="1">
      <alignment vertical="center" shrinkToFit="1"/>
    </xf>
    <xf numFmtId="187" fontId="75" fillId="6" borderId="0" xfId="1" applyNumberFormat="1" applyFont="1" applyFill="1">
      <alignment vertical="center"/>
    </xf>
    <xf numFmtId="0" fontId="54" fillId="6" borderId="0" xfId="1" applyFont="1" applyFill="1">
      <alignment vertical="center"/>
    </xf>
    <xf numFmtId="0" fontId="77" fillId="6" borderId="0" xfId="1" applyFont="1" applyFill="1">
      <alignment vertical="center"/>
    </xf>
    <xf numFmtId="38" fontId="41" fillId="6" borderId="0" xfId="3" applyFont="1" applyFill="1" applyAlignment="1">
      <alignment horizontal="center" vertical="center" shrinkToFit="1"/>
    </xf>
    <xf numFmtId="0" fontId="6" fillId="6" borderId="0" xfId="1" applyFill="1">
      <alignment vertical="center"/>
    </xf>
    <xf numFmtId="0" fontId="6" fillId="0" borderId="0" xfId="1" applyProtection="1">
      <alignment vertical="center"/>
      <protection locked="0"/>
    </xf>
    <xf numFmtId="0" fontId="37" fillId="0" borderId="0" xfId="1" applyFont="1">
      <alignment vertical="center"/>
    </xf>
    <xf numFmtId="38" fontId="39" fillId="6" borderId="24" xfId="11" applyFont="1" applyFill="1" applyBorder="1">
      <alignment vertical="center"/>
    </xf>
    <xf numFmtId="38" fontId="78" fillId="6" borderId="4" xfId="11" applyFont="1" applyFill="1" applyBorder="1">
      <alignment vertical="center"/>
    </xf>
    <xf numFmtId="0" fontId="79" fillId="6" borderId="4" xfId="1" applyFont="1" applyFill="1" applyBorder="1">
      <alignment vertical="center"/>
    </xf>
    <xf numFmtId="0" fontId="6" fillId="0" borderId="11" xfId="1" applyBorder="1">
      <alignment vertical="center"/>
    </xf>
    <xf numFmtId="38" fontId="41" fillId="6" borderId="24" xfId="11" applyFont="1" applyFill="1" applyBorder="1">
      <alignment vertical="center"/>
    </xf>
    <xf numFmtId="38" fontId="79" fillId="6" borderId="4" xfId="11" applyFont="1" applyFill="1" applyBorder="1">
      <alignment vertical="center"/>
    </xf>
    <xf numFmtId="38" fontId="79" fillId="6" borderId="4" xfId="3" applyFont="1" applyFill="1" applyBorder="1">
      <alignment vertical="center"/>
    </xf>
    <xf numFmtId="38" fontId="41" fillId="0" borderId="11" xfId="11" applyFont="1" applyFill="1" applyBorder="1">
      <alignment vertical="center"/>
    </xf>
    <xf numFmtId="0" fontId="41" fillId="6" borderId="24" xfId="1" applyFont="1" applyFill="1" applyBorder="1">
      <alignment vertical="center"/>
    </xf>
    <xf numFmtId="0" fontId="41" fillId="6" borderId="4" xfId="1" applyFont="1" applyFill="1" applyBorder="1" applyAlignment="1">
      <alignment vertical="center" shrinkToFit="1"/>
    </xf>
    <xf numFmtId="0" fontId="41" fillId="0" borderId="11" xfId="1" applyFont="1" applyBorder="1" applyAlignment="1">
      <alignment vertical="center" shrinkToFit="1"/>
    </xf>
    <xf numFmtId="0" fontId="41" fillId="0" borderId="0" xfId="1" applyFont="1" applyAlignment="1">
      <alignment vertical="center" shrinkToFit="1"/>
    </xf>
    <xf numFmtId="38" fontId="42" fillId="19" borderId="49" xfId="11" applyFont="1" applyFill="1" applyBorder="1" applyAlignment="1">
      <alignment vertical="center" shrinkToFit="1"/>
    </xf>
    <xf numFmtId="38" fontId="42" fillId="18" borderId="6" xfId="11" applyFont="1" applyFill="1" applyBorder="1" applyAlignment="1">
      <alignment vertical="center" shrinkToFit="1"/>
    </xf>
    <xf numFmtId="38" fontId="42" fillId="18" borderId="7" xfId="11" applyFont="1" applyFill="1" applyBorder="1" applyAlignment="1">
      <alignment vertical="center" shrinkToFit="1"/>
    </xf>
    <xf numFmtId="38" fontId="42" fillId="0" borderId="11" xfId="11" applyFont="1" applyBorder="1" applyAlignment="1" applyProtection="1">
      <alignment horizontal="left" vertical="center" shrinkToFit="1"/>
    </xf>
    <xf numFmtId="38" fontId="42" fillId="18" borderId="7" xfId="3" applyFont="1" applyFill="1" applyBorder="1" applyAlignment="1">
      <alignment vertical="center" shrinkToFit="1"/>
    </xf>
    <xf numFmtId="38" fontId="42" fillId="0" borderId="11" xfId="11" applyFont="1" applyFill="1" applyBorder="1" applyAlignment="1">
      <alignment vertical="center" shrinkToFit="1"/>
    </xf>
    <xf numFmtId="38" fontId="42" fillId="0" borderId="0" xfId="11" applyFont="1" applyFill="1" applyBorder="1" applyAlignment="1">
      <alignment vertical="center" shrinkToFit="1"/>
    </xf>
    <xf numFmtId="0" fontId="42" fillId="0" borderId="0" xfId="1" applyFont="1" applyAlignment="1">
      <alignment vertical="center" shrinkToFit="1"/>
    </xf>
    <xf numFmtId="38" fontId="36" fillId="0" borderId="0" xfId="3" applyFont="1" applyBorder="1" applyAlignment="1" applyProtection="1">
      <alignment vertical="center" shrinkToFit="1"/>
    </xf>
    <xf numFmtId="38" fontId="42" fillId="0" borderId="0" xfId="11" applyFont="1" applyBorder="1" applyAlignment="1" applyProtection="1">
      <alignment vertical="center" shrinkToFit="1"/>
    </xf>
    <xf numFmtId="38" fontId="42" fillId="19" borderId="48" xfId="11" applyFont="1" applyFill="1" applyBorder="1" applyAlignment="1">
      <alignment vertical="center" shrinkToFit="1"/>
    </xf>
    <xf numFmtId="38" fontId="42" fillId="18" borderId="74" xfId="11" applyFont="1" applyFill="1" applyBorder="1" applyAlignment="1">
      <alignment vertical="center" shrinkToFit="1"/>
    </xf>
    <xf numFmtId="38" fontId="42" fillId="18" borderId="2" xfId="11" applyFont="1" applyFill="1" applyBorder="1" applyAlignment="1">
      <alignment vertical="center" shrinkToFit="1"/>
    </xf>
    <xf numFmtId="0" fontId="42" fillId="0" borderId="11" xfId="1" applyFont="1" applyBorder="1" applyAlignment="1">
      <alignment vertical="center" shrinkToFit="1"/>
    </xf>
    <xf numFmtId="38" fontId="42" fillId="18" borderId="2" xfId="3" applyFont="1" applyFill="1" applyBorder="1" applyAlignment="1">
      <alignment vertical="center" shrinkToFit="1"/>
    </xf>
    <xf numFmtId="38" fontId="42" fillId="0" borderId="0" xfId="11" applyFont="1" applyAlignment="1">
      <alignment horizontal="left" vertical="center" shrinkToFit="1"/>
    </xf>
    <xf numFmtId="0" fontId="36" fillId="0" borderId="0" xfId="1" applyFont="1" applyAlignment="1">
      <alignment vertical="center" shrinkToFit="1"/>
    </xf>
    <xf numFmtId="38" fontId="42" fillId="0" borderId="0" xfId="11" applyFont="1" applyAlignment="1">
      <alignment vertical="center" shrinkToFit="1"/>
    </xf>
    <xf numFmtId="38" fontId="42" fillId="27" borderId="49" xfId="11" applyFont="1" applyFill="1" applyBorder="1" applyAlignment="1">
      <alignment vertical="center" shrinkToFit="1"/>
    </xf>
    <xf numFmtId="38" fontId="42" fillId="27" borderId="49" xfId="3" applyFont="1" applyFill="1" applyBorder="1" applyAlignment="1">
      <alignment vertical="center" shrinkToFit="1"/>
    </xf>
    <xf numFmtId="38" fontId="45" fillId="0" borderId="0" xfId="11" applyFont="1" applyAlignment="1">
      <alignment horizontal="center" vertical="center" shrinkToFit="1"/>
    </xf>
    <xf numFmtId="38" fontId="42" fillId="27" borderId="48" xfId="11" applyFont="1" applyFill="1" applyBorder="1" applyAlignment="1">
      <alignment vertical="center" shrinkToFit="1"/>
    </xf>
    <xf numFmtId="38" fontId="42" fillId="18" borderId="11" xfId="11" applyFont="1" applyFill="1" applyBorder="1" applyAlignment="1">
      <alignment vertical="center" shrinkToFit="1"/>
    </xf>
    <xf numFmtId="38" fontId="42" fillId="0" borderId="11" xfId="11" applyFont="1" applyBorder="1" applyAlignment="1" applyProtection="1">
      <alignment vertical="center" shrinkToFit="1"/>
    </xf>
    <xf numFmtId="38" fontId="42" fillId="27" borderId="48" xfId="3" applyFont="1" applyFill="1" applyBorder="1" applyAlignment="1">
      <alignment vertical="center" shrinkToFit="1"/>
    </xf>
    <xf numFmtId="177" fontId="42" fillId="0" borderId="0" xfId="12" applyNumberFormat="1" applyFont="1" applyAlignment="1">
      <alignment horizontal="center" vertical="center" shrinkToFit="1"/>
    </xf>
    <xf numFmtId="38" fontId="42" fillId="18" borderId="0" xfId="11" applyFont="1" applyFill="1" applyBorder="1" applyAlignment="1">
      <alignment vertical="center" shrinkToFit="1"/>
    </xf>
    <xf numFmtId="177" fontId="42" fillId="18" borderId="11" xfId="12" applyNumberFormat="1" applyFont="1" applyFill="1" applyBorder="1" applyAlignment="1">
      <alignment vertical="center" shrinkToFit="1"/>
    </xf>
    <xf numFmtId="38" fontId="42" fillId="0" borderId="11" xfId="11" applyFont="1" applyBorder="1" applyAlignment="1" applyProtection="1">
      <alignment horizontal="left" shrinkToFit="1"/>
    </xf>
    <xf numFmtId="177" fontId="42" fillId="18" borderId="0" xfId="12" applyNumberFormat="1" applyFont="1" applyFill="1" applyBorder="1" applyAlignment="1">
      <alignment vertical="center" shrinkToFit="1"/>
    </xf>
    <xf numFmtId="177" fontId="42" fillId="0" borderId="0" xfId="12" applyNumberFormat="1" applyFont="1" applyFill="1" applyBorder="1" applyAlignment="1">
      <alignment vertical="center" shrinkToFit="1"/>
    </xf>
    <xf numFmtId="177" fontId="42" fillId="0" borderId="0" xfId="12" applyNumberFormat="1" applyFont="1" applyAlignment="1">
      <alignment vertical="center" shrinkToFit="1"/>
    </xf>
    <xf numFmtId="38" fontId="42" fillId="0" borderId="0" xfId="13" applyFont="1" applyAlignment="1">
      <alignment vertical="center" shrinkToFit="1"/>
    </xf>
    <xf numFmtId="38" fontId="45" fillId="0" borderId="0" xfId="11" applyFont="1" applyAlignment="1">
      <alignment horizontal="right" vertical="center" shrinkToFit="1"/>
    </xf>
    <xf numFmtId="38" fontId="42" fillId="0" borderId="11" xfId="11" applyFont="1" applyBorder="1" applyAlignment="1">
      <alignment vertical="center" shrinkToFit="1"/>
    </xf>
    <xf numFmtId="9" fontId="42" fillId="19" borderId="48" xfId="4" applyFont="1" applyFill="1" applyBorder="1" applyAlignment="1">
      <alignment vertical="center" shrinkToFit="1"/>
    </xf>
    <xf numFmtId="177" fontId="42" fillId="27" borderId="48" xfId="12" applyNumberFormat="1" applyFont="1" applyFill="1" applyBorder="1" applyAlignment="1">
      <alignment vertical="center" shrinkToFit="1"/>
    </xf>
    <xf numFmtId="177" fontId="42" fillId="19" borderId="48" xfId="12" applyNumberFormat="1" applyFont="1" applyFill="1" applyBorder="1" applyAlignment="1">
      <alignment vertical="center" shrinkToFit="1"/>
    </xf>
    <xf numFmtId="38" fontId="42" fillId="27" borderId="73" xfId="11" applyFont="1" applyFill="1" applyBorder="1" applyAlignment="1">
      <alignment vertical="center" shrinkToFit="1"/>
    </xf>
    <xf numFmtId="177" fontId="42" fillId="0" borderId="11" xfId="12" applyNumberFormat="1" applyFont="1" applyBorder="1" applyAlignment="1">
      <alignment vertical="center" shrinkToFit="1"/>
    </xf>
    <xf numFmtId="38" fontId="42" fillId="27" borderId="73" xfId="3" applyFont="1" applyFill="1" applyBorder="1" applyAlignment="1">
      <alignment vertical="center" shrinkToFit="1"/>
    </xf>
    <xf numFmtId="38" fontId="42" fillId="19" borderId="11" xfId="11" applyFont="1" applyFill="1" applyBorder="1" applyAlignment="1">
      <alignment vertical="center" shrinkToFit="1"/>
    </xf>
    <xf numFmtId="38" fontId="42" fillId="19" borderId="0" xfId="11" applyFont="1" applyFill="1" applyBorder="1" applyAlignment="1">
      <alignment vertical="center" shrinkToFit="1"/>
    </xf>
    <xf numFmtId="38" fontId="42" fillId="19" borderId="11" xfId="3" applyFont="1" applyFill="1" applyBorder="1" applyAlignment="1">
      <alignment vertical="center" shrinkToFit="1"/>
    </xf>
    <xf numFmtId="38" fontId="42" fillId="0" borderId="0" xfId="14" applyNumberFormat="1" applyFont="1" applyFill="1" applyAlignment="1">
      <alignment vertical="center" shrinkToFit="1"/>
    </xf>
    <xf numFmtId="38" fontId="42" fillId="19" borderId="73" xfId="11" applyFont="1" applyFill="1" applyBorder="1" applyAlignment="1">
      <alignment vertical="center" shrinkToFit="1"/>
    </xf>
    <xf numFmtId="38" fontId="42" fillId="19" borderId="74" xfId="11" applyFont="1" applyFill="1" applyBorder="1" applyAlignment="1">
      <alignment vertical="center" shrinkToFit="1"/>
    </xf>
    <xf numFmtId="38" fontId="42" fillId="19" borderId="2" xfId="11" applyFont="1" applyFill="1" applyBorder="1" applyAlignment="1">
      <alignment vertical="center" shrinkToFit="1"/>
    </xf>
    <xf numFmtId="38" fontId="42" fillId="19" borderId="74" xfId="3" applyFont="1" applyFill="1" applyBorder="1" applyAlignment="1">
      <alignment vertical="center" shrinkToFit="1"/>
    </xf>
    <xf numFmtId="38" fontId="50" fillId="0" borderId="7" xfId="3" applyFont="1" applyBorder="1" applyAlignment="1">
      <alignment horizontal="center" vertical="center" shrinkToFit="1"/>
    </xf>
    <xf numFmtId="0" fontId="50" fillId="0" borderId="0" xfId="1" applyFont="1" applyAlignment="1">
      <alignment horizontal="center" vertical="center" shrinkToFit="1"/>
    </xf>
    <xf numFmtId="177" fontId="42" fillId="0" borderId="0" xfId="2" applyNumberFormat="1" applyFont="1" applyAlignment="1">
      <alignment horizontal="right" vertical="center" shrinkToFit="1"/>
    </xf>
    <xf numFmtId="38" fontId="50" fillId="0" borderId="0" xfId="3" applyFont="1" applyAlignment="1">
      <alignment horizontal="center" vertical="center" shrinkToFit="1"/>
    </xf>
    <xf numFmtId="38" fontId="13" fillId="0" borderId="0" xfId="11" applyFont="1">
      <alignment vertical="center"/>
    </xf>
    <xf numFmtId="38" fontId="6" fillId="0" borderId="0" xfId="11" applyFont="1" applyAlignment="1">
      <alignment horizontal="left" vertical="center"/>
    </xf>
    <xf numFmtId="38" fontId="6" fillId="0" borderId="0" xfId="11" applyFont="1">
      <alignment vertical="center"/>
    </xf>
    <xf numFmtId="38" fontId="42" fillId="0" borderId="0" xfId="1" applyNumberFormat="1" applyFont="1" applyAlignment="1">
      <alignment vertical="center" shrinkToFit="1"/>
    </xf>
    <xf numFmtId="38" fontId="36" fillId="0" borderId="1" xfId="3" applyFont="1" applyBorder="1" applyAlignment="1">
      <alignment vertical="center" shrinkToFit="1"/>
    </xf>
    <xf numFmtId="38" fontId="42" fillId="0" borderId="1" xfId="11" applyFont="1" applyBorder="1" applyAlignment="1" applyProtection="1">
      <alignment vertical="center" shrinkToFit="1"/>
    </xf>
    <xf numFmtId="38" fontId="42" fillId="0" borderId="0" xfId="11" applyFont="1" applyFill="1" applyBorder="1" applyAlignment="1" applyProtection="1">
      <alignment vertical="center" shrinkToFit="1"/>
    </xf>
    <xf numFmtId="38" fontId="36" fillId="0" borderId="0" xfId="3" applyFont="1" applyFill="1" applyBorder="1" applyAlignment="1" applyProtection="1">
      <alignment vertical="center" shrinkToFit="1"/>
    </xf>
    <xf numFmtId="0" fontId="36" fillId="0" borderId="1" xfId="1" applyFont="1" applyBorder="1" applyAlignment="1">
      <alignment vertical="center" shrinkToFit="1"/>
    </xf>
    <xf numFmtId="0" fontId="42" fillId="0" borderId="1" xfId="1" applyFont="1" applyBorder="1" applyAlignment="1" applyProtection="1">
      <alignment vertical="center" shrinkToFit="1"/>
      <protection locked="0"/>
    </xf>
    <xf numFmtId="0" fontId="45" fillId="0" borderId="0" xfId="1" applyFont="1" applyAlignment="1">
      <alignment vertical="center" shrinkToFit="1"/>
    </xf>
    <xf numFmtId="38" fontId="50" fillId="6" borderId="115" xfId="15" applyNumberFormat="1" applyFont="1" applyFill="1" applyBorder="1" applyAlignment="1">
      <alignment horizontal="centerContinuous" shrinkToFit="1"/>
    </xf>
    <xf numFmtId="0" fontId="50" fillId="6" borderId="116" xfId="15" applyFont="1" applyFill="1" applyBorder="1" applyAlignment="1">
      <alignment horizontal="centerContinuous" shrinkToFit="1"/>
    </xf>
    <xf numFmtId="0" fontId="50" fillId="6" borderId="117" xfId="15" applyFont="1" applyFill="1" applyBorder="1" applyAlignment="1">
      <alignment horizontal="centerContinuous" vertical="center" shrinkToFit="1"/>
    </xf>
    <xf numFmtId="0" fontId="41" fillId="6" borderId="5" xfId="1" applyFont="1" applyFill="1" applyBorder="1" applyAlignment="1">
      <alignment vertical="center" shrinkToFit="1"/>
    </xf>
    <xf numFmtId="38" fontId="45" fillId="24" borderId="96" xfId="10" applyFont="1" applyFill="1" applyBorder="1" applyAlignment="1">
      <alignment horizontal="right" vertical="center" shrinkToFit="1"/>
    </xf>
    <xf numFmtId="38" fontId="45" fillId="24" borderId="1" xfId="9" applyNumberFormat="1" applyFont="1" applyFill="1" applyBorder="1" applyAlignment="1">
      <alignment horizontal="right" vertical="center" shrinkToFit="1"/>
    </xf>
    <xf numFmtId="38" fontId="45" fillId="24" borderId="94" xfId="9" applyNumberFormat="1" applyFont="1" applyFill="1" applyBorder="1" applyAlignment="1">
      <alignment horizontal="right" vertical="center" shrinkToFit="1"/>
    </xf>
    <xf numFmtId="38" fontId="45" fillId="23" borderId="118" xfId="10" applyFont="1" applyFill="1" applyBorder="1" applyAlignment="1">
      <alignment vertical="center" shrinkToFit="1"/>
    </xf>
    <xf numFmtId="0" fontId="41" fillId="0" borderId="0" xfId="1" applyFont="1">
      <alignment vertical="center"/>
    </xf>
    <xf numFmtId="0" fontId="31" fillId="0" borderId="0" xfId="1" applyFont="1">
      <alignment vertical="center"/>
    </xf>
    <xf numFmtId="180" fontId="58" fillId="6" borderId="4" xfId="3" applyNumberFormat="1" applyFont="1" applyFill="1" applyBorder="1" applyAlignment="1">
      <alignment horizontal="center" shrinkToFit="1"/>
    </xf>
    <xf numFmtId="38" fontId="6" fillId="0" borderId="0" xfId="1" applyNumberFormat="1">
      <alignment vertical="center"/>
    </xf>
    <xf numFmtId="38" fontId="0" fillId="0" borderId="0" xfId="3" applyFont="1">
      <alignment vertical="center"/>
    </xf>
    <xf numFmtId="0" fontId="68" fillId="0" borderId="0" xfId="8" applyFont="1">
      <alignment vertical="center"/>
    </xf>
    <xf numFmtId="0" fontId="47" fillId="0" borderId="0" xfId="8">
      <alignment vertical="center"/>
    </xf>
    <xf numFmtId="38" fontId="81" fillId="0" borderId="0" xfId="16" applyFont="1">
      <alignment vertical="center"/>
    </xf>
    <xf numFmtId="38" fontId="81" fillId="0" borderId="0" xfId="8" applyNumberFormat="1" applyFont="1">
      <alignment vertical="center"/>
    </xf>
    <xf numFmtId="0" fontId="58" fillId="28" borderId="119" xfId="8" applyFont="1" applyFill="1" applyBorder="1" applyAlignment="1">
      <alignment vertical="center" shrinkToFit="1"/>
    </xf>
    <xf numFmtId="0" fontId="58" fillId="28" borderId="120" xfId="8" applyFont="1" applyFill="1" applyBorder="1" applyAlignment="1">
      <alignment horizontal="right" vertical="center" shrinkToFit="1"/>
    </xf>
    <xf numFmtId="38" fontId="58" fillId="28" borderId="120" xfId="8" applyNumberFormat="1" applyFont="1" applyFill="1" applyBorder="1" applyAlignment="1">
      <alignment horizontal="left" vertical="center" shrinkToFit="1"/>
    </xf>
    <xf numFmtId="189" fontId="58" fillId="28" borderId="120" xfId="8" applyNumberFormat="1" applyFont="1" applyFill="1" applyBorder="1" applyAlignment="1">
      <alignment horizontal="left" vertical="center" shrinkToFit="1"/>
    </xf>
    <xf numFmtId="0" fontId="58" fillId="28" borderId="120" xfId="7" applyFont="1" applyFill="1" applyBorder="1" applyAlignment="1">
      <alignment vertical="center" shrinkToFit="1"/>
    </xf>
    <xf numFmtId="9" fontId="80" fillId="29" borderId="120" xfId="4" applyFont="1" applyFill="1" applyBorder="1" applyAlignment="1">
      <alignment vertical="center" shrinkToFit="1"/>
    </xf>
    <xf numFmtId="190" fontId="58" fillId="28" borderId="120" xfId="2" applyNumberFormat="1" applyFont="1" applyFill="1" applyBorder="1" applyAlignment="1">
      <alignment horizontal="center" vertical="center" shrinkToFit="1"/>
    </xf>
    <xf numFmtId="0" fontId="58" fillId="29" borderId="120" xfId="8" applyFont="1" applyFill="1" applyBorder="1" applyAlignment="1">
      <alignment horizontal="center" vertical="center" shrinkToFit="1"/>
    </xf>
    <xf numFmtId="0" fontId="58" fillId="28" borderId="97" xfId="7" applyFont="1" applyFill="1" applyBorder="1" applyAlignment="1">
      <alignment vertical="center" shrinkToFit="1"/>
    </xf>
    <xf numFmtId="0" fontId="58" fillId="28" borderId="120" xfId="8" applyFont="1" applyFill="1" applyBorder="1" applyAlignment="1">
      <alignment vertical="center" shrinkToFit="1"/>
    </xf>
    <xf numFmtId="38" fontId="58" fillId="28" borderId="120" xfId="16" applyFont="1" applyFill="1" applyBorder="1" applyAlignment="1">
      <alignment horizontal="left" vertical="center" shrinkToFit="1"/>
    </xf>
    <xf numFmtId="0" fontId="58" fillId="28" borderId="97" xfId="4" applyNumberFormat="1" applyFont="1" applyFill="1" applyBorder="1" applyAlignment="1">
      <alignment horizontal="left" vertical="center" shrinkToFit="1"/>
    </xf>
    <xf numFmtId="0" fontId="58" fillId="28" borderId="120" xfId="8" applyFont="1" applyFill="1" applyBorder="1" applyAlignment="1">
      <alignment horizontal="center" vertical="center" shrinkToFit="1"/>
    </xf>
    <xf numFmtId="0" fontId="45" fillId="0" borderId="95" xfId="8" applyFont="1" applyBorder="1" applyAlignment="1" applyProtection="1">
      <alignment vertical="top"/>
      <protection locked="0"/>
    </xf>
    <xf numFmtId="0" fontId="45" fillId="0" borderId="0" xfId="8" applyFont="1" applyAlignment="1" applyProtection="1">
      <alignment vertical="top"/>
      <protection locked="0"/>
    </xf>
    <xf numFmtId="0" fontId="45" fillId="0" borderId="66" xfId="8" applyFont="1" applyBorder="1" applyAlignment="1" applyProtection="1">
      <alignment vertical="top"/>
      <protection locked="0"/>
    </xf>
    <xf numFmtId="0" fontId="45" fillId="0" borderId="115" xfId="8" applyFont="1" applyBorder="1" applyAlignment="1" applyProtection="1">
      <alignment vertical="top"/>
      <protection locked="0"/>
    </xf>
    <xf numFmtId="0" fontId="45" fillId="0" borderId="116" xfId="8" applyFont="1" applyBorder="1" applyAlignment="1" applyProtection="1">
      <alignment vertical="top" shrinkToFit="1"/>
      <protection locked="0"/>
    </xf>
    <xf numFmtId="38" fontId="45" fillId="15" borderId="125" xfId="11" applyFont="1" applyFill="1" applyBorder="1" applyAlignment="1">
      <alignment vertical="center" shrinkToFit="1"/>
    </xf>
    <xf numFmtId="38" fontId="45" fillId="21" borderId="7" xfId="11" applyFont="1" applyFill="1" applyBorder="1" applyAlignment="1">
      <alignment vertical="center" shrinkToFit="1"/>
    </xf>
    <xf numFmtId="38" fontId="42" fillId="21" borderId="7" xfId="11" applyFont="1" applyFill="1" applyBorder="1" applyAlignment="1">
      <alignment vertical="center" shrinkToFit="1"/>
    </xf>
    <xf numFmtId="38" fontId="42" fillId="21" borderId="47" xfId="11" applyFont="1" applyFill="1" applyBorder="1" applyAlignment="1">
      <alignment vertical="center" shrinkToFit="1"/>
    </xf>
    <xf numFmtId="38" fontId="50" fillId="28" borderId="150" xfId="11" applyFont="1" applyFill="1" applyBorder="1" applyAlignment="1">
      <alignment horizontal="center" vertical="center" shrinkToFit="1"/>
    </xf>
    <xf numFmtId="38" fontId="50" fillId="28" borderId="127" xfId="11" applyFont="1" applyFill="1" applyBorder="1" applyAlignment="1">
      <alignment horizontal="center" vertical="center" shrinkToFit="1"/>
    </xf>
    <xf numFmtId="38" fontId="42" fillId="0" borderId="117" xfId="11" applyFont="1" applyBorder="1" applyAlignment="1">
      <alignment vertical="center" shrinkToFit="1"/>
    </xf>
    <xf numFmtId="38" fontId="58" fillId="28" borderId="0" xfId="11" applyFont="1" applyFill="1" applyAlignment="1">
      <alignment vertical="center" shrinkToFit="1"/>
    </xf>
    <xf numFmtId="0" fontId="58" fillId="28" borderId="116" xfId="8" applyFont="1" applyFill="1" applyBorder="1" applyAlignment="1">
      <alignment horizontal="right" vertical="center" shrinkToFit="1"/>
    </xf>
    <xf numFmtId="38" fontId="58" fillId="28" borderId="116" xfId="8" applyNumberFormat="1" applyFont="1" applyFill="1" applyBorder="1" applyAlignment="1">
      <alignment horizontal="left" vertical="center" shrinkToFit="1"/>
    </xf>
    <xf numFmtId="189" fontId="58" fillId="28" borderId="117" xfId="8" applyNumberFormat="1" applyFont="1" applyFill="1" applyBorder="1" applyAlignment="1">
      <alignment horizontal="left" vertical="center" shrinkToFit="1"/>
    </xf>
    <xf numFmtId="38" fontId="42" fillId="15" borderId="131" xfId="11" applyFont="1" applyFill="1" applyBorder="1" applyAlignment="1">
      <alignment vertical="center" shrinkToFit="1"/>
    </xf>
    <xf numFmtId="38" fontId="42" fillId="21" borderId="2" xfId="11" applyFont="1" applyFill="1" applyBorder="1" applyAlignment="1">
      <alignment vertical="center" shrinkToFit="1"/>
    </xf>
    <xf numFmtId="38" fontId="42" fillId="21" borderId="114" xfId="11" applyFont="1" applyFill="1" applyBorder="1" applyAlignment="1">
      <alignment vertical="center" shrinkToFit="1"/>
    </xf>
    <xf numFmtId="38" fontId="50" fillId="28" borderId="5" xfId="11" applyFont="1" applyFill="1" applyBorder="1" applyAlignment="1">
      <alignment horizontal="center" vertical="center" shrinkToFit="1"/>
    </xf>
    <xf numFmtId="38" fontId="50" fillId="28" borderId="1" xfId="11" applyFont="1" applyFill="1" applyBorder="1" applyAlignment="1">
      <alignment horizontal="center" vertical="center" shrinkToFit="1"/>
    </xf>
    <xf numFmtId="38" fontId="42" fillId="0" borderId="66" xfId="11" applyFont="1" applyBorder="1" applyAlignment="1">
      <alignment vertical="center" shrinkToFit="1"/>
    </xf>
    <xf numFmtId="38" fontId="45" fillId="0" borderId="0" xfId="11" applyFont="1" applyAlignment="1" applyProtection="1">
      <alignment vertical="top"/>
      <protection locked="0"/>
    </xf>
    <xf numFmtId="38" fontId="45" fillId="0" borderId="66" xfId="11" applyFont="1" applyBorder="1" applyAlignment="1" applyProtection="1">
      <alignment vertical="top"/>
      <protection locked="0"/>
    </xf>
    <xf numFmtId="38" fontId="45" fillId="15" borderId="49" xfId="11" applyFont="1" applyFill="1" applyBorder="1" applyAlignment="1">
      <alignment vertical="center" shrinkToFit="1"/>
    </xf>
    <xf numFmtId="38" fontId="45" fillId="30" borderId="47" xfId="11" applyFont="1" applyFill="1" applyBorder="1" applyAlignment="1">
      <alignment vertical="center" shrinkToFit="1"/>
    </xf>
    <xf numFmtId="38" fontId="45" fillId="21" borderId="47" xfId="11" applyFont="1" applyFill="1" applyBorder="1" applyAlignment="1">
      <alignment vertical="center" shrinkToFit="1"/>
    </xf>
    <xf numFmtId="0" fontId="42" fillId="0" borderId="114" xfId="7" applyFont="1" applyBorder="1" applyAlignment="1">
      <alignment vertical="center" shrinkToFit="1"/>
    </xf>
    <xf numFmtId="38" fontId="42" fillId="0" borderId="113" xfId="3" applyFont="1" applyBorder="1" applyAlignment="1">
      <alignment vertical="center" shrinkToFit="1"/>
    </xf>
    <xf numFmtId="38" fontId="42" fillId="15" borderId="48" xfId="11" applyFont="1" applyFill="1" applyBorder="1" applyAlignment="1">
      <alignment vertical="center" shrinkToFit="1"/>
    </xf>
    <xf numFmtId="38" fontId="42" fillId="30" borderId="3" xfId="11" applyFont="1" applyFill="1" applyBorder="1" applyAlignment="1">
      <alignment vertical="center" shrinkToFit="1"/>
    </xf>
    <xf numFmtId="38" fontId="42" fillId="21" borderId="48" xfId="11" applyFont="1" applyFill="1" applyBorder="1" applyAlignment="1">
      <alignment vertical="center" shrinkToFit="1"/>
    </xf>
    <xf numFmtId="38" fontId="42" fillId="0" borderId="5" xfId="11" applyFont="1" applyBorder="1" applyAlignment="1">
      <alignment vertical="center" shrinkToFit="1"/>
    </xf>
    <xf numFmtId="38" fontId="42" fillId="0" borderId="94" xfId="3" applyFont="1" applyBorder="1" applyAlignment="1" applyProtection="1">
      <alignment vertical="center" shrinkToFit="1"/>
      <protection locked="0"/>
    </xf>
    <xf numFmtId="38" fontId="42" fillId="21" borderId="3" xfId="11" applyFont="1" applyFill="1" applyBorder="1" applyAlignment="1">
      <alignment vertical="center" shrinkToFit="1"/>
    </xf>
    <xf numFmtId="38" fontId="42" fillId="0" borderId="66" xfId="11" applyFont="1" applyBorder="1" applyAlignment="1">
      <alignment horizontal="center" vertical="center" shrinkToFit="1"/>
    </xf>
    <xf numFmtId="177" fontId="42" fillId="21" borderId="3" xfId="12" applyNumberFormat="1" applyFont="1" applyFill="1" applyBorder="1" applyAlignment="1">
      <alignment vertical="center" shrinkToFit="1"/>
    </xf>
    <xf numFmtId="38" fontId="42" fillId="0" borderId="47" xfId="11" applyFont="1" applyBorder="1" applyAlignment="1">
      <alignment horizontal="left" shrinkToFit="1"/>
    </xf>
    <xf numFmtId="38" fontId="42" fillId="0" borderId="111" xfId="3" applyFont="1" applyBorder="1" applyAlignment="1" applyProtection="1">
      <alignment vertical="center" shrinkToFit="1"/>
      <protection locked="0"/>
    </xf>
    <xf numFmtId="38" fontId="45" fillId="21" borderId="49" xfId="11" applyFont="1" applyFill="1" applyBorder="1" applyAlignment="1">
      <alignment vertical="center" shrinkToFit="1"/>
    </xf>
    <xf numFmtId="38" fontId="42" fillId="0" borderId="94" xfId="11" applyFont="1" applyBorder="1" applyAlignment="1" applyProtection="1">
      <alignment vertical="center" shrinkToFit="1"/>
    </xf>
    <xf numFmtId="177" fontId="42" fillId="15" borderId="48" xfId="12" applyNumberFormat="1" applyFont="1" applyFill="1" applyBorder="1" applyAlignment="1">
      <alignment vertical="center" shrinkToFit="1"/>
    </xf>
    <xf numFmtId="177" fontId="42" fillId="30" borderId="3" xfId="12" applyNumberFormat="1" applyFont="1" applyFill="1" applyBorder="1" applyAlignment="1">
      <alignment vertical="center" shrinkToFit="1"/>
    </xf>
    <xf numFmtId="38" fontId="42" fillId="0" borderId="47" xfId="11" applyFont="1" applyBorder="1" applyAlignment="1">
      <alignment vertical="center" shrinkToFit="1"/>
    </xf>
    <xf numFmtId="38" fontId="42" fillId="0" borderId="118" xfId="11" applyFont="1" applyBorder="1" applyAlignment="1" applyProtection="1">
      <alignment vertical="center" shrinkToFit="1"/>
      <protection locked="0"/>
    </xf>
    <xf numFmtId="38" fontId="42" fillId="30" borderId="114" xfId="11" applyFont="1" applyFill="1" applyBorder="1" applyAlignment="1">
      <alignment vertical="center" shrinkToFit="1"/>
    </xf>
    <xf numFmtId="177" fontId="42" fillId="21" borderId="114" xfId="12" applyNumberFormat="1" applyFont="1" applyFill="1" applyBorder="1" applyAlignment="1">
      <alignment vertical="center" shrinkToFit="1"/>
    </xf>
    <xf numFmtId="177" fontId="42" fillId="0" borderId="47" xfId="12" applyNumberFormat="1" applyFont="1" applyBorder="1" applyAlignment="1">
      <alignment vertical="center" shrinkToFit="1"/>
    </xf>
    <xf numFmtId="38" fontId="42" fillId="0" borderId="0" xfId="11" applyFont="1" applyBorder="1" applyAlignment="1">
      <alignment vertical="center" shrinkToFit="1"/>
    </xf>
    <xf numFmtId="177" fontId="42" fillId="0" borderId="66" xfId="4" applyNumberFormat="1" applyFont="1" applyBorder="1" applyAlignment="1">
      <alignment vertical="center" shrinkToFit="1"/>
    </xf>
    <xf numFmtId="38" fontId="45" fillId="15" borderId="6" xfId="11" applyFont="1" applyFill="1" applyBorder="1" applyAlignment="1">
      <alignment horizontal="center" vertical="center" shrinkToFit="1"/>
    </xf>
    <xf numFmtId="38" fontId="45" fillId="15" borderId="47" xfId="11" applyFont="1" applyFill="1" applyBorder="1" applyAlignment="1">
      <alignment horizontal="center" vertical="center" shrinkToFit="1"/>
    </xf>
    <xf numFmtId="0" fontId="45" fillId="0" borderId="116" xfId="8" applyFont="1" applyBorder="1" applyAlignment="1" applyProtection="1">
      <alignment vertical="top"/>
      <protection locked="0"/>
    </xf>
    <xf numFmtId="38" fontId="42" fillId="15" borderId="11" xfId="11" applyFont="1" applyFill="1" applyBorder="1" applyAlignment="1">
      <alignment horizontal="center" vertical="center" shrinkToFit="1"/>
    </xf>
    <xf numFmtId="38" fontId="42" fillId="15" borderId="3" xfId="11" applyFont="1" applyFill="1" applyBorder="1" applyAlignment="1">
      <alignment horizontal="center" vertical="center" shrinkToFit="1"/>
    </xf>
    <xf numFmtId="0" fontId="41" fillId="0" borderId="116" xfId="8" applyFont="1" applyBorder="1" applyAlignment="1" applyProtection="1">
      <alignment vertical="top"/>
      <protection locked="0"/>
    </xf>
    <xf numFmtId="0" fontId="41" fillId="0" borderId="117" xfId="8" applyFont="1" applyBorder="1" applyAlignment="1" applyProtection="1">
      <alignment vertical="top"/>
      <protection locked="0"/>
    </xf>
    <xf numFmtId="38" fontId="42" fillId="15" borderId="11" xfId="11" applyFont="1" applyFill="1" applyBorder="1" applyAlignment="1">
      <alignment vertical="center" shrinkToFit="1"/>
    </xf>
    <xf numFmtId="38" fontId="42" fillId="15" borderId="3" xfId="11" applyFont="1" applyFill="1" applyBorder="1" applyAlignment="1">
      <alignment vertical="center" shrinkToFit="1"/>
    </xf>
    <xf numFmtId="38" fontId="37" fillId="15" borderId="131" xfId="11" applyFont="1" applyFill="1" applyBorder="1" applyAlignment="1">
      <alignment vertical="center" shrinkToFit="1"/>
    </xf>
    <xf numFmtId="38" fontId="45" fillId="15" borderId="48" xfId="11" applyFont="1" applyFill="1" applyBorder="1" applyAlignment="1">
      <alignment vertical="center" shrinkToFit="1"/>
    </xf>
    <xf numFmtId="38" fontId="37" fillId="15" borderId="11" xfId="11" applyFont="1" applyFill="1" applyBorder="1" applyAlignment="1">
      <alignment vertical="center" shrinkToFit="1"/>
    </xf>
    <xf numFmtId="38" fontId="45" fillId="21" borderId="73" xfId="11" applyFont="1" applyFill="1" applyBorder="1" applyAlignment="1">
      <alignment vertical="center" shrinkToFit="1"/>
    </xf>
    <xf numFmtId="38" fontId="45" fillId="0" borderId="66" xfId="5" applyFont="1" applyBorder="1" applyAlignment="1">
      <alignment vertical="center" shrinkToFit="1"/>
    </xf>
    <xf numFmtId="38" fontId="45" fillId="15" borderId="49" xfId="5" applyFont="1" applyFill="1" applyBorder="1" applyAlignment="1">
      <alignment vertical="center" shrinkToFit="1"/>
    </xf>
    <xf numFmtId="38" fontId="42" fillId="15" borderId="48" xfId="5" applyFont="1" applyFill="1" applyBorder="1" applyAlignment="1">
      <alignment vertical="center" shrinkToFit="1"/>
    </xf>
    <xf numFmtId="0" fontId="37" fillId="0" borderId="137" xfId="8" applyFont="1" applyBorder="1" applyAlignment="1">
      <alignment vertical="center" shrinkToFit="1"/>
    </xf>
    <xf numFmtId="0" fontId="45" fillId="0" borderId="7" xfId="8" applyFont="1" applyBorder="1" applyAlignment="1">
      <alignment vertical="center" shrinkToFit="1"/>
    </xf>
    <xf numFmtId="38" fontId="37" fillId="0" borderId="7" xfId="5" applyFont="1" applyFill="1" applyBorder="1" applyAlignment="1">
      <alignment vertical="center" shrinkToFit="1"/>
    </xf>
    <xf numFmtId="38" fontId="45" fillId="0" borderId="7" xfId="11" applyFont="1" applyFill="1" applyBorder="1" applyAlignment="1">
      <alignment vertical="center" shrinkToFit="1"/>
    </xf>
    <xf numFmtId="38" fontId="45" fillId="15" borderId="49" xfId="8" applyNumberFormat="1" applyFont="1" applyFill="1" applyBorder="1" applyAlignment="1">
      <alignment vertical="center" shrinkToFit="1"/>
    </xf>
    <xf numFmtId="0" fontId="42" fillId="15" borderId="48" xfId="8" applyFont="1" applyFill="1" applyBorder="1" applyAlignment="1">
      <alignment vertical="center" shrinkToFit="1"/>
    </xf>
    <xf numFmtId="0" fontId="37" fillId="0" borderId="95" xfId="8" applyFont="1" applyBorder="1" applyAlignment="1">
      <alignment vertical="center" shrinkToFit="1"/>
    </xf>
    <xf numFmtId="0" fontId="45" fillId="0" borderId="0" xfId="8" applyFont="1" applyAlignment="1">
      <alignment vertical="center" shrinkToFit="1"/>
    </xf>
    <xf numFmtId="38" fontId="37" fillId="0" borderId="0" xfId="5" applyFont="1" applyFill="1" applyBorder="1" applyAlignment="1">
      <alignment vertical="center" shrinkToFit="1"/>
    </xf>
    <xf numFmtId="38" fontId="42" fillId="15" borderId="73" xfId="8" applyNumberFormat="1" applyFont="1" applyFill="1" applyBorder="1" applyAlignment="1">
      <alignment vertical="center" shrinkToFit="1"/>
    </xf>
    <xf numFmtId="0" fontId="42" fillId="15" borderId="73" xfId="8" applyFont="1" applyFill="1" applyBorder="1" applyAlignment="1">
      <alignment vertical="center" shrinkToFit="1"/>
    </xf>
    <xf numFmtId="38" fontId="45" fillId="0" borderId="0" xfId="8" applyNumberFormat="1" applyFont="1" applyAlignment="1">
      <alignment vertical="center" shrinkToFit="1"/>
    </xf>
    <xf numFmtId="0" fontId="45" fillId="15" borderId="49" xfId="8" applyFont="1" applyFill="1" applyBorder="1" applyAlignment="1">
      <alignment vertical="center" shrinkToFit="1"/>
    </xf>
    <xf numFmtId="0" fontId="42" fillId="0" borderId="0" xfId="8" applyFont="1" applyAlignment="1">
      <alignment vertical="center" shrinkToFit="1"/>
    </xf>
    <xf numFmtId="38" fontId="45" fillId="15" borderId="73" xfId="8" applyNumberFormat="1" applyFont="1" applyFill="1" applyBorder="1" applyAlignment="1">
      <alignment vertical="center" shrinkToFit="1"/>
    </xf>
    <xf numFmtId="38" fontId="37" fillId="0" borderId="0" xfId="7" applyNumberFormat="1" applyFont="1">
      <alignment vertical="center"/>
    </xf>
    <xf numFmtId="185" fontId="37" fillId="0" borderId="0" xfId="7" applyNumberFormat="1" applyFont="1">
      <alignment vertical="center"/>
    </xf>
    <xf numFmtId="38" fontId="37" fillId="0" borderId="0" xfId="7" applyNumberFormat="1" applyFont="1" applyAlignment="1">
      <alignment horizontal="center" vertical="center"/>
    </xf>
    <xf numFmtId="177" fontId="0" fillId="0" borderId="0" xfId="4" applyNumberFormat="1" applyFont="1" applyAlignment="1">
      <alignment horizontal="center" vertical="center"/>
    </xf>
    <xf numFmtId="38" fontId="29" fillId="0" borderId="0" xfId="7" applyNumberFormat="1" applyAlignment="1">
      <alignment horizontal="center" vertical="center"/>
    </xf>
    <xf numFmtId="177" fontId="45" fillId="0" borderId="0" xfId="2" applyNumberFormat="1" applyFont="1" applyAlignment="1">
      <alignment vertical="center" shrinkToFit="1"/>
    </xf>
    <xf numFmtId="176" fontId="49" fillId="0" borderId="0" xfId="1" applyNumberFormat="1" applyFont="1" applyAlignment="1"/>
    <xf numFmtId="0" fontId="53" fillId="0" borderId="0" xfId="1" applyFont="1">
      <alignment vertical="center"/>
    </xf>
    <xf numFmtId="38" fontId="42" fillId="0" borderId="2" xfId="3" applyFont="1" applyBorder="1" applyAlignment="1" applyProtection="1">
      <alignment shrinkToFit="1"/>
    </xf>
    <xf numFmtId="38" fontId="84" fillId="0" borderId="0" xfId="3" applyFont="1" applyAlignment="1">
      <alignment horizontal="center" shrinkToFit="1"/>
    </xf>
    <xf numFmtId="0" fontId="53" fillId="0" borderId="0" xfId="1" applyFont="1" applyProtection="1">
      <alignment vertical="center"/>
      <protection locked="0"/>
    </xf>
    <xf numFmtId="38" fontId="74" fillId="6" borderId="1" xfId="3" applyFont="1" applyFill="1" applyBorder="1" applyAlignment="1">
      <alignment horizontal="center" vertical="center" shrinkToFit="1"/>
    </xf>
    <xf numFmtId="176" fontId="39" fillId="6" borderId="1" xfId="3" applyNumberFormat="1" applyFont="1" applyFill="1" applyBorder="1" applyAlignment="1">
      <alignment horizontal="center" shrinkToFit="1"/>
    </xf>
    <xf numFmtId="180" fontId="39" fillId="6" borderId="7" xfId="3" applyNumberFormat="1" applyFont="1" applyFill="1" applyBorder="1" applyAlignment="1">
      <alignment horizontal="center" shrinkToFit="1"/>
    </xf>
    <xf numFmtId="38" fontId="39" fillId="6" borderId="7" xfId="3" applyFont="1" applyFill="1" applyBorder="1" applyAlignment="1">
      <alignment horizontal="center" shrinkToFit="1"/>
    </xf>
    <xf numFmtId="38" fontId="39" fillId="6" borderId="47" xfId="3" applyFont="1" applyFill="1" applyBorder="1" applyAlignment="1">
      <alignment horizontal="center" shrinkToFit="1"/>
    </xf>
    <xf numFmtId="0" fontId="36" fillId="0" borderId="0" xfId="1" applyFont="1">
      <alignment vertical="center"/>
    </xf>
    <xf numFmtId="0" fontId="36" fillId="0" borderId="47" xfId="1" applyFont="1" applyBorder="1">
      <alignment vertical="center"/>
    </xf>
    <xf numFmtId="38" fontId="36" fillId="0" borderId="1" xfId="1" applyNumberFormat="1" applyFont="1" applyBorder="1">
      <alignment vertical="center"/>
    </xf>
    <xf numFmtId="38" fontId="42" fillId="10" borderId="12" xfId="3" applyFont="1" applyFill="1" applyBorder="1" applyAlignment="1">
      <alignment horizontal="right" vertical="center" shrinkToFit="1"/>
    </xf>
    <xf numFmtId="38" fontId="42" fillId="10" borderId="13" xfId="3" applyFont="1" applyFill="1" applyBorder="1" applyAlignment="1">
      <alignment vertical="center" shrinkToFit="1"/>
    </xf>
    <xf numFmtId="177" fontId="42" fillId="0" borderId="151" xfId="2" applyNumberFormat="1" applyFont="1" applyBorder="1" applyAlignment="1">
      <alignment vertical="center" shrinkToFit="1"/>
    </xf>
    <xf numFmtId="177" fontId="42" fillId="0" borderId="152" xfId="2" applyNumberFormat="1" applyFont="1" applyBorder="1" applyAlignment="1">
      <alignment vertical="center" shrinkToFit="1"/>
    </xf>
    <xf numFmtId="177" fontId="42" fillId="0" borderId="153" xfId="2" applyNumberFormat="1" applyFont="1" applyBorder="1" applyAlignment="1">
      <alignment vertical="center" shrinkToFit="1"/>
    </xf>
    <xf numFmtId="38" fontId="13" fillId="10" borderId="12" xfId="3" applyFont="1" applyFill="1" applyBorder="1" applyAlignment="1" applyProtection="1">
      <alignment shrinkToFit="1"/>
    </xf>
    <xf numFmtId="177" fontId="36" fillId="0" borderId="1" xfId="2" applyNumberFormat="1" applyFont="1" applyBorder="1">
      <alignment vertical="center"/>
    </xf>
    <xf numFmtId="38" fontId="43" fillId="10" borderId="8" xfId="3" applyFont="1" applyFill="1" applyBorder="1" applyAlignment="1" applyProtection="1">
      <alignment vertical="center" shrinkToFit="1"/>
    </xf>
    <xf numFmtId="38" fontId="13" fillId="11" borderId="12" xfId="3" applyFont="1" applyFill="1" applyBorder="1" applyAlignment="1" applyProtection="1">
      <alignment shrinkToFit="1"/>
    </xf>
    <xf numFmtId="38" fontId="13" fillId="11" borderId="80" xfId="3" applyFont="1" applyFill="1" applyBorder="1" applyAlignment="1" applyProtection="1">
      <alignment shrinkToFit="1"/>
    </xf>
    <xf numFmtId="177" fontId="42" fillId="0" borderId="154" xfId="4" applyNumberFormat="1" applyFont="1" applyBorder="1" applyAlignment="1">
      <alignment vertical="center" shrinkToFit="1"/>
    </xf>
    <xf numFmtId="176" fontId="53" fillId="0" borderId="0" xfId="1" applyNumberFormat="1" applyFont="1">
      <alignment vertical="center"/>
    </xf>
    <xf numFmtId="38" fontId="45" fillId="0" borderId="157" xfId="3" applyFont="1" applyBorder="1" applyAlignment="1" applyProtection="1">
      <alignment shrinkToFit="1"/>
    </xf>
    <xf numFmtId="38" fontId="42" fillId="0" borderId="25" xfId="3" applyFont="1" applyBorder="1" applyAlignment="1" applyProtection="1">
      <alignment vertical="center" shrinkToFit="1"/>
    </xf>
    <xf numFmtId="38" fontId="42" fillId="0" borderId="9" xfId="3" applyFont="1" applyBorder="1" applyAlignment="1" applyProtection="1">
      <alignment vertical="center" shrinkToFit="1"/>
    </xf>
    <xf numFmtId="49" fontId="27" fillId="0" borderId="71" xfId="6" applyNumberFormat="1" applyFont="1" applyBorder="1" applyAlignment="1">
      <alignment shrinkToFit="1"/>
    </xf>
    <xf numFmtId="38" fontId="42" fillId="0" borderId="146" xfId="3" applyFont="1" applyBorder="1" applyAlignment="1" applyProtection="1">
      <alignment vertical="center" shrinkToFit="1"/>
    </xf>
    <xf numFmtId="38" fontId="42" fillId="0" borderId="90" xfId="3" applyFont="1" applyBorder="1" applyAlignment="1" applyProtection="1">
      <alignment vertical="center" shrinkToFit="1"/>
    </xf>
    <xf numFmtId="38" fontId="42" fillId="0" borderId="147" xfId="3" applyFont="1" applyBorder="1" applyAlignment="1">
      <alignment vertical="center" shrinkToFit="1"/>
    </xf>
    <xf numFmtId="38" fontId="60" fillId="10" borderId="1" xfId="3" applyFont="1" applyFill="1" applyBorder="1" applyAlignment="1" applyProtection="1">
      <alignment vertical="center" shrinkToFit="1"/>
    </xf>
    <xf numFmtId="38" fontId="13" fillId="17" borderId="60" xfId="3" quotePrefix="1" applyFont="1" applyFill="1" applyBorder="1" applyAlignment="1" applyProtection="1">
      <alignment vertical="center" shrinkToFit="1"/>
    </xf>
    <xf numFmtId="177" fontId="42" fillId="17" borderId="54" xfId="2" applyNumberFormat="1" applyFont="1" applyFill="1" applyBorder="1" applyAlignment="1">
      <alignment vertical="center" shrinkToFit="1"/>
    </xf>
    <xf numFmtId="38" fontId="42" fillId="17" borderId="55" xfId="5" applyFont="1" applyFill="1" applyBorder="1" applyAlignment="1">
      <alignment vertical="center" shrinkToFit="1"/>
    </xf>
    <xf numFmtId="38" fontId="53" fillId="0" borderId="0" xfId="3" applyFont="1" applyBorder="1" applyAlignment="1" applyProtection="1">
      <alignment vertical="center" shrinkToFit="1"/>
    </xf>
    <xf numFmtId="38" fontId="60" fillId="0" borderId="65" xfId="3" applyFont="1" applyBorder="1" applyAlignment="1" applyProtection="1">
      <alignment vertical="center" shrinkToFit="1"/>
    </xf>
    <xf numFmtId="38" fontId="42" fillId="9" borderId="19" xfId="3" applyFont="1" applyFill="1" applyBorder="1" applyAlignment="1" applyProtection="1">
      <alignment vertical="center" shrinkToFit="1"/>
    </xf>
    <xf numFmtId="177" fontId="42" fillId="9" borderId="54" xfId="2" applyNumberFormat="1" applyFont="1" applyFill="1" applyBorder="1" applyAlignment="1">
      <alignment vertical="center" shrinkToFit="1"/>
    </xf>
    <xf numFmtId="38" fontId="42" fillId="9" borderId="55" xfId="5" applyFont="1" applyFill="1" applyBorder="1" applyAlignment="1">
      <alignment vertical="center" shrinkToFit="1"/>
    </xf>
    <xf numFmtId="38" fontId="60" fillId="0" borderId="21" xfId="3" applyFont="1" applyBorder="1" applyAlignment="1" applyProtection="1">
      <alignment shrinkToFit="1"/>
    </xf>
    <xf numFmtId="177" fontId="42" fillId="0" borderId="54" xfId="2" applyNumberFormat="1" applyFont="1" applyBorder="1" applyAlignment="1">
      <alignment vertical="center" shrinkToFit="1"/>
    </xf>
    <xf numFmtId="38" fontId="13" fillId="0" borderId="0" xfId="3" applyFont="1" applyBorder="1" applyProtection="1">
      <alignment vertical="center"/>
    </xf>
    <xf numFmtId="38" fontId="13" fillId="0" borderId="0" xfId="3" applyFont="1" applyBorder="1" applyAlignment="1" applyProtection="1">
      <alignment vertical="center" shrinkToFit="1"/>
    </xf>
    <xf numFmtId="38" fontId="13" fillId="0" borderId="0" xfId="3" applyFont="1" applyBorder="1" applyAlignment="1" applyProtection="1">
      <alignment horizontal="left" vertical="center"/>
    </xf>
    <xf numFmtId="177" fontId="13" fillId="0" borderId="0" xfId="4" applyNumberFormat="1" applyFont="1" applyBorder="1" applyAlignment="1" applyProtection="1">
      <alignment horizontal="right" vertical="center" shrinkToFit="1"/>
    </xf>
    <xf numFmtId="177" fontId="40" fillId="0" borderId="0" xfId="2" applyNumberFormat="1" applyFont="1" applyBorder="1" applyAlignment="1" applyProtection="1">
      <alignment horizontal="center" vertical="center" shrinkToFit="1"/>
    </xf>
    <xf numFmtId="38" fontId="60" fillId="0" borderId="71" xfId="3" applyFont="1" applyBorder="1" applyAlignment="1" applyProtection="1">
      <alignment shrinkToFit="1"/>
    </xf>
    <xf numFmtId="38" fontId="43" fillId="10" borderId="1" xfId="3" applyFont="1" applyFill="1" applyBorder="1" applyAlignment="1" applyProtection="1">
      <alignment shrinkToFit="1"/>
    </xf>
    <xf numFmtId="38" fontId="13" fillId="17" borderId="75" xfId="3" quotePrefix="1" applyFont="1" applyFill="1" applyBorder="1" applyAlignment="1" applyProtection="1">
      <alignment vertical="center" shrinkToFit="1"/>
    </xf>
    <xf numFmtId="9" fontId="13" fillId="0" borderId="0" xfId="4" applyFont="1" applyBorder="1" applyAlignment="1" applyProtection="1">
      <alignment horizontal="right" vertical="center" shrinkToFit="1"/>
    </xf>
    <xf numFmtId="38" fontId="43" fillId="0" borderId="142" xfId="3" applyFont="1" applyBorder="1" applyAlignment="1" applyProtection="1">
      <alignment shrinkToFit="1"/>
    </xf>
    <xf numFmtId="38" fontId="13" fillId="0" borderId="19" xfId="3" quotePrefix="1" applyFont="1" applyFill="1" applyBorder="1" applyAlignment="1" applyProtection="1">
      <alignment vertical="center" shrinkToFit="1"/>
    </xf>
    <xf numFmtId="177" fontId="42" fillId="0" borderId="54" xfId="2" applyNumberFormat="1" applyFont="1" applyFill="1" applyBorder="1" applyAlignment="1">
      <alignment vertical="center" shrinkToFit="1"/>
    </xf>
    <xf numFmtId="38" fontId="43" fillId="10" borderId="20" xfId="3" applyFont="1" applyFill="1" applyBorder="1" applyAlignment="1" applyProtection="1">
      <alignment vertical="center" shrinkToFit="1"/>
    </xf>
    <xf numFmtId="38" fontId="42" fillId="10" borderId="80" xfId="3" applyFont="1" applyFill="1" applyBorder="1" applyAlignment="1" applyProtection="1">
      <alignment vertical="center" shrinkToFit="1"/>
    </xf>
    <xf numFmtId="38" fontId="42" fillId="10" borderId="12" xfId="3" applyFont="1" applyFill="1" applyBorder="1" applyAlignment="1" applyProtection="1">
      <alignment vertical="center" shrinkToFit="1"/>
    </xf>
    <xf numFmtId="38" fontId="43" fillId="10" borderId="21" xfId="3" applyFont="1" applyFill="1" applyBorder="1" applyAlignment="1" applyProtection="1">
      <alignment vertical="center" shrinkToFit="1"/>
    </xf>
    <xf numFmtId="38" fontId="43" fillId="10" borderId="22" xfId="3" applyFont="1" applyFill="1" applyBorder="1" applyAlignment="1" applyProtection="1">
      <alignment vertical="center" shrinkToFit="1"/>
    </xf>
    <xf numFmtId="177" fontId="42" fillId="0" borderId="143" xfId="4" applyNumberFormat="1" applyFont="1" applyBorder="1" applyAlignment="1" applyProtection="1">
      <alignment vertical="center" shrinkToFit="1"/>
    </xf>
    <xf numFmtId="177" fontId="42" fillId="0" borderId="12" xfId="5" applyNumberFormat="1" applyFont="1" applyBorder="1" applyAlignment="1" applyProtection="1">
      <alignment vertical="center" shrinkToFit="1"/>
    </xf>
    <xf numFmtId="38" fontId="13" fillId="0" borderId="0" xfId="3" applyFont="1" applyBorder="1" applyAlignment="1">
      <alignment vertical="center" shrinkToFit="1"/>
    </xf>
    <xf numFmtId="177" fontId="13" fillId="0" borderId="0" xfId="2" applyNumberFormat="1" applyFont="1" applyFill="1" applyBorder="1" applyAlignment="1" applyProtection="1">
      <alignment vertical="center" shrinkToFit="1"/>
    </xf>
    <xf numFmtId="38" fontId="42" fillId="0" borderId="33" xfId="3" applyFont="1" applyBorder="1" applyAlignment="1" applyProtection="1">
      <alignment vertical="center" shrinkToFit="1"/>
    </xf>
    <xf numFmtId="38" fontId="63" fillId="0" borderId="0" xfId="3" applyFont="1" applyFill="1" applyBorder="1" applyAlignment="1" applyProtection="1">
      <alignment vertical="center" shrinkToFit="1"/>
    </xf>
    <xf numFmtId="177" fontId="13" fillId="0" borderId="0" xfId="4" applyNumberFormat="1" applyFont="1" applyBorder="1" applyAlignment="1">
      <alignment horizontal="center" vertical="center" shrinkToFit="1"/>
    </xf>
    <xf numFmtId="38" fontId="53" fillId="19" borderId="4" xfId="3" applyFont="1" applyFill="1" applyBorder="1" applyAlignment="1">
      <alignment vertical="center" shrinkToFit="1"/>
    </xf>
    <xf numFmtId="38" fontId="53" fillId="19" borderId="5" xfId="3" applyFont="1" applyFill="1" applyBorder="1" applyAlignment="1">
      <alignment vertical="center" shrinkToFit="1"/>
    </xf>
    <xf numFmtId="38" fontId="60" fillId="10" borderId="1" xfId="3" applyFont="1" applyFill="1" applyBorder="1" applyAlignment="1" applyProtection="1">
      <alignment shrinkToFit="1"/>
    </xf>
    <xf numFmtId="177" fontId="42" fillId="17" borderId="54" xfId="2" quotePrefix="1" applyNumberFormat="1" applyFont="1" applyFill="1" applyBorder="1" applyAlignment="1">
      <alignment shrinkToFit="1"/>
    </xf>
    <xf numFmtId="38" fontId="13" fillId="17" borderId="55" xfId="5" quotePrefix="1" applyFont="1" applyFill="1" applyBorder="1" applyAlignment="1">
      <alignment shrinkToFit="1"/>
    </xf>
    <xf numFmtId="38" fontId="60" fillId="0" borderId="65" xfId="3" applyFont="1" applyBorder="1" applyAlignment="1" applyProtection="1">
      <alignment shrinkToFit="1"/>
    </xf>
    <xf numFmtId="38" fontId="42" fillId="11" borderId="19" xfId="3" applyFont="1" applyFill="1" applyBorder="1" applyAlignment="1" applyProtection="1">
      <alignment vertical="center" shrinkToFit="1"/>
    </xf>
    <xf numFmtId="38" fontId="42" fillId="11" borderId="23" xfId="3" applyFont="1" applyFill="1" applyBorder="1" applyAlignment="1">
      <alignment vertical="center" shrinkToFit="1"/>
    </xf>
    <xf numFmtId="177" fontId="42" fillId="11" borderId="54" xfId="2" applyNumberFormat="1" applyFont="1" applyFill="1" applyBorder="1" applyAlignment="1">
      <alignment vertical="center" shrinkToFit="1"/>
    </xf>
    <xf numFmtId="38" fontId="42" fillId="11" borderId="55" xfId="5" applyFont="1" applyFill="1" applyBorder="1" applyAlignment="1">
      <alignment vertical="center" shrinkToFit="1"/>
    </xf>
    <xf numFmtId="38" fontId="27" fillId="10" borderId="21" xfId="3" applyFont="1" applyFill="1" applyBorder="1" applyAlignment="1" applyProtection="1">
      <alignment shrinkToFit="1"/>
    </xf>
    <xf numFmtId="38" fontId="36" fillId="10" borderId="21" xfId="3" applyFont="1" applyFill="1" applyBorder="1" applyAlignment="1" applyProtection="1">
      <alignment vertical="center" shrinkToFit="1"/>
    </xf>
    <xf numFmtId="38" fontId="42" fillId="17" borderId="60" xfId="3" applyFont="1" applyFill="1" applyBorder="1" applyAlignment="1" applyProtection="1">
      <alignment vertical="center" shrinkToFit="1"/>
    </xf>
    <xf numFmtId="38" fontId="36" fillId="0" borderId="21" xfId="3" applyFont="1" applyBorder="1" applyAlignment="1" applyProtection="1">
      <alignment vertical="center" shrinkToFit="1"/>
    </xf>
    <xf numFmtId="38" fontId="27" fillId="0" borderId="21" xfId="3" applyFont="1" applyBorder="1" applyAlignment="1" applyProtection="1">
      <alignment shrinkToFit="1"/>
    </xf>
    <xf numFmtId="38" fontId="13" fillId="9" borderId="19" xfId="3" applyFont="1" applyFill="1" applyBorder="1" applyAlignment="1" applyProtection="1">
      <alignment vertical="center" shrinkToFit="1"/>
    </xf>
    <xf numFmtId="38" fontId="42" fillId="17" borderId="87" xfId="3" applyFont="1" applyFill="1" applyBorder="1" applyAlignment="1" applyProtection="1">
      <alignment vertical="center" shrinkToFit="1"/>
    </xf>
    <xf numFmtId="177" fontId="42" fillId="17" borderId="144" xfId="2" applyNumberFormat="1" applyFont="1" applyFill="1" applyBorder="1" applyAlignment="1">
      <alignment vertical="center" shrinkToFit="1"/>
    </xf>
    <xf numFmtId="38" fontId="42" fillId="17" borderId="145" xfId="5" applyFont="1" applyFill="1" applyBorder="1" applyAlignment="1">
      <alignment vertical="center" shrinkToFit="1"/>
    </xf>
    <xf numFmtId="38" fontId="41" fillId="6" borderId="87" xfId="3" applyFont="1" applyFill="1" applyBorder="1" applyAlignment="1" applyProtection="1">
      <alignment horizontal="center" vertical="center" shrinkToFit="1"/>
    </xf>
    <xf numFmtId="38" fontId="41" fillId="6" borderId="60" xfId="3" applyFont="1" applyFill="1" applyBorder="1" applyAlignment="1" applyProtection="1">
      <alignment vertical="center" shrinkToFit="1"/>
    </xf>
    <xf numFmtId="38" fontId="41" fillId="6" borderId="88" xfId="3" applyFont="1" applyFill="1" applyBorder="1" applyAlignment="1">
      <alignment vertical="center" shrinkToFit="1"/>
    </xf>
    <xf numFmtId="38" fontId="43" fillId="12" borderId="87" xfId="3" applyFont="1" applyFill="1" applyBorder="1" applyAlignment="1" applyProtection="1">
      <alignment vertical="center" shrinkToFit="1"/>
    </xf>
    <xf numFmtId="38" fontId="43" fillId="12" borderId="60" xfId="3" applyFont="1" applyFill="1" applyBorder="1" applyAlignment="1" applyProtection="1">
      <alignment vertical="center" shrinkToFit="1"/>
    </xf>
    <xf numFmtId="38" fontId="42" fillId="12" borderId="88" xfId="3" applyFont="1" applyFill="1" applyBorder="1" applyAlignment="1">
      <alignment vertical="center" shrinkToFit="1"/>
    </xf>
    <xf numFmtId="38" fontId="43" fillId="0" borderId="18" xfId="3" applyFont="1" applyBorder="1" applyAlignment="1" applyProtection="1">
      <alignment horizontal="left" vertical="center" shrinkToFit="1"/>
    </xf>
    <xf numFmtId="38" fontId="43" fillId="0" borderId="19" xfId="3" applyFont="1" applyBorder="1" applyAlignment="1" applyProtection="1">
      <alignment vertical="center" shrinkToFit="1"/>
    </xf>
    <xf numFmtId="38" fontId="43" fillId="0" borderId="8" xfId="3" applyFont="1" applyBorder="1" applyAlignment="1" applyProtection="1">
      <alignment horizontal="left" vertical="center" shrinkToFit="1"/>
    </xf>
    <xf numFmtId="38" fontId="43" fillId="12" borderId="88" xfId="3" applyFont="1" applyFill="1" applyBorder="1" applyAlignment="1">
      <alignment vertical="center" shrinkToFit="1"/>
    </xf>
    <xf numFmtId="38" fontId="43" fillId="0" borderId="18" xfId="3" applyFont="1" applyBorder="1" applyAlignment="1" applyProtection="1">
      <alignment vertical="center" shrinkToFit="1"/>
    </xf>
    <xf numFmtId="38" fontId="43" fillId="0" borderId="12" xfId="3" applyFont="1" applyBorder="1" applyAlignment="1" applyProtection="1">
      <alignment vertical="center" shrinkToFit="1"/>
    </xf>
    <xf numFmtId="38" fontId="43" fillId="0" borderId="32" xfId="3" applyFont="1" applyBorder="1" applyAlignment="1" applyProtection="1">
      <alignment vertical="center" shrinkToFit="1"/>
    </xf>
    <xf numFmtId="38" fontId="43" fillId="12" borderId="87" xfId="3" applyFont="1" applyFill="1" applyBorder="1" applyAlignment="1" applyProtection="1">
      <alignment horizontal="left" vertical="center" shrinkToFit="1"/>
    </xf>
    <xf numFmtId="38" fontId="43" fillId="14" borderId="158" xfId="3" applyFont="1" applyFill="1" applyBorder="1" applyAlignment="1" applyProtection="1">
      <alignment vertical="center" shrinkToFit="1"/>
    </xf>
    <xf numFmtId="38" fontId="43" fillId="0" borderId="60" xfId="3" applyFont="1" applyFill="1" applyBorder="1" applyAlignment="1" applyProtection="1">
      <alignment vertical="center" shrinkToFit="1"/>
      <protection locked="0"/>
    </xf>
    <xf numFmtId="38" fontId="43" fillId="14" borderId="159" xfId="3" applyFont="1" applyFill="1" applyBorder="1" applyAlignment="1" applyProtection="1">
      <alignment vertical="center" shrinkToFit="1"/>
    </xf>
    <xf numFmtId="38" fontId="42" fillId="14" borderId="88" xfId="3" applyFont="1" applyFill="1" applyBorder="1" applyAlignment="1">
      <alignment vertical="center" shrinkToFit="1"/>
    </xf>
    <xf numFmtId="38" fontId="37" fillId="0" borderId="77" xfId="3" applyFont="1" applyFill="1" applyBorder="1" applyAlignment="1" applyProtection="1">
      <alignment vertical="center" shrinkToFit="1"/>
    </xf>
    <xf numFmtId="38" fontId="64" fillId="0" borderId="0" xfId="3" applyFont="1" applyAlignment="1" applyProtection="1">
      <alignment horizontal="left" vertical="center" shrinkToFit="1"/>
    </xf>
    <xf numFmtId="38" fontId="43" fillId="0" borderId="0" xfId="3" applyFont="1" applyAlignment="1" applyProtection="1">
      <alignment vertical="center" shrinkToFit="1"/>
    </xf>
    <xf numFmtId="38" fontId="64" fillId="0" borderId="0" xfId="3" applyFont="1" applyAlignment="1" applyProtection="1">
      <alignment horizontal="right" vertical="center" shrinkToFit="1"/>
    </xf>
    <xf numFmtId="38" fontId="64" fillId="0" borderId="66" xfId="3" applyFont="1" applyBorder="1" applyAlignment="1" applyProtection="1">
      <alignment horizontal="right" vertical="center" shrinkToFit="1"/>
    </xf>
    <xf numFmtId="38" fontId="64" fillId="19" borderId="77" xfId="3" applyFont="1" applyFill="1" applyBorder="1" applyAlignment="1" applyProtection="1">
      <alignment vertical="center" shrinkToFit="1"/>
    </xf>
    <xf numFmtId="38" fontId="64" fillId="0" borderId="0" xfId="3" applyFont="1" applyAlignment="1" applyProtection="1">
      <alignment horizontal="left" vertical="center"/>
    </xf>
    <xf numFmtId="38" fontId="50" fillId="6" borderId="0" xfId="3" applyFont="1" applyFill="1" applyAlignment="1" applyProtection="1">
      <alignment horizontal="left" shrinkToFit="1"/>
    </xf>
    <xf numFmtId="38" fontId="36" fillId="0" borderId="95" xfId="3" applyFont="1" applyBorder="1" applyProtection="1">
      <alignment vertical="center"/>
    </xf>
    <xf numFmtId="38" fontId="42" fillId="0" borderId="0" xfId="3" applyFont="1" applyAlignment="1" applyProtection="1">
      <alignment horizontal="right" shrinkToFit="1"/>
    </xf>
    <xf numFmtId="38" fontId="42" fillId="0" borderId="77" xfId="3" applyFont="1" applyBorder="1" applyAlignment="1" applyProtection="1">
      <alignment horizontal="center" vertical="center" shrinkToFit="1"/>
    </xf>
    <xf numFmtId="38" fontId="42" fillId="0" borderId="97" xfId="3" applyFont="1" applyBorder="1" applyAlignment="1" applyProtection="1">
      <alignment horizontal="center" vertical="center" shrinkToFit="1"/>
    </xf>
    <xf numFmtId="38" fontId="42" fillId="0" borderId="1" xfId="3" applyFont="1" applyFill="1" applyBorder="1" applyAlignment="1" applyProtection="1">
      <alignment horizontal="right" shrinkToFit="1"/>
    </xf>
    <xf numFmtId="38" fontId="36" fillId="0" borderId="70" xfId="3" applyFont="1" applyBorder="1" applyAlignment="1" applyProtection="1">
      <alignment vertical="center" shrinkToFit="1"/>
    </xf>
    <xf numFmtId="183" fontId="36" fillId="0" borderId="98" xfId="2" applyNumberFormat="1" applyFont="1" applyBorder="1" applyAlignment="1" applyProtection="1">
      <alignment vertical="center" shrinkToFit="1"/>
    </xf>
    <xf numFmtId="38" fontId="42" fillId="0" borderId="1" xfId="3" applyFont="1" applyBorder="1" applyAlignment="1" applyProtection="1">
      <alignment horizontal="right" shrinkToFit="1"/>
    </xf>
    <xf numFmtId="38" fontId="36" fillId="0" borderId="69" xfId="3" applyFont="1" applyBorder="1" applyAlignment="1" applyProtection="1">
      <alignment vertical="center" shrinkToFit="1"/>
    </xf>
    <xf numFmtId="183" fontId="36" fillId="0" borderId="100" xfId="2" applyNumberFormat="1" applyFont="1" applyBorder="1" applyAlignment="1" applyProtection="1">
      <alignment vertical="center" shrinkToFit="1"/>
    </xf>
    <xf numFmtId="38" fontId="36" fillId="0" borderId="72" xfId="3" applyFont="1" applyBorder="1" applyAlignment="1" applyProtection="1">
      <alignment vertical="center" shrinkToFit="1"/>
    </xf>
    <xf numFmtId="183" fontId="36" fillId="0" borderId="102" xfId="2" applyNumberFormat="1" applyFont="1" applyBorder="1" applyAlignment="1" applyProtection="1">
      <alignment vertical="center" shrinkToFit="1"/>
    </xf>
    <xf numFmtId="38" fontId="42" fillId="0" borderId="1" xfId="3" applyFont="1" applyFill="1" applyBorder="1" applyAlignment="1" applyProtection="1">
      <alignment shrinkToFit="1"/>
      <protection locked="0"/>
    </xf>
    <xf numFmtId="38" fontId="42" fillId="0" borderId="95" xfId="3" applyFont="1" applyBorder="1" applyAlignment="1" applyProtection="1">
      <alignment vertical="center" shrinkToFit="1"/>
    </xf>
    <xf numFmtId="38" fontId="42" fillId="0" borderId="104" xfId="3" applyFont="1" applyBorder="1" applyAlignment="1" applyProtection="1">
      <alignment vertical="center" shrinkToFit="1"/>
    </xf>
    <xf numFmtId="38" fontId="42" fillId="0" borderId="105" xfId="3" applyFont="1" applyBorder="1" applyAlignment="1" applyProtection="1">
      <alignment vertical="center" shrinkToFit="1"/>
    </xf>
    <xf numFmtId="38" fontId="45" fillId="0" borderId="0" xfId="11" applyFont="1" applyAlignment="1" applyProtection="1">
      <alignment vertical="center" shrinkToFit="1"/>
    </xf>
    <xf numFmtId="38" fontId="42" fillId="0" borderId="0" xfId="3" applyFont="1" applyAlignment="1" applyProtection="1">
      <alignment shrinkToFit="1"/>
    </xf>
    <xf numFmtId="38" fontId="65" fillId="0" borderId="0" xfId="3" applyFont="1" applyProtection="1">
      <alignment vertical="center"/>
    </xf>
    <xf numFmtId="38" fontId="42" fillId="0" borderId="106" xfId="3" applyFont="1" applyBorder="1" applyAlignment="1" applyProtection="1">
      <alignment vertical="center" shrinkToFit="1"/>
    </xf>
    <xf numFmtId="38" fontId="42" fillId="0" borderId="101" xfId="3" applyFont="1" applyBorder="1" applyAlignment="1" applyProtection="1">
      <alignment vertical="center" shrinkToFit="1"/>
    </xf>
    <xf numFmtId="38" fontId="65" fillId="0" borderId="0" xfId="11" applyProtection="1">
      <alignment vertical="center"/>
    </xf>
    <xf numFmtId="38" fontId="42" fillId="19" borderId="1" xfId="10" applyFont="1" applyFill="1" applyBorder="1" applyAlignment="1">
      <alignment vertical="center" shrinkToFit="1"/>
    </xf>
    <xf numFmtId="38" fontId="45" fillId="0" borderId="1" xfId="11" applyFont="1" applyBorder="1" applyAlignment="1" applyProtection="1">
      <alignment vertical="center" shrinkToFit="1"/>
    </xf>
    <xf numFmtId="38" fontId="42" fillId="5" borderId="1" xfId="3" applyFont="1" applyFill="1" applyBorder="1" applyAlignment="1" applyProtection="1">
      <alignment shrinkToFit="1"/>
    </xf>
    <xf numFmtId="38" fontId="42" fillId="0" borderId="107" xfId="3" applyFont="1" applyBorder="1" applyAlignment="1" applyProtection="1">
      <alignment vertical="center" shrinkToFit="1"/>
    </xf>
    <xf numFmtId="38" fontId="42" fillId="0" borderId="103" xfId="3" applyFont="1" applyBorder="1" applyAlignment="1" applyProtection="1">
      <alignment vertical="center" shrinkToFit="1"/>
    </xf>
    <xf numFmtId="38" fontId="42" fillId="0" borderId="11" xfId="3" applyFont="1" applyBorder="1" applyAlignment="1" applyProtection="1">
      <alignment vertical="center" shrinkToFit="1"/>
    </xf>
    <xf numFmtId="38" fontId="42" fillId="0" borderId="1" xfId="3" applyFont="1" applyFill="1" applyBorder="1" applyAlignment="1" applyProtection="1">
      <alignment shrinkToFit="1"/>
    </xf>
    <xf numFmtId="38" fontId="65" fillId="0" borderId="0" xfId="3" applyFont="1" applyAlignment="1" applyProtection="1">
      <alignment horizontal="left" vertical="center"/>
    </xf>
    <xf numFmtId="38" fontId="42" fillId="0" borderId="95" xfId="3" applyFont="1" applyBorder="1" applyProtection="1">
      <alignment vertical="center"/>
    </xf>
    <xf numFmtId="38" fontId="45" fillId="0" borderId="0" xfId="3" applyFont="1" applyAlignment="1" applyProtection="1">
      <alignment vertical="center" shrinkToFit="1"/>
    </xf>
    <xf numFmtId="38" fontId="42" fillId="0" borderId="1" xfId="3" applyFont="1" applyBorder="1" applyAlignment="1" applyProtection="1">
      <alignment vertical="center" shrinkToFit="1"/>
    </xf>
    <xf numFmtId="38" fontId="45" fillId="0" borderId="95" xfId="3" applyFont="1" applyBorder="1" applyAlignment="1" applyProtection="1">
      <alignment vertical="center" shrinkToFit="1"/>
    </xf>
    <xf numFmtId="38" fontId="65" fillId="0" borderId="0" xfId="11" applyAlignment="1" applyProtection="1">
      <alignment horizontal="center" vertical="center"/>
    </xf>
    <xf numFmtId="180" fontId="45" fillId="0" borderId="0" xfId="3" applyNumberFormat="1" applyFont="1" applyAlignment="1" applyProtection="1">
      <alignment horizontal="center" shrinkToFit="1"/>
    </xf>
    <xf numFmtId="180" fontId="45" fillId="0" borderId="0" xfId="3" applyNumberFormat="1" applyFont="1" applyAlignment="1" applyProtection="1">
      <alignment horizontal="left" shrinkToFit="1"/>
    </xf>
    <xf numFmtId="180" fontId="45" fillId="0" borderId="0" xfId="3" applyNumberFormat="1" applyFont="1" applyAlignment="1" applyProtection="1">
      <alignment horizontal="left"/>
    </xf>
    <xf numFmtId="38" fontId="17" fillId="0" borderId="0" xfId="3" applyFont="1" applyProtection="1">
      <alignment vertical="center"/>
    </xf>
    <xf numFmtId="38" fontId="45" fillId="0" borderId="0" xfId="3" applyFont="1" applyAlignment="1" applyProtection="1">
      <alignment vertical="center"/>
    </xf>
    <xf numFmtId="176" fontId="42" fillId="0" borderId="12" xfId="3" applyNumberFormat="1" applyFont="1" applyBorder="1" applyAlignment="1" applyProtection="1">
      <alignment shrinkToFit="1"/>
    </xf>
    <xf numFmtId="38" fontId="43" fillId="12" borderId="8" xfId="3" applyFont="1" applyFill="1" applyBorder="1" applyAlignment="1" applyProtection="1">
      <alignment vertical="center" shrinkToFit="1"/>
    </xf>
    <xf numFmtId="38" fontId="42" fillId="12" borderId="12" xfId="3" applyFont="1" applyFill="1" applyBorder="1" applyAlignment="1" applyProtection="1">
      <alignment vertical="center" shrinkToFit="1"/>
    </xf>
    <xf numFmtId="38" fontId="42" fillId="12" borderId="12" xfId="5" applyFont="1" applyFill="1" applyBorder="1" applyAlignment="1">
      <alignment vertical="center" shrinkToFit="1"/>
    </xf>
    <xf numFmtId="177" fontId="42" fillId="12" borderId="13" xfId="2" applyNumberFormat="1" applyFont="1" applyFill="1" applyBorder="1" applyAlignment="1">
      <alignment vertical="center" shrinkToFit="1"/>
    </xf>
    <xf numFmtId="38" fontId="42" fillId="12" borderId="13" xfId="5" applyFont="1" applyFill="1" applyBorder="1" applyAlignment="1">
      <alignment vertical="center" shrinkToFit="1"/>
    </xf>
    <xf numFmtId="38" fontId="13" fillId="0" borderId="12" xfId="3" quotePrefix="1" applyFont="1" applyBorder="1" applyAlignment="1" applyProtection="1">
      <alignment shrinkToFit="1"/>
    </xf>
    <xf numFmtId="38" fontId="13" fillId="0" borderId="12" xfId="3" applyFont="1" applyBorder="1" applyAlignment="1" applyProtection="1">
      <alignment shrinkToFit="1"/>
    </xf>
    <xf numFmtId="181" fontId="13" fillId="0" borderId="12" xfId="6" quotePrefix="1" applyNumberFormat="1" applyFont="1" applyBorder="1" applyAlignment="1">
      <alignment shrinkToFit="1"/>
    </xf>
    <xf numFmtId="38" fontId="13" fillId="0" borderId="12" xfId="3" applyFont="1" applyBorder="1" applyAlignment="1" applyProtection="1">
      <alignment horizontal="right" shrinkToFit="1"/>
    </xf>
    <xf numFmtId="38" fontId="43" fillId="12" borderId="8" xfId="3" applyFont="1" applyFill="1" applyBorder="1" applyAlignment="1" applyProtection="1">
      <alignment shrinkToFit="1"/>
    </xf>
    <xf numFmtId="38" fontId="13" fillId="12" borderId="12" xfId="3" quotePrefix="1" applyFont="1" applyFill="1" applyBorder="1" applyAlignment="1" applyProtection="1">
      <alignment shrinkToFit="1"/>
    </xf>
    <xf numFmtId="38" fontId="43" fillId="12" borderId="32" xfId="3" applyFont="1" applyFill="1" applyBorder="1" applyAlignment="1" applyProtection="1">
      <alignment shrinkToFit="1"/>
    </xf>
    <xf numFmtId="38" fontId="13" fillId="12" borderId="33" xfId="3" quotePrefix="1" applyFont="1" applyFill="1" applyBorder="1" applyAlignment="1" applyProtection="1">
      <alignment shrinkToFit="1"/>
    </xf>
    <xf numFmtId="38" fontId="42" fillId="12" borderId="33" xfId="5" applyFont="1" applyFill="1" applyBorder="1" applyAlignment="1">
      <alignment vertical="center" shrinkToFit="1"/>
    </xf>
    <xf numFmtId="177" fontId="42" fillId="12" borderId="30" xfId="2" applyNumberFormat="1" applyFont="1" applyFill="1" applyBorder="1" applyAlignment="1">
      <alignment vertical="center" shrinkToFit="1"/>
    </xf>
    <xf numFmtId="38" fontId="42" fillId="12" borderId="30" xfId="5" applyFont="1" applyFill="1" applyBorder="1" applyAlignment="1">
      <alignment vertical="center" shrinkToFit="1"/>
    </xf>
    <xf numFmtId="38" fontId="43" fillId="12" borderId="34" xfId="3" applyFont="1" applyFill="1" applyBorder="1" applyAlignment="1">
      <alignment shrinkToFit="1"/>
    </xf>
    <xf numFmtId="38" fontId="13" fillId="12" borderId="35" xfId="3" quotePrefix="1" applyFont="1" applyFill="1" applyBorder="1" applyAlignment="1">
      <alignment shrinkToFit="1"/>
    </xf>
    <xf numFmtId="38" fontId="42" fillId="12" borderId="35" xfId="5" applyFont="1" applyFill="1" applyBorder="1" applyAlignment="1">
      <alignment vertical="center" shrinkToFit="1"/>
    </xf>
    <xf numFmtId="177" fontId="42" fillId="12" borderId="36" xfId="2" applyNumberFormat="1" applyFont="1" applyFill="1" applyBorder="1" applyAlignment="1">
      <alignment vertical="center" shrinkToFit="1"/>
    </xf>
    <xf numFmtId="38" fontId="42" fillId="12" borderId="36" xfId="5" applyFont="1" applyFill="1" applyBorder="1" applyAlignment="1">
      <alignment vertical="center" shrinkToFit="1"/>
    </xf>
    <xf numFmtId="182" fontId="71" fillId="0" borderId="0" xfId="1" applyNumberFormat="1" applyFont="1">
      <alignment vertical="center"/>
    </xf>
    <xf numFmtId="191" fontId="72" fillId="0" borderId="0" xfId="1" applyNumberFormat="1" applyFont="1" applyAlignment="1">
      <alignment horizontal="centerContinuous"/>
    </xf>
    <xf numFmtId="176" fontId="39" fillId="6" borderId="1" xfId="3" applyNumberFormat="1" applyFont="1" applyFill="1" applyBorder="1" applyAlignment="1" applyProtection="1">
      <alignment horizontal="center" shrinkToFit="1"/>
    </xf>
    <xf numFmtId="180" fontId="39" fillId="6" borderId="7" xfId="3" applyNumberFormat="1" applyFont="1" applyFill="1" applyBorder="1" applyAlignment="1" applyProtection="1">
      <alignment horizontal="center" shrinkToFit="1"/>
    </xf>
    <xf numFmtId="38" fontId="39" fillId="6" borderId="7" xfId="3" applyFont="1" applyFill="1" applyBorder="1" applyAlignment="1" applyProtection="1">
      <alignment horizontal="center" shrinkToFit="1"/>
    </xf>
    <xf numFmtId="38" fontId="39" fillId="6" borderId="47" xfId="3" applyFont="1" applyFill="1" applyBorder="1" applyAlignment="1" applyProtection="1">
      <alignment horizontal="center" shrinkToFit="1"/>
    </xf>
    <xf numFmtId="38" fontId="41" fillId="6" borderId="5" xfId="3" applyFont="1" applyFill="1" applyBorder="1" applyAlignment="1" applyProtection="1">
      <alignment horizontal="center" shrinkToFit="1"/>
    </xf>
    <xf numFmtId="38" fontId="50" fillId="0" borderId="0" xfId="3" applyFont="1" applyAlignment="1" applyProtection="1">
      <alignment horizontal="center" vertical="center" shrinkToFit="1"/>
    </xf>
    <xf numFmtId="38" fontId="43" fillId="3" borderId="8" xfId="3" applyFont="1" applyFill="1" applyBorder="1" applyAlignment="1" applyProtection="1">
      <alignment vertical="center" shrinkToFit="1"/>
    </xf>
    <xf numFmtId="38" fontId="42" fillId="3" borderId="12" xfId="3" applyFont="1" applyFill="1" applyBorder="1" applyAlignment="1" applyProtection="1">
      <alignment shrinkToFit="1"/>
    </xf>
    <xf numFmtId="38" fontId="42" fillId="3" borderId="12" xfId="5" applyFont="1" applyFill="1" applyBorder="1" applyAlignment="1" applyProtection="1">
      <alignment vertical="center" shrinkToFit="1"/>
    </xf>
    <xf numFmtId="38" fontId="42" fillId="3" borderId="13" xfId="3" applyFont="1" applyFill="1" applyBorder="1" applyAlignment="1" applyProtection="1">
      <alignment vertical="center" shrinkToFit="1"/>
    </xf>
    <xf numFmtId="177" fontId="42" fillId="0" borderId="151" xfId="2" applyNumberFormat="1" applyFont="1" applyBorder="1" applyAlignment="1" applyProtection="1">
      <alignment vertical="center" shrinkToFit="1"/>
    </xf>
    <xf numFmtId="177" fontId="42" fillId="0" borderId="152" xfId="2" applyNumberFormat="1" applyFont="1" applyBorder="1" applyAlignment="1" applyProtection="1">
      <alignment vertical="center" shrinkToFit="1"/>
    </xf>
    <xf numFmtId="177" fontId="42" fillId="0" borderId="153" xfId="2" applyNumberFormat="1" applyFont="1" applyBorder="1" applyAlignment="1" applyProtection="1">
      <alignment vertical="center" shrinkToFit="1"/>
    </xf>
    <xf numFmtId="38" fontId="43" fillId="3" borderId="8" xfId="3" applyFont="1" applyFill="1" applyBorder="1" applyAlignment="1" applyProtection="1">
      <alignment shrinkToFit="1"/>
    </xf>
    <xf numFmtId="177" fontId="42" fillId="3" borderId="23" xfId="2" applyNumberFormat="1" applyFont="1" applyFill="1" applyBorder="1" applyAlignment="1" applyProtection="1">
      <alignment vertical="center" shrinkToFit="1"/>
    </xf>
    <xf numFmtId="177" fontId="42" fillId="3" borderId="13" xfId="2" applyNumberFormat="1" applyFont="1" applyFill="1" applyBorder="1" applyAlignment="1" applyProtection="1">
      <alignment vertical="center" shrinkToFit="1"/>
    </xf>
    <xf numFmtId="177" fontId="42" fillId="3" borderId="12" xfId="4" applyNumberFormat="1" applyFont="1" applyFill="1" applyBorder="1" applyAlignment="1" applyProtection="1">
      <alignment shrinkToFit="1"/>
    </xf>
    <xf numFmtId="177" fontId="42" fillId="3" borderId="12" xfId="4" applyNumberFormat="1" applyFont="1" applyFill="1" applyBorder="1" applyAlignment="1" applyProtection="1">
      <alignment vertical="center" shrinkToFit="1"/>
    </xf>
    <xf numFmtId="38" fontId="42" fillId="3" borderId="12" xfId="5" quotePrefix="1" applyFont="1" applyFill="1" applyBorder="1" applyAlignment="1" applyProtection="1">
      <alignment shrinkToFit="1"/>
    </xf>
    <xf numFmtId="177" fontId="13" fillId="3" borderId="13" xfId="2" quotePrefix="1" applyNumberFormat="1" applyFont="1" applyFill="1" applyBorder="1" applyAlignment="1" applyProtection="1">
      <alignment shrinkToFit="1"/>
    </xf>
    <xf numFmtId="38" fontId="13" fillId="3" borderId="8" xfId="3" applyFont="1" applyFill="1" applyBorder="1" applyAlignment="1" applyProtection="1">
      <alignment shrinkToFit="1"/>
    </xf>
    <xf numFmtId="38" fontId="42" fillId="3" borderId="8" xfId="3" applyFont="1" applyFill="1" applyBorder="1" applyAlignment="1" applyProtection="1">
      <alignment vertical="center" shrinkToFit="1"/>
    </xf>
    <xf numFmtId="38" fontId="42" fillId="3" borderId="14" xfId="3" applyFont="1" applyFill="1" applyBorder="1" applyAlignment="1" applyProtection="1">
      <alignment vertical="center" shrinkToFit="1"/>
    </xf>
    <xf numFmtId="38" fontId="42" fillId="3" borderId="15" xfId="5" applyFont="1" applyFill="1" applyBorder="1" applyAlignment="1" applyProtection="1">
      <alignment vertical="center" shrinkToFit="1"/>
    </xf>
    <xf numFmtId="177" fontId="42" fillId="3" borderId="17" xfId="2" applyNumberFormat="1" applyFont="1" applyFill="1" applyBorder="1" applyAlignment="1" applyProtection="1">
      <alignment vertical="center" shrinkToFit="1"/>
    </xf>
    <xf numFmtId="38" fontId="13" fillId="0" borderId="25" xfId="3" applyFont="1" applyBorder="1" applyAlignment="1" applyProtection="1">
      <alignment shrinkToFit="1"/>
    </xf>
    <xf numFmtId="38" fontId="42" fillId="14" borderId="10" xfId="5" applyFont="1" applyFill="1" applyBorder="1" applyAlignment="1" applyProtection="1">
      <alignment vertical="center" shrinkToFit="1"/>
    </xf>
    <xf numFmtId="38" fontId="13" fillId="9" borderId="46" xfId="3" applyFont="1" applyFill="1" applyBorder="1" applyAlignment="1" applyProtection="1">
      <alignment shrinkToFit="1"/>
    </xf>
    <xf numFmtId="38" fontId="42" fillId="3" borderId="13" xfId="5" applyFont="1" applyFill="1" applyBorder="1" applyAlignment="1" applyProtection="1">
      <alignment vertical="center" shrinkToFit="1"/>
    </xf>
    <xf numFmtId="38" fontId="13" fillId="9" borderId="31" xfId="3" applyFont="1" applyFill="1" applyBorder="1" applyAlignment="1" applyProtection="1">
      <alignment shrinkToFit="1"/>
    </xf>
    <xf numFmtId="38" fontId="42" fillId="3" borderId="17" xfId="5" applyFont="1" applyFill="1" applyBorder="1" applyAlignment="1" applyProtection="1">
      <alignment vertical="center" shrinkToFit="1"/>
    </xf>
    <xf numFmtId="38" fontId="42" fillId="3" borderId="29" xfId="5" applyFont="1" applyFill="1" applyBorder="1" applyAlignment="1" applyProtection="1">
      <alignment vertical="center" shrinkToFit="1"/>
    </xf>
    <xf numFmtId="38" fontId="36" fillId="0" borderId="44" xfId="3" applyFont="1" applyBorder="1" applyAlignment="1" applyProtection="1">
      <alignment horizontal="center" vertical="center" shrinkToFit="1"/>
    </xf>
    <xf numFmtId="177" fontId="42" fillId="0" borderId="154" xfId="4" applyNumberFormat="1" applyFont="1" applyBorder="1" applyAlignment="1" applyProtection="1">
      <alignment vertical="center" shrinkToFit="1"/>
    </xf>
    <xf numFmtId="177" fontId="42" fillId="0" borderId="155" xfId="2" applyNumberFormat="1" applyFont="1" applyBorder="1" applyAlignment="1" applyProtection="1">
      <alignment vertical="center" shrinkToFit="1"/>
    </xf>
    <xf numFmtId="177" fontId="42" fillId="0" borderId="156" xfId="4" applyNumberFormat="1" applyFont="1" applyBorder="1" applyAlignment="1" applyProtection="1">
      <alignment vertical="center" shrinkToFit="1"/>
    </xf>
    <xf numFmtId="38" fontId="13" fillId="3" borderId="12" xfId="3" quotePrefix="1" applyFont="1" applyFill="1" applyBorder="1" applyAlignment="1" applyProtection="1">
      <alignment shrinkToFit="1"/>
    </xf>
    <xf numFmtId="38" fontId="43" fillId="3" borderId="32" xfId="3" applyFont="1" applyFill="1" applyBorder="1" applyAlignment="1" applyProtection="1">
      <alignment shrinkToFit="1"/>
    </xf>
    <xf numFmtId="38" fontId="13" fillId="3" borderId="33" xfId="3" quotePrefix="1" applyFont="1" applyFill="1" applyBorder="1" applyAlignment="1" applyProtection="1">
      <alignment shrinkToFit="1"/>
    </xf>
    <xf numFmtId="177" fontId="42" fillId="3" borderId="30" xfId="2" applyNumberFormat="1" applyFont="1" applyFill="1" applyBorder="1" applyAlignment="1" applyProtection="1">
      <alignment vertical="center" shrinkToFit="1"/>
    </xf>
    <xf numFmtId="38" fontId="43" fillId="3" borderId="34" xfId="3" applyFont="1" applyFill="1" applyBorder="1" applyAlignment="1" applyProtection="1">
      <alignment shrinkToFit="1"/>
    </xf>
    <xf numFmtId="38" fontId="13" fillId="3" borderId="35" xfId="3" quotePrefix="1" applyFont="1" applyFill="1" applyBorder="1" applyAlignment="1" applyProtection="1">
      <alignment shrinkToFit="1"/>
    </xf>
    <xf numFmtId="38" fontId="42" fillId="3" borderId="35" xfId="5" applyFont="1" applyFill="1" applyBorder="1" applyAlignment="1" applyProtection="1">
      <alignment vertical="center" shrinkToFit="1"/>
    </xf>
    <xf numFmtId="177" fontId="42" fillId="3" borderId="36" xfId="2" applyNumberFormat="1" applyFont="1" applyFill="1" applyBorder="1" applyAlignment="1" applyProtection="1">
      <alignment vertical="center" shrinkToFit="1"/>
    </xf>
    <xf numFmtId="38" fontId="42" fillId="16" borderId="0" xfId="3" applyFont="1" applyFill="1" applyAlignment="1" applyProtection="1">
      <alignment horizontal="right" vertical="center"/>
    </xf>
    <xf numFmtId="9" fontId="42" fillId="0" borderId="0" xfId="1" applyNumberFormat="1" applyFont="1">
      <alignment vertical="center"/>
    </xf>
    <xf numFmtId="187" fontId="39" fillId="0" borderId="0" xfId="1" applyNumberFormat="1" applyFont="1">
      <alignment vertical="center"/>
    </xf>
    <xf numFmtId="0" fontId="68" fillId="0" borderId="45" xfId="1" applyFont="1" applyBorder="1" applyAlignment="1"/>
    <xf numFmtId="0" fontId="41" fillId="0" borderId="45" xfId="1" applyFont="1" applyBorder="1">
      <alignment vertical="center"/>
    </xf>
    <xf numFmtId="0" fontId="39" fillId="0" borderId="45" xfId="1" applyFont="1" applyBorder="1">
      <alignment vertical="center"/>
    </xf>
    <xf numFmtId="0" fontId="36" fillId="0" borderId="45" xfId="1" applyFont="1" applyBorder="1">
      <alignment vertical="center"/>
    </xf>
    <xf numFmtId="0" fontId="36" fillId="0" borderId="45" xfId="1" applyFont="1" applyBorder="1" applyAlignment="1">
      <alignment horizontal="left" vertical="center"/>
    </xf>
    <xf numFmtId="0" fontId="36" fillId="0" borderId="45" xfId="1" applyFont="1" applyBorder="1" applyAlignment="1">
      <alignment vertical="center" shrinkToFit="1"/>
    </xf>
    <xf numFmtId="38" fontId="45" fillId="0" borderId="45" xfId="3" applyFont="1" applyBorder="1" applyAlignment="1" applyProtection="1">
      <alignment vertical="center" shrinkToFit="1"/>
    </xf>
    <xf numFmtId="0" fontId="36" fillId="0" borderId="0" xfId="1" applyFont="1" applyProtection="1">
      <alignment vertical="center"/>
      <protection locked="0"/>
    </xf>
    <xf numFmtId="176" fontId="41" fillId="0" borderId="66" xfId="3" applyNumberFormat="1" applyFont="1" applyFill="1" applyBorder="1" applyAlignment="1" applyProtection="1">
      <alignment horizontal="center" shrinkToFit="1"/>
    </xf>
    <xf numFmtId="176" fontId="41" fillId="6" borderId="126" xfId="3" applyNumberFormat="1" applyFont="1" applyFill="1" applyBorder="1" applyAlignment="1">
      <alignment horizontal="center" shrinkToFit="1"/>
    </xf>
    <xf numFmtId="180" fontId="41" fillId="6" borderId="2" xfId="3" applyNumberFormat="1" applyFont="1" applyFill="1" applyBorder="1" applyAlignment="1">
      <alignment horizontal="center" shrinkToFit="1"/>
    </xf>
    <xf numFmtId="38" fontId="41" fillId="6" borderId="2" xfId="3" applyFont="1" applyFill="1" applyBorder="1" applyAlignment="1">
      <alignment horizontal="center" shrinkToFit="1"/>
    </xf>
    <xf numFmtId="38" fontId="58" fillId="6" borderId="127" xfId="3" applyFont="1" applyFill="1" applyBorder="1" applyAlignment="1">
      <alignment horizontal="center" shrinkToFit="1"/>
    </xf>
    <xf numFmtId="177" fontId="58" fillId="6" borderId="128" xfId="2" applyNumberFormat="1" applyFont="1" applyFill="1" applyBorder="1" applyAlignment="1">
      <alignment horizontal="center" shrinkToFit="1"/>
    </xf>
    <xf numFmtId="176" fontId="40" fillId="0" borderId="66" xfId="3" applyNumberFormat="1" applyFont="1" applyFill="1" applyBorder="1" applyAlignment="1" applyProtection="1">
      <alignment horizontal="center" shrinkToFit="1"/>
    </xf>
    <xf numFmtId="38" fontId="43" fillId="0" borderId="160" xfId="3" applyFont="1" applyBorder="1" applyAlignment="1">
      <alignment vertical="center" shrinkToFit="1"/>
    </xf>
    <xf numFmtId="38" fontId="53" fillId="9" borderId="111" xfId="3" applyFont="1" applyFill="1" applyBorder="1" applyAlignment="1">
      <alignment vertical="center" shrinkToFit="1"/>
    </xf>
    <xf numFmtId="38" fontId="45" fillId="0" borderId="0" xfId="3" applyFont="1" applyFill="1" applyBorder="1" applyAlignment="1">
      <alignment horizontal="center" shrinkToFit="1"/>
    </xf>
    <xf numFmtId="38" fontId="41" fillId="0" borderId="0" xfId="3" applyFont="1" applyFill="1" applyBorder="1" applyAlignment="1">
      <alignment horizontal="center" shrinkToFit="1"/>
    </xf>
    <xf numFmtId="49" fontId="27" fillId="0" borderId="66" xfId="6" applyNumberFormat="1" applyFont="1" applyBorder="1" applyAlignment="1">
      <alignment shrinkToFit="1"/>
    </xf>
    <xf numFmtId="49" fontId="27" fillId="0" borderId="161" xfId="6" applyNumberFormat="1" applyFont="1" applyBorder="1" applyAlignment="1">
      <alignment shrinkToFit="1"/>
    </xf>
    <xf numFmtId="38" fontId="42" fillId="0" borderId="138" xfId="3" applyFont="1" applyBorder="1" applyAlignment="1" applyProtection="1">
      <alignment vertical="center" shrinkToFit="1"/>
    </xf>
    <xf numFmtId="38" fontId="42" fillId="0" borderId="139" xfId="3" applyFont="1" applyBorder="1" applyAlignment="1" applyProtection="1">
      <alignment vertical="center" shrinkToFit="1"/>
    </xf>
    <xf numFmtId="38" fontId="42" fillId="0" borderId="162" xfId="3" applyFont="1" applyBorder="1" applyAlignment="1">
      <alignment vertical="center" shrinkToFit="1"/>
    </xf>
    <xf numFmtId="38" fontId="42" fillId="0" borderId="163" xfId="5" applyFont="1" applyBorder="1" applyAlignment="1">
      <alignment vertical="center" shrinkToFit="1"/>
    </xf>
    <xf numFmtId="38" fontId="36" fillId="0" borderId="0" xfId="3" applyFont="1" applyFill="1" applyBorder="1" applyAlignment="1">
      <alignment vertical="center" shrinkToFit="1"/>
    </xf>
    <xf numFmtId="38" fontId="42" fillId="0" borderId="140" xfId="3" applyFont="1" applyBorder="1" applyAlignment="1" applyProtection="1">
      <alignment vertical="center" shrinkToFit="1"/>
    </xf>
    <xf numFmtId="38" fontId="42" fillId="0" borderId="53" xfId="3" applyFont="1" applyBorder="1" applyAlignment="1" applyProtection="1">
      <alignment vertical="center" shrinkToFit="1"/>
    </xf>
    <xf numFmtId="38" fontId="42" fillId="0" borderId="155" xfId="3" applyFont="1" applyBorder="1" applyAlignment="1">
      <alignment vertical="center" shrinkToFit="1"/>
    </xf>
    <xf numFmtId="38" fontId="42" fillId="0" borderId="101" xfId="5" applyFont="1" applyBorder="1" applyAlignment="1">
      <alignment vertical="center" shrinkToFit="1"/>
    </xf>
    <xf numFmtId="0" fontId="69" fillId="0" borderId="0" xfId="1" applyFont="1" applyAlignment="1">
      <alignment vertical="center" shrinkToFit="1"/>
    </xf>
    <xf numFmtId="177" fontId="42" fillId="0" borderId="0" xfId="2" applyNumberFormat="1" applyFont="1" applyFill="1" applyBorder="1" applyAlignment="1">
      <alignment vertical="center" shrinkToFit="1"/>
    </xf>
    <xf numFmtId="49" fontId="27" fillId="0" borderId="164" xfId="6" applyNumberFormat="1" applyFont="1" applyBorder="1" applyAlignment="1">
      <alignment shrinkToFit="1"/>
    </xf>
    <xf numFmtId="38" fontId="42" fillId="0" borderId="141" xfId="3" applyFont="1" applyBorder="1" applyAlignment="1" applyProtection="1">
      <alignment vertical="center" shrinkToFit="1"/>
    </xf>
    <xf numFmtId="38" fontId="42" fillId="0" borderId="57" xfId="3" applyFont="1" applyBorder="1" applyAlignment="1" applyProtection="1">
      <alignment vertical="center" shrinkToFit="1"/>
    </xf>
    <xf numFmtId="38" fontId="42" fillId="0" borderId="165" xfId="3" applyFont="1" applyBorder="1" applyAlignment="1">
      <alignment vertical="center" shrinkToFit="1"/>
    </xf>
    <xf numFmtId="38" fontId="60" fillId="0" borderId="66" xfId="3" applyFont="1" applyFill="1" applyBorder="1" applyAlignment="1" applyProtection="1">
      <alignment vertical="center" shrinkToFit="1"/>
    </xf>
    <xf numFmtId="38" fontId="60" fillId="10" borderId="5" xfId="3" applyFont="1" applyFill="1" applyBorder="1" applyAlignment="1" applyProtection="1">
      <alignment vertical="center" shrinkToFit="1"/>
    </xf>
    <xf numFmtId="38" fontId="42" fillId="17" borderId="101" xfId="5" applyFont="1" applyFill="1" applyBorder="1" applyAlignment="1">
      <alignment vertical="center" shrinkToFit="1"/>
    </xf>
    <xf numFmtId="38" fontId="60" fillId="0" borderId="166" xfId="3" applyFont="1" applyBorder="1" applyAlignment="1" applyProtection="1">
      <alignment vertical="center" shrinkToFit="1"/>
    </xf>
    <xf numFmtId="38" fontId="42" fillId="9" borderId="101" xfId="5" applyFont="1" applyFill="1" applyBorder="1" applyAlignment="1">
      <alignment vertical="center" shrinkToFit="1"/>
    </xf>
    <xf numFmtId="38" fontId="60" fillId="0" borderId="66" xfId="3" applyFont="1" applyFill="1" applyBorder="1" applyAlignment="1" applyProtection="1">
      <alignment shrinkToFit="1"/>
    </xf>
    <xf numFmtId="38" fontId="60" fillId="0" borderId="161" xfId="3" applyFont="1" applyBorder="1" applyAlignment="1" applyProtection="1">
      <alignment shrinkToFit="1"/>
    </xf>
    <xf numFmtId="38" fontId="60" fillId="0" borderId="164" xfId="3" applyFont="1" applyBorder="1" applyAlignment="1" applyProtection="1">
      <alignment shrinkToFit="1"/>
    </xf>
    <xf numFmtId="38" fontId="43" fillId="0" borderId="66" xfId="3" applyFont="1" applyFill="1" applyBorder="1" applyAlignment="1" applyProtection="1">
      <alignment shrinkToFit="1"/>
    </xf>
    <xf numFmtId="38" fontId="43" fillId="10" borderId="5" xfId="3" applyFont="1" applyFill="1" applyBorder="1" applyAlignment="1" applyProtection="1">
      <alignment shrinkToFit="1"/>
    </xf>
    <xf numFmtId="38" fontId="43" fillId="0" borderId="167" xfId="3" applyFont="1" applyBorder="1" applyAlignment="1" applyProtection="1">
      <alignment shrinkToFit="1"/>
    </xf>
    <xf numFmtId="38" fontId="13" fillId="9" borderId="19" xfId="3" quotePrefix="1" applyFont="1" applyFill="1" applyBorder="1" applyAlignment="1" applyProtection="1">
      <alignment vertical="center" shrinkToFit="1"/>
    </xf>
    <xf numFmtId="177" fontId="42" fillId="0" borderId="0" xfId="2" quotePrefix="1" applyNumberFormat="1" applyFont="1" applyFill="1" applyBorder="1" applyAlignment="1">
      <alignment vertical="center" shrinkToFit="1"/>
    </xf>
    <xf numFmtId="38" fontId="43" fillId="0" borderId="66" xfId="3" applyFont="1" applyFill="1" applyBorder="1" applyAlignment="1" applyProtection="1">
      <alignment vertical="center" shrinkToFit="1"/>
    </xf>
    <xf numFmtId="38" fontId="43" fillId="10" borderId="168" xfId="3" applyFont="1" applyFill="1" applyBorder="1" applyAlignment="1" applyProtection="1">
      <alignment vertical="center" shrinkToFit="1"/>
    </xf>
    <xf numFmtId="38" fontId="43" fillId="10" borderId="161" xfId="3" applyFont="1" applyFill="1" applyBorder="1" applyAlignment="1" applyProtection="1">
      <alignment vertical="center" shrinkToFit="1"/>
    </xf>
    <xf numFmtId="38" fontId="43" fillId="10" borderId="169" xfId="3" applyFont="1" applyFill="1" applyBorder="1" applyAlignment="1" applyProtection="1">
      <alignment vertical="center" shrinkToFit="1"/>
    </xf>
    <xf numFmtId="177" fontId="42" fillId="0" borderId="170" xfId="5" applyNumberFormat="1" applyFont="1" applyBorder="1" applyAlignment="1" applyProtection="1">
      <alignment vertical="center" shrinkToFit="1"/>
    </xf>
    <xf numFmtId="38" fontId="42" fillId="0" borderId="38" xfId="3" applyFont="1" applyBorder="1" applyAlignment="1">
      <alignment vertical="center" shrinkToFit="1"/>
    </xf>
    <xf numFmtId="38" fontId="60" fillId="10" borderId="5" xfId="3" applyFont="1" applyFill="1" applyBorder="1" applyAlignment="1" applyProtection="1">
      <alignment shrinkToFit="1"/>
    </xf>
    <xf numFmtId="38" fontId="42" fillId="17" borderId="76" xfId="3" quotePrefix="1" applyFont="1" applyFill="1" applyBorder="1" applyAlignment="1">
      <alignment vertical="center" shrinkToFit="1"/>
    </xf>
    <xf numFmtId="38" fontId="13" fillId="17" borderId="101" xfId="5" quotePrefix="1" applyFont="1" applyFill="1" applyBorder="1" applyAlignment="1">
      <alignment shrinkToFit="1"/>
    </xf>
    <xf numFmtId="38" fontId="60" fillId="0" borderId="166" xfId="3" applyFont="1" applyBorder="1" applyAlignment="1" applyProtection="1">
      <alignment shrinkToFit="1"/>
    </xf>
    <xf numFmtId="38" fontId="27" fillId="0" borderId="66" xfId="3" applyFont="1" applyFill="1" applyBorder="1" applyAlignment="1" applyProtection="1">
      <alignment shrinkToFit="1"/>
    </xf>
    <xf numFmtId="38" fontId="27" fillId="20" borderId="161" xfId="3" applyFont="1" applyFill="1" applyBorder="1" applyAlignment="1" applyProtection="1">
      <alignment shrinkToFit="1"/>
    </xf>
    <xf numFmtId="38" fontId="36" fillId="0" borderId="66" xfId="3" applyFont="1" applyFill="1" applyBorder="1" applyAlignment="1" applyProtection="1">
      <alignment vertical="center" shrinkToFit="1"/>
    </xf>
    <xf numFmtId="38" fontId="36" fillId="20" borderId="161" xfId="3" applyFont="1" applyFill="1" applyBorder="1" applyAlignment="1" applyProtection="1">
      <alignment vertical="center" shrinkToFit="1"/>
    </xf>
    <xf numFmtId="38" fontId="36" fillId="0" borderId="161" xfId="3" applyFont="1" applyBorder="1" applyAlignment="1" applyProtection="1">
      <alignment vertical="center" shrinkToFit="1"/>
    </xf>
    <xf numFmtId="38" fontId="27" fillId="0" borderId="161" xfId="3" applyFont="1" applyBorder="1" applyAlignment="1" applyProtection="1">
      <alignment shrinkToFit="1"/>
    </xf>
    <xf numFmtId="38" fontId="42" fillId="0" borderId="66" xfId="3" applyFont="1" applyFill="1" applyBorder="1" applyAlignment="1" applyProtection="1">
      <alignment vertical="center" shrinkToFit="1"/>
    </xf>
    <xf numFmtId="38" fontId="42" fillId="17" borderId="75" xfId="3" applyFont="1" applyFill="1" applyBorder="1" applyAlignment="1" applyProtection="1">
      <alignment vertical="center" shrinkToFit="1"/>
    </xf>
    <xf numFmtId="38" fontId="42" fillId="17" borderId="171" xfId="5" applyFont="1" applyFill="1" applyBorder="1" applyAlignment="1">
      <alignment vertical="center" shrinkToFit="1"/>
    </xf>
    <xf numFmtId="38" fontId="41" fillId="0" borderId="66" xfId="3" applyFont="1" applyFill="1" applyBorder="1" applyAlignment="1" applyProtection="1">
      <alignment horizontal="center" vertical="center" shrinkToFit="1"/>
    </xf>
    <xf numFmtId="38" fontId="41" fillId="6" borderId="75" xfId="3" applyFont="1" applyFill="1" applyBorder="1" applyAlignment="1" applyProtection="1">
      <alignment horizontal="center" vertical="center" shrinkToFit="1"/>
    </xf>
    <xf numFmtId="38" fontId="41" fillId="6" borderId="76" xfId="3" applyFont="1" applyFill="1" applyBorder="1" applyAlignment="1">
      <alignment vertical="center" shrinkToFit="1"/>
    </xf>
    <xf numFmtId="38" fontId="45" fillId="0" borderId="95" xfId="3" applyFont="1" applyFill="1" applyBorder="1" applyAlignment="1">
      <alignment vertical="center" shrinkToFit="1"/>
    </xf>
    <xf numFmtId="38" fontId="43" fillId="12" borderId="75" xfId="3" applyFont="1" applyFill="1" applyBorder="1" applyAlignment="1" applyProtection="1">
      <alignment vertical="center" shrinkToFit="1"/>
    </xf>
    <xf numFmtId="38" fontId="42" fillId="12" borderId="76" xfId="3" applyFont="1" applyFill="1" applyBorder="1" applyAlignment="1">
      <alignment vertical="center" shrinkToFit="1"/>
    </xf>
    <xf numFmtId="38" fontId="45" fillId="0" borderId="95" xfId="3" applyFont="1" applyBorder="1" applyAlignment="1">
      <alignment horizontal="right" vertical="center" shrinkToFit="1"/>
    </xf>
    <xf numFmtId="38" fontId="43" fillId="0" borderId="66" xfId="3" applyFont="1" applyFill="1" applyBorder="1" applyAlignment="1" applyProtection="1">
      <alignment horizontal="left" vertical="center" shrinkToFit="1"/>
    </xf>
    <xf numFmtId="38" fontId="43" fillId="0" borderId="78" xfId="3" applyFont="1" applyBorder="1" applyAlignment="1" applyProtection="1">
      <alignment horizontal="left" vertical="center" shrinkToFit="1"/>
    </xf>
    <xf numFmtId="38" fontId="43" fillId="0" borderId="37" xfId="3" applyFont="1" applyBorder="1" applyAlignment="1">
      <alignment vertical="center" shrinkToFit="1"/>
    </xf>
    <xf numFmtId="38" fontId="43" fillId="0" borderId="80" xfId="3" applyFont="1" applyBorder="1" applyAlignment="1" applyProtection="1">
      <alignment vertical="center" shrinkToFit="1"/>
    </xf>
    <xf numFmtId="38" fontId="43" fillId="0" borderId="80" xfId="3" applyFont="1" applyBorder="1" applyAlignment="1" applyProtection="1">
      <alignment horizontal="left" vertical="center" shrinkToFit="1"/>
    </xf>
    <xf numFmtId="38" fontId="43" fillId="12" borderId="76" xfId="3" applyFont="1" applyFill="1" applyBorder="1" applyAlignment="1">
      <alignment vertical="center" shrinkToFit="1"/>
    </xf>
    <xf numFmtId="177" fontId="42" fillId="0" borderId="95" xfId="2" applyNumberFormat="1" applyFont="1" applyBorder="1" applyAlignment="1">
      <alignment vertical="center" shrinkToFit="1"/>
    </xf>
    <xf numFmtId="38" fontId="43" fillId="0" borderId="78" xfId="3" applyFont="1" applyBorder="1" applyAlignment="1" applyProtection="1">
      <alignment vertical="center" shrinkToFit="1"/>
    </xf>
    <xf numFmtId="38" fontId="43" fillId="0" borderId="86" xfId="3" applyFont="1" applyBorder="1" applyAlignment="1" applyProtection="1">
      <alignment vertical="center" shrinkToFit="1"/>
    </xf>
    <xf numFmtId="38" fontId="43" fillId="0" borderId="33" xfId="3" applyFont="1" applyBorder="1" applyAlignment="1" applyProtection="1">
      <alignment vertical="center" shrinkToFit="1"/>
    </xf>
    <xf numFmtId="38" fontId="43" fillId="12" borderId="75" xfId="3" applyFont="1" applyFill="1" applyBorder="1" applyAlignment="1" applyProtection="1">
      <alignment horizontal="left" vertical="center" shrinkToFit="1"/>
    </xf>
    <xf numFmtId="38" fontId="43" fillId="12" borderId="76" xfId="3" applyFont="1" applyFill="1" applyBorder="1" applyAlignment="1" applyProtection="1">
      <alignment vertical="center" shrinkToFit="1"/>
    </xf>
    <xf numFmtId="38" fontId="43" fillId="0" borderId="12" xfId="3" applyFont="1" applyBorder="1" applyAlignment="1" applyProtection="1">
      <alignment horizontal="right" vertical="center" shrinkToFit="1"/>
    </xf>
    <xf numFmtId="177" fontId="42" fillId="0" borderId="95" xfId="2" applyNumberFormat="1" applyFont="1" applyBorder="1">
      <alignment vertical="center"/>
    </xf>
    <xf numFmtId="38" fontId="42" fillId="0" borderId="0" xfId="3" applyFont="1" applyBorder="1">
      <alignment vertical="center"/>
    </xf>
    <xf numFmtId="38" fontId="43" fillId="19" borderId="172" xfId="3" applyFont="1" applyFill="1" applyBorder="1" applyAlignment="1" applyProtection="1">
      <alignment vertical="center" shrinkToFit="1"/>
    </xf>
    <xf numFmtId="38" fontId="43" fillId="19" borderId="159" xfId="3" applyFont="1" applyFill="1" applyBorder="1" applyAlignment="1" applyProtection="1">
      <alignment vertical="center" shrinkToFit="1"/>
    </xf>
    <xf numFmtId="38" fontId="42" fillId="19" borderId="173" xfId="3" applyFont="1" applyFill="1" applyBorder="1" applyAlignment="1">
      <alignment vertical="center" shrinkToFit="1"/>
    </xf>
    <xf numFmtId="38" fontId="37" fillId="0" borderId="0" xfId="3" applyFont="1" applyFill="1" applyBorder="1" applyAlignment="1" applyProtection="1">
      <alignment vertical="center" shrinkToFit="1"/>
    </xf>
    <xf numFmtId="38" fontId="37" fillId="22" borderId="77" xfId="3" applyFont="1" applyFill="1" applyBorder="1" applyAlignment="1" applyProtection="1">
      <alignment vertical="center" shrinkToFit="1"/>
    </xf>
    <xf numFmtId="38" fontId="64" fillId="0" borderId="115" xfId="3" applyFont="1" applyBorder="1" applyAlignment="1" applyProtection="1">
      <alignment horizontal="left" vertical="center"/>
    </xf>
    <xf numFmtId="38" fontId="64" fillId="0" borderId="116" xfId="3" applyFont="1" applyBorder="1" applyAlignment="1" applyProtection="1">
      <alignment horizontal="left" vertical="center" shrinkToFit="1"/>
    </xf>
    <xf numFmtId="38" fontId="43" fillId="0" borderId="116" xfId="3" applyFont="1" applyBorder="1" applyAlignment="1" applyProtection="1">
      <alignment vertical="center" shrinkToFit="1"/>
    </xf>
    <xf numFmtId="38" fontId="64" fillId="0" borderId="116" xfId="3" applyFont="1" applyBorder="1" applyAlignment="1" applyProtection="1">
      <alignment horizontal="right" vertical="center" shrinkToFit="1"/>
    </xf>
    <xf numFmtId="38" fontId="64" fillId="0" borderId="117" xfId="3" applyFont="1" applyBorder="1" applyAlignment="1" applyProtection="1">
      <alignment horizontal="right" vertical="center" shrinkToFit="1"/>
    </xf>
    <xf numFmtId="38" fontId="50" fillId="6" borderId="115" xfId="8" applyNumberFormat="1" applyFont="1" applyFill="1" applyBorder="1" applyAlignment="1">
      <alignment horizontal="centerContinuous"/>
    </xf>
    <xf numFmtId="0" fontId="50" fillId="6" borderId="116" xfId="8" applyFont="1" applyFill="1" applyBorder="1" applyAlignment="1">
      <alignment horizontal="centerContinuous"/>
    </xf>
    <xf numFmtId="0" fontId="50" fillId="6" borderId="117" xfId="8" applyFont="1" applyFill="1" applyBorder="1" applyAlignment="1">
      <alignment horizontal="centerContinuous" vertical="center"/>
    </xf>
    <xf numFmtId="38" fontId="45" fillId="23" borderId="118" xfId="10" applyFont="1" applyFill="1" applyBorder="1" applyAlignment="1" applyProtection="1">
      <alignment vertical="center" shrinkToFit="1"/>
    </xf>
    <xf numFmtId="0" fontId="79" fillId="6" borderId="0" xfId="1" applyFont="1" applyFill="1">
      <alignment vertical="center"/>
    </xf>
    <xf numFmtId="192" fontId="75" fillId="6" borderId="0" xfId="1" applyNumberFormat="1" applyFont="1" applyFill="1" applyAlignment="1">
      <alignment horizontal="centerContinuous" vertical="center"/>
    </xf>
    <xf numFmtId="38" fontId="39" fillId="6" borderId="0" xfId="1" applyNumberFormat="1" applyFont="1" applyFill="1">
      <alignment vertical="center"/>
    </xf>
    <xf numFmtId="38" fontId="45" fillId="0" borderId="0" xfId="3" applyFont="1" applyFill="1" applyBorder="1" applyAlignment="1">
      <alignment vertical="center" shrinkToFit="1"/>
    </xf>
    <xf numFmtId="0" fontId="68" fillId="0" borderId="0" xfId="1" applyFont="1">
      <alignment vertical="center"/>
    </xf>
    <xf numFmtId="38" fontId="36" fillId="0" borderId="0" xfId="1" applyNumberFormat="1" applyFont="1" applyAlignment="1">
      <alignment vertical="center" shrinkToFit="1"/>
    </xf>
    <xf numFmtId="38" fontId="45" fillId="19" borderId="49" xfId="11" applyFont="1" applyFill="1" applyBorder="1" applyAlignment="1">
      <alignment vertical="center" shrinkToFit="1"/>
    </xf>
    <xf numFmtId="38" fontId="45" fillId="18" borderId="7" xfId="11" applyFont="1" applyFill="1" applyBorder="1" applyAlignment="1">
      <alignment vertical="center" shrinkToFit="1"/>
    </xf>
    <xf numFmtId="38" fontId="50" fillId="0" borderId="11" xfId="11" applyFont="1" applyFill="1" applyBorder="1" applyAlignment="1">
      <alignment horizontal="center" vertical="center" shrinkToFit="1"/>
    </xf>
    <xf numFmtId="38" fontId="50" fillId="0" borderId="0" xfId="11" applyFont="1" applyFill="1" applyBorder="1" applyAlignment="1">
      <alignment horizontal="center" vertical="center" shrinkToFit="1"/>
    </xf>
    <xf numFmtId="0" fontId="6" fillId="0" borderId="3" xfId="1" applyBorder="1">
      <alignment vertical="center"/>
    </xf>
    <xf numFmtId="38" fontId="45" fillId="19" borderId="47" xfId="11" applyFont="1" applyFill="1" applyBorder="1" applyAlignment="1">
      <alignment vertical="center" shrinkToFit="1"/>
    </xf>
    <xf numFmtId="38" fontId="42" fillId="19" borderId="3" xfId="11" applyFont="1" applyFill="1" applyBorder="1" applyAlignment="1">
      <alignment vertical="center" shrinkToFit="1"/>
    </xf>
    <xf numFmtId="38" fontId="45" fillId="31" borderId="47" xfId="11" applyFont="1" applyFill="1" applyBorder="1" applyAlignment="1">
      <alignment vertical="center" shrinkToFit="1"/>
    </xf>
    <xf numFmtId="0" fontId="42" fillId="0" borderId="11" xfId="7" applyFont="1" applyBorder="1" applyAlignment="1">
      <alignment vertical="center" shrinkToFit="1"/>
    </xf>
    <xf numFmtId="38" fontId="42" fillId="31" borderId="3" xfId="11" applyFont="1" applyFill="1" applyBorder="1" applyAlignment="1">
      <alignment vertical="center" shrinkToFit="1"/>
    </xf>
    <xf numFmtId="38" fontId="42" fillId="0" borderId="0" xfId="11" applyFont="1" applyBorder="1" applyAlignment="1">
      <alignment horizontal="center" vertical="center" shrinkToFit="1"/>
    </xf>
    <xf numFmtId="38" fontId="86" fillId="0" borderId="11" xfId="11" applyFont="1" applyFill="1" applyBorder="1" applyAlignment="1">
      <alignment horizontal="left"/>
    </xf>
    <xf numFmtId="38" fontId="45" fillId="18" borderId="6" xfId="11" applyFont="1" applyFill="1" applyBorder="1" applyAlignment="1">
      <alignment vertical="center" shrinkToFit="1"/>
    </xf>
    <xf numFmtId="38" fontId="42" fillId="0" borderId="1" xfId="11" applyFont="1" applyBorder="1" applyAlignment="1">
      <alignment vertical="center" shrinkToFit="1"/>
    </xf>
    <xf numFmtId="177" fontId="42" fillId="31" borderId="3" xfId="12" applyNumberFormat="1" applyFont="1" applyFill="1" applyBorder="1" applyAlignment="1">
      <alignment vertical="center" shrinkToFit="1"/>
    </xf>
    <xf numFmtId="38" fontId="42" fillId="31" borderId="114" xfId="11" applyFont="1" applyFill="1" applyBorder="1" applyAlignment="1">
      <alignment vertical="center" shrinkToFit="1"/>
    </xf>
    <xf numFmtId="177" fontId="42" fillId="18" borderId="114" xfId="12" applyNumberFormat="1" applyFont="1" applyFill="1" applyBorder="1" applyAlignment="1">
      <alignment vertical="center" shrinkToFit="1"/>
    </xf>
    <xf numFmtId="177" fontId="42" fillId="0" borderId="24" xfId="12" applyNumberFormat="1" applyFont="1" applyBorder="1" applyAlignment="1">
      <alignment vertical="center" shrinkToFit="1"/>
    </xf>
    <xf numFmtId="177" fontId="42" fillId="0" borderId="0" xfId="4" applyNumberFormat="1" applyFont="1" applyBorder="1" applyAlignment="1">
      <alignment vertical="center" shrinkToFit="1"/>
    </xf>
    <xf numFmtId="38" fontId="45" fillId="19" borderId="6" xfId="11" applyFont="1" applyFill="1" applyBorder="1" applyAlignment="1">
      <alignment horizontal="center" vertical="center" shrinkToFit="1"/>
    </xf>
    <xf numFmtId="38" fontId="45" fillId="19" borderId="47" xfId="11" applyFont="1" applyFill="1" applyBorder="1" applyAlignment="1">
      <alignment horizontal="center" vertical="center" shrinkToFit="1"/>
    </xf>
    <xf numFmtId="38" fontId="45" fillId="18" borderId="47" xfId="11" applyFont="1" applyFill="1" applyBorder="1" applyAlignment="1">
      <alignment vertical="center" shrinkToFit="1"/>
    </xf>
    <xf numFmtId="38" fontId="42" fillId="19" borderId="11" xfId="11" applyFont="1" applyFill="1" applyBorder="1" applyAlignment="1">
      <alignment horizontal="center" vertical="center" shrinkToFit="1"/>
    </xf>
    <xf numFmtId="38" fontId="42" fillId="19" borderId="3" xfId="11" applyFont="1" applyFill="1" applyBorder="1" applyAlignment="1">
      <alignment horizontal="center" vertical="center" shrinkToFit="1"/>
    </xf>
    <xf numFmtId="38" fontId="42" fillId="18" borderId="114" xfId="11" applyFont="1" applyFill="1" applyBorder="1" applyAlignment="1">
      <alignment vertical="center" shrinkToFit="1"/>
    </xf>
    <xf numFmtId="38" fontId="45" fillId="18" borderId="49" xfId="11" applyFont="1" applyFill="1" applyBorder="1" applyAlignment="1">
      <alignment vertical="center" shrinkToFit="1"/>
    </xf>
    <xf numFmtId="38" fontId="37" fillId="19" borderId="48" xfId="11" applyFont="1" applyFill="1" applyBorder="1" applyAlignment="1">
      <alignment vertical="center" shrinkToFit="1"/>
    </xf>
    <xf numFmtId="38" fontId="45" fillId="19" borderId="48" xfId="11" applyFont="1" applyFill="1" applyBorder="1" applyAlignment="1">
      <alignment vertical="center" shrinkToFit="1"/>
    </xf>
    <xf numFmtId="38" fontId="37" fillId="19" borderId="11" xfId="11" applyFont="1" applyFill="1" applyBorder="1" applyAlignment="1">
      <alignment vertical="center" shrinkToFit="1"/>
    </xf>
    <xf numFmtId="38" fontId="45" fillId="18" borderId="73" xfId="11" applyFont="1" applyFill="1" applyBorder="1" applyAlignment="1">
      <alignment vertical="center" shrinkToFit="1"/>
    </xf>
    <xf numFmtId="38" fontId="45" fillId="0" borderId="0" xfId="5" applyFont="1" applyBorder="1" applyAlignment="1">
      <alignment vertical="center" shrinkToFit="1"/>
    </xf>
    <xf numFmtId="38" fontId="37" fillId="19" borderId="3" xfId="11" applyFont="1" applyFill="1" applyBorder="1" applyAlignment="1">
      <alignment vertical="center" shrinkToFit="1"/>
    </xf>
    <xf numFmtId="38" fontId="45" fillId="0" borderId="11" xfId="5" applyFont="1" applyFill="1" applyBorder="1" applyAlignment="1">
      <alignment vertical="center" shrinkToFit="1"/>
    </xf>
    <xf numFmtId="38" fontId="45" fillId="18" borderId="48" xfId="11" applyFont="1" applyFill="1" applyBorder="1" applyAlignment="1">
      <alignment vertical="center" shrinkToFit="1"/>
    </xf>
    <xf numFmtId="38" fontId="37" fillId="19" borderId="73" xfId="11" applyFont="1" applyFill="1" applyBorder="1" applyAlignment="1">
      <alignment vertical="center" shrinkToFit="1"/>
    </xf>
    <xf numFmtId="38" fontId="42" fillId="0" borderId="74" xfId="5" applyFont="1" applyFill="1" applyBorder="1" applyAlignment="1">
      <alignment vertical="center" shrinkToFit="1"/>
    </xf>
    <xf numFmtId="0" fontId="37" fillId="0" borderId="7" xfId="8" applyFont="1" applyBorder="1" applyAlignment="1">
      <alignment vertical="center" shrinkToFit="1"/>
    </xf>
    <xf numFmtId="38" fontId="45" fillId="19" borderId="49" xfId="8" applyNumberFormat="1" applyFont="1" applyFill="1" applyBorder="1" applyAlignment="1">
      <alignment vertical="center" shrinkToFit="1"/>
    </xf>
    <xf numFmtId="0" fontId="45" fillId="19" borderId="48" xfId="8" applyFont="1" applyFill="1" applyBorder="1" applyAlignment="1">
      <alignment vertical="center" shrinkToFit="1"/>
    </xf>
    <xf numFmtId="38" fontId="45" fillId="19" borderId="49" xfId="5" applyFont="1" applyFill="1" applyBorder="1" applyAlignment="1">
      <alignment vertical="center" shrinkToFit="1"/>
    </xf>
    <xf numFmtId="0" fontId="37" fillId="0" borderId="0" xfId="8" applyFont="1" applyAlignment="1">
      <alignment vertical="center" shrinkToFit="1"/>
    </xf>
    <xf numFmtId="177" fontId="45" fillId="0" borderId="0" xfId="4" applyNumberFormat="1" applyFont="1" applyFill="1" applyBorder="1" applyAlignment="1">
      <alignment vertical="center" shrinkToFit="1"/>
    </xf>
    <xf numFmtId="38" fontId="42" fillId="19" borderId="73" xfId="8" applyNumberFormat="1" applyFont="1" applyFill="1" applyBorder="1" applyAlignment="1">
      <alignment vertical="center" shrinkToFit="1"/>
    </xf>
    <xf numFmtId="38" fontId="42" fillId="19" borderId="48" xfId="5" applyFont="1" applyFill="1" applyBorder="1" applyAlignment="1">
      <alignment vertical="center" shrinkToFit="1"/>
    </xf>
    <xf numFmtId="0" fontId="45" fillId="19" borderId="49" xfId="8" applyFont="1" applyFill="1" applyBorder="1" applyAlignment="1">
      <alignment vertical="center" shrinkToFit="1"/>
    </xf>
    <xf numFmtId="38" fontId="42" fillId="19" borderId="48" xfId="8" applyNumberFormat="1" applyFont="1" applyFill="1" applyBorder="1" applyAlignment="1">
      <alignment vertical="center" shrinkToFit="1"/>
    </xf>
    <xf numFmtId="38" fontId="45" fillId="19" borderId="73" xfId="8" applyNumberFormat="1" applyFont="1" applyFill="1" applyBorder="1" applyAlignment="1">
      <alignment vertical="center" shrinkToFit="1"/>
    </xf>
    <xf numFmtId="0" fontId="68" fillId="0" borderId="0" xfId="7" applyFont="1" applyAlignment="1">
      <alignment horizontal="centerContinuous" vertical="center"/>
    </xf>
    <xf numFmtId="0" fontId="36" fillId="0" borderId="0" xfId="7" applyFont="1" applyAlignment="1">
      <alignment horizontal="centerContinuous" vertical="center"/>
    </xf>
    <xf numFmtId="0" fontId="29" fillId="0" borderId="7" xfId="7" applyBorder="1">
      <alignment vertical="center"/>
    </xf>
    <xf numFmtId="0" fontId="6" fillId="0" borderId="7" xfId="1" applyBorder="1">
      <alignment vertical="center"/>
    </xf>
    <xf numFmtId="38" fontId="50" fillId="6" borderId="6" xfId="8" applyNumberFormat="1" applyFont="1" applyFill="1" applyBorder="1" applyAlignment="1">
      <alignment horizontal="centerContinuous"/>
    </xf>
    <xf numFmtId="0" fontId="50" fillId="6" borderId="7" xfId="8" applyFont="1" applyFill="1" applyBorder="1" applyAlignment="1">
      <alignment horizontal="centerContinuous"/>
    </xf>
    <xf numFmtId="0" fontId="50" fillId="6" borderId="174" xfId="8" applyFont="1" applyFill="1" applyBorder="1" applyAlignment="1">
      <alignment horizontal="centerContinuous" vertical="center"/>
    </xf>
    <xf numFmtId="38" fontId="50" fillId="6" borderId="137" xfId="8" applyNumberFormat="1" applyFont="1" applyFill="1" applyBorder="1" applyAlignment="1">
      <alignment horizontal="centerContinuous"/>
    </xf>
    <xf numFmtId="0" fontId="50" fillId="6" borderId="47" xfId="8" applyFont="1" applyFill="1" applyBorder="1" applyAlignment="1">
      <alignment horizontal="centerContinuous" vertical="center"/>
    </xf>
    <xf numFmtId="38" fontId="42" fillId="23" borderId="1" xfId="10" applyFont="1" applyFill="1" applyBorder="1" applyAlignment="1" applyProtection="1">
      <alignment horizontal="center" vertical="center" shrinkToFit="1"/>
    </xf>
    <xf numFmtId="38" fontId="45" fillId="13" borderId="1" xfId="10" applyFont="1" applyFill="1" applyBorder="1" applyAlignment="1" applyProtection="1">
      <alignment horizontal="right" vertical="center" shrinkToFit="1"/>
    </xf>
    <xf numFmtId="38" fontId="45" fillId="23" borderId="1" xfId="10" applyFont="1" applyFill="1" applyBorder="1" applyAlignment="1" applyProtection="1">
      <alignment horizontal="right" vertical="center" shrinkToFit="1"/>
    </xf>
    <xf numFmtId="180" fontId="42" fillId="0" borderId="1" xfId="10" applyNumberFormat="1" applyFont="1" applyBorder="1" applyAlignment="1" applyProtection="1">
      <alignment vertical="center" shrinkToFit="1"/>
    </xf>
    <xf numFmtId="180" fontId="45" fillId="23" borderId="1" xfId="10" applyNumberFormat="1" applyFont="1" applyFill="1" applyBorder="1" applyAlignment="1" applyProtection="1">
      <alignment horizontal="center" vertical="center" shrinkToFit="1"/>
    </xf>
    <xf numFmtId="38" fontId="45" fillId="23" borderId="1" xfId="10" applyFont="1" applyFill="1" applyBorder="1" applyAlignment="1" applyProtection="1">
      <alignment vertical="center" shrinkToFit="1"/>
    </xf>
    <xf numFmtId="180" fontId="45" fillId="23" borderId="96" xfId="10" applyNumberFormat="1" applyFont="1" applyFill="1" applyBorder="1" applyAlignment="1" applyProtection="1">
      <alignment horizontal="center" vertical="center" shrinkToFit="1"/>
    </xf>
    <xf numFmtId="0" fontId="36" fillId="0" borderId="0" xfId="7" applyFont="1" applyAlignment="1">
      <alignment vertical="center" shrinkToFit="1"/>
    </xf>
    <xf numFmtId="38" fontId="74" fillId="0" borderId="0" xfId="11" applyFont="1" applyAlignment="1">
      <alignment horizontal="center" vertical="center" shrinkToFit="1"/>
    </xf>
    <xf numFmtId="38" fontId="39" fillId="0" borderId="0" xfId="11" applyFont="1" applyAlignment="1">
      <alignment horizontal="left" vertical="center"/>
    </xf>
    <xf numFmtId="38" fontId="39" fillId="0" borderId="0" xfId="11" applyFont="1" applyAlignment="1">
      <alignment horizontal="centerContinuous" vertical="center" shrinkToFit="1"/>
    </xf>
    <xf numFmtId="38" fontId="39" fillId="0" borderId="0" xfId="11" applyFont="1" applyAlignment="1">
      <alignment horizontal="center" vertical="center" shrinkToFit="1"/>
    </xf>
    <xf numFmtId="38" fontId="74" fillId="0" borderId="0" xfId="11" applyFont="1" applyAlignment="1">
      <alignment horizontal="left" vertical="center" shrinkToFit="1"/>
    </xf>
    <xf numFmtId="38" fontId="39" fillId="0" borderId="0" xfId="7" applyNumberFormat="1" applyFont="1" applyAlignment="1">
      <alignment horizontal="center" vertical="center" shrinkToFit="1"/>
    </xf>
    <xf numFmtId="0" fontId="74" fillId="0" borderId="0" xfId="7" applyFont="1" applyAlignment="1">
      <alignment vertical="center" shrinkToFit="1"/>
    </xf>
    <xf numFmtId="38" fontId="37" fillId="0" borderId="0" xfId="7" applyNumberFormat="1" applyFont="1" applyAlignment="1">
      <alignment horizontal="center" vertical="center" shrinkToFit="1"/>
    </xf>
    <xf numFmtId="180" fontId="37" fillId="0" borderId="0" xfId="3" applyNumberFormat="1" applyFont="1" applyAlignment="1">
      <alignment horizontal="center" shrinkToFit="1"/>
    </xf>
    <xf numFmtId="0" fontId="39" fillId="0" borderId="0" xfId="7" applyFont="1" applyAlignment="1">
      <alignment vertical="center" shrinkToFit="1"/>
    </xf>
    <xf numFmtId="38" fontId="74" fillId="0" borderId="0" xfId="3" applyFont="1" applyAlignment="1">
      <alignment vertical="center" shrinkToFit="1"/>
    </xf>
    <xf numFmtId="0" fontId="37" fillId="0" borderId="0" xfId="7" applyFont="1" applyAlignment="1">
      <alignment vertical="center" shrinkToFit="1"/>
    </xf>
    <xf numFmtId="0" fontId="87" fillId="6" borderId="1" xfId="7" applyFont="1" applyFill="1" applyBorder="1" applyAlignment="1">
      <alignment vertical="center" shrinkToFit="1"/>
    </xf>
    <xf numFmtId="185" fontId="87" fillId="6" borderId="1" xfId="7" applyNumberFormat="1" applyFont="1" applyFill="1" applyBorder="1" applyAlignment="1">
      <alignment horizontal="center" vertical="center" shrinkToFit="1"/>
    </xf>
    <xf numFmtId="0" fontId="87" fillId="6" borderId="1" xfId="7" applyFont="1" applyFill="1" applyBorder="1" applyAlignment="1">
      <alignment horizontal="center" vertical="center" shrinkToFit="1"/>
    </xf>
    <xf numFmtId="38" fontId="0" fillId="0" borderId="0" xfId="3" applyFont="1" applyAlignment="1">
      <alignment vertical="center" shrinkToFit="1"/>
    </xf>
    <xf numFmtId="0" fontId="88" fillId="0" borderId="0" xfId="1" applyFont="1" applyAlignment="1">
      <alignment vertical="center" shrinkToFit="1"/>
    </xf>
    <xf numFmtId="0" fontId="88" fillId="0" borderId="0" xfId="1" applyFont="1">
      <alignment vertical="center"/>
    </xf>
    <xf numFmtId="0" fontId="29" fillId="23" borderId="1" xfId="7" applyFill="1" applyBorder="1" applyAlignment="1">
      <alignment vertical="center" shrinkToFit="1"/>
    </xf>
    <xf numFmtId="38" fontId="88" fillId="0" borderId="0" xfId="1" applyNumberFormat="1" applyFont="1" applyAlignment="1">
      <alignment vertical="center" shrinkToFit="1"/>
    </xf>
    <xf numFmtId="0" fontId="29" fillId="22" borderId="1" xfId="7" applyFill="1" applyBorder="1" applyAlignment="1">
      <alignment vertical="center" shrinkToFit="1"/>
    </xf>
    <xf numFmtId="38" fontId="29" fillId="22" borderId="1" xfId="7" applyNumberFormat="1" applyFill="1" applyBorder="1" applyAlignment="1">
      <alignment vertical="center" shrinkToFit="1"/>
    </xf>
    <xf numFmtId="38" fontId="0" fillId="0" borderId="1" xfId="3" applyFont="1" applyBorder="1" applyAlignment="1">
      <alignment vertical="center" shrinkToFit="1"/>
    </xf>
    <xf numFmtId="0" fontId="29" fillId="0" borderId="1" xfId="7" applyBorder="1" applyAlignment="1">
      <alignment vertical="center" shrinkToFit="1"/>
    </xf>
    <xf numFmtId="38" fontId="29" fillId="0" borderId="1" xfId="7" applyNumberFormat="1" applyBorder="1" applyAlignment="1">
      <alignment vertical="center" shrinkToFit="1"/>
    </xf>
    <xf numFmtId="177" fontId="0" fillId="22" borderId="1" xfId="2" applyNumberFormat="1" applyFont="1" applyFill="1" applyBorder="1" applyAlignment="1">
      <alignment vertical="center" shrinkToFit="1"/>
    </xf>
    <xf numFmtId="177" fontId="0" fillId="0" borderId="1" xfId="2" applyNumberFormat="1" applyFont="1" applyBorder="1" applyAlignment="1">
      <alignment vertical="center" shrinkToFit="1"/>
    </xf>
    <xf numFmtId="14" fontId="29" fillId="0" borderId="1" xfId="7" applyNumberFormat="1" applyBorder="1" applyAlignment="1">
      <alignment vertical="center" shrinkToFit="1"/>
    </xf>
    <xf numFmtId="38" fontId="37" fillId="0" borderId="45" xfId="3" applyFont="1" applyBorder="1">
      <alignment vertical="center"/>
    </xf>
    <xf numFmtId="38" fontId="36" fillId="0" borderId="45" xfId="3" applyFont="1" applyBorder="1">
      <alignment vertical="center"/>
    </xf>
    <xf numFmtId="38" fontId="37" fillId="0" borderId="45" xfId="3" applyFont="1" applyBorder="1" applyAlignment="1">
      <alignment horizontal="centerContinuous" vertical="center"/>
    </xf>
    <xf numFmtId="0" fontId="68" fillId="0" borderId="45" xfId="1" applyFont="1" applyBorder="1">
      <alignment vertical="center"/>
    </xf>
    <xf numFmtId="14" fontId="36" fillId="0" borderId="66" xfId="1" applyNumberFormat="1" applyFont="1" applyBorder="1">
      <alignment vertical="center"/>
    </xf>
    <xf numFmtId="0" fontId="74" fillId="4" borderId="175" xfId="1" applyFont="1" applyFill="1" applyBorder="1" applyAlignment="1">
      <alignment vertical="center" shrinkToFit="1"/>
    </xf>
    <xf numFmtId="38" fontId="74" fillId="4" borderId="117" xfId="3" applyFont="1" applyFill="1" applyBorder="1" applyAlignment="1">
      <alignment vertical="center" shrinkToFit="1"/>
    </xf>
    <xf numFmtId="194" fontId="39" fillId="4" borderId="133" xfId="1" applyNumberFormat="1" applyFont="1" applyFill="1" applyBorder="1" applyAlignment="1">
      <alignment horizontal="centerContinuous" vertical="center" shrinkToFit="1"/>
    </xf>
    <xf numFmtId="55" fontId="39" fillId="4" borderId="176" xfId="1" applyNumberFormat="1" applyFont="1" applyFill="1" applyBorder="1" applyAlignment="1">
      <alignment horizontal="centerContinuous" vertical="center" shrinkToFit="1"/>
    </xf>
    <xf numFmtId="14" fontId="39" fillId="4" borderId="177" xfId="1" applyNumberFormat="1" applyFont="1" applyFill="1" applyBorder="1" applyAlignment="1">
      <alignment horizontal="center" vertical="center" shrinkToFit="1"/>
    </xf>
    <xf numFmtId="14" fontId="39" fillId="4" borderId="178" xfId="1" applyNumberFormat="1" applyFont="1" applyFill="1" applyBorder="1" applyAlignment="1">
      <alignment vertical="center" shrinkToFit="1"/>
    </xf>
    <xf numFmtId="9" fontId="42" fillId="15" borderId="77" xfId="2" applyFont="1" applyFill="1" applyBorder="1" applyProtection="1">
      <alignment vertical="center"/>
      <protection locked="0"/>
    </xf>
    <xf numFmtId="14" fontId="36" fillId="0" borderId="0" xfId="1" applyNumberFormat="1" applyFont="1">
      <alignment vertical="center"/>
    </xf>
    <xf numFmtId="38" fontId="36" fillId="0" borderId="66" xfId="3" applyFont="1" applyBorder="1" applyAlignment="1">
      <alignment horizontal="center" vertical="center" shrinkToFit="1"/>
    </xf>
    <xf numFmtId="0" fontId="43" fillId="0" borderId="179" xfId="3" applyNumberFormat="1" applyFont="1" applyBorder="1" applyAlignment="1">
      <alignment vertical="center" shrinkToFit="1"/>
    </xf>
    <xf numFmtId="38" fontId="41" fillId="4" borderId="180" xfId="3" applyFont="1" applyFill="1" applyBorder="1" applyAlignment="1">
      <alignment horizontal="center" shrinkToFit="1"/>
    </xf>
    <xf numFmtId="38" fontId="41" fillId="4" borderId="181" xfId="3" applyFont="1" applyFill="1" applyBorder="1" applyAlignment="1">
      <alignment horizontal="center" shrinkToFit="1"/>
    </xf>
    <xf numFmtId="38" fontId="41" fillId="4" borderId="182" xfId="3" applyFont="1" applyFill="1" applyBorder="1" applyAlignment="1">
      <alignment horizontal="center" shrinkToFit="1"/>
    </xf>
    <xf numFmtId="0" fontId="41" fillId="4" borderId="180" xfId="1" applyFont="1" applyFill="1" applyBorder="1" applyAlignment="1">
      <alignment horizontal="center" vertical="center" shrinkToFit="1"/>
    </xf>
    <xf numFmtId="0" fontId="41" fillId="4" borderId="182" xfId="1" applyFont="1" applyFill="1" applyBorder="1" applyAlignment="1">
      <alignment horizontal="center" vertical="center" shrinkToFit="1"/>
    </xf>
    <xf numFmtId="0" fontId="39" fillId="4" borderId="183" xfId="1" applyFont="1" applyFill="1" applyBorder="1" applyAlignment="1">
      <alignment horizontal="center" vertical="center" shrinkToFit="1"/>
    </xf>
    <xf numFmtId="0" fontId="39" fillId="4" borderId="184" xfId="1" applyFont="1" applyFill="1" applyBorder="1" applyAlignment="1">
      <alignment horizontal="center" vertical="center" shrinkToFit="1"/>
    </xf>
    <xf numFmtId="0" fontId="69" fillId="0" borderId="66" xfId="1" applyFont="1" applyBorder="1">
      <alignment vertical="center"/>
    </xf>
    <xf numFmtId="0" fontId="13" fillId="0" borderId="50" xfId="6" applyFont="1" applyBorder="1" applyAlignment="1" applyProtection="1">
      <alignment shrinkToFit="1"/>
      <protection locked="0"/>
    </xf>
    <xf numFmtId="38" fontId="42" fillId="0" borderId="185" xfId="3" applyFont="1" applyFill="1" applyBorder="1" applyAlignment="1">
      <alignment vertical="center" shrinkToFit="1"/>
    </xf>
    <xf numFmtId="38" fontId="42" fillId="0" borderId="186" xfId="3" applyFont="1" applyFill="1" applyBorder="1" applyAlignment="1">
      <alignment vertical="center" shrinkToFit="1"/>
    </xf>
    <xf numFmtId="38" fontId="42" fillId="0" borderId="187" xfId="3" applyFont="1" applyFill="1" applyBorder="1" applyAlignment="1">
      <alignment vertical="center" shrinkToFit="1"/>
    </xf>
    <xf numFmtId="38" fontId="42" fillId="0" borderId="185" xfId="1" applyNumberFormat="1" applyFont="1" applyBorder="1" applyAlignment="1">
      <alignment vertical="center" shrinkToFit="1"/>
    </xf>
    <xf numFmtId="38" fontId="42" fillId="0" borderId="99" xfId="3" applyFont="1" applyFill="1" applyBorder="1" applyAlignment="1">
      <alignment vertical="center" shrinkToFit="1"/>
    </xf>
    <xf numFmtId="0" fontId="42" fillId="0" borderId="188" xfId="1" applyFont="1" applyBorder="1" applyAlignment="1">
      <alignment vertical="center" shrinkToFit="1"/>
    </xf>
    <xf numFmtId="38" fontId="42" fillId="0" borderId="99" xfId="1" applyNumberFormat="1" applyFont="1" applyBorder="1" applyAlignment="1">
      <alignment vertical="center" shrinkToFit="1"/>
    </xf>
    <xf numFmtId="0" fontId="69" fillId="0" borderId="0" xfId="1" applyFont="1">
      <alignment vertical="center"/>
    </xf>
    <xf numFmtId="38" fontId="69" fillId="0" borderId="66" xfId="3" applyFont="1" applyBorder="1" applyAlignment="1">
      <alignment vertical="center" shrinkToFit="1"/>
    </xf>
    <xf numFmtId="38" fontId="13" fillId="0" borderId="106" xfId="3" applyFont="1" applyFill="1" applyBorder="1" applyAlignment="1">
      <alignment vertical="center" shrinkToFit="1"/>
    </xf>
    <xf numFmtId="38" fontId="42" fillId="0" borderId="189" xfId="1" applyNumberFormat="1" applyFont="1" applyBorder="1" applyAlignment="1">
      <alignment vertical="center" shrinkToFit="1"/>
    </xf>
    <xf numFmtId="38" fontId="13" fillId="0" borderId="190" xfId="3" applyFont="1" applyFill="1" applyBorder="1" applyAlignment="1">
      <alignment vertical="center" shrinkToFit="1"/>
    </xf>
    <xf numFmtId="38" fontId="42" fillId="0" borderId="106" xfId="1" applyNumberFormat="1" applyFont="1" applyBorder="1" applyAlignment="1">
      <alignment vertical="center" shrinkToFit="1"/>
    </xf>
    <xf numFmtId="38" fontId="42" fillId="0" borderId="191" xfId="3" applyFont="1" applyFill="1" applyBorder="1" applyAlignment="1">
      <alignment vertical="center" shrinkToFit="1"/>
    </xf>
    <xf numFmtId="38" fontId="42" fillId="0" borderId="101" xfId="1" applyNumberFormat="1" applyFont="1" applyBorder="1" applyAlignment="1">
      <alignment vertical="center" shrinkToFit="1"/>
    </xf>
    <xf numFmtId="0" fontId="43" fillId="0" borderId="50" xfId="3" applyNumberFormat="1" applyFont="1" applyBorder="1" applyAlignment="1" applyProtection="1">
      <alignment shrinkToFit="1"/>
      <protection locked="0"/>
    </xf>
    <xf numFmtId="0" fontId="13" fillId="32" borderId="50" xfId="3" applyNumberFormat="1" applyFont="1" applyFill="1" applyBorder="1" applyAlignment="1">
      <alignment vertical="center" shrinkToFit="1"/>
    </xf>
    <xf numFmtId="38" fontId="13" fillId="32" borderId="106" xfId="3" applyFont="1" applyFill="1" applyBorder="1" applyAlignment="1">
      <alignment vertical="center" shrinkToFit="1"/>
    </xf>
    <xf numFmtId="38" fontId="13" fillId="32" borderId="189" xfId="3" applyFont="1" applyFill="1" applyBorder="1" applyAlignment="1">
      <alignment vertical="center" shrinkToFit="1"/>
    </xf>
    <xf numFmtId="38" fontId="13" fillId="32" borderId="190" xfId="3" applyFont="1" applyFill="1" applyBorder="1" applyAlignment="1">
      <alignment vertical="center" shrinkToFit="1"/>
    </xf>
    <xf numFmtId="38" fontId="13" fillId="32" borderId="106" xfId="1" applyNumberFormat="1" applyFont="1" applyFill="1" applyBorder="1" applyAlignment="1">
      <alignment vertical="center" shrinkToFit="1"/>
    </xf>
    <xf numFmtId="38" fontId="13" fillId="32" borderId="186" xfId="3" applyFont="1" applyFill="1" applyBorder="1" applyAlignment="1">
      <alignment vertical="center" shrinkToFit="1"/>
    </xf>
    <xf numFmtId="38" fontId="13" fillId="32" borderId="99" xfId="3" applyFont="1" applyFill="1" applyBorder="1" applyAlignment="1">
      <alignment vertical="center" shrinkToFit="1"/>
    </xf>
    <xf numFmtId="38" fontId="13" fillId="32" borderId="191" xfId="3" applyFont="1" applyFill="1" applyBorder="1" applyAlignment="1">
      <alignment vertical="center" shrinkToFit="1"/>
    </xf>
    <xf numFmtId="38" fontId="13" fillId="32" borderId="101" xfId="1" applyNumberFormat="1" applyFont="1" applyFill="1" applyBorder="1" applyAlignment="1">
      <alignment vertical="center" shrinkToFit="1"/>
    </xf>
    <xf numFmtId="0" fontId="43" fillId="0" borderId="50" xfId="3" applyNumberFormat="1" applyFont="1" applyBorder="1" applyAlignment="1">
      <alignment vertical="center" shrinkToFit="1"/>
    </xf>
    <xf numFmtId="38" fontId="13" fillId="9" borderId="106" xfId="3" applyFont="1" applyFill="1" applyBorder="1" applyAlignment="1">
      <alignment vertical="center" shrinkToFit="1"/>
    </xf>
    <xf numFmtId="38" fontId="13" fillId="9" borderId="189" xfId="3" applyFont="1" applyFill="1" applyBorder="1" applyAlignment="1">
      <alignment vertical="center" shrinkToFit="1"/>
    </xf>
    <xf numFmtId="38" fontId="13" fillId="9" borderId="190" xfId="3" applyFont="1" applyFill="1" applyBorder="1" applyAlignment="1">
      <alignment vertical="center" shrinkToFit="1"/>
    </xf>
    <xf numFmtId="38" fontId="42" fillId="9" borderId="106" xfId="1" applyNumberFormat="1" applyFont="1" applyFill="1" applyBorder="1" applyAlignment="1">
      <alignment vertical="center" shrinkToFit="1"/>
    </xf>
    <xf numFmtId="38" fontId="42" fillId="9" borderId="186" xfId="3" applyFont="1" applyFill="1" applyBorder="1" applyAlignment="1">
      <alignment vertical="center" shrinkToFit="1"/>
    </xf>
    <xf numFmtId="38" fontId="42" fillId="9" borderId="99" xfId="3" applyFont="1" applyFill="1" applyBorder="1" applyAlignment="1">
      <alignment vertical="center" shrinkToFit="1"/>
    </xf>
    <xf numFmtId="38" fontId="42" fillId="9" borderId="191" xfId="3" applyFont="1" applyFill="1" applyBorder="1" applyAlignment="1">
      <alignment vertical="center" shrinkToFit="1"/>
    </xf>
    <xf numFmtId="38" fontId="42" fillId="9" borderId="101" xfId="1" applyNumberFormat="1" applyFont="1" applyFill="1" applyBorder="1" applyAlignment="1">
      <alignment vertical="center" shrinkToFit="1"/>
    </xf>
    <xf numFmtId="0" fontId="43" fillId="32" borderId="50" xfId="3" applyNumberFormat="1" applyFont="1" applyFill="1" applyBorder="1" applyAlignment="1">
      <alignment shrinkToFit="1"/>
    </xf>
    <xf numFmtId="38" fontId="42" fillId="32" borderId="106" xfId="1" applyNumberFormat="1" applyFont="1" applyFill="1" applyBorder="1" applyAlignment="1">
      <alignment vertical="center" shrinkToFit="1"/>
    </xf>
    <xf numFmtId="38" fontId="42" fillId="32" borderId="186" xfId="3" applyFont="1" applyFill="1" applyBorder="1" applyAlignment="1">
      <alignment vertical="center" shrinkToFit="1"/>
    </xf>
    <xf numFmtId="38" fontId="42" fillId="32" borderId="99" xfId="3" applyFont="1" applyFill="1" applyBorder="1" applyAlignment="1">
      <alignment vertical="center" shrinkToFit="1"/>
    </xf>
    <xf numFmtId="38" fontId="42" fillId="32" borderId="191" xfId="3" applyFont="1" applyFill="1" applyBorder="1" applyAlignment="1">
      <alignment vertical="center" shrinkToFit="1"/>
    </xf>
    <xf numFmtId="38" fontId="42" fillId="32" borderId="101" xfId="1" applyNumberFormat="1" applyFont="1" applyFill="1" applyBorder="1" applyAlignment="1">
      <alignment vertical="center" shrinkToFit="1"/>
    </xf>
    <xf numFmtId="38" fontId="13" fillId="0" borderId="189" xfId="3" applyFont="1" applyFill="1" applyBorder="1" applyAlignment="1">
      <alignment vertical="center" shrinkToFit="1"/>
    </xf>
    <xf numFmtId="0" fontId="43" fillId="32" borderId="50" xfId="3" applyNumberFormat="1" applyFont="1" applyFill="1" applyBorder="1" applyAlignment="1">
      <alignment vertical="center" shrinkToFit="1"/>
    </xf>
    <xf numFmtId="38" fontId="42" fillId="32" borderId="189" xfId="1" applyNumberFormat="1" applyFont="1" applyFill="1" applyBorder="1" applyAlignment="1">
      <alignment vertical="center" shrinkToFit="1"/>
    </xf>
    <xf numFmtId="0" fontId="43" fillId="32" borderId="50" xfId="3" applyNumberFormat="1" applyFont="1" applyFill="1" applyBorder="1" applyAlignment="1" applyProtection="1">
      <alignment vertical="center" shrinkToFit="1"/>
    </xf>
    <xf numFmtId="177" fontId="13" fillId="32" borderId="106" xfId="4" applyNumberFormat="1" applyFont="1" applyFill="1" applyBorder="1" applyAlignment="1">
      <alignment vertical="center" shrinkToFit="1"/>
    </xf>
    <xf numFmtId="177" fontId="42" fillId="32" borderId="189" xfId="4" applyNumberFormat="1" applyFont="1" applyFill="1" applyBorder="1" applyAlignment="1">
      <alignment vertical="center" shrinkToFit="1"/>
    </xf>
    <xf numFmtId="177" fontId="13" fillId="32" borderId="190" xfId="4" applyNumberFormat="1" applyFont="1" applyFill="1" applyBorder="1" applyAlignment="1">
      <alignment vertical="center" shrinkToFit="1"/>
    </xf>
    <xf numFmtId="177" fontId="42" fillId="32" borderId="106" xfId="4" applyNumberFormat="1" applyFont="1" applyFill="1" applyBorder="1" applyAlignment="1">
      <alignment vertical="center" shrinkToFit="1"/>
    </xf>
    <xf numFmtId="177" fontId="42" fillId="32" borderId="186" xfId="4" applyNumberFormat="1" applyFont="1" applyFill="1" applyBorder="1" applyAlignment="1">
      <alignment vertical="center" shrinkToFit="1"/>
    </xf>
    <xf numFmtId="177" fontId="42" fillId="32" borderId="99" xfId="4" applyNumberFormat="1" applyFont="1" applyFill="1" applyBorder="1" applyAlignment="1">
      <alignment vertical="center" shrinkToFit="1"/>
    </xf>
    <xf numFmtId="177" fontId="42" fillId="32" borderId="191" xfId="4" applyNumberFormat="1" applyFont="1" applyFill="1" applyBorder="1" applyAlignment="1">
      <alignment vertical="center" shrinkToFit="1"/>
    </xf>
    <xf numFmtId="177" fontId="42" fillId="32" borderId="101" xfId="4" applyNumberFormat="1" applyFont="1" applyFill="1" applyBorder="1" applyAlignment="1">
      <alignment vertical="center" shrinkToFit="1"/>
    </xf>
    <xf numFmtId="38" fontId="42" fillId="9" borderId="189" xfId="1" applyNumberFormat="1" applyFont="1" applyFill="1" applyBorder="1" applyAlignment="1">
      <alignment vertical="center" shrinkToFit="1"/>
    </xf>
    <xf numFmtId="177" fontId="13" fillId="0" borderId="106" xfId="2" applyNumberFormat="1" applyFont="1" applyFill="1" applyBorder="1" applyAlignment="1">
      <alignment vertical="center" shrinkToFit="1"/>
    </xf>
    <xf numFmtId="177" fontId="13" fillId="0" borderId="189" xfId="2" applyNumberFormat="1" applyFont="1" applyFill="1" applyBorder="1" applyAlignment="1">
      <alignment vertical="center" shrinkToFit="1"/>
    </xf>
    <xf numFmtId="177" fontId="13" fillId="0" borderId="190" xfId="2" applyNumberFormat="1" applyFont="1" applyFill="1" applyBorder="1" applyAlignment="1">
      <alignment vertical="center" shrinkToFit="1"/>
    </xf>
    <xf numFmtId="177" fontId="42" fillId="0" borderId="101" xfId="2" applyNumberFormat="1" applyFont="1" applyFill="1" applyBorder="1" applyAlignment="1">
      <alignment vertical="center" shrinkToFit="1"/>
    </xf>
    <xf numFmtId="0" fontId="43" fillId="0" borderId="50" xfId="3" applyNumberFormat="1" applyFont="1" applyBorder="1" applyAlignment="1">
      <alignment shrinkToFit="1"/>
    </xf>
    <xf numFmtId="0" fontId="13" fillId="32" borderId="50" xfId="3" applyNumberFormat="1" applyFont="1" applyFill="1" applyBorder="1" applyAlignment="1">
      <alignment shrinkToFit="1"/>
    </xf>
    <xf numFmtId="0" fontId="42" fillId="32" borderId="50" xfId="3" applyNumberFormat="1" applyFont="1" applyFill="1" applyBorder="1" applyAlignment="1">
      <alignment vertical="center" shrinkToFit="1"/>
    </xf>
    <xf numFmtId="0" fontId="42" fillId="0" borderId="50" xfId="3" applyNumberFormat="1" applyFont="1" applyBorder="1" applyAlignment="1">
      <alignment vertical="center" shrinkToFit="1"/>
    </xf>
    <xf numFmtId="0" fontId="42" fillId="0" borderId="50" xfId="3" applyNumberFormat="1" applyFont="1" applyBorder="1" applyAlignment="1" applyProtection="1">
      <alignment vertical="center" shrinkToFit="1"/>
      <protection locked="0"/>
    </xf>
    <xf numFmtId="0" fontId="13" fillId="0" borderId="192" xfId="6" applyFont="1" applyBorder="1" applyAlignment="1" applyProtection="1">
      <alignment shrinkToFit="1"/>
      <protection locked="0"/>
    </xf>
    <xf numFmtId="38" fontId="42" fillId="0" borderId="106" xfId="3" applyFont="1" applyFill="1" applyBorder="1" applyAlignment="1">
      <alignment vertical="center" shrinkToFit="1"/>
    </xf>
    <xf numFmtId="38" fontId="42" fillId="0" borderId="189" xfId="3" applyFont="1" applyFill="1" applyBorder="1" applyAlignment="1">
      <alignment vertical="center" shrinkToFit="1"/>
    </xf>
    <xf numFmtId="38" fontId="42" fillId="0" borderId="190" xfId="3" applyFont="1" applyFill="1" applyBorder="1" applyAlignment="1">
      <alignment vertical="center" shrinkToFit="1"/>
    </xf>
    <xf numFmtId="38" fontId="42" fillId="0" borderId="189" xfId="3" applyFont="1" applyFill="1" applyBorder="1" applyAlignment="1">
      <alignment horizontal="right" vertical="center" shrinkToFit="1"/>
    </xf>
    <xf numFmtId="0" fontId="13" fillId="0" borderId="192" xfId="3" applyNumberFormat="1" applyFont="1" applyBorder="1" applyAlignment="1" applyProtection="1">
      <alignment shrinkToFit="1"/>
      <protection locked="0"/>
    </xf>
    <xf numFmtId="0" fontId="42" fillId="32" borderId="192" xfId="3" applyNumberFormat="1" applyFont="1" applyFill="1" applyBorder="1" applyAlignment="1">
      <alignment vertical="center" shrinkToFit="1"/>
    </xf>
    <xf numFmtId="38" fontId="36" fillId="32" borderId="106" xfId="3" applyFont="1" applyFill="1" applyBorder="1" applyAlignment="1">
      <alignment vertical="center" shrinkToFit="1"/>
    </xf>
    <xf numFmtId="38" fontId="36" fillId="32" borderId="189" xfId="3" applyFont="1" applyFill="1" applyBorder="1" applyAlignment="1">
      <alignment vertical="center" shrinkToFit="1"/>
    </xf>
    <xf numFmtId="38" fontId="36" fillId="32" borderId="190" xfId="3" applyFont="1" applyFill="1" applyBorder="1" applyAlignment="1">
      <alignment vertical="center" shrinkToFit="1"/>
    </xf>
    <xf numFmtId="0" fontId="42" fillId="32" borderId="193" xfId="3" applyNumberFormat="1" applyFont="1" applyFill="1" applyBorder="1" applyAlignment="1">
      <alignment vertical="center" shrinkToFit="1"/>
    </xf>
    <xf numFmtId="0" fontId="13" fillId="0" borderId="194" xfId="3" applyNumberFormat="1" applyFont="1" applyBorder="1" applyAlignment="1">
      <alignment shrinkToFit="1"/>
    </xf>
    <xf numFmtId="38" fontId="36" fillId="9" borderId="106" xfId="3" applyFont="1" applyFill="1" applyBorder="1" applyAlignment="1">
      <alignment vertical="center" shrinkToFit="1"/>
    </xf>
    <xf numFmtId="38" fontId="36" fillId="9" borderId="189" xfId="3" applyFont="1" applyFill="1" applyBorder="1" applyAlignment="1">
      <alignment vertical="center" shrinkToFit="1"/>
    </xf>
    <xf numFmtId="38" fontId="36" fillId="9" borderId="190" xfId="3" applyFont="1" applyFill="1" applyBorder="1" applyAlignment="1">
      <alignment vertical="center" shrinkToFit="1"/>
    </xf>
    <xf numFmtId="0" fontId="29" fillId="0" borderId="106" xfId="7" applyBorder="1" applyAlignment="1">
      <alignment vertical="center" shrinkToFit="1"/>
    </xf>
    <xf numFmtId="0" fontId="29" fillId="0" borderId="189" xfId="7" applyBorder="1" applyAlignment="1">
      <alignment vertical="center" shrinkToFit="1"/>
    </xf>
    <xf numFmtId="0" fontId="29" fillId="0" borderId="190" xfId="7" applyBorder="1" applyAlignment="1">
      <alignment vertical="center" shrinkToFit="1"/>
    </xf>
    <xf numFmtId="0" fontId="13" fillId="0" borderId="192" xfId="3" applyNumberFormat="1" applyFont="1" applyBorder="1" applyAlignment="1">
      <alignment shrinkToFit="1"/>
    </xf>
    <xf numFmtId="38" fontId="36" fillId="9" borderId="106" xfId="3" applyFont="1" applyFill="1" applyBorder="1" applyAlignment="1" applyProtection="1">
      <alignment vertical="center" shrinkToFit="1"/>
      <protection locked="0"/>
    </xf>
    <xf numFmtId="38" fontId="36" fillId="9" borderId="189" xfId="3" applyFont="1" applyFill="1" applyBorder="1" applyAlignment="1" applyProtection="1">
      <alignment vertical="center" shrinkToFit="1"/>
      <protection locked="0"/>
    </xf>
    <xf numFmtId="38" fontId="36" fillId="9" borderId="190" xfId="3" applyFont="1" applyFill="1" applyBorder="1" applyAlignment="1" applyProtection="1">
      <alignment vertical="center" shrinkToFit="1"/>
      <protection locked="0"/>
    </xf>
    <xf numFmtId="38" fontId="36" fillId="0" borderId="106" xfId="3" applyFont="1" applyFill="1" applyBorder="1" applyAlignment="1">
      <alignment vertical="center" shrinkToFit="1"/>
    </xf>
    <xf numFmtId="38" fontId="36" fillId="0" borderId="189" xfId="3" applyFont="1" applyFill="1" applyBorder="1" applyAlignment="1">
      <alignment vertical="center" shrinkToFit="1"/>
    </xf>
    <xf numFmtId="38" fontId="36" fillId="0" borderId="190" xfId="3" applyFont="1" applyFill="1" applyBorder="1" applyAlignment="1">
      <alignment vertical="center" shrinkToFit="1"/>
    </xf>
    <xf numFmtId="0" fontId="29" fillId="32" borderId="106" xfId="7" applyFill="1" applyBorder="1" applyAlignment="1">
      <alignment vertical="center" shrinkToFit="1"/>
    </xf>
    <xf numFmtId="0" fontId="29" fillId="32" borderId="189" xfId="7" applyFill="1" applyBorder="1" applyAlignment="1">
      <alignment vertical="center" shrinkToFit="1"/>
    </xf>
    <xf numFmtId="0" fontId="29" fillId="32" borderId="190" xfId="7" applyFill="1" applyBorder="1" applyAlignment="1">
      <alignment vertical="center" shrinkToFit="1"/>
    </xf>
    <xf numFmtId="0" fontId="42" fillId="32" borderId="124" xfId="3" applyNumberFormat="1" applyFont="1" applyFill="1" applyBorder="1" applyAlignment="1">
      <alignment vertical="center" shrinkToFit="1"/>
    </xf>
    <xf numFmtId="0" fontId="29" fillId="32" borderId="180" xfId="7" applyFill="1" applyBorder="1" applyAlignment="1">
      <alignment vertical="center" shrinkToFit="1"/>
    </xf>
    <xf numFmtId="0" fontId="29" fillId="32" borderId="181" xfId="7" applyFill="1" applyBorder="1" applyAlignment="1">
      <alignment vertical="center" shrinkToFit="1"/>
    </xf>
    <xf numFmtId="0" fontId="29" fillId="32" borderId="195" xfId="7" applyFill="1" applyBorder="1" applyAlignment="1">
      <alignment vertical="center" shrinkToFit="1"/>
    </xf>
    <xf numFmtId="38" fontId="42" fillId="32" borderId="180" xfId="1" applyNumberFormat="1" applyFont="1" applyFill="1" applyBorder="1" applyAlignment="1">
      <alignment vertical="center" shrinkToFit="1"/>
    </xf>
    <xf numFmtId="38" fontId="42" fillId="32" borderId="196" xfId="3" applyFont="1" applyFill="1" applyBorder="1" applyAlignment="1">
      <alignment vertical="center" shrinkToFit="1"/>
    </xf>
    <xf numFmtId="38" fontId="42" fillId="32" borderId="197" xfId="1" applyNumberFormat="1" applyFont="1" applyFill="1" applyBorder="1" applyAlignment="1">
      <alignment vertical="center" shrinkToFit="1"/>
    </xf>
    <xf numFmtId="38" fontId="42" fillId="32" borderId="198" xfId="3" applyFont="1" applyFill="1" applyBorder="1" applyAlignment="1">
      <alignment vertical="center" shrinkToFit="1"/>
    </xf>
    <xf numFmtId="38" fontId="42" fillId="32" borderId="199" xfId="3" applyFont="1" applyFill="1" applyBorder="1" applyAlignment="1">
      <alignment vertical="center" shrinkToFit="1"/>
    </xf>
    <xf numFmtId="38" fontId="42" fillId="32" borderId="182" xfId="1" applyNumberFormat="1" applyFont="1" applyFill="1" applyBorder="1" applyAlignment="1">
      <alignment vertical="center" shrinkToFit="1"/>
    </xf>
    <xf numFmtId="0" fontId="29" fillId="0" borderId="44" xfId="7" applyBorder="1" applyAlignment="1">
      <alignment horizontal="right" vertical="center"/>
    </xf>
    <xf numFmtId="0" fontId="29" fillId="0" borderId="44" xfId="7" applyBorder="1">
      <alignment vertical="center"/>
    </xf>
    <xf numFmtId="9" fontId="29" fillId="0" borderId="44" xfId="7" applyNumberFormat="1" applyBorder="1">
      <alignment vertical="center"/>
    </xf>
    <xf numFmtId="38" fontId="42" fillId="0" borderId="44" xfId="3" applyFont="1" applyFill="1" applyBorder="1" applyAlignment="1">
      <alignment vertical="center"/>
    </xf>
    <xf numFmtId="38" fontId="42" fillId="0" borderId="44" xfId="3" applyFont="1" applyFill="1" applyBorder="1" applyAlignment="1">
      <alignment vertical="center" shrinkToFit="1"/>
    </xf>
    <xf numFmtId="0" fontId="41" fillId="4" borderId="175" xfId="1" applyFont="1" applyFill="1" applyBorder="1" applyAlignment="1">
      <alignment vertical="center" shrinkToFit="1"/>
    </xf>
    <xf numFmtId="194" fontId="39" fillId="4" borderId="115" xfId="1" applyNumberFormat="1" applyFont="1" applyFill="1" applyBorder="1" applyAlignment="1">
      <alignment horizontal="right" vertical="center" shrinkToFit="1"/>
    </xf>
    <xf numFmtId="194" fontId="39" fillId="4" borderId="117" xfId="1" applyNumberFormat="1" applyFont="1" applyFill="1" applyBorder="1" applyAlignment="1">
      <alignment horizontal="right" vertical="center" shrinkToFit="1"/>
    </xf>
    <xf numFmtId="14" fontId="39" fillId="4" borderId="200" xfId="1" applyNumberFormat="1" applyFont="1" applyFill="1" applyBorder="1" applyAlignment="1">
      <alignment horizontal="center" vertical="center" shrinkToFit="1"/>
    </xf>
    <xf numFmtId="14" fontId="39" fillId="4" borderId="201" xfId="1" applyNumberFormat="1" applyFont="1" applyFill="1" applyBorder="1" applyAlignment="1">
      <alignment vertical="center" shrinkToFit="1"/>
    </xf>
    <xf numFmtId="0" fontId="29" fillId="0" borderId="66" xfId="7" applyBorder="1">
      <alignment vertical="center"/>
    </xf>
    <xf numFmtId="0" fontId="41" fillId="4" borderId="132" xfId="1" applyFont="1" applyFill="1" applyBorder="1" applyAlignment="1">
      <alignment vertical="center" shrinkToFit="1"/>
    </xf>
    <xf numFmtId="0" fontId="39" fillId="4" borderId="202" xfId="1" applyFont="1" applyFill="1" applyBorder="1" applyAlignment="1">
      <alignment horizontal="center" vertical="center" shrinkToFit="1"/>
    </xf>
    <xf numFmtId="0" fontId="39" fillId="4" borderId="203" xfId="1" applyFont="1" applyFill="1" applyBorder="1" applyAlignment="1">
      <alignment horizontal="center" vertical="center" shrinkToFit="1"/>
    </xf>
    <xf numFmtId="0" fontId="42" fillId="0" borderId="204" xfId="3" applyNumberFormat="1" applyFont="1" applyBorder="1" applyAlignment="1" applyProtection="1">
      <alignment shrinkToFit="1"/>
    </xf>
    <xf numFmtId="38" fontId="0" fillId="9" borderId="205" xfId="5" applyFont="1" applyFill="1" applyBorder="1" applyAlignment="1">
      <alignment vertical="center" shrinkToFit="1"/>
    </xf>
    <xf numFmtId="38" fontId="0" fillId="9" borderId="19" xfId="5" applyFont="1" applyFill="1" applyBorder="1" applyAlignment="1">
      <alignment vertical="center" shrinkToFit="1"/>
    </xf>
    <xf numFmtId="38" fontId="0" fillId="9" borderId="206" xfId="5" applyFont="1" applyFill="1" applyBorder="1" applyAlignment="1">
      <alignment vertical="center" shrinkToFit="1"/>
    </xf>
    <xf numFmtId="38" fontId="0" fillId="9" borderId="78" xfId="5" applyFont="1" applyFill="1" applyBorder="1" applyAlignment="1">
      <alignment vertical="center" shrinkToFit="1"/>
    </xf>
    <xf numFmtId="0" fontId="13" fillId="0" borderId="207" xfId="6" applyFont="1" applyBorder="1" applyAlignment="1">
      <alignment shrinkToFit="1"/>
    </xf>
    <xf numFmtId="38" fontId="0" fillId="0" borderId="208" xfId="5" applyFont="1" applyBorder="1" applyAlignment="1">
      <alignment vertical="center" shrinkToFit="1"/>
    </xf>
    <xf numFmtId="38" fontId="0" fillId="0" borderId="12" xfId="5" applyFont="1" applyBorder="1" applyAlignment="1">
      <alignment vertical="center" shrinkToFit="1"/>
    </xf>
    <xf numFmtId="38" fontId="0" fillId="0" borderId="170" xfId="5" applyFont="1" applyBorder="1" applyAlignment="1">
      <alignment vertical="center" shrinkToFit="1"/>
    </xf>
    <xf numFmtId="38" fontId="0" fillId="0" borderId="80" xfId="5" applyFont="1" applyBorder="1" applyAlignment="1">
      <alignment vertical="center" shrinkToFit="1"/>
    </xf>
    <xf numFmtId="0" fontId="43" fillId="0" borderId="207" xfId="6" applyFont="1" applyBorder="1" applyAlignment="1">
      <alignment shrinkToFit="1"/>
    </xf>
    <xf numFmtId="0" fontId="43" fillId="0" borderId="207" xfId="3" applyNumberFormat="1" applyFont="1" applyBorder="1" applyAlignment="1" applyProtection="1">
      <alignment shrinkToFit="1"/>
    </xf>
    <xf numFmtId="0" fontId="43" fillId="32" borderId="207" xfId="3" applyNumberFormat="1" applyFont="1" applyFill="1" applyBorder="1" applyAlignment="1" applyProtection="1">
      <alignment vertical="center" shrinkToFit="1"/>
    </xf>
    <xf numFmtId="38" fontId="0" fillId="32" borderId="208" xfId="5" applyFont="1" applyFill="1" applyBorder="1" applyAlignment="1">
      <alignment vertical="center" shrinkToFit="1"/>
    </xf>
    <xf numFmtId="38" fontId="0" fillId="32" borderId="12" xfId="5" applyFont="1" applyFill="1" applyBorder="1" applyAlignment="1">
      <alignment vertical="center" shrinkToFit="1"/>
    </xf>
    <xf numFmtId="38" fontId="0" fillId="32" borderId="170" xfId="5" applyFont="1" applyFill="1" applyBorder="1" applyAlignment="1">
      <alignment vertical="center" shrinkToFit="1"/>
    </xf>
    <xf numFmtId="38" fontId="0" fillId="32" borderId="80" xfId="5" applyFont="1" applyFill="1" applyBorder="1" applyAlignment="1">
      <alignment vertical="center" shrinkToFit="1"/>
    </xf>
    <xf numFmtId="0" fontId="43" fillId="0" borderId="207" xfId="3" applyNumberFormat="1" applyFont="1" applyBorder="1" applyAlignment="1" applyProtection="1">
      <alignment vertical="center" shrinkToFit="1"/>
    </xf>
    <xf numFmtId="38" fontId="0" fillId="9" borderId="208" xfId="5" applyFont="1" applyFill="1" applyBorder="1" applyAlignment="1">
      <alignment vertical="center" shrinkToFit="1"/>
    </xf>
    <xf numFmtId="38" fontId="0" fillId="9" borderId="12" xfId="5" applyFont="1" applyFill="1" applyBorder="1" applyAlignment="1">
      <alignment vertical="center" shrinkToFit="1"/>
    </xf>
    <xf numFmtId="38" fontId="0" fillId="9" borderId="170" xfId="5" applyFont="1" applyFill="1" applyBorder="1" applyAlignment="1">
      <alignment vertical="center" shrinkToFit="1"/>
    </xf>
    <xf numFmtId="38" fontId="0" fillId="9" borderId="80" xfId="5" applyFont="1" applyFill="1" applyBorder="1" applyAlignment="1">
      <alignment vertical="center" shrinkToFit="1"/>
    </xf>
    <xf numFmtId="0" fontId="43" fillId="32" borderId="207" xfId="3" applyNumberFormat="1" applyFont="1" applyFill="1" applyBorder="1" applyAlignment="1" applyProtection="1">
      <alignment shrinkToFit="1"/>
    </xf>
    <xf numFmtId="0" fontId="43" fillId="0" borderId="207" xfId="3" applyNumberFormat="1" applyFont="1" applyFill="1" applyBorder="1" applyAlignment="1" applyProtection="1">
      <alignment vertical="center" shrinkToFit="1"/>
    </xf>
    <xf numFmtId="0" fontId="43" fillId="32" borderId="209" xfId="3" applyNumberFormat="1" applyFont="1" applyFill="1" applyBorder="1" applyAlignment="1" applyProtection="1">
      <alignment shrinkToFit="1"/>
    </xf>
    <xf numFmtId="38" fontId="0" fillId="32" borderId="210" xfId="5" applyFont="1" applyFill="1" applyBorder="1" applyAlignment="1">
      <alignment vertical="center" shrinkToFit="1"/>
    </xf>
    <xf numFmtId="38" fontId="0" fillId="32" borderId="33" xfId="5" applyFont="1" applyFill="1" applyBorder="1" applyAlignment="1">
      <alignment vertical="center" shrinkToFit="1"/>
    </xf>
    <xf numFmtId="38" fontId="0" fillId="32" borderId="211" xfId="5" applyFont="1" applyFill="1" applyBorder="1" applyAlignment="1">
      <alignment vertical="center" shrinkToFit="1"/>
    </xf>
    <xf numFmtId="38" fontId="0" fillId="32" borderId="212" xfId="5" applyFont="1" applyFill="1" applyBorder="1" applyAlignment="1">
      <alignment vertical="center" shrinkToFit="1"/>
    </xf>
    <xf numFmtId="38" fontId="0" fillId="32" borderId="213" xfId="5" applyFont="1" applyFill="1" applyBorder="1" applyAlignment="1">
      <alignment vertical="center" shrinkToFit="1"/>
    </xf>
    <xf numFmtId="38" fontId="0" fillId="32" borderId="86" xfId="5" applyFont="1" applyFill="1" applyBorder="1" applyAlignment="1">
      <alignment vertical="center" shrinkToFit="1"/>
    </xf>
    <xf numFmtId="0" fontId="43" fillId="32" borderId="214" xfId="3" applyNumberFormat="1" applyFont="1" applyFill="1" applyBorder="1" applyAlignment="1" applyProtection="1">
      <alignment shrinkToFit="1"/>
    </xf>
    <xf numFmtId="38" fontId="0" fillId="32" borderId="215" xfId="5" applyFont="1" applyFill="1" applyBorder="1" applyAlignment="1">
      <alignment vertical="center" shrinkToFit="1"/>
    </xf>
    <xf numFmtId="38" fontId="0" fillId="32" borderId="35" xfId="5" applyFont="1" applyFill="1" applyBorder="1" applyAlignment="1">
      <alignment vertical="center" shrinkToFit="1"/>
    </xf>
    <xf numFmtId="38" fontId="0" fillId="32" borderId="216" xfId="5" applyFont="1" applyFill="1" applyBorder="1" applyAlignment="1">
      <alignment vertical="center" shrinkToFit="1"/>
    </xf>
    <xf numFmtId="38" fontId="0" fillId="32" borderId="217" xfId="5" applyFont="1" applyFill="1" applyBorder="1" applyAlignment="1">
      <alignment vertical="center" shrinkToFit="1"/>
    </xf>
    <xf numFmtId="38" fontId="0" fillId="32" borderId="218" xfId="5" applyFont="1" applyFill="1" applyBorder="1" applyAlignment="1">
      <alignment vertical="center" shrinkToFit="1"/>
    </xf>
    <xf numFmtId="0" fontId="50" fillId="0" borderId="0" xfId="3" applyNumberFormat="1" applyFont="1" applyFill="1" applyBorder="1" applyAlignment="1" applyProtection="1">
      <alignment shrinkToFit="1"/>
    </xf>
    <xf numFmtId="193" fontId="29" fillId="0" borderId="0" xfId="7" applyNumberFormat="1">
      <alignment vertical="center"/>
    </xf>
    <xf numFmtId="176" fontId="29" fillId="0" borderId="0" xfId="7" applyNumberFormat="1">
      <alignment vertical="center"/>
    </xf>
    <xf numFmtId="177" fontId="0" fillId="0" borderId="0" xfId="4" applyNumberFormat="1" applyFont="1">
      <alignment vertical="center"/>
    </xf>
    <xf numFmtId="177" fontId="29" fillId="0" borderId="0" xfId="7" applyNumberFormat="1">
      <alignment vertical="center"/>
    </xf>
    <xf numFmtId="0" fontId="74" fillId="6" borderId="175" xfId="1" applyFont="1" applyFill="1" applyBorder="1" applyAlignment="1">
      <alignment vertical="center" shrinkToFit="1"/>
    </xf>
    <xf numFmtId="38" fontId="74" fillId="6" borderId="117" xfId="3" applyFont="1" applyFill="1" applyBorder="1" applyAlignment="1">
      <alignment vertical="center" shrinkToFit="1"/>
    </xf>
    <xf numFmtId="194" fontId="39" fillId="6" borderId="133" xfId="1" applyNumberFormat="1" applyFont="1" applyFill="1" applyBorder="1" applyAlignment="1">
      <alignment horizontal="centerContinuous" vertical="center" shrinkToFit="1"/>
    </xf>
    <xf numFmtId="55" fontId="39" fillId="6" borderId="176" xfId="1" applyNumberFormat="1" applyFont="1" applyFill="1" applyBorder="1" applyAlignment="1">
      <alignment horizontal="centerContinuous" vertical="center" shrinkToFit="1"/>
    </xf>
    <xf numFmtId="194" fontId="39" fillId="6" borderId="219" xfId="1" applyNumberFormat="1" applyFont="1" applyFill="1" applyBorder="1" applyAlignment="1">
      <alignment horizontal="centerContinuous" vertical="center" shrinkToFit="1"/>
    </xf>
    <xf numFmtId="55" fontId="39" fillId="6" borderId="220" xfId="1" applyNumberFormat="1" applyFont="1" applyFill="1" applyBorder="1" applyAlignment="1">
      <alignment horizontal="centerContinuous" vertical="center" shrinkToFit="1"/>
    </xf>
    <xf numFmtId="14" fontId="39" fillId="6" borderId="221" xfId="1" applyNumberFormat="1" applyFont="1" applyFill="1" applyBorder="1" applyAlignment="1">
      <alignment horizontal="center" vertical="center" shrinkToFit="1"/>
    </xf>
    <xf numFmtId="14" fontId="39" fillId="6" borderId="178" xfId="1" applyNumberFormat="1" applyFont="1" applyFill="1" applyBorder="1" applyAlignment="1">
      <alignment vertical="center" shrinkToFit="1"/>
    </xf>
    <xf numFmtId="38" fontId="41" fillId="6" borderId="180" xfId="3" applyFont="1" applyFill="1" applyBorder="1" applyAlignment="1">
      <alignment horizontal="center" shrinkToFit="1"/>
    </xf>
    <xf numFmtId="38" fontId="41" fillId="6" borderId="181" xfId="3" applyFont="1" applyFill="1" applyBorder="1" applyAlignment="1">
      <alignment horizontal="center" shrinkToFit="1"/>
    </xf>
    <xf numFmtId="38" fontId="41" fillId="6" borderId="182" xfId="3" applyFont="1" applyFill="1" applyBorder="1" applyAlignment="1">
      <alignment horizontal="center" shrinkToFit="1"/>
    </xf>
    <xf numFmtId="0" fontId="41" fillId="6" borderId="180" xfId="1" applyFont="1" applyFill="1" applyBorder="1" applyAlignment="1">
      <alignment horizontal="center" vertical="center" shrinkToFit="1"/>
    </xf>
    <xf numFmtId="0" fontId="41" fillId="6" borderId="182" xfId="1" applyFont="1" applyFill="1" applyBorder="1" applyAlignment="1">
      <alignment horizontal="center" vertical="center" shrinkToFit="1"/>
    </xf>
    <xf numFmtId="0" fontId="41" fillId="6" borderId="195" xfId="1" applyFont="1" applyFill="1" applyBorder="1" applyAlignment="1">
      <alignment horizontal="center" vertical="center" shrinkToFit="1"/>
    </xf>
    <xf numFmtId="0" fontId="39" fillId="6" borderId="222" xfId="1" applyFont="1" applyFill="1" applyBorder="1" applyAlignment="1">
      <alignment horizontal="center" vertical="center" shrinkToFit="1"/>
    </xf>
    <xf numFmtId="0" fontId="39" fillId="6" borderId="184" xfId="1" applyFont="1" applyFill="1" applyBorder="1" applyAlignment="1">
      <alignment horizontal="center" vertical="center" shrinkToFit="1"/>
    </xf>
    <xf numFmtId="0" fontId="42" fillId="0" borderId="185" xfId="1" applyFont="1" applyBorder="1" applyAlignment="1">
      <alignment vertical="center" shrinkToFit="1"/>
    </xf>
    <xf numFmtId="0" fontId="13" fillId="10" borderId="50" xfId="3" applyNumberFormat="1" applyFont="1" applyFill="1" applyBorder="1" applyAlignment="1">
      <alignment vertical="center" shrinkToFit="1"/>
    </xf>
    <xf numFmtId="38" fontId="13" fillId="10" borderId="106" xfId="3" applyFont="1" applyFill="1" applyBorder="1" applyAlignment="1">
      <alignment vertical="center" shrinkToFit="1"/>
    </xf>
    <xf numFmtId="38" fontId="13" fillId="10" borderId="189" xfId="3" applyFont="1" applyFill="1" applyBorder="1" applyAlignment="1">
      <alignment vertical="center" shrinkToFit="1"/>
    </xf>
    <xf numFmtId="38" fontId="13" fillId="10" borderId="190" xfId="3" applyFont="1" applyFill="1" applyBorder="1" applyAlignment="1">
      <alignment vertical="center" shrinkToFit="1"/>
    </xf>
    <xf numFmtId="38" fontId="13" fillId="10" borderId="106" xfId="1" applyNumberFormat="1" applyFont="1" applyFill="1" applyBorder="1" applyAlignment="1">
      <alignment vertical="center" shrinkToFit="1"/>
    </xf>
    <xf numFmtId="38" fontId="13" fillId="10" borderId="186" xfId="3" applyFont="1" applyFill="1" applyBorder="1" applyAlignment="1">
      <alignment vertical="center" shrinkToFit="1"/>
    </xf>
    <xf numFmtId="38" fontId="13" fillId="10" borderId="187" xfId="3" applyFont="1" applyFill="1" applyBorder="1" applyAlignment="1">
      <alignment vertical="center" shrinkToFit="1"/>
    </xf>
    <xf numFmtId="38" fontId="13" fillId="10" borderId="101" xfId="1" applyNumberFormat="1" applyFont="1" applyFill="1" applyBorder="1" applyAlignment="1">
      <alignment vertical="center" shrinkToFit="1"/>
    </xf>
    <xf numFmtId="38" fontId="42" fillId="9" borderId="187" xfId="3" applyFont="1" applyFill="1" applyBorder="1" applyAlignment="1">
      <alignment vertical="center" shrinkToFit="1"/>
    </xf>
    <xf numFmtId="38" fontId="42" fillId="9" borderId="106" xfId="3" applyFont="1" applyFill="1" applyBorder="1" applyAlignment="1">
      <alignment vertical="center" shrinkToFit="1"/>
    </xf>
    <xf numFmtId="0" fontId="43" fillId="10" borderId="50" xfId="3" applyNumberFormat="1" applyFont="1" applyFill="1" applyBorder="1" applyAlignment="1">
      <alignment shrinkToFit="1"/>
    </xf>
    <xf numFmtId="38" fontId="42" fillId="10" borderId="106" xfId="1" applyNumberFormat="1" applyFont="1" applyFill="1" applyBorder="1" applyAlignment="1">
      <alignment vertical="center" shrinkToFit="1"/>
    </xf>
    <xf numFmtId="38" fontId="42" fillId="10" borderId="186" xfId="3" applyFont="1" applyFill="1" applyBorder="1" applyAlignment="1">
      <alignment vertical="center" shrinkToFit="1"/>
    </xf>
    <xf numFmtId="38" fontId="42" fillId="10" borderId="187" xfId="3" applyFont="1" applyFill="1" applyBorder="1" applyAlignment="1">
      <alignment vertical="center" shrinkToFit="1"/>
    </xf>
    <xf numFmtId="38" fontId="42" fillId="10" borderId="106" xfId="3" applyFont="1" applyFill="1" applyBorder="1" applyAlignment="1">
      <alignment vertical="center" shrinkToFit="1"/>
    </xf>
    <xf numFmtId="38" fontId="42" fillId="10" borderId="101" xfId="1" applyNumberFormat="1" applyFont="1" applyFill="1" applyBorder="1" applyAlignment="1">
      <alignment vertical="center" shrinkToFit="1"/>
    </xf>
    <xf numFmtId="0" fontId="43" fillId="10" borderId="50" xfId="3" applyNumberFormat="1" applyFont="1" applyFill="1" applyBorder="1" applyAlignment="1">
      <alignment vertical="center" shrinkToFit="1"/>
    </xf>
    <xf numFmtId="38" fontId="42" fillId="10" borderId="189" xfId="1" applyNumberFormat="1" applyFont="1" applyFill="1" applyBorder="1" applyAlignment="1">
      <alignment vertical="center" shrinkToFit="1"/>
    </xf>
    <xf numFmtId="0" fontId="43" fillId="10" borderId="50" xfId="3" applyNumberFormat="1" applyFont="1" applyFill="1" applyBorder="1" applyAlignment="1" applyProtection="1">
      <alignment vertical="center" shrinkToFit="1"/>
    </xf>
    <xf numFmtId="177" fontId="13" fillId="10" borderId="106" xfId="4" applyNumberFormat="1" applyFont="1" applyFill="1" applyBorder="1" applyAlignment="1">
      <alignment vertical="center" shrinkToFit="1"/>
    </xf>
    <xf numFmtId="177" fontId="42" fillId="10" borderId="189" xfId="4" applyNumberFormat="1" applyFont="1" applyFill="1" applyBorder="1" applyAlignment="1">
      <alignment vertical="center" shrinkToFit="1"/>
    </xf>
    <xf numFmtId="177" fontId="13" fillId="10" borderId="190" xfId="4" applyNumberFormat="1" applyFont="1" applyFill="1" applyBorder="1" applyAlignment="1">
      <alignment vertical="center" shrinkToFit="1"/>
    </xf>
    <xf numFmtId="177" fontId="42" fillId="10" borderId="106" xfId="4" applyNumberFormat="1" applyFont="1" applyFill="1" applyBorder="1" applyAlignment="1">
      <alignment vertical="center" shrinkToFit="1"/>
    </xf>
    <xf numFmtId="177" fontId="42" fillId="10" borderId="186" xfId="4" applyNumberFormat="1" applyFont="1" applyFill="1" applyBorder="1" applyAlignment="1">
      <alignment vertical="center" shrinkToFit="1"/>
    </xf>
    <xf numFmtId="177" fontId="42" fillId="10" borderId="187" xfId="4" applyNumberFormat="1" applyFont="1" applyFill="1" applyBorder="1" applyAlignment="1">
      <alignment vertical="center" shrinkToFit="1"/>
    </xf>
    <xf numFmtId="177" fontId="42" fillId="10" borderId="101" xfId="4" applyNumberFormat="1" applyFont="1" applyFill="1" applyBorder="1" applyAlignment="1">
      <alignment vertical="center" shrinkToFit="1"/>
    </xf>
    <xf numFmtId="0" fontId="13" fillId="10" borderId="50" xfId="3" applyNumberFormat="1" applyFont="1" applyFill="1" applyBorder="1" applyAlignment="1">
      <alignment shrinkToFit="1"/>
    </xf>
    <xf numFmtId="0" fontId="42" fillId="10" borderId="50" xfId="3" applyNumberFormat="1" applyFont="1" applyFill="1" applyBorder="1" applyAlignment="1">
      <alignment vertical="center" shrinkToFit="1"/>
    </xf>
    <xf numFmtId="0" fontId="42" fillId="10" borderId="192" xfId="3" applyNumberFormat="1" applyFont="1" applyFill="1" applyBorder="1" applyAlignment="1">
      <alignment vertical="center" shrinkToFit="1"/>
    </xf>
    <xf numFmtId="38" fontId="36" fillId="10" borderId="106" xfId="3" applyFont="1" applyFill="1" applyBorder="1" applyAlignment="1">
      <alignment vertical="center" shrinkToFit="1"/>
    </xf>
    <xf numFmtId="38" fontId="36" fillId="10" borderId="189" xfId="3" applyFont="1" applyFill="1" applyBorder="1" applyAlignment="1">
      <alignment vertical="center" shrinkToFit="1"/>
    </xf>
    <xf numFmtId="38" fontId="36" fillId="10" borderId="190" xfId="3" applyFont="1" applyFill="1" applyBorder="1" applyAlignment="1">
      <alignment vertical="center" shrinkToFit="1"/>
    </xf>
    <xf numFmtId="0" fontId="42" fillId="10" borderId="193" xfId="3" applyNumberFormat="1" applyFont="1" applyFill="1" applyBorder="1" applyAlignment="1">
      <alignment vertical="center" shrinkToFit="1"/>
    </xf>
    <xf numFmtId="0" fontId="42" fillId="10" borderId="223" xfId="3" applyNumberFormat="1" applyFont="1" applyFill="1" applyBorder="1" applyAlignment="1">
      <alignment vertical="center" shrinkToFit="1"/>
    </xf>
    <xf numFmtId="0" fontId="29" fillId="10" borderId="180" xfId="7" applyFill="1" applyBorder="1" applyAlignment="1">
      <alignment vertical="center" shrinkToFit="1"/>
    </xf>
    <xf numFmtId="0" fontId="29" fillId="10" borderId="181" xfId="7" applyFill="1" applyBorder="1" applyAlignment="1">
      <alignment vertical="center" shrinkToFit="1"/>
    </xf>
    <xf numFmtId="0" fontId="29" fillId="10" borderId="195" xfId="7" applyFill="1" applyBorder="1" applyAlignment="1">
      <alignment vertical="center" shrinkToFit="1"/>
    </xf>
    <xf numFmtId="38" fontId="42" fillId="10" borderId="180" xfId="1" applyNumberFormat="1" applyFont="1" applyFill="1" applyBorder="1" applyAlignment="1">
      <alignment vertical="center" shrinkToFit="1"/>
    </xf>
    <xf numFmtId="38" fontId="42" fillId="10" borderId="196" xfId="3" applyFont="1" applyFill="1" applyBorder="1" applyAlignment="1">
      <alignment vertical="center" shrinkToFit="1"/>
    </xf>
    <xf numFmtId="38" fontId="42" fillId="10" borderId="224" xfId="3" applyFont="1" applyFill="1" applyBorder="1" applyAlignment="1">
      <alignment vertical="center" shrinkToFit="1"/>
    </xf>
    <xf numFmtId="38" fontId="42" fillId="10" borderId="180" xfId="3" applyFont="1" applyFill="1" applyBorder="1" applyAlignment="1">
      <alignment vertical="center" shrinkToFit="1"/>
    </xf>
    <xf numFmtId="38" fontId="42" fillId="10" borderId="182" xfId="1" applyNumberFormat="1" applyFont="1" applyFill="1" applyBorder="1" applyAlignment="1">
      <alignment vertical="center" shrinkToFit="1"/>
    </xf>
    <xf numFmtId="0" fontId="42" fillId="10" borderId="225" xfId="3" applyNumberFormat="1" applyFont="1" applyFill="1" applyBorder="1" applyAlignment="1">
      <alignment vertical="center" shrinkToFit="1"/>
    </xf>
    <xf numFmtId="0" fontId="29" fillId="10" borderId="226" xfId="7" applyFill="1" applyBorder="1" applyAlignment="1">
      <alignment vertical="center" shrinkToFit="1"/>
    </xf>
    <xf numFmtId="0" fontId="29" fillId="10" borderId="227" xfId="7" applyFill="1" applyBorder="1" applyAlignment="1">
      <alignment vertical="center" shrinkToFit="1"/>
    </xf>
    <xf numFmtId="0" fontId="29" fillId="10" borderId="228" xfId="7" applyFill="1" applyBorder="1" applyAlignment="1">
      <alignment vertical="center" shrinkToFit="1"/>
    </xf>
    <xf numFmtId="38" fontId="42" fillId="10" borderId="226" xfId="1" applyNumberFormat="1" applyFont="1" applyFill="1" applyBorder="1" applyAlignment="1">
      <alignment vertical="center" shrinkToFit="1"/>
    </xf>
    <xf numFmtId="38" fontId="42" fillId="10" borderId="227" xfId="3" applyFont="1" applyFill="1" applyBorder="1" applyAlignment="1">
      <alignment vertical="center" shrinkToFit="1"/>
    </xf>
    <xf numFmtId="38" fontId="42" fillId="10" borderId="228" xfId="3" applyFont="1" applyFill="1" applyBorder="1" applyAlignment="1">
      <alignment vertical="center" shrinkToFit="1"/>
    </xf>
    <xf numFmtId="38" fontId="42" fillId="10" borderId="226" xfId="3" applyFont="1" applyFill="1" applyBorder="1" applyAlignment="1">
      <alignment vertical="center" shrinkToFit="1"/>
    </xf>
    <xf numFmtId="38" fontId="42" fillId="10" borderId="229" xfId="1" applyNumberFormat="1" applyFont="1" applyFill="1" applyBorder="1" applyAlignment="1">
      <alignment vertical="center" shrinkToFit="1"/>
    </xf>
    <xf numFmtId="38" fontId="41" fillId="6" borderId="135" xfId="3" applyFont="1" applyFill="1" applyBorder="1" applyAlignment="1">
      <alignment horizontal="center" vertical="center" shrinkToFit="1"/>
    </xf>
    <xf numFmtId="194" fontId="39" fillId="6" borderId="115" xfId="1" applyNumberFormat="1" applyFont="1" applyFill="1" applyBorder="1" applyAlignment="1">
      <alignment horizontal="right" vertical="center" shrinkToFit="1"/>
    </xf>
    <xf numFmtId="194" fontId="39" fillId="6" borderId="117" xfId="1" applyNumberFormat="1" applyFont="1" applyFill="1" applyBorder="1" applyAlignment="1">
      <alignment horizontal="right" vertical="center" shrinkToFit="1"/>
    </xf>
    <xf numFmtId="194" fontId="39" fillId="6" borderId="116" xfId="1" applyNumberFormat="1" applyFont="1" applyFill="1" applyBorder="1" applyAlignment="1">
      <alignment horizontal="right" vertical="center" shrinkToFit="1"/>
    </xf>
    <xf numFmtId="14" fontId="39" fillId="6" borderId="200" xfId="1" applyNumberFormat="1" applyFont="1" applyFill="1" applyBorder="1" applyAlignment="1">
      <alignment horizontal="center" vertical="center" shrinkToFit="1"/>
    </xf>
    <xf numFmtId="14" fontId="39" fillId="6" borderId="201" xfId="1" applyNumberFormat="1" applyFont="1" applyFill="1" applyBorder="1" applyAlignment="1">
      <alignment vertical="center" shrinkToFit="1"/>
    </xf>
    <xf numFmtId="38" fontId="41" fillId="6" borderId="136" xfId="3" applyFont="1" applyFill="1" applyBorder="1" applyAlignment="1">
      <alignment horizontal="center" vertical="center" shrinkToFit="1"/>
    </xf>
    <xf numFmtId="0" fontId="41" fillId="6" borderId="199" xfId="1" applyFont="1" applyFill="1" applyBorder="1" applyAlignment="1">
      <alignment horizontal="center" vertical="center" shrinkToFit="1"/>
    </xf>
    <xf numFmtId="0" fontId="39" fillId="6" borderId="202" xfId="1" applyFont="1" applyFill="1" applyBorder="1" applyAlignment="1">
      <alignment horizontal="center" vertical="center" shrinkToFit="1"/>
    </xf>
    <xf numFmtId="0" fontId="39" fillId="6" borderId="203" xfId="1" applyFont="1" applyFill="1" applyBorder="1" applyAlignment="1">
      <alignment horizontal="center" vertical="center" shrinkToFit="1"/>
    </xf>
    <xf numFmtId="38" fontId="43" fillId="10" borderId="136" xfId="3" applyFont="1" applyFill="1" applyBorder="1" applyAlignment="1">
      <alignment vertical="center" shrinkToFit="1"/>
    </xf>
    <xf numFmtId="0" fontId="29" fillId="10" borderId="106" xfId="7" applyFill="1" applyBorder="1" applyAlignment="1">
      <alignment vertical="center" shrinkToFit="1"/>
    </xf>
    <xf numFmtId="0" fontId="29" fillId="10" borderId="189" xfId="7" applyFill="1" applyBorder="1" applyAlignment="1">
      <alignment vertical="center" shrinkToFit="1"/>
    </xf>
    <xf numFmtId="0" fontId="29" fillId="10" borderId="101" xfId="7" applyFill="1" applyBorder="1" applyAlignment="1">
      <alignment vertical="center" shrinkToFit="1"/>
    </xf>
    <xf numFmtId="38" fontId="29" fillId="10" borderId="106" xfId="7" applyNumberFormat="1" applyFill="1" applyBorder="1" applyAlignment="1">
      <alignment vertical="center" shrinkToFit="1"/>
    </xf>
    <xf numFmtId="38" fontId="29" fillId="10" borderId="101" xfId="7" applyNumberFormat="1" applyFill="1" applyBorder="1" applyAlignment="1">
      <alignment vertical="center" shrinkToFit="1"/>
    </xf>
    <xf numFmtId="38" fontId="29" fillId="10" borderId="191" xfId="7" applyNumberFormat="1" applyFill="1" applyBorder="1" applyAlignment="1">
      <alignment vertical="center" shrinkToFit="1"/>
    </xf>
    <xf numFmtId="38" fontId="29" fillId="10" borderId="190" xfId="7" applyNumberFormat="1" applyFill="1" applyBorder="1" applyAlignment="1">
      <alignment vertical="center" shrinkToFit="1"/>
    </xf>
    <xf numFmtId="0" fontId="29" fillId="10" borderId="191" xfId="7" applyFill="1" applyBorder="1" applyAlignment="1">
      <alignment vertical="center" shrinkToFit="1"/>
    </xf>
    <xf numFmtId="38" fontId="43" fillId="0" borderId="230" xfId="3" applyFont="1" applyBorder="1" applyAlignment="1">
      <alignment horizontal="left" vertical="center" shrinkToFit="1"/>
    </xf>
    <xf numFmtId="0" fontId="29" fillId="0" borderId="101" xfId="7" applyBorder="1" applyAlignment="1">
      <alignment vertical="center" shrinkToFit="1"/>
    </xf>
    <xf numFmtId="38" fontId="29" fillId="0" borderId="101" xfId="7" applyNumberFormat="1" applyBorder="1" applyAlignment="1">
      <alignment vertical="center" shrinkToFit="1"/>
    </xf>
    <xf numFmtId="38" fontId="29" fillId="0" borderId="106" xfId="7" applyNumberFormat="1" applyBorder="1" applyAlignment="1">
      <alignment vertical="center" shrinkToFit="1"/>
    </xf>
    <xf numFmtId="38" fontId="29" fillId="0" borderId="191" xfId="7" applyNumberFormat="1" applyBorder="1" applyAlignment="1">
      <alignment vertical="center" shrinkToFit="1"/>
    </xf>
    <xf numFmtId="38" fontId="29" fillId="0" borderId="190" xfId="7" applyNumberFormat="1" applyBorder="1" applyAlignment="1">
      <alignment vertical="center" shrinkToFit="1"/>
    </xf>
    <xf numFmtId="0" fontId="29" fillId="0" borderId="191" xfId="7" applyBorder="1" applyAlignment="1">
      <alignment vertical="center" shrinkToFit="1"/>
    </xf>
    <xf numFmtId="38" fontId="43" fillId="0" borderId="231" xfId="3" applyFont="1" applyBorder="1" applyAlignment="1">
      <alignment vertical="center" shrinkToFit="1"/>
    </xf>
    <xf numFmtId="38" fontId="43" fillId="0" borderId="231" xfId="3" applyFont="1" applyBorder="1" applyAlignment="1">
      <alignment horizontal="left" vertical="center" shrinkToFit="1"/>
    </xf>
    <xf numFmtId="38" fontId="43" fillId="0" borderId="230" xfId="3" applyFont="1" applyBorder="1" applyAlignment="1">
      <alignment vertical="center" shrinkToFit="1"/>
    </xf>
    <xf numFmtId="38" fontId="43" fillId="0" borderId="232" xfId="3" applyFont="1" applyBorder="1" applyAlignment="1">
      <alignment vertical="center" shrinkToFit="1"/>
    </xf>
    <xf numFmtId="38" fontId="43" fillId="10" borderId="136" xfId="3" applyFont="1" applyFill="1" applyBorder="1" applyAlignment="1">
      <alignment horizontal="left" vertical="center" shrinkToFit="1"/>
    </xf>
    <xf numFmtId="185" fontId="29" fillId="0" borderId="0" xfId="7" applyNumberFormat="1">
      <alignment vertical="center"/>
    </xf>
    <xf numFmtId="38" fontId="43" fillId="10" borderId="137" xfId="3" applyFont="1" applyFill="1" applyBorder="1" applyAlignment="1">
      <alignment vertical="center" shrinkToFit="1"/>
    </xf>
    <xf numFmtId="0" fontId="29" fillId="10" borderId="182" xfId="7" applyFill="1" applyBorder="1" applyAlignment="1">
      <alignment vertical="center" shrinkToFit="1"/>
    </xf>
    <xf numFmtId="38" fontId="29" fillId="10" borderId="182" xfId="7" applyNumberFormat="1" applyFill="1" applyBorder="1" applyAlignment="1">
      <alignment vertical="center" shrinkToFit="1"/>
    </xf>
    <xf numFmtId="38" fontId="29" fillId="10" borderId="180" xfId="7" applyNumberFormat="1" applyFill="1" applyBorder="1" applyAlignment="1">
      <alignment vertical="center" shrinkToFit="1"/>
    </xf>
    <xf numFmtId="38" fontId="29" fillId="10" borderId="199" xfId="7" applyNumberFormat="1" applyFill="1" applyBorder="1" applyAlignment="1">
      <alignment vertical="center" shrinkToFit="1"/>
    </xf>
    <xf numFmtId="38" fontId="29" fillId="10" borderId="195" xfId="7" applyNumberFormat="1" applyFill="1" applyBorder="1" applyAlignment="1">
      <alignment vertical="center" shrinkToFit="1"/>
    </xf>
    <xf numFmtId="0" fontId="29" fillId="10" borderId="199" xfId="7" applyFill="1" applyBorder="1" applyAlignment="1">
      <alignment vertical="center" shrinkToFit="1"/>
    </xf>
    <xf numFmtId="38" fontId="43" fillId="10" borderId="233" xfId="3" applyFont="1" applyFill="1" applyBorder="1" applyAlignment="1">
      <alignment vertical="center" shrinkToFit="1"/>
    </xf>
    <xf numFmtId="0" fontId="29" fillId="10" borderId="229" xfId="7" applyFill="1" applyBorder="1" applyAlignment="1">
      <alignment vertical="center" shrinkToFit="1"/>
    </xf>
    <xf numFmtId="38" fontId="29" fillId="10" borderId="229" xfId="7" applyNumberFormat="1" applyFill="1" applyBorder="1" applyAlignment="1">
      <alignment vertical="center" shrinkToFit="1"/>
    </xf>
    <xf numFmtId="38" fontId="29" fillId="10" borderId="226" xfId="7" applyNumberFormat="1" applyFill="1" applyBorder="1" applyAlignment="1">
      <alignment vertical="center" shrinkToFit="1"/>
    </xf>
    <xf numFmtId="38" fontId="29" fillId="10" borderId="234" xfId="7" applyNumberFormat="1" applyFill="1" applyBorder="1" applyAlignment="1">
      <alignment vertical="center" shrinkToFit="1"/>
    </xf>
    <xf numFmtId="38" fontId="29" fillId="10" borderId="228" xfId="7" applyNumberFormat="1" applyFill="1" applyBorder="1" applyAlignment="1">
      <alignment vertical="center" shrinkToFit="1"/>
    </xf>
    <xf numFmtId="9" fontId="29" fillId="0" borderId="0" xfId="7" applyNumberFormat="1">
      <alignment vertical="center"/>
    </xf>
    <xf numFmtId="38" fontId="42" fillId="0" borderId="0" xfId="3" applyFont="1" applyFill="1" applyBorder="1" applyAlignment="1">
      <alignment vertical="center"/>
    </xf>
    <xf numFmtId="0" fontId="41" fillId="6" borderId="175" xfId="1" applyFont="1" applyFill="1" applyBorder="1" applyAlignment="1">
      <alignment vertical="center" shrinkToFit="1"/>
    </xf>
    <xf numFmtId="14" fontId="39" fillId="6" borderId="235" xfId="1" applyNumberFormat="1" applyFont="1" applyFill="1" applyBorder="1" applyAlignment="1">
      <alignment horizontal="center" vertical="center" shrinkToFit="1"/>
    </xf>
    <xf numFmtId="0" fontId="41" fillId="6" borderId="132" xfId="1" applyFont="1" applyFill="1" applyBorder="1" applyAlignment="1">
      <alignment vertical="center" shrinkToFit="1"/>
    </xf>
    <xf numFmtId="0" fontId="39" fillId="6" borderId="236" xfId="1" applyFont="1" applyFill="1" applyBorder="1" applyAlignment="1">
      <alignment horizontal="center" vertical="center" shrinkToFit="1"/>
    </xf>
    <xf numFmtId="0" fontId="43" fillId="10" borderId="207" xfId="3" applyNumberFormat="1" applyFont="1" applyFill="1" applyBorder="1" applyAlignment="1" applyProtection="1">
      <alignment vertical="center" shrinkToFit="1"/>
    </xf>
    <xf numFmtId="38" fontId="0" fillId="10" borderId="208" xfId="5" applyFont="1" applyFill="1" applyBorder="1" applyAlignment="1">
      <alignment vertical="center" shrinkToFit="1"/>
    </xf>
    <xf numFmtId="38" fontId="0" fillId="10" borderId="12" xfId="5" applyFont="1" applyFill="1" applyBorder="1" applyAlignment="1">
      <alignment vertical="center" shrinkToFit="1"/>
    </xf>
    <xf numFmtId="38" fontId="0" fillId="10" borderId="170" xfId="5" applyFont="1" applyFill="1" applyBorder="1" applyAlignment="1">
      <alignment vertical="center" shrinkToFit="1"/>
    </xf>
    <xf numFmtId="38" fontId="0" fillId="10" borderId="80" xfId="5" applyFont="1" applyFill="1" applyBorder="1" applyAlignment="1">
      <alignment vertical="center" shrinkToFit="1"/>
    </xf>
    <xf numFmtId="0" fontId="43" fillId="10" borderId="207" xfId="3" applyNumberFormat="1" applyFont="1" applyFill="1" applyBorder="1" applyAlignment="1" applyProtection="1">
      <alignment shrinkToFit="1"/>
    </xf>
    <xf numFmtId="38" fontId="0" fillId="10" borderId="31" xfId="5" applyFont="1" applyFill="1" applyBorder="1" applyAlignment="1">
      <alignment vertical="center" shrinkToFit="1"/>
    </xf>
    <xf numFmtId="0" fontId="43" fillId="10" borderId="209" xfId="3" applyNumberFormat="1" applyFont="1" applyFill="1" applyBorder="1" applyAlignment="1" applyProtection="1">
      <alignment shrinkToFit="1"/>
    </xf>
    <xf numFmtId="38" fontId="0" fillId="10" borderId="210" xfId="5" applyFont="1" applyFill="1" applyBorder="1" applyAlignment="1">
      <alignment vertical="center" shrinkToFit="1"/>
    </xf>
    <xf numFmtId="38" fontId="0" fillId="10" borderId="33" xfId="5" applyFont="1" applyFill="1" applyBorder="1" applyAlignment="1">
      <alignment vertical="center" shrinkToFit="1"/>
    </xf>
    <xf numFmtId="38" fontId="0" fillId="10" borderId="211" xfId="5" applyFont="1" applyFill="1" applyBorder="1" applyAlignment="1">
      <alignment vertical="center" shrinkToFit="1"/>
    </xf>
    <xf numFmtId="38" fontId="0" fillId="10" borderId="212" xfId="5" applyFont="1" applyFill="1" applyBorder="1" applyAlignment="1">
      <alignment vertical="center" shrinkToFit="1"/>
    </xf>
    <xf numFmtId="38" fontId="0" fillId="10" borderId="213" xfId="5" applyFont="1" applyFill="1" applyBorder="1" applyAlignment="1">
      <alignment vertical="center" shrinkToFit="1"/>
    </xf>
    <xf numFmtId="38" fontId="0" fillId="10" borderId="86" xfId="5" applyFont="1" applyFill="1" applyBorder="1" applyAlignment="1">
      <alignment vertical="center" shrinkToFit="1"/>
    </xf>
    <xf numFmtId="38" fontId="0" fillId="10" borderId="16" xfId="5" applyFont="1" applyFill="1" applyBorder="1" applyAlignment="1">
      <alignment vertical="center" shrinkToFit="1"/>
    </xf>
    <xf numFmtId="0" fontId="43" fillId="10" borderId="214" xfId="3" applyNumberFormat="1" applyFont="1" applyFill="1" applyBorder="1" applyAlignment="1" applyProtection="1">
      <alignment shrinkToFit="1"/>
    </xf>
    <xf numFmtId="38" fontId="0" fillId="10" borderId="215" xfId="5" applyFont="1" applyFill="1" applyBorder="1" applyAlignment="1">
      <alignment vertical="center" shrinkToFit="1"/>
    </xf>
    <xf numFmtId="38" fontId="0" fillId="10" borderId="35" xfId="5" applyFont="1" applyFill="1" applyBorder="1" applyAlignment="1">
      <alignment vertical="center" shrinkToFit="1"/>
    </xf>
    <xf numFmtId="38" fontId="0" fillId="10" borderId="216" xfId="5" applyFont="1" applyFill="1" applyBorder="1" applyAlignment="1">
      <alignment vertical="center" shrinkToFit="1"/>
    </xf>
    <xf numFmtId="38" fontId="0" fillId="10" borderId="217" xfId="5" applyFont="1" applyFill="1" applyBorder="1" applyAlignment="1">
      <alignment vertical="center" shrinkToFit="1"/>
    </xf>
    <xf numFmtId="38" fontId="0" fillId="10" borderId="218" xfId="5" applyFont="1" applyFill="1" applyBorder="1" applyAlignment="1">
      <alignment vertical="center" shrinkToFit="1"/>
    </xf>
    <xf numFmtId="49" fontId="27" fillId="0" borderId="8" xfId="6" applyNumberFormat="1" applyFont="1" applyBorder="1" applyAlignment="1" applyProtection="1">
      <alignment shrinkToFit="1"/>
      <protection locked="0"/>
    </xf>
    <xf numFmtId="38" fontId="42" fillId="0" borderId="237" xfId="3" applyFont="1" applyBorder="1" applyAlignment="1" applyProtection="1">
      <alignment vertical="center" shrinkToFit="1"/>
      <protection locked="0"/>
    </xf>
    <xf numFmtId="38" fontId="42" fillId="0" borderId="238" xfId="3" applyFont="1" applyBorder="1" applyAlignment="1" applyProtection="1">
      <alignment vertical="center" shrinkToFit="1"/>
      <protection locked="0"/>
    </xf>
    <xf numFmtId="38" fontId="42" fillId="0" borderId="239" xfId="3" applyFont="1" applyBorder="1" applyAlignment="1" applyProtection="1">
      <alignment vertical="center" shrinkToFit="1"/>
      <protection locked="0"/>
    </xf>
    <xf numFmtId="38" fontId="42" fillId="0" borderId="189" xfId="3" applyFont="1" applyBorder="1" applyAlignment="1" applyProtection="1">
      <alignment vertical="center" shrinkToFit="1"/>
      <protection locked="0"/>
    </xf>
    <xf numFmtId="38" fontId="42" fillId="0" borderId="240" xfId="3" applyFont="1" applyBorder="1" applyAlignment="1" applyProtection="1">
      <alignment vertical="center" shrinkToFit="1"/>
      <protection locked="0"/>
    </xf>
    <xf numFmtId="49" fontId="27" fillId="0" borderId="32" xfId="6" applyNumberFormat="1" applyFont="1" applyBorder="1" applyAlignment="1" applyProtection="1">
      <alignment shrinkToFit="1"/>
      <protection locked="0"/>
    </xf>
    <xf numFmtId="38" fontId="42" fillId="0" borderId="241" xfId="3" applyFont="1" applyBorder="1" applyAlignment="1" applyProtection="1">
      <alignment vertical="center" shrinkToFit="1"/>
      <protection locked="0"/>
    </xf>
    <xf numFmtId="38" fontId="42" fillId="0" borderId="242" xfId="3" applyFont="1" applyBorder="1" applyAlignment="1" applyProtection="1">
      <alignment vertical="center" shrinkToFit="1"/>
      <protection locked="0"/>
    </xf>
    <xf numFmtId="38" fontId="42" fillId="0" borderId="243" xfId="3" applyFont="1" applyBorder="1" applyAlignment="1" applyProtection="1">
      <alignment vertical="center" shrinkToFit="1"/>
      <protection locked="0"/>
    </xf>
    <xf numFmtId="38" fontId="60" fillId="10" borderId="87" xfId="3" applyFont="1" applyFill="1" applyBorder="1" applyAlignment="1">
      <alignment vertical="center" shrinkToFit="1"/>
    </xf>
    <xf numFmtId="38" fontId="42" fillId="9" borderId="78" xfId="3" applyFont="1" applyFill="1" applyBorder="1" applyAlignment="1" applyProtection="1">
      <alignment vertical="center" shrinkToFit="1"/>
    </xf>
    <xf numFmtId="38" fontId="60" fillId="0" borderId="8" xfId="3" applyFont="1" applyBorder="1" applyAlignment="1" applyProtection="1">
      <alignment shrinkToFit="1"/>
      <protection locked="0"/>
    </xf>
    <xf numFmtId="38" fontId="60" fillId="0" borderId="32" xfId="3" applyFont="1" applyBorder="1" applyAlignment="1" applyProtection="1">
      <alignment shrinkToFit="1"/>
      <protection locked="0"/>
    </xf>
    <xf numFmtId="38" fontId="43" fillId="10" borderId="87" xfId="3" applyFont="1" applyFill="1" applyBorder="1" applyAlignment="1">
      <alignment shrinkToFit="1"/>
    </xf>
    <xf numFmtId="38" fontId="43" fillId="0" borderId="142" xfId="3" applyFont="1" applyBorder="1" applyAlignment="1" applyProtection="1">
      <alignment shrinkToFit="1"/>
      <protection locked="0"/>
    </xf>
    <xf numFmtId="38" fontId="43" fillId="10" borderId="25" xfId="3" applyFont="1" applyFill="1" applyBorder="1" applyAlignment="1">
      <alignment vertical="center" shrinkToFit="1"/>
    </xf>
    <xf numFmtId="38" fontId="43" fillId="10" borderId="14" xfId="3" applyFont="1" applyFill="1" applyBorder="1" applyAlignment="1">
      <alignment vertical="center" shrinkToFit="1"/>
    </xf>
    <xf numFmtId="38" fontId="60" fillId="0" borderId="18" xfId="3" applyFont="1" applyBorder="1" applyAlignment="1">
      <alignment vertical="center" shrinkToFit="1"/>
    </xf>
    <xf numFmtId="38" fontId="60" fillId="10" borderId="87" xfId="3" applyFont="1" applyFill="1" applyBorder="1" applyAlignment="1">
      <alignment shrinkToFit="1"/>
    </xf>
    <xf numFmtId="38" fontId="42" fillId="11" borderId="55" xfId="5" applyFont="1" applyFill="1" applyBorder="1" applyAlignment="1" applyProtection="1">
      <alignment vertical="center" shrinkToFit="1"/>
    </xf>
    <xf numFmtId="38" fontId="60" fillId="0" borderId="8" xfId="3" applyFont="1" applyBorder="1" applyAlignment="1">
      <alignment shrinkToFit="1"/>
    </xf>
    <xf numFmtId="38" fontId="27" fillId="20" borderId="8" xfId="3" applyFont="1" applyFill="1" applyBorder="1" applyAlignment="1">
      <alignment shrinkToFit="1"/>
    </xf>
    <xf numFmtId="38" fontId="36" fillId="20" borderId="8" xfId="3" applyFont="1" applyFill="1" applyBorder="1" applyAlignment="1">
      <alignment vertical="center" shrinkToFit="1"/>
    </xf>
    <xf numFmtId="38" fontId="36" fillId="0" borderId="8" xfId="3" applyFont="1" applyBorder="1" applyAlignment="1">
      <alignment vertical="center" shrinkToFit="1"/>
    </xf>
    <xf numFmtId="38" fontId="36" fillId="0" borderId="8" xfId="3" applyFont="1" applyBorder="1" applyAlignment="1" applyProtection="1">
      <alignment vertical="center" shrinkToFit="1"/>
      <protection locked="0"/>
    </xf>
    <xf numFmtId="38" fontId="53" fillId="0" borderId="0" xfId="3" applyFont="1" applyBorder="1" applyAlignment="1">
      <alignment vertical="center" shrinkToFit="1"/>
    </xf>
    <xf numFmtId="38" fontId="27" fillId="0" borderId="0" xfId="5" applyFont="1" applyBorder="1" applyAlignment="1" applyProtection="1">
      <alignment horizontal="center" shrinkToFit="1"/>
    </xf>
    <xf numFmtId="177" fontId="40" fillId="0" borderId="0" xfId="4" applyNumberFormat="1" applyFont="1" applyBorder="1" applyAlignment="1">
      <alignment vertical="center" shrinkToFit="1"/>
    </xf>
    <xf numFmtId="38" fontId="27" fillId="0" borderId="8" xfId="3" applyFont="1" applyBorder="1" applyAlignment="1">
      <alignment shrinkToFit="1"/>
    </xf>
    <xf numFmtId="38" fontId="27" fillId="0" borderId="8" xfId="3" applyFont="1" applyBorder="1" applyAlignment="1" applyProtection="1">
      <alignment shrinkToFit="1"/>
      <protection locked="0"/>
    </xf>
    <xf numFmtId="38" fontId="42" fillId="17" borderId="87" xfId="3" applyFont="1" applyFill="1" applyBorder="1" applyAlignment="1">
      <alignment vertical="center" shrinkToFit="1"/>
    </xf>
    <xf numFmtId="38" fontId="41" fillId="6" borderId="87" xfId="3" applyFont="1" applyFill="1" applyBorder="1" applyAlignment="1">
      <alignment horizontal="center" vertical="center" shrinkToFit="1"/>
    </xf>
    <xf numFmtId="38" fontId="41" fillId="6" borderId="75" xfId="3" applyFont="1" applyFill="1" applyBorder="1" applyAlignment="1">
      <alignment vertical="center" shrinkToFit="1"/>
    </xf>
    <xf numFmtId="38" fontId="43" fillId="0" borderId="18" xfId="3" applyFont="1" applyBorder="1" applyAlignment="1">
      <alignment horizontal="left" vertical="center" shrinkToFit="1"/>
    </xf>
    <xf numFmtId="38" fontId="43" fillId="0" borderId="8" xfId="3" applyFont="1" applyBorder="1" applyAlignment="1">
      <alignment horizontal="left" vertical="center" shrinkToFit="1"/>
    </xf>
    <xf numFmtId="38" fontId="43" fillId="10" borderId="75" xfId="3" applyFont="1" applyFill="1" applyBorder="1" applyAlignment="1" applyProtection="1">
      <alignment vertical="center" shrinkToFit="1"/>
    </xf>
    <xf numFmtId="38" fontId="43" fillId="10" borderId="60" xfId="3" applyFont="1" applyFill="1" applyBorder="1" applyAlignment="1" applyProtection="1">
      <alignment vertical="center" shrinkToFit="1"/>
    </xf>
    <xf numFmtId="38" fontId="43" fillId="0" borderId="18" xfId="3" applyFont="1" applyBorder="1" applyAlignment="1">
      <alignment vertical="center" shrinkToFit="1"/>
    </xf>
    <xf numFmtId="38" fontId="43" fillId="0" borderId="32" xfId="3" applyFont="1" applyBorder="1" applyAlignment="1">
      <alignment vertical="center" shrinkToFit="1"/>
    </xf>
    <xf numFmtId="177" fontId="42" fillId="0" borderId="1" xfId="4" applyNumberFormat="1" applyFont="1" applyBorder="1">
      <alignment vertical="center"/>
    </xf>
    <xf numFmtId="176" fontId="37" fillId="0" borderId="0" xfId="1" applyNumberFormat="1" applyFont="1" applyAlignment="1">
      <alignment horizontal="right"/>
    </xf>
    <xf numFmtId="0" fontId="68" fillId="0" borderId="0" xfId="7" applyFont="1" applyAlignment="1"/>
    <xf numFmtId="0" fontId="29" fillId="0" borderId="0" xfId="7" applyAlignment="1"/>
    <xf numFmtId="0" fontId="37" fillId="0" borderId="0" xfId="7" applyFont="1" applyAlignment="1">
      <alignment horizontal="center" vertical="center"/>
    </xf>
    <xf numFmtId="0" fontId="86" fillId="6" borderId="0" xfId="7" applyFont="1" applyFill="1">
      <alignment vertical="center"/>
    </xf>
    <xf numFmtId="180" fontId="78" fillId="6" borderId="7" xfId="3" applyNumberFormat="1" applyFont="1" applyFill="1" applyBorder="1" applyAlignment="1">
      <alignment horizontal="center" shrinkToFit="1"/>
    </xf>
    <xf numFmtId="0" fontId="86" fillId="0" borderId="0" xfId="7" applyFont="1">
      <alignment vertical="center"/>
    </xf>
    <xf numFmtId="38" fontId="29" fillId="0" borderId="25" xfId="7" applyNumberFormat="1" applyBorder="1">
      <alignment vertical="center"/>
    </xf>
    <xf numFmtId="38" fontId="29" fillId="0" borderId="9" xfId="7" applyNumberFormat="1" applyBorder="1">
      <alignment vertical="center"/>
    </xf>
    <xf numFmtId="38" fontId="29" fillId="0" borderId="10" xfId="7" applyNumberFormat="1" applyBorder="1">
      <alignment vertical="center"/>
    </xf>
    <xf numFmtId="38" fontId="29" fillId="0" borderId="8" xfId="7" applyNumberFormat="1" applyBorder="1">
      <alignment vertical="center"/>
    </xf>
    <xf numFmtId="38" fontId="29" fillId="0" borderId="12" xfId="7" applyNumberFormat="1" applyBorder="1">
      <alignment vertical="center"/>
    </xf>
    <xf numFmtId="38" fontId="29" fillId="0" borderId="13" xfId="7" applyNumberFormat="1" applyBorder="1">
      <alignment vertical="center"/>
    </xf>
    <xf numFmtId="38" fontId="29" fillId="10" borderId="8" xfId="7" applyNumberFormat="1" applyFill="1" applyBorder="1">
      <alignment vertical="center"/>
    </xf>
    <xf numFmtId="38" fontId="29" fillId="10" borderId="12" xfId="7" applyNumberFormat="1" applyFill="1" applyBorder="1">
      <alignment vertical="center"/>
    </xf>
    <xf numFmtId="38" fontId="29" fillId="10" borderId="13" xfId="7" applyNumberFormat="1" applyFill="1" applyBorder="1">
      <alignment vertical="center"/>
    </xf>
    <xf numFmtId="177" fontId="0" fillId="0" borderId="12" xfId="4" applyNumberFormat="1" applyFont="1" applyFill="1" applyBorder="1">
      <alignment vertical="center"/>
    </xf>
    <xf numFmtId="177" fontId="0" fillId="0" borderId="13" xfId="4" applyNumberFormat="1" applyFont="1" applyFill="1" applyBorder="1">
      <alignment vertical="center"/>
    </xf>
    <xf numFmtId="38" fontId="29" fillId="10" borderId="14" xfId="7" applyNumberFormat="1" applyFill="1" applyBorder="1">
      <alignment vertical="center"/>
    </xf>
    <xf numFmtId="38" fontId="29" fillId="10" borderId="15" xfId="7" applyNumberFormat="1" applyFill="1" applyBorder="1">
      <alignment vertical="center"/>
    </xf>
    <xf numFmtId="38" fontId="29" fillId="10" borderId="17" xfId="7" applyNumberFormat="1" applyFill="1" applyBorder="1">
      <alignment vertical="center"/>
    </xf>
    <xf numFmtId="38" fontId="39" fillId="6" borderId="25" xfId="7" applyNumberFormat="1" applyFont="1" applyFill="1" applyBorder="1">
      <alignment vertical="center"/>
    </xf>
    <xf numFmtId="0" fontId="29" fillId="0" borderId="12" xfId="7" applyBorder="1" applyProtection="1">
      <alignment vertical="center"/>
      <protection locked="0"/>
    </xf>
    <xf numFmtId="0" fontId="29" fillId="10" borderId="12" xfId="7" applyFill="1" applyBorder="1">
      <alignment vertical="center"/>
    </xf>
    <xf numFmtId="38" fontId="37" fillId="0" borderId="14" xfId="7" applyNumberFormat="1" applyFont="1" applyBorder="1">
      <alignment vertical="center"/>
    </xf>
    <xf numFmtId="38" fontId="37" fillId="0" borderId="15" xfId="7" applyNumberFormat="1" applyFont="1" applyBorder="1">
      <alignment vertical="center"/>
    </xf>
    <xf numFmtId="38" fontId="37" fillId="0" borderId="17" xfId="7" applyNumberFormat="1" applyFont="1" applyBorder="1">
      <alignment vertical="center"/>
    </xf>
    <xf numFmtId="38" fontId="29" fillId="0" borderId="87" xfId="7" applyNumberFormat="1" applyBorder="1">
      <alignment vertical="center"/>
    </xf>
    <xf numFmtId="38" fontId="29" fillId="0" borderId="60" xfId="7" applyNumberFormat="1" applyBorder="1">
      <alignment vertical="center"/>
    </xf>
    <xf numFmtId="38" fontId="29" fillId="0" borderId="88" xfId="7" applyNumberFormat="1" applyBorder="1">
      <alignment vertical="center"/>
    </xf>
    <xf numFmtId="0" fontId="57" fillId="0" borderId="0" xfId="9" applyFont="1">
      <alignment vertical="center"/>
    </xf>
    <xf numFmtId="0" fontId="53" fillId="0" borderId="0" xfId="9" applyFont="1">
      <alignment vertical="center"/>
    </xf>
    <xf numFmtId="0" fontId="90" fillId="0" borderId="0" xfId="9" applyFont="1">
      <alignment vertical="center"/>
    </xf>
    <xf numFmtId="0" fontId="78" fillId="0" borderId="0" xfId="9" applyFont="1" applyAlignment="1">
      <alignment horizontal="right" vertical="center"/>
    </xf>
    <xf numFmtId="38" fontId="39" fillId="0" borderId="0" xfId="3" applyFont="1" applyAlignment="1">
      <alignment horizontal="center" vertical="center"/>
    </xf>
    <xf numFmtId="0" fontId="59" fillId="0" borderId="0" xfId="9" applyFont="1" applyAlignment="1">
      <alignment horizontal="right" vertical="center" shrinkToFit="1"/>
    </xf>
    <xf numFmtId="180" fontId="86" fillId="0" borderId="0" xfId="9" applyNumberFormat="1" applyFont="1" applyAlignment="1">
      <alignment vertical="center" shrinkToFit="1"/>
    </xf>
    <xf numFmtId="0" fontId="91" fillId="0" borderId="0" xfId="9" applyFont="1" applyAlignment="1">
      <alignment horizontal="left" vertical="center" shrinkToFit="1"/>
    </xf>
    <xf numFmtId="0" fontId="82" fillId="0" borderId="0" xfId="9" applyFont="1">
      <alignment vertical="center"/>
    </xf>
    <xf numFmtId="0" fontId="53" fillId="0" borderId="0" xfId="9" applyFont="1" applyAlignment="1">
      <alignment vertical="center" shrinkToFit="1"/>
    </xf>
    <xf numFmtId="180" fontId="53" fillId="0" borderId="0" xfId="9" applyNumberFormat="1" applyFont="1" applyAlignment="1">
      <alignment vertical="center" shrinkToFit="1"/>
    </xf>
    <xf numFmtId="38" fontId="53" fillId="0" borderId="0" xfId="10" applyFont="1" applyAlignment="1">
      <alignment vertical="center" shrinkToFit="1"/>
    </xf>
    <xf numFmtId="0" fontId="92" fillId="0" borderId="0" xfId="7" applyFont="1">
      <alignment vertical="center"/>
    </xf>
    <xf numFmtId="0" fontId="91" fillId="0" borderId="0" xfId="9" applyFont="1" applyAlignment="1">
      <alignment horizontal="right" vertical="center" shrinkToFit="1"/>
    </xf>
    <xf numFmtId="0" fontId="93" fillId="0" borderId="0" xfId="9" applyFont="1">
      <alignment vertical="center"/>
    </xf>
    <xf numFmtId="0" fontId="91" fillId="0" borderId="0" xfId="9" applyFont="1">
      <alignment vertical="center"/>
    </xf>
    <xf numFmtId="0" fontId="94" fillId="0" borderId="0" xfId="17" applyFont="1" applyProtection="1">
      <protection hidden="1"/>
    </xf>
    <xf numFmtId="0" fontId="44" fillId="0" borderId="0" xfId="17" applyProtection="1">
      <protection hidden="1"/>
    </xf>
    <xf numFmtId="0" fontId="44" fillId="0" borderId="0" xfId="17" applyProtection="1">
      <protection locked="0" hidden="1"/>
    </xf>
    <xf numFmtId="0" fontId="44" fillId="0" borderId="0" xfId="17" applyAlignment="1" applyProtection="1">
      <alignment horizontal="right"/>
      <protection hidden="1"/>
    </xf>
    <xf numFmtId="0" fontId="95" fillId="0" borderId="0" xfId="17" applyFont="1" applyProtection="1">
      <protection hidden="1"/>
    </xf>
    <xf numFmtId="0" fontId="36" fillId="0" borderId="0" xfId="18" applyFont="1" applyAlignment="1">
      <alignment vertical="center" shrinkToFit="1"/>
    </xf>
    <xf numFmtId="0" fontId="94" fillId="0" borderId="0" xfId="17" applyFont="1" applyAlignment="1" applyProtection="1">
      <alignment shrinkToFit="1"/>
      <protection hidden="1"/>
    </xf>
    <xf numFmtId="180" fontId="97" fillId="0" borderId="0" xfId="19" applyNumberFormat="1" applyFont="1" applyAlignment="1">
      <alignment horizontal="center" shrinkToFit="1"/>
    </xf>
    <xf numFmtId="0" fontId="44" fillId="0" borderId="0" xfId="17" applyAlignment="1" applyProtection="1">
      <alignment shrinkToFit="1"/>
      <protection hidden="1"/>
    </xf>
    <xf numFmtId="0" fontId="44" fillId="0" borderId="0" xfId="17" applyAlignment="1" applyProtection="1">
      <alignment horizontal="right" shrinkToFit="1"/>
      <protection hidden="1"/>
    </xf>
    <xf numFmtId="196" fontId="98" fillId="0" borderId="0" xfId="19" applyNumberFormat="1" applyFont="1" applyAlignment="1">
      <alignment shrinkToFit="1"/>
    </xf>
    <xf numFmtId="0" fontId="99" fillId="0" borderId="0" xfId="17" applyFont="1" applyAlignment="1" applyProtection="1">
      <alignment shrinkToFit="1"/>
      <protection hidden="1"/>
    </xf>
    <xf numFmtId="196" fontId="99" fillId="0" borderId="0" xfId="17" applyNumberFormat="1" applyFont="1" applyAlignment="1" applyProtection="1">
      <alignment shrinkToFit="1"/>
      <protection hidden="1"/>
    </xf>
    <xf numFmtId="10" fontId="99" fillId="0" borderId="0" xfId="17" applyNumberFormat="1" applyFont="1" applyAlignment="1" applyProtection="1">
      <alignment shrinkToFit="1"/>
      <protection hidden="1"/>
    </xf>
    <xf numFmtId="195" fontId="99" fillId="0" borderId="0" xfId="17" applyNumberFormat="1" applyFont="1" applyAlignment="1" applyProtection="1">
      <alignment shrinkToFit="1"/>
      <protection hidden="1"/>
    </xf>
    <xf numFmtId="197" fontId="99" fillId="0" borderId="0" xfId="17" applyNumberFormat="1" applyFont="1" applyAlignment="1" applyProtection="1">
      <alignment shrinkToFit="1"/>
      <protection hidden="1"/>
    </xf>
    <xf numFmtId="38" fontId="95" fillId="0" borderId="0" xfId="5" applyFont="1" applyAlignment="1" applyProtection="1">
      <protection hidden="1"/>
    </xf>
    <xf numFmtId="38" fontId="94" fillId="0" borderId="0" xfId="5" applyFont="1" applyAlignment="1" applyProtection="1">
      <protection hidden="1"/>
    </xf>
    <xf numFmtId="38" fontId="44" fillId="0" borderId="0" xfId="5" applyFont="1" applyAlignment="1" applyProtection="1">
      <protection hidden="1"/>
    </xf>
    <xf numFmtId="38" fontId="0" fillId="0" borderId="0" xfId="5" applyFont="1" applyProtection="1">
      <alignment vertical="center"/>
      <protection locked="0"/>
    </xf>
    <xf numFmtId="38" fontId="97" fillId="33" borderId="49" xfId="5" applyFont="1" applyFill="1" applyBorder="1" applyAlignment="1">
      <alignment horizontal="center" shrinkToFit="1"/>
    </xf>
    <xf numFmtId="38" fontId="97" fillId="33" borderId="1" xfId="5" applyFont="1" applyFill="1" applyBorder="1" applyAlignment="1">
      <alignment horizontal="center" shrinkToFit="1"/>
    </xf>
    <xf numFmtId="38" fontId="97" fillId="33" borderId="73" xfId="5" applyFont="1" applyFill="1" applyBorder="1" applyAlignment="1">
      <alignment horizontal="center" shrinkToFit="1"/>
    </xf>
    <xf numFmtId="14" fontId="97" fillId="33" borderId="1" xfId="5" applyNumberFormat="1" applyFont="1" applyFill="1" applyBorder="1" applyAlignment="1">
      <alignment horizontal="center" shrinkToFit="1"/>
    </xf>
    <xf numFmtId="38" fontId="98" fillId="0" borderId="1" xfId="5" applyFont="1" applyFill="1" applyBorder="1" applyAlignment="1">
      <alignment shrinkToFit="1"/>
    </xf>
    <xf numFmtId="177" fontId="98" fillId="0" borderId="1" xfId="4" applyNumberFormat="1" applyFont="1" applyFill="1" applyBorder="1" applyAlignment="1">
      <alignment shrinkToFit="1"/>
    </xf>
    <xf numFmtId="14" fontId="98" fillId="0" borderId="1" xfId="5" applyNumberFormat="1" applyFont="1" applyFill="1" applyBorder="1" applyAlignment="1">
      <alignment shrinkToFit="1"/>
    </xf>
    <xf numFmtId="14" fontId="98" fillId="0" borderId="1" xfId="5" applyNumberFormat="1" applyFont="1" applyFill="1" applyBorder="1" applyAlignment="1">
      <alignment horizontal="left" shrinkToFit="1"/>
    </xf>
    <xf numFmtId="14" fontId="98" fillId="0" borderId="1" xfId="5" applyNumberFormat="1" applyFont="1" applyFill="1" applyBorder="1" applyAlignment="1">
      <alignment horizontal="center" shrinkToFit="1"/>
    </xf>
    <xf numFmtId="38" fontId="37" fillId="33" borderId="1" xfId="5" applyFont="1" applyFill="1" applyBorder="1" applyAlignment="1">
      <alignment horizontal="center" vertical="center"/>
    </xf>
    <xf numFmtId="38" fontId="6" fillId="33" borderId="26" xfId="5" applyFont="1" applyFill="1" applyBorder="1">
      <alignment vertical="center"/>
    </xf>
    <xf numFmtId="14" fontId="97" fillId="33" borderId="24" xfId="5" applyNumberFormat="1" applyFont="1" applyFill="1" applyBorder="1" applyAlignment="1">
      <alignment horizontal="center"/>
    </xf>
    <xf numFmtId="14" fontId="97" fillId="33" borderId="5" xfId="5" applyNumberFormat="1" applyFont="1" applyFill="1" applyBorder="1" applyAlignment="1">
      <alignment horizontal="center" shrinkToFit="1"/>
    </xf>
    <xf numFmtId="38" fontId="0" fillId="0" borderId="24" xfId="5" applyFont="1" applyBorder="1" applyProtection="1">
      <alignment vertical="center"/>
      <protection locked="0"/>
    </xf>
    <xf numFmtId="38" fontId="0" fillId="0" borderId="5" xfId="5" applyFont="1" applyBorder="1" applyProtection="1">
      <alignment vertical="center"/>
      <protection locked="0"/>
    </xf>
    <xf numFmtId="38" fontId="0" fillId="0" borderId="1" xfId="5" applyFont="1" applyBorder="1" applyProtection="1">
      <alignment vertical="center"/>
      <protection locked="0"/>
    </xf>
    <xf numFmtId="14" fontId="98" fillId="33" borderId="24" xfId="5" applyNumberFormat="1" applyFont="1" applyFill="1" applyBorder="1" applyAlignment="1">
      <alignment horizontal="center" shrinkToFit="1"/>
    </xf>
    <xf numFmtId="38" fontId="91" fillId="33" borderId="244" xfId="5" applyFont="1" applyFill="1" applyBorder="1">
      <alignment vertical="center"/>
    </xf>
    <xf numFmtId="0" fontId="47" fillId="0" borderId="0" xfId="20">
      <alignment vertical="center"/>
    </xf>
    <xf numFmtId="38" fontId="92" fillId="0" borderId="0" xfId="10" applyFont="1">
      <alignment vertical="center"/>
    </xf>
    <xf numFmtId="38" fontId="101" fillId="0" borderId="245" xfId="10" applyFont="1" applyBorder="1" applyAlignment="1">
      <alignment horizontal="right" vertical="center" wrapText="1"/>
    </xf>
    <xf numFmtId="40" fontId="101" fillId="0" borderId="245" xfId="10" applyNumberFormat="1" applyFont="1" applyBorder="1" applyAlignment="1">
      <alignment horizontal="right" vertical="center" wrapText="1"/>
    </xf>
    <xf numFmtId="40" fontId="101" fillId="0" borderId="246" xfId="10" applyNumberFormat="1" applyFont="1" applyBorder="1" applyAlignment="1">
      <alignment horizontal="right" vertical="center" wrapText="1"/>
    </xf>
    <xf numFmtId="0" fontId="92" fillId="0" borderId="1" xfId="20" applyFont="1" applyBorder="1">
      <alignment vertical="center"/>
    </xf>
    <xf numFmtId="38" fontId="0" fillId="0" borderId="247" xfId="5" applyFont="1" applyBorder="1" applyAlignment="1">
      <alignment vertical="center" shrinkToFit="1"/>
    </xf>
    <xf numFmtId="38" fontId="42" fillId="9" borderId="184" xfId="3" applyFont="1" applyFill="1" applyBorder="1" applyAlignment="1">
      <alignment vertical="center" shrinkToFit="1"/>
    </xf>
    <xf numFmtId="38" fontId="42" fillId="0" borderId="248" xfId="3" applyFont="1" applyFill="1" applyBorder="1" applyAlignment="1">
      <alignment vertical="center" shrinkToFit="1"/>
    </xf>
    <xf numFmtId="38" fontId="42" fillId="32" borderId="248" xfId="3" applyFont="1" applyFill="1" applyBorder="1" applyAlignment="1">
      <alignment vertical="center" shrinkToFit="1"/>
    </xf>
    <xf numFmtId="38" fontId="42" fillId="9" borderId="248" xfId="3" applyFont="1" applyFill="1" applyBorder="1" applyAlignment="1">
      <alignment vertical="center" shrinkToFit="1"/>
    </xf>
    <xf numFmtId="177" fontId="53" fillId="0" borderId="0" xfId="21" applyNumberFormat="1" applyFont="1" applyBorder="1" applyAlignment="1">
      <alignment vertical="center" shrinkToFit="1"/>
    </xf>
    <xf numFmtId="0" fontId="37" fillId="0" borderId="0" xfId="9" applyFont="1" applyAlignment="1">
      <alignment horizontal="right" vertical="center" shrinkToFit="1"/>
    </xf>
    <xf numFmtId="180" fontId="37" fillId="0" borderId="0" xfId="9" applyNumberFormat="1" applyFont="1" applyAlignment="1">
      <alignment horizontal="left" vertical="center" shrinkToFit="1"/>
    </xf>
    <xf numFmtId="0" fontId="104" fillId="0" borderId="0" xfId="9" applyFont="1">
      <alignment vertical="center"/>
    </xf>
    <xf numFmtId="38" fontId="42" fillId="0" borderId="51" xfId="3" applyFont="1" applyBorder="1" applyAlignment="1" applyProtection="1">
      <alignment vertical="center" shrinkToFit="1"/>
    </xf>
    <xf numFmtId="38" fontId="42" fillId="0" borderId="52" xfId="5" applyFont="1" applyBorder="1" applyAlignment="1" applyProtection="1">
      <alignment vertical="center" shrinkToFit="1"/>
    </xf>
    <xf numFmtId="38" fontId="42" fillId="0" borderId="54" xfId="3" applyFont="1" applyBorder="1" applyAlignment="1" applyProtection="1">
      <alignment vertical="center" shrinkToFit="1"/>
    </xf>
    <xf numFmtId="38" fontId="42" fillId="0" borderId="55" xfId="5" applyFont="1" applyBorder="1" applyAlignment="1" applyProtection="1">
      <alignment vertical="center" shrinkToFit="1"/>
    </xf>
    <xf numFmtId="38" fontId="42" fillId="17" borderId="76" xfId="3" applyFont="1" applyFill="1" applyBorder="1" applyAlignment="1" applyProtection="1">
      <alignment vertical="center" shrinkToFit="1"/>
    </xf>
    <xf numFmtId="38" fontId="42" fillId="17" borderId="55" xfId="5" applyFont="1" applyFill="1" applyBorder="1" applyAlignment="1" applyProtection="1">
      <alignment vertical="center" shrinkToFit="1"/>
    </xf>
    <xf numFmtId="38" fontId="42" fillId="9" borderId="37" xfId="3" applyFont="1" applyFill="1" applyBorder="1" applyAlignment="1" applyProtection="1">
      <alignment vertical="center" shrinkToFit="1"/>
    </xf>
    <xf numFmtId="38" fontId="42" fillId="9" borderId="55" xfId="5" applyFont="1" applyFill="1" applyBorder="1" applyAlignment="1" applyProtection="1">
      <alignment vertical="center" shrinkToFit="1"/>
    </xf>
    <xf numFmtId="38" fontId="42" fillId="10" borderId="31" xfId="3" applyFont="1" applyFill="1" applyBorder="1" applyAlignment="1" applyProtection="1">
      <alignment vertical="center" shrinkToFit="1"/>
    </xf>
    <xf numFmtId="38" fontId="42" fillId="10" borderId="55" xfId="5" applyFont="1" applyFill="1" applyBorder="1" applyAlignment="1" applyProtection="1">
      <alignment vertical="center" shrinkToFit="1"/>
    </xf>
    <xf numFmtId="38" fontId="42" fillId="9" borderId="23" xfId="3" applyFont="1" applyFill="1" applyBorder="1" applyAlignment="1" applyProtection="1">
      <alignment vertical="center" shrinkToFit="1"/>
    </xf>
    <xf numFmtId="38" fontId="42" fillId="17" borderId="88" xfId="3" quotePrefix="1" applyFont="1" applyFill="1" applyBorder="1" applyAlignment="1" applyProtection="1">
      <alignment vertical="center" shrinkToFit="1"/>
    </xf>
    <xf numFmtId="38" fontId="13" fillId="17" borderId="55" xfId="5" quotePrefix="1" applyFont="1" applyFill="1" applyBorder="1" applyAlignment="1" applyProtection="1">
      <alignment shrinkToFit="1"/>
    </xf>
    <xf numFmtId="38" fontId="27" fillId="20" borderId="21" xfId="3" applyFont="1" applyFill="1" applyBorder="1" applyAlignment="1" applyProtection="1">
      <alignment shrinkToFit="1"/>
    </xf>
    <xf numFmtId="38" fontId="36" fillId="20" borderId="21" xfId="3" applyFont="1" applyFill="1" applyBorder="1" applyAlignment="1" applyProtection="1">
      <alignment vertical="center" shrinkToFit="1"/>
    </xf>
    <xf numFmtId="38" fontId="42" fillId="17" borderId="88" xfId="3" applyFont="1" applyFill="1" applyBorder="1" applyAlignment="1" applyProtection="1">
      <alignment vertical="center" shrinkToFit="1"/>
    </xf>
    <xf numFmtId="38" fontId="42" fillId="17" borderId="34" xfId="3" applyFont="1" applyFill="1" applyBorder="1" applyAlignment="1" applyProtection="1">
      <alignment vertical="center" shrinkToFit="1"/>
    </xf>
    <xf numFmtId="38" fontId="42" fillId="17" borderId="35" xfId="3" applyFont="1" applyFill="1" applyBorder="1" applyAlignment="1" applyProtection="1">
      <alignment vertical="center" shrinkToFit="1"/>
    </xf>
    <xf numFmtId="38" fontId="42" fillId="17" borderId="36" xfId="3" applyFont="1" applyFill="1" applyBorder="1" applyAlignment="1" applyProtection="1">
      <alignment vertical="center" shrinkToFit="1"/>
    </xf>
    <xf numFmtId="38" fontId="42" fillId="17" borderId="145" xfId="5" applyFont="1" applyFill="1" applyBorder="1" applyAlignment="1" applyProtection="1">
      <alignment vertical="center" shrinkToFit="1"/>
    </xf>
    <xf numFmtId="38" fontId="41" fillId="6" borderId="146" xfId="3" applyFont="1" applyFill="1" applyBorder="1" applyAlignment="1" applyProtection="1">
      <alignment horizontal="center" vertical="center" shrinkToFit="1"/>
    </xf>
    <xf numFmtId="38" fontId="41" fillId="6" borderId="90" xfId="3" applyFont="1" applyFill="1" applyBorder="1" applyAlignment="1" applyProtection="1">
      <alignment vertical="center" shrinkToFit="1"/>
    </xf>
    <xf numFmtId="38" fontId="41" fillId="6" borderId="147" xfId="3" applyFont="1" applyFill="1" applyBorder="1" applyAlignment="1" applyProtection="1">
      <alignment vertical="center" shrinkToFit="1"/>
    </xf>
    <xf numFmtId="38" fontId="43" fillId="10" borderId="87" xfId="3" applyFont="1" applyFill="1" applyBorder="1" applyAlignment="1" applyProtection="1">
      <alignment vertical="center" shrinkToFit="1"/>
    </xf>
    <xf numFmtId="38" fontId="42" fillId="10" borderId="88" xfId="3" applyFont="1" applyFill="1" applyBorder="1" applyAlignment="1" applyProtection="1">
      <alignment vertical="center" shrinkToFit="1"/>
    </xf>
    <xf numFmtId="38" fontId="43" fillId="0" borderId="23" xfId="3" applyFont="1" applyBorder="1" applyAlignment="1" applyProtection="1">
      <alignment vertical="center" shrinkToFit="1"/>
    </xf>
    <xf numFmtId="38" fontId="43" fillId="10" borderId="88" xfId="3" applyFont="1" applyFill="1" applyBorder="1" applyAlignment="1" applyProtection="1">
      <alignment vertical="center" shrinkToFit="1"/>
    </xf>
    <xf numFmtId="38" fontId="42" fillId="0" borderId="23" xfId="3" applyFont="1" applyBorder="1" applyAlignment="1" applyProtection="1">
      <alignment vertical="center" shrinkToFit="1"/>
    </xf>
    <xf numFmtId="38" fontId="43" fillId="10" borderId="87" xfId="3" applyFont="1" applyFill="1" applyBorder="1" applyAlignment="1" applyProtection="1">
      <alignment horizontal="left" vertical="center" shrinkToFit="1"/>
    </xf>
    <xf numFmtId="38" fontId="43" fillId="11" borderId="6" xfId="3" applyFont="1" applyFill="1" applyBorder="1" applyAlignment="1" applyProtection="1">
      <alignment vertical="center" shrinkToFit="1"/>
    </xf>
    <xf numFmtId="38" fontId="43" fillId="11" borderId="4" xfId="3" applyFont="1" applyFill="1" applyBorder="1" applyAlignment="1" applyProtection="1">
      <alignment vertical="center" shrinkToFit="1"/>
    </xf>
    <xf numFmtId="38" fontId="43" fillId="11" borderId="7" xfId="3" applyFont="1" applyFill="1" applyBorder="1" applyAlignment="1" applyProtection="1">
      <alignment vertical="center" shrinkToFit="1"/>
    </xf>
    <xf numFmtId="38" fontId="42" fillId="11" borderId="5" xfId="3" applyFont="1" applyFill="1" applyBorder="1" applyAlignment="1" applyProtection="1">
      <alignment vertical="center" shrinkToFit="1"/>
    </xf>
    <xf numFmtId="38" fontId="37" fillId="0" borderId="77" xfId="3" applyFont="1" applyFill="1" applyBorder="1" applyAlignment="1" applyProtection="1">
      <alignment vertical="center" shrinkToFit="1"/>
      <protection locked="0"/>
    </xf>
    <xf numFmtId="38" fontId="45" fillId="0" borderId="95" xfId="3" applyFont="1" applyBorder="1" applyProtection="1">
      <alignment vertical="center"/>
    </xf>
    <xf numFmtId="38" fontId="36" fillId="0" borderId="97" xfId="3" applyFont="1" applyBorder="1" applyAlignment="1" applyProtection="1">
      <alignment horizontal="center" vertical="top" shrinkToFit="1"/>
    </xf>
    <xf numFmtId="38" fontId="42" fillId="10" borderId="12" xfId="5" applyFont="1" applyFill="1" applyBorder="1" applyAlignment="1" applyProtection="1">
      <alignment vertical="center" shrinkToFit="1"/>
    </xf>
    <xf numFmtId="38" fontId="42" fillId="10" borderId="13" xfId="5" applyFont="1" applyFill="1" applyBorder="1" applyAlignment="1" applyProtection="1">
      <alignment vertical="center" shrinkToFit="1"/>
    </xf>
    <xf numFmtId="38" fontId="42" fillId="9" borderId="12" xfId="5" applyFont="1" applyFill="1" applyBorder="1" applyAlignment="1" applyProtection="1">
      <alignment vertical="center" shrinkToFit="1"/>
    </xf>
    <xf numFmtId="38" fontId="42" fillId="9" borderId="13" xfId="5" applyFont="1" applyFill="1" applyBorder="1" applyAlignment="1" applyProtection="1">
      <alignment vertical="center" shrinkToFit="1"/>
    </xf>
    <xf numFmtId="38" fontId="13" fillId="0" borderId="12" xfId="6" quotePrefix="1" applyNumberFormat="1" applyFont="1" applyBorder="1" applyAlignment="1">
      <alignment shrinkToFit="1"/>
    </xf>
    <xf numFmtId="38" fontId="43" fillId="10" borderId="8" xfId="3" applyFont="1" applyFill="1" applyBorder="1" applyAlignment="1" applyProtection="1">
      <alignment shrinkToFit="1"/>
    </xf>
    <xf numFmtId="38" fontId="13" fillId="10" borderId="12" xfId="3" quotePrefix="1" applyFont="1" applyFill="1" applyBorder="1" applyAlignment="1" applyProtection="1">
      <alignment shrinkToFit="1"/>
    </xf>
    <xf numFmtId="38" fontId="42" fillId="0" borderId="13" xfId="5" applyFont="1" applyFill="1" applyBorder="1" applyAlignment="1" applyProtection="1">
      <alignment vertical="center" shrinkToFit="1"/>
    </xf>
    <xf numFmtId="38" fontId="13" fillId="0" borderId="12" xfId="3" quotePrefix="1" applyFont="1" applyFill="1" applyBorder="1" applyAlignment="1" applyProtection="1">
      <alignment shrinkToFit="1"/>
    </xf>
    <xf numFmtId="38" fontId="43" fillId="0" borderId="32" xfId="3" applyFont="1" applyFill="1" applyBorder="1" applyAlignment="1" applyProtection="1">
      <alignment shrinkToFit="1"/>
    </xf>
    <xf numFmtId="38" fontId="13" fillId="0" borderId="33" xfId="3" quotePrefix="1" applyFont="1" applyFill="1" applyBorder="1" applyAlignment="1" applyProtection="1">
      <alignment shrinkToFit="1"/>
    </xf>
    <xf numFmtId="38" fontId="42" fillId="10" borderId="33" xfId="5" applyFont="1" applyFill="1" applyBorder="1" applyAlignment="1" applyProtection="1">
      <alignment vertical="center" shrinkToFit="1"/>
    </xf>
    <xf numFmtId="38" fontId="42" fillId="10" borderId="30" xfId="5" applyFont="1" applyFill="1" applyBorder="1" applyAlignment="1" applyProtection="1">
      <alignment vertical="center" shrinkToFit="1"/>
    </xf>
    <xf numFmtId="38" fontId="43" fillId="10" borderId="34" xfId="3" applyFont="1" applyFill="1" applyBorder="1" applyAlignment="1" applyProtection="1">
      <alignment shrinkToFit="1"/>
    </xf>
    <xf numFmtId="38" fontId="13" fillId="10" borderId="35" xfId="3" quotePrefix="1" applyFont="1" applyFill="1" applyBorder="1" applyAlignment="1" applyProtection="1">
      <alignment shrinkToFit="1"/>
    </xf>
    <xf numFmtId="38" fontId="42" fillId="10" borderId="35" xfId="5" applyFont="1" applyFill="1" applyBorder="1" applyAlignment="1" applyProtection="1">
      <alignment vertical="center" shrinkToFit="1"/>
    </xf>
    <xf numFmtId="38" fontId="42" fillId="10" borderId="36" xfId="5" applyFont="1" applyFill="1" applyBorder="1" applyAlignment="1" applyProtection="1">
      <alignment vertical="center" shrinkToFit="1"/>
    </xf>
    <xf numFmtId="38" fontId="42" fillId="0" borderId="0" xfId="1" applyNumberFormat="1" applyFont="1">
      <alignment vertical="center"/>
    </xf>
    <xf numFmtId="38" fontId="42" fillId="0" borderId="10" xfId="3" applyFont="1" applyBorder="1" applyAlignment="1" applyProtection="1">
      <alignment vertical="center" shrinkToFit="1"/>
    </xf>
    <xf numFmtId="0" fontId="53" fillId="0" borderId="0" xfId="0" applyFont="1">
      <alignment vertical="center"/>
    </xf>
    <xf numFmtId="177" fontId="42" fillId="9" borderId="58" xfId="2" applyNumberFormat="1" applyFont="1" applyFill="1" applyBorder="1" applyAlignment="1">
      <alignment vertical="center" shrinkToFit="1"/>
    </xf>
    <xf numFmtId="38" fontId="42" fillId="9" borderId="59" xfId="5" applyFont="1" applyFill="1" applyBorder="1" applyAlignment="1">
      <alignment vertical="center" shrinkToFit="1"/>
    </xf>
    <xf numFmtId="38" fontId="42" fillId="0" borderId="154" xfId="5" applyFont="1" applyBorder="1" applyAlignment="1">
      <alignment vertical="center" shrinkToFit="1"/>
    </xf>
    <xf numFmtId="177" fontId="27" fillId="0" borderId="249" xfId="2" applyNumberFormat="1" applyFont="1" applyBorder="1" applyAlignment="1" applyProtection="1">
      <alignment horizontal="center" shrinkToFit="1"/>
      <protection locked="0"/>
    </xf>
    <xf numFmtId="177" fontId="13" fillId="0" borderId="70" xfId="4" applyNumberFormat="1" applyFont="1" applyBorder="1" applyAlignment="1">
      <alignment horizontal="right" vertical="center" shrinkToFit="1"/>
    </xf>
    <xf numFmtId="38" fontId="13" fillId="0" borderId="77" xfId="3" applyFont="1" applyBorder="1">
      <alignment vertical="center"/>
    </xf>
    <xf numFmtId="38" fontId="13" fillId="0" borderId="77" xfId="3" applyFont="1" applyBorder="1" applyAlignment="1">
      <alignment horizontal="left" vertical="center"/>
    </xf>
    <xf numFmtId="177" fontId="13" fillId="0" borderId="250" xfId="4" applyNumberFormat="1" applyFont="1" applyBorder="1" applyAlignment="1">
      <alignment horizontal="right" vertical="center" shrinkToFit="1"/>
    </xf>
    <xf numFmtId="177" fontId="13" fillId="0" borderId="77" xfId="2" applyNumberFormat="1" applyFont="1" applyBorder="1" applyAlignment="1">
      <alignment vertical="center" shrinkToFit="1"/>
    </xf>
    <xf numFmtId="177" fontId="53" fillId="0" borderId="1" xfId="21" applyNumberFormat="1" applyFont="1" applyBorder="1" applyAlignment="1">
      <alignment vertical="center" shrinkToFit="1"/>
    </xf>
    <xf numFmtId="177" fontId="27" fillId="0" borderId="251" xfId="2" applyNumberFormat="1" applyFont="1" applyBorder="1" applyAlignment="1" applyProtection="1">
      <alignment horizontal="center" shrinkToFit="1"/>
      <protection locked="0"/>
    </xf>
    <xf numFmtId="0" fontId="42" fillId="0" borderId="12" xfId="3" applyNumberFormat="1" applyFont="1" applyBorder="1" applyAlignment="1" applyProtection="1">
      <alignment vertical="center" shrinkToFit="1"/>
    </xf>
    <xf numFmtId="0" fontId="42" fillId="0" borderId="13" xfId="5" applyNumberFormat="1" applyFont="1" applyBorder="1" applyAlignment="1" applyProtection="1">
      <alignment vertical="center" shrinkToFit="1"/>
    </xf>
    <xf numFmtId="0" fontId="27" fillId="0" borderId="8" xfId="6" applyFont="1" applyBorder="1" applyAlignment="1">
      <alignment shrinkToFit="1"/>
    </xf>
    <xf numFmtId="0" fontId="60" fillId="10" borderId="8" xfId="3" applyNumberFormat="1" applyFont="1" applyFill="1" applyBorder="1" applyAlignment="1" applyProtection="1">
      <alignment vertical="center" shrinkToFit="1"/>
    </xf>
    <xf numFmtId="0" fontId="13" fillId="17" borderId="12" xfId="3" quotePrefix="1" applyNumberFormat="1" applyFont="1" applyFill="1" applyBorder="1" applyAlignment="1" applyProtection="1">
      <alignment vertical="center" shrinkToFit="1"/>
    </xf>
    <xf numFmtId="0" fontId="42" fillId="17" borderId="12" xfId="3" applyNumberFormat="1" applyFont="1" applyFill="1" applyBorder="1" applyAlignment="1" applyProtection="1">
      <alignment vertical="center" shrinkToFit="1"/>
    </xf>
    <xf numFmtId="0" fontId="42" fillId="17" borderId="13" xfId="5" applyNumberFormat="1" applyFont="1" applyFill="1" applyBorder="1" applyAlignment="1" applyProtection="1">
      <alignment vertical="center" shrinkToFit="1"/>
    </xf>
    <xf numFmtId="0" fontId="60" fillId="0" borderId="8" xfId="3" applyNumberFormat="1" applyFont="1" applyBorder="1" applyAlignment="1" applyProtection="1">
      <alignment vertical="center" shrinkToFit="1"/>
    </xf>
    <xf numFmtId="0" fontId="42" fillId="9" borderId="12" xfId="3" applyNumberFormat="1" applyFont="1" applyFill="1" applyBorder="1" applyAlignment="1" applyProtection="1">
      <alignment vertical="center" shrinkToFit="1"/>
    </xf>
    <xf numFmtId="0" fontId="42" fillId="9" borderId="13" xfId="5" applyNumberFormat="1" applyFont="1" applyFill="1" applyBorder="1" applyAlignment="1" applyProtection="1">
      <alignment vertical="center" shrinkToFit="1"/>
    </xf>
    <xf numFmtId="0" fontId="60" fillId="0" borderId="8" xfId="3" applyNumberFormat="1" applyFont="1" applyBorder="1" applyAlignment="1" applyProtection="1">
      <alignment shrinkToFit="1"/>
    </xf>
    <xf numFmtId="0" fontId="43" fillId="10" borderId="8" xfId="3" applyNumberFormat="1" applyFont="1" applyFill="1" applyBorder="1" applyAlignment="1" applyProtection="1">
      <alignment shrinkToFit="1"/>
    </xf>
    <xf numFmtId="0" fontId="43" fillId="0" borderId="8" xfId="3" applyNumberFormat="1" applyFont="1" applyBorder="1" applyAlignment="1" applyProtection="1">
      <alignment shrinkToFit="1"/>
    </xf>
    <xf numFmtId="0" fontId="13" fillId="9" borderId="12" xfId="3" quotePrefix="1" applyNumberFormat="1" applyFont="1" applyFill="1" applyBorder="1" applyAlignment="1" applyProtection="1">
      <alignment vertical="center" shrinkToFit="1"/>
    </xf>
    <xf numFmtId="0" fontId="43" fillId="10" borderId="8" xfId="3" applyNumberFormat="1" applyFont="1" applyFill="1" applyBorder="1" applyAlignment="1" applyProtection="1">
      <alignment vertical="center" shrinkToFit="1"/>
    </xf>
    <xf numFmtId="0" fontId="42" fillId="10" borderId="12" xfId="3" applyNumberFormat="1" applyFont="1" applyFill="1" applyBorder="1" applyAlignment="1" applyProtection="1">
      <alignment vertical="center" shrinkToFit="1"/>
    </xf>
    <xf numFmtId="0" fontId="42" fillId="10" borderId="13" xfId="5" applyNumberFormat="1" applyFont="1" applyFill="1" applyBorder="1" applyAlignment="1" applyProtection="1">
      <alignment vertical="center" shrinkToFit="1"/>
    </xf>
    <xf numFmtId="0" fontId="60" fillId="10" borderId="8" xfId="3" applyNumberFormat="1" applyFont="1" applyFill="1" applyBorder="1" applyAlignment="1" applyProtection="1">
      <alignment shrinkToFit="1"/>
    </xf>
    <xf numFmtId="0" fontId="42" fillId="17" borderId="12" xfId="3" quotePrefix="1" applyNumberFormat="1" applyFont="1" applyFill="1" applyBorder="1" applyAlignment="1" applyProtection="1">
      <alignment vertical="center" shrinkToFit="1"/>
    </xf>
    <xf numFmtId="0" fontId="13" fillId="17" borderId="13" xfId="5" quotePrefix="1" applyNumberFormat="1" applyFont="1" applyFill="1" applyBorder="1" applyAlignment="1" applyProtection="1">
      <alignment shrinkToFit="1"/>
    </xf>
    <xf numFmtId="0" fontId="13" fillId="11" borderId="12" xfId="3" applyNumberFormat="1" applyFont="1" applyFill="1" applyBorder="1" applyAlignment="1" applyProtection="1">
      <alignment shrinkToFit="1"/>
    </xf>
    <xf numFmtId="0" fontId="42" fillId="11" borderId="12" xfId="5" applyNumberFormat="1" applyFont="1" applyFill="1" applyBorder="1" applyAlignment="1" applyProtection="1">
      <alignment vertical="center" shrinkToFit="1"/>
    </xf>
    <xf numFmtId="0" fontId="42" fillId="11" borderId="13" xfId="5" applyNumberFormat="1" applyFont="1" applyFill="1" applyBorder="1" applyAlignment="1" applyProtection="1">
      <alignment vertical="center" shrinkToFit="1"/>
    </xf>
    <xf numFmtId="0" fontId="27" fillId="20" borderId="8" xfId="3" applyNumberFormat="1" applyFont="1" applyFill="1" applyBorder="1" applyAlignment="1" applyProtection="1">
      <alignment shrinkToFit="1"/>
    </xf>
    <xf numFmtId="0" fontId="36" fillId="20" borderId="8" xfId="3" applyNumberFormat="1" applyFont="1" applyFill="1" applyBorder="1" applyAlignment="1" applyProtection="1">
      <alignment vertical="center" shrinkToFit="1"/>
    </xf>
    <xf numFmtId="0" fontId="36" fillId="0" borderId="8" xfId="3" applyNumberFormat="1" applyFont="1" applyBorder="1" applyAlignment="1" applyProtection="1">
      <alignment vertical="center" shrinkToFit="1"/>
    </xf>
    <xf numFmtId="0" fontId="27" fillId="0" borderId="8" xfId="3" applyNumberFormat="1" applyFont="1" applyBorder="1" applyAlignment="1" applyProtection="1">
      <alignment shrinkToFit="1"/>
    </xf>
    <xf numFmtId="0" fontId="13" fillId="9" borderId="12" xfId="3" applyNumberFormat="1" applyFont="1" applyFill="1" applyBorder="1" applyAlignment="1" applyProtection="1">
      <alignment vertical="center" shrinkToFit="1"/>
    </xf>
    <xf numFmtId="0" fontId="42" fillId="17" borderId="8" xfId="3" applyNumberFormat="1" applyFont="1" applyFill="1" applyBorder="1" applyAlignment="1" applyProtection="1">
      <alignment vertical="center" shrinkToFit="1"/>
    </xf>
    <xf numFmtId="0" fontId="42" fillId="17" borderId="252" xfId="3" applyNumberFormat="1" applyFont="1" applyFill="1" applyBorder="1" applyAlignment="1" applyProtection="1">
      <alignment vertical="center" shrinkToFit="1"/>
    </xf>
    <xf numFmtId="0" fontId="42" fillId="17" borderId="41" xfId="3" applyNumberFormat="1" applyFont="1" applyFill="1" applyBorder="1" applyAlignment="1" applyProtection="1">
      <alignment vertical="center" shrinkToFit="1"/>
    </xf>
    <xf numFmtId="0" fontId="42" fillId="17" borderId="253" xfId="5" applyNumberFormat="1" applyFont="1" applyFill="1" applyBorder="1" applyAlignment="1" applyProtection="1">
      <alignment vertical="center" shrinkToFit="1"/>
    </xf>
    <xf numFmtId="0" fontId="41" fillId="6" borderId="146" xfId="3" applyNumberFormat="1" applyFont="1" applyFill="1" applyBorder="1" applyAlignment="1" applyProtection="1">
      <alignment horizontal="center" vertical="center" shrinkToFit="1"/>
    </xf>
    <xf numFmtId="0" fontId="41" fillId="6" borderId="90" xfId="3" applyNumberFormat="1" applyFont="1" applyFill="1" applyBorder="1" applyAlignment="1" applyProtection="1">
      <alignment vertical="center" shrinkToFit="1"/>
    </xf>
    <xf numFmtId="0" fontId="41" fillId="6" borderId="147" xfId="3" applyNumberFormat="1" applyFont="1" applyFill="1" applyBorder="1" applyAlignment="1" applyProtection="1">
      <alignment vertical="center" shrinkToFit="1"/>
    </xf>
    <xf numFmtId="0" fontId="43" fillId="10" borderId="87" xfId="3" applyNumberFormat="1" applyFont="1" applyFill="1" applyBorder="1" applyAlignment="1" applyProtection="1">
      <alignment vertical="center" shrinkToFit="1"/>
    </xf>
    <xf numFmtId="0" fontId="43" fillId="10" borderId="60" xfId="3" applyNumberFormat="1" applyFont="1" applyFill="1" applyBorder="1" applyAlignment="1" applyProtection="1">
      <alignment vertical="center" shrinkToFit="1"/>
    </xf>
    <xf numFmtId="0" fontId="42" fillId="10" borderId="88" xfId="3" applyNumberFormat="1" applyFont="1" applyFill="1" applyBorder="1" applyAlignment="1" applyProtection="1">
      <alignment vertical="center" shrinkToFit="1"/>
    </xf>
    <xf numFmtId="0" fontId="43" fillId="0" borderId="18" xfId="3" applyNumberFormat="1" applyFont="1" applyBorder="1" applyAlignment="1" applyProtection="1">
      <alignment horizontal="left" vertical="center" shrinkToFit="1"/>
    </xf>
    <xf numFmtId="0" fontId="43" fillId="0" borderId="19" xfId="3" applyNumberFormat="1" applyFont="1" applyBorder="1" applyAlignment="1" applyProtection="1">
      <alignment vertical="center" shrinkToFit="1"/>
    </xf>
    <xf numFmtId="0" fontId="43" fillId="0" borderId="23" xfId="3" applyNumberFormat="1" applyFont="1" applyBorder="1" applyAlignment="1" applyProtection="1">
      <alignment vertical="center" shrinkToFit="1"/>
    </xf>
    <xf numFmtId="0" fontId="43" fillId="0" borderId="8" xfId="3" applyNumberFormat="1" applyFont="1" applyBorder="1" applyAlignment="1" applyProtection="1">
      <alignment vertical="center" shrinkToFit="1"/>
    </xf>
    <xf numFmtId="0" fontId="43" fillId="0" borderId="12" xfId="3" applyNumberFormat="1" applyFont="1" applyBorder="1" applyAlignment="1" applyProtection="1">
      <alignment vertical="center" shrinkToFit="1"/>
    </xf>
    <xf numFmtId="0" fontId="42" fillId="0" borderId="13" xfId="3" applyNumberFormat="1" applyFont="1" applyBorder="1" applyAlignment="1" applyProtection="1">
      <alignment vertical="center" shrinkToFit="1"/>
    </xf>
    <xf numFmtId="0" fontId="43" fillId="0" borderId="8" xfId="3" applyNumberFormat="1" applyFont="1" applyBorder="1" applyAlignment="1" applyProtection="1">
      <alignment horizontal="left" vertical="center" shrinkToFit="1"/>
    </xf>
    <xf numFmtId="0" fontId="43" fillId="10" borderId="88" xfId="3" applyNumberFormat="1" applyFont="1" applyFill="1" applyBorder="1" applyAlignment="1" applyProtection="1">
      <alignment vertical="center" shrinkToFit="1"/>
    </xf>
    <xf numFmtId="0" fontId="43" fillId="0" borderId="18" xfId="3" applyNumberFormat="1" applyFont="1" applyBorder="1" applyAlignment="1" applyProtection="1">
      <alignment vertical="center" shrinkToFit="1"/>
    </xf>
    <xf numFmtId="0" fontId="42" fillId="0" borderId="23" xfId="3" applyNumberFormat="1" applyFont="1" applyBorder="1" applyAlignment="1" applyProtection="1">
      <alignment vertical="center" shrinkToFit="1"/>
    </xf>
    <xf numFmtId="0" fontId="43" fillId="0" borderId="32" xfId="3" applyNumberFormat="1" applyFont="1" applyBorder="1" applyAlignment="1" applyProtection="1">
      <alignment vertical="center" shrinkToFit="1"/>
    </xf>
    <xf numFmtId="0" fontId="43" fillId="0" borderId="33" xfId="3" applyNumberFormat="1" applyFont="1" applyBorder="1" applyAlignment="1" applyProtection="1">
      <alignment vertical="center" shrinkToFit="1"/>
    </xf>
    <xf numFmtId="0" fontId="42" fillId="0" borderId="30" xfId="3" applyNumberFormat="1" applyFont="1" applyBorder="1" applyAlignment="1" applyProtection="1">
      <alignment vertical="center" shrinkToFit="1"/>
    </xf>
    <xf numFmtId="0" fontId="43" fillId="10" borderId="87" xfId="3" applyNumberFormat="1" applyFont="1" applyFill="1" applyBorder="1" applyAlignment="1" applyProtection="1">
      <alignment horizontal="left" vertical="center" shrinkToFit="1"/>
    </xf>
    <xf numFmtId="0" fontId="43" fillId="0" borderId="12" xfId="3" applyNumberFormat="1" applyFont="1" applyBorder="1" applyAlignment="1" applyProtection="1">
      <alignment horizontal="right" vertical="center" shrinkToFit="1"/>
    </xf>
    <xf numFmtId="0" fontId="43" fillId="11" borderId="6" xfId="3" applyNumberFormat="1" applyFont="1" applyFill="1" applyBorder="1" applyAlignment="1" applyProtection="1">
      <alignment vertical="center" shrinkToFit="1"/>
    </xf>
    <xf numFmtId="0" fontId="43" fillId="11" borderId="4" xfId="3" applyNumberFormat="1" applyFont="1" applyFill="1" applyBorder="1" applyAlignment="1" applyProtection="1">
      <alignment vertical="center" shrinkToFit="1"/>
    </xf>
    <xf numFmtId="0" fontId="43" fillId="11" borderId="7" xfId="3" applyNumberFormat="1" applyFont="1" applyFill="1" applyBorder="1" applyAlignment="1" applyProtection="1">
      <alignment vertical="center" shrinkToFit="1"/>
    </xf>
    <xf numFmtId="0" fontId="42" fillId="11" borderId="5" xfId="3" applyNumberFormat="1" applyFont="1" applyFill="1" applyBorder="1" applyAlignment="1" applyProtection="1">
      <alignment vertical="center" shrinkToFit="1"/>
    </xf>
    <xf numFmtId="0" fontId="37" fillId="0" borderId="77" xfId="3" applyNumberFormat="1" applyFont="1" applyFill="1" applyBorder="1" applyAlignment="1" applyProtection="1">
      <alignment vertical="center" shrinkToFit="1"/>
      <protection locked="0"/>
    </xf>
    <xf numFmtId="0" fontId="64" fillId="19" borderId="77" xfId="3" applyNumberFormat="1" applyFont="1" applyFill="1" applyBorder="1" applyAlignment="1" applyProtection="1">
      <alignment vertical="center" shrinkToFit="1"/>
    </xf>
    <xf numFmtId="176" fontId="74" fillId="6" borderId="115" xfId="3" applyNumberFormat="1" applyFont="1" applyFill="1" applyBorder="1" applyAlignment="1" applyProtection="1">
      <alignment horizontal="center" vertical="center" shrinkToFit="1"/>
    </xf>
    <xf numFmtId="176" fontId="41" fillId="6" borderId="7" xfId="3" applyNumberFormat="1" applyFont="1" applyFill="1" applyBorder="1" applyAlignment="1" applyProtection="1">
      <alignment horizontal="center" shrinkToFit="1"/>
    </xf>
    <xf numFmtId="180" fontId="41" fillId="6" borderId="7" xfId="3" applyNumberFormat="1" applyFont="1" applyFill="1" applyBorder="1" applyAlignment="1" applyProtection="1">
      <alignment horizontal="center" shrinkToFit="1"/>
    </xf>
    <xf numFmtId="38" fontId="41" fillId="6" borderId="7" xfId="3" applyFont="1" applyFill="1" applyBorder="1" applyAlignment="1" applyProtection="1">
      <alignment horizontal="center" shrinkToFit="1"/>
    </xf>
    <xf numFmtId="38" fontId="58" fillId="6" borderId="7" xfId="3" applyFont="1" applyFill="1" applyBorder="1" applyAlignment="1" applyProtection="1">
      <alignment horizontal="center" shrinkToFit="1"/>
    </xf>
    <xf numFmtId="177" fontId="58" fillId="6" borderId="47" xfId="2" applyNumberFormat="1" applyFont="1" applyFill="1" applyBorder="1" applyAlignment="1" applyProtection="1">
      <alignment horizontal="center" shrinkToFit="1"/>
    </xf>
    <xf numFmtId="176" fontId="36" fillId="9" borderId="254" xfId="3" applyNumberFormat="1" applyFont="1" applyFill="1" applyBorder="1" applyAlignment="1" applyProtection="1">
      <alignment vertical="center" shrinkToFit="1"/>
    </xf>
    <xf numFmtId="38" fontId="43" fillId="0" borderId="0" xfId="3" applyFont="1" applyBorder="1" applyAlignment="1" applyProtection="1">
      <alignment vertical="center" shrinkToFit="1"/>
    </xf>
    <xf numFmtId="38" fontId="53" fillId="9" borderId="0" xfId="3" applyFont="1" applyFill="1" applyBorder="1" applyAlignment="1" applyProtection="1">
      <alignment shrinkToFit="1"/>
    </xf>
    <xf numFmtId="38" fontId="53" fillId="9" borderId="3" xfId="3" applyFont="1" applyFill="1" applyBorder="1" applyAlignment="1" applyProtection="1">
      <alignment vertical="center" shrinkToFit="1"/>
    </xf>
    <xf numFmtId="38" fontId="42" fillId="0" borderId="0" xfId="5" applyFont="1" applyFill="1" applyBorder="1" applyAlignment="1" applyProtection="1">
      <alignment vertical="center" shrinkToFit="1"/>
    </xf>
    <xf numFmtId="38" fontId="43" fillId="0" borderId="0" xfId="3" applyFont="1" applyFill="1" applyBorder="1" applyAlignment="1" applyProtection="1">
      <alignment shrinkToFit="1"/>
    </xf>
    <xf numFmtId="38" fontId="13" fillId="0" borderId="0" xfId="3" quotePrefix="1" applyFont="1" applyFill="1" applyBorder="1" applyAlignment="1" applyProtection="1">
      <alignment shrinkToFit="1"/>
    </xf>
    <xf numFmtId="38" fontId="42" fillId="10" borderId="19" xfId="5" applyFont="1" applyFill="1" applyBorder="1" applyAlignment="1">
      <alignment vertical="center" shrinkToFit="1"/>
    </xf>
    <xf numFmtId="38" fontId="69" fillId="0" borderId="0" xfId="3" applyFont="1" applyAlignment="1" applyProtection="1">
      <alignment horizontal="right" vertical="center"/>
    </xf>
    <xf numFmtId="38" fontId="69" fillId="16" borderId="0" xfId="3" applyFont="1" applyFill="1" applyAlignment="1" applyProtection="1">
      <alignment horizontal="right" vertical="center"/>
    </xf>
    <xf numFmtId="9" fontId="68" fillId="0" borderId="0" xfId="2" applyFont="1" applyBorder="1" applyAlignment="1" applyProtection="1">
      <alignment horizontal="center" vertical="center"/>
    </xf>
    <xf numFmtId="38" fontId="69" fillId="0" borderId="0" xfId="3" applyFont="1" applyProtection="1">
      <alignment vertical="center"/>
    </xf>
    <xf numFmtId="38" fontId="69" fillId="15" borderId="44" xfId="3" applyFont="1" applyFill="1" applyBorder="1" applyAlignment="1" applyProtection="1"/>
    <xf numFmtId="38" fontId="69" fillId="0" borderId="44" xfId="3" applyFont="1" applyBorder="1" applyAlignment="1" applyProtection="1"/>
    <xf numFmtId="38" fontId="69" fillId="0" borderId="44" xfId="3" applyFont="1" applyBorder="1" applyAlignment="1" applyProtection="1">
      <alignment shrinkToFit="1"/>
    </xf>
    <xf numFmtId="9" fontId="68" fillId="0" borderId="0" xfId="1" applyNumberFormat="1" applyFont="1">
      <alignment vertical="center"/>
    </xf>
    <xf numFmtId="9" fontId="68" fillId="0" borderId="44" xfId="4" applyFont="1" applyBorder="1" applyAlignment="1" applyProtection="1"/>
    <xf numFmtId="38" fontId="69" fillId="0" borderId="45" xfId="3" applyFont="1" applyBorder="1" applyAlignment="1" applyProtection="1">
      <alignment shrinkToFit="1"/>
    </xf>
    <xf numFmtId="38" fontId="68" fillId="0" borderId="45" xfId="3" applyFont="1" applyBorder="1" applyAlignment="1" applyProtection="1"/>
    <xf numFmtId="192" fontId="75" fillId="6" borderId="0" xfId="1" applyNumberFormat="1" applyFont="1" applyFill="1" applyAlignment="1">
      <alignment horizontal="centerContinuous" vertical="center" shrinkToFit="1"/>
    </xf>
    <xf numFmtId="38" fontId="50" fillId="0" borderId="11" xfId="11" applyFont="1" applyFill="1" applyBorder="1" applyAlignment="1" applyProtection="1">
      <alignment horizontal="center" vertical="center" shrinkToFit="1"/>
    </xf>
    <xf numFmtId="38" fontId="41" fillId="9" borderId="0" xfId="3" applyFont="1" applyFill="1" applyBorder="1" applyAlignment="1">
      <alignment horizontal="center" shrinkToFit="1"/>
    </xf>
    <xf numFmtId="0" fontId="41" fillId="9" borderId="0" xfId="1" applyFont="1" applyFill="1" applyAlignment="1">
      <alignment horizontal="center" vertical="center" shrinkToFit="1"/>
    </xf>
    <xf numFmtId="0" fontId="39" fillId="9" borderId="0" xfId="1" applyFont="1" applyFill="1" applyAlignment="1">
      <alignment horizontal="center" vertical="center" shrinkToFit="1"/>
    </xf>
    <xf numFmtId="0" fontId="39" fillId="9" borderId="66" xfId="1" applyFont="1" applyFill="1" applyBorder="1" applyAlignment="1">
      <alignment horizontal="center" vertical="center" shrinkToFit="1"/>
    </xf>
    <xf numFmtId="0" fontId="65" fillId="0" borderId="0" xfId="1" applyFont="1">
      <alignment vertical="center"/>
    </xf>
    <xf numFmtId="38" fontId="42" fillId="3" borderId="26" xfId="3" applyFont="1" applyFill="1" applyBorder="1" applyAlignment="1" applyProtection="1">
      <alignment vertical="center" shrinkToFit="1"/>
    </xf>
    <xf numFmtId="38" fontId="42" fillId="3" borderId="41" xfId="3" applyFont="1" applyFill="1" applyBorder="1" applyAlignment="1" applyProtection="1">
      <alignment shrinkToFit="1"/>
    </xf>
    <xf numFmtId="0" fontId="37" fillId="0" borderId="45" xfId="1" applyFont="1" applyBorder="1" applyAlignment="1"/>
    <xf numFmtId="0" fontId="74" fillId="4" borderId="250" xfId="1" applyFont="1" applyFill="1" applyBorder="1" applyAlignment="1">
      <alignment vertical="center" shrinkToFit="1"/>
    </xf>
    <xf numFmtId="0" fontId="74" fillId="6" borderId="250" xfId="1" applyFont="1" applyFill="1" applyBorder="1" applyAlignment="1">
      <alignment vertical="center" shrinkToFit="1"/>
    </xf>
    <xf numFmtId="0" fontId="14" fillId="3" borderId="0" xfId="1" applyFont="1" applyFill="1">
      <alignment vertical="center"/>
    </xf>
    <xf numFmtId="0" fontId="105" fillId="3" borderId="0" xfId="22" applyFill="1">
      <alignment vertical="center"/>
    </xf>
    <xf numFmtId="0" fontId="72" fillId="3" borderId="0" xfId="1" applyFont="1" applyFill="1">
      <alignment vertical="center"/>
    </xf>
    <xf numFmtId="38" fontId="43" fillId="0" borderId="32" xfId="3" applyFont="1" applyBorder="1" applyAlignment="1" applyProtection="1">
      <alignment shrinkToFit="1"/>
      <protection locked="0"/>
    </xf>
    <xf numFmtId="38" fontId="43" fillId="0" borderId="82" xfId="3" applyFont="1" applyBorder="1" applyAlignment="1" applyProtection="1">
      <alignment shrinkToFit="1"/>
    </xf>
    <xf numFmtId="38" fontId="60" fillId="10" borderId="8" xfId="3" applyFont="1" applyFill="1" applyBorder="1" applyAlignment="1">
      <alignment shrinkToFit="1"/>
    </xf>
    <xf numFmtId="38" fontId="42" fillId="0" borderId="0" xfId="3" applyFont="1" applyFill="1" applyAlignment="1">
      <alignment vertical="center" shrinkToFit="1"/>
    </xf>
    <xf numFmtId="38" fontId="13" fillId="0" borderId="1" xfId="3" applyFont="1" applyBorder="1" applyAlignment="1">
      <alignment vertical="center" shrinkToFit="1"/>
    </xf>
    <xf numFmtId="38" fontId="13" fillId="0" borderId="7" xfId="3" applyFont="1" applyBorder="1" applyAlignment="1">
      <alignment vertical="center" shrinkToFit="1"/>
    </xf>
    <xf numFmtId="0" fontId="87" fillId="0" borderId="0" xfId="7" applyFont="1" applyAlignment="1">
      <alignment vertical="center" shrinkToFit="1"/>
    </xf>
    <xf numFmtId="185" fontId="87" fillId="0" borderId="0" xfId="7" applyNumberFormat="1" applyFont="1" applyAlignment="1">
      <alignment horizontal="center" vertical="center" shrinkToFit="1"/>
    </xf>
    <xf numFmtId="0" fontId="87" fillId="0" borderId="0" xfId="7" applyFont="1" applyAlignment="1">
      <alignment horizontal="center" vertical="center" shrinkToFit="1"/>
    </xf>
    <xf numFmtId="38" fontId="0" fillId="0" borderId="0" xfId="3" applyFont="1" applyFill="1" applyBorder="1" applyAlignment="1">
      <alignment vertical="center" shrinkToFit="1"/>
    </xf>
    <xf numFmtId="38" fontId="29" fillId="0" borderId="0" xfId="7" applyNumberFormat="1" applyAlignment="1">
      <alignment vertical="center" shrinkToFit="1"/>
    </xf>
    <xf numFmtId="177" fontId="0" fillId="0" borderId="0" xfId="2" applyNumberFormat="1" applyFont="1" applyFill="1" applyBorder="1" applyAlignment="1">
      <alignment vertical="center" shrinkToFit="1"/>
    </xf>
    <xf numFmtId="0" fontId="107" fillId="0" borderId="0" xfId="1" applyFont="1">
      <alignment vertical="center"/>
    </xf>
    <xf numFmtId="38" fontId="0" fillId="10" borderId="205" xfId="5" applyFont="1" applyFill="1" applyBorder="1" applyAlignment="1">
      <alignment vertical="center" shrinkToFit="1"/>
    </xf>
    <xf numFmtId="38" fontId="0" fillId="10" borderId="206" xfId="5" applyFont="1" applyFill="1" applyBorder="1" applyAlignment="1">
      <alignment vertical="center" shrinkToFit="1"/>
    </xf>
    <xf numFmtId="38" fontId="42" fillId="0" borderId="170" xfId="3" applyFont="1" applyFill="1" applyBorder="1" applyAlignment="1">
      <alignment vertical="center" shrinkToFit="1"/>
    </xf>
    <xf numFmtId="38" fontId="42" fillId="10" borderId="170" xfId="3" applyFont="1" applyFill="1" applyBorder="1" applyAlignment="1">
      <alignment vertical="center" shrinkToFit="1"/>
    </xf>
    <xf numFmtId="38" fontId="42" fillId="9" borderId="170" xfId="3" applyFont="1" applyFill="1" applyBorder="1" applyAlignment="1">
      <alignment vertical="center" shrinkToFit="1"/>
    </xf>
    <xf numFmtId="38" fontId="42" fillId="10" borderId="248" xfId="3" applyFont="1" applyFill="1" applyBorder="1" applyAlignment="1">
      <alignment vertical="center" shrinkToFit="1"/>
    </xf>
    <xf numFmtId="38" fontId="0" fillId="9" borderId="255" xfId="5" applyFont="1" applyFill="1" applyBorder="1" applyAlignment="1">
      <alignment vertical="center" shrinkToFit="1"/>
    </xf>
    <xf numFmtId="38" fontId="42" fillId="9" borderId="256" xfId="3" applyFont="1" applyFill="1" applyBorder="1" applyAlignment="1">
      <alignment vertical="center" shrinkToFit="1"/>
    </xf>
    <xf numFmtId="38" fontId="0" fillId="9" borderId="167" xfId="5" applyFont="1" applyFill="1" applyBorder="1" applyAlignment="1">
      <alignment vertical="center" shrinkToFit="1"/>
    </xf>
    <xf numFmtId="38" fontId="42" fillId="9" borderId="196" xfId="3" applyFont="1" applyFill="1" applyBorder="1" applyAlignment="1">
      <alignment vertical="center" shrinkToFit="1"/>
    </xf>
    <xf numFmtId="38" fontId="42" fillId="9" borderId="224" xfId="3" applyFont="1" applyFill="1" applyBorder="1" applyAlignment="1">
      <alignment vertical="center" shrinkToFit="1"/>
    </xf>
    <xf numFmtId="38" fontId="0" fillId="9" borderId="256" xfId="5" applyFont="1" applyFill="1" applyBorder="1" applyAlignment="1">
      <alignment vertical="center" shrinkToFit="1"/>
    </xf>
    <xf numFmtId="38" fontId="0" fillId="10" borderId="78" xfId="5" applyFont="1" applyFill="1" applyBorder="1" applyAlignment="1">
      <alignment vertical="center" shrinkToFit="1"/>
    </xf>
    <xf numFmtId="38" fontId="0" fillId="10" borderId="19" xfId="5" applyFont="1" applyFill="1" applyBorder="1" applyAlignment="1">
      <alignment vertical="center" shrinkToFit="1"/>
    </xf>
    <xf numFmtId="38" fontId="0" fillId="10" borderId="37" xfId="5" applyFont="1" applyFill="1" applyBorder="1" applyAlignment="1">
      <alignment vertical="center" shrinkToFit="1"/>
    </xf>
    <xf numFmtId="38" fontId="42" fillId="0" borderId="257" xfId="3" applyFont="1" applyFill="1" applyBorder="1" applyAlignment="1">
      <alignment vertical="center" shrinkToFit="1"/>
    </xf>
    <xf numFmtId="38" fontId="42" fillId="0" borderId="258" xfId="3" applyFont="1" applyFill="1" applyBorder="1" applyAlignment="1">
      <alignment vertical="center" shrinkToFit="1"/>
    </xf>
    <xf numFmtId="38" fontId="42" fillId="10" borderId="257" xfId="3" applyFont="1" applyFill="1" applyBorder="1" applyAlignment="1">
      <alignment vertical="center" shrinkToFit="1"/>
    </xf>
    <xf numFmtId="38" fontId="42" fillId="10" borderId="258" xfId="3" applyFont="1" applyFill="1" applyBorder="1" applyAlignment="1">
      <alignment vertical="center" shrinkToFit="1"/>
    </xf>
    <xf numFmtId="38" fontId="42" fillId="9" borderId="257" xfId="3" applyFont="1" applyFill="1" applyBorder="1" applyAlignment="1">
      <alignment vertical="center" shrinkToFit="1"/>
    </xf>
    <xf numFmtId="38" fontId="42" fillId="9" borderId="258" xfId="3" applyFont="1" applyFill="1" applyBorder="1" applyAlignment="1">
      <alignment vertical="center" shrinkToFit="1"/>
    </xf>
    <xf numFmtId="180" fontId="42" fillId="0" borderId="5" xfId="10" applyNumberFormat="1" applyFont="1" applyBorder="1" applyAlignment="1" applyProtection="1">
      <alignment vertical="center" shrinkToFit="1"/>
    </xf>
    <xf numFmtId="38" fontId="45" fillId="0" borderId="0" xfId="3" applyFont="1" applyAlignment="1" applyProtection="1">
      <alignment horizontal="center" vertical="center" shrinkToFit="1"/>
    </xf>
    <xf numFmtId="38" fontId="45" fillId="0" borderId="0" xfId="11" applyFont="1" applyProtection="1">
      <alignment vertical="center"/>
    </xf>
    <xf numFmtId="0" fontId="39" fillId="6" borderId="0" xfId="1" applyFont="1" applyFill="1">
      <alignment vertical="center"/>
    </xf>
    <xf numFmtId="38" fontId="50" fillId="6" borderId="0" xfId="8" applyNumberFormat="1" applyFont="1" applyFill="1" applyAlignment="1">
      <alignment horizontal="centerContinuous"/>
    </xf>
    <xf numFmtId="38" fontId="42" fillId="23" borderId="5" xfId="10" applyFont="1" applyFill="1" applyBorder="1" applyAlignment="1" applyProtection="1">
      <alignment horizontal="center" vertical="center" shrinkToFit="1"/>
    </xf>
    <xf numFmtId="38" fontId="45" fillId="13" borderId="5" xfId="10" applyFont="1" applyFill="1" applyBorder="1" applyAlignment="1" applyProtection="1">
      <alignment horizontal="right" vertical="center" shrinkToFit="1"/>
    </xf>
    <xf numFmtId="38" fontId="45" fillId="23" borderId="5" xfId="10" applyFont="1" applyFill="1" applyBorder="1" applyAlignment="1" applyProtection="1">
      <alignment horizontal="right" vertical="center" shrinkToFit="1"/>
    </xf>
    <xf numFmtId="180" fontId="45" fillId="23" borderId="259" xfId="10" applyNumberFormat="1" applyFont="1" applyFill="1" applyBorder="1" applyAlignment="1" applyProtection="1">
      <alignment horizontal="center" vertical="center" shrinkToFit="1"/>
    </xf>
    <xf numFmtId="38" fontId="65" fillId="0" borderId="66" xfId="11" applyBorder="1" applyAlignment="1" applyProtection="1">
      <alignment vertical="top"/>
    </xf>
    <xf numFmtId="38" fontId="65" fillId="0" borderId="66" xfId="3" applyFont="1" applyBorder="1" applyProtection="1">
      <alignment vertical="center"/>
    </xf>
    <xf numFmtId="38" fontId="65" fillId="0" borderId="66" xfId="11" applyBorder="1" applyProtection="1">
      <alignment vertical="center"/>
    </xf>
    <xf numFmtId="38" fontId="45" fillId="0" borderId="66" xfId="11" applyFont="1" applyBorder="1" applyProtection="1">
      <alignment vertical="center"/>
    </xf>
    <xf numFmtId="177" fontId="65" fillId="0" borderId="94" xfId="21" applyNumberFormat="1" applyFont="1" applyBorder="1" applyProtection="1">
      <alignment vertical="center"/>
    </xf>
    <xf numFmtId="177" fontId="65" fillId="0" borderId="66" xfId="12" applyNumberFormat="1" applyBorder="1" applyProtection="1">
      <alignment vertical="center"/>
    </xf>
    <xf numFmtId="38" fontId="65" fillId="0" borderId="66" xfId="11" applyBorder="1" applyAlignment="1" applyProtection="1">
      <alignment horizontal="center" vertical="center"/>
    </xf>
    <xf numFmtId="0" fontId="36" fillId="0" borderId="45" xfId="1" applyFont="1" applyBorder="1" applyProtection="1">
      <alignment vertical="center"/>
      <protection locked="0"/>
    </xf>
    <xf numFmtId="38" fontId="42" fillId="5" borderId="11" xfId="3" applyFont="1" applyFill="1" applyBorder="1" applyAlignment="1" applyProtection="1">
      <alignment shrinkToFit="1"/>
    </xf>
    <xf numFmtId="177" fontId="65" fillId="0" borderId="66" xfId="21" applyNumberFormat="1" applyFont="1" applyBorder="1" applyProtection="1">
      <alignment vertical="center"/>
    </xf>
    <xf numFmtId="0" fontId="53" fillId="0" borderId="0" xfId="2" applyNumberFormat="1" applyFont="1" applyAlignment="1">
      <alignment vertical="center" shrinkToFit="1"/>
    </xf>
    <xf numFmtId="188" fontId="68" fillId="0" borderId="0" xfId="1" applyNumberFormat="1" applyFont="1" applyAlignment="1">
      <alignment vertical="center" shrinkToFit="1"/>
    </xf>
    <xf numFmtId="38" fontId="42" fillId="0" borderId="37" xfId="5" applyFont="1" applyBorder="1" applyAlignment="1">
      <alignment vertical="center" shrinkToFit="1"/>
    </xf>
    <xf numFmtId="9" fontId="15" fillId="3" borderId="0" xfId="2" applyFont="1" applyFill="1" applyBorder="1" applyAlignment="1">
      <alignment horizontal="center" vertical="center"/>
    </xf>
    <xf numFmtId="38" fontId="45" fillId="0" borderId="0" xfId="11" applyFont="1" applyFill="1" applyAlignment="1" applyProtection="1">
      <alignment vertical="center"/>
    </xf>
    <xf numFmtId="38" fontId="42" fillId="0" borderId="0" xfId="11" applyFont="1" applyFill="1" applyAlignment="1" applyProtection="1">
      <alignment vertical="center" shrinkToFit="1"/>
    </xf>
    <xf numFmtId="38" fontId="42" fillId="0" borderId="0" xfId="11" applyFont="1" applyFill="1" applyAlignment="1" applyProtection="1">
      <alignment vertical="center"/>
    </xf>
    <xf numFmtId="38" fontId="45" fillId="0" borderId="0" xfId="11" applyFont="1" applyFill="1" applyAlignment="1" applyProtection="1">
      <alignment horizontal="right" vertical="center" shrinkToFit="1"/>
    </xf>
    <xf numFmtId="198" fontId="45" fillId="0" borderId="0" xfId="11" applyNumberFormat="1" applyFont="1" applyFill="1" applyAlignment="1" applyProtection="1">
      <alignment horizontal="right" vertical="center" shrinkToFit="1"/>
      <protection hidden="1"/>
    </xf>
    <xf numFmtId="38" fontId="42" fillId="0" borderId="0" xfId="11" applyFont="1" applyAlignment="1" applyProtection="1">
      <alignment vertical="center" shrinkToFit="1"/>
    </xf>
    <xf numFmtId="38" fontId="13" fillId="0" borderId="0" xfId="11" applyFont="1" applyAlignment="1" applyProtection="1">
      <alignment horizontal="right" vertical="center" shrinkToFit="1"/>
    </xf>
    <xf numFmtId="38" fontId="13" fillId="0" borderId="0" xfId="11" applyFont="1" applyAlignment="1" applyProtection="1">
      <alignment vertical="center" shrinkToFit="1"/>
    </xf>
    <xf numFmtId="0" fontId="42" fillId="0" borderId="0" xfId="0" applyFont="1" applyAlignment="1">
      <alignment vertical="center" shrinkToFit="1"/>
    </xf>
    <xf numFmtId="38" fontId="41" fillId="6" borderId="0" xfId="11" applyFont="1" applyFill="1" applyAlignment="1" applyProtection="1">
      <alignment vertical="center" shrinkToFit="1"/>
    </xf>
    <xf numFmtId="38" fontId="50" fillId="6" borderId="0" xfId="11" applyFont="1" applyFill="1" applyAlignment="1" applyProtection="1">
      <alignment vertical="center" shrinkToFit="1"/>
    </xf>
    <xf numFmtId="0" fontId="45" fillId="0" borderId="0" xfId="0" applyFont="1" applyAlignment="1">
      <alignment horizontal="right" vertical="top" shrinkToFit="1"/>
    </xf>
    <xf numFmtId="38" fontId="50" fillId="6" borderId="0" xfId="3" applyFont="1" applyFill="1" applyAlignment="1" applyProtection="1">
      <alignment vertical="center" shrinkToFit="1"/>
    </xf>
    <xf numFmtId="38" fontId="42" fillId="19" borderId="49" xfId="11" applyFont="1" applyFill="1" applyBorder="1" applyAlignment="1" applyProtection="1">
      <alignment vertical="center" shrinkToFit="1"/>
    </xf>
    <xf numFmtId="38" fontId="42" fillId="18" borderId="6" xfId="11" applyFont="1" applyFill="1" applyBorder="1" applyAlignment="1" applyProtection="1">
      <alignment vertical="center" shrinkToFit="1"/>
    </xf>
    <xf numFmtId="38" fontId="42" fillId="18" borderId="7" xfId="11" applyFont="1" applyFill="1" applyBorder="1" applyAlignment="1" applyProtection="1">
      <alignment vertical="center" shrinkToFit="1"/>
    </xf>
    <xf numFmtId="38" fontId="42" fillId="18" borderId="47" xfId="11" applyFont="1" applyFill="1" applyBorder="1" applyAlignment="1" applyProtection="1">
      <alignment vertical="center" shrinkToFit="1"/>
    </xf>
    <xf numFmtId="177" fontId="42" fillId="0" borderId="0" xfId="24" applyNumberFormat="1" applyFont="1" applyAlignment="1" applyProtection="1">
      <alignment vertical="center" shrinkToFit="1"/>
    </xf>
    <xf numFmtId="38" fontId="42" fillId="18" borderId="7" xfId="3" applyFont="1" applyFill="1" applyBorder="1" applyAlignment="1" applyProtection="1">
      <alignment vertical="center" shrinkToFit="1"/>
    </xf>
    <xf numFmtId="38" fontId="42" fillId="0" borderId="24" xfId="11" applyFont="1" applyBorder="1" applyAlignment="1" applyProtection="1">
      <alignment horizontal="left" vertical="center" shrinkToFit="1"/>
    </xf>
    <xf numFmtId="38" fontId="42" fillId="18" borderId="74" xfId="11" applyFont="1" applyFill="1" applyBorder="1" applyAlignment="1" applyProtection="1">
      <alignment vertical="center" shrinkToFit="1"/>
    </xf>
    <xf numFmtId="38" fontId="42" fillId="18" borderId="2" xfId="11" applyFont="1" applyFill="1" applyBorder="1" applyAlignment="1" applyProtection="1">
      <alignment vertical="center" shrinkToFit="1"/>
    </xf>
    <xf numFmtId="38" fontId="42" fillId="18" borderId="114" xfId="11" applyFont="1" applyFill="1" applyBorder="1" applyAlignment="1" applyProtection="1">
      <alignment vertical="center" shrinkToFit="1"/>
    </xf>
    <xf numFmtId="38" fontId="45" fillId="0" borderId="0" xfId="11" applyFont="1" applyFill="1" applyAlignment="1" applyProtection="1">
      <alignment horizontal="center" vertical="center" shrinkToFit="1"/>
    </xf>
    <xf numFmtId="38" fontId="42" fillId="19" borderId="48" xfId="11" applyFont="1" applyFill="1" applyBorder="1" applyAlignment="1" applyProtection="1">
      <alignment vertical="center" shrinkToFit="1"/>
    </xf>
    <xf numFmtId="38" fontId="42" fillId="18" borderId="2" xfId="3" applyFont="1" applyFill="1" applyBorder="1" applyAlignment="1" applyProtection="1">
      <alignment vertical="center" shrinkToFit="1"/>
    </xf>
    <xf numFmtId="38" fontId="42" fillId="27" borderId="49" xfId="11" applyFont="1" applyFill="1" applyBorder="1" applyAlignment="1" applyProtection="1">
      <alignment vertical="center" shrinkToFit="1"/>
    </xf>
    <xf numFmtId="177" fontId="42" fillId="0" borderId="0" xfId="12" applyNumberFormat="1" applyFont="1" applyFill="1" applyBorder="1" applyAlignment="1" applyProtection="1">
      <alignment horizontal="center" vertical="center" shrinkToFit="1"/>
    </xf>
    <xf numFmtId="38" fontId="42" fillId="27" borderId="49" xfId="3" applyFont="1" applyFill="1" applyBorder="1" applyAlignment="1" applyProtection="1">
      <alignment vertical="center" shrinkToFit="1"/>
    </xf>
    <xf numFmtId="38" fontId="42" fillId="0" borderId="0" xfId="11" applyFont="1" applyAlignment="1" applyProtection="1">
      <alignment vertical="center"/>
    </xf>
    <xf numFmtId="38" fontId="42" fillId="19" borderId="48" xfId="11" applyFont="1" applyFill="1" applyBorder="1" applyAlignment="1" applyProtection="1">
      <alignment horizontal="right" vertical="center" shrinkToFit="1"/>
    </xf>
    <xf numFmtId="38" fontId="42" fillId="27" borderId="48" xfId="11" applyFont="1" applyFill="1" applyBorder="1" applyAlignment="1" applyProtection="1">
      <alignment vertical="center" shrinkToFit="1"/>
    </xf>
    <xf numFmtId="38" fontId="42" fillId="27" borderId="48" xfId="3" applyFont="1" applyFill="1" applyBorder="1" applyAlignment="1" applyProtection="1">
      <alignment vertical="center" shrinkToFit="1"/>
    </xf>
    <xf numFmtId="38" fontId="42" fillId="18" borderId="48" xfId="11" applyFont="1" applyFill="1" applyBorder="1" applyAlignment="1" applyProtection="1">
      <alignment vertical="center" shrinkToFit="1"/>
    </xf>
    <xf numFmtId="38" fontId="42" fillId="18" borderId="3" xfId="11" applyFont="1" applyFill="1" applyBorder="1" applyAlignment="1" applyProtection="1">
      <alignment vertical="center" shrinkToFit="1"/>
    </xf>
    <xf numFmtId="38" fontId="42" fillId="0" borderId="0" xfId="11" applyFont="1" applyFill="1" applyBorder="1" applyAlignment="1" applyProtection="1">
      <alignment horizontal="center" shrinkToFit="1"/>
    </xf>
    <xf numFmtId="38" fontId="42" fillId="0" borderId="0" xfId="11" applyFont="1" applyFill="1" applyBorder="1" applyAlignment="1" applyProtection="1">
      <alignment horizontal="center" vertical="center" shrinkToFit="1"/>
    </xf>
    <xf numFmtId="177" fontId="42" fillId="18" borderId="3" xfId="12" applyNumberFormat="1" applyFont="1" applyFill="1" applyBorder="1" applyAlignment="1" applyProtection="1">
      <alignment vertical="center" shrinkToFit="1"/>
    </xf>
    <xf numFmtId="177" fontId="42" fillId="0" borderId="0" xfId="12" applyNumberFormat="1" applyFont="1" applyFill="1" applyBorder="1" applyAlignment="1" applyProtection="1">
      <alignment vertical="center" shrinkToFit="1"/>
    </xf>
    <xf numFmtId="38" fontId="42" fillId="0" borderId="0" xfId="13" applyFont="1" applyFill="1" applyBorder="1" applyAlignment="1" applyProtection="1">
      <alignment vertical="center" shrinkToFit="1"/>
    </xf>
    <xf numFmtId="38" fontId="45" fillId="0" borderId="0" xfId="11" applyFont="1" applyAlignment="1" applyProtection="1">
      <alignment horizontal="right" vertical="center" shrinkToFit="1"/>
    </xf>
    <xf numFmtId="38" fontId="42" fillId="18" borderId="49" xfId="11" applyFont="1" applyFill="1" applyBorder="1" applyAlignment="1" applyProtection="1">
      <alignment vertical="center" shrinkToFit="1"/>
    </xf>
    <xf numFmtId="177" fontId="42" fillId="27" borderId="48" xfId="12" applyNumberFormat="1" applyFont="1" applyFill="1" applyBorder="1" applyAlignment="1" applyProtection="1">
      <alignment vertical="center" shrinkToFit="1"/>
    </xf>
    <xf numFmtId="177" fontId="42" fillId="19" borderId="48" xfId="12" applyNumberFormat="1" applyFont="1" applyFill="1" applyBorder="1" applyAlignment="1" applyProtection="1">
      <alignment vertical="center" shrinkToFit="1"/>
    </xf>
    <xf numFmtId="38" fontId="42" fillId="27" borderId="73" xfId="11" applyFont="1" applyFill="1" applyBorder="1" applyAlignment="1" applyProtection="1">
      <alignment vertical="center" shrinkToFit="1"/>
    </xf>
    <xf numFmtId="38" fontId="42" fillId="27" borderId="73" xfId="3" applyFont="1" applyFill="1" applyBorder="1" applyAlignment="1" applyProtection="1">
      <alignment vertical="center" shrinkToFit="1"/>
    </xf>
    <xf numFmtId="38" fontId="42" fillId="19" borderId="11" xfId="11" applyFont="1" applyFill="1" applyBorder="1" applyAlignment="1" applyProtection="1">
      <alignment vertical="center" shrinkToFit="1"/>
    </xf>
    <xf numFmtId="38" fontId="42" fillId="19" borderId="3" xfId="11" applyFont="1" applyFill="1" applyBorder="1" applyAlignment="1" applyProtection="1">
      <alignment vertical="center" shrinkToFit="1"/>
    </xf>
    <xf numFmtId="38" fontId="42" fillId="19" borderId="11" xfId="3" applyFont="1" applyFill="1" applyBorder="1" applyAlignment="1" applyProtection="1">
      <alignment vertical="center" shrinkToFit="1"/>
    </xf>
    <xf numFmtId="38" fontId="42" fillId="0" borderId="0" xfId="14" applyNumberFormat="1" applyFont="1" applyFill="1" applyAlignment="1" applyProtection="1">
      <alignment vertical="center" shrinkToFit="1"/>
    </xf>
    <xf numFmtId="38" fontId="42" fillId="19" borderId="73" xfId="11" applyFont="1" applyFill="1" applyBorder="1" applyAlignment="1" applyProtection="1">
      <alignment vertical="center" shrinkToFit="1"/>
    </xf>
    <xf numFmtId="0" fontId="42" fillId="0" borderId="7" xfId="0" applyFont="1" applyBorder="1" applyAlignment="1">
      <alignment horizontal="right" vertical="center" shrinkToFit="1"/>
    </xf>
    <xf numFmtId="177" fontId="42" fillId="0" borderId="7" xfId="2" applyNumberFormat="1" applyFont="1" applyBorder="1" applyAlignment="1">
      <alignment horizontal="left" vertical="center" shrinkToFit="1"/>
    </xf>
    <xf numFmtId="0" fontId="42" fillId="0" borderId="7" xfId="0" applyFont="1" applyBorder="1" applyAlignment="1">
      <alignment horizontal="center" vertical="center" shrinkToFit="1"/>
    </xf>
    <xf numFmtId="38" fontId="70" fillId="0" borderId="0" xfId="3" applyFont="1" applyFill="1" applyBorder="1" applyAlignment="1" applyProtection="1">
      <alignment vertical="center" shrinkToFit="1"/>
    </xf>
    <xf numFmtId="38" fontId="42" fillId="0" borderId="0" xfId="0" applyNumberFormat="1" applyFont="1" applyAlignment="1">
      <alignment vertical="center" shrinkToFit="1"/>
    </xf>
    <xf numFmtId="38" fontId="45" fillId="0" borderId="0" xfId="3" applyFont="1" applyFill="1" applyBorder="1" applyAlignment="1" applyProtection="1">
      <alignment horizontal="center" vertical="center" shrinkToFit="1"/>
    </xf>
    <xf numFmtId="38" fontId="13" fillId="0" borderId="0" xfId="3" applyFont="1" applyFill="1" applyBorder="1" applyAlignment="1" applyProtection="1">
      <alignment horizontal="right" vertical="center" shrinkToFit="1"/>
    </xf>
    <xf numFmtId="38" fontId="45" fillId="0" borderId="0" xfId="0" applyNumberFormat="1" applyFont="1" applyAlignment="1">
      <alignment horizontal="center" vertical="center" shrinkToFit="1"/>
    </xf>
    <xf numFmtId="0" fontId="45" fillId="0" borderId="0" xfId="0" applyFont="1" applyAlignment="1">
      <alignment horizontal="right" vertical="center" shrinkToFit="1"/>
    </xf>
    <xf numFmtId="38" fontId="45" fillId="0" borderId="0" xfId="0" applyNumberFormat="1" applyFont="1" applyAlignment="1">
      <alignment vertical="center" shrinkToFit="1"/>
    </xf>
    <xf numFmtId="38" fontId="13" fillId="0" borderId="0" xfId="11" applyFont="1" applyFill="1" applyBorder="1" applyAlignment="1" applyProtection="1">
      <alignment vertical="center" shrinkToFit="1"/>
    </xf>
    <xf numFmtId="38" fontId="13" fillId="0" borderId="0" xfId="11" applyFont="1" applyBorder="1" applyAlignment="1" applyProtection="1">
      <alignment vertical="center" shrinkToFit="1"/>
    </xf>
    <xf numFmtId="38" fontId="41" fillId="6" borderId="24" xfId="11" applyFont="1" applyFill="1" applyBorder="1" applyAlignment="1" applyProtection="1">
      <alignment vertical="center" shrinkToFit="1"/>
    </xf>
    <xf numFmtId="38" fontId="45" fillId="0" borderId="0" xfId="11" applyFont="1" applyAlignment="1" applyProtection="1">
      <alignment horizontal="center" shrinkToFit="1"/>
    </xf>
    <xf numFmtId="0" fontId="42" fillId="0" borderId="25" xfId="0" applyFont="1" applyBorder="1" applyAlignment="1">
      <alignment vertical="center" shrinkToFit="1"/>
    </xf>
    <xf numFmtId="38" fontId="42" fillId="0" borderId="10" xfId="11" applyFont="1" applyBorder="1" applyAlignment="1" applyProtection="1">
      <alignment vertical="center" shrinkToFit="1"/>
    </xf>
    <xf numFmtId="38" fontId="42" fillId="0" borderId="0" xfId="11" applyFont="1" applyFill="1" applyBorder="1" applyAlignment="1" applyProtection="1">
      <alignment vertical="center"/>
    </xf>
    <xf numFmtId="0" fontId="42" fillId="0" borderId="8" xfId="0" applyFont="1" applyBorder="1" applyAlignment="1">
      <alignment vertical="center" shrinkToFit="1"/>
    </xf>
    <xf numFmtId="38" fontId="13" fillId="0" borderId="8" xfId="11" applyFont="1" applyBorder="1" applyAlignment="1" applyProtection="1">
      <alignment vertical="center" shrinkToFit="1"/>
    </xf>
    <xf numFmtId="38" fontId="42" fillId="0" borderId="13" xfId="11" applyFont="1" applyBorder="1" applyAlignment="1" applyProtection="1">
      <alignment vertical="center" shrinkToFit="1"/>
    </xf>
    <xf numFmtId="38" fontId="13" fillId="0" borderId="14" xfId="11" applyFont="1" applyBorder="1" applyAlignment="1" applyProtection="1">
      <alignment vertical="center" shrinkToFit="1"/>
    </xf>
    <xf numFmtId="38" fontId="42" fillId="0" borderId="17" xfId="11" applyFont="1" applyBorder="1" applyAlignment="1" applyProtection="1">
      <alignment vertical="center" shrinkToFit="1"/>
    </xf>
    <xf numFmtId="38" fontId="45" fillId="0" borderId="0" xfId="3" applyFont="1" applyFill="1" applyBorder="1" applyAlignment="1" applyProtection="1">
      <alignment horizontal="center" shrinkToFit="1"/>
    </xf>
    <xf numFmtId="0" fontId="42" fillId="0" borderId="0" xfId="15" applyFont="1" applyAlignment="1">
      <alignment vertical="center" shrinkToFit="1"/>
    </xf>
    <xf numFmtId="38" fontId="42" fillId="0" borderId="0" xfId="3" applyFont="1" applyFill="1" applyBorder="1" applyAlignment="1" applyProtection="1">
      <alignment horizontal="left" shrinkToFit="1"/>
    </xf>
    <xf numFmtId="38" fontId="41" fillId="0" borderId="0" xfId="15" applyNumberFormat="1" applyFont="1" applyAlignment="1">
      <alignment horizontal="left" shrinkToFit="1"/>
    </xf>
    <xf numFmtId="0" fontId="50" fillId="0" borderId="0" xfId="15" applyFont="1" applyAlignment="1">
      <alignment horizontal="left" shrinkToFit="1"/>
    </xf>
    <xf numFmtId="0" fontId="50" fillId="0" borderId="0" xfId="15" applyFont="1" applyAlignment="1">
      <alignment vertical="center" shrinkToFit="1"/>
    </xf>
    <xf numFmtId="38" fontId="42" fillId="0" borderId="0" xfId="3" applyFont="1" applyFill="1" applyBorder="1" applyAlignment="1" applyProtection="1">
      <alignment horizontal="right" shrinkToFit="1"/>
    </xf>
    <xf numFmtId="38" fontId="42" fillId="0" borderId="0" xfId="10" applyFont="1" applyFill="1" applyBorder="1" applyAlignment="1">
      <alignment horizontal="center" vertical="center" shrinkToFit="1"/>
    </xf>
    <xf numFmtId="0" fontId="45" fillId="0" borderId="0" xfId="9" applyFont="1" applyAlignment="1">
      <alignment horizontal="center" vertical="center" shrinkToFit="1"/>
    </xf>
    <xf numFmtId="38" fontId="45" fillId="0" borderId="0" xfId="10" applyFont="1" applyFill="1" applyBorder="1" applyAlignment="1">
      <alignment horizontal="right" vertical="center" shrinkToFit="1"/>
    </xf>
    <xf numFmtId="38" fontId="45" fillId="0" borderId="0" xfId="9" applyNumberFormat="1" applyFont="1" applyAlignment="1">
      <alignment horizontal="right" vertical="center" shrinkToFit="1"/>
    </xf>
    <xf numFmtId="38" fontId="42" fillId="0" borderId="0" xfId="9" applyNumberFormat="1" applyFont="1" applyAlignment="1">
      <alignment horizontal="right" vertical="center" shrinkToFit="1"/>
    </xf>
    <xf numFmtId="38" fontId="42" fillId="0" borderId="0" xfId="11" applyFont="1" applyFill="1" applyBorder="1" applyAlignment="1" applyProtection="1">
      <alignment vertical="top" shrinkToFit="1"/>
    </xf>
    <xf numFmtId="38" fontId="42" fillId="0" borderId="0" xfId="3" applyFont="1" applyFill="1" applyBorder="1" applyAlignment="1" applyProtection="1">
      <alignment shrinkToFit="1"/>
    </xf>
    <xf numFmtId="180" fontId="42" fillId="0" borderId="0" xfId="10" applyNumberFormat="1" applyFont="1" applyFill="1" applyBorder="1" applyAlignment="1" applyProtection="1">
      <alignment vertical="center" shrinkToFit="1"/>
    </xf>
    <xf numFmtId="38" fontId="42" fillId="0" borderId="0" xfId="10" applyFont="1" applyFill="1" applyBorder="1" applyAlignment="1" applyProtection="1">
      <alignment vertical="center" shrinkToFit="1"/>
    </xf>
    <xf numFmtId="38" fontId="45" fillId="0" borderId="0" xfId="11" applyFont="1" applyFill="1" applyBorder="1" applyAlignment="1" applyProtection="1">
      <alignment vertical="center" shrinkToFit="1"/>
    </xf>
    <xf numFmtId="38" fontId="57" fillId="0" borderId="0" xfId="11" applyFont="1" applyFill="1" applyBorder="1" applyAlignment="1" applyProtection="1">
      <alignment horizontal="right" vertical="center" shrinkToFit="1"/>
    </xf>
    <xf numFmtId="38" fontId="42" fillId="0" borderId="0" xfId="3" applyFont="1" applyFill="1" applyBorder="1" applyAlignment="1" applyProtection="1">
      <alignment horizontal="right" vertical="center" shrinkToFit="1"/>
    </xf>
    <xf numFmtId="38" fontId="42" fillId="18" borderId="74" xfId="23" applyFont="1" applyFill="1" applyBorder="1" applyAlignment="1" applyProtection="1">
      <alignment vertical="center" shrinkToFit="1"/>
    </xf>
    <xf numFmtId="38" fontId="42" fillId="19" borderId="48" xfId="23" applyFont="1" applyFill="1" applyBorder="1" applyAlignment="1" applyProtection="1">
      <alignment vertical="center" shrinkToFit="1"/>
    </xf>
    <xf numFmtId="38" fontId="42" fillId="0" borderId="11" xfId="11" applyFont="1" applyFill="1" applyBorder="1" applyAlignment="1" applyProtection="1">
      <alignment vertical="center" shrinkToFit="1"/>
    </xf>
    <xf numFmtId="38" fontId="45" fillId="0" borderId="0" xfId="11" applyFont="1" applyFill="1" applyAlignment="1" applyProtection="1">
      <alignment horizontal="center" shrinkToFit="1"/>
    </xf>
    <xf numFmtId="38" fontId="42" fillId="0" borderId="0" xfId="11" applyFont="1" applyFill="1" applyBorder="1" applyAlignment="1" applyProtection="1">
      <alignment horizontal="right" vertical="center" shrinkToFit="1"/>
    </xf>
    <xf numFmtId="38" fontId="42" fillId="0" borderId="48" xfId="11" applyFont="1" applyFill="1" applyBorder="1" applyAlignment="1" applyProtection="1">
      <alignment vertical="center" shrinkToFit="1"/>
      <protection locked="0"/>
    </xf>
    <xf numFmtId="38" fontId="42" fillId="0" borderId="1" xfId="11" applyFont="1" applyFill="1" applyBorder="1" applyAlignment="1" applyProtection="1">
      <alignment vertical="center" shrinkToFit="1"/>
    </xf>
    <xf numFmtId="38" fontId="42" fillId="0" borderId="1" xfId="11" applyFont="1" applyFill="1" applyBorder="1" applyAlignment="1" applyProtection="1">
      <alignment vertical="center" shrinkToFit="1"/>
      <protection locked="0"/>
    </xf>
    <xf numFmtId="177" fontId="42" fillId="0" borderId="48" xfId="12" applyNumberFormat="1" applyFont="1" applyFill="1" applyBorder="1" applyAlignment="1" applyProtection="1">
      <alignment vertical="center" shrinkToFit="1"/>
      <protection locked="0"/>
    </xf>
    <xf numFmtId="38" fontId="42" fillId="0" borderId="1" xfId="3" applyFont="1" applyFill="1" applyBorder="1" applyAlignment="1" applyProtection="1">
      <alignment vertical="center" shrinkToFit="1"/>
      <protection locked="0"/>
    </xf>
    <xf numFmtId="0" fontId="50" fillId="0" borderId="0" xfId="0" applyFont="1" applyAlignment="1">
      <alignment vertical="center" shrinkToFit="1"/>
    </xf>
    <xf numFmtId="38" fontId="45" fillId="0" borderId="0" xfId="0" applyNumberFormat="1" applyFont="1" applyAlignment="1">
      <alignment horizontal="left" vertical="center" shrinkToFit="1"/>
    </xf>
    <xf numFmtId="38" fontId="42" fillId="0" borderId="11" xfId="11" applyFont="1" applyFill="1" applyBorder="1" applyAlignment="1" applyProtection="1">
      <alignment vertical="center" shrinkToFit="1"/>
      <protection locked="0"/>
    </xf>
    <xf numFmtId="38" fontId="42" fillId="0" borderId="1" xfId="13" applyFont="1" applyFill="1" applyBorder="1" applyAlignment="1" applyProtection="1">
      <alignment vertical="center" shrinkToFit="1"/>
    </xf>
    <xf numFmtId="38" fontId="41" fillId="0" borderId="0" xfId="11" applyFont="1" applyFill="1" applyBorder="1" applyAlignment="1" applyProtection="1">
      <alignment vertical="center" shrinkToFit="1"/>
    </xf>
    <xf numFmtId="38" fontId="40" fillId="0" borderId="0" xfId="11" applyFont="1" applyFill="1" applyBorder="1" applyAlignment="1" applyProtection="1">
      <alignment vertical="center" shrinkToFit="1"/>
    </xf>
    <xf numFmtId="38" fontId="45" fillId="0" borderId="0" xfId="11" applyFont="1" applyFill="1" applyBorder="1" applyAlignment="1" applyProtection="1">
      <alignment horizontal="center" shrinkToFit="1"/>
    </xf>
    <xf numFmtId="177" fontId="42" fillId="0" borderId="0" xfId="24" applyNumberFormat="1" applyFont="1" applyFill="1" applyBorder="1" applyAlignment="1" applyProtection="1">
      <alignment vertical="center" shrinkToFit="1"/>
    </xf>
    <xf numFmtId="38" fontId="45" fillId="0" borderId="0" xfId="11" applyFont="1" applyFill="1" applyBorder="1" applyAlignment="1" applyProtection="1">
      <alignment horizontal="center" vertical="center" shrinkToFit="1"/>
    </xf>
    <xf numFmtId="177" fontId="42" fillId="0" borderId="0" xfId="2" applyNumberFormat="1" applyFont="1" applyFill="1" applyBorder="1" applyAlignment="1" applyProtection="1">
      <alignment horizontal="left" vertical="center" shrinkToFit="1"/>
    </xf>
    <xf numFmtId="0" fontId="42" fillId="0" borderId="0" xfId="0" applyFont="1" applyAlignment="1">
      <alignment horizontal="center" vertical="center" shrinkToFit="1"/>
    </xf>
    <xf numFmtId="0" fontId="50" fillId="0" borderId="0" xfId="0" applyFont="1" applyAlignment="1">
      <alignment horizontal="center" vertical="center" shrinkToFit="1"/>
    </xf>
    <xf numFmtId="38" fontId="53" fillId="0" borderId="0" xfId="3" applyFont="1" applyAlignment="1" applyProtection="1">
      <alignment vertical="center" shrinkToFit="1"/>
    </xf>
    <xf numFmtId="38" fontId="53" fillId="0" borderId="0" xfId="3" applyFont="1" applyFill="1" applyBorder="1" applyAlignment="1" applyProtection="1">
      <alignment vertical="center" shrinkToFit="1"/>
    </xf>
    <xf numFmtId="38" fontId="50" fillId="0" borderId="7" xfId="3" applyFont="1" applyFill="1" applyBorder="1" applyAlignment="1" applyProtection="1">
      <alignment horizontal="center" vertical="center" shrinkToFit="1"/>
    </xf>
    <xf numFmtId="0" fontId="50" fillId="0" borderId="7" xfId="0" applyFont="1" applyBorder="1" applyAlignment="1">
      <alignment horizontal="center" vertical="center" shrinkToFit="1"/>
    </xf>
    <xf numFmtId="38" fontId="42" fillId="0" borderId="6" xfId="11" applyFont="1" applyBorder="1" applyAlignment="1" applyProtection="1">
      <alignment vertical="center" shrinkToFit="1"/>
    </xf>
    <xf numFmtId="38" fontId="42" fillId="0" borderId="74" xfId="11" applyFont="1" applyBorder="1" applyAlignment="1" applyProtection="1">
      <alignment vertical="center" shrinkToFit="1"/>
    </xf>
    <xf numFmtId="38" fontId="42" fillId="0" borderId="11" xfId="11" applyFont="1" applyFill="1" applyBorder="1" applyAlignment="1" applyProtection="1">
      <alignment horizontal="center" vertical="center" shrinkToFit="1"/>
    </xf>
    <xf numFmtId="177" fontId="42" fillId="0" borderId="1" xfId="12" applyNumberFormat="1" applyFont="1" applyFill="1" applyBorder="1" applyAlignment="1" applyProtection="1">
      <alignment horizontal="center" vertical="center" shrinkToFit="1"/>
    </xf>
    <xf numFmtId="38" fontId="45" fillId="0" borderId="0" xfId="0" applyNumberFormat="1" applyFont="1" applyAlignment="1">
      <alignment horizontal="left" vertical="center"/>
    </xf>
    <xf numFmtId="38" fontId="13" fillId="0" borderId="1" xfId="3" applyFont="1" applyFill="1" applyBorder="1" applyAlignment="1" applyProtection="1">
      <alignment vertical="center" shrinkToFit="1"/>
      <protection locked="0"/>
    </xf>
    <xf numFmtId="177" fontId="42" fillId="0" borderId="11" xfId="21" applyNumberFormat="1" applyFont="1" applyFill="1" applyBorder="1" applyAlignment="1" applyProtection="1">
      <alignment vertical="center" shrinkToFit="1"/>
    </xf>
    <xf numFmtId="38" fontId="42" fillId="0" borderId="13" xfId="23" applyFont="1" applyBorder="1" applyAlignment="1" applyProtection="1">
      <alignment vertical="center" shrinkToFit="1"/>
    </xf>
    <xf numFmtId="0" fontId="50" fillId="6" borderId="0" xfId="0" applyFont="1" applyFill="1" applyAlignment="1">
      <alignment horizontal="centerContinuous" vertical="center" shrinkToFit="1"/>
    </xf>
    <xf numFmtId="38" fontId="42" fillId="0" borderId="2" xfId="3" applyFont="1" applyBorder="1" applyAlignment="1" applyProtection="1">
      <alignment vertical="center" shrinkToFit="1"/>
    </xf>
    <xf numFmtId="38" fontId="42" fillId="18" borderId="0" xfId="11" applyFont="1" applyFill="1" applyBorder="1" applyAlignment="1" applyProtection="1">
      <alignment vertical="center" shrinkToFit="1"/>
    </xf>
    <xf numFmtId="177" fontId="42" fillId="18" borderId="0" xfId="12" applyNumberFormat="1" applyFont="1" applyFill="1" applyBorder="1" applyAlignment="1" applyProtection="1">
      <alignment vertical="center" shrinkToFit="1"/>
    </xf>
    <xf numFmtId="38" fontId="42" fillId="19" borderId="0" xfId="11" applyFont="1" applyFill="1" applyBorder="1" applyAlignment="1" applyProtection="1">
      <alignment vertical="center" shrinkToFit="1"/>
    </xf>
    <xf numFmtId="38" fontId="45" fillId="0" borderId="11" xfId="11" applyFont="1" applyBorder="1" applyAlignment="1" applyProtection="1">
      <alignment horizontal="center" vertical="top" shrinkToFit="1"/>
    </xf>
    <xf numFmtId="38" fontId="42" fillId="0" borderId="11" xfId="11" applyFont="1" applyBorder="1" applyAlignment="1" applyProtection="1">
      <alignment horizontal="right" vertical="center" shrinkToFit="1"/>
    </xf>
    <xf numFmtId="0" fontId="42" fillId="0" borderId="74" xfId="0" applyFont="1" applyBorder="1" applyAlignment="1">
      <alignment vertical="center" shrinkToFit="1"/>
    </xf>
    <xf numFmtId="38" fontId="42" fillId="0" borderId="11" xfId="11" applyFont="1" applyFill="1" applyBorder="1" applyAlignment="1" applyProtection="1">
      <alignment horizontal="center" shrinkToFit="1"/>
    </xf>
    <xf numFmtId="177" fontId="42" fillId="0" borderId="11" xfId="12" applyNumberFormat="1" applyFont="1" applyFill="1" applyBorder="1" applyAlignment="1" applyProtection="1">
      <alignment vertical="center" shrinkToFit="1"/>
    </xf>
    <xf numFmtId="38" fontId="42" fillId="0" borderId="1" xfId="23" applyFont="1" applyFill="1" applyBorder="1" applyAlignment="1" applyProtection="1">
      <alignment vertical="center" shrinkToFit="1"/>
    </xf>
    <xf numFmtId="38" fontId="42" fillId="0" borderId="0" xfId="11" applyFont="1" applyFill="1" applyBorder="1" applyAlignment="1" applyProtection="1">
      <alignment horizontal="left" shrinkToFit="1"/>
    </xf>
    <xf numFmtId="38" fontId="41" fillId="0" borderId="0" xfId="11" applyFont="1" applyFill="1" applyBorder="1" applyAlignment="1" applyProtection="1">
      <alignment vertical="center"/>
    </xf>
    <xf numFmtId="38" fontId="42" fillId="0" borderId="0" xfId="11" applyFont="1" applyFill="1" applyBorder="1" applyAlignment="1" applyProtection="1">
      <alignment horizontal="left" vertical="center" shrinkToFit="1"/>
    </xf>
    <xf numFmtId="0" fontId="42" fillId="0" borderId="0" xfId="15" applyFont="1" applyAlignment="1">
      <alignment horizontal="left" shrinkToFit="1"/>
    </xf>
    <xf numFmtId="0" fontId="45" fillId="0" borderId="0" xfId="15" applyFont="1" applyAlignment="1">
      <alignment horizontal="left" shrinkToFit="1"/>
    </xf>
    <xf numFmtId="0" fontId="45" fillId="0" borderId="0" xfId="15" applyFont="1" applyAlignment="1">
      <alignment vertical="top" shrinkToFit="1"/>
    </xf>
    <xf numFmtId="0" fontId="42" fillId="0" borderId="24" xfId="0" applyFont="1" applyBorder="1" applyAlignment="1">
      <alignment vertical="center" shrinkToFit="1"/>
    </xf>
    <xf numFmtId="38" fontId="42" fillId="0" borderId="4" xfId="3" applyFont="1" applyBorder="1" applyAlignment="1" applyProtection="1">
      <alignment vertical="center" shrinkToFit="1"/>
    </xf>
    <xf numFmtId="38" fontId="36" fillId="0" borderId="0" xfId="11" applyFont="1" applyAlignment="1" applyProtection="1">
      <alignment vertical="center"/>
    </xf>
    <xf numFmtId="38" fontId="45" fillId="0" borderId="11" xfId="11" applyFont="1" applyBorder="1" applyAlignment="1" applyProtection="1">
      <alignment vertical="center" shrinkToFit="1"/>
    </xf>
    <xf numFmtId="38" fontId="42" fillId="6" borderId="4" xfId="11" applyFont="1" applyFill="1" applyBorder="1" applyAlignment="1" applyProtection="1">
      <alignment vertical="center" shrinkToFit="1"/>
      <protection locked="0"/>
    </xf>
    <xf numFmtId="38" fontId="42" fillId="6" borderId="5" xfId="11" applyFont="1" applyFill="1" applyBorder="1" applyAlignment="1" applyProtection="1">
      <alignment vertical="center" shrinkToFit="1"/>
      <protection locked="0"/>
    </xf>
    <xf numFmtId="0" fontId="29" fillId="0" borderId="25" xfId="7" applyBorder="1">
      <alignment vertical="center"/>
    </xf>
    <xf numFmtId="0" fontId="29" fillId="0" borderId="9" xfId="7" applyBorder="1">
      <alignment vertical="center"/>
    </xf>
    <xf numFmtId="185" fontId="29" fillId="0" borderId="9" xfId="7" applyNumberFormat="1" applyBorder="1">
      <alignment vertical="center"/>
    </xf>
    <xf numFmtId="185" fontId="29" fillId="0" borderId="10" xfId="7" applyNumberFormat="1" applyBorder="1">
      <alignment vertical="center"/>
    </xf>
    <xf numFmtId="0" fontId="29" fillId="0" borderId="8" xfId="7" applyBorder="1">
      <alignment vertical="center"/>
    </xf>
    <xf numFmtId="0" fontId="29" fillId="0" borderId="12" xfId="7" applyBorder="1">
      <alignment vertical="center"/>
    </xf>
    <xf numFmtId="185" fontId="29" fillId="0" borderId="12" xfId="7" applyNumberFormat="1" applyBorder="1">
      <alignment vertical="center"/>
    </xf>
    <xf numFmtId="185" fontId="29" fillId="0" borderId="13" xfId="7" applyNumberFormat="1" applyBorder="1">
      <alignment vertical="center"/>
    </xf>
    <xf numFmtId="0" fontId="29" fillId="0" borderId="13" xfId="7" applyBorder="1">
      <alignment vertical="center"/>
    </xf>
    <xf numFmtId="0" fontId="29" fillId="0" borderId="14" xfId="7" applyBorder="1">
      <alignment vertical="center"/>
    </xf>
    <xf numFmtId="0" fontId="29" fillId="0" borderId="15" xfId="7" applyBorder="1">
      <alignment vertical="center"/>
    </xf>
    <xf numFmtId="0" fontId="29" fillId="0" borderId="17" xfId="7" applyBorder="1">
      <alignment vertical="center"/>
    </xf>
    <xf numFmtId="10" fontId="36" fillId="0" borderId="98" xfId="2" applyNumberFormat="1" applyFont="1" applyBorder="1" applyAlignment="1" applyProtection="1">
      <alignment vertical="center" shrinkToFit="1"/>
      <protection locked="0"/>
    </xf>
    <xf numFmtId="10" fontId="36" fillId="0" borderId="100" xfId="2" applyNumberFormat="1" applyFont="1" applyBorder="1" applyAlignment="1" applyProtection="1">
      <alignment vertical="center" shrinkToFit="1"/>
      <protection locked="0"/>
    </xf>
    <xf numFmtId="10" fontId="36" fillId="0" borderId="102" xfId="2" applyNumberFormat="1" applyFont="1" applyBorder="1" applyAlignment="1" applyProtection="1">
      <alignment vertical="center" shrinkToFit="1"/>
      <protection locked="0"/>
    </xf>
    <xf numFmtId="10" fontId="36" fillId="0" borderId="99" xfId="4" applyNumberFormat="1" applyFont="1" applyBorder="1" applyAlignment="1" applyProtection="1">
      <alignment vertical="center" shrinkToFit="1"/>
      <protection locked="0"/>
    </xf>
    <xf numFmtId="10" fontId="36" fillId="0" borderId="101" xfId="4" applyNumberFormat="1" applyFont="1" applyBorder="1" applyAlignment="1" applyProtection="1">
      <alignment vertical="center" shrinkToFit="1"/>
      <protection locked="0"/>
    </xf>
    <xf numFmtId="10" fontId="36" fillId="0" borderId="103" xfId="4" applyNumberFormat="1" applyFont="1" applyBorder="1" applyAlignment="1" applyProtection="1">
      <alignment vertical="center" shrinkToFit="1"/>
      <protection locked="0"/>
    </xf>
    <xf numFmtId="38" fontId="37" fillId="0" borderId="45" xfId="3" applyFont="1" applyBorder="1" applyAlignment="1"/>
    <xf numFmtId="180" fontId="91" fillId="0" borderId="0" xfId="9" applyNumberFormat="1" applyFont="1" applyAlignment="1">
      <alignment horizontal="left" vertical="center" shrinkToFit="1"/>
    </xf>
    <xf numFmtId="9" fontId="42" fillId="0" borderId="54" xfId="21" applyFont="1" applyBorder="1" applyAlignment="1" applyProtection="1">
      <alignment vertical="center" shrinkToFit="1"/>
    </xf>
    <xf numFmtId="177" fontId="42" fillId="0" borderId="54" xfId="21" applyNumberFormat="1" applyFont="1" applyBorder="1" applyAlignment="1" applyProtection="1">
      <alignment vertical="center" shrinkToFit="1"/>
    </xf>
    <xf numFmtId="177" fontId="42" fillId="17" borderId="54" xfId="21" applyNumberFormat="1" applyFont="1" applyFill="1" applyBorder="1" applyAlignment="1" applyProtection="1">
      <alignment vertical="center" shrinkToFit="1"/>
    </xf>
    <xf numFmtId="177" fontId="42" fillId="0" borderId="54" xfId="21" applyNumberFormat="1" applyFont="1" applyFill="1" applyBorder="1" applyAlignment="1" applyProtection="1">
      <alignment vertical="center" shrinkToFit="1"/>
    </xf>
    <xf numFmtId="177" fontId="42" fillId="10" borderId="54" xfId="21" applyNumberFormat="1" applyFont="1" applyFill="1" applyBorder="1" applyAlignment="1" applyProtection="1">
      <alignment vertical="center" shrinkToFit="1"/>
    </xf>
    <xf numFmtId="177" fontId="42" fillId="10" borderId="143" xfId="21" applyNumberFormat="1" applyFont="1" applyFill="1" applyBorder="1" applyAlignment="1" applyProtection="1">
      <alignment vertical="center" shrinkToFit="1"/>
    </xf>
    <xf numFmtId="177" fontId="42" fillId="9" borderId="54" xfId="21" applyNumberFormat="1" applyFont="1" applyFill="1" applyBorder="1" applyAlignment="1" applyProtection="1">
      <alignment vertical="center" shrinkToFit="1"/>
    </xf>
    <xf numFmtId="177" fontId="42" fillId="17" borderId="54" xfId="21" quotePrefix="1" applyNumberFormat="1" applyFont="1" applyFill="1" applyBorder="1" applyAlignment="1" applyProtection="1">
      <alignment shrinkToFit="1"/>
    </xf>
    <xf numFmtId="177" fontId="42" fillId="11" borderId="13" xfId="21" applyNumberFormat="1" applyFont="1" applyFill="1" applyBorder="1" applyAlignment="1" applyProtection="1">
      <alignment vertical="center" shrinkToFit="1"/>
    </xf>
    <xf numFmtId="177" fontId="42" fillId="17" borderId="144" xfId="21" applyNumberFormat="1" applyFont="1" applyFill="1" applyBorder="1" applyAlignment="1" applyProtection="1">
      <alignment vertical="center" shrinkToFit="1"/>
    </xf>
    <xf numFmtId="38" fontId="42" fillId="0" borderId="17" xfId="3" applyFont="1" applyBorder="1" applyAlignment="1" applyProtection="1">
      <alignment vertical="center" shrinkToFit="1"/>
    </xf>
    <xf numFmtId="177" fontId="42" fillId="0" borderId="13" xfId="21" applyNumberFormat="1" applyFont="1" applyBorder="1" applyAlignment="1">
      <alignment vertical="center" shrinkToFit="1"/>
    </xf>
    <xf numFmtId="177" fontId="53" fillId="9" borderId="49" xfId="21" applyNumberFormat="1" applyFont="1" applyFill="1" applyBorder="1" applyAlignment="1" applyProtection="1">
      <alignment vertical="center" shrinkToFit="1"/>
    </xf>
    <xf numFmtId="177" fontId="42" fillId="0" borderId="51" xfId="21" applyNumberFormat="1" applyFont="1" applyBorder="1" applyAlignment="1" applyProtection="1">
      <alignment vertical="center" shrinkToFit="1"/>
    </xf>
    <xf numFmtId="177" fontId="42" fillId="0" borderId="13" xfId="21" applyNumberFormat="1" applyFont="1" applyBorder="1" applyAlignment="1" applyProtection="1">
      <alignment vertical="center" shrinkToFit="1"/>
    </xf>
    <xf numFmtId="177" fontId="42" fillId="10" borderId="13" xfId="21" applyNumberFormat="1" applyFont="1" applyFill="1" applyBorder="1" applyAlignment="1" applyProtection="1">
      <alignment vertical="center" shrinkToFit="1"/>
    </xf>
    <xf numFmtId="177" fontId="42" fillId="9" borderId="13" xfId="21" applyNumberFormat="1" applyFont="1" applyFill="1" applyBorder="1" applyAlignment="1" applyProtection="1">
      <alignment vertical="center" shrinkToFit="1"/>
    </xf>
    <xf numFmtId="177" fontId="42" fillId="0" borderId="13" xfId="21" applyNumberFormat="1" applyFont="1" applyFill="1" applyBorder="1" applyAlignment="1" applyProtection="1">
      <alignment vertical="center" shrinkToFit="1"/>
    </xf>
    <xf numFmtId="177" fontId="42" fillId="10" borderId="30" xfId="21" applyNumberFormat="1" applyFont="1" applyFill="1" applyBorder="1" applyAlignment="1" applyProtection="1">
      <alignment vertical="center" shrinkToFit="1"/>
    </xf>
    <xf numFmtId="177" fontId="42" fillId="10" borderId="36" xfId="21" applyNumberFormat="1" applyFont="1" applyFill="1" applyBorder="1" applyAlignment="1" applyProtection="1">
      <alignment vertical="center" shrinkToFit="1"/>
    </xf>
    <xf numFmtId="177" fontId="42" fillId="0" borderId="12" xfId="21" applyNumberFormat="1" applyFont="1" applyBorder="1" applyAlignment="1" applyProtection="1">
      <alignment vertical="center" shrinkToFit="1"/>
    </xf>
    <xf numFmtId="177" fontId="42" fillId="17" borderId="12" xfId="21" applyNumberFormat="1" applyFont="1" applyFill="1" applyBorder="1" applyAlignment="1" applyProtection="1">
      <alignment vertical="center" shrinkToFit="1"/>
    </xf>
    <xf numFmtId="177" fontId="42" fillId="9" borderId="12" xfId="21" applyNumberFormat="1" applyFont="1" applyFill="1" applyBorder="1" applyAlignment="1" applyProtection="1">
      <alignment vertical="center" shrinkToFit="1"/>
    </xf>
    <xf numFmtId="177" fontId="42" fillId="0" borderId="12" xfId="21" applyNumberFormat="1" applyFont="1" applyFill="1" applyBorder="1" applyAlignment="1" applyProtection="1">
      <alignment vertical="center" shrinkToFit="1"/>
    </xf>
    <xf numFmtId="177" fontId="42" fillId="10" borderId="12" xfId="21" applyNumberFormat="1" applyFont="1" applyFill="1" applyBorder="1" applyAlignment="1" applyProtection="1">
      <alignment vertical="center" shrinkToFit="1"/>
    </xf>
    <xf numFmtId="177" fontId="42" fillId="17" borderId="12" xfId="21" quotePrefix="1" applyNumberFormat="1" applyFont="1" applyFill="1" applyBorder="1" applyAlignment="1" applyProtection="1">
      <alignment shrinkToFit="1"/>
    </xf>
    <xf numFmtId="177" fontId="42" fillId="11" borderId="12" xfId="21" applyNumberFormat="1" applyFont="1" applyFill="1" applyBorder="1" applyAlignment="1" applyProtection="1">
      <alignment vertical="center" shrinkToFit="1"/>
    </xf>
    <xf numFmtId="177" fontId="42" fillId="17" borderId="41" xfId="21" applyNumberFormat="1" applyFont="1" applyFill="1" applyBorder="1" applyAlignment="1" applyProtection="1">
      <alignment vertical="center" shrinkToFit="1"/>
    </xf>
    <xf numFmtId="0" fontId="98" fillId="0" borderId="0" xfId="19" applyFont="1" applyAlignment="1">
      <alignment shrinkToFit="1"/>
    </xf>
    <xf numFmtId="10" fontId="98" fillId="0" borderId="0" xfId="19" applyNumberFormat="1" applyFont="1" applyAlignment="1">
      <alignment shrinkToFit="1"/>
    </xf>
    <xf numFmtId="195" fontId="98" fillId="0" borderId="0" xfId="19" applyNumberFormat="1" applyFont="1" applyAlignment="1">
      <alignment shrinkToFit="1"/>
    </xf>
    <xf numFmtId="197" fontId="98" fillId="0" borderId="0" xfId="19" applyNumberFormat="1" applyFont="1" applyAlignment="1">
      <alignment shrinkToFit="1"/>
    </xf>
    <xf numFmtId="38" fontId="42" fillId="0" borderId="0" xfId="3" applyFont="1" applyAlignment="1">
      <alignment vertical="center"/>
    </xf>
    <xf numFmtId="38" fontId="42" fillId="0" borderId="15" xfId="3" applyFont="1" applyBorder="1" applyAlignment="1" applyProtection="1">
      <alignment vertical="center" shrinkToFit="1"/>
    </xf>
    <xf numFmtId="38" fontId="42" fillId="0" borderId="31" xfId="3" applyFont="1" applyBorder="1" applyAlignment="1" applyProtection="1">
      <alignment vertical="center" shrinkToFit="1"/>
      <protection locked="0"/>
    </xf>
    <xf numFmtId="38" fontId="42" fillId="0" borderId="16" xfId="3" applyFont="1" applyBorder="1" applyAlignment="1" applyProtection="1">
      <alignment vertical="center" shrinkToFit="1"/>
      <protection locked="0"/>
    </xf>
    <xf numFmtId="38" fontId="36" fillId="0" borderId="260" xfId="5" applyFont="1" applyBorder="1" applyAlignment="1">
      <alignment vertical="center" shrinkToFit="1"/>
    </xf>
    <xf numFmtId="38" fontId="36" fillId="0" borderId="11" xfId="5" applyFont="1" applyBorder="1" applyAlignment="1">
      <alignment vertical="center" shrinkToFit="1"/>
    </xf>
    <xf numFmtId="38" fontId="42" fillId="0" borderId="14" xfId="3" applyFont="1" applyBorder="1" applyAlignment="1" applyProtection="1">
      <alignment vertical="center" shrinkToFit="1"/>
      <protection locked="0"/>
    </xf>
    <xf numFmtId="38" fontId="42" fillId="0" borderId="14" xfId="3" applyFont="1" applyBorder="1" applyAlignment="1" applyProtection="1">
      <alignment vertical="center" shrinkToFit="1"/>
    </xf>
    <xf numFmtId="180" fontId="41" fillId="0" borderId="39" xfId="3" applyNumberFormat="1" applyFont="1" applyFill="1" applyBorder="1" applyAlignment="1" applyProtection="1">
      <alignment horizontal="center" shrinkToFit="1"/>
    </xf>
    <xf numFmtId="180" fontId="41" fillId="0" borderId="0" xfId="3" applyNumberFormat="1" applyFont="1" applyFill="1" applyBorder="1" applyAlignment="1" applyProtection="1">
      <alignment horizontal="center" shrinkToFit="1"/>
    </xf>
    <xf numFmtId="38" fontId="41" fillId="0" borderId="0" xfId="3" applyFont="1" applyFill="1" applyBorder="1" applyAlignment="1" applyProtection="1">
      <alignment horizontal="center" shrinkToFit="1"/>
    </xf>
    <xf numFmtId="38" fontId="53" fillId="0" borderId="260" xfId="3" applyFont="1" applyBorder="1" applyAlignment="1">
      <alignment vertical="center" shrinkToFit="1"/>
    </xf>
    <xf numFmtId="38" fontId="53" fillId="0" borderId="11" xfId="3" applyFont="1" applyBorder="1" applyAlignment="1">
      <alignment vertical="center" shrinkToFit="1"/>
    </xf>
    <xf numFmtId="0" fontId="53" fillId="0" borderId="260" xfId="1" applyFont="1" applyBorder="1">
      <alignment vertical="center"/>
    </xf>
    <xf numFmtId="0" fontId="53" fillId="0" borderId="11" xfId="1" applyFont="1" applyBorder="1">
      <alignment vertical="center"/>
    </xf>
    <xf numFmtId="38" fontId="42" fillId="0" borderId="16" xfId="3" applyFont="1" applyBorder="1" applyAlignment="1" applyProtection="1">
      <alignment vertical="center" shrinkToFit="1"/>
    </xf>
    <xf numFmtId="49" fontId="42" fillId="0" borderId="1" xfId="11" applyNumberFormat="1" applyFont="1" applyBorder="1" applyAlignment="1" applyProtection="1">
      <alignment vertical="center" shrinkToFit="1"/>
    </xf>
    <xf numFmtId="38" fontId="42" fillId="18" borderId="11" xfId="11" applyFont="1" applyFill="1" applyBorder="1" applyAlignment="1" applyProtection="1">
      <alignment vertical="center" shrinkToFit="1"/>
    </xf>
    <xf numFmtId="177" fontId="42" fillId="0" borderId="0" xfId="21" applyNumberFormat="1" applyFont="1" applyFill="1" applyBorder="1" applyAlignment="1" applyProtection="1">
      <alignment vertical="center" shrinkToFit="1"/>
    </xf>
    <xf numFmtId="38" fontId="41" fillId="6" borderId="6" xfId="11" applyFont="1" applyFill="1" applyBorder="1" applyAlignment="1" applyProtection="1">
      <alignment vertical="center" shrinkToFit="1"/>
    </xf>
    <xf numFmtId="0" fontId="13" fillId="6" borderId="7" xfId="11" applyNumberFormat="1" applyFont="1" applyFill="1" applyBorder="1" applyAlignment="1" applyProtection="1">
      <alignment vertical="center" shrinkToFit="1"/>
      <protection locked="0"/>
    </xf>
    <xf numFmtId="0" fontId="13" fillId="6" borderId="47" xfId="11" applyNumberFormat="1" applyFont="1" applyFill="1" applyBorder="1" applyAlignment="1" applyProtection="1">
      <alignment vertical="center" shrinkToFit="1"/>
      <protection locked="0"/>
    </xf>
    <xf numFmtId="0" fontId="42" fillId="0" borderId="0" xfId="0" applyFont="1" applyAlignment="1">
      <alignment horizontal="right" vertical="center" shrinkToFit="1"/>
    </xf>
    <xf numFmtId="0" fontId="45" fillId="0" borderId="0" xfId="15" applyFont="1" applyAlignment="1">
      <alignment horizontal="center" shrinkToFit="1"/>
    </xf>
    <xf numFmtId="38" fontId="29" fillId="0" borderId="0" xfId="7" applyNumberFormat="1" applyProtection="1">
      <alignment vertical="center"/>
      <protection locked="0"/>
    </xf>
    <xf numFmtId="0" fontId="97" fillId="0" borderId="0" xfId="19" applyFont="1" applyAlignment="1">
      <alignment horizontal="center" shrinkToFit="1"/>
    </xf>
    <xf numFmtId="14" fontId="111" fillId="0" borderId="0" xfId="0" applyNumberFormat="1" applyFont="1">
      <alignment vertical="center"/>
    </xf>
    <xf numFmtId="0" fontId="112" fillId="0" borderId="0" xfId="0" applyFont="1">
      <alignment vertical="center"/>
    </xf>
    <xf numFmtId="0" fontId="112" fillId="0" borderId="0" xfId="0" applyFont="1" applyProtection="1">
      <alignment vertical="center"/>
      <protection locked="0"/>
    </xf>
    <xf numFmtId="0" fontId="113" fillId="0" borderId="230" xfId="0" applyFont="1" applyBorder="1">
      <alignment vertical="center"/>
    </xf>
    <xf numFmtId="38" fontId="113" fillId="0" borderId="65" xfId="23" applyFont="1" applyFill="1" applyBorder="1">
      <alignment vertical="center"/>
    </xf>
    <xf numFmtId="38" fontId="112" fillId="0" borderId="204" xfId="23" applyFont="1" applyFill="1" applyBorder="1">
      <alignment vertical="center"/>
    </xf>
    <xf numFmtId="38" fontId="112" fillId="0" borderId="263" xfId="23" applyFont="1" applyFill="1" applyBorder="1">
      <alignment vertical="center"/>
    </xf>
    <xf numFmtId="14" fontId="113" fillId="0" borderId="135" xfId="0" applyNumberFormat="1" applyFont="1" applyBorder="1">
      <alignment vertical="center"/>
    </xf>
    <xf numFmtId="185" fontId="113" fillId="0" borderId="266" xfId="0" applyNumberFormat="1" applyFont="1" applyBorder="1" applyAlignment="1">
      <alignment horizontal="center" vertical="center"/>
    </xf>
    <xf numFmtId="14" fontId="113" fillId="0" borderId="128" xfId="0" applyNumberFormat="1" applyFont="1" applyBorder="1" applyAlignment="1">
      <alignment horizontal="center" vertical="center"/>
    </xf>
    <xf numFmtId="9" fontId="113" fillId="0" borderId="0" xfId="21" applyFont="1" applyFill="1">
      <alignment vertical="center"/>
    </xf>
    <xf numFmtId="0" fontId="112" fillId="0" borderId="231" xfId="0" applyFont="1" applyBorder="1" applyAlignment="1" applyProtection="1">
      <alignment vertical="center" shrinkToFit="1"/>
      <protection locked="0"/>
    </xf>
    <xf numFmtId="38" fontId="112" fillId="0" borderId="21" xfId="23" applyFont="1" applyFill="1" applyBorder="1" applyAlignment="1">
      <alignment vertical="center" shrinkToFit="1"/>
    </xf>
    <xf numFmtId="38" fontId="112" fillId="0" borderId="207" xfId="23" applyFont="1" applyFill="1" applyBorder="1" applyAlignment="1">
      <alignment vertical="center" shrinkToFit="1"/>
    </xf>
    <xf numFmtId="38" fontId="112" fillId="0" borderId="261" xfId="23" applyFont="1" applyFill="1" applyBorder="1" applyAlignment="1">
      <alignment vertical="center" shrinkToFit="1"/>
    </xf>
    <xf numFmtId="0" fontId="113" fillId="0" borderId="136" xfId="0" applyFont="1" applyBorder="1" applyAlignment="1">
      <alignment vertical="center" shrinkToFit="1"/>
    </xf>
    <xf numFmtId="38" fontId="112" fillId="0" borderId="1" xfId="23" applyFont="1" applyFill="1" applyBorder="1" applyAlignment="1">
      <alignment vertical="center" shrinkToFit="1"/>
    </xf>
    <xf numFmtId="38" fontId="112" fillId="0" borderId="4" xfId="23" applyFont="1" applyFill="1" applyBorder="1" applyAlignment="1">
      <alignment vertical="center" shrinkToFit="1"/>
    </xf>
    <xf numFmtId="38" fontId="112" fillId="0" borderId="94" xfId="23" applyFont="1" applyFill="1" applyBorder="1" applyAlignment="1">
      <alignment vertical="center" shrinkToFit="1"/>
    </xf>
    <xf numFmtId="0" fontId="113" fillId="0" borderId="230" xfId="0" applyFont="1" applyBorder="1" applyAlignment="1">
      <alignment vertical="center" shrinkToFit="1"/>
    </xf>
    <xf numFmtId="38" fontId="112" fillId="0" borderId="65" xfId="23" applyFont="1" applyFill="1" applyBorder="1" applyAlignment="1">
      <alignment vertical="center" shrinkToFit="1"/>
    </xf>
    <xf numFmtId="38" fontId="112" fillId="0" borderId="204" xfId="23" applyFont="1" applyFill="1" applyBorder="1" applyAlignment="1">
      <alignment vertical="center" shrinkToFit="1"/>
    </xf>
    <xf numFmtId="38" fontId="112" fillId="0" borderId="263" xfId="23" applyFont="1" applyFill="1" applyBorder="1" applyAlignment="1">
      <alignment vertical="center" shrinkToFit="1"/>
    </xf>
    <xf numFmtId="38" fontId="113" fillId="0" borderId="65" xfId="23" applyFont="1" applyFill="1" applyBorder="1" applyAlignment="1">
      <alignment vertical="center" shrinkToFit="1"/>
    </xf>
    <xf numFmtId="38" fontId="113" fillId="0" borderId="1" xfId="23" applyFont="1" applyFill="1" applyBorder="1" applyAlignment="1">
      <alignment vertical="center" shrinkToFit="1"/>
    </xf>
    <xf numFmtId="38" fontId="112" fillId="0" borderId="4" xfId="23" applyFont="1" applyBorder="1" applyAlignment="1">
      <alignment vertical="center" shrinkToFit="1"/>
    </xf>
    <xf numFmtId="38" fontId="112" fillId="0" borderId="94" xfId="23" applyFont="1" applyBorder="1" applyAlignment="1">
      <alignment vertical="center" shrinkToFit="1"/>
    </xf>
    <xf numFmtId="38" fontId="112" fillId="0" borderId="204" xfId="23" applyFont="1" applyBorder="1" applyAlignment="1">
      <alignment vertical="center" shrinkToFit="1"/>
    </xf>
    <xf numFmtId="38" fontId="112" fillId="0" borderId="263" xfId="23" applyFont="1" applyBorder="1" applyAlignment="1">
      <alignment vertical="center" shrinkToFit="1"/>
    </xf>
    <xf numFmtId="38" fontId="112" fillId="0" borderId="1" xfId="23" applyFont="1" applyBorder="1" applyAlignment="1">
      <alignment vertical="center" shrinkToFit="1"/>
    </xf>
    <xf numFmtId="38" fontId="112" fillId="0" borderId="65" xfId="23" applyFont="1" applyBorder="1" applyAlignment="1">
      <alignment vertical="center" shrinkToFit="1"/>
    </xf>
    <xf numFmtId="38" fontId="112" fillId="0" borderId="21" xfId="23" applyFont="1" applyBorder="1" applyAlignment="1">
      <alignment vertical="center" shrinkToFit="1"/>
    </xf>
    <xf numFmtId="38" fontId="112" fillId="0" borderId="261" xfId="23" applyFont="1" applyBorder="1" applyAlignment="1">
      <alignment vertical="center" shrinkToFit="1"/>
    </xf>
    <xf numFmtId="0" fontId="113" fillId="0" borderId="264" xfId="0" applyFont="1" applyBorder="1" applyAlignment="1">
      <alignment vertical="center" shrinkToFit="1"/>
    </xf>
    <xf numFmtId="38" fontId="112" fillId="0" borderId="26" xfId="23" applyFont="1" applyBorder="1" applyAlignment="1">
      <alignment vertical="center" shrinkToFit="1"/>
    </xf>
    <xf numFmtId="38" fontId="112" fillId="0" borderId="214" xfId="23" applyFont="1" applyBorder="1" applyAlignment="1">
      <alignment vertical="center" shrinkToFit="1"/>
    </xf>
    <xf numFmtId="38" fontId="112" fillId="0" borderId="265" xfId="23" applyFont="1" applyBorder="1" applyAlignment="1">
      <alignment vertical="center" shrinkToFit="1"/>
    </xf>
    <xf numFmtId="0" fontId="113" fillId="0" borderId="267" xfId="0" applyFont="1" applyBorder="1" applyAlignment="1">
      <alignment vertical="center" shrinkToFit="1"/>
    </xf>
    <xf numFmtId="38" fontId="112" fillId="0" borderId="268" xfId="23" applyFont="1" applyBorder="1" applyAlignment="1">
      <alignment vertical="center" shrinkToFit="1"/>
    </xf>
    <xf numFmtId="38" fontId="112" fillId="0" borderId="269" xfId="23" applyFont="1" applyBorder="1" applyAlignment="1">
      <alignment vertical="center" shrinkToFit="1"/>
    </xf>
    <xf numFmtId="38" fontId="112" fillId="0" borderId="270" xfId="23" applyFont="1" applyBorder="1" applyAlignment="1">
      <alignment vertical="center" shrinkToFit="1"/>
    </xf>
    <xf numFmtId="0" fontId="112" fillId="0" borderId="0" xfId="0" applyFont="1" applyAlignment="1">
      <alignment vertical="center" shrinkToFit="1"/>
    </xf>
    <xf numFmtId="38" fontId="112" fillId="0" borderId="0" xfId="0" applyNumberFormat="1" applyFont="1" applyAlignment="1">
      <alignment vertical="center" shrinkToFit="1"/>
    </xf>
    <xf numFmtId="0" fontId="113" fillId="0" borderId="0" xfId="0" applyFont="1" applyAlignment="1">
      <alignment vertical="center" shrinkToFit="1"/>
    </xf>
    <xf numFmtId="185" fontId="113" fillId="0" borderId="266" xfId="0" applyNumberFormat="1" applyFont="1" applyBorder="1" applyAlignment="1">
      <alignment horizontal="center" vertical="center" shrinkToFit="1"/>
    </xf>
    <xf numFmtId="14" fontId="113" fillId="0" borderId="128" xfId="0" applyNumberFormat="1" applyFont="1" applyBorder="1" applyAlignment="1">
      <alignment horizontal="center" vertical="center" shrinkToFit="1"/>
    </xf>
    <xf numFmtId="38" fontId="113" fillId="0" borderId="21" xfId="23" applyFont="1" applyFill="1" applyBorder="1" applyAlignment="1">
      <alignment vertical="center" shrinkToFit="1"/>
    </xf>
    <xf numFmtId="0" fontId="112" fillId="0" borderId="21" xfId="0" applyFont="1" applyBorder="1" applyAlignment="1">
      <alignment vertical="center" shrinkToFit="1"/>
    </xf>
    <xf numFmtId="38" fontId="112" fillId="0" borderId="0" xfId="23" applyFont="1" applyBorder="1" applyAlignment="1">
      <alignment vertical="center" shrinkToFit="1"/>
    </xf>
    <xf numFmtId="0" fontId="113" fillId="0" borderId="1" xfId="0" applyFont="1" applyBorder="1" applyAlignment="1">
      <alignment vertical="center" shrinkToFit="1"/>
    </xf>
    <xf numFmtId="177" fontId="112" fillId="0" borderId="1" xfId="21" applyNumberFormat="1" applyFont="1" applyBorder="1" applyAlignment="1">
      <alignment vertical="center" shrinkToFit="1"/>
    </xf>
    <xf numFmtId="9" fontId="113" fillId="0" borderId="24" xfId="0" applyNumberFormat="1" applyFont="1" applyBorder="1">
      <alignment vertical="center"/>
    </xf>
    <xf numFmtId="0" fontId="112" fillId="0" borderId="5" xfId="0" applyFont="1" applyBorder="1">
      <alignment vertical="center"/>
    </xf>
    <xf numFmtId="0" fontId="113" fillId="0" borderId="24" xfId="0" applyFont="1" applyBorder="1">
      <alignment vertical="center"/>
    </xf>
    <xf numFmtId="2" fontId="112" fillId="0" borderId="1" xfId="0" applyNumberFormat="1" applyFont="1" applyBorder="1" applyAlignment="1">
      <alignment vertical="center" shrinkToFit="1"/>
    </xf>
    <xf numFmtId="177" fontId="112" fillId="9" borderId="1" xfId="21" applyNumberFormat="1" applyFont="1" applyFill="1" applyBorder="1" applyAlignment="1">
      <alignment vertical="center" shrinkToFit="1"/>
    </xf>
    <xf numFmtId="0" fontId="112" fillId="9" borderId="1" xfId="0" applyFont="1" applyFill="1" applyBorder="1" applyAlignment="1">
      <alignment vertical="center" shrinkToFit="1"/>
    </xf>
    <xf numFmtId="0" fontId="113" fillId="0" borderId="0" xfId="0" applyFont="1">
      <alignment vertical="center"/>
    </xf>
    <xf numFmtId="0" fontId="112" fillId="0" borderId="231" xfId="0" applyFont="1" applyBorder="1" applyAlignment="1">
      <alignment vertical="center" shrinkToFit="1"/>
    </xf>
    <xf numFmtId="0" fontId="112" fillId="0" borderId="231" xfId="0" applyFont="1" applyBorder="1">
      <alignment vertical="center"/>
    </xf>
    <xf numFmtId="0" fontId="112" fillId="0" borderId="232" xfId="0" applyFont="1" applyBorder="1">
      <alignment vertical="center"/>
    </xf>
    <xf numFmtId="0" fontId="113" fillId="0" borderId="231" xfId="0" applyFont="1" applyBorder="1">
      <alignment vertical="center"/>
    </xf>
    <xf numFmtId="0" fontId="112" fillId="0" borderId="232" xfId="0" applyFont="1" applyBorder="1" applyAlignment="1" applyProtection="1">
      <alignment vertical="center" shrinkToFit="1"/>
      <protection locked="0"/>
    </xf>
    <xf numFmtId="0" fontId="113" fillId="0" borderId="231" xfId="0" applyFont="1" applyBorder="1" applyAlignment="1">
      <alignment vertical="center" shrinkToFit="1"/>
    </xf>
    <xf numFmtId="38" fontId="112" fillId="0" borderId="71" xfId="23" applyFont="1" applyFill="1" applyBorder="1" applyAlignment="1">
      <alignment vertical="center" shrinkToFit="1"/>
    </xf>
    <xf numFmtId="38" fontId="112" fillId="0" borderId="262" xfId="23" applyFont="1" applyFill="1" applyBorder="1" applyAlignment="1">
      <alignment vertical="center" shrinkToFit="1"/>
    </xf>
    <xf numFmtId="0" fontId="112" fillId="0" borderId="71" xfId="0" applyFont="1" applyBorder="1" applyAlignment="1">
      <alignment vertical="center" shrinkToFit="1"/>
    </xf>
    <xf numFmtId="38" fontId="112" fillId="0" borderId="262" xfId="23" applyFont="1" applyBorder="1" applyAlignment="1">
      <alignment vertical="center" shrinkToFit="1"/>
    </xf>
    <xf numFmtId="177" fontId="42" fillId="10" borderId="12" xfId="21" applyNumberFormat="1" applyFont="1" applyFill="1" applyBorder="1" applyAlignment="1">
      <alignment vertical="center" shrinkToFit="1"/>
    </xf>
    <xf numFmtId="177" fontId="42" fillId="10" borderId="80" xfId="21" applyNumberFormat="1" applyFont="1" applyFill="1" applyBorder="1" applyAlignment="1">
      <alignment vertical="center" shrinkToFit="1"/>
    </xf>
    <xf numFmtId="177" fontId="42" fillId="10" borderId="31" xfId="21" applyNumberFormat="1" applyFont="1" applyFill="1" applyBorder="1" applyAlignment="1">
      <alignment vertical="center" shrinkToFit="1"/>
    </xf>
    <xf numFmtId="0" fontId="115" fillId="18" borderId="0" xfId="0" applyFont="1" applyFill="1">
      <alignment vertical="center"/>
    </xf>
    <xf numFmtId="0" fontId="112" fillId="18" borderId="0" xfId="0" applyFont="1" applyFill="1">
      <alignment vertical="center"/>
    </xf>
    <xf numFmtId="0" fontId="112" fillId="19" borderId="0" xfId="0" applyFont="1" applyFill="1">
      <alignment vertical="center"/>
    </xf>
    <xf numFmtId="0" fontId="105" fillId="0" borderId="0" xfId="22">
      <alignment vertical="center"/>
    </xf>
    <xf numFmtId="0" fontId="30" fillId="3" borderId="0" xfId="1" applyFont="1" applyFill="1">
      <alignment vertical="center"/>
    </xf>
    <xf numFmtId="38" fontId="42" fillId="0" borderId="1" xfId="10" applyFont="1" applyBorder="1" applyAlignment="1" applyProtection="1">
      <alignment vertical="center" shrinkToFit="1"/>
      <protection locked="0"/>
    </xf>
    <xf numFmtId="0" fontId="116" fillId="6" borderId="1" xfId="0" applyFont="1" applyFill="1" applyBorder="1" applyAlignment="1">
      <alignment vertical="center" shrinkToFit="1"/>
    </xf>
    <xf numFmtId="185" fontId="116" fillId="6" borderId="1" xfId="0" applyNumberFormat="1" applyFont="1" applyFill="1" applyBorder="1" applyAlignment="1">
      <alignment horizontal="center" vertical="center" shrinkToFit="1"/>
    </xf>
    <xf numFmtId="0" fontId="116" fillId="6" borderId="24" xfId="0" applyFont="1" applyFill="1" applyBorder="1" applyAlignment="1">
      <alignment horizontal="centerContinuous" vertical="center" shrinkToFit="1"/>
    </xf>
    <xf numFmtId="0" fontId="116" fillId="6" borderId="5" xfId="0" applyFont="1" applyFill="1" applyBorder="1" applyAlignment="1">
      <alignment horizontal="centerContinuous" vertical="center"/>
    </xf>
    <xf numFmtId="0" fontId="116" fillId="6" borderId="73" xfId="0" applyFont="1" applyFill="1" applyBorder="1" applyAlignment="1">
      <alignment horizontal="center" vertical="center" shrinkToFit="1"/>
    </xf>
    <xf numFmtId="38" fontId="112" fillId="0" borderId="0" xfId="23" applyFont="1" applyAlignment="1">
      <alignment vertical="center" shrinkToFit="1"/>
    </xf>
    <xf numFmtId="38" fontId="112" fillId="0" borderId="0" xfId="23" applyFont="1">
      <alignment vertical="center"/>
    </xf>
    <xf numFmtId="38" fontId="114" fillId="0" borderId="0" xfId="23" applyFont="1">
      <alignment vertical="center"/>
    </xf>
    <xf numFmtId="38" fontId="113" fillId="0" borderId="127" xfId="23" applyFont="1" applyBorder="1" applyAlignment="1">
      <alignment horizontal="center" vertical="center"/>
    </xf>
    <xf numFmtId="38" fontId="113" fillId="0" borderId="127" xfId="23" applyFont="1" applyBorder="1" applyAlignment="1">
      <alignment horizontal="center" vertical="center" shrinkToFit="1"/>
    </xf>
    <xf numFmtId="38" fontId="116" fillId="6" borderId="1" xfId="23" applyFont="1" applyFill="1" applyBorder="1" applyAlignment="1">
      <alignment horizontal="center" vertical="center" shrinkToFit="1"/>
    </xf>
    <xf numFmtId="38" fontId="112" fillId="9" borderId="1" xfId="23" applyFont="1" applyFill="1" applyBorder="1" applyAlignment="1">
      <alignment vertical="center" shrinkToFit="1"/>
    </xf>
    <xf numFmtId="16" fontId="0" fillId="0" borderId="0" xfId="0" applyNumberFormat="1">
      <alignment vertical="center"/>
    </xf>
    <xf numFmtId="38" fontId="42" fillId="0" borderId="80" xfId="3" applyFont="1" applyBorder="1" applyAlignment="1" applyProtection="1">
      <alignment vertical="center" shrinkToFit="1"/>
    </xf>
    <xf numFmtId="38" fontId="112" fillId="0" borderId="21" xfId="23" applyFont="1" applyFill="1" applyBorder="1" applyAlignment="1" applyProtection="1">
      <alignment vertical="center" shrinkToFit="1"/>
      <protection locked="0"/>
    </xf>
    <xf numFmtId="38" fontId="112" fillId="0" borderId="207" xfId="23" applyFont="1" applyFill="1" applyBorder="1" applyAlignment="1" applyProtection="1">
      <alignment vertical="center" shrinkToFit="1"/>
      <protection locked="0"/>
    </xf>
    <xf numFmtId="38" fontId="112" fillId="0" borderId="71" xfId="23" applyFont="1" applyFill="1" applyBorder="1" applyAlignment="1" applyProtection="1">
      <alignment vertical="center" shrinkToFit="1"/>
      <protection locked="0"/>
    </xf>
    <xf numFmtId="38" fontId="112" fillId="0" borderId="209" xfId="23" applyFont="1" applyFill="1" applyBorder="1" applyAlignment="1" applyProtection="1">
      <alignment vertical="center" shrinkToFit="1"/>
      <protection locked="0"/>
    </xf>
    <xf numFmtId="38" fontId="113" fillId="0" borderId="21" xfId="23" applyFont="1" applyFill="1" applyBorder="1" applyAlignment="1" applyProtection="1">
      <alignment vertical="center" shrinkToFit="1"/>
      <protection locked="0"/>
    </xf>
    <xf numFmtId="38" fontId="112" fillId="0" borderId="207" xfId="23" applyFont="1" applyBorder="1" applyAlignment="1" applyProtection="1">
      <alignment vertical="center" shrinkToFit="1"/>
      <protection locked="0"/>
    </xf>
    <xf numFmtId="38" fontId="112" fillId="0" borderId="21" xfId="23" applyFont="1" applyBorder="1" applyAlignment="1" applyProtection="1">
      <alignment vertical="center" shrinkToFit="1"/>
      <protection locked="0"/>
    </xf>
    <xf numFmtId="0" fontId="112" fillId="0" borderId="21" xfId="0" applyFont="1" applyBorder="1" applyAlignment="1" applyProtection="1">
      <alignment vertical="center" shrinkToFit="1"/>
      <protection locked="0"/>
    </xf>
    <xf numFmtId="0" fontId="112" fillId="0" borderId="71" xfId="0" applyFont="1" applyBorder="1" applyAlignment="1" applyProtection="1">
      <alignment vertical="center" shrinkToFit="1"/>
      <protection locked="0"/>
    </xf>
    <xf numFmtId="38" fontId="112" fillId="0" borderId="209" xfId="23" applyFont="1" applyBorder="1" applyAlignment="1" applyProtection="1">
      <alignment vertical="center" shrinkToFit="1"/>
      <protection locked="0"/>
    </xf>
    <xf numFmtId="0" fontId="19" fillId="4" borderId="0" xfId="1" applyFont="1" applyFill="1" applyAlignment="1">
      <alignment horizontal="center" vertical="center"/>
    </xf>
    <xf numFmtId="38" fontId="37" fillId="5" borderId="2" xfId="3" applyFont="1" applyFill="1" applyBorder="1" applyAlignment="1">
      <alignment horizontal="center" shrinkToFit="1"/>
    </xf>
    <xf numFmtId="38" fontId="42" fillId="0" borderId="0" xfId="11" applyFont="1" applyFill="1" applyBorder="1" applyAlignment="1" applyProtection="1">
      <alignment horizontal="center" vertical="center" shrinkToFit="1"/>
    </xf>
    <xf numFmtId="38" fontId="42" fillId="19" borderId="11" xfId="11" applyFont="1" applyFill="1" applyBorder="1" applyAlignment="1" applyProtection="1">
      <alignment horizontal="center" vertical="center" shrinkToFit="1"/>
    </xf>
    <xf numFmtId="38" fontId="42" fillId="19" borderId="0" xfId="11" applyFont="1" applyFill="1" applyBorder="1" applyAlignment="1" applyProtection="1">
      <alignment horizontal="center" vertical="center" shrinkToFit="1"/>
    </xf>
    <xf numFmtId="38" fontId="42" fillId="19" borderId="6" xfId="11" applyFont="1" applyFill="1" applyBorder="1" applyAlignment="1" applyProtection="1">
      <alignment horizontal="center" vertical="center" shrinkToFit="1"/>
    </xf>
    <xf numFmtId="38" fontId="42" fillId="19" borderId="7" xfId="11" applyFont="1" applyFill="1" applyBorder="1" applyAlignment="1" applyProtection="1">
      <alignment horizontal="center" vertical="center" shrinkToFit="1"/>
    </xf>
    <xf numFmtId="38" fontId="42" fillId="19" borderId="47" xfId="11" applyFont="1" applyFill="1" applyBorder="1" applyAlignment="1" applyProtection="1">
      <alignment horizontal="center" vertical="center" shrinkToFit="1"/>
    </xf>
    <xf numFmtId="38" fontId="42" fillId="19" borderId="3" xfId="11" applyFont="1" applyFill="1" applyBorder="1" applyAlignment="1" applyProtection="1">
      <alignment horizontal="center" vertical="center" shrinkToFit="1"/>
    </xf>
    <xf numFmtId="38" fontId="42" fillId="0" borderId="0" xfId="3" applyFont="1">
      <alignment vertical="center"/>
    </xf>
    <xf numFmtId="38" fontId="41" fillId="6" borderId="24" xfId="3" applyFont="1" applyFill="1" applyBorder="1" applyAlignment="1">
      <alignment horizontal="center" vertical="center" shrinkToFit="1"/>
    </xf>
    <xf numFmtId="38" fontId="41" fillId="6" borderId="5" xfId="3" applyFont="1" applyFill="1" applyBorder="1" applyAlignment="1">
      <alignment horizontal="center" vertical="center" shrinkToFit="1"/>
    </xf>
    <xf numFmtId="38" fontId="37" fillId="0" borderId="2" xfId="3" applyFont="1" applyBorder="1" applyAlignment="1">
      <alignment horizontal="center" shrinkToFit="1"/>
    </xf>
    <xf numFmtId="38" fontId="41" fillId="0" borderId="0" xfId="3" applyFont="1" applyFill="1" applyBorder="1" applyAlignment="1" applyProtection="1">
      <alignment horizontal="center" vertical="center" shrinkToFit="1"/>
    </xf>
    <xf numFmtId="38" fontId="41" fillId="0" borderId="0" xfId="3" applyFont="1" applyFill="1" applyBorder="1" applyAlignment="1">
      <alignment horizontal="center" vertical="center" shrinkToFit="1"/>
    </xf>
    <xf numFmtId="188" fontId="75" fillId="6" borderId="0" xfId="1" applyNumberFormat="1" applyFont="1" applyFill="1" applyAlignment="1">
      <alignment horizontal="center" vertical="center"/>
    </xf>
    <xf numFmtId="38" fontId="42" fillId="19" borderId="6" xfId="11" applyFont="1" applyFill="1" applyBorder="1" applyAlignment="1">
      <alignment horizontal="center" vertical="center" shrinkToFit="1"/>
    </xf>
    <xf numFmtId="38" fontId="42" fillId="19" borderId="7" xfId="11" applyFont="1" applyFill="1" applyBorder="1" applyAlignment="1">
      <alignment horizontal="center" vertical="center" shrinkToFit="1"/>
    </xf>
    <xf numFmtId="38" fontId="42" fillId="0" borderId="0" xfId="11" applyFont="1" applyFill="1" applyBorder="1" applyAlignment="1">
      <alignment horizontal="center" vertical="center" shrinkToFit="1"/>
    </xf>
    <xf numFmtId="38" fontId="42" fillId="19" borderId="11" xfId="11" applyFont="1" applyFill="1" applyBorder="1" applyAlignment="1">
      <alignment horizontal="center" vertical="center" shrinkToFit="1"/>
    </xf>
    <xf numFmtId="38" fontId="42" fillId="19" borderId="0" xfId="11" applyFont="1" applyFill="1" applyBorder="1" applyAlignment="1">
      <alignment horizontal="center" vertical="center" shrinkToFit="1"/>
    </xf>
    <xf numFmtId="0" fontId="29" fillId="0" borderId="115" xfId="7" applyBorder="1" applyAlignment="1" applyProtection="1">
      <alignment vertical="top" wrapText="1"/>
      <protection locked="0"/>
    </xf>
    <xf numFmtId="0" fontId="29" fillId="0" borderId="117" xfId="7" applyBorder="1" applyAlignment="1" applyProtection="1">
      <alignment vertical="top"/>
      <protection locked="0"/>
    </xf>
    <xf numFmtId="0" fontId="29" fillId="0" borderId="95" xfId="7" applyBorder="1" applyAlignment="1" applyProtection="1">
      <alignment vertical="top"/>
      <protection locked="0"/>
    </xf>
    <xf numFmtId="0" fontId="29" fillId="0" borderId="66" xfId="7" applyBorder="1" applyAlignment="1" applyProtection="1">
      <alignment vertical="top"/>
      <protection locked="0"/>
    </xf>
    <xf numFmtId="0" fontId="29" fillId="0" borderId="148" xfId="7" applyBorder="1" applyAlignment="1" applyProtection="1">
      <alignment vertical="top"/>
      <protection locked="0"/>
    </xf>
    <xf numFmtId="0" fontId="29" fillId="0" borderId="149" xfId="7" applyBorder="1" applyAlignment="1" applyProtection="1">
      <alignment vertical="top"/>
      <protection locked="0"/>
    </xf>
    <xf numFmtId="0" fontId="36" fillId="0" borderId="95" xfId="8" applyFont="1" applyBorder="1" applyAlignment="1" applyProtection="1">
      <alignment vertical="top" wrapText="1"/>
      <protection locked="0"/>
    </xf>
    <xf numFmtId="0" fontId="36" fillId="0" borderId="0" xfId="8" applyFont="1" applyAlignment="1" applyProtection="1">
      <alignment vertical="top"/>
      <protection locked="0"/>
    </xf>
    <xf numFmtId="0" fontId="36" fillId="0" borderId="66" xfId="8" applyFont="1" applyBorder="1" applyAlignment="1" applyProtection="1">
      <alignment vertical="top"/>
      <protection locked="0"/>
    </xf>
    <xf numFmtId="0" fontId="36" fillId="0" borderId="95" xfId="8" applyFont="1" applyBorder="1" applyAlignment="1" applyProtection="1">
      <alignment vertical="top"/>
      <protection locked="0"/>
    </xf>
    <xf numFmtId="0" fontId="36" fillId="0" borderId="148" xfId="8" applyFont="1" applyBorder="1" applyAlignment="1" applyProtection="1">
      <alignment vertical="top"/>
      <protection locked="0"/>
    </xf>
    <xf numFmtId="0" fontId="36" fillId="0" borderId="45" xfId="8" applyFont="1" applyBorder="1" applyAlignment="1" applyProtection="1">
      <alignment vertical="top"/>
      <protection locked="0"/>
    </xf>
    <xf numFmtId="0" fontId="36" fillId="0" borderId="149" xfId="8" applyFont="1" applyBorder="1" applyAlignment="1" applyProtection="1">
      <alignment vertical="top"/>
      <protection locked="0"/>
    </xf>
    <xf numFmtId="38" fontId="36" fillId="0" borderId="95" xfId="11" applyFont="1" applyBorder="1" applyAlignment="1" applyProtection="1">
      <alignment vertical="top"/>
      <protection locked="0"/>
    </xf>
    <xf numFmtId="38" fontId="36" fillId="0" borderId="0" xfId="11" applyFont="1" applyAlignment="1" applyProtection="1">
      <alignment vertical="top"/>
      <protection locked="0"/>
    </xf>
    <xf numFmtId="38" fontId="36" fillId="0" borderId="66" xfId="11" applyFont="1" applyBorder="1" applyAlignment="1" applyProtection="1">
      <alignment vertical="top"/>
      <protection locked="0"/>
    </xf>
    <xf numFmtId="38" fontId="36" fillId="0" borderId="148" xfId="11" applyFont="1" applyBorder="1" applyAlignment="1" applyProtection="1">
      <alignment vertical="top"/>
      <protection locked="0"/>
    </xf>
    <xf numFmtId="38" fontId="36" fillId="0" borderId="45" xfId="11" applyFont="1" applyBorder="1" applyAlignment="1" applyProtection="1">
      <alignment vertical="top"/>
      <protection locked="0"/>
    </xf>
    <xf numFmtId="38" fontId="36" fillId="0" borderId="149" xfId="11" applyFont="1" applyBorder="1" applyAlignment="1" applyProtection="1">
      <alignment vertical="top"/>
      <protection locked="0"/>
    </xf>
    <xf numFmtId="0" fontId="27" fillId="0" borderId="0" xfId="8" applyFont="1" applyAlignment="1" applyProtection="1">
      <alignment vertical="top"/>
      <protection locked="0"/>
    </xf>
    <xf numFmtId="0" fontId="27" fillId="0" borderId="66" xfId="8" applyFont="1" applyBorder="1" applyAlignment="1" applyProtection="1">
      <alignment vertical="top"/>
      <protection locked="0"/>
    </xf>
    <xf numFmtId="0" fontId="27" fillId="0" borderId="45" xfId="8" applyFont="1" applyBorder="1" applyAlignment="1" applyProtection="1">
      <alignment vertical="top"/>
      <protection locked="0"/>
    </xf>
    <xf numFmtId="0" fontId="27" fillId="0" borderId="149" xfId="8" applyFont="1" applyBorder="1" applyAlignment="1" applyProtection="1">
      <alignment vertical="top"/>
      <protection locked="0"/>
    </xf>
    <xf numFmtId="193" fontId="39" fillId="4" borderId="115" xfId="1" applyNumberFormat="1" applyFont="1" applyFill="1" applyBorder="1" applyAlignment="1">
      <alignment horizontal="center" vertical="center"/>
    </xf>
    <xf numFmtId="193" fontId="39" fillId="4" borderId="116" xfId="1" applyNumberFormat="1" applyFont="1" applyFill="1" applyBorder="1" applyAlignment="1">
      <alignment horizontal="center" vertical="center"/>
    </xf>
    <xf numFmtId="194" fontId="39" fillId="4" borderId="115" xfId="1" applyNumberFormat="1" applyFont="1" applyFill="1" applyBorder="1" applyAlignment="1">
      <alignment horizontal="center" vertical="center" shrinkToFit="1"/>
    </xf>
    <xf numFmtId="194" fontId="39" fillId="4" borderId="117" xfId="1" applyNumberFormat="1" applyFont="1" applyFill="1" applyBorder="1" applyAlignment="1">
      <alignment horizontal="center" vertical="center" shrinkToFit="1"/>
    </xf>
    <xf numFmtId="193" fontId="39" fillId="6" borderId="115" xfId="1" applyNumberFormat="1" applyFont="1" applyFill="1" applyBorder="1" applyAlignment="1">
      <alignment horizontal="center" vertical="center"/>
    </xf>
    <xf numFmtId="193" fontId="39" fillId="6" borderId="116" xfId="1" applyNumberFormat="1" applyFont="1" applyFill="1" applyBorder="1" applyAlignment="1">
      <alignment horizontal="center" vertical="center"/>
    </xf>
    <xf numFmtId="194" fontId="39" fillId="6" borderId="115" xfId="1" applyNumberFormat="1" applyFont="1" applyFill="1" applyBorder="1" applyAlignment="1">
      <alignment horizontal="center" vertical="center" shrinkToFit="1"/>
    </xf>
    <xf numFmtId="194" fontId="39" fillId="6" borderId="117" xfId="1" applyNumberFormat="1" applyFont="1" applyFill="1" applyBorder="1" applyAlignment="1">
      <alignment horizontal="center" vertical="center" shrinkToFit="1"/>
    </xf>
  </cellXfs>
  <cellStyles count="25">
    <cellStyle name="20% - アクセント 1 2 2 2" xfId="14" xr:uid="{D36B6AE6-F01D-4F69-967C-87A093CC066D}"/>
    <cellStyle name="パーセント" xfId="21" builtinId="5"/>
    <cellStyle name="パーセント 2" xfId="2" xr:uid="{2DE43F62-EE58-42AF-A6D0-FE88C63B50E3}"/>
    <cellStyle name="パーセント 3" xfId="4" xr:uid="{BA3492FE-E2A6-4294-9527-ECEB60BCA6AC}"/>
    <cellStyle name="パーセント 8 2" xfId="12" xr:uid="{0D2B1D98-DF78-4972-AF5E-E7A85E36855F}"/>
    <cellStyle name="パーセント 9" xfId="24" xr:uid="{083A616D-C8AA-4F1C-9028-EDE914F58AD5}"/>
    <cellStyle name="ハイパーリンク" xfId="22" builtinId="8"/>
    <cellStyle name="桁区切り" xfId="23" builtinId="6"/>
    <cellStyle name="桁区切り 2" xfId="3" xr:uid="{15109792-EF3A-4529-8275-10C4F0E35FCA}"/>
    <cellStyle name="桁区切り 2 3" xfId="13" xr:uid="{631BD626-0FE4-4556-B99A-6039D2FDB07A}"/>
    <cellStyle name="桁区切り 3" xfId="5" xr:uid="{5A27B5B6-F38F-4548-860B-385046669774}"/>
    <cellStyle name="桁区切り 3 2" xfId="10" xr:uid="{C24E9704-4E85-4339-94B9-E86D7A724BD1}"/>
    <cellStyle name="桁区切り 7 2" xfId="11" xr:uid="{D04D1D1F-AB43-44DE-AAFB-26F30CA04AF6}"/>
    <cellStyle name="桁区切り 9 3" xfId="16" xr:uid="{9363127C-ACCC-437E-969F-68C3DE4DBDF3}"/>
    <cellStyle name="標準" xfId="0" builtinId="0"/>
    <cellStyle name="標準 10 2" xfId="20" xr:uid="{4564A0C9-F8FE-4FE2-A368-FCE5806332B6}"/>
    <cellStyle name="標準 108 2" xfId="15" xr:uid="{24B047CD-A2E8-473E-88BB-3F2EADAD1F0D}"/>
    <cellStyle name="標準 108 3 2" xfId="8" xr:uid="{34B712F5-92A9-45D8-993B-1781086C3FD3}"/>
    <cellStyle name="標準 2" xfId="6" xr:uid="{5D169381-7CD6-45DE-84AB-97088F686D14}"/>
    <cellStyle name="標準 2 2" xfId="18" xr:uid="{8EF6F8EA-100A-4262-A22A-A89EC0302542}"/>
    <cellStyle name="標準 2 3" xfId="17" xr:uid="{67D2023D-A73E-454B-B138-91F1E353C2DB}"/>
    <cellStyle name="標準 20 2" xfId="9" xr:uid="{78B85CB1-BC77-4812-AE17-577D16BCEBB3}"/>
    <cellStyle name="標準 3" xfId="1" xr:uid="{69FEB854-7E6C-4CA8-9BDA-9787893A7A69}"/>
    <cellStyle name="標準 4" xfId="7" xr:uid="{29D7D18F-B459-4133-92F2-48FDB6FF41AA}"/>
    <cellStyle name="標準 4 2" xfId="19" xr:uid="{077DCEB4-CA5E-440B-A30E-DCB364DFE32B}"/>
  </cellStyles>
  <dxfs count="9805">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fill>
        <patternFill>
          <bgColor rgb="FFFFE6FF"/>
        </patternFill>
      </fill>
    </dxf>
    <dxf>
      <numFmt numFmtId="179" formatCode="#,##0,;[Red]\-#,##0,"/>
      <fill>
        <patternFill patternType="none">
          <bgColor auto="1"/>
        </patternFill>
      </fill>
    </dxf>
    <dxf>
      <fill>
        <patternFill>
          <bgColor rgb="FFFFF0FF"/>
        </patternFill>
      </fill>
    </dxf>
    <dxf>
      <fill>
        <patternFill>
          <bgColor rgb="FFFFE6FF"/>
        </patternFill>
      </fill>
    </dxf>
    <dxf>
      <fill>
        <patternFill>
          <bgColor rgb="FFFFFFE0"/>
        </patternFill>
      </fill>
    </dxf>
    <dxf>
      <fill>
        <patternFill>
          <bgColor rgb="FFFFFFE0"/>
        </patternFill>
      </fill>
    </dxf>
    <dxf>
      <fill>
        <patternFill>
          <bgColor rgb="FFFFFFE0"/>
        </patternFill>
      </fill>
    </dxf>
    <dxf>
      <fill>
        <patternFill>
          <bgColor rgb="FFFFFFE0"/>
        </patternFill>
      </fill>
    </dxf>
    <dxf>
      <numFmt numFmtId="179" formatCode="#,##0,;[Red]\-#,##0,"/>
    </dxf>
    <dxf>
      <numFmt numFmtId="179" formatCode="#,##0,;[Red]\-#,##0,"/>
    </dxf>
    <dxf>
      <numFmt numFmtId="179" formatCode="#,##0,;[Red]\-#,##0,"/>
    </dxf>
    <dxf>
      <fill>
        <patternFill>
          <bgColor rgb="FFFFFFE0"/>
        </patternFill>
      </fill>
    </dxf>
    <dxf>
      <numFmt numFmtId="179" formatCode="#,##0,;[Red]\-#,##0,"/>
    </dxf>
    <dxf>
      <numFmt numFmtId="179" formatCode="#,##0,;[Red]\-#,##0,"/>
    </dxf>
    <dxf>
      <numFmt numFmtId="179" formatCode="#,##0,;[Red]\-#,##0,"/>
    </dxf>
    <dxf>
      <fill>
        <patternFill>
          <bgColor rgb="FFFFFFE0"/>
        </patternFill>
      </fill>
    </dxf>
    <dxf>
      <fill>
        <patternFill>
          <bgColor rgb="FFFFFFE0"/>
        </patternFill>
      </fill>
    </dxf>
    <dxf>
      <fill>
        <patternFill>
          <bgColor rgb="FFFFFFE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fill>
        <patternFill>
          <bgColor rgb="FFFFFFE0"/>
        </patternFill>
      </fill>
    </dxf>
    <dxf>
      <fill>
        <patternFill>
          <bgColor rgb="FFFFE6FF"/>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fill>
        <patternFill>
          <bgColor rgb="FFFFFFE0"/>
        </patternFill>
      </fill>
    </dxf>
    <dxf>
      <fill>
        <patternFill>
          <bgColor rgb="FFFFFFE0"/>
        </patternFill>
      </fill>
    </dxf>
    <dxf>
      <fill>
        <patternFill>
          <bgColor rgb="FFFFE6FF"/>
        </patternFill>
      </fill>
    </dxf>
    <dxf>
      <fill>
        <patternFill>
          <bgColor rgb="FFFFE6FF"/>
        </patternFill>
      </fill>
    </dxf>
    <dxf>
      <fill>
        <patternFill>
          <bgColor rgb="FFFFE6FF"/>
        </patternFill>
      </fill>
    </dxf>
    <dxf>
      <fill>
        <patternFill>
          <bgColor rgb="FFFFFFE0"/>
        </patternFill>
      </fill>
    </dxf>
    <dxf>
      <numFmt numFmtId="179" formatCode="#,##0,;[Red]\-#,##0,"/>
    </dxf>
    <dxf>
      <fill>
        <patternFill>
          <bgColor rgb="FFFFFFE0"/>
        </patternFill>
      </fill>
    </dxf>
    <dxf>
      <fill>
        <patternFill>
          <bgColor rgb="FFFFFFE0"/>
        </patternFill>
      </fill>
    </dxf>
    <dxf>
      <fill>
        <patternFill>
          <bgColor rgb="FFFFFFE0"/>
        </patternFill>
      </fill>
    </dxf>
    <dxf>
      <fill>
        <patternFill>
          <bgColor rgb="FFFFFFE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EBFF00"/>
        </patternFill>
      </fill>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numFmt numFmtId="179" formatCode="#,##0,;[Red]\-#,##0,"/>
    </dxf>
    <dxf>
      <numFmt numFmtId="179" formatCode="#,##0,;[Red]\-#,##0,"/>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fill>
        <patternFill>
          <bgColor rgb="FFEBFF00"/>
        </patternFill>
      </fill>
    </dxf>
    <dxf>
      <numFmt numFmtId="179" formatCode="#,##0,;[Red]\-#,##0,"/>
    </dxf>
    <dxf>
      <numFmt numFmtId="179" formatCode="#,##0,;[Red]\-#,##0,"/>
    </dxf>
    <dxf>
      <fill>
        <patternFill>
          <bgColor rgb="FFFFE6FF"/>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E6FF"/>
        </patternFill>
      </fill>
    </dxf>
    <dxf>
      <numFmt numFmtId="179" formatCode="#,##0,;[Red]\-#,##0,"/>
    </dxf>
    <dxf>
      <numFmt numFmtId="179" formatCode="#,##0,;[Red]\-#,##0,"/>
    </dxf>
    <dxf>
      <numFmt numFmtId="179" formatCode="#,##0,;[Red]\-#,##0,"/>
    </dxf>
    <dxf>
      <fill>
        <patternFill>
          <bgColor rgb="FFFFE6FF"/>
        </patternFill>
      </fill>
    </dxf>
    <dxf>
      <fill>
        <patternFill>
          <bgColor rgb="FFFFF5FF"/>
        </patternFill>
      </fill>
    </dxf>
    <dxf>
      <numFmt numFmtId="179" formatCode="#,##0,;[Red]\-#,##0,"/>
    </dxf>
    <dxf>
      <numFmt numFmtId="179" formatCode="#,##0,;[Red]\-#,##0,"/>
    </dxf>
    <dxf>
      <numFmt numFmtId="179" formatCode="#,##0,;[Red]\-#,##0,"/>
    </dxf>
    <dxf>
      <fill>
        <patternFill>
          <bgColor rgb="FFFFFFE0"/>
        </patternFill>
      </fill>
    </dxf>
    <dxf>
      <fill>
        <patternFill>
          <bgColor rgb="FFFFF5FF"/>
        </patternFill>
      </fill>
    </dxf>
    <dxf>
      <fill>
        <patternFill>
          <bgColor rgb="FFFFF0FF"/>
        </patternFill>
      </fill>
    </dxf>
    <dxf>
      <fill>
        <patternFill>
          <bgColor rgb="FFFFF0FF"/>
        </patternFill>
      </fill>
    </dxf>
    <dxf>
      <fill>
        <patternFill>
          <bgColor rgb="FFFFF0FF"/>
        </patternFill>
      </fill>
    </dxf>
    <dxf>
      <numFmt numFmtId="179" formatCode="#,##0,;[Red]\-#,##0,"/>
    </dxf>
    <dxf>
      <numFmt numFmtId="179" formatCode="#,##0,;[Red]\-#,##0,"/>
    </dxf>
    <dxf>
      <numFmt numFmtId="179" formatCode="#,##0,;[Red]\-#,##0,"/>
    </dxf>
    <dxf>
      <numFmt numFmtId="179" formatCode="#,##0,;[Red]\-#,##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E6FF"/>
        </patternFill>
      </fill>
    </dxf>
    <dxf>
      <numFmt numFmtId="179" formatCode="#,##0,;[Red]\-#,##0,"/>
    </dxf>
    <dxf>
      <fill>
        <patternFill>
          <bgColor rgb="FFFFE6FF"/>
        </patternFill>
      </fill>
    </dxf>
    <dxf>
      <fill>
        <patternFill>
          <bgColor rgb="FFFFE6FF"/>
        </patternFill>
      </fill>
    </dxf>
    <dxf>
      <numFmt numFmtId="179" formatCode="#,##0,;[Red]\-#,##0,"/>
    </dxf>
    <dxf>
      <numFmt numFmtId="179" formatCode="#,##0,;[Red]\-#,##0,"/>
    </dxf>
    <dxf>
      <numFmt numFmtId="179" formatCode="#,##0,;[Red]\-#,##0,"/>
    </dxf>
    <dxf>
      <numFmt numFmtId="179" formatCode="#,##0,;[Red]\-#,##0,"/>
    </dxf>
    <dxf>
      <numFmt numFmtId="179" formatCode="#,##0,;[Red]\-#,##0,"/>
    </dxf>
    <dxf>
      <fill>
        <patternFill>
          <bgColor rgb="FFFFE6FF"/>
        </patternFill>
      </fill>
    </dxf>
    <dxf>
      <fill>
        <patternFill>
          <bgColor rgb="FFFFE6FF"/>
        </patternFill>
      </fill>
    </dxf>
    <dxf>
      <numFmt numFmtId="179" formatCode="#,##0,;[Red]\-#,##0,"/>
    </dxf>
    <dxf>
      <numFmt numFmtId="179" formatCode="#,##0,;[Red]\-#,##0,"/>
    </dxf>
    <dxf>
      <numFmt numFmtId="179" formatCode="#,##0,;[Red]\-#,##0,"/>
    </dxf>
    <dxf>
      <numFmt numFmtId="179" formatCode="#,##0,;[Red]\-#,##0,"/>
    </dxf>
    <dxf>
      <fill>
        <patternFill>
          <bgColor rgb="FFFFE6FF"/>
        </patternFill>
      </fill>
    </dxf>
    <dxf>
      <numFmt numFmtId="179" formatCode="#,##0,;[Red]\-#,##0,"/>
    </dxf>
    <dxf>
      <fill>
        <patternFill>
          <bgColor rgb="FFFFE6FF"/>
        </patternFill>
      </fill>
    </dxf>
    <dxf>
      <fill>
        <patternFill>
          <bgColor rgb="FFFFE6FF"/>
        </patternFill>
      </fill>
    </dxf>
    <dxf>
      <numFmt numFmtId="179" formatCode="#,##0,;[Red]\-#,##0,"/>
    </dxf>
    <dxf>
      <numFmt numFmtId="179" formatCode="#,##0,;[Red]\-#,##0,"/>
    </dxf>
    <dxf>
      <numFmt numFmtId="179" formatCode="#,##0,;[Red]\-#,##0,"/>
    </dxf>
    <dxf>
      <numFmt numFmtId="179" formatCode="#,##0,;[Red]\-#,##0,"/>
    </dxf>
    <dxf>
      <numFmt numFmtId="179" formatCode="#,##0,;[Red]\-#,##0,"/>
    </dxf>
    <dxf>
      <fill>
        <patternFill>
          <bgColor rgb="FFFFE6FF"/>
        </patternFill>
      </fill>
    </dxf>
    <dxf>
      <fill>
        <patternFill>
          <bgColor rgb="FFFFE6FF"/>
        </patternFill>
      </fill>
    </dxf>
    <dxf>
      <numFmt numFmtId="179" formatCode="#,##0,;[Red]\-#,##0,"/>
    </dxf>
    <dxf>
      <numFmt numFmtId="179" formatCode="#,##0,;[Red]\-#,##0,"/>
    </dxf>
    <dxf>
      <numFmt numFmtId="179" formatCode="#,##0,;[Red]\-#,##0,"/>
    </dxf>
    <dxf>
      <fill>
        <patternFill>
          <bgColor rgb="FFFFF0FF"/>
        </patternFill>
      </fill>
    </dxf>
    <dxf>
      <fill>
        <patternFill>
          <bgColor rgb="FFFFFFE0"/>
        </patternFill>
      </fill>
    </dxf>
    <dxf>
      <fill>
        <patternFill>
          <bgColor rgb="FFFFFFE0"/>
        </patternFill>
      </fill>
    </dxf>
    <dxf>
      <numFmt numFmtId="179" formatCode="#,##0,;[Red]\-#,##0,"/>
    </dxf>
    <dxf>
      <numFmt numFmtId="179" formatCode="#,##0,;[Red]\-#,##0,"/>
    </dxf>
    <dxf>
      <numFmt numFmtId="179" formatCode="#,##0,;[Red]\-#,##0,"/>
    </dxf>
    <dxf>
      <fill>
        <patternFill>
          <bgColor rgb="FFFFFFE0"/>
        </patternFill>
      </fill>
    </dxf>
    <dxf>
      <numFmt numFmtId="179" formatCode="#,##0,;[Red]\-#,##0,"/>
    </dxf>
    <dxf>
      <fill>
        <patternFill>
          <bgColor rgb="FFFFFFE0"/>
        </patternFill>
      </fill>
    </dxf>
    <dxf>
      <numFmt numFmtId="179" formatCode="#,##0,;[Red]\-#,##0,"/>
    </dxf>
    <dxf>
      <fill>
        <patternFill>
          <bgColor rgb="FFFFFFE0"/>
        </patternFill>
      </fill>
    </dxf>
    <dxf>
      <fill>
        <patternFill>
          <bgColor rgb="FFFFFFE0"/>
        </patternFill>
      </fill>
    </dxf>
    <dxf>
      <fill>
        <patternFill>
          <bgColor rgb="FFFFFFE0"/>
        </patternFill>
      </fill>
    </dxf>
    <dxf>
      <fill>
        <patternFill>
          <bgColor rgb="FFFFFF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E0"/>
        </patternFill>
      </fill>
    </dxf>
    <dxf>
      <numFmt numFmtId="179" formatCode="#,##0,;[Red]\-#,##0,"/>
    </dxf>
    <dxf>
      <numFmt numFmtId="179" formatCode="#,##0,;[Red]\-#,##0,"/>
    </dxf>
    <dxf>
      <fill>
        <patternFill>
          <bgColor rgb="FFFFFFE0"/>
        </patternFill>
      </fill>
    </dxf>
    <dxf>
      <numFmt numFmtId="179" formatCode="#,##0,;[Red]\-#,##0,"/>
    </dxf>
    <dxf>
      <fill>
        <patternFill>
          <bgColor rgb="FFFFFFE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numFmt numFmtId="179" formatCode="#,##0,;[Red]\-#,##0,"/>
    </dxf>
    <dxf>
      <numFmt numFmtId="179" formatCode="#,##0,;[Red]\-#,##0,"/>
    </dxf>
    <dxf>
      <numFmt numFmtId="179" formatCode="#,##0,;[Red]\-#,##0,"/>
    </dxf>
    <dxf>
      <fill>
        <patternFill>
          <bgColor rgb="FFFFFFE0"/>
        </patternFill>
      </fill>
    </dxf>
    <dxf>
      <fill>
        <patternFill>
          <bgColor rgb="FFFFFFE0"/>
        </patternFill>
      </fill>
    </dxf>
    <dxf>
      <numFmt numFmtId="179" formatCode="#,##0,;[Red]\-#,##0,"/>
    </dxf>
    <dxf>
      <fill>
        <patternFill>
          <bgColor rgb="FFFFFFE0"/>
        </patternFill>
      </fill>
    </dxf>
    <dxf>
      <fill>
        <patternFill>
          <bgColor rgb="FFFFE6FF"/>
        </patternFill>
      </fill>
    </dxf>
    <dxf>
      <numFmt numFmtId="179" formatCode="#,##0,;[Red]\-#,##0,"/>
    </dxf>
    <dxf>
      <fill>
        <patternFill>
          <bgColor rgb="FFFFFFE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fill>
        <patternFill>
          <bgColor rgb="FFFFF0FF"/>
        </patternFill>
      </fill>
    </dxf>
    <dxf>
      <fill>
        <patternFill>
          <bgColor rgb="FFFFF0FF"/>
        </patternFill>
      </fill>
    </dxf>
    <dxf>
      <numFmt numFmtId="179" formatCode="#,##0,;[Red]\-#,##0,"/>
    </dxf>
    <dxf>
      <fill>
        <patternFill>
          <bgColor rgb="FFFFF0FF"/>
        </patternFill>
      </fill>
    </dxf>
    <dxf>
      <fill>
        <patternFill>
          <bgColor rgb="FFFFF0FF"/>
        </patternFill>
      </fill>
    </dxf>
    <dxf>
      <fill>
        <patternFill>
          <bgColor rgb="FFFFF0FF"/>
        </patternFill>
      </fill>
    </dxf>
    <dxf>
      <fill>
        <patternFill>
          <bgColor rgb="FFFFF0FF"/>
        </patternFill>
      </fill>
    </dxf>
    <dxf>
      <fill>
        <patternFill>
          <bgColor rgb="FFFFF0FF"/>
        </patternFill>
      </fill>
    </dxf>
    <dxf>
      <fill>
        <patternFill>
          <bgColor rgb="FFFFF0FF"/>
        </patternFill>
      </fill>
    </dxf>
    <dxf>
      <numFmt numFmtId="179" formatCode="#,##0,;[Red]\-#,##0,"/>
    </dxf>
    <dxf>
      <fill>
        <patternFill>
          <bgColor rgb="FFFFF0FF"/>
        </patternFill>
      </fill>
    </dxf>
    <dxf>
      <fill>
        <patternFill>
          <bgColor rgb="FFFFF0FF"/>
        </patternFill>
      </fill>
    </dxf>
    <dxf>
      <numFmt numFmtId="179" formatCode="#,##0,;[Red]\-#,##0,"/>
    </dxf>
    <dxf>
      <fill>
        <patternFill>
          <bgColor rgb="FFFFF0FF"/>
        </patternFill>
      </fill>
    </dxf>
    <dxf>
      <fill>
        <patternFill>
          <bgColor rgb="FFFFF0FF"/>
        </patternFill>
      </fill>
    </dxf>
    <dxf>
      <fill>
        <patternFill>
          <bgColor rgb="FFFFF0FF"/>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F0FF"/>
        </patternFill>
      </fill>
    </dxf>
    <dxf>
      <fill>
        <patternFill>
          <bgColor rgb="FFFFF0FF"/>
        </patternFill>
      </fill>
    </dxf>
    <dxf>
      <fill>
        <patternFill>
          <bgColor rgb="FFFFF0FF"/>
        </patternFill>
      </fill>
    </dxf>
    <dxf>
      <numFmt numFmtId="179" formatCode="#,##0,;[Red]\-#,##0,"/>
    </dxf>
    <dxf>
      <fill>
        <patternFill>
          <bgColor rgb="FFFFF0FF"/>
        </patternFill>
      </fill>
    </dxf>
    <dxf>
      <fill>
        <patternFill>
          <bgColor rgb="FFFFF0FF"/>
        </patternFill>
      </fill>
    </dxf>
    <dxf>
      <numFmt numFmtId="179" formatCode="#,##0,;[Red]\-#,##0,"/>
    </dxf>
    <dxf>
      <numFmt numFmtId="179" formatCode="#,##0,;[Red]\-#,##0,"/>
    </dxf>
    <dxf>
      <fill>
        <patternFill>
          <bgColor rgb="FFFFF0FF"/>
        </patternFill>
      </fill>
    </dxf>
    <dxf>
      <fill>
        <patternFill>
          <bgColor rgb="FFFFF5FF"/>
        </patternFill>
      </fill>
    </dxf>
    <dxf>
      <fill>
        <patternFill>
          <bgColor rgb="FFFFF0FF"/>
        </patternFill>
      </fill>
    </dxf>
    <dxf>
      <fill>
        <patternFill>
          <bgColor rgb="FFFFF0FF"/>
        </patternFill>
      </fill>
    </dxf>
    <dxf>
      <fill>
        <patternFill>
          <bgColor rgb="FFFFF0FF"/>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F0FF"/>
        </patternFill>
      </fill>
    </dxf>
    <dxf>
      <fill>
        <patternFill>
          <bgColor rgb="FFFFF0FF"/>
        </patternFill>
      </fill>
    </dxf>
    <dxf>
      <fill>
        <patternFill>
          <bgColor rgb="FFFFF0FF"/>
        </patternFill>
      </fill>
    </dxf>
    <dxf>
      <fill>
        <patternFill>
          <bgColor rgb="FFFFF0FF"/>
        </patternFill>
      </fill>
    </dxf>
    <dxf>
      <fill>
        <patternFill>
          <bgColor rgb="FFFFF0FF"/>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0FF"/>
        </patternFill>
      </fill>
    </dxf>
    <dxf>
      <numFmt numFmtId="179" formatCode="#,##0,;[Red]\-#,##0,"/>
    </dxf>
    <dxf>
      <numFmt numFmtId="179" formatCode="#,##0,;[Red]\-#,##0,"/>
    </dxf>
    <dxf>
      <fill>
        <patternFill>
          <bgColor rgb="FFFFFFE0"/>
        </patternFill>
      </fill>
    </dxf>
    <dxf>
      <numFmt numFmtId="179" formatCode="#,##0,;[Red]\-#,##0,"/>
    </dxf>
    <dxf>
      <fill>
        <patternFill>
          <bgColor rgb="FFFFFF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numFmt numFmtId="179" formatCode="#,##0,;[Red]\-#,##0,"/>
    </dxf>
    <dxf>
      <numFmt numFmtId="179" formatCode="#,##0,;[Red]\-#,##0,"/>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E0"/>
        </patternFill>
      </fill>
    </dxf>
    <dxf>
      <numFmt numFmtId="179" formatCode="#,##0,;[Red]\-#,##0,"/>
    </dxf>
    <dxf>
      <numFmt numFmtId="179" formatCode="#,##0,;[Red]\-#,##0,"/>
    </dxf>
    <dxf>
      <numFmt numFmtId="179" formatCode="#,##0,;[Red]\-#,##0,"/>
    </dxf>
    <dxf>
      <numFmt numFmtId="179" formatCode="#,##0,;[Red]\-#,##0,"/>
    </dxf>
    <dxf>
      <fill>
        <patternFill>
          <bgColor rgb="FFFFFFE0"/>
        </patternFill>
      </fill>
    </dxf>
    <dxf>
      <numFmt numFmtId="179" formatCode="#,##0,;[Red]\-#,##0,"/>
    </dxf>
    <dxf>
      <fill>
        <patternFill>
          <bgColor rgb="FFFFFFE0"/>
        </patternFill>
      </fill>
    </dxf>
    <dxf>
      <numFmt numFmtId="179" formatCode="#,##0,;[Red]\-#,##0,"/>
    </dxf>
    <dxf>
      <fill>
        <patternFill>
          <bgColor rgb="FFFFFFE0"/>
        </patternFill>
      </fill>
    </dxf>
    <dxf>
      <numFmt numFmtId="179" formatCode="#,##0,;[Red]\-#,##0,"/>
    </dxf>
    <dxf>
      <fill>
        <patternFill>
          <bgColor rgb="FFFFFFE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numFmt numFmtId="179" formatCode="#,##0,;[Red]\-#,##0,"/>
    </dxf>
    <dxf>
      <numFmt numFmtId="179" formatCode="#,##0,;[Red]\-#,##0,"/>
    </dxf>
    <dxf>
      <numFmt numFmtId="179" formatCode="#,##0,;[Red]\-#,##0,"/>
    </dxf>
    <dxf>
      <numFmt numFmtId="179" formatCode="#,##0,;[Red]\-#,##0,"/>
    </dxf>
    <dxf>
      <fill>
        <patternFill>
          <bgColor rgb="FFFFFFE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fill>
        <patternFill>
          <bgColor rgb="FFE5FF00"/>
        </patternFill>
      </fill>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numFmt numFmtId="179" formatCode="#,##0,;[Red]\-#,##0,"/>
    </dxf>
    <dxf>
      <fill>
        <patternFill>
          <bgColor rgb="FFFFFFE0"/>
        </patternFill>
      </fill>
    </dxf>
    <dxf>
      <fill>
        <patternFill>
          <bgColor rgb="FFFFFFE0"/>
        </patternFill>
      </fill>
    </dxf>
    <dxf>
      <fill>
        <patternFill>
          <bgColor rgb="FFFFFFE0"/>
        </patternFill>
      </fill>
    </dxf>
  </dxfs>
  <tableStyles count="0" defaultTableStyle="TableStyleMedium2" defaultPivotStyle="PivotStyleLight16"/>
  <colors>
    <mruColors>
      <color rgb="FF92D050"/>
      <color rgb="FF0070C0"/>
      <color rgb="FFFFCCFF"/>
      <color rgb="FFFFFF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売上計画!$AU$149:$AW$149</c:f>
              <c:strCache>
                <c:ptCount val="3"/>
                <c:pt idx="0">
                  <c:v>0</c:v>
                </c:pt>
                <c:pt idx="2">
                  <c:v>前期</c:v>
                </c:pt>
              </c:strCache>
            </c:strRef>
          </c:tx>
          <c:spPr>
            <a:solidFill>
              <a:schemeClr val="accent1"/>
            </a:solidFill>
            <a:ln>
              <a:noFill/>
            </a:ln>
            <a:effectLst/>
          </c:spPr>
          <c:invertIfNegative val="0"/>
          <c:cat>
            <c:numRef>
              <c:f>売上計画!$AX$148:$BI$148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売上計画!$AX$149:$BI$149</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34E-4D16-90C4-A3DCEB04D064}"/>
            </c:ext>
          </c:extLst>
        </c:ser>
        <c:ser>
          <c:idx val="1"/>
          <c:order val="1"/>
          <c:tx>
            <c:strRef>
              <c:f>売上計画!$AU$150:$AW$150</c:f>
              <c:strCache>
                <c:ptCount val="3"/>
                <c:pt idx="0">
                  <c:v>0</c:v>
                </c:pt>
                <c:pt idx="2">
                  <c:v>実績</c:v>
                </c:pt>
              </c:strCache>
            </c:strRef>
          </c:tx>
          <c:spPr>
            <a:solidFill>
              <a:schemeClr val="accent2"/>
            </a:solidFill>
            <a:ln>
              <a:noFill/>
            </a:ln>
            <a:effectLst/>
          </c:spPr>
          <c:invertIfNegative val="0"/>
          <c:cat>
            <c:numRef>
              <c:f>売上計画!$AX$148:$BI$148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売上計画!$AX$150:$BI$150</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34E-4D16-90C4-A3DCEB04D064}"/>
            </c:ext>
          </c:extLst>
        </c:ser>
        <c:dLbls>
          <c:showLegendKey val="0"/>
          <c:showVal val="0"/>
          <c:showCatName val="0"/>
          <c:showSerName val="0"/>
          <c:showPercent val="0"/>
          <c:showBubbleSize val="0"/>
        </c:dLbls>
        <c:gapWidth val="219"/>
        <c:overlap val="-27"/>
        <c:axId val="772328448"/>
        <c:axId val="772327200"/>
      </c:barChart>
      <c:dateAx>
        <c:axId val="77232844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27200"/>
        <c:crosses val="autoZero"/>
        <c:auto val="1"/>
        <c:lblOffset val="100"/>
        <c:baseTimeUnit val="months"/>
      </c:dateAx>
      <c:valAx>
        <c:axId val="7723272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2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売上計画!$AU$152:$AW$152</c:f>
              <c:strCache>
                <c:ptCount val="3"/>
                <c:pt idx="0">
                  <c:v>0</c:v>
                </c:pt>
                <c:pt idx="2">
                  <c:v>前期</c:v>
                </c:pt>
              </c:strCache>
            </c:strRef>
          </c:tx>
          <c:spPr>
            <a:solidFill>
              <a:schemeClr val="accent1"/>
            </a:solidFill>
            <a:ln>
              <a:noFill/>
            </a:ln>
            <a:effectLst/>
          </c:spPr>
          <c:invertIfNegative val="0"/>
          <c:cat>
            <c:numRef>
              <c:f>売上計画!$AX$151:$BI$151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売上計画!$AX$152:$BI$152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4D5-49F9-BAAA-C5937706A667}"/>
            </c:ext>
          </c:extLst>
        </c:ser>
        <c:ser>
          <c:idx val="1"/>
          <c:order val="1"/>
          <c:tx>
            <c:strRef>
              <c:f>売上計画!$AU$153:$AW$153</c:f>
              <c:strCache>
                <c:ptCount val="3"/>
                <c:pt idx="0">
                  <c:v>0</c:v>
                </c:pt>
                <c:pt idx="2">
                  <c:v>実績</c:v>
                </c:pt>
              </c:strCache>
            </c:strRef>
          </c:tx>
          <c:spPr>
            <a:solidFill>
              <a:schemeClr val="accent2"/>
            </a:solidFill>
            <a:ln>
              <a:noFill/>
            </a:ln>
            <a:effectLst/>
          </c:spPr>
          <c:invertIfNegative val="0"/>
          <c:cat>
            <c:numRef>
              <c:f>売上計画!$AX$151:$BI$151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売上計画!$AX$153:$BI$153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4D5-49F9-BAAA-C5937706A667}"/>
            </c:ext>
          </c:extLst>
        </c:ser>
        <c:dLbls>
          <c:showLegendKey val="0"/>
          <c:showVal val="0"/>
          <c:showCatName val="0"/>
          <c:showSerName val="0"/>
          <c:showPercent val="0"/>
          <c:showBubbleSize val="0"/>
        </c:dLbls>
        <c:gapWidth val="219"/>
        <c:overlap val="-27"/>
        <c:axId val="625641328"/>
        <c:axId val="625645488"/>
      </c:barChart>
      <c:dateAx>
        <c:axId val="62564132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25645488"/>
        <c:crosses val="autoZero"/>
        <c:auto val="1"/>
        <c:lblOffset val="100"/>
        <c:baseTimeUnit val="months"/>
      </c:dateAx>
      <c:valAx>
        <c:axId val="62564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25641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売上計画!$AU$155:$AW$155</c:f>
              <c:strCache>
                <c:ptCount val="3"/>
                <c:pt idx="0">
                  <c:v>0</c:v>
                </c:pt>
                <c:pt idx="2">
                  <c:v>前期</c:v>
                </c:pt>
              </c:strCache>
            </c:strRef>
          </c:tx>
          <c:spPr>
            <a:solidFill>
              <a:schemeClr val="accent1"/>
            </a:solidFill>
            <a:ln>
              <a:noFill/>
            </a:ln>
            <a:effectLst/>
          </c:spPr>
          <c:invertIfNegative val="0"/>
          <c:cat>
            <c:numRef>
              <c:f>売上計画!$AX$154:$BI$154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売上計画!$AX$155:$BI$155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EC8-4DC7-9DB8-CDABA6AEF297}"/>
            </c:ext>
          </c:extLst>
        </c:ser>
        <c:ser>
          <c:idx val="1"/>
          <c:order val="1"/>
          <c:tx>
            <c:strRef>
              <c:f>売上計画!$AU$156:$AW$156</c:f>
              <c:strCache>
                <c:ptCount val="3"/>
                <c:pt idx="0">
                  <c:v>0</c:v>
                </c:pt>
                <c:pt idx="2">
                  <c:v>実績</c:v>
                </c:pt>
              </c:strCache>
            </c:strRef>
          </c:tx>
          <c:spPr>
            <a:solidFill>
              <a:schemeClr val="accent2"/>
            </a:solidFill>
            <a:ln>
              <a:noFill/>
            </a:ln>
            <a:effectLst/>
          </c:spPr>
          <c:invertIfNegative val="0"/>
          <c:cat>
            <c:numRef>
              <c:f>売上計画!$AX$154:$BI$154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売上計画!$AX$156:$BI$156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EC8-4DC7-9DB8-CDABA6AEF297}"/>
            </c:ext>
          </c:extLst>
        </c:ser>
        <c:dLbls>
          <c:showLegendKey val="0"/>
          <c:showVal val="0"/>
          <c:showCatName val="0"/>
          <c:showSerName val="0"/>
          <c:showPercent val="0"/>
          <c:showBubbleSize val="0"/>
        </c:dLbls>
        <c:gapWidth val="219"/>
        <c:overlap val="-27"/>
        <c:axId val="625672528"/>
        <c:axId val="625674608"/>
      </c:barChart>
      <c:dateAx>
        <c:axId val="62567252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25674608"/>
        <c:crosses val="autoZero"/>
        <c:auto val="1"/>
        <c:lblOffset val="100"/>
        <c:baseTimeUnit val="months"/>
      </c:dateAx>
      <c:valAx>
        <c:axId val="625674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2567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売上計画!$AU$158:$AW$158</c:f>
              <c:strCache>
                <c:ptCount val="3"/>
                <c:pt idx="0">
                  <c:v>0</c:v>
                </c:pt>
                <c:pt idx="2">
                  <c:v>前期</c:v>
                </c:pt>
              </c:strCache>
            </c:strRef>
          </c:tx>
          <c:spPr>
            <a:solidFill>
              <a:schemeClr val="accent1"/>
            </a:solidFill>
            <a:ln>
              <a:noFill/>
            </a:ln>
            <a:effectLst/>
          </c:spPr>
          <c:invertIfNegative val="0"/>
          <c:cat>
            <c:numRef>
              <c:f>売上計画!$AX$157:$BI$157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売上計画!$AX$158:$BI$158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687-403B-9CBF-02AA32B15EE8}"/>
            </c:ext>
          </c:extLst>
        </c:ser>
        <c:ser>
          <c:idx val="1"/>
          <c:order val="1"/>
          <c:tx>
            <c:strRef>
              <c:f>売上計画!$AU$159:$AW$159</c:f>
              <c:strCache>
                <c:ptCount val="3"/>
                <c:pt idx="0">
                  <c:v>0</c:v>
                </c:pt>
                <c:pt idx="2">
                  <c:v>実績</c:v>
                </c:pt>
              </c:strCache>
            </c:strRef>
          </c:tx>
          <c:spPr>
            <a:solidFill>
              <a:schemeClr val="accent2"/>
            </a:solidFill>
            <a:ln>
              <a:noFill/>
            </a:ln>
            <a:effectLst/>
          </c:spPr>
          <c:invertIfNegative val="0"/>
          <c:cat>
            <c:numRef>
              <c:f>売上計画!$AX$157:$BI$157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売上計画!$AX$159:$BI$159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687-403B-9CBF-02AA32B15EE8}"/>
            </c:ext>
          </c:extLst>
        </c:ser>
        <c:dLbls>
          <c:showLegendKey val="0"/>
          <c:showVal val="0"/>
          <c:showCatName val="0"/>
          <c:showSerName val="0"/>
          <c:showPercent val="0"/>
          <c:showBubbleSize val="0"/>
        </c:dLbls>
        <c:gapWidth val="219"/>
        <c:overlap val="-27"/>
        <c:axId val="772365472"/>
        <c:axId val="772375456"/>
      </c:barChart>
      <c:dateAx>
        <c:axId val="772365472"/>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75456"/>
        <c:crosses val="autoZero"/>
        <c:auto val="1"/>
        <c:lblOffset val="100"/>
        <c:baseTimeUnit val="months"/>
      </c:dateAx>
      <c:valAx>
        <c:axId val="77237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6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売上計画!$AU$161:$AW$161</c:f>
              <c:strCache>
                <c:ptCount val="3"/>
                <c:pt idx="0">
                  <c:v>0</c:v>
                </c:pt>
                <c:pt idx="2">
                  <c:v>前期</c:v>
                </c:pt>
              </c:strCache>
            </c:strRef>
          </c:tx>
          <c:spPr>
            <a:solidFill>
              <a:schemeClr val="accent1"/>
            </a:solidFill>
            <a:ln>
              <a:noFill/>
            </a:ln>
            <a:effectLst/>
          </c:spPr>
          <c:invertIfNegative val="0"/>
          <c:cat>
            <c:numRef>
              <c:f>売上計画!$AX$160:$BI$160</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売上計画!$AX$161:$BI$161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3E0-497E-80D7-8346E6ADB652}"/>
            </c:ext>
          </c:extLst>
        </c:ser>
        <c:ser>
          <c:idx val="1"/>
          <c:order val="1"/>
          <c:tx>
            <c:strRef>
              <c:f>売上計画!$AU$162:$AW$162</c:f>
              <c:strCache>
                <c:ptCount val="3"/>
                <c:pt idx="0">
                  <c:v>0</c:v>
                </c:pt>
                <c:pt idx="2">
                  <c:v>実績</c:v>
                </c:pt>
              </c:strCache>
            </c:strRef>
          </c:tx>
          <c:spPr>
            <a:solidFill>
              <a:schemeClr val="accent2"/>
            </a:solidFill>
            <a:ln>
              <a:noFill/>
            </a:ln>
            <a:effectLst/>
          </c:spPr>
          <c:invertIfNegative val="0"/>
          <c:cat>
            <c:numRef>
              <c:f>売上計画!$AX$160:$BI$160</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売上計画!$AX$162:$BI$162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3E0-497E-80D7-8346E6ADB652}"/>
            </c:ext>
          </c:extLst>
        </c:ser>
        <c:dLbls>
          <c:showLegendKey val="0"/>
          <c:showVal val="0"/>
          <c:showCatName val="0"/>
          <c:showSerName val="0"/>
          <c:showPercent val="0"/>
          <c:showBubbleSize val="0"/>
        </c:dLbls>
        <c:gapWidth val="219"/>
        <c:overlap val="-27"/>
        <c:axId val="772404576"/>
        <c:axId val="772398752"/>
      </c:barChart>
      <c:dateAx>
        <c:axId val="772404576"/>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98752"/>
        <c:crosses val="autoZero"/>
        <c:auto val="1"/>
        <c:lblOffset val="100"/>
        <c:baseTimeUnit val="months"/>
      </c:dateAx>
      <c:valAx>
        <c:axId val="77239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40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売上計画!$AU$164:$AW$164</c:f>
              <c:strCache>
                <c:ptCount val="3"/>
                <c:pt idx="0">
                  <c:v>0</c:v>
                </c:pt>
                <c:pt idx="2">
                  <c:v>前期</c:v>
                </c:pt>
              </c:strCache>
            </c:strRef>
          </c:tx>
          <c:spPr>
            <a:solidFill>
              <a:schemeClr val="accent1"/>
            </a:solidFill>
            <a:ln>
              <a:noFill/>
            </a:ln>
            <a:effectLst/>
          </c:spPr>
          <c:invertIfNegative val="0"/>
          <c:cat>
            <c:numRef>
              <c:f>売上計画!$AX$163:$BI$163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売上計画!$AX$164:$BI$164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147-490A-BA91-F5997D7652FF}"/>
            </c:ext>
          </c:extLst>
        </c:ser>
        <c:ser>
          <c:idx val="1"/>
          <c:order val="1"/>
          <c:tx>
            <c:strRef>
              <c:f>売上計画!$AU$165:$AW$165</c:f>
              <c:strCache>
                <c:ptCount val="3"/>
                <c:pt idx="0">
                  <c:v>0</c:v>
                </c:pt>
                <c:pt idx="2">
                  <c:v>実績</c:v>
                </c:pt>
              </c:strCache>
            </c:strRef>
          </c:tx>
          <c:spPr>
            <a:solidFill>
              <a:schemeClr val="accent2"/>
            </a:solidFill>
            <a:ln>
              <a:noFill/>
            </a:ln>
            <a:effectLst/>
          </c:spPr>
          <c:invertIfNegative val="0"/>
          <c:cat>
            <c:numRef>
              <c:f>売上計画!$AX$163:$BI$163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売上計画!$AX$165:$BI$165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147-490A-BA91-F5997D7652FF}"/>
            </c:ext>
          </c:extLst>
        </c:ser>
        <c:dLbls>
          <c:showLegendKey val="0"/>
          <c:showVal val="0"/>
          <c:showCatName val="0"/>
          <c:showSerName val="0"/>
          <c:showPercent val="0"/>
          <c:showBubbleSize val="0"/>
        </c:dLbls>
        <c:gapWidth val="219"/>
        <c:overlap val="-27"/>
        <c:axId val="765189888"/>
        <c:axId val="765190304"/>
      </c:barChart>
      <c:dateAx>
        <c:axId val="76518988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5190304"/>
        <c:crosses val="autoZero"/>
        <c:auto val="1"/>
        <c:lblOffset val="100"/>
        <c:baseTimeUnit val="months"/>
      </c:dateAx>
      <c:valAx>
        <c:axId val="76519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518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売上計画!$AU$167:$AW$167</c:f>
              <c:strCache>
                <c:ptCount val="3"/>
                <c:pt idx="0">
                  <c:v>0</c:v>
                </c:pt>
                <c:pt idx="2">
                  <c:v>前期</c:v>
                </c:pt>
              </c:strCache>
            </c:strRef>
          </c:tx>
          <c:spPr>
            <a:solidFill>
              <a:schemeClr val="accent1"/>
            </a:solidFill>
            <a:ln>
              <a:noFill/>
            </a:ln>
            <a:effectLst/>
          </c:spPr>
          <c:invertIfNegative val="0"/>
          <c:cat>
            <c:numRef>
              <c:f>売上計画!$AX$166:$BI$166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売上計画!$AX$167:$BI$167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076-4108-BD12-A415F22BA102}"/>
            </c:ext>
          </c:extLst>
        </c:ser>
        <c:ser>
          <c:idx val="1"/>
          <c:order val="1"/>
          <c:tx>
            <c:strRef>
              <c:f>売上計画!$AU$168:$AW$168</c:f>
              <c:strCache>
                <c:ptCount val="3"/>
                <c:pt idx="0">
                  <c:v>0</c:v>
                </c:pt>
                <c:pt idx="2">
                  <c:v>実績</c:v>
                </c:pt>
              </c:strCache>
            </c:strRef>
          </c:tx>
          <c:spPr>
            <a:solidFill>
              <a:schemeClr val="accent2"/>
            </a:solidFill>
            <a:ln>
              <a:noFill/>
            </a:ln>
            <a:effectLst/>
          </c:spPr>
          <c:invertIfNegative val="0"/>
          <c:cat>
            <c:numRef>
              <c:f>売上計画!$AX$166:$BI$166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売上計画!$AX$168:$BI$168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076-4108-BD12-A415F22BA102}"/>
            </c:ext>
          </c:extLst>
        </c:ser>
        <c:dLbls>
          <c:showLegendKey val="0"/>
          <c:showVal val="0"/>
          <c:showCatName val="0"/>
          <c:showSerName val="0"/>
          <c:showPercent val="0"/>
          <c:showBubbleSize val="0"/>
        </c:dLbls>
        <c:gapWidth val="219"/>
        <c:overlap val="-27"/>
        <c:axId val="772398336"/>
        <c:axId val="772399168"/>
      </c:barChart>
      <c:dateAx>
        <c:axId val="772398336"/>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99168"/>
        <c:crosses val="autoZero"/>
        <c:auto val="1"/>
        <c:lblOffset val="100"/>
        <c:baseTimeUnit val="months"/>
      </c:dateAx>
      <c:valAx>
        <c:axId val="77239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7239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売上計画!$AU$170:$AW$170</c:f>
              <c:strCache>
                <c:ptCount val="3"/>
                <c:pt idx="0">
                  <c:v>0</c:v>
                </c:pt>
                <c:pt idx="2">
                  <c:v>前期</c:v>
                </c:pt>
              </c:strCache>
            </c:strRef>
          </c:tx>
          <c:spPr>
            <a:solidFill>
              <a:schemeClr val="accent1"/>
            </a:solidFill>
            <a:ln>
              <a:noFill/>
            </a:ln>
            <a:effectLst/>
          </c:spPr>
          <c:invertIfNegative val="0"/>
          <c:cat>
            <c:numRef>
              <c:f>売上計画!$AX$169:$BI$169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売上計画!$AX$170:$BI$170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BCB-4BCC-8E2A-576CC30CA36C}"/>
            </c:ext>
          </c:extLst>
        </c:ser>
        <c:ser>
          <c:idx val="1"/>
          <c:order val="1"/>
          <c:tx>
            <c:strRef>
              <c:f>売上計画!$AU$171:$AW$171</c:f>
              <c:strCache>
                <c:ptCount val="3"/>
                <c:pt idx="0">
                  <c:v>0</c:v>
                </c:pt>
                <c:pt idx="2">
                  <c:v>実績</c:v>
                </c:pt>
              </c:strCache>
            </c:strRef>
          </c:tx>
          <c:spPr>
            <a:solidFill>
              <a:schemeClr val="accent2"/>
            </a:solidFill>
            <a:ln>
              <a:noFill/>
            </a:ln>
            <a:effectLst/>
          </c:spPr>
          <c:invertIfNegative val="0"/>
          <c:cat>
            <c:numRef>
              <c:f>売上計画!$AX$169:$BI$169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売上計画!$AX$171:$BI$171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BCB-4BCC-8E2A-576CC30CA36C}"/>
            </c:ext>
          </c:extLst>
        </c:ser>
        <c:dLbls>
          <c:showLegendKey val="0"/>
          <c:showVal val="0"/>
          <c:showCatName val="0"/>
          <c:showSerName val="0"/>
          <c:showPercent val="0"/>
          <c:showBubbleSize val="0"/>
        </c:dLbls>
        <c:gapWidth val="219"/>
        <c:overlap val="-27"/>
        <c:axId val="625647568"/>
        <c:axId val="625639664"/>
      </c:barChart>
      <c:dateAx>
        <c:axId val="62564756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25639664"/>
        <c:crosses val="autoZero"/>
        <c:auto val="1"/>
        <c:lblOffset val="100"/>
        <c:baseTimeUnit val="months"/>
      </c:dateAx>
      <c:valAx>
        <c:axId val="62563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2564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売上計画!$AU$173:$AW$173</c:f>
              <c:strCache>
                <c:ptCount val="3"/>
                <c:pt idx="0">
                  <c:v>0</c:v>
                </c:pt>
                <c:pt idx="2">
                  <c:v>前期</c:v>
                </c:pt>
              </c:strCache>
            </c:strRef>
          </c:tx>
          <c:spPr>
            <a:solidFill>
              <a:schemeClr val="accent1"/>
            </a:solidFill>
            <a:ln>
              <a:noFill/>
            </a:ln>
            <a:effectLst/>
          </c:spPr>
          <c:invertIfNegative val="0"/>
          <c:cat>
            <c:numRef>
              <c:f>売上計画!$AX$172:$BI$172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売上計画!$AX$173:$BI$173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695-47F4-9833-9B5172AA5ECD}"/>
            </c:ext>
          </c:extLst>
        </c:ser>
        <c:ser>
          <c:idx val="1"/>
          <c:order val="1"/>
          <c:tx>
            <c:strRef>
              <c:f>売上計画!$AU$174:$AW$174</c:f>
              <c:strCache>
                <c:ptCount val="3"/>
                <c:pt idx="0">
                  <c:v>0</c:v>
                </c:pt>
                <c:pt idx="2">
                  <c:v>実績</c:v>
                </c:pt>
              </c:strCache>
            </c:strRef>
          </c:tx>
          <c:spPr>
            <a:solidFill>
              <a:schemeClr val="accent2"/>
            </a:solidFill>
            <a:ln>
              <a:noFill/>
            </a:ln>
            <a:effectLst/>
          </c:spPr>
          <c:invertIfNegative val="0"/>
          <c:cat>
            <c:numRef>
              <c:f>売上計画!$AX$172:$BI$172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売上計画!$AX$174:$BI$174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695-47F4-9833-9B5172AA5ECD}"/>
            </c:ext>
          </c:extLst>
        </c:ser>
        <c:dLbls>
          <c:showLegendKey val="0"/>
          <c:showVal val="0"/>
          <c:showCatName val="0"/>
          <c:showSerName val="0"/>
          <c:showPercent val="0"/>
          <c:showBubbleSize val="0"/>
        </c:dLbls>
        <c:gapWidth val="219"/>
        <c:overlap val="-27"/>
        <c:axId val="1130716143"/>
        <c:axId val="1130715727"/>
      </c:barChart>
      <c:dateAx>
        <c:axId val="1130716143"/>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30715727"/>
        <c:crosses val="autoZero"/>
        <c:auto val="1"/>
        <c:lblOffset val="100"/>
        <c:baseTimeUnit val="months"/>
      </c:dateAx>
      <c:valAx>
        <c:axId val="1130715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307161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売上計画!$AU$176:$AW$176</c:f>
              <c:strCache>
                <c:ptCount val="3"/>
                <c:pt idx="0">
                  <c:v>0</c:v>
                </c:pt>
                <c:pt idx="2">
                  <c:v>前期</c:v>
                </c:pt>
              </c:strCache>
            </c:strRef>
          </c:tx>
          <c:spPr>
            <a:solidFill>
              <a:schemeClr val="accent1"/>
            </a:solidFill>
            <a:ln>
              <a:noFill/>
            </a:ln>
            <a:effectLst/>
          </c:spPr>
          <c:invertIfNegative val="0"/>
          <c:cat>
            <c:numRef>
              <c:f>売上計画!$AX$175:$BI$175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売上計画!$AX$176:$BI$176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A7A-462D-8629-79ED3AA93CDB}"/>
            </c:ext>
          </c:extLst>
        </c:ser>
        <c:ser>
          <c:idx val="1"/>
          <c:order val="1"/>
          <c:tx>
            <c:strRef>
              <c:f>売上計画!$AU$177:$AW$177</c:f>
              <c:strCache>
                <c:ptCount val="3"/>
                <c:pt idx="0">
                  <c:v>0</c:v>
                </c:pt>
                <c:pt idx="2">
                  <c:v>実績</c:v>
                </c:pt>
              </c:strCache>
            </c:strRef>
          </c:tx>
          <c:spPr>
            <a:solidFill>
              <a:schemeClr val="accent2"/>
            </a:solidFill>
            <a:ln>
              <a:noFill/>
            </a:ln>
            <a:effectLst/>
          </c:spPr>
          <c:invertIfNegative val="0"/>
          <c:cat>
            <c:numRef>
              <c:f>売上計画!$AX$175:$BI$175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売上計画!$AX$177:$BI$177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A7A-462D-8629-79ED3AA93CDB}"/>
            </c:ext>
          </c:extLst>
        </c:ser>
        <c:dLbls>
          <c:showLegendKey val="0"/>
          <c:showVal val="0"/>
          <c:showCatName val="0"/>
          <c:showSerName val="0"/>
          <c:showPercent val="0"/>
          <c:showBubbleSize val="0"/>
        </c:dLbls>
        <c:gapWidth val="219"/>
        <c:overlap val="-27"/>
        <c:axId val="1582547087"/>
        <c:axId val="1582540431"/>
      </c:barChart>
      <c:dateAx>
        <c:axId val="1582547087"/>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40431"/>
        <c:crosses val="autoZero"/>
        <c:auto val="1"/>
        <c:lblOffset val="100"/>
        <c:baseTimeUnit val="months"/>
      </c:dateAx>
      <c:valAx>
        <c:axId val="158254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47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売上計画!$AU$179:$AW$179</c:f>
              <c:strCache>
                <c:ptCount val="3"/>
                <c:pt idx="0">
                  <c:v>0</c:v>
                </c:pt>
                <c:pt idx="2">
                  <c:v>前期</c:v>
                </c:pt>
              </c:strCache>
            </c:strRef>
          </c:tx>
          <c:spPr>
            <a:solidFill>
              <a:schemeClr val="accent1"/>
            </a:solidFill>
            <a:ln>
              <a:noFill/>
            </a:ln>
            <a:effectLst/>
          </c:spPr>
          <c:invertIfNegative val="0"/>
          <c:cat>
            <c:numRef>
              <c:f>売上計画!$AX$178:$BI$178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売上計画!$AX$179:$BI$179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BDB-41F0-BC56-EA1548793FDC}"/>
            </c:ext>
          </c:extLst>
        </c:ser>
        <c:ser>
          <c:idx val="1"/>
          <c:order val="1"/>
          <c:tx>
            <c:strRef>
              <c:f>売上計画!$AU$180:$AW$180</c:f>
              <c:strCache>
                <c:ptCount val="3"/>
                <c:pt idx="0">
                  <c:v>0</c:v>
                </c:pt>
                <c:pt idx="2">
                  <c:v>実績</c:v>
                </c:pt>
              </c:strCache>
            </c:strRef>
          </c:tx>
          <c:spPr>
            <a:solidFill>
              <a:schemeClr val="accent2"/>
            </a:solidFill>
            <a:ln>
              <a:noFill/>
            </a:ln>
            <a:effectLst/>
          </c:spPr>
          <c:invertIfNegative val="0"/>
          <c:cat>
            <c:numRef>
              <c:f>売上計画!$AX$178:$BI$178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売上計画!$AX$180:$BI$180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BDB-41F0-BC56-EA1548793FDC}"/>
            </c:ext>
          </c:extLst>
        </c:ser>
        <c:dLbls>
          <c:showLegendKey val="0"/>
          <c:showVal val="0"/>
          <c:showCatName val="0"/>
          <c:showSerName val="0"/>
          <c:showPercent val="0"/>
          <c:showBubbleSize val="0"/>
        </c:dLbls>
        <c:gapWidth val="219"/>
        <c:overlap val="-27"/>
        <c:axId val="1582574959"/>
        <c:axId val="1582557487"/>
      </c:barChart>
      <c:dateAx>
        <c:axId val="1582574959"/>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57487"/>
        <c:crosses val="autoZero"/>
        <c:auto val="1"/>
        <c:lblOffset val="100"/>
        <c:baseTimeUnit val="months"/>
      </c:dateAx>
      <c:valAx>
        <c:axId val="1582557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74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売上計画!$AU$182:$AW$182</c:f>
              <c:strCache>
                <c:ptCount val="3"/>
                <c:pt idx="0">
                  <c:v>0</c:v>
                </c:pt>
                <c:pt idx="2">
                  <c:v>前期</c:v>
                </c:pt>
              </c:strCache>
            </c:strRef>
          </c:tx>
          <c:spPr>
            <a:solidFill>
              <a:schemeClr val="accent1"/>
            </a:solidFill>
            <a:ln>
              <a:noFill/>
            </a:ln>
            <a:effectLst/>
          </c:spPr>
          <c:invertIfNegative val="0"/>
          <c:cat>
            <c:numRef>
              <c:f>売上計画!$AX$181:$BI$181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売上計画!$AX$182:$BI$182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2EB-48D1-8637-258F93317F51}"/>
            </c:ext>
          </c:extLst>
        </c:ser>
        <c:ser>
          <c:idx val="1"/>
          <c:order val="1"/>
          <c:tx>
            <c:strRef>
              <c:f>売上計画!$AU$183:$AW$183</c:f>
              <c:strCache>
                <c:ptCount val="3"/>
                <c:pt idx="0">
                  <c:v>0</c:v>
                </c:pt>
                <c:pt idx="2">
                  <c:v>実績</c:v>
                </c:pt>
              </c:strCache>
            </c:strRef>
          </c:tx>
          <c:spPr>
            <a:solidFill>
              <a:schemeClr val="accent2"/>
            </a:solidFill>
            <a:ln>
              <a:noFill/>
            </a:ln>
            <a:effectLst/>
          </c:spPr>
          <c:invertIfNegative val="0"/>
          <c:cat>
            <c:numRef>
              <c:f>売上計画!$AX$181:$BI$181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売上計画!$AX$183:$BI$183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2EB-48D1-8637-258F93317F51}"/>
            </c:ext>
          </c:extLst>
        </c:ser>
        <c:dLbls>
          <c:showLegendKey val="0"/>
          <c:showVal val="0"/>
          <c:showCatName val="0"/>
          <c:showSerName val="0"/>
          <c:showPercent val="0"/>
          <c:showBubbleSize val="0"/>
        </c:dLbls>
        <c:gapWidth val="219"/>
        <c:overlap val="-27"/>
        <c:axId val="1582587855"/>
        <c:axId val="1582605743"/>
      </c:barChart>
      <c:dateAx>
        <c:axId val="1582587855"/>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05743"/>
        <c:crosses val="autoZero"/>
        <c:auto val="1"/>
        <c:lblOffset val="100"/>
        <c:baseTimeUnit val="months"/>
      </c:dateAx>
      <c:valAx>
        <c:axId val="1582605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878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売上計画!$AU$185:$AW$185</c:f>
              <c:strCache>
                <c:ptCount val="3"/>
                <c:pt idx="0">
                  <c:v>0</c:v>
                </c:pt>
                <c:pt idx="2">
                  <c:v>前期</c:v>
                </c:pt>
              </c:strCache>
            </c:strRef>
          </c:tx>
          <c:spPr>
            <a:solidFill>
              <a:schemeClr val="accent1"/>
            </a:solidFill>
            <a:ln>
              <a:noFill/>
            </a:ln>
            <a:effectLst/>
          </c:spPr>
          <c:invertIfNegative val="0"/>
          <c:cat>
            <c:numRef>
              <c:f>売上計画!$AX$184:$BI$184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売上計画!$AX$185:$BI$185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C06-4D09-BE4F-58418622D245}"/>
            </c:ext>
          </c:extLst>
        </c:ser>
        <c:ser>
          <c:idx val="1"/>
          <c:order val="1"/>
          <c:tx>
            <c:strRef>
              <c:f>売上計画!$AU$186:$AW$186</c:f>
              <c:strCache>
                <c:ptCount val="3"/>
                <c:pt idx="0">
                  <c:v>0</c:v>
                </c:pt>
                <c:pt idx="2">
                  <c:v>実績</c:v>
                </c:pt>
              </c:strCache>
            </c:strRef>
          </c:tx>
          <c:spPr>
            <a:solidFill>
              <a:schemeClr val="accent2"/>
            </a:solidFill>
            <a:ln>
              <a:noFill/>
            </a:ln>
            <a:effectLst/>
          </c:spPr>
          <c:invertIfNegative val="0"/>
          <c:cat>
            <c:numRef>
              <c:f>売上計画!$AX$184:$BI$184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売上計画!$AX$186:$BI$186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C06-4D09-BE4F-58418622D245}"/>
            </c:ext>
          </c:extLst>
        </c:ser>
        <c:dLbls>
          <c:showLegendKey val="0"/>
          <c:showVal val="0"/>
          <c:showCatName val="0"/>
          <c:showSerName val="0"/>
          <c:showPercent val="0"/>
          <c:showBubbleSize val="0"/>
        </c:dLbls>
        <c:gapWidth val="219"/>
        <c:overlap val="-27"/>
        <c:axId val="1582520463"/>
        <c:axId val="1582513807"/>
      </c:barChart>
      <c:dateAx>
        <c:axId val="1582520463"/>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13807"/>
        <c:crosses val="autoZero"/>
        <c:auto val="1"/>
        <c:lblOffset val="100"/>
        <c:baseTimeUnit val="months"/>
      </c:dateAx>
      <c:valAx>
        <c:axId val="1582513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204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売上計画!$AU$188:$AW$188</c:f>
              <c:strCache>
                <c:ptCount val="3"/>
                <c:pt idx="0">
                  <c:v>0</c:v>
                </c:pt>
                <c:pt idx="2">
                  <c:v>前期</c:v>
                </c:pt>
              </c:strCache>
            </c:strRef>
          </c:tx>
          <c:spPr>
            <a:solidFill>
              <a:schemeClr val="accent1"/>
            </a:solidFill>
            <a:ln>
              <a:noFill/>
            </a:ln>
            <a:effectLst/>
          </c:spPr>
          <c:invertIfNegative val="0"/>
          <c:cat>
            <c:numRef>
              <c:f>売上計画!$AX$187:$BI$187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売上計画!$AX$188:$BI$188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79-4615-9B44-60FDB691F378}"/>
            </c:ext>
          </c:extLst>
        </c:ser>
        <c:ser>
          <c:idx val="1"/>
          <c:order val="1"/>
          <c:tx>
            <c:strRef>
              <c:f>売上計画!$AU$189:$AW$189</c:f>
              <c:strCache>
                <c:ptCount val="3"/>
                <c:pt idx="0">
                  <c:v>0</c:v>
                </c:pt>
                <c:pt idx="2">
                  <c:v>実績</c:v>
                </c:pt>
              </c:strCache>
            </c:strRef>
          </c:tx>
          <c:spPr>
            <a:solidFill>
              <a:schemeClr val="accent2"/>
            </a:solidFill>
            <a:ln>
              <a:noFill/>
            </a:ln>
            <a:effectLst/>
          </c:spPr>
          <c:invertIfNegative val="0"/>
          <c:cat>
            <c:numRef>
              <c:f>売上計画!$AX$187:$BI$187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売上計画!$AX$189:$BI$189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079-4615-9B44-60FDB691F378}"/>
            </c:ext>
          </c:extLst>
        </c:ser>
        <c:dLbls>
          <c:showLegendKey val="0"/>
          <c:showVal val="0"/>
          <c:showCatName val="0"/>
          <c:showSerName val="0"/>
          <c:showPercent val="0"/>
          <c:showBubbleSize val="0"/>
        </c:dLbls>
        <c:gapWidth val="219"/>
        <c:overlap val="-27"/>
        <c:axId val="1582586191"/>
        <c:axId val="1582597007"/>
      </c:barChart>
      <c:dateAx>
        <c:axId val="1582586191"/>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97007"/>
        <c:crosses val="autoZero"/>
        <c:auto val="1"/>
        <c:lblOffset val="100"/>
        <c:baseTimeUnit val="months"/>
      </c:dateAx>
      <c:valAx>
        <c:axId val="1582597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861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売上計画!$AU$191:$AW$191</c:f>
              <c:strCache>
                <c:ptCount val="3"/>
                <c:pt idx="0">
                  <c:v>0</c:v>
                </c:pt>
                <c:pt idx="2">
                  <c:v>前期</c:v>
                </c:pt>
              </c:strCache>
            </c:strRef>
          </c:tx>
          <c:spPr>
            <a:solidFill>
              <a:schemeClr val="accent1"/>
            </a:solidFill>
            <a:ln>
              <a:noFill/>
            </a:ln>
            <a:effectLst/>
          </c:spPr>
          <c:invertIfNegative val="0"/>
          <c:cat>
            <c:numRef>
              <c:f>売上計画!$AX$190:$BI$190</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売上計画!$AX$191:$BI$191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99C-4CB4-BEE2-8D00B753CC5E}"/>
            </c:ext>
          </c:extLst>
        </c:ser>
        <c:ser>
          <c:idx val="1"/>
          <c:order val="1"/>
          <c:tx>
            <c:strRef>
              <c:f>売上計画!$AU$192:$AW$192</c:f>
              <c:strCache>
                <c:ptCount val="3"/>
                <c:pt idx="0">
                  <c:v>0</c:v>
                </c:pt>
                <c:pt idx="2">
                  <c:v>実績</c:v>
                </c:pt>
              </c:strCache>
            </c:strRef>
          </c:tx>
          <c:spPr>
            <a:solidFill>
              <a:schemeClr val="accent2"/>
            </a:solidFill>
            <a:ln>
              <a:noFill/>
            </a:ln>
            <a:effectLst/>
          </c:spPr>
          <c:invertIfNegative val="0"/>
          <c:cat>
            <c:numRef>
              <c:f>売上計画!$AX$190:$BI$190</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売上計画!$AX$192:$BI$192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99C-4CB4-BEE2-8D00B753CC5E}"/>
            </c:ext>
          </c:extLst>
        </c:ser>
        <c:dLbls>
          <c:showLegendKey val="0"/>
          <c:showVal val="0"/>
          <c:showCatName val="0"/>
          <c:showSerName val="0"/>
          <c:showPercent val="0"/>
          <c:showBubbleSize val="0"/>
        </c:dLbls>
        <c:gapWidth val="219"/>
        <c:overlap val="-27"/>
        <c:axId val="1582608655"/>
        <c:axId val="1582614479"/>
      </c:barChart>
      <c:dateAx>
        <c:axId val="1582608655"/>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14479"/>
        <c:crosses val="autoZero"/>
        <c:auto val="1"/>
        <c:lblOffset val="100"/>
        <c:baseTimeUnit val="months"/>
      </c:dateAx>
      <c:valAx>
        <c:axId val="1582614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08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売上計画!$AU$194:$AW$194</c:f>
              <c:strCache>
                <c:ptCount val="3"/>
                <c:pt idx="0">
                  <c:v>0</c:v>
                </c:pt>
                <c:pt idx="2">
                  <c:v>前期</c:v>
                </c:pt>
              </c:strCache>
            </c:strRef>
          </c:tx>
          <c:spPr>
            <a:solidFill>
              <a:schemeClr val="accent1"/>
            </a:solidFill>
            <a:ln>
              <a:noFill/>
            </a:ln>
            <a:effectLst/>
          </c:spPr>
          <c:invertIfNegative val="0"/>
          <c:cat>
            <c:numRef>
              <c:f>売上計画!$AX$193:$BI$193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売上計画!$AX$194:$BI$194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278-4584-84EB-D3F3057942D9}"/>
            </c:ext>
          </c:extLst>
        </c:ser>
        <c:ser>
          <c:idx val="1"/>
          <c:order val="1"/>
          <c:tx>
            <c:strRef>
              <c:f>売上計画!$AU$195:$AW$195</c:f>
              <c:strCache>
                <c:ptCount val="3"/>
                <c:pt idx="0">
                  <c:v>0</c:v>
                </c:pt>
                <c:pt idx="2">
                  <c:v>実績</c:v>
                </c:pt>
              </c:strCache>
            </c:strRef>
          </c:tx>
          <c:spPr>
            <a:solidFill>
              <a:schemeClr val="accent2"/>
            </a:solidFill>
            <a:ln>
              <a:noFill/>
            </a:ln>
            <a:effectLst/>
          </c:spPr>
          <c:invertIfNegative val="0"/>
          <c:cat>
            <c:numRef>
              <c:f>売上計画!$AX$193:$BI$193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売上計画!$AX$195:$BI$195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278-4584-84EB-D3F3057942D9}"/>
            </c:ext>
          </c:extLst>
        </c:ser>
        <c:dLbls>
          <c:showLegendKey val="0"/>
          <c:showVal val="0"/>
          <c:showCatName val="0"/>
          <c:showSerName val="0"/>
          <c:showPercent val="0"/>
          <c:showBubbleSize val="0"/>
        </c:dLbls>
        <c:gapWidth val="219"/>
        <c:overlap val="-27"/>
        <c:axId val="1582592015"/>
        <c:axId val="1582592431"/>
      </c:barChart>
      <c:dateAx>
        <c:axId val="1582592015"/>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92431"/>
        <c:crosses val="autoZero"/>
        <c:auto val="1"/>
        <c:lblOffset val="100"/>
        <c:baseTimeUnit val="months"/>
      </c:dateAx>
      <c:valAx>
        <c:axId val="1582592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592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売上計画!$AU$197:$AW$197</c:f>
              <c:strCache>
                <c:ptCount val="3"/>
                <c:pt idx="0">
                  <c:v>0</c:v>
                </c:pt>
                <c:pt idx="2">
                  <c:v>前期</c:v>
                </c:pt>
              </c:strCache>
            </c:strRef>
          </c:tx>
          <c:spPr>
            <a:solidFill>
              <a:schemeClr val="accent1"/>
            </a:solidFill>
            <a:ln>
              <a:noFill/>
            </a:ln>
            <a:effectLst/>
          </c:spPr>
          <c:invertIfNegative val="0"/>
          <c:cat>
            <c:numRef>
              <c:f>売上計画!$AX$196:$BI$196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売上計画!$AX$197:$BI$197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6EF-4013-AA8A-D89DCDB010DE}"/>
            </c:ext>
          </c:extLst>
        </c:ser>
        <c:ser>
          <c:idx val="1"/>
          <c:order val="1"/>
          <c:tx>
            <c:strRef>
              <c:f>売上計画!$AU$198:$AW$198</c:f>
              <c:strCache>
                <c:ptCount val="3"/>
                <c:pt idx="0">
                  <c:v>0</c:v>
                </c:pt>
                <c:pt idx="2">
                  <c:v>実績</c:v>
                </c:pt>
              </c:strCache>
            </c:strRef>
          </c:tx>
          <c:spPr>
            <a:solidFill>
              <a:schemeClr val="accent2"/>
            </a:solidFill>
            <a:ln>
              <a:noFill/>
            </a:ln>
            <a:effectLst/>
          </c:spPr>
          <c:invertIfNegative val="0"/>
          <c:cat>
            <c:numRef>
              <c:f>売上計画!$AX$196:$BI$196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売上計画!$AX$198:$BI$198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6EF-4013-AA8A-D89DCDB010DE}"/>
            </c:ext>
          </c:extLst>
        </c:ser>
        <c:dLbls>
          <c:showLegendKey val="0"/>
          <c:showVal val="0"/>
          <c:showCatName val="0"/>
          <c:showSerName val="0"/>
          <c:showPercent val="0"/>
          <c:showBubbleSize val="0"/>
        </c:dLbls>
        <c:gapWidth val="219"/>
        <c:overlap val="-27"/>
        <c:axId val="1582609487"/>
        <c:axId val="1582623631"/>
      </c:barChart>
      <c:dateAx>
        <c:axId val="1582609487"/>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23631"/>
        <c:crosses val="autoZero"/>
        <c:auto val="1"/>
        <c:lblOffset val="100"/>
        <c:baseTimeUnit val="months"/>
      </c:dateAx>
      <c:valAx>
        <c:axId val="1582623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09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売上計画!$AU$200:$AW$200</c:f>
              <c:strCache>
                <c:ptCount val="3"/>
                <c:pt idx="0">
                  <c:v>0</c:v>
                </c:pt>
                <c:pt idx="2">
                  <c:v>前期</c:v>
                </c:pt>
              </c:strCache>
            </c:strRef>
          </c:tx>
          <c:spPr>
            <a:solidFill>
              <a:schemeClr val="accent1"/>
            </a:solidFill>
            <a:ln>
              <a:noFill/>
            </a:ln>
            <a:effectLst/>
          </c:spPr>
          <c:invertIfNegative val="0"/>
          <c:cat>
            <c:numRef>
              <c:f>売上計画!$AX$199:$BI$199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売上計画!$AX$200:$BI$200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193-4180-8A96-A6455081BD9F}"/>
            </c:ext>
          </c:extLst>
        </c:ser>
        <c:ser>
          <c:idx val="1"/>
          <c:order val="1"/>
          <c:tx>
            <c:strRef>
              <c:f>売上計画!$AU$201:$AW$201</c:f>
              <c:strCache>
                <c:ptCount val="3"/>
                <c:pt idx="0">
                  <c:v>0</c:v>
                </c:pt>
                <c:pt idx="2">
                  <c:v>実績</c:v>
                </c:pt>
              </c:strCache>
            </c:strRef>
          </c:tx>
          <c:spPr>
            <a:solidFill>
              <a:schemeClr val="accent2"/>
            </a:solidFill>
            <a:ln>
              <a:noFill/>
            </a:ln>
            <a:effectLst/>
          </c:spPr>
          <c:invertIfNegative val="0"/>
          <c:cat>
            <c:numRef>
              <c:f>売上計画!$AX$199:$BI$199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売上計画!$AX$201:$BI$201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193-4180-8A96-A6455081BD9F}"/>
            </c:ext>
          </c:extLst>
        </c:ser>
        <c:dLbls>
          <c:showLegendKey val="0"/>
          <c:showVal val="0"/>
          <c:showCatName val="0"/>
          <c:showSerName val="0"/>
          <c:showPercent val="0"/>
          <c:showBubbleSize val="0"/>
        </c:dLbls>
        <c:gapWidth val="219"/>
        <c:overlap val="-27"/>
        <c:axId val="1582649839"/>
        <c:axId val="1582658991"/>
      </c:barChart>
      <c:dateAx>
        <c:axId val="1582649839"/>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58991"/>
        <c:crosses val="autoZero"/>
        <c:auto val="1"/>
        <c:lblOffset val="100"/>
        <c:baseTimeUnit val="months"/>
      </c:dateAx>
      <c:valAx>
        <c:axId val="158265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49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売上計画!$AU$203:$AW$203</c:f>
              <c:strCache>
                <c:ptCount val="3"/>
                <c:pt idx="0">
                  <c:v>0</c:v>
                </c:pt>
                <c:pt idx="2">
                  <c:v>前期</c:v>
                </c:pt>
              </c:strCache>
            </c:strRef>
          </c:tx>
          <c:spPr>
            <a:solidFill>
              <a:schemeClr val="accent1"/>
            </a:solidFill>
            <a:ln>
              <a:noFill/>
            </a:ln>
            <a:effectLst/>
          </c:spPr>
          <c:invertIfNegative val="0"/>
          <c:cat>
            <c:numRef>
              <c:f>売上計画!$AX$202:$BI$202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売上計画!$AX$203:$BI$203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174-4477-8183-768B650817FC}"/>
            </c:ext>
          </c:extLst>
        </c:ser>
        <c:ser>
          <c:idx val="1"/>
          <c:order val="1"/>
          <c:tx>
            <c:strRef>
              <c:f>売上計画!$AU$204:$AW$204</c:f>
              <c:strCache>
                <c:ptCount val="3"/>
                <c:pt idx="0">
                  <c:v>0</c:v>
                </c:pt>
                <c:pt idx="2">
                  <c:v>実績</c:v>
                </c:pt>
              </c:strCache>
            </c:strRef>
          </c:tx>
          <c:spPr>
            <a:solidFill>
              <a:schemeClr val="accent2"/>
            </a:solidFill>
            <a:ln>
              <a:noFill/>
            </a:ln>
            <a:effectLst/>
          </c:spPr>
          <c:invertIfNegative val="0"/>
          <c:cat>
            <c:numRef>
              <c:f>売上計画!$AX$202:$BI$202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売上計画!$AX$204:$BI$204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174-4477-8183-768B650817FC}"/>
            </c:ext>
          </c:extLst>
        </c:ser>
        <c:dLbls>
          <c:showLegendKey val="0"/>
          <c:showVal val="0"/>
          <c:showCatName val="0"/>
          <c:showSerName val="0"/>
          <c:showPercent val="0"/>
          <c:showBubbleSize val="0"/>
        </c:dLbls>
        <c:gapWidth val="219"/>
        <c:overlap val="-27"/>
        <c:axId val="1582696431"/>
        <c:axId val="1582693103"/>
      </c:barChart>
      <c:dateAx>
        <c:axId val="1582696431"/>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93103"/>
        <c:crosses val="autoZero"/>
        <c:auto val="1"/>
        <c:lblOffset val="100"/>
        <c:baseTimeUnit val="months"/>
      </c:dateAx>
      <c:valAx>
        <c:axId val="1582693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96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売上計画!$AU$206:$AW$206</c:f>
              <c:strCache>
                <c:ptCount val="3"/>
                <c:pt idx="0">
                  <c:v>0</c:v>
                </c:pt>
                <c:pt idx="2">
                  <c:v>前期</c:v>
                </c:pt>
              </c:strCache>
            </c:strRef>
          </c:tx>
          <c:spPr>
            <a:solidFill>
              <a:schemeClr val="accent1"/>
            </a:solidFill>
            <a:ln>
              <a:noFill/>
            </a:ln>
            <a:effectLst/>
          </c:spPr>
          <c:invertIfNegative val="0"/>
          <c:cat>
            <c:numRef>
              <c:f>売上計画!$AX$205:$BI$205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売上計画!$AX$206:$BI$206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2BF-4EF5-B5E1-9159F36ED150}"/>
            </c:ext>
          </c:extLst>
        </c:ser>
        <c:ser>
          <c:idx val="1"/>
          <c:order val="1"/>
          <c:tx>
            <c:strRef>
              <c:f>売上計画!$AU$207:$AW$207</c:f>
              <c:strCache>
                <c:ptCount val="3"/>
                <c:pt idx="0">
                  <c:v>0</c:v>
                </c:pt>
                <c:pt idx="2">
                  <c:v>実績</c:v>
                </c:pt>
              </c:strCache>
            </c:strRef>
          </c:tx>
          <c:spPr>
            <a:solidFill>
              <a:schemeClr val="accent2"/>
            </a:solidFill>
            <a:ln>
              <a:noFill/>
            </a:ln>
            <a:effectLst/>
          </c:spPr>
          <c:invertIfNegative val="0"/>
          <c:cat>
            <c:numRef>
              <c:f>売上計画!$AX$205:$BI$205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売上計画!$AX$207:$BI$207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2BF-4EF5-B5E1-9159F36ED150}"/>
            </c:ext>
          </c:extLst>
        </c:ser>
        <c:dLbls>
          <c:showLegendKey val="0"/>
          <c:showVal val="0"/>
          <c:showCatName val="0"/>
          <c:showSerName val="0"/>
          <c:showPercent val="0"/>
          <c:showBubbleSize val="0"/>
        </c:dLbls>
        <c:gapWidth val="219"/>
        <c:overlap val="-27"/>
        <c:axId val="1582690191"/>
        <c:axId val="1582702255"/>
      </c:barChart>
      <c:dateAx>
        <c:axId val="1582690191"/>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702255"/>
        <c:crosses val="autoZero"/>
        <c:auto val="1"/>
        <c:lblOffset val="100"/>
        <c:baseTimeUnit val="months"/>
      </c:dateAx>
      <c:valAx>
        <c:axId val="15827022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826901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売上計画!$AU$81:$AW$81</c:f>
              <c:strCache>
                <c:ptCount val="3"/>
                <c:pt idx="2">
                  <c:v>計画</c:v>
                </c:pt>
              </c:strCache>
            </c:strRef>
          </c:tx>
          <c:spPr>
            <a:solidFill>
              <a:schemeClr val="accent1"/>
            </a:solidFill>
            <a:ln>
              <a:noFill/>
            </a:ln>
            <a:effectLst/>
          </c:spPr>
          <c:invertIfNegative val="0"/>
          <c:cat>
            <c:numRef>
              <c:f>売上計画!$AX$80:$BI$80</c:f>
              <c:numCache>
                <c:formatCode>yyyy/m</c:formatCode>
                <c:ptCount val="12"/>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numCache>
            </c:numRef>
          </c:cat>
          <c:val>
            <c:numRef>
              <c:f>売上計画!$AX$81:$BI$81</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601-4E5A-B656-0E685FFD740B}"/>
            </c:ext>
          </c:extLst>
        </c:ser>
        <c:ser>
          <c:idx val="1"/>
          <c:order val="1"/>
          <c:tx>
            <c:strRef>
              <c:f>売上計画!$AU$82:$AW$82</c:f>
              <c:strCache>
                <c:ptCount val="3"/>
                <c:pt idx="2">
                  <c:v>実績</c:v>
                </c:pt>
              </c:strCache>
            </c:strRef>
          </c:tx>
          <c:spPr>
            <a:solidFill>
              <a:schemeClr val="accent2"/>
            </a:solidFill>
            <a:ln>
              <a:noFill/>
            </a:ln>
            <a:effectLst/>
          </c:spPr>
          <c:invertIfNegative val="0"/>
          <c:cat>
            <c:numRef>
              <c:f>売上計画!$AX$80:$BI$80</c:f>
              <c:numCache>
                <c:formatCode>yyyy/m</c:formatCode>
                <c:ptCount val="12"/>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numCache>
            </c:numRef>
          </c:cat>
          <c:val>
            <c:numRef>
              <c:f>売上計画!$AX$82:$BI$82</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601-4E5A-B656-0E685FFD740B}"/>
            </c:ext>
          </c:extLst>
        </c:ser>
        <c:dLbls>
          <c:showLegendKey val="0"/>
          <c:showVal val="0"/>
          <c:showCatName val="0"/>
          <c:showSerName val="0"/>
          <c:showPercent val="0"/>
          <c:showBubbleSize val="0"/>
        </c:dLbls>
        <c:gapWidth val="219"/>
        <c:overlap val="-27"/>
        <c:axId val="2105177439"/>
        <c:axId val="2105178687"/>
      </c:barChart>
      <c:dateAx>
        <c:axId val="2105177439"/>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5178687"/>
        <c:crosses val="autoZero"/>
        <c:auto val="1"/>
        <c:lblOffset val="100"/>
        <c:baseTimeUnit val="months"/>
      </c:dateAx>
      <c:valAx>
        <c:axId val="2105178687"/>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5177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売上計画!$AU$84:$AW$84</c:f>
              <c:strCache>
                <c:ptCount val="3"/>
                <c:pt idx="2">
                  <c:v>計画</c:v>
                </c:pt>
              </c:strCache>
            </c:strRef>
          </c:tx>
          <c:spPr>
            <a:solidFill>
              <a:schemeClr val="accent1"/>
            </a:solidFill>
            <a:ln>
              <a:noFill/>
            </a:ln>
            <a:effectLst/>
          </c:spPr>
          <c:invertIfNegative val="0"/>
          <c:cat>
            <c:numRef>
              <c:f>売上計画!$AX$83:$BI$83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売上計画!$AX$84:$BI$84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E11-4833-B15A-3A9ECEB30FD4}"/>
            </c:ext>
          </c:extLst>
        </c:ser>
        <c:ser>
          <c:idx val="1"/>
          <c:order val="1"/>
          <c:tx>
            <c:strRef>
              <c:f>売上計画!$AU$85:$AW$85</c:f>
              <c:strCache>
                <c:ptCount val="3"/>
                <c:pt idx="2">
                  <c:v>実績</c:v>
                </c:pt>
              </c:strCache>
            </c:strRef>
          </c:tx>
          <c:spPr>
            <a:solidFill>
              <a:schemeClr val="accent2"/>
            </a:solidFill>
            <a:ln>
              <a:noFill/>
            </a:ln>
            <a:effectLst/>
          </c:spPr>
          <c:invertIfNegative val="0"/>
          <c:cat>
            <c:numRef>
              <c:f>売上計画!$AX$83:$BI$83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売上計画!$AX$85:$BI$85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5E11-4833-B15A-3A9ECEB30FD4}"/>
            </c:ext>
          </c:extLst>
        </c:ser>
        <c:dLbls>
          <c:showLegendKey val="0"/>
          <c:showVal val="0"/>
          <c:showCatName val="0"/>
          <c:showSerName val="0"/>
          <c:showPercent val="0"/>
          <c:showBubbleSize val="0"/>
        </c:dLbls>
        <c:gapWidth val="219"/>
        <c:overlap val="-27"/>
        <c:axId val="1559582463"/>
        <c:axId val="1559583295"/>
      </c:barChart>
      <c:dateAx>
        <c:axId val="1559582463"/>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59583295"/>
        <c:crosses val="autoZero"/>
        <c:auto val="1"/>
        <c:lblOffset val="100"/>
        <c:baseTimeUnit val="months"/>
      </c:dateAx>
      <c:valAx>
        <c:axId val="1559583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595824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売上計画!$AU$87:$AW$87</c:f>
              <c:strCache>
                <c:ptCount val="3"/>
                <c:pt idx="2">
                  <c:v>計画</c:v>
                </c:pt>
              </c:strCache>
            </c:strRef>
          </c:tx>
          <c:spPr>
            <a:solidFill>
              <a:schemeClr val="accent1"/>
            </a:solidFill>
            <a:ln>
              <a:noFill/>
            </a:ln>
            <a:effectLst/>
          </c:spPr>
          <c:invertIfNegative val="0"/>
          <c:cat>
            <c:numRef>
              <c:f>売上計画!$AX$86:$BI$86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売上計画!$AX$87:$BI$87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769-48DC-9B7A-7157FC245179}"/>
            </c:ext>
          </c:extLst>
        </c:ser>
        <c:ser>
          <c:idx val="1"/>
          <c:order val="1"/>
          <c:tx>
            <c:strRef>
              <c:f>売上計画!$AU$88:$AW$88</c:f>
              <c:strCache>
                <c:ptCount val="3"/>
                <c:pt idx="2">
                  <c:v>実績</c:v>
                </c:pt>
              </c:strCache>
            </c:strRef>
          </c:tx>
          <c:spPr>
            <a:solidFill>
              <a:schemeClr val="accent2"/>
            </a:solidFill>
            <a:ln>
              <a:noFill/>
            </a:ln>
            <a:effectLst/>
          </c:spPr>
          <c:invertIfNegative val="0"/>
          <c:cat>
            <c:numRef>
              <c:f>売上計画!$AX$86:$BI$86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売上計画!$AX$88:$BI$88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769-48DC-9B7A-7157FC245179}"/>
            </c:ext>
          </c:extLst>
        </c:ser>
        <c:dLbls>
          <c:showLegendKey val="0"/>
          <c:showVal val="0"/>
          <c:showCatName val="0"/>
          <c:showSerName val="0"/>
          <c:showPercent val="0"/>
          <c:showBubbleSize val="0"/>
        </c:dLbls>
        <c:gapWidth val="219"/>
        <c:overlap val="-27"/>
        <c:axId val="1227811503"/>
        <c:axId val="1227812335"/>
      </c:barChart>
      <c:dateAx>
        <c:axId val="1227811503"/>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27812335"/>
        <c:crosses val="autoZero"/>
        <c:auto val="1"/>
        <c:lblOffset val="100"/>
        <c:baseTimeUnit val="months"/>
      </c:dateAx>
      <c:valAx>
        <c:axId val="12278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278115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売上計画!$AU$90:$AW$90</c:f>
              <c:strCache>
                <c:ptCount val="3"/>
                <c:pt idx="2">
                  <c:v>計画</c:v>
                </c:pt>
              </c:strCache>
            </c:strRef>
          </c:tx>
          <c:spPr>
            <a:solidFill>
              <a:schemeClr val="accent1"/>
            </a:solidFill>
            <a:ln>
              <a:noFill/>
            </a:ln>
            <a:effectLst/>
          </c:spPr>
          <c:invertIfNegative val="0"/>
          <c:cat>
            <c:numRef>
              <c:f>売上計画!$AX$89:$BI$89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売上計画!$AX$90:$BI$90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5A-4AEB-9246-8A395154F0B7}"/>
            </c:ext>
          </c:extLst>
        </c:ser>
        <c:ser>
          <c:idx val="1"/>
          <c:order val="1"/>
          <c:tx>
            <c:strRef>
              <c:f>売上計画!$AU$91:$AW$91</c:f>
              <c:strCache>
                <c:ptCount val="3"/>
                <c:pt idx="2">
                  <c:v>実績</c:v>
                </c:pt>
              </c:strCache>
            </c:strRef>
          </c:tx>
          <c:spPr>
            <a:solidFill>
              <a:schemeClr val="accent2"/>
            </a:solidFill>
            <a:ln>
              <a:noFill/>
            </a:ln>
            <a:effectLst/>
          </c:spPr>
          <c:invertIfNegative val="0"/>
          <c:cat>
            <c:numRef>
              <c:f>売上計画!$AX$89:$BI$89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売上計画!$AX$91:$BI$91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45A-4AEB-9246-8A395154F0B7}"/>
            </c:ext>
          </c:extLst>
        </c:ser>
        <c:dLbls>
          <c:showLegendKey val="0"/>
          <c:showVal val="0"/>
          <c:showCatName val="0"/>
          <c:showSerName val="0"/>
          <c:showPercent val="0"/>
          <c:showBubbleSize val="0"/>
        </c:dLbls>
        <c:gapWidth val="219"/>
        <c:overlap val="-27"/>
        <c:axId val="1391776783"/>
        <c:axId val="1391779695"/>
      </c:barChart>
      <c:dateAx>
        <c:axId val="1391776783"/>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91779695"/>
        <c:crosses val="autoZero"/>
        <c:auto val="1"/>
        <c:lblOffset val="100"/>
        <c:baseTimeUnit val="months"/>
      </c:dateAx>
      <c:valAx>
        <c:axId val="1391779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917767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売上計画!$AU$93:$AW$93</c:f>
              <c:strCache>
                <c:ptCount val="3"/>
                <c:pt idx="2">
                  <c:v>計画</c:v>
                </c:pt>
              </c:strCache>
            </c:strRef>
          </c:tx>
          <c:spPr>
            <a:solidFill>
              <a:schemeClr val="accent1"/>
            </a:solidFill>
            <a:ln>
              <a:noFill/>
            </a:ln>
            <a:effectLst/>
          </c:spPr>
          <c:invertIfNegative val="0"/>
          <c:cat>
            <c:numRef>
              <c:f>売上計画!$AX$92:$BI$92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売上計画!$AX$93:$BI$93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B45-4677-B9A4-5237D5D9BBAF}"/>
            </c:ext>
          </c:extLst>
        </c:ser>
        <c:ser>
          <c:idx val="1"/>
          <c:order val="1"/>
          <c:tx>
            <c:strRef>
              <c:f>売上計画!$AU$94:$AW$94</c:f>
              <c:strCache>
                <c:ptCount val="3"/>
                <c:pt idx="2">
                  <c:v>実績</c:v>
                </c:pt>
              </c:strCache>
            </c:strRef>
          </c:tx>
          <c:spPr>
            <a:solidFill>
              <a:schemeClr val="accent2"/>
            </a:solidFill>
            <a:ln>
              <a:noFill/>
            </a:ln>
            <a:effectLst/>
          </c:spPr>
          <c:invertIfNegative val="0"/>
          <c:cat>
            <c:numRef>
              <c:f>売上計画!$AX$92:$BI$92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売上計画!$AX$94:$BI$94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B45-4677-B9A4-5237D5D9BBAF}"/>
            </c:ext>
          </c:extLst>
        </c:ser>
        <c:dLbls>
          <c:showLegendKey val="0"/>
          <c:showVal val="0"/>
          <c:showCatName val="0"/>
          <c:showSerName val="0"/>
          <c:showPercent val="0"/>
          <c:showBubbleSize val="0"/>
        </c:dLbls>
        <c:gapWidth val="219"/>
        <c:overlap val="-27"/>
        <c:axId val="1907828832"/>
        <c:axId val="1907817184"/>
      </c:barChart>
      <c:dateAx>
        <c:axId val="1907828832"/>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17184"/>
        <c:crosses val="autoZero"/>
        <c:auto val="1"/>
        <c:lblOffset val="100"/>
        <c:baseTimeUnit val="months"/>
      </c:dateAx>
      <c:valAx>
        <c:axId val="1907817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2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売上計画!$AU$96:$AW$96</c:f>
              <c:strCache>
                <c:ptCount val="3"/>
                <c:pt idx="2">
                  <c:v>計画</c:v>
                </c:pt>
              </c:strCache>
            </c:strRef>
          </c:tx>
          <c:spPr>
            <a:solidFill>
              <a:schemeClr val="accent1"/>
            </a:solidFill>
            <a:ln>
              <a:noFill/>
            </a:ln>
            <a:effectLst/>
          </c:spPr>
          <c:invertIfNegative val="0"/>
          <c:cat>
            <c:numRef>
              <c:f>売上計画!$AX$95:$BI$95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売上計画!$AX$96:$BI$96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A61-4248-BD91-A07F444C8405}"/>
            </c:ext>
          </c:extLst>
        </c:ser>
        <c:ser>
          <c:idx val="1"/>
          <c:order val="1"/>
          <c:tx>
            <c:strRef>
              <c:f>売上計画!$AU$97:$AW$97</c:f>
              <c:strCache>
                <c:ptCount val="3"/>
                <c:pt idx="2">
                  <c:v>実績</c:v>
                </c:pt>
              </c:strCache>
            </c:strRef>
          </c:tx>
          <c:spPr>
            <a:solidFill>
              <a:schemeClr val="accent2"/>
            </a:solidFill>
            <a:ln>
              <a:noFill/>
            </a:ln>
            <a:effectLst/>
          </c:spPr>
          <c:invertIfNegative val="0"/>
          <c:cat>
            <c:numRef>
              <c:f>売上計画!$AX$95:$BI$95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売上計画!$AX$97:$BI$97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61-4248-BD91-A07F444C8405}"/>
            </c:ext>
          </c:extLst>
        </c:ser>
        <c:dLbls>
          <c:showLegendKey val="0"/>
          <c:showVal val="0"/>
          <c:showCatName val="0"/>
          <c:showSerName val="0"/>
          <c:showPercent val="0"/>
          <c:showBubbleSize val="0"/>
        </c:dLbls>
        <c:gapWidth val="219"/>
        <c:overlap val="-27"/>
        <c:axId val="1907810944"/>
        <c:axId val="1907824256"/>
      </c:barChart>
      <c:dateAx>
        <c:axId val="1907810944"/>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24256"/>
        <c:crosses val="autoZero"/>
        <c:auto val="1"/>
        <c:lblOffset val="100"/>
        <c:baseTimeUnit val="months"/>
      </c:dateAx>
      <c:valAx>
        <c:axId val="1907824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10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売上計画!$AU$99:$AW$99</c:f>
              <c:strCache>
                <c:ptCount val="3"/>
                <c:pt idx="2">
                  <c:v>計画</c:v>
                </c:pt>
              </c:strCache>
            </c:strRef>
          </c:tx>
          <c:spPr>
            <a:solidFill>
              <a:schemeClr val="accent1"/>
            </a:solidFill>
            <a:ln>
              <a:noFill/>
            </a:ln>
            <a:effectLst/>
          </c:spPr>
          <c:invertIfNegative val="0"/>
          <c:cat>
            <c:numRef>
              <c:f>売上計画!$AX$98:$BI$98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売上計画!$AX$99:$BI$99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845-4F0F-8370-89AD43D336EB}"/>
            </c:ext>
          </c:extLst>
        </c:ser>
        <c:ser>
          <c:idx val="1"/>
          <c:order val="1"/>
          <c:tx>
            <c:strRef>
              <c:f>売上計画!$AU$100:$AW$100</c:f>
              <c:strCache>
                <c:ptCount val="3"/>
                <c:pt idx="2">
                  <c:v>実績</c:v>
                </c:pt>
              </c:strCache>
            </c:strRef>
          </c:tx>
          <c:spPr>
            <a:solidFill>
              <a:schemeClr val="accent2"/>
            </a:solidFill>
            <a:ln>
              <a:noFill/>
            </a:ln>
            <a:effectLst/>
          </c:spPr>
          <c:invertIfNegative val="0"/>
          <c:cat>
            <c:numRef>
              <c:f>売上計画!$AX$98:$BI$98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売上計画!$AX$100:$BI$100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845-4F0F-8370-89AD43D336EB}"/>
            </c:ext>
          </c:extLst>
        </c:ser>
        <c:dLbls>
          <c:showLegendKey val="0"/>
          <c:showVal val="0"/>
          <c:showCatName val="0"/>
          <c:showSerName val="0"/>
          <c:showPercent val="0"/>
          <c:showBubbleSize val="0"/>
        </c:dLbls>
        <c:gapWidth val="219"/>
        <c:overlap val="-27"/>
        <c:axId val="1907839648"/>
        <c:axId val="1907855872"/>
      </c:barChart>
      <c:dateAx>
        <c:axId val="190783964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55872"/>
        <c:crosses val="autoZero"/>
        <c:auto val="1"/>
        <c:lblOffset val="100"/>
        <c:baseTimeUnit val="months"/>
      </c:dateAx>
      <c:valAx>
        <c:axId val="190785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3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売上計画!$AU$102:$AW$102</c:f>
              <c:strCache>
                <c:ptCount val="3"/>
                <c:pt idx="2">
                  <c:v>計画</c:v>
                </c:pt>
              </c:strCache>
            </c:strRef>
          </c:tx>
          <c:spPr>
            <a:solidFill>
              <a:schemeClr val="accent1"/>
            </a:solidFill>
            <a:ln>
              <a:noFill/>
            </a:ln>
            <a:effectLst/>
          </c:spPr>
          <c:invertIfNegative val="0"/>
          <c:cat>
            <c:numRef>
              <c:f>売上計画!$AX$101:$BI$101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売上計画!$AX$102:$BI$102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700-4B13-BA35-B85D83B6F9C8}"/>
            </c:ext>
          </c:extLst>
        </c:ser>
        <c:ser>
          <c:idx val="1"/>
          <c:order val="1"/>
          <c:tx>
            <c:strRef>
              <c:f>売上計画!$AU$103:$AW$103</c:f>
              <c:strCache>
                <c:ptCount val="3"/>
                <c:pt idx="2">
                  <c:v>実績</c:v>
                </c:pt>
              </c:strCache>
            </c:strRef>
          </c:tx>
          <c:spPr>
            <a:solidFill>
              <a:schemeClr val="accent2"/>
            </a:solidFill>
            <a:ln>
              <a:noFill/>
            </a:ln>
            <a:effectLst/>
          </c:spPr>
          <c:invertIfNegative val="0"/>
          <c:cat>
            <c:numRef>
              <c:f>売上計画!$AX$101:$BI$101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売上計画!$AX$103:$BI$103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700-4B13-BA35-B85D83B6F9C8}"/>
            </c:ext>
          </c:extLst>
        </c:ser>
        <c:dLbls>
          <c:showLegendKey val="0"/>
          <c:showVal val="0"/>
          <c:showCatName val="0"/>
          <c:showSerName val="0"/>
          <c:showPercent val="0"/>
          <c:showBubbleSize val="0"/>
        </c:dLbls>
        <c:gapWidth val="219"/>
        <c:overlap val="-27"/>
        <c:axId val="1743562784"/>
        <c:axId val="1743567776"/>
      </c:barChart>
      <c:dateAx>
        <c:axId val="1743562784"/>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3567776"/>
        <c:crosses val="autoZero"/>
        <c:auto val="1"/>
        <c:lblOffset val="100"/>
        <c:baseTimeUnit val="months"/>
      </c:dateAx>
      <c:valAx>
        <c:axId val="174356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3562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売上計画!$AU$105:$AW$105</c:f>
              <c:strCache>
                <c:ptCount val="3"/>
                <c:pt idx="2">
                  <c:v>計画</c:v>
                </c:pt>
              </c:strCache>
            </c:strRef>
          </c:tx>
          <c:spPr>
            <a:solidFill>
              <a:schemeClr val="accent1"/>
            </a:solidFill>
            <a:ln>
              <a:noFill/>
            </a:ln>
            <a:effectLst/>
          </c:spPr>
          <c:invertIfNegative val="0"/>
          <c:cat>
            <c:numRef>
              <c:f>売上計画!$AX$104:$BI$104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売上計画!$AX$105:$BI$105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D2A-4B69-8667-95FFD03CBA4D}"/>
            </c:ext>
          </c:extLst>
        </c:ser>
        <c:ser>
          <c:idx val="1"/>
          <c:order val="1"/>
          <c:tx>
            <c:strRef>
              <c:f>売上計画!$AU$106:$AW$106</c:f>
              <c:strCache>
                <c:ptCount val="3"/>
                <c:pt idx="2">
                  <c:v>実績</c:v>
                </c:pt>
              </c:strCache>
            </c:strRef>
          </c:tx>
          <c:spPr>
            <a:solidFill>
              <a:schemeClr val="accent2"/>
            </a:solidFill>
            <a:ln>
              <a:noFill/>
            </a:ln>
            <a:effectLst/>
          </c:spPr>
          <c:invertIfNegative val="0"/>
          <c:cat>
            <c:numRef>
              <c:f>売上計画!$AX$104:$BI$104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売上計画!$AX$106:$BI$106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D2A-4B69-8667-95FFD03CBA4D}"/>
            </c:ext>
          </c:extLst>
        </c:ser>
        <c:dLbls>
          <c:showLegendKey val="0"/>
          <c:showVal val="0"/>
          <c:showCatName val="0"/>
          <c:showSerName val="0"/>
          <c:showPercent val="0"/>
          <c:showBubbleSize val="0"/>
        </c:dLbls>
        <c:gapWidth val="219"/>
        <c:overlap val="-27"/>
        <c:axId val="1907842976"/>
        <c:axId val="1907848800"/>
      </c:barChart>
      <c:dateAx>
        <c:axId val="1907842976"/>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48800"/>
        <c:crosses val="autoZero"/>
        <c:auto val="1"/>
        <c:lblOffset val="100"/>
        <c:baseTimeUnit val="months"/>
      </c:dateAx>
      <c:valAx>
        <c:axId val="190784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4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売上計画!$AU$108:$AW$108</c:f>
              <c:strCache>
                <c:ptCount val="3"/>
                <c:pt idx="2">
                  <c:v>計画</c:v>
                </c:pt>
              </c:strCache>
            </c:strRef>
          </c:tx>
          <c:spPr>
            <a:solidFill>
              <a:schemeClr val="accent1"/>
            </a:solidFill>
            <a:ln>
              <a:noFill/>
            </a:ln>
            <a:effectLst/>
          </c:spPr>
          <c:invertIfNegative val="0"/>
          <c:cat>
            <c:numRef>
              <c:f>売上計画!$AX$107:$BI$107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売上計画!$AX$108:$BI$108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E70-4B5A-A66E-3D23B264D124}"/>
            </c:ext>
          </c:extLst>
        </c:ser>
        <c:ser>
          <c:idx val="1"/>
          <c:order val="1"/>
          <c:tx>
            <c:strRef>
              <c:f>売上計画!$AU$109:$AW$109</c:f>
              <c:strCache>
                <c:ptCount val="3"/>
                <c:pt idx="2">
                  <c:v>実績</c:v>
                </c:pt>
              </c:strCache>
            </c:strRef>
          </c:tx>
          <c:spPr>
            <a:solidFill>
              <a:schemeClr val="accent2"/>
            </a:solidFill>
            <a:ln>
              <a:noFill/>
            </a:ln>
            <a:effectLst/>
          </c:spPr>
          <c:invertIfNegative val="0"/>
          <c:cat>
            <c:numRef>
              <c:f>売上計画!$AX$107:$BI$107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売上計画!$AX$109:$BI$109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E70-4B5A-A66E-3D23B264D124}"/>
            </c:ext>
          </c:extLst>
        </c:ser>
        <c:dLbls>
          <c:showLegendKey val="0"/>
          <c:showVal val="0"/>
          <c:showCatName val="0"/>
          <c:showSerName val="0"/>
          <c:showPercent val="0"/>
          <c:showBubbleSize val="0"/>
        </c:dLbls>
        <c:gapWidth val="219"/>
        <c:overlap val="-27"/>
        <c:axId val="1577778624"/>
        <c:axId val="1577783200"/>
      </c:barChart>
      <c:dateAx>
        <c:axId val="1577778624"/>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77783200"/>
        <c:crosses val="autoZero"/>
        <c:auto val="1"/>
        <c:lblOffset val="100"/>
        <c:baseTimeUnit val="months"/>
      </c:dateAx>
      <c:valAx>
        <c:axId val="157778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7777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売上計画!$AU$111:$AW$111</c:f>
              <c:strCache>
                <c:ptCount val="3"/>
                <c:pt idx="2">
                  <c:v>計画</c:v>
                </c:pt>
              </c:strCache>
            </c:strRef>
          </c:tx>
          <c:spPr>
            <a:solidFill>
              <a:schemeClr val="accent1"/>
            </a:solidFill>
            <a:ln>
              <a:noFill/>
            </a:ln>
            <a:effectLst/>
          </c:spPr>
          <c:invertIfNegative val="0"/>
          <c:cat>
            <c:numRef>
              <c:f>売上計画!$AX$110:$BI$110</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売上計画!$AX$111:$BI$111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306-4A39-A36C-453FD9670B28}"/>
            </c:ext>
          </c:extLst>
        </c:ser>
        <c:ser>
          <c:idx val="1"/>
          <c:order val="1"/>
          <c:tx>
            <c:strRef>
              <c:f>売上計画!$AU$112:$AW$112</c:f>
              <c:strCache>
                <c:ptCount val="3"/>
                <c:pt idx="2">
                  <c:v>実績</c:v>
                </c:pt>
              </c:strCache>
            </c:strRef>
          </c:tx>
          <c:spPr>
            <a:solidFill>
              <a:schemeClr val="accent2"/>
            </a:solidFill>
            <a:ln>
              <a:noFill/>
            </a:ln>
            <a:effectLst/>
          </c:spPr>
          <c:invertIfNegative val="0"/>
          <c:cat>
            <c:numRef>
              <c:f>売上計画!$AX$110:$BI$110</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売上計画!$AX$112:$BI$112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306-4A39-A36C-453FD9670B28}"/>
            </c:ext>
          </c:extLst>
        </c:ser>
        <c:dLbls>
          <c:showLegendKey val="0"/>
          <c:showVal val="0"/>
          <c:showCatName val="0"/>
          <c:showSerName val="0"/>
          <c:showPercent val="0"/>
          <c:showBubbleSize val="0"/>
        </c:dLbls>
        <c:gapWidth val="219"/>
        <c:overlap val="-27"/>
        <c:axId val="1907904960"/>
        <c:axId val="1907906208"/>
      </c:barChart>
      <c:dateAx>
        <c:axId val="1907904960"/>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906208"/>
        <c:crosses val="autoZero"/>
        <c:auto val="1"/>
        <c:lblOffset val="100"/>
        <c:baseTimeUnit val="months"/>
      </c:dateAx>
      <c:valAx>
        <c:axId val="190790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904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売上計画!$AU$114:$AW$114</c:f>
              <c:strCache>
                <c:ptCount val="3"/>
                <c:pt idx="2">
                  <c:v>計画</c:v>
                </c:pt>
              </c:strCache>
            </c:strRef>
          </c:tx>
          <c:spPr>
            <a:solidFill>
              <a:schemeClr val="accent1"/>
            </a:solidFill>
            <a:ln>
              <a:noFill/>
            </a:ln>
            <a:effectLst/>
          </c:spPr>
          <c:invertIfNegative val="0"/>
          <c:cat>
            <c:numRef>
              <c:f>売上計画!$AX$113:$BI$113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売上計画!$AX$114:$BI$114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D41-411B-88CE-0CEA39E55E13}"/>
            </c:ext>
          </c:extLst>
        </c:ser>
        <c:ser>
          <c:idx val="1"/>
          <c:order val="1"/>
          <c:tx>
            <c:strRef>
              <c:f>売上計画!$AU$115:$AW$115</c:f>
              <c:strCache>
                <c:ptCount val="3"/>
                <c:pt idx="2">
                  <c:v>実績</c:v>
                </c:pt>
              </c:strCache>
            </c:strRef>
          </c:tx>
          <c:spPr>
            <a:solidFill>
              <a:schemeClr val="accent2"/>
            </a:solidFill>
            <a:ln>
              <a:noFill/>
            </a:ln>
            <a:effectLst/>
          </c:spPr>
          <c:invertIfNegative val="0"/>
          <c:cat>
            <c:numRef>
              <c:f>売上計画!$AX$113:$BI$113</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売上計画!$AX$115:$BI$115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D41-411B-88CE-0CEA39E55E13}"/>
            </c:ext>
          </c:extLst>
        </c:ser>
        <c:dLbls>
          <c:showLegendKey val="0"/>
          <c:showVal val="0"/>
          <c:showCatName val="0"/>
          <c:showSerName val="0"/>
          <c:showPercent val="0"/>
          <c:showBubbleSize val="0"/>
        </c:dLbls>
        <c:gapWidth val="219"/>
        <c:overlap val="-27"/>
        <c:axId val="1907890400"/>
        <c:axId val="1907902880"/>
      </c:barChart>
      <c:dateAx>
        <c:axId val="1907890400"/>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902880"/>
        <c:crosses val="autoZero"/>
        <c:auto val="1"/>
        <c:lblOffset val="100"/>
        <c:baseTimeUnit val="months"/>
      </c:dateAx>
      <c:valAx>
        <c:axId val="190790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9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売上計画!$AU$117:$AW$117</c:f>
              <c:strCache>
                <c:ptCount val="3"/>
                <c:pt idx="2">
                  <c:v>計画</c:v>
                </c:pt>
              </c:strCache>
            </c:strRef>
          </c:tx>
          <c:spPr>
            <a:solidFill>
              <a:schemeClr val="accent1"/>
            </a:solidFill>
            <a:ln>
              <a:noFill/>
            </a:ln>
            <a:effectLst/>
          </c:spPr>
          <c:invertIfNegative val="0"/>
          <c:cat>
            <c:numRef>
              <c:f>売上計画!$AX$116:$BI$116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売上計画!$AX$117:$BI$117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D5F-4618-BEDD-5B1EA8D5F1F1}"/>
            </c:ext>
          </c:extLst>
        </c:ser>
        <c:ser>
          <c:idx val="1"/>
          <c:order val="1"/>
          <c:tx>
            <c:strRef>
              <c:f>売上計画!$AU$118:$AW$118</c:f>
              <c:strCache>
                <c:ptCount val="3"/>
                <c:pt idx="2">
                  <c:v>実績</c:v>
                </c:pt>
              </c:strCache>
            </c:strRef>
          </c:tx>
          <c:spPr>
            <a:solidFill>
              <a:schemeClr val="accent2"/>
            </a:solidFill>
            <a:ln>
              <a:noFill/>
            </a:ln>
            <a:effectLst/>
          </c:spPr>
          <c:invertIfNegative val="0"/>
          <c:cat>
            <c:numRef>
              <c:f>売上計画!$AX$116:$BI$116</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売上計画!$AX$118:$BI$118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D5F-4618-BEDD-5B1EA8D5F1F1}"/>
            </c:ext>
          </c:extLst>
        </c:ser>
        <c:dLbls>
          <c:showLegendKey val="0"/>
          <c:showVal val="0"/>
          <c:showCatName val="0"/>
          <c:showSerName val="0"/>
          <c:showPercent val="0"/>
          <c:showBubbleSize val="0"/>
        </c:dLbls>
        <c:gapWidth val="219"/>
        <c:overlap val="-27"/>
        <c:axId val="1907895392"/>
        <c:axId val="1907897888"/>
      </c:barChart>
      <c:dateAx>
        <c:axId val="1907895392"/>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97888"/>
        <c:crosses val="autoZero"/>
        <c:auto val="1"/>
        <c:lblOffset val="100"/>
        <c:baseTimeUnit val="months"/>
      </c:dateAx>
      <c:valAx>
        <c:axId val="1907897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9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売上計画!$AU$120:$AW$120</c:f>
              <c:strCache>
                <c:ptCount val="3"/>
                <c:pt idx="2">
                  <c:v>計画</c:v>
                </c:pt>
              </c:strCache>
            </c:strRef>
          </c:tx>
          <c:spPr>
            <a:solidFill>
              <a:schemeClr val="accent1"/>
            </a:solidFill>
            <a:ln>
              <a:noFill/>
            </a:ln>
            <a:effectLst/>
          </c:spPr>
          <c:invertIfNegative val="0"/>
          <c:cat>
            <c:numRef>
              <c:f>売上計画!$AX$119:$BI$119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売上計画!$AX$120:$BI$120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63E-4EF7-8C34-0DCCEDC7D23B}"/>
            </c:ext>
          </c:extLst>
        </c:ser>
        <c:ser>
          <c:idx val="1"/>
          <c:order val="1"/>
          <c:tx>
            <c:strRef>
              <c:f>売上計画!$AU$121:$AW$121</c:f>
              <c:strCache>
                <c:ptCount val="3"/>
                <c:pt idx="2">
                  <c:v>実績</c:v>
                </c:pt>
              </c:strCache>
            </c:strRef>
          </c:tx>
          <c:spPr>
            <a:solidFill>
              <a:schemeClr val="accent2"/>
            </a:solidFill>
            <a:ln>
              <a:noFill/>
            </a:ln>
            <a:effectLst/>
          </c:spPr>
          <c:invertIfNegative val="0"/>
          <c:cat>
            <c:numRef>
              <c:f>売上計画!$AX$119:$BI$119</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売上計画!$AX$121:$BI$121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F63E-4EF7-8C34-0DCCEDC7D23B}"/>
            </c:ext>
          </c:extLst>
        </c:ser>
        <c:dLbls>
          <c:showLegendKey val="0"/>
          <c:showVal val="0"/>
          <c:showCatName val="0"/>
          <c:showSerName val="0"/>
          <c:showPercent val="0"/>
          <c:showBubbleSize val="0"/>
        </c:dLbls>
        <c:gapWidth val="219"/>
        <c:overlap val="-27"/>
        <c:axId val="1907895808"/>
        <c:axId val="1907889984"/>
      </c:barChart>
      <c:dateAx>
        <c:axId val="190789580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89984"/>
        <c:crosses val="autoZero"/>
        <c:auto val="1"/>
        <c:lblOffset val="100"/>
        <c:baseTimeUnit val="months"/>
      </c:dateAx>
      <c:valAx>
        <c:axId val="1907889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9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売上計画!$AU$123:$AW$123</c:f>
              <c:strCache>
                <c:ptCount val="3"/>
                <c:pt idx="2">
                  <c:v>計画</c:v>
                </c:pt>
              </c:strCache>
            </c:strRef>
          </c:tx>
          <c:spPr>
            <a:solidFill>
              <a:schemeClr val="accent1"/>
            </a:solidFill>
            <a:ln>
              <a:noFill/>
            </a:ln>
            <a:effectLst/>
          </c:spPr>
          <c:invertIfNegative val="0"/>
          <c:cat>
            <c:numRef>
              <c:f>売上計画!$AX$122:$BI$122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売上計画!$AX$123:$BI$123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BF8-4A8B-9589-C190BBBEFA3F}"/>
            </c:ext>
          </c:extLst>
        </c:ser>
        <c:ser>
          <c:idx val="1"/>
          <c:order val="1"/>
          <c:tx>
            <c:strRef>
              <c:f>売上計画!$AU$124:$AW$124</c:f>
              <c:strCache>
                <c:ptCount val="3"/>
                <c:pt idx="2">
                  <c:v>実績</c:v>
                </c:pt>
              </c:strCache>
            </c:strRef>
          </c:tx>
          <c:spPr>
            <a:solidFill>
              <a:schemeClr val="accent2"/>
            </a:solidFill>
            <a:ln>
              <a:noFill/>
            </a:ln>
            <a:effectLst/>
          </c:spPr>
          <c:invertIfNegative val="0"/>
          <c:cat>
            <c:numRef>
              <c:f>売上計画!$AX$122:$BI$122</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売上計画!$AX$124:$BI$124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BF8-4A8B-9589-C190BBBEFA3F}"/>
            </c:ext>
          </c:extLst>
        </c:ser>
        <c:dLbls>
          <c:showLegendKey val="0"/>
          <c:showVal val="0"/>
          <c:showCatName val="0"/>
          <c:showSerName val="0"/>
          <c:showPercent val="0"/>
          <c:showBubbleSize val="0"/>
        </c:dLbls>
        <c:gapWidth val="219"/>
        <c:overlap val="-27"/>
        <c:axId val="1907902048"/>
        <c:axId val="1907899552"/>
      </c:barChart>
      <c:dateAx>
        <c:axId val="1907902048"/>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99552"/>
        <c:crosses val="autoZero"/>
        <c:auto val="1"/>
        <c:lblOffset val="100"/>
        <c:baseTimeUnit val="months"/>
      </c:dateAx>
      <c:valAx>
        <c:axId val="1907899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90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売上計画!$AU$126:$AW$126</c:f>
              <c:strCache>
                <c:ptCount val="3"/>
                <c:pt idx="2">
                  <c:v>計画</c:v>
                </c:pt>
              </c:strCache>
            </c:strRef>
          </c:tx>
          <c:spPr>
            <a:solidFill>
              <a:schemeClr val="accent1"/>
            </a:solidFill>
            <a:ln>
              <a:noFill/>
            </a:ln>
            <a:effectLst/>
          </c:spPr>
          <c:invertIfNegative val="0"/>
          <c:cat>
            <c:numRef>
              <c:f>売上計画!$AX$125:$BI$125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売上計画!$AX$126:$BI$126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260-4E5D-9A19-F15AAE883C45}"/>
            </c:ext>
          </c:extLst>
        </c:ser>
        <c:ser>
          <c:idx val="1"/>
          <c:order val="1"/>
          <c:tx>
            <c:strRef>
              <c:f>売上計画!$AU$127:$AW$127</c:f>
              <c:strCache>
                <c:ptCount val="3"/>
                <c:pt idx="2">
                  <c:v>実績</c:v>
                </c:pt>
              </c:strCache>
            </c:strRef>
          </c:tx>
          <c:spPr>
            <a:solidFill>
              <a:schemeClr val="accent2"/>
            </a:solidFill>
            <a:ln>
              <a:noFill/>
            </a:ln>
            <a:effectLst/>
          </c:spPr>
          <c:invertIfNegative val="0"/>
          <c:cat>
            <c:numRef>
              <c:f>売上計画!$AX$125:$BI$125</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売上計画!$AX$127:$BI$127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260-4E5D-9A19-F15AAE883C45}"/>
            </c:ext>
          </c:extLst>
        </c:ser>
        <c:dLbls>
          <c:showLegendKey val="0"/>
          <c:showVal val="0"/>
          <c:showCatName val="0"/>
          <c:showSerName val="0"/>
          <c:showPercent val="0"/>
          <c:showBubbleSize val="0"/>
        </c:dLbls>
        <c:gapWidth val="219"/>
        <c:overlap val="-27"/>
        <c:axId val="1743594816"/>
        <c:axId val="1743606464"/>
      </c:barChart>
      <c:dateAx>
        <c:axId val="1743594816"/>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3606464"/>
        <c:crosses val="autoZero"/>
        <c:auto val="1"/>
        <c:lblOffset val="100"/>
        <c:baseTimeUnit val="months"/>
      </c:dateAx>
      <c:valAx>
        <c:axId val="1743606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359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売上計画!$AU$129:$AW$129</c:f>
              <c:strCache>
                <c:ptCount val="3"/>
                <c:pt idx="2">
                  <c:v>計画</c:v>
                </c:pt>
              </c:strCache>
            </c:strRef>
          </c:tx>
          <c:spPr>
            <a:solidFill>
              <a:schemeClr val="accent1"/>
            </a:solidFill>
            <a:ln>
              <a:noFill/>
            </a:ln>
            <a:effectLst/>
          </c:spPr>
          <c:invertIfNegative val="0"/>
          <c:cat>
            <c:numRef>
              <c:f>売上計画!$AX$128:$BI$128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売上計画!$AX$129:$BI$129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A22-4D67-A7C2-44D7A7982EBC}"/>
            </c:ext>
          </c:extLst>
        </c:ser>
        <c:ser>
          <c:idx val="1"/>
          <c:order val="1"/>
          <c:tx>
            <c:strRef>
              <c:f>売上計画!$AU$130:$AW$130</c:f>
              <c:strCache>
                <c:ptCount val="3"/>
                <c:pt idx="2">
                  <c:v>実績</c:v>
                </c:pt>
              </c:strCache>
            </c:strRef>
          </c:tx>
          <c:spPr>
            <a:solidFill>
              <a:schemeClr val="accent2"/>
            </a:solidFill>
            <a:ln>
              <a:noFill/>
            </a:ln>
            <a:effectLst/>
          </c:spPr>
          <c:invertIfNegative val="0"/>
          <c:cat>
            <c:numRef>
              <c:f>売上計画!$AX$128:$BI$128</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売上計画!$AX$130:$BI$130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CA22-4D67-A7C2-44D7A7982EBC}"/>
            </c:ext>
          </c:extLst>
        </c:ser>
        <c:dLbls>
          <c:showLegendKey val="0"/>
          <c:showVal val="0"/>
          <c:showCatName val="0"/>
          <c:showSerName val="0"/>
          <c:showPercent val="0"/>
          <c:showBubbleSize val="0"/>
        </c:dLbls>
        <c:gapWidth val="219"/>
        <c:overlap val="-27"/>
        <c:axId val="1907853376"/>
        <c:axId val="1907850464"/>
      </c:barChart>
      <c:dateAx>
        <c:axId val="1907853376"/>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50464"/>
        <c:crosses val="autoZero"/>
        <c:auto val="1"/>
        <c:lblOffset val="100"/>
        <c:baseTimeUnit val="months"/>
      </c:dateAx>
      <c:valAx>
        <c:axId val="1907850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5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売上計画!$AU$132:$AW$132</c:f>
              <c:strCache>
                <c:ptCount val="3"/>
                <c:pt idx="2">
                  <c:v>計画</c:v>
                </c:pt>
              </c:strCache>
            </c:strRef>
          </c:tx>
          <c:spPr>
            <a:solidFill>
              <a:schemeClr val="accent1"/>
            </a:solidFill>
            <a:ln>
              <a:noFill/>
            </a:ln>
            <a:effectLst/>
          </c:spPr>
          <c:invertIfNegative val="0"/>
          <c:cat>
            <c:numRef>
              <c:f>売上計画!$AX$131:$BI$131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売上計画!$AX$132:$BI$132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29-4BEB-8B0B-55995175EC20}"/>
            </c:ext>
          </c:extLst>
        </c:ser>
        <c:ser>
          <c:idx val="1"/>
          <c:order val="1"/>
          <c:tx>
            <c:strRef>
              <c:f>売上計画!$AU$133:$AW$133</c:f>
              <c:strCache>
                <c:ptCount val="3"/>
                <c:pt idx="2">
                  <c:v>実績</c:v>
                </c:pt>
              </c:strCache>
            </c:strRef>
          </c:tx>
          <c:spPr>
            <a:solidFill>
              <a:schemeClr val="accent2"/>
            </a:solidFill>
            <a:ln>
              <a:noFill/>
            </a:ln>
            <a:effectLst/>
          </c:spPr>
          <c:invertIfNegative val="0"/>
          <c:cat>
            <c:numRef>
              <c:f>売上計画!$AX$131:$BI$131</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売上計画!$AX$133:$BI$133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329-4BEB-8B0B-55995175EC20}"/>
            </c:ext>
          </c:extLst>
        </c:ser>
        <c:dLbls>
          <c:showLegendKey val="0"/>
          <c:showVal val="0"/>
          <c:showCatName val="0"/>
          <c:showSerName val="0"/>
          <c:showPercent val="0"/>
          <c:showBubbleSize val="0"/>
        </c:dLbls>
        <c:gapWidth val="219"/>
        <c:overlap val="-27"/>
        <c:axId val="1907880000"/>
        <c:axId val="1907877088"/>
      </c:barChart>
      <c:dateAx>
        <c:axId val="1907880000"/>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77088"/>
        <c:crosses val="autoZero"/>
        <c:auto val="1"/>
        <c:lblOffset val="100"/>
        <c:baseTimeUnit val="months"/>
      </c:dateAx>
      <c:valAx>
        <c:axId val="1907877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8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売上計画!$AU$135:$AW$135</c:f>
              <c:strCache>
                <c:ptCount val="3"/>
                <c:pt idx="2">
                  <c:v>計画</c:v>
                </c:pt>
              </c:strCache>
            </c:strRef>
          </c:tx>
          <c:spPr>
            <a:solidFill>
              <a:schemeClr val="accent1"/>
            </a:solidFill>
            <a:ln>
              <a:noFill/>
            </a:ln>
            <a:effectLst/>
          </c:spPr>
          <c:invertIfNegative val="0"/>
          <c:cat>
            <c:numRef>
              <c:f>売上計画!$AX$134:$BI$134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売上計画!$AX$135:$BI$135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032-4089-A4D7-2671193E6567}"/>
            </c:ext>
          </c:extLst>
        </c:ser>
        <c:ser>
          <c:idx val="1"/>
          <c:order val="1"/>
          <c:tx>
            <c:strRef>
              <c:f>売上計画!$AU$136:$AW$136</c:f>
              <c:strCache>
                <c:ptCount val="3"/>
                <c:pt idx="2">
                  <c:v>実績</c:v>
                </c:pt>
              </c:strCache>
            </c:strRef>
          </c:tx>
          <c:spPr>
            <a:solidFill>
              <a:schemeClr val="accent2"/>
            </a:solidFill>
            <a:ln>
              <a:noFill/>
            </a:ln>
            <a:effectLst/>
          </c:spPr>
          <c:invertIfNegative val="0"/>
          <c:cat>
            <c:numRef>
              <c:f>売上計画!$AX$134:$BI$134</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売上計画!$AX$136:$BI$136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032-4089-A4D7-2671193E6567}"/>
            </c:ext>
          </c:extLst>
        </c:ser>
        <c:dLbls>
          <c:showLegendKey val="0"/>
          <c:showVal val="0"/>
          <c:showCatName val="0"/>
          <c:showSerName val="0"/>
          <c:showPercent val="0"/>
          <c:showBubbleSize val="0"/>
        </c:dLbls>
        <c:gapWidth val="219"/>
        <c:overlap val="-27"/>
        <c:axId val="1907818432"/>
        <c:axId val="1907829664"/>
      </c:barChart>
      <c:dateAx>
        <c:axId val="1907818432"/>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29664"/>
        <c:crosses val="autoZero"/>
        <c:auto val="1"/>
        <c:lblOffset val="100"/>
        <c:baseTimeUnit val="months"/>
      </c:dateAx>
      <c:valAx>
        <c:axId val="190782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0781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売上計画!$AU$138:$AW$138</c:f>
              <c:strCache>
                <c:ptCount val="3"/>
                <c:pt idx="2">
                  <c:v>計画</c:v>
                </c:pt>
              </c:strCache>
            </c:strRef>
          </c:tx>
          <c:spPr>
            <a:solidFill>
              <a:schemeClr val="accent1"/>
            </a:solidFill>
            <a:ln>
              <a:noFill/>
            </a:ln>
            <a:effectLst/>
          </c:spPr>
          <c:invertIfNegative val="0"/>
          <c:cat>
            <c:numRef>
              <c:f>売上計画!$AX$137:$BI$137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売上計画!$AX$138:$BI$138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B2-4597-A477-D16E3147902E}"/>
            </c:ext>
          </c:extLst>
        </c:ser>
        <c:ser>
          <c:idx val="1"/>
          <c:order val="1"/>
          <c:tx>
            <c:strRef>
              <c:f>売上計画!$AU$139:$AW$139</c:f>
              <c:strCache>
                <c:ptCount val="3"/>
                <c:pt idx="2">
                  <c:v>実績</c:v>
                </c:pt>
              </c:strCache>
            </c:strRef>
          </c:tx>
          <c:spPr>
            <a:solidFill>
              <a:schemeClr val="accent2"/>
            </a:solidFill>
            <a:ln>
              <a:noFill/>
            </a:ln>
            <a:effectLst/>
          </c:spPr>
          <c:invertIfNegative val="0"/>
          <c:cat>
            <c:numRef>
              <c:f>売上計画!$AX$137:$BI$137</c:f>
              <c:numCache>
                <c:formatCode>yyyy/m</c:formatCode>
                <c:ptCount val="12"/>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numCache>
            </c:numRef>
          </c:cat>
          <c:val>
            <c:numRef>
              <c:f>売上計画!$AX$139:$BI$139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0B2-4597-A477-D16E3147902E}"/>
            </c:ext>
          </c:extLst>
        </c:ser>
        <c:dLbls>
          <c:showLegendKey val="0"/>
          <c:showVal val="0"/>
          <c:showCatName val="0"/>
          <c:showSerName val="0"/>
          <c:showPercent val="0"/>
          <c:showBubbleSize val="0"/>
        </c:dLbls>
        <c:gapWidth val="219"/>
        <c:overlap val="-27"/>
        <c:axId val="562890592"/>
        <c:axId val="562891008"/>
      </c:barChart>
      <c:dateAx>
        <c:axId val="562890592"/>
        <c:scaling>
          <c:orientation val="minMax"/>
        </c:scaling>
        <c:delete val="0"/>
        <c:axPos val="b"/>
        <c:numFmt formatCode="yyyy/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2891008"/>
        <c:crosses val="autoZero"/>
        <c:auto val="1"/>
        <c:lblOffset val="100"/>
        <c:baseTimeUnit val="months"/>
      </c:dateAx>
      <c:valAx>
        <c:axId val="562891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6289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当期計画印刷2!$K$96</c:f>
              <c:strCache>
                <c:ptCount val="1"/>
                <c:pt idx="0">
                  <c:v>現預金残高</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当期計画印刷2!$L$95:$W$95</c:f>
              <c:numCache>
                <c:formatCode>yyyy/mm</c:formatCode>
                <c:ptCount val="12"/>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numCache>
            </c:numRef>
          </c:cat>
          <c:val>
            <c:numRef>
              <c:f>当期計画印刷2!$L$96:$W$96</c:f>
              <c:numCache>
                <c:formatCode>#,##0_);[Red]\(#,##0\)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6B0A-49E0-A203-0D69C5F32F4D}"/>
            </c:ext>
          </c:extLst>
        </c:ser>
        <c:dLbls>
          <c:showLegendKey val="0"/>
          <c:showVal val="0"/>
          <c:showCatName val="0"/>
          <c:showSerName val="0"/>
          <c:showPercent val="0"/>
          <c:showBubbleSize val="0"/>
        </c:dLbls>
        <c:marker val="1"/>
        <c:smooth val="0"/>
        <c:axId val="673309824"/>
        <c:axId val="673323264"/>
        <c:extLst>
          <c:ext xmlns:c15="http://schemas.microsoft.com/office/drawing/2012/chart" uri="{02D57815-91ED-43cb-92C2-25804820EDAC}">
            <c15:filteredLineSeries>
              <c15:ser>
                <c:idx val="1"/>
                <c:order val="1"/>
                <c:tx>
                  <c:strRef>
                    <c:extLst>
                      <c:ext uri="{02D57815-91ED-43cb-92C2-25804820EDAC}">
                        <c15:formulaRef>
                          <c15:sqref>当期計画印刷2!$K$97</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extLst>
                      <c:ext uri="{02D57815-91ED-43cb-92C2-25804820EDAC}">
                        <c15:formulaRef>
                          <c15:sqref>当期計画印刷2!$L$95:$W$95</c15:sqref>
                        </c15:formulaRef>
                      </c:ext>
                    </c:extLst>
                    <c:numCache>
                      <c:formatCode>yyyy/mm</c:formatCode>
                      <c:ptCount val="12"/>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numCache>
                  </c:numRef>
                </c:cat>
                <c:val>
                  <c:numRef>
                    <c:extLst>
                      <c:ext uri="{02D57815-91ED-43cb-92C2-25804820EDAC}">
                        <c15:formulaRef>
                          <c15:sqref>当期計画印刷2!$L$97:$W$97</c15:sqref>
                        </c15:formulaRef>
                      </c:ext>
                    </c:extLst>
                    <c:numCache>
                      <c:formatCode>#,##0_);[Red]\(#,##0\)</c:formatCode>
                      <c:ptCount val="12"/>
                    </c:numCache>
                  </c:numRef>
                </c:val>
                <c:smooth val="0"/>
                <c:extLst>
                  <c:ext xmlns:c16="http://schemas.microsoft.com/office/drawing/2014/chart" uri="{C3380CC4-5D6E-409C-BE32-E72D297353CC}">
                    <c16:uniqueId val="{00000001-6B0A-49E0-A203-0D69C5F32F4D}"/>
                  </c:ext>
                </c:extLst>
              </c15:ser>
            </c15:filteredLineSeries>
          </c:ext>
        </c:extLst>
      </c:lineChart>
      <c:dateAx>
        <c:axId val="673309824"/>
        <c:scaling>
          <c:orientation val="minMax"/>
        </c:scaling>
        <c:delete val="0"/>
        <c:axPos val="b"/>
        <c:numFmt formatCode="yyyy/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j-ea"/>
                <a:ea typeface="+mj-ea"/>
                <a:cs typeface="+mn-cs"/>
              </a:defRPr>
            </a:pPr>
            <a:endParaRPr lang="ja-JP"/>
          </a:p>
        </c:txPr>
        <c:crossAx val="673323264"/>
        <c:crosses val="autoZero"/>
        <c:auto val="1"/>
        <c:lblOffset val="100"/>
        <c:baseTimeUnit val="months"/>
      </c:dateAx>
      <c:valAx>
        <c:axId val="6733232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j-ea"/>
                <a:ea typeface="+mj-ea"/>
                <a:cs typeface="+mn-cs"/>
              </a:defRPr>
            </a:pPr>
            <a:endParaRPr lang="ja-JP"/>
          </a:p>
        </c:txPr>
        <c:crossAx val="6733098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j-ea"/>
                <a:ea typeface="+mj-ea"/>
                <a:cs typeface="+mn-cs"/>
              </a:defRPr>
            </a:pPr>
            <a:endParaRPr lang="ja-JP"/>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050"/>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計画売上と前年売上対比</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当期計画印刷2!$K$100</c:f>
              <c:strCache>
                <c:ptCount val="1"/>
                <c:pt idx="0">
                  <c:v>売上計画</c:v>
                </c:pt>
              </c:strCache>
            </c:strRef>
          </c:tx>
          <c:spPr>
            <a:solidFill>
              <a:schemeClr val="accent1"/>
            </a:solidFill>
            <a:ln>
              <a:noFill/>
            </a:ln>
            <a:effectLst/>
          </c:spPr>
          <c:invertIfNegative val="0"/>
          <c:cat>
            <c:strRef>
              <c:f>当期計画印刷2!$L$99:$X$99</c:f>
              <c:strCache>
                <c:ptCount val="13"/>
                <c:pt idx="0">
                  <c:v>2024/07</c:v>
                </c:pt>
                <c:pt idx="1">
                  <c:v>2024/08</c:v>
                </c:pt>
                <c:pt idx="2">
                  <c:v>2024/09</c:v>
                </c:pt>
                <c:pt idx="3">
                  <c:v>2024/10</c:v>
                </c:pt>
                <c:pt idx="4">
                  <c:v>2024/11</c:v>
                </c:pt>
                <c:pt idx="5">
                  <c:v>2024/12</c:v>
                </c:pt>
                <c:pt idx="6">
                  <c:v>2025/01</c:v>
                </c:pt>
                <c:pt idx="7">
                  <c:v>2025/02</c:v>
                </c:pt>
                <c:pt idx="8">
                  <c:v>2025/03</c:v>
                </c:pt>
                <c:pt idx="9">
                  <c:v>2025/04</c:v>
                </c:pt>
                <c:pt idx="10">
                  <c:v>2025/05</c:v>
                </c:pt>
                <c:pt idx="11">
                  <c:v>2025/06</c:v>
                </c:pt>
                <c:pt idx="12">
                  <c:v>決算</c:v>
                </c:pt>
              </c:strCache>
            </c:strRef>
          </c:cat>
          <c:val>
            <c:numRef>
              <c:f>当期計画印刷2!$L$100:$X$100</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20DE-411A-A4A2-5C7A47E61C2A}"/>
            </c:ext>
          </c:extLst>
        </c:ser>
        <c:ser>
          <c:idx val="1"/>
          <c:order val="1"/>
          <c:tx>
            <c:strRef>
              <c:f>当期計画印刷2!$K$101</c:f>
              <c:strCache>
                <c:ptCount val="1"/>
                <c:pt idx="0">
                  <c:v>売上前年</c:v>
                </c:pt>
              </c:strCache>
            </c:strRef>
          </c:tx>
          <c:spPr>
            <a:solidFill>
              <a:schemeClr val="accent2"/>
            </a:solidFill>
            <a:ln>
              <a:noFill/>
            </a:ln>
            <a:effectLst/>
          </c:spPr>
          <c:invertIfNegative val="0"/>
          <c:cat>
            <c:strRef>
              <c:f>当期計画印刷2!$L$99:$X$99</c:f>
              <c:strCache>
                <c:ptCount val="13"/>
                <c:pt idx="0">
                  <c:v>2024/07</c:v>
                </c:pt>
                <c:pt idx="1">
                  <c:v>2024/08</c:v>
                </c:pt>
                <c:pt idx="2">
                  <c:v>2024/09</c:v>
                </c:pt>
                <c:pt idx="3">
                  <c:v>2024/10</c:v>
                </c:pt>
                <c:pt idx="4">
                  <c:v>2024/11</c:v>
                </c:pt>
                <c:pt idx="5">
                  <c:v>2024/12</c:v>
                </c:pt>
                <c:pt idx="6">
                  <c:v>2025/01</c:v>
                </c:pt>
                <c:pt idx="7">
                  <c:v>2025/02</c:v>
                </c:pt>
                <c:pt idx="8">
                  <c:v>2025/03</c:v>
                </c:pt>
                <c:pt idx="9">
                  <c:v>2025/04</c:v>
                </c:pt>
                <c:pt idx="10">
                  <c:v>2025/05</c:v>
                </c:pt>
                <c:pt idx="11">
                  <c:v>2025/06</c:v>
                </c:pt>
                <c:pt idx="12">
                  <c:v>決算</c:v>
                </c:pt>
              </c:strCache>
            </c:strRef>
          </c:cat>
          <c:val>
            <c:numRef>
              <c:f>当期計画印刷2!$L$101:$X$101</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20DE-411A-A4A2-5C7A47E61C2A}"/>
            </c:ext>
          </c:extLst>
        </c:ser>
        <c:dLbls>
          <c:showLegendKey val="0"/>
          <c:showVal val="0"/>
          <c:showCatName val="0"/>
          <c:showSerName val="0"/>
          <c:showPercent val="0"/>
          <c:showBubbleSize val="0"/>
        </c:dLbls>
        <c:gapWidth val="219"/>
        <c:overlap val="-27"/>
        <c:axId val="700368768"/>
        <c:axId val="700370304"/>
      </c:barChart>
      <c:catAx>
        <c:axId val="70036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00370304"/>
        <c:crosses val="autoZero"/>
        <c:auto val="1"/>
        <c:lblAlgn val="ctr"/>
        <c:lblOffset val="100"/>
        <c:noMultiLvlLbl val="0"/>
      </c:catAx>
      <c:valAx>
        <c:axId val="7003703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00368768"/>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9251419691394"/>
          <c:y val="5.5418493612434824E-2"/>
          <c:w val="0.82690422817895604"/>
          <c:h val="0.68478018873595004"/>
        </c:manualLayout>
      </c:layout>
      <c:barChart>
        <c:barDir val="col"/>
        <c:grouping val="clustered"/>
        <c:varyColors val="0"/>
        <c:ser>
          <c:idx val="0"/>
          <c:order val="0"/>
          <c:tx>
            <c:v>　当期実績</c:v>
          </c:tx>
          <c:spPr>
            <a:solidFill>
              <a:schemeClr val="accent1"/>
            </a:solidFill>
            <a:ln>
              <a:noFill/>
            </a:ln>
            <a:effectLst/>
          </c:spPr>
          <c:invertIfNegative val="0"/>
          <c:val>
            <c:numRef>
              <c:f>報告書印刷!$B$121:$N$121</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C461-4297-ADC6-67202D26E5EE}"/>
            </c:ext>
          </c:extLst>
        </c:ser>
        <c:ser>
          <c:idx val="1"/>
          <c:order val="1"/>
          <c:tx>
            <c:v>　当期予算</c:v>
          </c:tx>
          <c:spPr>
            <a:solidFill>
              <a:schemeClr val="accent2"/>
            </a:solidFill>
            <a:ln>
              <a:noFill/>
            </a:ln>
            <a:effectLst/>
          </c:spPr>
          <c:invertIfNegative val="0"/>
          <c:val>
            <c:numRef>
              <c:f>報告書印刷!$B$122:$N$122</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461-4297-ADC6-67202D26E5EE}"/>
            </c:ext>
          </c:extLst>
        </c:ser>
        <c:ser>
          <c:idx val="2"/>
          <c:order val="2"/>
          <c:tx>
            <c:v>　前期実績</c:v>
          </c:tx>
          <c:spPr>
            <a:solidFill>
              <a:schemeClr val="accent3"/>
            </a:solidFill>
            <a:ln>
              <a:noFill/>
            </a:ln>
            <a:effectLst/>
          </c:spPr>
          <c:invertIfNegative val="0"/>
          <c:val>
            <c:numRef>
              <c:f>報告書印刷!$B$123:$N$123</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C461-4297-ADC6-67202D26E5EE}"/>
            </c:ext>
          </c:extLst>
        </c:ser>
        <c:dLbls>
          <c:showLegendKey val="0"/>
          <c:showVal val="0"/>
          <c:showCatName val="0"/>
          <c:showSerName val="0"/>
          <c:showPercent val="0"/>
          <c:showBubbleSize val="0"/>
        </c:dLbls>
        <c:gapWidth val="219"/>
        <c:axId val="832964864"/>
        <c:axId val="832970752"/>
      </c:barChart>
      <c:dateAx>
        <c:axId val="832964864"/>
        <c:scaling>
          <c:orientation val="minMax"/>
        </c:scaling>
        <c:delete val="0"/>
        <c:axPos val="b"/>
        <c:numFmt formatCode="yyyy/m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2970752"/>
        <c:crosses val="autoZero"/>
        <c:auto val="0"/>
        <c:lblOffset val="100"/>
        <c:baseTimeUnit val="months"/>
      </c:dateAx>
      <c:valAx>
        <c:axId val="8329707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low"/>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ea"/>
                <a:ea typeface="+mj-ea"/>
                <a:cs typeface="+mn-cs"/>
              </a:defRPr>
            </a:pPr>
            <a:endParaRPr lang="ja-JP"/>
          </a:p>
        </c:txPr>
        <c:crossAx val="832964864"/>
        <c:crossesAt val="43497"/>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j-ea"/>
                <a:ea typeface="+mj-ea"/>
                <a:cs typeface="+mn-cs"/>
              </a:defRPr>
            </a:pPr>
            <a:endParaRPr lang="ja-JP"/>
          </a:p>
        </c:txPr>
      </c:dTable>
      <c:spPr>
        <a:noFill/>
        <a:ln>
          <a:solidFill>
            <a:schemeClr val="tx1"/>
          </a:solidFill>
        </a:ln>
        <a:effectLst/>
      </c:spPr>
    </c:plotArea>
    <c:plotVisOnly val="1"/>
    <c:dispBlanksAs val="gap"/>
    <c:showDLblsOverMax val="0"/>
  </c:chart>
  <c:spPr>
    <a:no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ja-JP">
                <a:solidFill>
                  <a:schemeClr val="tx1"/>
                </a:solidFill>
              </a:rPr>
              <a:t>現預金残高</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ja-JP"/>
        </a:p>
      </c:txPr>
    </c:title>
    <c:autoTitleDeleted val="0"/>
    <c:plotArea>
      <c:layout/>
      <c:lineChart>
        <c:grouping val="standard"/>
        <c:varyColors val="0"/>
        <c:ser>
          <c:idx val="0"/>
          <c:order val="0"/>
          <c:tx>
            <c:v>売上総損益金額</c:v>
          </c:tx>
          <c:spPr>
            <a:ln w="28575" cap="rnd">
              <a:solidFill>
                <a:schemeClr val="accent1"/>
              </a:solidFill>
              <a:round/>
            </a:ln>
            <a:effectLst/>
          </c:spPr>
          <c:marker>
            <c:symbol val="circle"/>
            <c:size val="6"/>
            <c:spPr>
              <a:solidFill>
                <a:schemeClr val="accent1"/>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0-83FC-45D0-AD68-3D3E59CF2892}"/>
            </c:ext>
          </c:extLst>
        </c:ser>
        <c:ser>
          <c:idx val="1"/>
          <c:order val="1"/>
          <c:tx>
            <c:v>　当期実績</c:v>
          </c:tx>
          <c:spPr>
            <a:ln w="28575" cap="rnd">
              <a:solidFill>
                <a:schemeClr val="accent2"/>
              </a:solidFill>
              <a:round/>
            </a:ln>
            <a:effectLst/>
          </c:spPr>
          <c:marker>
            <c:symbol val="circle"/>
            <c:size val="6"/>
            <c:spPr>
              <a:solidFill>
                <a:schemeClr val="accent2"/>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1-83FC-45D0-AD68-3D3E59CF2892}"/>
            </c:ext>
          </c:extLst>
        </c:ser>
        <c:ser>
          <c:idx val="2"/>
          <c:order val="2"/>
          <c:tx>
            <c:v>　当期計画</c:v>
          </c:tx>
          <c:spPr>
            <a:ln w="28575" cap="rnd">
              <a:solidFill>
                <a:schemeClr val="accent3"/>
              </a:solidFill>
              <a:round/>
            </a:ln>
            <a:effectLst/>
          </c:spPr>
          <c:marker>
            <c:symbol val="circle"/>
            <c:size val="6"/>
            <c:spPr>
              <a:solidFill>
                <a:schemeClr val="accent3"/>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2-83FC-45D0-AD68-3D3E59CF2892}"/>
            </c:ext>
          </c:extLst>
        </c:ser>
        <c:ser>
          <c:idx val="3"/>
          <c:order val="3"/>
          <c:tx>
            <c:v>　前期実績</c:v>
          </c:tx>
          <c:spPr>
            <a:ln w="28575" cap="rnd">
              <a:solidFill>
                <a:schemeClr val="accent4"/>
              </a:solidFill>
              <a:round/>
            </a:ln>
            <a:effectLst/>
          </c:spPr>
          <c:marker>
            <c:symbol val="circle"/>
            <c:size val="6"/>
            <c:spPr>
              <a:solidFill>
                <a:schemeClr val="accent4"/>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3-83FC-45D0-AD68-3D3E59CF2892}"/>
            </c:ext>
          </c:extLst>
        </c:ser>
        <c:ser>
          <c:idx val="4"/>
          <c:order val="4"/>
          <c:tx>
            <c:v>売上総利益率</c:v>
          </c:tx>
          <c:spPr>
            <a:ln w="28575" cap="rnd">
              <a:solidFill>
                <a:schemeClr val="accent5"/>
              </a:solidFill>
              <a:round/>
            </a:ln>
            <a:effectLst/>
          </c:spPr>
          <c:marker>
            <c:symbol val="circle"/>
            <c:size val="6"/>
            <c:spPr>
              <a:solidFill>
                <a:schemeClr val="accent5"/>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4-83FC-45D0-AD68-3D3E59CF2892}"/>
            </c:ext>
          </c:extLst>
        </c:ser>
        <c:ser>
          <c:idx val="5"/>
          <c:order val="5"/>
          <c:tx>
            <c:v>　当期実績</c:v>
          </c:tx>
          <c:spPr>
            <a:ln w="28575" cap="rnd">
              <a:solidFill>
                <a:schemeClr val="accent6"/>
              </a:solidFill>
              <a:round/>
            </a:ln>
            <a:effectLst/>
          </c:spPr>
          <c:marker>
            <c:symbol val="circle"/>
            <c:size val="6"/>
            <c:spPr>
              <a:solidFill>
                <a:schemeClr val="accent6"/>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5-83FC-45D0-AD68-3D3E59CF2892}"/>
            </c:ext>
          </c:extLst>
        </c:ser>
        <c:ser>
          <c:idx val="6"/>
          <c:order val="6"/>
          <c:tx>
            <c:v>　当期計画</c:v>
          </c:tx>
          <c:spPr>
            <a:ln w="28575" cap="rnd">
              <a:solidFill>
                <a:schemeClr val="accent1">
                  <a:lumMod val="60000"/>
                </a:schemeClr>
              </a:solidFill>
              <a:round/>
            </a:ln>
            <a:effectLst/>
          </c:spPr>
          <c:marker>
            <c:symbol val="circle"/>
            <c:size val="6"/>
            <c:spPr>
              <a:solidFill>
                <a:schemeClr val="accent1">
                  <a:lumMod val="6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6-83FC-45D0-AD68-3D3E59CF2892}"/>
            </c:ext>
          </c:extLst>
        </c:ser>
        <c:ser>
          <c:idx val="7"/>
          <c:order val="7"/>
          <c:tx>
            <c:v>　前期実績</c:v>
          </c:tx>
          <c:spPr>
            <a:ln w="28575" cap="rnd">
              <a:solidFill>
                <a:schemeClr val="accent2">
                  <a:lumMod val="60000"/>
                </a:schemeClr>
              </a:solidFill>
              <a:round/>
            </a:ln>
            <a:effectLst/>
          </c:spPr>
          <c:marker>
            <c:symbol val="circle"/>
            <c:size val="6"/>
            <c:spPr>
              <a:solidFill>
                <a:schemeClr val="accent2">
                  <a:lumMod val="6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7-83FC-45D0-AD68-3D3E59CF2892}"/>
            </c:ext>
          </c:extLst>
        </c:ser>
        <c:ser>
          <c:idx val="8"/>
          <c:order val="8"/>
          <c:tx>
            <c:v>人件費</c:v>
          </c:tx>
          <c:spPr>
            <a:ln w="28575" cap="rnd">
              <a:solidFill>
                <a:schemeClr val="accent3">
                  <a:lumMod val="60000"/>
                </a:schemeClr>
              </a:solidFill>
              <a:round/>
            </a:ln>
            <a:effectLst/>
          </c:spPr>
          <c:marker>
            <c:symbol val="circle"/>
            <c:size val="6"/>
            <c:spPr>
              <a:solidFill>
                <a:schemeClr val="accent3">
                  <a:lumMod val="6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8-83FC-45D0-AD68-3D3E59CF2892}"/>
            </c:ext>
          </c:extLst>
        </c:ser>
        <c:ser>
          <c:idx val="9"/>
          <c:order val="9"/>
          <c:tx>
            <c:v>　当期実績</c:v>
          </c:tx>
          <c:spPr>
            <a:ln w="28575" cap="rnd">
              <a:solidFill>
                <a:schemeClr val="accent4">
                  <a:lumMod val="60000"/>
                </a:schemeClr>
              </a:solidFill>
              <a:round/>
            </a:ln>
            <a:effectLst/>
          </c:spPr>
          <c:marker>
            <c:symbol val="circle"/>
            <c:size val="6"/>
            <c:spPr>
              <a:solidFill>
                <a:schemeClr val="accent4">
                  <a:lumMod val="6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9-83FC-45D0-AD68-3D3E59CF2892}"/>
            </c:ext>
          </c:extLst>
        </c:ser>
        <c:ser>
          <c:idx val="10"/>
          <c:order val="10"/>
          <c:tx>
            <c:v>　当期計画</c:v>
          </c:tx>
          <c:spPr>
            <a:ln w="28575" cap="rnd">
              <a:solidFill>
                <a:schemeClr val="accent5">
                  <a:lumMod val="60000"/>
                </a:schemeClr>
              </a:solidFill>
              <a:round/>
            </a:ln>
            <a:effectLst/>
          </c:spPr>
          <c:marker>
            <c:symbol val="circle"/>
            <c:size val="6"/>
            <c:spPr>
              <a:solidFill>
                <a:schemeClr val="accent5">
                  <a:lumMod val="6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A-83FC-45D0-AD68-3D3E59CF2892}"/>
            </c:ext>
          </c:extLst>
        </c:ser>
        <c:ser>
          <c:idx val="11"/>
          <c:order val="11"/>
          <c:tx>
            <c:v>　前期実績</c:v>
          </c:tx>
          <c:spPr>
            <a:ln w="28575" cap="rnd">
              <a:solidFill>
                <a:schemeClr val="accent6">
                  <a:lumMod val="60000"/>
                </a:schemeClr>
              </a:solidFill>
              <a:round/>
            </a:ln>
            <a:effectLst/>
          </c:spPr>
          <c:marker>
            <c:symbol val="circle"/>
            <c:size val="6"/>
            <c:spPr>
              <a:solidFill>
                <a:schemeClr val="accent6">
                  <a:lumMod val="6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B-83FC-45D0-AD68-3D3E59CF2892}"/>
            </c:ext>
          </c:extLst>
        </c:ser>
        <c:ser>
          <c:idx val="12"/>
          <c:order val="12"/>
          <c:tx>
            <c:v>その他販管費</c:v>
          </c:tx>
          <c:spPr>
            <a:ln w="28575" cap="rnd">
              <a:solidFill>
                <a:schemeClr val="accent1">
                  <a:lumMod val="80000"/>
                  <a:lumOff val="20000"/>
                </a:schemeClr>
              </a:solidFill>
              <a:round/>
            </a:ln>
            <a:effectLst/>
          </c:spPr>
          <c:marker>
            <c:symbol val="circle"/>
            <c:size val="6"/>
            <c:spPr>
              <a:solidFill>
                <a:schemeClr val="accent1">
                  <a:lumMod val="80000"/>
                  <a:lumOff val="2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C-83FC-45D0-AD68-3D3E59CF2892}"/>
            </c:ext>
          </c:extLst>
        </c:ser>
        <c:ser>
          <c:idx val="13"/>
          <c:order val="13"/>
          <c:tx>
            <c:v>　当期実績</c:v>
          </c:tx>
          <c:spPr>
            <a:ln w="28575" cap="rnd">
              <a:solidFill>
                <a:schemeClr val="accent2">
                  <a:lumMod val="80000"/>
                  <a:lumOff val="20000"/>
                </a:schemeClr>
              </a:solidFill>
              <a:round/>
            </a:ln>
            <a:effectLst/>
          </c:spPr>
          <c:marker>
            <c:symbol val="circle"/>
            <c:size val="6"/>
            <c:spPr>
              <a:solidFill>
                <a:schemeClr val="accent2">
                  <a:lumMod val="80000"/>
                  <a:lumOff val="2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D-83FC-45D0-AD68-3D3E59CF2892}"/>
            </c:ext>
          </c:extLst>
        </c:ser>
        <c:ser>
          <c:idx val="14"/>
          <c:order val="14"/>
          <c:tx>
            <c:v>　当期計画</c:v>
          </c:tx>
          <c:spPr>
            <a:ln w="28575" cap="rnd">
              <a:solidFill>
                <a:schemeClr val="accent3">
                  <a:lumMod val="80000"/>
                  <a:lumOff val="20000"/>
                </a:schemeClr>
              </a:solidFill>
              <a:round/>
            </a:ln>
            <a:effectLst/>
          </c:spPr>
          <c:marker>
            <c:symbol val="circle"/>
            <c:size val="6"/>
            <c:spPr>
              <a:solidFill>
                <a:schemeClr val="accent3">
                  <a:lumMod val="80000"/>
                  <a:lumOff val="2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E-83FC-45D0-AD68-3D3E59CF2892}"/>
            </c:ext>
          </c:extLst>
        </c:ser>
        <c:ser>
          <c:idx val="15"/>
          <c:order val="15"/>
          <c:tx>
            <c:v>　前期実績</c:v>
          </c:tx>
          <c:spPr>
            <a:ln w="28575" cap="rnd">
              <a:solidFill>
                <a:schemeClr val="accent4">
                  <a:lumMod val="80000"/>
                  <a:lumOff val="20000"/>
                </a:schemeClr>
              </a:solidFill>
              <a:round/>
            </a:ln>
            <a:effectLst/>
          </c:spPr>
          <c:marker>
            <c:symbol val="circle"/>
            <c:size val="6"/>
            <c:spPr>
              <a:solidFill>
                <a:schemeClr val="accent4">
                  <a:lumMod val="80000"/>
                  <a:lumOff val="2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0F-83FC-45D0-AD68-3D3E59CF2892}"/>
            </c:ext>
          </c:extLst>
        </c:ser>
        <c:ser>
          <c:idx val="16"/>
          <c:order val="16"/>
          <c:tx>
            <c:v>経常損益金額</c:v>
          </c:tx>
          <c:spPr>
            <a:ln w="28575" cap="rnd">
              <a:solidFill>
                <a:schemeClr val="accent5">
                  <a:lumMod val="80000"/>
                  <a:lumOff val="20000"/>
                </a:schemeClr>
              </a:solidFill>
              <a:round/>
            </a:ln>
            <a:effectLst/>
          </c:spPr>
          <c:marker>
            <c:symbol val="circle"/>
            <c:size val="6"/>
            <c:spPr>
              <a:solidFill>
                <a:schemeClr val="accent5">
                  <a:lumMod val="80000"/>
                  <a:lumOff val="2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10-83FC-45D0-AD68-3D3E59CF2892}"/>
            </c:ext>
          </c:extLst>
        </c:ser>
        <c:ser>
          <c:idx val="17"/>
          <c:order val="17"/>
          <c:tx>
            <c:v>　当期実績</c:v>
          </c:tx>
          <c:spPr>
            <a:ln w="28575" cap="rnd">
              <a:solidFill>
                <a:schemeClr val="accent6">
                  <a:lumMod val="80000"/>
                  <a:lumOff val="20000"/>
                </a:schemeClr>
              </a:solidFill>
              <a:round/>
            </a:ln>
            <a:effectLst/>
          </c:spPr>
          <c:marker>
            <c:symbol val="circle"/>
            <c:size val="6"/>
            <c:spPr>
              <a:solidFill>
                <a:schemeClr val="accent6">
                  <a:lumMod val="80000"/>
                  <a:lumOff val="2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11-83FC-45D0-AD68-3D3E59CF2892}"/>
            </c:ext>
          </c:extLst>
        </c:ser>
        <c:ser>
          <c:idx val="18"/>
          <c:order val="18"/>
          <c:tx>
            <c:v>　当期計画</c:v>
          </c:tx>
          <c:spPr>
            <a:ln w="28575" cap="rnd">
              <a:solidFill>
                <a:schemeClr val="accent1">
                  <a:lumMod val="80000"/>
                </a:schemeClr>
              </a:solidFill>
              <a:round/>
            </a:ln>
            <a:effectLst/>
          </c:spPr>
          <c:marker>
            <c:symbol val="circle"/>
            <c:size val="6"/>
            <c:spPr>
              <a:solidFill>
                <a:schemeClr val="accent1">
                  <a:lumMod val="8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12-83FC-45D0-AD68-3D3E59CF2892}"/>
            </c:ext>
          </c:extLst>
        </c:ser>
        <c:ser>
          <c:idx val="19"/>
          <c:order val="19"/>
          <c:tx>
            <c:v>　前期実績</c:v>
          </c:tx>
          <c:spPr>
            <a:ln w="28575" cap="rnd">
              <a:solidFill>
                <a:schemeClr val="accent2">
                  <a:lumMod val="80000"/>
                </a:schemeClr>
              </a:solidFill>
              <a:round/>
            </a:ln>
            <a:effectLst/>
          </c:spPr>
          <c:marker>
            <c:symbol val="circle"/>
            <c:size val="6"/>
            <c:spPr>
              <a:solidFill>
                <a:schemeClr val="accent2">
                  <a:lumMod val="8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13-83FC-45D0-AD68-3D3E59CF2892}"/>
            </c:ext>
          </c:extLst>
        </c:ser>
        <c:ser>
          <c:idx val="20"/>
          <c:order val="20"/>
          <c:tx>
            <c:v>#REF!</c:v>
          </c:tx>
          <c:spPr>
            <a:ln w="28575" cap="rnd">
              <a:solidFill>
                <a:schemeClr val="accent3">
                  <a:lumMod val="80000"/>
                </a:schemeClr>
              </a:solidFill>
              <a:round/>
            </a:ln>
            <a:effectLst/>
          </c:spPr>
          <c:marker>
            <c:symbol val="circle"/>
            <c:size val="6"/>
            <c:spPr>
              <a:solidFill>
                <a:schemeClr val="accent3">
                  <a:lumMod val="80000"/>
                </a:schemeClr>
              </a:solidFill>
              <a:ln>
                <a:noFill/>
              </a:ln>
              <a:effectLst/>
            </c:spPr>
          </c:marker>
          <c:cat>
            <c:numLit>
              <c:formatCode>yyyy/m</c:formatCode>
              <c:ptCount val="13"/>
              <c:pt idx="0">
                <c:v>43678</c:v>
              </c:pt>
              <c:pt idx="1">
                <c:v>43709</c:v>
              </c:pt>
              <c:pt idx="2">
                <c:v>43739</c:v>
              </c:pt>
              <c:pt idx="3">
                <c:v>43770</c:v>
              </c:pt>
              <c:pt idx="4">
                <c:v>43800</c:v>
              </c:pt>
              <c:pt idx="5">
                <c:v>43831</c:v>
              </c:pt>
              <c:pt idx="6">
                <c:v>43862</c:v>
              </c:pt>
              <c:pt idx="7">
                <c:v>43891</c:v>
              </c:pt>
              <c:pt idx="8">
                <c:v>43922</c:v>
              </c:pt>
              <c:pt idx="9">
                <c:v>43952</c:v>
              </c:pt>
              <c:pt idx="10">
                <c:v>43983</c:v>
              </c:pt>
              <c:pt idx="11">
                <c:v>44013</c:v>
              </c:pt>
              <c:pt idx="12">
                <c:v>44013</c:v>
              </c:pt>
            </c:numLit>
          </c:cat>
          <c:val>
            <c:numRef>
              <c:f>{}</c:f>
            </c:numRef>
          </c:val>
          <c:smooth val="0"/>
          <c:extLst>
            <c:ext xmlns:c16="http://schemas.microsoft.com/office/drawing/2014/chart" uri="{C3380CC4-5D6E-409C-BE32-E72D297353CC}">
              <c16:uniqueId val="{00000014-83FC-45D0-AD68-3D3E59CF2892}"/>
            </c:ext>
          </c:extLst>
        </c:ser>
        <c:ser>
          <c:idx val="21"/>
          <c:order val="21"/>
          <c:tx>
            <c:strRef>
              <c:f>報告書印刷!$A$145</c:f>
              <c:strCache>
                <c:ptCount val="1"/>
                <c:pt idx="0">
                  <c:v>現預金残高</c:v>
                </c:pt>
              </c:strCache>
            </c:strRef>
          </c:tx>
          <c:spPr>
            <a:ln w="28575" cap="rnd" cmpd="sng">
              <a:solidFill>
                <a:schemeClr val="accent1"/>
              </a:solidFill>
              <a:round/>
            </a:ln>
            <a:effectLst/>
          </c:spPr>
          <c:marker>
            <c:symbol val="circle"/>
            <c:size val="6"/>
            <c:spPr>
              <a:solidFill>
                <a:schemeClr val="accent4">
                  <a:lumMod val="80000"/>
                </a:schemeClr>
              </a:solidFill>
              <a:ln>
                <a:noFill/>
              </a:ln>
              <a:effectLst/>
            </c:spPr>
          </c:marker>
          <c:dPt>
            <c:idx val="11"/>
            <c:marker>
              <c:symbol val="circle"/>
              <c:size val="6"/>
              <c:spPr>
                <a:solidFill>
                  <a:schemeClr val="accent4">
                    <a:lumMod val="80000"/>
                  </a:schemeClr>
                </a:solidFill>
                <a:ln>
                  <a:noFill/>
                </a:ln>
                <a:effectLst/>
              </c:spPr>
            </c:marker>
            <c:bubble3D val="0"/>
            <c:extLst>
              <c:ext xmlns:c16="http://schemas.microsoft.com/office/drawing/2014/chart" uri="{C3380CC4-5D6E-409C-BE32-E72D297353CC}">
                <c16:uniqueId val="{00000015-83FC-45D0-AD68-3D3E59CF2892}"/>
              </c:ext>
            </c:extLst>
          </c:dPt>
          <c:cat>
            <c:numRef>
              <c:f>報告書印刷!$B$119:$N$119</c:f>
              <c:numCache>
                <c:formatCode>yyyy/m</c:formatCode>
                <c:ptCount val="13"/>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pt idx="12">
                  <c:v>45809</c:v>
                </c:pt>
              </c:numCache>
            </c:numRef>
          </c:cat>
          <c:val>
            <c:numRef>
              <c:f>報告書印刷!$B$145:$N$145</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16-83FC-45D0-AD68-3D3E59CF2892}"/>
            </c:ext>
          </c:extLst>
        </c:ser>
        <c:dLbls>
          <c:showLegendKey val="0"/>
          <c:showVal val="0"/>
          <c:showCatName val="0"/>
          <c:showSerName val="0"/>
          <c:showPercent val="0"/>
          <c:showBubbleSize val="0"/>
        </c:dLbls>
        <c:marker val="1"/>
        <c:smooth val="0"/>
        <c:axId val="833256832"/>
        <c:axId val="833279104"/>
      </c:lineChart>
      <c:dateAx>
        <c:axId val="833256832"/>
        <c:scaling>
          <c:orientation val="minMax"/>
        </c:scaling>
        <c:delete val="0"/>
        <c:axPos val="b"/>
        <c:numFmt formatCode="yyyy/m"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3279104"/>
        <c:crosses val="autoZero"/>
        <c:auto val="1"/>
        <c:lblOffset val="100"/>
        <c:baseTimeUnit val="days"/>
      </c:dateAx>
      <c:valAx>
        <c:axId val="833279104"/>
        <c:scaling>
          <c:orientation val="minMax"/>
        </c:scaling>
        <c:delete val="0"/>
        <c:axPos val="l"/>
        <c:majorGridlines>
          <c:spPr>
            <a:ln>
              <a:solidFill>
                <a:schemeClr val="tx1">
                  <a:lumMod val="15000"/>
                  <a:lumOff val="85000"/>
                </a:schemeClr>
              </a:solidFill>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3325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売上高前期比較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6.9698167238450681E-2"/>
          <c:y val="0.14614704026489569"/>
          <c:w val="0.91502897402836958"/>
          <c:h val="0.67776240753512562"/>
        </c:manualLayout>
      </c:layout>
      <c:barChart>
        <c:barDir val="col"/>
        <c:grouping val="clustered"/>
        <c:varyColors val="0"/>
        <c:ser>
          <c:idx val="0"/>
          <c:order val="0"/>
          <c:tx>
            <c:strRef>
              <c:f>前期対比印刷!$AX$202</c:f>
              <c:strCache>
                <c:ptCount val="1"/>
                <c:pt idx="0">
                  <c:v>前期売上</c:v>
                </c:pt>
              </c:strCache>
            </c:strRef>
          </c:tx>
          <c:spPr>
            <a:solidFill>
              <a:schemeClr val="accent1"/>
            </a:solidFill>
            <a:ln>
              <a:noFill/>
            </a:ln>
            <a:effectLst/>
          </c:spPr>
          <c:invertIfNegative val="0"/>
          <c:cat>
            <c:strRef>
              <c:f>前期対比印刷!$AY$201:$BK$201</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前期対比印刷!$AY$202:$BK$202</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FF0-406E-99F5-95868C286BEC}"/>
            </c:ext>
          </c:extLst>
        </c:ser>
        <c:ser>
          <c:idx val="1"/>
          <c:order val="1"/>
          <c:tx>
            <c:strRef>
              <c:f>前期対比印刷!$AX$203</c:f>
              <c:strCache>
                <c:ptCount val="1"/>
                <c:pt idx="0">
                  <c:v>当期売上</c:v>
                </c:pt>
              </c:strCache>
            </c:strRef>
          </c:tx>
          <c:spPr>
            <a:solidFill>
              <a:schemeClr val="accent2"/>
            </a:solidFill>
            <a:ln>
              <a:noFill/>
            </a:ln>
            <a:effectLst/>
          </c:spPr>
          <c:invertIfNegative val="0"/>
          <c:cat>
            <c:strRef>
              <c:f>前期対比印刷!$AY$201:$BK$201</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前期対比印刷!$AY$203:$BK$203</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7FF0-406E-99F5-95868C286BEC}"/>
            </c:ext>
          </c:extLst>
        </c:ser>
        <c:dLbls>
          <c:showLegendKey val="0"/>
          <c:showVal val="0"/>
          <c:showCatName val="0"/>
          <c:showSerName val="0"/>
          <c:showPercent val="0"/>
          <c:showBubbleSize val="0"/>
        </c:dLbls>
        <c:gapWidth val="219"/>
        <c:overlap val="-27"/>
        <c:axId val="833305216"/>
        <c:axId val="832872832"/>
      </c:barChart>
      <c:catAx>
        <c:axId val="83330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32872832"/>
        <c:crosses val="autoZero"/>
        <c:auto val="1"/>
        <c:lblAlgn val="ctr"/>
        <c:lblOffset val="100"/>
        <c:noMultiLvlLbl val="0"/>
      </c:catAx>
      <c:valAx>
        <c:axId val="8328728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3330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売上総利益率前期比較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前期対比印刷!$AX$206</c:f>
              <c:strCache>
                <c:ptCount val="1"/>
                <c:pt idx="0">
                  <c:v>前期売上総利益率</c:v>
                </c:pt>
              </c:strCache>
            </c:strRef>
          </c:tx>
          <c:spPr>
            <a:solidFill>
              <a:schemeClr val="accent1"/>
            </a:solidFill>
            <a:ln>
              <a:noFill/>
            </a:ln>
            <a:effectLst/>
          </c:spPr>
          <c:invertIfNegative val="0"/>
          <c:cat>
            <c:numRef>
              <c:f>前期対比印刷!$AY$205:$BJ$205</c:f>
              <c:numCache>
                <c:formatCode>yyyy/m"月"</c:formatCode>
                <c:ptCount val="12"/>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numCache>
            </c:numRef>
          </c:cat>
          <c:val>
            <c:numRef>
              <c:f>前期対比印刷!$AY$206:$BK$206</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formatCode="General">
                  <c:v>0</c:v>
                </c:pt>
              </c:numCache>
            </c:numRef>
          </c:val>
          <c:extLst>
            <c:ext xmlns:c16="http://schemas.microsoft.com/office/drawing/2014/chart" uri="{C3380CC4-5D6E-409C-BE32-E72D297353CC}">
              <c16:uniqueId val="{00000000-814B-4BCB-96EC-9DD620B8F993}"/>
            </c:ext>
          </c:extLst>
        </c:ser>
        <c:ser>
          <c:idx val="1"/>
          <c:order val="1"/>
          <c:tx>
            <c:strRef>
              <c:f>前期対比印刷!$AX$207</c:f>
              <c:strCache>
                <c:ptCount val="1"/>
                <c:pt idx="0">
                  <c:v>当期売上総利益率</c:v>
                </c:pt>
              </c:strCache>
            </c:strRef>
          </c:tx>
          <c:spPr>
            <a:solidFill>
              <a:schemeClr val="accent2"/>
            </a:solidFill>
            <a:ln>
              <a:noFill/>
            </a:ln>
            <a:effectLst/>
          </c:spPr>
          <c:invertIfNegative val="0"/>
          <c:cat>
            <c:numRef>
              <c:f>前期対比印刷!$AY$205:$BJ$205</c:f>
              <c:numCache>
                <c:formatCode>yyyy/m"月"</c:formatCode>
                <c:ptCount val="12"/>
                <c:pt idx="0">
                  <c:v>45474</c:v>
                </c:pt>
                <c:pt idx="1">
                  <c:v>45505</c:v>
                </c:pt>
                <c:pt idx="2">
                  <c:v>45536</c:v>
                </c:pt>
                <c:pt idx="3">
                  <c:v>45566</c:v>
                </c:pt>
                <c:pt idx="4">
                  <c:v>45597</c:v>
                </c:pt>
                <c:pt idx="5">
                  <c:v>45627</c:v>
                </c:pt>
                <c:pt idx="6">
                  <c:v>45658</c:v>
                </c:pt>
                <c:pt idx="7">
                  <c:v>45689</c:v>
                </c:pt>
                <c:pt idx="8">
                  <c:v>45717</c:v>
                </c:pt>
                <c:pt idx="9">
                  <c:v>45748</c:v>
                </c:pt>
                <c:pt idx="10">
                  <c:v>45778</c:v>
                </c:pt>
                <c:pt idx="11">
                  <c:v>45809</c:v>
                </c:pt>
              </c:numCache>
            </c:numRef>
          </c:cat>
          <c:val>
            <c:numRef>
              <c:f>前期対比印刷!$AY$207:$BK$207</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814B-4BCB-96EC-9DD620B8F993}"/>
            </c:ext>
          </c:extLst>
        </c:ser>
        <c:dLbls>
          <c:showLegendKey val="0"/>
          <c:showVal val="0"/>
          <c:showCatName val="0"/>
          <c:showSerName val="0"/>
          <c:showPercent val="0"/>
          <c:showBubbleSize val="0"/>
        </c:dLbls>
        <c:gapWidth val="219"/>
        <c:overlap val="-27"/>
        <c:axId val="845478144"/>
        <c:axId val="845828096"/>
      </c:barChart>
      <c:dateAx>
        <c:axId val="845478144"/>
        <c:scaling>
          <c:orientation val="minMax"/>
        </c:scaling>
        <c:delete val="0"/>
        <c:axPos val="b"/>
        <c:numFmt formatCode="yyyy/m&quot;月&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828096"/>
        <c:crosses val="autoZero"/>
        <c:auto val="1"/>
        <c:lblOffset val="100"/>
        <c:baseTimeUnit val="months"/>
      </c:dateAx>
      <c:valAx>
        <c:axId val="8458280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478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人件費前期比較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前期対比印刷!$AX$210</c:f>
              <c:strCache>
                <c:ptCount val="1"/>
                <c:pt idx="0">
                  <c:v>前期人件費</c:v>
                </c:pt>
              </c:strCache>
            </c:strRef>
          </c:tx>
          <c:spPr>
            <a:solidFill>
              <a:schemeClr val="accent1"/>
            </a:solidFill>
            <a:ln>
              <a:noFill/>
            </a:ln>
            <a:effectLst/>
          </c:spPr>
          <c:invertIfNegative val="0"/>
          <c:cat>
            <c:strRef>
              <c:f>前期対比印刷!$AY$209:$BK$209</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前期対比印刷!$AY$210:$BK$210</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DB5-49F4-8B9B-7A1DD10C2F42}"/>
            </c:ext>
          </c:extLst>
        </c:ser>
        <c:ser>
          <c:idx val="1"/>
          <c:order val="1"/>
          <c:tx>
            <c:strRef>
              <c:f>前期対比印刷!$AX$211</c:f>
              <c:strCache>
                <c:ptCount val="1"/>
                <c:pt idx="0">
                  <c:v>当期人件費</c:v>
                </c:pt>
              </c:strCache>
            </c:strRef>
          </c:tx>
          <c:spPr>
            <a:solidFill>
              <a:schemeClr val="accent2"/>
            </a:solidFill>
            <a:ln>
              <a:noFill/>
            </a:ln>
            <a:effectLst/>
          </c:spPr>
          <c:invertIfNegative val="0"/>
          <c:cat>
            <c:strRef>
              <c:f>前期対比印刷!$AY$209:$BK$209</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前期対比印刷!$AY$211:$BK$211</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5DB5-49F4-8B9B-7A1DD10C2F42}"/>
            </c:ext>
          </c:extLst>
        </c:ser>
        <c:dLbls>
          <c:showLegendKey val="0"/>
          <c:showVal val="0"/>
          <c:showCatName val="0"/>
          <c:showSerName val="0"/>
          <c:showPercent val="0"/>
          <c:showBubbleSize val="0"/>
        </c:dLbls>
        <c:gapWidth val="219"/>
        <c:overlap val="-27"/>
        <c:axId val="845309824"/>
        <c:axId val="845311360"/>
      </c:barChart>
      <c:catAx>
        <c:axId val="84530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311360"/>
        <c:crosses val="autoZero"/>
        <c:auto val="1"/>
        <c:lblAlgn val="ctr"/>
        <c:lblOffset val="100"/>
        <c:noMultiLvlLbl val="0"/>
      </c:catAx>
      <c:valAx>
        <c:axId val="8453113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30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その他販管費前期比較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7.414496527777778E-2"/>
          <c:y val="0.17455648148148145"/>
          <c:w val="0.92585503472222219"/>
          <c:h val="0.62376543209876545"/>
        </c:manualLayout>
      </c:layout>
      <c:barChart>
        <c:barDir val="col"/>
        <c:grouping val="clustered"/>
        <c:varyColors val="0"/>
        <c:ser>
          <c:idx val="0"/>
          <c:order val="0"/>
          <c:tx>
            <c:strRef>
              <c:f>前期対比印刷!$AX$214</c:f>
              <c:strCache>
                <c:ptCount val="1"/>
                <c:pt idx="0">
                  <c:v>前期その他販管費</c:v>
                </c:pt>
              </c:strCache>
            </c:strRef>
          </c:tx>
          <c:spPr>
            <a:solidFill>
              <a:schemeClr val="accent1"/>
            </a:solidFill>
            <a:ln>
              <a:noFill/>
            </a:ln>
            <a:effectLst/>
          </c:spPr>
          <c:invertIfNegative val="0"/>
          <c:cat>
            <c:strRef>
              <c:f>前期対比印刷!$AY$213:$BK$213</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前期対比印刷!$AY$214:$BK$214</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FAA4-4942-A5DD-80D0540170BC}"/>
            </c:ext>
          </c:extLst>
        </c:ser>
        <c:ser>
          <c:idx val="1"/>
          <c:order val="1"/>
          <c:tx>
            <c:strRef>
              <c:f>前期対比印刷!$AX$215</c:f>
              <c:strCache>
                <c:ptCount val="1"/>
                <c:pt idx="0">
                  <c:v>当期その他販管費</c:v>
                </c:pt>
              </c:strCache>
            </c:strRef>
          </c:tx>
          <c:spPr>
            <a:solidFill>
              <a:schemeClr val="accent2"/>
            </a:solidFill>
            <a:ln>
              <a:noFill/>
            </a:ln>
            <a:effectLst/>
          </c:spPr>
          <c:invertIfNegative val="0"/>
          <c:cat>
            <c:strRef>
              <c:f>前期対比印刷!$AY$213:$BK$213</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前期対比印刷!$AY$215:$BK$215</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FAA4-4942-A5DD-80D0540170BC}"/>
            </c:ext>
          </c:extLst>
        </c:ser>
        <c:dLbls>
          <c:showLegendKey val="0"/>
          <c:showVal val="0"/>
          <c:showCatName val="0"/>
          <c:showSerName val="0"/>
          <c:showPercent val="0"/>
          <c:showBubbleSize val="0"/>
        </c:dLbls>
        <c:gapWidth val="219"/>
        <c:overlap val="-27"/>
        <c:axId val="845350400"/>
        <c:axId val="845351936"/>
      </c:barChart>
      <c:catAx>
        <c:axId val="84535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351936"/>
        <c:crosses val="autoZero"/>
        <c:auto val="1"/>
        <c:lblAlgn val="ctr"/>
        <c:lblOffset val="100"/>
        <c:noMultiLvlLbl val="0"/>
      </c:catAx>
      <c:valAx>
        <c:axId val="8453519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35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b="1"/>
              <a:t>経常利益前期比較</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783084904452852E-2"/>
          <c:y val="0.22267605633802817"/>
          <c:w val="0.91011817868282185"/>
          <c:h val="0.63706517319137923"/>
        </c:manualLayout>
      </c:layout>
      <c:barChart>
        <c:barDir val="col"/>
        <c:grouping val="clustered"/>
        <c:varyColors val="0"/>
        <c:ser>
          <c:idx val="0"/>
          <c:order val="0"/>
          <c:tx>
            <c:strRef>
              <c:f>前期対比印刷!$AX$218</c:f>
              <c:strCache>
                <c:ptCount val="1"/>
                <c:pt idx="0">
                  <c:v>前期経常利益</c:v>
                </c:pt>
              </c:strCache>
            </c:strRef>
          </c:tx>
          <c:spPr>
            <a:solidFill>
              <a:schemeClr val="accent1"/>
            </a:solidFill>
            <a:ln>
              <a:noFill/>
            </a:ln>
            <a:effectLst/>
          </c:spPr>
          <c:invertIfNegative val="0"/>
          <c:cat>
            <c:strRef>
              <c:f>前期対比印刷!$AY$217:$BK$217</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前期対比印刷!$AY$218:$BK$218</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238-4592-BB42-7FD1CE6EB31A}"/>
            </c:ext>
          </c:extLst>
        </c:ser>
        <c:ser>
          <c:idx val="1"/>
          <c:order val="1"/>
          <c:tx>
            <c:strRef>
              <c:f>前期対比印刷!$AX$219</c:f>
              <c:strCache>
                <c:ptCount val="1"/>
                <c:pt idx="0">
                  <c:v>当期経常利益</c:v>
                </c:pt>
              </c:strCache>
            </c:strRef>
          </c:tx>
          <c:spPr>
            <a:solidFill>
              <a:schemeClr val="accent2"/>
            </a:solidFill>
            <a:ln>
              <a:noFill/>
            </a:ln>
            <a:effectLst/>
          </c:spPr>
          <c:invertIfNegative val="0"/>
          <c:cat>
            <c:strRef>
              <c:f>前期対比印刷!$AY$217:$BK$217</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前期対比印刷!$AY$219:$BK$219</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D238-4592-BB42-7FD1CE6EB31A}"/>
            </c:ext>
          </c:extLst>
        </c:ser>
        <c:dLbls>
          <c:showLegendKey val="0"/>
          <c:showVal val="0"/>
          <c:showCatName val="0"/>
          <c:showSerName val="0"/>
          <c:showPercent val="0"/>
          <c:showBubbleSize val="0"/>
        </c:dLbls>
        <c:gapWidth val="219"/>
        <c:overlap val="-27"/>
        <c:axId val="848630912"/>
        <c:axId val="848632448"/>
      </c:barChart>
      <c:catAx>
        <c:axId val="84863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848632448"/>
        <c:crosses val="autoZero"/>
        <c:auto val="1"/>
        <c:lblAlgn val="ctr"/>
        <c:lblOffset val="100"/>
        <c:noMultiLvlLbl val="0"/>
      </c:catAx>
      <c:valAx>
        <c:axId val="8486324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84863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b="1"/>
              <a:t>売上累計</a:t>
            </a:r>
          </a:p>
        </c:rich>
      </c:tx>
      <c:layout>
        <c:manualLayout>
          <c:xMode val="edge"/>
          <c:yMode val="edge"/>
          <c:x val="0.39551998285804851"/>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dLbls>
            <c:delete val="1"/>
          </c:dLbls>
          <c:cat>
            <c:strRef>
              <c:f>前期対比印刷!$BL$202:$BL$203</c:f>
              <c:strCache>
                <c:ptCount val="2"/>
                <c:pt idx="0">
                  <c:v>前期売上</c:v>
                </c:pt>
                <c:pt idx="1">
                  <c:v>当期売上</c:v>
                </c:pt>
              </c:strCache>
            </c:strRef>
          </c:cat>
          <c:val>
            <c:numRef>
              <c:f>前期対比印刷!$BM$202:$BM$203</c:f>
              <c:numCache>
                <c:formatCode>#,##0_);[Red]\(#,##0\)</c:formatCode>
                <c:ptCount val="2"/>
                <c:pt idx="0">
                  <c:v>0</c:v>
                </c:pt>
                <c:pt idx="1">
                  <c:v>0</c:v>
                </c:pt>
              </c:numCache>
            </c:numRef>
          </c:val>
          <c:extLst>
            <c:ext xmlns:c16="http://schemas.microsoft.com/office/drawing/2014/chart" uri="{C3380CC4-5D6E-409C-BE32-E72D297353CC}">
              <c16:uniqueId val="{00000000-2142-4BE1-9491-6907BF6BAD9D}"/>
            </c:ext>
          </c:extLst>
        </c:ser>
        <c:dLbls>
          <c:dLblPos val="inEnd"/>
          <c:showLegendKey val="0"/>
          <c:showVal val="1"/>
          <c:showCatName val="0"/>
          <c:showSerName val="0"/>
          <c:showPercent val="0"/>
          <c:showBubbleSize val="0"/>
        </c:dLbls>
        <c:gapWidth val="219"/>
        <c:overlap val="-27"/>
        <c:axId val="848662528"/>
        <c:axId val="848664064"/>
      </c:barChart>
      <c:catAx>
        <c:axId val="84866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848664064"/>
        <c:crosses val="autoZero"/>
        <c:auto val="1"/>
        <c:lblAlgn val="ctr"/>
        <c:lblOffset val="100"/>
        <c:noMultiLvlLbl val="0"/>
      </c:catAx>
      <c:valAx>
        <c:axId val="8486640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84866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粗利益率</a:t>
            </a:r>
          </a:p>
        </c:rich>
      </c:tx>
      <c:overlay val="0"/>
      <c:spPr>
        <a:solidFill>
          <a:schemeClr val="bg1"/>
        </a:solid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前期対比印刷!$BL$206:$BL$207</c:f>
              <c:strCache>
                <c:ptCount val="2"/>
                <c:pt idx="0">
                  <c:v>前期</c:v>
                </c:pt>
                <c:pt idx="1">
                  <c:v>当期</c:v>
                </c:pt>
              </c:strCache>
            </c:strRef>
          </c:cat>
          <c:val>
            <c:numRef>
              <c:f>前期対比印刷!$BM$206:$BM$207</c:f>
              <c:numCache>
                <c:formatCode>0.0%</c:formatCode>
                <c:ptCount val="2"/>
                <c:pt idx="0">
                  <c:v>0</c:v>
                </c:pt>
                <c:pt idx="1">
                  <c:v>0</c:v>
                </c:pt>
              </c:numCache>
            </c:numRef>
          </c:val>
          <c:extLst>
            <c:ext xmlns:c16="http://schemas.microsoft.com/office/drawing/2014/chart" uri="{C3380CC4-5D6E-409C-BE32-E72D297353CC}">
              <c16:uniqueId val="{00000000-85DE-486C-A000-F571F7E9899C}"/>
            </c:ext>
          </c:extLst>
        </c:ser>
        <c:dLbls>
          <c:showLegendKey val="0"/>
          <c:showVal val="0"/>
          <c:showCatName val="0"/>
          <c:showSerName val="0"/>
          <c:showPercent val="0"/>
          <c:showBubbleSize val="0"/>
        </c:dLbls>
        <c:gapWidth val="219"/>
        <c:overlap val="-27"/>
        <c:axId val="848697216"/>
        <c:axId val="848698752"/>
      </c:barChart>
      <c:catAx>
        <c:axId val="84869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ja-JP"/>
          </a:p>
        </c:txPr>
        <c:crossAx val="848698752"/>
        <c:crosses val="autoZero"/>
        <c:auto val="1"/>
        <c:lblAlgn val="ctr"/>
        <c:lblOffset val="100"/>
        <c:noMultiLvlLbl val="0"/>
      </c:catAx>
      <c:valAx>
        <c:axId val="8486987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ja-JP"/>
          </a:p>
        </c:txPr>
        <c:crossAx val="84869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i="0"/>
              <a:t>人件費</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前期対比印刷!$BL$210:$BL$211</c:f>
              <c:strCache>
                <c:ptCount val="2"/>
                <c:pt idx="0">
                  <c:v>前期人件費</c:v>
                </c:pt>
                <c:pt idx="1">
                  <c:v>当期人件費</c:v>
                </c:pt>
              </c:strCache>
            </c:strRef>
          </c:cat>
          <c:val>
            <c:numRef>
              <c:f>前期対比印刷!$BM$210:$BM$211</c:f>
              <c:numCache>
                <c:formatCode>#,##0_);[Red]\(#,##0\)</c:formatCode>
                <c:ptCount val="2"/>
                <c:pt idx="0">
                  <c:v>0</c:v>
                </c:pt>
                <c:pt idx="1">
                  <c:v>0</c:v>
                </c:pt>
              </c:numCache>
            </c:numRef>
          </c:val>
          <c:extLst>
            <c:ext xmlns:c16="http://schemas.microsoft.com/office/drawing/2014/chart" uri="{C3380CC4-5D6E-409C-BE32-E72D297353CC}">
              <c16:uniqueId val="{00000000-F9FD-4751-B5DB-4D0F428D5D69}"/>
            </c:ext>
          </c:extLst>
        </c:ser>
        <c:dLbls>
          <c:showLegendKey val="0"/>
          <c:showVal val="0"/>
          <c:showCatName val="0"/>
          <c:showSerName val="0"/>
          <c:showPercent val="0"/>
          <c:showBubbleSize val="0"/>
        </c:dLbls>
        <c:gapWidth val="219"/>
        <c:overlap val="-27"/>
        <c:axId val="848732160"/>
        <c:axId val="848733696"/>
      </c:barChart>
      <c:catAx>
        <c:axId val="84873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848733696"/>
        <c:crosses val="autoZero"/>
        <c:auto val="1"/>
        <c:lblAlgn val="ctr"/>
        <c:lblOffset val="100"/>
        <c:noMultiLvlLbl val="0"/>
      </c:catAx>
      <c:valAx>
        <c:axId val="8487336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8732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ja-JP" b="1"/>
              <a:t>その他販管費</a:t>
            </a:r>
          </a:p>
        </c:rich>
      </c:tx>
      <c:layout>
        <c:manualLayout>
          <c:xMode val="edge"/>
          <c:yMode val="edge"/>
          <c:x val="0.3611111111111111"/>
          <c:y val="6.4814814814814811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前期対比印刷!$BL$214:$BL$215</c:f>
              <c:strCache>
                <c:ptCount val="2"/>
                <c:pt idx="0">
                  <c:v>前期</c:v>
                </c:pt>
                <c:pt idx="1">
                  <c:v>当期</c:v>
                </c:pt>
              </c:strCache>
            </c:strRef>
          </c:cat>
          <c:val>
            <c:numRef>
              <c:f>前期対比印刷!$BM$214:$BM$215</c:f>
              <c:numCache>
                <c:formatCode>#,##0_);[Red]\(#,##0\)</c:formatCode>
                <c:ptCount val="2"/>
                <c:pt idx="0">
                  <c:v>0</c:v>
                </c:pt>
                <c:pt idx="1">
                  <c:v>0</c:v>
                </c:pt>
              </c:numCache>
            </c:numRef>
          </c:val>
          <c:extLst>
            <c:ext xmlns:c16="http://schemas.microsoft.com/office/drawing/2014/chart" uri="{C3380CC4-5D6E-409C-BE32-E72D297353CC}">
              <c16:uniqueId val="{00000000-96A5-409D-B668-1AB0CF1FBB6C}"/>
            </c:ext>
          </c:extLst>
        </c:ser>
        <c:dLbls>
          <c:showLegendKey val="0"/>
          <c:showVal val="0"/>
          <c:showCatName val="0"/>
          <c:showSerName val="0"/>
          <c:showPercent val="0"/>
          <c:showBubbleSize val="0"/>
        </c:dLbls>
        <c:gapWidth val="219"/>
        <c:overlap val="-27"/>
        <c:axId val="848770944"/>
        <c:axId val="848772480"/>
      </c:barChart>
      <c:catAx>
        <c:axId val="848770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848772480"/>
        <c:crosses val="autoZero"/>
        <c:auto val="1"/>
        <c:lblAlgn val="ctr"/>
        <c:lblOffset val="100"/>
        <c:noMultiLvlLbl val="0"/>
      </c:catAx>
      <c:valAx>
        <c:axId val="848772480"/>
        <c:scaling>
          <c:orientation val="minMax"/>
        </c:scaling>
        <c:delete val="0"/>
        <c:axPos val="l"/>
        <c:majorGridlines>
          <c:spPr>
            <a:ln w="9525" cap="flat" cmpd="sng" algn="ctr">
              <a:solidFill>
                <a:schemeClr val="bg2"/>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848770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000"/>
      </a:pPr>
      <a:endParaRPr lang="ja-JP"/>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経常損益</a:t>
            </a:r>
          </a:p>
        </c:rich>
      </c:tx>
      <c:layout>
        <c:manualLayout>
          <c:xMode val="edge"/>
          <c:yMode val="edge"/>
          <c:x val="0.3444442075398858"/>
          <c:y val="0.50169917733186076"/>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前期対比印刷!$BL$218:$BL$219</c:f>
              <c:strCache>
                <c:ptCount val="2"/>
                <c:pt idx="0">
                  <c:v>前期</c:v>
                </c:pt>
                <c:pt idx="1">
                  <c:v>当期</c:v>
                </c:pt>
              </c:strCache>
            </c:strRef>
          </c:cat>
          <c:val>
            <c:numRef>
              <c:f>前期対比印刷!$BM$218:$BM$219</c:f>
              <c:numCache>
                <c:formatCode>#,##0_);[Red]\(#,##0\)</c:formatCode>
                <c:ptCount val="2"/>
                <c:pt idx="0">
                  <c:v>0</c:v>
                </c:pt>
                <c:pt idx="1">
                  <c:v>0</c:v>
                </c:pt>
              </c:numCache>
            </c:numRef>
          </c:val>
          <c:extLst>
            <c:ext xmlns:c16="http://schemas.microsoft.com/office/drawing/2014/chart" uri="{C3380CC4-5D6E-409C-BE32-E72D297353CC}">
              <c16:uniqueId val="{00000000-73B9-40FA-B4D8-B74D275D551E}"/>
            </c:ext>
          </c:extLst>
        </c:ser>
        <c:dLbls>
          <c:showLegendKey val="0"/>
          <c:showVal val="0"/>
          <c:showCatName val="0"/>
          <c:showSerName val="0"/>
          <c:showPercent val="0"/>
          <c:showBubbleSize val="0"/>
        </c:dLbls>
        <c:gapWidth val="219"/>
        <c:overlap val="-27"/>
        <c:axId val="848363520"/>
        <c:axId val="848365056"/>
      </c:barChart>
      <c:catAx>
        <c:axId val="84836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ja-JP"/>
          </a:p>
        </c:txPr>
        <c:crossAx val="848365056"/>
        <c:crosses val="autoZero"/>
        <c:auto val="1"/>
        <c:lblAlgn val="ctr"/>
        <c:lblOffset val="100"/>
        <c:noMultiLvlLbl val="0"/>
      </c:catAx>
      <c:valAx>
        <c:axId val="8483650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4836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売上高計画比較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計画対比印刷!$AX$224</c:f>
              <c:strCache>
                <c:ptCount val="1"/>
                <c:pt idx="0">
                  <c:v>計画売上</c:v>
                </c:pt>
              </c:strCache>
            </c:strRef>
          </c:tx>
          <c:spPr>
            <a:solidFill>
              <a:schemeClr val="accent1"/>
            </a:solidFill>
            <a:ln>
              <a:noFill/>
            </a:ln>
            <a:effectLst/>
          </c:spPr>
          <c:invertIfNegative val="0"/>
          <c:cat>
            <c:strRef>
              <c:f>計画対比印刷!$AY$223:$BK$223</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計画対比印刷!$AY$224:$BK$224</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8D7-4B3B-B9A3-9E61F8671A1B}"/>
            </c:ext>
          </c:extLst>
        </c:ser>
        <c:ser>
          <c:idx val="1"/>
          <c:order val="1"/>
          <c:tx>
            <c:strRef>
              <c:f>計画対比印刷!$AX$225</c:f>
              <c:strCache>
                <c:ptCount val="1"/>
                <c:pt idx="0">
                  <c:v>当期売上</c:v>
                </c:pt>
              </c:strCache>
            </c:strRef>
          </c:tx>
          <c:spPr>
            <a:solidFill>
              <a:schemeClr val="accent2"/>
            </a:solidFill>
            <a:ln>
              <a:noFill/>
            </a:ln>
            <a:effectLst/>
          </c:spPr>
          <c:invertIfNegative val="0"/>
          <c:cat>
            <c:strRef>
              <c:f>計画対比印刷!$AY$223:$BK$223</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計画対比印刷!$AY$225:$BK$225</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8D7-4B3B-B9A3-9E61F8671A1B}"/>
            </c:ext>
          </c:extLst>
        </c:ser>
        <c:dLbls>
          <c:showLegendKey val="0"/>
          <c:showVal val="0"/>
          <c:showCatName val="0"/>
          <c:showSerName val="0"/>
          <c:showPercent val="0"/>
          <c:showBubbleSize val="0"/>
        </c:dLbls>
        <c:gapWidth val="219"/>
        <c:overlap val="-27"/>
        <c:axId val="850325504"/>
        <c:axId val="850327040"/>
      </c:barChart>
      <c:catAx>
        <c:axId val="85032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50327040"/>
        <c:crosses val="autoZero"/>
        <c:auto val="1"/>
        <c:lblAlgn val="ctr"/>
        <c:lblOffset val="100"/>
        <c:noMultiLvlLbl val="0"/>
      </c:catAx>
      <c:valAx>
        <c:axId val="8503270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5032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売上総利益率計画比較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計画対比印刷!$AX$228</c:f>
              <c:strCache>
                <c:ptCount val="1"/>
                <c:pt idx="0">
                  <c:v>計画売上総利益率</c:v>
                </c:pt>
              </c:strCache>
            </c:strRef>
          </c:tx>
          <c:spPr>
            <a:solidFill>
              <a:schemeClr val="accent1"/>
            </a:solidFill>
            <a:ln>
              <a:noFill/>
            </a:ln>
            <a:effectLst/>
          </c:spPr>
          <c:invertIfNegative val="0"/>
          <c:cat>
            <c:strRef>
              <c:f>計画対比印刷!$AY$227:$BK$227</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計画対比印刷!$AY$228:$BK$228</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formatCode="General">
                  <c:v>0</c:v>
                </c:pt>
              </c:numCache>
            </c:numRef>
          </c:val>
          <c:extLst>
            <c:ext xmlns:c16="http://schemas.microsoft.com/office/drawing/2014/chart" uri="{C3380CC4-5D6E-409C-BE32-E72D297353CC}">
              <c16:uniqueId val="{00000000-ACDE-46A2-A175-93D436C320D6}"/>
            </c:ext>
          </c:extLst>
        </c:ser>
        <c:ser>
          <c:idx val="1"/>
          <c:order val="1"/>
          <c:tx>
            <c:strRef>
              <c:f>計画対比印刷!$AX$229</c:f>
              <c:strCache>
                <c:ptCount val="1"/>
                <c:pt idx="0">
                  <c:v>当期売上総利益率</c:v>
                </c:pt>
              </c:strCache>
            </c:strRef>
          </c:tx>
          <c:spPr>
            <a:solidFill>
              <a:schemeClr val="accent2"/>
            </a:solidFill>
            <a:ln>
              <a:noFill/>
            </a:ln>
            <a:effectLst/>
          </c:spPr>
          <c:invertIfNegative val="0"/>
          <c:cat>
            <c:strRef>
              <c:f>計画対比印刷!$AY$227:$BK$227</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計画対比印刷!$AY$229:$BK$229</c:f>
              <c:numCache>
                <c:formatCode>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ACDE-46A2-A175-93D436C320D6}"/>
            </c:ext>
          </c:extLst>
        </c:ser>
        <c:dLbls>
          <c:showLegendKey val="0"/>
          <c:showVal val="0"/>
          <c:showCatName val="0"/>
          <c:showSerName val="0"/>
          <c:showPercent val="0"/>
          <c:showBubbleSize val="0"/>
        </c:dLbls>
        <c:gapWidth val="219"/>
        <c:overlap val="-27"/>
        <c:axId val="786169216"/>
        <c:axId val="845825152"/>
      </c:barChart>
      <c:catAx>
        <c:axId val="78616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45825152"/>
        <c:crosses val="autoZero"/>
        <c:auto val="1"/>
        <c:lblAlgn val="ctr"/>
        <c:lblOffset val="100"/>
        <c:noMultiLvlLbl val="0"/>
      </c:catAx>
      <c:valAx>
        <c:axId val="8458251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786169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人件費計画比較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tx>
            <c:strRef>
              <c:f>計画対比印刷!$AX$232</c:f>
              <c:strCache>
                <c:ptCount val="1"/>
                <c:pt idx="0">
                  <c:v>計画人件費</c:v>
                </c:pt>
              </c:strCache>
            </c:strRef>
          </c:tx>
          <c:spPr>
            <a:solidFill>
              <a:schemeClr val="accent1"/>
            </a:solidFill>
            <a:ln>
              <a:noFill/>
            </a:ln>
            <a:effectLst/>
          </c:spPr>
          <c:invertIfNegative val="0"/>
          <c:cat>
            <c:strRef>
              <c:f>計画対比印刷!$AY$231:$BK$231</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計画対比印刷!$AY$232:$BK$232</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D24-47DD-876E-A848EA908A65}"/>
            </c:ext>
          </c:extLst>
        </c:ser>
        <c:ser>
          <c:idx val="1"/>
          <c:order val="1"/>
          <c:tx>
            <c:strRef>
              <c:f>計画対比印刷!$AX$233</c:f>
              <c:strCache>
                <c:ptCount val="1"/>
                <c:pt idx="0">
                  <c:v>当期人件費</c:v>
                </c:pt>
              </c:strCache>
            </c:strRef>
          </c:tx>
          <c:spPr>
            <a:solidFill>
              <a:schemeClr val="accent2"/>
            </a:solidFill>
            <a:ln>
              <a:noFill/>
            </a:ln>
            <a:effectLst/>
          </c:spPr>
          <c:invertIfNegative val="0"/>
          <c:cat>
            <c:strRef>
              <c:f>計画対比印刷!$AY$231:$BK$231</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計画対比印刷!$AY$233:$BK$233</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D24-47DD-876E-A848EA908A65}"/>
            </c:ext>
          </c:extLst>
        </c:ser>
        <c:dLbls>
          <c:showLegendKey val="0"/>
          <c:showVal val="0"/>
          <c:showCatName val="0"/>
          <c:showSerName val="0"/>
          <c:showPercent val="0"/>
          <c:showBubbleSize val="0"/>
        </c:dLbls>
        <c:gapWidth val="219"/>
        <c:overlap val="-27"/>
        <c:axId val="851258368"/>
        <c:axId val="851268352"/>
      </c:barChart>
      <c:catAx>
        <c:axId val="85125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51268352"/>
        <c:crosses val="autoZero"/>
        <c:auto val="1"/>
        <c:lblAlgn val="ctr"/>
        <c:lblOffset val="100"/>
        <c:noMultiLvlLbl val="0"/>
      </c:catAx>
      <c:valAx>
        <c:axId val="851268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51258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その他販管費計画比較</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manualLayout>
          <c:layoutTarget val="inner"/>
          <c:xMode val="edge"/>
          <c:yMode val="edge"/>
          <c:x val="7.414496527777778E-2"/>
          <c:y val="0.17455648148148145"/>
          <c:w val="0.92585503472222219"/>
          <c:h val="0.62376543209876545"/>
        </c:manualLayout>
      </c:layout>
      <c:barChart>
        <c:barDir val="col"/>
        <c:grouping val="clustered"/>
        <c:varyColors val="0"/>
        <c:ser>
          <c:idx val="0"/>
          <c:order val="0"/>
          <c:tx>
            <c:strRef>
              <c:f>計画対比印刷!$AX$236</c:f>
              <c:strCache>
                <c:ptCount val="1"/>
                <c:pt idx="0">
                  <c:v>計画その他販管費</c:v>
                </c:pt>
              </c:strCache>
            </c:strRef>
          </c:tx>
          <c:spPr>
            <a:solidFill>
              <a:schemeClr val="accent1"/>
            </a:solidFill>
            <a:ln>
              <a:noFill/>
            </a:ln>
            <a:effectLst/>
          </c:spPr>
          <c:invertIfNegative val="0"/>
          <c:cat>
            <c:strRef>
              <c:f>計画対比印刷!$AY$235:$BK$235</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計画対比印刷!$AY$236:$BK$236</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8C2-4B40-BCA7-138415117C65}"/>
            </c:ext>
          </c:extLst>
        </c:ser>
        <c:ser>
          <c:idx val="1"/>
          <c:order val="1"/>
          <c:tx>
            <c:strRef>
              <c:f>計画対比印刷!$AX$237</c:f>
              <c:strCache>
                <c:ptCount val="1"/>
                <c:pt idx="0">
                  <c:v>当期その他販管費</c:v>
                </c:pt>
              </c:strCache>
            </c:strRef>
          </c:tx>
          <c:spPr>
            <a:solidFill>
              <a:schemeClr val="accent2"/>
            </a:solidFill>
            <a:ln>
              <a:noFill/>
            </a:ln>
            <a:effectLst/>
          </c:spPr>
          <c:invertIfNegative val="0"/>
          <c:cat>
            <c:strRef>
              <c:f>計画対比印刷!$AY$235:$BK$235</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計画対比印刷!$AY$237:$BK$237</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8C2-4B40-BCA7-138415117C65}"/>
            </c:ext>
          </c:extLst>
        </c:ser>
        <c:dLbls>
          <c:showLegendKey val="0"/>
          <c:showVal val="0"/>
          <c:showCatName val="0"/>
          <c:showSerName val="0"/>
          <c:showPercent val="0"/>
          <c:showBubbleSize val="0"/>
        </c:dLbls>
        <c:gapWidth val="219"/>
        <c:overlap val="-27"/>
        <c:axId val="851298944"/>
        <c:axId val="773329280"/>
      </c:barChart>
      <c:catAx>
        <c:axId val="851298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773329280"/>
        <c:crosses val="autoZero"/>
        <c:auto val="1"/>
        <c:lblAlgn val="ctr"/>
        <c:lblOffset val="100"/>
        <c:noMultiLvlLbl val="0"/>
      </c:catAx>
      <c:valAx>
        <c:axId val="773329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ja-JP"/>
          </a:p>
        </c:txPr>
        <c:crossAx val="851298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b="1"/>
              <a:t>経常利益計画比較</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783084904452852E-2"/>
          <c:y val="0.22267605633802817"/>
          <c:w val="0.91011817868282185"/>
          <c:h val="0.63706517319137923"/>
        </c:manualLayout>
      </c:layout>
      <c:barChart>
        <c:barDir val="col"/>
        <c:grouping val="clustered"/>
        <c:varyColors val="0"/>
        <c:ser>
          <c:idx val="0"/>
          <c:order val="0"/>
          <c:tx>
            <c:strRef>
              <c:f>計画対比印刷!$AX$240</c:f>
              <c:strCache>
                <c:ptCount val="1"/>
                <c:pt idx="0">
                  <c:v>計画経常利益</c:v>
                </c:pt>
              </c:strCache>
            </c:strRef>
          </c:tx>
          <c:spPr>
            <a:solidFill>
              <a:schemeClr val="accent1"/>
            </a:solidFill>
            <a:ln>
              <a:noFill/>
            </a:ln>
            <a:effectLst/>
          </c:spPr>
          <c:invertIfNegative val="0"/>
          <c:cat>
            <c:strRef>
              <c:f>計画対比印刷!$AY$239:$BK$239</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計画対比印刷!$AY$240:$BK$240</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13F9-48B5-876C-A4781D5A7D04}"/>
            </c:ext>
          </c:extLst>
        </c:ser>
        <c:ser>
          <c:idx val="1"/>
          <c:order val="1"/>
          <c:tx>
            <c:strRef>
              <c:f>計画対比印刷!$AX$241</c:f>
              <c:strCache>
                <c:ptCount val="1"/>
                <c:pt idx="0">
                  <c:v>当期経常利益</c:v>
                </c:pt>
              </c:strCache>
            </c:strRef>
          </c:tx>
          <c:spPr>
            <a:solidFill>
              <a:schemeClr val="accent2"/>
            </a:solidFill>
            <a:ln>
              <a:noFill/>
            </a:ln>
            <a:effectLst/>
          </c:spPr>
          <c:invertIfNegative val="0"/>
          <c:cat>
            <c:strRef>
              <c:f>計画対比印刷!$AY$239:$BK$239</c:f>
              <c:strCache>
                <c:ptCount val="13"/>
                <c:pt idx="0">
                  <c:v>2024/7月</c:v>
                </c:pt>
                <c:pt idx="1">
                  <c:v>2024/8月</c:v>
                </c:pt>
                <c:pt idx="2">
                  <c:v>2024/9月</c:v>
                </c:pt>
                <c:pt idx="3">
                  <c:v>2024/10月</c:v>
                </c:pt>
                <c:pt idx="4">
                  <c:v>2024/11月</c:v>
                </c:pt>
                <c:pt idx="5">
                  <c:v>2024/12月</c:v>
                </c:pt>
                <c:pt idx="6">
                  <c:v>2025/1月</c:v>
                </c:pt>
                <c:pt idx="7">
                  <c:v>2025/2月</c:v>
                </c:pt>
                <c:pt idx="8">
                  <c:v>2025/3月</c:v>
                </c:pt>
                <c:pt idx="9">
                  <c:v>2025/4月</c:v>
                </c:pt>
                <c:pt idx="10">
                  <c:v>2025/5月</c:v>
                </c:pt>
                <c:pt idx="11">
                  <c:v>2025/6月</c:v>
                </c:pt>
                <c:pt idx="12">
                  <c:v>決算</c:v>
                </c:pt>
              </c:strCache>
            </c:strRef>
          </c:cat>
          <c:val>
            <c:numRef>
              <c:f>計画対比印刷!$AY$241:$BK$241</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13F9-48B5-876C-A4781D5A7D04}"/>
            </c:ext>
          </c:extLst>
        </c:ser>
        <c:dLbls>
          <c:showLegendKey val="0"/>
          <c:showVal val="0"/>
          <c:showCatName val="0"/>
          <c:showSerName val="0"/>
          <c:showPercent val="0"/>
          <c:showBubbleSize val="0"/>
        </c:dLbls>
        <c:gapWidth val="219"/>
        <c:overlap val="-27"/>
        <c:axId val="786123008"/>
        <c:axId val="786137088"/>
      </c:barChart>
      <c:catAx>
        <c:axId val="786123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786137088"/>
        <c:crosses val="autoZero"/>
        <c:auto val="1"/>
        <c:lblAlgn val="ctr"/>
        <c:lblOffset val="100"/>
        <c:noMultiLvlLbl val="0"/>
      </c:catAx>
      <c:valAx>
        <c:axId val="7861370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78612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b="1"/>
              <a:t>売上累計</a:t>
            </a:r>
          </a:p>
        </c:rich>
      </c:tx>
      <c:layout>
        <c:manualLayout>
          <c:xMode val="edge"/>
          <c:yMode val="edge"/>
          <c:x val="0.39551998285804851"/>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dLbls>
            <c:delete val="1"/>
          </c:dLbls>
          <c:cat>
            <c:strRef>
              <c:f>計画対比印刷!$BL$224:$BL$225</c:f>
              <c:strCache>
                <c:ptCount val="2"/>
                <c:pt idx="0">
                  <c:v>前期売上</c:v>
                </c:pt>
                <c:pt idx="1">
                  <c:v>当期売上</c:v>
                </c:pt>
              </c:strCache>
            </c:strRef>
          </c:cat>
          <c:val>
            <c:numRef>
              <c:f>計画対比印刷!$BM$224:$BM$225</c:f>
              <c:numCache>
                <c:formatCode>#,##0_);[Red]\(#,##0\)</c:formatCode>
                <c:ptCount val="2"/>
                <c:pt idx="0">
                  <c:v>0</c:v>
                </c:pt>
                <c:pt idx="1">
                  <c:v>0</c:v>
                </c:pt>
              </c:numCache>
            </c:numRef>
          </c:val>
          <c:extLst>
            <c:ext xmlns:c16="http://schemas.microsoft.com/office/drawing/2014/chart" uri="{C3380CC4-5D6E-409C-BE32-E72D297353CC}">
              <c16:uniqueId val="{00000000-0D3C-430A-B156-D1D9AEBA727F}"/>
            </c:ext>
          </c:extLst>
        </c:ser>
        <c:dLbls>
          <c:dLblPos val="inEnd"/>
          <c:showLegendKey val="0"/>
          <c:showVal val="1"/>
          <c:showCatName val="0"/>
          <c:showSerName val="0"/>
          <c:showPercent val="0"/>
          <c:showBubbleSize val="0"/>
        </c:dLbls>
        <c:gapWidth val="219"/>
        <c:overlap val="-27"/>
        <c:axId val="849118336"/>
        <c:axId val="849119872"/>
      </c:barChart>
      <c:catAx>
        <c:axId val="84911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849119872"/>
        <c:crosses val="autoZero"/>
        <c:auto val="1"/>
        <c:lblAlgn val="ctr"/>
        <c:lblOffset val="100"/>
        <c:noMultiLvlLbl val="0"/>
      </c:catAx>
      <c:valAx>
        <c:axId val="8491198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849118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orientation="portrait"/>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ja-JP" altLang="en-US" b="1">
                <a:solidFill>
                  <a:sysClr val="windowText" lastClr="000000"/>
                </a:solidFill>
              </a:rPr>
              <a:t>粗利益率</a:t>
            </a:r>
          </a:p>
        </c:rich>
      </c:tx>
      <c:overlay val="0"/>
      <c:spPr>
        <a:solidFill>
          <a:schemeClr val="bg1"/>
        </a:solid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計画対比印刷!$BL$228:$BL$229</c:f>
              <c:strCache>
                <c:ptCount val="2"/>
                <c:pt idx="0">
                  <c:v>計画</c:v>
                </c:pt>
                <c:pt idx="1">
                  <c:v>当期</c:v>
                </c:pt>
              </c:strCache>
            </c:strRef>
          </c:cat>
          <c:val>
            <c:numRef>
              <c:f>計画対比印刷!$BM$228:$BM$229</c:f>
              <c:numCache>
                <c:formatCode>0.0%</c:formatCode>
                <c:ptCount val="2"/>
                <c:pt idx="0">
                  <c:v>0</c:v>
                </c:pt>
                <c:pt idx="1">
                  <c:v>0</c:v>
                </c:pt>
              </c:numCache>
            </c:numRef>
          </c:val>
          <c:extLst>
            <c:ext xmlns:c16="http://schemas.microsoft.com/office/drawing/2014/chart" uri="{C3380CC4-5D6E-409C-BE32-E72D297353CC}">
              <c16:uniqueId val="{00000000-DCEB-4874-B3D7-89BBA0459B87}"/>
            </c:ext>
          </c:extLst>
        </c:ser>
        <c:dLbls>
          <c:showLegendKey val="0"/>
          <c:showVal val="0"/>
          <c:showCatName val="0"/>
          <c:showSerName val="0"/>
          <c:showPercent val="0"/>
          <c:showBubbleSize val="0"/>
        </c:dLbls>
        <c:gapWidth val="219"/>
        <c:overlap val="-27"/>
        <c:axId val="849128448"/>
        <c:axId val="849146624"/>
      </c:barChart>
      <c:catAx>
        <c:axId val="84912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ja-JP"/>
          </a:p>
        </c:txPr>
        <c:crossAx val="849146624"/>
        <c:crosses val="autoZero"/>
        <c:auto val="1"/>
        <c:lblAlgn val="ctr"/>
        <c:lblOffset val="100"/>
        <c:noMultiLvlLbl val="0"/>
      </c:catAx>
      <c:valAx>
        <c:axId val="8491466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ja-JP"/>
          </a:p>
        </c:txPr>
        <c:crossAx val="849128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i="0"/>
              <a:t>人件費</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計画対比印刷!$BL$232:$BL$233</c:f>
              <c:strCache>
                <c:ptCount val="2"/>
                <c:pt idx="0">
                  <c:v>計画人件費</c:v>
                </c:pt>
                <c:pt idx="1">
                  <c:v>当期人件費</c:v>
                </c:pt>
              </c:strCache>
            </c:strRef>
          </c:cat>
          <c:val>
            <c:numRef>
              <c:f>計画対比印刷!$BM$232:$BM$233</c:f>
              <c:numCache>
                <c:formatCode>#,##0_);[Red]\(#,##0\)</c:formatCode>
                <c:ptCount val="2"/>
                <c:pt idx="0">
                  <c:v>0</c:v>
                </c:pt>
                <c:pt idx="1">
                  <c:v>0</c:v>
                </c:pt>
              </c:numCache>
            </c:numRef>
          </c:val>
          <c:extLst>
            <c:ext xmlns:c16="http://schemas.microsoft.com/office/drawing/2014/chart" uri="{C3380CC4-5D6E-409C-BE32-E72D297353CC}">
              <c16:uniqueId val="{00000000-AB72-4E06-B0C9-B7D2766D0BA9}"/>
            </c:ext>
          </c:extLst>
        </c:ser>
        <c:dLbls>
          <c:showLegendKey val="0"/>
          <c:showVal val="0"/>
          <c:showCatName val="0"/>
          <c:showSerName val="0"/>
          <c:showPercent val="0"/>
          <c:showBubbleSize val="0"/>
        </c:dLbls>
        <c:gapWidth val="219"/>
        <c:overlap val="-27"/>
        <c:axId val="851723392"/>
        <c:axId val="851724928"/>
      </c:barChart>
      <c:catAx>
        <c:axId val="85172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ja-JP"/>
          </a:p>
        </c:txPr>
        <c:crossAx val="851724928"/>
        <c:crosses val="autoZero"/>
        <c:auto val="1"/>
        <c:lblAlgn val="ctr"/>
        <c:lblOffset val="100"/>
        <c:noMultiLvlLbl val="0"/>
      </c:catAx>
      <c:valAx>
        <c:axId val="851724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723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ja-JP" b="1"/>
              <a:t>その他販管費</a:t>
            </a:r>
          </a:p>
        </c:rich>
      </c:tx>
      <c:layout>
        <c:manualLayout>
          <c:xMode val="edge"/>
          <c:yMode val="edge"/>
          <c:x val="0.3611111111111111"/>
          <c:y val="6.4814814814814811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計画対比印刷!$BL$236:$BL$237</c:f>
              <c:strCache>
                <c:ptCount val="2"/>
                <c:pt idx="0">
                  <c:v>計画</c:v>
                </c:pt>
                <c:pt idx="1">
                  <c:v>当期</c:v>
                </c:pt>
              </c:strCache>
            </c:strRef>
          </c:cat>
          <c:val>
            <c:numRef>
              <c:f>計画対比印刷!$BM$236:$BM$237</c:f>
              <c:numCache>
                <c:formatCode>#,##0_);[Red]\(#,##0\)</c:formatCode>
                <c:ptCount val="2"/>
                <c:pt idx="0">
                  <c:v>0</c:v>
                </c:pt>
                <c:pt idx="1">
                  <c:v>0</c:v>
                </c:pt>
              </c:numCache>
            </c:numRef>
          </c:val>
          <c:extLst>
            <c:ext xmlns:c16="http://schemas.microsoft.com/office/drawing/2014/chart" uri="{C3380CC4-5D6E-409C-BE32-E72D297353CC}">
              <c16:uniqueId val="{00000000-132D-46FF-88BC-D0630428651D}"/>
            </c:ext>
          </c:extLst>
        </c:ser>
        <c:dLbls>
          <c:showLegendKey val="0"/>
          <c:showVal val="0"/>
          <c:showCatName val="0"/>
          <c:showSerName val="0"/>
          <c:showPercent val="0"/>
          <c:showBubbleSize val="0"/>
        </c:dLbls>
        <c:gapWidth val="219"/>
        <c:overlap val="-27"/>
        <c:axId val="851778560"/>
        <c:axId val="851788544"/>
      </c:barChart>
      <c:catAx>
        <c:axId val="8517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851788544"/>
        <c:crosses val="autoZero"/>
        <c:auto val="1"/>
        <c:lblAlgn val="ctr"/>
        <c:lblOffset val="100"/>
        <c:noMultiLvlLbl val="0"/>
      </c:catAx>
      <c:valAx>
        <c:axId val="851788544"/>
        <c:scaling>
          <c:orientation val="minMax"/>
        </c:scaling>
        <c:delete val="0"/>
        <c:axPos val="l"/>
        <c:majorGridlines>
          <c:spPr>
            <a:ln w="9525" cap="flat" cmpd="sng" algn="ctr">
              <a:solidFill>
                <a:schemeClr val="bg2"/>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crossAx val="851778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000"/>
      </a:pPr>
      <a:endParaRPr lang="ja-JP"/>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経常損益</a:t>
            </a:r>
          </a:p>
        </c:rich>
      </c:tx>
      <c:layout>
        <c:manualLayout>
          <c:xMode val="edge"/>
          <c:yMode val="edge"/>
          <c:x val="0.3444442075398858"/>
          <c:y val="0.50169917733186076"/>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5"/>
            </a:solidFill>
            <a:ln>
              <a:noFill/>
            </a:ln>
            <a:effectLst/>
          </c:spPr>
          <c:invertIfNegative val="0"/>
          <c:cat>
            <c:strRef>
              <c:f>計画対比印刷!$BL$240:$BL$241</c:f>
              <c:strCache>
                <c:ptCount val="2"/>
                <c:pt idx="0">
                  <c:v>計画</c:v>
                </c:pt>
                <c:pt idx="1">
                  <c:v>当期</c:v>
                </c:pt>
              </c:strCache>
            </c:strRef>
          </c:cat>
          <c:val>
            <c:numRef>
              <c:f>計画対比印刷!$BM$240:$BM$241</c:f>
              <c:numCache>
                <c:formatCode>#,##0_);[Red]\(#,##0\)</c:formatCode>
                <c:ptCount val="2"/>
                <c:pt idx="0">
                  <c:v>0</c:v>
                </c:pt>
                <c:pt idx="1">
                  <c:v>0</c:v>
                </c:pt>
              </c:numCache>
            </c:numRef>
          </c:val>
          <c:extLst>
            <c:ext xmlns:c16="http://schemas.microsoft.com/office/drawing/2014/chart" uri="{C3380CC4-5D6E-409C-BE32-E72D297353CC}">
              <c16:uniqueId val="{00000000-AF4A-4847-A7B3-5BD1CA320378}"/>
            </c:ext>
          </c:extLst>
        </c:ser>
        <c:dLbls>
          <c:showLegendKey val="0"/>
          <c:showVal val="0"/>
          <c:showCatName val="0"/>
          <c:showSerName val="0"/>
          <c:showPercent val="0"/>
          <c:showBubbleSize val="0"/>
        </c:dLbls>
        <c:gapWidth val="219"/>
        <c:overlap val="-27"/>
        <c:axId val="851817600"/>
        <c:axId val="851819136"/>
      </c:barChart>
      <c:catAx>
        <c:axId val="85181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ja-JP"/>
          </a:p>
        </c:txPr>
        <c:crossAx val="851819136"/>
        <c:crosses val="autoZero"/>
        <c:auto val="1"/>
        <c:lblAlgn val="ctr"/>
        <c:lblOffset val="100"/>
        <c:noMultiLvlLbl val="0"/>
      </c:catAx>
      <c:valAx>
        <c:axId val="8518191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817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現預金残高・計画実績対比</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tx>
            <c:strRef>
              <c:f>計画対比印刷!$AU$146:$AV$146</c:f>
              <c:strCache>
                <c:ptCount val="2"/>
                <c:pt idx="0">
                  <c:v>計画現預金残高</c:v>
                </c:pt>
              </c:strCache>
            </c:strRef>
          </c:tx>
          <c:spPr>
            <a:ln w="28575" cap="rnd">
              <a:solidFill>
                <a:schemeClr val="accent1"/>
              </a:solidFill>
              <a:round/>
            </a:ln>
            <a:effectLst/>
          </c:spPr>
          <c:marker>
            <c:symbol val="none"/>
          </c:marker>
          <c:cat>
            <c:strRef>
              <c:f>計画対比印刷!$AW$145:$BI$145</c:f>
              <c:strCache>
                <c:ptCount val="13"/>
                <c:pt idx="0">
                  <c:v>2024/7</c:v>
                </c:pt>
                <c:pt idx="1">
                  <c:v>2024/8</c:v>
                </c:pt>
                <c:pt idx="2">
                  <c:v>2024/9</c:v>
                </c:pt>
                <c:pt idx="3">
                  <c:v>2024/10</c:v>
                </c:pt>
                <c:pt idx="4">
                  <c:v>2024/11</c:v>
                </c:pt>
                <c:pt idx="5">
                  <c:v>2024/12</c:v>
                </c:pt>
                <c:pt idx="6">
                  <c:v>2025/1</c:v>
                </c:pt>
                <c:pt idx="7">
                  <c:v>2025/2</c:v>
                </c:pt>
                <c:pt idx="8">
                  <c:v>2025/3</c:v>
                </c:pt>
                <c:pt idx="9">
                  <c:v>2025/4</c:v>
                </c:pt>
                <c:pt idx="10">
                  <c:v>2025/5</c:v>
                </c:pt>
                <c:pt idx="11">
                  <c:v>2025/6</c:v>
                </c:pt>
                <c:pt idx="12">
                  <c:v>決算</c:v>
                </c:pt>
              </c:strCache>
            </c:strRef>
          </c:cat>
          <c:val>
            <c:numRef>
              <c:f>計画対比印刷!$AW$146:$BI$146</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E955-40F3-9739-7B424F935CB4}"/>
            </c:ext>
          </c:extLst>
        </c:ser>
        <c:ser>
          <c:idx val="1"/>
          <c:order val="1"/>
          <c:tx>
            <c:strRef>
              <c:f>計画対比印刷!$AU$147:$AV$147</c:f>
              <c:strCache>
                <c:ptCount val="2"/>
                <c:pt idx="0">
                  <c:v>実績現預金残高</c:v>
                </c:pt>
              </c:strCache>
            </c:strRef>
          </c:tx>
          <c:spPr>
            <a:ln w="28575" cap="rnd">
              <a:solidFill>
                <a:schemeClr val="accent2"/>
              </a:solidFill>
              <a:round/>
            </a:ln>
            <a:effectLst/>
          </c:spPr>
          <c:marker>
            <c:symbol val="none"/>
          </c:marker>
          <c:cat>
            <c:strRef>
              <c:f>計画対比印刷!$AW$145:$BI$145</c:f>
              <c:strCache>
                <c:ptCount val="13"/>
                <c:pt idx="0">
                  <c:v>2024/7</c:v>
                </c:pt>
                <c:pt idx="1">
                  <c:v>2024/8</c:v>
                </c:pt>
                <c:pt idx="2">
                  <c:v>2024/9</c:v>
                </c:pt>
                <c:pt idx="3">
                  <c:v>2024/10</c:v>
                </c:pt>
                <c:pt idx="4">
                  <c:v>2024/11</c:v>
                </c:pt>
                <c:pt idx="5">
                  <c:v>2024/12</c:v>
                </c:pt>
                <c:pt idx="6">
                  <c:v>2025/1</c:v>
                </c:pt>
                <c:pt idx="7">
                  <c:v>2025/2</c:v>
                </c:pt>
                <c:pt idx="8">
                  <c:v>2025/3</c:v>
                </c:pt>
                <c:pt idx="9">
                  <c:v>2025/4</c:v>
                </c:pt>
                <c:pt idx="10">
                  <c:v>2025/5</c:v>
                </c:pt>
                <c:pt idx="11">
                  <c:v>2025/6</c:v>
                </c:pt>
                <c:pt idx="12">
                  <c:v>決算</c:v>
                </c:pt>
              </c:strCache>
            </c:strRef>
          </c:cat>
          <c:val>
            <c:numRef>
              <c:f>計画対比印刷!$AW$147:$BI$147</c:f>
              <c:numCache>
                <c:formatCode>#,##0_);[Red]\(#,##0\)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E955-40F3-9739-7B424F935CB4}"/>
            </c:ext>
          </c:extLst>
        </c:ser>
        <c:dLbls>
          <c:showLegendKey val="0"/>
          <c:showVal val="0"/>
          <c:showCatName val="0"/>
          <c:showSerName val="0"/>
          <c:showPercent val="0"/>
          <c:showBubbleSize val="0"/>
        </c:dLbls>
        <c:smooth val="0"/>
        <c:axId val="145043880"/>
        <c:axId val="826682128"/>
      </c:lineChart>
      <c:catAx>
        <c:axId val="145043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6682128"/>
        <c:crosses val="autoZero"/>
        <c:auto val="1"/>
        <c:lblAlgn val="ctr"/>
        <c:lblOffset val="100"/>
        <c:noMultiLvlLbl val="0"/>
      </c:catAx>
      <c:valAx>
        <c:axId val="8266821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45043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withinLinear" id="18">
  <a:schemeClr val="accent5"/>
</cs:colorStyle>
</file>

<file path=xl/charts/colors51.xml><?xml version="1.0" encoding="utf-8"?>
<cs:colorStyle xmlns:cs="http://schemas.microsoft.com/office/drawing/2012/chartStyle" xmlns:a="http://schemas.openxmlformats.org/drawingml/2006/main" meth="withinLinear" id="18">
  <a:schemeClr val="accent5"/>
</cs:colorStyle>
</file>

<file path=xl/charts/colors52.xml><?xml version="1.0" encoding="utf-8"?>
<cs:colorStyle xmlns:cs="http://schemas.microsoft.com/office/drawing/2012/chartStyle" xmlns:a="http://schemas.openxmlformats.org/drawingml/2006/main" meth="withinLinear" id="18">
  <a:schemeClr val="accent5"/>
</cs:colorStyle>
</file>

<file path=xl/charts/colors53.xml><?xml version="1.0" encoding="utf-8"?>
<cs:colorStyle xmlns:cs="http://schemas.microsoft.com/office/drawing/2012/chartStyle" xmlns:a="http://schemas.openxmlformats.org/drawingml/2006/main" meth="withinLinear" id="18">
  <a:schemeClr val="accent5"/>
</cs:colorStyle>
</file>

<file path=xl/charts/colors54.xml><?xml version="1.0" encoding="utf-8"?>
<cs:colorStyle xmlns:cs="http://schemas.microsoft.com/office/drawing/2012/chartStyle" xmlns:a="http://schemas.openxmlformats.org/drawingml/2006/main" meth="withinLinear" id="18">
  <a:schemeClr val="accent5"/>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withinLinear" id="18">
  <a:schemeClr val="accent5"/>
</cs:colorStyle>
</file>

<file path=xl/charts/colors61.xml><?xml version="1.0" encoding="utf-8"?>
<cs:colorStyle xmlns:cs="http://schemas.microsoft.com/office/drawing/2012/chartStyle" xmlns:a="http://schemas.openxmlformats.org/drawingml/2006/main" meth="withinLinear" id="18">
  <a:schemeClr val="accent5"/>
</cs:colorStyle>
</file>

<file path=xl/charts/colors62.xml><?xml version="1.0" encoding="utf-8"?>
<cs:colorStyle xmlns:cs="http://schemas.microsoft.com/office/drawing/2012/chartStyle" xmlns:a="http://schemas.openxmlformats.org/drawingml/2006/main" meth="withinLinear" id="18">
  <a:schemeClr val="accent5"/>
</cs:colorStyle>
</file>

<file path=xl/charts/colors63.xml><?xml version="1.0" encoding="utf-8"?>
<cs:colorStyle xmlns:cs="http://schemas.microsoft.com/office/drawing/2012/chartStyle" xmlns:a="http://schemas.openxmlformats.org/drawingml/2006/main" meth="withinLinear" id="18">
  <a:schemeClr val="accent5"/>
</cs:colorStyle>
</file>

<file path=xl/charts/colors64.xml><?xml version="1.0" encoding="utf-8"?>
<cs:colorStyle xmlns:cs="http://schemas.microsoft.com/office/drawing/2012/chartStyle" xmlns:a="http://schemas.openxmlformats.org/drawingml/2006/main" meth="withinLinear" id="18">
  <a:schemeClr val="accent5"/>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firstButton="1" fmlaLink="$AX$1" lockText="1" noThreeD="1"/>
</file>

<file path=xl/ctrlProps/ctrlProp33.xml><?xml version="1.0" encoding="utf-8"?>
<formControlPr xmlns="http://schemas.microsoft.com/office/spreadsheetml/2009/9/main" objectType="Radio" checked="Checked"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firstButton="1" fmlaLink="$AT$1" lockText="1" noThreeD="1"/>
</file>

<file path=xl/ctrlProps/ctrlProp49.xml><?xml version="1.0" encoding="utf-8"?>
<formControlPr xmlns="http://schemas.microsoft.com/office/spreadsheetml/2009/9/main" objectType="Radio" checked="Checked"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T$1" lockText="1" noThreeD="1"/>
</file>

<file path=xl/ctrlProps/ctrlProp52.xml><?xml version="1.0" encoding="utf-8"?>
<formControlPr xmlns="http://schemas.microsoft.com/office/spreadsheetml/2009/9/main" objectType="CheckBox" checked="Checked" fmlaLink="$T$35" lockText="1" noThreeD="1"/>
</file>

<file path=xl/ctrlProps/ctrlProp53.xml><?xml version="1.0" encoding="utf-8"?>
<formControlPr xmlns="http://schemas.microsoft.com/office/spreadsheetml/2009/9/main" objectType="CheckBox" checked="Checked" fmlaLink="$T$36" lockText="1" noThreeD="1"/>
</file>

<file path=xl/ctrlProps/ctrlProp54.xml><?xml version="1.0" encoding="utf-8"?>
<formControlPr xmlns="http://schemas.microsoft.com/office/spreadsheetml/2009/9/main" objectType="CheckBox" checked="Checked" fmlaLink="$T$37" lockText="1" noThreeD="1"/>
</file>

<file path=xl/ctrlProps/ctrlProp55.xml><?xml version="1.0" encoding="utf-8"?>
<formControlPr xmlns="http://schemas.microsoft.com/office/spreadsheetml/2009/9/main" objectType="CheckBox" fmlaLink="$T$38" lockText="1" noThreeD="1"/>
</file>

<file path=xl/ctrlProps/ctrlProp56.xml><?xml version="1.0" encoding="utf-8"?>
<formControlPr xmlns="http://schemas.microsoft.com/office/spreadsheetml/2009/9/main" objectType="CheckBox" fmlaLink="$T$42" lockText="1" noThreeD="1"/>
</file>

<file path=xl/ctrlProps/ctrlProp57.xml><?xml version="1.0" encoding="utf-8"?>
<formControlPr xmlns="http://schemas.microsoft.com/office/spreadsheetml/2009/9/main" objectType="CheckBox" fmlaLink="$T$43" lockText="1" noThreeD="1"/>
</file>

<file path=xl/ctrlProps/ctrlProp58.xml><?xml version="1.0" encoding="utf-8"?>
<formControlPr xmlns="http://schemas.microsoft.com/office/spreadsheetml/2009/9/main" objectType="CheckBox" fmlaLink="$T$44" lockText="1" noThreeD="1"/>
</file>

<file path=xl/ctrlProps/ctrlProp59.xml><?xml version="1.0" encoding="utf-8"?>
<formControlPr xmlns="http://schemas.microsoft.com/office/spreadsheetml/2009/9/main" objectType="CheckBox" fmlaLink="$T$17" lockText="1" noThreeD="1"/>
</file>

<file path=xl/ctrlProps/ctrlProp60.xml><?xml version="1.0" encoding="utf-8"?>
<formControlPr xmlns="http://schemas.microsoft.com/office/spreadsheetml/2009/9/main" objectType="CheckBox" fmlaLink="$T$23" lockText="1" noThreeD="1"/>
</file>

<file path=xl/ctrlProps/ctrlProp61.xml><?xml version="1.0" encoding="utf-8"?>
<formControlPr xmlns="http://schemas.microsoft.com/office/spreadsheetml/2009/9/main" objectType="CheckBox" fmlaLink="$T$24" lockText="1" noThreeD="1"/>
</file>

<file path=xl/ctrlProps/ctrlProp62.xml><?xml version="1.0" encoding="utf-8"?>
<formControlPr xmlns="http://schemas.microsoft.com/office/spreadsheetml/2009/9/main" objectType="CheckBox" fmlaLink="$T$25" lockText="1" noThreeD="1"/>
</file>

<file path=xl/ctrlProps/ctrlProp63.xml><?xml version="1.0" encoding="utf-8"?>
<formControlPr xmlns="http://schemas.microsoft.com/office/spreadsheetml/2009/9/main" objectType="CheckBox" fmlaLink="$T$26" lockText="1" noThreeD="1"/>
</file>

<file path=xl/ctrlProps/ctrlProp64.xml><?xml version="1.0" encoding="utf-8"?>
<formControlPr xmlns="http://schemas.microsoft.com/office/spreadsheetml/2009/9/main" objectType="CheckBox" fmlaLink="$T$46" lockText="1" noThreeD="1"/>
</file>

<file path=xl/ctrlProps/ctrlProp65.xml><?xml version="1.0" encoding="utf-8"?>
<formControlPr xmlns="http://schemas.microsoft.com/office/spreadsheetml/2009/9/main" objectType="CheckBox" fmlaLink="$T$76" lockText="1" noThreeD="1"/>
</file>

<file path=xl/ctrlProps/ctrlProp66.xml><?xml version="1.0" encoding="utf-8"?>
<formControlPr xmlns="http://schemas.microsoft.com/office/spreadsheetml/2009/9/main" objectType="CheckBox" fmlaLink="$T$77" lockText="1" noThreeD="1"/>
</file>

<file path=xl/ctrlProps/ctrlProp67.xml><?xml version="1.0" encoding="utf-8"?>
<formControlPr xmlns="http://schemas.microsoft.com/office/spreadsheetml/2009/9/main" objectType="CheckBox" fmlaLink="$T$78" lockText="1" noThreeD="1"/>
</file>

<file path=xl/ctrlProps/ctrlProp68.xml><?xml version="1.0" encoding="utf-8"?>
<formControlPr xmlns="http://schemas.microsoft.com/office/spreadsheetml/2009/9/main" objectType="CheckBox" fmlaLink="$T$79" lockText="1" noThreeD="1"/>
</file>

<file path=xl/ctrlProps/ctrlProp69.xml><?xml version="1.0" encoding="utf-8"?>
<formControlPr xmlns="http://schemas.microsoft.com/office/spreadsheetml/2009/9/main" objectType="CheckBox" fmlaLink="$T$80" lockText="1" noThreeD="1"/>
</file>

<file path=xl/ctrlProps/ctrlProp70.xml><?xml version="1.0" encoding="utf-8"?>
<formControlPr xmlns="http://schemas.microsoft.com/office/spreadsheetml/2009/9/main" objectType="CheckBox" checked="Checked" fmlaLink="$T$86" lockText="1" noThreeD="1"/>
</file>

<file path=xl/ctrlProps/ctrlProp71.xml><?xml version="1.0" encoding="utf-8"?>
<formControlPr xmlns="http://schemas.microsoft.com/office/spreadsheetml/2009/9/main" objectType="CheckBox" checked="Checked" fmlaLink="$T$88" lockText="1" noThreeD="1"/>
</file>

<file path=xl/ctrlProps/ctrlProp72.xml><?xml version="1.0" encoding="utf-8"?>
<formControlPr xmlns="http://schemas.microsoft.com/office/spreadsheetml/2009/9/main" objectType="CheckBox" checked="Checked" fmlaLink="$T$87" lockText="1" noThreeD="1"/>
</file>

<file path=xl/ctrlProps/ctrlProp73.xml><?xml version="1.0" encoding="utf-8"?>
<formControlPr xmlns="http://schemas.microsoft.com/office/spreadsheetml/2009/9/main" objectType="CheckBox" fmlaLink="$T$5" lockText="1" noThreeD="1"/>
</file>

<file path=xl/ctrlProps/ctrlProp74.xml><?xml version="1.0" encoding="utf-8"?>
<formControlPr xmlns="http://schemas.microsoft.com/office/spreadsheetml/2009/9/main" objectType="CheckBox" fmlaLink="$T$6" lockText="1" noThreeD="1"/>
</file>

<file path=xl/ctrlProps/ctrlProp75.xml><?xml version="1.0" encoding="utf-8"?>
<formControlPr xmlns="http://schemas.microsoft.com/office/spreadsheetml/2009/9/main" objectType="CheckBox" fmlaLink="$T$8" lockText="1" noThreeD="1"/>
</file>

<file path=xl/ctrlProps/ctrlProp76.xml><?xml version="1.0" encoding="utf-8"?>
<formControlPr xmlns="http://schemas.microsoft.com/office/spreadsheetml/2009/9/main" objectType="CheckBox" fmlaLink="$T$4" lockText="1" noThreeD="1"/>
</file>

<file path=xl/ctrlProps/ctrlProp77.xml><?xml version="1.0" encoding="utf-8"?>
<formControlPr xmlns="http://schemas.microsoft.com/office/spreadsheetml/2009/9/main" objectType="CheckBox" fmlaLink="$T$7"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T$111" lockText="1" noThreeD="1"/>
</file>

<file path=xl/ctrlProps/ctrlProp80.xml><?xml version="1.0" encoding="utf-8"?>
<formControlPr xmlns="http://schemas.microsoft.com/office/spreadsheetml/2009/9/main" objectType="CheckBox" fmlaLink="$T$112" lockText="1" noThreeD="1"/>
</file>

<file path=xl/ctrlProps/ctrlProp81.xml><?xml version="1.0" encoding="utf-8"?>
<formControlPr xmlns="http://schemas.microsoft.com/office/spreadsheetml/2009/9/main" objectType="CheckBox" fmlaLink="$T$118" lockText="1" noThreeD="1"/>
</file>

<file path=xl/ctrlProps/ctrlProp82.xml><?xml version="1.0" encoding="utf-8"?>
<formControlPr xmlns="http://schemas.microsoft.com/office/spreadsheetml/2009/9/main" objectType="CheckBox" fmlaLink="$T$122" lockText="1" noThreeD="1"/>
</file>

<file path=xl/ctrlProps/ctrlProp83.xml><?xml version="1.0" encoding="utf-8"?>
<formControlPr xmlns="http://schemas.microsoft.com/office/spreadsheetml/2009/9/main" objectType="CheckBox" fmlaLink="$T$10" lockText="1" noThreeD="1"/>
</file>

<file path=xl/ctrlProps/ctrlProp84.xml><?xml version="1.0" encoding="utf-8"?>
<formControlPr xmlns="http://schemas.microsoft.com/office/spreadsheetml/2009/9/main" objectType="CheckBox" fmlaLink="$T$9" lockText="1" noThreeD="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firstButton="1" fmlaLink="$AT$1" lockText="1" noThreeD="1"/>
</file>

<file path=xl/ctrlProps/ctrlProp87.xml><?xml version="1.0" encoding="utf-8"?>
<formControlPr xmlns="http://schemas.microsoft.com/office/spreadsheetml/2009/9/main" objectType="Radio" checked="Checked"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U$1" lockText="1" noThreeD="1"/>
</file>

<file path=xl/ctrlProps/ctrlProp98.xml><?xml version="1.0" encoding="utf-8"?>
<formControlPr xmlns="http://schemas.microsoft.com/office/spreadsheetml/2009/9/main" objectType="CheckBox" fmlaLink="$T$11" lockText="1" noThreeD="1"/>
</file>

<file path=xl/ctrlProps/ctrlProp99.xml><?xml version="1.0" encoding="utf-8"?>
<formControlPr xmlns="http://schemas.microsoft.com/office/spreadsheetml/2009/9/main" objectType="CheckBox" fmlaLink="$T$12" lockText="1" noThreeD="1"/>
</file>

<file path=xl/ctrlProps/ctrlProp100.xml><?xml version="1.0" encoding="utf-8"?>
<formControlPr xmlns="http://schemas.microsoft.com/office/spreadsheetml/2009/9/main" objectType="CheckBox" fmlaLink="$T$13" lockText="1" noThreeD="1"/>
</file>

<file path=xl/ctrlProps/ctrlProp101.xml><?xml version="1.0" encoding="utf-8"?>
<formControlPr xmlns="http://schemas.microsoft.com/office/spreadsheetml/2009/9/main" objectType="CheckBox" fmlaLink="$T$18" lockText="1" noThreeD="1"/>
</file>

<file path=xl/ctrlProps/ctrlProp102.xml><?xml version="1.0" encoding="utf-8"?>
<formControlPr xmlns="http://schemas.microsoft.com/office/spreadsheetml/2009/9/main" objectType="CheckBox" fmlaLink="$T$19" lockText="1" noThreeD="1"/>
</file>

<file path=xl/ctrlProps/ctrlProp103.xml><?xml version="1.0" encoding="utf-8"?>
<formControlPr xmlns="http://schemas.microsoft.com/office/spreadsheetml/2009/9/main" objectType="CheckBox" fmlaLink="$T$20" lockText="1" noThreeD="1"/>
</file>

<file path=xl/ctrlProps/ctrlProp104.xml><?xml version="1.0" encoding="utf-8"?>
<formControlPr xmlns="http://schemas.microsoft.com/office/spreadsheetml/2009/9/main" objectType="CheckBox" fmlaLink="$T$21" lockText="1" noThreeD="1"/>
</file>

<file path=xl/ctrlProps/ctrlProp105.xml><?xml version="1.0" encoding="utf-8"?>
<formControlPr xmlns="http://schemas.microsoft.com/office/spreadsheetml/2009/9/main" objectType="CheckBox" fmlaLink="$T$22" lockText="1" noThreeD="1"/>
</file>

<file path=xl/ctrlProps/ctrlProp106.xml><?xml version="1.0" encoding="utf-8"?>
<formControlPr xmlns="http://schemas.microsoft.com/office/spreadsheetml/2009/9/main" objectType="CheckBox" fmlaLink="$T$40" lockText="1" noThreeD="1"/>
</file>

<file path=xl/ctrlProps/ctrlProp107.xml><?xml version="1.0" encoding="utf-8"?>
<formControlPr xmlns="http://schemas.microsoft.com/office/spreadsheetml/2009/9/main" objectType="CheckBox" fmlaLink="$T$39" lockText="1" noThreeD="1"/>
</file>

<file path=xl/ctrlProps/ctrlProp108.xml><?xml version="1.0" encoding="utf-8"?>
<formControlPr xmlns="http://schemas.microsoft.com/office/spreadsheetml/2009/9/main" objectType="CheckBox" fmlaLink="$T$41" lockText="1" noThreeD="1"/>
</file>

<file path=xl/ctrlProps/ctrlProp109.xml><?xml version="1.0" encoding="utf-8"?>
<formControlPr xmlns="http://schemas.microsoft.com/office/spreadsheetml/2009/9/main" objectType="CheckBox" fmlaLink="$T$89" lockText="1" noThreeD="1"/>
</file>

<file path=xl/ctrlProps/ctrlProp110.xml><?xml version="1.0" encoding="utf-8"?>
<formControlPr xmlns="http://schemas.microsoft.com/office/spreadsheetml/2009/9/main" objectType="CheckBox" fmlaLink="$T$90" lockText="1" noThreeD="1"/>
</file>

<file path=xl/ctrlProps/ctrlProp111.xml><?xml version="1.0" encoding="utf-8"?>
<formControlPr xmlns="http://schemas.microsoft.com/office/spreadsheetml/2009/9/main" objectType="CheckBox" fmlaLink="$T$91" lockText="1" noThreeD="1"/>
</file>

<file path=xl/ctrlProps/ctrlProp112.xml><?xml version="1.0" encoding="utf-8"?>
<formControlPr xmlns="http://schemas.microsoft.com/office/spreadsheetml/2009/9/main" objectType="CheckBox" fmlaLink="$T$92" lockText="1" noThreeD="1"/>
</file>

<file path=xl/ctrlProps/ctrlProp113.xml><?xml version="1.0" encoding="utf-8"?>
<formControlPr xmlns="http://schemas.microsoft.com/office/spreadsheetml/2009/9/main" objectType="CheckBox" fmlaLink="$T$93" lockText="1" noThreeD="1"/>
</file>

<file path=xl/ctrlProps/ctrlProp114.xml><?xml version="1.0" encoding="utf-8"?>
<formControlPr xmlns="http://schemas.microsoft.com/office/spreadsheetml/2009/9/main" objectType="CheckBox" fmlaLink="$T$94" lockText="1" noThreeD="1"/>
</file>

<file path=xl/ctrlProps/ctrlProp115.xml><?xml version="1.0" encoding="utf-8"?>
<formControlPr xmlns="http://schemas.microsoft.com/office/spreadsheetml/2009/9/main" objectType="CheckBox" fmlaLink="$T$95" lockText="1" noThreeD="1"/>
</file>

<file path=xl/ctrlProps/ctrlProp116.xml><?xml version="1.0" encoding="utf-8"?>
<formControlPr xmlns="http://schemas.microsoft.com/office/spreadsheetml/2009/9/main" objectType="CheckBox" fmlaLink="$T$107" lockText="1" noThreeD="1"/>
</file>

<file path=xl/ctrlProps/ctrlProp117.xml><?xml version="1.0" encoding="utf-8"?>
<formControlPr xmlns="http://schemas.microsoft.com/office/spreadsheetml/2009/9/main" objectType="CheckBox" fmlaLink="$T$119" lockText="1" noThreeD="1"/>
</file>

<file path=xl/ctrlProps/ctrlProp118.xml><?xml version="1.0" encoding="utf-8"?>
<formControlPr xmlns="http://schemas.microsoft.com/office/spreadsheetml/2009/9/main" objectType="CheckBox" fmlaLink="$T$120" lockText="1" noThreeD="1"/>
</file>

<file path=xl/ctrlProps/ctrlProp119.xml><?xml version="1.0" encoding="utf-8"?>
<formControlPr xmlns="http://schemas.microsoft.com/office/spreadsheetml/2009/9/main" objectType="CheckBox" fmlaLink="$T$121" lockText="1" noThreeD="1"/>
</file>

<file path=xl/ctrlProps/ctrlProp120.xml><?xml version="1.0" encoding="utf-8"?>
<formControlPr xmlns="http://schemas.microsoft.com/office/spreadsheetml/2009/9/main" objectType="CheckBox" fmlaLink="$T$172" lockText="1" noThreeD="1"/>
</file>

<file path=xl/ctrlProps/ctrlProp121.xml><?xml version="1.0" encoding="utf-8"?>
<formControlPr xmlns="http://schemas.microsoft.com/office/spreadsheetml/2009/9/main" objectType="CheckBox" fmlaLink="$T$173" lockText="1" noThreeD="1"/>
</file>

<file path=xl/ctrlProps/ctrlProp122.xml><?xml version="1.0" encoding="utf-8"?>
<formControlPr xmlns="http://schemas.microsoft.com/office/spreadsheetml/2009/9/main" objectType="CheckBox" fmlaLink="$T$174" lockText="1" noThreeD="1"/>
</file>

<file path=xl/ctrlProps/ctrlProp123.xml><?xml version="1.0" encoding="utf-8"?>
<formControlPr xmlns="http://schemas.microsoft.com/office/spreadsheetml/2009/9/main" objectType="CheckBox" fmlaLink="$T$175" lockText="1" noThreeD="1"/>
</file>

<file path=xl/ctrlProps/ctrlProp124.xml><?xml version="1.0" encoding="utf-8"?>
<formControlPr xmlns="http://schemas.microsoft.com/office/spreadsheetml/2009/9/main" objectType="CheckBox" fmlaLink="$T$176" lockText="1" noThreeD="1"/>
</file>

<file path=xl/ctrlProps/ctrlProp125.xml><?xml version="1.0" encoding="utf-8"?>
<formControlPr xmlns="http://schemas.microsoft.com/office/spreadsheetml/2009/9/main" objectType="CheckBox" fmlaLink="$T$177" lockText="1" noThreeD="1"/>
</file>

<file path=xl/ctrlProps/ctrlProp126.xml><?xml version="1.0" encoding="utf-8"?>
<formControlPr xmlns="http://schemas.microsoft.com/office/spreadsheetml/2009/9/main" objectType="CheckBox" fmlaLink="$T$178" lockText="1" noThreeD="1"/>
</file>

<file path=xl/ctrlProps/ctrlProp127.xml><?xml version="1.0" encoding="utf-8"?>
<formControlPr xmlns="http://schemas.microsoft.com/office/spreadsheetml/2009/9/main" objectType="CheckBox" fmlaLink="$T$179" lockText="1" noThreeD="1"/>
</file>

<file path=xl/ctrlProps/ctrlProp128.xml><?xml version="1.0" encoding="utf-8"?>
<formControlPr xmlns="http://schemas.microsoft.com/office/spreadsheetml/2009/9/main" objectType="CheckBox" fmlaLink="$T$180" lockText="1" noThreeD="1"/>
</file>

<file path=xl/ctrlProps/ctrlProp129.xml><?xml version="1.0" encoding="utf-8"?>
<formControlPr xmlns="http://schemas.microsoft.com/office/spreadsheetml/2009/9/main" objectType="CheckBox" fmlaLink="$T$181" lockText="1" noThreeD="1"/>
</file>

<file path=xl/ctrlProps/ctrlProp130.xml><?xml version="1.0" encoding="utf-8"?>
<formControlPr xmlns="http://schemas.microsoft.com/office/spreadsheetml/2009/9/main" objectType="CheckBox" fmlaLink="$T$185" lockText="1" noThreeD="1"/>
</file>

<file path=xl/ctrlProps/ctrlProp131.xml><?xml version="1.0" encoding="utf-8"?>
<formControlPr xmlns="http://schemas.microsoft.com/office/spreadsheetml/2009/9/main" objectType="CheckBox" fmlaLink="$T$186" lockText="1" noThreeD="1"/>
</file>

<file path=xl/ctrlProps/ctrlProp132.xml><?xml version="1.0" encoding="utf-8"?>
<formControlPr xmlns="http://schemas.microsoft.com/office/spreadsheetml/2009/9/main" objectType="CheckBox" fmlaLink="$T$187" lockText="1" noThreeD="1"/>
</file>

<file path=xl/ctrlProps/ctrlProp133.xml><?xml version="1.0" encoding="utf-8"?>
<formControlPr xmlns="http://schemas.microsoft.com/office/spreadsheetml/2009/9/main" objectType="CheckBox" fmlaLink="$T$188" lockText="1" noThreeD="1"/>
</file>

<file path=xl/ctrlProps/ctrlProp134.xml><?xml version="1.0" encoding="utf-8"?>
<formControlPr xmlns="http://schemas.microsoft.com/office/spreadsheetml/2009/9/main" objectType="CheckBox" fmlaLink="$T$189" lockText="1" noThreeD="1"/>
</file>

<file path=xl/ctrlProps/ctrlProp135.xml><?xml version="1.0" encoding="utf-8"?>
<formControlPr xmlns="http://schemas.microsoft.com/office/spreadsheetml/2009/9/main" objectType="CheckBox" fmlaLink="$T$190" lockText="1" noThreeD="1"/>
</file>

<file path=xl/ctrlProps/ctrlProp136.xml><?xml version="1.0" encoding="utf-8"?>
<formControlPr xmlns="http://schemas.microsoft.com/office/spreadsheetml/2009/9/main" objectType="CheckBox" fmlaLink="$T$191" lockText="1" noThreeD="1"/>
</file>

<file path=xl/ctrlProps/ctrlProp137.xml><?xml version="1.0" encoding="utf-8"?>
<formControlPr xmlns="http://schemas.microsoft.com/office/spreadsheetml/2009/9/main" objectType="CheckBox" fmlaLink="$T$192" lockText="1" noThreeD="1"/>
</file>

<file path=xl/ctrlProps/ctrlProp138.xml><?xml version="1.0" encoding="utf-8"?>
<formControlPr xmlns="http://schemas.microsoft.com/office/spreadsheetml/2009/9/main" objectType="CheckBox" fmlaLink="$T$193" lockText="1" noThreeD="1"/>
</file>

<file path=xl/ctrlProps/ctrlProp139.xml><?xml version="1.0" encoding="utf-8"?>
<formControlPr xmlns="http://schemas.microsoft.com/office/spreadsheetml/2009/9/main" objectType="CheckBox" fmlaLink="$T$194" lockText="1" noThreeD="1"/>
</file>

<file path=xl/ctrlProps/ctrlProp140.xml><?xml version="1.0" encoding="utf-8"?>
<formControlPr xmlns="http://schemas.microsoft.com/office/spreadsheetml/2009/9/main" objectType="CheckBox" fmlaLink="$T$197" lockText="1" noThreeD="1"/>
</file>

<file path=xl/ctrlProps/ctrlProp141.xml><?xml version="1.0" encoding="utf-8"?>
<formControlPr xmlns="http://schemas.microsoft.com/office/spreadsheetml/2009/9/main" objectType="CheckBox" fmlaLink="$T$198" lockText="1" noThreeD="1"/>
</file>

<file path=xl/ctrlProps/ctrlProp142.xml><?xml version="1.0" encoding="utf-8"?>
<formControlPr xmlns="http://schemas.microsoft.com/office/spreadsheetml/2009/9/main" objectType="CheckBox" fmlaLink="$T$199" lockText="1" noThreeD="1"/>
</file>

<file path=xl/ctrlProps/ctrlProp143.xml><?xml version="1.0" encoding="utf-8"?>
<formControlPr xmlns="http://schemas.microsoft.com/office/spreadsheetml/2009/9/main" objectType="CheckBox" fmlaLink="$T$200" lockText="1" noThreeD="1"/>
</file>

<file path=xl/ctrlProps/ctrlProp144.xml><?xml version="1.0" encoding="utf-8"?>
<formControlPr xmlns="http://schemas.microsoft.com/office/spreadsheetml/2009/9/main" objectType="CheckBox" fmlaLink="$T$201" lockText="1" noThreeD="1"/>
</file>

<file path=xl/ctrlProps/ctrlProp145.xml><?xml version="1.0" encoding="utf-8"?>
<formControlPr xmlns="http://schemas.microsoft.com/office/spreadsheetml/2009/9/main" objectType="CheckBox" fmlaLink="$T$202" lockText="1" noThreeD="1"/>
</file>

<file path=xl/ctrlProps/ctrlProp146.xml><?xml version="1.0" encoding="utf-8"?>
<formControlPr xmlns="http://schemas.microsoft.com/office/spreadsheetml/2009/9/main" objectType="CheckBox" fmlaLink="$T$203" lockText="1" noThreeD="1"/>
</file>

<file path=xl/ctrlProps/ctrlProp147.xml><?xml version="1.0" encoding="utf-8"?>
<formControlPr xmlns="http://schemas.microsoft.com/office/spreadsheetml/2009/9/main" objectType="CheckBox" fmlaLink="$T$204" lockText="1" noThreeD="1"/>
</file>

<file path=xl/ctrlProps/ctrlProp148.xml><?xml version="1.0" encoding="utf-8"?>
<formControlPr xmlns="http://schemas.microsoft.com/office/spreadsheetml/2009/9/main" objectType="CheckBox" fmlaLink="$T$205" lockText="1" noThreeD="1"/>
</file>

<file path=xl/ctrlProps/ctrlProp149.xml><?xml version="1.0" encoding="utf-8"?>
<formControlPr xmlns="http://schemas.microsoft.com/office/spreadsheetml/2009/9/main" objectType="CheckBox" fmlaLink="$T$206" lockText="1" noThreeD="1"/>
</file>

<file path=xl/ctrlProps/ctrlProp150.xml><?xml version="1.0" encoding="utf-8"?>
<formControlPr xmlns="http://schemas.microsoft.com/office/spreadsheetml/2009/9/main" objectType="CheckBox" fmlaLink="$T$207" lockText="1" noThreeD="1"/>
</file>

<file path=xl/ctrlProps/ctrlProp151.xml><?xml version="1.0" encoding="utf-8"?>
<formControlPr xmlns="http://schemas.microsoft.com/office/spreadsheetml/2009/9/main" objectType="CheckBox" fmlaLink="$T$208" lockText="1" noThreeD="1"/>
</file>

<file path=xl/ctrlProps/ctrlProp152.xml><?xml version="1.0" encoding="utf-8"?>
<formControlPr xmlns="http://schemas.microsoft.com/office/spreadsheetml/2009/9/main" objectType="CheckBox" fmlaLink="$T$209" lockText="1" noThreeD="1"/>
</file>

<file path=xl/ctrlProps/ctrlProp153.xml><?xml version="1.0" encoding="utf-8"?>
<formControlPr xmlns="http://schemas.microsoft.com/office/spreadsheetml/2009/9/main" objectType="CheckBox" fmlaLink="$T$210" lockText="1" noThreeD="1"/>
</file>

<file path=xl/ctrlProps/ctrlProp154.xml><?xml version="1.0" encoding="utf-8"?>
<formControlPr xmlns="http://schemas.microsoft.com/office/spreadsheetml/2009/9/main" objectType="CheckBox" fmlaLink="$T$211" lockText="1" noThreeD="1"/>
</file>

<file path=xl/ctrlProps/ctrlProp155.xml><?xml version="1.0" encoding="utf-8"?>
<formControlPr xmlns="http://schemas.microsoft.com/office/spreadsheetml/2009/9/main" objectType="CheckBox" fmlaLink="$T$212" lockText="1" noThreeD="1"/>
</file>

<file path=xl/ctrlProps/ctrlProp156.xml><?xml version="1.0" encoding="utf-8"?>
<formControlPr xmlns="http://schemas.microsoft.com/office/spreadsheetml/2009/9/main" objectType="CheckBox" fmlaLink="$T$213" lockText="1" noThreeD="1"/>
</file>

<file path=xl/ctrlProps/ctrlProp157.xml><?xml version="1.0" encoding="utf-8"?>
<formControlPr xmlns="http://schemas.microsoft.com/office/spreadsheetml/2009/9/main" objectType="CheckBox" fmlaLink="$T$214" lockText="1" noThreeD="1"/>
</file>

<file path=xl/ctrlProps/ctrlProp158.xml><?xml version="1.0" encoding="utf-8"?>
<formControlPr xmlns="http://schemas.microsoft.com/office/spreadsheetml/2009/9/main" objectType="CheckBox" fmlaLink="$T$215" lockText="1" noThreeD="1"/>
</file>

<file path=xl/ctrlProps/ctrlProp159.xml><?xml version="1.0" encoding="utf-8"?>
<formControlPr xmlns="http://schemas.microsoft.com/office/spreadsheetml/2009/9/main" objectType="CheckBox" fmlaLink="$T$216" lockText="1" noThreeD="1"/>
</file>

<file path=xl/ctrlProps/ctrlProp160.xml><?xml version="1.0" encoding="utf-8"?>
<formControlPr xmlns="http://schemas.microsoft.com/office/spreadsheetml/2009/9/main" objectType="CheckBox" fmlaLink="$T$218" lockText="1" noThreeD="1"/>
</file>

<file path=xl/ctrlProps/ctrlProp161.xml><?xml version="1.0" encoding="utf-8"?>
<formControlPr xmlns="http://schemas.microsoft.com/office/spreadsheetml/2009/9/main" objectType="CheckBox" fmlaLink="$T$217" lockText="1" noThreeD="1"/>
</file>

<file path=xl/ctrlProps/ctrlProp162.xml><?xml version="1.0" encoding="utf-8"?>
<formControlPr xmlns="http://schemas.microsoft.com/office/spreadsheetml/2009/9/main" objectType="CheckBox" fmlaLink="$T$219" lockText="1" noThreeD="1"/>
</file>

<file path=xl/ctrlProps/ctrlProp163.xml><?xml version="1.0" encoding="utf-8"?>
<formControlPr xmlns="http://schemas.microsoft.com/office/spreadsheetml/2009/9/main" objectType="CheckBox" fmlaLink="$T$220" lockText="1" noThreeD="1"/>
</file>

<file path=xl/ctrlProps/ctrlProp164.xml><?xml version="1.0" encoding="utf-8"?>
<formControlPr xmlns="http://schemas.microsoft.com/office/spreadsheetml/2009/9/main" objectType="CheckBox" fmlaLink="$T$221" lockText="1" noThreeD="1"/>
</file>

<file path=xl/ctrlProps/ctrlProp165.xml><?xml version="1.0" encoding="utf-8"?>
<formControlPr xmlns="http://schemas.microsoft.com/office/spreadsheetml/2009/9/main" objectType="CheckBox" fmlaLink="$T$222" lockText="1" noThreeD="1"/>
</file>

<file path=xl/ctrlProps/ctrlProp166.xml><?xml version="1.0" encoding="utf-8"?>
<formControlPr xmlns="http://schemas.microsoft.com/office/spreadsheetml/2009/9/main" objectType="CheckBox" fmlaLink="$T$223" lockText="1" noThreeD="1"/>
</file>

<file path=xl/ctrlProps/ctrlProp167.xml><?xml version="1.0" encoding="utf-8"?>
<formControlPr xmlns="http://schemas.microsoft.com/office/spreadsheetml/2009/9/main" objectType="CheckBox" fmlaLink="$T$224" lockText="1" noThreeD="1"/>
</file>

<file path=xl/ctrlProps/ctrlProp168.xml><?xml version="1.0" encoding="utf-8"?>
<formControlPr xmlns="http://schemas.microsoft.com/office/spreadsheetml/2009/9/main" objectType="CheckBox" fmlaLink="$T$225" lockText="1" noThreeD="1"/>
</file>

<file path=xl/ctrlProps/ctrlProp169.xml><?xml version="1.0" encoding="utf-8"?>
<formControlPr xmlns="http://schemas.microsoft.com/office/spreadsheetml/2009/9/main" objectType="CheckBox" fmlaLink="$T$226" lockText="1" noThreeD="1"/>
</file>

<file path=xl/ctrlProps/ctrlProp170.xml><?xml version="1.0" encoding="utf-8"?>
<formControlPr xmlns="http://schemas.microsoft.com/office/spreadsheetml/2009/9/main" objectType="CheckBox" checked="Checked" fmlaLink="$T$98" lockText="1" noThreeD="1"/>
</file>

<file path=xl/ctrlProps/ctrlProp171.xml><?xml version="1.0" encoding="utf-8"?>
<formControlPr xmlns="http://schemas.microsoft.com/office/spreadsheetml/2009/9/main" objectType="CheckBox" checked="Checked" fmlaLink="$T$99" lockText="1" noThreeD="1"/>
</file>

<file path=xl/ctrlProps/ctrlProp172.xml><?xml version="1.0" encoding="utf-8"?>
<formControlPr xmlns="http://schemas.microsoft.com/office/spreadsheetml/2009/9/main" objectType="CheckBox" fmlaLink="$T$100" lockText="1" noThreeD="1"/>
</file>

<file path=xl/ctrlProps/ctrlProp173.xml><?xml version="1.0" encoding="utf-8"?>
<formControlPr xmlns="http://schemas.microsoft.com/office/spreadsheetml/2009/9/main" objectType="CheckBox" fmlaLink="$T$101" lockText="1" noThreeD="1"/>
</file>

<file path=xl/ctrlProps/ctrlProp174.xml><?xml version="1.0" encoding="utf-8"?>
<formControlPr xmlns="http://schemas.microsoft.com/office/spreadsheetml/2009/9/main" objectType="CheckBox" fmlaLink="$T$102" lockText="1" noThreeD="1"/>
</file>

<file path=xl/ctrlProps/ctrlProp175.xml><?xml version="1.0" encoding="utf-8"?>
<formControlPr xmlns="http://schemas.microsoft.com/office/spreadsheetml/2009/9/main" objectType="CheckBox" fmlaLink="$T$103" lockText="1" noThreeD="1"/>
</file>

<file path=xl/ctrlProps/ctrlProp176.xml><?xml version="1.0" encoding="utf-8"?>
<formControlPr xmlns="http://schemas.microsoft.com/office/spreadsheetml/2009/9/main" objectType="CheckBox" fmlaLink="$T$104" lockText="1" noThreeD="1"/>
</file>

<file path=xl/ctrlProps/ctrlProp177.xml><?xml version="1.0" encoding="utf-8"?>
<formControlPr xmlns="http://schemas.microsoft.com/office/spreadsheetml/2009/9/main" objectType="CheckBox" fmlaLink="$T$105" lockText="1" noThreeD="1"/>
</file>

<file path=xl/ctrlProps/ctrlProp178.xml><?xml version="1.0" encoding="utf-8"?>
<formControlPr xmlns="http://schemas.microsoft.com/office/spreadsheetml/2009/9/main" objectType="CheckBox" fmlaLink="$T$106" lockText="1" noThreeD="1"/>
</file>

<file path=xl/ctrlProps/ctrlProp179.xml><?xml version="1.0" encoding="utf-8"?>
<formControlPr xmlns="http://schemas.microsoft.com/office/spreadsheetml/2009/9/main" objectType="CheckBox" fmlaLink="$T$113" lockText="1" noThreeD="1"/>
</file>

<file path=xl/ctrlProps/ctrlProp180.xml><?xml version="1.0" encoding="utf-8"?>
<formControlPr xmlns="http://schemas.microsoft.com/office/spreadsheetml/2009/9/main" objectType="CheckBox" fmlaLink="$T$114" lockText="1" noThreeD="1"/>
</file>

<file path=xl/ctrlProps/ctrlProp181.xml><?xml version="1.0" encoding="utf-8"?>
<formControlPr xmlns="http://schemas.microsoft.com/office/spreadsheetml/2009/9/main" objectType="CheckBox" fmlaLink="$T$115" lockText="1" noThreeD="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CheckBox" fmlaLink="$T$158" lockText="1" noThreeD="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CheckBox" fmlaLink="$AT$197" lockText="1" noThreeD="1"/>
</file>

<file path=xl/ctrlProps/ctrlProp192.xml><?xml version="1.0" encoding="utf-8"?>
<formControlPr xmlns="http://schemas.microsoft.com/office/spreadsheetml/2009/9/main" objectType="CheckBox" fmlaLink="$AT$198" lockText="1" noThreeD="1"/>
</file>

<file path=xl/ctrlProps/ctrlProp193.xml><?xml version="1.0" encoding="utf-8"?>
<formControlPr xmlns="http://schemas.microsoft.com/office/spreadsheetml/2009/9/main" objectType="CheckBox" fmlaLink="$AT$200" lockText="1" noThreeD="1"/>
</file>

<file path=xl/ctrlProps/ctrlProp194.xml><?xml version="1.0" encoding="utf-8"?>
<formControlPr xmlns="http://schemas.microsoft.com/office/spreadsheetml/2009/9/main" objectType="CheckBox" fmlaLink="$AT$199" lockText="1" noThreeD="1"/>
</file>

<file path=xl/ctrlProps/ctrlProp195.xml><?xml version="1.0" encoding="utf-8"?>
<formControlPr xmlns="http://schemas.microsoft.com/office/spreadsheetml/2009/9/main" objectType="CheckBox" fmlaLink="$AT$201" lockText="1" noThreeD="1"/>
</file>

<file path=xl/ctrlProps/ctrlProp196.xml><?xml version="1.0" encoding="utf-8"?>
<formControlPr xmlns="http://schemas.microsoft.com/office/spreadsheetml/2009/9/main" objectType="CheckBox" fmlaLink="$AT$202" lockText="1" noThreeD="1"/>
</file>

<file path=xl/ctrlProps/ctrlProp197.xml><?xml version="1.0" encoding="utf-8"?>
<formControlPr xmlns="http://schemas.microsoft.com/office/spreadsheetml/2009/9/main" objectType="CheckBox" fmlaLink="$AT$203" lockText="1" noThreeD="1"/>
</file>

<file path=xl/ctrlProps/ctrlProp198.xml><?xml version="1.0" encoding="utf-8"?>
<formControlPr xmlns="http://schemas.microsoft.com/office/spreadsheetml/2009/9/main" objectType="CheckBox" fmlaLink="$AT$204" lockText="1" noThreeD="1"/>
</file>

<file path=xl/ctrlProps/ctrlProp199.xml><?xml version="1.0" encoding="utf-8"?>
<formControlPr xmlns="http://schemas.microsoft.com/office/spreadsheetml/2009/9/main" objectType="CheckBox" fmlaLink="$AT$205" lockText="1" noThreeD="1"/>
</file>

<file path=xl/ctrlProps/ctrlProp200.xml><?xml version="1.0" encoding="utf-8"?>
<formControlPr xmlns="http://schemas.microsoft.com/office/spreadsheetml/2009/9/main" objectType="CheckBox" fmlaLink="$AT$206" lockText="1" noThreeD="1"/>
</file>

<file path=xl/ctrlProps/ctrlProp201.xml><?xml version="1.0" encoding="utf-8"?>
<formControlPr xmlns="http://schemas.microsoft.com/office/spreadsheetml/2009/9/main" objectType="CheckBox" fmlaLink="$AT$207" lockText="1" noThreeD="1"/>
</file>

<file path=xl/ctrlProps/ctrlProp202.xml><?xml version="1.0" encoding="utf-8"?>
<formControlPr xmlns="http://schemas.microsoft.com/office/spreadsheetml/2009/9/main" objectType="CheckBox" fmlaLink="$AT$208" lockText="1" noThreeD="1"/>
</file>

<file path=xl/ctrlProps/ctrlProp203.xml><?xml version="1.0" encoding="utf-8"?>
<formControlPr xmlns="http://schemas.microsoft.com/office/spreadsheetml/2009/9/main" objectType="CheckBox" fmlaLink="$AT$209" lockText="1" noThreeD="1"/>
</file>

<file path=xl/ctrlProps/ctrlProp204.xml><?xml version="1.0" encoding="utf-8"?>
<formControlPr xmlns="http://schemas.microsoft.com/office/spreadsheetml/2009/9/main" objectType="CheckBox" fmlaLink="$AT$210" lockText="1" noThreeD="1"/>
</file>

<file path=xl/ctrlProps/ctrlProp205.xml><?xml version="1.0" encoding="utf-8"?>
<formControlPr xmlns="http://schemas.microsoft.com/office/spreadsheetml/2009/9/main" objectType="CheckBox" fmlaLink="$AT$211" lockText="1" noThreeD="1"/>
</file>

<file path=xl/ctrlProps/ctrlProp206.xml><?xml version="1.0" encoding="utf-8"?>
<formControlPr xmlns="http://schemas.microsoft.com/office/spreadsheetml/2009/9/main" objectType="CheckBox" fmlaLink="$AT$212" lockText="1" noThreeD="1"/>
</file>

<file path=xl/ctrlProps/ctrlProp207.xml><?xml version="1.0" encoding="utf-8"?>
<formControlPr xmlns="http://schemas.microsoft.com/office/spreadsheetml/2009/9/main" objectType="CheckBox" fmlaLink="$AT$213" lockText="1" noThreeD="1"/>
</file>

<file path=xl/ctrlProps/ctrlProp208.xml><?xml version="1.0" encoding="utf-8"?>
<formControlPr xmlns="http://schemas.microsoft.com/office/spreadsheetml/2009/9/main" objectType="CheckBox" fmlaLink="$AT$214" lockText="1" noThreeD="1"/>
</file>

<file path=xl/ctrlProps/ctrlProp209.xml><?xml version="1.0" encoding="utf-8"?>
<formControlPr xmlns="http://schemas.microsoft.com/office/spreadsheetml/2009/9/main" objectType="CheckBox" fmlaLink="$AT$215" lockText="1" noThreeD="1"/>
</file>

<file path=xl/ctrlProps/ctrlProp210.xml><?xml version="1.0" encoding="utf-8"?>
<formControlPr xmlns="http://schemas.microsoft.com/office/spreadsheetml/2009/9/main" objectType="CheckBox" fmlaLink="$AT$216" lockText="1" noThreeD="1"/>
</file>

<file path=xl/ctrlProps/ctrlProp211.xml><?xml version="1.0" encoding="utf-8"?>
<formControlPr xmlns="http://schemas.microsoft.com/office/spreadsheetml/2009/9/main" objectType="CheckBox" fmlaLink="$AT$217" lockText="1" noThreeD="1"/>
</file>

<file path=xl/ctrlProps/ctrlProp212.xml><?xml version="1.0" encoding="utf-8"?>
<formControlPr xmlns="http://schemas.microsoft.com/office/spreadsheetml/2009/9/main" objectType="CheckBox" fmlaLink="$AT$218" lockText="1" noThreeD="1"/>
</file>

<file path=xl/ctrlProps/ctrlProp213.xml><?xml version="1.0" encoding="utf-8"?>
<formControlPr xmlns="http://schemas.microsoft.com/office/spreadsheetml/2009/9/main" objectType="CheckBox" fmlaLink="$AT$219" lockText="1" noThreeD="1"/>
</file>

<file path=xl/ctrlProps/ctrlProp214.xml><?xml version="1.0" encoding="utf-8"?>
<formControlPr xmlns="http://schemas.microsoft.com/office/spreadsheetml/2009/9/main" objectType="CheckBox" fmlaLink="$AT$220" lockText="1" noThreeD="1"/>
</file>

<file path=xl/ctrlProps/ctrlProp215.xml><?xml version="1.0" encoding="utf-8"?>
<formControlPr xmlns="http://schemas.microsoft.com/office/spreadsheetml/2009/9/main" objectType="CheckBox" fmlaLink="$AT$221" lockText="1" noThreeD="1"/>
</file>

<file path=xl/ctrlProps/ctrlProp216.xml><?xml version="1.0" encoding="utf-8"?>
<formControlPr xmlns="http://schemas.microsoft.com/office/spreadsheetml/2009/9/main" objectType="CheckBox" fmlaLink="$AT$222" lockText="1" noThreeD="1"/>
</file>

<file path=xl/ctrlProps/ctrlProp217.xml><?xml version="1.0" encoding="utf-8"?>
<formControlPr xmlns="http://schemas.microsoft.com/office/spreadsheetml/2009/9/main" objectType="CheckBox" fmlaLink="$AT$223" lockText="1" noThreeD="1"/>
</file>

<file path=xl/ctrlProps/ctrlProp218.xml><?xml version="1.0" encoding="utf-8"?>
<formControlPr xmlns="http://schemas.microsoft.com/office/spreadsheetml/2009/9/main" objectType="CheckBox" fmlaLink="$AT$224" lockText="1" noThreeD="1"/>
</file>

<file path=xl/ctrlProps/ctrlProp219.xml><?xml version="1.0" encoding="utf-8"?>
<formControlPr xmlns="http://schemas.microsoft.com/office/spreadsheetml/2009/9/main" objectType="CheckBox" fmlaLink="$AT$225" lockText="1" noThreeD="1"/>
</file>

<file path=xl/ctrlProps/ctrlProp220.xml><?xml version="1.0" encoding="utf-8"?>
<formControlPr xmlns="http://schemas.microsoft.com/office/spreadsheetml/2009/9/main" objectType="CheckBox" fmlaLink="$AT$226" lockText="1" noThreeD="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CheckBox" fmlaLink="$AO$4" lockText="1" noThreeD="1"/>
</file>

<file path=xl/ctrlProps/ctrlProp223.xml><?xml version="1.0" encoding="utf-8"?>
<formControlPr xmlns="http://schemas.microsoft.com/office/spreadsheetml/2009/9/main" objectType="CheckBox" fmlaLink="$AO$5" lockText="1" noThreeD="1"/>
</file>

<file path=xl/ctrlProps/ctrlProp224.xml><?xml version="1.0" encoding="utf-8"?>
<formControlPr xmlns="http://schemas.microsoft.com/office/spreadsheetml/2009/9/main" objectType="CheckBox" fmlaLink="$AO$6" lockText="1" noThreeD="1"/>
</file>

<file path=xl/ctrlProps/ctrlProp225.xml><?xml version="1.0" encoding="utf-8"?>
<formControlPr xmlns="http://schemas.microsoft.com/office/spreadsheetml/2009/9/main" objectType="CheckBox" fmlaLink="$AO$7" lockText="1" noThreeD="1"/>
</file>

<file path=xl/ctrlProps/ctrlProp226.xml><?xml version="1.0" encoding="utf-8"?>
<formControlPr xmlns="http://schemas.microsoft.com/office/spreadsheetml/2009/9/main" objectType="CheckBox" fmlaLink="$AO$8" lockText="1" noThreeD="1"/>
</file>

<file path=xl/ctrlProps/ctrlProp227.xml><?xml version="1.0" encoding="utf-8"?>
<formControlPr xmlns="http://schemas.microsoft.com/office/spreadsheetml/2009/9/main" objectType="CheckBox" fmlaLink="$AO$9" lockText="1" noThreeD="1"/>
</file>

<file path=xl/ctrlProps/ctrlProp228.xml><?xml version="1.0" encoding="utf-8"?>
<formControlPr xmlns="http://schemas.microsoft.com/office/spreadsheetml/2009/9/main" objectType="CheckBox" fmlaLink="$AO$10" lockText="1" noThreeD="1"/>
</file>

<file path=xl/ctrlProps/ctrlProp229.xml><?xml version="1.0" encoding="utf-8"?>
<formControlPr xmlns="http://schemas.microsoft.com/office/spreadsheetml/2009/9/main" objectType="CheckBox" fmlaLink="$AO$11" lockText="1" noThreeD="1"/>
</file>

<file path=xl/ctrlProps/ctrlProp230.xml><?xml version="1.0" encoding="utf-8"?>
<formControlPr xmlns="http://schemas.microsoft.com/office/spreadsheetml/2009/9/main" objectType="CheckBox" fmlaLink="$AO$12" lockText="1" noThreeD="1"/>
</file>

<file path=xl/ctrlProps/ctrlProp231.xml><?xml version="1.0" encoding="utf-8"?>
<formControlPr xmlns="http://schemas.microsoft.com/office/spreadsheetml/2009/9/main" objectType="CheckBox" fmlaLink="$AO$13" lockText="1" noThreeD="1"/>
</file>

<file path=xl/ctrlProps/ctrlProp232.xml><?xml version="1.0" encoding="utf-8"?>
<formControlPr xmlns="http://schemas.microsoft.com/office/spreadsheetml/2009/9/main" objectType="CheckBox" fmlaLink="$AO$18" lockText="1" noThreeD="1"/>
</file>

<file path=xl/ctrlProps/ctrlProp233.xml><?xml version="1.0" encoding="utf-8"?>
<formControlPr xmlns="http://schemas.microsoft.com/office/spreadsheetml/2009/9/main" objectType="CheckBox" fmlaLink="$AO$17" lockText="1" noThreeD="1"/>
</file>

<file path=xl/ctrlProps/ctrlProp234.xml><?xml version="1.0" encoding="utf-8"?>
<formControlPr xmlns="http://schemas.microsoft.com/office/spreadsheetml/2009/9/main" objectType="CheckBox" fmlaLink="$AO$19" lockText="1" noThreeD="1"/>
</file>

<file path=xl/ctrlProps/ctrlProp235.xml><?xml version="1.0" encoding="utf-8"?>
<formControlPr xmlns="http://schemas.microsoft.com/office/spreadsheetml/2009/9/main" objectType="CheckBox" fmlaLink="$AO$20" lockText="1" noThreeD="1"/>
</file>

<file path=xl/ctrlProps/ctrlProp236.xml><?xml version="1.0" encoding="utf-8"?>
<formControlPr xmlns="http://schemas.microsoft.com/office/spreadsheetml/2009/9/main" objectType="CheckBox" fmlaLink="$AO$21" lockText="1" noThreeD="1"/>
</file>

<file path=xl/ctrlProps/ctrlProp237.xml><?xml version="1.0" encoding="utf-8"?>
<formControlPr xmlns="http://schemas.microsoft.com/office/spreadsheetml/2009/9/main" objectType="CheckBox" fmlaLink="$AO$22" lockText="1" noThreeD="1"/>
</file>

<file path=xl/ctrlProps/ctrlProp238.xml><?xml version="1.0" encoding="utf-8"?>
<formControlPr xmlns="http://schemas.microsoft.com/office/spreadsheetml/2009/9/main" objectType="CheckBox" fmlaLink="$AO$23" lockText="1" noThreeD="1"/>
</file>

<file path=xl/ctrlProps/ctrlProp239.xml><?xml version="1.0" encoding="utf-8"?>
<formControlPr xmlns="http://schemas.microsoft.com/office/spreadsheetml/2009/9/main" objectType="CheckBox" fmlaLink="$AO$24" lockText="1" noThreeD="1"/>
</file>

<file path=xl/ctrlProps/ctrlProp240.xml><?xml version="1.0" encoding="utf-8"?>
<formControlPr xmlns="http://schemas.microsoft.com/office/spreadsheetml/2009/9/main" objectType="CheckBox" fmlaLink="$AO$25" lockText="1" noThreeD="1"/>
</file>

<file path=xl/ctrlProps/ctrlProp241.xml><?xml version="1.0" encoding="utf-8"?>
<formControlPr xmlns="http://schemas.microsoft.com/office/spreadsheetml/2009/9/main" objectType="CheckBox" fmlaLink="$AO$26" lockText="1" noThreeD="1"/>
</file>

<file path=xl/ctrlProps/ctrlProp242.xml><?xml version="1.0" encoding="utf-8"?>
<formControlPr xmlns="http://schemas.microsoft.com/office/spreadsheetml/2009/9/main" objectType="CheckBox" fmlaLink="$AO$173" lockText="1" noThreeD="1"/>
</file>

<file path=xl/ctrlProps/ctrlProp243.xml><?xml version="1.0" encoding="utf-8"?>
<formControlPr xmlns="http://schemas.microsoft.com/office/spreadsheetml/2009/9/main" objectType="CheckBox" fmlaLink="$AO$174" lockText="1" noThreeD="1"/>
</file>

<file path=xl/ctrlProps/ctrlProp244.xml><?xml version="1.0" encoding="utf-8"?>
<formControlPr xmlns="http://schemas.microsoft.com/office/spreadsheetml/2009/9/main" objectType="CheckBox" fmlaLink="$AO$175" lockText="1" noThreeD="1"/>
</file>

<file path=xl/ctrlProps/ctrlProp245.xml><?xml version="1.0" encoding="utf-8"?>
<formControlPr xmlns="http://schemas.microsoft.com/office/spreadsheetml/2009/9/main" objectType="CheckBox" fmlaLink="$AO$176" lockText="1" noThreeD="1"/>
</file>

<file path=xl/ctrlProps/ctrlProp246.xml><?xml version="1.0" encoding="utf-8"?>
<formControlPr xmlns="http://schemas.microsoft.com/office/spreadsheetml/2009/9/main" objectType="CheckBox" fmlaLink="$AO$177" lockText="1" noThreeD="1"/>
</file>

<file path=xl/ctrlProps/ctrlProp247.xml><?xml version="1.0" encoding="utf-8"?>
<formControlPr xmlns="http://schemas.microsoft.com/office/spreadsheetml/2009/9/main" objectType="CheckBox" fmlaLink="$AO178" lockText="1" noThreeD="1"/>
</file>

<file path=xl/ctrlProps/ctrlProp248.xml><?xml version="1.0" encoding="utf-8"?>
<formControlPr xmlns="http://schemas.microsoft.com/office/spreadsheetml/2009/9/main" objectType="CheckBox" fmlaLink="$AO$179" lockText="1" noThreeD="1"/>
</file>

<file path=xl/ctrlProps/ctrlProp249.xml><?xml version="1.0" encoding="utf-8"?>
<formControlPr xmlns="http://schemas.microsoft.com/office/spreadsheetml/2009/9/main" objectType="CheckBox" fmlaLink="$AO$180" lockText="1" noThreeD="1"/>
</file>

<file path=xl/ctrlProps/ctrlProp250.xml><?xml version="1.0" encoding="utf-8"?>
<formControlPr xmlns="http://schemas.microsoft.com/office/spreadsheetml/2009/9/main" objectType="CheckBox" fmlaLink="$AO$181" lockText="1" noThreeD="1"/>
</file>

<file path=xl/ctrlProps/ctrlProp251.xml><?xml version="1.0" encoding="utf-8"?>
<formControlPr xmlns="http://schemas.microsoft.com/office/spreadsheetml/2009/9/main" objectType="CheckBox" fmlaLink="$AO$172" lockText="1" noThreeD="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CheckBox" fmlaLink="$T$47" lockText="1" noThreeD="1"/>
</file>

<file path=xl/ctrlProps/ctrlProp264.xml><?xml version="1.0" encoding="utf-8"?>
<formControlPr xmlns="http://schemas.microsoft.com/office/spreadsheetml/2009/9/main" objectType="CheckBox" fmlaLink="$T$48" lockText="1" noThreeD="1"/>
</file>

<file path=xl/ctrlProps/ctrlProp265.xml><?xml version="1.0" encoding="utf-8"?>
<formControlPr xmlns="http://schemas.microsoft.com/office/spreadsheetml/2009/9/main" objectType="CheckBox" fmlaLink="$T$49" lockText="1" noThreeD="1"/>
</file>

<file path=xl/ctrlProps/ctrlProp266.xml><?xml version="1.0" encoding="utf-8"?>
<formControlPr xmlns="http://schemas.microsoft.com/office/spreadsheetml/2009/9/main" objectType="CheckBox" fmlaLink="$T$50" lockText="1" noThreeD="1"/>
</file>

<file path=xl/ctrlProps/ctrlProp267.xml><?xml version="1.0" encoding="utf-8"?>
<formControlPr xmlns="http://schemas.microsoft.com/office/spreadsheetml/2009/9/main" objectType="CheckBox" fmlaLink="$T$51" lockText="1" noThreeD="1"/>
</file>

<file path=xl/ctrlProps/ctrlProp268.xml><?xml version="1.0" encoding="utf-8"?>
<formControlPr xmlns="http://schemas.microsoft.com/office/spreadsheetml/2009/9/main" objectType="CheckBox" fmlaLink="$T$52" lockText="1" noThreeD="1"/>
</file>

<file path=xl/ctrlProps/ctrlProp269.xml><?xml version="1.0" encoding="utf-8"?>
<formControlPr xmlns="http://schemas.microsoft.com/office/spreadsheetml/2009/9/main" objectType="CheckBox" fmlaLink="$T$53" lockText="1" noThreeD="1"/>
</file>

<file path=xl/ctrlProps/ctrlProp270.xml><?xml version="1.0" encoding="utf-8"?>
<formControlPr xmlns="http://schemas.microsoft.com/office/spreadsheetml/2009/9/main" objectType="CheckBox" fmlaLink="$T$54" lockText="1" noThreeD="1"/>
</file>

<file path=xl/ctrlProps/ctrlProp271.xml><?xml version="1.0" encoding="utf-8"?>
<formControlPr xmlns="http://schemas.microsoft.com/office/spreadsheetml/2009/9/main" objectType="CheckBox" fmlaLink="$T$55" lockText="1" noThreeD="1"/>
</file>

<file path=xl/ctrlProps/ctrlProp272.xml><?xml version="1.0" encoding="utf-8"?>
<formControlPr xmlns="http://schemas.microsoft.com/office/spreadsheetml/2009/9/main" objectType="CheckBox" fmlaLink="$T$56" lockText="1" noThreeD="1"/>
</file>

<file path=xl/ctrlProps/ctrlProp273.xml><?xml version="1.0" encoding="utf-8"?>
<formControlPr xmlns="http://schemas.microsoft.com/office/spreadsheetml/2009/9/main" objectType="CheckBox" fmlaLink="$T$57" lockText="1" noThreeD="1"/>
</file>

<file path=xl/ctrlProps/ctrlProp274.xml><?xml version="1.0" encoding="utf-8"?>
<formControlPr xmlns="http://schemas.microsoft.com/office/spreadsheetml/2009/9/main" objectType="CheckBox" fmlaLink="$T$59" lockText="1" noThreeD="1"/>
</file>

<file path=xl/ctrlProps/ctrlProp275.xml><?xml version="1.0" encoding="utf-8"?>
<formControlPr xmlns="http://schemas.microsoft.com/office/spreadsheetml/2009/9/main" objectType="CheckBox" fmlaLink="$T$58" lockText="1" noThreeD="1"/>
</file>

<file path=xl/ctrlProps/ctrlProp276.xml><?xml version="1.0" encoding="utf-8"?>
<formControlPr xmlns="http://schemas.microsoft.com/office/spreadsheetml/2009/9/main" objectType="CheckBox" fmlaLink="$T$60" lockText="1" noThreeD="1"/>
</file>

<file path=xl/ctrlProps/ctrlProp277.xml><?xml version="1.0" encoding="utf-8"?>
<formControlPr xmlns="http://schemas.microsoft.com/office/spreadsheetml/2009/9/main" objectType="CheckBox" fmlaLink="$T$61" lockText="1" noThreeD="1"/>
</file>

<file path=xl/ctrlProps/ctrlProp278.xml><?xml version="1.0" encoding="utf-8"?>
<formControlPr xmlns="http://schemas.microsoft.com/office/spreadsheetml/2009/9/main" objectType="CheckBox" fmlaLink="$T$62" lockText="1" noThreeD="1"/>
</file>

<file path=xl/ctrlProps/ctrlProp279.xml><?xml version="1.0" encoding="utf-8"?>
<formControlPr xmlns="http://schemas.microsoft.com/office/spreadsheetml/2009/9/main" objectType="CheckBox" fmlaLink="$T$63" lockText="1" noThreeD="1"/>
</file>

<file path=xl/ctrlProps/ctrlProp280.xml><?xml version="1.0" encoding="utf-8"?>
<formControlPr xmlns="http://schemas.microsoft.com/office/spreadsheetml/2009/9/main" objectType="CheckBox" checked="Checked" fmlaLink="$T$64" lockText="1" noThreeD="1"/>
</file>

<file path=xl/ctrlProps/ctrlProp281.xml><?xml version="1.0" encoding="utf-8"?>
<formControlPr xmlns="http://schemas.microsoft.com/office/spreadsheetml/2009/9/main" objectType="CheckBox" checked="Checked" fmlaLink="$T$65" lockText="1" noThreeD="1"/>
</file>

<file path=xl/ctrlProps/ctrlProp282.xml><?xml version="1.0" encoding="utf-8"?>
<formControlPr xmlns="http://schemas.microsoft.com/office/spreadsheetml/2009/9/main" objectType="CheckBox" fmlaLink="$T$66" lockText="1" noThreeD="1"/>
</file>

<file path=xl/ctrlProps/ctrlProp283.xml><?xml version="1.0" encoding="utf-8"?>
<formControlPr xmlns="http://schemas.microsoft.com/office/spreadsheetml/2009/9/main" objectType="CheckBox" fmlaLink="$T$67" lockText="1" noThreeD="1"/>
</file>

<file path=xl/ctrlProps/ctrlProp284.xml><?xml version="1.0" encoding="utf-8"?>
<formControlPr xmlns="http://schemas.microsoft.com/office/spreadsheetml/2009/9/main" objectType="CheckBox" checked="Checked" fmlaLink="$T$68" lockText="1" noThreeD="1"/>
</file>

<file path=xl/ctrlProps/ctrlProp285.xml><?xml version="1.0" encoding="utf-8"?>
<formControlPr xmlns="http://schemas.microsoft.com/office/spreadsheetml/2009/9/main" objectType="CheckBox" checked="Checked" fmlaLink="$T$69" lockText="1" noThreeD="1"/>
</file>

<file path=xl/ctrlProps/ctrlProp286.xml><?xml version="1.0" encoding="utf-8"?>
<formControlPr xmlns="http://schemas.microsoft.com/office/spreadsheetml/2009/9/main" objectType="CheckBox" fmlaLink="$T$75" lockText="1" noThreeD="1"/>
</file>

<file path=xl/ctrlProps/ctrlProp287.xml><?xml version="1.0" encoding="utf-8"?>
<formControlPr xmlns="http://schemas.microsoft.com/office/spreadsheetml/2009/9/main" objectType="CheckBox" checked="Checked" fmlaLink="$T$70" lockText="1" noThreeD="1"/>
</file>

<file path=xl/ctrlProps/ctrlProp288.xml><?xml version="1.0" encoding="utf-8"?>
<formControlPr xmlns="http://schemas.microsoft.com/office/spreadsheetml/2009/9/main" objectType="CheckBox" fmlaLink="$T$71" lockText="1" noThreeD="1"/>
</file>

<file path=xl/ctrlProps/ctrlProp289.xml><?xml version="1.0" encoding="utf-8"?>
<formControlPr xmlns="http://schemas.microsoft.com/office/spreadsheetml/2009/9/main" objectType="CheckBox" fmlaLink="$T$72" lockText="1" noThreeD="1"/>
</file>

<file path=xl/ctrlProps/ctrlProp290.xml><?xml version="1.0" encoding="utf-8"?>
<formControlPr xmlns="http://schemas.microsoft.com/office/spreadsheetml/2009/9/main" objectType="CheckBox" fmlaLink="$T$73" lockText="1" noThreeD="1"/>
</file>

<file path=xl/ctrlProps/ctrlProp291.xml><?xml version="1.0" encoding="utf-8"?>
<formControlPr xmlns="http://schemas.microsoft.com/office/spreadsheetml/2009/9/main" objectType="CheckBox" fmlaLink="$T$74" lockText="1" noThreeD="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Radio" firstButton="1" fmlaLink="$AV$1" lockText="1" noThreeD="1"/>
</file>

<file path=xl/ctrlProps/ctrlProp295.xml><?xml version="1.0" encoding="utf-8"?>
<formControlPr xmlns="http://schemas.microsoft.com/office/spreadsheetml/2009/9/main" objectType="Radio" checked="Checked" lockText="1" noThreeD="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Radio" firstButton="1" fmlaLink="$AT$1" lockText="1" noThreeD="1"/>
</file>

<file path=xl/ctrlProps/ctrlProp326.xml><?xml version="1.0" encoding="utf-8"?>
<formControlPr xmlns="http://schemas.microsoft.com/office/spreadsheetml/2009/9/main" objectType="Radio" checked="Checked" lockText="1" noThreeD="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Radio" firstButton="1" fmlaLink="$AT$1" lockText="1" noThreeD="1"/>
</file>

<file path=xl/ctrlProps/ctrlProp330.xml><?xml version="1.0" encoding="utf-8"?>
<formControlPr xmlns="http://schemas.microsoft.com/office/spreadsheetml/2009/9/main" objectType="Radio" checked="Checked" lockText="1" noThreeD="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Radio" firstButton="1" fmlaLink="$AT$1" lockText="1" noThreeD="1"/>
</file>

<file path=xl/ctrlProps/ctrlProp334.xml><?xml version="1.0" encoding="utf-8"?>
<formControlPr xmlns="http://schemas.microsoft.com/office/spreadsheetml/2009/9/main" objectType="Radio" checked="Checked" lockText="1" noThreeD="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Radio" firstButton="1" fmlaLink="$AX$1" lockText="1" noThreeD="1"/>
</file>

<file path=xl/ctrlProps/ctrlProp343.xml><?xml version="1.0" encoding="utf-8"?>
<formControlPr xmlns="http://schemas.microsoft.com/office/spreadsheetml/2009/9/main" objectType="Radio" checked="Checked" lockText="1" noThreeD="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Radio" firstButton="1" fmlaLink="$AT$1" lockText="1" noThreeD="1"/>
</file>

<file path=xl/ctrlProps/ctrlProp357.xml><?xml version="1.0" encoding="utf-8"?>
<formControlPr xmlns="http://schemas.microsoft.com/office/spreadsheetml/2009/9/main" objectType="Radio" checked="Checked" lockText="1" noThreeD="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Radio" firstButton="1" fmlaLink="$AT$1" lockText="1" noThreeD="1"/>
</file>

<file path=xl/ctrlProps/ctrlProp361.xml><?xml version="1.0" encoding="utf-8"?>
<formControlPr xmlns="http://schemas.microsoft.com/office/spreadsheetml/2009/9/main" objectType="Radio" checked="Checked" lockText="1" noThreeD="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CheckBox" checked="Checked" fmlaLink="$D$420" lockText="1" noThreeD="1"/>
</file>

<file path=xl/ctrlProps/ctrlProp369.xml><?xml version="1.0" encoding="utf-8"?>
<formControlPr xmlns="http://schemas.microsoft.com/office/spreadsheetml/2009/9/main" objectType="CheckBox" checked="Checked" fmlaLink="$E$420" lockText="1" noThreeD="1"/>
</file>

<file path=xl/ctrlProps/ctrlProp370.xml><?xml version="1.0" encoding="utf-8"?>
<formControlPr xmlns="http://schemas.microsoft.com/office/spreadsheetml/2009/9/main" objectType="CheckBox" checked="Checked" fmlaLink="$F$420" lockText="1" noThreeD="1"/>
</file>

<file path=xl/ctrlProps/ctrlProp371.xml><?xml version="1.0" encoding="utf-8"?>
<formControlPr xmlns="http://schemas.microsoft.com/office/spreadsheetml/2009/9/main" objectType="CheckBox" checked="Checked" fmlaLink="$G$420" lockText="1" noThreeD="1"/>
</file>

<file path=xl/ctrlProps/ctrlProp372.xml><?xml version="1.0" encoding="utf-8"?>
<formControlPr xmlns="http://schemas.microsoft.com/office/spreadsheetml/2009/9/main" objectType="CheckBox" checked="Checked" fmlaLink="$H$420" lockText="1" noThreeD="1"/>
</file>

<file path=xl/ctrlProps/ctrlProp373.xml><?xml version="1.0" encoding="utf-8"?>
<formControlPr xmlns="http://schemas.microsoft.com/office/spreadsheetml/2009/9/main" objectType="CheckBox" checked="Checked" fmlaLink="$I$420" lockText="1" noThreeD="1"/>
</file>

<file path=xl/ctrlProps/ctrlProp374.xml><?xml version="1.0" encoding="utf-8"?>
<formControlPr xmlns="http://schemas.microsoft.com/office/spreadsheetml/2009/9/main" objectType="CheckBox" checked="Checked" fmlaLink="$J$420" lockText="1" noThreeD="1"/>
</file>

<file path=xl/ctrlProps/ctrlProp375.xml><?xml version="1.0" encoding="utf-8"?>
<formControlPr xmlns="http://schemas.microsoft.com/office/spreadsheetml/2009/9/main" objectType="CheckBox" checked="Checked" fmlaLink="$K$420" lockText="1" noThreeD="1"/>
</file>

<file path=xl/ctrlProps/ctrlProp376.xml><?xml version="1.0" encoding="utf-8"?>
<formControlPr xmlns="http://schemas.microsoft.com/office/spreadsheetml/2009/9/main" objectType="CheckBox" checked="Checked" fmlaLink="$L$420" lockText="1" noThreeD="1"/>
</file>

<file path=xl/ctrlProps/ctrlProp377.xml><?xml version="1.0" encoding="utf-8"?>
<formControlPr xmlns="http://schemas.microsoft.com/office/spreadsheetml/2009/9/main" objectType="CheckBox" fmlaLink="$M$420" lockText="1" noThreeD="1"/>
</file>

<file path=xl/ctrlProps/ctrlProp378.xml><?xml version="1.0" encoding="utf-8"?>
<formControlPr xmlns="http://schemas.microsoft.com/office/spreadsheetml/2009/9/main" objectType="CheckBox" fmlaLink="$N$420" lockText="1" noThreeD="1"/>
</file>

<file path=xl/ctrlProps/ctrlProp379.xml><?xml version="1.0" encoding="utf-8"?>
<formControlPr xmlns="http://schemas.microsoft.com/office/spreadsheetml/2009/9/main" objectType="CheckBox" fmlaLink="$O$420" lockText="1" noThreeD="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CheckBox" fmlaLink="$T$1" lockText="1" noThreeD="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firstButton="1" fmlaLink="$AT$1" lockText="1" noThreeD="1"/>
</file>

<file path=xl/ctrlProps/ctrlProp390.xml><?xml version="1.0" encoding="utf-8"?>
<formControlPr xmlns="http://schemas.microsoft.com/office/spreadsheetml/2009/9/main" objectType="Radio" checked="Checked" lockText="1" noThreeD="1"/>
</file>

<file path=xl/ctrlProps/ctrlProp391.xml><?xml version="1.0" encoding="utf-8"?>
<formControlPr xmlns="http://schemas.microsoft.com/office/spreadsheetml/2009/9/main" objectType="CheckBox" fmlaLink="$T$158" lockText="1" noThreeD="1"/>
</file>

<file path=xl/ctrlProps/ctrlProp392.xml><?xml version="1.0" encoding="utf-8"?>
<formControlPr xmlns="http://schemas.microsoft.com/office/spreadsheetml/2009/9/main" objectType="CheckBox" fmlaLink="D235" lockText="1" noThreeD="1"/>
</file>

<file path=xl/ctrlProps/ctrlProp393.xml><?xml version="1.0" encoding="utf-8"?>
<formControlPr xmlns="http://schemas.microsoft.com/office/spreadsheetml/2009/9/main" objectType="CheckBox" fmlaLink="E235" lockText="1" noThreeD="1"/>
</file>

<file path=xl/ctrlProps/ctrlProp394.xml><?xml version="1.0" encoding="utf-8"?>
<formControlPr xmlns="http://schemas.microsoft.com/office/spreadsheetml/2009/9/main" objectType="CheckBox" fmlaLink="F235" lockText="1" noThreeD="1"/>
</file>

<file path=xl/ctrlProps/ctrlProp395.xml><?xml version="1.0" encoding="utf-8"?>
<formControlPr xmlns="http://schemas.microsoft.com/office/spreadsheetml/2009/9/main" objectType="CheckBox" fmlaLink="G235" lockText="1" noThreeD="1"/>
</file>

<file path=xl/ctrlProps/ctrlProp396.xml><?xml version="1.0" encoding="utf-8"?>
<formControlPr xmlns="http://schemas.microsoft.com/office/spreadsheetml/2009/9/main" objectType="CheckBox" fmlaLink="H235" lockText="1" noThreeD="1"/>
</file>

<file path=xl/ctrlProps/ctrlProp397.xml><?xml version="1.0" encoding="utf-8"?>
<formControlPr xmlns="http://schemas.microsoft.com/office/spreadsheetml/2009/9/main" objectType="CheckBox" fmlaLink="I235" lockText="1" noThreeD="1"/>
</file>

<file path=xl/ctrlProps/ctrlProp398.xml><?xml version="1.0" encoding="utf-8"?>
<formControlPr xmlns="http://schemas.microsoft.com/office/spreadsheetml/2009/9/main" objectType="CheckBox" fmlaLink="J235" lockText="1" noThreeD="1"/>
</file>

<file path=xl/ctrlProps/ctrlProp399.xml><?xml version="1.0" encoding="utf-8"?>
<formControlPr xmlns="http://schemas.microsoft.com/office/spreadsheetml/2009/9/main" objectType="CheckBox" fmlaLink="K235" lockText="1" noThreeD="1"/>
</file>

<file path=xl/ctrlProps/ctrlProp400.xml><?xml version="1.0" encoding="utf-8"?>
<formControlPr xmlns="http://schemas.microsoft.com/office/spreadsheetml/2009/9/main" objectType="CheckBox" fmlaLink="L235" lockText="1" noThreeD="1"/>
</file>

<file path=xl/ctrlProps/ctrlProp401.xml><?xml version="1.0" encoding="utf-8"?>
<formControlPr xmlns="http://schemas.microsoft.com/office/spreadsheetml/2009/9/main" objectType="CheckBox" fmlaLink="M235" lockText="1" noThreeD="1"/>
</file>

<file path=xl/ctrlProps/ctrlProp402.xml><?xml version="1.0" encoding="utf-8"?>
<formControlPr xmlns="http://schemas.microsoft.com/office/spreadsheetml/2009/9/main" objectType="CheckBox" fmlaLink="N235" lockText="1" noThreeD="1"/>
</file>

<file path=xl/ctrlProps/ctrlProp403.xml><?xml version="1.0" encoding="utf-8"?>
<formControlPr xmlns="http://schemas.microsoft.com/office/spreadsheetml/2009/9/main" objectType="CheckBox" fmlaLink="O235" lockText="1" noThreeD="1"/>
</file>

<file path=xl/ctrlProps/ctrlProp404.xml><?xml version="1.0" encoding="utf-8"?>
<formControlPr xmlns="http://schemas.microsoft.com/office/spreadsheetml/2009/9/main" objectType="CheckBox" fmlaLink="P235" lockText="1" noThreeD="1"/>
</file>

<file path=xl/ctrlProps/ctrlProp405.xml><?xml version="1.0" encoding="utf-8"?>
<formControlPr xmlns="http://schemas.microsoft.com/office/spreadsheetml/2009/9/main" objectType="CheckBox" fmlaLink="C235" lockText="1" noThreeD="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CheckBox" fmlaLink="$AO$172" lockText="1" noThreeD="1"/>
</file>

<file path=xl/ctrlProps/ctrlProp422.xml><?xml version="1.0" encoding="utf-8"?>
<formControlPr xmlns="http://schemas.microsoft.com/office/spreadsheetml/2009/9/main" objectType="CheckBox" fmlaLink="$AO$173" lockText="1" noThreeD="1"/>
</file>

<file path=xl/ctrlProps/ctrlProp423.xml><?xml version="1.0" encoding="utf-8"?>
<formControlPr xmlns="http://schemas.microsoft.com/office/spreadsheetml/2009/9/main" objectType="CheckBox" fmlaLink="$AO$175" lockText="1" noThreeD="1"/>
</file>

<file path=xl/ctrlProps/ctrlProp424.xml><?xml version="1.0" encoding="utf-8"?>
<formControlPr xmlns="http://schemas.microsoft.com/office/spreadsheetml/2009/9/main" objectType="CheckBox" fmlaLink="$AO$174" lockText="1" noThreeD="1"/>
</file>

<file path=xl/ctrlProps/ctrlProp425.xml><?xml version="1.0" encoding="utf-8"?>
<formControlPr xmlns="http://schemas.microsoft.com/office/spreadsheetml/2009/9/main" objectType="CheckBox" fmlaLink="$AO$176" lockText="1" noThreeD="1"/>
</file>

<file path=xl/ctrlProps/ctrlProp426.xml><?xml version="1.0" encoding="utf-8"?>
<formControlPr xmlns="http://schemas.microsoft.com/office/spreadsheetml/2009/9/main" objectType="CheckBox" fmlaLink="$AO$177" lockText="1" noThreeD="1"/>
</file>

<file path=xl/ctrlProps/ctrlProp427.xml><?xml version="1.0" encoding="utf-8"?>
<formControlPr xmlns="http://schemas.microsoft.com/office/spreadsheetml/2009/9/main" objectType="CheckBox" fmlaLink="$AO$178" lockText="1" noThreeD="1"/>
</file>

<file path=xl/ctrlProps/ctrlProp428.xml><?xml version="1.0" encoding="utf-8"?>
<formControlPr xmlns="http://schemas.microsoft.com/office/spreadsheetml/2009/9/main" objectType="CheckBox" fmlaLink="$AO$179" lockText="1" noThreeD="1"/>
</file>

<file path=xl/ctrlProps/ctrlProp429.xml><?xml version="1.0" encoding="utf-8"?>
<formControlPr xmlns="http://schemas.microsoft.com/office/spreadsheetml/2009/9/main" objectType="CheckBox" fmlaLink="$AO$180" lockText="1" noThreeD="1"/>
</file>

<file path=xl/ctrlProps/ctrlProp430.xml><?xml version="1.0" encoding="utf-8"?>
<formControlPr xmlns="http://schemas.microsoft.com/office/spreadsheetml/2009/9/main" objectType="CheckBox" fmlaLink="$AO$181" lockText="1" noThreeD="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Radio" firstButton="1" fmlaLink="$AT$1" lockText="1" noThreeD="1"/>
</file>

<file path=xl/ctrlProps/ctrlProp438.xml><?xml version="1.0" encoding="utf-8"?>
<formControlPr xmlns="http://schemas.microsoft.com/office/spreadsheetml/2009/9/main" objectType="Radio" checked="Checked" lockText="1" noThreeD="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Radio" firstButton="1" fmlaLink="$AT$1" lockText="1" noThreeD="1"/>
</file>

<file path=xl/ctrlProps/ctrlProp460.xml><?xml version="1.0" encoding="utf-8"?>
<formControlPr xmlns="http://schemas.microsoft.com/office/spreadsheetml/2009/9/main" objectType="Radio" checked="Checked" lockText="1"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Radio" firstButton="1" fmlaLink="$AT$1" lockText="1" noThreeD="1"/>
</file>

<file path=xl/ctrlProps/ctrlProp464.xml><?xml version="1.0" encoding="utf-8"?>
<formControlPr xmlns="http://schemas.microsoft.com/office/spreadsheetml/2009/9/main" objectType="Radio" checked="Checked" lockText="1" noThreeD="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Radio" firstButton="1" fmlaLink="$AT$1" lockText="1" noThreeD="1"/>
</file>

<file path=xl/ctrlProps/ctrlProp475.xml><?xml version="1.0" encoding="utf-8"?>
<formControlPr xmlns="http://schemas.microsoft.com/office/spreadsheetml/2009/9/main" objectType="Radio" checked="Checked" lockText="1" noThreeD="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CheckBox" fmlaLink="$T$1" lockText="1" noThreeD="1"/>
</file>

<file path=xl/ctrlProps/ctrlProp486.xml><?xml version="1.0" encoding="utf-8"?>
<formControlPr xmlns="http://schemas.microsoft.com/office/spreadsheetml/2009/9/main" objectType="CheckBox" checked="Checked" fmlaLink="$T$35" lockText="1" noThreeD="1"/>
</file>

<file path=xl/ctrlProps/ctrlProp487.xml><?xml version="1.0" encoding="utf-8"?>
<formControlPr xmlns="http://schemas.microsoft.com/office/spreadsheetml/2009/9/main" objectType="CheckBox" checked="Checked" fmlaLink="$T$36" lockText="1" noThreeD="1"/>
</file>

<file path=xl/ctrlProps/ctrlProp488.xml><?xml version="1.0" encoding="utf-8"?>
<formControlPr xmlns="http://schemas.microsoft.com/office/spreadsheetml/2009/9/main" objectType="CheckBox" checked="Checked" fmlaLink="$T$37" lockText="1" noThreeD="1"/>
</file>

<file path=xl/ctrlProps/ctrlProp489.xml><?xml version="1.0" encoding="utf-8"?>
<formControlPr xmlns="http://schemas.microsoft.com/office/spreadsheetml/2009/9/main" objectType="CheckBox" checked="Checked" fmlaLink="$T$38" lockText="1" noThreeD="1"/>
</file>

<file path=xl/ctrlProps/ctrlProp490.xml><?xml version="1.0" encoding="utf-8"?>
<formControlPr xmlns="http://schemas.microsoft.com/office/spreadsheetml/2009/9/main" objectType="CheckBox" fmlaLink="$T$42" lockText="1" noThreeD="1"/>
</file>

<file path=xl/ctrlProps/ctrlProp491.xml><?xml version="1.0" encoding="utf-8"?>
<formControlPr xmlns="http://schemas.microsoft.com/office/spreadsheetml/2009/9/main" objectType="CheckBox" fmlaLink="$T$43" lockText="1" noThreeD="1"/>
</file>

<file path=xl/ctrlProps/ctrlProp492.xml><?xml version="1.0" encoding="utf-8"?>
<formControlPr xmlns="http://schemas.microsoft.com/office/spreadsheetml/2009/9/main" objectType="CheckBox" fmlaLink="$T$44" lockText="1" noThreeD="1"/>
</file>

<file path=xl/ctrlProps/ctrlProp493.xml><?xml version="1.0" encoding="utf-8"?>
<formControlPr xmlns="http://schemas.microsoft.com/office/spreadsheetml/2009/9/main" objectType="CheckBox" fmlaLink="$T$17" lockText="1" noThreeD="1"/>
</file>

<file path=xl/ctrlProps/ctrlProp494.xml><?xml version="1.0" encoding="utf-8"?>
<formControlPr xmlns="http://schemas.microsoft.com/office/spreadsheetml/2009/9/main" objectType="CheckBox" fmlaLink="$T$23" lockText="1" noThreeD="1"/>
</file>

<file path=xl/ctrlProps/ctrlProp495.xml><?xml version="1.0" encoding="utf-8"?>
<formControlPr xmlns="http://schemas.microsoft.com/office/spreadsheetml/2009/9/main" objectType="CheckBox" fmlaLink="$T$24" lockText="1" noThreeD="1"/>
</file>

<file path=xl/ctrlProps/ctrlProp496.xml><?xml version="1.0" encoding="utf-8"?>
<formControlPr xmlns="http://schemas.microsoft.com/office/spreadsheetml/2009/9/main" objectType="CheckBox" fmlaLink="$T$25" lockText="1" noThreeD="1"/>
</file>

<file path=xl/ctrlProps/ctrlProp497.xml><?xml version="1.0" encoding="utf-8"?>
<formControlPr xmlns="http://schemas.microsoft.com/office/spreadsheetml/2009/9/main" objectType="CheckBox" fmlaLink="$T$26" lockText="1" noThreeD="1"/>
</file>

<file path=xl/ctrlProps/ctrlProp498.xml><?xml version="1.0" encoding="utf-8"?>
<formControlPr xmlns="http://schemas.microsoft.com/office/spreadsheetml/2009/9/main" objectType="CheckBox" fmlaLink="$T$47" lockText="1" noThreeD="1"/>
</file>

<file path=xl/ctrlProps/ctrlProp499.xml><?xml version="1.0" encoding="utf-8"?>
<formControlPr xmlns="http://schemas.microsoft.com/office/spreadsheetml/2009/9/main" objectType="CheckBox" fmlaLink="$T$48" lockText="1" noThreeD="1"/>
</file>

<file path=xl/ctrlProps/ctrlProp500.xml><?xml version="1.0" encoding="utf-8"?>
<formControlPr xmlns="http://schemas.microsoft.com/office/spreadsheetml/2009/9/main" objectType="CheckBox" fmlaLink="$T$49" lockText="1" noThreeD="1"/>
</file>

<file path=xl/ctrlProps/ctrlProp501.xml><?xml version="1.0" encoding="utf-8"?>
<formControlPr xmlns="http://schemas.microsoft.com/office/spreadsheetml/2009/9/main" objectType="CheckBox" fmlaLink="$T$50" lockText="1" noThreeD="1"/>
</file>

<file path=xl/ctrlProps/ctrlProp502.xml><?xml version="1.0" encoding="utf-8"?>
<formControlPr xmlns="http://schemas.microsoft.com/office/spreadsheetml/2009/9/main" objectType="CheckBox" fmlaLink="$T$51" lockText="1" noThreeD="1"/>
</file>

<file path=xl/ctrlProps/ctrlProp503.xml><?xml version="1.0" encoding="utf-8"?>
<formControlPr xmlns="http://schemas.microsoft.com/office/spreadsheetml/2009/9/main" objectType="CheckBox" fmlaLink="$T$52" lockText="1" noThreeD="1"/>
</file>

<file path=xl/ctrlProps/ctrlProp504.xml><?xml version="1.0" encoding="utf-8"?>
<formControlPr xmlns="http://schemas.microsoft.com/office/spreadsheetml/2009/9/main" objectType="CheckBox" fmlaLink="$T$53" lockText="1" noThreeD="1"/>
</file>

<file path=xl/ctrlProps/ctrlProp505.xml><?xml version="1.0" encoding="utf-8"?>
<formControlPr xmlns="http://schemas.microsoft.com/office/spreadsheetml/2009/9/main" objectType="CheckBox" fmlaLink="$T$54" lockText="1" noThreeD="1"/>
</file>

<file path=xl/ctrlProps/ctrlProp506.xml><?xml version="1.0" encoding="utf-8"?>
<formControlPr xmlns="http://schemas.microsoft.com/office/spreadsheetml/2009/9/main" objectType="CheckBox" fmlaLink="$T$55" lockText="1" noThreeD="1"/>
</file>

<file path=xl/ctrlProps/ctrlProp507.xml><?xml version="1.0" encoding="utf-8"?>
<formControlPr xmlns="http://schemas.microsoft.com/office/spreadsheetml/2009/9/main" objectType="CheckBox" fmlaLink="$T$56" lockText="1" noThreeD="1"/>
</file>

<file path=xl/ctrlProps/ctrlProp508.xml><?xml version="1.0" encoding="utf-8"?>
<formControlPr xmlns="http://schemas.microsoft.com/office/spreadsheetml/2009/9/main" objectType="CheckBox" fmlaLink="$T$57" lockText="1" noThreeD="1"/>
</file>

<file path=xl/ctrlProps/ctrlProp509.xml><?xml version="1.0" encoding="utf-8"?>
<formControlPr xmlns="http://schemas.microsoft.com/office/spreadsheetml/2009/9/main" objectType="CheckBox" fmlaLink="$T$59" lockText="1" noThreeD="1"/>
</file>

<file path=xl/ctrlProps/ctrlProp510.xml><?xml version="1.0" encoding="utf-8"?>
<formControlPr xmlns="http://schemas.microsoft.com/office/spreadsheetml/2009/9/main" objectType="CheckBox" fmlaLink="$T$58" lockText="1" noThreeD="1"/>
</file>

<file path=xl/ctrlProps/ctrlProp511.xml><?xml version="1.0" encoding="utf-8"?>
<formControlPr xmlns="http://schemas.microsoft.com/office/spreadsheetml/2009/9/main" objectType="CheckBox" fmlaLink="$T$60" lockText="1" noThreeD="1"/>
</file>

<file path=xl/ctrlProps/ctrlProp512.xml><?xml version="1.0" encoding="utf-8"?>
<formControlPr xmlns="http://schemas.microsoft.com/office/spreadsheetml/2009/9/main" objectType="CheckBox" fmlaLink="$T$61" lockText="1" noThreeD="1"/>
</file>

<file path=xl/ctrlProps/ctrlProp513.xml><?xml version="1.0" encoding="utf-8"?>
<formControlPr xmlns="http://schemas.microsoft.com/office/spreadsheetml/2009/9/main" objectType="CheckBox" fmlaLink="$T$62" lockText="1" noThreeD="1"/>
</file>

<file path=xl/ctrlProps/ctrlProp514.xml><?xml version="1.0" encoding="utf-8"?>
<formControlPr xmlns="http://schemas.microsoft.com/office/spreadsheetml/2009/9/main" objectType="CheckBox" checked="Checked" fmlaLink="$T$63" lockText="1" noThreeD="1"/>
</file>

<file path=xl/ctrlProps/ctrlProp515.xml><?xml version="1.0" encoding="utf-8"?>
<formControlPr xmlns="http://schemas.microsoft.com/office/spreadsheetml/2009/9/main" objectType="CheckBox" fmlaLink="$T$64" lockText="1" noThreeD="1"/>
</file>

<file path=xl/ctrlProps/ctrlProp516.xml><?xml version="1.0" encoding="utf-8"?>
<formControlPr xmlns="http://schemas.microsoft.com/office/spreadsheetml/2009/9/main" objectType="CheckBox" checked="Checked" fmlaLink="$T$65" lockText="1" noThreeD="1"/>
</file>

<file path=xl/ctrlProps/ctrlProp517.xml><?xml version="1.0" encoding="utf-8"?>
<formControlPr xmlns="http://schemas.microsoft.com/office/spreadsheetml/2009/9/main" objectType="CheckBox" fmlaLink="$T$66" lockText="1" noThreeD="1"/>
</file>

<file path=xl/ctrlProps/ctrlProp518.xml><?xml version="1.0" encoding="utf-8"?>
<formControlPr xmlns="http://schemas.microsoft.com/office/spreadsheetml/2009/9/main" objectType="CheckBox" fmlaLink="$T$67" lockText="1" noThreeD="1"/>
</file>

<file path=xl/ctrlProps/ctrlProp519.xml><?xml version="1.0" encoding="utf-8"?>
<formControlPr xmlns="http://schemas.microsoft.com/office/spreadsheetml/2009/9/main" objectType="CheckBox" fmlaLink="$T$68" lockText="1" noThreeD="1"/>
</file>

<file path=xl/ctrlProps/ctrlProp520.xml><?xml version="1.0" encoding="utf-8"?>
<formControlPr xmlns="http://schemas.microsoft.com/office/spreadsheetml/2009/9/main" objectType="CheckBox" fmlaLink="$T$69" lockText="1" noThreeD="1"/>
</file>

<file path=xl/ctrlProps/ctrlProp521.xml><?xml version="1.0" encoding="utf-8"?>
<formControlPr xmlns="http://schemas.microsoft.com/office/spreadsheetml/2009/9/main" objectType="CheckBox" fmlaLink="$T$75" lockText="1" noThreeD="1"/>
</file>

<file path=xl/ctrlProps/ctrlProp522.xml><?xml version="1.0" encoding="utf-8"?>
<formControlPr xmlns="http://schemas.microsoft.com/office/spreadsheetml/2009/9/main" objectType="CheckBox" fmlaLink="$T$76" lockText="1" noThreeD="1"/>
</file>

<file path=xl/ctrlProps/ctrlProp523.xml><?xml version="1.0" encoding="utf-8"?>
<formControlPr xmlns="http://schemas.microsoft.com/office/spreadsheetml/2009/9/main" objectType="CheckBox" fmlaLink="$T$77" lockText="1" noThreeD="1"/>
</file>

<file path=xl/ctrlProps/ctrlProp524.xml><?xml version="1.0" encoding="utf-8"?>
<formControlPr xmlns="http://schemas.microsoft.com/office/spreadsheetml/2009/9/main" objectType="CheckBox" fmlaLink="$T$78" lockText="1" noThreeD="1"/>
</file>

<file path=xl/ctrlProps/ctrlProp525.xml><?xml version="1.0" encoding="utf-8"?>
<formControlPr xmlns="http://schemas.microsoft.com/office/spreadsheetml/2009/9/main" objectType="CheckBox" fmlaLink="$T$79" lockText="1" noThreeD="1"/>
</file>

<file path=xl/ctrlProps/ctrlProp526.xml><?xml version="1.0" encoding="utf-8"?>
<formControlPr xmlns="http://schemas.microsoft.com/office/spreadsheetml/2009/9/main" objectType="CheckBox" fmlaLink="$T$80" lockText="1" noThreeD="1"/>
</file>

<file path=xl/ctrlProps/ctrlProp527.xml><?xml version="1.0" encoding="utf-8"?>
<formControlPr xmlns="http://schemas.microsoft.com/office/spreadsheetml/2009/9/main" objectType="CheckBox" checked="Checked" fmlaLink="$T$86" lockText="1" noThreeD="1"/>
</file>

<file path=xl/ctrlProps/ctrlProp528.xml><?xml version="1.0" encoding="utf-8"?>
<formControlPr xmlns="http://schemas.microsoft.com/office/spreadsheetml/2009/9/main" objectType="CheckBox" checked="Checked" fmlaLink="$T$88" lockText="1" noThreeD="1"/>
</file>

<file path=xl/ctrlProps/ctrlProp529.xml><?xml version="1.0" encoding="utf-8"?>
<formControlPr xmlns="http://schemas.microsoft.com/office/spreadsheetml/2009/9/main" objectType="CheckBox" checked="Checked" fmlaLink="$T$87" lockText="1" noThreeD="1"/>
</file>

<file path=xl/ctrlProps/ctrlProp530.xml><?xml version="1.0" encoding="utf-8"?>
<formControlPr xmlns="http://schemas.microsoft.com/office/spreadsheetml/2009/9/main" objectType="CheckBox" fmlaLink="$T$5" lockText="1" noThreeD="1"/>
</file>

<file path=xl/ctrlProps/ctrlProp531.xml><?xml version="1.0" encoding="utf-8"?>
<formControlPr xmlns="http://schemas.microsoft.com/office/spreadsheetml/2009/9/main" objectType="CheckBox" fmlaLink="$T$6" lockText="1" noThreeD="1"/>
</file>

<file path=xl/ctrlProps/ctrlProp532.xml><?xml version="1.0" encoding="utf-8"?>
<formControlPr xmlns="http://schemas.microsoft.com/office/spreadsheetml/2009/9/main" objectType="CheckBox" fmlaLink="$T$8" lockText="1" noThreeD="1"/>
</file>

<file path=xl/ctrlProps/ctrlProp533.xml><?xml version="1.0" encoding="utf-8"?>
<formControlPr xmlns="http://schemas.microsoft.com/office/spreadsheetml/2009/9/main" objectType="CheckBox" fmlaLink="$T$4" lockText="1" noThreeD="1"/>
</file>

<file path=xl/ctrlProps/ctrlProp534.xml><?xml version="1.0" encoding="utf-8"?>
<formControlPr xmlns="http://schemas.microsoft.com/office/spreadsheetml/2009/9/main" objectType="CheckBox" fmlaLink="$T$7" lockText="1" noThreeD="1"/>
</file>

<file path=xl/ctrlProps/ctrlProp535.xml><?xml version="1.0" encoding="utf-8"?>
<formControlPr xmlns="http://schemas.microsoft.com/office/spreadsheetml/2009/9/main" objectType="CheckBox" fmlaLink="$T$111" lockText="1" noThreeD="1"/>
</file>

<file path=xl/ctrlProps/ctrlProp536.xml><?xml version="1.0" encoding="utf-8"?>
<formControlPr xmlns="http://schemas.microsoft.com/office/spreadsheetml/2009/9/main" objectType="CheckBox" fmlaLink="$T$112" lockText="1" noThreeD="1"/>
</file>

<file path=xl/ctrlProps/ctrlProp537.xml><?xml version="1.0" encoding="utf-8"?>
<formControlPr xmlns="http://schemas.microsoft.com/office/spreadsheetml/2009/9/main" objectType="CheckBox" fmlaLink="$T$118" lockText="1" noThreeD="1"/>
</file>

<file path=xl/ctrlProps/ctrlProp538.xml><?xml version="1.0" encoding="utf-8"?>
<formControlPr xmlns="http://schemas.microsoft.com/office/spreadsheetml/2009/9/main" objectType="CheckBox" fmlaLink="$T$122" lockText="1" noThreeD="1"/>
</file>

<file path=xl/ctrlProps/ctrlProp539.xml><?xml version="1.0" encoding="utf-8"?>
<formControlPr xmlns="http://schemas.microsoft.com/office/spreadsheetml/2009/9/main" objectType="CheckBox" fmlaLink="$T$10" lockText="1" noThreeD="1"/>
</file>

<file path=xl/ctrlProps/ctrlProp540.xml><?xml version="1.0" encoding="utf-8"?>
<formControlPr xmlns="http://schemas.microsoft.com/office/spreadsheetml/2009/9/main" objectType="CheckBox" fmlaLink="$T$9" lockText="1" noThreeD="1"/>
</file>

<file path=xl/ctrlProps/ctrlProp541.xml><?xml version="1.0" encoding="utf-8"?>
<formControlPr xmlns="http://schemas.microsoft.com/office/spreadsheetml/2009/9/main" objectType="Radio" firstButton="1" fmlaLink="$AT$1" lockText="1" noThreeD="1"/>
</file>

<file path=xl/ctrlProps/ctrlProp542.xml><?xml version="1.0" encoding="utf-8"?>
<formControlPr xmlns="http://schemas.microsoft.com/office/spreadsheetml/2009/9/main" objectType="Radio" checked="Checked" lockText="1" noThreeD="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CheckBox" fmlaLink="$U$1" lockText="1" noThreeD="1"/>
</file>

<file path=xl/ctrlProps/ctrlProp552.xml><?xml version="1.0" encoding="utf-8"?>
<formControlPr xmlns="http://schemas.microsoft.com/office/spreadsheetml/2009/9/main" objectType="CheckBox" fmlaLink="$T$11" lockText="1" noThreeD="1"/>
</file>

<file path=xl/ctrlProps/ctrlProp553.xml><?xml version="1.0" encoding="utf-8"?>
<formControlPr xmlns="http://schemas.microsoft.com/office/spreadsheetml/2009/9/main" objectType="CheckBox" fmlaLink="$T$12" lockText="1" noThreeD="1"/>
</file>

<file path=xl/ctrlProps/ctrlProp554.xml><?xml version="1.0" encoding="utf-8"?>
<formControlPr xmlns="http://schemas.microsoft.com/office/spreadsheetml/2009/9/main" objectType="CheckBox" fmlaLink="$T$13" lockText="1" noThreeD="1"/>
</file>

<file path=xl/ctrlProps/ctrlProp555.xml><?xml version="1.0" encoding="utf-8"?>
<formControlPr xmlns="http://schemas.microsoft.com/office/spreadsheetml/2009/9/main" objectType="CheckBox" fmlaLink="$T$18" lockText="1" noThreeD="1"/>
</file>

<file path=xl/ctrlProps/ctrlProp556.xml><?xml version="1.0" encoding="utf-8"?>
<formControlPr xmlns="http://schemas.microsoft.com/office/spreadsheetml/2009/9/main" objectType="CheckBox" fmlaLink="$T$19" lockText="1" noThreeD="1"/>
</file>

<file path=xl/ctrlProps/ctrlProp557.xml><?xml version="1.0" encoding="utf-8"?>
<formControlPr xmlns="http://schemas.microsoft.com/office/spreadsheetml/2009/9/main" objectType="CheckBox" fmlaLink="$T$20" lockText="1" noThreeD="1"/>
</file>

<file path=xl/ctrlProps/ctrlProp558.xml><?xml version="1.0" encoding="utf-8"?>
<formControlPr xmlns="http://schemas.microsoft.com/office/spreadsheetml/2009/9/main" objectType="CheckBox" fmlaLink="$T$21" lockText="1" noThreeD="1"/>
</file>

<file path=xl/ctrlProps/ctrlProp559.xml><?xml version="1.0" encoding="utf-8"?>
<formControlPr xmlns="http://schemas.microsoft.com/office/spreadsheetml/2009/9/main" objectType="CheckBox" fmlaLink="$T$22" lockText="1" noThreeD="1"/>
</file>

<file path=xl/ctrlProps/ctrlProp560.xml><?xml version="1.0" encoding="utf-8"?>
<formControlPr xmlns="http://schemas.microsoft.com/office/spreadsheetml/2009/9/main" objectType="CheckBox" fmlaLink="$T$40" lockText="1" noThreeD="1"/>
</file>

<file path=xl/ctrlProps/ctrlProp561.xml><?xml version="1.0" encoding="utf-8"?>
<formControlPr xmlns="http://schemas.microsoft.com/office/spreadsheetml/2009/9/main" objectType="CheckBox" fmlaLink="$T$39" lockText="1" noThreeD="1"/>
</file>

<file path=xl/ctrlProps/ctrlProp562.xml><?xml version="1.0" encoding="utf-8"?>
<formControlPr xmlns="http://schemas.microsoft.com/office/spreadsheetml/2009/9/main" objectType="CheckBox" fmlaLink="$T$41" lockText="1" noThreeD="1"/>
</file>

<file path=xl/ctrlProps/ctrlProp563.xml><?xml version="1.0" encoding="utf-8"?>
<formControlPr xmlns="http://schemas.microsoft.com/office/spreadsheetml/2009/9/main" objectType="CheckBox" fmlaLink="$T$70" lockText="1" noThreeD="1"/>
</file>

<file path=xl/ctrlProps/ctrlProp564.xml><?xml version="1.0" encoding="utf-8"?>
<formControlPr xmlns="http://schemas.microsoft.com/office/spreadsheetml/2009/9/main" objectType="CheckBox" fmlaLink="$T$71" lockText="1" noThreeD="1"/>
</file>

<file path=xl/ctrlProps/ctrlProp565.xml><?xml version="1.0" encoding="utf-8"?>
<formControlPr xmlns="http://schemas.microsoft.com/office/spreadsheetml/2009/9/main" objectType="CheckBox" fmlaLink="$T$72" lockText="1" noThreeD="1"/>
</file>

<file path=xl/ctrlProps/ctrlProp566.xml><?xml version="1.0" encoding="utf-8"?>
<formControlPr xmlns="http://schemas.microsoft.com/office/spreadsheetml/2009/9/main" objectType="CheckBox" fmlaLink="$T$73" lockText="1" noThreeD="1"/>
</file>

<file path=xl/ctrlProps/ctrlProp567.xml><?xml version="1.0" encoding="utf-8"?>
<formControlPr xmlns="http://schemas.microsoft.com/office/spreadsheetml/2009/9/main" objectType="CheckBox" fmlaLink="$T$74" lockText="1" noThreeD="1"/>
</file>

<file path=xl/ctrlProps/ctrlProp568.xml><?xml version="1.0" encoding="utf-8"?>
<formControlPr xmlns="http://schemas.microsoft.com/office/spreadsheetml/2009/9/main" objectType="CheckBox" fmlaLink="$T$89" lockText="1" noThreeD="1"/>
</file>

<file path=xl/ctrlProps/ctrlProp569.xml><?xml version="1.0" encoding="utf-8"?>
<formControlPr xmlns="http://schemas.microsoft.com/office/spreadsheetml/2009/9/main" objectType="CheckBox" fmlaLink="$T$90" lockText="1" noThreeD="1"/>
</file>

<file path=xl/ctrlProps/ctrlProp570.xml><?xml version="1.0" encoding="utf-8"?>
<formControlPr xmlns="http://schemas.microsoft.com/office/spreadsheetml/2009/9/main" objectType="CheckBox" fmlaLink="$T$91" lockText="1" noThreeD="1"/>
</file>

<file path=xl/ctrlProps/ctrlProp571.xml><?xml version="1.0" encoding="utf-8"?>
<formControlPr xmlns="http://schemas.microsoft.com/office/spreadsheetml/2009/9/main" objectType="CheckBox" fmlaLink="$T$92" lockText="1" noThreeD="1"/>
</file>

<file path=xl/ctrlProps/ctrlProp572.xml><?xml version="1.0" encoding="utf-8"?>
<formControlPr xmlns="http://schemas.microsoft.com/office/spreadsheetml/2009/9/main" objectType="CheckBox" fmlaLink="$T$93" lockText="1" noThreeD="1"/>
</file>

<file path=xl/ctrlProps/ctrlProp573.xml><?xml version="1.0" encoding="utf-8"?>
<formControlPr xmlns="http://schemas.microsoft.com/office/spreadsheetml/2009/9/main" objectType="CheckBox" fmlaLink="$T$94" lockText="1" noThreeD="1"/>
</file>

<file path=xl/ctrlProps/ctrlProp574.xml><?xml version="1.0" encoding="utf-8"?>
<formControlPr xmlns="http://schemas.microsoft.com/office/spreadsheetml/2009/9/main" objectType="CheckBox" fmlaLink="$T$95" lockText="1" noThreeD="1"/>
</file>

<file path=xl/ctrlProps/ctrlProp575.xml><?xml version="1.0" encoding="utf-8"?>
<formControlPr xmlns="http://schemas.microsoft.com/office/spreadsheetml/2009/9/main" objectType="CheckBox" fmlaLink="$T$107" lockText="1" noThreeD="1"/>
</file>

<file path=xl/ctrlProps/ctrlProp576.xml><?xml version="1.0" encoding="utf-8"?>
<formControlPr xmlns="http://schemas.microsoft.com/office/spreadsheetml/2009/9/main" objectType="CheckBox" fmlaLink="$T$119" lockText="1" noThreeD="1"/>
</file>

<file path=xl/ctrlProps/ctrlProp577.xml><?xml version="1.0" encoding="utf-8"?>
<formControlPr xmlns="http://schemas.microsoft.com/office/spreadsheetml/2009/9/main" objectType="CheckBox" fmlaLink="$T$120" lockText="1" noThreeD="1"/>
</file>

<file path=xl/ctrlProps/ctrlProp578.xml><?xml version="1.0" encoding="utf-8"?>
<formControlPr xmlns="http://schemas.microsoft.com/office/spreadsheetml/2009/9/main" objectType="CheckBox" fmlaLink="$T$121" lockText="1" noThreeD="1"/>
</file>

<file path=xl/ctrlProps/ctrlProp579.xml><?xml version="1.0" encoding="utf-8"?>
<formControlPr xmlns="http://schemas.microsoft.com/office/spreadsheetml/2009/9/main" objectType="CheckBox" fmlaLink="$T$172" lockText="1" noThreeD="1"/>
</file>

<file path=xl/ctrlProps/ctrlProp580.xml><?xml version="1.0" encoding="utf-8"?>
<formControlPr xmlns="http://schemas.microsoft.com/office/spreadsheetml/2009/9/main" objectType="CheckBox" fmlaLink="$T$173" lockText="1" noThreeD="1"/>
</file>

<file path=xl/ctrlProps/ctrlProp581.xml><?xml version="1.0" encoding="utf-8"?>
<formControlPr xmlns="http://schemas.microsoft.com/office/spreadsheetml/2009/9/main" objectType="CheckBox" fmlaLink="$T$174" lockText="1" noThreeD="1"/>
</file>

<file path=xl/ctrlProps/ctrlProp582.xml><?xml version="1.0" encoding="utf-8"?>
<formControlPr xmlns="http://schemas.microsoft.com/office/spreadsheetml/2009/9/main" objectType="CheckBox" fmlaLink="$T$175" lockText="1" noThreeD="1"/>
</file>

<file path=xl/ctrlProps/ctrlProp583.xml><?xml version="1.0" encoding="utf-8"?>
<formControlPr xmlns="http://schemas.microsoft.com/office/spreadsheetml/2009/9/main" objectType="CheckBox" fmlaLink="$T$176" lockText="1" noThreeD="1"/>
</file>

<file path=xl/ctrlProps/ctrlProp584.xml><?xml version="1.0" encoding="utf-8"?>
<formControlPr xmlns="http://schemas.microsoft.com/office/spreadsheetml/2009/9/main" objectType="CheckBox" fmlaLink="$T$177" lockText="1" noThreeD="1"/>
</file>

<file path=xl/ctrlProps/ctrlProp585.xml><?xml version="1.0" encoding="utf-8"?>
<formControlPr xmlns="http://schemas.microsoft.com/office/spreadsheetml/2009/9/main" objectType="CheckBox" fmlaLink="$T$178" lockText="1" noThreeD="1"/>
</file>

<file path=xl/ctrlProps/ctrlProp586.xml><?xml version="1.0" encoding="utf-8"?>
<formControlPr xmlns="http://schemas.microsoft.com/office/spreadsheetml/2009/9/main" objectType="CheckBox" fmlaLink="$T$179" lockText="1" noThreeD="1"/>
</file>

<file path=xl/ctrlProps/ctrlProp587.xml><?xml version="1.0" encoding="utf-8"?>
<formControlPr xmlns="http://schemas.microsoft.com/office/spreadsheetml/2009/9/main" objectType="CheckBox" fmlaLink="$T$180" lockText="1" noThreeD="1"/>
</file>

<file path=xl/ctrlProps/ctrlProp588.xml><?xml version="1.0" encoding="utf-8"?>
<formControlPr xmlns="http://schemas.microsoft.com/office/spreadsheetml/2009/9/main" objectType="CheckBox" fmlaLink="$T$181" lockText="1" noThreeD="1"/>
</file>

<file path=xl/ctrlProps/ctrlProp589.xml><?xml version="1.0" encoding="utf-8"?>
<formControlPr xmlns="http://schemas.microsoft.com/office/spreadsheetml/2009/9/main" objectType="CheckBox" fmlaLink="$T$185" lockText="1" noThreeD="1"/>
</file>

<file path=xl/ctrlProps/ctrlProp590.xml><?xml version="1.0" encoding="utf-8"?>
<formControlPr xmlns="http://schemas.microsoft.com/office/spreadsheetml/2009/9/main" objectType="CheckBox" checked="Checked" fmlaLink="$T$186" lockText="1" noThreeD="1"/>
</file>

<file path=xl/ctrlProps/ctrlProp591.xml><?xml version="1.0" encoding="utf-8"?>
<formControlPr xmlns="http://schemas.microsoft.com/office/spreadsheetml/2009/9/main" objectType="CheckBox" fmlaLink="$T$187" lockText="1" noThreeD="1"/>
</file>

<file path=xl/ctrlProps/ctrlProp592.xml><?xml version="1.0" encoding="utf-8"?>
<formControlPr xmlns="http://schemas.microsoft.com/office/spreadsheetml/2009/9/main" objectType="CheckBox" fmlaLink="$T$188" lockText="1" noThreeD="1"/>
</file>

<file path=xl/ctrlProps/ctrlProp593.xml><?xml version="1.0" encoding="utf-8"?>
<formControlPr xmlns="http://schemas.microsoft.com/office/spreadsheetml/2009/9/main" objectType="CheckBox" fmlaLink="$T$189" lockText="1" noThreeD="1"/>
</file>

<file path=xl/ctrlProps/ctrlProp594.xml><?xml version="1.0" encoding="utf-8"?>
<formControlPr xmlns="http://schemas.microsoft.com/office/spreadsheetml/2009/9/main" objectType="CheckBox" fmlaLink="$T$190" lockText="1" noThreeD="1"/>
</file>

<file path=xl/ctrlProps/ctrlProp595.xml><?xml version="1.0" encoding="utf-8"?>
<formControlPr xmlns="http://schemas.microsoft.com/office/spreadsheetml/2009/9/main" objectType="CheckBox" fmlaLink="$T$191" lockText="1" noThreeD="1"/>
</file>

<file path=xl/ctrlProps/ctrlProp596.xml><?xml version="1.0" encoding="utf-8"?>
<formControlPr xmlns="http://schemas.microsoft.com/office/spreadsheetml/2009/9/main" objectType="CheckBox" fmlaLink="$T$192" lockText="1" noThreeD="1"/>
</file>

<file path=xl/ctrlProps/ctrlProp597.xml><?xml version="1.0" encoding="utf-8"?>
<formControlPr xmlns="http://schemas.microsoft.com/office/spreadsheetml/2009/9/main" objectType="CheckBox" fmlaLink="$T$193" lockText="1" noThreeD="1"/>
</file>

<file path=xl/ctrlProps/ctrlProp598.xml><?xml version="1.0" encoding="utf-8"?>
<formControlPr xmlns="http://schemas.microsoft.com/office/spreadsheetml/2009/9/main" objectType="CheckBox" fmlaLink="$T$194" lockText="1" noThreeD="1"/>
</file>

<file path=xl/ctrlProps/ctrlProp599.xml><?xml version="1.0" encoding="utf-8"?>
<formControlPr xmlns="http://schemas.microsoft.com/office/spreadsheetml/2009/9/main" objectType="CheckBox" fmlaLink="$T$197" lockText="1" noThreeD="1"/>
</file>

<file path=xl/ctrlProps/ctrlProp600.xml><?xml version="1.0" encoding="utf-8"?>
<formControlPr xmlns="http://schemas.microsoft.com/office/spreadsheetml/2009/9/main" objectType="CheckBox" fmlaLink="$T$198" lockText="1" noThreeD="1"/>
</file>

<file path=xl/ctrlProps/ctrlProp601.xml><?xml version="1.0" encoding="utf-8"?>
<formControlPr xmlns="http://schemas.microsoft.com/office/spreadsheetml/2009/9/main" objectType="CheckBox" fmlaLink="$T$199" lockText="1" noThreeD="1"/>
</file>

<file path=xl/ctrlProps/ctrlProp602.xml><?xml version="1.0" encoding="utf-8"?>
<formControlPr xmlns="http://schemas.microsoft.com/office/spreadsheetml/2009/9/main" objectType="CheckBox" fmlaLink="$T$200" lockText="1" noThreeD="1"/>
</file>

<file path=xl/ctrlProps/ctrlProp603.xml><?xml version="1.0" encoding="utf-8"?>
<formControlPr xmlns="http://schemas.microsoft.com/office/spreadsheetml/2009/9/main" objectType="CheckBox" fmlaLink="$T$201" lockText="1" noThreeD="1"/>
</file>

<file path=xl/ctrlProps/ctrlProp604.xml><?xml version="1.0" encoding="utf-8"?>
<formControlPr xmlns="http://schemas.microsoft.com/office/spreadsheetml/2009/9/main" objectType="CheckBox" fmlaLink="$T$202" lockText="1" noThreeD="1"/>
</file>

<file path=xl/ctrlProps/ctrlProp605.xml><?xml version="1.0" encoding="utf-8"?>
<formControlPr xmlns="http://schemas.microsoft.com/office/spreadsheetml/2009/9/main" objectType="CheckBox" fmlaLink="$T$203" lockText="1" noThreeD="1"/>
</file>

<file path=xl/ctrlProps/ctrlProp606.xml><?xml version="1.0" encoding="utf-8"?>
<formControlPr xmlns="http://schemas.microsoft.com/office/spreadsheetml/2009/9/main" objectType="CheckBox" fmlaLink="$T$204" lockText="1" noThreeD="1"/>
</file>

<file path=xl/ctrlProps/ctrlProp607.xml><?xml version="1.0" encoding="utf-8"?>
<formControlPr xmlns="http://schemas.microsoft.com/office/spreadsheetml/2009/9/main" objectType="CheckBox" fmlaLink="$T$205" lockText="1" noThreeD="1"/>
</file>

<file path=xl/ctrlProps/ctrlProp608.xml><?xml version="1.0" encoding="utf-8"?>
<formControlPr xmlns="http://schemas.microsoft.com/office/spreadsheetml/2009/9/main" objectType="CheckBox" fmlaLink="$T$206" lockText="1" noThreeD="1"/>
</file>

<file path=xl/ctrlProps/ctrlProp609.xml><?xml version="1.0" encoding="utf-8"?>
<formControlPr xmlns="http://schemas.microsoft.com/office/spreadsheetml/2009/9/main" objectType="CheckBox" fmlaLink="$T$207" lockText="1" noThreeD="1"/>
</file>

<file path=xl/ctrlProps/ctrlProp610.xml><?xml version="1.0" encoding="utf-8"?>
<formControlPr xmlns="http://schemas.microsoft.com/office/spreadsheetml/2009/9/main" objectType="CheckBox" fmlaLink="$T$208" lockText="1" noThreeD="1"/>
</file>

<file path=xl/ctrlProps/ctrlProp611.xml><?xml version="1.0" encoding="utf-8"?>
<formControlPr xmlns="http://schemas.microsoft.com/office/spreadsheetml/2009/9/main" objectType="CheckBox" fmlaLink="$T$209" lockText="1" noThreeD="1"/>
</file>

<file path=xl/ctrlProps/ctrlProp612.xml><?xml version="1.0" encoding="utf-8"?>
<formControlPr xmlns="http://schemas.microsoft.com/office/spreadsheetml/2009/9/main" objectType="CheckBox" fmlaLink="$T$210" lockText="1" noThreeD="1"/>
</file>

<file path=xl/ctrlProps/ctrlProp613.xml><?xml version="1.0" encoding="utf-8"?>
<formControlPr xmlns="http://schemas.microsoft.com/office/spreadsheetml/2009/9/main" objectType="CheckBox" fmlaLink="$T$211" lockText="1" noThreeD="1"/>
</file>

<file path=xl/ctrlProps/ctrlProp614.xml><?xml version="1.0" encoding="utf-8"?>
<formControlPr xmlns="http://schemas.microsoft.com/office/spreadsheetml/2009/9/main" objectType="CheckBox" fmlaLink="$T$212" lockText="1" noThreeD="1"/>
</file>

<file path=xl/ctrlProps/ctrlProp615.xml><?xml version="1.0" encoding="utf-8"?>
<formControlPr xmlns="http://schemas.microsoft.com/office/spreadsheetml/2009/9/main" objectType="CheckBox" fmlaLink="$T$213" lockText="1" noThreeD="1"/>
</file>

<file path=xl/ctrlProps/ctrlProp616.xml><?xml version="1.0" encoding="utf-8"?>
<formControlPr xmlns="http://schemas.microsoft.com/office/spreadsheetml/2009/9/main" objectType="CheckBox" fmlaLink="$T$214" lockText="1" noThreeD="1"/>
</file>

<file path=xl/ctrlProps/ctrlProp617.xml><?xml version="1.0" encoding="utf-8"?>
<formControlPr xmlns="http://schemas.microsoft.com/office/spreadsheetml/2009/9/main" objectType="CheckBox" fmlaLink="$T$215" lockText="1" noThreeD="1"/>
</file>

<file path=xl/ctrlProps/ctrlProp618.xml><?xml version="1.0" encoding="utf-8"?>
<formControlPr xmlns="http://schemas.microsoft.com/office/spreadsheetml/2009/9/main" objectType="CheckBox" fmlaLink="$T$216" lockText="1" noThreeD="1"/>
</file>

<file path=xl/ctrlProps/ctrlProp619.xml><?xml version="1.0" encoding="utf-8"?>
<formControlPr xmlns="http://schemas.microsoft.com/office/spreadsheetml/2009/9/main" objectType="CheckBox" fmlaLink="$T$218" lockText="1" noThreeD="1"/>
</file>

<file path=xl/ctrlProps/ctrlProp620.xml><?xml version="1.0" encoding="utf-8"?>
<formControlPr xmlns="http://schemas.microsoft.com/office/spreadsheetml/2009/9/main" objectType="CheckBox" fmlaLink="$T$217" lockText="1" noThreeD="1"/>
</file>

<file path=xl/ctrlProps/ctrlProp621.xml><?xml version="1.0" encoding="utf-8"?>
<formControlPr xmlns="http://schemas.microsoft.com/office/spreadsheetml/2009/9/main" objectType="CheckBox" fmlaLink="$T$219" lockText="1" noThreeD="1"/>
</file>

<file path=xl/ctrlProps/ctrlProp622.xml><?xml version="1.0" encoding="utf-8"?>
<formControlPr xmlns="http://schemas.microsoft.com/office/spreadsheetml/2009/9/main" objectType="CheckBox" fmlaLink="$T$220" lockText="1" noThreeD="1"/>
</file>

<file path=xl/ctrlProps/ctrlProp623.xml><?xml version="1.0" encoding="utf-8"?>
<formControlPr xmlns="http://schemas.microsoft.com/office/spreadsheetml/2009/9/main" objectType="CheckBox" fmlaLink="$T$221" lockText="1" noThreeD="1"/>
</file>

<file path=xl/ctrlProps/ctrlProp624.xml><?xml version="1.0" encoding="utf-8"?>
<formControlPr xmlns="http://schemas.microsoft.com/office/spreadsheetml/2009/9/main" objectType="CheckBox" fmlaLink="$T$222" lockText="1" noThreeD="1"/>
</file>

<file path=xl/ctrlProps/ctrlProp625.xml><?xml version="1.0" encoding="utf-8"?>
<formControlPr xmlns="http://schemas.microsoft.com/office/spreadsheetml/2009/9/main" objectType="CheckBox" fmlaLink="$T$223" lockText="1" noThreeD="1"/>
</file>

<file path=xl/ctrlProps/ctrlProp626.xml><?xml version="1.0" encoding="utf-8"?>
<formControlPr xmlns="http://schemas.microsoft.com/office/spreadsheetml/2009/9/main" objectType="CheckBox" fmlaLink="$T$224" lockText="1" noThreeD="1"/>
</file>

<file path=xl/ctrlProps/ctrlProp627.xml><?xml version="1.0" encoding="utf-8"?>
<formControlPr xmlns="http://schemas.microsoft.com/office/spreadsheetml/2009/9/main" objectType="CheckBox" fmlaLink="$T$225" lockText="1" noThreeD="1"/>
</file>

<file path=xl/ctrlProps/ctrlProp628.xml><?xml version="1.0" encoding="utf-8"?>
<formControlPr xmlns="http://schemas.microsoft.com/office/spreadsheetml/2009/9/main" objectType="CheckBox" fmlaLink="$T$226" lockText="1" noThreeD="1"/>
</file>

<file path=xl/ctrlProps/ctrlProp629.xml><?xml version="1.0" encoding="utf-8"?>
<formControlPr xmlns="http://schemas.microsoft.com/office/spreadsheetml/2009/9/main" objectType="CheckBox" checked="Checked" fmlaLink="$T$98" lockText="1" noThreeD="1"/>
</file>

<file path=xl/ctrlProps/ctrlProp630.xml><?xml version="1.0" encoding="utf-8"?>
<formControlPr xmlns="http://schemas.microsoft.com/office/spreadsheetml/2009/9/main" objectType="CheckBox" fmlaLink="$T$99" lockText="1" noThreeD="1"/>
</file>

<file path=xl/ctrlProps/ctrlProp631.xml><?xml version="1.0" encoding="utf-8"?>
<formControlPr xmlns="http://schemas.microsoft.com/office/spreadsheetml/2009/9/main" objectType="CheckBox" fmlaLink="$T$100" lockText="1" noThreeD="1"/>
</file>

<file path=xl/ctrlProps/ctrlProp632.xml><?xml version="1.0" encoding="utf-8"?>
<formControlPr xmlns="http://schemas.microsoft.com/office/spreadsheetml/2009/9/main" objectType="CheckBox" fmlaLink="$T$101" lockText="1" noThreeD="1"/>
</file>

<file path=xl/ctrlProps/ctrlProp633.xml><?xml version="1.0" encoding="utf-8"?>
<formControlPr xmlns="http://schemas.microsoft.com/office/spreadsheetml/2009/9/main" objectType="CheckBox" fmlaLink="$T$102" lockText="1" noThreeD="1"/>
</file>

<file path=xl/ctrlProps/ctrlProp634.xml><?xml version="1.0" encoding="utf-8"?>
<formControlPr xmlns="http://schemas.microsoft.com/office/spreadsheetml/2009/9/main" objectType="CheckBox" fmlaLink="$T$103" lockText="1" noThreeD="1"/>
</file>

<file path=xl/ctrlProps/ctrlProp635.xml><?xml version="1.0" encoding="utf-8"?>
<formControlPr xmlns="http://schemas.microsoft.com/office/spreadsheetml/2009/9/main" objectType="CheckBox" fmlaLink="$T$104" lockText="1" noThreeD="1"/>
</file>

<file path=xl/ctrlProps/ctrlProp636.xml><?xml version="1.0" encoding="utf-8"?>
<formControlPr xmlns="http://schemas.microsoft.com/office/spreadsheetml/2009/9/main" objectType="CheckBox" fmlaLink="$T$105" lockText="1" noThreeD="1"/>
</file>

<file path=xl/ctrlProps/ctrlProp637.xml><?xml version="1.0" encoding="utf-8"?>
<formControlPr xmlns="http://schemas.microsoft.com/office/spreadsheetml/2009/9/main" objectType="CheckBox" fmlaLink="$T$106" lockText="1" noThreeD="1"/>
</file>

<file path=xl/ctrlProps/ctrlProp638.xml><?xml version="1.0" encoding="utf-8"?>
<formControlPr xmlns="http://schemas.microsoft.com/office/spreadsheetml/2009/9/main" objectType="CheckBox" fmlaLink="$T$113" lockText="1" noThreeD="1"/>
</file>

<file path=xl/ctrlProps/ctrlProp639.xml><?xml version="1.0" encoding="utf-8"?>
<formControlPr xmlns="http://schemas.microsoft.com/office/spreadsheetml/2009/9/main" objectType="CheckBox" fmlaLink="$T$114" lockText="1" noThreeD="1"/>
</file>

<file path=xl/ctrlProps/ctrlProp640.xml><?xml version="1.0" encoding="utf-8"?>
<formControlPr xmlns="http://schemas.microsoft.com/office/spreadsheetml/2009/9/main" objectType="CheckBox" fmlaLink="$T$115" lockText="1" noThreeD="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CheckBox" fmlaLink="$T$158" lockText="1" noThreeD="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CheckBox" fmlaLink="$AO$4" lockText="1" noThreeD="1"/>
</file>

<file path=xl/ctrlProps/ctrlProp652.xml><?xml version="1.0" encoding="utf-8"?>
<formControlPr xmlns="http://schemas.microsoft.com/office/spreadsheetml/2009/9/main" objectType="CheckBox" fmlaLink="$AO$5" lockText="1" noThreeD="1"/>
</file>

<file path=xl/ctrlProps/ctrlProp653.xml><?xml version="1.0" encoding="utf-8"?>
<formControlPr xmlns="http://schemas.microsoft.com/office/spreadsheetml/2009/9/main" objectType="CheckBox" fmlaLink="$AO$6" lockText="1" noThreeD="1"/>
</file>

<file path=xl/ctrlProps/ctrlProp654.xml><?xml version="1.0" encoding="utf-8"?>
<formControlPr xmlns="http://schemas.microsoft.com/office/spreadsheetml/2009/9/main" objectType="CheckBox" fmlaLink="$AO$7" lockText="1" noThreeD="1"/>
</file>

<file path=xl/ctrlProps/ctrlProp655.xml><?xml version="1.0" encoding="utf-8"?>
<formControlPr xmlns="http://schemas.microsoft.com/office/spreadsheetml/2009/9/main" objectType="CheckBox" fmlaLink="$AO$8" lockText="1" noThreeD="1"/>
</file>

<file path=xl/ctrlProps/ctrlProp656.xml><?xml version="1.0" encoding="utf-8"?>
<formControlPr xmlns="http://schemas.microsoft.com/office/spreadsheetml/2009/9/main" objectType="CheckBox" fmlaLink="$AO$9" lockText="1" noThreeD="1"/>
</file>

<file path=xl/ctrlProps/ctrlProp657.xml><?xml version="1.0" encoding="utf-8"?>
<formControlPr xmlns="http://schemas.microsoft.com/office/spreadsheetml/2009/9/main" objectType="CheckBox" fmlaLink="$AO$10" lockText="1" noThreeD="1"/>
</file>

<file path=xl/ctrlProps/ctrlProp658.xml><?xml version="1.0" encoding="utf-8"?>
<formControlPr xmlns="http://schemas.microsoft.com/office/spreadsheetml/2009/9/main" objectType="CheckBox" fmlaLink="$AO$11" lockText="1" noThreeD="1"/>
</file>

<file path=xl/ctrlProps/ctrlProp659.xml><?xml version="1.0" encoding="utf-8"?>
<formControlPr xmlns="http://schemas.microsoft.com/office/spreadsheetml/2009/9/main" objectType="CheckBox" fmlaLink="$AO$12" lockText="1" noThreeD="1"/>
</file>

<file path=xl/ctrlProps/ctrlProp660.xml><?xml version="1.0" encoding="utf-8"?>
<formControlPr xmlns="http://schemas.microsoft.com/office/spreadsheetml/2009/9/main" objectType="CheckBox" fmlaLink="$AO$13" lockText="1" noThreeD="1"/>
</file>

<file path=xl/ctrlProps/ctrlProp661.xml><?xml version="1.0" encoding="utf-8"?>
<formControlPr xmlns="http://schemas.microsoft.com/office/spreadsheetml/2009/9/main" objectType="CheckBox" fmlaLink="$AO$17" lockText="1" noThreeD="1"/>
</file>

<file path=xl/ctrlProps/ctrlProp662.xml><?xml version="1.0" encoding="utf-8"?>
<formControlPr xmlns="http://schemas.microsoft.com/office/spreadsheetml/2009/9/main" objectType="CheckBox" fmlaLink="$AO$18" lockText="1" noThreeD="1"/>
</file>

<file path=xl/ctrlProps/ctrlProp663.xml><?xml version="1.0" encoding="utf-8"?>
<formControlPr xmlns="http://schemas.microsoft.com/office/spreadsheetml/2009/9/main" objectType="CheckBox" fmlaLink="$AO$19" lockText="1" noThreeD="1"/>
</file>

<file path=xl/ctrlProps/ctrlProp664.xml><?xml version="1.0" encoding="utf-8"?>
<formControlPr xmlns="http://schemas.microsoft.com/office/spreadsheetml/2009/9/main" objectType="CheckBox" fmlaLink="$AO$20" lockText="1" noThreeD="1"/>
</file>

<file path=xl/ctrlProps/ctrlProp665.xml><?xml version="1.0" encoding="utf-8"?>
<formControlPr xmlns="http://schemas.microsoft.com/office/spreadsheetml/2009/9/main" objectType="CheckBox" fmlaLink="$AO$21" lockText="1" noThreeD="1"/>
</file>

<file path=xl/ctrlProps/ctrlProp666.xml><?xml version="1.0" encoding="utf-8"?>
<formControlPr xmlns="http://schemas.microsoft.com/office/spreadsheetml/2009/9/main" objectType="CheckBox" fmlaLink="$AO$22" lockText="1" noThreeD="1"/>
</file>

<file path=xl/ctrlProps/ctrlProp667.xml><?xml version="1.0" encoding="utf-8"?>
<formControlPr xmlns="http://schemas.microsoft.com/office/spreadsheetml/2009/9/main" objectType="CheckBox" fmlaLink="$AO$23" lockText="1" noThreeD="1"/>
</file>

<file path=xl/ctrlProps/ctrlProp668.xml><?xml version="1.0" encoding="utf-8"?>
<formControlPr xmlns="http://schemas.microsoft.com/office/spreadsheetml/2009/9/main" objectType="CheckBox" fmlaLink="$AO$24" lockText="1" noThreeD="1"/>
</file>

<file path=xl/ctrlProps/ctrlProp669.xml><?xml version="1.0" encoding="utf-8"?>
<formControlPr xmlns="http://schemas.microsoft.com/office/spreadsheetml/2009/9/main" objectType="CheckBox" fmlaLink="$AO$25" lockText="1" noThreeD="1"/>
</file>

<file path=xl/ctrlProps/ctrlProp670.xml><?xml version="1.0" encoding="utf-8"?>
<formControlPr xmlns="http://schemas.microsoft.com/office/spreadsheetml/2009/9/main" objectType="CheckBox" fmlaLink="$AO$26" lockText="1" noThreeD="1"/>
</file>

<file path=xl/ctrlProps/ctrlProp671.xml><?xml version="1.0" encoding="utf-8"?>
<formControlPr xmlns="http://schemas.microsoft.com/office/spreadsheetml/2009/9/main" objectType="CheckBox" fmlaLink="$AO$172" lockText="1" noThreeD="1"/>
</file>

<file path=xl/ctrlProps/ctrlProp672.xml><?xml version="1.0" encoding="utf-8"?>
<formControlPr xmlns="http://schemas.microsoft.com/office/spreadsheetml/2009/9/main" objectType="CheckBox" fmlaLink="$AO$173" lockText="1" noThreeD="1"/>
</file>

<file path=xl/ctrlProps/ctrlProp673.xml><?xml version="1.0" encoding="utf-8"?>
<formControlPr xmlns="http://schemas.microsoft.com/office/spreadsheetml/2009/9/main" objectType="CheckBox" fmlaLink="$AO$174" lockText="1" noThreeD="1"/>
</file>

<file path=xl/ctrlProps/ctrlProp674.xml><?xml version="1.0" encoding="utf-8"?>
<formControlPr xmlns="http://schemas.microsoft.com/office/spreadsheetml/2009/9/main" objectType="CheckBox" fmlaLink="$AO$175" lockText="1" noThreeD="1"/>
</file>

<file path=xl/ctrlProps/ctrlProp675.xml><?xml version="1.0" encoding="utf-8"?>
<formControlPr xmlns="http://schemas.microsoft.com/office/spreadsheetml/2009/9/main" objectType="CheckBox" fmlaLink="$AO$176" lockText="1" noThreeD="1"/>
</file>

<file path=xl/ctrlProps/ctrlProp676.xml><?xml version="1.0" encoding="utf-8"?>
<formControlPr xmlns="http://schemas.microsoft.com/office/spreadsheetml/2009/9/main" objectType="CheckBox" fmlaLink="$AO$177" lockText="1" noThreeD="1"/>
</file>

<file path=xl/ctrlProps/ctrlProp677.xml><?xml version="1.0" encoding="utf-8"?>
<formControlPr xmlns="http://schemas.microsoft.com/office/spreadsheetml/2009/9/main" objectType="CheckBox" fmlaLink="$AO$178" lockText="1" noThreeD="1"/>
</file>

<file path=xl/ctrlProps/ctrlProp678.xml><?xml version="1.0" encoding="utf-8"?>
<formControlPr xmlns="http://schemas.microsoft.com/office/spreadsheetml/2009/9/main" objectType="CheckBox" fmlaLink="$AO$179" lockText="1" noThreeD="1"/>
</file>

<file path=xl/ctrlProps/ctrlProp679.xml><?xml version="1.0" encoding="utf-8"?>
<formControlPr xmlns="http://schemas.microsoft.com/office/spreadsheetml/2009/9/main" objectType="CheckBox" fmlaLink="$AO$180" lockText="1" noThreeD="1"/>
</file>

<file path=xl/ctrlProps/ctrlProp680.xml><?xml version="1.0" encoding="utf-8"?>
<formControlPr xmlns="http://schemas.microsoft.com/office/spreadsheetml/2009/9/main" objectType="CheckBox" fmlaLink="$AO$181" lockText="1" noThreeD="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Radio" firstButton="1" fmlaLink="$AT$1" lockText="1" noThreeD="1"/>
</file>

<file path=xl/ctrlProps/ctrlProp688.xml><?xml version="1.0" encoding="utf-8"?>
<formControlPr xmlns="http://schemas.microsoft.com/office/spreadsheetml/2009/9/main" objectType="Radio" checked="Checked" lockText="1" noThreeD="1"/>
</file>

<file path=xl/ctrlProps/ctrlProp689.xml><?xml version="1.0" encoding="utf-8"?>
<formControlPr xmlns="http://schemas.microsoft.com/office/spreadsheetml/2009/9/main" objectType="CheckBox" fmlaLink="$T$1" lockText="1" noThreeD="1"/>
</file>

<file path=xl/ctrlProps/ctrlProp690.xml><?xml version="1.0" encoding="utf-8"?>
<formControlPr xmlns="http://schemas.microsoft.com/office/spreadsheetml/2009/9/main" objectType="CheckBox" checked="Checked" fmlaLink="$T$35" lockText="1" noThreeD="1"/>
</file>

<file path=xl/ctrlProps/ctrlProp691.xml><?xml version="1.0" encoding="utf-8"?>
<formControlPr xmlns="http://schemas.microsoft.com/office/spreadsheetml/2009/9/main" objectType="CheckBox" checked="Checked" fmlaLink="$T$36" lockText="1" noThreeD="1"/>
</file>

<file path=xl/ctrlProps/ctrlProp692.xml><?xml version="1.0" encoding="utf-8"?>
<formControlPr xmlns="http://schemas.microsoft.com/office/spreadsheetml/2009/9/main" objectType="CheckBox" checked="Checked" fmlaLink="$T$37" lockText="1" noThreeD="1"/>
</file>

<file path=xl/ctrlProps/ctrlProp693.xml><?xml version="1.0" encoding="utf-8"?>
<formControlPr xmlns="http://schemas.microsoft.com/office/spreadsheetml/2009/9/main" objectType="CheckBox" checked="Checked" fmlaLink="$T$38" lockText="1" noThreeD="1"/>
</file>

<file path=xl/ctrlProps/ctrlProp694.xml><?xml version="1.0" encoding="utf-8"?>
<formControlPr xmlns="http://schemas.microsoft.com/office/spreadsheetml/2009/9/main" objectType="CheckBox" fmlaLink="$T$42" lockText="1" noThreeD="1"/>
</file>

<file path=xl/ctrlProps/ctrlProp695.xml><?xml version="1.0" encoding="utf-8"?>
<formControlPr xmlns="http://schemas.microsoft.com/office/spreadsheetml/2009/9/main" objectType="CheckBox" fmlaLink="$T$43" lockText="1" noThreeD="1"/>
</file>

<file path=xl/ctrlProps/ctrlProp696.xml><?xml version="1.0" encoding="utf-8"?>
<formControlPr xmlns="http://schemas.microsoft.com/office/spreadsheetml/2009/9/main" objectType="CheckBox" fmlaLink="$T$44" lockText="1" noThreeD="1"/>
</file>

<file path=xl/ctrlProps/ctrlProp697.xml><?xml version="1.0" encoding="utf-8"?>
<formControlPr xmlns="http://schemas.microsoft.com/office/spreadsheetml/2009/9/main" objectType="CheckBox" fmlaLink="$T$17" lockText="1" noThreeD="1"/>
</file>

<file path=xl/ctrlProps/ctrlProp698.xml><?xml version="1.0" encoding="utf-8"?>
<formControlPr xmlns="http://schemas.microsoft.com/office/spreadsheetml/2009/9/main" objectType="CheckBox" fmlaLink="$T$23" lockText="1" noThreeD="1"/>
</file>

<file path=xl/ctrlProps/ctrlProp699.xml><?xml version="1.0" encoding="utf-8"?>
<formControlPr xmlns="http://schemas.microsoft.com/office/spreadsheetml/2009/9/main" objectType="CheckBox" fmlaLink="$T$24" lockText="1" noThreeD="1"/>
</file>

<file path=xl/ctrlProps/ctrlProp700.xml><?xml version="1.0" encoding="utf-8"?>
<formControlPr xmlns="http://schemas.microsoft.com/office/spreadsheetml/2009/9/main" objectType="CheckBox" fmlaLink="$T$25" lockText="1" noThreeD="1"/>
</file>

<file path=xl/ctrlProps/ctrlProp701.xml><?xml version="1.0" encoding="utf-8"?>
<formControlPr xmlns="http://schemas.microsoft.com/office/spreadsheetml/2009/9/main" objectType="CheckBox" fmlaLink="$T$26" lockText="1" noThreeD="1"/>
</file>

<file path=xl/ctrlProps/ctrlProp702.xml><?xml version="1.0" encoding="utf-8"?>
<formControlPr xmlns="http://schemas.microsoft.com/office/spreadsheetml/2009/9/main" objectType="CheckBox" fmlaLink="$T$47" lockText="1" noThreeD="1"/>
</file>

<file path=xl/ctrlProps/ctrlProp703.xml><?xml version="1.0" encoding="utf-8"?>
<formControlPr xmlns="http://schemas.microsoft.com/office/spreadsheetml/2009/9/main" objectType="CheckBox" fmlaLink="$T$48" lockText="1" noThreeD="1"/>
</file>

<file path=xl/ctrlProps/ctrlProp704.xml><?xml version="1.0" encoding="utf-8"?>
<formControlPr xmlns="http://schemas.microsoft.com/office/spreadsheetml/2009/9/main" objectType="CheckBox" fmlaLink="$T$49" lockText="1" noThreeD="1"/>
</file>

<file path=xl/ctrlProps/ctrlProp705.xml><?xml version="1.0" encoding="utf-8"?>
<formControlPr xmlns="http://schemas.microsoft.com/office/spreadsheetml/2009/9/main" objectType="CheckBox" fmlaLink="$T$50" lockText="1" noThreeD="1"/>
</file>

<file path=xl/ctrlProps/ctrlProp706.xml><?xml version="1.0" encoding="utf-8"?>
<formControlPr xmlns="http://schemas.microsoft.com/office/spreadsheetml/2009/9/main" objectType="CheckBox" fmlaLink="$T$51" lockText="1" noThreeD="1"/>
</file>

<file path=xl/ctrlProps/ctrlProp707.xml><?xml version="1.0" encoding="utf-8"?>
<formControlPr xmlns="http://schemas.microsoft.com/office/spreadsheetml/2009/9/main" objectType="CheckBox" fmlaLink="$T$52" lockText="1" noThreeD="1"/>
</file>

<file path=xl/ctrlProps/ctrlProp708.xml><?xml version="1.0" encoding="utf-8"?>
<formControlPr xmlns="http://schemas.microsoft.com/office/spreadsheetml/2009/9/main" objectType="CheckBox" fmlaLink="$T$53" lockText="1" noThreeD="1"/>
</file>

<file path=xl/ctrlProps/ctrlProp709.xml><?xml version="1.0" encoding="utf-8"?>
<formControlPr xmlns="http://schemas.microsoft.com/office/spreadsheetml/2009/9/main" objectType="CheckBox" fmlaLink="$T$54" lockText="1" noThreeD="1"/>
</file>

<file path=xl/ctrlProps/ctrlProp710.xml><?xml version="1.0" encoding="utf-8"?>
<formControlPr xmlns="http://schemas.microsoft.com/office/spreadsheetml/2009/9/main" objectType="CheckBox" fmlaLink="$T$55" lockText="1" noThreeD="1"/>
</file>

<file path=xl/ctrlProps/ctrlProp711.xml><?xml version="1.0" encoding="utf-8"?>
<formControlPr xmlns="http://schemas.microsoft.com/office/spreadsheetml/2009/9/main" objectType="CheckBox" fmlaLink="$T$56" lockText="1" noThreeD="1"/>
</file>

<file path=xl/ctrlProps/ctrlProp712.xml><?xml version="1.0" encoding="utf-8"?>
<formControlPr xmlns="http://schemas.microsoft.com/office/spreadsheetml/2009/9/main" objectType="CheckBox" fmlaLink="$T$57" lockText="1" noThreeD="1"/>
</file>

<file path=xl/ctrlProps/ctrlProp713.xml><?xml version="1.0" encoding="utf-8"?>
<formControlPr xmlns="http://schemas.microsoft.com/office/spreadsheetml/2009/9/main" objectType="CheckBox" fmlaLink="$T$59" lockText="1" noThreeD="1"/>
</file>

<file path=xl/ctrlProps/ctrlProp714.xml><?xml version="1.0" encoding="utf-8"?>
<formControlPr xmlns="http://schemas.microsoft.com/office/spreadsheetml/2009/9/main" objectType="CheckBox" fmlaLink="$T$58" lockText="1" noThreeD="1"/>
</file>

<file path=xl/ctrlProps/ctrlProp715.xml><?xml version="1.0" encoding="utf-8"?>
<formControlPr xmlns="http://schemas.microsoft.com/office/spreadsheetml/2009/9/main" objectType="CheckBox" fmlaLink="$T$60" lockText="1" noThreeD="1"/>
</file>

<file path=xl/ctrlProps/ctrlProp716.xml><?xml version="1.0" encoding="utf-8"?>
<formControlPr xmlns="http://schemas.microsoft.com/office/spreadsheetml/2009/9/main" objectType="CheckBox" fmlaLink="$T$61" lockText="1" noThreeD="1"/>
</file>

<file path=xl/ctrlProps/ctrlProp717.xml><?xml version="1.0" encoding="utf-8"?>
<formControlPr xmlns="http://schemas.microsoft.com/office/spreadsheetml/2009/9/main" objectType="CheckBox" fmlaLink="$T$62" lockText="1" noThreeD="1"/>
</file>

<file path=xl/ctrlProps/ctrlProp718.xml><?xml version="1.0" encoding="utf-8"?>
<formControlPr xmlns="http://schemas.microsoft.com/office/spreadsheetml/2009/9/main" objectType="CheckBox" fmlaLink="$T$63" lockText="1" noThreeD="1"/>
</file>

<file path=xl/ctrlProps/ctrlProp719.xml><?xml version="1.0" encoding="utf-8"?>
<formControlPr xmlns="http://schemas.microsoft.com/office/spreadsheetml/2009/9/main" objectType="CheckBox" checked="Checked" fmlaLink="$T$64" lockText="1" noThreeD="1"/>
</file>

<file path=xl/ctrlProps/ctrlProp720.xml><?xml version="1.0" encoding="utf-8"?>
<formControlPr xmlns="http://schemas.microsoft.com/office/spreadsheetml/2009/9/main" objectType="CheckBox" fmlaLink="$T$65" lockText="1" noThreeD="1"/>
</file>

<file path=xl/ctrlProps/ctrlProp721.xml><?xml version="1.0" encoding="utf-8"?>
<formControlPr xmlns="http://schemas.microsoft.com/office/spreadsheetml/2009/9/main" objectType="CheckBox" fmlaLink="$T$66" lockText="1" noThreeD="1"/>
</file>

<file path=xl/ctrlProps/ctrlProp722.xml><?xml version="1.0" encoding="utf-8"?>
<formControlPr xmlns="http://schemas.microsoft.com/office/spreadsheetml/2009/9/main" objectType="CheckBox" fmlaLink="$T$67" lockText="1" noThreeD="1"/>
</file>

<file path=xl/ctrlProps/ctrlProp723.xml><?xml version="1.0" encoding="utf-8"?>
<formControlPr xmlns="http://schemas.microsoft.com/office/spreadsheetml/2009/9/main" objectType="CheckBox" fmlaLink="$T$68" lockText="1" noThreeD="1"/>
</file>

<file path=xl/ctrlProps/ctrlProp724.xml><?xml version="1.0" encoding="utf-8"?>
<formControlPr xmlns="http://schemas.microsoft.com/office/spreadsheetml/2009/9/main" objectType="CheckBox" fmlaLink="$T$69" lockText="1" noThreeD="1"/>
</file>

<file path=xl/ctrlProps/ctrlProp725.xml><?xml version="1.0" encoding="utf-8"?>
<formControlPr xmlns="http://schemas.microsoft.com/office/spreadsheetml/2009/9/main" objectType="CheckBox" fmlaLink="$T$75" lockText="1" noThreeD="1"/>
</file>

<file path=xl/ctrlProps/ctrlProp726.xml><?xml version="1.0" encoding="utf-8"?>
<formControlPr xmlns="http://schemas.microsoft.com/office/spreadsheetml/2009/9/main" objectType="CheckBox" fmlaLink="$T$76" lockText="1" noThreeD="1"/>
</file>

<file path=xl/ctrlProps/ctrlProp727.xml><?xml version="1.0" encoding="utf-8"?>
<formControlPr xmlns="http://schemas.microsoft.com/office/spreadsheetml/2009/9/main" objectType="CheckBox" fmlaLink="$T$77" lockText="1" noThreeD="1"/>
</file>

<file path=xl/ctrlProps/ctrlProp728.xml><?xml version="1.0" encoding="utf-8"?>
<formControlPr xmlns="http://schemas.microsoft.com/office/spreadsheetml/2009/9/main" objectType="CheckBox" fmlaLink="$T$78" lockText="1" noThreeD="1"/>
</file>

<file path=xl/ctrlProps/ctrlProp729.xml><?xml version="1.0" encoding="utf-8"?>
<formControlPr xmlns="http://schemas.microsoft.com/office/spreadsheetml/2009/9/main" objectType="CheckBox" fmlaLink="$T$79" lockText="1" noThreeD="1"/>
</file>

<file path=xl/ctrlProps/ctrlProp730.xml><?xml version="1.0" encoding="utf-8"?>
<formControlPr xmlns="http://schemas.microsoft.com/office/spreadsheetml/2009/9/main" objectType="CheckBox" fmlaLink="$T$80" lockText="1" noThreeD="1"/>
</file>

<file path=xl/ctrlProps/ctrlProp731.xml><?xml version="1.0" encoding="utf-8"?>
<formControlPr xmlns="http://schemas.microsoft.com/office/spreadsheetml/2009/9/main" objectType="CheckBox" checked="Checked" fmlaLink="$T$86" lockText="1" noThreeD="1"/>
</file>

<file path=xl/ctrlProps/ctrlProp732.xml><?xml version="1.0" encoding="utf-8"?>
<formControlPr xmlns="http://schemas.microsoft.com/office/spreadsheetml/2009/9/main" objectType="CheckBox" checked="Checked" fmlaLink="$T$88" lockText="1" noThreeD="1"/>
</file>

<file path=xl/ctrlProps/ctrlProp733.xml><?xml version="1.0" encoding="utf-8"?>
<formControlPr xmlns="http://schemas.microsoft.com/office/spreadsheetml/2009/9/main" objectType="CheckBox" checked="Checked" fmlaLink="$T$87" lockText="1" noThreeD="1"/>
</file>

<file path=xl/ctrlProps/ctrlProp734.xml><?xml version="1.0" encoding="utf-8"?>
<formControlPr xmlns="http://schemas.microsoft.com/office/spreadsheetml/2009/9/main" objectType="CheckBox" fmlaLink="$T$5" lockText="1" noThreeD="1"/>
</file>

<file path=xl/ctrlProps/ctrlProp735.xml><?xml version="1.0" encoding="utf-8"?>
<formControlPr xmlns="http://schemas.microsoft.com/office/spreadsheetml/2009/9/main" objectType="CheckBox" fmlaLink="$T$6" lockText="1" noThreeD="1"/>
</file>

<file path=xl/ctrlProps/ctrlProp736.xml><?xml version="1.0" encoding="utf-8"?>
<formControlPr xmlns="http://schemas.microsoft.com/office/spreadsheetml/2009/9/main" objectType="CheckBox" fmlaLink="$T$8" lockText="1" noThreeD="1"/>
</file>

<file path=xl/ctrlProps/ctrlProp737.xml><?xml version="1.0" encoding="utf-8"?>
<formControlPr xmlns="http://schemas.microsoft.com/office/spreadsheetml/2009/9/main" objectType="CheckBox" fmlaLink="$T$4" lockText="1" noThreeD="1"/>
</file>

<file path=xl/ctrlProps/ctrlProp738.xml><?xml version="1.0" encoding="utf-8"?>
<formControlPr xmlns="http://schemas.microsoft.com/office/spreadsheetml/2009/9/main" objectType="CheckBox" fmlaLink="$T$7" lockText="1" noThreeD="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CheckBox" fmlaLink="$T$111" lockText="1" noThreeD="1"/>
</file>

<file path=xl/ctrlProps/ctrlProp741.xml><?xml version="1.0" encoding="utf-8"?>
<formControlPr xmlns="http://schemas.microsoft.com/office/spreadsheetml/2009/9/main" objectType="CheckBox" fmlaLink="$T$112" lockText="1" noThreeD="1"/>
</file>

<file path=xl/ctrlProps/ctrlProp742.xml><?xml version="1.0" encoding="utf-8"?>
<formControlPr xmlns="http://schemas.microsoft.com/office/spreadsheetml/2009/9/main" objectType="CheckBox" fmlaLink="$T$118" lockText="1" noThreeD="1"/>
</file>

<file path=xl/ctrlProps/ctrlProp743.xml><?xml version="1.0" encoding="utf-8"?>
<formControlPr xmlns="http://schemas.microsoft.com/office/spreadsheetml/2009/9/main" objectType="CheckBox" fmlaLink="$T$122" lockText="1" noThreeD="1"/>
</file>

<file path=xl/ctrlProps/ctrlProp744.xml><?xml version="1.0" encoding="utf-8"?>
<formControlPr xmlns="http://schemas.microsoft.com/office/spreadsheetml/2009/9/main" objectType="CheckBox" fmlaLink="$T$10" lockText="1" noThreeD="1"/>
</file>

<file path=xl/ctrlProps/ctrlProp745.xml><?xml version="1.0" encoding="utf-8"?>
<formControlPr xmlns="http://schemas.microsoft.com/office/spreadsheetml/2009/9/main" objectType="CheckBox" fmlaLink="$T$9" lockText="1" noThreeD="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Radio" firstButton="1" fmlaLink="$AT$1" lockText="1" noThreeD="1"/>
</file>

<file path=xl/ctrlProps/ctrlProp748.xml><?xml version="1.0" encoding="utf-8"?>
<formControlPr xmlns="http://schemas.microsoft.com/office/spreadsheetml/2009/9/main" objectType="Radio" checked="Checked" lockText="1" noThreeD="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CheckBox" fmlaLink="$U$1" lockText="1" noThreeD="1"/>
</file>

<file path=xl/ctrlProps/ctrlProp758.xml><?xml version="1.0" encoding="utf-8"?>
<formControlPr xmlns="http://schemas.microsoft.com/office/spreadsheetml/2009/9/main" objectType="CheckBox" fmlaLink="$T$11" lockText="1" noThreeD="1"/>
</file>

<file path=xl/ctrlProps/ctrlProp759.xml><?xml version="1.0" encoding="utf-8"?>
<formControlPr xmlns="http://schemas.microsoft.com/office/spreadsheetml/2009/9/main" objectType="CheckBox" fmlaLink="$T$12" lockText="1" noThreeD="1"/>
</file>

<file path=xl/ctrlProps/ctrlProp760.xml><?xml version="1.0" encoding="utf-8"?>
<formControlPr xmlns="http://schemas.microsoft.com/office/spreadsheetml/2009/9/main" objectType="CheckBox" fmlaLink="$T$13" lockText="1" noThreeD="1"/>
</file>

<file path=xl/ctrlProps/ctrlProp761.xml><?xml version="1.0" encoding="utf-8"?>
<formControlPr xmlns="http://schemas.microsoft.com/office/spreadsheetml/2009/9/main" objectType="CheckBox" fmlaLink="$T$18" lockText="1" noThreeD="1"/>
</file>

<file path=xl/ctrlProps/ctrlProp762.xml><?xml version="1.0" encoding="utf-8"?>
<formControlPr xmlns="http://schemas.microsoft.com/office/spreadsheetml/2009/9/main" objectType="CheckBox" fmlaLink="$T$19" lockText="1" noThreeD="1"/>
</file>

<file path=xl/ctrlProps/ctrlProp763.xml><?xml version="1.0" encoding="utf-8"?>
<formControlPr xmlns="http://schemas.microsoft.com/office/spreadsheetml/2009/9/main" objectType="CheckBox" fmlaLink="$T$20" lockText="1" noThreeD="1"/>
</file>

<file path=xl/ctrlProps/ctrlProp764.xml><?xml version="1.0" encoding="utf-8"?>
<formControlPr xmlns="http://schemas.microsoft.com/office/spreadsheetml/2009/9/main" objectType="CheckBox" fmlaLink="$T$21" lockText="1" noThreeD="1"/>
</file>

<file path=xl/ctrlProps/ctrlProp765.xml><?xml version="1.0" encoding="utf-8"?>
<formControlPr xmlns="http://schemas.microsoft.com/office/spreadsheetml/2009/9/main" objectType="CheckBox" fmlaLink="$T$22" lockText="1" noThreeD="1"/>
</file>

<file path=xl/ctrlProps/ctrlProp766.xml><?xml version="1.0" encoding="utf-8"?>
<formControlPr xmlns="http://schemas.microsoft.com/office/spreadsheetml/2009/9/main" objectType="CheckBox" fmlaLink="$T$40" lockText="1" noThreeD="1"/>
</file>

<file path=xl/ctrlProps/ctrlProp767.xml><?xml version="1.0" encoding="utf-8"?>
<formControlPr xmlns="http://schemas.microsoft.com/office/spreadsheetml/2009/9/main" objectType="CheckBox" fmlaLink="$T$39" lockText="1" noThreeD="1"/>
</file>

<file path=xl/ctrlProps/ctrlProp768.xml><?xml version="1.0" encoding="utf-8"?>
<formControlPr xmlns="http://schemas.microsoft.com/office/spreadsheetml/2009/9/main" objectType="CheckBox" fmlaLink="$T$41" lockText="1" noThreeD="1"/>
</file>

<file path=xl/ctrlProps/ctrlProp769.xml><?xml version="1.0" encoding="utf-8"?>
<formControlPr xmlns="http://schemas.microsoft.com/office/spreadsheetml/2009/9/main" objectType="CheckBox" fmlaLink="$T$70" lockText="1" noThreeD="1"/>
</file>

<file path=xl/ctrlProps/ctrlProp770.xml><?xml version="1.0" encoding="utf-8"?>
<formControlPr xmlns="http://schemas.microsoft.com/office/spreadsheetml/2009/9/main" objectType="CheckBox" fmlaLink="$T$71" lockText="1" noThreeD="1"/>
</file>

<file path=xl/ctrlProps/ctrlProp771.xml><?xml version="1.0" encoding="utf-8"?>
<formControlPr xmlns="http://schemas.microsoft.com/office/spreadsheetml/2009/9/main" objectType="CheckBox" fmlaLink="$T$72" lockText="1" noThreeD="1"/>
</file>

<file path=xl/ctrlProps/ctrlProp772.xml><?xml version="1.0" encoding="utf-8"?>
<formControlPr xmlns="http://schemas.microsoft.com/office/spreadsheetml/2009/9/main" objectType="CheckBox" fmlaLink="$T$73" lockText="1" noThreeD="1"/>
</file>

<file path=xl/ctrlProps/ctrlProp773.xml><?xml version="1.0" encoding="utf-8"?>
<formControlPr xmlns="http://schemas.microsoft.com/office/spreadsheetml/2009/9/main" objectType="CheckBox" fmlaLink="$T$74" lockText="1" noThreeD="1"/>
</file>

<file path=xl/ctrlProps/ctrlProp774.xml><?xml version="1.0" encoding="utf-8"?>
<formControlPr xmlns="http://schemas.microsoft.com/office/spreadsheetml/2009/9/main" objectType="CheckBox" fmlaLink="$T$89" lockText="1" noThreeD="1"/>
</file>

<file path=xl/ctrlProps/ctrlProp775.xml><?xml version="1.0" encoding="utf-8"?>
<formControlPr xmlns="http://schemas.microsoft.com/office/spreadsheetml/2009/9/main" objectType="CheckBox" fmlaLink="$T$90" lockText="1" noThreeD="1"/>
</file>

<file path=xl/ctrlProps/ctrlProp776.xml><?xml version="1.0" encoding="utf-8"?>
<formControlPr xmlns="http://schemas.microsoft.com/office/spreadsheetml/2009/9/main" objectType="CheckBox" fmlaLink="$T$91" lockText="1" noThreeD="1"/>
</file>

<file path=xl/ctrlProps/ctrlProp777.xml><?xml version="1.0" encoding="utf-8"?>
<formControlPr xmlns="http://schemas.microsoft.com/office/spreadsheetml/2009/9/main" objectType="CheckBox" fmlaLink="$T$92" lockText="1" noThreeD="1"/>
</file>

<file path=xl/ctrlProps/ctrlProp778.xml><?xml version="1.0" encoding="utf-8"?>
<formControlPr xmlns="http://schemas.microsoft.com/office/spreadsheetml/2009/9/main" objectType="CheckBox" fmlaLink="$T$93" lockText="1" noThreeD="1"/>
</file>

<file path=xl/ctrlProps/ctrlProp779.xml><?xml version="1.0" encoding="utf-8"?>
<formControlPr xmlns="http://schemas.microsoft.com/office/spreadsheetml/2009/9/main" objectType="CheckBox" fmlaLink="$T$94" lockText="1" noThreeD="1"/>
</file>

<file path=xl/ctrlProps/ctrlProp780.xml><?xml version="1.0" encoding="utf-8"?>
<formControlPr xmlns="http://schemas.microsoft.com/office/spreadsheetml/2009/9/main" objectType="CheckBox" fmlaLink="$T$95" lockText="1" noThreeD="1"/>
</file>

<file path=xl/ctrlProps/ctrlProp781.xml><?xml version="1.0" encoding="utf-8"?>
<formControlPr xmlns="http://schemas.microsoft.com/office/spreadsheetml/2009/9/main" objectType="CheckBox" fmlaLink="$T$107" lockText="1" noThreeD="1"/>
</file>

<file path=xl/ctrlProps/ctrlProp782.xml><?xml version="1.0" encoding="utf-8"?>
<formControlPr xmlns="http://schemas.microsoft.com/office/spreadsheetml/2009/9/main" objectType="CheckBox" fmlaLink="$T$119" lockText="1" noThreeD="1"/>
</file>

<file path=xl/ctrlProps/ctrlProp783.xml><?xml version="1.0" encoding="utf-8"?>
<formControlPr xmlns="http://schemas.microsoft.com/office/spreadsheetml/2009/9/main" objectType="CheckBox" fmlaLink="$T$120" lockText="1" noThreeD="1"/>
</file>

<file path=xl/ctrlProps/ctrlProp784.xml><?xml version="1.0" encoding="utf-8"?>
<formControlPr xmlns="http://schemas.microsoft.com/office/spreadsheetml/2009/9/main" objectType="CheckBox" fmlaLink="$T$121" lockText="1" noThreeD="1"/>
</file>

<file path=xl/ctrlProps/ctrlProp785.xml><?xml version="1.0" encoding="utf-8"?>
<formControlPr xmlns="http://schemas.microsoft.com/office/spreadsheetml/2009/9/main" objectType="CheckBox" fmlaLink="$T$172" lockText="1" noThreeD="1"/>
</file>

<file path=xl/ctrlProps/ctrlProp786.xml><?xml version="1.0" encoding="utf-8"?>
<formControlPr xmlns="http://schemas.microsoft.com/office/spreadsheetml/2009/9/main" objectType="CheckBox" fmlaLink="$T$173" lockText="1" noThreeD="1"/>
</file>

<file path=xl/ctrlProps/ctrlProp787.xml><?xml version="1.0" encoding="utf-8"?>
<formControlPr xmlns="http://schemas.microsoft.com/office/spreadsheetml/2009/9/main" objectType="CheckBox" fmlaLink="$T$174" lockText="1" noThreeD="1"/>
</file>

<file path=xl/ctrlProps/ctrlProp788.xml><?xml version="1.0" encoding="utf-8"?>
<formControlPr xmlns="http://schemas.microsoft.com/office/spreadsheetml/2009/9/main" objectType="CheckBox" fmlaLink="$T$175" lockText="1" noThreeD="1"/>
</file>

<file path=xl/ctrlProps/ctrlProp789.xml><?xml version="1.0" encoding="utf-8"?>
<formControlPr xmlns="http://schemas.microsoft.com/office/spreadsheetml/2009/9/main" objectType="CheckBox" fmlaLink="$T$176" lockText="1" noThreeD="1"/>
</file>

<file path=xl/ctrlProps/ctrlProp790.xml><?xml version="1.0" encoding="utf-8"?>
<formControlPr xmlns="http://schemas.microsoft.com/office/spreadsheetml/2009/9/main" objectType="CheckBox" fmlaLink="$T$177" lockText="1" noThreeD="1"/>
</file>

<file path=xl/ctrlProps/ctrlProp791.xml><?xml version="1.0" encoding="utf-8"?>
<formControlPr xmlns="http://schemas.microsoft.com/office/spreadsheetml/2009/9/main" objectType="CheckBox" fmlaLink="$T$178" lockText="1" noThreeD="1"/>
</file>

<file path=xl/ctrlProps/ctrlProp792.xml><?xml version="1.0" encoding="utf-8"?>
<formControlPr xmlns="http://schemas.microsoft.com/office/spreadsheetml/2009/9/main" objectType="CheckBox" fmlaLink="$T$179" lockText="1" noThreeD="1"/>
</file>

<file path=xl/ctrlProps/ctrlProp793.xml><?xml version="1.0" encoding="utf-8"?>
<formControlPr xmlns="http://schemas.microsoft.com/office/spreadsheetml/2009/9/main" objectType="CheckBox" fmlaLink="$T$180" lockText="1" noThreeD="1"/>
</file>

<file path=xl/ctrlProps/ctrlProp794.xml><?xml version="1.0" encoding="utf-8"?>
<formControlPr xmlns="http://schemas.microsoft.com/office/spreadsheetml/2009/9/main" objectType="CheckBox" fmlaLink="$T$181" lockText="1" noThreeD="1"/>
</file>

<file path=xl/ctrlProps/ctrlProp795.xml><?xml version="1.0" encoding="utf-8"?>
<formControlPr xmlns="http://schemas.microsoft.com/office/spreadsheetml/2009/9/main" objectType="CheckBox" fmlaLink="$T$185" lockText="1" noThreeD="1"/>
</file>

<file path=xl/ctrlProps/ctrlProp796.xml><?xml version="1.0" encoding="utf-8"?>
<formControlPr xmlns="http://schemas.microsoft.com/office/spreadsheetml/2009/9/main" objectType="CheckBox" checked="Checked" fmlaLink="$T$186" lockText="1" noThreeD="1"/>
</file>

<file path=xl/ctrlProps/ctrlProp797.xml><?xml version="1.0" encoding="utf-8"?>
<formControlPr xmlns="http://schemas.microsoft.com/office/spreadsheetml/2009/9/main" objectType="CheckBox" fmlaLink="$T$187" lockText="1" noThreeD="1"/>
</file>

<file path=xl/ctrlProps/ctrlProp798.xml><?xml version="1.0" encoding="utf-8"?>
<formControlPr xmlns="http://schemas.microsoft.com/office/spreadsheetml/2009/9/main" objectType="CheckBox" fmlaLink="$T$188" lockText="1" noThreeD="1"/>
</file>

<file path=xl/ctrlProps/ctrlProp799.xml><?xml version="1.0" encoding="utf-8"?>
<formControlPr xmlns="http://schemas.microsoft.com/office/spreadsheetml/2009/9/main" objectType="CheckBox" fmlaLink="$T$189" lockText="1" noThreeD="1"/>
</file>

<file path=xl/ctrlProps/ctrlProp800.xml><?xml version="1.0" encoding="utf-8"?>
<formControlPr xmlns="http://schemas.microsoft.com/office/spreadsheetml/2009/9/main" objectType="CheckBox" fmlaLink="$T$190" lockText="1" noThreeD="1"/>
</file>

<file path=xl/ctrlProps/ctrlProp801.xml><?xml version="1.0" encoding="utf-8"?>
<formControlPr xmlns="http://schemas.microsoft.com/office/spreadsheetml/2009/9/main" objectType="CheckBox" fmlaLink="$T$191" lockText="1" noThreeD="1"/>
</file>

<file path=xl/ctrlProps/ctrlProp802.xml><?xml version="1.0" encoding="utf-8"?>
<formControlPr xmlns="http://schemas.microsoft.com/office/spreadsheetml/2009/9/main" objectType="CheckBox" fmlaLink="$T$192" lockText="1" noThreeD="1"/>
</file>

<file path=xl/ctrlProps/ctrlProp803.xml><?xml version="1.0" encoding="utf-8"?>
<formControlPr xmlns="http://schemas.microsoft.com/office/spreadsheetml/2009/9/main" objectType="CheckBox" fmlaLink="$T$193" lockText="1" noThreeD="1"/>
</file>

<file path=xl/ctrlProps/ctrlProp804.xml><?xml version="1.0" encoding="utf-8"?>
<formControlPr xmlns="http://schemas.microsoft.com/office/spreadsheetml/2009/9/main" objectType="CheckBox" fmlaLink="$T$194" lockText="1" noThreeD="1"/>
</file>

<file path=xl/ctrlProps/ctrlProp805.xml><?xml version="1.0" encoding="utf-8"?>
<formControlPr xmlns="http://schemas.microsoft.com/office/spreadsheetml/2009/9/main" objectType="CheckBox" fmlaLink="$T$197" lockText="1" noThreeD="1"/>
</file>

<file path=xl/ctrlProps/ctrlProp806.xml><?xml version="1.0" encoding="utf-8"?>
<formControlPr xmlns="http://schemas.microsoft.com/office/spreadsheetml/2009/9/main" objectType="CheckBox" fmlaLink="$T$198" lockText="1" noThreeD="1"/>
</file>

<file path=xl/ctrlProps/ctrlProp807.xml><?xml version="1.0" encoding="utf-8"?>
<formControlPr xmlns="http://schemas.microsoft.com/office/spreadsheetml/2009/9/main" objectType="CheckBox" fmlaLink="$T$199" lockText="1" noThreeD="1"/>
</file>

<file path=xl/ctrlProps/ctrlProp808.xml><?xml version="1.0" encoding="utf-8"?>
<formControlPr xmlns="http://schemas.microsoft.com/office/spreadsheetml/2009/9/main" objectType="CheckBox" fmlaLink="$T$200" lockText="1" noThreeD="1"/>
</file>

<file path=xl/ctrlProps/ctrlProp809.xml><?xml version="1.0" encoding="utf-8"?>
<formControlPr xmlns="http://schemas.microsoft.com/office/spreadsheetml/2009/9/main" objectType="CheckBox" fmlaLink="$T$201" lockText="1" noThreeD="1"/>
</file>

<file path=xl/ctrlProps/ctrlProp810.xml><?xml version="1.0" encoding="utf-8"?>
<formControlPr xmlns="http://schemas.microsoft.com/office/spreadsheetml/2009/9/main" objectType="CheckBox" fmlaLink="$T$202" lockText="1" noThreeD="1"/>
</file>

<file path=xl/ctrlProps/ctrlProp811.xml><?xml version="1.0" encoding="utf-8"?>
<formControlPr xmlns="http://schemas.microsoft.com/office/spreadsheetml/2009/9/main" objectType="CheckBox" fmlaLink="$T$203" lockText="1" noThreeD="1"/>
</file>

<file path=xl/ctrlProps/ctrlProp812.xml><?xml version="1.0" encoding="utf-8"?>
<formControlPr xmlns="http://schemas.microsoft.com/office/spreadsheetml/2009/9/main" objectType="CheckBox" fmlaLink="$T$204" lockText="1" noThreeD="1"/>
</file>

<file path=xl/ctrlProps/ctrlProp813.xml><?xml version="1.0" encoding="utf-8"?>
<formControlPr xmlns="http://schemas.microsoft.com/office/spreadsheetml/2009/9/main" objectType="CheckBox" fmlaLink="$T$205" lockText="1" noThreeD="1"/>
</file>

<file path=xl/ctrlProps/ctrlProp814.xml><?xml version="1.0" encoding="utf-8"?>
<formControlPr xmlns="http://schemas.microsoft.com/office/spreadsheetml/2009/9/main" objectType="CheckBox" fmlaLink="$T$206" lockText="1" noThreeD="1"/>
</file>

<file path=xl/ctrlProps/ctrlProp815.xml><?xml version="1.0" encoding="utf-8"?>
<formControlPr xmlns="http://schemas.microsoft.com/office/spreadsheetml/2009/9/main" objectType="CheckBox" fmlaLink="$T$207" lockText="1" noThreeD="1"/>
</file>

<file path=xl/ctrlProps/ctrlProp816.xml><?xml version="1.0" encoding="utf-8"?>
<formControlPr xmlns="http://schemas.microsoft.com/office/spreadsheetml/2009/9/main" objectType="CheckBox" fmlaLink="$T$208" lockText="1" noThreeD="1"/>
</file>

<file path=xl/ctrlProps/ctrlProp817.xml><?xml version="1.0" encoding="utf-8"?>
<formControlPr xmlns="http://schemas.microsoft.com/office/spreadsheetml/2009/9/main" objectType="CheckBox" fmlaLink="$T$209" lockText="1" noThreeD="1"/>
</file>

<file path=xl/ctrlProps/ctrlProp818.xml><?xml version="1.0" encoding="utf-8"?>
<formControlPr xmlns="http://schemas.microsoft.com/office/spreadsheetml/2009/9/main" objectType="CheckBox" fmlaLink="$T$210" lockText="1" noThreeD="1"/>
</file>

<file path=xl/ctrlProps/ctrlProp819.xml><?xml version="1.0" encoding="utf-8"?>
<formControlPr xmlns="http://schemas.microsoft.com/office/spreadsheetml/2009/9/main" objectType="CheckBox" fmlaLink="$T$211" lockText="1" noThreeD="1"/>
</file>

<file path=xl/ctrlProps/ctrlProp820.xml><?xml version="1.0" encoding="utf-8"?>
<formControlPr xmlns="http://schemas.microsoft.com/office/spreadsheetml/2009/9/main" objectType="CheckBox" fmlaLink="$T$212" lockText="1" noThreeD="1"/>
</file>

<file path=xl/ctrlProps/ctrlProp821.xml><?xml version="1.0" encoding="utf-8"?>
<formControlPr xmlns="http://schemas.microsoft.com/office/spreadsheetml/2009/9/main" objectType="CheckBox" fmlaLink="$T$213" lockText="1" noThreeD="1"/>
</file>

<file path=xl/ctrlProps/ctrlProp822.xml><?xml version="1.0" encoding="utf-8"?>
<formControlPr xmlns="http://schemas.microsoft.com/office/spreadsheetml/2009/9/main" objectType="CheckBox" fmlaLink="$T$214" lockText="1" noThreeD="1"/>
</file>

<file path=xl/ctrlProps/ctrlProp823.xml><?xml version="1.0" encoding="utf-8"?>
<formControlPr xmlns="http://schemas.microsoft.com/office/spreadsheetml/2009/9/main" objectType="CheckBox" fmlaLink="$T$215" lockText="1" noThreeD="1"/>
</file>

<file path=xl/ctrlProps/ctrlProp824.xml><?xml version="1.0" encoding="utf-8"?>
<formControlPr xmlns="http://schemas.microsoft.com/office/spreadsheetml/2009/9/main" objectType="CheckBox" fmlaLink="$T$216" lockText="1" noThreeD="1"/>
</file>

<file path=xl/ctrlProps/ctrlProp825.xml><?xml version="1.0" encoding="utf-8"?>
<formControlPr xmlns="http://schemas.microsoft.com/office/spreadsheetml/2009/9/main" objectType="CheckBox" fmlaLink="$T$218" lockText="1" noThreeD="1"/>
</file>

<file path=xl/ctrlProps/ctrlProp826.xml><?xml version="1.0" encoding="utf-8"?>
<formControlPr xmlns="http://schemas.microsoft.com/office/spreadsheetml/2009/9/main" objectType="CheckBox" fmlaLink="$T$217" lockText="1" noThreeD="1"/>
</file>

<file path=xl/ctrlProps/ctrlProp827.xml><?xml version="1.0" encoding="utf-8"?>
<formControlPr xmlns="http://schemas.microsoft.com/office/spreadsheetml/2009/9/main" objectType="CheckBox" fmlaLink="$T$219" lockText="1" noThreeD="1"/>
</file>

<file path=xl/ctrlProps/ctrlProp828.xml><?xml version="1.0" encoding="utf-8"?>
<formControlPr xmlns="http://schemas.microsoft.com/office/spreadsheetml/2009/9/main" objectType="CheckBox" fmlaLink="$T$220" lockText="1" noThreeD="1"/>
</file>

<file path=xl/ctrlProps/ctrlProp829.xml><?xml version="1.0" encoding="utf-8"?>
<formControlPr xmlns="http://schemas.microsoft.com/office/spreadsheetml/2009/9/main" objectType="CheckBox" fmlaLink="$T$221" lockText="1" noThreeD="1"/>
</file>

<file path=xl/ctrlProps/ctrlProp830.xml><?xml version="1.0" encoding="utf-8"?>
<formControlPr xmlns="http://schemas.microsoft.com/office/spreadsheetml/2009/9/main" objectType="CheckBox" fmlaLink="$T$222" lockText="1" noThreeD="1"/>
</file>

<file path=xl/ctrlProps/ctrlProp831.xml><?xml version="1.0" encoding="utf-8"?>
<formControlPr xmlns="http://schemas.microsoft.com/office/spreadsheetml/2009/9/main" objectType="CheckBox" fmlaLink="$T$223" lockText="1" noThreeD="1"/>
</file>

<file path=xl/ctrlProps/ctrlProp832.xml><?xml version="1.0" encoding="utf-8"?>
<formControlPr xmlns="http://schemas.microsoft.com/office/spreadsheetml/2009/9/main" objectType="CheckBox" fmlaLink="$T$224" lockText="1" noThreeD="1"/>
</file>

<file path=xl/ctrlProps/ctrlProp833.xml><?xml version="1.0" encoding="utf-8"?>
<formControlPr xmlns="http://schemas.microsoft.com/office/spreadsheetml/2009/9/main" objectType="CheckBox" fmlaLink="$T$225" lockText="1" noThreeD="1"/>
</file>

<file path=xl/ctrlProps/ctrlProp834.xml><?xml version="1.0" encoding="utf-8"?>
<formControlPr xmlns="http://schemas.microsoft.com/office/spreadsheetml/2009/9/main" objectType="CheckBox" fmlaLink="$T$226" lockText="1" noThreeD="1"/>
</file>

<file path=xl/ctrlProps/ctrlProp835.xml><?xml version="1.0" encoding="utf-8"?>
<formControlPr xmlns="http://schemas.microsoft.com/office/spreadsheetml/2009/9/main" objectType="CheckBox" checked="Checked" fmlaLink="$T$98" lockText="1" noThreeD="1"/>
</file>

<file path=xl/ctrlProps/ctrlProp836.xml><?xml version="1.0" encoding="utf-8"?>
<formControlPr xmlns="http://schemas.microsoft.com/office/spreadsheetml/2009/9/main" objectType="CheckBox" fmlaLink="$T$99" lockText="1" noThreeD="1"/>
</file>

<file path=xl/ctrlProps/ctrlProp837.xml><?xml version="1.0" encoding="utf-8"?>
<formControlPr xmlns="http://schemas.microsoft.com/office/spreadsheetml/2009/9/main" objectType="CheckBox" fmlaLink="$T$100" lockText="1" noThreeD="1"/>
</file>

<file path=xl/ctrlProps/ctrlProp838.xml><?xml version="1.0" encoding="utf-8"?>
<formControlPr xmlns="http://schemas.microsoft.com/office/spreadsheetml/2009/9/main" objectType="CheckBox" fmlaLink="$T$101" lockText="1" noThreeD="1"/>
</file>

<file path=xl/ctrlProps/ctrlProp839.xml><?xml version="1.0" encoding="utf-8"?>
<formControlPr xmlns="http://schemas.microsoft.com/office/spreadsheetml/2009/9/main" objectType="CheckBox" fmlaLink="$T$102" lockText="1" noThreeD="1"/>
</file>

<file path=xl/ctrlProps/ctrlProp840.xml><?xml version="1.0" encoding="utf-8"?>
<formControlPr xmlns="http://schemas.microsoft.com/office/spreadsheetml/2009/9/main" objectType="CheckBox" fmlaLink="$T$103" lockText="1" noThreeD="1"/>
</file>

<file path=xl/ctrlProps/ctrlProp841.xml><?xml version="1.0" encoding="utf-8"?>
<formControlPr xmlns="http://schemas.microsoft.com/office/spreadsheetml/2009/9/main" objectType="CheckBox" fmlaLink="$T$104" lockText="1" noThreeD="1"/>
</file>

<file path=xl/ctrlProps/ctrlProp842.xml><?xml version="1.0" encoding="utf-8"?>
<formControlPr xmlns="http://schemas.microsoft.com/office/spreadsheetml/2009/9/main" objectType="CheckBox" fmlaLink="$T$105" lockText="1" noThreeD="1"/>
</file>

<file path=xl/ctrlProps/ctrlProp843.xml><?xml version="1.0" encoding="utf-8"?>
<formControlPr xmlns="http://schemas.microsoft.com/office/spreadsheetml/2009/9/main" objectType="CheckBox" fmlaLink="$T$106" lockText="1" noThreeD="1"/>
</file>

<file path=xl/ctrlProps/ctrlProp844.xml><?xml version="1.0" encoding="utf-8"?>
<formControlPr xmlns="http://schemas.microsoft.com/office/spreadsheetml/2009/9/main" objectType="CheckBox" fmlaLink="$T$113" lockText="1" noThreeD="1"/>
</file>

<file path=xl/ctrlProps/ctrlProp845.xml><?xml version="1.0" encoding="utf-8"?>
<formControlPr xmlns="http://schemas.microsoft.com/office/spreadsheetml/2009/9/main" objectType="CheckBox" fmlaLink="$T$114" lockText="1" noThreeD="1"/>
</file>

<file path=xl/ctrlProps/ctrlProp846.xml><?xml version="1.0" encoding="utf-8"?>
<formControlPr xmlns="http://schemas.microsoft.com/office/spreadsheetml/2009/9/main" objectType="CheckBox" fmlaLink="$T$115" lockText="1" noThreeD="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CheckBox" fmlaLink="$T$158" lockText="1" noThreeD="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CheckBox" fmlaLink="$AO$4" lockText="1" noThreeD="1"/>
</file>

<file path=xl/ctrlProps/ctrlProp858.xml><?xml version="1.0" encoding="utf-8"?>
<formControlPr xmlns="http://schemas.microsoft.com/office/spreadsheetml/2009/9/main" objectType="CheckBox" fmlaLink="$AO$5" lockText="1" noThreeD="1"/>
</file>

<file path=xl/ctrlProps/ctrlProp859.xml><?xml version="1.0" encoding="utf-8"?>
<formControlPr xmlns="http://schemas.microsoft.com/office/spreadsheetml/2009/9/main" objectType="CheckBox" fmlaLink="$AO$6" lockText="1" noThreeD="1"/>
</file>

<file path=xl/ctrlProps/ctrlProp860.xml><?xml version="1.0" encoding="utf-8"?>
<formControlPr xmlns="http://schemas.microsoft.com/office/spreadsheetml/2009/9/main" objectType="CheckBox" fmlaLink="$AO$7" lockText="1" noThreeD="1"/>
</file>

<file path=xl/ctrlProps/ctrlProp861.xml><?xml version="1.0" encoding="utf-8"?>
<formControlPr xmlns="http://schemas.microsoft.com/office/spreadsheetml/2009/9/main" objectType="CheckBox" fmlaLink="$AO$8" lockText="1" noThreeD="1"/>
</file>

<file path=xl/ctrlProps/ctrlProp862.xml><?xml version="1.0" encoding="utf-8"?>
<formControlPr xmlns="http://schemas.microsoft.com/office/spreadsheetml/2009/9/main" objectType="CheckBox" fmlaLink="$AO$9" lockText="1" noThreeD="1"/>
</file>

<file path=xl/ctrlProps/ctrlProp863.xml><?xml version="1.0" encoding="utf-8"?>
<formControlPr xmlns="http://schemas.microsoft.com/office/spreadsheetml/2009/9/main" objectType="CheckBox" fmlaLink="$AO$10" lockText="1" noThreeD="1"/>
</file>

<file path=xl/ctrlProps/ctrlProp864.xml><?xml version="1.0" encoding="utf-8"?>
<formControlPr xmlns="http://schemas.microsoft.com/office/spreadsheetml/2009/9/main" objectType="CheckBox" fmlaLink="$AO$11" lockText="1" noThreeD="1"/>
</file>

<file path=xl/ctrlProps/ctrlProp865.xml><?xml version="1.0" encoding="utf-8"?>
<formControlPr xmlns="http://schemas.microsoft.com/office/spreadsheetml/2009/9/main" objectType="CheckBox" fmlaLink="$AO$12" lockText="1" noThreeD="1"/>
</file>

<file path=xl/ctrlProps/ctrlProp866.xml><?xml version="1.0" encoding="utf-8"?>
<formControlPr xmlns="http://schemas.microsoft.com/office/spreadsheetml/2009/9/main" objectType="CheckBox" fmlaLink="$AO$13" lockText="1" noThreeD="1"/>
</file>

<file path=xl/ctrlProps/ctrlProp867.xml><?xml version="1.0" encoding="utf-8"?>
<formControlPr xmlns="http://schemas.microsoft.com/office/spreadsheetml/2009/9/main" objectType="CheckBox" fmlaLink="$AO$17" lockText="1" noThreeD="1"/>
</file>

<file path=xl/ctrlProps/ctrlProp868.xml><?xml version="1.0" encoding="utf-8"?>
<formControlPr xmlns="http://schemas.microsoft.com/office/spreadsheetml/2009/9/main" objectType="CheckBox" fmlaLink="$AO$18" lockText="1" noThreeD="1"/>
</file>

<file path=xl/ctrlProps/ctrlProp869.xml><?xml version="1.0" encoding="utf-8"?>
<formControlPr xmlns="http://schemas.microsoft.com/office/spreadsheetml/2009/9/main" objectType="CheckBox" fmlaLink="$AO$19" lockText="1" noThreeD="1"/>
</file>

<file path=xl/ctrlProps/ctrlProp870.xml><?xml version="1.0" encoding="utf-8"?>
<formControlPr xmlns="http://schemas.microsoft.com/office/spreadsheetml/2009/9/main" objectType="CheckBox" fmlaLink="$AO$20" lockText="1" noThreeD="1"/>
</file>

<file path=xl/ctrlProps/ctrlProp871.xml><?xml version="1.0" encoding="utf-8"?>
<formControlPr xmlns="http://schemas.microsoft.com/office/spreadsheetml/2009/9/main" objectType="CheckBox" fmlaLink="$AO$21" lockText="1" noThreeD="1"/>
</file>

<file path=xl/ctrlProps/ctrlProp872.xml><?xml version="1.0" encoding="utf-8"?>
<formControlPr xmlns="http://schemas.microsoft.com/office/spreadsheetml/2009/9/main" objectType="CheckBox" fmlaLink="$AO$22" lockText="1" noThreeD="1"/>
</file>

<file path=xl/ctrlProps/ctrlProp873.xml><?xml version="1.0" encoding="utf-8"?>
<formControlPr xmlns="http://schemas.microsoft.com/office/spreadsheetml/2009/9/main" objectType="CheckBox" fmlaLink="$AO$23" lockText="1" noThreeD="1"/>
</file>

<file path=xl/ctrlProps/ctrlProp874.xml><?xml version="1.0" encoding="utf-8"?>
<formControlPr xmlns="http://schemas.microsoft.com/office/spreadsheetml/2009/9/main" objectType="CheckBox" fmlaLink="$AO$24" lockText="1" noThreeD="1"/>
</file>

<file path=xl/ctrlProps/ctrlProp875.xml><?xml version="1.0" encoding="utf-8"?>
<formControlPr xmlns="http://schemas.microsoft.com/office/spreadsheetml/2009/9/main" objectType="CheckBox" fmlaLink="$AO$25" lockText="1" noThreeD="1"/>
</file>

<file path=xl/ctrlProps/ctrlProp876.xml><?xml version="1.0" encoding="utf-8"?>
<formControlPr xmlns="http://schemas.microsoft.com/office/spreadsheetml/2009/9/main" objectType="CheckBox" fmlaLink="$AO$26" lockText="1" noThreeD="1"/>
</file>

<file path=xl/ctrlProps/ctrlProp877.xml><?xml version="1.0" encoding="utf-8"?>
<formControlPr xmlns="http://schemas.microsoft.com/office/spreadsheetml/2009/9/main" objectType="CheckBox" fmlaLink="$AO$172" lockText="1" noThreeD="1"/>
</file>

<file path=xl/ctrlProps/ctrlProp878.xml><?xml version="1.0" encoding="utf-8"?>
<formControlPr xmlns="http://schemas.microsoft.com/office/spreadsheetml/2009/9/main" objectType="CheckBox" fmlaLink="$AO$173" lockText="1" noThreeD="1"/>
</file>

<file path=xl/ctrlProps/ctrlProp879.xml><?xml version="1.0" encoding="utf-8"?>
<formControlPr xmlns="http://schemas.microsoft.com/office/spreadsheetml/2009/9/main" objectType="CheckBox" fmlaLink="$AO$174" lockText="1" noThreeD="1"/>
</file>

<file path=xl/ctrlProps/ctrlProp880.xml><?xml version="1.0" encoding="utf-8"?>
<formControlPr xmlns="http://schemas.microsoft.com/office/spreadsheetml/2009/9/main" objectType="CheckBox" fmlaLink="$AO$175" lockText="1" noThreeD="1"/>
</file>

<file path=xl/ctrlProps/ctrlProp881.xml><?xml version="1.0" encoding="utf-8"?>
<formControlPr xmlns="http://schemas.microsoft.com/office/spreadsheetml/2009/9/main" objectType="CheckBox" fmlaLink="$AO$176" lockText="1" noThreeD="1"/>
</file>

<file path=xl/ctrlProps/ctrlProp882.xml><?xml version="1.0" encoding="utf-8"?>
<formControlPr xmlns="http://schemas.microsoft.com/office/spreadsheetml/2009/9/main" objectType="CheckBox" fmlaLink="$AO$177" lockText="1" noThreeD="1"/>
</file>

<file path=xl/ctrlProps/ctrlProp883.xml><?xml version="1.0" encoding="utf-8"?>
<formControlPr xmlns="http://schemas.microsoft.com/office/spreadsheetml/2009/9/main" objectType="CheckBox" fmlaLink="$AO$178" lockText="1" noThreeD="1"/>
</file>

<file path=xl/ctrlProps/ctrlProp884.xml><?xml version="1.0" encoding="utf-8"?>
<formControlPr xmlns="http://schemas.microsoft.com/office/spreadsheetml/2009/9/main" objectType="CheckBox" fmlaLink="$AO$179" lockText="1" noThreeD="1"/>
</file>

<file path=xl/ctrlProps/ctrlProp885.xml><?xml version="1.0" encoding="utf-8"?>
<formControlPr xmlns="http://schemas.microsoft.com/office/spreadsheetml/2009/9/main" objectType="CheckBox" fmlaLink="$AO$180" lockText="1" noThreeD="1"/>
</file>

<file path=xl/ctrlProps/ctrlProp886.xml><?xml version="1.0" encoding="utf-8"?>
<formControlPr xmlns="http://schemas.microsoft.com/office/spreadsheetml/2009/9/main" objectType="CheckBox" fmlaLink="$AO$181" lockText="1" noThreeD="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Radio" firstButton="1" fmlaLink="$AT$1" lockText="1" noThreeD="1"/>
</file>

<file path=xl/ctrlProps/ctrlProp893.xml><?xml version="1.0" encoding="utf-8"?>
<formControlPr xmlns="http://schemas.microsoft.com/office/spreadsheetml/2009/9/main" objectType="Radio" checked="Checked" lockText="1" noThreeD="1"/>
</file>

<file path=xl/ctrlProps/ctrlProp894.xml><?xml version="1.0" encoding="utf-8"?>
<formControlPr xmlns="http://schemas.microsoft.com/office/spreadsheetml/2009/9/main" objectType="Radio" firstButton="1" fmlaLink="$AT$1" lockText="1" noThreeD="1"/>
</file>

<file path=xl/ctrlProps/ctrlProp895.xml><?xml version="1.0" encoding="utf-8"?>
<formControlPr xmlns="http://schemas.microsoft.com/office/spreadsheetml/2009/9/main" objectType="Radio" checked="Checked" lockText="1" noThreeD="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Radio" checked="Checked" firstButton="1" fmlaLink="$Z$1" lockText="1" noThreeD="1"/>
</file>

<file path=xl/ctrlProps/ctrlProp922.xml><?xml version="1.0" encoding="utf-8"?>
<formControlPr xmlns="http://schemas.microsoft.com/office/spreadsheetml/2009/9/main" objectType="Radio" lockText="1" noThreeD="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Radio" firstButton="1" fmlaLink="$AA$3" lockText="1" noThreeD="1"/>
</file>

<file path=xl/ctrlProps/ctrlProp925.xml><?xml version="1.0" encoding="utf-8"?>
<formControlPr xmlns="http://schemas.microsoft.com/office/spreadsheetml/2009/9/main" objectType="Radio" checked="Checked" lockText="1" noThreeD="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jpg"/><Relationship Id="rId6" Type="http://schemas.openxmlformats.org/officeDocument/2006/relationships/image" Target="../media/image8.jpeg"/><Relationship Id="rId5" Type="http://schemas.openxmlformats.org/officeDocument/2006/relationships/chart" Target="../charts/chart42.xml"/><Relationship Id="rId4" Type="http://schemas.openxmlformats.org/officeDocument/2006/relationships/chart" Target="../charts/chart41.xml"/></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chart" Target="../charts/chart43.xml"/><Relationship Id="rId6" Type="http://schemas.openxmlformats.org/officeDocument/2006/relationships/image" Target="../media/image13.png"/><Relationship Id="rId5" Type="http://schemas.openxmlformats.org/officeDocument/2006/relationships/chart" Target="../charts/chart44.xml"/><Relationship Id="rId4" Type="http://schemas.openxmlformats.org/officeDocument/2006/relationships/image" Target="../media/image12.png"/></Relationships>
</file>

<file path=xl/drawings/_rels/drawing23.xml.rels><?xml version="1.0" encoding="UTF-8" standalone="yes"?>
<Relationships xmlns="http://schemas.openxmlformats.org/package/2006/relationships"><Relationship Id="rId8" Type="http://schemas.openxmlformats.org/officeDocument/2006/relationships/chart" Target="../charts/chart52.xml"/><Relationship Id="rId3" Type="http://schemas.openxmlformats.org/officeDocument/2006/relationships/chart" Target="../charts/chart47.xml"/><Relationship Id="rId7" Type="http://schemas.openxmlformats.org/officeDocument/2006/relationships/chart" Target="../charts/chart51.xml"/><Relationship Id="rId2" Type="http://schemas.openxmlformats.org/officeDocument/2006/relationships/chart" Target="../charts/chart46.xml"/><Relationship Id="rId1" Type="http://schemas.openxmlformats.org/officeDocument/2006/relationships/chart" Target="../charts/chart45.xml"/><Relationship Id="rId6" Type="http://schemas.openxmlformats.org/officeDocument/2006/relationships/chart" Target="../charts/chart50.xml"/><Relationship Id="rId5" Type="http://schemas.openxmlformats.org/officeDocument/2006/relationships/chart" Target="../charts/chart49.xml"/><Relationship Id="rId10" Type="http://schemas.openxmlformats.org/officeDocument/2006/relationships/chart" Target="../charts/chart54.xml"/><Relationship Id="rId4" Type="http://schemas.openxmlformats.org/officeDocument/2006/relationships/chart" Target="../charts/chart48.xml"/><Relationship Id="rId9" Type="http://schemas.openxmlformats.org/officeDocument/2006/relationships/chart" Target="../charts/chart53.xml"/></Relationships>
</file>

<file path=xl/drawings/_rels/drawing24.xml.rels><?xml version="1.0" encoding="UTF-8" standalone="yes"?>
<Relationships xmlns="http://schemas.openxmlformats.org/package/2006/relationships"><Relationship Id="rId8" Type="http://schemas.openxmlformats.org/officeDocument/2006/relationships/chart" Target="../charts/chart62.xml"/><Relationship Id="rId3" Type="http://schemas.openxmlformats.org/officeDocument/2006/relationships/chart" Target="../charts/chart57.xml"/><Relationship Id="rId7" Type="http://schemas.openxmlformats.org/officeDocument/2006/relationships/chart" Target="../charts/chart61.xml"/><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11" Type="http://schemas.openxmlformats.org/officeDocument/2006/relationships/chart" Target="../charts/chart65.xml"/><Relationship Id="rId5" Type="http://schemas.openxmlformats.org/officeDocument/2006/relationships/chart" Target="../charts/chart59.xml"/><Relationship Id="rId10" Type="http://schemas.openxmlformats.org/officeDocument/2006/relationships/chart" Target="../charts/chart64.xml"/><Relationship Id="rId4" Type="http://schemas.openxmlformats.org/officeDocument/2006/relationships/chart" Target="../charts/chart58.xml"/><Relationship Id="rId9" Type="http://schemas.openxmlformats.org/officeDocument/2006/relationships/chart" Target="../charts/chart63.xml"/></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9.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5</xdr:col>
      <xdr:colOff>568777</xdr:colOff>
      <xdr:row>0</xdr:row>
      <xdr:rowOff>13607</xdr:rowOff>
    </xdr:from>
    <xdr:to>
      <xdr:col>7</xdr:col>
      <xdr:colOff>329321</xdr:colOff>
      <xdr:row>2</xdr:row>
      <xdr:rowOff>72511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79420" y="13607"/>
          <a:ext cx="1583901" cy="1188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69850</xdr:colOff>
          <xdr:row>87</xdr:row>
          <xdr:rowOff>0</xdr:rowOff>
        </xdr:from>
        <xdr:to>
          <xdr:col>3</xdr:col>
          <xdr:colOff>584200</xdr:colOff>
          <xdr:row>88</xdr:row>
          <xdr:rowOff>69850</xdr:rowOff>
        </xdr:to>
        <xdr:sp macro="" textlink="">
          <xdr:nvSpPr>
            <xdr:cNvPr id="2049" name="Button 86"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全てのシートを保護</a:t>
              </a:r>
            </a:p>
          </xdr:txBody>
        </xdr:sp>
        <xdr:clientData fPrintsWithSheet="0"/>
      </xdr:twoCellAnchor>
    </mc:Choice>
    <mc:Fallback/>
  </mc:AlternateContent>
  <xdr:twoCellAnchor>
    <xdr:from>
      <xdr:col>4</xdr:col>
      <xdr:colOff>48101</xdr:colOff>
      <xdr:row>24</xdr:row>
      <xdr:rowOff>25479</xdr:rowOff>
    </xdr:from>
    <xdr:to>
      <xdr:col>4</xdr:col>
      <xdr:colOff>412433</xdr:colOff>
      <xdr:row>25</xdr:row>
      <xdr:rowOff>94059</xdr:rowOff>
    </xdr:to>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3058001" y="6555819"/>
          <a:ext cx="364332"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200" b="1">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1</xdr:col>
          <xdr:colOff>323850</xdr:colOff>
          <xdr:row>3</xdr:row>
          <xdr:rowOff>222250</xdr:rowOff>
        </xdr:from>
        <xdr:to>
          <xdr:col>3</xdr:col>
          <xdr:colOff>628650</xdr:colOff>
          <xdr:row>6</xdr:row>
          <xdr:rowOff>57150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前期実績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323850</xdr:colOff>
          <xdr:row>6</xdr:row>
          <xdr:rowOff>152400</xdr:rowOff>
        </xdr:from>
        <xdr:to>
          <xdr:col>3</xdr:col>
          <xdr:colOff>628650</xdr:colOff>
          <xdr:row>8</xdr:row>
          <xdr:rowOff>203200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323850</xdr:colOff>
          <xdr:row>9</xdr:row>
          <xdr:rowOff>95250</xdr:rowOff>
        </xdr:from>
        <xdr:to>
          <xdr:col>3</xdr:col>
          <xdr:colOff>628650</xdr:colOff>
          <xdr:row>11</xdr:row>
          <xdr:rowOff>184150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CFプラン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374650</xdr:colOff>
          <xdr:row>3</xdr:row>
          <xdr:rowOff>184150</xdr:rowOff>
        </xdr:from>
        <xdr:to>
          <xdr:col>7</xdr:col>
          <xdr:colOff>666750</xdr:colOff>
          <xdr:row>6</xdr:row>
          <xdr:rowOff>12700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当期実績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374650</xdr:colOff>
          <xdr:row>6</xdr:row>
          <xdr:rowOff>152400</xdr:rowOff>
        </xdr:from>
        <xdr:to>
          <xdr:col>7</xdr:col>
          <xdr:colOff>666750</xdr:colOff>
          <xdr:row>8</xdr:row>
          <xdr:rowOff>203200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予実管理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609600</xdr:colOff>
          <xdr:row>3</xdr:row>
          <xdr:rowOff>95250</xdr:rowOff>
        </xdr:from>
        <xdr:to>
          <xdr:col>15</xdr:col>
          <xdr:colOff>908050</xdr:colOff>
          <xdr:row>5</xdr:row>
          <xdr:rowOff>184150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返済計画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609600</xdr:colOff>
          <xdr:row>6</xdr:row>
          <xdr:rowOff>133350</xdr:rowOff>
        </xdr:from>
        <xdr:to>
          <xdr:col>15</xdr:col>
          <xdr:colOff>908050</xdr:colOff>
          <xdr:row>8</xdr:row>
          <xdr:rowOff>203200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新規借入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857250</xdr:colOff>
          <xdr:row>0</xdr:row>
          <xdr:rowOff>298450</xdr:rowOff>
        </xdr:from>
        <xdr:to>
          <xdr:col>8</xdr:col>
          <xdr:colOff>488950</xdr:colOff>
          <xdr:row>0</xdr:row>
          <xdr:rowOff>590550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画面サイズ70%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298450</xdr:rowOff>
        </xdr:from>
        <xdr:to>
          <xdr:col>10</xdr:col>
          <xdr:colOff>546100</xdr:colOff>
          <xdr:row>0</xdr:row>
          <xdr:rowOff>590550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画面サイズ80%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0</xdr:row>
          <xdr:rowOff>304800</xdr:rowOff>
        </xdr:from>
        <xdr:to>
          <xdr:col>16</xdr:col>
          <xdr:colOff>317500</xdr:colOff>
          <xdr:row>0</xdr:row>
          <xdr:rowOff>603250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全データ削除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603250</xdr:colOff>
          <xdr:row>9</xdr:row>
          <xdr:rowOff>152400</xdr:rowOff>
        </xdr:from>
        <xdr:to>
          <xdr:col>15</xdr:col>
          <xdr:colOff>908050</xdr:colOff>
          <xdr:row>11</xdr:row>
          <xdr:rowOff>222250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エクスポート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590550</xdr:colOff>
          <xdr:row>12</xdr:row>
          <xdr:rowOff>107950</xdr:rowOff>
        </xdr:from>
        <xdr:to>
          <xdr:col>15</xdr:col>
          <xdr:colOff>933450</xdr:colOff>
          <xdr:row>14</xdr:row>
          <xdr:rowOff>190500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インポート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584200</xdr:colOff>
          <xdr:row>15</xdr:row>
          <xdr:rowOff>95250</xdr:rowOff>
        </xdr:from>
        <xdr:to>
          <xdr:col>15</xdr:col>
          <xdr:colOff>933450</xdr:colOff>
          <xdr:row>15</xdr:row>
          <xdr:rowOff>647700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借入金データ削除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317500</xdr:colOff>
          <xdr:row>0</xdr:row>
          <xdr:rowOff>304800</xdr:rowOff>
        </xdr:from>
        <xdr:to>
          <xdr:col>17</xdr:col>
          <xdr:colOff>495300</xdr:colOff>
          <xdr:row>0</xdr:row>
          <xdr:rowOff>603250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名前をつけて保存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87</xdr:row>
          <xdr:rowOff>0</xdr:rowOff>
        </xdr:from>
        <xdr:to>
          <xdr:col>6</xdr:col>
          <xdr:colOff>419100</xdr:colOff>
          <xdr:row>88</xdr:row>
          <xdr:rowOff>69850</xdr:rowOff>
        </xdr:to>
        <xdr:sp macro="" textlink="">
          <xdr:nvSpPr>
            <xdr:cNvPr id="2066" name="Button 86"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全てのシートを保護解除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76200</xdr:colOff>
          <xdr:row>0</xdr:row>
          <xdr:rowOff>260350</xdr:rowOff>
        </xdr:from>
        <xdr:to>
          <xdr:col>21</xdr:col>
          <xdr:colOff>412750</xdr:colOff>
          <xdr:row>1</xdr:row>
          <xdr:rowOff>450850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同じフォルダに保存した「かねぐるR」旧バージョンからデータをコピーします。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127000</xdr:colOff>
          <xdr:row>2</xdr:row>
          <xdr:rowOff>203200</xdr:rowOff>
        </xdr:from>
        <xdr:to>
          <xdr:col>19</xdr:col>
          <xdr:colOff>831850</xdr:colOff>
          <xdr:row>3</xdr:row>
          <xdr:rowOff>228600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000" b="0" i="0" u="none" strike="noStrike" baseline="0">
                  <a:solidFill>
                    <a:srgbClr val="000000"/>
                  </a:solidFill>
                  <a:latin typeface="メイリオ"/>
                  <a:ea typeface="メイリオ"/>
                </a:rPr>
                <a:t>現在のフォルダー</a:t>
              </a:r>
            </a:p>
          </xdr:txBody>
        </xdr:sp>
        <xdr:clientData fPrintsWithSheet="0"/>
      </xdr:twoCellAnchor>
    </mc:Choice>
    <mc:Fallback/>
  </mc:AlternateContent>
  <xdr:twoCellAnchor>
    <xdr:from>
      <xdr:col>18</xdr:col>
      <xdr:colOff>338235</xdr:colOff>
      <xdr:row>9</xdr:row>
      <xdr:rowOff>182724</xdr:rowOff>
    </xdr:from>
    <xdr:to>
      <xdr:col>21</xdr:col>
      <xdr:colOff>807682</xdr:colOff>
      <xdr:row>21</xdr:row>
      <xdr:rowOff>77753</xdr:rowOff>
    </xdr:to>
    <xdr:sp macro="" textlink="">
      <xdr:nvSpPr>
        <xdr:cNvPr id="24" name="吹き出し: 四角形 23">
          <a:extLst>
            <a:ext uri="{FF2B5EF4-FFF2-40B4-BE49-F238E27FC236}">
              <a16:creationId xmlns:a16="http://schemas.microsoft.com/office/drawing/2014/main" id="{00000000-0008-0000-0000-000018000000}"/>
            </a:ext>
          </a:extLst>
        </xdr:cNvPr>
        <xdr:cNvSpPr/>
      </xdr:nvSpPr>
      <xdr:spPr>
        <a:xfrm>
          <a:off x="15516031" y="3199623"/>
          <a:ext cx="3711835" cy="3324029"/>
        </a:xfrm>
        <a:prstGeom prst="wedgeRectCallout">
          <a:avLst>
            <a:gd name="adj1" fmla="val -10543"/>
            <a:gd name="adj2" fmla="val -89983"/>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旧バージョンのデータが見つかりませんというエラーメッセージが出た場合、このボタンをクリックすると、このファイルが保存されているフォルダーが表示されます。</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表示された場所が旧バージョンのあるフォルダーと異なる場合</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使用中のこのファイルを、名前を付けて保存で、旧バージョンのあるフォルダーに保存してください。（既に同じ名前のファイルが存在する場合は上書き保存）</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ja-JP" altLang="en-US" sz="1100">
              <a:solidFill>
                <a:sysClr val="windowText" lastClr="000000"/>
              </a:solidFill>
            </a:rPr>
            <a:t>これで同じフォルダーにあると認識されるようになります。</a:t>
          </a:r>
        </a:p>
      </xdr:txBody>
    </xdr:sp>
    <xdr:clientData/>
  </xdr:twoCellAnchor>
  <mc:AlternateContent xmlns:mc="http://schemas.openxmlformats.org/markup-compatibility/2006">
    <mc:Choice xmlns:a14="http://schemas.microsoft.com/office/drawing/2010/main" Requires="a14">
      <xdr:twoCellAnchor editAs="oneCell">
        <xdr:from>
          <xdr:col>6</xdr:col>
          <xdr:colOff>838200</xdr:colOff>
          <xdr:row>87</xdr:row>
          <xdr:rowOff>0</xdr:rowOff>
        </xdr:from>
        <xdr:to>
          <xdr:col>9</xdr:col>
          <xdr:colOff>279400</xdr:colOff>
          <xdr:row>88</xdr:row>
          <xdr:rowOff>69850</xdr:rowOff>
        </xdr:to>
        <xdr:sp macro="" textlink="">
          <xdr:nvSpPr>
            <xdr:cNvPr id="2069" name="Button 86"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全てのシートを数式表示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838200</xdr:colOff>
          <xdr:row>87</xdr:row>
          <xdr:rowOff>0</xdr:rowOff>
        </xdr:from>
        <xdr:to>
          <xdr:col>11</xdr:col>
          <xdr:colOff>774700</xdr:colOff>
          <xdr:row>88</xdr:row>
          <xdr:rowOff>69850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全てのシートを数式表示解除</a:t>
              </a:r>
            </a:p>
          </xdr:txBody>
        </xdr:sp>
        <xdr:clientData fPrintsWithSheet="0"/>
      </xdr:twoCellAnchor>
    </mc:Choice>
    <mc:Fallback/>
  </mc:AlternateContent>
  <xdr:twoCellAnchor>
    <xdr:from>
      <xdr:col>21</xdr:col>
      <xdr:colOff>2585357</xdr:colOff>
      <xdr:row>0</xdr:row>
      <xdr:rowOff>367393</xdr:rowOff>
    </xdr:from>
    <xdr:to>
      <xdr:col>26</xdr:col>
      <xdr:colOff>217714</xdr:colOff>
      <xdr:row>2</xdr:row>
      <xdr:rowOff>13607</xdr:rowOff>
    </xdr:to>
    <xdr:sp macro="" textlink="">
      <xdr:nvSpPr>
        <xdr:cNvPr id="27" name="吹き出し: 四角形 26">
          <a:extLst>
            <a:ext uri="{FF2B5EF4-FFF2-40B4-BE49-F238E27FC236}">
              <a16:creationId xmlns:a16="http://schemas.microsoft.com/office/drawing/2014/main" id="{00000000-0008-0000-0000-00001B000000}"/>
            </a:ext>
          </a:extLst>
        </xdr:cNvPr>
        <xdr:cNvSpPr/>
      </xdr:nvSpPr>
      <xdr:spPr>
        <a:xfrm>
          <a:off x="21056237" y="367393"/>
          <a:ext cx="2524397" cy="766354"/>
        </a:xfrm>
        <a:prstGeom prst="wedgeRectCallout">
          <a:avLst>
            <a:gd name="adj1" fmla="val -76503"/>
            <a:gd name="adj2" fmla="val -32143"/>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借入金は旧ファイルからエクスポートしてインポートします。</a:t>
          </a:r>
        </a:p>
      </xdr:txBody>
    </xdr:sp>
    <xdr:clientData/>
  </xdr:twoCellAnchor>
  <mc:AlternateContent xmlns:mc="http://schemas.openxmlformats.org/markup-compatibility/2006">
    <mc:Choice xmlns:a14="http://schemas.microsoft.com/office/drawing/2010/main" Requires="a14">
      <xdr:twoCellAnchor editAs="absolute">
        <xdr:from>
          <xdr:col>1</xdr:col>
          <xdr:colOff>323850</xdr:colOff>
          <xdr:row>12</xdr:row>
          <xdr:rowOff>57150</xdr:rowOff>
        </xdr:from>
        <xdr:to>
          <xdr:col>3</xdr:col>
          <xdr:colOff>628650</xdr:colOff>
          <xdr:row>14</xdr:row>
          <xdr:rowOff>95250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売上計画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3</xdr:row>
          <xdr:rowOff>184150</xdr:rowOff>
        </xdr:from>
        <xdr:to>
          <xdr:col>11</xdr:col>
          <xdr:colOff>565150</xdr:colOff>
          <xdr:row>6</xdr:row>
          <xdr:rowOff>12700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来期計画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6</xdr:row>
          <xdr:rowOff>133350</xdr:rowOff>
        </xdr:from>
        <xdr:to>
          <xdr:col>11</xdr:col>
          <xdr:colOff>565150</xdr:colOff>
          <xdr:row>8</xdr:row>
          <xdr:rowOff>209550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来々期計画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9</xdr:row>
          <xdr:rowOff>57150</xdr:rowOff>
        </xdr:from>
        <xdr:to>
          <xdr:col>11</xdr:col>
          <xdr:colOff>565150</xdr:colOff>
          <xdr:row>11</xdr:row>
          <xdr:rowOff>133350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３期計画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88900</xdr:colOff>
          <xdr:row>86</xdr:row>
          <xdr:rowOff>12700</xdr:rowOff>
        </xdr:from>
        <xdr:to>
          <xdr:col>15</xdr:col>
          <xdr:colOff>755650</xdr:colOff>
          <xdr:row>88</xdr:row>
          <xdr:rowOff>19050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現在のファイルをバックアップ</a:t>
              </a:r>
            </a:p>
          </xdr:txBody>
        </xdr:sp>
        <xdr:clientData fPrintsWithSheet="0"/>
      </xdr:twoCellAnchor>
    </mc:Choice>
    <mc:Fallback/>
  </mc:AlternateContent>
  <xdr:twoCellAnchor>
    <xdr:from>
      <xdr:col>6</xdr:col>
      <xdr:colOff>11450</xdr:colOff>
      <xdr:row>43</xdr:row>
      <xdr:rowOff>104491</xdr:rowOff>
    </xdr:from>
    <xdr:to>
      <xdr:col>12</xdr:col>
      <xdr:colOff>467349</xdr:colOff>
      <xdr:row>53</xdr:row>
      <xdr:rowOff>36199</xdr:rowOff>
    </xdr:to>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4374807" y="11507277"/>
          <a:ext cx="5427042" cy="1745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900"/>
            <a:t>免 責 事 項</a:t>
          </a:r>
        </a:p>
        <a:p>
          <a:r>
            <a:rPr kumimoji="1" lang="ja-JP" altLang="en-US" sz="900"/>
            <a:t>本ソフトウェアは、入力された情報に基づいて、概算シミュレーションを行うツールであり、</a:t>
          </a:r>
        </a:p>
        <a:p>
          <a:r>
            <a:rPr kumimoji="1" lang="ja-JP" altLang="en-US" sz="900"/>
            <a:t>税額計算の正確性・完全性を保証するものではありません。</a:t>
          </a:r>
        </a:p>
        <a:p>
          <a:endParaRPr kumimoji="1" lang="ja-JP" altLang="en-US" sz="900"/>
        </a:p>
        <a:p>
          <a:r>
            <a:rPr kumimoji="1" lang="ja-JP" altLang="en-US" sz="900"/>
            <a:t>本ソフトウエアを利用される場合は、法令または公的機関による情報等をご参照のうえ、ご自身の判断と責任のもとにご利用ください。</a:t>
          </a:r>
        </a:p>
        <a:p>
          <a:endParaRPr kumimoji="1" lang="ja-JP" altLang="en-US" sz="900"/>
        </a:p>
        <a:p>
          <a:r>
            <a:rPr kumimoji="1" lang="ja-JP" altLang="en-US" sz="900"/>
            <a:t>また、本ソフトウエアを利用されることにより、利用者および第三者が被る直接的および間接的な損害について、弊社は一切の責任を負いません。</a:t>
          </a:r>
        </a:p>
        <a:p>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11</xdr:col>
          <xdr:colOff>0</xdr:colOff>
          <xdr:row>0</xdr:row>
          <xdr:rowOff>298450</xdr:rowOff>
        </xdr:from>
        <xdr:to>
          <xdr:col>13</xdr:col>
          <xdr:colOff>57150</xdr:colOff>
          <xdr:row>0</xdr:row>
          <xdr:rowOff>590550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見出し隠す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0</xdr:row>
          <xdr:rowOff>298450</xdr:rowOff>
        </xdr:from>
        <xdr:to>
          <xdr:col>14</xdr:col>
          <xdr:colOff>603250</xdr:colOff>
          <xdr:row>0</xdr:row>
          <xdr:rowOff>590550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見出し出す</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435430</xdr:colOff>
      <xdr:row>0</xdr:row>
      <xdr:rowOff>345017</xdr:rowOff>
    </xdr:from>
    <xdr:to>
      <xdr:col>21</xdr:col>
      <xdr:colOff>133956</xdr:colOff>
      <xdr:row>0</xdr:row>
      <xdr:rowOff>625929</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10791010" y="345017"/>
          <a:ext cx="1184426" cy="280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editAs="absolute">
        <xdr:from>
          <xdr:col>6</xdr:col>
          <xdr:colOff>285750</xdr:colOff>
          <xdr:row>0</xdr:row>
          <xdr:rowOff>546100</xdr:rowOff>
        </xdr:from>
        <xdr:to>
          <xdr:col>8</xdr:col>
          <xdr:colOff>184150</xdr:colOff>
          <xdr:row>0</xdr:row>
          <xdr:rowOff>831850</xdr:rowOff>
        </xdr:to>
        <xdr:sp macro="" textlink="">
          <xdr:nvSpPr>
            <xdr:cNvPr id="3074" name="ボタン 13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前期会計データ読込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190500</xdr:colOff>
          <xdr:row>0</xdr:row>
          <xdr:rowOff>527050</xdr:rowOff>
        </xdr:from>
        <xdr:to>
          <xdr:col>10</xdr:col>
          <xdr:colOff>88900</xdr:colOff>
          <xdr:row>0</xdr:row>
          <xdr:rowOff>819150</xdr:rowOff>
        </xdr:to>
        <xdr:sp macro="" textlink="">
          <xdr:nvSpPr>
            <xdr:cNvPr id="3077" name="ボタン 139"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前期データ貼り付け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0</xdr:row>
          <xdr:rowOff>546100</xdr:rowOff>
        </xdr:from>
        <xdr:to>
          <xdr:col>2</xdr:col>
          <xdr:colOff>1104900</xdr:colOff>
          <xdr:row>0</xdr:row>
          <xdr:rowOff>831850</xdr:rowOff>
        </xdr:to>
        <xdr:sp macro="" textlink="">
          <xdr:nvSpPr>
            <xdr:cNvPr id="3078" name="ボタン 142"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科目ペースト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222250</xdr:colOff>
          <xdr:row>8</xdr:row>
          <xdr:rowOff>88900</xdr:rowOff>
        </xdr:from>
        <xdr:to>
          <xdr:col>24</xdr:col>
          <xdr:colOff>203200</xdr:colOff>
          <xdr:row>10</xdr:row>
          <xdr:rowOff>69850</xdr:rowOff>
        </xdr:to>
        <xdr:sp macro="" textlink="">
          <xdr:nvSpPr>
            <xdr:cNvPr id="3079" name="ボタン 143"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足し算掛け算コピペ</a:t>
              </a:r>
            </a:p>
          </xdr:txBody>
        </xdr:sp>
        <xdr:clientData fPrintsWithSheet="0"/>
      </xdr:twoCellAnchor>
    </mc:Choice>
    <mc:Fallback/>
  </mc:AlternateContent>
  <xdr:twoCellAnchor editAs="absolute">
    <xdr:from>
      <xdr:col>3</xdr:col>
      <xdr:colOff>585922</xdr:colOff>
      <xdr:row>0</xdr:row>
      <xdr:rowOff>225197</xdr:rowOff>
    </xdr:from>
    <xdr:to>
      <xdr:col>4</xdr:col>
      <xdr:colOff>205240</xdr:colOff>
      <xdr:row>0</xdr:row>
      <xdr:rowOff>495389</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2014672" y="225197"/>
          <a:ext cx="299675" cy="270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mj-ea"/>
              <a:ea typeface="+mj-ea"/>
            </a:rPr>
            <a:t>①</a:t>
          </a:r>
        </a:p>
      </xdr:txBody>
    </xdr:sp>
    <xdr:clientData/>
  </xdr:twoCellAnchor>
  <xdr:twoCellAnchor editAs="absolute">
    <xdr:from>
      <xdr:col>7</xdr:col>
      <xdr:colOff>135256</xdr:colOff>
      <xdr:row>0</xdr:row>
      <xdr:rowOff>170769</xdr:rowOff>
    </xdr:from>
    <xdr:to>
      <xdr:col>7</xdr:col>
      <xdr:colOff>472441</xdr:colOff>
      <xdr:row>0</xdr:row>
      <xdr:rowOff>440961</xdr:rowOff>
    </xdr:to>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4326256" y="180294"/>
          <a:ext cx="333375" cy="268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mj-ea"/>
              <a:ea typeface="+mj-ea"/>
            </a:rPr>
            <a:t>②</a:t>
          </a:r>
        </a:p>
      </xdr:txBody>
    </xdr:sp>
    <xdr:clientData/>
  </xdr:twoCellAnchor>
  <xdr:twoCellAnchor editAs="absolute">
    <xdr:from>
      <xdr:col>9</xdr:col>
      <xdr:colOff>76617</xdr:colOff>
      <xdr:row>0</xdr:row>
      <xdr:rowOff>170769</xdr:rowOff>
    </xdr:from>
    <xdr:to>
      <xdr:col>9</xdr:col>
      <xdr:colOff>378242</xdr:colOff>
      <xdr:row>0</xdr:row>
      <xdr:rowOff>440961</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5620556" y="170769"/>
          <a:ext cx="301625" cy="270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mj-ea"/>
              <a:ea typeface="+mj-ea"/>
            </a:rPr>
            <a:t>③</a:t>
          </a:r>
        </a:p>
      </xdr:txBody>
    </xdr:sp>
    <xdr:clientData/>
  </xdr:twoCellAnchor>
  <mc:AlternateContent xmlns:mc="http://schemas.openxmlformats.org/markup-compatibility/2006">
    <mc:Choice xmlns:a14="http://schemas.microsoft.com/office/drawing/2010/main" Requires="a14">
      <xdr:twoCellAnchor editAs="oneCell">
        <xdr:from>
          <xdr:col>15</xdr:col>
          <xdr:colOff>260350</xdr:colOff>
          <xdr:row>0</xdr:row>
          <xdr:rowOff>19050</xdr:rowOff>
        </xdr:from>
        <xdr:to>
          <xdr:col>16</xdr:col>
          <xdr:colOff>0</xdr:colOff>
          <xdr:row>0</xdr:row>
          <xdr:rowOff>279400</xdr:rowOff>
        </xdr:to>
        <xdr:sp macro="" textlink="">
          <xdr:nvSpPr>
            <xdr:cNvPr id="3080" name="Option 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0</xdr:row>
          <xdr:rowOff>228600</xdr:rowOff>
        </xdr:from>
        <xdr:to>
          <xdr:col>16</xdr:col>
          <xdr:colOff>374650</xdr:colOff>
          <xdr:row>0</xdr:row>
          <xdr:rowOff>476250</xdr:rowOff>
        </xdr:to>
        <xdr:sp macro="" textlink="">
          <xdr:nvSpPr>
            <xdr:cNvPr id="3081" name="Option 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22</xdr:col>
          <xdr:colOff>184150</xdr:colOff>
          <xdr:row>0</xdr:row>
          <xdr:rowOff>95250</xdr:rowOff>
        </xdr:from>
        <xdr:to>
          <xdr:col>23</xdr:col>
          <xdr:colOff>133350</xdr:colOff>
          <xdr:row>0</xdr:row>
          <xdr:rowOff>393700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171450</xdr:colOff>
          <xdr:row>0</xdr:row>
          <xdr:rowOff>514350</xdr:rowOff>
        </xdr:from>
        <xdr:to>
          <xdr:col>23</xdr:col>
          <xdr:colOff>133350</xdr:colOff>
          <xdr:row>0</xdr:row>
          <xdr:rowOff>812800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数値のみ削除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666750</xdr:colOff>
          <xdr:row>0</xdr:row>
          <xdr:rowOff>552450</xdr:rowOff>
        </xdr:from>
        <xdr:to>
          <xdr:col>27</xdr:col>
          <xdr:colOff>19050</xdr:colOff>
          <xdr:row>0</xdr:row>
          <xdr:rowOff>850900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当期実績を前期実績にコピー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69850</xdr:colOff>
          <xdr:row>125</xdr:row>
          <xdr:rowOff>69850</xdr:rowOff>
        </xdr:from>
        <xdr:to>
          <xdr:col>8</xdr:col>
          <xdr:colOff>133350</xdr:colOff>
          <xdr:row>125</xdr:row>
          <xdr:rowOff>355600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会計データ読み込み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125</xdr:row>
          <xdr:rowOff>69850</xdr:rowOff>
        </xdr:from>
        <xdr:to>
          <xdr:col>10</xdr:col>
          <xdr:colOff>50800</xdr:colOff>
          <xdr:row>125</xdr:row>
          <xdr:rowOff>355600</xdr:rowOff>
        </xdr:to>
        <xdr:sp macro="" textlink="">
          <xdr:nvSpPr>
            <xdr:cNvPr id="3086" name="ボタン 139"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前期データ貼り付け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50800</xdr:colOff>
          <xdr:row>129</xdr:row>
          <xdr:rowOff>88900</xdr:rowOff>
        </xdr:from>
        <xdr:to>
          <xdr:col>23</xdr:col>
          <xdr:colOff>565150</xdr:colOff>
          <xdr:row>131</xdr:row>
          <xdr:rowOff>12700</xdr:rowOff>
        </xdr:to>
        <xdr:sp macro="" textlink="">
          <xdr:nvSpPr>
            <xdr:cNvPr id="3088" name="ボタン 143"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足し算掛け算コピペ</a:t>
              </a:r>
            </a:p>
          </xdr:txBody>
        </xdr:sp>
        <xdr:clientData fPrintsWithSheet="0"/>
      </xdr:twoCellAnchor>
    </mc:Choice>
    <mc:Fallback/>
  </mc:AlternateContent>
  <xdr:twoCellAnchor>
    <xdr:from>
      <xdr:col>3</xdr:col>
      <xdr:colOff>54429</xdr:colOff>
      <xdr:row>0</xdr:row>
      <xdr:rowOff>612321</xdr:rowOff>
    </xdr:from>
    <xdr:to>
      <xdr:col>5</xdr:col>
      <xdr:colOff>571500</xdr:colOff>
      <xdr:row>0</xdr:row>
      <xdr:rowOff>843643</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83179" y="612321"/>
          <a:ext cx="1877785" cy="2313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↓期首日付を入力</a:t>
          </a:r>
        </a:p>
      </xdr:txBody>
    </xdr:sp>
    <xdr:clientData/>
  </xdr:twoCellAnchor>
  <xdr:twoCellAnchor>
    <xdr:from>
      <xdr:col>25</xdr:col>
      <xdr:colOff>270197</xdr:colOff>
      <xdr:row>8</xdr:row>
      <xdr:rowOff>206050</xdr:rowOff>
    </xdr:from>
    <xdr:to>
      <xdr:col>44</xdr:col>
      <xdr:colOff>270199</xdr:colOff>
      <xdr:row>10</xdr:row>
      <xdr:rowOff>171060</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13698503" y="2764193"/>
          <a:ext cx="5761655" cy="4159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solidFill>
                <a:srgbClr val="FF0000"/>
              </a:solidFill>
            </a:rPr>
            <a:t>←売上戻り高などは、</a:t>
          </a:r>
          <a:r>
            <a:rPr kumimoji="1" lang="en-US" altLang="ja-JP" sz="1100" b="1">
              <a:solidFill>
                <a:srgbClr val="FF0000"/>
              </a:solidFill>
            </a:rPr>
            <a:t>-1</a:t>
          </a:r>
          <a:r>
            <a:rPr kumimoji="1" lang="ja-JP" altLang="en-US" sz="1100" b="1">
              <a:solidFill>
                <a:srgbClr val="FF0000"/>
              </a:solidFill>
            </a:rPr>
            <a:t>を掛け算してマイナス表示に変更できます。</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69850</xdr:colOff>
          <xdr:row>0</xdr:row>
          <xdr:rowOff>50800</xdr:rowOff>
        </xdr:from>
        <xdr:to>
          <xdr:col>0</xdr:col>
          <xdr:colOff>1466850</xdr:colOff>
          <xdr:row>1</xdr:row>
          <xdr:rowOff>133350</xdr:rowOff>
        </xdr:to>
        <xdr:sp macro="" textlink="">
          <xdr:nvSpPr>
            <xdr:cNvPr id="4098" name="ボタン 11"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1181100</xdr:colOff>
          <xdr:row>0</xdr:row>
          <xdr:rowOff>50800</xdr:rowOff>
        </xdr:from>
        <xdr:to>
          <xdr:col>4</xdr:col>
          <xdr:colOff>641350</xdr:colOff>
          <xdr:row>1</xdr:row>
          <xdr:rowOff>133350</xdr:rowOff>
        </xdr:to>
        <xdr:sp macro="" textlink="">
          <xdr:nvSpPr>
            <xdr:cNvPr id="4100" name="ボタン 9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54864" tIns="82296" rIns="54864" bIns="82296" anchor="ctr" upright="1"/>
            <a:lstStyle/>
            <a:p>
              <a:pPr algn="ctr" rtl="0">
                <a:defRPr sz="1000"/>
              </a:pPr>
              <a:r>
                <a:rPr lang="ja-JP" altLang="en-US" sz="1600" b="0" i="0" u="none" strike="noStrike" baseline="0">
                  <a:solidFill>
                    <a:srgbClr val="FF0000"/>
                  </a:solidFill>
                  <a:latin typeface="メイリオ"/>
                  <a:ea typeface="メイリオ"/>
                </a:rPr>
                <a:t>前期実績入力に移動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946150</xdr:colOff>
          <xdr:row>0</xdr:row>
          <xdr:rowOff>69850</xdr:rowOff>
        </xdr:from>
        <xdr:to>
          <xdr:col>6</xdr:col>
          <xdr:colOff>19050</xdr:colOff>
          <xdr:row>1</xdr:row>
          <xdr:rowOff>95250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シート隠す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69850</xdr:colOff>
          <xdr:row>0</xdr:row>
          <xdr:rowOff>50800</xdr:rowOff>
        </xdr:from>
        <xdr:to>
          <xdr:col>0</xdr:col>
          <xdr:colOff>1466850</xdr:colOff>
          <xdr:row>1</xdr:row>
          <xdr:rowOff>133350</xdr:rowOff>
        </xdr:to>
        <xdr:sp macro="" textlink="">
          <xdr:nvSpPr>
            <xdr:cNvPr id="30721" name="ボタン 11" hidden="1">
              <a:extLst>
                <a:ext uri="{63B3BB69-23CF-44E3-9099-C40C66FF867C}">
                  <a14:compatExt spid="_x0000_s30721"/>
                </a:ext>
                <a:ext uri="{FF2B5EF4-FFF2-40B4-BE49-F238E27FC236}">
                  <a16:creationId xmlns:a16="http://schemas.microsoft.com/office/drawing/2014/main" id="{00000000-0008-0000-0300-0000017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0</xdr:row>
          <xdr:rowOff>50800</xdr:rowOff>
        </xdr:from>
        <xdr:to>
          <xdr:col>3</xdr:col>
          <xdr:colOff>927100</xdr:colOff>
          <xdr:row>1</xdr:row>
          <xdr:rowOff>133350</xdr:rowOff>
        </xdr:to>
        <xdr:sp macro="" textlink="">
          <xdr:nvSpPr>
            <xdr:cNvPr id="30722" name="ボタン 94" hidden="1">
              <a:extLst>
                <a:ext uri="{63B3BB69-23CF-44E3-9099-C40C66FF867C}">
                  <a14:compatExt spid="_x0000_s30722"/>
                </a:ext>
                <a:ext uri="{FF2B5EF4-FFF2-40B4-BE49-F238E27FC236}">
                  <a16:creationId xmlns:a16="http://schemas.microsoft.com/office/drawing/2014/main" id="{00000000-0008-0000-0300-000002780000}"/>
                </a:ext>
              </a:extLst>
            </xdr:cNvPr>
            <xdr:cNvSpPr/>
          </xdr:nvSpPr>
          <xdr:spPr bwMode="auto">
            <a:xfrm>
              <a:off x="0" y="0"/>
              <a:ext cx="0" cy="0"/>
            </a:xfrm>
            <a:prstGeom prst="rect">
              <a:avLst/>
            </a:prstGeom>
            <a:noFill/>
            <a:ln w="9525">
              <a:miter lim="800000"/>
              <a:headEnd/>
              <a:tailEnd/>
            </a:ln>
          </xdr:spPr>
          <xdr:txBody>
            <a:bodyPr vertOverflow="clip" wrap="square" lIns="54864" tIns="82296" rIns="54864" bIns="82296" anchor="ctr" upright="1"/>
            <a:lstStyle/>
            <a:p>
              <a:pPr algn="ctr" rtl="0">
                <a:defRPr sz="1000"/>
              </a:pPr>
              <a:r>
                <a:rPr lang="ja-JP" altLang="en-US" sz="1600" b="0" i="0" u="none" strike="noStrike" baseline="0">
                  <a:solidFill>
                    <a:srgbClr val="FF0000"/>
                  </a:solidFill>
                  <a:latin typeface="メイリオ"/>
                  <a:ea typeface="メイリオ"/>
                </a:rPr>
                <a:t>前期実績入力に移動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31750</xdr:colOff>
          <xdr:row>0</xdr:row>
          <xdr:rowOff>69850</xdr:rowOff>
        </xdr:from>
        <xdr:to>
          <xdr:col>5</xdr:col>
          <xdr:colOff>317500</xdr:colOff>
          <xdr:row>1</xdr:row>
          <xdr:rowOff>95250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0300-0000037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シート隠す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0</xdr:colOff>
      <xdr:row>1</xdr:row>
      <xdr:rowOff>7620</xdr:rowOff>
    </xdr:from>
    <xdr:to>
      <xdr:col>10</xdr:col>
      <xdr:colOff>323850</xdr:colOff>
      <xdr:row>1</xdr:row>
      <xdr:rowOff>379095</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7658100" y="525780"/>
          <a:ext cx="323850" cy="310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B05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5</xdr:col>
          <xdr:colOff>184150</xdr:colOff>
          <xdr:row>0</xdr:row>
          <xdr:rowOff>95250</xdr:rowOff>
        </xdr:from>
        <xdr:to>
          <xdr:col>6</xdr:col>
          <xdr:colOff>755650</xdr:colOff>
          <xdr:row>0</xdr:row>
          <xdr:rowOff>393700</xdr:rowOff>
        </xdr:to>
        <xdr:sp macro="" textlink="">
          <xdr:nvSpPr>
            <xdr:cNvPr id="5121" name="ボタン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空白行を非表示ON/OFF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184150</xdr:colOff>
          <xdr:row>0</xdr:row>
          <xdr:rowOff>69850</xdr:rowOff>
        </xdr:from>
        <xdr:to>
          <xdr:col>8</xdr:col>
          <xdr:colOff>679450</xdr:colOff>
          <xdr:row>0</xdr:row>
          <xdr:rowOff>438150</xdr:rowOff>
        </xdr:to>
        <xdr:sp macro="" textlink="">
          <xdr:nvSpPr>
            <xdr:cNvPr id="5122" name="Button 6"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0</xdr:rowOff>
        </xdr:from>
        <xdr:to>
          <xdr:col>14</xdr:col>
          <xdr:colOff>412750</xdr:colOff>
          <xdr:row>0</xdr:row>
          <xdr:rowOff>260350</xdr:rowOff>
        </xdr:to>
        <xdr:sp macro="" textlink="">
          <xdr:nvSpPr>
            <xdr:cNvPr id="5123" name="Option 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190500</xdr:rowOff>
        </xdr:from>
        <xdr:to>
          <xdr:col>15</xdr:col>
          <xdr:colOff>12700</xdr:colOff>
          <xdr:row>0</xdr:row>
          <xdr:rowOff>419100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twoCellAnchor>
    <xdr:from>
      <xdr:col>16</xdr:col>
      <xdr:colOff>0</xdr:colOff>
      <xdr:row>0</xdr:row>
      <xdr:rowOff>0</xdr:rowOff>
    </xdr:from>
    <xdr:to>
      <xdr:col>17</xdr:col>
      <xdr:colOff>120347</xdr:colOff>
      <xdr:row>0</xdr:row>
      <xdr:rowOff>280912</xdr:rowOff>
    </xdr:to>
    <xdr:sp macro="" textlink="">
      <xdr:nvSpPr>
        <xdr:cNvPr id="7" name="テキスト ボックス 6">
          <a:extLst>
            <a:ext uri="{FF2B5EF4-FFF2-40B4-BE49-F238E27FC236}">
              <a16:creationId xmlns:a16="http://schemas.microsoft.com/office/drawing/2014/main" id="{00000000-0008-0000-0400-000007000000}"/>
            </a:ext>
          </a:extLst>
        </xdr:cNvPr>
        <xdr:cNvSpPr txBox="1"/>
      </xdr:nvSpPr>
      <xdr:spPr>
        <a:xfrm>
          <a:off x="12595860" y="0"/>
          <a:ext cx="943307" cy="280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editAs="absolute">
        <xdr:from>
          <xdr:col>22</xdr:col>
          <xdr:colOff>57150</xdr:colOff>
          <xdr:row>0</xdr:row>
          <xdr:rowOff>76200</xdr:rowOff>
        </xdr:from>
        <xdr:to>
          <xdr:col>23</xdr:col>
          <xdr:colOff>527050</xdr:colOff>
          <xdr:row>1</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298450</xdr:colOff>
          <xdr:row>0</xdr:row>
          <xdr:rowOff>857250</xdr:rowOff>
        </xdr:from>
        <xdr:to>
          <xdr:col>2</xdr:col>
          <xdr:colOff>1060450</xdr:colOff>
          <xdr:row>0</xdr:row>
          <xdr:rowOff>1047750</xdr:rowOff>
        </xdr:to>
        <xdr:sp macro="" textlink="">
          <xdr:nvSpPr>
            <xdr:cNvPr id="6145" name="Check Box 58"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税込経理</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38100</xdr:rowOff>
        </xdr:from>
        <xdr:to>
          <xdr:col>0</xdr:col>
          <xdr:colOff>571500</xdr:colOff>
          <xdr:row>35</xdr:row>
          <xdr:rowOff>0</xdr:rowOff>
        </xdr:to>
        <xdr:sp macro="" textlink="">
          <xdr:nvSpPr>
            <xdr:cNvPr id="6146" name="Check Box 14" descr="非課税"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222250</xdr:rowOff>
        </xdr:from>
        <xdr:to>
          <xdr:col>0</xdr:col>
          <xdr:colOff>571500</xdr:colOff>
          <xdr:row>35</xdr:row>
          <xdr:rowOff>184150</xdr:rowOff>
        </xdr:to>
        <xdr:sp macro="" textlink="">
          <xdr:nvSpPr>
            <xdr:cNvPr id="6147" name="Check Box 15" descr="非課税"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209550</xdr:rowOff>
        </xdr:from>
        <xdr:to>
          <xdr:col>0</xdr:col>
          <xdr:colOff>571500</xdr:colOff>
          <xdr:row>36</xdr:row>
          <xdr:rowOff>184150</xdr:rowOff>
        </xdr:to>
        <xdr:sp macro="" textlink="">
          <xdr:nvSpPr>
            <xdr:cNvPr id="6148" name="Check Box 16" descr="非課税"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209550</xdr:rowOff>
        </xdr:from>
        <xdr:to>
          <xdr:col>0</xdr:col>
          <xdr:colOff>571500</xdr:colOff>
          <xdr:row>37</xdr:row>
          <xdr:rowOff>184150</xdr:rowOff>
        </xdr:to>
        <xdr:sp macro="" textlink="">
          <xdr:nvSpPr>
            <xdr:cNvPr id="6149" name="Check Box 17" descr="非課税"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209550</xdr:rowOff>
        </xdr:from>
        <xdr:to>
          <xdr:col>0</xdr:col>
          <xdr:colOff>571500</xdr:colOff>
          <xdr:row>41</xdr:row>
          <xdr:rowOff>184150</xdr:rowOff>
        </xdr:to>
        <xdr:sp macro="" textlink="">
          <xdr:nvSpPr>
            <xdr:cNvPr id="6150" name="Check Box 18" descr="非課税"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571500</xdr:colOff>
          <xdr:row>42</xdr:row>
          <xdr:rowOff>184150</xdr:rowOff>
        </xdr:to>
        <xdr:sp macro="" textlink="">
          <xdr:nvSpPr>
            <xdr:cNvPr id="6151" name="Check Box 19" descr="非課税"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31750</xdr:rowOff>
        </xdr:from>
        <xdr:to>
          <xdr:col>0</xdr:col>
          <xdr:colOff>571500</xdr:colOff>
          <xdr:row>43</xdr:row>
          <xdr:rowOff>184150</xdr:rowOff>
        </xdr:to>
        <xdr:sp macro="" textlink="">
          <xdr:nvSpPr>
            <xdr:cNvPr id="6152" name="Check Box 20" descr="非課税"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16</xdr:row>
          <xdr:rowOff>31750</xdr:rowOff>
        </xdr:from>
        <xdr:to>
          <xdr:col>1</xdr:col>
          <xdr:colOff>0</xdr:colOff>
          <xdr:row>16</xdr:row>
          <xdr:rowOff>203200</xdr:rowOff>
        </xdr:to>
        <xdr:sp macro="" textlink="">
          <xdr:nvSpPr>
            <xdr:cNvPr id="6153" name="Check Box 6" descr="非課税"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22</xdr:row>
          <xdr:rowOff>31750</xdr:rowOff>
        </xdr:from>
        <xdr:to>
          <xdr:col>1</xdr:col>
          <xdr:colOff>0</xdr:colOff>
          <xdr:row>23</xdr:row>
          <xdr:rowOff>0</xdr:rowOff>
        </xdr:to>
        <xdr:sp macro="" textlink="">
          <xdr:nvSpPr>
            <xdr:cNvPr id="6154" name="Check Box 7" descr="非課税"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23</xdr:row>
          <xdr:rowOff>31750</xdr:rowOff>
        </xdr:from>
        <xdr:to>
          <xdr:col>1</xdr:col>
          <xdr:colOff>0</xdr:colOff>
          <xdr:row>24</xdr:row>
          <xdr:rowOff>0</xdr:rowOff>
        </xdr:to>
        <xdr:sp macro="" textlink="">
          <xdr:nvSpPr>
            <xdr:cNvPr id="6155" name="Check Box 8" descr="非課税"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24</xdr:row>
          <xdr:rowOff>31750</xdr:rowOff>
        </xdr:from>
        <xdr:to>
          <xdr:col>1</xdr:col>
          <xdr:colOff>0</xdr:colOff>
          <xdr:row>25</xdr:row>
          <xdr:rowOff>0</xdr:rowOff>
        </xdr:to>
        <xdr:sp macro="" textlink="">
          <xdr:nvSpPr>
            <xdr:cNvPr id="6156" name="Check Box 9" descr="非課税"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25</xdr:row>
          <xdr:rowOff>38100</xdr:rowOff>
        </xdr:from>
        <xdr:to>
          <xdr:col>1</xdr:col>
          <xdr:colOff>0</xdr:colOff>
          <xdr:row>26</xdr:row>
          <xdr:rowOff>38100</xdr:rowOff>
        </xdr:to>
        <xdr:sp macro="" textlink="">
          <xdr:nvSpPr>
            <xdr:cNvPr id="6157" name="Check Box 71" descr="非課税"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190500</xdr:rowOff>
        </xdr:from>
        <xdr:to>
          <xdr:col>2</xdr:col>
          <xdr:colOff>95250</xdr:colOff>
          <xdr:row>45</xdr:row>
          <xdr:rowOff>165100</xdr:rowOff>
        </xdr:to>
        <xdr:sp macro="" textlink="">
          <xdr:nvSpPr>
            <xdr:cNvPr id="6158" name="Check Box 21" descr="非課税"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222250</xdr:rowOff>
        </xdr:from>
        <xdr:to>
          <xdr:col>2</xdr:col>
          <xdr:colOff>95250</xdr:colOff>
          <xdr:row>46</xdr:row>
          <xdr:rowOff>184150</xdr:rowOff>
        </xdr:to>
        <xdr:sp macro="" textlink="">
          <xdr:nvSpPr>
            <xdr:cNvPr id="6159" name="Check Box 22" descr="非課税"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31750</xdr:rowOff>
        </xdr:from>
        <xdr:to>
          <xdr:col>2</xdr:col>
          <xdr:colOff>95250</xdr:colOff>
          <xdr:row>47</xdr:row>
          <xdr:rowOff>184150</xdr:rowOff>
        </xdr:to>
        <xdr:sp macro="" textlink="">
          <xdr:nvSpPr>
            <xdr:cNvPr id="6160" name="Check Box 23" descr="非課税"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31750</xdr:rowOff>
        </xdr:from>
        <xdr:to>
          <xdr:col>2</xdr:col>
          <xdr:colOff>95250</xdr:colOff>
          <xdr:row>48</xdr:row>
          <xdr:rowOff>190500</xdr:rowOff>
        </xdr:to>
        <xdr:sp macro="" textlink="">
          <xdr:nvSpPr>
            <xdr:cNvPr id="6161" name="Check Box 24" descr="非課税"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31750</xdr:rowOff>
        </xdr:from>
        <xdr:to>
          <xdr:col>2</xdr:col>
          <xdr:colOff>95250</xdr:colOff>
          <xdr:row>49</xdr:row>
          <xdr:rowOff>190500</xdr:rowOff>
        </xdr:to>
        <xdr:sp macro="" textlink="">
          <xdr:nvSpPr>
            <xdr:cNvPr id="6162" name="Check Box 25" descr="非課税"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31750</xdr:rowOff>
        </xdr:from>
        <xdr:to>
          <xdr:col>2</xdr:col>
          <xdr:colOff>95250</xdr:colOff>
          <xdr:row>50</xdr:row>
          <xdr:rowOff>190500</xdr:rowOff>
        </xdr:to>
        <xdr:sp macro="" textlink="">
          <xdr:nvSpPr>
            <xdr:cNvPr id="6163" name="Check Box 26" descr="非課税"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31750</xdr:rowOff>
        </xdr:from>
        <xdr:to>
          <xdr:col>2</xdr:col>
          <xdr:colOff>95250</xdr:colOff>
          <xdr:row>51</xdr:row>
          <xdr:rowOff>184150</xdr:rowOff>
        </xdr:to>
        <xdr:sp macro="" textlink="">
          <xdr:nvSpPr>
            <xdr:cNvPr id="6164" name="Check Box 27" descr="非課税" hidden="1">
              <a:extLst>
                <a:ext uri="{63B3BB69-23CF-44E3-9099-C40C66FF867C}">
                  <a14:compatExt spid="_x0000_s6164"/>
                </a:ext>
                <a:ext uri="{FF2B5EF4-FFF2-40B4-BE49-F238E27FC236}">
                  <a16:creationId xmlns:a16="http://schemas.microsoft.com/office/drawing/2014/main" id="{00000000-0008-0000-05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31750</xdr:rowOff>
        </xdr:from>
        <xdr:to>
          <xdr:col>2</xdr:col>
          <xdr:colOff>95250</xdr:colOff>
          <xdr:row>52</xdr:row>
          <xdr:rowOff>190500</xdr:rowOff>
        </xdr:to>
        <xdr:sp macro="" textlink="">
          <xdr:nvSpPr>
            <xdr:cNvPr id="6165" name="Check Box 28" descr="非課税"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31750</xdr:rowOff>
        </xdr:from>
        <xdr:to>
          <xdr:col>2</xdr:col>
          <xdr:colOff>95250</xdr:colOff>
          <xdr:row>53</xdr:row>
          <xdr:rowOff>203200</xdr:rowOff>
        </xdr:to>
        <xdr:sp macro="" textlink="">
          <xdr:nvSpPr>
            <xdr:cNvPr id="6166" name="Check Box 29" descr="非課税"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31750</xdr:rowOff>
        </xdr:from>
        <xdr:to>
          <xdr:col>2</xdr:col>
          <xdr:colOff>95250</xdr:colOff>
          <xdr:row>54</xdr:row>
          <xdr:rowOff>190500</xdr:rowOff>
        </xdr:to>
        <xdr:sp macro="" textlink="">
          <xdr:nvSpPr>
            <xdr:cNvPr id="6167" name="Check Box 30" descr="非課税"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31750</xdr:rowOff>
        </xdr:from>
        <xdr:to>
          <xdr:col>2</xdr:col>
          <xdr:colOff>95250</xdr:colOff>
          <xdr:row>55</xdr:row>
          <xdr:rowOff>190500</xdr:rowOff>
        </xdr:to>
        <xdr:sp macro="" textlink="">
          <xdr:nvSpPr>
            <xdr:cNvPr id="6168" name="Check Box 31" descr="非課税"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222250</xdr:rowOff>
        </xdr:from>
        <xdr:to>
          <xdr:col>2</xdr:col>
          <xdr:colOff>95250</xdr:colOff>
          <xdr:row>56</xdr:row>
          <xdr:rowOff>190500</xdr:rowOff>
        </xdr:to>
        <xdr:sp macro="" textlink="">
          <xdr:nvSpPr>
            <xdr:cNvPr id="6169" name="Check Box 32" descr="非課税"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2</xdr:col>
          <xdr:colOff>95250</xdr:colOff>
          <xdr:row>58</xdr:row>
          <xdr:rowOff>152400</xdr:rowOff>
        </xdr:to>
        <xdr:sp macro="" textlink="">
          <xdr:nvSpPr>
            <xdr:cNvPr id="6170" name="Check Box 33" descr="非課税"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2</xdr:col>
          <xdr:colOff>95250</xdr:colOff>
          <xdr:row>57</xdr:row>
          <xdr:rowOff>165100</xdr:rowOff>
        </xdr:to>
        <xdr:sp macro="" textlink="">
          <xdr:nvSpPr>
            <xdr:cNvPr id="6171" name="Check Box 34" descr="非課税"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203200</xdr:rowOff>
        </xdr:from>
        <xdr:to>
          <xdr:col>2</xdr:col>
          <xdr:colOff>95250</xdr:colOff>
          <xdr:row>59</xdr:row>
          <xdr:rowOff>165100</xdr:rowOff>
        </xdr:to>
        <xdr:sp macro="" textlink="">
          <xdr:nvSpPr>
            <xdr:cNvPr id="6172" name="Check Box 35" descr="非課税"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203200</xdr:rowOff>
        </xdr:from>
        <xdr:to>
          <xdr:col>2</xdr:col>
          <xdr:colOff>95250</xdr:colOff>
          <xdr:row>60</xdr:row>
          <xdr:rowOff>165100</xdr:rowOff>
        </xdr:to>
        <xdr:sp macro="" textlink="">
          <xdr:nvSpPr>
            <xdr:cNvPr id="6173" name="Check Box 36" descr="非課税"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0</xdr:rowOff>
        </xdr:from>
        <xdr:to>
          <xdr:col>2</xdr:col>
          <xdr:colOff>95250</xdr:colOff>
          <xdr:row>61</xdr:row>
          <xdr:rowOff>152400</xdr:rowOff>
        </xdr:to>
        <xdr:sp macro="" textlink="">
          <xdr:nvSpPr>
            <xdr:cNvPr id="6174" name="Check Box 37" descr="非課税" hidden="1">
              <a:extLst>
                <a:ext uri="{63B3BB69-23CF-44E3-9099-C40C66FF867C}">
                  <a14:compatExt spid="_x0000_s6174"/>
                </a:ext>
                <a:ext uri="{FF2B5EF4-FFF2-40B4-BE49-F238E27FC236}">
                  <a16:creationId xmlns:a16="http://schemas.microsoft.com/office/drawing/2014/main" id="{00000000-0008-0000-05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222250</xdr:rowOff>
        </xdr:from>
        <xdr:to>
          <xdr:col>2</xdr:col>
          <xdr:colOff>95250</xdr:colOff>
          <xdr:row>62</xdr:row>
          <xdr:rowOff>152400</xdr:rowOff>
        </xdr:to>
        <xdr:sp macro="" textlink="">
          <xdr:nvSpPr>
            <xdr:cNvPr id="6175" name="Check Box 38" descr="非課税" hidden="1">
              <a:extLst>
                <a:ext uri="{63B3BB69-23CF-44E3-9099-C40C66FF867C}">
                  <a14:compatExt spid="_x0000_s6175"/>
                </a:ext>
                <a:ext uri="{FF2B5EF4-FFF2-40B4-BE49-F238E27FC236}">
                  <a16:creationId xmlns:a16="http://schemas.microsoft.com/office/drawing/2014/main" id="{00000000-0008-0000-05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222250</xdr:rowOff>
        </xdr:from>
        <xdr:to>
          <xdr:col>2</xdr:col>
          <xdr:colOff>95250</xdr:colOff>
          <xdr:row>63</xdr:row>
          <xdr:rowOff>152400</xdr:rowOff>
        </xdr:to>
        <xdr:sp macro="" textlink="">
          <xdr:nvSpPr>
            <xdr:cNvPr id="6176" name="Check Box 39" descr="非課税"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64</xdr:row>
          <xdr:rowOff>0</xdr:rowOff>
        </xdr:from>
        <xdr:to>
          <xdr:col>2</xdr:col>
          <xdr:colOff>95250</xdr:colOff>
          <xdr:row>64</xdr:row>
          <xdr:rowOff>184150</xdr:rowOff>
        </xdr:to>
        <xdr:sp macro="" textlink="">
          <xdr:nvSpPr>
            <xdr:cNvPr id="6177" name="Check Box 40" descr="非課税" hidden="1">
              <a:extLst>
                <a:ext uri="{63B3BB69-23CF-44E3-9099-C40C66FF867C}">
                  <a14:compatExt spid="_x0000_s6177"/>
                </a:ext>
                <a:ext uri="{FF2B5EF4-FFF2-40B4-BE49-F238E27FC236}">
                  <a16:creationId xmlns:a16="http://schemas.microsoft.com/office/drawing/2014/main" id="{00000000-0008-0000-05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65</xdr:row>
          <xdr:rowOff>0</xdr:rowOff>
        </xdr:from>
        <xdr:to>
          <xdr:col>2</xdr:col>
          <xdr:colOff>95250</xdr:colOff>
          <xdr:row>65</xdr:row>
          <xdr:rowOff>184150</xdr:rowOff>
        </xdr:to>
        <xdr:sp macro="" textlink="">
          <xdr:nvSpPr>
            <xdr:cNvPr id="6178" name="Check Box 41" descr="非課税"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66</xdr:row>
          <xdr:rowOff>0</xdr:rowOff>
        </xdr:from>
        <xdr:to>
          <xdr:col>2</xdr:col>
          <xdr:colOff>95250</xdr:colOff>
          <xdr:row>66</xdr:row>
          <xdr:rowOff>152400</xdr:rowOff>
        </xdr:to>
        <xdr:sp macro="" textlink="">
          <xdr:nvSpPr>
            <xdr:cNvPr id="6179" name="Check Box 42" descr="非課税" hidden="1">
              <a:extLst>
                <a:ext uri="{63B3BB69-23CF-44E3-9099-C40C66FF867C}">
                  <a14:compatExt spid="_x0000_s6179"/>
                </a:ext>
                <a:ext uri="{FF2B5EF4-FFF2-40B4-BE49-F238E27FC236}">
                  <a16:creationId xmlns:a16="http://schemas.microsoft.com/office/drawing/2014/main" id="{00000000-0008-0000-05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2</xdr:col>
          <xdr:colOff>95250</xdr:colOff>
          <xdr:row>67</xdr:row>
          <xdr:rowOff>165100</xdr:rowOff>
        </xdr:to>
        <xdr:sp macro="" textlink="">
          <xdr:nvSpPr>
            <xdr:cNvPr id="6180" name="Check Box 43" descr="非課税"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68</xdr:row>
          <xdr:rowOff>0</xdr:rowOff>
        </xdr:from>
        <xdr:to>
          <xdr:col>2</xdr:col>
          <xdr:colOff>95250</xdr:colOff>
          <xdr:row>68</xdr:row>
          <xdr:rowOff>165100</xdr:rowOff>
        </xdr:to>
        <xdr:sp macro="" textlink="">
          <xdr:nvSpPr>
            <xdr:cNvPr id="6181" name="Check Box 44" descr="非課税"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74</xdr:row>
          <xdr:rowOff>31750</xdr:rowOff>
        </xdr:from>
        <xdr:to>
          <xdr:col>2</xdr:col>
          <xdr:colOff>95250</xdr:colOff>
          <xdr:row>74</xdr:row>
          <xdr:rowOff>184150</xdr:rowOff>
        </xdr:to>
        <xdr:sp macro="" textlink="">
          <xdr:nvSpPr>
            <xdr:cNvPr id="6182" name="Check Box 65" descr="非課税"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31750</xdr:rowOff>
        </xdr:from>
        <xdr:to>
          <xdr:col>2</xdr:col>
          <xdr:colOff>95250</xdr:colOff>
          <xdr:row>75</xdr:row>
          <xdr:rowOff>184150</xdr:rowOff>
        </xdr:to>
        <xdr:sp macro="" textlink="">
          <xdr:nvSpPr>
            <xdr:cNvPr id="6183" name="Check Box 66" descr="非課税" hidden="1">
              <a:extLst>
                <a:ext uri="{63B3BB69-23CF-44E3-9099-C40C66FF867C}">
                  <a14:compatExt spid="_x0000_s6183"/>
                </a:ext>
                <a:ext uri="{FF2B5EF4-FFF2-40B4-BE49-F238E27FC236}">
                  <a16:creationId xmlns:a16="http://schemas.microsoft.com/office/drawing/2014/main" id="{00000000-0008-0000-05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76</xdr:row>
          <xdr:rowOff>0</xdr:rowOff>
        </xdr:from>
        <xdr:to>
          <xdr:col>2</xdr:col>
          <xdr:colOff>95250</xdr:colOff>
          <xdr:row>76</xdr:row>
          <xdr:rowOff>184150</xdr:rowOff>
        </xdr:to>
        <xdr:sp macro="" textlink="">
          <xdr:nvSpPr>
            <xdr:cNvPr id="6184" name="Check Box 67" descr="非課税" hidden="1">
              <a:extLst>
                <a:ext uri="{63B3BB69-23CF-44E3-9099-C40C66FF867C}">
                  <a14:compatExt spid="_x0000_s6184"/>
                </a:ext>
                <a:ext uri="{FF2B5EF4-FFF2-40B4-BE49-F238E27FC236}">
                  <a16:creationId xmlns:a16="http://schemas.microsoft.com/office/drawing/2014/main" id="{00000000-0008-0000-05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2</xdr:col>
          <xdr:colOff>95250</xdr:colOff>
          <xdr:row>77</xdr:row>
          <xdr:rowOff>184150</xdr:rowOff>
        </xdr:to>
        <xdr:sp macro="" textlink="">
          <xdr:nvSpPr>
            <xdr:cNvPr id="6185" name="Check Box 68" descr="非課税" hidden="1">
              <a:extLst>
                <a:ext uri="{63B3BB69-23CF-44E3-9099-C40C66FF867C}">
                  <a14:compatExt spid="_x0000_s6185"/>
                </a:ext>
                <a:ext uri="{FF2B5EF4-FFF2-40B4-BE49-F238E27FC236}">
                  <a16:creationId xmlns:a16="http://schemas.microsoft.com/office/drawing/2014/main" id="{00000000-0008-0000-05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78</xdr:row>
          <xdr:rowOff>0</xdr:rowOff>
        </xdr:from>
        <xdr:to>
          <xdr:col>2</xdr:col>
          <xdr:colOff>95250</xdr:colOff>
          <xdr:row>78</xdr:row>
          <xdr:rowOff>184150</xdr:rowOff>
        </xdr:to>
        <xdr:sp macro="" textlink="">
          <xdr:nvSpPr>
            <xdr:cNvPr id="6186" name="Check Box 69" descr="非課税" hidden="1">
              <a:extLst>
                <a:ext uri="{63B3BB69-23CF-44E3-9099-C40C66FF867C}">
                  <a14:compatExt spid="_x0000_s6186"/>
                </a:ext>
                <a:ext uri="{FF2B5EF4-FFF2-40B4-BE49-F238E27FC236}">
                  <a16:creationId xmlns:a16="http://schemas.microsoft.com/office/drawing/2014/main" id="{00000000-0008-0000-05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2</xdr:col>
          <xdr:colOff>95250</xdr:colOff>
          <xdr:row>79</xdr:row>
          <xdr:rowOff>184150</xdr:rowOff>
        </xdr:to>
        <xdr:sp macro="" textlink="">
          <xdr:nvSpPr>
            <xdr:cNvPr id="6187" name="Check Box 70" descr="非課税" hidden="1">
              <a:extLst>
                <a:ext uri="{63B3BB69-23CF-44E3-9099-C40C66FF867C}">
                  <a14:compatExt spid="_x0000_s6187"/>
                </a:ext>
                <a:ext uri="{FF2B5EF4-FFF2-40B4-BE49-F238E27FC236}">
                  <a16:creationId xmlns:a16="http://schemas.microsoft.com/office/drawing/2014/main" id="{00000000-0008-0000-05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84</xdr:row>
          <xdr:rowOff>190500</xdr:rowOff>
        </xdr:from>
        <xdr:to>
          <xdr:col>0</xdr:col>
          <xdr:colOff>571500</xdr:colOff>
          <xdr:row>86</xdr:row>
          <xdr:rowOff>38100</xdr:rowOff>
        </xdr:to>
        <xdr:sp macro="" textlink="">
          <xdr:nvSpPr>
            <xdr:cNvPr id="6188" name="Check Box 45" descr="非課税" hidden="1">
              <a:extLst>
                <a:ext uri="{63B3BB69-23CF-44E3-9099-C40C66FF867C}">
                  <a14:compatExt spid="_x0000_s6188"/>
                </a:ext>
                <a:ext uri="{FF2B5EF4-FFF2-40B4-BE49-F238E27FC236}">
                  <a16:creationId xmlns:a16="http://schemas.microsoft.com/office/drawing/2014/main" id="{00000000-0008-0000-05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86</xdr:row>
          <xdr:rowOff>209550</xdr:rowOff>
        </xdr:from>
        <xdr:to>
          <xdr:col>0</xdr:col>
          <xdr:colOff>571500</xdr:colOff>
          <xdr:row>88</xdr:row>
          <xdr:rowOff>0</xdr:rowOff>
        </xdr:to>
        <xdr:sp macro="" textlink="">
          <xdr:nvSpPr>
            <xdr:cNvPr id="6189" name="Check Box 46" descr="非課税"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0</xdr:row>
          <xdr:rowOff>527050</xdr:rowOff>
        </xdr:from>
        <xdr:to>
          <xdr:col>4</xdr:col>
          <xdr:colOff>133350</xdr:colOff>
          <xdr:row>0</xdr:row>
          <xdr:rowOff>533400</xdr:rowOff>
        </xdr:to>
        <xdr:sp macro="" textlink="">
          <xdr:nvSpPr>
            <xdr:cNvPr id="6190" name="CheckBox2" hidden="1">
              <a:extLst>
                <a:ext uri="{63B3BB69-23CF-44E3-9099-C40C66FF867C}">
                  <a14:compatExt spid="_x0000_s6190"/>
                </a:ext>
                <a:ext uri="{FF2B5EF4-FFF2-40B4-BE49-F238E27FC236}">
                  <a16:creationId xmlns:a16="http://schemas.microsoft.com/office/drawing/2014/main" id="{00000000-0008-0000-0500-00002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0</xdr:row>
          <xdr:rowOff>488950</xdr:rowOff>
        </xdr:from>
        <xdr:to>
          <xdr:col>6</xdr:col>
          <xdr:colOff>285750</xdr:colOff>
          <xdr:row>0</xdr:row>
          <xdr:rowOff>508000</xdr:rowOff>
        </xdr:to>
        <xdr:sp macro="" textlink="">
          <xdr:nvSpPr>
            <xdr:cNvPr id="6191" name="CheckBox4" hidden="1">
              <a:extLst>
                <a:ext uri="{63B3BB69-23CF-44E3-9099-C40C66FF867C}">
                  <a14:compatExt spid="_x0000_s6191"/>
                </a:ext>
                <a:ext uri="{FF2B5EF4-FFF2-40B4-BE49-F238E27FC236}">
                  <a16:creationId xmlns:a16="http://schemas.microsoft.com/office/drawing/2014/main" id="{00000000-0008-0000-0500-00002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13</xdr:col>
      <xdr:colOff>348682</xdr:colOff>
      <xdr:row>0</xdr:row>
      <xdr:rowOff>745958</xdr:rowOff>
    </xdr:from>
    <xdr:to>
      <xdr:col>15</xdr:col>
      <xdr:colOff>176893</xdr:colOff>
      <xdr:row>0</xdr:row>
      <xdr:rowOff>984066</xdr:rowOff>
    </xdr:to>
    <xdr:sp macro="" textlink="">
      <xdr:nvSpPr>
        <xdr:cNvPr id="49" name="テキスト ボックス 48">
          <a:extLst>
            <a:ext uri="{FF2B5EF4-FFF2-40B4-BE49-F238E27FC236}">
              <a16:creationId xmlns:a16="http://schemas.microsoft.com/office/drawing/2014/main" id="{00000000-0008-0000-0500-000031000000}"/>
            </a:ext>
          </a:extLst>
        </xdr:cNvPr>
        <xdr:cNvSpPr txBox="1"/>
      </xdr:nvSpPr>
      <xdr:spPr>
        <a:xfrm>
          <a:off x="9477442" y="745958"/>
          <a:ext cx="1276011" cy="238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85</xdr:row>
          <xdr:rowOff>190500</xdr:rowOff>
        </xdr:from>
        <xdr:to>
          <xdr:col>0</xdr:col>
          <xdr:colOff>571500</xdr:colOff>
          <xdr:row>87</xdr:row>
          <xdr:rowOff>38100</xdr:rowOff>
        </xdr:to>
        <xdr:sp macro="" textlink="">
          <xdr:nvSpPr>
            <xdr:cNvPr id="6192" name="Check Box 153" descr="非課税" hidden="1">
              <a:extLst>
                <a:ext uri="{63B3BB69-23CF-44E3-9099-C40C66FF867C}">
                  <a14:compatExt spid="_x0000_s6192"/>
                </a:ext>
                <a:ext uri="{FF2B5EF4-FFF2-40B4-BE49-F238E27FC236}">
                  <a16:creationId xmlns:a16="http://schemas.microsoft.com/office/drawing/2014/main" id="{00000000-0008-0000-05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4</xdr:row>
          <xdr:rowOff>19050</xdr:rowOff>
        </xdr:from>
        <xdr:to>
          <xdr:col>0</xdr:col>
          <xdr:colOff>641350</xdr:colOff>
          <xdr:row>4</xdr:row>
          <xdr:rowOff>190500</xdr:rowOff>
        </xdr:to>
        <xdr:sp macro="" textlink="">
          <xdr:nvSpPr>
            <xdr:cNvPr id="6193" name="Check Box 2" descr="非課税" hidden="1">
              <a:extLst>
                <a:ext uri="{63B3BB69-23CF-44E3-9099-C40C66FF867C}">
                  <a14:compatExt spid="_x0000_s6193"/>
                </a:ext>
                <a:ext uri="{FF2B5EF4-FFF2-40B4-BE49-F238E27FC236}">
                  <a16:creationId xmlns:a16="http://schemas.microsoft.com/office/drawing/2014/main" id="{00000000-0008-0000-05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4</xdr:row>
          <xdr:rowOff>209550</xdr:rowOff>
        </xdr:from>
        <xdr:to>
          <xdr:col>0</xdr:col>
          <xdr:colOff>533400</xdr:colOff>
          <xdr:row>6</xdr:row>
          <xdr:rowOff>0</xdr:rowOff>
        </xdr:to>
        <xdr:sp macro="" textlink="">
          <xdr:nvSpPr>
            <xdr:cNvPr id="6194" name="Check Box 111" descr="非課税" hidden="1">
              <a:extLst>
                <a:ext uri="{63B3BB69-23CF-44E3-9099-C40C66FF867C}">
                  <a14:compatExt spid="_x0000_s6194"/>
                </a:ext>
                <a:ext uri="{FF2B5EF4-FFF2-40B4-BE49-F238E27FC236}">
                  <a16:creationId xmlns:a16="http://schemas.microsoft.com/office/drawing/2014/main" id="{00000000-0008-0000-05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7</xdr:row>
          <xdr:rowOff>12700</xdr:rowOff>
        </xdr:from>
        <xdr:to>
          <xdr:col>0</xdr:col>
          <xdr:colOff>603250</xdr:colOff>
          <xdr:row>8</xdr:row>
          <xdr:rowOff>0</xdr:rowOff>
        </xdr:to>
        <xdr:sp macro="" textlink="">
          <xdr:nvSpPr>
            <xdr:cNvPr id="6195" name="Check Box 114" descr="非課税" hidden="1">
              <a:extLst>
                <a:ext uri="{63B3BB69-23CF-44E3-9099-C40C66FF867C}">
                  <a14:compatExt spid="_x0000_s6195"/>
                </a:ext>
                <a:ext uri="{FF2B5EF4-FFF2-40B4-BE49-F238E27FC236}">
                  <a16:creationId xmlns:a16="http://schemas.microsoft.com/office/drawing/2014/main" id="{00000000-0008-0000-05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3</xdr:row>
          <xdr:rowOff>31750</xdr:rowOff>
        </xdr:from>
        <xdr:to>
          <xdr:col>0</xdr:col>
          <xdr:colOff>641350</xdr:colOff>
          <xdr:row>4</xdr:row>
          <xdr:rowOff>0</xdr:rowOff>
        </xdr:to>
        <xdr:sp macro="" textlink="">
          <xdr:nvSpPr>
            <xdr:cNvPr id="6196" name="Check Box 120" descr="非課税" hidden="1">
              <a:extLst>
                <a:ext uri="{63B3BB69-23CF-44E3-9099-C40C66FF867C}">
                  <a14:compatExt spid="_x0000_s6196"/>
                </a:ext>
                <a:ext uri="{FF2B5EF4-FFF2-40B4-BE49-F238E27FC236}">
                  <a16:creationId xmlns:a16="http://schemas.microsoft.com/office/drawing/2014/main" id="{00000000-0008-0000-05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6</xdr:row>
          <xdr:rowOff>12700</xdr:rowOff>
        </xdr:from>
        <xdr:to>
          <xdr:col>0</xdr:col>
          <xdr:colOff>603250</xdr:colOff>
          <xdr:row>6</xdr:row>
          <xdr:rowOff>203200</xdr:rowOff>
        </xdr:to>
        <xdr:sp macro="" textlink="">
          <xdr:nvSpPr>
            <xdr:cNvPr id="6197" name="Check Box 53" descr="非課税" hidden="1">
              <a:extLst>
                <a:ext uri="{63B3BB69-23CF-44E3-9099-C40C66FF867C}">
                  <a14:compatExt spid="_x0000_s6197"/>
                </a:ext>
                <a:ext uri="{FF2B5EF4-FFF2-40B4-BE49-F238E27FC236}">
                  <a16:creationId xmlns:a16="http://schemas.microsoft.com/office/drawing/2014/main" id="{00000000-0008-0000-05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xdr:twoCellAnchor>
    <xdr:from>
      <xdr:col>3</xdr:col>
      <xdr:colOff>584971</xdr:colOff>
      <xdr:row>0</xdr:row>
      <xdr:rowOff>93803</xdr:rowOff>
    </xdr:from>
    <xdr:to>
      <xdr:col>4</xdr:col>
      <xdr:colOff>249691</xdr:colOff>
      <xdr:row>0</xdr:row>
      <xdr:rowOff>496234</xdr:rowOff>
    </xdr:to>
    <xdr:sp macro="" textlink="">
      <xdr:nvSpPr>
        <xdr:cNvPr id="56" name="テキスト ボックス 55">
          <a:extLst>
            <a:ext uri="{FF2B5EF4-FFF2-40B4-BE49-F238E27FC236}">
              <a16:creationId xmlns:a16="http://schemas.microsoft.com/office/drawing/2014/main" id="{00000000-0008-0000-0500-000038000000}"/>
            </a:ext>
          </a:extLst>
        </xdr:cNvPr>
        <xdr:cNvSpPr txBox="1"/>
      </xdr:nvSpPr>
      <xdr:spPr>
        <a:xfrm>
          <a:off x="2474731" y="93803"/>
          <a:ext cx="388620" cy="4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70C0"/>
              </a:solidFill>
              <a:latin typeface="メイリオ" panose="020B0604030504040204" pitchFamily="50" charset="-128"/>
              <a:ea typeface="メイリオ" panose="020B0604030504040204" pitchFamily="50" charset="-128"/>
            </a:rPr>
            <a:t>①</a:t>
          </a:r>
        </a:p>
      </xdr:txBody>
    </xdr:sp>
    <xdr:clientData/>
  </xdr:twoCellAnchor>
  <xdr:twoCellAnchor>
    <xdr:from>
      <xdr:col>5</xdr:col>
      <xdr:colOff>152398</xdr:colOff>
      <xdr:row>0</xdr:row>
      <xdr:rowOff>75604</xdr:rowOff>
    </xdr:from>
    <xdr:to>
      <xdr:col>5</xdr:col>
      <xdr:colOff>485773</xdr:colOff>
      <xdr:row>0</xdr:row>
      <xdr:rowOff>432791</xdr:rowOff>
    </xdr:to>
    <xdr:sp macro="" textlink="">
      <xdr:nvSpPr>
        <xdr:cNvPr id="57" name="テキスト ボックス 56">
          <a:extLst>
            <a:ext uri="{FF2B5EF4-FFF2-40B4-BE49-F238E27FC236}">
              <a16:creationId xmlns:a16="http://schemas.microsoft.com/office/drawing/2014/main" id="{00000000-0008-0000-0500-000039000000}"/>
            </a:ext>
          </a:extLst>
        </xdr:cNvPr>
        <xdr:cNvSpPr txBox="1"/>
      </xdr:nvSpPr>
      <xdr:spPr>
        <a:xfrm>
          <a:off x="3489958" y="75604"/>
          <a:ext cx="333375"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70C0"/>
              </a:solidFill>
              <a:latin typeface="メイリオ" panose="020B0604030504040204" pitchFamily="50" charset="-128"/>
              <a:ea typeface="メイリオ" panose="020B0604030504040204" pitchFamily="50" charset="-128"/>
            </a:rPr>
            <a:t>②</a:t>
          </a:r>
        </a:p>
      </xdr:txBody>
    </xdr:sp>
    <xdr:clientData/>
  </xdr:twoCellAnchor>
  <xdr:twoCellAnchor>
    <xdr:from>
      <xdr:col>9</xdr:col>
      <xdr:colOff>420459</xdr:colOff>
      <xdr:row>0</xdr:row>
      <xdr:rowOff>64378</xdr:rowOff>
    </xdr:from>
    <xdr:to>
      <xdr:col>10</xdr:col>
      <xdr:colOff>24491</xdr:colOff>
      <xdr:row>0</xdr:row>
      <xdr:rowOff>416803</xdr:rowOff>
    </xdr:to>
    <xdr:sp macro="" textlink="">
      <xdr:nvSpPr>
        <xdr:cNvPr id="58" name="テキスト ボックス 57">
          <a:extLst>
            <a:ext uri="{FF2B5EF4-FFF2-40B4-BE49-F238E27FC236}">
              <a16:creationId xmlns:a16="http://schemas.microsoft.com/office/drawing/2014/main" id="{00000000-0008-0000-0500-00003A000000}"/>
            </a:ext>
          </a:extLst>
        </xdr:cNvPr>
        <xdr:cNvSpPr txBox="1"/>
      </xdr:nvSpPr>
      <xdr:spPr>
        <a:xfrm>
          <a:off x="6653619" y="64378"/>
          <a:ext cx="327932"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70C0"/>
              </a:solidFill>
              <a:latin typeface="メイリオ" panose="020B0604030504040204" pitchFamily="50" charset="-128"/>
              <a:ea typeface="メイリオ" panose="020B0604030504040204" pitchFamily="50" charset="-128"/>
            </a:rPr>
            <a:t>④</a:t>
          </a:r>
        </a:p>
      </xdr:txBody>
    </xdr:sp>
    <xdr:clientData/>
  </xdr:twoCellAnchor>
  <xdr:twoCellAnchor>
    <xdr:from>
      <xdr:col>6</xdr:col>
      <xdr:colOff>681716</xdr:colOff>
      <xdr:row>0</xdr:row>
      <xdr:rowOff>77985</xdr:rowOff>
    </xdr:from>
    <xdr:to>
      <xdr:col>7</xdr:col>
      <xdr:colOff>238122</xdr:colOff>
      <xdr:row>0</xdr:row>
      <xdr:rowOff>430410</xdr:rowOff>
    </xdr:to>
    <xdr:sp macro="" textlink="">
      <xdr:nvSpPr>
        <xdr:cNvPr id="59" name="テキスト ボックス 58">
          <a:extLst>
            <a:ext uri="{FF2B5EF4-FFF2-40B4-BE49-F238E27FC236}">
              <a16:creationId xmlns:a16="http://schemas.microsoft.com/office/drawing/2014/main" id="{00000000-0008-0000-0500-00003B000000}"/>
            </a:ext>
          </a:extLst>
        </xdr:cNvPr>
        <xdr:cNvSpPr txBox="1"/>
      </xdr:nvSpPr>
      <xdr:spPr>
        <a:xfrm>
          <a:off x="4743176" y="77985"/>
          <a:ext cx="28030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70C0"/>
              </a:solidFill>
              <a:latin typeface="メイリオ" panose="020B0604030504040204" pitchFamily="50" charset="-128"/>
              <a:ea typeface="メイリオ" panose="020B0604030504040204" pitchFamily="50" charset="-128"/>
            </a:rPr>
            <a:t>③</a:t>
          </a:r>
        </a:p>
      </xdr:txBody>
    </xdr:sp>
    <xdr:clientData/>
  </xdr:twoCellAnchor>
  <mc:AlternateContent xmlns:mc="http://schemas.openxmlformats.org/markup-compatibility/2006">
    <mc:Choice xmlns:a14="http://schemas.microsoft.com/office/drawing/2010/main" Requires="a14">
      <xdr:twoCellAnchor>
        <xdr:from>
          <xdr:col>36</xdr:col>
          <xdr:colOff>107950</xdr:colOff>
          <xdr:row>0</xdr:row>
          <xdr:rowOff>527050</xdr:rowOff>
        </xdr:from>
        <xdr:to>
          <xdr:col>37</xdr:col>
          <xdr:colOff>184150</xdr:colOff>
          <xdr:row>0</xdr:row>
          <xdr:rowOff>869950</xdr:rowOff>
        </xdr:to>
        <xdr:sp macro="" textlink="">
          <xdr:nvSpPr>
            <xdr:cNvPr id="6198" name="ボタン 2505" hidden="1">
              <a:extLst>
                <a:ext uri="{63B3BB69-23CF-44E3-9099-C40C66FF867C}">
                  <a14:compatExt spid="_x0000_s6198"/>
                </a:ext>
                <a:ext uri="{FF2B5EF4-FFF2-40B4-BE49-F238E27FC236}">
                  <a16:creationId xmlns:a16="http://schemas.microsoft.com/office/drawing/2014/main" id="{00000000-0008-0000-0500-000036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222250</xdr:rowOff>
        </xdr:from>
        <xdr:to>
          <xdr:col>0</xdr:col>
          <xdr:colOff>571500</xdr:colOff>
          <xdr:row>111</xdr:row>
          <xdr:rowOff>57150</xdr:rowOff>
        </xdr:to>
        <xdr:sp macro="" textlink="">
          <xdr:nvSpPr>
            <xdr:cNvPr id="6199" name="Check Box 55" descr="非課税" hidden="1">
              <a:extLst>
                <a:ext uri="{63B3BB69-23CF-44E3-9099-C40C66FF867C}">
                  <a14:compatExt spid="_x0000_s6199"/>
                </a:ext>
                <a:ext uri="{FF2B5EF4-FFF2-40B4-BE49-F238E27FC236}">
                  <a16:creationId xmlns:a16="http://schemas.microsoft.com/office/drawing/2014/main" id="{00000000-0008-0000-05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222250</xdr:rowOff>
        </xdr:from>
        <xdr:to>
          <xdr:col>0</xdr:col>
          <xdr:colOff>571500</xdr:colOff>
          <xdr:row>112</xdr:row>
          <xdr:rowOff>57150</xdr:rowOff>
        </xdr:to>
        <xdr:sp macro="" textlink="">
          <xdr:nvSpPr>
            <xdr:cNvPr id="6200" name="Check Box 56" descr="非課税" hidden="1">
              <a:extLst>
                <a:ext uri="{63B3BB69-23CF-44E3-9099-C40C66FF867C}">
                  <a14:compatExt spid="_x0000_s6200"/>
                </a:ext>
                <a:ext uri="{FF2B5EF4-FFF2-40B4-BE49-F238E27FC236}">
                  <a16:creationId xmlns:a16="http://schemas.microsoft.com/office/drawing/2014/main" id="{00000000-0008-0000-05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222250</xdr:rowOff>
        </xdr:from>
        <xdr:to>
          <xdr:col>0</xdr:col>
          <xdr:colOff>571500</xdr:colOff>
          <xdr:row>118</xdr:row>
          <xdr:rowOff>38100</xdr:rowOff>
        </xdr:to>
        <xdr:sp macro="" textlink="">
          <xdr:nvSpPr>
            <xdr:cNvPr id="6201" name="Check Box 57" descr="非課税" hidden="1">
              <a:extLst>
                <a:ext uri="{63B3BB69-23CF-44E3-9099-C40C66FF867C}">
                  <a14:compatExt spid="_x0000_s6201"/>
                </a:ext>
                <a:ext uri="{FF2B5EF4-FFF2-40B4-BE49-F238E27FC236}">
                  <a16:creationId xmlns:a16="http://schemas.microsoft.com/office/drawing/2014/main" id="{00000000-0008-0000-05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121</xdr:row>
          <xdr:rowOff>0</xdr:rowOff>
        </xdr:from>
        <xdr:to>
          <xdr:col>0</xdr:col>
          <xdr:colOff>584200</xdr:colOff>
          <xdr:row>122</xdr:row>
          <xdr:rowOff>38100</xdr:rowOff>
        </xdr:to>
        <xdr:sp macro="" textlink="">
          <xdr:nvSpPr>
            <xdr:cNvPr id="6202" name="Check Box 58" descr="非課税" hidden="1">
              <a:extLst>
                <a:ext uri="{63B3BB69-23CF-44E3-9099-C40C66FF867C}">
                  <a14:compatExt spid="_x0000_s6202"/>
                </a:ext>
                <a:ext uri="{FF2B5EF4-FFF2-40B4-BE49-F238E27FC236}">
                  <a16:creationId xmlns:a16="http://schemas.microsoft.com/office/drawing/2014/main" id="{00000000-0008-0000-05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9</xdr:row>
          <xdr:rowOff>12700</xdr:rowOff>
        </xdr:from>
        <xdr:to>
          <xdr:col>0</xdr:col>
          <xdr:colOff>603250</xdr:colOff>
          <xdr:row>9</xdr:row>
          <xdr:rowOff>222250</xdr:rowOff>
        </xdr:to>
        <xdr:sp macro="" textlink="">
          <xdr:nvSpPr>
            <xdr:cNvPr id="6203" name="Check Box 59" descr="非課税" hidden="1">
              <a:extLst>
                <a:ext uri="{63B3BB69-23CF-44E3-9099-C40C66FF867C}">
                  <a14:compatExt spid="_x0000_s6203"/>
                </a:ext>
                <a:ext uri="{FF2B5EF4-FFF2-40B4-BE49-F238E27FC236}">
                  <a16:creationId xmlns:a16="http://schemas.microsoft.com/office/drawing/2014/main" id="{00000000-0008-0000-05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8</xdr:row>
          <xdr:rowOff>12700</xdr:rowOff>
        </xdr:from>
        <xdr:to>
          <xdr:col>0</xdr:col>
          <xdr:colOff>603250</xdr:colOff>
          <xdr:row>8</xdr:row>
          <xdr:rowOff>203200</xdr:rowOff>
        </xdr:to>
        <xdr:sp macro="" textlink="">
          <xdr:nvSpPr>
            <xdr:cNvPr id="6204" name="Check Box 60" descr="非課税" hidden="1">
              <a:extLst>
                <a:ext uri="{63B3BB69-23CF-44E3-9099-C40C66FF867C}">
                  <a14:compatExt spid="_x0000_s6204"/>
                </a:ext>
                <a:ext uri="{FF2B5EF4-FFF2-40B4-BE49-F238E27FC236}">
                  <a16:creationId xmlns:a16="http://schemas.microsoft.com/office/drawing/2014/main" id="{00000000-0008-0000-05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xdr:from>
          <xdr:col>37</xdr:col>
          <xdr:colOff>285750</xdr:colOff>
          <xdr:row>0</xdr:row>
          <xdr:rowOff>533400</xdr:rowOff>
        </xdr:from>
        <xdr:to>
          <xdr:col>38</xdr:col>
          <xdr:colOff>450850</xdr:colOff>
          <xdr:row>0</xdr:row>
          <xdr:rowOff>831850</xdr:rowOff>
        </xdr:to>
        <xdr:sp macro="" textlink="">
          <xdr:nvSpPr>
            <xdr:cNvPr id="6205" name="Button 61" hidden="1">
              <a:extLst>
                <a:ext uri="{63B3BB69-23CF-44E3-9099-C40C66FF867C}">
                  <a14:compatExt spid="_x0000_s6205"/>
                </a:ext>
                <a:ext uri="{FF2B5EF4-FFF2-40B4-BE49-F238E27FC236}">
                  <a16:creationId xmlns:a16="http://schemas.microsoft.com/office/drawing/2014/main" id="{00000000-0008-0000-0500-00003D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339966"/>
                  </a:solidFill>
                  <a:latin typeface="メイリオ"/>
                  <a:ea typeface="メイリオ"/>
                </a:rPr>
                <a:t>HOME</a:t>
              </a:r>
            </a:p>
            <a:p>
              <a:pPr algn="ctr" rtl="0">
                <a:defRPr sz="1000"/>
              </a:pPr>
              <a:endParaRPr lang="ja-JP" altLang="en-US" sz="900" b="1" i="0" u="none" strike="noStrike" baseline="0">
                <a:solidFill>
                  <a:srgbClr val="339966"/>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0</xdr:row>
          <xdr:rowOff>0</xdr:rowOff>
        </xdr:from>
        <xdr:to>
          <xdr:col>15</xdr:col>
          <xdr:colOff>393700</xdr:colOff>
          <xdr:row>0</xdr:row>
          <xdr:rowOff>260350</xdr:rowOff>
        </xdr:to>
        <xdr:sp macro="" textlink="">
          <xdr:nvSpPr>
            <xdr:cNvPr id="6206" name="Option Button 62" hidden="1">
              <a:extLst>
                <a:ext uri="{63B3BB69-23CF-44E3-9099-C40C66FF867C}">
                  <a14:compatExt spid="_x0000_s6206"/>
                </a:ext>
                <a:ext uri="{FF2B5EF4-FFF2-40B4-BE49-F238E27FC236}">
                  <a16:creationId xmlns:a16="http://schemas.microsoft.com/office/drawing/2014/main" id="{00000000-0008-0000-05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0</xdr:row>
          <xdr:rowOff>228600</xdr:rowOff>
        </xdr:from>
        <xdr:to>
          <xdr:col>16</xdr:col>
          <xdr:colOff>57150</xdr:colOff>
          <xdr:row>0</xdr:row>
          <xdr:rowOff>450850</xdr:rowOff>
        </xdr:to>
        <xdr:sp macro="" textlink="">
          <xdr:nvSpPr>
            <xdr:cNvPr id="6207" name="Option Button 63" hidden="1">
              <a:extLst>
                <a:ext uri="{63B3BB69-23CF-44E3-9099-C40C66FF867C}">
                  <a14:compatExt spid="_x0000_s6207"/>
                </a:ext>
                <a:ext uri="{FF2B5EF4-FFF2-40B4-BE49-F238E27FC236}">
                  <a16:creationId xmlns:a16="http://schemas.microsoft.com/office/drawing/2014/main" id="{00000000-0008-0000-05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69850</xdr:colOff>
          <xdr:row>0</xdr:row>
          <xdr:rowOff>438150</xdr:rowOff>
        </xdr:from>
        <xdr:to>
          <xdr:col>4</xdr:col>
          <xdr:colOff>419100</xdr:colOff>
          <xdr:row>0</xdr:row>
          <xdr:rowOff>723900</xdr:rowOff>
        </xdr:to>
        <xdr:sp macro="" textlink="">
          <xdr:nvSpPr>
            <xdr:cNvPr id="6208" name="ボタン 339" hidden="1">
              <a:extLst>
                <a:ext uri="{63B3BB69-23CF-44E3-9099-C40C66FF867C}">
                  <a14:compatExt spid="_x0000_s6208"/>
                </a:ext>
                <a:ext uri="{FF2B5EF4-FFF2-40B4-BE49-F238E27FC236}">
                  <a16:creationId xmlns:a16="http://schemas.microsoft.com/office/drawing/2014/main" id="{00000000-0008-0000-0500-000040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前期実績をコピー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438150</xdr:rowOff>
        </xdr:from>
        <xdr:to>
          <xdr:col>6</xdr:col>
          <xdr:colOff>184150</xdr:colOff>
          <xdr:row>0</xdr:row>
          <xdr:rowOff>723900</xdr:rowOff>
        </xdr:to>
        <xdr:sp macro="" textlink="">
          <xdr:nvSpPr>
            <xdr:cNvPr id="6209" name="Button 311" hidden="1">
              <a:extLst>
                <a:ext uri="{63B3BB69-23CF-44E3-9099-C40C66FF867C}">
                  <a14:compatExt spid="_x0000_s6209"/>
                </a:ext>
                <a:ext uri="{FF2B5EF4-FFF2-40B4-BE49-F238E27FC236}">
                  <a16:creationId xmlns:a16="http://schemas.microsoft.com/office/drawing/2014/main" id="{00000000-0008-0000-0500-000041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利益計画策定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850900</xdr:colOff>
          <xdr:row>13</xdr:row>
          <xdr:rowOff>88900</xdr:rowOff>
        </xdr:from>
        <xdr:to>
          <xdr:col>92</xdr:col>
          <xdr:colOff>31750</xdr:colOff>
          <xdr:row>14</xdr:row>
          <xdr:rowOff>146050</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0500-000042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数式OFF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152400</xdr:colOff>
          <xdr:row>0</xdr:row>
          <xdr:rowOff>419100</xdr:rowOff>
        </xdr:from>
        <xdr:to>
          <xdr:col>43</xdr:col>
          <xdr:colOff>431800</xdr:colOff>
          <xdr:row>0</xdr:row>
          <xdr:rowOff>704850</xdr:rowOff>
        </xdr:to>
        <xdr:sp macro="" textlink="">
          <xdr:nvSpPr>
            <xdr:cNvPr id="6211" name="Button 67" hidden="1">
              <a:extLst>
                <a:ext uri="{63B3BB69-23CF-44E3-9099-C40C66FF867C}">
                  <a14:compatExt spid="_x0000_s6211"/>
                </a:ext>
                <a:ext uri="{FF2B5EF4-FFF2-40B4-BE49-F238E27FC236}">
                  <a16:creationId xmlns:a16="http://schemas.microsoft.com/office/drawing/2014/main" id="{00000000-0008-0000-0500-000043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488950</xdr:colOff>
          <xdr:row>0</xdr:row>
          <xdr:rowOff>438150</xdr:rowOff>
        </xdr:from>
        <xdr:to>
          <xdr:col>17</xdr:col>
          <xdr:colOff>57150</xdr:colOff>
          <xdr:row>0</xdr:row>
          <xdr:rowOff>723900</xdr:rowOff>
        </xdr:to>
        <xdr:sp macro="" textlink="">
          <xdr:nvSpPr>
            <xdr:cNvPr id="6212" name="Button 68" hidden="1">
              <a:extLst>
                <a:ext uri="{63B3BB69-23CF-44E3-9099-C40C66FF867C}">
                  <a14:compatExt spid="_x0000_s6212"/>
                </a:ext>
                <a:ext uri="{FF2B5EF4-FFF2-40B4-BE49-F238E27FC236}">
                  <a16:creationId xmlns:a16="http://schemas.microsoft.com/office/drawing/2014/main" id="{00000000-0008-0000-0500-000044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92</xdr:col>
          <xdr:colOff>533400</xdr:colOff>
          <xdr:row>39</xdr:row>
          <xdr:rowOff>184150</xdr:rowOff>
        </xdr:from>
        <xdr:to>
          <xdr:col>95</xdr:col>
          <xdr:colOff>146050</xdr:colOff>
          <xdr:row>41</xdr:row>
          <xdr:rowOff>31750</xdr:rowOff>
        </xdr:to>
        <xdr:sp macro="" textlink="">
          <xdr:nvSpPr>
            <xdr:cNvPr id="6213" name="Button 69" hidden="1">
              <a:extLst>
                <a:ext uri="{63B3BB69-23CF-44E3-9099-C40C66FF867C}">
                  <a14:compatExt spid="_x0000_s6213"/>
                </a:ext>
                <a:ext uri="{FF2B5EF4-FFF2-40B4-BE49-F238E27FC236}">
                  <a16:creationId xmlns:a16="http://schemas.microsoft.com/office/drawing/2014/main" id="{00000000-0008-0000-0500-000045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92</xdr:col>
          <xdr:colOff>533400</xdr:colOff>
          <xdr:row>41</xdr:row>
          <xdr:rowOff>69850</xdr:rowOff>
        </xdr:from>
        <xdr:to>
          <xdr:col>95</xdr:col>
          <xdr:colOff>127000</xdr:colOff>
          <xdr:row>42</xdr:row>
          <xdr:rowOff>152400</xdr:rowOff>
        </xdr:to>
        <xdr:sp macro="" textlink="">
          <xdr:nvSpPr>
            <xdr:cNvPr id="6214" name="Button 70" hidden="1">
              <a:extLst>
                <a:ext uri="{63B3BB69-23CF-44E3-9099-C40C66FF867C}">
                  <a14:compatExt spid="_x0000_s6214"/>
                </a:ext>
                <a:ext uri="{FF2B5EF4-FFF2-40B4-BE49-F238E27FC236}">
                  <a16:creationId xmlns:a16="http://schemas.microsoft.com/office/drawing/2014/main" id="{00000000-0008-0000-0500-000046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法定福利費計算OFF</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xdr:twoCellAnchor>
    <xdr:from>
      <xdr:col>13</xdr:col>
      <xdr:colOff>725713</xdr:colOff>
      <xdr:row>0</xdr:row>
      <xdr:rowOff>77985</xdr:rowOff>
    </xdr:from>
    <xdr:to>
      <xdr:col>14</xdr:col>
      <xdr:colOff>307066</xdr:colOff>
      <xdr:row>0</xdr:row>
      <xdr:rowOff>430410</xdr:rowOff>
    </xdr:to>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9854473" y="77985"/>
          <a:ext cx="30525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42</xdr:col>
          <xdr:colOff>800100</xdr:colOff>
          <xdr:row>13</xdr:row>
          <xdr:rowOff>95250</xdr:rowOff>
        </xdr:from>
        <xdr:to>
          <xdr:col>43</xdr:col>
          <xdr:colOff>793750</xdr:colOff>
          <xdr:row>14</xdr:row>
          <xdr:rowOff>152400</xdr:rowOff>
        </xdr:to>
        <xdr:sp macro="" textlink="">
          <xdr:nvSpPr>
            <xdr:cNvPr id="6215" name="Button 71" hidden="1">
              <a:extLst>
                <a:ext uri="{63B3BB69-23CF-44E3-9099-C40C66FF867C}">
                  <a14:compatExt spid="_x0000_s6215"/>
                </a:ext>
                <a:ext uri="{FF2B5EF4-FFF2-40B4-BE49-F238E27FC236}">
                  <a16:creationId xmlns:a16="http://schemas.microsoft.com/office/drawing/2014/main" id="{00000000-0008-0000-0500-000047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対個別ON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546100</xdr:colOff>
          <xdr:row>13</xdr:row>
          <xdr:rowOff>114300</xdr:rowOff>
        </xdr:from>
        <xdr:to>
          <xdr:col>42</xdr:col>
          <xdr:colOff>723900</xdr:colOff>
          <xdr:row>14</xdr:row>
          <xdr:rowOff>165100</xdr:rowOff>
        </xdr:to>
        <xdr:sp macro="" textlink="">
          <xdr:nvSpPr>
            <xdr:cNvPr id="6216" name="Button 72" hidden="1">
              <a:extLst>
                <a:ext uri="{63B3BB69-23CF-44E3-9099-C40C66FF867C}">
                  <a14:compatExt spid="_x0000_s6216"/>
                </a:ext>
                <a:ext uri="{FF2B5EF4-FFF2-40B4-BE49-F238E27FC236}">
                  <a16:creationId xmlns:a16="http://schemas.microsoft.com/office/drawing/2014/main" id="{00000000-0008-0000-0500-000048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対合計ON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107950</xdr:colOff>
          <xdr:row>137</xdr:row>
          <xdr:rowOff>165100</xdr:rowOff>
        </xdr:from>
        <xdr:to>
          <xdr:col>42</xdr:col>
          <xdr:colOff>609600</xdr:colOff>
          <xdr:row>139</xdr:row>
          <xdr:rowOff>38100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500-000049180000}"/>
                </a:ext>
              </a:extLst>
            </xdr:cNvPr>
            <xdr:cNvSpPr/>
          </xdr:nvSpPr>
          <xdr:spPr bwMode="auto">
            <a:xfrm>
              <a:off x="0" y="0"/>
              <a:ext cx="0" cy="0"/>
            </a:xfrm>
            <a:prstGeom prst="rect">
              <a:avLst/>
            </a:prstGeom>
            <a:noFill/>
            <a:ln>
              <a:noFill/>
            </a:ln>
            <a:extLst>
              <a:ext uri="{909E8E84-426E-40DD-AFC4-6F175D3DCCD1}">
                <a14:hiddenFill>
                  <a:solidFill>
                    <a:srgbClr val="FF6600" mc:Ignorable="a14" a14:legacySpreadsheetColorIndex="5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税込みだけど消費税納税を表示させる</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10</xdr:row>
          <xdr:rowOff>12700</xdr:rowOff>
        </xdr:from>
        <xdr:to>
          <xdr:col>0</xdr:col>
          <xdr:colOff>603250</xdr:colOff>
          <xdr:row>10</xdr:row>
          <xdr:rowOff>222250</xdr:rowOff>
        </xdr:to>
        <xdr:sp macro="" textlink="">
          <xdr:nvSpPr>
            <xdr:cNvPr id="6218" name="Check Box 74" descr="非課税" hidden="1">
              <a:extLst>
                <a:ext uri="{63B3BB69-23CF-44E3-9099-C40C66FF867C}">
                  <a14:compatExt spid="_x0000_s6218"/>
                </a:ext>
                <a:ext uri="{FF2B5EF4-FFF2-40B4-BE49-F238E27FC236}">
                  <a16:creationId xmlns:a16="http://schemas.microsoft.com/office/drawing/2014/main" id="{00000000-0008-0000-05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11</xdr:row>
          <xdr:rowOff>12700</xdr:rowOff>
        </xdr:from>
        <xdr:to>
          <xdr:col>0</xdr:col>
          <xdr:colOff>603250</xdr:colOff>
          <xdr:row>11</xdr:row>
          <xdr:rowOff>222250</xdr:rowOff>
        </xdr:to>
        <xdr:sp macro="" textlink="">
          <xdr:nvSpPr>
            <xdr:cNvPr id="6219" name="Check Box 75" descr="非課税" hidden="1">
              <a:extLst>
                <a:ext uri="{63B3BB69-23CF-44E3-9099-C40C66FF867C}">
                  <a14:compatExt spid="_x0000_s6219"/>
                </a:ext>
                <a:ext uri="{FF2B5EF4-FFF2-40B4-BE49-F238E27FC236}">
                  <a16:creationId xmlns:a16="http://schemas.microsoft.com/office/drawing/2014/main" id="{00000000-0008-0000-05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12</xdr:row>
          <xdr:rowOff>12700</xdr:rowOff>
        </xdr:from>
        <xdr:to>
          <xdr:col>0</xdr:col>
          <xdr:colOff>603250</xdr:colOff>
          <xdr:row>12</xdr:row>
          <xdr:rowOff>222250</xdr:rowOff>
        </xdr:to>
        <xdr:sp macro="" textlink="">
          <xdr:nvSpPr>
            <xdr:cNvPr id="6220" name="Check Box 76" descr="非課税" hidden="1">
              <a:extLst>
                <a:ext uri="{63B3BB69-23CF-44E3-9099-C40C66FF867C}">
                  <a14:compatExt spid="_x0000_s6220"/>
                </a:ext>
                <a:ext uri="{FF2B5EF4-FFF2-40B4-BE49-F238E27FC236}">
                  <a16:creationId xmlns:a16="http://schemas.microsoft.com/office/drawing/2014/main" id="{00000000-0008-0000-05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17</xdr:row>
          <xdr:rowOff>31750</xdr:rowOff>
        </xdr:from>
        <xdr:to>
          <xdr:col>1</xdr:col>
          <xdr:colOff>0</xdr:colOff>
          <xdr:row>17</xdr:row>
          <xdr:rowOff>203200</xdr:rowOff>
        </xdr:to>
        <xdr:sp macro="" textlink="">
          <xdr:nvSpPr>
            <xdr:cNvPr id="6221" name="Check Box 6" descr="非課税" hidden="1">
              <a:extLst>
                <a:ext uri="{63B3BB69-23CF-44E3-9099-C40C66FF867C}">
                  <a14:compatExt spid="_x0000_s6221"/>
                </a:ext>
                <a:ext uri="{FF2B5EF4-FFF2-40B4-BE49-F238E27FC236}">
                  <a16:creationId xmlns:a16="http://schemas.microsoft.com/office/drawing/2014/main" id="{00000000-0008-0000-05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18</xdr:row>
          <xdr:rowOff>31750</xdr:rowOff>
        </xdr:from>
        <xdr:to>
          <xdr:col>1</xdr:col>
          <xdr:colOff>0</xdr:colOff>
          <xdr:row>18</xdr:row>
          <xdr:rowOff>203200</xdr:rowOff>
        </xdr:to>
        <xdr:sp macro="" textlink="">
          <xdr:nvSpPr>
            <xdr:cNvPr id="6222" name="Check Box 6" descr="非課税" hidden="1">
              <a:extLst>
                <a:ext uri="{63B3BB69-23CF-44E3-9099-C40C66FF867C}">
                  <a14:compatExt spid="_x0000_s6222"/>
                </a:ext>
                <a:ext uri="{FF2B5EF4-FFF2-40B4-BE49-F238E27FC236}">
                  <a16:creationId xmlns:a16="http://schemas.microsoft.com/office/drawing/2014/main" id="{00000000-0008-0000-05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19</xdr:row>
          <xdr:rowOff>31750</xdr:rowOff>
        </xdr:from>
        <xdr:to>
          <xdr:col>1</xdr:col>
          <xdr:colOff>0</xdr:colOff>
          <xdr:row>19</xdr:row>
          <xdr:rowOff>203200</xdr:rowOff>
        </xdr:to>
        <xdr:sp macro="" textlink="">
          <xdr:nvSpPr>
            <xdr:cNvPr id="6223" name="Check Box 6" descr="非課税" hidden="1">
              <a:extLst>
                <a:ext uri="{63B3BB69-23CF-44E3-9099-C40C66FF867C}">
                  <a14:compatExt spid="_x0000_s6223"/>
                </a:ext>
                <a:ext uri="{FF2B5EF4-FFF2-40B4-BE49-F238E27FC236}">
                  <a16:creationId xmlns:a16="http://schemas.microsoft.com/office/drawing/2014/main" id="{00000000-0008-0000-05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20</xdr:row>
          <xdr:rowOff>31750</xdr:rowOff>
        </xdr:from>
        <xdr:to>
          <xdr:col>1</xdr:col>
          <xdr:colOff>0</xdr:colOff>
          <xdr:row>20</xdr:row>
          <xdr:rowOff>203200</xdr:rowOff>
        </xdr:to>
        <xdr:sp macro="" textlink="">
          <xdr:nvSpPr>
            <xdr:cNvPr id="6224" name="Check Box 6" descr="非課税" hidden="1">
              <a:extLst>
                <a:ext uri="{63B3BB69-23CF-44E3-9099-C40C66FF867C}">
                  <a14:compatExt spid="_x0000_s6224"/>
                </a:ext>
                <a:ext uri="{FF2B5EF4-FFF2-40B4-BE49-F238E27FC236}">
                  <a16:creationId xmlns:a16="http://schemas.microsoft.com/office/drawing/2014/main" id="{00000000-0008-0000-05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21</xdr:row>
          <xdr:rowOff>31750</xdr:rowOff>
        </xdr:from>
        <xdr:to>
          <xdr:col>1</xdr:col>
          <xdr:colOff>0</xdr:colOff>
          <xdr:row>21</xdr:row>
          <xdr:rowOff>203200</xdr:rowOff>
        </xdr:to>
        <xdr:sp macro="" textlink="">
          <xdr:nvSpPr>
            <xdr:cNvPr id="6225" name="Check Box 6" descr="非課税" hidden="1">
              <a:extLst>
                <a:ext uri="{63B3BB69-23CF-44E3-9099-C40C66FF867C}">
                  <a14:compatExt spid="_x0000_s6225"/>
                </a:ext>
                <a:ext uri="{FF2B5EF4-FFF2-40B4-BE49-F238E27FC236}">
                  <a16:creationId xmlns:a16="http://schemas.microsoft.com/office/drawing/2014/main" id="{00000000-0008-0000-05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19050</xdr:rowOff>
        </xdr:from>
        <xdr:to>
          <xdr:col>0</xdr:col>
          <xdr:colOff>571500</xdr:colOff>
          <xdr:row>39</xdr:row>
          <xdr:rowOff>222250</xdr:rowOff>
        </xdr:to>
        <xdr:sp macro="" textlink="">
          <xdr:nvSpPr>
            <xdr:cNvPr id="6226" name="Check Box 17" descr="非課税" hidden="1">
              <a:extLst>
                <a:ext uri="{63B3BB69-23CF-44E3-9099-C40C66FF867C}">
                  <a14:compatExt spid="_x0000_s6226"/>
                </a:ext>
                <a:ext uri="{FF2B5EF4-FFF2-40B4-BE49-F238E27FC236}">
                  <a16:creationId xmlns:a16="http://schemas.microsoft.com/office/drawing/2014/main" id="{00000000-0008-0000-05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571500</xdr:colOff>
          <xdr:row>38</xdr:row>
          <xdr:rowOff>203200</xdr:rowOff>
        </xdr:to>
        <xdr:sp macro="" textlink="">
          <xdr:nvSpPr>
            <xdr:cNvPr id="6227" name="Check Box 17" descr="非課税" hidden="1">
              <a:extLst>
                <a:ext uri="{63B3BB69-23CF-44E3-9099-C40C66FF867C}">
                  <a14:compatExt spid="_x0000_s6227"/>
                </a:ext>
                <a:ext uri="{FF2B5EF4-FFF2-40B4-BE49-F238E27FC236}">
                  <a16:creationId xmlns:a16="http://schemas.microsoft.com/office/drawing/2014/main" id="{00000000-0008-0000-05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571500</xdr:colOff>
          <xdr:row>40</xdr:row>
          <xdr:rowOff>203200</xdr:rowOff>
        </xdr:to>
        <xdr:sp macro="" textlink="">
          <xdr:nvSpPr>
            <xdr:cNvPr id="6228" name="Check Box 17" descr="非課税" hidden="1">
              <a:extLst>
                <a:ext uri="{63B3BB69-23CF-44E3-9099-C40C66FF867C}">
                  <a14:compatExt spid="_x0000_s6228"/>
                </a:ext>
                <a:ext uri="{FF2B5EF4-FFF2-40B4-BE49-F238E27FC236}">
                  <a16:creationId xmlns:a16="http://schemas.microsoft.com/office/drawing/2014/main" id="{00000000-0008-0000-05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2</xdr:col>
          <xdr:colOff>95250</xdr:colOff>
          <xdr:row>69</xdr:row>
          <xdr:rowOff>165100</xdr:rowOff>
        </xdr:to>
        <xdr:sp macro="" textlink="">
          <xdr:nvSpPr>
            <xdr:cNvPr id="6229" name="Check Box 44" descr="非課税" hidden="1">
              <a:extLst>
                <a:ext uri="{63B3BB69-23CF-44E3-9099-C40C66FF867C}">
                  <a14:compatExt spid="_x0000_s6229"/>
                </a:ext>
                <a:ext uri="{FF2B5EF4-FFF2-40B4-BE49-F238E27FC236}">
                  <a16:creationId xmlns:a16="http://schemas.microsoft.com/office/drawing/2014/main" id="{00000000-0008-0000-05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70</xdr:row>
          <xdr:rowOff>38100</xdr:rowOff>
        </xdr:from>
        <xdr:to>
          <xdr:col>2</xdr:col>
          <xdr:colOff>95250</xdr:colOff>
          <xdr:row>70</xdr:row>
          <xdr:rowOff>203200</xdr:rowOff>
        </xdr:to>
        <xdr:sp macro="" textlink="">
          <xdr:nvSpPr>
            <xdr:cNvPr id="6230" name="Check Box 44" descr="非課税" hidden="1">
              <a:extLst>
                <a:ext uri="{63B3BB69-23CF-44E3-9099-C40C66FF867C}">
                  <a14:compatExt spid="_x0000_s6230"/>
                </a:ext>
                <a:ext uri="{FF2B5EF4-FFF2-40B4-BE49-F238E27FC236}">
                  <a16:creationId xmlns:a16="http://schemas.microsoft.com/office/drawing/2014/main" id="{00000000-0008-0000-05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38100</xdr:rowOff>
        </xdr:from>
        <xdr:to>
          <xdr:col>2</xdr:col>
          <xdr:colOff>95250</xdr:colOff>
          <xdr:row>71</xdr:row>
          <xdr:rowOff>203200</xdr:rowOff>
        </xdr:to>
        <xdr:sp macro="" textlink="">
          <xdr:nvSpPr>
            <xdr:cNvPr id="6231" name="Check Box 44" descr="非課税" hidden="1">
              <a:extLst>
                <a:ext uri="{63B3BB69-23CF-44E3-9099-C40C66FF867C}">
                  <a14:compatExt spid="_x0000_s6231"/>
                </a:ext>
                <a:ext uri="{FF2B5EF4-FFF2-40B4-BE49-F238E27FC236}">
                  <a16:creationId xmlns:a16="http://schemas.microsoft.com/office/drawing/2014/main" id="{00000000-0008-0000-05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38100</xdr:rowOff>
        </xdr:from>
        <xdr:to>
          <xdr:col>2</xdr:col>
          <xdr:colOff>95250</xdr:colOff>
          <xdr:row>72</xdr:row>
          <xdr:rowOff>203200</xdr:rowOff>
        </xdr:to>
        <xdr:sp macro="" textlink="">
          <xdr:nvSpPr>
            <xdr:cNvPr id="6232" name="Check Box 44" descr="非課税" hidden="1">
              <a:extLst>
                <a:ext uri="{63B3BB69-23CF-44E3-9099-C40C66FF867C}">
                  <a14:compatExt spid="_x0000_s6232"/>
                </a:ext>
                <a:ext uri="{FF2B5EF4-FFF2-40B4-BE49-F238E27FC236}">
                  <a16:creationId xmlns:a16="http://schemas.microsoft.com/office/drawing/2014/main" id="{00000000-0008-0000-05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38100</xdr:rowOff>
        </xdr:from>
        <xdr:to>
          <xdr:col>2</xdr:col>
          <xdr:colOff>95250</xdr:colOff>
          <xdr:row>73</xdr:row>
          <xdr:rowOff>203200</xdr:rowOff>
        </xdr:to>
        <xdr:sp macro="" textlink="">
          <xdr:nvSpPr>
            <xdr:cNvPr id="6233" name="Check Box 44" descr="非課税" hidden="1">
              <a:extLst>
                <a:ext uri="{63B3BB69-23CF-44E3-9099-C40C66FF867C}">
                  <a14:compatExt spid="_x0000_s6233"/>
                </a:ext>
                <a:ext uri="{FF2B5EF4-FFF2-40B4-BE49-F238E27FC236}">
                  <a16:creationId xmlns:a16="http://schemas.microsoft.com/office/drawing/2014/main" id="{00000000-0008-0000-05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209550</xdr:rowOff>
        </xdr:from>
        <xdr:to>
          <xdr:col>0</xdr:col>
          <xdr:colOff>571500</xdr:colOff>
          <xdr:row>89</xdr:row>
          <xdr:rowOff>0</xdr:rowOff>
        </xdr:to>
        <xdr:sp macro="" textlink="">
          <xdr:nvSpPr>
            <xdr:cNvPr id="6234" name="Check Box 46" descr="非課税" hidden="1">
              <a:extLst>
                <a:ext uri="{63B3BB69-23CF-44E3-9099-C40C66FF867C}">
                  <a14:compatExt spid="_x0000_s6234"/>
                </a:ext>
                <a:ext uri="{FF2B5EF4-FFF2-40B4-BE49-F238E27FC236}">
                  <a16:creationId xmlns:a16="http://schemas.microsoft.com/office/drawing/2014/main" id="{00000000-0008-0000-0500-00005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12700</xdr:rowOff>
        </xdr:from>
        <xdr:to>
          <xdr:col>0</xdr:col>
          <xdr:colOff>571500</xdr:colOff>
          <xdr:row>90</xdr:row>
          <xdr:rowOff>31750</xdr:rowOff>
        </xdr:to>
        <xdr:sp macro="" textlink="">
          <xdr:nvSpPr>
            <xdr:cNvPr id="6235" name="Check Box 46" descr="非課税" hidden="1">
              <a:extLst>
                <a:ext uri="{63B3BB69-23CF-44E3-9099-C40C66FF867C}">
                  <a14:compatExt spid="_x0000_s6235"/>
                </a:ext>
                <a:ext uri="{FF2B5EF4-FFF2-40B4-BE49-F238E27FC236}">
                  <a16:creationId xmlns:a16="http://schemas.microsoft.com/office/drawing/2014/main" id="{00000000-0008-0000-0500-00005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12700</xdr:rowOff>
        </xdr:from>
        <xdr:to>
          <xdr:col>0</xdr:col>
          <xdr:colOff>571500</xdr:colOff>
          <xdr:row>91</xdr:row>
          <xdr:rowOff>31750</xdr:rowOff>
        </xdr:to>
        <xdr:sp macro="" textlink="">
          <xdr:nvSpPr>
            <xdr:cNvPr id="6236" name="Check Box 46" descr="非課税" hidden="1">
              <a:extLst>
                <a:ext uri="{63B3BB69-23CF-44E3-9099-C40C66FF867C}">
                  <a14:compatExt spid="_x0000_s6236"/>
                </a:ext>
                <a:ext uri="{FF2B5EF4-FFF2-40B4-BE49-F238E27FC236}">
                  <a16:creationId xmlns:a16="http://schemas.microsoft.com/office/drawing/2014/main" id="{00000000-0008-0000-05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209550</xdr:rowOff>
        </xdr:from>
        <xdr:to>
          <xdr:col>0</xdr:col>
          <xdr:colOff>571500</xdr:colOff>
          <xdr:row>92</xdr:row>
          <xdr:rowOff>0</xdr:rowOff>
        </xdr:to>
        <xdr:sp macro="" textlink="">
          <xdr:nvSpPr>
            <xdr:cNvPr id="6237" name="Check Box 46" descr="非課税" hidden="1">
              <a:extLst>
                <a:ext uri="{63B3BB69-23CF-44E3-9099-C40C66FF867C}">
                  <a14:compatExt spid="_x0000_s6237"/>
                </a:ext>
                <a:ext uri="{FF2B5EF4-FFF2-40B4-BE49-F238E27FC236}">
                  <a16:creationId xmlns:a16="http://schemas.microsoft.com/office/drawing/2014/main" id="{00000000-0008-0000-05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209550</xdr:rowOff>
        </xdr:from>
        <xdr:to>
          <xdr:col>0</xdr:col>
          <xdr:colOff>571500</xdr:colOff>
          <xdr:row>93</xdr:row>
          <xdr:rowOff>0</xdr:rowOff>
        </xdr:to>
        <xdr:sp macro="" textlink="">
          <xdr:nvSpPr>
            <xdr:cNvPr id="6238" name="Check Box 46" descr="非課税" hidden="1">
              <a:extLst>
                <a:ext uri="{63B3BB69-23CF-44E3-9099-C40C66FF867C}">
                  <a14:compatExt spid="_x0000_s6238"/>
                </a:ext>
                <a:ext uri="{FF2B5EF4-FFF2-40B4-BE49-F238E27FC236}">
                  <a16:creationId xmlns:a16="http://schemas.microsoft.com/office/drawing/2014/main" id="{00000000-0008-0000-05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92</xdr:row>
          <xdr:rowOff>209550</xdr:rowOff>
        </xdr:from>
        <xdr:to>
          <xdr:col>0</xdr:col>
          <xdr:colOff>571500</xdr:colOff>
          <xdr:row>94</xdr:row>
          <xdr:rowOff>0</xdr:rowOff>
        </xdr:to>
        <xdr:sp macro="" textlink="">
          <xdr:nvSpPr>
            <xdr:cNvPr id="6239" name="Check Box 46" descr="非課税" hidden="1">
              <a:extLst>
                <a:ext uri="{63B3BB69-23CF-44E3-9099-C40C66FF867C}">
                  <a14:compatExt spid="_x0000_s6239"/>
                </a:ext>
                <a:ext uri="{FF2B5EF4-FFF2-40B4-BE49-F238E27FC236}">
                  <a16:creationId xmlns:a16="http://schemas.microsoft.com/office/drawing/2014/main" id="{00000000-0008-0000-05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209550</xdr:rowOff>
        </xdr:from>
        <xdr:to>
          <xdr:col>0</xdr:col>
          <xdr:colOff>571500</xdr:colOff>
          <xdr:row>95</xdr:row>
          <xdr:rowOff>0</xdr:rowOff>
        </xdr:to>
        <xdr:sp macro="" textlink="">
          <xdr:nvSpPr>
            <xdr:cNvPr id="6240" name="Check Box 46" descr="非課税" hidden="1">
              <a:extLst>
                <a:ext uri="{63B3BB69-23CF-44E3-9099-C40C66FF867C}">
                  <a14:compatExt spid="_x0000_s6240"/>
                </a:ext>
                <a:ext uri="{FF2B5EF4-FFF2-40B4-BE49-F238E27FC236}">
                  <a16:creationId xmlns:a16="http://schemas.microsoft.com/office/drawing/2014/main" id="{00000000-0008-0000-05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106</xdr:row>
          <xdr:rowOff>50800</xdr:rowOff>
        </xdr:from>
        <xdr:to>
          <xdr:col>0</xdr:col>
          <xdr:colOff>641350</xdr:colOff>
          <xdr:row>107</xdr:row>
          <xdr:rowOff>0</xdr:rowOff>
        </xdr:to>
        <xdr:sp macro="" textlink="">
          <xdr:nvSpPr>
            <xdr:cNvPr id="6241" name="Check Box 49" descr="非課税" hidden="1">
              <a:extLst>
                <a:ext uri="{63B3BB69-23CF-44E3-9099-C40C66FF867C}">
                  <a14:compatExt spid="_x0000_s6241"/>
                </a:ext>
                <a:ext uri="{FF2B5EF4-FFF2-40B4-BE49-F238E27FC236}">
                  <a16:creationId xmlns:a16="http://schemas.microsoft.com/office/drawing/2014/main" id="{00000000-0008-0000-05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118</xdr:row>
          <xdr:rowOff>50800</xdr:rowOff>
        </xdr:from>
        <xdr:to>
          <xdr:col>0</xdr:col>
          <xdr:colOff>412750</xdr:colOff>
          <xdr:row>119</xdr:row>
          <xdr:rowOff>0</xdr:rowOff>
        </xdr:to>
        <xdr:sp macro="" textlink="">
          <xdr:nvSpPr>
            <xdr:cNvPr id="6242" name="Check Box 49" descr="非課税" hidden="1">
              <a:extLst>
                <a:ext uri="{63B3BB69-23CF-44E3-9099-C40C66FF867C}">
                  <a14:compatExt spid="_x0000_s6242"/>
                </a:ext>
                <a:ext uri="{FF2B5EF4-FFF2-40B4-BE49-F238E27FC236}">
                  <a16:creationId xmlns:a16="http://schemas.microsoft.com/office/drawing/2014/main" id="{00000000-0008-0000-05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119</xdr:row>
          <xdr:rowOff>50800</xdr:rowOff>
        </xdr:from>
        <xdr:to>
          <xdr:col>0</xdr:col>
          <xdr:colOff>412750</xdr:colOff>
          <xdr:row>120</xdr:row>
          <xdr:rowOff>0</xdr:rowOff>
        </xdr:to>
        <xdr:sp macro="" textlink="">
          <xdr:nvSpPr>
            <xdr:cNvPr id="6243" name="Check Box 49" descr="非課税" hidden="1">
              <a:extLst>
                <a:ext uri="{63B3BB69-23CF-44E3-9099-C40C66FF867C}">
                  <a14:compatExt spid="_x0000_s6243"/>
                </a:ext>
                <a:ext uri="{FF2B5EF4-FFF2-40B4-BE49-F238E27FC236}">
                  <a16:creationId xmlns:a16="http://schemas.microsoft.com/office/drawing/2014/main" id="{00000000-0008-0000-05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120</xdr:row>
          <xdr:rowOff>50800</xdr:rowOff>
        </xdr:from>
        <xdr:to>
          <xdr:col>0</xdr:col>
          <xdr:colOff>412750</xdr:colOff>
          <xdr:row>121</xdr:row>
          <xdr:rowOff>0</xdr:rowOff>
        </xdr:to>
        <xdr:sp macro="" textlink="">
          <xdr:nvSpPr>
            <xdr:cNvPr id="6244" name="Check Box 49" descr="非課税" hidden="1">
              <a:extLst>
                <a:ext uri="{63B3BB69-23CF-44E3-9099-C40C66FF867C}">
                  <a14:compatExt spid="_x0000_s6244"/>
                </a:ext>
                <a:ext uri="{FF2B5EF4-FFF2-40B4-BE49-F238E27FC236}">
                  <a16:creationId xmlns:a16="http://schemas.microsoft.com/office/drawing/2014/main" id="{00000000-0008-0000-05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171</xdr:row>
          <xdr:rowOff>50800</xdr:rowOff>
        </xdr:from>
        <xdr:to>
          <xdr:col>0</xdr:col>
          <xdr:colOff>412750</xdr:colOff>
          <xdr:row>171</xdr:row>
          <xdr:rowOff>228600</xdr:rowOff>
        </xdr:to>
        <xdr:sp macro="" textlink="">
          <xdr:nvSpPr>
            <xdr:cNvPr id="6245" name="Check Box 49" descr="非課税" hidden="1">
              <a:extLst>
                <a:ext uri="{63B3BB69-23CF-44E3-9099-C40C66FF867C}">
                  <a14:compatExt spid="_x0000_s6245"/>
                </a:ext>
                <a:ext uri="{FF2B5EF4-FFF2-40B4-BE49-F238E27FC236}">
                  <a16:creationId xmlns:a16="http://schemas.microsoft.com/office/drawing/2014/main" id="{00000000-0008-0000-05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172</xdr:row>
          <xdr:rowOff>50800</xdr:rowOff>
        </xdr:from>
        <xdr:to>
          <xdr:col>0</xdr:col>
          <xdr:colOff>412750</xdr:colOff>
          <xdr:row>172</xdr:row>
          <xdr:rowOff>228600</xdr:rowOff>
        </xdr:to>
        <xdr:sp macro="" textlink="">
          <xdr:nvSpPr>
            <xdr:cNvPr id="6246" name="Check Box 49" descr="非課税" hidden="1">
              <a:extLst>
                <a:ext uri="{63B3BB69-23CF-44E3-9099-C40C66FF867C}">
                  <a14:compatExt spid="_x0000_s6246"/>
                </a:ext>
                <a:ext uri="{FF2B5EF4-FFF2-40B4-BE49-F238E27FC236}">
                  <a16:creationId xmlns:a16="http://schemas.microsoft.com/office/drawing/2014/main" id="{00000000-0008-0000-05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173</xdr:row>
          <xdr:rowOff>50800</xdr:rowOff>
        </xdr:from>
        <xdr:to>
          <xdr:col>0</xdr:col>
          <xdr:colOff>412750</xdr:colOff>
          <xdr:row>173</xdr:row>
          <xdr:rowOff>228600</xdr:rowOff>
        </xdr:to>
        <xdr:sp macro="" textlink="">
          <xdr:nvSpPr>
            <xdr:cNvPr id="6247" name="Check Box 49" descr="非課税" hidden="1">
              <a:extLst>
                <a:ext uri="{63B3BB69-23CF-44E3-9099-C40C66FF867C}">
                  <a14:compatExt spid="_x0000_s6247"/>
                </a:ext>
                <a:ext uri="{FF2B5EF4-FFF2-40B4-BE49-F238E27FC236}">
                  <a16:creationId xmlns:a16="http://schemas.microsoft.com/office/drawing/2014/main" id="{00000000-0008-0000-05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174</xdr:row>
          <xdr:rowOff>50800</xdr:rowOff>
        </xdr:from>
        <xdr:to>
          <xdr:col>0</xdr:col>
          <xdr:colOff>412750</xdr:colOff>
          <xdr:row>174</xdr:row>
          <xdr:rowOff>228600</xdr:rowOff>
        </xdr:to>
        <xdr:sp macro="" textlink="">
          <xdr:nvSpPr>
            <xdr:cNvPr id="6248" name="Check Box 49" descr="非課税" hidden="1">
              <a:extLst>
                <a:ext uri="{63B3BB69-23CF-44E3-9099-C40C66FF867C}">
                  <a14:compatExt spid="_x0000_s6248"/>
                </a:ext>
                <a:ext uri="{FF2B5EF4-FFF2-40B4-BE49-F238E27FC236}">
                  <a16:creationId xmlns:a16="http://schemas.microsoft.com/office/drawing/2014/main" id="{00000000-0008-0000-05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175</xdr:row>
          <xdr:rowOff>50800</xdr:rowOff>
        </xdr:from>
        <xdr:to>
          <xdr:col>0</xdr:col>
          <xdr:colOff>412750</xdr:colOff>
          <xdr:row>175</xdr:row>
          <xdr:rowOff>228600</xdr:rowOff>
        </xdr:to>
        <xdr:sp macro="" textlink="">
          <xdr:nvSpPr>
            <xdr:cNvPr id="6249" name="Check Box 49" descr="非課税" hidden="1">
              <a:extLst>
                <a:ext uri="{63B3BB69-23CF-44E3-9099-C40C66FF867C}">
                  <a14:compatExt spid="_x0000_s6249"/>
                </a:ext>
                <a:ext uri="{FF2B5EF4-FFF2-40B4-BE49-F238E27FC236}">
                  <a16:creationId xmlns:a16="http://schemas.microsoft.com/office/drawing/2014/main" id="{00000000-0008-0000-05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176</xdr:row>
          <xdr:rowOff>50800</xdr:rowOff>
        </xdr:from>
        <xdr:to>
          <xdr:col>0</xdr:col>
          <xdr:colOff>412750</xdr:colOff>
          <xdr:row>176</xdr:row>
          <xdr:rowOff>228600</xdr:rowOff>
        </xdr:to>
        <xdr:sp macro="" textlink="">
          <xdr:nvSpPr>
            <xdr:cNvPr id="6250" name="Check Box 49" descr="非課税" hidden="1">
              <a:extLst>
                <a:ext uri="{63B3BB69-23CF-44E3-9099-C40C66FF867C}">
                  <a14:compatExt spid="_x0000_s6250"/>
                </a:ext>
                <a:ext uri="{FF2B5EF4-FFF2-40B4-BE49-F238E27FC236}">
                  <a16:creationId xmlns:a16="http://schemas.microsoft.com/office/drawing/2014/main" id="{00000000-0008-0000-05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177</xdr:row>
          <xdr:rowOff>50800</xdr:rowOff>
        </xdr:from>
        <xdr:to>
          <xdr:col>0</xdr:col>
          <xdr:colOff>412750</xdr:colOff>
          <xdr:row>177</xdr:row>
          <xdr:rowOff>228600</xdr:rowOff>
        </xdr:to>
        <xdr:sp macro="" textlink="">
          <xdr:nvSpPr>
            <xdr:cNvPr id="6251" name="Check Box 49" descr="非課税" hidden="1">
              <a:extLst>
                <a:ext uri="{63B3BB69-23CF-44E3-9099-C40C66FF867C}">
                  <a14:compatExt spid="_x0000_s6251"/>
                </a:ext>
                <a:ext uri="{FF2B5EF4-FFF2-40B4-BE49-F238E27FC236}">
                  <a16:creationId xmlns:a16="http://schemas.microsoft.com/office/drawing/2014/main" id="{00000000-0008-0000-05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178</xdr:row>
          <xdr:rowOff>50800</xdr:rowOff>
        </xdr:from>
        <xdr:to>
          <xdr:col>0</xdr:col>
          <xdr:colOff>412750</xdr:colOff>
          <xdr:row>178</xdr:row>
          <xdr:rowOff>228600</xdr:rowOff>
        </xdr:to>
        <xdr:sp macro="" textlink="">
          <xdr:nvSpPr>
            <xdr:cNvPr id="6252" name="Check Box 49" descr="非課税" hidden="1">
              <a:extLst>
                <a:ext uri="{63B3BB69-23CF-44E3-9099-C40C66FF867C}">
                  <a14:compatExt spid="_x0000_s6252"/>
                </a:ext>
                <a:ext uri="{FF2B5EF4-FFF2-40B4-BE49-F238E27FC236}">
                  <a16:creationId xmlns:a16="http://schemas.microsoft.com/office/drawing/2014/main" id="{00000000-0008-0000-05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179</xdr:row>
          <xdr:rowOff>50800</xdr:rowOff>
        </xdr:from>
        <xdr:to>
          <xdr:col>0</xdr:col>
          <xdr:colOff>412750</xdr:colOff>
          <xdr:row>179</xdr:row>
          <xdr:rowOff>228600</xdr:rowOff>
        </xdr:to>
        <xdr:sp macro="" textlink="">
          <xdr:nvSpPr>
            <xdr:cNvPr id="6253" name="Check Box 49" descr="非課税" hidden="1">
              <a:extLst>
                <a:ext uri="{63B3BB69-23CF-44E3-9099-C40C66FF867C}">
                  <a14:compatExt spid="_x0000_s6253"/>
                </a:ext>
                <a:ext uri="{FF2B5EF4-FFF2-40B4-BE49-F238E27FC236}">
                  <a16:creationId xmlns:a16="http://schemas.microsoft.com/office/drawing/2014/main" id="{00000000-0008-0000-05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180</xdr:row>
          <xdr:rowOff>50800</xdr:rowOff>
        </xdr:from>
        <xdr:to>
          <xdr:col>0</xdr:col>
          <xdr:colOff>412750</xdr:colOff>
          <xdr:row>180</xdr:row>
          <xdr:rowOff>228600</xdr:rowOff>
        </xdr:to>
        <xdr:sp macro="" textlink="">
          <xdr:nvSpPr>
            <xdr:cNvPr id="6254" name="Check Box 49" descr="非課税" hidden="1">
              <a:extLst>
                <a:ext uri="{63B3BB69-23CF-44E3-9099-C40C66FF867C}">
                  <a14:compatExt spid="_x0000_s6254"/>
                </a:ext>
                <a:ext uri="{FF2B5EF4-FFF2-40B4-BE49-F238E27FC236}">
                  <a16:creationId xmlns:a16="http://schemas.microsoft.com/office/drawing/2014/main" id="{00000000-0008-0000-05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184</xdr:row>
          <xdr:rowOff>50800</xdr:rowOff>
        </xdr:from>
        <xdr:to>
          <xdr:col>0</xdr:col>
          <xdr:colOff>412750</xdr:colOff>
          <xdr:row>184</xdr:row>
          <xdr:rowOff>228600</xdr:rowOff>
        </xdr:to>
        <xdr:sp macro="" textlink="">
          <xdr:nvSpPr>
            <xdr:cNvPr id="6255" name="Check Box 49" descr="非課税" hidden="1">
              <a:extLst>
                <a:ext uri="{63B3BB69-23CF-44E3-9099-C40C66FF867C}">
                  <a14:compatExt spid="_x0000_s6255"/>
                </a:ext>
                <a:ext uri="{FF2B5EF4-FFF2-40B4-BE49-F238E27FC236}">
                  <a16:creationId xmlns:a16="http://schemas.microsoft.com/office/drawing/2014/main" id="{00000000-0008-0000-05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185</xdr:row>
          <xdr:rowOff>50800</xdr:rowOff>
        </xdr:from>
        <xdr:to>
          <xdr:col>0</xdr:col>
          <xdr:colOff>412750</xdr:colOff>
          <xdr:row>185</xdr:row>
          <xdr:rowOff>228600</xdr:rowOff>
        </xdr:to>
        <xdr:sp macro="" textlink="">
          <xdr:nvSpPr>
            <xdr:cNvPr id="6256" name="Check Box 49" descr="非課税" hidden="1">
              <a:extLst>
                <a:ext uri="{63B3BB69-23CF-44E3-9099-C40C66FF867C}">
                  <a14:compatExt spid="_x0000_s6256"/>
                </a:ext>
                <a:ext uri="{FF2B5EF4-FFF2-40B4-BE49-F238E27FC236}">
                  <a16:creationId xmlns:a16="http://schemas.microsoft.com/office/drawing/2014/main" id="{00000000-0008-0000-05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186</xdr:row>
          <xdr:rowOff>50800</xdr:rowOff>
        </xdr:from>
        <xdr:to>
          <xdr:col>0</xdr:col>
          <xdr:colOff>412750</xdr:colOff>
          <xdr:row>186</xdr:row>
          <xdr:rowOff>228600</xdr:rowOff>
        </xdr:to>
        <xdr:sp macro="" textlink="">
          <xdr:nvSpPr>
            <xdr:cNvPr id="6257" name="Check Box 49" descr="非課税" hidden="1">
              <a:extLst>
                <a:ext uri="{63B3BB69-23CF-44E3-9099-C40C66FF867C}">
                  <a14:compatExt spid="_x0000_s6257"/>
                </a:ext>
                <a:ext uri="{FF2B5EF4-FFF2-40B4-BE49-F238E27FC236}">
                  <a16:creationId xmlns:a16="http://schemas.microsoft.com/office/drawing/2014/main" id="{00000000-0008-0000-05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187</xdr:row>
          <xdr:rowOff>50800</xdr:rowOff>
        </xdr:from>
        <xdr:to>
          <xdr:col>0</xdr:col>
          <xdr:colOff>412750</xdr:colOff>
          <xdr:row>187</xdr:row>
          <xdr:rowOff>228600</xdr:rowOff>
        </xdr:to>
        <xdr:sp macro="" textlink="">
          <xdr:nvSpPr>
            <xdr:cNvPr id="6258" name="Check Box 49" descr="非課税" hidden="1">
              <a:extLst>
                <a:ext uri="{63B3BB69-23CF-44E3-9099-C40C66FF867C}">
                  <a14:compatExt spid="_x0000_s6258"/>
                </a:ext>
                <a:ext uri="{FF2B5EF4-FFF2-40B4-BE49-F238E27FC236}">
                  <a16:creationId xmlns:a16="http://schemas.microsoft.com/office/drawing/2014/main" id="{00000000-0008-0000-05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188</xdr:row>
          <xdr:rowOff>50800</xdr:rowOff>
        </xdr:from>
        <xdr:to>
          <xdr:col>0</xdr:col>
          <xdr:colOff>412750</xdr:colOff>
          <xdr:row>188</xdr:row>
          <xdr:rowOff>228600</xdr:rowOff>
        </xdr:to>
        <xdr:sp macro="" textlink="">
          <xdr:nvSpPr>
            <xdr:cNvPr id="6259" name="Check Box 49" descr="非課税" hidden="1">
              <a:extLst>
                <a:ext uri="{63B3BB69-23CF-44E3-9099-C40C66FF867C}">
                  <a14:compatExt spid="_x0000_s6259"/>
                </a:ext>
                <a:ext uri="{FF2B5EF4-FFF2-40B4-BE49-F238E27FC236}">
                  <a16:creationId xmlns:a16="http://schemas.microsoft.com/office/drawing/2014/main" id="{00000000-0008-0000-05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189</xdr:row>
          <xdr:rowOff>50800</xdr:rowOff>
        </xdr:from>
        <xdr:to>
          <xdr:col>0</xdr:col>
          <xdr:colOff>412750</xdr:colOff>
          <xdr:row>189</xdr:row>
          <xdr:rowOff>228600</xdr:rowOff>
        </xdr:to>
        <xdr:sp macro="" textlink="">
          <xdr:nvSpPr>
            <xdr:cNvPr id="6260" name="Check Box 49" descr="非課税" hidden="1">
              <a:extLst>
                <a:ext uri="{63B3BB69-23CF-44E3-9099-C40C66FF867C}">
                  <a14:compatExt spid="_x0000_s6260"/>
                </a:ext>
                <a:ext uri="{FF2B5EF4-FFF2-40B4-BE49-F238E27FC236}">
                  <a16:creationId xmlns:a16="http://schemas.microsoft.com/office/drawing/2014/main" id="{00000000-0008-0000-05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190</xdr:row>
          <xdr:rowOff>50800</xdr:rowOff>
        </xdr:from>
        <xdr:to>
          <xdr:col>0</xdr:col>
          <xdr:colOff>412750</xdr:colOff>
          <xdr:row>190</xdr:row>
          <xdr:rowOff>228600</xdr:rowOff>
        </xdr:to>
        <xdr:sp macro="" textlink="">
          <xdr:nvSpPr>
            <xdr:cNvPr id="6261" name="Check Box 49" descr="非課税" hidden="1">
              <a:extLst>
                <a:ext uri="{63B3BB69-23CF-44E3-9099-C40C66FF867C}">
                  <a14:compatExt spid="_x0000_s6261"/>
                </a:ext>
                <a:ext uri="{FF2B5EF4-FFF2-40B4-BE49-F238E27FC236}">
                  <a16:creationId xmlns:a16="http://schemas.microsoft.com/office/drawing/2014/main" id="{00000000-0008-0000-05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191</xdr:row>
          <xdr:rowOff>50800</xdr:rowOff>
        </xdr:from>
        <xdr:to>
          <xdr:col>0</xdr:col>
          <xdr:colOff>412750</xdr:colOff>
          <xdr:row>191</xdr:row>
          <xdr:rowOff>228600</xdr:rowOff>
        </xdr:to>
        <xdr:sp macro="" textlink="">
          <xdr:nvSpPr>
            <xdr:cNvPr id="6262" name="Check Box 49" descr="非課税" hidden="1">
              <a:extLst>
                <a:ext uri="{63B3BB69-23CF-44E3-9099-C40C66FF867C}">
                  <a14:compatExt spid="_x0000_s6262"/>
                </a:ext>
                <a:ext uri="{FF2B5EF4-FFF2-40B4-BE49-F238E27FC236}">
                  <a16:creationId xmlns:a16="http://schemas.microsoft.com/office/drawing/2014/main" id="{00000000-0008-0000-05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192</xdr:row>
          <xdr:rowOff>50800</xdr:rowOff>
        </xdr:from>
        <xdr:to>
          <xdr:col>0</xdr:col>
          <xdr:colOff>412750</xdr:colOff>
          <xdr:row>192</xdr:row>
          <xdr:rowOff>228600</xdr:rowOff>
        </xdr:to>
        <xdr:sp macro="" textlink="">
          <xdr:nvSpPr>
            <xdr:cNvPr id="6263" name="Check Box 49" descr="非課税" hidden="1">
              <a:extLst>
                <a:ext uri="{63B3BB69-23CF-44E3-9099-C40C66FF867C}">
                  <a14:compatExt spid="_x0000_s6263"/>
                </a:ext>
                <a:ext uri="{FF2B5EF4-FFF2-40B4-BE49-F238E27FC236}">
                  <a16:creationId xmlns:a16="http://schemas.microsoft.com/office/drawing/2014/main" id="{00000000-0008-0000-05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193</xdr:row>
          <xdr:rowOff>50800</xdr:rowOff>
        </xdr:from>
        <xdr:to>
          <xdr:col>0</xdr:col>
          <xdr:colOff>412750</xdr:colOff>
          <xdr:row>193</xdr:row>
          <xdr:rowOff>228600</xdr:rowOff>
        </xdr:to>
        <xdr:sp macro="" textlink="">
          <xdr:nvSpPr>
            <xdr:cNvPr id="6264" name="Check Box 49" descr="非課税" hidden="1">
              <a:extLst>
                <a:ext uri="{63B3BB69-23CF-44E3-9099-C40C66FF867C}">
                  <a14:compatExt spid="_x0000_s6264"/>
                </a:ext>
                <a:ext uri="{FF2B5EF4-FFF2-40B4-BE49-F238E27FC236}">
                  <a16:creationId xmlns:a16="http://schemas.microsoft.com/office/drawing/2014/main" id="{00000000-0008-0000-0500-00007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196</xdr:row>
          <xdr:rowOff>50800</xdr:rowOff>
        </xdr:from>
        <xdr:to>
          <xdr:col>0</xdr:col>
          <xdr:colOff>412750</xdr:colOff>
          <xdr:row>196</xdr:row>
          <xdr:rowOff>228600</xdr:rowOff>
        </xdr:to>
        <xdr:sp macro="" textlink="">
          <xdr:nvSpPr>
            <xdr:cNvPr id="6265" name="Check Box 49" descr="非課税" hidden="1">
              <a:extLst>
                <a:ext uri="{63B3BB69-23CF-44E3-9099-C40C66FF867C}">
                  <a14:compatExt spid="_x0000_s6265"/>
                </a:ext>
                <a:ext uri="{FF2B5EF4-FFF2-40B4-BE49-F238E27FC236}">
                  <a16:creationId xmlns:a16="http://schemas.microsoft.com/office/drawing/2014/main" id="{00000000-0008-0000-0500-00007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197</xdr:row>
          <xdr:rowOff>50800</xdr:rowOff>
        </xdr:from>
        <xdr:to>
          <xdr:col>0</xdr:col>
          <xdr:colOff>412750</xdr:colOff>
          <xdr:row>197</xdr:row>
          <xdr:rowOff>228600</xdr:rowOff>
        </xdr:to>
        <xdr:sp macro="" textlink="">
          <xdr:nvSpPr>
            <xdr:cNvPr id="6266" name="Check Box 49" descr="非課税" hidden="1">
              <a:extLst>
                <a:ext uri="{63B3BB69-23CF-44E3-9099-C40C66FF867C}">
                  <a14:compatExt spid="_x0000_s6266"/>
                </a:ext>
                <a:ext uri="{FF2B5EF4-FFF2-40B4-BE49-F238E27FC236}">
                  <a16:creationId xmlns:a16="http://schemas.microsoft.com/office/drawing/2014/main" id="{00000000-0008-0000-0500-00007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198</xdr:row>
          <xdr:rowOff>50800</xdr:rowOff>
        </xdr:from>
        <xdr:to>
          <xdr:col>0</xdr:col>
          <xdr:colOff>412750</xdr:colOff>
          <xdr:row>198</xdr:row>
          <xdr:rowOff>228600</xdr:rowOff>
        </xdr:to>
        <xdr:sp macro="" textlink="">
          <xdr:nvSpPr>
            <xdr:cNvPr id="6267" name="Check Box 49" descr="非課税" hidden="1">
              <a:extLst>
                <a:ext uri="{63B3BB69-23CF-44E3-9099-C40C66FF867C}">
                  <a14:compatExt spid="_x0000_s6267"/>
                </a:ext>
                <a:ext uri="{FF2B5EF4-FFF2-40B4-BE49-F238E27FC236}">
                  <a16:creationId xmlns:a16="http://schemas.microsoft.com/office/drawing/2014/main" id="{00000000-0008-0000-0500-00007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199</xdr:row>
          <xdr:rowOff>50800</xdr:rowOff>
        </xdr:from>
        <xdr:to>
          <xdr:col>0</xdr:col>
          <xdr:colOff>412750</xdr:colOff>
          <xdr:row>199</xdr:row>
          <xdr:rowOff>228600</xdr:rowOff>
        </xdr:to>
        <xdr:sp macro="" textlink="">
          <xdr:nvSpPr>
            <xdr:cNvPr id="6268" name="Check Box 49" descr="非課税" hidden="1">
              <a:extLst>
                <a:ext uri="{63B3BB69-23CF-44E3-9099-C40C66FF867C}">
                  <a14:compatExt spid="_x0000_s6268"/>
                </a:ext>
                <a:ext uri="{FF2B5EF4-FFF2-40B4-BE49-F238E27FC236}">
                  <a16:creationId xmlns:a16="http://schemas.microsoft.com/office/drawing/2014/main" id="{00000000-0008-0000-0500-00007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200</xdr:row>
          <xdr:rowOff>50800</xdr:rowOff>
        </xdr:from>
        <xdr:to>
          <xdr:col>0</xdr:col>
          <xdr:colOff>412750</xdr:colOff>
          <xdr:row>200</xdr:row>
          <xdr:rowOff>228600</xdr:rowOff>
        </xdr:to>
        <xdr:sp macro="" textlink="">
          <xdr:nvSpPr>
            <xdr:cNvPr id="6269" name="Check Box 49" descr="非課税" hidden="1">
              <a:extLst>
                <a:ext uri="{63B3BB69-23CF-44E3-9099-C40C66FF867C}">
                  <a14:compatExt spid="_x0000_s6269"/>
                </a:ext>
                <a:ext uri="{FF2B5EF4-FFF2-40B4-BE49-F238E27FC236}">
                  <a16:creationId xmlns:a16="http://schemas.microsoft.com/office/drawing/2014/main" id="{00000000-0008-0000-0500-00007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201</xdr:row>
          <xdr:rowOff>50800</xdr:rowOff>
        </xdr:from>
        <xdr:to>
          <xdr:col>0</xdr:col>
          <xdr:colOff>412750</xdr:colOff>
          <xdr:row>201</xdr:row>
          <xdr:rowOff>228600</xdr:rowOff>
        </xdr:to>
        <xdr:sp macro="" textlink="">
          <xdr:nvSpPr>
            <xdr:cNvPr id="6270" name="Check Box 49" descr="非課税" hidden="1">
              <a:extLst>
                <a:ext uri="{63B3BB69-23CF-44E3-9099-C40C66FF867C}">
                  <a14:compatExt spid="_x0000_s6270"/>
                </a:ext>
                <a:ext uri="{FF2B5EF4-FFF2-40B4-BE49-F238E27FC236}">
                  <a16:creationId xmlns:a16="http://schemas.microsoft.com/office/drawing/2014/main" id="{00000000-0008-0000-0500-00007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202</xdr:row>
          <xdr:rowOff>50800</xdr:rowOff>
        </xdr:from>
        <xdr:to>
          <xdr:col>0</xdr:col>
          <xdr:colOff>412750</xdr:colOff>
          <xdr:row>202</xdr:row>
          <xdr:rowOff>228600</xdr:rowOff>
        </xdr:to>
        <xdr:sp macro="" textlink="">
          <xdr:nvSpPr>
            <xdr:cNvPr id="6271" name="Check Box 49" descr="非課税" hidden="1">
              <a:extLst>
                <a:ext uri="{63B3BB69-23CF-44E3-9099-C40C66FF867C}">
                  <a14:compatExt spid="_x0000_s6271"/>
                </a:ext>
                <a:ext uri="{FF2B5EF4-FFF2-40B4-BE49-F238E27FC236}">
                  <a16:creationId xmlns:a16="http://schemas.microsoft.com/office/drawing/2014/main" id="{00000000-0008-0000-0500-00007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203</xdr:row>
          <xdr:rowOff>50800</xdr:rowOff>
        </xdr:from>
        <xdr:to>
          <xdr:col>0</xdr:col>
          <xdr:colOff>412750</xdr:colOff>
          <xdr:row>203</xdr:row>
          <xdr:rowOff>228600</xdr:rowOff>
        </xdr:to>
        <xdr:sp macro="" textlink="">
          <xdr:nvSpPr>
            <xdr:cNvPr id="6272" name="Check Box 49" descr="非課税" hidden="1">
              <a:extLst>
                <a:ext uri="{63B3BB69-23CF-44E3-9099-C40C66FF867C}">
                  <a14:compatExt spid="_x0000_s6272"/>
                </a:ext>
                <a:ext uri="{FF2B5EF4-FFF2-40B4-BE49-F238E27FC236}">
                  <a16:creationId xmlns:a16="http://schemas.microsoft.com/office/drawing/2014/main" id="{00000000-0008-0000-05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204</xdr:row>
          <xdr:rowOff>50800</xdr:rowOff>
        </xdr:from>
        <xdr:to>
          <xdr:col>0</xdr:col>
          <xdr:colOff>412750</xdr:colOff>
          <xdr:row>204</xdr:row>
          <xdr:rowOff>228600</xdr:rowOff>
        </xdr:to>
        <xdr:sp macro="" textlink="">
          <xdr:nvSpPr>
            <xdr:cNvPr id="6273" name="Check Box 49" descr="非課税" hidden="1">
              <a:extLst>
                <a:ext uri="{63B3BB69-23CF-44E3-9099-C40C66FF867C}">
                  <a14:compatExt spid="_x0000_s6273"/>
                </a:ext>
                <a:ext uri="{FF2B5EF4-FFF2-40B4-BE49-F238E27FC236}">
                  <a16:creationId xmlns:a16="http://schemas.microsoft.com/office/drawing/2014/main" id="{00000000-0008-0000-05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205</xdr:row>
          <xdr:rowOff>50800</xdr:rowOff>
        </xdr:from>
        <xdr:to>
          <xdr:col>0</xdr:col>
          <xdr:colOff>412750</xdr:colOff>
          <xdr:row>205</xdr:row>
          <xdr:rowOff>228600</xdr:rowOff>
        </xdr:to>
        <xdr:sp macro="" textlink="">
          <xdr:nvSpPr>
            <xdr:cNvPr id="6274" name="Check Box 49" descr="非課税" hidden="1">
              <a:extLst>
                <a:ext uri="{63B3BB69-23CF-44E3-9099-C40C66FF867C}">
                  <a14:compatExt spid="_x0000_s6274"/>
                </a:ext>
                <a:ext uri="{FF2B5EF4-FFF2-40B4-BE49-F238E27FC236}">
                  <a16:creationId xmlns:a16="http://schemas.microsoft.com/office/drawing/2014/main" id="{00000000-0008-0000-0500-00008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206</xdr:row>
          <xdr:rowOff>50800</xdr:rowOff>
        </xdr:from>
        <xdr:to>
          <xdr:col>0</xdr:col>
          <xdr:colOff>412750</xdr:colOff>
          <xdr:row>206</xdr:row>
          <xdr:rowOff>228600</xdr:rowOff>
        </xdr:to>
        <xdr:sp macro="" textlink="">
          <xdr:nvSpPr>
            <xdr:cNvPr id="6275" name="Check Box 49" descr="非課税" hidden="1">
              <a:extLst>
                <a:ext uri="{63B3BB69-23CF-44E3-9099-C40C66FF867C}">
                  <a14:compatExt spid="_x0000_s6275"/>
                </a:ext>
                <a:ext uri="{FF2B5EF4-FFF2-40B4-BE49-F238E27FC236}">
                  <a16:creationId xmlns:a16="http://schemas.microsoft.com/office/drawing/2014/main" id="{00000000-0008-0000-0500-00008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207</xdr:row>
          <xdr:rowOff>50800</xdr:rowOff>
        </xdr:from>
        <xdr:to>
          <xdr:col>0</xdr:col>
          <xdr:colOff>412750</xdr:colOff>
          <xdr:row>207</xdr:row>
          <xdr:rowOff>228600</xdr:rowOff>
        </xdr:to>
        <xdr:sp macro="" textlink="">
          <xdr:nvSpPr>
            <xdr:cNvPr id="6276" name="Check Box 49" descr="非課税" hidden="1">
              <a:extLst>
                <a:ext uri="{63B3BB69-23CF-44E3-9099-C40C66FF867C}">
                  <a14:compatExt spid="_x0000_s6276"/>
                </a:ext>
                <a:ext uri="{FF2B5EF4-FFF2-40B4-BE49-F238E27FC236}">
                  <a16:creationId xmlns:a16="http://schemas.microsoft.com/office/drawing/2014/main" id="{00000000-0008-0000-0500-00008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208</xdr:row>
          <xdr:rowOff>50800</xdr:rowOff>
        </xdr:from>
        <xdr:to>
          <xdr:col>0</xdr:col>
          <xdr:colOff>412750</xdr:colOff>
          <xdr:row>208</xdr:row>
          <xdr:rowOff>228600</xdr:rowOff>
        </xdr:to>
        <xdr:sp macro="" textlink="">
          <xdr:nvSpPr>
            <xdr:cNvPr id="6277" name="Check Box 49" descr="非課税" hidden="1">
              <a:extLst>
                <a:ext uri="{63B3BB69-23CF-44E3-9099-C40C66FF867C}">
                  <a14:compatExt spid="_x0000_s6277"/>
                </a:ext>
                <a:ext uri="{FF2B5EF4-FFF2-40B4-BE49-F238E27FC236}">
                  <a16:creationId xmlns:a16="http://schemas.microsoft.com/office/drawing/2014/main" id="{00000000-0008-0000-0500-00008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209</xdr:row>
          <xdr:rowOff>50800</xdr:rowOff>
        </xdr:from>
        <xdr:to>
          <xdr:col>0</xdr:col>
          <xdr:colOff>412750</xdr:colOff>
          <xdr:row>209</xdr:row>
          <xdr:rowOff>228600</xdr:rowOff>
        </xdr:to>
        <xdr:sp macro="" textlink="">
          <xdr:nvSpPr>
            <xdr:cNvPr id="6278" name="Check Box 49" descr="非課税" hidden="1">
              <a:extLst>
                <a:ext uri="{63B3BB69-23CF-44E3-9099-C40C66FF867C}">
                  <a14:compatExt spid="_x0000_s6278"/>
                </a:ext>
                <a:ext uri="{FF2B5EF4-FFF2-40B4-BE49-F238E27FC236}">
                  <a16:creationId xmlns:a16="http://schemas.microsoft.com/office/drawing/2014/main" id="{00000000-0008-0000-0500-00008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210</xdr:row>
          <xdr:rowOff>50800</xdr:rowOff>
        </xdr:from>
        <xdr:to>
          <xdr:col>0</xdr:col>
          <xdr:colOff>412750</xdr:colOff>
          <xdr:row>210</xdr:row>
          <xdr:rowOff>228600</xdr:rowOff>
        </xdr:to>
        <xdr:sp macro="" textlink="">
          <xdr:nvSpPr>
            <xdr:cNvPr id="6279" name="Check Box 49" descr="非課税" hidden="1">
              <a:extLst>
                <a:ext uri="{63B3BB69-23CF-44E3-9099-C40C66FF867C}">
                  <a14:compatExt spid="_x0000_s6279"/>
                </a:ext>
                <a:ext uri="{FF2B5EF4-FFF2-40B4-BE49-F238E27FC236}">
                  <a16:creationId xmlns:a16="http://schemas.microsoft.com/office/drawing/2014/main" id="{00000000-0008-0000-05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211</xdr:row>
          <xdr:rowOff>50800</xdr:rowOff>
        </xdr:from>
        <xdr:to>
          <xdr:col>0</xdr:col>
          <xdr:colOff>412750</xdr:colOff>
          <xdr:row>211</xdr:row>
          <xdr:rowOff>228600</xdr:rowOff>
        </xdr:to>
        <xdr:sp macro="" textlink="">
          <xdr:nvSpPr>
            <xdr:cNvPr id="6280" name="Check Box 49" descr="非課税" hidden="1">
              <a:extLst>
                <a:ext uri="{63B3BB69-23CF-44E3-9099-C40C66FF867C}">
                  <a14:compatExt spid="_x0000_s6280"/>
                </a:ext>
                <a:ext uri="{FF2B5EF4-FFF2-40B4-BE49-F238E27FC236}">
                  <a16:creationId xmlns:a16="http://schemas.microsoft.com/office/drawing/2014/main" id="{00000000-0008-0000-0500-00008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212</xdr:row>
          <xdr:rowOff>50800</xdr:rowOff>
        </xdr:from>
        <xdr:to>
          <xdr:col>0</xdr:col>
          <xdr:colOff>412750</xdr:colOff>
          <xdr:row>212</xdr:row>
          <xdr:rowOff>228600</xdr:rowOff>
        </xdr:to>
        <xdr:sp macro="" textlink="">
          <xdr:nvSpPr>
            <xdr:cNvPr id="6281" name="Check Box 49" descr="非課税" hidden="1">
              <a:extLst>
                <a:ext uri="{63B3BB69-23CF-44E3-9099-C40C66FF867C}">
                  <a14:compatExt spid="_x0000_s6281"/>
                </a:ext>
                <a:ext uri="{FF2B5EF4-FFF2-40B4-BE49-F238E27FC236}">
                  <a16:creationId xmlns:a16="http://schemas.microsoft.com/office/drawing/2014/main" id="{00000000-0008-0000-0500-00008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213</xdr:row>
          <xdr:rowOff>50800</xdr:rowOff>
        </xdr:from>
        <xdr:to>
          <xdr:col>0</xdr:col>
          <xdr:colOff>412750</xdr:colOff>
          <xdr:row>213</xdr:row>
          <xdr:rowOff>228600</xdr:rowOff>
        </xdr:to>
        <xdr:sp macro="" textlink="">
          <xdr:nvSpPr>
            <xdr:cNvPr id="6282" name="Check Box 49" descr="非課税" hidden="1">
              <a:extLst>
                <a:ext uri="{63B3BB69-23CF-44E3-9099-C40C66FF867C}">
                  <a14:compatExt spid="_x0000_s6282"/>
                </a:ext>
                <a:ext uri="{FF2B5EF4-FFF2-40B4-BE49-F238E27FC236}">
                  <a16:creationId xmlns:a16="http://schemas.microsoft.com/office/drawing/2014/main" id="{00000000-0008-0000-0500-00008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214</xdr:row>
          <xdr:rowOff>50800</xdr:rowOff>
        </xdr:from>
        <xdr:to>
          <xdr:col>0</xdr:col>
          <xdr:colOff>412750</xdr:colOff>
          <xdr:row>214</xdr:row>
          <xdr:rowOff>228600</xdr:rowOff>
        </xdr:to>
        <xdr:sp macro="" textlink="">
          <xdr:nvSpPr>
            <xdr:cNvPr id="6283" name="Check Box 49" descr="非課税" hidden="1">
              <a:extLst>
                <a:ext uri="{63B3BB69-23CF-44E3-9099-C40C66FF867C}">
                  <a14:compatExt spid="_x0000_s6283"/>
                </a:ext>
                <a:ext uri="{FF2B5EF4-FFF2-40B4-BE49-F238E27FC236}">
                  <a16:creationId xmlns:a16="http://schemas.microsoft.com/office/drawing/2014/main" id="{00000000-0008-0000-0500-00008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215</xdr:row>
          <xdr:rowOff>50800</xdr:rowOff>
        </xdr:from>
        <xdr:to>
          <xdr:col>0</xdr:col>
          <xdr:colOff>412750</xdr:colOff>
          <xdr:row>215</xdr:row>
          <xdr:rowOff>228600</xdr:rowOff>
        </xdr:to>
        <xdr:sp macro="" textlink="">
          <xdr:nvSpPr>
            <xdr:cNvPr id="6284" name="Check Box 49" descr="非課税" hidden="1">
              <a:extLst>
                <a:ext uri="{63B3BB69-23CF-44E3-9099-C40C66FF867C}">
                  <a14:compatExt spid="_x0000_s6284"/>
                </a:ext>
                <a:ext uri="{FF2B5EF4-FFF2-40B4-BE49-F238E27FC236}">
                  <a16:creationId xmlns:a16="http://schemas.microsoft.com/office/drawing/2014/main" id="{00000000-0008-0000-05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217</xdr:row>
          <xdr:rowOff>50800</xdr:rowOff>
        </xdr:from>
        <xdr:to>
          <xdr:col>0</xdr:col>
          <xdr:colOff>412750</xdr:colOff>
          <xdr:row>217</xdr:row>
          <xdr:rowOff>228600</xdr:rowOff>
        </xdr:to>
        <xdr:sp macro="" textlink="">
          <xdr:nvSpPr>
            <xdr:cNvPr id="6285" name="Check Box 49" descr="非課税" hidden="1">
              <a:extLst>
                <a:ext uri="{63B3BB69-23CF-44E3-9099-C40C66FF867C}">
                  <a14:compatExt spid="_x0000_s6285"/>
                </a:ext>
                <a:ext uri="{FF2B5EF4-FFF2-40B4-BE49-F238E27FC236}">
                  <a16:creationId xmlns:a16="http://schemas.microsoft.com/office/drawing/2014/main" id="{00000000-0008-0000-0500-00008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216</xdr:row>
          <xdr:rowOff>50800</xdr:rowOff>
        </xdr:from>
        <xdr:to>
          <xdr:col>0</xdr:col>
          <xdr:colOff>412750</xdr:colOff>
          <xdr:row>216</xdr:row>
          <xdr:rowOff>228600</xdr:rowOff>
        </xdr:to>
        <xdr:sp macro="" textlink="">
          <xdr:nvSpPr>
            <xdr:cNvPr id="6286" name="Check Box 49" descr="非課税" hidden="1">
              <a:extLst>
                <a:ext uri="{63B3BB69-23CF-44E3-9099-C40C66FF867C}">
                  <a14:compatExt spid="_x0000_s6286"/>
                </a:ext>
                <a:ext uri="{FF2B5EF4-FFF2-40B4-BE49-F238E27FC236}">
                  <a16:creationId xmlns:a16="http://schemas.microsoft.com/office/drawing/2014/main" id="{00000000-0008-0000-0500-00008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218</xdr:row>
          <xdr:rowOff>50800</xdr:rowOff>
        </xdr:from>
        <xdr:to>
          <xdr:col>0</xdr:col>
          <xdr:colOff>412750</xdr:colOff>
          <xdr:row>218</xdr:row>
          <xdr:rowOff>228600</xdr:rowOff>
        </xdr:to>
        <xdr:sp macro="" textlink="">
          <xdr:nvSpPr>
            <xdr:cNvPr id="6287" name="Check Box 49" descr="非課税" hidden="1">
              <a:extLst>
                <a:ext uri="{63B3BB69-23CF-44E3-9099-C40C66FF867C}">
                  <a14:compatExt spid="_x0000_s6287"/>
                </a:ext>
                <a:ext uri="{FF2B5EF4-FFF2-40B4-BE49-F238E27FC236}">
                  <a16:creationId xmlns:a16="http://schemas.microsoft.com/office/drawing/2014/main" id="{00000000-0008-0000-0500-00008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219</xdr:row>
          <xdr:rowOff>50800</xdr:rowOff>
        </xdr:from>
        <xdr:to>
          <xdr:col>0</xdr:col>
          <xdr:colOff>412750</xdr:colOff>
          <xdr:row>219</xdr:row>
          <xdr:rowOff>228600</xdr:rowOff>
        </xdr:to>
        <xdr:sp macro="" textlink="">
          <xdr:nvSpPr>
            <xdr:cNvPr id="6288" name="Check Box 49" descr="非課税" hidden="1">
              <a:extLst>
                <a:ext uri="{63B3BB69-23CF-44E3-9099-C40C66FF867C}">
                  <a14:compatExt spid="_x0000_s6288"/>
                </a:ext>
                <a:ext uri="{FF2B5EF4-FFF2-40B4-BE49-F238E27FC236}">
                  <a16:creationId xmlns:a16="http://schemas.microsoft.com/office/drawing/2014/main" id="{00000000-0008-0000-0500-00009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220</xdr:row>
          <xdr:rowOff>50800</xdr:rowOff>
        </xdr:from>
        <xdr:to>
          <xdr:col>0</xdr:col>
          <xdr:colOff>412750</xdr:colOff>
          <xdr:row>220</xdr:row>
          <xdr:rowOff>228600</xdr:rowOff>
        </xdr:to>
        <xdr:sp macro="" textlink="">
          <xdr:nvSpPr>
            <xdr:cNvPr id="6289" name="Check Box 49" descr="非課税" hidden="1">
              <a:extLst>
                <a:ext uri="{63B3BB69-23CF-44E3-9099-C40C66FF867C}">
                  <a14:compatExt spid="_x0000_s6289"/>
                </a:ext>
                <a:ext uri="{FF2B5EF4-FFF2-40B4-BE49-F238E27FC236}">
                  <a16:creationId xmlns:a16="http://schemas.microsoft.com/office/drawing/2014/main" id="{00000000-0008-0000-0500-00009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221</xdr:row>
          <xdr:rowOff>50800</xdr:rowOff>
        </xdr:from>
        <xdr:to>
          <xdr:col>0</xdr:col>
          <xdr:colOff>412750</xdr:colOff>
          <xdr:row>221</xdr:row>
          <xdr:rowOff>228600</xdr:rowOff>
        </xdr:to>
        <xdr:sp macro="" textlink="">
          <xdr:nvSpPr>
            <xdr:cNvPr id="6290" name="Check Box 49" descr="非課税" hidden="1">
              <a:extLst>
                <a:ext uri="{63B3BB69-23CF-44E3-9099-C40C66FF867C}">
                  <a14:compatExt spid="_x0000_s6290"/>
                </a:ext>
                <a:ext uri="{FF2B5EF4-FFF2-40B4-BE49-F238E27FC236}">
                  <a16:creationId xmlns:a16="http://schemas.microsoft.com/office/drawing/2014/main" id="{00000000-0008-0000-0500-00009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222</xdr:row>
          <xdr:rowOff>50800</xdr:rowOff>
        </xdr:from>
        <xdr:to>
          <xdr:col>0</xdr:col>
          <xdr:colOff>412750</xdr:colOff>
          <xdr:row>222</xdr:row>
          <xdr:rowOff>228600</xdr:rowOff>
        </xdr:to>
        <xdr:sp macro="" textlink="">
          <xdr:nvSpPr>
            <xdr:cNvPr id="6291" name="Check Box 49" descr="非課税" hidden="1">
              <a:extLst>
                <a:ext uri="{63B3BB69-23CF-44E3-9099-C40C66FF867C}">
                  <a14:compatExt spid="_x0000_s6291"/>
                </a:ext>
                <a:ext uri="{FF2B5EF4-FFF2-40B4-BE49-F238E27FC236}">
                  <a16:creationId xmlns:a16="http://schemas.microsoft.com/office/drawing/2014/main" id="{00000000-0008-0000-0500-00009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223</xdr:row>
          <xdr:rowOff>50800</xdr:rowOff>
        </xdr:from>
        <xdr:to>
          <xdr:col>0</xdr:col>
          <xdr:colOff>412750</xdr:colOff>
          <xdr:row>223</xdr:row>
          <xdr:rowOff>228600</xdr:rowOff>
        </xdr:to>
        <xdr:sp macro="" textlink="">
          <xdr:nvSpPr>
            <xdr:cNvPr id="6292" name="Check Box 49" descr="非課税" hidden="1">
              <a:extLst>
                <a:ext uri="{63B3BB69-23CF-44E3-9099-C40C66FF867C}">
                  <a14:compatExt spid="_x0000_s6292"/>
                </a:ext>
                <a:ext uri="{FF2B5EF4-FFF2-40B4-BE49-F238E27FC236}">
                  <a16:creationId xmlns:a16="http://schemas.microsoft.com/office/drawing/2014/main" id="{00000000-0008-0000-0500-00009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224</xdr:row>
          <xdr:rowOff>50800</xdr:rowOff>
        </xdr:from>
        <xdr:to>
          <xdr:col>0</xdr:col>
          <xdr:colOff>412750</xdr:colOff>
          <xdr:row>224</xdr:row>
          <xdr:rowOff>228600</xdr:rowOff>
        </xdr:to>
        <xdr:sp macro="" textlink="">
          <xdr:nvSpPr>
            <xdr:cNvPr id="6293" name="Check Box 49" descr="非課税" hidden="1">
              <a:extLst>
                <a:ext uri="{63B3BB69-23CF-44E3-9099-C40C66FF867C}">
                  <a14:compatExt spid="_x0000_s6293"/>
                </a:ext>
                <a:ext uri="{FF2B5EF4-FFF2-40B4-BE49-F238E27FC236}">
                  <a16:creationId xmlns:a16="http://schemas.microsoft.com/office/drawing/2014/main" id="{00000000-0008-0000-0500-00009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225</xdr:row>
          <xdr:rowOff>50800</xdr:rowOff>
        </xdr:from>
        <xdr:to>
          <xdr:col>0</xdr:col>
          <xdr:colOff>412750</xdr:colOff>
          <xdr:row>225</xdr:row>
          <xdr:rowOff>228600</xdr:rowOff>
        </xdr:to>
        <xdr:sp macro="" textlink="">
          <xdr:nvSpPr>
            <xdr:cNvPr id="6294" name="Check Box 49" descr="非課税" hidden="1">
              <a:extLst>
                <a:ext uri="{63B3BB69-23CF-44E3-9099-C40C66FF867C}">
                  <a14:compatExt spid="_x0000_s6294"/>
                </a:ext>
                <a:ext uri="{FF2B5EF4-FFF2-40B4-BE49-F238E27FC236}">
                  <a16:creationId xmlns:a16="http://schemas.microsoft.com/office/drawing/2014/main" id="{00000000-0008-0000-0500-00009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97</xdr:row>
          <xdr:rowOff>12700</xdr:rowOff>
        </xdr:from>
        <xdr:to>
          <xdr:col>0</xdr:col>
          <xdr:colOff>584200</xdr:colOff>
          <xdr:row>98</xdr:row>
          <xdr:rowOff>31750</xdr:rowOff>
        </xdr:to>
        <xdr:sp macro="" textlink="">
          <xdr:nvSpPr>
            <xdr:cNvPr id="6295" name="Check Box 151" descr="非課税" hidden="1">
              <a:extLst>
                <a:ext uri="{63B3BB69-23CF-44E3-9099-C40C66FF867C}">
                  <a14:compatExt spid="_x0000_s6295"/>
                </a:ext>
                <a:ext uri="{FF2B5EF4-FFF2-40B4-BE49-F238E27FC236}">
                  <a16:creationId xmlns:a16="http://schemas.microsoft.com/office/drawing/2014/main" id="{00000000-0008-0000-0500-00009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209550</xdr:rowOff>
        </xdr:from>
        <xdr:to>
          <xdr:col>0</xdr:col>
          <xdr:colOff>571500</xdr:colOff>
          <xdr:row>99</xdr:row>
          <xdr:rowOff>0</xdr:rowOff>
        </xdr:to>
        <xdr:sp macro="" textlink="">
          <xdr:nvSpPr>
            <xdr:cNvPr id="6296" name="Check Box 152" descr="非課税" hidden="1">
              <a:extLst>
                <a:ext uri="{63B3BB69-23CF-44E3-9099-C40C66FF867C}">
                  <a14:compatExt spid="_x0000_s6296"/>
                </a:ext>
                <a:ext uri="{FF2B5EF4-FFF2-40B4-BE49-F238E27FC236}">
                  <a16:creationId xmlns:a16="http://schemas.microsoft.com/office/drawing/2014/main" id="{00000000-0008-0000-0500-00009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98</xdr:row>
          <xdr:rowOff>209550</xdr:rowOff>
        </xdr:from>
        <xdr:to>
          <xdr:col>0</xdr:col>
          <xdr:colOff>571500</xdr:colOff>
          <xdr:row>100</xdr:row>
          <xdr:rowOff>0</xdr:rowOff>
        </xdr:to>
        <xdr:sp macro="" textlink="">
          <xdr:nvSpPr>
            <xdr:cNvPr id="6297" name="Check Box 153" descr="非課税" hidden="1">
              <a:extLst>
                <a:ext uri="{63B3BB69-23CF-44E3-9099-C40C66FF867C}">
                  <a14:compatExt spid="_x0000_s6297"/>
                </a:ext>
                <a:ext uri="{FF2B5EF4-FFF2-40B4-BE49-F238E27FC236}">
                  <a16:creationId xmlns:a16="http://schemas.microsoft.com/office/drawing/2014/main" id="{00000000-0008-0000-0500-00009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99</xdr:row>
          <xdr:rowOff>209550</xdr:rowOff>
        </xdr:from>
        <xdr:to>
          <xdr:col>0</xdr:col>
          <xdr:colOff>571500</xdr:colOff>
          <xdr:row>101</xdr:row>
          <xdr:rowOff>0</xdr:rowOff>
        </xdr:to>
        <xdr:sp macro="" textlink="">
          <xdr:nvSpPr>
            <xdr:cNvPr id="6298" name="Check Box 154" descr="非課税" hidden="1">
              <a:extLst>
                <a:ext uri="{63B3BB69-23CF-44E3-9099-C40C66FF867C}">
                  <a14:compatExt spid="_x0000_s6298"/>
                </a:ext>
                <a:ext uri="{FF2B5EF4-FFF2-40B4-BE49-F238E27FC236}">
                  <a16:creationId xmlns:a16="http://schemas.microsoft.com/office/drawing/2014/main" id="{00000000-0008-0000-0500-00009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100</xdr:row>
          <xdr:rowOff>209550</xdr:rowOff>
        </xdr:from>
        <xdr:to>
          <xdr:col>0</xdr:col>
          <xdr:colOff>571500</xdr:colOff>
          <xdr:row>102</xdr:row>
          <xdr:rowOff>0</xdr:rowOff>
        </xdr:to>
        <xdr:sp macro="" textlink="">
          <xdr:nvSpPr>
            <xdr:cNvPr id="6299" name="Check Box 155" descr="非課税" hidden="1">
              <a:extLst>
                <a:ext uri="{63B3BB69-23CF-44E3-9099-C40C66FF867C}">
                  <a14:compatExt spid="_x0000_s6299"/>
                </a:ext>
                <a:ext uri="{FF2B5EF4-FFF2-40B4-BE49-F238E27FC236}">
                  <a16:creationId xmlns:a16="http://schemas.microsoft.com/office/drawing/2014/main" id="{00000000-0008-0000-0500-00009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209550</xdr:rowOff>
        </xdr:from>
        <xdr:to>
          <xdr:col>0</xdr:col>
          <xdr:colOff>571500</xdr:colOff>
          <xdr:row>103</xdr:row>
          <xdr:rowOff>0</xdr:rowOff>
        </xdr:to>
        <xdr:sp macro="" textlink="">
          <xdr:nvSpPr>
            <xdr:cNvPr id="6300" name="Check Box 156" descr="非課税" hidden="1">
              <a:extLst>
                <a:ext uri="{63B3BB69-23CF-44E3-9099-C40C66FF867C}">
                  <a14:compatExt spid="_x0000_s6300"/>
                </a:ext>
                <a:ext uri="{FF2B5EF4-FFF2-40B4-BE49-F238E27FC236}">
                  <a16:creationId xmlns:a16="http://schemas.microsoft.com/office/drawing/2014/main" id="{00000000-0008-0000-0500-00009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209550</xdr:rowOff>
        </xdr:from>
        <xdr:to>
          <xdr:col>0</xdr:col>
          <xdr:colOff>571500</xdr:colOff>
          <xdr:row>104</xdr:row>
          <xdr:rowOff>0</xdr:rowOff>
        </xdr:to>
        <xdr:sp macro="" textlink="">
          <xdr:nvSpPr>
            <xdr:cNvPr id="6301" name="Check Box 157" descr="非課税" hidden="1">
              <a:extLst>
                <a:ext uri="{63B3BB69-23CF-44E3-9099-C40C66FF867C}">
                  <a14:compatExt spid="_x0000_s6301"/>
                </a:ext>
                <a:ext uri="{FF2B5EF4-FFF2-40B4-BE49-F238E27FC236}">
                  <a16:creationId xmlns:a16="http://schemas.microsoft.com/office/drawing/2014/main" id="{00000000-0008-0000-0500-00009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209550</xdr:rowOff>
        </xdr:from>
        <xdr:to>
          <xdr:col>0</xdr:col>
          <xdr:colOff>571500</xdr:colOff>
          <xdr:row>105</xdr:row>
          <xdr:rowOff>0</xdr:rowOff>
        </xdr:to>
        <xdr:sp macro="" textlink="">
          <xdr:nvSpPr>
            <xdr:cNvPr id="6302" name="Check Box 158" descr="非課税" hidden="1">
              <a:extLst>
                <a:ext uri="{63B3BB69-23CF-44E3-9099-C40C66FF867C}">
                  <a14:compatExt spid="_x0000_s6302"/>
                </a:ext>
                <a:ext uri="{FF2B5EF4-FFF2-40B4-BE49-F238E27FC236}">
                  <a16:creationId xmlns:a16="http://schemas.microsoft.com/office/drawing/2014/main" id="{00000000-0008-0000-0500-00009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209550</xdr:rowOff>
        </xdr:from>
        <xdr:to>
          <xdr:col>0</xdr:col>
          <xdr:colOff>571500</xdr:colOff>
          <xdr:row>106</xdr:row>
          <xdr:rowOff>0</xdr:rowOff>
        </xdr:to>
        <xdr:sp macro="" textlink="">
          <xdr:nvSpPr>
            <xdr:cNvPr id="6303" name="Check Box 159" descr="非課税" hidden="1">
              <a:extLst>
                <a:ext uri="{63B3BB69-23CF-44E3-9099-C40C66FF867C}">
                  <a14:compatExt spid="_x0000_s6303"/>
                </a:ext>
                <a:ext uri="{FF2B5EF4-FFF2-40B4-BE49-F238E27FC236}">
                  <a16:creationId xmlns:a16="http://schemas.microsoft.com/office/drawing/2014/main" id="{00000000-0008-0000-0500-00009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209550</xdr:rowOff>
        </xdr:from>
        <xdr:to>
          <xdr:col>0</xdr:col>
          <xdr:colOff>571500</xdr:colOff>
          <xdr:row>113</xdr:row>
          <xdr:rowOff>0</xdr:rowOff>
        </xdr:to>
        <xdr:sp macro="" textlink="">
          <xdr:nvSpPr>
            <xdr:cNvPr id="6304" name="Check Box 160" descr="非課税" hidden="1">
              <a:extLst>
                <a:ext uri="{63B3BB69-23CF-44E3-9099-C40C66FF867C}">
                  <a14:compatExt spid="_x0000_s6304"/>
                </a:ext>
                <a:ext uri="{FF2B5EF4-FFF2-40B4-BE49-F238E27FC236}">
                  <a16:creationId xmlns:a16="http://schemas.microsoft.com/office/drawing/2014/main" id="{00000000-0008-0000-0500-0000A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209550</xdr:rowOff>
        </xdr:from>
        <xdr:to>
          <xdr:col>0</xdr:col>
          <xdr:colOff>571500</xdr:colOff>
          <xdr:row>114</xdr:row>
          <xdr:rowOff>0</xdr:rowOff>
        </xdr:to>
        <xdr:sp macro="" textlink="">
          <xdr:nvSpPr>
            <xdr:cNvPr id="6305" name="Check Box 161" descr="非課税" hidden="1">
              <a:extLst>
                <a:ext uri="{63B3BB69-23CF-44E3-9099-C40C66FF867C}">
                  <a14:compatExt spid="_x0000_s6305"/>
                </a:ext>
                <a:ext uri="{FF2B5EF4-FFF2-40B4-BE49-F238E27FC236}">
                  <a16:creationId xmlns:a16="http://schemas.microsoft.com/office/drawing/2014/main" id="{00000000-0008-0000-0500-0000A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209550</xdr:rowOff>
        </xdr:from>
        <xdr:to>
          <xdr:col>0</xdr:col>
          <xdr:colOff>571500</xdr:colOff>
          <xdr:row>115</xdr:row>
          <xdr:rowOff>0</xdr:rowOff>
        </xdr:to>
        <xdr:sp macro="" textlink="">
          <xdr:nvSpPr>
            <xdr:cNvPr id="6306" name="Check Box 162" descr="非課税" hidden="1">
              <a:extLst>
                <a:ext uri="{63B3BB69-23CF-44E3-9099-C40C66FF867C}">
                  <a14:compatExt spid="_x0000_s6306"/>
                </a:ext>
                <a:ext uri="{FF2B5EF4-FFF2-40B4-BE49-F238E27FC236}">
                  <a16:creationId xmlns:a16="http://schemas.microsoft.com/office/drawing/2014/main" id="{00000000-0008-0000-0500-0000A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xdr:twoCellAnchor editAs="absolute">
    <xdr:from>
      <xdr:col>42</xdr:col>
      <xdr:colOff>87426</xdr:colOff>
      <xdr:row>5</xdr:row>
      <xdr:rowOff>43541</xdr:rowOff>
    </xdr:from>
    <xdr:to>
      <xdr:col>92</xdr:col>
      <xdr:colOff>147092</xdr:colOff>
      <xdr:row>11</xdr:row>
      <xdr:rowOff>213632</xdr:rowOff>
    </xdr:to>
    <xdr:sp macro="" textlink="">
      <xdr:nvSpPr>
        <xdr:cNvPr id="170" name="吹き出し: 四角形 169">
          <a:extLst>
            <a:ext uri="{FF2B5EF4-FFF2-40B4-BE49-F238E27FC236}">
              <a16:creationId xmlns:a16="http://schemas.microsoft.com/office/drawing/2014/main" id="{00000000-0008-0000-0500-0000AA000000}"/>
            </a:ext>
          </a:extLst>
        </xdr:cNvPr>
        <xdr:cNvSpPr/>
      </xdr:nvSpPr>
      <xdr:spPr>
        <a:xfrm>
          <a:off x="14213340" y="2098220"/>
          <a:ext cx="2699453" cy="1558019"/>
        </a:xfrm>
        <a:prstGeom prst="wedgeRectCallout">
          <a:avLst>
            <a:gd name="adj1" fmla="val 197"/>
            <a:gd name="adj2" fmla="val 67054"/>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14</a:t>
          </a:r>
          <a:r>
            <a:rPr kumimoji="1" lang="ja-JP" altLang="en-US" sz="1100">
              <a:solidFill>
                <a:sysClr val="windowText" lastClr="000000"/>
              </a:solidFill>
            </a:rPr>
            <a:t>行の売上高合計に対して原価率をかけて仕入高を計算するときは、「対合計」</a:t>
          </a:r>
          <a:endParaRPr kumimoji="1" lang="en-US" altLang="ja-JP" sz="1100">
            <a:solidFill>
              <a:sysClr val="windowText" lastClr="000000"/>
            </a:solidFill>
          </a:endParaRPr>
        </a:p>
        <a:p>
          <a:pPr algn="l"/>
          <a:r>
            <a:rPr kumimoji="1" lang="ja-JP" altLang="en-US" sz="1100">
              <a:solidFill>
                <a:sysClr val="windowText" lastClr="000000"/>
              </a:solidFill>
            </a:rPr>
            <a:t>４行目から１３行目の各売上に対する仕入高を計算するときは「対個別」を</a:t>
          </a:r>
          <a:r>
            <a:rPr kumimoji="1" lang="en-US" altLang="ja-JP" sz="1100">
              <a:solidFill>
                <a:sysClr val="windowText" lastClr="000000"/>
              </a:solidFill>
            </a:rPr>
            <a:t>ON</a:t>
          </a:r>
          <a:r>
            <a:rPr kumimoji="1" lang="ja-JP" altLang="en-US" sz="1100">
              <a:solidFill>
                <a:sysClr val="windowText" lastClr="000000"/>
              </a:solidFill>
            </a:rPr>
            <a:t>にしてください。</a:t>
          </a:r>
          <a:endParaRPr kumimoji="1" lang="en-US" altLang="ja-JP" sz="1100">
            <a:solidFill>
              <a:sysClr val="windowText" lastClr="000000"/>
            </a:solidFill>
          </a:endParaRPr>
        </a:p>
        <a:p>
          <a:pPr algn="l"/>
          <a:r>
            <a:rPr kumimoji="1" lang="ja-JP" altLang="en-US" sz="1100">
              <a:solidFill>
                <a:sysClr val="windowText" lastClr="000000"/>
              </a:solidFill>
            </a:rPr>
            <a:t>手入力するときは「数式</a:t>
          </a:r>
          <a:r>
            <a:rPr kumimoji="1" lang="en-US" altLang="ja-JP" sz="1100">
              <a:solidFill>
                <a:sysClr val="windowText" lastClr="000000"/>
              </a:solidFill>
            </a:rPr>
            <a:t>OFF]</a:t>
          </a:r>
          <a:r>
            <a:rPr kumimoji="1" lang="ja-JP" altLang="en-US" sz="1100">
              <a:solidFill>
                <a:sysClr val="windowText" lastClr="000000"/>
              </a:solidFill>
            </a:rPr>
            <a:t>を</a:t>
          </a:r>
        </a:p>
      </xdr:txBody>
    </xdr:sp>
    <xdr:clientData/>
  </xdr:twoCellAnchor>
  <mc:AlternateContent xmlns:mc="http://schemas.openxmlformats.org/markup-compatibility/2006">
    <mc:Choice xmlns:a14="http://schemas.microsoft.com/office/drawing/2010/main" Requires="a14">
      <xdr:twoCellAnchor editAs="absolute">
        <xdr:from>
          <xdr:col>43</xdr:col>
          <xdr:colOff>755650</xdr:colOff>
          <xdr:row>166</xdr:row>
          <xdr:rowOff>184150</xdr:rowOff>
        </xdr:from>
        <xdr:to>
          <xdr:col>44</xdr:col>
          <xdr:colOff>723900</xdr:colOff>
          <xdr:row>167</xdr:row>
          <xdr:rowOff>203200</xdr:rowOff>
        </xdr:to>
        <xdr:sp macro="" textlink="">
          <xdr:nvSpPr>
            <xdr:cNvPr id="6307" name="Button 163" hidden="1">
              <a:extLst>
                <a:ext uri="{63B3BB69-23CF-44E3-9099-C40C66FF867C}">
                  <a14:compatExt spid="_x0000_s6307"/>
                </a:ext>
                <a:ext uri="{FF2B5EF4-FFF2-40B4-BE49-F238E27FC236}">
                  <a16:creationId xmlns:a16="http://schemas.microsoft.com/office/drawing/2014/main" id="{00000000-0008-0000-0500-0000A3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数式OFF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723900</xdr:colOff>
          <xdr:row>166</xdr:row>
          <xdr:rowOff>184150</xdr:rowOff>
        </xdr:from>
        <xdr:to>
          <xdr:col>43</xdr:col>
          <xdr:colOff>698500</xdr:colOff>
          <xdr:row>167</xdr:row>
          <xdr:rowOff>222250</xdr:rowOff>
        </xdr:to>
        <xdr:sp macro="" textlink="">
          <xdr:nvSpPr>
            <xdr:cNvPr id="6308" name="Button 164" hidden="1">
              <a:extLst>
                <a:ext uri="{63B3BB69-23CF-44E3-9099-C40C66FF867C}">
                  <a14:compatExt spid="_x0000_s6308"/>
                </a:ext>
                <a:ext uri="{FF2B5EF4-FFF2-40B4-BE49-F238E27FC236}">
                  <a16:creationId xmlns:a16="http://schemas.microsoft.com/office/drawing/2014/main" id="{00000000-0008-0000-0500-0000A4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対個別ON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469900</xdr:colOff>
          <xdr:row>166</xdr:row>
          <xdr:rowOff>203200</xdr:rowOff>
        </xdr:from>
        <xdr:to>
          <xdr:col>42</xdr:col>
          <xdr:colOff>647700</xdr:colOff>
          <xdr:row>168</xdr:row>
          <xdr:rowOff>0</xdr:rowOff>
        </xdr:to>
        <xdr:sp macro="" textlink="">
          <xdr:nvSpPr>
            <xdr:cNvPr id="6309" name="Button 165" hidden="1">
              <a:extLst>
                <a:ext uri="{63B3BB69-23CF-44E3-9099-C40C66FF867C}">
                  <a14:compatExt spid="_x0000_s6309"/>
                </a:ext>
                <a:ext uri="{FF2B5EF4-FFF2-40B4-BE49-F238E27FC236}">
                  <a16:creationId xmlns:a16="http://schemas.microsoft.com/office/drawing/2014/main" id="{00000000-0008-0000-0500-0000A5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対合計ON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69850</xdr:colOff>
          <xdr:row>157</xdr:row>
          <xdr:rowOff>12700</xdr:rowOff>
        </xdr:from>
        <xdr:to>
          <xdr:col>17</xdr:col>
          <xdr:colOff>260350</xdr:colOff>
          <xdr:row>158</xdr:row>
          <xdr:rowOff>12700</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5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消費税免税</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127000</xdr:colOff>
          <xdr:row>0</xdr:row>
          <xdr:rowOff>431800</xdr:rowOff>
        </xdr:from>
        <xdr:to>
          <xdr:col>11</xdr:col>
          <xdr:colOff>476250</xdr:colOff>
          <xdr:row>0</xdr:row>
          <xdr:rowOff>717550</xdr:rowOff>
        </xdr:to>
        <xdr:sp macro="" textlink="">
          <xdr:nvSpPr>
            <xdr:cNvPr id="6311" name="Button 167" hidden="1">
              <a:extLst>
                <a:ext uri="{63B3BB69-23CF-44E3-9099-C40C66FF867C}">
                  <a14:compatExt spid="_x0000_s6311"/>
                </a:ext>
                <a:ext uri="{FF2B5EF4-FFF2-40B4-BE49-F238E27FC236}">
                  <a16:creationId xmlns:a16="http://schemas.microsoft.com/office/drawing/2014/main" id="{00000000-0008-0000-0500-0000A7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CFに借入返済・利息・減価償却入力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393700</xdr:colOff>
          <xdr:row>0</xdr:row>
          <xdr:rowOff>438150</xdr:rowOff>
        </xdr:from>
        <xdr:to>
          <xdr:col>8</xdr:col>
          <xdr:colOff>0</xdr:colOff>
          <xdr:row>0</xdr:row>
          <xdr:rowOff>723900</xdr:rowOff>
        </xdr:to>
        <xdr:sp macro="" textlink="">
          <xdr:nvSpPr>
            <xdr:cNvPr id="6312" name="Button 168" hidden="1">
              <a:extLst>
                <a:ext uri="{63B3BB69-23CF-44E3-9099-C40C66FF867C}">
                  <a14:compatExt spid="_x0000_s6312"/>
                </a:ext>
                <a:ext uri="{FF2B5EF4-FFF2-40B4-BE49-F238E27FC236}">
                  <a16:creationId xmlns:a16="http://schemas.microsoft.com/office/drawing/2014/main" id="{00000000-0008-0000-0500-0000A8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返済計画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93</xdr:col>
          <xdr:colOff>190500</xdr:colOff>
          <xdr:row>189</xdr:row>
          <xdr:rowOff>222250</xdr:rowOff>
        </xdr:from>
        <xdr:to>
          <xdr:col>95</xdr:col>
          <xdr:colOff>374650</xdr:colOff>
          <xdr:row>191</xdr:row>
          <xdr:rowOff>57150</xdr:rowOff>
        </xdr:to>
        <xdr:sp macro="" textlink="">
          <xdr:nvSpPr>
            <xdr:cNvPr id="6313" name="Button 169" hidden="1">
              <a:extLst>
                <a:ext uri="{63B3BB69-23CF-44E3-9099-C40C66FF867C}">
                  <a14:compatExt spid="_x0000_s6313"/>
                </a:ext>
                <a:ext uri="{FF2B5EF4-FFF2-40B4-BE49-F238E27FC236}">
                  <a16:creationId xmlns:a16="http://schemas.microsoft.com/office/drawing/2014/main" id="{00000000-0008-0000-0500-0000A9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93</xdr:col>
          <xdr:colOff>190500</xdr:colOff>
          <xdr:row>191</xdr:row>
          <xdr:rowOff>88900</xdr:rowOff>
        </xdr:from>
        <xdr:to>
          <xdr:col>95</xdr:col>
          <xdr:colOff>374650</xdr:colOff>
          <xdr:row>192</xdr:row>
          <xdr:rowOff>152400</xdr:rowOff>
        </xdr:to>
        <xdr:sp macro="" textlink="">
          <xdr:nvSpPr>
            <xdr:cNvPr id="6314" name="Button 170" hidden="1">
              <a:extLst>
                <a:ext uri="{63B3BB69-23CF-44E3-9099-C40C66FF867C}">
                  <a14:compatExt spid="_x0000_s6314"/>
                </a:ext>
                <a:ext uri="{FF2B5EF4-FFF2-40B4-BE49-F238E27FC236}">
                  <a16:creationId xmlns:a16="http://schemas.microsoft.com/office/drawing/2014/main" id="{00000000-0008-0000-0500-0000AA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法定福利費計算OFF</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88900</xdr:colOff>
          <xdr:row>192</xdr:row>
          <xdr:rowOff>228600</xdr:rowOff>
        </xdr:from>
        <xdr:to>
          <xdr:col>50</xdr:col>
          <xdr:colOff>12700</xdr:colOff>
          <xdr:row>194</xdr:row>
          <xdr:rowOff>88900</xdr:rowOff>
        </xdr:to>
        <xdr:sp macro="" textlink="">
          <xdr:nvSpPr>
            <xdr:cNvPr id="6315" name="Button 171" hidden="1">
              <a:extLst>
                <a:ext uri="{63B3BB69-23CF-44E3-9099-C40C66FF867C}">
                  <a14:compatExt spid="_x0000_s6315"/>
                </a:ext>
                <a:ext uri="{FF2B5EF4-FFF2-40B4-BE49-F238E27FC236}">
                  <a16:creationId xmlns:a16="http://schemas.microsoft.com/office/drawing/2014/main" id="{00000000-0008-0000-0500-0000AB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法定福利費を損益計算書にコピー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195</xdr:row>
          <xdr:rowOff>222250</xdr:rowOff>
        </xdr:from>
        <xdr:to>
          <xdr:col>41</xdr:col>
          <xdr:colOff>685800</xdr:colOff>
          <xdr:row>197</xdr:row>
          <xdr:rowOff>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5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196</xdr:row>
          <xdr:rowOff>222250</xdr:rowOff>
        </xdr:from>
        <xdr:to>
          <xdr:col>41</xdr:col>
          <xdr:colOff>685800</xdr:colOff>
          <xdr:row>198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5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198</xdr:row>
          <xdr:rowOff>222250</xdr:rowOff>
        </xdr:from>
        <xdr:to>
          <xdr:col>41</xdr:col>
          <xdr:colOff>685800</xdr:colOff>
          <xdr:row>200</xdr:row>
          <xdr:rowOff>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5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197</xdr:row>
          <xdr:rowOff>209550</xdr:rowOff>
        </xdr:from>
        <xdr:to>
          <xdr:col>41</xdr:col>
          <xdr:colOff>685800</xdr:colOff>
          <xdr:row>198</xdr:row>
          <xdr:rowOff>228600</xdr:rowOff>
        </xdr:to>
        <xdr:sp macro="" textlink="">
          <xdr:nvSpPr>
            <xdr:cNvPr id="6319" name="Check Box 175" hidden="1">
              <a:extLst>
                <a:ext uri="{63B3BB69-23CF-44E3-9099-C40C66FF867C}">
                  <a14:compatExt spid="_x0000_s6319"/>
                </a:ext>
                <a:ext uri="{FF2B5EF4-FFF2-40B4-BE49-F238E27FC236}">
                  <a16:creationId xmlns:a16="http://schemas.microsoft.com/office/drawing/2014/main" id="{00000000-0008-0000-0500-0000A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199</xdr:row>
          <xdr:rowOff>222250</xdr:rowOff>
        </xdr:from>
        <xdr:to>
          <xdr:col>41</xdr:col>
          <xdr:colOff>685800</xdr:colOff>
          <xdr:row>201</xdr:row>
          <xdr:rowOff>0</xdr:rowOff>
        </xdr:to>
        <xdr:sp macro="" textlink="">
          <xdr:nvSpPr>
            <xdr:cNvPr id="6320" name="Check Box 176" hidden="1">
              <a:extLst>
                <a:ext uri="{63B3BB69-23CF-44E3-9099-C40C66FF867C}">
                  <a14:compatExt spid="_x0000_s6320"/>
                </a:ext>
                <a:ext uri="{FF2B5EF4-FFF2-40B4-BE49-F238E27FC236}">
                  <a16:creationId xmlns:a16="http://schemas.microsoft.com/office/drawing/2014/main" id="{00000000-0008-0000-0500-0000B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200</xdr:row>
          <xdr:rowOff>222250</xdr:rowOff>
        </xdr:from>
        <xdr:to>
          <xdr:col>41</xdr:col>
          <xdr:colOff>685800</xdr:colOff>
          <xdr:row>202</xdr:row>
          <xdr:rowOff>0</xdr:rowOff>
        </xdr:to>
        <xdr:sp macro="" textlink="">
          <xdr:nvSpPr>
            <xdr:cNvPr id="6321" name="Check Box 177" hidden="1">
              <a:extLst>
                <a:ext uri="{63B3BB69-23CF-44E3-9099-C40C66FF867C}">
                  <a14:compatExt spid="_x0000_s6321"/>
                </a:ext>
                <a:ext uri="{FF2B5EF4-FFF2-40B4-BE49-F238E27FC236}">
                  <a16:creationId xmlns:a16="http://schemas.microsoft.com/office/drawing/2014/main" id="{00000000-0008-0000-0500-0000B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201</xdr:row>
          <xdr:rowOff>222250</xdr:rowOff>
        </xdr:from>
        <xdr:to>
          <xdr:col>41</xdr:col>
          <xdr:colOff>685800</xdr:colOff>
          <xdr:row>203</xdr:row>
          <xdr:rowOff>0</xdr:rowOff>
        </xdr:to>
        <xdr:sp macro="" textlink="">
          <xdr:nvSpPr>
            <xdr:cNvPr id="6322" name="Check Box 178" hidden="1">
              <a:extLst>
                <a:ext uri="{63B3BB69-23CF-44E3-9099-C40C66FF867C}">
                  <a14:compatExt spid="_x0000_s6322"/>
                </a:ext>
                <a:ext uri="{FF2B5EF4-FFF2-40B4-BE49-F238E27FC236}">
                  <a16:creationId xmlns:a16="http://schemas.microsoft.com/office/drawing/2014/main" id="{00000000-0008-0000-0500-0000B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202</xdr:row>
          <xdr:rowOff>222250</xdr:rowOff>
        </xdr:from>
        <xdr:to>
          <xdr:col>41</xdr:col>
          <xdr:colOff>685800</xdr:colOff>
          <xdr:row>204</xdr:row>
          <xdr:rowOff>0</xdr:rowOff>
        </xdr:to>
        <xdr:sp macro="" textlink="">
          <xdr:nvSpPr>
            <xdr:cNvPr id="6323" name="Check Box 179" hidden="1">
              <a:extLst>
                <a:ext uri="{63B3BB69-23CF-44E3-9099-C40C66FF867C}">
                  <a14:compatExt spid="_x0000_s6323"/>
                </a:ext>
                <a:ext uri="{FF2B5EF4-FFF2-40B4-BE49-F238E27FC236}">
                  <a16:creationId xmlns:a16="http://schemas.microsoft.com/office/drawing/2014/main" id="{00000000-0008-0000-0500-0000B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203</xdr:row>
          <xdr:rowOff>222250</xdr:rowOff>
        </xdr:from>
        <xdr:to>
          <xdr:col>41</xdr:col>
          <xdr:colOff>685800</xdr:colOff>
          <xdr:row>205</xdr:row>
          <xdr:rowOff>0</xdr:rowOff>
        </xdr:to>
        <xdr:sp macro="" textlink="">
          <xdr:nvSpPr>
            <xdr:cNvPr id="6324" name="Check Box 180" hidden="1">
              <a:extLst>
                <a:ext uri="{63B3BB69-23CF-44E3-9099-C40C66FF867C}">
                  <a14:compatExt spid="_x0000_s6324"/>
                </a:ext>
                <a:ext uri="{FF2B5EF4-FFF2-40B4-BE49-F238E27FC236}">
                  <a16:creationId xmlns:a16="http://schemas.microsoft.com/office/drawing/2014/main" id="{00000000-0008-0000-0500-0000B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204</xdr:row>
          <xdr:rowOff>222250</xdr:rowOff>
        </xdr:from>
        <xdr:to>
          <xdr:col>41</xdr:col>
          <xdr:colOff>685800</xdr:colOff>
          <xdr:row>206</xdr:row>
          <xdr:rowOff>0</xdr:rowOff>
        </xdr:to>
        <xdr:sp macro="" textlink="">
          <xdr:nvSpPr>
            <xdr:cNvPr id="6325" name="Check Box 181" hidden="1">
              <a:extLst>
                <a:ext uri="{63B3BB69-23CF-44E3-9099-C40C66FF867C}">
                  <a14:compatExt spid="_x0000_s6325"/>
                </a:ext>
                <a:ext uri="{FF2B5EF4-FFF2-40B4-BE49-F238E27FC236}">
                  <a16:creationId xmlns:a16="http://schemas.microsoft.com/office/drawing/2014/main" id="{00000000-0008-0000-0500-0000B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205</xdr:row>
          <xdr:rowOff>222250</xdr:rowOff>
        </xdr:from>
        <xdr:to>
          <xdr:col>41</xdr:col>
          <xdr:colOff>685800</xdr:colOff>
          <xdr:row>207</xdr:row>
          <xdr:rowOff>0</xdr:rowOff>
        </xdr:to>
        <xdr:sp macro="" textlink="">
          <xdr:nvSpPr>
            <xdr:cNvPr id="6326" name="Check Box 182" hidden="1">
              <a:extLst>
                <a:ext uri="{63B3BB69-23CF-44E3-9099-C40C66FF867C}">
                  <a14:compatExt spid="_x0000_s6326"/>
                </a:ext>
                <a:ext uri="{FF2B5EF4-FFF2-40B4-BE49-F238E27FC236}">
                  <a16:creationId xmlns:a16="http://schemas.microsoft.com/office/drawing/2014/main" id="{00000000-0008-0000-0500-0000B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206</xdr:row>
          <xdr:rowOff>222250</xdr:rowOff>
        </xdr:from>
        <xdr:to>
          <xdr:col>41</xdr:col>
          <xdr:colOff>685800</xdr:colOff>
          <xdr:row>208</xdr:row>
          <xdr:rowOff>0</xdr:rowOff>
        </xdr:to>
        <xdr:sp macro="" textlink="">
          <xdr:nvSpPr>
            <xdr:cNvPr id="6327" name="Check Box 183" hidden="1">
              <a:extLst>
                <a:ext uri="{63B3BB69-23CF-44E3-9099-C40C66FF867C}">
                  <a14:compatExt spid="_x0000_s6327"/>
                </a:ext>
                <a:ext uri="{FF2B5EF4-FFF2-40B4-BE49-F238E27FC236}">
                  <a16:creationId xmlns:a16="http://schemas.microsoft.com/office/drawing/2014/main" id="{00000000-0008-0000-0500-0000B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207</xdr:row>
          <xdr:rowOff>222250</xdr:rowOff>
        </xdr:from>
        <xdr:to>
          <xdr:col>41</xdr:col>
          <xdr:colOff>685800</xdr:colOff>
          <xdr:row>209</xdr:row>
          <xdr:rowOff>0</xdr:rowOff>
        </xdr:to>
        <xdr:sp macro="" textlink="">
          <xdr:nvSpPr>
            <xdr:cNvPr id="6328" name="Check Box 184" hidden="1">
              <a:extLst>
                <a:ext uri="{63B3BB69-23CF-44E3-9099-C40C66FF867C}">
                  <a14:compatExt spid="_x0000_s6328"/>
                </a:ext>
                <a:ext uri="{FF2B5EF4-FFF2-40B4-BE49-F238E27FC236}">
                  <a16:creationId xmlns:a16="http://schemas.microsoft.com/office/drawing/2014/main" id="{00000000-0008-0000-0500-0000B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208</xdr:row>
          <xdr:rowOff>222250</xdr:rowOff>
        </xdr:from>
        <xdr:to>
          <xdr:col>41</xdr:col>
          <xdr:colOff>685800</xdr:colOff>
          <xdr:row>210</xdr:row>
          <xdr:rowOff>0</xdr:rowOff>
        </xdr:to>
        <xdr:sp macro="" textlink="">
          <xdr:nvSpPr>
            <xdr:cNvPr id="6329" name="Check Box 185" hidden="1">
              <a:extLst>
                <a:ext uri="{63B3BB69-23CF-44E3-9099-C40C66FF867C}">
                  <a14:compatExt spid="_x0000_s6329"/>
                </a:ext>
                <a:ext uri="{FF2B5EF4-FFF2-40B4-BE49-F238E27FC236}">
                  <a16:creationId xmlns:a16="http://schemas.microsoft.com/office/drawing/2014/main" id="{00000000-0008-0000-0500-0000B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209</xdr:row>
          <xdr:rowOff>222250</xdr:rowOff>
        </xdr:from>
        <xdr:to>
          <xdr:col>41</xdr:col>
          <xdr:colOff>685800</xdr:colOff>
          <xdr:row>211</xdr:row>
          <xdr:rowOff>0</xdr:rowOff>
        </xdr:to>
        <xdr:sp macro="" textlink="">
          <xdr:nvSpPr>
            <xdr:cNvPr id="6330" name="Check Box 186" hidden="1">
              <a:extLst>
                <a:ext uri="{63B3BB69-23CF-44E3-9099-C40C66FF867C}">
                  <a14:compatExt spid="_x0000_s6330"/>
                </a:ext>
                <a:ext uri="{FF2B5EF4-FFF2-40B4-BE49-F238E27FC236}">
                  <a16:creationId xmlns:a16="http://schemas.microsoft.com/office/drawing/2014/main" id="{00000000-0008-0000-0500-0000B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210</xdr:row>
          <xdr:rowOff>222250</xdr:rowOff>
        </xdr:from>
        <xdr:to>
          <xdr:col>41</xdr:col>
          <xdr:colOff>685800</xdr:colOff>
          <xdr:row>212</xdr:row>
          <xdr:rowOff>0</xdr:rowOff>
        </xdr:to>
        <xdr:sp macro="" textlink="">
          <xdr:nvSpPr>
            <xdr:cNvPr id="6331" name="Check Box 187" hidden="1">
              <a:extLst>
                <a:ext uri="{63B3BB69-23CF-44E3-9099-C40C66FF867C}">
                  <a14:compatExt spid="_x0000_s6331"/>
                </a:ext>
                <a:ext uri="{FF2B5EF4-FFF2-40B4-BE49-F238E27FC236}">
                  <a16:creationId xmlns:a16="http://schemas.microsoft.com/office/drawing/2014/main" id="{00000000-0008-0000-0500-0000B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211</xdr:row>
          <xdr:rowOff>222250</xdr:rowOff>
        </xdr:from>
        <xdr:to>
          <xdr:col>41</xdr:col>
          <xdr:colOff>685800</xdr:colOff>
          <xdr:row>213</xdr:row>
          <xdr:rowOff>0</xdr:rowOff>
        </xdr:to>
        <xdr:sp macro="" textlink="">
          <xdr:nvSpPr>
            <xdr:cNvPr id="6332" name="Check Box 188" hidden="1">
              <a:extLst>
                <a:ext uri="{63B3BB69-23CF-44E3-9099-C40C66FF867C}">
                  <a14:compatExt spid="_x0000_s6332"/>
                </a:ext>
                <a:ext uri="{FF2B5EF4-FFF2-40B4-BE49-F238E27FC236}">
                  <a16:creationId xmlns:a16="http://schemas.microsoft.com/office/drawing/2014/main" id="{00000000-0008-0000-0500-0000B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212</xdr:row>
          <xdr:rowOff>222250</xdr:rowOff>
        </xdr:from>
        <xdr:to>
          <xdr:col>41</xdr:col>
          <xdr:colOff>685800</xdr:colOff>
          <xdr:row>214</xdr:row>
          <xdr:rowOff>0</xdr:rowOff>
        </xdr:to>
        <xdr:sp macro="" textlink="">
          <xdr:nvSpPr>
            <xdr:cNvPr id="6333" name="Check Box 189" hidden="1">
              <a:extLst>
                <a:ext uri="{63B3BB69-23CF-44E3-9099-C40C66FF867C}">
                  <a14:compatExt spid="_x0000_s6333"/>
                </a:ext>
                <a:ext uri="{FF2B5EF4-FFF2-40B4-BE49-F238E27FC236}">
                  <a16:creationId xmlns:a16="http://schemas.microsoft.com/office/drawing/2014/main" id="{00000000-0008-0000-0500-0000B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213</xdr:row>
          <xdr:rowOff>222250</xdr:rowOff>
        </xdr:from>
        <xdr:to>
          <xdr:col>41</xdr:col>
          <xdr:colOff>685800</xdr:colOff>
          <xdr:row>215</xdr:row>
          <xdr:rowOff>0</xdr:rowOff>
        </xdr:to>
        <xdr:sp macro="" textlink="">
          <xdr:nvSpPr>
            <xdr:cNvPr id="6334" name="Check Box 190" hidden="1">
              <a:extLst>
                <a:ext uri="{63B3BB69-23CF-44E3-9099-C40C66FF867C}">
                  <a14:compatExt spid="_x0000_s6334"/>
                </a:ext>
                <a:ext uri="{FF2B5EF4-FFF2-40B4-BE49-F238E27FC236}">
                  <a16:creationId xmlns:a16="http://schemas.microsoft.com/office/drawing/2014/main" id="{00000000-0008-0000-0500-0000B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214</xdr:row>
          <xdr:rowOff>222250</xdr:rowOff>
        </xdr:from>
        <xdr:to>
          <xdr:col>41</xdr:col>
          <xdr:colOff>685800</xdr:colOff>
          <xdr:row>216</xdr:row>
          <xdr:rowOff>0</xdr:rowOff>
        </xdr:to>
        <xdr:sp macro="" textlink="">
          <xdr:nvSpPr>
            <xdr:cNvPr id="6335" name="Check Box 191" hidden="1">
              <a:extLst>
                <a:ext uri="{63B3BB69-23CF-44E3-9099-C40C66FF867C}">
                  <a14:compatExt spid="_x0000_s6335"/>
                </a:ext>
                <a:ext uri="{FF2B5EF4-FFF2-40B4-BE49-F238E27FC236}">
                  <a16:creationId xmlns:a16="http://schemas.microsoft.com/office/drawing/2014/main" id="{00000000-0008-0000-0500-0000B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215</xdr:row>
          <xdr:rowOff>222250</xdr:rowOff>
        </xdr:from>
        <xdr:to>
          <xdr:col>41</xdr:col>
          <xdr:colOff>685800</xdr:colOff>
          <xdr:row>217</xdr:row>
          <xdr:rowOff>0</xdr:rowOff>
        </xdr:to>
        <xdr:sp macro="" textlink="">
          <xdr:nvSpPr>
            <xdr:cNvPr id="6336" name="Check Box 192" hidden="1">
              <a:extLst>
                <a:ext uri="{63B3BB69-23CF-44E3-9099-C40C66FF867C}">
                  <a14:compatExt spid="_x0000_s6336"/>
                </a:ext>
                <a:ext uri="{FF2B5EF4-FFF2-40B4-BE49-F238E27FC236}">
                  <a16:creationId xmlns:a16="http://schemas.microsoft.com/office/drawing/2014/main" id="{00000000-0008-0000-0500-0000C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216</xdr:row>
          <xdr:rowOff>222250</xdr:rowOff>
        </xdr:from>
        <xdr:to>
          <xdr:col>41</xdr:col>
          <xdr:colOff>685800</xdr:colOff>
          <xdr:row>218</xdr:row>
          <xdr:rowOff>0</xdr:rowOff>
        </xdr:to>
        <xdr:sp macro="" textlink="">
          <xdr:nvSpPr>
            <xdr:cNvPr id="6337" name="Check Box 193" hidden="1">
              <a:extLst>
                <a:ext uri="{63B3BB69-23CF-44E3-9099-C40C66FF867C}">
                  <a14:compatExt spid="_x0000_s6337"/>
                </a:ext>
                <a:ext uri="{FF2B5EF4-FFF2-40B4-BE49-F238E27FC236}">
                  <a16:creationId xmlns:a16="http://schemas.microsoft.com/office/drawing/2014/main" id="{00000000-0008-0000-0500-0000C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217</xdr:row>
          <xdr:rowOff>222250</xdr:rowOff>
        </xdr:from>
        <xdr:to>
          <xdr:col>41</xdr:col>
          <xdr:colOff>685800</xdr:colOff>
          <xdr:row>219</xdr:row>
          <xdr:rowOff>0</xdr:rowOff>
        </xdr:to>
        <xdr:sp macro="" textlink="">
          <xdr:nvSpPr>
            <xdr:cNvPr id="6338" name="Check Box 194" hidden="1">
              <a:extLst>
                <a:ext uri="{63B3BB69-23CF-44E3-9099-C40C66FF867C}">
                  <a14:compatExt spid="_x0000_s6338"/>
                </a:ext>
                <a:ext uri="{FF2B5EF4-FFF2-40B4-BE49-F238E27FC236}">
                  <a16:creationId xmlns:a16="http://schemas.microsoft.com/office/drawing/2014/main" id="{00000000-0008-0000-0500-0000C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218</xdr:row>
          <xdr:rowOff>222250</xdr:rowOff>
        </xdr:from>
        <xdr:to>
          <xdr:col>41</xdr:col>
          <xdr:colOff>685800</xdr:colOff>
          <xdr:row>220</xdr:row>
          <xdr:rowOff>0</xdr:rowOff>
        </xdr:to>
        <xdr:sp macro="" textlink="">
          <xdr:nvSpPr>
            <xdr:cNvPr id="6339" name="Check Box 195" hidden="1">
              <a:extLst>
                <a:ext uri="{63B3BB69-23CF-44E3-9099-C40C66FF867C}">
                  <a14:compatExt spid="_x0000_s6339"/>
                </a:ext>
                <a:ext uri="{FF2B5EF4-FFF2-40B4-BE49-F238E27FC236}">
                  <a16:creationId xmlns:a16="http://schemas.microsoft.com/office/drawing/2014/main" id="{00000000-0008-0000-0500-0000C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219</xdr:row>
          <xdr:rowOff>222250</xdr:rowOff>
        </xdr:from>
        <xdr:to>
          <xdr:col>41</xdr:col>
          <xdr:colOff>685800</xdr:colOff>
          <xdr:row>221</xdr:row>
          <xdr:rowOff>0</xdr:rowOff>
        </xdr:to>
        <xdr:sp macro="" textlink="">
          <xdr:nvSpPr>
            <xdr:cNvPr id="6340" name="Check Box 196" hidden="1">
              <a:extLst>
                <a:ext uri="{63B3BB69-23CF-44E3-9099-C40C66FF867C}">
                  <a14:compatExt spid="_x0000_s6340"/>
                </a:ext>
                <a:ext uri="{FF2B5EF4-FFF2-40B4-BE49-F238E27FC236}">
                  <a16:creationId xmlns:a16="http://schemas.microsoft.com/office/drawing/2014/main" id="{00000000-0008-0000-0500-0000C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220</xdr:row>
          <xdr:rowOff>222250</xdr:rowOff>
        </xdr:from>
        <xdr:to>
          <xdr:col>41</xdr:col>
          <xdr:colOff>685800</xdr:colOff>
          <xdr:row>222</xdr:row>
          <xdr:rowOff>0</xdr:rowOff>
        </xdr:to>
        <xdr:sp macro="" textlink="">
          <xdr:nvSpPr>
            <xdr:cNvPr id="6341" name="Check Box 197" hidden="1">
              <a:extLst>
                <a:ext uri="{63B3BB69-23CF-44E3-9099-C40C66FF867C}">
                  <a14:compatExt spid="_x0000_s6341"/>
                </a:ext>
                <a:ext uri="{FF2B5EF4-FFF2-40B4-BE49-F238E27FC236}">
                  <a16:creationId xmlns:a16="http://schemas.microsoft.com/office/drawing/2014/main" id="{00000000-0008-0000-0500-0000C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221</xdr:row>
          <xdr:rowOff>222250</xdr:rowOff>
        </xdr:from>
        <xdr:to>
          <xdr:col>41</xdr:col>
          <xdr:colOff>685800</xdr:colOff>
          <xdr:row>223</xdr:row>
          <xdr:rowOff>0</xdr:rowOff>
        </xdr:to>
        <xdr:sp macro="" textlink="">
          <xdr:nvSpPr>
            <xdr:cNvPr id="6342" name="Check Box 198" hidden="1">
              <a:extLst>
                <a:ext uri="{63B3BB69-23CF-44E3-9099-C40C66FF867C}">
                  <a14:compatExt spid="_x0000_s6342"/>
                </a:ext>
                <a:ext uri="{FF2B5EF4-FFF2-40B4-BE49-F238E27FC236}">
                  <a16:creationId xmlns:a16="http://schemas.microsoft.com/office/drawing/2014/main" id="{00000000-0008-0000-0500-0000C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222</xdr:row>
          <xdr:rowOff>222250</xdr:rowOff>
        </xdr:from>
        <xdr:to>
          <xdr:col>41</xdr:col>
          <xdr:colOff>685800</xdr:colOff>
          <xdr:row>224</xdr:row>
          <xdr:rowOff>0</xdr:rowOff>
        </xdr:to>
        <xdr:sp macro="" textlink="">
          <xdr:nvSpPr>
            <xdr:cNvPr id="6343" name="Check Box 199" hidden="1">
              <a:extLst>
                <a:ext uri="{63B3BB69-23CF-44E3-9099-C40C66FF867C}">
                  <a14:compatExt spid="_x0000_s6343"/>
                </a:ext>
                <a:ext uri="{FF2B5EF4-FFF2-40B4-BE49-F238E27FC236}">
                  <a16:creationId xmlns:a16="http://schemas.microsoft.com/office/drawing/2014/main" id="{00000000-0008-0000-0500-0000C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223</xdr:row>
          <xdr:rowOff>222250</xdr:rowOff>
        </xdr:from>
        <xdr:to>
          <xdr:col>41</xdr:col>
          <xdr:colOff>685800</xdr:colOff>
          <xdr:row>225</xdr:row>
          <xdr:rowOff>0</xdr:rowOff>
        </xdr:to>
        <xdr:sp macro="" textlink="">
          <xdr:nvSpPr>
            <xdr:cNvPr id="6344" name="Check Box 200" hidden="1">
              <a:extLst>
                <a:ext uri="{63B3BB69-23CF-44E3-9099-C40C66FF867C}">
                  <a14:compatExt spid="_x0000_s6344"/>
                </a:ext>
                <a:ext uri="{FF2B5EF4-FFF2-40B4-BE49-F238E27FC236}">
                  <a16:creationId xmlns:a16="http://schemas.microsoft.com/office/drawing/2014/main" id="{00000000-0008-0000-0500-0000C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224</xdr:row>
          <xdr:rowOff>222250</xdr:rowOff>
        </xdr:from>
        <xdr:to>
          <xdr:col>41</xdr:col>
          <xdr:colOff>685800</xdr:colOff>
          <xdr:row>226</xdr:row>
          <xdr:rowOff>0</xdr:rowOff>
        </xdr:to>
        <xdr:sp macro="" textlink="">
          <xdr:nvSpPr>
            <xdr:cNvPr id="6345" name="Check Box 201" hidden="1">
              <a:extLst>
                <a:ext uri="{63B3BB69-23CF-44E3-9099-C40C66FF867C}">
                  <a14:compatExt spid="_x0000_s6345"/>
                </a:ext>
                <a:ext uri="{FF2B5EF4-FFF2-40B4-BE49-F238E27FC236}">
                  <a16:creationId xmlns:a16="http://schemas.microsoft.com/office/drawing/2014/main" id="{00000000-0008-0000-0500-0000C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変動費</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228600</xdr:colOff>
          <xdr:row>0</xdr:row>
          <xdr:rowOff>889000</xdr:rowOff>
        </xdr:from>
        <xdr:to>
          <xdr:col>44</xdr:col>
          <xdr:colOff>69850</xdr:colOff>
          <xdr:row>1</xdr:row>
          <xdr:rowOff>107950</xdr:rowOff>
        </xdr:to>
        <xdr:sp macro="" textlink="">
          <xdr:nvSpPr>
            <xdr:cNvPr id="6346" name="Button 202" hidden="1">
              <a:extLst>
                <a:ext uri="{63B3BB69-23CF-44E3-9099-C40C66FF867C}">
                  <a14:compatExt spid="_x0000_s6346"/>
                </a:ext>
                <a:ext uri="{FF2B5EF4-FFF2-40B4-BE49-F238E27FC236}">
                  <a16:creationId xmlns:a16="http://schemas.microsoft.com/office/drawing/2014/main" id="{00000000-0008-0000-0500-0000CA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FF0000"/>
                  </a:solidFill>
                  <a:latin typeface="メイリオ"/>
                  <a:ea typeface="メイリオ"/>
                </a:rPr>
                <a:t>かけ算たし算コピペ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xdr:row>
          <xdr:rowOff>190500</xdr:rowOff>
        </xdr:from>
        <xdr:to>
          <xdr:col>41</xdr:col>
          <xdr:colOff>469900</xdr:colOff>
          <xdr:row>4</xdr:row>
          <xdr:rowOff>12700</xdr:rowOff>
        </xdr:to>
        <xdr:sp macro="" textlink="">
          <xdr:nvSpPr>
            <xdr:cNvPr id="6347" name="Check Box 203" hidden="1">
              <a:extLst>
                <a:ext uri="{63B3BB69-23CF-44E3-9099-C40C66FF867C}">
                  <a14:compatExt spid="_x0000_s6347"/>
                </a:ext>
                <a:ext uri="{FF2B5EF4-FFF2-40B4-BE49-F238E27FC236}">
                  <a16:creationId xmlns:a16="http://schemas.microsoft.com/office/drawing/2014/main" id="{00000000-0008-0000-0500-0000C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xdr:row>
          <xdr:rowOff>203200</xdr:rowOff>
        </xdr:from>
        <xdr:to>
          <xdr:col>41</xdr:col>
          <xdr:colOff>469900</xdr:colOff>
          <xdr:row>5</xdr:row>
          <xdr:rowOff>12700</xdr:rowOff>
        </xdr:to>
        <xdr:sp macro="" textlink="">
          <xdr:nvSpPr>
            <xdr:cNvPr id="6348" name="Check Box 204" hidden="1">
              <a:extLst>
                <a:ext uri="{63B3BB69-23CF-44E3-9099-C40C66FF867C}">
                  <a14:compatExt spid="_x0000_s6348"/>
                </a:ext>
                <a:ext uri="{FF2B5EF4-FFF2-40B4-BE49-F238E27FC236}">
                  <a16:creationId xmlns:a16="http://schemas.microsoft.com/office/drawing/2014/main" id="{00000000-0008-0000-0500-0000C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4</xdr:row>
          <xdr:rowOff>190500</xdr:rowOff>
        </xdr:from>
        <xdr:to>
          <xdr:col>41</xdr:col>
          <xdr:colOff>469900</xdr:colOff>
          <xdr:row>6</xdr:row>
          <xdr:rowOff>12700</xdr:rowOff>
        </xdr:to>
        <xdr:sp macro="" textlink="">
          <xdr:nvSpPr>
            <xdr:cNvPr id="6349" name="Check Box 205" hidden="1">
              <a:extLst>
                <a:ext uri="{63B3BB69-23CF-44E3-9099-C40C66FF867C}">
                  <a14:compatExt spid="_x0000_s6349"/>
                </a:ext>
                <a:ext uri="{FF2B5EF4-FFF2-40B4-BE49-F238E27FC236}">
                  <a16:creationId xmlns:a16="http://schemas.microsoft.com/office/drawing/2014/main" id="{00000000-0008-0000-0500-0000C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5</xdr:row>
          <xdr:rowOff>190500</xdr:rowOff>
        </xdr:from>
        <xdr:to>
          <xdr:col>41</xdr:col>
          <xdr:colOff>469900</xdr:colOff>
          <xdr:row>7</xdr:row>
          <xdr:rowOff>12700</xdr:rowOff>
        </xdr:to>
        <xdr:sp macro="" textlink="">
          <xdr:nvSpPr>
            <xdr:cNvPr id="6350" name="Check Box 206" hidden="1">
              <a:extLst>
                <a:ext uri="{63B3BB69-23CF-44E3-9099-C40C66FF867C}">
                  <a14:compatExt spid="_x0000_s6350"/>
                </a:ext>
                <a:ext uri="{FF2B5EF4-FFF2-40B4-BE49-F238E27FC236}">
                  <a16:creationId xmlns:a16="http://schemas.microsoft.com/office/drawing/2014/main" id="{00000000-0008-0000-0500-0000C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6</xdr:row>
          <xdr:rowOff>222250</xdr:rowOff>
        </xdr:from>
        <xdr:to>
          <xdr:col>41</xdr:col>
          <xdr:colOff>469900</xdr:colOff>
          <xdr:row>8</xdr:row>
          <xdr:rowOff>38100</xdr:rowOff>
        </xdr:to>
        <xdr:sp macro="" textlink="">
          <xdr:nvSpPr>
            <xdr:cNvPr id="6351" name="Check Box 207" hidden="1">
              <a:extLst>
                <a:ext uri="{63B3BB69-23CF-44E3-9099-C40C66FF867C}">
                  <a14:compatExt spid="_x0000_s6351"/>
                </a:ext>
                <a:ext uri="{FF2B5EF4-FFF2-40B4-BE49-F238E27FC236}">
                  <a16:creationId xmlns:a16="http://schemas.microsoft.com/office/drawing/2014/main" id="{00000000-0008-0000-0500-0000C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7</xdr:row>
          <xdr:rowOff>209550</xdr:rowOff>
        </xdr:from>
        <xdr:to>
          <xdr:col>41</xdr:col>
          <xdr:colOff>469900</xdr:colOff>
          <xdr:row>9</xdr:row>
          <xdr:rowOff>31750</xdr:rowOff>
        </xdr:to>
        <xdr:sp macro="" textlink="">
          <xdr:nvSpPr>
            <xdr:cNvPr id="6352" name="Check Box 208" hidden="1">
              <a:extLst>
                <a:ext uri="{63B3BB69-23CF-44E3-9099-C40C66FF867C}">
                  <a14:compatExt spid="_x0000_s6352"/>
                </a:ext>
                <a:ext uri="{FF2B5EF4-FFF2-40B4-BE49-F238E27FC236}">
                  <a16:creationId xmlns:a16="http://schemas.microsoft.com/office/drawing/2014/main" id="{00000000-0008-0000-0500-0000D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8</xdr:row>
          <xdr:rowOff>228600</xdr:rowOff>
        </xdr:from>
        <xdr:to>
          <xdr:col>41</xdr:col>
          <xdr:colOff>469900</xdr:colOff>
          <xdr:row>10</xdr:row>
          <xdr:rowOff>38100</xdr:rowOff>
        </xdr:to>
        <xdr:sp macro="" textlink="">
          <xdr:nvSpPr>
            <xdr:cNvPr id="6353" name="Check Box 209" hidden="1">
              <a:extLst>
                <a:ext uri="{63B3BB69-23CF-44E3-9099-C40C66FF867C}">
                  <a14:compatExt spid="_x0000_s6353"/>
                </a:ext>
                <a:ext uri="{FF2B5EF4-FFF2-40B4-BE49-F238E27FC236}">
                  <a16:creationId xmlns:a16="http://schemas.microsoft.com/office/drawing/2014/main" id="{00000000-0008-0000-0500-0000D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9</xdr:row>
          <xdr:rowOff>209550</xdr:rowOff>
        </xdr:from>
        <xdr:to>
          <xdr:col>41</xdr:col>
          <xdr:colOff>469900</xdr:colOff>
          <xdr:row>11</xdr:row>
          <xdr:rowOff>31750</xdr:rowOff>
        </xdr:to>
        <xdr:sp macro="" textlink="">
          <xdr:nvSpPr>
            <xdr:cNvPr id="6354" name="Check Box 210" hidden="1">
              <a:extLst>
                <a:ext uri="{63B3BB69-23CF-44E3-9099-C40C66FF867C}">
                  <a14:compatExt spid="_x0000_s6354"/>
                </a:ext>
                <a:ext uri="{FF2B5EF4-FFF2-40B4-BE49-F238E27FC236}">
                  <a16:creationId xmlns:a16="http://schemas.microsoft.com/office/drawing/2014/main" id="{00000000-0008-0000-0500-0000D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10</xdr:row>
          <xdr:rowOff>203200</xdr:rowOff>
        </xdr:from>
        <xdr:to>
          <xdr:col>41</xdr:col>
          <xdr:colOff>469900</xdr:colOff>
          <xdr:row>12</xdr:row>
          <xdr:rowOff>12700</xdr:rowOff>
        </xdr:to>
        <xdr:sp macro="" textlink="">
          <xdr:nvSpPr>
            <xdr:cNvPr id="6355" name="Check Box 211" hidden="1">
              <a:extLst>
                <a:ext uri="{63B3BB69-23CF-44E3-9099-C40C66FF867C}">
                  <a14:compatExt spid="_x0000_s6355"/>
                </a:ext>
                <a:ext uri="{FF2B5EF4-FFF2-40B4-BE49-F238E27FC236}">
                  <a16:creationId xmlns:a16="http://schemas.microsoft.com/office/drawing/2014/main" id="{00000000-0008-0000-0500-0000D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11</xdr:row>
          <xdr:rowOff>190500</xdr:rowOff>
        </xdr:from>
        <xdr:to>
          <xdr:col>41</xdr:col>
          <xdr:colOff>469900</xdr:colOff>
          <xdr:row>13</xdr:row>
          <xdr:rowOff>12700</xdr:rowOff>
        </xdr:to>
        <xdr:sp macro="" textlink="">
          <xdr:nvSpPr>
            <xdr:cNvPr id="6356" name="Check Box 212" hidden="1">
              <a:extLst>
                <a:ext uri="{63B3BB69-23CF-44E3-9099-C40C66FF867C}">
                  <a14:compatExt spid="_x0000_s6356"/>
                </a:ext>
                <a:ext uri="{FF2B5EF4-FFF2-40B4-BE49-F238E27FC236}">
                  <a16:creationId xmlns:a16="http://schemas.microsoft.com/office/drawing/2014/main" id="{00000000-0008-0000-0500-0000D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16</xdr:row>
          <xdr:rowOff>190500</xdr:rowOff>
        </xdr:from>
        <xdr:to>
          <xdr:col>41</xdr:col>
          <xdr:colOff>469900</xdr:colOff>
          <xdr:row>18</xdr:row>
          <xdr:rowOff>12700</xdr:rowOff>
        </xdr:to>
        <xdr:sp macro="" textlink="">
          <xdr:nvSpPr>
            <xdr:cNvPr id="6357" name="Check Box 213" hidden="1">
              <a:extLst>
                <a:ext uri="{63B3BB69-23CF-44E3-9099-C40C66FF867C}">
                  <a14:compatExt spid="_x0000_s6357"/>
                </a:ext>
                <a:ext uri="{FF2B5EF4-FFF2-40B4-BE49-F238E27FC236}">
                  <a16:creationId xmlns:a16="http://schemas.microsoft.com/office/drawing/2014/main" id="{00000000-0008-0000-0500-0000D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15</xdr:row>
          <xdr:rowOff>203200</xdr:rowOff>
        </xdr:from>
        <xdr:to>
          <xdr:col>41</xdr:col>
          <xdr:colOff>469900</xdr:colOff>
          <xdr:row>17</xdr:row>
          <xdr:rowOff>12700</xdr:rowOff>
        </xdr:to>
        <xdr:sp macro="" textlink="">
          <xdr:nvSpPr>
            <xdr:cNvPr id="6358" name="Check Box 214" hidden="1">
              <a:extLst>
                <a:ext uri="{63B3BB69-23CF-44E3-9099-C40C66FF867C}">
                  <a14:compatExt spid="_x0000_s6358"/>
                </a:ext>
                <a:ext uri="{FF2B5EF4-FFF2-40B4-BE49-F238E27FC236}">
                  <a16:creationId xmlns:a16="http://schemas.microsoft.com/office/drawing/2014/main" id="{00000000-0008-0000-0500-0000D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17</xdr:row>
          <xdr:rowOff>203200</xdr:rowOff>
        </xdr:from>
        <xdr:to>
          <xdr:col>41</xdr:col>
          <xdr:colOff>450850</xdr:colOff>
          <xdr:row>18</xdr:row>
          <xdr:rowOff>222250</xdr:rowOff>
        </xdr:to>
        <xdr:sp macro="" textlink="">
          <xdr:nvSpPr>
            <xdr:cNvPr id="6359" name="Check Box 215" hidden="1">
              <a:extLst>
                <a:ext uri="{63B3BB69-23CF-44E3-9099-C40C66FF867C}">
                  <a14:compatExt spid="_x0000_s6359"/>
                </a:ext>
                <a:ext uri="{FF2B5EF4-FFF2-40B4-BE49-F238E27FC236}">
                  <a16:creationId xmlns:a16="http://schemas.microsoft.com/office/drawing/2014/main" id="{00000000-0008-0000-0500-0000D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18</xdr:row>
          <xdr:rowOff>203200</xdr:rowOff>
        </xdr:from>
        <xdr:to>
          <xdr:col>41</xdr:col>
          <xdr:colOff>469900</xdr:colOff>
          <xdr:row>20</xdr:row>
          <xdr:rowOff>12700</xdr:rowOff>
        </xdr:to>
        <xdr:sp macro="" textlink="">
          <xdr:nvSpPr>
            <xdr:cNvPr id="6360" name="Check Box 216" hidden="1">
              <a:extLst>
                <a:ext uri="{63B3BB69-23CF-44E3-9099-C40C66FF867C}">
                  <a14:compatExt spid="_x0000_s6360"/>
                </a:ext>
                <a:ext uri="{FF2B5EF4-FFF2-40B4-BE49-F238E27FC236}">
                  <a16:creationId xmlns:a16="http://schemas.microsoft.com/office/drawing/2014/main" id="{00000000-0008-0000-0500-0000D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20</xdr:row>
          <xdr:rowOff>0</xdr:rowOff>
        </xdr:from>
        <xdr:to>
          <xdr:col>41</xdr:col>
          <xdr:colOff>469900</xdr:colOff>
          <xdr:row>21</xdr:row>
          <xdr:rowOff>57150</xdr:rowOff>
        </xdr:to>
        <xdr:sp macro="" textlink="">
          <xdr:nvSpPr>
            <xdr:cNvPr id="6361" name="Check Box 217" hidden="1">
              <a:extLst>
                <a:ext uri="{63B3BB69-23CF-44E3-9099-C40C66FF867C}">
                  <a14:compatExt spid="_x0000_s6361"/>
                </a:ext>
                <a:ext uri="{FF2B5EF4-FFF2-40B4-BE49-F238E27FC236}">
                  <a16:creationId xmlns:a16="http://schemas.microsoft.com/office/drawing/2014/main" id="{00000000-0008-0000-0500-0000D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xdr:row>
          <xdr:rowOff>0</xdr:rowOff>
        </xdr:from>
        <xdr:to>
          <xdr:col>41</xdr:col>
          <xdr:colOff>469900</xdr:colOff>
          <xdr:row>22</xdr:row>
          <xdr:rowOff>57150</xdr:rowOff>
        </xdr:to>
        <xdr:sp macro="" textlink="">
          <xdr:nvSpPr>
            <xdr:cNvPr id="6362" name="Check Box 218" hidden="1">
              <a:extLst>
                <a:ext uri="{63B3BB69-23CF-44E3-9099-C40C66FF867C}">
                  <a14:compatExt spid="_x0000_s6362"/>
                </a:ext>
                <a:ext uri="{FF2B5EF4-FFF2-40B4-BE49-F238E27FC236}">
                  <a16:creationId xmlns:a16="http://schemas.microsoft.com/office/drawing/2014/main" id="{00000000-0008-0000-0500-0000D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21</xdr:row>
          <xdr:rowOff>203200</xdr:rowOff>
        </xdr:from>
        <xdr:to>
          <xdr:col>41</xdr:col>
          <xdr:colOff>469900</xdr:colOff>
          <xdr:row>23</xdr:row>
          <xdr:rowOff>12700</xdr:rowOff>
        </xdr:to>
        <xdr:sp macro="" textlink="">
          <xdr:nvSpPr>
            <xdr:cNvPr id="6363" name="Check Box 219" hidden="1">
              <a:extLst>
                <a:ext uri="{63B3BB69-23CF-44E3-9099-C40C66FF867C}">
                  <a14:compatExt spid="_x0000_s6363"/>
                </a:ext>
                <a:ext uri="{FF2B5EF4-FFF2-40B4-BE49-F238E27FC236}">
                  <a16:creationId xmlns:a16="http://schemas.microsoft.com/office/drawing/2014/main" id="{00000000-0008-0000-0500-0000D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22</xdr:row>
          <xdr:rowOff>203200</xdr:rowOff>
        </xdr:from>
        <xdr:to>
          <xdr:col>41</xdr:col>
          <xdr:colOff>469900</xdr:colOff>
          <xdr:row>24</xdr:row>
          <xdr:rowOff>12700</xdr:rowOff>
        </xdr:to>
        <xdr:sp macro="" textlink="">
          <xdr:nvSpPr>
            <xdr:cNvPr id="6364" name="Check Box 220" hidden="1">
              <a:extLst>
                <a:ext uri="{63B3BB69-23CF-44E3-9099-C40C66FF867C}">
                  <a14:compatExt spid="_x0000_s6364"/>
                </a:ext>
                <a:ext uri="{FF2B5EF4-FFF2-40B4-BE49-F238E27FC236}">
                  <a16:creationId xmlns:a16="http://schemas.microsoft.com/office/drawing/2014/main" id="{00000000-0008-0000-0500-0000D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23</xdr:row>
          <xdr:rowOff>203200</xdr:rowOff>
        </xdr:from>
        <xdr:to>
          <xdr:col>41</xdr:col>
          <xdr:colOff>469900</xdr:colOff>
          <xdr:row>25</xdr:row>
          <xdr:rowOff>12700</xdr:rowOff>
        </xdr:to>
        <xdr:sp macro="" textlink="">
          <xdr:nvSpPr>
            <xdr:cNvPr id="6365" name="Check Box 221" hidden="1">
              <a:extLst>
                <a:ext uri="{63B3BB69-23CF-44E3-9099-C40C66FF867C}">
                  <a14:compatExt spid="_x0000_s6365"/>
                </a:ext>
                <a:ext uri="{FF2B5EF4-FFF2-40B4-BE49-F238E27FC236}">
                  <a16:creationId xmlns:a16="http://schemas.microsoft.com/office/drawing/2014/main" id="{00000000-0008-0000-0500-0000D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24</xdr:row>
          <xdr:rowOff>203200</xdr:rowOff>
        </xdr:from>
        <xdr:to>
          <xdr:col>41</xdr:col>
          <xdr:colOff>469900</xdr:colOff>
          <xdr:row>26</xdr:row>
          <xdr:rowOff>12700</xdr:rowOff>
        </xdr:to>
        <xdr:sp macro="" textlink="">
          <xdr:nvSpPr>
            <xdr:cNvPr id="6366" name="Check Box 222" hidden="1">
              <a:extLst>
                <a:ext uri="{63B3BB69-23CF-44E3-9099-C40C66FF867C}">
                  <a14:compatExt spid="_x0000_s6366"/>
                </a:ext>
                <a:ext uri="{FF2B5EF4-FFF2-40B4-BE49-F238E27FC236}">
                  <a16:creationId xmlns:a16="http://schemas.microsoft.com/office/drawing/2014/main" id="{00000000-0008-0000-0500-0000D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171</xdr:row>
          <xdr:rowOff>222250</xdr:rowOff>
        </xdr:from>
        <xdr:to>
          <xdr:col>41</xdr:col>
          <xdr:colOff>450850</xdr:colOff>
          <xdr:row>173</xdr:row>
          <xdr:rowOff>12700</xdr:rowOff>
        </xdr:to>
        <xdr:sp macro="" textlink="">
          <xdr:nvSpPr>
            <xdr:cNvPr id="6367" name="Check Box 223" hidden="1">
              <a:extLst>
                <a:ext uri="{63B3BB69-23CF-44E3-9099-C40C66FF867C}">
                  <a14:compatExt spid="_x0000_s6367"/>
                </a:ext>
                <a:ext uri="{FF2B5EF4-FFF2-40B4-BE49-F238E27FC236}">
                  <a16:creationId xmlns:a16="http://schemas.microsoft.com/office/drawing/2014/main" id="{00000000-0008-0000-0500-0000D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172</xdr:row>
          <xdr:rowOff>241300</xdr:rowOff>
        </xdr:from>
        <xdr:to>
          <xdr:col>41</xdr:col>
          <xdr:colOff>450850</xdr:colOff>
          <xdr:row>174</xdr:row>
          <xdr:rowOff>38100</xdr:rowOff>
        </xdr:to>
        <xdr:sp macro="" textlink="">
          <xdr:nvSpPr>
            <xdr:cNvPr id="6368" name="Check Box 224" hidden="1">
              <a:extLst>
                <a:ext uri="{63B3BB69-23CF-44E3-9099-C40C66FF867C}">
                  <a14:compatExt spid="_x0000_s6368"/>
                </a:ext>
                <a:ext uri="{FF2B5EF4-FFF2-40B4-BE49-F238E27FC236}">
                  <a16:creationId xmlns:a16="http://schemas.microsoft.com/office/drawing/2014/main" id="{00000000-0008-0000-0500-0000E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173</xdr:row>
          <xdr:rowOff>228600</xdr:rowOff>
        </xdr:from>
        <xdr:to>
          <xdr:col>41</xdr:col>
          <xdr:colOff>450850</xdr:colOff>
          <xdr:row>175</xdr:row>
          <xdr:rowOff>31750</xdr:rowOff>
        </xdr:to>
        <xdr:sp macro="" textlink="">
          <xdr:nvSpPr>
            <xdr:cNvPr id="6369" name="Check Box 225" hidden="1">
              <a:extLst>
                <a:ext uri="{63B3BB69-23CF-44E3-9099-C40C66FF867C}">
                  <a14:compatExt spid="_x0000_s6369"/>
                </a:ext>
                <a:ext uri="{FF2B5EF4-FFF2-40B4-BE49-F238E27FC236}">
                  <a16:creationId xmlns:a16="http://schemas.microsoft.com/office/drawing/2014/main" id="{00000000-0008-0000-0500-0000E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174</xdr:row>
          <xdr:rowOff>209550</xdr:rowOff>
        </xdr:from>
        <xdr:to>
          <xdr:col>41</xdr:col>
          <xdr:colOff>450850</xdr:colOff>
          <xdr:row>176</xdr:row>
          <xdr:rowOff>0</xdr:rowOff>
        </xdr:to>
        <xdr:sp macro="" textlink="">
          <xdr:nvSpPr>
            <xdr:cNvPr id="6370" name="Check Box 226" hidden="1">
              <a:extLst>
                <a:ext uri="{63B3BB69-23CF-44E3-9099-C40C66FF867C}">
                  <a14:compatExt spid="_x0000_s6370"/>
                </a:ext>
                <a:ext uri="{FF2B5EF4-FFF2-40B4-BE49-F238E27FC236}">
                  <a16:creationId xmlns:a16="http://schemas.microsoft.com/office/drawing/2014/main" id="{00000000-0008-0000-0500-0000E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175</xdr:row>
          <xdr:rowOff>209550</xdr:rowOff>
        </xdr:from>
        <xdr:to>
          <xdr:col>41</xdr:col>
          <xdr:colOff>450850</xdr:colOff>
          <xdr:row>177</xdr:row>
          <xdr:rowOff>0</xdr:rowOff>
        </xdr:to>
        <xdr:sp macro="" textlink="">
          <xdr:nvSpPr>
            <xdr:cNvPr id="6371" name="Check Box 227" hidden="1">
              <a:extLst>
                <a:ext uri="{63B3BB69-23CF-44E3-9099-C40C66FF867C}">
                  <a14:compatExt spid="_x0000_s6371"/>
                </a:ext>
                <a:ext uri="{FF2B5EF4-FFF2-40B4-BE49-F238E27FC236}">
                  <a16:creationId xmlns:a16="http://schemas.microsoft.com/office/drawing/2014/main" id="{00000000-0008-0000-0500-0000E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176</xdr:row>
          <xdr:rowOff>241300</xdr:rowOff>
        </xdr:from>
        <xdr:to>
          <xdr:col>41</xdr:col>
          <xdr:colOff>450850</xdr:colOff>
          <xdr:row>178</xdr:row>
          <xdr:rowOff>38100</xdr:rowOff>
        </xdr:to>
        <xdr:sp macro="" textlink="">
          <xdr:nvSpPr>
            <xdr:cNvPr id="6372" name="Check Box 228" hidden="1">
              <a:extLst>
                <a:ext uri="{63B3BB69-23CF-44E3-9099-C40C66FF867C}">
                  <a14:compatExt spid="_x0000_s6372"/>
                </a:ext>
                <a:ext uri="{FF2B5EF4-FFF2-40B4-BE49-F238E27FC236}">
                  <a16:creationId xmlns:a16="http://schemas.microsoft.com/office/drawing/2014/main" id="{00000000-0008-0000-0500-0000E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177</xdr:row>
          <xdr:rowOff>241300</xdr:rowOff>
        </xdr:from>
        <xdr:to>
          <xdr:col>41</xdr:col>
          <xdr:colOff>450850</xdr:colOff>
          <xdr:row>179</xdr:row>
          <xdr:rowOff>38100</xdr:rowOff>
        </xdr:to>
        <xdr:sp macro="" textlink="">
          <xdr:nvSpPr>
            <xdr:cNvPr id="6373" name="Check Box 229" hidden="1">
              <a:extLst>
                <a:ext uri="{63B3BB69-23CF-44E3-9099-C40C66FF867C}">
                  <a14:compatExt spid="_x0000_s6373"/>
                </a:ext>
                <a:ext uri="{FF2B5EF4-FFF2-40B4-BE49-F238E27FC236}">
                  <a16:creationId xmlns:a16="http://schemas.microsoft.com/office/drawing/2014/main" id="{00000000-0008-0000-0500-0000E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179</xdr:row>
          <xdr:rowOff>12700</xdr:rowOff>
        </xdr:from>
        <xdr:to>
          <xdr:col>41</xdr:col>
          <xdr:colOff>450850</xdr:colOff>
          <xdr:row>180</xdr:row>
          <xdr:rowOff>57150</xdr:rowOff>
        </xdr:to>
        <xdr:sp macro="" textlink="">
          <xdr:nvSpPr>
            <xdr:cNvPr id="6374" name="Check Box 230" hidden="1">
              <a:extLst>
                <a:ext uri="{63B3BB69-23CF-44E3-9099-C40C66FF867C}">
                  <a14:compatExt spid="_x0000_s6374"/>
                </a:ext>
                <a:ext uri="{FF2B5EF4-FFF2-40B4-BE49-F238E27FC236}">
                  <a16:creationId xmlns:a16="http://schemas.microsoft.com/office/drawing/2014/main" id="{00000000-0008-0000-0500-0000E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180</xdr:row>
          <xdr:rowOff>19050</xdr:rowOff>
        </xdr:from>
        <xdr:to>
          <xdr:col>41</xdr:col>
          <xdr:colOff>450850</xdr:colOff>
          <xdr:row>181</xdr:row>
          <xdr:rowOff>57150</xdr:rowOff>
        </xdr:to>
        <xdr:sp macro="" textlink="">
          <xdr:nvSpPr>
            <xdr:cNvPr id="6375" name="Check Box 231" hidden="1">
              <a:extLst>
                <a:ext uri="{63B3BB69-23CF-44E3-9099-C40C66FF867C}">
                  <a14:compatExt spid="_x0000_s6375"/>
                </a:ext>
                <a:ext uri="{FF2B5EF4-FFF2-40B4-BE49-F238E27FC236}">
                  <a16:creationId xmlns:a16="http://schemas.microsoft.com/office/drawing/2014/main" id="{00000000-0008-0000-0500-0000E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170</xdr:row>
          <xdr:rowOff>209550</xdr:rowOff>
        </xdr:from>
        <xdr:to>
          <xdr:col>41</xdr:col>
          <xdr:colOff>450850</xdr:colOff>
          <xdr:row>172</xdr:row>
          <xdr:rowOff>12700</xdr:rowOff>
        </xdr:to>
        <xdr:sp macro="" textlink="">
          <xdr:nvSpPr>
            <xdr:cNvPr id="6376" name="Check Box 232" hidden="1">
              <a:extLst>
                <a:ext uri="{63B3BB69-23CF-44E3-9099-C40C66FF867C}">
                  <a14:compatExt spid="_x0000_s6376"/>
                </a:ext>
                <a:ext uri="{FF2B5EF4-FFF2-40B4-BE49-F238E27FC236}">
                  <a16:creationId xmlns:a16="http://schemas.microsoft.com/office/drawing/2014/main" id="{00000000-0008-0000-0500-0000E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241300</xdr:colOff>
          <xdr:row>0</xdr:row>
          <xdr:rowOff>431800</xdr:rowOff>
        </xdr:from>
        <xdr:to>
          <xdr:col>18</xdr:col>
          <xdr:colOff>584200</xdr:colOff>
          <xdr:row>0</xdr:row>
          <xdr:rowOff>717550</xdr:rowOff>
        </xdr:to>
        <xdr:sp macro="" textlink="">
          <xdr:nvSpPr>
            <xdr:cNvPr id="6377" name="Button 233" hidden="1">
              <a:extLst>
                <a:ext uri="{63B3BB69-23CF-44E3-9099-C40C66FF867C}">
                  <a14:compatExt spid="_x0000_s6377"/>
                </a:ext>
                <a:ext uri="{FF2B5EF4-FFF2-40B4-BE49-F238E27FC236}">
                  <a16:creationId xmlns:a16="http://schemas.microsoft.com/office/drawing/2014/main" id="{00000000-0008-0000-0500-0000E91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552450</xdr:colOff>
          <xdr:row>0</xdr:row>
          <xdr:rowOff>412750</xdr:rowOff>
        </xdr:from>
        <xdr:to>
          <xdr:col>44</xdr:col>
          <xdr:colOff>704850</xdr:colOff>
          <xdr:row>0</xdr:row>
          <xdr:rowOff>685800</xdr:rowOff>
        </xdr:to>
        <xdr:sp macro="" textlink="">
          <xdr:nvSpPr>
            <xdr:cNvPr id="6378" name="Button 234" hidden="1">
              <a:extLst>
                <a:ext uri="{63B3BB69-23CF-44E3-9099-C40C66FF867C}">
                  <a14:compatExt spid="_x0000_s6378"/>
                </a:ext>
                <a:ext uri="{FF2B5EF4-FFF2-40B4-BE49-F238E27FC236}">
                  <a16:creationId xmlns:a16="http://schemas.microsoft.com/office/drawing/2014/main" id="{00000000-0008-0000-0500-0000EA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☑全部消す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685800</xdr:colOff>
          <xdr:row>233</xdr:row>
          <xdr:rowOff>184150</xdr:rowOff>
        </xdr:from>
        <xdr:to>
          <xdr:col>42</xdr:col>
          <xdr:colOff>762000</xdr:colOff>
          <xdr:row>234</xdr:row>
          <xdr:rowOff>228600</xdr:rowOff>
        </xdr:to>
        <xdr:sp macro="" textlink="">
          <xdr:nvSpPr>
            <xdr:cNvPr id="6379" name="ボタン 9" hidden="1">
              <a:extLst>
                <a:ext uri="{63B3BB69-23CF-44E3-9099-C40C66FF867C}">
                  <a14:compatExt spid="_x0000_s6379"/>
                </a:ext>
                <a:ext uri="{FF2B5EF4-FFF2-40B4-BE49-F238E27FC236}">
                  <a16:creationId xmlns:a16="http://schemas.microsoft.com/office/drawing/2014/main" id="{00000000-0008-0000-0500-0000EB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ブロックパズル　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244</xdr:row>
          <xdr:rowOff>12700</xdr:rowOff>
        </xdr:from>
        <xdr:to>
          <xdr:col>5</xdr:col>
          <xdr:colOff>533400</xdr:colOff>
          <xdr:row>245</xdr:row>
          <xdr:rowOff>57150</xdr:rowOff>
        </xdr:to>
        <xdr:sp macro="" textlink="">
          <xdr:nvSpPr>
            <xdr:cNvPr id="6383" name="ボタン 42" hidden="1">
              <a:extLst>
                <a:ext uri="{63B3BB69-23CF-44E3-9099-C40C66FF867C}">
                  <a14:compatExt spid="_x0000_s6383"/>
                </a:ext>
                <a:ext uri="{FF2B5EF4-FFF2-40B4-BE49-F238E27FC236}">
                  <a16:creationId xmlns:a16="http://schemas.microsoft.com/office/drawing/2014/main" id="{00000000-0008-0000-0500-0000EF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A案をB案、C案にコピー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685800</xdr:colOff>
          <xdr:row>235</xdr:row>
          <xdr:rowOff>0</xdr:rowOff>
        </xdr:from>
        <xdr:to>
          <xdr:col>14</xdr:col>
          <xdr:colOff>127000</xdr:colOff>
          <xdr:row>245</xdr:row>
          <xdr:rowOff>50800</xdr:rowOff>
        </xdr:to>
        <xdr:sp macro="" textlink="">
          <xdr:nvSpPr>
            <xdr:cNvPr id="6387" name="Button 243" hidden="1">
              <a:extLst>
                <a:ext uri="{63B3BB69-23CF-44E3-9099-C40C66FF867C}">
                  <a14:compatExt spid="_x0000_s6387"/>
                </a:ext>
                <a:ext uri="{FF2B5EF4-FFF2-40B4-BE49-F238E27FC236}">
                  <a16:creationId xmlns:a16="http://schemas.microsoft.com/office/drawing/2014/main" id="{00000000-0008-0000-0500-0000F31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前期実績をA案に転記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263</xdr:row>
          <xdr:rowOff>0</xdr:rowOff>
        </xdr:from>
        <xdr:to>
          <xdr:col>9</xdr:col>
          <xdr:colOff>381000</xdr:colOff>
          <xdr:row>264</xdr:row>
          <xdr:rowOff>0</xdr:rowOff>
        </xdr:to>
        <xdr:sp macro="" textlink="">
          <xdr:nvSpPr>
            <xdr:cNvPr id="6392" name="Button 248" hidden="1">
              <a:extLst>
                <a:ext uri="{63B3BB69-23CF-44E3-9099-C40C66FF867C}">
                  <a14:compatExt spid="_x0000_s6392"/>
                </a:ext>
                <a:ext uri="{FF2B5EF4-FFF2-40B4-BE49-F238E27FC236}">
                  <a16:creationId xmlns:a16="http://schemas.microsoft.com/office/drawing/2014/main" id="{00000000-0008-0000-0500-0000F81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売上高逆算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286</xdr:row>
          <xdr:rowOff>0</xdr:rowOff>
        </xdr:from>
        <xdr:to>
          <xdr:col>9</xdr:col>
          <xdr:colOff>381000</xdr:colOff>
          <xdr:row>287</xdr:row>
          <xdr:rowOff>19050</xdr:rowOff>
        </xdr:to>
        <xdr:sp macro="" textlink="">
          <xdr:nvSpPr>
            <xdr:cNvPr id="6393" name="Button 249" hidden="1">
              <a:extLst>
                <a:ext uri="{63B3BB69-23CF-44E3-9099-C40C66FF867C}">
                  <a14:compatExt spid="_x0000_s6393"/>
                </a:ext>
                <a:ext uri="{FF2B5EF4-FFF2-40B4-BE49-F238E27FC236}">
                  <a16:creationId xmlns:a16="http://schemas.microsoft.com/office/drawing/2014/main" id="{00000000-0008-0000-0500-0000F91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売上高逆算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286</xdr:row>
          <xdr:rowOff>0</xdr:rowOff>
        </xdr:from>
        <xdr:to>
          <xdr:col>17</xdr:col>
          <xdr:colOff>381000</xdr:colOff>
          <xdr:row>287</xdr:row>
          <xdr:rowOff>19050</xdr:rowOff>
        </xdr:to>
        <xdr:sp macro="" textlink="">
          <xdr:nvSpPr>
            <xdr:cNvPr id="6394" name="Button 250" hidden="1">
              <a:extLst>
                <a:ext uri="{63B3BB69-23CF-44E3-9099-C40C66FF867C}">
                  <a14:compatExt spid="_x0000_s6394"/>
                </a:ext>
                <a:ext uri="{FF2B5EF4-FFF2-40B4-BE49-F238E27FC236}">
                  <a16:creationId xmlns:a16="http://schemas.microsoft.com/office/drawing/2014/main" id="{00000000-0008-0000-0500-0000FA1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売上高逆算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233</xdr:row>
          <xdr:rowOff>171450</xdr:rowOff>
        </xdr:from>
        <xdr:to>
          <xdr:col>17</xdr:col>
          <xdr:colOff>381000</xdr:colOff>
          <xdr:row>234</xdr:row>
          <xdr:rowOff>228600</xdr:rowOff>
        </xdr:to>
        <xdr:sp macro="" textlink="">
          <xdr:nvSpPr>
            <xdr:cNvPr id="6395" name="Button 251" hidden="1">
              <a:extLst>
                <a:ext uri="{63B3BB69-23CF-44E3-9099-C40C66FF867C}">
                  <a14:compatExt spid="_x0000_s6395"/>
                </a:ext>
                <a:ext uri="{FF2B5EF4-FFF2-40B4-BE49-F238E27FC236}">
                  <a16:creationId xmlns:a16="http://schemas.microsoft.com/office/drawing/2014/main" id="{00000000-0008-0000-0500-0000FB1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ブロックパズル印刷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286</xdr:row>
          <xdr:rowOff>0</xdr:rowOff>
        </xdr:from>
        <xdr:to>
          <xdr:col>9</xdr:col>
          <xdr:colOff>381000</xdr:colOff>
          <xdr:row>287</xdr:row>
          <xdr:rowOff>0</xdr:rowOff>
        </xdr:to>
        <xdr:sp macro="" textlink="">
          <xdr:nvSpPr>
            <xdr:cNvPr id="6399" name="Button 255" hidden="1">
              <a:extLst>
                <a:ext uri="{63B3BB69-23CF-44E3-9099-C40C66FF867C}">
                  <a14:compatExt spid="_x0000_s6399"/>
                </a:ext>
                <a:ext uri="{FF2B5EF4-FFF2-40B4-BE49-F238E27FC236}">
                  <a16:creationId xmlns:a16="http://schemas.microsoft.com/office/drawing/2014/main" id="{00000000-0008-0000-0500-0000FF1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売上高逆算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286</xdr:row>
          <xdr:rowOff>0</xdr:rowOff>
        </xdr:from>
        <xdr:to>
          <xdr:col>17</xdr:col>
          <xdr:colOff>381000</xdr:colOff>
          <xdr:row>287</xdr:row>
          <xdr:rowOff>0</xdr:rowOff>
        </xdr:to>
        <xdr:sp macro="" textlink="">
          <xdr:nvSpPr>
            <xdr:cNvPr id="6400" name="Button 256" hidden="1">
              <a:extLst>
                <a:ext uri="{63B3BB69-23CF-44E3-9099-C40C66FF867C}">
                  <a14:compatExt spid="_x0000_s6400"/>
                </a:ext>
                <a:ext uri="{FF2B5EF4-FFF2-40B4-BE49-F238E27FC236}">
                  <a16:creationId xmlns:a16="http://schemas.microsoft.com/office/drawing/2014/main" id="{00000000-0008-0000-0500-00000019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売上高逆算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92</xdr:col>
          <xdr:colOff>107950</xdr:colOff>
          <xdr:row>0</xdr:row>
          <xdr:rowOff>381000</xdr:rowOff>
        </xdr:from>
        <xdr:to>
          <xdr:col>95</xdr:col>
          <xdr:colOff>495300</xdr:colOff>
          <xdr:row>0</xdr:row>
          <xdr:rowOff>666750</xdr:rowOff>
        </xdr:to>
        <xdr:sp macro="" textlink="">
          <xdr:nvSpPr>
            <xdr:cNvPr id="6401" name="Button 257" hidden="1">
              <a:extLst>
                <a:ext uri="{63B3BB69-23CF-44E3-9099-C40C66FF867C}">
                  <a14:compatExt spid="_x0000_s6401"/>
                </a:ext>
                <a:ext uri="{FF2B5EF4-FFF2-40B4-BE49-F238E27FC236}">
                  <a16:creationId xmlns:a16="http://schemas.microsoft.com/office/drawing/2014/main" id="{00000000-0008-0000-0500-00000119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来期計画を当期計画にコピー</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152400</xdr:rowOff>
        </xdr:from>
        <xdr:to>
          <xdr:col>9</xdr:col>
          <xdr:colOff>381000</xdr:colOff>
          <xdr:row>1</xdr:row>
          <xdr:rowOff>222250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0</xdr:row>
          <xdr:rowOff>0</xdr:rowOff>
        </xdr:from>
        <xdr:to>
          <xdr:col>14</xdr:col>
          <xdr:colOff>374650</xdr:colOff>
          <xdr:row>0</xdr:row>
          <xdr:rowOff>247650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0</xdr:row>
          <xdr:rowOff>203200</xdr:rowOff>
        </xdr:from>
        <xdr:to>
          <xdr:col>15</xdr:col>
          <xdr:colOff>31750</xdr:colOff>
          <xdr:row>1</xdr:row>
          <xdr:rowOff>152400</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50800</xdr:colOff>
          <xdr:row>30</xdr:row>
          <xdr:rowOff>190500</xdr:rowOff>
        </xdr:from>
        <xdr:to>
          <xdr:col>27</xdr:col>
          <xdr:colOff>146050</xdr:colOff>
          <xdr:row>32</xdr:row>
          <xdr:rowOff>50800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カーソルを置いた行で、年間計画を空白セルに均等に振り分けます。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50800</xdr:colOff>
          <xdr:row>28</xdr:row>
          <xdr:rowOff>228600</xdr:rowOff>
        </xdr:from>
        <xdr:to>
          <xdr:col>27</xdr:col>
          <xdr:colOff>146050</xdr:colOff>
          <xdr:row>30</xdr:row>
          <xdr:rowOff>107950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カーソルを置いた行で、前年の季節指数を基準に年間計画を振り分けます。</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xdr:twoCellAnchor editAs="absolute">
    <xdr:from>
      <xdr:col>20</xdr:col>
      <xdr:colOff>261322</xdr:colOff>
      <xdr:row>33</xdr:row>
      <xdr:rowOff>223564</xdr:rowOff>
    </xdr:from>
    <xdr:to>
      <xdr:col>23</xdr:col>
      <xdr:colOff>532649</xdr:colOff>
      <xdr:row>36</xdr:row>
      <xdr:rowOff>194989</xdr:rowOff>
    </xdr:to>
    <xdr:sp macro="" textlink="">
      <xdr:nvSpPr>
        <xdr:cNvPr id="7" name="吹き出し: 四角形 6">
          <a:extLst>
            <a:ext uri="{FF2B5EF4-FFF2-40B4-BE49-F238E27FC236}">
              <a16:creationId xmlns:a16="http://schemas.microsoft.com/office/drawing/2014/main" id="{00000000-0008-0000-0600-000007000000}"/>
            </a:ext>
          </a:extLst>
        </xdr:cNvPr>
        <xdr:cNvSpPr/>
      </xdr:nvSpPr>
      <xdr:spPr>
        <a:xfrm>
          <a:off x="15008744" y="7887107"/>
          <a:ext cx="2287905" cy="657225"/>
        </a:xfrm>
        <a:prstGeom prst="wedgeRectCallout">
          <a:avLst>
            <a:gd name="adj1" fmla="val -39279"/>
            <a:gd name="adj2" fmla="val -92144"/>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特別多い月や少ない月を入力すると、残りの月を均等に割り振れます。</a:t>
          </a:r>
        </a:p>
      </xdr:txBody>
    </xdr:sp>
    <xdr:clientData fPrintsWithSheet="0"/>
  </xdr:twoCellAnchor>
  <mc:AlternateContent xmlns:mc="http://schemas.openxmlformats.org/markup-compatibility/2006">
    <mc:Choice xmlns:a14="http://schemas.microsoft.com/office/drawing/2010/main" Requires="a14">
      <xdr:twoCellAnchor>
        <xdr:from>
          <xdr:col>15</xdr:col>
          <xdr:colOff>228600</xdr:colOff>
          <xdr:row>76</xdr:row>
          <xdr:rowOff>114300</xdr:rowOff>
        </xdr:from>
        <xdr:to>
          <xdr:col>16</xdr:col>
          <xdr:colOff>457200</xdr:colOff>
          <xdr:row>76</xdr:row>
          <xdr:rowOff>438150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600-000012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A4印刷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50800</xdr:colOff>
          <xdr:row>26</xdr:row>
          <xdr:rowOff>107950</xdr:rowOff>
        </xdr:from>
        <xdr:to>
          <xdr:col>20</xdr:col>
          <xdr:colOff>323850</xdr:colOff>
          <xdr:row>27</xdr:row>
          <xdr:rowOff>190500</xdr:rowOff>
        </xdr:to>
        <xdr:sp macro="" textlink="">
          <xdr:nvSpPr>
            <xdr:cNvPr id="7187" name="ボタン 143" hidden="1">
              <a:extLst>
                <a:ext uri="{63B3BB69-23CF-44E3-9099-C40C66FF867C}">
                  <a14:compatExt spid="_x0000_s7187"/>
                </a:ext>
                <a:ext uri="{FF2B5EF4-FFF2-40B4-BE49-F238E27FC236}">
                  <a16:creationId xmlns:a16="http://schemas.microsoft.com/office/drawing/2014/main" id="{00000000-0008-0000-0600-000013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足し算掛け算コピペ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628650</xdr:colOff>
          <xdr:row>26</xdr:row>
          <xdr:rowOff>133350</xdr:rowOff>
        </xdr:from>
        <xdr:to>
          <xdr:col>15</xdr:col>
          <xdr:colOff>412750</xdr:colOff>
          <xdr:row>27</xdr:row>
          <xdr:rowOff>184150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600-000014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前年売上をコピー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508000</xdr:colOff>
          <xdr:row>76</xdr:row>
          <xdr:rowOff>107950</xdr:rowOff>
        </xdr:from>
        <xdr:to>
          <xdr:col>18</xdr:col>
          <xdr:colOff>0</xdr:colOff>
          <xdr:row>76</xdr:row>
          <xdr:rowOff>431800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600-000017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A3印刷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50</xdr:row>
          <xdr:rowOff>50800</xdr:rowOff>
        </xdr:from>
        <xdr:to>
          <xdr:col>14</xdr:col>
          <xdr:colOff>133350</xdr:colOff>
          <xdr:row>51</xdr:row>
          <xdr:rowOff>95250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600-000018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売上計画合計を当期計画に転記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165100</xdr:colOff>
          <xdr:row>76</xdr:row>
          <xdr:rowOff>88900</xdr:rowOff>
        </xdr:from>
        <xdr:to>
          <xdr:col>14</xdr:col>
          <xdr:colOff>107950</xdr:colOff>
          <xdr:row>76</xdr:row>
          <xdr:rowOff>374650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600-000019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売上実績合計を当期実績に転記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95250</xdr:colOff>
          <xdr:row>3</xdr:row>
          <xdr:rowOff>228600</xdr:rowOff>
        </xdr:from>
        <xdr:to>
          <xdr:col>18</xdr:col>
          <xdr:colOff>19050</xdr:colOff>
          <xdr:row>5</xdr:row>
          <xdr:rowOff>50800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600-00001A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区分別売上(前期・計画）印刷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165100</xdr:colOff>
          <xdr:row>215</xdr:row>
          <xdr:rowOff>57150</xdr:rowOff>
        </xdr:from>
        <xdr:to>
          <xdr:col>18</xdr:col>
          <xdr:colOff>76200</xdr:colOff>
          <xdr:row>216</xdr:row>
          <xdr:rowOff>203200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600-000029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当期（計画）売上からコピー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165100</xdr:colOff>
          <xdr:row>217</xdr:row>
          <xdr:rowOff>0</xdr:rowOff>
        </xdr:from>
        <xdr:to>
          <xdr:col>18</xdr:col>
          <xdr:colOff>88900</xdr:colOff>
          <xdr:row>218</xdr:row>
          <xdr:rowOff>127000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600-00002A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当期（実績）売上からコピー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203200</xdr:colOff>
          <xdr:row>235</xdr:row>
          <xdr:rowOff>171450</xdr:rowOff>
        </xdr:from>
        <xdr:to>
          <xdr:col>14</xdr:col>
          <xdr:colOff>12700</xdr:colOff>
          <xdr:row>237</xdr:row>
          <xdr:rowOff>57150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600-00002B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売上計画合計を（来期）計画に転記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127000</xdr:colOff>
          <xdr:row>244</xdr:row>
          <xdr:rowOff>298450</xdr:rowOff>
        </xdr:from>
        <xdr:to>
          <xdr:col>18</xdr:col>
          <xdr:colOff>50800</xdr:colOff>
          <xdr:row>246</xdr:row>
          <xdr:rowOff>57150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600-00002C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来期（計画）売上からコピー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203200</xdr:colOff>
          <xdr:row>265</xdr:row>
          <xdr:rowOff>171450</xdr:rowOff>
        </xdr:from>
        <xdr:to>
          <xdr:col>14</xdr:col>
          <xdr:colOff>0</xdr:colOff>
          <xdr:row>267</xdr:row>
          <xdr:rowOff>38100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600-00002D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売上計画合計を（来々期）計画に転記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144</xdr:row>
          <xdr:rowOff>203200</xdr:rowOff>
        </xdr:from>
        <xdr:to>
          <xdr:col>15</xdr:col>
          <xdr:colOff>762000</xdr:colOff>
          <xdr:row>146</xdr:row>
          <xdr:rowOff>31750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600-00002E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A4印刷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88900</xdr:colOff>
          <xdr:row>144</xdr:row>
          <xdr:rowOff>203200</xdr:rowOff>
        </xdr:from>
        <xdr:to>
          <xdr:col>17</xdr:col>
          <xdr:colOff>260350</xdr:colOff>
          <xdr:row>146</xdr:row>
          <xdr:rowOff>31750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600-00002F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A3印刷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12700</xdr:colOff>
          <xdr:row>211</xdr:row>
          <xdr:rowOff>165100</xdr:rowOff>
        </xdr:from>
        <xdr:to>
          <xdr:col>18</xdr:col>
          <xdr:colOff>57150</xdr:colOff>
          <xdr:row>213</xdr:row>
          <xdr:rowOff>95250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600-000030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区分別売上(来期・来々期）印刷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95250</xdr:colOff>
          <xdr:row>52</xdr:row>
          <xdr:rowOff>95250</xdr:rowOff>
        </xdr:from>
        <xdr:to>
          <xdr:col>17</xdr:col>
          <xdr:colOff>400050</xdr:colOff>
          <xdr:row>53</xdr:row>
          <xdr:rowOff>165100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600-000031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区分別売上(実績）印刷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355600</xdr:colOff>
          <xdr:row>0</xdr:row>
          <xdr:rowOff>38100</xdr:rowOff>
        </xdr:from>
        <xdr:to>
          <xdr:col>16</xdr:col>
          <xdr:colOff>679450</xdr:colOff>
          <xdr:row>1</xdr:row>
          <xdr:rowOff>38100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600-0000321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298450</xdr:colOff>
          <xdr:row>215</xdr:row>
          <xdr:rowOff>146050</xdr:rowOff>
        </xdr:from>
        <xdr:to>
          <xdr:col>20</xdr:col>
          <xdr:colOff>571500</xdr:colOff>
          <xdr:row>217</xdr:row>
          <xdr:rowOff>19050</xdr:rowOff>
        </xdr:to>
        <xdr:sp macro="" textlink="">
          <xdr:nvSpPr>
            <xdr:cNvPr id="7219" name="ボタン 143" hidden="1">
              <a:extLst>
                <a:ext uri="{63B3BB69-23CF-44E3-9099-C40C66FF867C}">
                  <a14:compatExt spid="_x0000_s7219"/>
                </a:ext>
                <a:ext uri="{FF2B5EF4-FFF2-40B4-BE49-F238E27FC236}">
                  <a16:creationId xmlns:a16="http://schemas.microsoft.com/office/drawing/2014/main" id="{00000000-0008-0000-0600-000033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足し算掛け算コピペ</a:t>
              </a:r>
            </a:p>
          </xdr:txBody>
        </xdr:sp>
        <xdr:clientData fPrintsWithSheet="0"/>
      </xdr:twoCellAnchor>
    </mc:Choice>
    <mc:Fallback/>
  </mc:AlternateContent>
  <xdr:twoCellAnchor>
    <xdr:from>
      <xdr:col>19</xdr:col>
      <xdr:colOff>6803</xdr:colOff>
      <xdr:row>148</xdr:row>
      <xdr:rowOff>50342</xdr:rowOff>
    </xdr:from>
    <xdr:to>
      <xdr:col>27</xdr:col>
      <xdr:colOff>496660</xdr:colOff>
      <xdr:row>157</xdr:row>
      <xdr:rowOff>180971</xdr:rowOff>
    </xdr:to>
    <xdr:graphicFrame macro="">
      <xdr:nvGraphicFramePr>
        <xdr:cNvPr id="3" name="グラフ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489856</xdr:colOff>
      <xdr:row>148</xdr:row>
      <xdr:rowOff>50344</xdr:rowOff>
    </xdr:from>
    <xdr:to>
      <xdr:col>34</xdr:col>
      <xdr:colOff>108856</xdr:colOff>
      <xdr:row>157</xdr:row>
      <xdr:rowOff>180973</xdr:rowOff>
    </xdr:to>
    <xdr:graphicFrame macro="">
      <xdr:nvGraphicFramePr>
        <xdr:cNvPr id="5" name="グラフ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115660</xdr:colOff>
      <xdr:row>148</xdr:row>
      <xdr:rowOff>50344</xdr:rowOff>
    </xdr:from>
    <xdr:to>
      <xdr:col>41</xdr:col>
      <xdr:colOff>20410</xdr:colOff>
      <xdr:row>157</xdr:row>
      <xdr:rowOff>180973</xdr:rowOff>
    </xdr:to>
    <xdr:graphicFrame macro="">
      <xdr:nvGraphicFramePr>
        <xdr:cNvPr id="6" name="グラフ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6804</xdr:colOff>
      <xdr:row>148</xdr:row>
      <xdr:rowOff>50345</xdr:rowOff>
    </xdr:from>
    <xdr:to>
      <xdr:col>44</xdr:col>
      <xdr:colOff>782411</xdr:colOff>
      <xdr:row>157</xdr:row>
      <xdr:rowOff>180974</xdr:rowOff>
    </xdr:to>
    <xdr:graphicFrame macro="">
      <xdr:nvGraphicFramePr>
        <xdr:cNvPr id="8" name="グラフ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6802</xdr:colOff>
      <xdr:row>157</xdr:row>
      <xdr:rowOff>200022</xdr:rowOff>
    </xdr:from>
    <xdr:to>
      <xdr:col>27</xdr:col>
      <xdr:colOff>496659</xdr:colOff>
      <xdr:row>167</xdr:row>
      <xdr:rowOff>44901</xdr:rowOff>
    </xdr:to>
    <xdr:graphicFrame macro="">
      <xdr:nvGraphicFramePr>
        <xdr:cNvPr id="9" name="グラフ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483053</xdr:colOff>
      <xdr:row>157</xdr:row>
      <xdr:rowOff>200022</xdr:rowOff>
    </xdr:from>
    <xdr:to>
      <xdr:col>34</xdr:col>
      <xdr:colOff>102053</xdr:colOff>
      <xdr:row>167</xdr:row>
      <xdr:rowOff>44901</xdr:rowOff>
    </xdr:to>
    <xdr:graphicFrame macro="">
      <xdr:nvGraphicFramePr>
        <xdr:cNvPr id="10" name="グラフ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34</xdr:col>
      <xdr:colOff>102053</xdr:colOff>
      <xdr:row>157</xdr:row>
      <xdr:rowOff>213635</xdr:rowOff>
    </xdr:from>
    <xdr:to>
      <xdr:col>41</xdr:col>
      <xdr:colOff>6803</xdr:colOff>
      <xdr:row>167</xdr:row>
      <xdr:rowOff>58514</xdr:rowOff>
    </xdr:to>
    <xdr:graphicFrame macro="">
      <xdr:nvGraphicFramePr>
        <xdr:cNvPr id="11" name="グラフ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41</xdr:col>
      <xdr:colOff>6802</xdr:colOff>
      <xdr:row>157</xdr:row>
      <xdr:rowOff>213631</xdr:rowOff>
    </xdr:from>
    <xdr:to>
      <xdr:col>44</xdr:col>
      <xdr:colOff>782409</xdr:colOff>
      <xdr:row>167</xdr:row>
      <xdr:rowOff>58510</xdr:rowOff>
    </xdr:to>
    <xdr:graphicFrame macro="">
      <xdr:nvGraphicFramePr>
        <xdr:cNvPr id="12" name="グラフ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6802</xdr:colOff>
      <xdr:row>167</xdr:row>
      <xdr:rowOff>91170</xdr:rowOff>
    </xdr:from>
    <xdr:to>
      <xdr:col>27</xdr:col>
      <xdr:colOff>496659</xdr:colOff>
      <xdr:row>176</xdr:row>
      <xdr:rowOff>221798</xdr:rowOff>
    </xdr:to>
    <xdr:graphicFrame macro="">
      <xdr:nvGraphicFramePr>
        <xdr:cNvPr id="4" name="グラフ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469446</xdr:colOff>
      <xdr:row>167</xdr:row>
      <xdr:rowOff>91167</xdr:rowOff>
    </xdr:from>
    <xdr:to>
      <xdr:col>34</xdr:col>
      <xdr:colOff>88446</xdr:colOff>
      <xdr:row>176</xdr:row>
      <xdr:rowOff>221795</xdr:rowOff>
    </xdr:to>
    <xdr:graphicFrame macro="">
      <xdr:nvGraphicFramePr>
        <xdr:cNvPr id="13" name="グラフ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34</xdr:col>
      <xdr:colOff>74850</xdr:colOff>
      <xdr:row>167</xdr:row>
      <xdr:rowOff>91167</xdr:rowOff>
    </xdr:from>
    <xdr:to>
      <xdr:col>40</xdr:col>
      <xdr:colOff>646350</xdr:colOff>
      <xdr:row>176</xdr:row>
      <xdr:rowOff>221795</xdr:rowOff>
    </xdr:to>
    <xdr:graphicFrame macro="">
      <xdr:nvGraphicFramePr>
        <xdr:cNvPr id="14" name="グラフ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40</xdr:col>
      <xdr:colOff>659947</xdr:colOff>
      <xdr:row>167</xdr:row>
      <xdr:rowOff>91168</xdr:rowOff>
    </xdr:from>
    <xdr:to>
      <xdr:col>44</xdr:col>
      <xdr:colOff>768804</xdr:colOff>
      <xdr:row>176</xdr:row>
      <xdr:rowOff>221796</xdr:rowOff>
    </xdr:to>
    <xdr:graphicFrame macro="">
      <xdr:nvGraphicFramePr>
        <xdr:cNvPr id="15" name="グラフ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6803</xdr:colOff>
      <xdr:row>176</xdr:row>
      <xdr:rowOff>268059</xdr:rowOff>
    </xdr:from>
    <xdr:to>
      <xdr:col>27</xdr:col>
      <xdr:colOff>496660</xdr:colOff>
      <xdr:row>186</xdr:row>
      <xdr:rowOff>112938</xdr:rowOff>
    </xdr:to>
    <xdr:graphicFrame macro="">
      <xdr:nvGraphicFramePr>
        <xdr:cNvPr id="16" name="グラフ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27</xdr:col>
      <xdr:colOff>483061</xdr:colOff>
      <xdr:row>176</xdr:row>
      <xdr:rowOff>268061</xdr:rowOff>
    </xdr:from>
    <xdr:to>
      <xdr:col>34</xdr:col>
      <xdr:colOff>102061</xdr:colOff>
      <xdr:row>186</xdr:row>
      <xdr:rowOff>112940</xdr:rowOff>
    </xdr:to>
    <xdr:graphicFrame macro="">
      <xdr:nvGraphicFramePr>
        <xdr:cNvPr id="17" name="グラフ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34</xdr:col>
      <xdr:colOff>102054</xdr:colOff>
      <xdr:row>176</xdr:row>
      <xdr:rowOff>268060</xdr:rowOff>
    </xdr:from>
    <xdr:to>
      <xdr:col>41</xdr:col>
      <xdr:colOff>6804</xdr:colOff>
      <xdr:row>186</xdr:row>
      <xdr:rowOff>112939</xdr:rowOff>
    </xdr:to>
    <xdr:graphicFrame macro="">
      <xdr:nvGraphicFramePr>
        <xdr:cNvPr id="18" name="グラフ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40</xdr:col>
      <xdr:colOff>659947</xdr:colOff>
      <xdr:row>176</xdr:row>
      <xdr:rowOff>268060</xdr:rowOff>
    </xdr:from>
    <xdr:to>
      <xdr:col>44</xdr:col>
      <xdr:colOff>768804</xdr:colOff>
      <xdr:row>186</xdr:row>
      <xdr:rowOff>112939</xdr:rowOff>
    </xdr:to>
    <xdr:graphicFrame macro="">
      <xdr:nvGraphicFramePr>
        <xdr:cNvPr id="19" name="グラフ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6804</xdr:colOff>
      <xdr:row>186</xdr:row>
      <xdr:rowOff>159204</xdr:rowOff>
    </xdr:from>
    <xdr:to>
      <xdr:col>27</xdr:col>
      <xdr:colOff>496661</xdr:colOff>
      <xdr:row>195</xdr:row>
      <xdr:rowOff>289832</xdr:rowOff>
    </xdr:to>
    <xdr:graphicFrame macro="">
      <xdr:nvGraphicFramePr>
        <xdr:cNvPr id="20" name="グラフ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27</xdr:col>
      <xdr:colOff>483053</xdr:colOff>
      <xdr:row>186</xdr:row>
      <xdr:rowOff>159204</xdr:rowOff>
    </xdr:from>
    <xdr:to>
      <xdr:col>34</xdr:col>
      <xdr:colOff>102053</xdr:colOff>
      <xdr:row>195</xdr:row>
      <xdr:rowOff>289832</xdr:rowOff>
    </xdr:to>
    <xdr:graphicFrame macro="">
      <xdr:nvGraphicFramePr>
        <xdr:cNvPr id="21" name="グラフ 20">
          <a:extLst>
            <a:ext uri="{FF2B5EF4-FFF2-40B4-BE49-F238E27FC236}">
              <a16:creationId xmlns:a16="http://schemas.microsoft.com/office/drawing/2014/main" id="{00000000-0008-0000-06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34</xdr:col>
      <xdr:colOff>102053</xdr:colOff>
      <xdr:row>186</xdr:row>
      <xdr:rowOff>159204</xdr:rowOff>
    </xdr:from>
    <xdr:to>
      <xdr:col>41</xdr:col>
      <xdr:colOff>6803</xdr:colOff>
      <xdr:row>195</xdr:row>
      <xdr:rowOff>289832</xdr:rowOff>
    </xdr:to>
    <xdr:graphicFrame macro="">
      <xdr:nvGraphicFramePr>
        <xdr:cNvPr id="22" name="グラフ 21">
          <a:extLst>
            <a:ext uri="{FF2B5EF4-FFF2-40B4-BE49-F238E27FC236}">
              <a16:creationId xmlns:a16="http://schemas.microsoft.com/office/drawing/2014/main" id="{00000000-0008-0000-06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41</xdr:col>
      <xdr:colOff>20411</xdr:colOff>
      <xdr:row>186</xdr:row>
      <xdr:rowOff>172811</xdr:rowOff>
    </xdr:from>
    <xdr:to>
      <xdr:col>44</xdr:col>
      <xdr:colOff>796018</xdr:colOff>
      <xdr:row>196</xdr:row>
      <xdr:rowOff>4082</xdr:rowOff>
    </xdr:to>
    <xdr:graphicFrame macro="">
      <xdr:nvGraphicFramePr>
        <xdr:cNvPr id="23" name="グラフ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xdr:from>
          <xdr:col>32</xdr:col>
          <xdr:colOff>412750</xdr:colOff>
          <xdr:row>146</xdr:row>
          <xdr:rowOff>228600</xdr:rowOff>
        </xdr:from>
        <xdr:to>
          <xdr:col>34</xdr:col>
          <xdr:colOff>88900</xdr:colOff>
          <xdr:row>147</xdr:row>
          <xdr:rowOff>260350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600-000034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A4印刷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209550</xdr:colOff>
          <xdr:row>146</xdr:row>
          <xdr:rowOff>228600</xdr:rowOff>
        </xdr:from>
        <xdr:to>
          <xdr:col>35</xdr:col>
          <xdr:colOff>457200</xdr:colOff>
          <xdr:row>147</xdr:row>
          <xdr:rowOff>260350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600-000035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A3印刷</a:t>
              </a:r>
            </a:p>
          </xdr:txBody>
        </xdr:sp>
        <xdr:clientData fPrintsWithSheet="0"/>
      </xdr:twoCellAnchor>
    </mc:Choice>
    <mc:Fallback/>
  </mc:AlternateContent>
  <xdr:twoCellAnchor>
    <xdr:from>
      <xdr:col>19</xdr:col>
      <xdr:colOff>34018</xdr:colOff>
      <xdr:row>80</xdr:row>
      <xdr:rowOff>36739</xdr:rowOff>
    </xdr:from>
    <xdr:to>
      <xdr:col>27</xdr:col>
      <xdr:colOff>523875</xdr:colOff>
      <xdr:row>89</xdr:row>
      <xdr:rowOff>85724</xdr:rowOff>
    </xdr:to>
    <xdr:graphicFrame macro="">
      <xdr:nvGraphicFramePr>
        <xdr:cNvPr id="24" name="グラフ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27</xdr:col>
      <xdr:colOff>510269</xdr:colOff>
      <xdr:row>80</xdr:row>
      <xdr:rowOff>36739</xdr:rowOff>
    </xdr:from>
    <xdr:to>
      <xdr:col>34</xdr:col>
      <xdr:colOff>129269</xdr:colOff>
      <xdr:row>89</xdr:row>
      <xdr:rowOff>85724</xdr:rowOff>
    </xdr:to>
    <xdr:graphicFrame macro="">
      <xdr:nvGraphicFramePr>
        <xdr:cNvPr id="25" name="グラフ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34</xdr:col>
      <xdr:colOff>129269</xdr:colOff>
      <xdr:row>80</xdr:row>
      <xdr:rowOff>36739</xdr:rowOff>
    </xdr:from>
    <xdr:to>
      <xdr:col>41</xdr:col>
      <xdr:colOff>34019</xdr:colOff>
      <xdr:row>89</xdr:row>
      <xdr:rowOff>85724</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41</xdr:col>
      <xdr:colOff>34017</xdr:colOff>
      <xdr:row>80</xdr:row>
      <xdr:rowOff>36739</xdr:rowOff>
    </xdr:from>
    <xdr:to>
      <xdr:col>44</xdr:col>
      <xdr:colOff>809624</xdr:colOff>
      <xdr:row>89</xdr:row>
      <xdr:rowOff>85724</xdr:rowOff>
    </xdr:to>
    <xdr:graphicFrame macro="">
      <xdr:nvGraphicFramePr>
        <xdr:cNvPr id="27" name="グラフ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19</xdr:col>
      <xdr:colOff>34018</xdr:colOff>
      <xdr:row>89</xdr:row>
      <xdr:rowOff>118381</xdr:rowOff>
    </xdr:from>
    <xdr:to>
      <xdr:col>27</xdr:col>
      <xdr:colOff>523875</xdr:colOff>
      <xdr:row>98</xdr:row>
      <xdr:rowOff>167367</xdr:rowOff>
    </xdr:to>
    <xdr:graphicFrame macro="">
      <xdr:nvGraphicFramePr>
        <xdr:cNvPr id="2" name="グラフ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27</xdr:col>
      <xdr:colOff>523875</xdr:colOff>
      <xdr:row>89</xdr:row>
      <xdr:rowOff>131989</xdr:rowOff>
    </xdr:from>
    <xdr:to>
      <xdr:col>34</xdr:col>
      <xdr:colOff>142875</xdr:colOff>
      <xdr:row>98</xdr:row>
      <xdr:rowOff>180975</xdr:rowOff>
    </xdr:to>
    <xdr:graphicFrame macro="">
      <xdr:nvGraphicFramePr>
        <xdr:cNvPr id="28" name="グラフ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34</xdr:col>
      <xdr:colOff>142874</xdr:colOff>
      <xdr:row>89</xdr:row>
      <xdr:rowOff>131990</xdr:rowOff>
    </xdr:from>
    <xdr:to>
      <xdr:col>41</xdr:col>
      <xdr:colOff>47624</xdr:colOff>
      <xdr:row>98</xdr:row>
      <xdr:rowOff>180976</xdr:rowOff>
    </xdr:to>
    <xdr:graphicFrame macro="">
      <xdr:nvGraphicFramePr>
        <xdr:cNvPr id="29" name="グラフ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41</xdr:col>
      <xdr:colOff>47625</xdr:colOff>
      <xdr:row>89</xdr:row>
      <xdr:rowOff>131989</xdr:rowOff>
    </xdr:from>
    <xdr:to>
      <xdr:col>44</xdr:col>
      <xdr:colOff>823232</xdr:colOff>
      <xdr:row>98</xdr:row>
      <xdr:rowOff>180975</xdr:rowOff>
    </xdr:to>
    <xdr:graphicFrame macro="">
      <xdr:nvGraphicFramePr>
        <xdr:cNvPr id="30" name="グラフ 29">
          <a:extLst>
            <a:ext uri="{FF2B5EF4-FFF2-40B4-BE49-F238E27FC236}">
              <a16:creationId xmlns:a16="http://schemas.microsoft.com/office/drawing/2014/main" id="{00000000-0008-0000-06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19</xdr:col>
      <xdr:colOff>34018</xdr:colOff>
      <xdr:row>98</xdr:row>
      <xdr:rowOff>200024</xdr:rowOff>
    </xdr:from>
    <xdr:to>
      <xdr:col>27</xdr:col>
      <xdr:colOff>523875</xdr:colOff>
      <xdr:row>107</xdr:row>
      <xdr:rowOff>249010</xdr:rowOff>
    </xdr:to>
    <xdr:graphicFrame macro="">
      <xdr:nvGraphicFramePr>
        <xdr:cNvPr id="31" name="グラフ 30">
          <a:extLst>
            <a:ext uri="{FF2B5EF4-FFF2-40B4-BE49-F238E27FC236}">
              <a16:creationId xmlns:a16="http://schemas.microsoft.com/office/drawing/2014/main" id="{00000000-0008-0000-06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27</xdr:col>
      <xdr:colOff>523874</xdr:colOff>
      <xdr:row>98</xdr:row>
      <xdr:rowOff>200024</xdr:rowOff>
    </xdr:from>
    <xdr:to>
      <xdr:col>34</xdr:col>
      <xdr:colOff>142874</xdr:colOff>
      <xdr:row>107</xdr:row>
      <xdr:rowOff>249010</xdr:rowOff>
    </xdr:to>
    <xdr:graphicFrame macro="">
      <xdr:nvGraphicFramePr>
        <xdr:cNvPr id="32" name="グラフ 31">
          <a:extLst>
            <a:ext uri="{FF2B5EF4-FFF2-40B4-BE49-F238E27FC236}">
              <a16:creationId xmlns:a16="http://schemas.microsoft.com/office/drawing/2014/main" id="{00000000-0008-0000-06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34</xdr:col>
      <xdr:colOff>129268</xdr:colOff>
      <xdr:row>98</xdr:row>
      <xdr:rowOff>200025</xdr:rowOff>
    </xdr:from>
    <xdr:to>
      <xdr:col>41</xdr:col>
      <xdr:colOff>34018</xdr:colOff>
      <xdr:row>107</xdr:row>
      <xdr:rowOff>249011</xdr:rowOff>
    </xdr:to>
    <xdr:graphicFrame macro="">
      <xdr:nvGraphicFramePr>
        <xdr:cNvPr id="33" name="グラフ 32">
          <a:extLst>
            <a:ext uri="{FF2B5EF4-FFF2-40B4-BE49-F238E27FC236}">
              <a16:creationId xmlns:a16="http://schemas.microsoft.com/office/drawing/2014/main" id="{00000000-0008-0000-06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41</xdr:col>
      <xdr:colOff>34017</xdr:colOff>
      <xdr:row>98</xdr:row>
      <xdr:rowOff>200024</xdr:rowOff>
    </xdr:from>
    <xdr:to>
      <xdr:col>44</xdr:col>
      <xdr:colOff>809624</xdr:colOff>
      <xdr:row>107</xdr:row>
      <xdr:rowOff>249010</xdr:rowOff>
    </xdr:to>
    <xdr:graphicFrame macro="">
      <xdr:nvGraphicFramePr>
        <xdr:cNvPr id="34" name="グラフ 33">
          <a:extLst>
            <a:ext uri="{FF2B5EF4-FFF2-40B4-BE49-F238E27FC236}">
              <a16:creationId xmlns:a16="http://schemas.microsoft.com/office/drawing/2014/main" id="{00000000-0008-0000-06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19</xdr:col>
      <xdr:colOff>34018</xdr:colOff>
      <xdr:row>107</xdr:row>
      <xdr:rowOff>281667</xdr:rowOff>
    </xdr:from>
    <xdr:to>
      <xdr:col>27</xdr:col>
      <xdr:colOff>523875</xdr:colOff>
      <xdr:row>117</xdr:row>
      <xdr:rowOff>31295</xdr:rowOff>
    </xdr:to>
    <xdr:graphicFrame macro="">
      <xdr:nvGraphicFramePr>
        <xdr:cNvPr id="35" name="グラフ 34">
          <a:extLst>
            <a:ext uri="{FF2B5EF4-FFF2-40B4-BE49-F238E27FC236}">
              <a16:creationId xmlns:a16="http://schemas.microsoft.com/office/drawing/2014/main" id="{00000000-0008-0000-06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27</xdr:col>
      <xdr:colOff>510268</xdr:colOff>
      <xdr:row>107</xdr:row>
      <xdr:rowOff>281668</xdr:rowOff>
    </xdr:from>
    <xdr:to>
      <xdr:col>34</xdr:col>
      <xdr:colOff>129268</xdr:colOff>
      <xdr:row>117</xdr:row>
      <xdr:rowOff>31296</xdr:rowOff>
    </xdr:to>
    <xdr:graphicFrame macro="">
      <xdr:nvGraphicFramePr>
        <xdr:cNvPr id="36" name="グラフ 35">
          <a:extLst>
            <a:ext uri="{FF2B5EF4-FFF2-40B4-BE49-F238E27FC236}">
              <a16:creationId xmlns:a16="http://schemas.microsoft.com/office/drawing/2014/main" id="{00000000-0008-0000-06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xdr:col>
      <xdr:colOff>115661</xdr:colOff>
      <xdr:row>107</xdr:row>
      <xdr:rowOff>281669</xdr:rowOff>
    </xdr:from>
    <xdr:to>
      <xdr:col>41</xdr:col>
      <xdr:colOff>20411</xdr:colOff>
      <xdr:row>117</xdr:row>
      <xdr:rowOff>31297</xdr:rowOff>
    </xdr:to>
    <xdr:graphicFrame macro="">
      <xdr:nvGraphicFramePr>
        <xdr:cNvPr id="37" name="グラフ 36">
          <a:extLst>
            <a:ext uri="{FF2B5EF4-FFF2-40B4-BE49-F238E27FC236}">
              <a16:creationId xmlns:a16="http://schemas.microsoft.com/office/drawing/2014/main" id="{00000000-0008-0000-06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41</xdr:col>
      <xdr:colOff>20410</xdr:colOff>
      <xdr:row>107</xdr:row>
      <xdr:rowOff>281668</xdr:rowOff>
    </xdr:from>
    <xdr:to>
      <xdr:col>44</xdr:col>
      <xdr:colOff>796017</xdr:colOff>
      <xdr:row>117</xdr:row>
      <xdr:rowOff>31296</xdr:rowOff>
    </xdr:to>
    <xdr:graphicFrame macro="">
      <xdr:nvGraphicFramePr>
        <xdr:cNvPr id="38" name="グラフ 37">
          <a:extLst>
            <a:ext uri="{FF2B5EF4-FFF2-40B4-BE49-F238E27FC236}">
              <a16:creationId xmlns:a16="http://schemas.microsoft.com/office/drawing/2014/main" id="{00000000-0008-0000-06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19</xdr:col>
      <xdr:colOff>34017</xdr:colOff>
      <xdr:row>117</xdr:row>
      <xdr:rowOff>63953</xdr:rowOff>
    </xdr:from>
    <xdr:to>
      <xdr:col>27</xdr:col>
      <xdr:colOff>523874</xdr:colOff>
      <xdr:row>126</xdr:row>
      <xdr:rowOff>112939</xdr:rowOff>
    </xdr:to>
    <xdr:graphicFrame macro="">
      <xdr:nvGraphicFramePr>
        <xdr:cNvPr id="39" name="グラフ 38">
          <a:extLst>
            <a:ext uri="{FF2B5EF4-FFF2-40B4-BE49-F238E27FC236}">
              <a16:creationId xmlns:a16="http://schemas.microsoft.com/office/drawing/2014/main" id="{00000000-0008-0000-0600-00002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27</xdr:col>
      <xdr:colOff>523875</xdr:colOff>
      <xdr:row>117</xdr:row>
      <xdr:rowOff>63953</xdr:rowOff>
    </xdr:from>
    <xdr:to>
      <xdr:col>34</xdr:col>
      <xdr:colOff>142875</xdr:colOff>
      <xdr:row>126</xdr:row>
      <xdr:rowOff>112939</xdr:rowOff>
    </xdr:to>
    <xdr:graphicFrame macro="">
      <xdr:nvGraphicFramePr>
        <xdr:cNvPr id="40" name="グラフ 39">
          <a:extLst>
            <a:ext uri="{FF2B5EF4-FFF2-40B4-BE49-F238E27FC236}">
              <a16:creationId xmlns:a16="http://schemas.microsoft.com/office/drawing/2014/main" id="{00000000-0008-0000-06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34</xdr:col>
      <xdr:colOff>142875</xdr:colOff>
      <xdr:row>117</xdr:row>
      <xdr:rowOff>63953</xdr:rowOff>
    </xdr:from>
    <xdr:to>
      <xdr:col>41</xdr:col>
      <xdr:colOff>47625</xdr:colOff>
      <xdr:row>126</xdr:row>
      <xdr:rowOff>112939</xdr:rowOff>
    </xdr:to>
    <xdr:graphicFrame macro="">
      <xdr:nvGraphicFramePr>
        <xdr:cNvPr id="41" name="グラフ 40">
          <a:extLst>
            <a:ext uri="{FF2B5EF4-FFF2-40B4-BE49-F238E27FC236}">
              <a16:creationId xmlns:a16="http://schemas.microsoft.com/office/drawing/2014/main" id="{00000000-0008-0000-06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41</xdr:col>
      <xdr:colOff>20411</xdr:colOff>
      <xdr:row>117</xdr:row>
      <xdr:rowOff>63953</xdr:rowOff>
    </xdr:from>
    <xdr:to>
      <xdr:col>44</xdr:col>
      <xdr:colOff>796018</xdr:colOff>
      <xdr:row>126</xdr:row>
      <xdr:rowOff>112939</xdr:rowOff>
    </xdr:to>
    <xdr:graphicFrame macro="">
      <xdr:nvGraphicFramePr>
        <xdr:cNvPr id="42" name="グラフ 41">
          <a:extLst>
            <a:ext uri="{FF2B5EF4-FFF2-40B4-BE49-F238E27FC236}">
              <a16:creationId xmlns:a16="http://schemas.microsoft.com/office/drawing/2014/main" id="{00000000-0008-0000-0600-00002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mc:AlternateContent xmlns:mc="http://schemas.openxmlformats.org/markup-compatibility/2006">
    <mc:Choice xmlns:a14="http://schemas.microsoft.com/office/drawing/2010/main" Requires="a14">
      <xdr:twoCellAnchor>
        <xdr:from>
          <xdr:col>32</xdr:col>
          <xdr:colOff>412750</xdr:colOff>
          <xdr:row>78</xdr:row>
          <xdr:rowOff>228600</xdr:rowOff>
        </xdr:from>
        <xdr:to>
          <xdr:col>34</xdr:col>
          <xdr:colOff>88900</xdr:colOff>
          <xdr:row>79</xdr:row>
          <xdr:rowOff>298450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600-000036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A4印刷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209550</xdr:colOff>
          <xdr:row>78</xdr:row>
          <xdr:rowOff>228600</xdr:rowOff>
        </xdr:from>
        <xdr:to>
          <xdr:col>35</xdr:col>
          <xdr:colOff>457200</xdr:colOff>
          <xdr:row>79</xdr:row>
          <xdr:rowOff>298450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600-0000371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A3印刷</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87086</xdr:colOff>
      <xdr:row>8</xdr:row>
      <xdr:rowOff>62051</xdr:rowOff>
    </xdr:from>
    <xdr:to>
      <xdr:col>7</xdr:col>
      <xdr:colOff>327116</xdr:colOff>
      <xdr:row>12</xdr:row>
      <xdr:rowOff>64404</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87086" y="1669871"/>
          <a:ext cx="6172200" cy="768163"/>
        </a:xfrm>
        <a:prstGeom prst="rect">
          <a:avLst/>
        </a:prstGeom>
      </xdr:spPr>
    </xdr:pic>
    <xdr:clientData/>
  </xdr:twoCellAnchor>
  <xdr:twoCellAnchor>
    <xdr:from>
      <xdr:col>0</xdr:col>
      <xdr:colOff>0</xdr:colOff>
      <xdr:row>8</xdr:row>
      <xdr:rowOff>23951</xdr:rowOff>
    </xdr:from>
    <xdr:to>
      <xdr:col>7</xdr:col>
      <xdr:colOff>534488</xdr:colOff>
      <xdr:row>11</xdr:row>
      <xdr:rowOff>119745</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0" y="1631771"/>
          <a:ext cx="6447608" cy="667294"/>
        </a:xfrm>
        <a:prstGeom prst="rect">
          <a:avLst/>
        </a:prstGeom>
        <a:noFill/>
      </xdr:spPr>
      <xdr:txBody>
        <a:bodyPr wrap="square" rtlCol="0" anchor="t">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kumimoji="1" lang="ja-JP" altLang="en-US" sz="3200" b="1">
              <a:solidFill>
                <a:schemeClr val="bg1"/>
              </a:solidFill>
              <a:latin typeface="メイリオ" panose="020B0604030504040204" pitchFamily="50" charset="-128"/>
              <a:ea typeface="メイリオ" panose="020B0604030504040204" pitchFamily="50" charset="-128"/>
            </a:rPr>
            <a:t>当期財務計画書</a:t>
          </a:r>
          <a:endParaRPr kumimoji="1" lang="ja-JP" altLang="en-US" sz="5400" b="1">
            <a:solidFill>
              <a:schemeClr val="bg1"/>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xdr:from>
          <xdr:col>8</xdr:col>
          <xdr:colOff>260350</xdr:colOff>
          <xdr:row>0</xdr:row>
          <xdr:rowOff>133350</xdr:rowOff>
        </xdr:from>
        <xdr:to>
          <xdr:col>9</xdr:col>
          <xdr:colOff>590550</xdr:colOff>
          <xdr:row>2</xdr:row>
          <xdr:rowOff>69850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1" i="0" u="none" strike="noStrike" baseline="0">
                  <a:solidFill>
                    <a:srgbClr val="FF0000"/>
                  </a:solidFill>
                  <a:latin typeface="メイリオ"/>
                  <a:ea typeface="メイリオ"/>
                </a:rPr>
                <a:t>A4印刷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57150</xdr:colOff>
          <xdr:row>0</xdr:row>
          <xdr:rowOff>133350</xdr:rowOff>
        </xdr:from>
        <xdr:to>
          <xdr:col>13</xdr:col>
          <xdr:colOff>400050</xdr:colOff>
          <xdr:row>2</xdr:row>
          <xdr:rowOff>69850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シート保護解除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488950</xdr:colOff>
          <xdr:row>0</xdr:row>
          <xdr:rowOff>133350</xdr:rowOff>
        </xdr:from>
        <xdr:to>
          <xdr:col>15</xdr:col>
          <xdr:colOff>88900</xdr:colOff>
          <xdr:row>2</xdr:row>
          <xdr:rowOff>69850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シート保護</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260350</xdr:colOff>
          <xdr:row>0</xdr:row>
          <xdr:rowOff>31750</xdr:rowOff>
        </xdr:from>
        <xdr:to>
          <xdr:col>13</xdr:col>
          <xdr:colOff>69850</xdr:colOff>
          <xdr:row>1</xdr:row>
          <xdr:rowOff>38100</xdr:rowOff>
        </xdr:to>
        <xdr:sp macro="" textlink="">
          <xdr:nvSpPr>
            <xdr:cNvPr id="9217" name="ボタン 7"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1"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412750</xdr:colOff>
          <xdr:row>0</xdr:row>
          <xdr:rowOff>88900</xdr:rowOff>
        </xdr:from>
        <xdr:to>
          <xdr:col>9</xdr:col>
          <xdr:colOff>488950</xdr:colOff>
          <xdr:row>1</xdr:row>
          <xdr:rowOff>0</xdr:rowOff>
        </xdr:to>
        <xdr:sp macro="" textlink="">
          <xdr:nvSpPr>
            <xdr:cNvPr id="9218" name="ボタン 1"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空白行を非表示ON/OFF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0</xdr:row>
          <xdr:rowOff>31750</xdr:rowOff>
        </xdr:from>
        <xdr:to>
          <xdr:col>16</xdr:col>
          <xdr:colOff>260350</xdr:colOff>
          <xdr:row>0</xdr:row>
          <xdr:rowOff>285750</xdr:rowOff>
        </xdr:to>
        <xdr:sp macro="" textlink="">
          <xdr:nvSpPr>
            <xdr:cNvPr id="9219" name="Option 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488950</xdr:colOff>
          <xdr:row>0</xdr:row>
          <xdr:rowOff>260350</xdr:rowOff>
        </xdr:from>
        <xdr:to>
          <xdr:col>17</xdr:col>
          <xdr:colOff>12700</xdr:colOff>
          <xdr:row>1</xdr:row>
          <xdr:rowOff>152400</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660400</xdr:colOff>
          <xdr:row>0</xdr:row>
          <xdr:rowOff>88900</xdr:rowOff>
        </xdr:from>
        <xdr:to>
          <xdr:col>23</xdr:col>
          <xdr:colOff>0</xdr:colOff>
          <xdr:row>1</xdr:row>
          <xdr:rowOff>279400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260350</xdr:colOff>
          <xdr:row>0</xdr:row>
          <xdr:rowOff>107950</xdr:rowOff>
        </xdr:from>
        <xdr:to>
          <xdr:col>13</xdr:col>
          <xdr:colOff>565150</xdr:colOff>
          <xdr:row>0</xdr:row>
          <xdr:rowOff>527050</xdr:rowOff>
        </xdr:to>
        <xdr:sp macro="" textlink="">
          <xdr:nvSpPr>
            <xdr:cNvPr id="10241" name="ボタン 7"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54864" tIns="82296" rIns="54864" bIns="82296" anchor="ctr" upright="1"/>
            <a:lstStyle/>
            <a:p>
              <a:pPr algn="ctr" rtl="0">
                <a:defRPr sz="1000"/>
              </a:pPr>
              <a:r>
                <a:rPr lang="ja-JP" altLang="en-US" sz="1600" b="0" i="0" u="none" strike="noStrike" baseline="0">
                  <a:solidFill>
                    <a:srgbClr val="000000"/>
                  </a:solidFill>
                  <a:latin typeface="メイリオ"/>
                  <a:ea typeface="メイリオ"/>
                </a:rPr>
                <a:t>A3印刷</a:t>
              </a:r>
            </a:p>
          </xdr:txBody>
        </xdr:sp>
        <xdr:clientData fPrintsWithSheet="0"/>
      </xdr:twoCellAnchor>
    </mc:Choice>
    <mc:Fallback/>
  </mc:AlternateContent>
  <xdr:twoCellAnchor editAs="oneCell">
    <xdr:from>
      <xdr:col>1</xdr:col>
      <xdr:colOff>452439</xdr:colOff>
      <xdr:row>22</xdr:row>
      <xdr:rowOff>204923</xdr:rowOff>
    </xdr:from>
    <xdr:to>
      <xdr:col>2</xdr:col>
      <xdr:colOff>669131</xdr:colOff>
      <xdr:row>25</xdr:row>
      <xdr:rowOff>208224</xdr:rowOff>
    </xdr:to>
    <xdr:pic>
      <xdr:nvPicPr>
        <xdr:cNvPr id="3" name="図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8659" y="6445703"/>
          <a:ext cx="1049177" cy="738631"/>
        </a:xfrm>
        <a:prstGeom prst="rect">
          <a:avLst/>
        </a:prstGeom>
      </xdr:spPr>
    </xdr:pic>
    <xdr:clientData/>
  </xdr:twoCellAnchor>
  <xdr:twoCellAnchor editAs="oneCell">
    <xdr:from>
      <xdr:col>10</xdr:col>
      <xdr:colOff>20502</xdr:colOff>
      <xdr:row>22</xdr:row>
      <xdr:rowOff>30479</xdr:rowOff>
    </xdr:from>
    <xdr:to>
      <xdr:col>11</xdr:col>
      <xdr:colOff>590098</xdr:colOff>
      <xdr:row>26</xdr:row>
      <xdr:rowOff>3007</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10022" y="6271259"/>
          <a:ext cx="1388746" cy="965033"/>
        </a:xfrm>
        <a:prstGeom prst="rect">
          <a:avLst/>
        </a:prstGeom>
      </xdr:spPr>
    </xdr:pic>
    <xdr:clientData/>
  </xdr:twoCellAnchor>
  <xdr:twoCellAnchor editAs="oneCell">
    <xdr:from>
      <xdr:col>1</xdr:col>
      <xdr:colOff>653938</xdr:colOff>
      <xdr:row>1</xdr:row>
      <xdr:rowOff>45018</xdr:rowOff>
    </xdr:from>
    <xdr:to>
      <xdr:col>2</xdr:col>
      <xdr:colOff>722956</xdr:colOff>
      <xdr:row>1</xdr:row>
      <xdr:rowOff>625407</xdr:rowOff>
    </xdr:to>
    <xdr:pic>
      <xdr:nvPicPr>
        <xdr:cNvPr id="5" name="図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0158" y="593658"/>
          <a:ext cx="886263" cy="574674"/>
        </a:xfrm>
        <a:prstGeom prst="rect">
          <a:avLst/>
        </a:prstGeom>
      </xdr:spPr>
    </xdr:pic>
    <xdr:clientData/>
  </xdr:twoCellAnchor>
  <xdr:twoCellAnchor>
    <xdr:from>
      <xdr:col>10</xdr:col>
      <xdr:colOff>0</xdr:colOff>
      <xdr:row>26</xdr:row>
      <xdr:rowOff>241300</xdr:rowOff>
    </xdr:from>
    <xdr:to>
      <xdr:col>19</xdr:col>
      <xdr:colOff>0</xdr:colOff>
      <xdr:row>43</xdr:row>
      <xdr:rowOff>244930</xdr:rowOff>
    </xdr:to>
    <xdr:graphicFrame macro="">
      <xdr:nvGraphicFramePr>
        <xdr:cNvPr id="6" name="グラフ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374650</xdr:colOff>
          <xdr:row>1</xdr:row>
          <xdr:rowOff>31750</xdr:rowOff>
        </xdr:from>
        <xdr:to>
          <xdr:col>7</xdr:col>
          <xdr:colOff>755650</xdr:colOff>
          <xdr:row>1</xdr:row>
          <xdr:rowOff>285750</xdr:rowOff>
        </xdr:to>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374650</xdr:colOff>
          <xdr:row>1</xdr:row>
          <xdr:rowOff>260350</xdr:rowOff>
        </xdr:from>
        <xdr:to>
          <xdr:col>8</xdr:col>
          <xdr:colOff>342900</xdr:colOff>
          <xdr:row>1</xdr:row>
          <xdr:rowOff>488950</xdr:rowOff>
        </xdr:to>
        <xdr:sp macro="" textlink="">
          <xdr:nvSpPr>
            <xdr:cNvPr id="10243" name="Option Button 3"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twoCellAnchor>
    <xdr:from>
      <xdr:col>1</xdr:col>
      <xdr:colOff>281215</xdr:colOff>
      <xdr:row>10</xdr:row>
      <xdr:rowOff>145143</xdr:rowOff>
    </xdr:from>
    <xdr:to>
      <xdr:col>2</xdr:col>
      <xdr:colOff>426357</xdr:colOff>
      <xdr:row>13</xdr:row>
      <xdr:rowOff>27214</xdr:rowOff>
    </xdr:to>
    <xdr:sp macro="" textlink="$C$19">
      <xdr:nvSpPr>
        <xdr:cNvPr id="9" name="楕円 8">
          <a:extLst>
            <a:ext uri="{FF2B5EF4-FFF2-40B4-BE49-F238E27FC236}">
              <a16:creationId xmlns:a16="http://schemas.microsoft.com/office/drawing/2014/main" id="{00000000-0008-0000-0900-000009000000}"/>
            </a:ext>
          </a:extLst>
        </xdr:cNvPr>
        <xdr:cNvSpPr/>
      </xdr:nvSpPr>
      <xdr:spPr>
        <a:xfrm>
          <a:off x="517435" y="3368403"/>
          <a:ext cx="968102" cy="636451"/>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426B729-546C-42B3-A854-C21A359EE099}" type="TxLink">
            <a:rPr kumimoji="1" lang="en-US" altLang="en-US" sz="1200" b="0" i="0" u="none" strike="noStrike">
              <a:solidFill>
                <a:srgbClr val="000000"/>
              </a:solidFill>
              <a:latin typeface="メイリオ"/>
              <a:ea typeface="メイリオ"/>
            </a:rPr>
            <a:pPr algn="ctr"/>
            <a:t>0.0%</a:t>
          </a:fld>
          <a:endParaRPr kumimoji="1" lang="ja-JP" altLang="en-US" sz="1100"/>
        </a:p>
      </xdr:txBody>
    </xdr:sp>
    <xdr:clientData/>
  </xdr:twoCellAnchor>
  <xdr:twoCellAnchor>
    <xdr:from>
      <xdr:col>6</xdr:col>
      <xdr:colOff>330540</xdr:colOff>
      <xdr:row>11</xdr:row>
      <xdr:rowOff>23812</xdr:rowOff>
    </xdr:from>
    <xdr:to>
      <xdr:col>7</xdr:col>
      <xdr:colOff>475684</xdr:colOff>
      <xdr:row>13</xdr:row>
      <xdr:rowOff>155915</xdr:rowOff>
    </xdr:to>
    <xdr:sp macro="" textlink="$H$19">
      <xdr:nvSpPr>
        <xdr:cNvPr id="10" name="楕円 9">
          <a:extLst>
            <a:ext uri="{FF2B5EF4-FFF2-40B4-BE49-F238E27FC236}">
              <a16:creationId xmlns:a16="http://schemas.microsoft.com/office/drawing/2014/main" id="{00000000-0008-0000-0900-00000A000000}"/>
            </a:ext>
          </a:extLst>
        </xdr:cNvPr>
        <xdr:cNvSpPr/>
      </xdr:nvSpPr>
      <xdr:spPr>
        <a:xfrm>
          <a:off x="4628220" y="3498532"/>
          <a:ext cx="968104" cy="635023"/>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49B229-5402-4A9A-B6A2-44037CE48693}" type="TxLink">
            <a:rPr kumimoji="1" lang="en-US" altLang="en-US" sz="1200" b="0" i="0" u="none" strike="noStrike">
              <a:solidFill>
                <a:srgbClr val="000000"/>
              </a:solidFill>
              <a:latin typeface="メイリオ"/>
              <a:ea typeface="メイリオ"/>
            </a:rPr>
            <a:pPr algn="ctr"/>
            <a:t>0.0%</a:t>
          </a:fld>
          <a:endParaRPr kumimoji="1" lang="ja-JP" altLang="en-US" sz="1100"/>
        </a:p>
      </xdr:txBody>
    </xdr:sp>
    <xdr:clientData/>
  </xdr:twoCellAnchor>
  <xdr:twoCellAnchor>
    <xdr:from>
      <xdr:col>2</xdr:col>
      <xdr:colOff>444500</xdr:colOff>
      <xdr:row>7</xdr:row>
      <xdr:rowOff>1</xdr:rowOff>
    </xdr:from>
    <xdr:to>
      <xdr:col>4</xdr:col>
      <xdr:colOff>480785</xdr:colOff>
      <xdr:row>8</xdr:row>
      <xdr:rowOff>181430</xdr:rowOff>
    </xdr:to>
    <xdr:sp macro="" textlink="$C$20">
      <xdr:nvSpPr>
        <xdr:cNvPr id="11" name="楕円 10">
          <a:extLst>
            <a:ext uri="{FF2B5EF4-FFF2-40B4-BE49-F238E27FC236}">
              <a16:creationId xmlns:a16="http://schemas.microsoft.com/office/drawing/2014/main" id="{00000000-0008-0000-0900-00000B000000}"/>
            </a:ext>
          </a:extLst>
        </xdr:cNvPr>
        <xdr:cNvSpPr/>
      </xdr:nvSpPr>
      <xdr:spPr>
        <a:xfrm>
          <a:off x="1503680" y="2468881"/>
          <a:ext cx="1682205" cy="432889"/>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37200C1-926D-4814-BD0E-9A4D63CA3CAE}" type="TxLink">
            <a:rPr kumimoji="1" lang="en-US" altLang="en-US" sz="1200" b="0" i="0" u="none" strike="noStrike">
              <a:solidFill>
                <a:srgbClr val="000000"/>
              </a:solidFill>
              <a:latin typeface="メイリオ"/>
              <a:ea typeface="メイリオ"/>
            </a:rPr>
            <a:pPr algn="ctr"/>
            <a:t>0.0%</a:t>
          </a:fld>
          <a:endParaRPr kumimoji="1" lang="ja-JP" altLang="en-US" sz="1100"/>
        </a:p>
      </xdr:txBody>
    </xdr:sp>
    <xdr:clientData/>
  </xdr:twoCellAnchor>
  <xdr:twoCellAnchor>
    <xdr:from>
      <xdr:col>7</xdr:col>
      <xdr:colOff>520474</xdr:colOff>
      <xdr:row>7</xdr:row>
      <xdr:rowOff>45358</xdr:rowOff>
    </xdr:from>
    <xdr:to>
      <xdr:col>9</xdr:col>
      <xdr:colOff>556759</xdr:colOff>
      <xdr:row>8</xdr:row>
      <xdr:rowOff>226787</xdr:rowOff>
    </xdr:to>
    <xdr:sp macro="" textlink="$H$20">
      <xdr:nvSpPr>
        <xdr:cNvPr id="12" name="楕円 11">
          <a:extLst>
            <a:ext uri="{FF2B5EF4-FFF2-40B4-BE49-F238E27FC236}">
              <a16:creationId xmlns:a16="http://schemas.microsoft.com/office/drawing/2014/main" id="{00000000-0008-0000-0900-00000C000000}"/>
            </a:ext>
          </a:extLst>
        </xdr:cNvPr>
        <xdr:cNvSpPr/>
      </xdr:nvSpPr>
      <xdr:spPr>
        <a:xfrm>
          <a:off x="5641114" y="2514238"/>
          <a:ext cx="1682205" cy="432889"/>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F2FA52C-E288-45A1-80F5-22D1A601EAD3}" type="TxLink">
            <a:rPr kumimoji="1" lang="en-US" altLang="en-US" sz="1200" b="0" i="0" u="none" strike="noStrike">
              <a:solidFill>
                <a:srgbClr val="000000"/>
              </a:solidFill>
              <a:latin typeface="メイリオ"/>
              <a:ea typeface="メイリオ"/>
            </a:rPr>
            <a:pPr algn="ctr"/>
            <a:t>0.0%</a:t>
          </a:fld>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13</xdr:col>
          <xdr:colOff>704850</xdr:colOff>
          <xdr:row>0</xdr:row>
          <xdr:rowOff>107950</xdr:rowOff>
        </xdr:from>
        <xdr:to>
          <xdr:col>15</xdr:col>
          <xdr:colOff>114300</xdr:colOff>
          <xdr:row>0</xdr:row>
          <xdr:rowOff>533400</xdr:rowOff>
        </xdr:to>
        <xdr:sp macro="" textlink="">
          <xdr:nvSpPr>
            <xdr:cNvPr id="10244" name="ボタン 7"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54864" tIns="82296" rIns="54864" bIns="82296" anchor="ctr" upright="1"/>
            <a:lstStyle/>
            <a:p>
              <a:pPr algn="ctr" rtl="0">
                <a:defRPr sz="1000"/>
              </a:pPr>
              <a:r>
                <a:rPr lang="ja-JP" altLang="en-US" sz="1600" b="0" i="0" u="none" strike="noStrike" baseline="0">
                  <a:solidFill>
                    <a:srgbClr val="000000"/>
                  </a:solidFill>
                  <a:latin typeface="メイリオ"/>
                  <a:ea typeface="メイリオ"/>
                </a:rPr>
                <a:t>A4印刷</a:t>
              </a:r>
            </a:p>
            <a:p>
              <a:pPr algn="ctr" rtl="0">
                <a:defRPr sz="1000"/>
              </a:pPr>
              <a:r>
                <a:rPr lang="ja-JP" altLang="en-US" sz="1600" b="0" i="0" u="none" strike="noStrike" baseline="0">
                  <a:solidFill>
                    <a:srgbClr val="000000"/>
                  </a:solidFill>
                  <a:latin typeface="メイリオ"/>
                  <a:ea typeface="メイリオ"/>
                </a:rPr>
                <a:t>A4</a:t>
              </a:r>
            </a:p>
            <a:p>
              <a:pPr algn="ctr" rtl="0">
                <a:defRPr sz="1000"/>
              </a:pPr>
              <a:r>
                <a:rPr lang="ja-JP" altLang="en-US" sz="1600" b="0" i="0" u="none" strike="noStrike" baseline="0">
                  <a:solidFill>
                    <a:srgbClr val="000000"/>
                  </a:solidFill>
                  <a:latin typeface="メイリオ"/>
                  <a:ea typeface="メイリオ"/>
                </a:rPr>
                <a:t>印刷</a:t>
              </a:r>
            </a:p>
          </xdr:txBody>
        </xdr:sp>
        <xdr:clientData fPrintsWithSheet="0"/>
      </xdr:twoCellAnchor>
    </mc:Choice>
    <mc:Fallback/>
  </mc:AlternateContent>
  <xdr:twoCellAnchor>
    <xdr:from>
      <xdr:col>11</xdr:col>
      <xdr:colOff>0</xdr:colOff>
      <xdr:row>3</xdr:row>
      <xdr:rowOff>27380</xdr:rowOff>
    </xdr:from>
    <xdr:to>
      <xdr:col>19</xdr:col>
      <xdr:colOff>11905</xdr:colOff>
      <xdr:row>17</xdr:row>
      <xdr:rowOff>238124</xdr:rowOff>
    </xdr:to>
    <xdr:graphicFrame macro="">
      <xdr:nvGraphicFramePr>
        <xdr:cNvPr id="14" name="グラフ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1</xdr:colOff>
      <xdr:row>1</xdr:row>
      <xdr:rowOff>83344</xdr:rowOff>
    </xdr:from>
    <xdr:to>
      <xdr:col>11</xdr:col>
      <xdr:colOff>743586</xdr:colOff>
      <xdr:row>1</xdr:row>
      <xdr:rowOff>629126</xdr:rowOff>
    </xdr:to>
    <xdr:pic>
      <xdr:nvPicPr>
        <xdr:cNvPr id="15" name="図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412481" y="631984"/>
          <a:ext cx="730250" cy="547687"/>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18</xdr:col>
          <xdr:colOff>800100</xdr:colOff>
          <xdr:row>0</xdr:row>
          <xdr:rowOff>184150</xdr:rowOff>
        </xdr:from>
        <xdr:to>
          <xdr:col>20</xdr:col>
          <xdr:colOff>209550</xdr:colOff>
          <xdr:row>1</xdr:row>
          <xdr:rowOff>171450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37420</xdr:colOff>
      <xdr:row>19</xdr:row>
      <xdr:rowOff>180296</xdr:rowOff>
    </xdr:from>
    <xdr:to>
      <xdr:col>7</xdr:col>
      <xdr:colOff>21091</xdr:colOff>
      <xdr:row>21</xdr:row>
      <xdr:rowOff>234722</xdr:rowOff>
    </xdr:to>
    <xdr:sp macro="" textlink="H70">
      <xdr:nvSpPr>
        <xdr:cNvPr id="2" name="楕円 1">
          <a:extLst>
            <a:ext uri="{FF2B5EF4-FFF2-40B4-BE49-F238E27FC236}">
              <a16:creationId xmlns:a16="http://schemas.microsoft.com/office/drawing/2014/main" id="{00000000-0008-0000-0A00-000002000000}"/>
            </a:ext>
          </a:extLst>
        </xdr:cNvPr>
        <xdr:cNvSpPr/>
      </xdr:nvSpPr>
      <xdr:spPr>
        <a:xfrm>
          <a:off x="3573100" y="4950416"/>
          <a:ext cx="1385751" cy="549726"/>
        </a:xfrm>
        <a:prstGeom prst="ellipse">
          <a:avLst/>
        </a:prstGeom>
        <a:solidFill>
          <a:schemeClr val="bg1"/>
        </a:solidFill>
        <a:ln>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2D668859-5984-41FE-85EB-EA1C2B5578F0}" type="TxLink">
            <a:rPr kumimoji="1" lang="en-US" altLang="en-US" sz="1200" b="1" i="0" u="none" strike="noStrike">
              <a:solidFill>
                <a:srgbClr val="000000"/>
              </a:solidFill>
              <a:latin typeface="メイリオ"/>
              <a:ea typeface="メイリオ"/>
            </a:rPr>
            <a:pPr algn="ctr"/>
            <a:t>0.0%</a:t>
          </a:fld>
          <a:endParaRPr kumimoji="1" lang="ja-JP" altLang="en-US" sz="1200"/>
        </a:p>
      </xdr:txBody>
    </xdr:sp>
    <xdr:clientData/>
  </xdr:twoCellAnchor>
  <xdr:twoCellAnchor>
    <xdr:from>
      <xdr:col>6</xdr:col>
      <xdr:colOff>544286</xdr:colOff>
      <xdr:row>16</xdr:row>
      <xdr:rowOff>40821</xdr:rowOff>
    </xdr:from>
    <xdr:to>
      <xdr:col>8</xdr:col>
      <xdr:colOff>462644</xdr:colOff>
      <xdr:row>17</xdr:row>
      <xdr:rowOff>244928</xdr:rowOff>
    </xdr:to>
    <xdr:sp macro="" textlink="H71">
      <xdr:nvSpPr>
        <xdr:cNvPr id="3" name="楕円 2">
          <a:extLst>
            <a:ext uri="{FF2B5EF4-FFF2-40B4-BE49-F238E27FC236}">
              <a16:creationId xmlns:a16="http://schemas.microsoft.com/office/drawing/2014/main" id="{00000000-0008-0000-0A00-000003000000}"/>
            </a:ext>
          </a:extLst>
        </xdr:cNvPr>
        <xdr:cNvSpPr/>
      </xdr:nvSpPr>
      <xdr:spPr>
        <a:xfrm>
          <a:off x="4781006" y="4079421"/>
          <a:ext cx="1320438" cy="447947"/>
        </a:xfrm>
        <a:prstGeom prst="ellipse">
          <a:avLst/>
        </a:prstGeom>
        <a:solidFill>
          <a:schemeClr val="bg1"/>
        </a:solidFill>
        <a:ln>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5C9E8F2-D6DA-422C-9C7C-30AA014480A6}" type="TxLink">
            <a:rPr kumimoji="1" lang="en-US" altLang="en-US" sz="1200" b="1" i="0" u="none" strike="noStrike">
              <a:solidFill>
                <a:srgbClr val="000000"/>
              </a:solidFill>
              <a:latin typeface="メイリオ"/>
              <a:ea typeface="メイリオ"/>
            </a:rPr>
            <a:pPr algn="ctr"/>
            <a:t>0.0%</a:t>
          </a:fld>
          <a:endParaRPr kumimoji="1" lang="ja-JP" altLang="en-US" sz="1200"/>
        </a:p>
      </xdr:txBody>
    </xdr:sp>
    <xdr:clientData/>
  </xdr:twoCellAnchor>
  <mc:AlternateContent xmlns:mc="http://schemas.openxmlformats.org/markup-compatibility/2006">
    <mc:Choice xmlns:a14="http://schemas.microsoft.com/office/drawing/2010/main" Requires="a14">
      <xdr:twoCellAnchor editAs="oneCell">
        <xdr:from>
          <xdr:col>12</xdr:col>
          <xdr:colOff>69850</xdr:colOff>
          <xdr:row>0</xdr:row>
          <xdr:rowOff>184150</xdr:rowOff>
        </xdr:from>
        <xdr:to>
          <xdr:col>12</xdr:col>
          <xdr:colOff>488950</xdr:colOff>
          <xdr:row>1</xdr:row>
          <xdr:rowOff>203200</xdr:rowOff>
        </xdr:to>
        <xdr:sp macro="" textlink="">
          <xdr:nvSpPr>
            <xdr:cNvPr id="11265" name="Option 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1</xdr:row>
          <xdr:rowOff>184150</xdr:rowOff>
        </xdr:from>
        <xdr:to>
          <xdr:col>13</xdr:col>
          <xdr:colOff>133350</xdr:colOff>
          <xdr:row>1</xdr:row>
          <xdr:rowOff>412750</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31750</xdr:colOff>
          <xdr:row>1</xdr:row>
          <xdr:rowOff>0</xdr:rowOff>
        </xdr:from>
        <xdr:to>
          <xdr:col>7</xdr:col>
          <xdr:colOff>438150</xdr:colOff>
          <xdr:row>1</xdr:row>
          <xdr:rowOff>285750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xdr:row>
          <xdr:rowOff>0</xdr:rowOff>
        </xdr:from>
        <xdr:to>
          <xdr:col>9</xdr:col>
          <xdr:colOff>412750</xdr:colOff>
          <xdr:row>1</xdr:row>
          <xdr:rowOff>285750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19050</xdr:colOff>
          <xdr:row>0</xdr:row>
          <xdr:rowOff>31750</xdr:rowOff>
        </xdr:from>
        <xdr:to>
          <xdr:col>19</xdr:col>
          <xdr:colOff>438150</xdr:colOff>
          <xdr:row>1</xdr:row>
          <xdr:rowOff>355600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18</xdr:col>
          <xdr:colOff>400050</xdr:colOff>
          <xdr:row>0</xdr:row>
          <xdr:rowOff>374650</xdr:rowOff>
        </xdr:from>
        <xdr:to>
          <xdr:col>19</xdr:col>
          <xdr:colOff>317500</xdr:colOff>
          <xdr:row>0</xdr:row>
          <xdr:rowOff>660400</xdr:rowOff>
        </xdr:to>
        <xdr:sp macro="" textlink="">
          <xdr:nvSpPr>
            <xdr:cNvPr id="12289" name="ボタン 4"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12700</xdr:colOff>
          <xdr:row>0</xdr:row>
          <xdr:rowOff>431800</xdr:rowOff>
        </xdr:from>
        <xdr:to>
          <xdr:col>8</xdr:col>
          <xdr:colOff>704850</xdr:colOff>
          <xdr:row>0</xdr:row>
          <xdr:rowOff>717550</xdr:rowOff>
        </xdr:to>
        <xdr:sp macro="" textlink="">
          <xdr:nvSpPr>
            <xdr:cNvPr id="12290" name="ボタン 130"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000000"/>
                  </a:solidFill>
                  <a:latin typeface="メイリオ"/>
                  <a:ea typeface="メイリオ"/>
                </a:rPr>
                <a:t>当期実績貼り付け</a:t>
              </a:r>
            </a:p>
          </xdr:txBody>
        </xdr:sp>
        <xdr:clientData fPrintsWithSheet="0"/>
      </xdr:twoCellAnchor>
    </mc:Choice>
    <mc:Fallback/>
  </mc:AlternateContent>
  <xdr:twoCellAnchor>
    <xdr:from>
      <xdr:col>3</xdr:col>
      <xdr:colOff>723152</xdr:colOff>
      <xdr:row>0</xdr:row>
      <xdr:rowOff>17417</xdr:rowOff>
    </xdr:from>
    <xdr:to>
      <xdr:col>4</xdr:col>
      <xdr:colOff>301466</xdr:colOff>
      <xdr:row>0</xdr:row>
      <xdr:rowOff>388892</xdr:rowOff>
    </xdr:to>
    <xdr:sp macro="" textlink="">
      <xdr:nvSpPr>
        <xdr:cNvPr id="4" name="テキスト ボックス 3">
          <a:extLst>
            <a:ext uri="{FF2B5EF4-FFF2-40B4-BE49-F238E27FC236}">
              <a16:creationId xmlns:a16="http://schemas.microsoft.com/office/drawing/2014/main" id="{00000000-0008-0000-0B00-000004000000}"/>
            </a:ext>
          </a:extLst>
        </xdr:cNvPr>
        <xdr:cNvSpPr txBox="1"/>
      </xdr:nvSpPr>
      <xdr:spPr>
        <a:xfrm>
          <a:off x="2247152" y="17417"/>
          <a:ext cx="317454"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B050"/>
            </a:solidFill>
            <a:latin typeface="メイリオ" panose="020B0604030504040204" pitchFamily="50" charset="-128"/>
            <a:ea typeface="メイリオ" panose="020B0604030504040204" pitchFamily="50" charset="-128"/>
          </a:endParaRPr>
        </a:p>
      </xdr:txBody>
    </xdr:sp>
    <xdr:clientData/>
  </xdr:twoCellAnchor>
  <xdr:twoCellAnchor>
    <xdr:from>
      <xdr:col>6</xdr:col>
      <xdr:colOff>164171</xdr:colOff>
      <xdr:row>0</xdr:row>
      <xdr:rowOff>17417</xdr:rowOff>
    </xdr:from>
    <xdr:to>
      <xdr:col>6</xdr:col>
      <xdr:colOff>490878</xdr:colOff>
      <xdr:row>0</xdr:row>
      <xdr:rowOff>388892</xdr:rowOff>
    </xdr:to>
    <xdr:sp macro="" textlink="">
      <xdr:nvSpPr>
        <xdr:cNvPr id="5" name="テキスト ボックス 4">
          <a:extLst>
            <a:ext uri="{FF2B5EF4-FFF2-40B4-BE49-F238E27FC236}">
              <a16:creationId xmlns:a16="http://schemas.microsoft.com/office/drawing/2014/main" id="{00000000-0008-0000-0B00-000005000000}"/>
            </a:ext>
          </a:extLst>
        </xdr:cNvPr>
        <xdr:cNvSpPr txBox="1"/>
      </xdr:nvSpPr>
      <xdr:spPr>
        <a:xfrm>
          <a:off x="3905591" y="17417"/>
          <a:ext cx="326707"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B050"/>
            </a:solidFill>
            <a:latin typeface="メイリオ" panose="020B0604030504040204" pitchFamily="50" charset="-128"/>
            <a:ea typeface="メイリオ" panose="020B0604030504040204" pitchFamily="50" charset="-128"/>
          </a:endParaRPr>
        </a:p>
      </xdr:txBody>
    </xdr:sp>
    <xdr:clientData/>
  </xdr:twoCellAnchor>
  <xdr:twoCellAnchor>
    <xdr:from>
      <xdr:col>10</xdr:col>
      <xdr:colOff>69171</xdr:colOff>
      <xdr:row>0</xdr:row>
      <xdr:rowOff>31024</xdr:rowOff>
    </xdr:from>
    <xdr:to>
      <xdr:col>10</xdr:col>
      <xdr:colOff>432708</xdr:colOff>
      <xdr:row>0</xdr:row>
      <xdr:rowOff>402499</xdr:rowOff>
    </xdr:to>
    <xdr:sp macro="" textlink="">
      <xdr:nvSpPr>
        <xdr:cNvPr id="7" name="テキスト ボックス 6">
          <a:extLst>
            <a:ext uri="{FF2B5EF4-FFF2-40B4-BE49-F238E27FC236}">
              <a16:creationId xmlns:a16="http://schemas.microsoft.com/office/drawing/2014/main" id="{00000000-0008-0000-0B00-000007000000}"/>
            </a:ext>
          </a:extLst>
        </xdr:cNvPr>
        <xdr:cNvSpPr txBox="1"/>
      </xdr:nvSpPr>
      <xdr:spPr>
        <a:xfrm>
          <a:off x="6767151" y="31024"/>
          <a:ext cx="363537"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B050"/>
            </a:solidFill>
            <a:latin typeface="メイリオ" panose="020B0604030504040204" pitchFamily="50" charset="-128"/>
            <a:ea typeface="メイリオ" panose="020B0604030504040204" pitchFamily="50" charset="-128"/>
          </a:endParaRPr>
        </a:p>
      </xdr:txBody>
    </xdr:sp>
    <xdr:clientData/>
  </xdr:twoCellAnchor>
  <xdr:twoCellAnchor>
    <xdr:from>
      <xdr:col>15</xdr:col>
      <xdr:colOff>487016</xdr:colOff>
      <xdr:row>0</xdr:row>
      <xdr:rowOff>211139</xdr:rowOff>
    </xdr:from>
    <xdr:to>
      <xdr:col>17</xdr:col>
      <xdr:colOff>199565</xdr:colOff>
      <xdr:row>0</xdr:row>
      <xdr:rowOff>534989</xdr:rowOff>
    </xdr:to>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a:xfrm>
          <a:off x="10880696" y="211139"/>
          <a:ext cx="1190829"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xdr:from>
          <xdr:col>10</xdr:col>
          <xdr:colOff>114300</xdr:colOff>
          <xdr:row>0</xdr:row>
          <xdr:rowOff>431800</xdr:rowOff>
        </xdr:from>
        <xdr:to>
          <xdr:col>11</xdr:col>
          <xdr:colOff>450850</xdr:colOff>
          <xdr:row>0</xdr:row>
          <xdr:rowOff>717550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000000"/>
                  </a:solidFill>
                  <a:latin typeface="メイリオ"/>
                  <a:ea typeface="メイリオ"/>
                </a:rPr>
                <a:t>たな卸資産推定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0</xdr:row>
          <xdr:rowOff>431800</xdr:rowOff>
        </xdr:from>
        <xdr:to>
          <xdr:col>7</xdr:col>
          <xdr:colOff>57150</xdr:colOff>
          <xdr:row>0</xdr:row>
          <xdr:rowOff>717550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000000"/>
                  </a:solidFill>
                  <a:latin typeface="メイリオ"/>
                  <a:ea typeface="メイリオ"/>
                </a:rPr>
                <a:t>当期会計データ読込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469900</xdr:colOff>
          <xdr:row>0</xdr:row>
          <xdr:rowOff>184150</xdr:rowOff>
        </xdr:from>
        <xdr:to>
          <xdr:col>15</xdr:col>
          <xdr:colOff>107950</xdr:colOff>
          <xdr:row>0</xdr:row>
          <xdr:rowOff>450850</xdr:rowOff>
        </xdr:to>
        <xdr:sp macro="" textlink="">
          <xdr:nvSpPr>
            <xdr:cNvPr id="12294" name="Option Button 6"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469900</xdr:colOff>
          <xdr:row>0</xdr:row>
          <xdr:rowOff>412750</xdr:rowOff>
        </xdr:from>
        <xdr:to>
          <xdr:col>15</xdr:col>
          <xdr:colOff>533400</xdr:colOff>
          <xdr:row>0</xdr:row>
          <xdr:rowOff>641350</xdr:rowOff>
        </xdr:to>
        <xdr:sp macro="" textlink="">
          <xdr:nvSpPr>
            <xdr:cNvPr id="12295" name="Option Button 7" hidden="1">
              <a:extLst>
                <a:ext uri="{63B3BB69-23CF-44E3-9099-C40C66FF867C}">
                  <a14:compatExt spid="_x0000_s12295"/>
                </a:ext>
                <a:ext uri="{FF2B5EF4-FFF2-40B4-BE49-F238E27FC236}">
                  <a16:creationId xmlns:a16="http://schemas.microsoft.com/office/drawing/2014/main" id="{00000000-0008-0000-0B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127000</xdr:colOff>
          <xdr:row>0</xdr:row>
          <xdr:rowOff>431800</xdr:rowOff>
        </xdr:from>
        <xdr:to>
          <xdr:col>5</xdr:col>
          <xdr:colOff>88900</xdr:colOff>
          <xdr:row>0</xdr:row>
          <xdr:rowOff>717550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B00-000009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000000"/>
                  </a:solidFill>
                  <a:latin typeface="メイリオ"/>
                  <a:ea typeface="メイリオ"/>
                </a:rPr>
                <a:t>当期計画から科目転記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133350</xdr:colOff>
          <xdr:row>0</xdr:row>
          <xdr:rowOff>355600</xdr:rowOff>
        </xdr:from>
        <xdr:to>
          <xdr:col>18</xdr:col>
          <xdr:colOff>298450</xdr:colOff>
          <xdr:row>0</xdr:row>
          <xdr:rowOff>641350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B00-00000A3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000" b="0" i="0" u="none" strike="noStrike" baseline="0">
                  <a:solidFill>
                    <a:srgbClr val="000000"/>
                  </a:solidFill>
                  <a:latin typeface="メイリオ"/>
                  <a:ea typeface="メイリオ"/>
                </a:rPr>
                <a:t>印刷へ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114300</xdr:colOff>
          <xdr:row>2</xdr:row>
          <xdr:rowOff>165100</xdr:rowOff>
        </xdr:from>
        <xdr:to>
          <xdr:col>19</xdr:col>
          <xdr:colOff>317500</xdr:colOff>
          <xdr:row>4</xdr:row>
          <xdr:rowOff>31750</xdr:rowOff>
        </xdr:to>
        <xdr:sp macro="" textlink="">
          <xdr:nvSpPr>
            <xdr:cNvPr id="12299" name="ボタン 143" hidden="1">
              <a:extLst>
                <a:ext uri="{63B3BB69-23CF-44E3-9099-C40C66FF867C}">
                  <a14:compatExt spid="_x0000_s12299"/>
                </a:ext>
                <a:ext uri="{FF2B5EF4-FFF2-40B4-BE49-F238E27FC236}">
                  <a16:creationId xmlns:a16="http://schemas.microsoft.com/office/drawing/2014/main" id="{00000000-0008-0000-0B00-00000B3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足し算掛け算コピペ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114300</xdr:rowOff>
        </xdr:from>
        <xdr:to>
          <xdr:col>2</xdr:col>
          <xdr:colOff>1123950</xdr:colOff>
          <xdr:row>0</xdr:row>
          <xdr:rowOff>438150</xdr:rowOff>
        </xdr:to>
        <xdr:sp macro="" textlink="">
          <xdr:nvSpPr>
            <xdr:cNvPr id="12300" name="ボタン 142" hidden="1">
              <a:extLst>
                <a:ext uri="{63B3BB69-23CF-44E3-9099-C40C66FF867C}">
                  <a14:compatExt spid="_x0000_s12300"/>
                </a:ext>
                <a:ext uri="{FF2B5EF4-FFF2-40B4-BE49-F238E27FC236}">
                  <a16:creationId xmlns:a16="http://schemas.microsoft.com/office/drawing/2014/main" id="{00000000-0008-0000-0B00-00000C3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科目ペースト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124</xdr:row>
          <xdr:rowOff>107950</xdr:rowOff>
        </xdr:from>
        <xdr:to>
          <xdr:col>8</xdr:col>
          <xdr:colOff>127000</xdr:colOff>
          <xdr:row>125</xdr:row>
          <xdr:rowOff>190500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B00-00000D3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当期会計データ読み込み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124</xdr:row>
          <xdr:rowOff>107950</xdr:rowOff>
        </xdr:from>
        <xdr:to>
          <xdr:col>10</xdr:col>
          <xdr:colOff>95250</xdr:colOff>
          <xdr:row>125</xdr:row>
          <xdr:rowOff>184150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B00-00000F3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製造当期実績貼付け</a:t>
              </a:r>
            </a:p>
          </xdr:txBody>
        </xdr:sp>
        <xdr:clientData fPrintsWithSheet="0"/>
      </xdr:twoCellAnchor>
    </mc:Choice>
    <mc:Fallback/>
  </mc:AlternateContent>
  <xdr:twoCellAnchor editAs="absolute">
    <xdr:from>
      <xdr:col>3</xdr:col>
      <xdr:colOff>575387</xdr:colOff>
      <xdr:row>0</xdr:row>
      <xdr:rowOff>54429</xdr:rowOff>
    </xdr:from>
    <xdr:to>
      <xdr:col>4</xdr:col>
      <xdr:colOff>140274</xdr:colOff>
      <xdr:row>0</xdr:row>
      <xdr:rowOff>324621</xdr:rowOff>
    </xdr:to>
    <xdr:sp macro="" textlink="">
      <xdr:nvSpPr>
        <xdr:cNvPr id="21" name="テキスト ボックス 20">
          <a:extLst>
            <a:ext uri="{FF2B5EF4-FFF2-40B4-BE49-F238E27FC236}">
              <a16:creationId xmlns:a16="http://schemas.microsoft.com/office/drawing/2014/main" id="{00000000-0008-0000-0B00-000015000000}"/>
            </a:ext>
          </a:extLst>
        </xdr:cNvPr>
        <xdr:cNvSpPr txBox="1"/>
      </xdr:nvSpPr>
      <xdr:spPr>
        <a:xfrm>
          <a:off x="2091611" y="54429"/>
          <a:ext cx="303562" cy="270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mj-ea"/>
              <a:ea typeface="+mj-ea"/>
            </a:rPr>
            <a:t>①</a:t>
          </a:r>
        </a:p>
      </xdr:txBody>
    </xdr:sp>
    <xdr:clientData/>
  </xdr:twoCellAnchor>
  <xdr:twoCellAnchor editAs="absolute">
    <xdr:from>
      <xdr:col>5</xdr:col>
      <xdr:colOff>669006</xdr:colOff>
      <xdr:row>0</xdr:row>
      <xdr:rowOff>54429</xdr:rowOff>
    </xdr:from>
    <xdr:to>
      <xdr:col>6</xdr:col>
      <xdr:colOff>267518</xdr:colOff>
      <xdr:row>0</xdr:row>
      <xdr:rowOff>324621</xdr:rowOff>
    </xdr:to>
    <xdr:sp macro="" textlink="">
      <xdr:nvSpPr>
        <xdr:cNvPr id="22" name="テキスト ボックス 21">
          <a:extLst>
            <a:ext uri="{FF2B5EF4-FFF2-40B4-BE49-F238E27FC236}">
              <a16:creationId xmlns:a16="http://schemas.microsoft.com/office/drawing/2014/main" id="{00000000-0008-0000-0B00-000016000000}"/>
            </a:ext>
          </a:extLst>
        </xdr:cNvPr>
        <xdr:cNvSpPr txBox="1"/>
      </xdr:nvSpPr>
      <xdr:spPr>
        <a:xfrm>
          <a:off x="3662577" y="54429"/>
          <a:ext cx="337185" cy="270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mj-ea"/>
              <a:ea typeface="+mj-ea"/>
            </a:rPr>
            <a:t>②</a:t>
          </a:r>
        </a:p>
      </xdr:txBody>
    </xdr:sp>
    <xdr:clientData/>
  </xdr:twoCellAnchor>
  <xdr:twoCellAnchor editAs="absolute">
    <xdr:from>
      <xdr:col>7</xdr:col>
      <xdr:colOff>610366</xdr:colOff>
      <xdr:row>0</xdr:row>
      <xdr:rowOff>54429</xdr:rowOff>
    </xdr:from>
    <xdr:to>
      <xdr:col>8</xdr:col>
      <xdr:colOff>173319</xdr:colOff>
      <xdr:row>0</xdr:row>
      <xdr:rowOff>324621</xdr:rowOff>
    </xdr:to>
    <xdr:sp macro="" textlink="">
      <xdr:nvSpPr>
        <xdr:cNvPr id="23" name="テキスト ボックス 22">
          <a:extLst>
            <a:ext uri="{FF2B5EF4-FFF2-40B4-BE49-F238E27FC236}">
              <a16:creationId xmlns:a16="http://schemas.microsoft.com/office/drawing/2014/main" id="{00000000-0008-0000-0B00-000017000000}"/>
            </a:ext>
          </a:extLst>
        </xdr:cNvPr>
        <xdr:cNvSpPr txBox="1"/>
      </xdr:nvSpPr>
      <xdr:spPr>
        <a:xfrm>
          <a:off x="5081285" y="54429"/>
          <a:ext cx="301625" cy="270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mj-ea"/>
              <a:ea typeface="+mj-ea"/>
            </a:rPr>
            <a:t>③</a:t>
          </a:r>
        </a:p>
      </xdr:txBody>
    </xdr:sp>
    <xdr:clientData/>
  </xdr:twoCellAnchor>
  <mc:AlternateContent xmlns:mc="http://schemas.openxmlformats.org/markup-compatibility/2006">
    <mc:Choice xmlns:a14="http://schemas.microsoft.com/office/drawing/2010/main" Requires="a14">
      <xdr:twoCellAnchor editAs="absolute">
        <xdr:from>
          <xdr:col>17</xdr:col>
          <xdr:colOff>152400</xdr:colOff>
          <xdr:row>0</xdr:row>
          <xdr:rowOff>374650</xdr:rowOff>
        </xdr:from>
        <xdr:to>
          <xdr:col>18</xdr:col>
          <xdr:colOff>317500</xdr:colOff>
          <xdr:row>0</xdr:row>
          <xdr:rowOff>666750</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B00-000010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000000"/>
                  </a:solidFill>
                  <a:latin typeface="メイリオ"/>
                  <a:ea typeface="メイリオ"/>
                </a:rPr>
                <a:t>印刷へ</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1060450</xdr:colOff>
          <xdr:row>0</xdr:row>
          <xdr:rowOff>50800</xdr:rowOff>
        </xdr:from>
        <xdr:to>
          <xdr:col>6</xdr:col>
          <xdr:colOff>603250</xdr:colOff>
          <xdr:row>1</xdr:row>
          <xdr:rowOff>171450</xdr:rowOff>
        </xdr:to>
        <xdr:sp macro="" textlink="">
          <xdr:nvSpPr>
            <xdr:cNvPr id="31745" name="ボタン 94"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54864" tIns="82296" rIns="54864" bIns="82296" anchor="ctr" upright="1"/>
            <a:lstStyle/>
            <a:p>
              <a:pPr algn="ctr" rtl="0">
                <a:defRPr sz="1000"/>
              </a:pPr>
              <a:r>
                <a:rPr lang="ja-JP" altLang="en-US" sz="1600" b="0" i="0" u="none" strike="noStrike" baseline="0">
                  <a:solidFill>
                    <a:srgbClr val="339966"/>
                  </a:solidFill>
                  <a:latin typeface="メイリオ"/>
                  <a:ea typeface="メイリオ"/>
                </a:rPr>
                <a:t>当期実績入力に移動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146050</xdr:rowOff>
        </xdr:from>
        <xdr:to>
          <xdr:col>0</xdr:col>
          <xdr:colOff>1403350</xdr:colOff>
          <xdr:row>1</xdr:row>
          <xdr:rowOff>209550</xdr:rowOff>
        </xdr:to>
        <xdr:sp macro="" textlink="">
          <xdr:nvSpPr>
            <xdr:cNvPr id="31746" name="ボタン 11"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908050</xdr:colOff>
          <xdr:row>0</xdr:row>
          <xdr:rowOff>69850</xdr:rowOff>
        </xdr:from>
        <xdr:to>
          <xdr:col>8</xdr:col>
          <xdr:colOff>38100</xdr:colOff>
          <xdr:row>1</xdr:row>
          <xdr:rowOff>152400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シート隠す</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10</xdr:col>
      <xdr:colOff>0</xdr:colOff>
      <xdr:row>1</xdr:row>
      <xdr:rowOff>7620</xdr:rowOff>
    </xdr:from>
    <xdr:to>
      <xdr:col>10</xdr:col>
      <xdr:colOff>323850</xdr:colOff>
      <xdr:row>1</xdr:row>
      <xdr:rowOff>379095</xdr:rowOff>
    </xdr:to>
    <xdr:sp macro="" textlink="">
      <xdr:nvSpPr>
        <xdr:cNvPr id="2" name="テキスト ボックス 1">
          <a:extLst>
            <a:ext uri="{FF2B5EF4-FFF2-40B4-BE49-F238E27FC236}">
              <a16:creationId xmlns:a16="http://schemas.microsoft.com/office/drawing/2014/main" id="{00000000-0008-0000-0D00-000002000000}"/>
            </a:ext>
          </a:extLst>
        </xdr:cNvPr>
        <xdr:cNvSpPr txBox="1"/>
      </xdr:nvSpPr>
      <xdr:spPr>
        <a:xfrm>
          <a:off x="7635240" y="525780"/>
          <a:ext cx="323850" cy="310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B05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9</xdr:col>
          <xdr:colOff>609600</xdr:colOff>
          <xdr:row>0</xdr:row>
          <xdr:rowOff>95250</xdr:rowOff>
        </xdr:from>
        <xdr:to>
          <xdr:col>11</xdr:col>
          <xdr:colOff>241300</xdr:colOff>
          <xdr:row>0</xdr:row>
          <xdr:rowOff>381000</xdr:rowOff>
        </xdr:to>
        <xdr:sp macro="" textlink="">
          <xdr:nvSpPr>
            <xdr:cNvPr id="15361" name="ボタン 1"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000" b="1" i="0" u="none" strike="noStrike" baseline="0">
                  <a:solidFill>
                    <a:srgbClr val="FF0000"/>
                  </a:solidFill>
                  <a:latin typeface="メイリオ"/>
                  <a:ea typeface="メイリオ"/>
                </a:rPr>
                <a:t>空白行を非表示ON/OFF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508000</xdr:colOff>
          <xdr:row>0</xdr:row>
          <xdr:rowOff>95250</xdr:rowOff>
        </xdr:from>
        <xdr:to>
          <xdr:col>13</xdr:col>
          <xdr:colOff>133350</xdr:colOff>
          <xdr:row>0</xdr:row>
          <xdr:rowOff>381000</xdr:rowOff>
        </xdr:to>
        <xdr:sp macro="" textlink="">
          <xdr:nvSpPr>
            <xdr:cNvPr id="15362" name="Button 6"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1"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0</xdr:rowOff>
        </xdr:from>
        <xdr:to>
          <xdr:col>14</xdr:col>
          <xdr:colOff>412750</xdr:colOff>
          <xdr:row>0</xdr:row>
          <xdr:rowOff>260350</xdr:rowOff>
        </xdr:to>
        <xdr:sp macro="" textlink="">
          <xdr:nvSpPr>
            <xdr:cNvPr id="15363" name="Option Button 3"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190500</xdr:rowOff>
        </xdr:from>
        <xdr:to>
          <xdr:col>15</xdr:col>
          <xdr:colOff>12700</xdr:colOff>
          <xdr:row>0</xdr:row>
          <xdr:rowOff>419100</xdr:rowOff>
        </xdr:to>
        <xdr:sp macro="" textlink="">
          <xdr:nvSpPr>
            <xdr:cNvPr id="15364" name="Option Button 4"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203200</xdr:rowOff>
        </xdr:from>
        <xdr:to>
          <xdr:col>8</xdr:col>
          <xdr:colOff>355600</xdr:colOff>
          <xdr:row>2</xdr:row>
          <xdr:rowOff>146050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E00-000002F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③BS推移csvインポート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660400</xdr:colOff>
          <xdr:row>0</xdr:row>
          <xdr:rowOff>203200</xdr:rowOff>
        </xdr:from>
        <xdr:to>
          <xdr:col>3</xdr:col>
          <xdr:colOff>412750</xdr:colOff>
          <xdr:row>2</xdr:row>
          <xdr:rowOff>146050</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0E00-000003F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①期首BScsvインポート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4</xdr:row>
          <xdr:rowOff>31750</xdr:rowOff>
        </xdr:from>
        <xdr:to>
          <xdr:col>13</xdr:col>
          <xdr:colOff>666750</xdr:colOff>
          <xdr:row>5</xdr:row>
          <xdr:rowOff>69850</xdr:rowOff>
        </xdr:to>
        <xdr:sp macro="" textlink="">
          <xdr:nvSpPr>
            <xdr:cNvPr id="62468" name="Option Button 4" hidden="1">
              <a:extLst>
                <a:ext uri="{63B3BB69-23CF-44E3-9099-C40C66FF867C}">
                  <a14:compatExt spid="_x0000_s62468"/>
                </a:ext>
                <a:ext uri="{FF2B5EF4-FFF2-40B4-BE49-F238E27FC236}">
                  <a16:creationId xmlns:a16="http://schemas.microsoft.com/office/drawing/2014/main" id="{00000000-0008-0000-0E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203200</xdr:colOff>
          <xdr:row>4</xdr:row>
          <xdr:rowOff>38100</xdr:rowOff>
        </xdr:from>
        <xdr:to>
          <xdr:col>15</xdr:col>
          <xdr:colOff>279400</xdr:colOff>
          <xdr:row>5</xdr:row>
          <xdr:rowOff>38100</xdr:rowOff>
        </xdr:to>
        <xdr:sp macro="" textlink="">
          <xdr:nvSpPr>
            <xdr:cNvPr id="62469" name="Option Button 5" hidden="1">
              <a:extLst>
                <a:ext uri="{63B3BB69-23CF-44E3-9099-C40C66FF867C}">
                  <a14:compatExt spid="_x0000_s62469"/>
                </a:ext>
                <a:ext uri="{FF2B5EF4-FFF2-40B4-BE49-F238E27FC236}">
                  <a16:creationId xmlns:a16="http://schemas.microsoft.com/office/drawing/2014/main" id="{00000000-0008-0000-0E00-00000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50800</xdr:colOff>
          <xdr:row>3</xdr:row>
          <xdr:rowOff>133350</xdr:rowOff>
        </xdr:from>
        <xdr:to>
          <xdr:col>1</xdr:col>
          <xdr:colOff>1079500</xdr:colOff>
          <xdr:row>5</xdr:row>
          <xdr:rowOff>19050</xdr:rowOff>
        </xdr:to>
        <xdr:sp macro="" textlink="">
          <xdr:nvSpPr>
            <xdr:cNvPr id="62470" name="ボタン 142" hidden="1">
              <a:extLst>
                <a:ext uri="{63B3BB69-23CF-44E3-9099-C40C66FF867C}">
                  <a14:compatExt spid="_x0000_s62470"/>
                </a:ext>
                <a:ext uri="{FF2B5EF4-FFF2-40B4-BE49-F238E27FC236}">
                  <a16:creationId xmlns:a16="http://schemas.microsoft.com/office/drawing/2014/main" id="{00000000-0008-0000-0E00-000006F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科目ペースト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514350</xdr:colOff>
          <xdr:row>0</xdr:row>
          <xdr:rowOff>203200</xdr:rowOff>
        </xdr:from>
        <xdr:to>
          <xdr:col>10</xdr:col>
          <xdr:colOff>495300</xdr:colOff>
          <xdr:row>2</xdr:row>
          <xdr:rowOff>146050</xdr:rowOff>
        </xdr:to>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0E00-000008F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④BS推移csv取込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0</xdr:row>
          <xdr:rowOff>203200</xdr:rowOff>
        </xdr:from>
        <xdr:to>
          <xdr:col>5</xdr:col>
          <xdr:colOff>488950</xdr:colOff>
          <xdr:row>2</xdr:row>
          <xdr:rowOff>152400</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0E00-000009F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②期首BS取込み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241300</xdr:colOff>
          <xdr:row>3</xdr:row>
          <xdr:rowOff>184150</xdr:rowOff>
        </xdr:from>
        <xdr:to>
          <xdr:col>7</xdr:col>
          <xdr:colOff>203200</xdr:colOff>
          <xdr:row>5</xdr:row>
          <xdr:rowOff>12700</xdr:rowOff>
        </xdr:to>
        <xdr:sp macro="" textlink="">
          <xdr:nvSpPr>
            <xdr:cNvPr id="62474" name="ボタン 23" hidden="1">
              <a:extLst>
                <a:ext uri="{63B3BB69-23CF-44E3-9099-C40C66FF867C}">
                  <a14:compatExt spid="_x0000_s62474"/>
                </a:ext>
                <a:ext uri="{FF2B5EF4-FFF2-40B4-BE49-F238E27FC236}">
                  <a16:creationId xmlns:a16="http://schemas.microsoft.com/office/drawing/2014/main" id="{00000000-0008-0000-0E00-00000AF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空白行非表示ON/OFF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xdr:colOff>
          <xdr:row>1</xdr:row>
          <xdr:rowOff>69850</xdr:rowOff>
        </xdr:from>
        <xdr:to>
          <xdr:col>18</xdr:col>
          <xdr:colOff>152400</xdr:colOff>
          <xdr:row>3</xdr:row>
          <xdr:rowOff>12700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E00-00000BF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BS印刷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336550</xdr:colOff>
          <xdr:row>1</xdr:row>
          <xdr:rowOff>69850</xdr:rowOff>
        </xdr:from>
        <xdr:to>
          <xdr:col>20</xdr:col>
          <xdr:colOff>412750</xdr:colOff>
          <xdr:row>3</xdr:row>
          <xdr:rowOff>12700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E00-00000CF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201</xdr:row>
          <xdr:rowOff>76200</xdr:rowOff>
        </xdr:from>
        <xdr:to>
          <xdr:col>3</xdr:col>
          <xdr:colOff>584200</xdr:colOff>
          <xdr:row>201</xdr:row>
          <xdr:rowOff>298450</xdr:rowOff>
        </xdr:to>
        <xdr:sp macro="" textlink="">
          <xdr:nvSpPr>
            <xdr:cNvPr id="62477" name="Check Box 13" hidden="1">
              <a:extLst>
                <a:ext uri="{63B3BB69-23CF-44E3-9099-C40C66FF867C}">
                  <a14:compatExt spid="_x0000_s62477"/>
                </a:ext>
                <a:ext uri="{FF2B5EF4-FFF2-40B4-BE49-F238E27FC236}">
                  <a16:creationId xmlns:a16="http://schemas.microsoft.com/office/drawing/2014/main" id="{00000000-0008-0000-0E00-00000D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201</xdr:row>
          <xdr:rowOff>76200</xdr:rowOff>
        </xdr:from>
        <xdr:to>
          <xdr:col>4</xdr:col>
          <xdr:colOff>584200</xdr:colOff>
          <xdr:row>201</xdr:row>
          <xdr:rowOff>298450</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0E00-00000E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201</xdr:row>
          <xdr:rowOff>76200</xdr:rowOff>
        </xdr:from>
        <xdr:to>
          <xdr:col>5</xdr:col>
          <xdr:colOff>584200</xdr:colOff>
          <xdr:row>201</xdr:row>
          <xdr:rowOff>298450</xdr:rowOff>
        </xdr:to>
        <xdr:sp macro="" textlink="">
          <xdr:nvSpPr>
            <xdr:cNvPr id="62479" name="Check Box 15" hidden="1">
              <a:extLst>
                <a:ext uri="{63B3BB69-23CF-44E3-9099-C40C66FF867C}">
                  <a14:compatExt spid="_x0000_s62479"/>
                </a:ext>
                <a:ext uri="{FF2B5EF4-FFF2-40B4-BE49-F238E27FC236}">
                  <a16:creationId xmlns:a16="http://schemas.microsoft.com/office/drawing/2014/main" id="{00000000-0008-0000-0E00-00000F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201</xdr:row>
          <xdr:rowOff>76200</xdr:rowOff>
        </xdr:from>
        <xdr:to>
          <xdr:col>6</xdr:col>
          <xdr:colOff>584200</xdr:colOff>
          <xdr:row>201</xdr:row>
          <xdr:rowOff>298450</xdr:rowOff>
        </xdr:to>
        <xdr:sp macro="" textlink="">
          <xdr:nvSpPr>
            <xdr:cNvPr id="62480" name="Check Box 16" hidden="1">
              <a:extLst>
                <a:ext uri="{63B3BB69-23CF-44E3-9099-C40C66FF867C}">
                  <a14:compatExt spid="_x0000_s62480"/>
                </a:ext>
                <a:ext uri="{FF2B5EF4-FFF2-40B4-BE49-F238E27FC236}">
                  <a16:creationId xmlns:a16="http://schemas.microsoft.com/office/drawing/2014/main" id="{00000000-0008-0000-0E00-000010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201</xdr:row>
          <xdr:rowOff>76200</xdr:rowOff>
        </xdr:from>
        <xdr:to>
          <xdr:col>7</xdr:col>
          <xdr:colOff>584200</xdr:colOff>
          <xdr:row>201</xdr:row>
          <xdr:rowOff>298450</xdr:rowOff>
        </xdr:to>
        <xdr:sp macro="" textlink="">
          <xdr:nvSpPr>
            <xdr:cNvPr id="62481" name="Check Box 17" hidden="1">
              <a:extLst>
                <a:ext uri="{63B3BB69-23CF-44E3-9099-C40C66FF867C}">
                  <a14:compatExt spid="_x0000_s62481"/>
                </a:ext>
                <a:ext uri="{FF2B5EF4-FFF2-40B4-BE49-F238E27FC236}">
                  <a16:creationId xmlns:a16="http://schemas.microsoft.com/office/drawing/2014/main" id="{00000000-0008-0000-0E00-00001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201</xdr:row>
          <xdr:rowOff>76200</xdr:rowOff>
        </xdr:from>
        <xdr:to>
          <xdr:col>8</xdr:col>
          <xdr:colOff>584200</xdr:colOff>
          <xdr:row>201</xdr:row>
          <xdr:rowOff>298450</xdr:rowOff>
        </xdr:to>
        <xdr:sp macro="" textlink="">
          <xdr:nvSpPr>
            <xdr:cNvPr id="62482" name="Check Box 18" hidden="1">
              <a:extLst>
                <a:ext uri="{63B3BB69-23CF-44E3-9099-C40C66FF867C}">
                  <a14:compatExt spid="_x0000_s62482"/>
                </a:ext>
                <a:ext uri="{FF2B5EF4-FFF2-40B4-BE49-F238E27FC236}">
                  <a16:creationId xmlns:a16="http://schemas.microsoft.com/office/drawing/2014/main" id="{00000000-0008-0000-0E00-00001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201</xdr:row>
          <xdr:rowOff>76200</xdr:rowOff>
        </xdr:from>
        <xdr:to>
          <xdr:col>9</xdr:col>
          <xdr:colOff>584200</xdr:colOff>
          <xdr:row>201</xdr:row>
          <xdr:rowOff>298450</xdr:rowOff>
        </xdr:to>
        <xdr:sp macro="" textlink="">
          <xdr:nvSpPr>
            <xdr:cNvPr id="62483" name="Check Box 19" hidden="1">
              <a:extLst>
                <a:ext uri="{63B3BB69-23CF-44E3-9099-C40C66FF867C}">
                  <a14:compatExt spid="_x0000_s62483"/>
                </a:ext>
                <a:ext uri="{FF2B5EF4-FFF2-40B4-BE49-F238E27FC236}">
                  <a16:creationId xmlns:a16="http://schemas.microsoft.com/office/drawing/2014/main" id="{00000000-0008-0000-0E00-00001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69850</xdr:colOff>
          <xdr:row>201</xdr:row>
          <xdr:rowOff>76200</xdr:rowOff>
        </xdr:from>
        <xdr:to>
          <xdr:col>10</xdr:col>
          <xdr:colOff>584200</xdr:colOff>
          <xdr:row>201</xdr:row>
          <xdr:rowOff>298450</xdr:rowOff>
        </xdr:to>
        <xdr:sp macro="" textlink="">
          <xdr:nvSpPr>
            <xdr:cNvPr id="62484" name="Check Box 20" hidden="1">
              <a:extLst>
                <a:ext uri="{63B3BB69-23CF-44E3-9099-C40C66FF867C}">
                  <a14:compatExt spid="_x0000_s62484"/>
                </a:ext>
                <a:ext uri="{FF2B5EF4-FFF2-40B4-BE49-F238E27FC236}">
                  <a16:creationId xmlns:a16="http://schemas.microsoft.com/office/drawing/2014/main" id="{00000000-0008-0000-0E00-00001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201</xdr:row>
          <xdr:rowOff>76200</xdr:rowOff>
        </xdr:from>
        <xdr:to>
          <xdr:col>11</xdr:col>
          <xdr:colOff>584200</xdr:colOff>
          <xdr:row>201</xdr:row>
          <xdr:rowOff>298450</xdr:rowOff>
        </xdr:to>
        <xdr:sp macro="" textlink="">
          <xdr:nvSpPr>
            <xdr:cNvPr id="62485" name="Check Box 21" hidden="1">
              <a:extLst>
                <a:ext uri="{63B3BB69-23CF-44E3-9099-C40C66FF867C}">
                  <a14:compatExt spid="_x0000_s62485"/>
                </a:ext>
                <a:ext uri="{FF2B5EF4-FFF2-40B4-BE49-F238E27FC236}">
                  <a16:creationId xmlns:a16="http://schemas.microsoft.com/office/drawing/2014/main" id="{00000000-0008-0000-0E00-00001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201</xdr:row>
          <xdr:rowOff>76200</xdr:rowOff>
        </xdr:from>
        <xdr:to>
          <xdr:col>12</xdr:col>
          <xdr:colOff>584200</xdr:colOff>
          <xdr:row>201</xdr:row>
          <xdr:rowOff>298450</xdr:rowOff>
        </xdr:to>
        <xdr:sp macro="" textlink="">
          <xdr:nvSpPr>
            <xdr:cNvPr id="62486" name="Check Box 22" hidden="1">
              <a:extLst>
                <a:ext uri="{63B3BB69-23CF-44E3-9099-C40C66FF867C}">
                  <a14:compatExt spid="_x0000_s62486"/>
                </a:ext>
                <a:ext uri="{FF2B5EF4-FFF2-40B4-BE49-F238E27FC236}">
                  <a16:creationId xmlns:a16="http://schemas.microsoft.com/office/drawing/2014/main" id="{00000000-0008-0000-0E00-00001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69850</xdr:colOff>
          <xdr:row>201</xdr:row>
          <xdr:rowOff>76200</xdr:rowOff>
        </xdr:from>
        <xdr:to>
          <xdr:col>13</xdr:col>
          <xdr:colOff>584200</xdr:colOff>
          <xdr:row>201</xdr:row>
          <xdr:rowOff>298450</xdr:rowOff>
        </xdr:to>
        <xdr:sp macro="" textlink="">
          <xdr:nvSpPr>
            <xdr:cNvPr id="62487" name="Check Box 23" hidden="1">
              <a:extLst>
                <a:ext uri="{63B3BB69-23CF-44E3-9099-C40C66FF867C}">
                  <a14:compatExt spid="_x0000_s62487"/>
                </a:ext>
                <a:ext uri="{FF2B5EF4-FFF2-40B4-BE49-F238E27FC236}">
                  <a16:creationId xmlns:a16="http://schemas.microsoft.com/office/drawing/2014/main" id="{00000000-0008-0000-0E00-00001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69850</xdr:colOff>
          <xdr:row>201</xdr:row>
          <xdr:rowOff>76200</xdr:rowOff>
        </xdr:from>
        <xdr:to>
          <xdr:col>14</xdr:col>
          <xdr:colOff>584200</xdr:colOff>
          <xdr:row>201</xdr:row>
          <xdr:rowOff>298450</xdr:rowOff>
        </xdr:to>
        <xdr:sp macro="" textlink="">
          <xdr:nvSpPr>
            <xdr:cNvPr id="62488" name="Check Box 24" hidden="1">
              <a:extLst>
                <a:ext uri="{63B3BB69-23CF-44E3-9099-C40C66FF867C}">
                  <a14:compatExt spid="_x0000_s62488"/>
                </a:ext>
                <a:ext uri="{FF2B5EF4-FFF2-40B4-BE49-F238E27FC236}">
                  <a16:creationId xmlns:a16="http://schemas.microsoft.com/office/drawing/2014/main" id="{00000000-0008-0000-0E00-00001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月次済</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133350</xdr:colOff>
          <xdr:row>0</xdr:row>
          <xdr:rowOff>88900</xdr:rowOff>
        </xdr:from>
        <xdr:to>
          <xdr:col>0</xdr:col>
          <xdr:colOff>1543050</xdr:colOff>
          <xdr:row>1</xdr:row>
          <xdr:rowOff>165100</xdr:rowOff>
        </xdr:to>
        <xdr:sp macro="" textlink="">
          <xdr:nvSpPr>
            <xdr:cNvPr id="101377" name="ボタン 11" hidden="1">
              <a:extLst>
                <a:ext uri="{63B3BB69-23CF-44E3-9099-C40C66FF867C}">
                  <a14:compatExt spid="_x0000_s101377"/>
                </a:ext>
                <a:ext uri="{FF2B5EF4-FFF2-40B4-BE49-F238E27FC236}">
                  <a16:creationId xmlns:a16="http://schemas.microsoft.com/office/drawing/2014/main" id="{00000000-0008-0000-0F00-0000018C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12700</xdr:colOff>
          <xdr:row>0</xdr:row>
          <xdr:rowOff>88900</xdr:rowOff>
        </xdr:from>
        <xdr:to>
          <xdr:col>4</xdr:col>
          <xdr:colOff>146050</xdr:colOff>
          <xdr:row>1</xdr:row>
          <xdr:rowOff>165100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0F00-0000038C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シート隠す</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133350</xdr:colOff>
          <xdr:row>0</xdr:row>
          <xdr:rowOff>88900</xdr:rowOff>
        </xdr:from>
        <xdr:to>
          <xdr:col>1</xdr:col>
          <xdr:colOff>0</xdr:colOff>
          <xdr:row>0</xdr:row>
          <xdr:rowOff>393700</xdr:rowOff>
        </xdr:to>
        <xdr:sp macro="" textlink="">
          <xdr:nvSpPr>
            <xdr:cNvPr id="82946" name="ボタン 11" hidden="1">
              <a:extLst>
                <a:ext uri="{63B3BB69-23CF-44E3-9099-C40C66FF867C}">
                  <a14:compatExt spid="_x0000_s82946"/>
                </a:ext>
                <a:ext uri="{FF2B5EF4-FFF2-40B4-BE49-F238E27FC236}">
                  <a16:creationId xmlns:a16="http://schemas.microsoft.com/office/drawing/2014/main" id="{00000000-0008-0000-1000-0000024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381000</xdr:colOff>
          <xdr:row>0</xdr:row>
          <xdr:rowOff>127000</xdr:rowOff>
        </xdr:from>
        <xdr:to>
          <xdr:col>4</xdr:col>
          <xdr:colOff>438150</xdr:colOff>
          <xdr:row>0</xdr:row>
          <xdr:rowOff>431800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000-0000034401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シート隠す</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69850</xdr:colOff>
          <xdr:row>0</xdr:row>
          <xdr:rowOff>50800</xdr:rowOff>
        </xdr:from>
        <xdr:to>
          <xdr:col>0</xdr:col>
          <xdr:colOff>1466850</xdr:colOff>
          <xdr:row>1</xdr:row>
          <xdr:rowOff>133350</xdr:rowOff>
        </xdr:to>
        <xdr:sp macro="" textlink="">
          <xdr:nvSpPr>
            <xdr:cNvPr id="32769" name="ボタン 1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科目コピー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0</xdr:row>
          <xdr:rowOff>50800</xdr:rowOff>
        </xdr:from>
        <xdr:to>
          <xdr:col>3</xdr:col>
          <xdr:colOff>927100</xdr:colOff>
          <xdr:row>1</xdr:row>
          <xdr:rowOff>133350</xdr:rowOff>
        </xdr:to>
        <xdr:sp macro="" textlink="">
          <xdr:nvSpPr>
            <xdr:cNvPr id="32770" name="ボタン 94" hidden="1">
              <a:extLst>
                <a:ext uri="{63B3BB69-23CF-44E3-9099-C40C66FF867C}">
                  <a14:compatExt spid="_x0000_s32770"/>
                </a:ext>
                <a:ext uri="{FF2B5EF4-FFF2-40B4-BE49-F238E27FC236}">
                  <a16:creationId xmlns:a16="http://schemas.microsoft.com/office/drawing/2014/main" id="{00000000-0008-0000-1100-000002800000}"/>
                </a:ext>
              </a:extLst>
            </xdr:cNvPr>
            <xdr:cNvSpPr/>
          </xdr:nvSpPr>
          <xdr:spPr bwMode="auto">
            <a:xfrm>
              <a:off x="0" y="0"/>
              <a:ext cx="0" cy="0"/>
            </a:xfrm>
            <a:prstGeom prst="rect">
              <a:avLst/>
            </a:prstGeom>
            <a:noFill/>
            <a:ln w="9525">
              <a:miter lim="800000"/>
              <a:headEnd/>
              <a:tailEnd/>
            </a:ln>
          </xdr:spPr>
          <xdr:txBody>
            <a:bodyPr vertOverflow="clip" wrap="square" lIns="54864" tIns="82296" rIns="54864" bIns="82296" anchor="ctr" upright="1"/>
            <a:lstStyle/>
            <a:p>
              <a:pPr algn="ctr" rtl="0">
                <a:defRPr sz="1000"/>
              </a:pPr>
              <a:r>
                <a:rPr lang="ja-JP" altLang="en-US" sz="1600" b="0" i="0" u="none" strike="noStrike" baseline="0">
                  <a:solidFill>
                    <a:srgbClr val="FF0000"/>
                  </a:solidFill>
                  <a:latin typeface="メイリオ"/>
                  <a:ea typeface="メイリオ"/>
                </a:rPr>
                <a:t>当期実績に移動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0</xdr:row>
          <xdr:rowOff>69850</xdr:rowOff>
        </xdr:from>
        <xdr:to>
          <xdr:col>5</xdr:col>
          <xdr:colOff>317500</xdr:colOff>
          <xdr:row>1</xdr:row>
          <xdr:rowOff>95250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1100-0000038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シート隠す</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698500</xdr:colOff>
          <xdr:row>0</xdr:row>
          <xdr:rowOff>755650</xdr:rowOff>
        </xdr:from>
        <xdr:to>
          <xdr:col>3</xdr:col>
          <xdr:colOff>260350</xdr:colOff>
          <xdr:row>0</xdr:row>
          <xdr:rowOff>946150</xdr:rowOff>
        </xdr:to>
        <xdr:sp macro="" textlink="">
          <xdr:nvSpPr>
            <xdr:cNvPr id="13313" name="Check Box 58" hidden="1">
              <a:extLst>
                <a:ext uri="{63B3BB69-23CF-44E3-9099-C40C66FF867C}">
                  <a14:compatExt spid="_x0000_s13313"/>
                </a:ext>
                <a:ext uri="{FF2B5EF4-FFF2-40B4-BE49-F238E27FC236}">
                  <a16:creationId xmlns:a16="http://schemas.microsoft.com/office/drawing/2014/main" id="{00000000-0008-0000-1300-0000013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税込経理</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0</xdr:row>
          <xdr:rowOff>527050</xdr:rowOff>
        </xdr:from>
        <xdr:to>
          <xdr:col>4</xdr:col>
          <xdr:colOff>127000</xdr:colOff>
          <xdr:row>0</xdr:row>
          <xdr:rowOff>533400</xdr:rowOff>
        </xdr:to>
        <xdr:sp macro="" textlink="">
          <xdr:nvSpPr>
            <xdr:cNvPr id="13357" name="CheckBox2" hidden="1">
              <a:extLst>
                <a:ext uri="{63B3BB69-23CF-44E3-9099-C40C66FF867C}">
                  <a14:compatExt spid="_x0000_s13357"/>
                </a:ext>
                <a:ext uri="{FF2B5EF4-FFF2-40B4-BE49-F238E27FC236}">
                  <a16:creationId xmlns:a16="http://schemas.microsoft.com/office/drawing/2014/main" id="{00000000-0008-0000-13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0</xdr:row>
          <xdr:rowOff>488950</xdr:rowOff>
        </xdr:from>
        <xdr:to>
          <xdr:col>6</xdr:col>
          <xdr:colOff>285750</xdr:colOff>
          <xdr:row>0</xdr:row>
          <xdr:rowOff>495300</xdr:rowOff>
        </xdr:to>
        <xdr:sp macro="" textlink="">
          <xdr:nvSpPr>
            <xdr:cNvPr id="13358" name="CheckBox4" hidden="1">
              <a:extLst>
                <a:ext uri="{63B3BB69-23CF-44E3-9099-C40C66FF867C}">
                  <a14:compatExt spid="_x0000_s13358"/>
                </a:ext>
                <a:ext uri="{FF2B5EF4-FFF2-40B4-BE49-F238E27FC236}">
                  <a16:creationId xmlns:a16="http://schemas.microsoft.com/office/drawing/2014/main" id="{00000000-0008-0000-13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15</xdr:col>
      <xdr:colOff>335074</xdr:colOff>
      <xdr:row>0</xdr:row>
      <xdr:rowOff>650707</xdr:rowOff>
    </xdr:from>
    <xdr:to>
      <xdr:col>17</xdr:col>
      <xdr:colOff>190500</xdr:colOff>
      <xdr:row>0</xdr:row>
      <xdr:rowOff>888815</xdr:rowOff>
    </xdr:to>
    <xdr:sp macro="" textlink="">
      <xdr:nvSpPr>
        <xdr:cNvPr id="48" name="テキスト ボックス 47">
          <a:extLst>
            <a:ext uri="{FF2B5EF4-FFF2-40B4-BE49-F238E27FC236}">
              <a16:creationId xmlns:a16="http://schemas.microsoft.com/office/drawing/2014/main" id="{00000000-0008-0000-1300-000030000000}"/>
            </a:ext>
          </a:extLst>
        </xdr:cNvPr>
        <xdr:cNvSpPr txBox="1"/>
      </xdr:nvSpPr>
      <xdr:spPr>
        <a:xfrm>
          <a:off x="10911634" y="650707"/>
          <a:ext cx="1287986" cy="238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xdr:from>
          <xdr:col>17</xdr:col>
          <xdr:colOff>323850</xdr:colOff>
          <xdr:row>0</xdr:row>
          <xdr:rowOff>666750</xdr:rowOff>
        </xdr:from>
        <xdr:to>
          <xdr:col>18</xdr:col>
          <xdr:colOff>495300</xdr:colOff>
          <xdr:row>0</xdr:row>
          <xdr:rowOff>952500</xdr:rowOff>
        </xdr:to>
        <xdr:sp macro="" textlink="">
          <xdr:nvSpPr>
            <xdr:cNvPr id="13363" name="ボタン 2505" hidden="1">
              <a:extLst>
                <a:ext uri="{63B3BB69-23CF-44E3-9099-C40C66FF867C}">
                  <a14:compatExt spid="_x0000_s13363"/>
                </a:ext>
                <a:ext uri="{FF2B5EF4-FFF2-40B4-BE49-F238E27FC236}">
                  <a16:creationId xmlns:a16="http://schemas.microsoft.com/office/drawing/2014/main" id="{00000000-0008-0000-1300-0000333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FF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412750</xdr:colOff>
          <xdr:row>0</xdr:row>
          <xdr:rowOff>0</xdr:rowOff>
        </xdr:from>
        <xdr:to>
          <xdr:col>16</xdr:col>
          <xdr:colOff>69850</xdr:colOff>
          <xdr:row>0</xdr:row>
          <xdr:rowOff>260350</xdr:rowOff>
        </xdr:to>
        <xdr:sp macro="" textlink="">
          <xdr:nvSpPr>
            <xdr:cNvPr id="13370" name="Option Button 58" hidden="1">
              <a:extLst>
                <a:ext uri="{63B3BB69-23CF-44E3-9099-C40C66FF867C}">
                  <a14:compatExt spid="_x0000_s13370"/>
                </a:ext>
                <a:ext uri="{FF2B5EF4-FFF2-40B4-BE49-F238E27FC236}">
                  <a16:creationId xmlns:a16="http://schemas.microsoft.com/office/drawing/2014/main" id="{00000000-0008-0000-1300-00003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412750</xdr:colOff>
          <xdr:row>0</xdr:row>
          <xdr:rowOff>228600</xdr:rowOff>
        </xdr:from>
        <xdr:to>
          <xdr:col>16</xdr:col>
          <xdr:colOff>469900</xdr:colOff>
          <xdr:row>0</xdr:row>
          <xdr:rowOff>450850</xdr:rowOff>
        </xdr:to>
        <xdr:sp macro="" textlink="">
          <xdr:nvSpPr>
            <xdr:cNvPr id="13371" name="Option Button 59" hidden="1">
              <a:extLst>
                <a:ext uri="{63B3BB69-23CF-44E3-9099-C40C66FF867C}">
                  <a14:compatExt spid="_x0000_s13371"/>
                </a:ext>
                <a:ext uri="{FF2B5EF4-FFF2-40B4-BE49-F238E27FC236}">
                  <a16:creationId xmlns:a16="http://schemas.microsoft.com/office/drawing/2014/main" id="{00000000-0008-0000-1300-00003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69850</xdr:colOff>
          <xdr:row>157</xdr:row>
          <xdr:rowOff>12700</xdr:rowOff>
        </xdr:from>
        <xdr:to>
          <xdr:col>17</xdr:col>
          <xdr:colOff>260350</xdr:colOff>
          <xdr:row>158</xdr:row>
          <xdr:rowOff>12700</xdr:rowOff>
        </xdr:to>
        <xdr:sp macro="" textlink="">
          <xdr:nvSpPr>
            <xdr:cNvPr id="13461" name="Check Box 149" hidden="1">
              <a:extLst>
                <a:ext uri="{63B3BB69-23CF-44E3-9099-C40C66FF867C}">
                  <a14:compatExt spid="_x0000_s13461"/>
                </a:ext>
                <a:ext uri="{FF2B5EF4-FFF2-40B4-BE49-F238E27FC236}">
                  <a16:creationId xmlns:a16="http://schemas.microsoft.com/office/drawing/2014/main" id="{00000000-0008-0000-1300-00009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消費税免税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0</xdr:row>
          <xdr:rowOff>990600</xdr:rowOff>
        </xdr:from>
        <xdr:to>
          <xdr:col>4</xdr:col>
          <xdr:colOff>0</xdr:colOff>
          <xdr:row>1</xdr:row>
          <xdr:rowOff>31750</xdr:rowOff>
        </xdr:to>
        <xdr:sp macro="" textlink="">
          <xdr:nvSpPr>
            <xdr:cNvPr id="13462" name="Check Box 150" hidden="1">
              <a:extLst>
                <a:ext uri="{63B3BB69-23CF-44E3-9099-C40C66FF867C}">
                  <a14:compatExt spid="_x0000_s13462"/>
                </a:ext>
                <a:ext uri="{FF2B5EF4-FFF2-40B4-BE49-F238E27FC236}">
                  <a16:creationId xmlns:a16="http://schemas.microsoft.com/office/drawing/2014/main" id="{00000000-0008-0000-1300-00009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990600</xdr:rowOff>
        </xdr:from>
        <xdr:to>
          <xdr:col>5</xdr:col>
          <xdr:colOff>0</xdr:colOff>
          <xdr:row>1</xdr:row>
          <xdr:rowOff>31750</xdr:rowOff>
        </xdr:to>
        <xdr:sp macro="" textlink="">
          <xdr:nvSpPr>
            <xdr:cNvPr id="13463" name="Check Box 151" hidden="1">
              <a:extLst>
                <a:ext uri="{63B3BB69-23CF-44E3-9099-C40C66FF867C}">
                  <a14:compatExt spid="_x0000_s13463"/>
                </a:ext>
                <a:ext uri="{FF2B5EF4-FFF2-40B4-BE49-F238E27FC236}">
                  <a16:creationId xmlns:a16="http://schemas.microsoft.com/office/drawing/2014/main" id="{00000000-0008-0000-1300-00009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0</xdr:row>
          <xdr:rowOff>990600</xdr:rowOff>
        </xdr:from>
        <xdr:to>
          <xdr:col>6</xdr:col>
          <xdr:colOff>0</xdr:colOff>
          <xdr:row>1</xdr:row>
          <xdr:rowOff>31750</xdr:rowOff>
        </xdr:to>
        <xdr:sp macro="" textlink="">
          <xdr:nvSpPr>
            <xdr:cNvPr id="13464" name="Check Box 152" hidden="1">
              <a:extLst>
                <a:ext uri="{63B3BB69-23CF-44E3-9099-C40C66FF867C}">
                  <a14:compatExt spid="_x0000_s13464"/>
                </a:ext>
                <a:ext uri="{FF2B5EF4-FFF2-40B4-BE49-F238E27FC236}">
                  <a16:creationId xmlns:a16="http://schemas.microsoft.com/office/drawing/2014/main" id="{00000000-0008-0000-1300-00009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0</xdr:row>
          <xdr:rowOff>990600</xdr:rowOff>
        </xdr:from>
        <xdr:to>
          <xdr:col>7</xdr:col>
          <xdr:colOff>0</xdr:colOff>
          <xdr:row>1</xdr:row>
          <xdr:rowOff>31750</xdr:rowOff>
        </xdr:to>
        <xdr:sp macro="" textlink="">
          <xdr:nvSpPr>
            <xdr:cNvPr id="13465" name="Check Box 153" hidden="1">
              <a:extLst>
                <a:ext uri="{63B3BB69-23CF-44E3-9099-C40C66FF867C}">
                  <a14:compatExt spid="_x0000_s13465"/>
                </a:ext>
                <a:ext uri="{FF2B5EF4-FFF2-40B4-BE49-F238E27FC236}">
                  <a16:creationId xmlns:a16="http://schemas.microsoft.com/office/drawing/2014/main" id="{00000000-0008-0000-1300-000099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0</xdr:row>
          <xdr:rowOff>990600</xdr:rowOff>
        </xdr:from>
        <xdr:to>
          <xdr:col>8</xdr:col>
          <xdr:colOff>0</xdr:colOff>
          <xdr:row>1</xdr:row>
          <xdr:rowOff>31750</xdr:rowOff>
        </xdr:to>
        <xdr:sp macro="" textlink="">
          <xdr:nvSpPr>
            <xdr:cNvPr id="13466" name="Check Box 154" hidden="1">
              <a:extLst>
                <a:ext uri="{63B3BB69-23CF-44E3-9099-C40C66FF867C}">
                  <a14:compatExt spid="_x0000_s13466"/>
                </a:ext>
                <a:ext uri="{FF2B5EF4-FFF2-40B4-BE49-F238E27FC236}">
                  <a16:creationId xmlns:a16="http://schemas.microsoft.com/office/drawing/2014/main" id="{00000000-0008-0000-1300-00009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0</xdr:row>
          <xdr:rowOff>990600</xdr:rowOff>
        </xdr:from>
        <xdr:to>
          <xdr:col>9</xdr:col>
          <xdr:colOff>0</xdr:colOff>
          <xdr:row>1</xdr:row>
          <xdr:rowOff>31750</xdr:rowOff>
        </xdr:to>
        <xdr:sp macro="" textlink="">
          <xdr:nvSpPr>
            <xdr:cNvPr id="13467" name="Check Box 155" hidden="1">
              <a:extLst>
                <a:ext uri="{63B3BB69-23CF-44E3-9099-C40C66FF867C}">
                  <a14:compatExt spid="_x0000_s13467"/>
                </a:ext>
                <a:ext uri="{FF2B5EF4-FFF2-40B4-BE49-F238E27FC236}">
                  <a16:creationId xmlns:a16="http://schemas.microsoft.com/office/drawing/2014/main" id="{00000000-0008-0000-1300-00009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0</xdr:row>
          <xdr:rowOff>990600</xdr:rowOff>
        </xdr:from>
        <xdr:to>
          <xdr:col>10</xdr:col>
          <xdr:colOff>0</xdr:colOff>
          <xdr:row>1</xdr:row>
          <xdr:rowOff>31750</xdr:rowOff>
        </xdr:to>
        <xdr:sp macro="" textlink="">
          <xdr:nvSpPr>
            <xdr:cNvPr id="13468" name="Check Box 156" hidden="1">
              <a:extLst>
                <a:ext uri="{63B3BB69-23CF-44E3-9099-C40C66FF867C}">
                  <a14:compatExt spid="_x0000_s13468"/>
                </a:ext>
                <a:ext uri="{FF2B5EF4-FFF2-40B4-BE49-F238E27FC236}">
                  <a16:creationId xmlns:a16="http://schemas.microsoft.com/office/drawing/2014/main" id="{00000000-0008-0000-1300-00009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0</xdr:row>
          <xdr:rowOff>990600</xdr:rowOff>
        </xdr:from>
        <xdr:to>
          <xdr:col>11</xdr:col>
          <xdr:colOff>0</xdr:colOff>
          <xdr:row>1</xdr:row>
          <xdr:rowOff>31750</xdr:rowOff>
        </xdr:to>
        <xdr:sp macro="" textlink="">
          <xdr:nvSpPr>
            <xdr:cNvPr id="13469" name="Check Box 157" hidden="1">
              <a:extLst>
                <a:ext uri="{63B3BB69-23CF-44E3-9099-C40C66FF867C}">
                  <a14:compatExt spid="_x0000_s13469"/>
                </a:ext>
                <a:ext uri="{FF2B5EF4-FFF2-40B4-BE49-F238E27FC236}">
                  <a16:creationId xmlns:a16="http://schemas.microsoft.com/office/drawing/2014/main" id="{00000000-0008-0000-1300-00009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0</xdr:row>
          <xdr:rowOff>990600</xdr:rowOff>
        </xdr:from>
        <xdr:to>
          <xdr:col>12</xdr:col>
          <xdr:colOff>0</xdr:colOff>
          <xdr:row>1</xdr:row>
          <xdr:rowOff>31750</xdr:rowOff>
        </xdr:to>
        <xdr:sp macro="" textlink="">
          <xdr:nvSpPr>
            <xdr:cNvPr id="13470" name="Check Box 158" hidden="1">
              <a:extLst>
                <a:ext uri="{63B3BB69-23CF-44E3-9099-C40C66FF867C}">
                  <a14:compatExt spid="_x0000_s13470"/>
                </a:ext>
                <a:ext uri="{FF2B5EF4-FFF2-40B4-BE49-F238E27FC236}">
                  <a16:creationId xmlns:a16="http://schemas.microsoft.com/office/drawing/2014/main" id="{00000000-0008-0000-1300-00009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0</xdr:row>
          <xdr:rowOff>990600</xdr:rowOff>
        </xdr:from>
        <xdr:to>
          <xdr:col>13</xdr:col>
          <xdr:colOff>0</xdr:colOff>
          <xdr:row>1</xdr:row>
          <xdr:rowOff>31750</xdr:rowOff>
        </xdr:to>
        <xdr:sp macro="" textlink="">
          <xdr:nvSpPr>
            <xdr:cNvPr id="13471" name="Check Box 159" hidden="1">
              <a:extLst>
                <a:ext uri="{63B3BB69-23CF-44E3-9099-C40C66FF867C}">
                  <a14:compatExt spid="_x0000_s13471"/>
                </a:ext>
                <a:ext uri="{FF2B5EF4-FFF2-40B4-BE49-F238E27FC236}">
                  <a16:creationId xmlns:a16="http://schemas.microsoft.com/office/drawing/2014/main" id="{00000000-0008-0000-1300-00009F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0</xdr:row>
          <xdr:rowOff>990600</xdr:rowOff>
        </xdr:from>
        <xdr:to>
          <xdr:col>14</xdr:col>
          <xdr:colOff>0</xdr:colOff>
          <xdr:row>1</xdr:row>
          <xdr:rowOff>31750</xdr:rowOff>
        </xdr:to>
        <xdr:sp macro="" textlink="">
          <xdr:nvSpPr>
            <xdr:cNvPr id="13472" name="Check Box 160" hidden="1">
              <a:extLst>
                <a:ext uri="{63B3BB69-23CF-44E3-9099-C40C66FF867C}">
                  <a14:compatExt spid="_x0000_s13472"/>
                </a:ext>
                <a:ext uri="{FF2B5EF4-FFF2-40B4-BE49-F238E27FC236}">
                  <a16:creationId xmlns:a16="http://schemas.microsoft.com/office/drawing/2014/main" id="{00000000-0008-0000-1300-0000A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0</xdr:row>
          <xdr:rowOff>990600</xdr:rowOff>
        </xdr:from>
        <xdr:to>
          <xdr:col>15</xdr:col>
          <xdr:colOff>0</xdr:colOff>
          <xdr:row>1</xdr:row>
          <xdr:rowOff>31750</xdr:rowOff>
        </xdr:to>
        <xdr:sp macro="" textlink="">
          <xdr:nvSpPr>
            <xdr:cNvPr id="13473" name="Check Box 161" hidden="1">
              <a:extLst>
                <a:ext uri="{63B3BB69-23CF-44E3-9099-C40C66FF867C}">
                  <a14:compatExt spid="_x0000_s13473"/>
                </a:ext>
                <a:ext uri="{FF2B5EF4-FFF2-40B4-BE49-F238E27FC236}">
                  <a16:creationId xmlns:a16="http://schemas.microsoft.com/office/drawing/2014/main" id="{00000000-0008-0000-1300-0000A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0</xdr:row>
          <xdr:rowOff>990600</xdr:rowOff>
        </xdr:from>
        <xdr:to>
          <xdr:col>16</xdr:col>
          <xdr:colOff>0</xdr:colOff>
          <xdr:row>1</xdr:row>
          <xdr:rowOff>31750</xdr:rowOff>
        </xdr:to>
        <xdr:sp macro="" textlink="">
          <xdr:nvSpPr>
            <xdr:cNvPr id="13474" name="Check Box 162" hidden="1">
              <a:extLst>
                <a:ext uri="{63B3BB69-23CF-44E3-9099-C40C66FF867C}">
                  <a14:compatExt spid="_x0000_s13474"/>
                </a:ext>
                <a:ext uri="{FF2B5EF4-FFF2-40B4-BE49-F238E27FC236}">
                  <a16:creationId xmlns:a16="http://schemas.microsoft.com/office/drawing/2014/main" id="{00000000-0008-0000-1300-0000A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0</xdr:row>
          <xdr:rowOff>1003300</xdr:rowOff>
        </xdr:from>
        <xdr:to>
          <xdr:col>2</xdr:col>
          <xdr:colOff>1181100</xdr:colOff>
          <xdr:row>1</xdr:row>
          <xdr:rowOff>38100</xdr:rowOff>
        </xdr:to>
        <xdr:sp macro="" textlink="">
          <xdr:nvSpPr>
            <xdr:cNvPr id="13475" name="Check Box 163" hidden="1">
              <a:extLst>
                <a:ext uri="{63B3BB69-23CF-44E3-9099-C40C66FF867C}">
                  <a14:compatExt spid="_x0000_s13475"/>
                </a:ext>
                <a:ext uri="{FF2B5EF4-FFF2-40B4-BE49-F238E27FC236}">
                  <a16:creationId xmlns:a16="http://schemas.microsoft.com/office/drawing/2014/main" id="{00000000-0008-0000-1300-0000A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実績</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241300</xdr:colOff>
          <xdr:row>0</xdr:row>
          <xdr:rowOff>450850</xdr:rowOff>
        </xdr:from>
        <xdr:to>
          <xdr:col>7</xdr:col>
          <xdr:colOff>57150</xdr:colOff>
          <xdr:row>0</xdr:row>
          <xdr:rowOff>736600</xdr:rowOff>
        </xdr:to>
        <xdr:sp macro="" textlink="">
          <xdr:nvSpPr>
            <xdr:cNvPr id="13477" name="Button 165" hidden="1">
              <a:extLst>
                <a:ext uri="{63B3BB69-23CF-44E3-9099-C40C66FF867C}">
                  <a14:compatExt spid="_x0000_s13477"/>
                </a:ext>
                <a:ext uri="{FF2B5EF4-FFF2-40B4-BE49-F238E27FC236}">
                  <a16:creationId xmlns:a16="http://schemas.microsoft.com/office/drawing/2014/main" id="{00000000-0008-0000-1300-0000A53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返済と利息転記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298450</xdr:colOff>
          <xdr:row>0</xdr:row>
          <xdr:rowOff>450850</xdr:rowOff>
        </xdr:from>
        <xdr:to>
          <xdr:col>11</xdr:col>
          <xdr:colOff>127000</xdr:colOff>
          <xdr:row>0</xdr:row>
          <xdr:rowOff>736600</xdr:rowOff>
        </xdr:to>
        <xdr:sp macro="" textlink="">
          <xdr:nvSpPr>
            <xdr:cNvPr id="13478" name="Button 166" hidden="1">
              <a:extLst>
                <a:ext uri="{63B3BB69-23CF-44E3-9099-C40C66FF867C}">
                  <a14:compatExt spid="_x0000_s13478"/>
                </a:ext>
                <a:ext uri="{FF2B5EF4-FFF2-40B4-BE49-F238E27FC236}">
                  <a16:creationId xmlns:a16="http://schemas.microsoft.com/office/drawing/2014/main" id="{00000000-0008-0000-1300-0000A63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印刷へ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145</xdr:row>
          <xdr:rowOff>19050</xdr:rowOff>
        </xdr:from>
        <xdr:to>
          <xdr:col>3</xdr:col>
          <xdr:colOff>698500</xdr:colOff>
          <xdr:row>145</xdr:row>
          <xdr:rowOff>203200</xdr:rowOff>
        </xdr:to>
        <xdr:sp macro="" textlink="">
          <xdr:nvSpPr>
            <xdr:cNvPr id="13481" name="Button 86" hidden="1">
              <a:extLst>
                <a:ext uri="{63B3BB69-23CF-44E3-9099-C40C66FF867C}">
                  <a14:compatExt spid="_x0000_s13481"/>
                </a:ext>
                <a:ext uri="{FF2B5EF4-FFF2-40B4-BE49-F238E27FC236}">
                  <a16:creationId xmlns:a16="http://schemas.microsoft.com/office/drawing/2014/main" id="{00000000-0008-0000-1300-0000A9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145</xdr:row>
          <xdr:rowOff>19050</xdr:rowOff>
        </xdr:from>
        <xdr:to>
          <xdr:col>4</xdr:col>
          <xdr:colOff>717550</xdr:colOff>
          <xdr:row>145</xdr:row>
          <xdr:rowOff>209550</xdr:rowOff>
        </xdr:to>
        <xdr:sp macro="" textlink="">
          <xdr:nvSpPr>
            <xdr:cNvPr id="13482" name="Button 221" hidden="1">
              <a:extLst>
                <a:ext uri="{63B3BB69-23CF-44E3-9099-C40C66FF867C}">
                  <a14:compatExt spid="_x0000_s13482"/>
                </a:ext>
                <a:ext uri="{FF2B5EF4-FFF2-40B4-BE49-F238E27FC236}">
                  <a16:creationId xmlns:a16="http://schemas.microsoft.com/office/drawing/2014/main" id="{00000000-0008-0000-1300-0000AA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145</xdr:row>
          <xdr:rowOff>19050</xdr:rowOff>
        </xdr:from>
        <xdr:to>
          <xdr:col>5</xdr:col>
          <xdr:colOff>723900</xdr:colOff>
          <xdr:row>145</xdr:row>
          <xdr:rowOff>209550</xdr:rowOff>
        </xdr:to>
        <xdr:sp macro="" textlink="">
          <xdr:nvSpPr>
            <xdr:cNvPr id="13483" name="Button 225" hidden="1">
              <a:extLst>
                <a:ext uri="{63B3BB69-23CF-44E3-9099-C40C66FF867C}">
                  <a14:compatExt spid="_x0000_s13483"/>
                </a:ext>
                <a:ext uri="{FF2B5EF4-FFF2-40B4-BE49-F238E27FC236}">
                  <a16:creationId xmlns:a16="http://schemas.microsoft.com/office/drawing/2014/main" id="{00000000-0008-0000-1300-0000AB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145</xdr:row>
          <xdr:rowOff>19050</xdr:rowOff>
        </xdr:from>
        <xdr:to>
          <xdr:col>6</xdr:col>
          <xdr:colOff>679450</xdr:colOff>
          <xdr:row>145</xdr:row>
          <xdr:rowOff>209550</xdr:rowOff>
        </xdr:to>
        <xdr:sp macro="" textlink="">
          <xdr:nvSpPr>
            <xdr:cNvPr id="13484" name="Button 227" hidden="1">
              <a:extLst>
                <a:ext uri="{63B3BB69-23CF-44E3-9099-C40C66FF867C}">
                  <a14:compatExt spid="_x0000_s13484"/>
                </a:ext>
                <a:ext uri="{FF2B5EF4-FFF2-40B4-BE49-F238E27FC236}">
                  <a16:creationId xmlns:a16="http://schemas.microsoft.com/office/drawing/2014/main" id="{00000000-0008-0000-1300-0000AC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145</xdr:row>
          <xdr:rowOff>19050</xdr:rowOff>
        </xdr:from>
        <xdr:to>
          <xdr:col>7</xdr:col>
          <xdr:colOff>717550</xdr:colOff>
          <xdr:row>145</xdr:row>
          <xdr:rowOff>209550</xdr:rowOff>
        </xdr:to>
        <xdr:sp macro="" textlink="">
          <xdr:nvSpPr>
            <xdr:cNvPr id="13485" name="Button 229" hidden="1">
              <a:extLst>
                <a:ext uri="{63B3BB69-23CF-44E3-9099-C40C66FF867C}">
                  <a14:compatExt spid="_x0000_s13485"/>
                </a:ext>
                <a:ext uri="{FF2B5EF4-FFF2-40B4-BE49-F238E27FC236}">
                  <a16:creationId xmlns:a16="http://schemas.microsoft.com/office/drawing/2014/main" id="{00000000-0008-0000-1300-0000AD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50800</xdr:colOff>
          <xdr:row>145</xdr:row>
          <xdr:rowOff>19050</xdr:rowOff>
        </xdr:from>
        <xdr:to>
          <xdr:col>8</xdr:col>
          <xdr:colOff>685800</xdr:colOff>
          <xdr:row>145</xdr:row>
          <xdr:rowOff>209550</xdr:rowOff>
        </xdr:to>
        <xdr:sp macro="" textlink="">
          <xdr:nvSpPr>
            <xdr:cNvPr id="13486" name="Button 230" hidden="1">
              <a:extLst>
                <a:ext uri="{63B3BB69-23CF-44E3-9099-C40C66FF867C}">
                  <a14:compatExt spid="_x0000_s13486"/>
                </a:ext>
                <a:ext uri="{FF2B5EF4-FFF2-40B4-BE49-F238E27FC236}">
                  <a16:creationId xmlns:a16="http://schemas.microsoft.com/office/drawing/2014/main" id="{00000000-0008-0000-1300-0000AE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145</xdr:row>
          <xdr:rowOff>19050</xdr:rowOff>
        </xdr:from>
        <xdr:to>
          <xdr:col>9</xdr:col>
          <xdr:colOff>679450</xdr:colOff>
          <xdr:row>145</xdr:row>
          <xdr:rowOff>209550</xdr:rowOff>
        </xdr:to>
        <xdr:sp macro="" textlink="">
          <xdr:nvSpPr>
            <xdr:cNvPr id="13487" name="Button 236" hidden="1">
              <a:extLst>
                <a:ext uri="{63B3BB69-23CF-44E3-9099-C40C66FF867C}">
                  <a14:compatExt spid="_x0000_s13487"/>
                </a:ext>
                <a:ext uri="{FF2B5EF4-FFF2-40B4-BE49-F238E27FC236}">
                  <a16:creationId xmlns:a16="http://schemas.microsoft.com/office/drawing/2014/main" id="{00000000-0008-0000-1300-0000AF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145</xdr:row>
          <xdr:rowOff>19050</xdr:rowOff>
        </xdr:from>
        <xdr:to>
          <xdr:col>10</xdr:col>
          <xdr:colOff>698500</xdr:colOff>
          <xdr:row>145</xdr:row>
          <xdr:rowOff>209550</xdr:rowOff>
        </xdr:to>
        <xdr:sp macro="" textlink="">
          <xdr:nvSpPr>
            <xdr:cNvPr id="13488" name="Button 238" hidden="1">
              <a:extLst>
                <a:ext uri="{63B3BB69-23CF-44E3-9099-C40C66FF867C}">
                  <a14:compatExt spid="_x0000_s13488"/>
                </a:ext>
                <a:ext uri="{FF2B5EF4-FFF2-40B4-BE49-F238E27FC236}">
                  <a16:creationId xmlns:a16="http://schemas.microsoft.com/office/drawing/2014/main" id="{00000000-0008-0000-1300-0000B0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50800</xdr:colOff>
          <xdr:row>145</xdr:row>
          <xdr:rowOff>19050</xdr:rowOff>
        </xdr:from>
        <xdr:to>
          <xdr:col>11</xdr:col>
          <xdr:colOff>685800</xdr:colOff>
          <xdr:row>145</xdr:row>
          <xdr:rowOff>209550</xdr:rowOff>
        </xdr:to>
        <xdr:sp macro="" textlink="">
          <xdr:nvSpPr>
            <xdr:cNvPr id="13489" name="Button 239" hidden="1">
              <a:extLst>
                <a:ext uri="{63B3BB69-23CF-44E3-9099-C40C66FF867C}">
                  <a14:compatExt spid="_x0000_s13489"/>
                </a:ext>
                <a:ext uri="{FF2B5EF4-FFF2-40B4-BE49-F238E27FC236}">
                  <a16:creationId xmlns:a16="http://schemas.microsoft.com/office/drawing/2014/main" id="{00000000-0008-0000-1300-0000B1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50800</xdr:colOff>
          <xdr:row>145</xdr:row>
          <xdr:rowOff>19050</xdr:rowOff>
        </xdr:from>
        <xdr:to>
          <xdr:col>12</xdr:col>
          <xdr:colOff>698500</xdr:colOff>
          <xdr:row>145</xdr:row>
          <xdr:rowOff>209550</xdr:rowOff>
        </xdr:to>
        <xdr:sp macro="" textlink="">
          <xdr:nvSpPr>
            <xdr:cNvPr id="13490" name="Button 240" hidden="1">
              <a:extLst>
                <a:ext uri="{63B3BB69-23CF-44E3-9099-C40C66FF867C}">
                  <a14:compatExt spid="_x0000_s13490"/>
                </a:ext>
                <a:ext uri="{FF2B5EF4-FFF2-40B4-BE49-F238E27FC236}">
                  <a16:creationId xmlns:a16="http://schemas.microsoft.com/office/drawing/2014/main" id="{00000000-0008-0000-1300-0000B2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145</xdr:row>
          <xdr:rowOff>19050</xdr:rowOff>
        </xdr:from>
        <xdr:to>
          <xdr:col>13</xdr:col>
          <xdr:colOff>660400</xdr:colOff>
          <xdr:row>145</xdr:row>
          <xdr:rowOff>209550</xdr:rowOff>
        </xdr:to>
        <xdr:sp macro="" textlink="">
          <xdr:nvSpPr>
            <xdr:cNvPr id="13491" name="Button 242" hidden="1">
              <a:extLst>
                <a:ext uri="{63B3BB69-23CF-44E3-9099-C40C66FF867C}">
                  <a14:compatExt spid="_x0000_s13491"/>
                </a:ext>
                <a:ext uri="{FF2B5EF4-FFF2-40B4-BE49-F238E27FC236}">
                  <a16:creationId xmlns:a16="http://schemas.microsoft.com/office/drawing/2014/main" id="{00000000-0008-0000-1300-0000B3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145</xdr:row>
          <xdr:rowOff>19050</xdr:rowOff>
        </xdr:from>
        <xdr:to>
          <xdr:col>14</xdr:col>
          <xdr:colOff>666750</xdr:colOff>
          <xdr:row>145</xdr:row>
          <xdr:rowOff>209550</xdr:rowOff>
        </xdr:to>
        <xdr:sp macro="" textlink="">
          <xdr:nvSpPr>
            <xdr:cNvPr id="13492" name="Button 243" hidden="1">
              <a:extLst>
                <a:ext uri="{63B3BB69-23CF-44E3-9099-C40C66FF867C}">
                  <a14:compatExt spid="_x0000_s13492"/>
                </a:ext>
                <a:ext uri="{FF2B5EF4-FFF2-40B4-BE49-F238E27FC236}">
                  <a16:creationId xmlns:a16="http://schemas.microsoft.com/office/drawing/2014/main" id="{00000000-0008-0000-1300-0000B43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800" b="0" i="0" u="none" strike="noStrike" baseline="0">
                  <a:solidFill>
                    <a:srgbClr val="000000"/>
                  </a:solidFill>
                  <a:latin typeface="メイリオ"/>
                  <a:ea typeface="メイリオ"/>
                </a:rPr>
                <a:t>現預金差額調</a:t>
              </a:r>
              <a:r>
                <a:rPr lang="ja-JP" altLang="en-US" sz="900" b="0" i="0" u="none" strike="noStrike" baseline="0">
                  <a:solidFill>
                    <a:srgbClr val="000000"/>
                  </a:solidFill>
                  <a:latin typeface="メイリオ"/>
                  <a:ea typeface="メイリオ"/>
                </a:rPr>
                <a:t>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469900</xdr:colOff>
          <xdr:row>0</xdr:row>
          <xdr:rowOff>450850</xdr:rowOff>
        </xdr:from>
        <xdr:to>
          <xdr:col>9</xdr:col>
          <xdr:colOff>279400</xdr:colOff>
          <xdr:row>0</xdr:row>
          <xdr:rowOff>736600</xdr:rowOff>
        </xdr:to>
        <xdr:sp macro="" textlink="">
          <xdr:nvSpPr>
            <xdr:cNvPr id="13493" name="Button 181" hidden="1">
              <a:extLst>
                <a:ext uri="{63B3BB69-23CF-44E3-9099-C40C66FF867C}">
                  <a14:compatExt spid="_x0000_s13493"/>
                </a:ext>
                <a:ext uri="{FF2B5EF4-FFF2-40B4-BE49-F238E27FC236}">
                  <a16:creationId xmlns:a16="http://schemas.microsoft.com/office/drawing/2014/main" id="{00000000-0008-0000-1300-0000B53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減価償却費転記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170</xdr:row>
          <xdr:rowOff>203200</xdr:rowOff>
        </xdr:from>
        <xdr:to>
          <xdr:col>36</xdr:col>
          <xdr:colOff>450850</xdr:colOff>
          <xdr:row>171</xdr:row>
          <xdr:rowOff>228600</xdr:rowOff>
        </xdr:to>
        <xdr:sp macro="" textlink="">
          <xdr:nvSpPr>
            <xdr:cNvPr id="13514" name="Check Box 202" hidden="1">
              <a:extLst>
                <a:ext uri="{63B3BB69-23CF-44E3-9099-C40C66FF867C}">
                  <a14:compatExt spid="_x0000_s13514"/>
                </a:ext>
                <a:ext uri="{FF2B5EF4-FFF2-40B4-BE49-F238E27FC236}">
                  <a16:creationId xmlns:a16="http://schemas.microsoft.com/office/drawing/2014/main" id="{00000000-0008-0000-1300-0000CA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171</xdr:row>
          <xdr:rowOff>241300</xdr:rowOff>
        </xdr:from>
        <xdr:to>
          <xdr:col>36</xdr:col>
          <xdr:colOff>381000</xdr:colOff>
          <xdr:row>173</xdr:row>
          <xdr:rowOff>12700</xdr:rowOff>
        </xdr:to>
        <xdr:sp macro="" textlink="">
          <xdr:nvSpPr>
            <xdr:cNvPr id="13515" name="Check Box 203" hidden="1">
              <a:extLst>
                <a:ext uri="{63B3BB69-23CF-44E3-9099-C40C66FF867C}">
                  <a14:compatExt spid="_x0000_s13515"/>
                </a:ext>
                <a:ext uri="{FF2B5EF4-FFF2-40B4-BE49-F238E27FC236}">
                  <a16:creationId xmlns:a16="http://schemas.microsoft.com/office/drawing/2014/main" id="{00000000-0008-0000-1300-0000C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173</xdr:row>
          <xdr:rowOff>209550</xdr:rowOff>
        </xdr:from>
        <xdr:to>
          <xdr:col>36</xdr:col>
          <xdr:colOff>450850</xdr:colOff>
          <xdr:row>174</xdr:row>
          <xdr:rowOff>228600</xdr:rowOff>
        </xdr:to>
        <xdr:sp macro="" textlink="">
          <xdr:nvSpPr>
            <xdr:cNvPr id="13516" name="Check Box 204" hidden="1">
              <a:extLst>
                <a:ext uri="{63B3BB69-23CF-44E3-9099-C40C66FF867C}">
                  <a14:compatExt spid="_x0000_s13516"/>
                </a:ext>
                <a:ext uri="{FF2B5EF4-FFF2-40B4-BE49-F238E27FC236}">
                  <a16:creationId xmlns:a16="http://schemas.microsoft.com/office/drawing/2014/main" id="{00000000-0008-0000-1300-0000CC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172</xdr:row>
          <xdr:rowOff>241300</xdr:rowOff>
        </xdr:from>
        <xdr:to>
          <xdr:col>36</xdr:col>
          <xdr:colOff>450850</xdr:colOff>
          <xdr:row>174</xdr:row>
          <xdr:rowOff>31750</xdr:rowOff>
        </xdr:to>
        <xdr:sp macro="" textlink="">
          <xdr:nvSpPr>
            <xdr:cNvPr id="13517" name="Check Box 205" hidden="1">
              <a:extLst>
                <a:ext uri="{63B3BB69-23CF-44E3-9099-C40C66FF867C}">
                  <a14:compatExt spid="_x0000_s13517"/>
                </a:ext>
                <a:ext uri="{FF2B5EF4-FFF2-40B4-BE49-F238E27FC236}">
                  <a16:creationId xmlns:a16="http://schemas.microsoft.com/office/drawing/2014/main" id="{00000000-0008-0000-1300-0000C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174</xdr:row>
          <xdr:rowOff>241300</xdr:rowOff>
        </xdr:from>
        <xdr:to>
          <xdr:col>36</xdr:col>
          <xdr:colOff>450850</xdr:colOff>
          <xdr:row>176</xdr:row>
          <xdr:rowOff>31750</xdr:rowOff>
        </xdr:to>
        <xdr:sp macro="" textlink="">
          <xdr:nvSpPr>
            <xdr:cNvPr id="13518" name="Check Box 206" hidden="1">
              <a:extLst>
                <a:ext uri="{63B3BB69-23CF-44E3-9099-C40C66FF867C}">
                  <a14:compatExt spid="_x0000_s13518"/>
                </a:ext>
                <a:ext uri="{FF2B5EF4-FFF2-40B4-BE49-F238E27FC236}">
                  <a16:creationId xmlns:a16="http://schemas.microsoft.com/office/drawing/2014/main" id="{00000000-0008-0000-1300-0000C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175</xdr:row>
          <xdr:rowOff>228600</xdr:rowOff>
        </xdr:from>
        <xdr:to>
          <xdr:col>36</xdr:col>
          <xdr:colOff>450850</xdr:colOff>
          <xdr:row>177</xdr:row>
          <xdr:rowOff>12700</xdr:rowOff>
        </xdr:to>
        <xdr:sp macro="" textlink="">
          <xdr:nvSpPr>
            <xdr:cNvPr id="13519" name="Check Box 207" hidden="1">
              <a:extLst>
                <a:ext uri="{63B3BB69-23CF-44E3-9099-C40C66FF867C}">
                  <a14:compatExt spid="_x0000_s13519"/>
                </a:ext>
                <a:ext uri="{FF2B5EF4-FFF2-40B4-BE49-F238E27FC236}">
                  <a16:creationId xmlns:a16="http://schemas.microsoft.com/office/drawing/2014/main" id="{00000000-0008-0000-1300-0000CF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176</xdr:row>
          <xdr:rowOff>203200</xdr:rowOff>
        </xdr:from>
        <xdr:to>
          <xdr:col>36</xdr:col>
          <xdr:colOff>450850</xdr:colOff>
          <xdr:row>177</xdr:row>
          <xdr:rowOff>228600</xdr:rowOff>
        </xdr:to>
        <xdr:sp macro="" textlink="">
          <xdr:nvSpPr>
            <xdr:cNvPr id="13520" name="Check Box 208" hidden="1">
              <a:extLst>
                <a:ext uri="{63B3BB69-23CF-44E3-9099-C40C66FF867C}">
                  <a14:compatExt spid="_x0000_s13520"/>
                </a:ext>
                <a:ext uri="{FF2B5EF4-FFF2-40B4-BE49-F238E27FC236}">
                  <a16:creationId xmlns:a16="http://schemas.microsoft.com/office/drawing/2014/main" id="{00000000-0008-0000-1300-0000D0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177</xdr:row>
          <xdr:rowOff>203200</xdr:rowOff>
        </xdr:from>
        <xdr:to>
          <xdr:col>36</xdr:col>
          <xdr:colOff>450850</xdr:colOff>
          <xdr:row>178</xdr:row>
          <xdr:rowOff>228600</xdr:rowOff>
        </xdr:to>
        <xdr:sp macro="" textlink="">
          <xdr:nvSpPr>
            <xdr:cNvPr id="13521" name="Check Box 209" hidden="1">
              <a:extLst>
                <a:ext uri="{63B3BB69-23CF-44E3-9099-C40C66FF867C}">
                  <a14:compatExt spid="_x0000_s13521"/>
                </a:ext>
                <a:ext uri="{FF2B5EF4-FFF2-40B4-BE49-F238E27FC236}">
                  <a16:creationId xmlns:a16="http://schemas.microsoft.com/office/drawing/2014/main" id="{00000000-0008-0000-1300-0000D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178</xdr:row>
          <xdr:rowOff>203200</xdr:rowOff>
        </xdr:from>
        <xdr:to>
          <xdr:col>36</xdr:col>
          <xdr:colOff>450850</xdr:colOff>
          <xdr:row>179</xdr:row>
          <xdr:rowOff>228600</xdr:rowOff>
        </xdr:to>
        <xdr:sp macro="" textlink="">
          <xdr:nvSpPr>
            <xdr:cNvPr id="13522" name="Check Box 210" hidden="1">
              <a:extLst>
                <a:ext uri="{63B3BB69-23CF-44E3-9099-C40C66FF867C}">
                  <a14:compatExt spid="_x0000_s13522"/>
                </a:ext>
                <a:ext uri="{FF2B5EF4-FFF2-40B4-BE49-F238E27FC236}">
                  <a16:creationId xmlns:a16="http://schemas.microsoft.com/office/drawing/2014/main" id="{00000000-0008-0000-1300-0000D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12700</xdr:colOff>
          <xdr:row>179</xdr:row>
          <xdr:rowOff>203200</xdr:rowOff>
        </xdr:from>
        <xdr:to>
          <xdr:col>36</xdr:col>
          <xdr:colOff>450850</xdr:colOff>
          <xdr:row>180</xdr:row>
          <xdr:rowOff>228600</xdr:rowOff>
        </xdr:to>
        <xdr:sp macro="" textlink="">
          <xdr:nvSpPr>
            <xdr:cNvPr id="13523" name="Check Box 211" hidden="1">
              <a:extLst>
                <a:ext uri="{63B3BB69-23CF-44E3-9099-C40C66FF867C}">
                  <a14:compatExt spid="_x0000_s13523"/>
                </a:ext>
                <a:ext uri="{FF2B5EF4-FFF2-40B4-BE49-F238E27FC236}">
                  <a16:creationId xmlns:a16="http://schemas.microsoft.com/office/drawing/2014/main" id="{00000000-0008-0000-1300-0000D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565150</xdr:colOff>
          <xdr:row>132</xdr:row>
          <xdr:rowOff>222250</xdr:rowOff>
        </xdr:from>
        <xdr:to>
          <xdr:col>38</xdr:col>
          <xdr:colOff>869950</xdr:colOff>
          <xdr:row>134</xdr:row>
          <xdr:rowOff>190500</xdr:rowOff>
        </xdr:to>
        <xdr:sp macro="" textlink="">
          <xdr:nvSpPr>
            <xdr:cNvPr id="13524" name="Button 212" hidden="1">
              <a:extLst>
                <a:ext uri="{63B3BB69-23CF-44E3-9099-C40C66FF867C}">
                  <a14:compatExt spid="_x0000_s13524"/>
                </a:ext>
                <a:ext uri="{FF2B5EF4-FFF2-40B4-BE49-F238E27FC236}">
                  <a16:creationId xmlns:a16="http://schemas.microsoft.com/office/drawing/2014/main" id="{00000000-0008-0000-1300-0000D43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当期計画のCF項目納税予定を転記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36</xdr:col>
          <xdr:colOff>133350</xdr:colOff>
          <xdr:row>0</xdr:row>
          <xdr:rowOff>666750</xdr:rowOff>
        </xdr:from>
        <xdr:to>
          <xdr:col>37</xdr:col>
          <xdr:colOff>228600</xdr:colOff>
          <xdr:row>0</xdr:row>
          <xdr:rowOff>952500</xdr:rowOff>
        </xdr:to>
        <xdr:sp macro="" textlink="">
          <xdr:nvSpPr>
            <xdr:cNvPr id="13526" name="Button 214" hidden="1">
              <a:extLst>
                <a:ext uri="{63B3BB69-23CF-44E3-9099-C40C66FF867C}">
                  <a14:compatExt spid="_x0000_s13526"/>
                </a:ext>
                <a:ext uri="{FF2B5EF4-FFF2-40B4-BE49-F238E27FC236}">
                  <a16:creationId xmlns:a16="http://schemas.microsoft.com/office/drawing/2014/main" id="{00000000-0008-0000-1300-0000D63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☑全部消す</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87086</xdr:colOff>
      <xdr:row>8</xdr:row>
      <xdr:rowOff>62051</xdr:rowOff>
    </xdr:from>
    <xdr:to>
      <xdr:col>7</xdr:col>
      <xdr:colOff>327116</xdr:colOff>
      <xdr:row>12</xdr:row>
      <xdr:rowOff>60593</xdr:rowOff>
    </xdr:to>
    <xdr:pic>
      <xdr:nvPicPr>
        <xdr:cNvPr id="2" name="図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7086" y="1753691"/>
          <a:ext cx="6370320" cy="768163"/>
        </a:xfrm>
        <a:prstGeom prst="rect">
          <a:avLst/>
        </a:prstGeom>
      </xdr:spPr>
    </xdr:pic>
    <xdr:clientData/>
  </xdr:twoCellAnchor>
  <xdr:twoCellAnchor>
    <xdr:from>
      <xdr:col>0</xdr:col>
      <xdr:colOff>0</xdr:colOff>
      <xdr:row>8</xdr:row>
      <xdr:rowOff>23951</xdr:rowOff>
    </xdr:from>
    <xdr:to>
      <xdr:col>7</xdr:col>
      <xdr:colOff>534488</xdr:colOff>
      <xdr:row>11</xdr:row>
      <xdr:rowOff>119745</xdr:rowOff>
    </xdr:to>
    <xdr:sp macro="" textlink="">
      <xdr:nvSpPr>
        <xdr:cNvPr id="3" name="テキスト ボックス 2">
          <a:extLst>
            <a:ext uri="{FF2B5EF4-FFF2-40B4-BE49-F238E27FC236}">
              <a16:creationId xmlns:a16="http://schemas.microsoft.com/office/drawing/2014/main" id="{00000000-0008-0000-1400-000003000000}"/>
            </a:ext>
          </a:extLst>
        </xdr:cNvPr>
        <xdr:cNvSpPr txBox="1"/>
      </xdr:nvSpPr>
      <xdr:spPr>
        <a:xfrm>
          <a:off x="0" y="1715591"/>
          <a:ext cx="6645728" cy="667294"/>
        </a:xfrm>
        <a:prstGeom prst="rect">
          <a:avLst/>
        </a:prstGeom>
        <a:noFill/>
      </xdr:spPr>
      <xdr:txBody>
        <a:bodyPr wrap="square" rtlCol="0" anchor="t">
          <a:no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kumimoji="1" lang="ja-JP" altLang="en-US" sz="3200" b="1">
              <a:solidFill>
                <a:schemeClr val="bg1"/>
              </a:solidFill>
              <a:latin typeface="メイリオ" panose="020B0604030504040204" pitchFamily="50" charset="-128"/>
              <a:ea typeface="メイリオ" panose="020B0604030504040204" pitchFamily="50" charset="-128"/>
            </a:rPr>
            <a:t>月次財務報告書</a:t>
          </a:r>
          <a:endParaRPr kumimoji="1" lang="ja-JP" altLang="en-US" sz="5400" b="1">
            <a:solidFill>
              <a:schemeClr val="bg1"/>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xdr:from>
          <xdr:col>8</xdr:col>
          <xdr:colOff>552450</xdr:colOff>
          <xdr:row>0</xdr:row>
          <xdr:rowOff>146050</xdr:rowOff>
        </xdr:from>
        <xdr:to>
          <xdr:col>10</xdr:col>
          <xdr:colOff>95250</xdr:colOff>
          <xdr:row>2</xdr:row>
          <xdr:rowOff>69850</xdr:rowOff>
        </xdr:to>
        <xdr:sp macro="" textlink="">
          <xdr:nvSpPr>
            <xdr:cNvPr id="14337" name="ボタン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FF0000"/>
                  </a:solidFill>
                  <a:latin typeface="メイリオ"/>
                  <a:ea typeface="メイリオ"/>
                </a:rPr>
                <a:t>A4印刷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107950</xdr:colOff>
          <xdr:row>0</xdr:row>
          <xdr:rowOff>146050</xdr:rowOff>
        </xdr:from>
        <xdr:to>
          <xdr:col>11</xdr:col>
          <xdr:colOff>419100</xdr:colOff>
          <xdr:row>2</xdr:row>
          <xdr:rowOff>69850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400-0000023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シート保護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431800</xdr:colOff>
          <xdr:row>0</xdr:row>
          <xdr:rowOff>146050</xdr:rowOff>
        </xdr:from>
        <xdr:to>
          <xdr:col>12</xdr:col>
          <xdr:colOff>742950</xdr:colOff>
          <xdr:row>2</xdr:row>
          <xdr:rowOff>69850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1400-0000033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シート保護解除</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584200</xdr:colOff>
          <xdr:row>0</xdr:row>
          <xdr:rowOff>0</xdr:rowOff>
        </xdr:from>
        <xdr:to>
          <xdr:col>6</xdr:col>
          <xdr:colOff>622300</xdr:colOff>
          <xdr:row>0</xdr:row>
          <xdr:rowOff>285750</xdr:rowOff>
        </xdr:to>
        <xdr:sp macro="" textlink="">
          <xdr:nvSpPr>
            <xdr:cNvPr id="16385" name="ボタン 1" hidden="1">
              <a:extLst>
                <a:ext uri="{63B3BB69-23CF-44E3-9099-C40C66FF867C}">
                  <a14:compatExt spid="_x0000_s16385"/>
                </a:ext>
                <a:ext uri="{FF2B5EF4-FFF2-40B4-BE49-F238E27FC236}">
                  <a16:creationId xmlns:a16="http://schemas.microsoft.com/office/drawing/2014/main" id="{00000000-0008-0000-1500-0000014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FF0000"/>
                  </a:solidFill>
                  <a:latin typeface="メイリオ"/>
                  <a:ea typeface="メイリオ"/>
                </a:rPr>
                <a:t>空白行を非表示ON/OFF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717550</xdr:colOff>
          <xdr:row>0</xdr:row>
          <xdr:rowOff>209550</xdr:rowOff>
        </xdr:from>
        <xdr:to>
          <xdr:col>12</xdr:col>
          <xdr:colOff>679450</xdr:colOff>
          <xdr:row>0</xdr:row>
          <xdr:rowOff>488950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1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0</xdr:row>
          <xdr:rowOff>412750</xdr:rowOff>
        </xdr:from>
        <xdr:to>
          <xdr:col>13</xdr:col>
          <xdr:colOff>107950</xdr:colOff>
          <xdr:row>0</xdr:row>
          <xdr:rowOff>660400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1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50800</xdr:colOff>
          <xdr:row>0</xdr:row>
          <xdr:rowOff>31750</xdr:rowOff>
        </xdr:from>
        <xdr:to>
          <xdr:col>18</xdr:col>
          <xdr:colOff>488950</xdr:colOff>
          <xdr:row>0</xdr:row>
          <xdr:rowOff>323850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500-00000440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1" i="0" u="none" strike="noStrike" baseline="0">
                  <a:solidFill>
                    <a:srgbClr val="FF0000"/>
                  </a:solidFill>
                  <a:latin typeface="メイリオ"/>
                  <a:ea typeface="メイリオ"/>
                </a:rPr>
                <a:t>印刷</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15</xdr:col>
      <xdr:colOff>363151</xdr:colOff>
      <xdr:row>4</xdr:row>
      <xdr:rowOff>207123</xdr:rowOff>
    </xdr:from>
    <xdr:to>
      <xdr:col>25</xdr:col>
      <xdr:colOff>741998</xdr:colOff>
      <xdr:row>23</xdr:row>
      <xdr:rowOff>139542</xdr:rowOff>
    </xdr:to>
    <xdr:graphicFrame macro="">
      <xdr:nvGraphicFramePr>
        <xdr:cNvPr id="2" name="グラフ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39156</xdr:colOff>
      <xdr:row>2</xdr:row>
      <xdr:rowOff>242095</xdr:rowOff>
    </xdr:from>
    <xdr:to>
      <xdr:col>16</xdr:col>
      <xdr:colOff>701898</xdr:colOff>
      <xdr:row>4</xdr:row>
      <xdr:rowOff>95547</xdr:rowOff>
    </xdr:to>
    <xdr:pic>
      <xdr:nvPicPr>
        <xdr:cNvPr id="3" name="図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39716" y="1141255"/>
          <a:ext cx="651312" cy="579257"/>
        </a:xfrm>
        <a:prstGeom prst="rect">
          <a:avLst/>
        </a:prstGeom>
      </xdr:spPr>
    </xdr:pic>
    <xdr:clientData/>
  </xdr:twoCellAnchor>
  <xdr:twoCellAnchor editAs="oneCell">
    <xdr:from>
      <xdr:col>0</xdr:col>
      <xdr:colOff>124389</xdr:colOff>
      <xdr:row>2</xdr:row>
      <xdr:rowOff>429529</xdr:rowOff>
    </xdr:from>
    <xdr:to>
      <xdr:col>1</xdr:col>
      <xdr:colOff>36461</xdr:colOff>
      <xdr:row>5</xdr:row>
      <xdr:rowOff>129698</xdr:rowOff>
    </xdr:to>
    <xdr:pic>
      <xdr:nvPicPr>
        <xdr:cNvPr id="4" name="図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4389" y="1328689"/>
          <a:ext cx="653117" cy="666004"/>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552450</xdr:colOff>
          <xdr:row>0</xdr:row>
          <xdr:rowOff>374650</xdr:rowOff>
        </xdr:from>
        <xdr:to>
          <xdr:col>15</xdr:col>
          <xdr:colOff>146050</xdr:colOff>
          <xdr:row>1</xdr:row>
          <xdr:rowOff>222250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600-0000014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印刷　A4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214</xdr:row>
          <xdr:rowOff>0</xdr:rowOff>
        </xdr:from>
        <xdr:to>
          <xdr:col>1</xdr:col>
          <xdr:colOff>679450</xdr:colOff>
          <xdr:row>214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600-000002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214</xdr:row>
          <xdr:rowOff>0</xdr:rowOff>
        </xdr:from>
        <xdr:to>
          <xdr:col>1</xdr:col>
          <xdr:colOff>679450</xdr:colOff>
          <xdr:row>214</xdr:row>
          <xdr:rowOff>152400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1600-000003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214</xdr:row>
          <xdr:rowOff>0</xdr:rowOff>
        </xdr:from>
        <xdr:to>
          <xdr:col>1</xdr:col>
          <xdr:colOff>679450</xdr:colOff>
          <xdr:row>214</xdr:row>
          <xdr:rowOff>152400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1600-000004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214</xdr:row>
          <xdr:rowOff>0</xdr:rowOff>
        </xdr:from>
        <xdr:to>
          <xdr:col>1</xdr:col>
          <xdr:colOff>679450</xdr:colOff>
          <xdr:row>214</xdr:row>
          <xdr:rowOff>152400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1600-000005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214</xdr:row>
          <xdr:rowOff>0</xdr:rowOff>
        </xdr:from>
        <xdr:to>
          <xdr:col>1</xdr:col>
          <xdr:colOff>679450</xdr:colOff>
          <xdr:row>214</xdr:row>
          <xdr:rowOff>152400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1600-000006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214</xdr:row>
          <xdr:rowOff>0</xdr:rowOff>
        </xdr:from>
        <xdr:to>
          <xdr:col>1</xdr:col>
          <xdr:colOff>679450</xdr:colOff>
          <xdr:row>214</xdr:row>
          <xdr:rowOff>152400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1600-000007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214</xdr:row>
          <xdr:rowOff>0</xdr:rowOff>
        </xdr:from>
        <xdr:to>
          <xdr:col>2</xdr:col>
          <xdr:colOff>679450</xdr:colOff>
          <xdr:row>214</xdr:row>
          <xdr:rowOff>152400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1600-000008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214</xdr:row>
          <xdr:rowOff>0</xdr:rowOff>
        </xdr:from>
        <xdr:to>
          <xdr:col>3</xdr:col>
          <xdr:colOff>679450</xdr:colOff>
          <xdr:row>214</xdr:row>
          <xdr:rowOff>152400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1600-000009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214</xdr:row>
          <xdr:rowOff>0</xdr:rowOff>
        </xdr:from>
        <xdr:to>
          <xdr:col>4</xdr:col>
          <xdr:colOff>679450</xdr:colOff>
          <xdr:row>214</xdr:row>
          <xdr:rowOff>152400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1600-00000A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214</xdr:row>
          <xdr:rowOff>0</xdr:rowOff>
        </xdr:from>
        <xdr:to>
          <xdr:col>5</xdr:col>
          <xdr:colOff>679450</xdr:colOff>
          <xdr:row>214</xdr:row>
          <xdr:rowOff>152400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1600-00000B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214</xdr:row>
          <xdr:rowOff>0</xdr:rowOff>
        </xdr:from>
        <xdr:to>
          <xdr:col>6</xdr:col>
          <xdr:colOff>679450</xdr:colOff>
          <xdr:row>214</xdr:row>
          <xdr:rowOff>152400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1600-00000C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214</xdr:row>
          <xdr:rowOff>0</xdr:rowOff>
        </xdr:from>
        <xdr:to>
          <xdr:col>7</xdr:col>
          <xdr:colOff>679450</xdr:colOff>
          <xdr:row>214</xdr:row>
          <xdr:rowOff>152400</xdr:rowOff>
        </xdr:to>
        <xdr:sp macro="" textlink="">
          <xdr:nvSpPr>
            <xdr:cNvPr id="17421" name="Button 13" hidden="1">
              <a:extLst>
                <a:ext uri="{63B3BB69-23CF-44E3-9099-C40C66FF867C}">
                  <a14:compatExt spid="_x0000_s17421"/>
                </a:ext>
                <a:ext uri="{FF2B5EF4-FFF2-40B4-BE49-F238E27FC236}">
                  <a16:creationId xmlns:a16="http://schemas.microsoft.com/office/drawing/2014/main" id="{00000000-0008-0000-1600-00000D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214</xdr:row>
          <xdr:rowOff>0</xdr:rowOff>
        </xdr:from>
        <xdr:to>
          <xdr:col>8</xdr:col>
          <xdr:colOff>679450</xdr:colOff>
          <xdr:row>214</xdr:row>
          <xdr:rowOff>152400</xdr:rowOff>
        </xdr:to>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1600-00000E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214</xdr:row>
          <xdr:rowOff>0</xdr:rowOff>
        </xdr:from>
        <xdr:to>
          <xdr:col>9</xdr:col>
          <xdr:colOff>679450</xdr:colOff>
          <xdr:row>214</xdr:row>
          <xdr:rowOff>152400</xdr:rowOff>
        </xdr:to>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1600-00000F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214</xdr:row>
          <xdr:rowOff>0</xdr:rowOff>
        </xdr:from>
        <xdr:to>
          <xdr:col>10</xdr:col>
          <xdr:colOff>679450</xdr:colOff>
          <xdr:row>214</xdr:row>
          <xdr:rowOff>152400</xdr:rowOff>
        </xdr:to>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1600-000010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214</xdr:row>
          <xdr:rowOff>0</xdr:rowOff>
        </xdr:from>
        <xdr:to>
          <xdr:col>11</xdr:col>
          <xdr:colOff>679450</xdr:colOff>
          <xdr:row>214</xdr:row>
          <xdr:rowOff>152400</xdr:rowOff>
        </xdr:to>
        <xdr:sp macro="" textlink="">
          <xdr:nvSpPr>
            <xdr:cNvPr id="17425" name="Button 17" hidden="1">
              <a:extLst>
                <a:ext uri="{63B3BB69-23CF-44E3-9099-C40C66FF867C}">
                  <a14:compatExt spid="_x0000_s17425"/>
                </a:ext>
                <a:ext uri="{FF2B5EF4-FFF2-40B4-BE49-F238E27FC236}">
                  <a16:creationId xmlns:a16="http://schemas.microsoft.com/office/drawing/2014/main" id="{00000000-0008-0000-1600-000011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214</xdr:row>
          <xdr:rowOff>0</xdr:rowOff>
        </xdr:from>
        <xdr:to>
          <xdr:col>12</xdr:col>
          <xdr:colOff>679450</xdr:colOff>
          <xdr:row>214</xdr:row>
          <xdr:rowOff>152400</xdr:rowOff>
        </xdr:to>
        <xdr:sp macro="" textlink="">
          <xdr:nvSpPr>
            <xdr:cNvPr id="17426" name="Button 18" hidden="1">
              <a:extLst>
                <a:ext uri="{63B3BB69-23CF-44E3-9099-C40C66FF867C}">
                  <a14:compatExt spid="_x0000_s17426"/>
                </a:ext>
                <a:ext uri="{FF2B5EF4-FFF2-40B4-BE49-F238E27FC236}">
                  <a16:creationId xmlns:a16="http://schemas.microsoft.com/office/drawing/2014/main" id="{00000000-0008-0000-1600-000012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214</xdr:row>
          <xdr:rowOff>0</xdr:rowOff>
        </xdr:from>
        <xdr:to>
          <xdr:col>13</xdr:col>
          <xdr:colOff>679450</xdr:colOff>
          <xdr:row>214</xdr:row>
          <xdr:rowOff>152400</xdr:rowOff>
        </xdr:to>
        <xdr:sp macro="" textlink="">
          <xdr:nvSpPr>
            <xdr:cNvPr id="17427" name="Button 19" hidden="1">
              <a:extLst>
                <a:ext uri="{63B3BB69-23CF-44E3-9099-C40C66FF867C}">
                  <a14:compatExt spid="_x0000_s17427"/>
                </a:ext>
                <a:ext uri="{FF2B5EF4-FFF2-40B4-BE49-F238E27FC236}">
                  <a16:creationId xmlns:a16="http://schemas.microsoft.com/office/drawing/2014/main" id="{00000000-0008-0000-1600-0000134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xdr:row>
          <xdr:rowOff>0</xdr:rowOff>
        </xdr:from>
        <xdr:to>
          <xdr:col>8</xdr:col>
          <xdr:colOff>488950</xdr:colOff>
          <xdr:row>2</xdr:row>
          <xdr:rowOff>260350</xdr:rowOff>
        </xdr:to>
        <xdr:sp macro="" textlink="">
          <xdr:nvSpPr>
            <xdr:cNvPr id="17428" name="Option Button 20" hidden="1">
              <a:extLst>
                <a:ext uri="{63B3BB69-23CF-44E3-9099-C40C66FF867C}">
                  <a14:compatExt spid="_x0000_s17428"/>
                </a:ext>
                <a:ext uri="{FF2B5EF4-FFF2-40B4-BE49-F238E27FC236}">
                  <a16:creationId xmlns:a16="http://schemas.microsoft.com/office/drawing/2014/main" id="{00000000-0008-0000-1600-00001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2</xdr:row>
          <xdr:rowOff>279400</xdr:rowOff>
        </xdr:from>
        <xdr:to>
          <xdr:col>9</xdr:col>
          <xdr:colOff>133350</xdr:colOff>
          <xdr:row>2</xdr:row>
          <xdr:rowOff>508000</xdr:rowOff>
        </xdr:to>
        <xdr:sp macro="" textlink="">
          <xdr:nvSpPr>
            <xdr:cNvPr id="17429" name="Option Button 21" hidden="1">
              <a:extLst>
                <a:ext uri="{63B3BB69-23CF-44E3-9099-C40C66FF867C}">
                  <a14:compatExt spid="_x0000_s17429"/>
                </a:ext>
                <a:ext uri="{FF2B5EF4-FFF2-40B4-BE49-F238E27FC236}">
                  <a16:creationId xmlns:a16="http://schemas.microsoft.com/office/drawing/2014/main" id="{00000000-0008-0000-1600-00001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twoCellAnchor editAs="oneCell">
    <xdr:from>
      <xdr:col>0</xdr:col>
      <xdr:colOff>491899</xdr:colOff>
      <xdr:row>29</xdr:row>
      <xdr:rowOff>107155</xdr:rowOff>
    </xdr:from>
    <xdr:to>
      <xdr:col>1</xdr:col>
      <xdr:colOff>707044</xdr:colOff>
      <xdr:row>32</xdr:row>
      <xdr:rowOff>173041</xdr:rowOff>
    </xdr:to>
    <xdr:pic>
      <xdr:nvPicPr>
        <xdr:cNvPr id="27" name="図 26">
          <a:extLst>
            <a:ext uri="{FF2B5EF4-FFF2-40B4-BE49-F238E27FC236}">
              <a16:creationId xmlns:a16="http://schemas.microsoft.com/office/drawing/2014/main" id="{00000000-0008-0000-1600-00001B000000}"/>
            </a:ext>
          </a:extLst>
        </xdr:cNvPr>
        <xdr:cNvPicPr>
          <a:picLocks noChangeAspect="1"/>
        </xdr:cNvPicPr>
      </xdr:nvPicPr>
      <xdr:blipFill>
        <a:blip xmlns:r="http://schemas.openxmlformats.org/officeDocument/2006/relationships" r:embed="rId4"/>
        <a:stretch>
          <a:fillRect/>
        </a:stretch>
      </xdr:blipFill>
      <xdr:spPr>
        <a:xfrm>
          <a:off x="491899" y="7513795"/>
          <a:ext cx="954285" cy="768831"/>
        </a:xfrm>
        <a:prstGeom prst="rect">
          <a:avLst/>
        </a:prstGeom>
      </xdr:spPr>
    </xdr:pic>
    <xdr:clientData/>
  </xdr:twoCellAnchor>
  <xdr:twoCellAnchor>
    <xdr:from>
      <xdr:col>0</xdr:col>
      <xdr:colOff>37420</xdr:colOff>
      <xdr:row>14</xdr:row>
      <xdr:rowOff>180296</xdr:rowOff>
    </xdr:from>
    <xdr:to>
      <xdr:col>2</xdr:col>
      <xdr:colOff>21091</xdr:colOff>
      <xdr:row>16</xdr:row>
      <xdr:rowOff>234722</xdr:rowOff>
    </xdr:to>
    <xdr:sp macro="" textlink="B26">
      <xdr:nvSpPr>
        <xdr:cNvPr id="28" name="楕円 27">
          <a:extLst>
            <a:ext uri="{FF2B5EF4-FFF2-40B4-BE49-F238E27FC236}">
              <a16:creationId xmlns:a16="http://schemas.microsoft.com/office/drawing/2014/main" id="{00000000-0008-0000-1600-00001C000000}"/>
            </a:ext>
          </a:extLst>
        </xdr:cNvPr>
        <xdr:cNvSpPr/>
      </xdr:nvSpPr>
      <xdr:spPr>
        <a:xfrm>
          <a:off x="37420" y="4112216"/>
          <a:ext cx="1461951" cy="504006"/>
        </a:xfrm>
        <a:prstGeom prst="ellipse">
          <a:avLst/>
        </a:prstGeom>
        <a:solidFill>
          <a:schemeClr val="bg1"/>
        </a:solidFill>
        <a:ln>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F82F43F1-9F08-4FBD-9C28-01CA24F15BF9}" type="TxLink">
            <a:rPr kumimoji="1" lang="en-US" altLang="en-US" sz="1200" b="1" i="0" u="none" strike="noStrike">
              <a:solidFill>
                <a:srgbClr val="000000"/>
              </a:solidFill>
              <a:latin typeface="メイリオ"/>
              <a:ea typeface="メイリオ"/>
            </a:rPr>
            <a:pPr algn="ctr"/>
            <a:t>0.0%</a:t>
          </a:fld>
          <a:endParaRPr kumimoji="1" lang="ja-JP" altLang="en-US" sz="1200"/>
        </a:p>
      </xdr:txBody>
    </xdr:sp>
    <xdr:clientData/>
  </xdr:twoCellAnchor>
  <xdr:twoCellAnchor>
    <xdr:from>
      <xdr:col>1</xdr:col>
      <xdr:colOff>544286</xdr:colOff>
      <xdr:row>11</xdr:row>
      <xdr:rowOff>40821</xdr:rowOff>
    </xdr:from>
    <xdr:to>
      <xdr:col>3</xdr:col>
      <xdr:colOff>462644</xdr:colOff>
      <xdr:row>12</xdr:row>
      <xdr:rowOff>244928</xdr:rowOff>
    </xdr:to>
    <xdr:sp macro="" textlink="$B$27">
      <xdr:nvSpPr>
        <xdr:cNvPr id="29" name="楕円 28">
          <a:extLst>
            <a:ext uri="{FF2B5EF4-FFF2-40B4-BE49-F238E27FC236}">
              <a16:creationId xmlns:a16="http://schemas.microsoft.com/office/drawing/2014/main" id="{00000000-0008-0000-1600-00001D000000}"/>
            </a:ext>
          </a:extLst>
        </xdr:cNvPr>
        <xdr:cNvSpPr/>
      </xdr:nvSpPr>
      <xdr:spPr>
        <a:xfrm>
          <a:off x="1283426" y="3286941"/>
          <a:ext cx="1396638" cy="417467"/>
        </a:xfrm>
        <a:prstGeom prst="ellipse">
          <a:avLst/>
        </a:prstGeom>
        <a:solidFill>
          <a:schemeClr val="bg1"/>
        </a:solidFill>
        <a:ln>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0AC2A67-4F1E-4E47-B0A8-A39106CF6506}" type="TxLink">
            <a:rPr kumimoji="1" lang="en-US" altLang="en-US" sz="1200" b="1" i="0" u="none" strike="noStrike">
              <a:solidFill>
                <a:srgbClr val="000000"/>
              </a:solidFill>
              <a:latin typeface="メイリオ"/>
              <a:ea typeface="メイリオ"/>
            </a:rPr>
            <a:pPr algn="ctr"/>
            <a:t>0.0%</a:t>
          </a:fld>
          <a:endParaRPr kumimoji="1" lang="ja-JP" altLang="en-US" sz="1200"/>
        </a:p>
      </xdr:txBody>
    </xdr:sp>
    <xdr:clientData/>
  </xdr:twoCellAnchor>
  <xdr:twoCellAnchor>
    <xdr:from>
      <xdr:col>8</xdr:col>
      <xdr:colOff>37420</xdr:colOff>
      <xdr:row>14</xdr:row>
      <xdr:rowOff>180296</xdr:rowOff>
    </xdr:from>
    <xdr:to>
      <xdr:col>10</xdr:col>
      <xdr:colOff>21091</xdr:colOff>
      <xdr:row>16</xdr:row>
      <xdr:rowOff>234722</xdr:rowOff>
    </xdr:to>
    <xdr:sp macro="" textlink="J26">
      <xdr:nvSpPr>
        <xdr:cNvPr id="30" name="楕円 29">
          <a:extLst>
            <a:ext uri="{FF2B5EF4-FFF2-40B4-BE49-F238E27FC236}">
              <a16:creationId xmlns:a16="http://schemas.microsoft.com/office/drawing/2014/main" id="{00000000-0008-0000-1600-00001E000000}"/>
            </a:ext>
          </a:extLst>
        </xdr:cNvPr>
        <xdr:cNvSpPr/>
      </xdr:nvSpPr>
      <xdr:spPr>
        <a:xfrm>
          <a:off x="5996260" y="4112216"/>
          <a:ext cx="1461951" cy="504006"/>
        </a:xfrm>
        <a:prstGeom prst="ellipse">
          <a:avLst/>
        </a:prstGeom>
        <a:solidFill>
          <a:schemeClr val="bg1"/>
        </a:solidFill>
        <a:ln>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BFF0520E-8DED-4657-84AB-F7F6022A296F}" type="TxLink">
            <a:rPr kumimoji="1" lang="en-US" altLang="en-US" sz="1200" b="1" i="0" u="none" strike="noStrike">
              <a:solidFill>
                <a:srgbClr val="000000"/>
              </a:solidFill>
              <a:latin typeface="メイリオ"/>
              <a:ea typeface="メイリオ"/>
            </a:rPr>
            <a:pPr algn="ctr"/>
            <a:t>0.0%</a:t>
          </a:fld>
          <a:endParaRPr kumimoji="1" lang="ja-JP" altLang="en-US" sz="1200"/>
        </a:p>
      </xdr:txBody>
    </xdr:sp>
    <xdr:clientData/>
  </xdr:twoCellAnchor>
  <xdr:twoCellAnchor>
    <xdr:from>
      <xdr:col>9</xdr:col>
      <xdr:colOff>544286</xdr:colOff>
      <xdr:row>11</xdr:row>
      <xdr:rowOff>40821</xdr:rowOff>
    </xdr:from>
    <xdr:to>
      <xdr:col>11</xdr:col>
      <xdr:colOff>462644</xdr:colOff>
      <xdr:row>12</xdr:row>
      <xdr:rowOff>244928</xdr:rowOff>
    </xdr:to>
    <xdr:sp macro="" textlink="$J$27">
      <xdr:nvSpPr>
        <xdr:cNvPr id="31" name="楕円 30">
          <a:extLst>
            <a:ext uri="{FF2B5EF4-FFF2-40B4-BE49-F238E27FC236}">
              <a16:creationId xmlns:a16="http://schemas.microsoft.com/office/drawing/2014/main" id="{00000000-0008-0000-1600-00001F000000}"/>
            </a:ext>
          </a:extLst>
        </xdr:cNvPr>
        <xdr:cNvSpPr/>
      </xdr:nvSpPr>
      <xdr:spPr>
        <a:xfrm>
          <a:off x="7242266" y="3286941"/>
          <a:ext cx="1396638" cy="417467"/>
        </a:xfrm>
        <a:prstGeom prst="ellipse">
          <a:avLst/>
        </a:prstGeom>
        <a:solidFill>
          <a:schemeClr val="bg1"/>
        </a:solidFill>
        <a:ln>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18654FA-BE1A-4B0D-BC68-0AEC317B031A}" type="TxLink">
            <a:rPr kumimoji="1" lang="en-US" altLang="en-US" sz="1200" b="1" i="0" u="none" strike="noStrike">
              <a:solidFill>
                <a:srgbClr val="000000"/>
              </a:solidFill>
              <a:latin typeface="メイリオ"/>
              <a:ea typeface="メイリオ"/>
            </a:rPr>
            <a:pPr algn="ctr"/>
            <a:t>0.0%</a:t>
          </a:fld>
          <a:endParaRPr kumimoji="1" lang="ja-JP" altLang="en-US" sz="1200"/>
        </a:p>
      </xdr:txBody>
    </xdr:sp>
    <xdr:clientData/>
  </xdr:twoCellAnchor>
  <xdr:twoCellAnchor>
    <xdr:from>
      <xdr:col>15</xdr:col>
      <xdr:colOff>345283</xdr:colOff>
      <xdr:row>33</xdr:row>
      <xdr:rowOff>63102</xdr:rowOff>
    </xdr:from>
    <xdr:to>
      <xdr:col>25</xdr:col>
      <xdr:colOff>702469</xdr:colOff>
      <xdr:row>51</xdr:row>
      <xdr:rowOff>47625</xdr:rowOff>
    </xdr:to>
    <xdr:graphicFrame macro="">
      <xdr:nvGraphicFramePr>
        <xdr:cNvPr id="32" name="グラフ 31">
          <a:extLst>
            <a:ext uri="{FF2B5EF4-FFF2-40B4-BE49-F238E27FC236}">
              <a16:creationId xmlns:a16="http://schemas.microsoft.com/office/drawing/2014/main" id="{00000000-0008-0000-1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428625</xdr:colOff>
      <xdr:row>28</xdr:row>
      <xdr:rowOff>226218</xdr:rowOff>
    </xdr:from>
    <xdr:to>
      <xdr:col>16</xdr:col>
      <xdr:colOff>860230</xdr:colOff>
      <xdr:row>32</xdr:row>
      <xdr:rowOff>173247</xdr:rowOff>
    </xdr:to>
    <xdr:pic>
      <xdr:nvPicPr>
        <xdr:cNvPr id="33" name="図 32">
          <a:extLst>
            <a:ext uri="{FF2B5EF4-FFF2-40B4-BE49-F238E27FC236}">
              <a16:creationId xmlns:a16="http://schemas.microsoft.com/office/drawing/2014/main" id="{00000000-0008-0000-1600-000021000000}"/>
            </a:ext>
          </a:extLst>
        </xdr:cNvPr>
        <xdr:cNvPicPr>
          <a:picLocks noChangeAspect="1"/>
        </xdr:cNvPicPr>
      </xdr:nvPicPr>
      <xdr:blipFill>
        <a:blip xmlns:r="http://schemas.openxmlformats.org/officeDocument/2006/relationships" r:embed="rId6"/>
        <a:stretch>
          <a:fillRect/>
        </a:stretch>
      </xdr:blipFill>
      <xdr:spPr>
        <a:xfrm>
          <a:off x="11576685" y="7358538"/>
          <a:ext cx="1378390" cy="928104"/>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12</xdr:col>
          <xdr:colOff>133350</xdr:colOff>
          <xdr:row>0</xdr:row>
          <xdr:rowOff>393700</xdr:rowOff>
        </xdr:from>
        <xdr:to>
          <xdr:col>13</xdr:col>
          <xdr:colOff>476250</xdr:colOff>
          <xdr:row>1</xdr:row>
          <xdr:rowOff>241300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1600-0000164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印刷　A3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0</xdr:colOff>
          <xdr:row>0</xdr:row>
          <xdr:rowOff>171450</xdr:rowOff>
        </xdr:from>
        <xdr:to>
          <xdr:col>9</xdr:col>
          <xdr:colOff>285750</xdr:colOff>
          <xdr:row>0</xdr:row>
          <xdr:rowOff>457200</xdr:rowOff>
        </xdr:to>
        <xdr:sp macro="" textlink="">
          <xdr:nvSpPr>
            <xdr:cNvPr id="18446" name="ボタン 23" hidden="1">
              <a:extLst>
                <a:ext uri="{63B3BB69-23CF-44E3-9099-C40C66FF867C}">
                  <a14:compatExt spid="_x0000_s18446"/>
                </a:ext>
                <a:ext uri="{FF2B5EF4-FFF2-40B4-BE49-F238E27FC236}">
                  <a16:creationId xmlns:a16="http://schemas.microsoft.com/office/drawing/2014/main" id="{00000000-0008-0000-1700-00000E4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FF0000"/>
                  </a:solidFill>
                  <a:latin typeface="メイリオ"/>
                  <a:ea typeface="メイリオ"/>
                </a:rPr>
                <a:t>空白行非表示ON/OFF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0</xdr:row>
          <xdr:rowOff>0</xdr:rowOff>
        </xdr:from>
        <xdr:to>
          <xdr:col>18</xdr:col>
          <xdr:colOff>127000</xdr:colOff>
          <xdr:row>0</xdr:row>
          <xdr:rowOff>260350</xdr:rowOff>
        </xdr:to>
        <xdr:sp macro="" textlink="">
          <xdr:nvSpPr>
            <xdr:cNvPr id="18447" name="Option Button 15" hidden="1">
              <a:extLst>
                <a:ext uri="{63B3BB69-23CF-44E3-9099-C40C66FF867C}">
                  <a14:compatExt spid="_x0000_s18447"/>
                </a:ext>
                <a:ext uri="{FF2B5EF4-FFF2-40B4-BE49-F238E27FC236}">
                  <a16:creationId xmlns:a16="http://schemas.microsoft.com/office/drawing/2014/main" id="{00000000-0008-0000-1700-00000F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0</xdr:row>
          <xdr:rowOff>228600</xdr:rowOff>
        </xdr:from>
        <xdr:to>
          <xdr:col>18</xdr:col>
          <xdr:colOff>184150</xdr:colOff>
          <xdr:row>0</xdr:row>
          <xdr:rowOff>457200</xdr:rowOff>
        </xdr:to>
        <xdr:sp macro="" textlink="">
          <xdr:nvSpPr>
            <xdr:cNvPr id="18448" name="Option Button 16" hidden="1">
              <a:extLst>
                <a:ext uri="{63B3BB69-23CF-44E3-9099-C40C66FF867C}">
                  <a14:compatExt spid="_x0000_s18448"/>
                </a:ext>
                <a:ext uri="{FF2B5EF4-FFF2-40B4-BE49-F238E27FC236}">
                  <a16:creationId xmlns:a16="http://schemas.microsoft.com/office/drawing/2014/main" id="{00000000-0008-0000-17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5</xdr:row>
          <xdr:rowOff>12700</xdr:rowOff>
        </xdr:from>
        <xdr:to>
          <xdr:col>1</xdr:col>
          <xdr:colOff>698500</xdr:colOff>
          <xdr:row>6</xdr:row>
          <xdr:rowOff>38100</xdr:rowOff>
        </xdr:to>
        <xdr:sp macro="" textlink="">
          <xdr:nvSpPr>
            <xdr:cNvPr id="18449" name="Button 17" hidden="1">
              <a:extLst>
                <a:ext uri="{63B3BB69-23CF-44E3-9099-C40C66FF867C}">
                  <a14:compatExt spid="_x0000_s18449"/>
                </a:ext>
                <a:ext uri="{FF2B5EF4-FFF2-40B4-BE49-F238E27FC236}">
                  <a16:creationId xmlns:a16="http://schemas.microsoft.com/office/drawing/2014/main" id="{00000000-0008-0000-1700-0000114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xdr:twoCellAnchor>
    <xdr:from>
      <xdr:col>3</xdr:col>
      <xdr:colOff>75241</xdr:colOff>
      <xdr:row>205</xdr:row>
      <xdr:rowOff>101864</xdr:rowOff>
    </xdr:from>
    <xdr:to>
      <xdr:col>21</xdr:col>
      <xdr:colOff>500296</xdr:colOff>
      <xdr:row>221</xdr:row>
      <xdr:rowOff>53016</xdr:rowOff>
    </xdr:to>
    <xdr:graphicFrame macro="">
      <xdr:nvGraphicFramePr>
        <xdr:cNvPr id="19" name="グラフ 18">
          <a:extLst>
            <a:ext uri="{FF2B5EF4-FFF2-40B4-BE49-F238E27FC236}">
              <a16:creationId xmlns:a16="http://schemas.microsoft.com/office/drawing/2014/main" id="{00000000-0008-0000-1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83744</xdr:colOff>
      <xdr:row>221</xdr:row>
      <xdr:rowOff>228648</xdr:rowOff>
    </xdr:from>
    <xdr:to>
      <xdr:col>21</xdr:col>
      <xdr:colOff>505775</xdr:colOff>
      <xdr:row>237</xdr:row>
      <xdr:rowOff>32868</xdr:rowOff>
    </xdr:to>
    <xdr:graphicFrame macro="">
      <xdr:nvGraphicFramePr>
        <xdr:cNvPr id="20" name="グラフ 19">
          <a:extLst>
            <a:ext uri="{FF2B5EF4-FFF2-40B4-BE49-F238E27FC236}">
              <a16:creationId xmlns:a16="http://schemas.microsoft.com/office/drawing/2014/main" id="{00000000-0008-0000-1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97351</xdr:colOff>
      <xdr:row>237</xdr:row>
      <xdr:rowOff>180081</xdr:rowOff>
    </xdr:from>
    <xdr:to>
      <xdr:col>21</xdr:col>
      <xdr:colOff>519382</xdr:colOff>
      <xdr:row>252</xdr:row>
      <xdr:rowOff>226553</xdr:rowOff>
    </xdr:to>
    <xdr:graphicFrame macro="">
      <xdr:nvGraphicFramePr>
        <xdr:cNvPr id="21" name="グラフ 20">
          <a:extLst>
            <a:ext uri="{FF2B5EF4-FFF2-40B4-BE49-F238E27FC236}">
              <a16:creationId xmlns:a16="http://schemas.microsoft.com/office/drawing/2014/main" id="{00000000-0008-0000-1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83743</xdr:colOff>
      <xdr:row>253</xdr:row>
      <xdr:rowOff>128718</xdr:rowOff>
    </xdr:from>
    <xdr:to>
      <xdr:col>21</xdr:col>
      <xdr:colOff>505774</xdr:colOff>
      <xdr:row>268</xdr:row>
      <xdr:rowOff>165669</xdr:rowOff>
    </xdr:to>
    <xdr:graphicFrame macro="">
      <xdr:nvGraphicFramePr>
        <xdr:cNvPr id="22" name="グラフ 21">
          <a:extLst>
            <a:ext uri="{FF2B5EF4-FFF2-40B4-BE49-F238E27FC236}">
              <a16:creationId xmlns:a16="http://schemas.microsoft.com/office/drawing/2014/main" id="{00000000-0008-0000-1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32</xdr:row>
          <xdr:rowOff>203200</xdr:rowOff>
        </xdr:from>
        <xdr:to>
          <xdr:col>1</xdr:col>
          <xdr:colOff>698500</xdr:colOff>
          <xdr:row>34</xdr:row>
          <xdr:rowOff>0</xdr:rowOff>
        </xdr:to>
        <xdr:sp macro="" textlink="">
          <xdr:nvSpPr>
            <xdr:cNvPr id="18450" name="Button 18" hidden="1">
              <a:extLst>
                <a:ext uri="{63B3BB69-23CF-44E3-9099-C40C66FF867C}">
                  <a14:compatExt spid="_x0000_s18450"/>
                </a:ext>
                <a:ext uri="{FF2B5EF4-FFF2-40B4-BE49-F238E27FC236}">
                  <a16:creationId xmlns:a16="http://schemas.microsoft.com/office/drawing/2014/main" id="{00000000-0008-0000-1700-0000124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31750</xdr:rowOff>
        </xdr:from>
        <xdr:to>
          <xdr:col>1</xdr:col>
          <xdr:colOff>698500</xdr:colOff>
          <xdr:row>46</xdr:row>
          <xdr:rowOff>12700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1700-0000134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203200</xdr:rowOff>
        </xdr:from>
        <xdr:to>
          <xdr:col>1</xdr:col>
          <xdr:colOff>679450</xdr:colOff>
          <xdr:row>83</xdr:row>
          <xdr:rowOff>0</xdr:rowOff>
        </xdr:to>
        <xdr:sp macro="" textlink="">
          <xdr:nvSpPr>
            <xdr:cNvPr id="18452" name="Button 20" hidden="1">
              <a:extLst>
                <a:ext uri="{63B3BB69-23CF-44E3-9099-C40C66FF867C}">
                  <a14:compatExt spid="_x0000_s18452"/>
                </a:ext>
                <a:ext uri="{FF2B5EF4-FFF2-40B4-BE49-F238E27FC236}">
                  <a16:creationId xmlns:a16="http://schemas.microsoft.com/office/drawing/2014/main" id="{00000000-0008-0000-1700-0000144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450850</xdr:colOff>
          <xdr:row>0</xdr:row>
          <xdr:rowOff>171450</xdr:rowOff>
        </xdr:from>
        <xdr:to>
          <xdr:col>25</xdr:col>
          <xdr:colOff>374650</xdr:colOff>
          <xdr:row>0</xdr:row>
          <xdr:rowOff>469900</xdr:rowOff>
        </xdr:to>
        <xdr:sp macro="" textlink="">
          <xdr:nvSpPr>
            <xdr:cNvPr id="18453" name="Button 21" hidden="1">
              <a:extLst>
                <a:ext uri="{63B3BB69-23CF-44E3-9099-C40C66FF867C}">
                  <a14:compatExt spid="_x0000_s18453"/>
                </a:ext>
                <a:ext uri="{FF2B5EF4-FFF2-40B4-BE49-F238E27FC236}">
                  <a16:creationId xmlns:a16="http://schemas.microsoft.com/office/drawing/2014/main" id="{00000000-0008-0000-1700-0000154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A4グラフ印刷</a:t>
              </a:r>
            </a:p>
          </xdr:txBody>
        </xdr:sp>
        <xdr:clientData fPrintsWithSheet="0"/>
      </xdr:twoCellAnchor>
    </mc:Choice>
    <mc:Fallback/>
  </mc:AlternateContent>
  <xdr:twoCellAnchor>
    <xdr:from>
      <xdr:col>3</xdr:col>
      <xdr:colOff>97351</xdr:colOff>
      <xdr:row>269</xdr:row>
      <xdr:rowOff>34325</xdr:rowOff>
    </xdr:from>
    <xdr:to>
      <xdr:col>21</xdr:col>
      <xdr:colOff>519382</xdr:colOff>
      <xdr:row>284</xdr:row>
      <xdr:rowOff>125342</xdr:rowOff>
    </xdr:to>
    <xdr:graphicFrame macro="">
      <xdr:nvGraphicFramePr>
        <xdr:cNvPr id="27" name="グラフ 26">
          <a:extLst>
            <a:ext uri="{FF2B5EF4-FFF2-40B4-BE49-F238E27FC236}">
              <a16:creationId xmlns:a16="http://schemas.microsoft.com/office/drawing/2014/main" id="{00000000-0008-0000-1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109</xdr:row>
          <xdr:rowOff>12700</xdr:rowOff>
        </xdr:from>
        <xdr:to>
          <xdr:col>1</xdr:col>
          <xdr:colOff>679450</xdr:colOff>
          <xdr:row>110</xdr:row>
          <xdr:rowOff>12700</xdr:rowOff>
        </xdr:to>
        <xdr:sp macro="" textlink="">
          <xdr:nvSpPr>
            <xdr:cNvPr id="18454" name="Button 22" hidden="1">
              <a:extLst>
                <a:ext uri="{63B3BB69-23CF-44E3-9099-C40C66FF867C}">
                  <a14:compatExt spid="_x0000_s18454"/>
                </a:ext>
                <a:ext uri="{FF2B5EF4-FFF2-40B4-BE49-F238E27FC236}">
                  <a16:creationId xmlns:a16="http://schemas.microsoft.com/office/drawing/2014/main" id="{00000000-0008-0000-1700-0000164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xdr:twoCellAnchor>
    <xdr:from>
      <xdr:col>22</xdr:col>
      <xdr:colOff>46998</xdr:colOff>
      <xdr:row>205</xdr:row>
      <xdr:rowOff>115660</xdr:rowOff>
    </xdr:from>
    <xdr:to>
      <xdr:col>25</xdr:col>
      <xdr:colOff>576237</xdr:colOff>
      <xdr:row>221</xdr:row>
      <xdr:rowOff>70418</xdr:rowOff>
    </xdr:to>
    <xdr:graphicFrame macro="">
      <xdr:nvGraphicFramePr>
        <xdr:cNvPr id="29" name="グラフ 28">
          <a:extLst>
            <a:ext uri="{FF2B5EF4-FFF2-40B4-BE49-F238E27FC236}">
              <a16:creationId xmlns:a16="http://schemas.microsoft.com/office/drawing/2014/main" id="{00000000-0008-0000-1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46998</xdr:colOff>
      <xdr:row>221</xdr:row>
      <xdr:rowOff>228649</xdr:rowOff>
    </xdr:from>
    <xdr:to>
      <xdr:col>25</xdr:col>
      <xdr:colOff>577561</xdr:colOff>
      <xdr:row>237</xdr:row>
      <xdr:rowOff>13608</xdr:rowOff>
    </xdr:to>
    <xdr:graphicFrame macro="">
      <xdr:nvGraphicFramePr>
        <xdr:cNvPr id="30" name="グラフ 29">
          <a:extLst>
            <a:ext uri="{FF2B5EF4-FFF2-40B4-BE49-F238E27FC236}">
              <a16:creationId xmlns:a16="http://schemas.microsoft.com/office/drawing/2014/main" id="{00000000-0008-0000-1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19784</xdr:colOff>
      <xdr:row>237</xdr:row>
      <xdr:rowOff>207295</xdr:rowOff>
    </xdr:from>
    <xdr:to>
      <xdr:col>25</xdr:col>
      <xdr:colOff>550347</xdr:colOff>
      <xdr:row>253</xdr:row>
      <xdr:rowOff>8839</xdr:rowOff>
    </xdr:to>
    <xdr:graphicFrame macro="">
      <xdr:nvGraphicFramePr>
        <xdr:cNvPr id="31" name="グラフ 30">
          <a:extLst>
            <a:ext uri="{FF2B5EF4-FFF2-40B4-BE49-F238E27FC236}">
              <a16:creationId xmlns:a16="http://schemas.microsoft.com/office/drawing/2014/main" id="{00000000-0008-0000-1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19783</xdr:colOff>
      <xdr:row>253</xdr:row>
      <xdr:rowOff>128719</xdr:rowOff>
    </xdr:from>
    <xdr:to>
      <xdr:col>25</xdr:col>
      <xdr:colOff>550346</xdr:colOff>
      <xdr:row>268</xdr:row>
      <xdr:rowOff>149680</xdr:rowOff>
    </xdr:to>
    <xdr:graphicFrame macro="">
      <xdr:nvGraphicFramePr>
        <xdr:cNvPr id="32" name="グラフ 31">
          <a:extLst>
            <a:ext uri="{FF2B5EF4-FFF2-40B4-BE49-F238E27FC236}">
              <a16:creationId xmlns:a16="http://schemas.microsoft.com/office/drawing/2014/main" id="{00000000-0008-0000-1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33389</xdr:colOff>
      <xdr:row>269</xdr:row>
      <xdr:rowOff>27215</xdr:rowOff>
    </xdr:from>
    <xdr:to>
      <xdr:col>25</xdr:col>
      <xdr:colOff>560288</xdr:colOff>
      <xdr:row>284</xdr:row>
      <xdr:rowOff>95251</xdr:rowOff>
    </xdr:to>
    <xdr:graphicFrame macro="">
      <xdr:nvGraphicFramePr>
        <xdr:cNvPr id="33" name="グラフ 32">
          <a:extLst>
            <a:ext uri="{FF2B5EF4-FFF2-40B4-BE49-F238E27FC236}">
              <a16:creationId xmlns:a16="http://schemas.microsoft.com/office/drawing/2014/main" id="{00000000-0008-0000-1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20</xdr:col>
          <xdr:colOff>0</xdr:colOff>
          <xdr:row>0</xdr:row>
          <xdr:rowOff>171450</xdr:rowOff>
        </xdr:from>
        <xdr:to>
          <xdr:col>21</xdr:col>
          <xdr:colOff>508000</xdr:colOff>
          <xdr:row>0</xdr:row>
          <xdr:rowOff>469900</xdr:rowOff>
        </xdr:to>
        <xdr:sp macro="" textlink="">
          <xdr:nvSpPr>
            <xdr:cNvPr id="18457" name="Button 25" hidden="1">
              <a:extLst>
                <a:ext uri="{63B3BB69-23CF-44E3-9099-C40C66FF867C}">
                  <a14:compatExt spid="_x0000_s18457"/>
                </a:ext>
                <a:ext uri="{FF2B5EF4-FFF2-40B4-BE49-F238E27FC236}">
                  <a16:creationId xmlns:a16="http://schemas.microsoft.com/office/drawing/2014/main" id="{00000000-0008-0000-1700-0000194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A3損益印刷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514350</xdr:colOff>
          <xdr:row>0</xdr:row>
          <xdr:rowOff>171450</xdr:rowOff>
        </xdr:from>
        <xdr:to>
          <xdr:col>23</xdr:col>
          <xdr:colOff>450850</xdr:colOff>
          <xdr:row>0</xdr:row>
          <xdr:rowOff>469900</xdr:rowOff>
        </xdr:to>
        <xdr:sp macro="" textlink="">
          <xdr:nvSpPr>
            <xdr:cNvPr id="18458" name="Button 26" hidden="1">
              <a:extLst>
                <a:ext uri="{63B3BB69-23CF-44E3-9099-C40C66FF867C}">
                  <a14:compatExt spid="_x0000_s18458"/>
                </a:ext>
                <a:ext uri="{FF2B5EF4-FFF2-40B4-BE49-F238E27FC236}">
                  <a16:creationId xmlns:a16="http://schemas.microsoft.com/office/drawing/2014/main" id="{00000000-0008-0000-1700-00001A4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A3製造原価印刷</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279400</xdr:colOff>
          <xdr:row>0</xdr:row>
          <xdr:rowOff>184150</xdr:rowOff>
        </xdr:from>
        <xdr:to>
          <xdr:col>9</xdr:col>
          <xdr:colOff>565150</xdr:colOff>
          <xdr:row>0</xdr:row>
          <xdr:rowOff>469900</xdr:rowOff>
        </xdr:to>
        <xdr:sp macro="" textlink="">
          <xdr:nvSpPr>
            <xdr:cNvPr id="19470" name="ボタン 23" hidden="1">
              <a:extLst>
                <a:ext uri="{63B3BB69-23CF-44E3-9099-C40C66FF867C}">
                  <a14:compatExt spid="_x0000_s19470"/>
                </a:ext>
                <a:ext uri="{FF2B5EF4-FFF2-40B4-BE49-F238E27FC236}">
                  <a16:creationId xmlns:a16="http://schemas.microsoft.com/office/drawing/2014/main" id="{00000000-0008-0000-1800-00000E4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FF0000"/>
                  </a:solidFill>
                  <a:latin typeface="メイリオ"/>
                  <a:ea typeface="メイリオ"/>
                </a:rPr>
                <a:t>空白行非表示ON/OFF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0</xdr:row>
          <xdr:rowOff>0</xdr:rowOff>
        </xdr:from>
        <xdr:to>
          <xdr:col>17</xdr:col>
          <xdr:colOff>374650</xdr:colOff>
          <xdr:row>0</xdr:row>
          <xdr:rowOff>260350</xdr:rowOff>
        </xdr:to>
        <xdr:sp macro="" textlink="">
          <xdr:nvSpPr>
            <xdr:cNvPr id="19471" name="Option Button 15" hidden="1">
              <a:extLst>
                <a:ext uri="{63B3BB69-23CF-44E3-9099-C40C66FF867C}">
                  <a14:compatExt spid="_x0000_s19471"/>
                </a:ext>
                <a:ext uri="{FF2B5EF4-FFF2-40B4-BE49-F238E27FC236}">
                  <a16:creationId xmlns:a16="http://schemas.microsoft.com/office/drawing/2014/main" id="{00000000-0008-0000-18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0</xdr:row>
          <xdr:rowOff>228600</xdr:rowOff>
        </xdr:from>
        <xdr:to>
          <xdr:col>18</xdr:col>
          <xdr:colOff>184150</xdr:colOff>
          <xdr:row>0</xdr:row>
          <xdr:rowOff>469900</xdr:rowOff>
        </xdr:to>
        <xdr:sp macro="" textlink="">
          <xdr:nvSpPr>
            <xdr:cNvPr id="19472" name="Option Button 16" hidden="1">
              <a:extLst>
                <a:ext uri="{63B3BB69-23CF-44E3-9099-C40C66FF867C}">
                  <a14:compatExt spid="_x0000_s19472"/>
                </a:ext>
                <a:ext uri="{FF2B5EF4-FFF2-40B4-BE49-F238E27FC236}">
                  <a16:creationId xmlns:a16="http://schemas.microsoft.com/office/drawing/2014/main" id="{00000000-0008-0000-18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14</xdr:row>
          <xdr:rowOff>12700</xdr:rowOff>
        </xdr:from>
        <xdr:to>
          <xdr:col>1</xdr:col>
          <xdr:colOff>698500</xdr:colOff>
          <xdr:row>15</xdr:row>
          <xdr:rowOff>12700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1800-0000114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xdr:twoCellAnchor>
    <xdr:from>
      <xdr:col>3</xdr:col>
      <xdr:colOff>75241</xdr:colOff>
      <xdr:row>227</xdr:row>
      <xdr:rowOff>101864</xdr:rowOff>
    </xdr:from>
    <xdr:to>
      <xdr:col>21</xdr:col>
      <xdr:colOff>500296</xdr:colOff>
      <xdr:row>243</xdr:row>
      <xdr:rowOff>53016</xdr:rowOff>
    </xdr:to>
    <xdr:graphicFrame macro="">
      <xdr:nvGraphicFramePr>
        <xdr:cNvPr id="19" name="グラフ 18">
          <a:extLst>
            <a:ext uri="{FF2B5EF4-FFF2-40B4-BE49-F238E27FC236}">
              <a16:creationId xmlns:a16="http://schemas.microsoft.com/office/drawing/2014/main" id="{00000000-0008-0000-1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83744</xdr:colOff>
      <xdr:row>243</xdr:row>
      <xdr:rowOff>228648</xdr:rowOff>
    </xdr:from>
    <xdr:to>
      <xdr:col>21</xdr:col>
      <xdr:colOff>505775</xdr:colOff>
      <xdr:row>259</xdr:row>
      <xdr:rowOff>32868</xdr:rowOff>
    </xdr:to>
    <xdr:graphicFrame macro="">
      <xdr:nvGraphicFramePr>
        <xdr:cNvPr id="20" name="グラフ 19">
          <a:extLst>
            <a:ext uri="{FF2B5EF4-FFF2-40B4-BE49-F238E27FC236}">
              <a16:creationId xmlns:a16="http://schemas.microsoft.com/office/drawing/2014/main" id="{00000000-0008-0000-1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97351</xdr:colOff>
      <xdr:row>259</xdr:row>
      <xdr:rowOff>180081</xdr:rowOff>
    </xdr:from>
    <xdr:to>
      <xdr:col>21</xdr:col>
      <xdr:colOff>519382</xdr:colOff>
      <xdr:row>274</xdr:row>
      <xdr:rowOff>226553</xdr:rowOff>
    </xdr:to>
    <xdr:graphicFrame macro="">
      <xdr:nvGraphicFramePr>
        <xdr:cNvPr id="21" name="グラフ 20">
          <a:extLst>
            <a:ext uri="{FF2B5EF4-FFF2-40B4-BE49-F238E27FC236}">
              <a16:creationId xmlns:a16="http://schemas.microsoft.com/office/drawing/2014/main" id="{00000000-0008-0000-1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83744</xdr:colOff>
      <xdr:row>275</xdr:row>
      <xdr:rowOff>128718</xdr:rowOff>
    </xdr:from>
    <xdr:to>
      <xdr:col>21</xdr:col>
      <xdr:colOff>505775</xdr:colOff>
      <xdr:row>290</xdr:row>
      <xdr:rowOff>165669</xdr:rowOff>
    </xdr:to>
    <xdr:graphicFrame macro="">
      <xdr:nvGraphicFramePr>
        <xdr:cNvPr id="22" name="グラフ 21">
          <a:extLst>
            <a:ext uri="{FF2B5EF4-FFF2-40B4-BE49-F238E27FC236}">
              <a16:creationId xmlns:a16="http://schemas.microsoft.com/office/drawing/2014/main" id="{00000000-0008-0000-1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12700</xdr:colOff>
          <xdr:row>32</xdr:row>
          <xdr:rowOff>203200</xdr:rowOff>
        </xdr:from>
        <xdr:to>
          <xdr:col>1</xdr:col>
          <xdr:colOff>698500</xdr:colOff>
          <xdr:row>33</xdr:row>
          <xdr:rowOff>203200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1800-0000124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31750</xdr:rowOff>
        </xdr:from>
        <xdr:to>
          <xdr:col>1</xdr:col>
          <xdr:colOff>698500</xdr:colOff>
          <xdr:row>46</xdr:row>
          <xdr:rowOff>12700</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1800-0000134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81</xdr:row>
          <xdr:rowOff>203200</xdr:rowOff>
        </xdr:from>
        <xdr:to>
          <xdr:col>1</xdr:col>
          <xdr:colOff>679450</xdr:colOff>
          <xdr:row>82</xdr:row>
          <xdr:rowOff>203200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1800-0000144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0</xdr:row>
          <xdr:rowOff>184150</xdr:rowOff>
        </xdr:from>
        <xdr:to>
          <xdr:col>25</xdr:col>
          <xdr:colOff>508000</xdr:colOff>
          <xdr:row>0</xdr:row>
          <xdr:rowOff>469900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1800-0000154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A4グラフ印刷</a:t>
              </a:r>
            </a:p>
          </xdr:txBody>
        </xdr:sp>
        <xdr:clientData fPrintsWithSheet="0"/>
      </xdr:twoCellAnchor>
    </mc:Choice>
    <mc:Fallback/>
  </mc:AlternateContent>
  <xdr:twoCellAnchor>
    <xdr:from>
      <xdr:col>3</xdr:col>
      <xdr:colOff>83744</xdr:colOff>
      <xdr:row>291</xdr:row>
      <xdr:rowOff>20718</xdr:rowOff>
    </xdr:from>
    <xdr:to>
      <xdr:col>21</xdr:col>
      <xdr:colOff>505775</xdr:colOff>
      <xdr:row>306</xdr:row>
      <xdr:rowOff>111736</xdr:rowOff>
    </xdr:to>
    <xdr:graphicFrame macro="">
      <xdr:nvGraphicFramePr>
        <xdr:cNvPr id="27" name="グラフ 26">
          <a:extLst>
            <a:ext uri="{FF2B5EF4-FFF2-40B4-BE49-F238E27FC236}">
              <a16:creationId xmlns:a16="http://schemas.microsoft.com/office/drawing/2014/main" id="{00000000-0008-0000-1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109</xdr:row>
          <xdr:rowOff>12700</xdr:rowOff>
        </xdr:from>
        <xdr:to>
          <xdr:col>1</xdr:col>
          <xdr:colOff>679450</xdr:colOff>
          <xdr:row>110</xdr:row>
          <xdr:rowOff>12700</xdr:rowOff>
        </xdr:to>
        <xdr:sp macro="" textlink="">
          <xdr:nvSpPr>
            <xdr:cNvPr id="19478" name="Button 22" hidden="1">
              <a:extLst>
                <a:ext uri="{63B3BB69-23CF-44E3-9099-C40C66FF867C}">
                  <a14:compatExt spid="_x0000_s19478"/>
                </a:ext>
                <a:ext uri="{FF2B5EF4-FFF2-40B4-BE49-F238E27FC236}">
                  <a16:creationId xmlns:a16="http://schemas.microsoft.com/office/drawing/2014/main" id="{00000000-0008-0000-1800-0000164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グラフ</a:t>
              </a:r>
            </a:p>
          </xdr:txBody>
        </xdr:sp>
        <xdr:clientData fPrintsWithSheet="0"/>
      </xdr:twoCellAnchor>
    </mc:Choice>
    <mc:Fallback/>
  </mc:AlternateContent>
  <xdr:twoCellAnchor>
    <xdr:from>
      <xdr:col>22</xdr:col>
      <xdr:colOff>46998</xdr:colOff>
      <xdr:row>227</xdr:row>
      <xdr:rowOff>115660</xdr:rowOff>
    </xdr:from>
    <xdr:to>
      <xdr:col>25</xdr:col>
      <xdr:colOff>576237</xdr:colOff>
      <xdr:row>243</xdr:row>
      <xdr:rowOff>70418</xdr:rowOff>
    </xdr:to>
    <xdr:graphicFrame macro="">
      <xdr:nvGraphicFramePr>
        <xdr:cNvPr id="29" name="グラフ 28">
          <a:extLst>
            <a:ext uri="{FF2B5EF4-FFF2-40B4-BE49-F238E27FC236}">
              <a16:creationId xmlns:a16="http://schemas.microsoft.com/office/drawing/2014/main" id="{00000000-0008-0000-1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46998</xdr:colOff>
      <xdr:row>243</xdr:row>
      <xdr:rowOff>228649</xdr:rowOff>
    </xdr:from>
    <xdr:to>
      <xdr:col>25</xdr:col>
      <xdr:colOff>577561</xdr:colOff>
      <xdr:row>259</xdr:row>
      <xdr:rowOff>13608</xdr:rowOff>
    </xdr:to>
    <xdr:graphicFrame macro="">
      <xdr:nvGraphicFramePr>
        <xdr:cNvPr id="30" name="グラフ 29">
          <a:extLst>
            <a:ext uri="{FF2B5EF4-FFF2-40B4-BE49-F238E27FC236}">
              <a16:creationId xmlns:a16="http://schemas.microsoft.com/office/drawing/2014/main" id="{00000000-0008-0000-1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19784</xdr:colOff>
      <xdr:row>259</xdr:row>
      <xdr:rowOff>207295</xdr:rowOff>
    </xdr:from>
    <xdr:to>
      <xdr:col>25</xdr:col>
      <xdr:colOff>550347</xdr:colOff>
      <xdr:row>275</xdr:row>
      <xdr:rowOff>8839</xdr:rowOff>
    </xdr:to>
    <xdr:graphicFrame macro="">
      <xdr:nvGraphicFramePr>
        <xdr:cNvPr id="31" name="グラフ 30">
          <a:extLst>
            <a:ext uri="{FF2B5EF4-FFF2-40B4-BE49-F238E27FC236}">
              <a16:creationId xmlns:a16="http://schemas.microsoft.com/office/drawing/2014/main" id="{00000000-0008-0000-1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19783</xdr:colOff>
      <xdr:row>275</xdr:row>
      <xdr:rowOff>142326</xdr:rowOff>
    </xdr:from>
    <xdr:to>
      <xdr:col>25</xdr:col>
      <xdr:colOff>550346</xdr:colOff>
      <xdr:row>290</xdr:row>
      <xdr:rowOff>163287</xdr:rowOff>
    </xdr:to>
    <xdr:graphicFrame macro="">
      <xdr:nvGraphicFramePr>
        <xdr:cNvPr id="32" name="グラフ 31">
          <a:extLst>
            <a:ext uri="{FF2B5EF4-FFF2-40B4-BE49-F238E27FC236}">
              <a16:creationId xmlns:a16="http://schemas.microsoft.com/office/drawing/2014/main" id="{00000000-0008-0000-1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33389</xdr:colOff>
      <xdr:row>291</xdr:row>
      <xdr:rowOff>20720</xdr:rowOff>
    </xdr:from>
    <xdr:to>
      <xdr:col>25</xdr:col>
      <xdr:colOff>560288</xdr:colOff>
      <xdr:row>306</xdr:row>
      <xdr:rowOff>107068</xdr:rowOff>
    </xdr:to>
    <xdr:graphicFrame macro="">
      <xdr:nvGraphicFramePr>
        <xdr:cNvPr id="33" name="グラフ 32">
          <a:extLst>
            <a:ext uri="{FF2B5EF4-FFF2-40B4-BE49-F238E27FC236}">
              <a16:creationId xmlns:a16="http://schemas.microsoft.com/office/drawing/2014/main" id="{00000000-0008-0000-1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22</xdr:col>
          <xdr:colOff>69850</xdr:colOff>
          <xdr:row>0</xdr:row>
          <xdr:rowOff>184150</xdr:rowOff>
        </xdr:from>
        <xdr:to>
          <xdr:col>23</xdr:col>
          <xdr:colOff>571500</xdr:colOff>
          <xdr:row>0</xdr:row>
          <xdr:rowOff>469900</xdr:rowOff>
        </xdr:to>
        <xdr:sp macro="" textlink="">
          <xdr:nvSpPr>
            <xdr:cNvPr id="19481" name="Button 25" hidden="1">
              <a:extLst>
                <a:ext uri="{63B3BB69-23CF-44E3-9099-C40C66FF867C}">
                  <a14:compatExt spid="_x0000_s19481"/>
                </a:ext>
                <a:ext uri="{FF2B5EF4-FFF2-40B4-BE49-F238E27FC236}">
                  <a16:creationId xmlns:a16="http://schemas.microsoft.com/office/drawing/2014/main" id="{00000000-0008-0000-1800-0000194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A3製造原価印刷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184150</xdr:colOff>
          <xdr:row>0</xdr:row>
          <xdr:rowOff>184150</xdr:rowOff>
        </xdr:from>
        <xdr:to>
          <xdr:col>20</xdr:col>
          <xdr:colOff>107950</xdr:colOff>
          <xdr:row>0</xdr:row>
          <xdr:rowOff>469900</xdr:rowOff>
        </xdr:to>
        <xdr:sp macro="" textlink="">
          <xdr:nvSpPr>
            <xdr:cNvPr id="19482" name="Button 26" hidden="1">
              <a:extLst>
                <a:ext uri="{63B3BB69-23CF-44E3-9099-C40C66FF867C}">
                  <a14:compatExt spid="_x0000_s19482"/>
                </a:ext>
                <a:ext uri="{FF2B5EF4-FFF2-40B4-BE49-F238E27FC236}">
                  <a16:creationId xmlns:a16="http://schemas.microsoft.com/office/drawing/2014/main" id="{00000000-0008-0000-1800-00001A4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A3損益印刷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127000</xdr:colOff>
          <xdr:row>0</xdr:row>
          <xdr:rowOff>184150</xdr:rowOff>
        </xdr:from>
        <xdr:to>
          <xdr:col>22</xdr:col>
          <xdr:colOff>57150</xdr:colOff>
          <xdr:row>0</xdr:row>
          <xdr:rowOff>469900</xdr:rowOff>
        </xdr:to>
        <xdr:sp macro="" textlink="">
          <xdr:nvSpPr>
            <xdr:cNvPr id="19483" name="Button 27" hidden="1">
              <a:extLst>
                <a:ext uri="{63B3BB69-23CF-44E3-9099-C40C66FF867C}">
                  <a14:compatExt spid="_x0000_s19483"/>
                </a:ext>
                <a:ext uri="{FF2B5EF4-FFF2-40B4-BE49-F238E27FC236}">
                  <a16:creationId xmlns:a16="http://schemas.microsoft.com/office/drawing/2014/main" id="{00000000-0008-0000-1800-00001B4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A3CF印刷</a:t>
              </a:r>
            </a:p>
          </xdr:txBody>
        </xdr:sp>
        <xdr:clientData fPrintsWithSheet="0"/>
      </xdr:twoCellAnchor>
    </mc:Choice>
    <mc:Fallback/>
  </mc:AlternateContent>
  <xdr:twoCellAnchor>
    <xdr:from>
      <xdr:col>3</xdr:col>
      <xdr:colOff>68036</xdr:colOff>
      <xdr:row>147</xdr:row>
      <xdr:rowOff>213631</xdr:rowOff>
    </xdr:from>
    <xdr:to>
      <xdr:col>31</xdr:col>
      <xdr:colOff>530678</xdr:colOff>
      <xdr:row>147</xdr:row>
      <xdr:rowOff>3429000</xdr:rowOff>
    </xdr:to>
    <xdr:graphicFrame macro="">
      <xdr:nvGraphicFramePr>
        <xdr:cNvPr id="39" name="グラフ 38">
          <a:extLst>
            <a:ext uri="{FF2B5EF4-FFF2-40B4-BE49-F238E27FC236}">
              <a16:creationId xmlns:a16="http://schemas.microsoft.com/office/drawing/2014/main" id="{00000000-0008-0000-1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298450</xdr:colOff>
          <xdr:row>0</xdr:row>
          <xdr:rowOff>857250</xdr:rowOff>
        </xdr:from>
        <xdr:to>
          <xdr:col>2</xdr:col>
          <xdr:colOff>1060450</xdr:colOff>
          <xdr:row>0</xdr:row>
          <xdr:rowOff>1047750</xdr:rowOff>
        </xdr:to>
        <xdr:sp macro="" textlink="">
          <xdr:nvSpPr>
            <xdr:cNvPr id="20481" name="Check Box 58" hidden="1">
              <a:extLst>
                <a:ext uri="{63B3BB69-23CF-44E3-9099-C40C66FF867C}">
                  <a14:compatExt spid="_x0000_s20481"/>
                </a:ext>
                <a:ext uri="{FF2B5EF4-FFF2-40B4-BE49-F238E27FC236}">
                  <a16:creationId xmlns:a16="http://schemas.microsoft.com/office/drawing/2014/main" id="{00000000-0008-0000-1900-0000015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税込経理</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38100</xdr:rowOff>
        </xdr:from>
        <xdr:to>
          <xdr:col>0</xdr:col>
          <xdr:colOff>571500</xdr:colOff>
          <xdr:row>35</xdr:row>
          <xdr:rowOff>0</xdr:rowOff>
        </xdr:to>
        <xdr:sp macro="" textlink="">
          <xdr:nvSpPr>
            <xdr:cNvPr id="20482" name="Check Box 14" descr="非課税" hidden="1">
              <a:extLst>
                <a:ext uri="{63B3BB69-23CF-44E3-9099-C40C66FF867C}">
                  <a14:compatExt spid="_x0000_s20482"/>
                </a:ext>
                <a:ext uri="{FF2B5EF4-FFF2-40B4-BE49-F238E27FC236}">
                  <a16:creationId xmlns:a16="http://schemas.microsoft.com/office/drawing/2014/main" id="{00000000-0008-0000-19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222250</xdr:rowOff>
        </xdr:from>
        <xdr:to>
          <xdr:col>0</xdr:col>
          <xdr:colOff>571500</xdr:colOff>
          <xdr:row>35</xdr:row>
          <xdr:rowOff>184150</xdr:rowOff>
        </xdr:to>
        <xdr:sp macro="" textlink="">
          <xdr:nvSpPr>
            <xdr:cNvPr id="20483" name="Check Box 15" descr="非課税" hidden="1">
              <a:extLst>
                <a:ext uri="{63B3BB69-23CF-44E3-9099-C40C66FF867C}">
                  <a14:compatExt spid="_x0000_s20483"/>
                </a:ext>
                <a:ext uri="{FF2B5EF4-FFF2-40B4-BE49-F238E27FC236}">
                  <a16:creationId xmlns:a16="http://schemas.microsoft.com/office/drawing/2014/main" id="{00000000-0008-0000-19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209550</xdr:rowOff>
        </xdr:from>
        <xdr:to>
          <xdr:col>0</xdr:col>
          <xdr:colOff>571500</xdr:colOff>
          <xdr:row>36</xdr:row>
          <xdr:rowOff>184150</xdr:rowOff>
        </xdr:to>
        <xdr:sp macro="" textlink="">
          <xdr:nvSpPr>
            <xdr:cNvPr id="20484" name="Check Box 16" descr="非課税" hidden="1">
              <a:extLst>
                <a:ext uri="{63B3BB69-23CF-44E3-9099-C40C66FF867C}">
                  <a14:compatExt spid="_x0000_s20484"/>
                </a:ext>
                <a:ext uri="{FF2B5EF4-FFF2-40B4-BE49-F238E27FC236}">
                  <a16:creationId xmlns:a16="http://schemas.microsoft.com/office/drawing/2014/main" id="{00000000-0008-0000-19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209550</xdr:rowOff>
        </xdr:from>
        <xdr:to>
          <xdr:col>0</xdr:col>
          <xdr:colOff>571500</xdr:colOff>
          <xdr:row>37</xdr:row>
          <xdr:rowOff>184150</xdr:rowOff>
        </xdr:to>
        <xdr:sp macro="" textlink="">
          <xdr:nvSpPr>
            <xdr:cNvPr id="20485" name="Check Box 17" descr="非課税" hidden="1">
              <a:extLst>
                <a:ext uri="{63B3BB69-23CF-44E3-9099-C40C66FF867C}">
                  <a14:compatExt spid="_x0000_s20485"/>
                </a:ext>
                <a:ext uri="{FF2B5EF4-FFF2-40B4-BE49-F238E27FC236}">
                  <a16:creationId xmlns:a16="http://schemas.microsoft.com/office/drawing/2014/main" id="{00000000-0008-0000-19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209550</xdr:rowOff>
        </xdr:from>
        <xdr:to>
          <xdr:col>0</xdr:col>
          <xdr:colOff>571500</xdr:colOff>
          <xdr:row>41</xdr:row>
          <xdr:rowOff>184150</xdr:rowOff>
        </xdr:to>
        <xdr:sp macro="" textlink="">
          <xdr:nvSpPr>
            <xdr:cNvPr id="20486" name="Check Box 18" descr="非課税" hidden="1">
              <a:extLst>
                <a:ext uri="{63B3BB69-23CF-44E3-9099-C40C66FF867C}">
                  <a14:compatExt spid="_x0000_s20486"/>
                </a:ext>
                <a:ext uri="{FF2B5EF4-FFF2-40B4-BE49-F238E27FC236}">
                  <a16:creationId xmlns:a16="http://schemas.microsoft.com/office/drawing/2014/main" id="{00000000-0008-0000-19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571500</xdr:colOff>
          <xdr:row>42</xdr:row>
          <xdr:rowOff>184150</xdr:rowOff>
        </xdr:to>
        <xdr:sp macro="" textlink="">
          <xdr:nvSpPr>
            <xdr:cNvPr id="20487" name="Check Box 19" descr="非課税" hidden="1">
              <a:extLst>
                <a:ext uri="{63B3BB69-23CF-44E3-9099-C40C66FF867C}">
                  <a14:compatExt spid="_x0000_s20487"/>
                </a:ext>
                <a:ext uri="{FF2B5EF4-FFF2-40B4-BE49-F238E27FC236}">
                  <a16:creationId xmlns:a16="http://schemas.microsoft.com/office/drawing/2014/main" id="{00000000-0008-0000-19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31750</xdr:rowOff>
        </xdr:from>
        <xdr:to>
          <xdr:col>0</xdr:col>
          <xdr:colOff>571500</xdr:colOff>
          <xdr:row>43</xdr:row>
          <xdr:rowOff>184150</xdr:rowOff>
        </xdr:to>
        <xdr:sp macro="" textlink="">
          <xdr:nvSpPr>
            <xdr:cNvPr id="20488" name="Check Box 20" descr="非課税" hidden="1">
              <a:extLst>
                <a:ext uri="{63B3BB69-23CF-44E3-9099-C40C66FF867C}">
                  <a14:compatExt spid="_x0000_s20488"/>
                </a:ext>
                <a:ext uri="{FF2B5EF4-FFF2-40B4-BE49-F238E27FC236}">
                  <a16:creationId xmlns:a16="http://schemas.microsoft.com/office/drawing/2014/main" id="{00000000-0008-0000-19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16</xdr:row>
          <xdr:rowOff>31750</xdr:rowOff>
        </xdr:from>
        <xdr:to>
          <xdr:col>1</xdr:col>
          <xdr:colOff>0</xdr:colOff>
          <xdr:row>16</xdr:row>
          <xdr:rowOff>203200</xdr:rowOff>
        </xdr:to>
        <xdr:sp macro="" textlink="">
          <xdr:nvSpPr>
            <xdr:cNvPr id="20489" name="Check Box 6" descr="非課税" hidden="1">
              <a:extLst>
                <a:ext uri="{63B3BB69-23CF-44E3-9099-C40C66FF867C}">
                  <a14:compatExt spid="_x0000_s20489"/>
                </a:ext>
                <a:ext uri="{FF2B5EF4-FFF2-40B4-BE49-F238E27FC236}">
                  <a16:creationId xmlns:a16="http://schemas.microsoft.com/office/drawing/2014/main" id="{00000000-0008-0000-19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22</xdr:row>
          <xdr:rowOff>31750</xdr:rowOff>
        </xdr:from>
        <xdr:to>
          <xdr:col>1</xdr:col>
          <xdr:colOff>0</xdr:colOff>
          <xdr:row>23</xdr:row>
          <xdr:rowOff>0</xdr:rowOff>
        </xdr:to>
        <xdr:sp macro="" textlink="">
          <xdr:nvSpPr>
            <xdr:cNvPr id="20490" name="Check Box 7" descr="非課税" hidden="1">
              <a:extLst>
                <a:ext uri="{63B3BB69-23CF-44E3-9099-C40C66FF867C}">
                  <a14:compatExt spid="_x0000_s20490"/>
                </a:ext>
                <a:ext uri="{FF2B5EF4-FFF2-40B4-BE49-F238E27FC236}">
                  <a16:creationId xmlns:a16="http://schemas.microsoft.com/office/drawing/2014/main" id="{00000000-0008-0000-19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23</xdr:row>
          <xdr:rowOff>31750</xdr:rowOff>
        </xdr:from>
        <xdr:to>
          <xdr:col>1</xdr:col>
          <xdr:colOff>0</xdr:colOff>
          <xdr:row>24</xdr:row>
          <xdr:rowOff>0</xdr:rowOff>
        </xdr:to>
        <xdr:sp macro="" textlink="">
          <xdr:nvSpPr>
            <xdr:cNvPr id="20491" name="Check Box 8" descr="非課税" hidden="1">
              <a:extLst>
                <a:ext uri="{63B3BB69-23CF-44E3-9099-C40C66FF867C}">
                  <a14:compatExt spid="_x0000_s20491"/>
                </a:ext>
                <a:ext uri="{FF2B5EF4-FFF2-40B4-BE49-F238E27FC236}">
                  <a16:creationId xmlns:a16="http://schemas.microsoft.com/office/drawing/2014/main" id="{00000000-0008-0000-19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24</xdr:row>
          <xdr:rowOff>31750</xdr:rowOff>
        </xdr:from>
        <xdr:to>
          <xdr:col>1</xdr:col>
          <xdr:colOff>0</xdr:colOff>
          <xdr:row>25</xdr:row>
          <xdr:rowOff>0</xdr:rowOff>
        </xdr:to>
        <xdr:sp macro="" textlink="">
          <xdr:nvSpPr>
            <xdr:cNvPr id="20492" name="Check Box 9" descr="非課税" hidden="1">
              <a:extLst>
                <a:ext uri="{63B3BB69-23CF-44E3-9099-C40C66FF867C}">
                  <a14:compatExt spid="_x0000_s20492"/>
                </a:ext>
                <a:ext uri="{FF2B5EF4-FFF2-40B4-BE49-F238E27FC236}">
                  <a16:creationId xmlns:a16="http://schemas.microsoft.com/office/drawing/2014/main" id="{00000000-0008-0000-19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25</xdr:row>
          <xdr:rowOff>38100</xdr:rowOff>
        </xdr:from>
        <xdr:to>
          <xdr:col>1</xdr:col>
          <xdr:colOff>0</xdr:colOff>
          <xdr:row>26</xdr:row>
          <xdr:rowOff>38100</xdr:rowOff>
        </xdr:to>
        <xdr:sp macro="" textlink="">
          <xdr:nvSpPr>
            <xdr:cNvPr id="20493" name="Check Box 71" descr="非課税" hidden="1">
              <a:extLst>
                <a:ext uri="{63B3BB69-23CF-44E3-9099-C40C66FF867C}">
                  <a14:compatExt spid="_x0000_s20493"/>
                </a:ext>
                <a:ext uri="{FF2B5EF4-FFF2-40B4-BE49-F238E27FC236}">
                  <a16:creationId xmlns:a16="http://schemas.microsoft.com/office/drawing/2014/main" id="{00000000-0008-0000-19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222250</xdr:rowOff>
        </xdr:from>
        <xdr:to>
          <xdr:col>2</xdr:col>
          <xdr:colOff>95250</xdr:colOff>
          <xdr:row>46</xdr:row>
          <xdr:rowOff>184150</xdr:rowOff>
        </xdr:to>
        <xdr:sp macro="" textlink="">
          <xdr:nvSpPr>
            <xdr:cNvPr id="20494" name="Check Box 22" descr="非課税" hidden="1">
              <a:extLst>
                <a:ext uri="{63B3BB69-23CF-44E3-9099-C40C66FF867C}">
                  <a14:compatExt spid="_x0000_s20494"/>
                </a:ext>
                <a:ext uri="{FF2B5EF4-FFF2-40B4-BE49-F238E27FC236}">
                  <a16:creationId xmlns:a16="http://schemas.microsoft.com/office/drawing/2014/main" id="{00000000-0008-0000-19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31750</xdr:rowOff>
        </xdr:from>
        <xdr:to>
          <xdr:col>2</xdr:col>
          <xdr:colOff>95250</xdr:colOff>
          <xdr:row>47</xdr:row>
          <xdr:rowOff>184150</xdr:rowOff>
        </xdr:to>
        <xdr:sp macro="" textlink="">
          <xdr:nvSpPr>
            <xdr:cNvPr id="20495" name="Check Box 23" descr="非課税" hidden="1">
              <a:extLst>
                <a:ext uri="{63B3BB69-23CF-44E3-9099-C40C66FF867C}">
                  <a14:compatExt spid="_x0000_s20495"/>
                </a:ext>
                <a:ext uri="{FF2B5EF4-FFF2-40B4-BE49-F238E27FC236}">
                  <a16:creationId xmlns:a16="http://schemas.microsoft.com/office/drawing/2014/main" id="{00000000-0008-0000-19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31750</xdr:rowOff>
        </xdr:from>
        <xdr:to>
          <xdr:col>2</xdr:col>
          <xdr:colOff>95250</xdr:colOff>
          <xdr:row>48</xdr:row>
          <xdr:rowOff>190500</xdr:rowOff>
        </xdr:to>
        <xdr:sp macro="" textlink="">
          <xdr:nvSpPr>
            <xdr:cNvPr id="20496" name="Check Box 24" descr="非課税" hidden="1">
              <a:extLst>
                <a:ext uri="{63B3BB69-23CF-44E3-9099-C40C66FF867C}">
                  <a14:compatExt spid="_x0000_s20496"/>
                </a:ext>
                <a:ext uri="{FF2B5EF4-FFF2-40B4-BE49-F238E27FC236}">
                  <a16:creationId xmlns:a16="http://schemas.microsoft.com/office/drawing/2014/main" id="{00000000-0008-0000-19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31750</xdr:rowOff>
        </xdr:from>
        <xdr:to>
          <xdr:col>2</xdr:col>
          <xdr:colOff>95250</xdr:colOff>
          <xdr:row>49</xdr:row>
          <xdr:rowOff>190500</xdr:rowOff>
        </xdr:to>
        <xdr:sp macro="" textlink="">
          <xdr:nvSpPr>
            <xdr:cNvPr id="20497" name="Check Box 25" descr="非課税" hidden="1">
              <a:extLst>
                <a:ext uri="{63B3BB69-23CF-44E3-9099-C40C66FF867C}">
                  <a14:compatExt spid="_x0000_s20497"/>
                </a:ext>
                <a:ext uri="{FF2B5EF4-FFF2-40B4-BE49-F238E27FC236}">
                  <a16:creationId xmlns:a16="http://schemas.microsoft.com/office/drawing/2014/main" id="{00000000-0008-0000-19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31750</xdr:rowOff>
        </xdr:from>
        <xdr:to>
          <xdr:col>2</xdr:col>
          <xdr:colOff>95250</xdr:colOff>
          <xdr:row>50</xdr:row>
          <xdr:rowOff>190500</xdr:rowOff>
        </xdr:to>
        <xdr:sp macro="" textlink="">
          <xdr:nvSpPr>
            <xdr:cNvPr id="20498" name="Check Box 26" descr="非課税" hidden="1">
              <a:extLst>
                <a:ext uri="{63B3BB69-23CF-44E3-9099-C40C66FF867C}">
                  <a14:compatExt spid="_x0000_s20498"/>
                </a:ext>
                <a:ext uri="{FF2B5EF4-FFF2-40B4-BE49-F238E27FC236}">
                  <a16:creationId xmlns:a16="http://schemas.microsoft.com/office/drawing/2014/main" id="{00000000-0008-0000-19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31750</xdr:rowOff>
        </xdr:from>
        <xdr:to>
          <xdr:col>2</xdr:col>
          <xdr:colOff>95250</xdr:colOff>
          <xdr:row>51</xdr:row>
          <xdr:rowOff>184150</xdr:rowOff>
        </xdr:to>
        <xdr:sp macro="" textlink="">
          <xdr:nvSpPr>
            <xdr:cNvPr id="20499" name="Check Box 27" descr="非課税" hidden="1">
              <a:extLst>
                <a:ext uri="{63B3BB69-23CF-44E3-9099-C40C66FF867C}">
                  <a14:compatExt spid="_x0000_s20499"/>
                </a:ext>
                <a:ext uri="{FF2B5EF4-FFF2-40B4-BE49-F238E27FC236}">
                  <a16:creationId xmlns:a16="http://schemas.microsoft.com/office/drawing/2014/main" id="{00000000-0008-0000-19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31750</xdr:rowOff>
        </xdr:from>
        <xdr:to>
          <xdr:col>2</xdr:col>
          <xdr:colOff>95250</xdr:colOff>
          <xdr:row>52</xdr:row>
          <xdr:rowOff>190500</xdr:rowOff>
        </xdr:to>
        <xdr:sp macro="" textlink="">
          <xdr:nvSpPr>
            <xdr:cNvPr id="20500" name="Check Box 28" descr="非課税" hidden="1">
              <a:extLst>
                <a:ext uri="{63B3BB69-23CF-44E3-9099-C40C66FF867C}">
                  <a14:compatExt spid="_x0000_s20500"/>
                </a:ext>
                <a:ext uri="{FF2B5EF4-FFF2-40B4-BE49-F238E27FC236}">
                  <a16:creationId xmlns:a16="http://schemas.microsoft.com/office/drawing/2014/main" id="{00000000-0008-0000-19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31750</xdr:rowOff>
        </xdr:from>
        <xdr:to>
          <xdr:col>2</xdr:col>
          <xdr:colOff>95250</xdr:colOff>
          <xdr:row>53</xdr:row>
          <xdr:rowOff>203200</xdr:rowOff>
        </xdr:to>
        <xdr:sp macro="" textlink="">
          <xdr:nvSpPr>
            <xdr:cNvPr id="20501" name="Check Box 29" descr="非課税" hidden="1">
              <a:extLst>
                <a:ext uri="{63B3BB69-23CF-44E3-9099-C40C66FF867C}">
                  <a14:compatExt spid="_x0000_s20501"/>
                </a:ext>
                <a:ext uri="{FF2B5EF4-FFF2-40B4-BE49-F238E27FC236}">
                  <a16:creationId xmlns:a16="http://schemas.microsoft.com/office/drawing/2014/main" id="{00000000-0008-0000-19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31750</xdr:rowOff>
        </xdr:from>
        <xdr:to>
          <xdr:col>2</xdr:col>
          <xdr:colOff>95250</xdr:colOff>
          <xdr:row>54</xdr:row>
          <xdr:rowOff>190500</xdr:rowOff>
        </xdr:to>
        <xdr:sp macro="" textlink="">
          <xdr:nvSpPr>
            <xdr:cNvPr id="20502" name="Check Box 30" descr="非課税" hidden="1">
              <a:extLst>
                <a:ext uri="{63B3BB69-23CF-44E3-9099-C40C66FF867C}">
                  <a14:compatExt spid="_x0000_s20502"/>
                </a:ext>
                <a:ext uri="{FF2B5EF4-FFF2-40B4-BE49-F238E27FC236}">
                  <a16:creationId xmlns:a16="http://schemas.microsoft.com/office/drawing/2014/main" id="{00000000-0008-0000-19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31750</xdr:rowOff>
        </xdr:from>
        <xdr:to>
          <xdr:col>2</xdr:col>
          <xdr:colOff>95250</xdr:colOff>
          <xdr:row>55</xdr:row>
          <xdr:rowOff>190500</xdr:rowOff>
        </xdr:to>
        <xdr:sp macro="" textlink="">
          <xdr:nvSpPr>
            <xdr:cNvPr id="20503" name="Check Box 31" descr="非課税" hidden="1">
              <a:extLst>
                <a:ext uri="{63B3BB69-23CF-44E3-9099-C40C66FF867C}">
                  <a14:compatExt spid="_x0000_s20503"/>
                </a:ext>
                <a:ext uri="{FF2B5EF4-FFF2-40B4-BE49-F238E27FC236}">
                  <a16:creationId xmlns:a16="http://schemas.microsoft.com/office/drawing/2014/main" id="{00000000-0008-0000-19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222250</xdr:rowOff>
        </xdr:from>
        <xdr:to>
          <xdr:col>2</xdr:col>
          <xdr:colOff>95250</xdr:colOff>
          <xdr:row>56</xdr:row>
          <xdr:rowOff>190500</xdr:rowOff>
        </xdr:to>
        <xdr:sp macro="" textlink="">
          <xdr:nvSpPr>
            <xdr:cNvPr id="20504" name="Check Box 32" descr="非課税" hidden="1">
              <a:extLst>
                <a:ext uri="{63B3BB69-23CF-44E3-9099-C40C66FF867C}">
                  <a14:compatExt spid="_x0000_s20504"/>
                </a:ext>
                <a:ext uri="{FF2B5EF4-FFF2-40B4-BE49-F238E27FC236}">
                  <a16:creationId xmlns:a16="http://schemas.microsoft.com/office/drawing/2014/main" id="{00000000-0008-0000-19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2</xdr:col>
          <xdr:colOff>95250</xdr:colOff>
          <xdr:row>58</xdr:row>
          <xdr:rowOff>152400</xdr:rowOff>
        </xdr:to>
        <xdr:sp macro="" textlink="">
          <xdr:nvSpPr>
            <xdr:cNvPr id="20505" name="Check Box 33" descr="非課税" hidden="1">
              <a:extLst>
                <a:ext uri="{63B3BB69-23CF-44E3-9099-C40C66FF867C}">
                  <a14:compatExt spid="_x0000_s20505"/>
                </a:ext>
                <a:ext uri="{FF2B5EF4-FFF2-40B4-BE49-F238E27FC236}">
                  <a16:creationId xmlns:a16="http://schemas.microsoft.com/office/drawing/2014/main" id="{00000000-0008-0000-19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2</xdr:col>
          <xdr:colOff>95250</xdr:colOff>
          <xdr:row>57</xdr:row>
          <xdr:rowOff>165100</xdr:rowOff>
        </xdr:to>
        <xdr:sp macro="" textlink="">
          <xdr:nvSpPr>
            <xdr:cNvPr id="20506" name="Check Box 34" descr="非課税" hidden="1">
              <a:extLst>
                <a:ext uri="{63B3BB69-23CF-44E3-9099-C40C66FF867C}">
                  <a14:compatExt spid="_x0000_s20506"/>
                </a:ext>
                <a:ext uri="{FF2B5EF4-FFF2-40B4-BE49-F238E27FC236}">
                  <a16:creationId xmlns:a16="http://schemas.microsoft.com/office/drawing/2014/main" id="{00000000-0008-0000-19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203200</xdr:rowOff>
        </xdr:from>
        <xdr:to>
          <xdr:col>2</xdr:col>
          <xdr:colOff>95250</xdr:colOff>
          <xdr:row>59</xdr:row>
          <xdr:rowOff>165100</xdr:rowOff>
        </xdr:to>
        <xdr:sp macro="" textlink="">
          <xdr:nvSpPr>
            <xdr:cNvPr id="20507" name="Check Box 35" descr="非課税" hidden="1">
              <a:extLst>
                <a:ext uri="{63B3BB69-23CF-44E3-9099-C40C66FF867C}">
                  <a14:compatExt spid="_x0000_s20507"/>
                </a:ext>
                <a:ext uri="{FF2B5EF4-FFF2-40B4-BE49-F238E27FC236}">
                  <a16:creationId xmlns:a16="http://schemas.microsoft.com/office/drawing/2014/main" id="{00000000-0008-0000-19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203200</xdr:rowOff>
        </xdr:from>
        <xdr:to>
          <xdr:col>2</xdr:col>
          <xdr:colOff>95250</xdr:colOff>
          <xdr:row>60</xdr:row>
          <xdr:rowOff>165100</xdr:rowOff>
        </xdr:to>
        <xdr:sp macro="" textlink="">
          <xdr:nvSpPr>
            <xdr:cNvPr id="20508" name="Check Box 36" descr="非課税" hidden="1">
              <a:extLst>
                <a:ext uri="{63B3BB69-23CF-44E3-9099-C40C66FF867C}">
                  <a14:compatExt spid="_x0000_s20508"/>
                </a:ext>
                <a:ext uri="{FF2B5EF4-FFF2-40B4-BE49-F238E27FC236}">
                  <a16:creationId xmlns:a16="http://schemas.microsoft.com/office/drawing/2014/main" id="{00000000-0008-0000-19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0</xdr:rowOff>
        </xdr:from>
        <xdr:to>
          <xdr:col>2</xdr:col>
          <xdr:colOff>95250</xdr:colOff>
          <xdr:row>61</xdr:row>
          <xdr:rowOff>152400</xdr:rowOff>
        </xdr:to>
        <xdr:sp macro="" textlink="">
          <xdr:nvSpPr>
            <xdr:cNvPr id="20509" name="Check Box 37" descr="非課税" hidden="1">
              <a:extLst>
                <a:ext uri="{63B3BB69-23CF-44E3-9099-C40C66FF867C}">
                  <a14:compatExt spid="_x0000_s20509"/>
                </a:ext>
                <a:ext uri="{FF2B5EF4-FFF2-40B4-BE49-F238E27FC236}">
                  <a16:creationId xmlns:a16="http://schemas.microsoft.com/office/drawing/2014/main" id="{00000000-0008-0000-1900-00001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222250</xdr:rowOff>
        </xdr:from>
        <xdr:to>
          <xdr:col>2</xdr:col>
          <xdr:colOff>95250</xdr:colOff>
          <xdr:row>62</xdr:row>
          <xdr:rowOff>152400</xdr:rowOff>
        </xdr:to>
        <xdr:sp macro="" textlink="">
          <xdr:nvSpPr>
            <xdr:cNvPr id="20510" name="Check Box 38" descr="非課税" hidden="1">
              <a:extLst>
                <a:ext uri="{63B3BB69-23CF-44E3-9099-C40C66FF867C}">
                  <a14:compatExt spid="_x0000_s20510"/>
                </a:ext>
                <a:ext uri="{FF2B5EF4-FFF2-40B4-BE49-F238E27FC236}">
                  <a16:creationId xmlns:a16="http://schemas.microsoft.com/office/drawing/2014/main" id="{00000000-0008-0000-19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222250</xdr:rowOff>
        </xdr:from>
        <xdr:to>
          <xdr:col>2</xdr:col>
          <xdr:colOff>95250</xdr:colOff>
          <xdr:row>63</xdr:row>
          <xdr:rowOff>152400</xdr:rowOff>
        </xdr:to>
        <xdr:sp macro="" textlink="">
          <xdr:nvSpPr>
            <xdr:cNvPr id="20511" name="Check Box 39" descr="非課税" hidden="1">
              <a:extLst>
                <a:ext uri="{63B3BB69-23CF-44E3-9099-C40C66FF867C}">
                  <a14:compatExt spid="_x0000_s20511"/>
                </a:ext>
                <a:ext uri="{FF2B5EF4-FFF2-40B4-BE49-F238E27FC236}">
                  <a16:creationId xmlns:a16="http://schemas.microsoft.com/office/drawing/2014/main" id="{00000000-0008-0000-1900-00001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64</xdr:row>
          <xdr:rowOff>0</xdr:rowOff>
        </xdr:from>
        <xdr:to>
          <xdr:col>2</xdr:col>
          <xdr:colOff>95250</xdr:colOff>
          <xdr:row>64</xdr:row>
          <xdr:rowOff>184150</xdr:rowOff>
        </xdr:to>
        <xdr:sp macro="" textlink="">
          <xdr:nvSpPr>
            <xdr:cNvPr id="20512" name="Check Box 40" descr="非課税" hidden="1">
              <a:extLst>
                <a:ext uri="{63B3BB69-23CF-44E3-9099-C40C66FF867C}">
                  <a14:compatExt spid="_x0000_s20512"/>
                </a:ext>
                <a:ext uri="{FF2B5EF4-FFF2-40B4-BE49-F238E27FC236}">
                  <a16:creationId xmlns:a16="http://schemas.microsoft.com/office/drawing/2014/main" id="{00000000-0008-0000-19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65</xdr:row>
          <xdr:rowOff>0</xdr:rowOff>
        </xdr:from>
        <xdr:to>
          <xdr:col>2</xdr:col>
          <xdr:colOff>95250</xdr:colOff>
          <xdr:row>65</xdr:row>
          <xdr:rowOff>184150</xdr:rowOff>
        </xdr:to>
        <xdr:sp macro="" textlink="">
          <xdr:nvSpPr>
            <xdr:cNvPr id="20513" name="Check Box 41" descr="非課税" hidden="1">
              <a:extLst>
                <a:ext uri="{63B3BB69-23CF-44E3-9099-C40C66FF867C}">
                  <a14:compatExt spid="_x0000_s20513"/>
                </a:ext>
                <a:ext uri="{FF2B5EF4-FFF2-40B4-BE49-F238E27FC236}">
                  <a16:creationId xmlns:a16="http://schemas.microsoft.com/office/drawing/2014/main" id="{00000000-0008-0000-1900-00002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66</xdr:row>
          <xdr:rowOff>0</xdr:rowOff>
        </xdr:from>
        <xdr:to>
          <xdr:col>2</xdr:col>
          <xdr:colOff>95250</xdr:colOff>
          <xdr:row>66</xdr:row>
          <xdr:rowOff>152400</xdr:rowOff>
        </xdr:to>
        <xdr:sp macro="" textlink="">
          <xdr:nvSpPr>
            <xdr:cNvPr id="20514" name="Check Box 42" descr="非課税" hidden="1">
              <a:extLst>
                <a:ext uri="{63B3BB69-23CF-44E3-9099-C40C66FF867C}">
                  <a14:compatExt spid="_x0000_s20514"/>
                </a:ext>
                <a:ext uri="{FF2B5EF4-FFF2-40B4-BE49-F238E27FC236}">
                  <a16:creationId xmlns:a16="http://schemas.microsoft.com/office/drawing/2014/main" id="{00000000-0008-0000-19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2</xdr:col>
          <xdr:colOff>95250</xdr:colOff>
          <xdr:row>67</xdr:row>
          <xdr:rowOff>165100</xdr:rowOff>
        </xdr:to>
        <xdr:sp macro="" textlink="">
          <xdr:nvSpPr>
            <xdr:cNvPr id="20515" name="Check Box 43" descr="非課税" hidden="1">
              <a:extLst>
                <a:ext uri="{63B3BB69-23CF-44E3-9099-C40C66FF867C}">
                  <a14:compatExt spid="_x0000_s20515"/>
                </a:ext>
                <a:ext uri="{FF2B5EF4-FFF2-40B4-BE49-F238E27FC236}">
                  <a16:creationId xmlns:a16="http://schemas.microsoft.com/office/drawing/2014/main" id="{00000000-0008-0000-1900-00002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68</xdr:row>
          <xdr:rowOff>0</xdr:rowOff>
        </xdr:from>
        <xdr:to>
          <xdr:col>2</xdr:col>
          <xdr:colOff>95250</xdr:colOff>
          <xdr:row>68</xdr:row>
          <xdr:rowOff>165100</xdr:rowOff>
        </xdr:to>
        <xdr:sp macro="" textlink="">
          <xdr:nvSpPr>
            <xdr:cNvPr id="20516" name="Check Box 44" descr="非課税" hidden="1">
              <a:extLst>
                <a:ext uri="{63B3BB69-23CF-44E3-9099-C40C66FF867C}">
                  <a14:compatExt spid="_x0000_s20516"/>
                </a:ext>
                <a:ext uri="{FF2B5EF4-FFF2-40B4-BE49-F238E27FC236}">
                  <a16:creationId xmlns:a16="http://schemas.microsoft.com/office/drawing/2014/main" id="{00000000-0008-0000-1900-00002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74</xdr:row>
          <xdr:rowOff>31750</xdr:rowOff>
        </xdr:from>
        <xdr:to>
          <xdr:col>2</xdr:col>
          <xdr:colOff>95250</xdr:colOff>
          <xdr:row>74</xdr:row>
          <xdr:rowOff>184150</xdr:rowOff>
        </xdr:to>
        <xdr:sp macro="" textlink="">
          <xdr:nvSpPr>
            <xdr:cNvPr id="20517" name="Check Box 65" descr="非課税" hidden="1">
              <a:extLst>
                <a:ext uri="{63B3BB69-23CF-44E3-9099-C40C66FF867C}">
                  <a14:compatExt spid="_x0000_s20517"/>
                </a:ext>
                <a:ext uri="{FF2B5EF4-FFF2-40B4-BE49-F238E27FC236}">
                  <a16:creationId xmlns:a16="http://schemas.microsoft.com/office/drawing/2014/main" id="{00000000-0008-0000-1900-00002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31750</xdr:rowOff>
        </xdr:from>
        <xdr:to>
          <xdr:col>2</xdr:col>
          <xdr:colOff>95250</xdr:colOff>
          <xdr:row>75</xdr:row>
          <xdr:rowOff>184150</xdr:rowOff>
        </xdr:to>
        <xdr:sp macro="" textlink="">
          <xdr:nvSpPr>
            <xdr:cNvPr id="20518" name="Check Box 66" descr="非課税" hidden="1">
              <a:extLst>
                <a:ext uri="{63B3BB69-23CF-44E3-9099-C40C66FF867C}">
                  <a14:compatExt spid="_x0000_s20518"/>
                </a:ext>
                <a:ext uri="{FF2B5EF4-FFF2-40B4-BE49-F238E27FC236}">
                  <a16:creationId xmlns:a16="http://schemas.microsoft.com/office/drawing/2014/main" id="{00000000-0008-0000-1900-00002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76</xdr:row>
          <xdr:rowOff>0</xdr:rowOff>
        </xdr:from>
        <xdr:to>
          <xdr:col>2</xdr:col>
          <xdr:colOff>95250</xdr:colOff>
          <xdr:row>76</xdr:row>
          <xdr:rowOff>184150</xdr:rowOff>
        </xdr:to>
        <xdr:sp macro="" textlink="">
          <xdr:nvSpPr>
            <xdr:cNvPr id="20519" name="Check Box 67" descr="非課税" hidden="1">
              <a:extLst>
                <a:ext uri="{63B3BB69-23CF-44E3-9099-C40C66FF867C}">
                  <a14:compatExt spid="_x0000_s20519"/>
                </a:ext>
                <a:ext uri="{FF2B5EF4-FFF2-40B4-BE49-F238E27FC236}">
                  <a16:creationId xmlns:a16="http://schemas.microsoft.com/office/drawing/2014/main" id="{00000000-0008-0000-1900-00002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2</xdr:col>
          <xdr:colOff>95250</xdr:colOff>
          <xdr:row>77</xdr:row>
          <xdr:rowOff>184150</xdr:rowOff>
        </xdr:to>
        <xdr:sp macro="" textlink="">
          <xdr:nvSpPr>
            <xdr:cNvPr id="20520" name="Check Box 68" descr="非課税" hidden="1">
              <a:extLst>
                <a:ext uri="{63B3BB69-23CF-44E3-9099-C40C66FF867C}">
                  <a14:compatExt spid="_x0000_s20520"/>
                </a:ext>
                <a:ext uri="{FF2B5EF4-FFF2-40B4-BE49-F238E27FC236}">
                  <a16:creationId xmlns:a16="http://schemas.microsoft.com/office/drawing/2014/main" id="{00000000-0008-0000-1900-00002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78</xdr:row>
          <xdr:rowOff>0</xdr:rowOff>
        </xdr:from>
        <xdr:to>
          <xdr:col>2</xdr:col>
          <xdr:colOff>95250</xdr:colOff>
          <xdr:row>78</xdr:row>
          <xdr:rowOff>184150</xdr:rowOff>
        </xdr:to>
        <xdr:sp macro="" textlink="">
          <xdr:nvSpPr>
            <xdr:cNvPr id="20521" name="Check Box 69" descr="非課税" hidden="1">
              <a:extLst>
                <a:ext uri="{63B3BB69-23CF-44E3-9099-C40C66FF867C}">
                  <a14:compatExt spid="_x0000_s20521"/>
                </a:ext>
                <a:ext uri="{FF2B5EF4-FFF2-40B4-BE49-F238E27FC236}">
                  <a16:creationId xmlns:a16="http://schemas.microsoft.com/office/drawing/2014/main" id="{00000000-0008-0000-1900-00002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2</xdr:col>
          <xdr:colOff>95250</xdr:colOff>
          <xdr:row>79</xdr:row>
          <xdr:rowOff>184150</xdr:rowOff>
        </xdr:to>
        <xdr:sp macro="" textlink="">
          <xdr:nvSpPr>
            <xdr:cNvPr id="20522" name="Check Box 70" descr="非課税" hidden="1">
              <a:extLst>
                <a:ext uri="{63B3BB69-23CF-44E3-9099-C40C66FF867C}">
                  <a14:compatExt spid="_x0000_s20522"/>
                </a:ext>
                <a:ext uri="{FF2B5EF4-FFF2-40B4-BE49-F238E27FC236}">
                  <a16:creationId xmlns:a16="http://schemas.microsoft.com/office/drawing/2014/main" id="{00000000-0008-0000-1900-00002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84</xdr:row>
          <xdr:rowOff>190500</xdr:rowOff>
        </xdr:from>
        <xdr:to>
          <xdr:col>0</xdr:col>
          <xdr:colOff>571500</xdr:colOff>
          <xdr:row>86</xdr:row>
          <xdr:rowOff>38100</xdr:rowOff>
        </xdr:to>
        <xdr:sp macro="" textlink="">
          <xdr:nvSpPr>
            <xdr:cNvPr id="20523" name="Check Box 45" descr="非課税" hidden="1">
              <a:extLst>
                <a:ext uri="{63B3BB69-23CF-44E3-9099-C40C66FF867C}">
                  <a14:compatExt spid="_x0000_s20523"/>
                </a:ext>
                <a:ext uri="{FF2B5EF4-FFF2-40B4-BE49-F238E27FC236}">
                  <a16:creationId xmlns:a16="http://schemas.microsoft.com/office/drawing/2014/main" id="{00000000-0008-0000-1900-00002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86</xdr:row>
          <xdr:rowOff>209550</xdr:rowOff>
        </xdr:from>
        <xdr:to>
          <xdr:col>0</xdr:col>
          <xdr:colOff>571500</xdr:colOff>
          <xdr:row>88</xdr:row>
          <xdr:rowOff>0</xdr:rowOff>
        </xdr:to>
        <xdr:sp macro="" textlink="">
          <xdr:nvSpPr>
            <xdr:cNvPr id="20524" name="Check Box 46" descr="非課税" hidden="1">
              <a:extLst>
                <a:ext uri="{63B3BB69-23CF-44E3-9099-C40C66FF867C}">
                  <a14:compatExt spid="_x0000_s20524"/>
                </a:ext>
                <a:ext uri="{FF2B5EF4-FFF2-40B4-BE49-F238E27FC236}">
                  <a16:creationId xmlns:a16="http://schemas.microsoft.com/office/drawing/2014/main" id="{00000000-0008-0000-1900-00002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0</xdr:row>
          <xdr:rowOff>527050</xdr:rowOff>
        </xdr:from>
        <xdr:to>
          <xdr:col>4</xdr:col>
          <xdr:colOff>133350</xdr:colOff>
          <xdr:row>0</xdr:row>
          <xdr:rowOff>533400</xdr:rowOff>
        </xdr:to>
        <xdr:sp macro="" textlink="">
          <xdr:nvSpPr>
            <xdr:cNvPr id="20525" name="CheckBox2" hidden="1">
              <a:extLst>
                <a:ext uri="{63B3BB69-23CF-44E3-9099-C40C66FF867C}">
                  <a14:compatExt spid="_x0000_s20525"/>
                </a:ext>
                <a:ext uri="{FF2B5EF4-FFF2-40B4-BE49-F238E27FC236}">
                  <a16:creationId xmlns:a16="http://schemas.microsoft.com/office/drawing/2014/main" id="{00000000-0008-0000-19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0</xdr:row>
          <xdr:rowOff>488950</xdr:rowOff>
        </xdr:from>
        <xdr:to>
          <xdr:col>6</xdr:col>
          <xdr:colOff>285750</xdr:colOff>
          <xdr:row>0</xdr:row>
          <xdr:rowOff>495300</xdr:rowOff>
        </xdr:to>
        <xdr:sp macro="" textlink="">
          <xdr:nvSpPr>
            <xdr:cNvPr id="20526" name="CheckBox4" hidden="1">
              <a:extLst>
                <a:ext uri="{63B3BB69-23CF-44E3-9099-C40C66FF867C}">
                  <a14:compatExt spid="_x0000_s20526"/>
                </a:ext>
                <a:ext uri="{FF2B5EF4-FFF2-40B4-BE49-F238E27FC236}">
                  <a16:creationId xmlns:a16="http://schemas.microsoft.com/office/drawing/2014/main" id="{00000000-0008-0000-19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13</xdr:col>
      <xdr:colOff>348682</xdr:colOff>
      <xdr:row>0</xdr:row>
      <xdr:rowOff>745958</xdr:rowOff>
    </xdr:from>
    <xdr:to>
      <xdr:col>15</xdr:col>
      <xdr:colOff>176893</xdr:colOff>
      <xdr:row>0</xdr:row>
      <xdr:rowOff>984066</xdr:rowOff>
    </xdr:to>
    <xdr:sp macro="" textlink="">
      <xdr:nvSpPr>
        <xdr:cNvPr id="48" name="テキスト ボックス 47">
          <a:extLst>
            <a:ext uri="{FF2B5EF4-FFF2-40B4-BE49-F238E27FC236}">
              <a16:creationId xmlns:a16="http://schemas.microsoft.com/office/drawing/2014/main" id="{00000000-0008-0000-1900-000030000000}"/>
            </a:ext>
          </a:extLst>
        </xdr:cNvPr>
        <xdr:cNvSpPr txBox="1"/>
      </xdr:nvSpPr>
      <xdr:spPr>
        <a:xfrm>
          <a:off x="9477442" y="745958"/>
          <a:ext cx="1276011" cy="238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85</xdr:row>
          <xdr:rowOff>190500</xdr:rowOff>
        </xdr:from>
        <xdr:to>
          <xdr:col>0</xdr:col>
          <xdr:colOff>571500</xdr:colOff>
          <xdr:row>87</xdr:row>
          <xdr:rowOff>38100</xdr:rowOff>
        </xdr:to>
        <xdr:sp macro="" textlink="">
          <xdr:nvSpPr>
            <xdr:cNvPr id="20527" name="Check Box 153" descr="非課税" hidden="1">
              <a:extLst>
                <a:ext uri="{63B3BB69-23CF-44E3-9099-C40C66FF867C}">
                  <a14:compatExt spid="_x0000_s20527"/>
                </a:ext>
                <a:ext uri="{FF2B5EF4-FFF2-40B4-BE49-F238E27FC236}">
                  <a16:creationId xmlns:a16="http://schemas.microsoft.com/office/drawing/2014/main" id="{00000000-0008-0000-1900-00002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4</xdr:row>
          <xdr:rowOff>19050</xdr:rowOff>
        </xdr:from>
        <xdr:to>
          <xdr:col>0</xdr:col>
          <xdr:colOff>641350</xdr:colOff>
          <xdr:row>4</xdr:row>
          <xdr:rowOff>190500</xdr:rowOff>
        </xdr:to>
        <xdr:sp macro="" textlink="">
          <xdr:nvSpPr>
            <xdr:cNvPr id="20528" name="Check Box 2" descr="非課税" hidden="1">
              <a:extLst>
                <a:ext uri="{63B3BB69-23CF-44E3-9099-C40C66FF867C}">
                  <a14:compatExt spid="_x0000_s20528"/>
                </a:ext>
                <a:ext uri="{FF2B5EF4-FFF2-40B4-BE49-F238E27FC236}">
                  <a16:creationId xmlns:a16="http://schemas.microsoft.com/office/drawing/2014/main" id="{00000000-0008-0000-1900-00003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4</xdr:row>
          <xdr:rowOff>209550</xdr:rowOff>
        </xdr:from>
        <xdr:to>
          <xdr:col>0</xdr:col>
          <xdr:colOff>533400</xdr:colOff>
          <xdr:row>6</xdr:row>
          <xdr:rowOff>0</xdr:rowOff>
        </xdr:to>
        <xdr:sp macro="" textlink="">
          <xdr:nvSpPr>
            <xdr:cNvPr id="20529" name="Check Box 111" descr="非課税" hidden="1">
              <a:extLst>
                <a:ext uri="{63B3BB69-23CF-44E3-9099-C40C66FF867C}">
                  <a14:compatExt spid="_x0000_s20529"/>
                </a:ext>
                <a:ext uri="{FF2B5EF4-FFF2-40B4-BE49-F238E27FC236}">
                  <a16:creationId xmlns:a16="http://schemas.microsoft.com/office/drawing/2014/main" id="{00000000-0008-0000-1900-00003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7</xdr:row>
          <xdr:rowOff>12700</xdr:rowOff>
        </xdr:from>
        <xdr:to>
          <xdr:col>0</xdr:col>
          <xdr:colOff>603250</xdr:colOff>
          <xdr:row>8</xdr:row>
          <xdr:rowOff>0</xdr:rowOff>
        </xdr:to>
        <xdr:sp macro="" textlink="">
          <xdr:nvSpPr>
            <xdr:cNvPr id="20530" name="Check Box 114" descr="非課税" hidden="1">
              <a:extLst>
                <a:ext uri="{63B3BB69-23CF-44E3-9099-C40C66FF867C}">
                  <a14:compatExt spid="_x0000_s20530"/>
                </a:ext>
                <a:ext uri="{FF2B5EF4-FFF2-40B4-BE49-F238E27FC236}">
                  <a16:creationId xmlns:a16="http://schemas.microsoft.com/office/drawing/2014/main" id="{00000000-0008-0000-1900-00003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3</xdr:row>
          <xdr:rowOff>31750</xdr:rowOff>
        </xdr:from>
        <xdr:to>
          <xdr:col>0</xdr:col>
          <xdr:colOff>641350</xdr:colOff>
          <xdr:row>4</xdr:row>
          <xdr:rowOff>0</xdr:rowOff>
        </xdr:to>
        <xdr:sp macro="" textlink="">
          <xdr:nvSpPr>
            <xdr:cNvPr id="20531" name="Check Box 120" descr="非課税" hidden="1">
              <a:extLst>
                <a:ext uri="{63B3BB69-23CF-44E3-9099-C40C66FF867C}">
                  <a14:compatExt spid="_x0000_s20531"/>
                </a:ext>
                <a:ext uri="{FF2B5EF4-FFF2-40B4-BE49-F238E27FC236}">
                  <a16:creationId xmlns:a16="http://schemas.microsoft.com/office/drawing/2014/main" id="{00000000-0008-0000-1900-00003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6</xdr:row>
          <xdr:rowOff>12700</xdr:rowOff>
        </xdr:from>
        <xdr:to>
          <xdr:col>0</xdr:col>
          <xdr:colOff>603250</xdr:colOff>
          <xdr:row>6</xdr:row>
          <xdr:rowOff>203200</xdr:rowOff>
        </xdr:to>
        <xdr:sp macro="" textlink="">
          <xdr:nvSpPr>
            <xdr:cNvPr id="20532" name="Check Box 52" descr="非課税" hidden="1">
              <a:extLst>
                <a:ext uri="{63B3BB69-23CF-44E3-9099-C40C66FF867C}">
                  <a14:compatExt spid="_x0000_s20532"/>
                </a:ext>
                <a:ext uri="{FF2B5EF4-FFF2-40B4-BE49-F238E27FC236}">
                  <a16:creationId xmlns:a16="http://schemas.microsoft.com/office/drawing/2014/main" id="{00000000-0008-0000-1900-00003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xdr:twoCellAnchor>
    <xdr:from>
      <xdr:col>3</xdr:col>
      <xdr:colOff>584971</xdr:colOff>
      <xdr:row>0</xdr:row>
      <xdr:rowOff>93803</xdr:rowOff>
    </xdr:from>
    <xdr:to>
      <xdr:col>4</xdr:col>
      <xdr:colOff>249691</xdr:colOff>
      <xdr:row>0</xdr:row>
      <xdr:rowOff>496234</xdr:rowOff>
    </xdr:to>
    <xdr:sp macro="" textlink="">
      <xdr:nvSpPr>
        <xdr:cNvPr id="55" name="テキスト ボックス 54">
          <a:extLst>
            <a:ext uri="{FF2B5EF4-FFF2-40B4-BE49-F238E27FC236}">
              <a16:creationId xmlns:a16="http://schemas.microsoft.com/office/drawing/2014/main" id="{00000000-0008-0000-1900-000037000000}"/>
            </a:ext>
          </a:extLst>
        </xdr:cNvPr>
        <xdr:cNvSpPr txBox="1"/>
      </xdr:nvSpPr>
      <xdr:spPr>
        <a:xfrm>
          <a:off x="2474731" y="93803"/>
          <a:ext cx="388620" cy="4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152398</xdr:colOff>
      <xdr:row>0</xdr:row>
      <xdr:rowOff>75604</xdr:rowOff>
    </xdr:from>
    <xdr:to>
      <xdr:col>5</xdr:col>
      <xdr:colOff>485773</xdr:colOff>
      <xdr:row>0</xdr:row>
      <xdr:rowOff>432791</xdr:rowOff>
    </xdr:to>
    <xdr:sp macro="" textlink="">
      <xdr:nvSpPr>
        <xdr:cNvPr id="56" name="テキスト ボックス 55">
          <a:extLst>
            <a:ext uri="{FF2B5EF4-FFF2-40B4-BE49-F238E27FC236}">
              <a16:creationId xmlns:a16="http://schemas.microsoft.com/office/drawing/2014/main" id="{00000000-0008-0000-1900-000038000000}"/>
            </a:ext>
          </a:extLst>
        </xdr:cNvPr>
        <xdr:cNvSpPr txBox="1"/>
      </xdr:nvSpPr>
      <xdr:spPr>
        <a:xfrm>
          <a:off x="3489958" y="75604"/>
          <a:ext cx="333375"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xdr:twoCellAnchor>
    <xdr:from>
      <xdr:col>9</xdr:col>
      <xdr:colOff>488495</xdr:colOff>
      <xdr:row>0</xdr:row>
      <xdr:rowOff>77985</xdr:rowOff>
    </xdr:from>
    <xdr:to>
      <xdr:col>10</xdr:col>
      <xdr:colOff>92527</xdr:colOff>
      <xdr:row>0</xdr:row>
      <xdr:rowOff>430410</xdr:rowOff>
    </xdr:to>
    <xdr:sp macro="" textlink="">
      <xdr:nvSpPr>
        <xdr:cNvPr id="57" name="テキスト ボックス 56">
          <a:extLst>
            <a:ext uri="{FF2B5EF4-FFF2-40B4-BE49-F238E27FC236}">
              <a16:creationId xmlns:a16="http://schemas.microsoft.com/office/drawing/2014/main" id="{00000000-0008-0000-1900-000039000000}"/>
            </a:ext>
          </a:extLst>
        </xdr:cNvPr>
        <xdr:cNvSpPr txBox="1"/>
      </xdr:nvSpPr>
      <xdr:spPr>
        <a:xfrm>
          <a:off x="6721655" y="77985"/>
          <a:ext cx="327932"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xdr:twoCellAnchor>
    <xdr:from>
      <xdr:col>6</xdr:col>
      <xdr:colOff>681716</xdr:colOff>
      <xdr:row>0</xdr:row>
      <xdr:rowOff>77985</xdr:rowOff>
    </xdr:from>
    <xdr:to>
      <xdr:col>7</xdr:col>
      <xdr:colOff>238122</xdr:colOff>
      <xdr:row>0</xdr:row>
      <xdr:rowOff>430410</xdr:rowOff>
    </xdr:to>
    <xdr:sp macro="" textlink="">
      <xdr:nvSpPr>
        <xdr:cNvPr id="58" name="テキスト ボックス 57">
          <a:extLst>
            <a:ext uri="{FF2B5EF4-FFF2-40B4-BE49-F238E27FC236}">
              <a16:creationId xmlns:a16="http://schemas.microsoft.com/office/drawing/2014/main" id="{00000000-0008-0000-1900-00003A000000}"/>
            </a:ext>
          </a:extLst>
        </xdr:cNvPr>
        <xdr:cNvSpPr txBox="1"/>
      </xdr:nvSpPr>
      <xdr:spPr>
        <a:xfrm>
          <a:off x="4743176" y="77985"/>
          <a:ext cx="28030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109</xdr:row>
          <xdr:rowOff>222250</xdr:rowOff>
        </xdr:from>
        <xdr:to>
          <xdr:col>0</xdr:col>
          <xdr:colOff>571500</xdr:colOff>
          <xdr:row>111</xdr:row>
          <xdr:rowOff>57150</xdr:rowOff>
        </xdr:to>
        <xdr:sp macro="" textlink="">
          <xdr:nvSpPr>
            <xdr:cNvPr id="20534" name="Check Box 54" descr="非課税" hidden="1">
              <a:extLst>
                <a:ext uri="{63B3BB69-23CF-44E3-9099-C40C66FF867C}">
                  <a14:compatExt spid="_x0000_s20534"/>
                </a:ext>
                <a:ext uri="{FF2B5EF4-FFF2-40B4-BE49-F238E27FC236}">
                  <a16:creationId xmlns:a16="http://schemas.microsoft.com/office/drawing/2014/main" id="{00000000-0008-0000-1900-00003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222250</xdr:rowOff>
        </xdr:from>
        <xdr:to>
          <xdr:col>0</xdr:col>
          <xdr:colOff>571500</xdr:colOff>
          <xdr:row>112</xdr:row>
          <xdr:rowOff>57150</xdr:rowOff>
        </xdr:to>
        <xdr:sp macro="" textlink="">
          <xdr:nvSpPr>
            <xdr:cNvPr id="20535" name="Check Box 55" descr="非課税" hidden="1">
              <a:extLst>
                <a:ext uri="{63B3BB69-23CF-44E3-9099-C40C66FF867C}">
                  <a14:compatExt spid="_x0000_s20535"/>
                </a:ext>
                <a:ext uri="{FF2B5EF4-FFF2-40B4-BE49-F238E27FC236}">
                  <a16:creationId xmlns:a16="http://schemas.microsoft.com/office/drawing/2014/main" id="{00000000-0008-0000-19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222250</xdr:rowOff>
        </xdr:from>
        <xdr:to>
          <xdr:col>0</xdr:col>
          <xdr:colOff>571500</xdr:colOff>
          <xdr:row>118</xdr:row>
          <xdr:rowOff>38100</xdr:rowOff>
        </xdr:to>
        <xdr:sp macro="" textlink="">
          <xdr:nvSpPr>
            <xdr:cNvPr id="20536" name="Check Box 56" descr="非課税" hidden="1">
              <a:extLst>
                <a:ext uri="{63B3BB69-23CF-44E3-9099-C40C66FF867C}">
                  <a14:compatExt spid="_x0000_s20536"/>
                </a:ext>
                <a:ext uri="{FF2B5EF4-FFF2-40B4-BE49-F238E27FC236}">
                  <a16:creationId xmlns:a16="http://schemas.microsoft.com/office/drawing/2014/main" id="{00000000-0008-0000-1900-00003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121</xdr:row>
          <xdr:rowOff>0</xdr:rowOff>
        </xdr:from>
        <xdr:to>
          <xdr:col>0</xdr:col>
          <xdr:colOff>584200</xdr:colOff>
          <xdr:row>122</xdr:row>
          <xdr:rowOff>38100</xdr:rowOff>
        </xdr:to>
        <xdr:sp macro="" textlink="">
          <xdr:nvSpPr>
            <xdr:cNvPr id="20537" name="Check Box 57" descr="非課税" hidden="1">
              <a:extLst>
                <a:ext uri="{63B3BB69-23CF-44E3-9099-C40C66FF867C}">
                  <a14:compatExt spid="_x0000_s20537"/>
                </a:ext>
                <a:ext uri="{FF2B5EF4-FFF2-40B4-BE49-F238E27FC236}">
                  <a16:creationId xmlns:a16="http://schemas.microsoft.com/office/drawing/2014/main" id="{00000000-0008-0000-19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9</xdr:row>
          <xdr:rowOff>12700</xdr:rowOff>
        </xdr:from>
        <xdr:to>
          <xdr:col>0</xdr:col>
          <xdr:colOff>603250</xdr:colOff>
          <xdr:row>9</xdr:row>
          <xdr:rowOff>222250</xdr:rowOff>
        </xdr:to>
        <xdr:sp macro="" textlink="">
          <xdr:nvSpPr>
            <xdr:cNvPr id="20538" name="Check Box 58" descr="非課税" hidden="1">
              <a:extLst>
                <a:ext uri="{63B3BB69-23CF-44E3-9099-C40C66FF867C}">
                  <a14:compatExt spid="_x0000_s20538"/>
                </a:ext>
                <a:ext uri="{FF2B5EF4-FFF2-40B4-BE49-F238E27FC236}">
                  <a16:creationId xmlns:a16="http://schemas.microsoft.com/office/drawing/2014/main" id="{00000000-0008-0000-19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8</xdr:row>
          <xdr:rowOff>12700</xdr:rowOff>
        </xdr:from>
        <xdr:to>
          <xdr:col>0</xdr:col>
          <xdr:colOff>603250</xdr:colOff>
          <xdr:row>8</xdr:row>
          <xdr:rowOff>203200</xdr:rowOff>
        </xdr:to>
        <xdr:sp macro="" textlink="">
          <xdr:nvSpPr>
            <xdr:cNvPr id="20539" name="Check Box 59" descr="非課税" hidden="1">
              <a:extLst>
                <a:ext uri="{63B3BB69-23CF-44E3-9099-C40C66FF867C}">
                  <a14:compatExt spid="_x0000_s20539"/>
                </a:ext>
                <a:ext uri="{FF2B5EF4-FFF2-40B4-BE49-F238E27FC236}">
                  <a16:creationId xmlns:a16="http://schemas.microsoft.com/office/drawing/2014/main" id="{00000000-0008-0000-1900-00003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0</xdr:row>
          <xdr:rowOff>0</xdr:rowOff>
        </xdr:from>
        <xdr:to>
          <xdr:col>15</xdr:col>
          <xdr:colOff>393700</xdr:colOff>
          <xdr:row>0</xdr:row>
          <xdr:rowOff>260350</xdr:rowOff>
        </xdr:to>
        <xdr:sp macro="" textlink="">
          <xdr:nvSpPr>
            <xdr:cNvPr id="20541" name="Option Button 61" hidden="1">
              <a:extLst>
                <a:ext uri="{63B3BB69-23CF-44E3-9099-C40C66FF867C}">
                  <a14:compatExt spid="_x0000_s20541"/>
                </a:ext>
                <a:ext uri="{FF2B5EF4-FFF2-40B4-BE49-F238E27FC236}">
                  <a16:creationId xmlns:a16="http://schemas.microsoft.com/office/drawing/2014/main" id="{00000000-0008-0000-1900-00003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0</xdr:row>
          <xdr:rowOff>228600</xdr:rowOff>
        </xdr:from>
        <xdr:to>
          <xdr:col>16</xdr:col>
          <xdr:colOff>57150</xdr:colOff>
          <xdr:row>0</xdr:row>
          <xdr:rowOff>450850</xdr:rowOff>
        </xdr:to>
        <xdr:sp macro="" textlink="">
          <xdr:nvSpPr>
            <xdr:cNvPr id="20542" name="Option Button 62" hidden="1">
              <a:extLst>
                <a:ext uri="{63B3BB69-23CF-44E3-9099-C40C66FF867C}">
                  <a14:compatExt spid="_x0000_s20542"/>
                </a:ext>
                <a:ext uri="{FF2B5EF4-FFF2-40B4-BE49-F238E27FC236}">
                  <a16:creationId xmlns:a16="http://schemas.microsoft.com/office/drawing/2014/main" id="{00000000-0008-0000-1900-00003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742950</xdr:rowOff>
        </xdr:from>
        <xdr:to>
          <xdr:col>6</xdr:col>
          <xdr:colOff>203200</xdr:colOff>
          <xdr:row>0</xdr:row>
          <xdr:rowOff>1041400</xdr:rowOff>
        </xdr:to>
        <xdr:sp macro="" textlink="">
          <xdr:nvSpPr>
            <xdr:cNvPr id="20543" name="Button 311" hidden="1">
              <a:extLst>
                <a:ext uri="{63B3BB69-23CF-44E3-9099-C40C66FF867C}">
                  <a14:compatExt spid="_x0000_s20543"/>
                </a:ext>
                <a:ext uri="{FF2B5EF4-FFF2-40B4-BE49-F238E27FC236}">
                  <a16:creationId xmlns:a16="http://schemas.microsoft.com/office/drawing/2014/main" id="{00000000-0008-0000-1900-00003F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利益計画策定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247650</xdr:colOff>
          <xdr:row>12</xdr:row>
          <xdr:rowOff>31750</xdr:rowOff>
        </xdr:from>
        <xdr:to>
          <xdr:col>92</xdr:col>
          <xdr:colOff>228600</xdr:colOff>
          <xdr:row>13</xdr:row>
          <xdr:rowOff>88900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1900-000040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数式OFF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476250</xdr:colOff>
          <xdr:row>0</xdr:row>
          <xdr:rowOff>762000</xdr:rowOff>
        </xdr:from>
        <xdr:to>
          <xdr:col>43</xdr:col>
          <xdr:colOff>165100</xdr:colOff>
          <xdr:row>0</xdr:row>
          <xdr:rowOff>1047750</xdr:rowOff>
        </xdr:to>
        <xdr:sp macro="" textlink="">
          <xdr:nvSpPr>
            <xdr:cNvPr id="20545" name="Button 65" hidden="1">
              <a:extLst>
                <a:ext uri="{63B3BB69-23CF-44E3-9099-C40C66FF867C}">
                  <a14:compatExt spid="_x0000_s20545"/>
                </a:ext>
                <a:ext uri="{FF2B5EF4-FFF2-40B4-BE49-F238E27FC236}">
                  <a16:creationId xmlns:a16="http://schemas.microsoft.com/office/drawing/2014/main" id="{00000000-0008-0000-1900-000041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69850</xdr:colOff>
          <xdr:row>0</xdr:row>
          <xdr:rowOff>762000</xdr:rowOff>
        </xdr:from>
        <xdr:to>
          <xdr:col>17</xdr:col>
          <xdr:colOff>450850</xdr:colOff>
          <xdr:row>0</xdr:row>
          <xdr:rowOff>1047750</xdr:rowOff>
        </xdr:to>
        <xdr:sp macro="" textlink="">
          <xdr:nvSpPr>
            <xdr:cNvPr id="20546" name="Button 66" hidden="1">
              <a:extLst>
                <a:ext uri="{63B3BB69-23CF-44E3-9099-C40C66FF867C}">
                  <a14:compatExt spid="_x0000_s20546"/>
                </a:ext>
                <a:ext uri="{FF2B5EF4-FFF2-40B4-BE49-F238E27FC236}">
                  <a16:creationId xmlns:a16="http://schemas.microsoft.com/office/drawing/2014/main" id="{00000000-0008-0000-1900-000042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355600</xdr:colOff>
          <xdr:row>41</xdr:row>
          <xdr:rowOff>69850</xdr:rowOff>
        </xdr:from>
        <xdr:to>
          <xdr:col>93</xdr:col>
          <xdr:colOff>298450</xdr:colOff>
          <xdr:row>42</xdr:row>
          <xdr:rowOff>165100</xdr:rowOff>
        </xdr:to>
        <xdr:sp macro="" textlink="">
          <xdr:nvSpPr>
            <xdr:cNvPr id="20547" name="Button 67" hidden="1">
              <a:extLst>
                <a:ext uri="{63B3BB69-23CF-44E3-9099-C40C66FF867C}">
                  <a14:compatExt spid="_x0000_s20547"/>
                </a:ext>
                <a:ext uri="{FF2B5EF4-FFF2-40B4-BE49-F238E27FC236}">
                  <a16:creationId xmlns:a16="http://schemas.microsoft.com/office/drawing/2014/main" id="{00000000-0008-0000-1900-000043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355600</xdr:colOff>
          <xdr:row>42</xdr:row>
          <xdr:rowOff>203200</xdr:rowOff>
        </xdr:from>
        <xdr:to>
          <xdr:col>93</xdr:col>
          <xdr:colOff>279400</xdr:colOff>
          <xdr:row>44</xdr:row>
          <xdr:rowOff>31750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1900-000044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法定福利費計算OFF</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165100</xdr:colOff>
          <xdr:row>12</xdr:row>
          <xdr:rowOff>50800</xdr:rowOff>
        </xdr:from>
        <xdr:to>
          <xdr:col>44</xdr:col>
          <xdr:colOff>171450</xdr:colOff>
          <xdr:row>13</xdr:row>
          <xdr:rowOff>95250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1900-000045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対個別ON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107950</xdr:colOff>
          <xdr:row>12</xdr:row>
          <xdr:rowOff>57150</xdr:rowOff>
        </xdr:from>
        <xdr:to>
          <xdr:col>43</xdr:col>
          <xdr:colOff>95250</xdr:colOff>
          <xdr:row>13</xdr:row>
          <xdr:rowOff>107950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1900-000046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対合計ON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107950</xdr:colOff>
          <xdr:row>137</xdr:row>
          <xdr:rowOff>165100</xdr:rowOff>
        </xdr:from>
        <xdr:to>
          <xdr:col>42</xdr:col>
          <xdr:colOff>831850</xdr:colOff>
          <xdr:row>139</xdr:row>
          <xdr:rowOff>50800</xdr:rowOff>
        </xdr:to>
        <xdr:sp macro="" textlink="">
          <xdr:nvSpPr>
            <xdr:cNvPr id="20551" name="Check Box 71" hidden="1">
              <a:extLst>
                <a:ext uri="{63B3BB69-23CF-44E3-9099-C40C66FF867C}">
                  <a14:compatExt spid="_x0000_s20551"/>
                </a:ext>
                <a:ext uri="{FF2B5EF4-FFF2-40B4-BE49-F238E27FC236}">
                  <a16:creationId xmlns:a16="http://schemas.microsoft.com/office/drawing/2014/main" id="{00000000-0008-0000-1900-000047500000}"/>
                </a:ext>
              </a:extLst>
            </xdr:cNvPr>
            <xdr:cNvSpPr/>
          </xdr:nvSpPr>
          <xdr:spPr bwMode="auto">
            <a:xfrm>
              <a:off x="0" y="0"/>
              <a:ext cx="0" cy="0"/>
            </a:xfrm>
            <a:prstGeom prst="rect">
              <a:avLst/>
            </a:prstGeom>
            <a:noFill/>
            <a:ln>
              <a:noFill/>
            </a:ln>
            <a:extLst>
              <a:ext uri="{909E8E84-426E-40DD-AFC4-6F175D3DCCD1}">
                <a14:hiddenFill>
                  <a:solidFill>
                    <a:srgbClr val="FF6600" mc:Ignorable="a14" a14:legacySpreadsheetColorIndex="5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税込みだけど消費税納税を表示させる</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10</xdr:row>
          <xdr:rowOff>12700</xdr:rowOff>
        </xdr:from>
        <xdr:to>
          <xdr:col>0</xdr:col>
          <xdr:colOff>603250</xdr:colOff>
          <xdr:row>10</xdr:row>
          <xdr:rowOff>222250</xdr:rowOff>
        </xdr:to>
        <xdr:sp macro="" textlink="">
          <xdr:nvSpPr>
            <xdr:cNvPr id="20552" name="Check Box 72" descr="非課税" hidden="1">
              <a:extLst>
                <a:ext uri="{63B3BB69-23CF-44E3-9099-C40C66FF867C}">
                  <a14:compatExt spid="_x0000_s20552"/>
                </a:ext>
                <a:ext uri="{FF2B5EF4-FFF2-40B4-BE49-F238E27FC236}">
                  <a16:creationId xmlns:a16="http://schemas.microsoft.com/office/drawing/2014/main" id="{00000000-0008-0000-1900-00004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11</xdr:row>
          <xdr:rowOff>12700</xdr:rowOff>
        </xdr:from>
        <xdr:to>
          <xdr:col>0</xdr:col>
          <xdr:colOff>603250</xdr:colOff>
          <xdr:row>11</xdr:row>
          <xdr:rowOff>222250</xdr:rowOff>
        </xdr:to>
        <xdr:sp macro="" textlink="">
          <xdr:nvSpPr>
            <xdr:cNvPr id="20553" name="Check Box 73" descr="非課税" hidden="1">
              <a:extLst>
                <a:ext uri="{63B3BB69-23CF-44E3-9099-C40C66FF867C}">
                  <a14:compatExt spid="_x0000_s20553"/>
                </a:ext>
                <a:ext uri="{FF2B5EF4-FFF2-40B4-BE49-F238E27FC236}">
                  <a16:creationId xmlns:a16="http://schemas.microsoft.com/office/drawing/2014/main" id="{00000000-0008-0000-1900-00004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12</xdr:row>
          <xdr:rowOff>12700</xdr:rowOff>
        </xdr:from>
        <xdr:to>
          <xdr:col>0</xdr:col>
          <xdr:colOff>603250</xdr:colOff>
          <xdr:row>12</xdr:row>
          <xdr:rowOff>222250</xdr:rowOff>
        </xdr:to>
        <xdr:sp macro="" textlink="">
          <xdr:nvSpPr>
            <xdr:cNvPr id="20554" name="Check Box 74" descr="非課税" hidden="1">
              <a:extLst>
                <a:ext uri="{63B3BB69-23CF-44E3-9099-C40C66FF867C}">
                  <a14:compatExt spid="_x0000_s20554"/>
                </a:ext>
                <a:ext uri="{FF2B5EF4-FFF2-40B4-BE49-F238E27FC236}">
                  <a16:creationId xmlns:a16="http://schemas.microsoft.com/office/drawing/2014/main" id="{00000000-0008-0000-1900-00004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17</xdr:row>
          <xdr:rowOff>31750</xdr:rowOff>
        </xdr:from>
        <xdr:to>
          <xdr:col>1</xdr:col>
          <xdr:colOff>0</xdr:colOff>
          <xdr:row>17</xdr:row>
          <xdr:rowOff>203200</xdr:rowOff>
        </xdr:to>
        <xdr:sp macro="" textlink="">
          <xdr:nvSpPr>
            <xdr:cNvPr id="20555" name="Check Box 75" descr="非課税" hidden="1">
              <a:extLst>
                <a:ext uri="{63B3BB69-23CF-44E3-9099-C40C66FF867C}">
                  <a14:compatExt spid="_x0000_s20555"/>
                </a:ext>
                <a:ext uri="{FF2B5EF4-FFF2-40B4-BE49-F238E27FC236}">
                  <a16:creationId xmlns:a16="http://schemas.microsoft.com/office/drawing/2014/main" id="{00000000-0008-0000-1900-00004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18</xdr:row>
          <xdr:rowOff>31750</xdr:rowOff>
        </xdr:from>
        <xdr:to>
          <xdr:col>1</xdr:col>
          <xdr:colOff>0</xdr:colOff>
          <xdr:row>18</xdr:row>
          <xdr:rowOff>203200</xdr:rowOff>
        </xdr:to>
        <xdr:sp macro="" textlink="">
          <xdr:nvSpPr>
            <xdr:cNvPr id="20556" name="Check Box 76" descr="非課税" hidden="1">
              <a:extLst>
                <a:ext uri="{63B3BB69-23CF-44E3-9099-C40C66FF867C}">
                  <a14:compatExt spid="_x0000_s20556"/>
                </a:ext>
                <a:ext uri="{FF2B5EF4-FFF2-40B4-BE49-F238E27FC236}">
                  <a16:creationId xmlns:a16="http://schemas.microsoft.com/office/drawing/2014/main" id="{00000000-0008-0000-1900-00004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19</xdr:row>
          <xdr:rowOff>31750</xdr:rowOff>
        </xdr:from>
        <xdr:to>
          <xdr:col>1</xdr:col>
          <xdr:colOff>0</xdr:colOff>
          <xdr:row>19</xdr:row>
          <xdr:rowOff>203200</xdr:rowOff>
        </xdr:to>
        <xdr:sp macro="" textlink="">
          <xdr:nvSpPr>
            <xdr:cNvPr id="20557" name="Check Box 77" descr="非課税" hidden="1">
              <a:extLst>
                <a:ext uri="{63B3BB69-23CF-44E3-9099-C40C66FF867C}">
                  <a14:compatExt spid="_x0000_s20557"/>
                </a:ext>
                <a:ext uri="{FF2B5EF4-FFF2-40B4-BE49-F238E27FC236}">
                  <a16:creationId xmlns:a16="http://schemas.microsoft.com/office/drawing/2014/main" id="{00000000-0008-0000-1900-00004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20</xdr:row>
          <xdr:rowOff>31750</xdr:rowOff>
        </xdr:from>
        <xdr:to>
          <xdr:col>1</xdr:col>
          <xdr:colOff>0</xdr:colOff>
          <xdr:row>20</xdr:row>
          <xdr:rowOff>203200</xdr:rowOff>
        </xdr:to>
        <xdr:sp macro="" textlink="">
          <xdr:nvSpPr>
            <xdr:cNvPr id="20558" name="Check Box 78" descr="非課税" hidden="1">
              <a:extLst>
                <a:ext uri="{63B3BB69-23CF-44E3-9099-C40C66FF867C}">
                  <a14:compatExt spid="_x0000_s20558"/>
                </a:ext>
                <a:ext uri="{FF2B5EF4-FFF2-40B4-BE49-F238E27FC236}">
                  <a16:creationId xmlns:a16="http://schemas.microsoft.com/office/drawing/2014/main" id="{00000000-0008-0000-1900-00004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21</xdr:row>
          <xdr:rowOff>31750</xdr:rowOff>
        </xdr:from>
        <xdr:to>
          <xdr:col>1</xdr:col>
          <xdr:colOff>0</xdr:colOff>
          <xdr:row>21</xdr:row>
          <xdr:rowOff>203200</xdr:rowOff>
        </xdr:to>
        <xdr:sp macro="" textlink="">
          <xdr:nvSpPr>
            <xdr:cNvPr id="20559" name="Check Box 79" descr="非課税" hidden="1">
              <a:extLst>
                <a:ext uri="{63B3BB69-23CF-44E3-9099-C40C66FF867C}">
                  <a14:compatExt spid="_x0000_s20559"/>
                </a:ext>
                <a:ext uri="{FF2B5EF4-FFF2-40B4-BE49-F238E27FC236}">
                  <a16:creationId xmlns:a16="http://schemas.microsoft.com/office/drawing/2014/main" id="{00000000-0008-0000-1900-00004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19050</xdr:rowOff>
        </xdr:from>
        <xdr:to>
          <xdr:col>0</xdr:col>
          <xdr:colOff>571500</xdr:colOff>
          <xdr:row>39</xdr:row>
          <xdr:rowOff>222250</xdr:rowOff>
        </xdr:to>
        <xdr:sp macro="" textlink="">
          <xdr:nvSpPr>
            <xdr:cNvPr id="20560" name="Check Box 80" descr="非課税" hidden="1">
              <a:extLst>
                <a:ext uri="{63B3BB69-23CF-44E3-9099-C40C66FF867C}">
                  <a14:compatExt spid="_x0000_s20560"/>
                </a:ext>
                <a:ext uri="{FF2B5EF4-FFF2-40B4-BE49-F238E27FC236}">
                  <a16:creationId xmlns:a16="http://schemas.microsoft.com/office/drawing/2014/main" id="{00000000-0008-0000-1900-00005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571500</xdr:colOff>
          <xdr:row>38</xdr:row>
          <xdr:rowOff>203200</xdr:rowOff>
        </xdr:to>
        <xdr:sp macro="" textlink="">
          <xdr:nvSpPr>
            <xdr:cNvPr id="20561" name="Check Box 81" descr="非課税" hidden="1">
              <a:extLst>
                <a:ext uri="{63B3BB69-23CF-44E3-9099-C40C66FF867C}">
                  <a14:compatExt spid="_x0000_s20561"/>
                </a:ext>
                <a:ext uri="{FF2B5EF4-FFF2-40B4-BE49-F238E27FC236}">
                  <a16:creationId xmlns:a16="http://schemas.microsoft.com/office/drawing/2014/main" id="{00000000-0008-0000-1900-00005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571500</xdr:colOff>
          <xdr:row>40</xdr:row>
          <xdr:rowOff>203200</xdr:rowOff>
        </xdr:to>
        <xdr:sp macro="" textlink="">
          <xdr:nvSpPr>
            <xdr:cNvPr id="20562" name="Check Box 82" descr="非課税" hidden="1">
              <a:extLst>
                <a:ext uri="{63B3BB69-23CF-44E3-9099-C40C66FF867C}">
                  <a14:compatExt spid="_x0000_s20562"/>
                </a:ext>
                <a:ext uri="{FF2B5EF4-FFF2-40B4-BE49-F238E27FC236}">
                  <a16:creationId xmlns:a16="http://schemas.microsoft.com/office/drawing/2014/main" id="{00000000-0008-0000-1900-00005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2</xdr:col>
          <xdr:colOff>95250</xdr:colOff>
          <xdr:row>69</xdr:row>
          <xdr:rowOff>165100</xdr:rowOff>
        </xdr:to>
        <xdr:sp macro="" textlink="">
          <xdr:nvSpPr>
            <xdr:cNvPr id="20563" name="Check Box 83" descr="非課税" hidden="1">
              <a:extLst>
                <a:ext uri="{63B3BB69-23CF-44E3-9099-C40C66FF867C}">
                  <a14:compatExt spid="_x0000_s20563"/>
                </a:ext>
                <a:ext uri="{FF2B5EF4-FFF2-40B4-BE49-F238E27FC236}">
                  <a16:creationId xmlns:a16="http://schemas.microsoft.com/office/drawing/2014/main" id="{00000000-0008-0000-1900-00005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70</xdr:row>
          <xdr:rowOff>38100</xdr:rowOff>
        </xdr:from>
        <xdr:to>
          <xdr:col>2</xdr:col>
          <xdr:colOff>95250</xdr:colOff>
          <xdr:row>70</xdr:row>
          <xdr:rowOff>203200</xdr:rowOff>
        </xdr:to>
        <xdr:sp macro="" textlink="">
          <xdr:nvSpPr>
            <xdr:cNvPr id="20564" name="Check Box 84" descr="非課税" hidden="1">
              <a:extLst>
                <a:ext uri="{63B3BB69-23CF-44E3-9099-C40C66FF867C}">
                  <a14:compatExt spid="_x0000_s20564"/>
                </a:ext>
                <a:ext uri="{FF2B5EF4-FFF2-40B4-BE49-F238E27FC236}">
                  <a16:creationId xmlns:a16="http://schemas.microsoft.com/office/drawing/2014/main" id="{00000000-0008-0000-1900-00005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38100</xdr:rowOff>
        </xdr:from>
        <xdr:to>
          <xdr:col>2</xdr:col>
          <xdr:colOff>95250</xdr:colOff>
          <xdr:row>71</xdr:row>
          <xdr:rowOff>203200</xdr:rowOff>
        </xdr:to>
        <xdr:sp macro="" textlink="">
          <xdr:nvSpPr>
            <xdr:cNvPr id="20565" name="Check Box 85" descr="非課税" hidden="1">
              <a:extLst>
                <a:ext uri="{63B3BB69-23CF-44E3-9099-C40C66FF867C}">
                  <a14:compatExt spid="_x0000_s20565"/>
                </a:ext>
                <a:ext uri="{FF2B5EF4-FFF2-40B4-BE49-F238E27FC236}">
                  <a16:creationId xmlns:a16="http://schemas.microsoft.com/office/drawing/2014/main" id="{00000000-0008-0000-1900-00005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38100</xdr:rowOff>
        </xdr:from>
        <xdr:to>
          <xdr:col>2</xdr:col>
          <xdr:colOff>95250</xdr:colOff>
          <xdr:row>72</xdr:row>
          <xdr:rowOff>203200</xdr:rowOff>
        </xdr:to>
        <xdr:sp macro="" textlink="">
          <xdr:nvSpPr>
            <xdr:cNvPr id="20566" name="Check Box 86" descr="非課税" hidden="1">
              <a:extLst>
                <a:ext uri="{63B3BB69-23CF-44E3-9099-C40C66FF867C}">
                  <a14:compatExt spid="_x0000_s20566"/>
                </a:ext>
                <a:ext uri="{FF2B5EF4-FFF2-40B4-BE49-F238E27FC236}">
                  <a16:creationId xmlns:a16="http://schemas.microsoft.com/office/drawing/2014/main" id="{00000000-0008-0000-1900-00005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38100</xdr:rowOff>
        </xdr:from>
        <xdr:to>
          <xdr:col>2</xdr:col>
          <xdr:colOff>95250</xdr:colOff>
          <xdr:row>73</xdr:row>
          <xdr:rowOff>203200</xdr:rowOff>
        </xdr:to>
        <xdr:sp macro="" textlink="">
          <xdr:nvSpPr>
            <xdr:cNvPr id="20567" name="Check Box 87" descr="非課税" hidden="1">
              <a:extLst>
                <a:ext uri="{63B3BB69-23CF-44E3-9099-C40C66FF867C}">
                  <a14:compatExt spid="_x0000_s20567"/>
                </a:ext>
                <a:ext uri="{FF2B5EF4-FFF2-40B4-BE49-F238E27FC236}">
                  <a16:creationId xmlns:a16="http://schemas.microsoft.com/office/drawing/2014/main" id="{00000000-0008-0000-1900-00005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209550</xdr:rowOff>
        </xdr:from>
        <xdr:to>
          <xdr:col>0</xdr:col>
          <xdr:colOff>571500</xdr:colOff>
          <xdr:row>89</xdr:row>
          <xdr:rowOff>0</xdr:rowOff>
        </xdr:to>
        <xdr:sp macro="" textlink="">
          <xdr:nvSpPr>
            <xdr:cNvPr id="20568" name="Check Box 88" descr="非課税" hidden="1">
              <a:extLst>
                <a:ext uri="{63B3BB69-23CF-44E3-9099-C40C66FF867C}">
                  <a14:compatExt spid="_x0000_s20568"/>
                </a:ext>
                <a:ext uri="{FF2B5EF4-FFF2-40B4-BE49-F238E27FC236}">
                  <a16:creationId xmlns:a16="http://schemas.microsoft.com/office/drawing/2014/main" id="{00000000-0008-0000-1900-00005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12700</xdr:rowOff>
        </xdr:from>
        <xdr:to>
          <xdr:col>0</xdr:col>
          <xdr:colOff>571500</xdr:colOff>
          <xdr:row>90</xdr:row>
          <xdr:rowOff>31750</xdr:rowOff>
        </xdr:to>
        <xdr:sp macro="" textlink="">
          <xdr:nvSpPr>
            <xdr:cNvPr id="20569" name="Check Box 89" descr="非課税" hidden="1">
              <a:extLst>
                <a:ext uri="{63B3BB69-23CF-44E3-9099-C40C66FF867C}">
                  <a14:compatExt spid="_x0000_s20569"/>
                </a:ext>
                <a:ext uri="{FF2B5EF4-FFF2-40B4-BE49-F238E27FC236}">
                  <a16:creationId xmlns:a16="http://schemas.microsoft.com/office/drawing/2014/main" id="{00000000-0008-0000-1900-00005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12700</xdr:rowOff>
        </xdr:from>
        <xdr:to>
          <xdr:col>0</xdr:col>
          <xdr:colOff>571500</xdr:colOff>
          <xdr:row>91</xdr:row>
          <xdr:rowOff>31750</xdr:rowOff>
        </xdr:to>
        <xdr:sp macro="" textlink="">
          <xdr:nvSpPr>
            <xdr:cNvPr id="20570" name="Check Box 90" descr="非課税" hidden="1">
              <a:extLst>
                <a:ext uri="{63B3BB69-23CF-44E3-9099-C40C66FF867C}">
                  <a14:compatExt spid="_x0000_s20570"/>
                </a:ext>
                <a:ext uri="{FF2B5EF4-FFF2-40B4-BE49-F238E27FC236}">
                  <a16:creationId xmlns:a16="http://schemas.microsoft.com/office/drawing/2014/main" id="{00000000-0008-0000-1900-00005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209550</xdr:rowOff>
        </xdr:from>
        <xdr:to>
          <xdr:col>0</xdr:col>
          <xdr:colOff>571500</xdr:colOff>
          <xdr:row>92</xdr:row>
          <xdr:rowOff>0</xdr:rowOff>
        </xdr:to>
        <xdr:sp macro="" textlink="">
          <xdr:nvSpPr>
            <xdr:cNvPr id="20571" name="Check Box 91" descr="非課税" hidden="1">
              <a:extLst>
                <a:ext uri="{63B3BB69-23CF-44E3-9099-C40C66FF867C}">
                  <a14:compatExt spid="_x0000_s20571"/>
                </a:ext>
                <a:ext uri="{FF2B5EF4-FFF2-40B4-BE49-F238E27FC236}">
                  <a16:creationId xmlns:a16="http://schemas.microsoft.com/office/drawing/2014/main" id="{00000000-0008-0000-1900-00005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209550</xdr:rowOff>
        </xdr:from>
        <xdr:to>
          <xdr:col>0</xdr:col>
          <xdr:colOff>571500</xdr:colOff>
          <xdr:row>93</xdr:row>
          <xdr:rowOff>0</xdr:rowOff>
        </xdr:to>
        <xdr:sp macro="" textlink="">
          <xdr:nvSpPr>
            <xdr:cNvPr id="20572" name="Check Box 92" descr="非課税" hidden="1">
              <a:extLst>
                <a:ext uri="{63B3BB69-23CF-44E3-9099-C40C66FF867C}">
                  <a14:compatExt spid="_x0000_s20572"/>
                </a:ext>
                <a:ext uri="{FF2B5EF4-FFF2-40B4-BE49-F238E27FC236}">
                  <a16:creationId xmlns:a16="http://schemas.microsoft.com/office/drawing/2014/main" id="{00000000-0008-0000-1900-00005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92</xdr:row>
          <xdr:rowOff>209550</xdr:rowOff>
        </xdr:from>
        <xdr:to>
          <xdr:col>0</xdr:col>
          <xdr:colOff>571500</xdr:colOff>
          <xdr:row>94</xdr:row>
          <xdr:rowOff>0</xdr:rowOff>
        </xdr:to>
        <xdr:sp macro="" textlink="">
          <xdr:nvSpPr>
            <xdr:cNvPr id="20573" name="Check Box 93" descr="非課税" hidden="1">
              <a:extLst>
                <a:ext uri="{63B3BB69-23CF-44E3-9099-C40C66FF867C}">
                  <a14:compatExt spid="_x0000_s20573"/>
                </a:ext>
                <a:ext uri="{FF2B5EF4-FFF2-40B4-BE49-F238E27FC236}">
                  <a16:creationId xmlns:a16="http://schemas.microsoft.com/office/drawing/2014/main" id="{00000000-0008-0000-1900-00005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209550</xdr:rowOff>
        </xdr:from>
        <xdr:to>
          <xdr:col>0</xdr:col>
          <xdr:colOff>571500</xdr:colOff>
          <xdr:row>95</xdr:row>
          <xdr:rowOff>0</xdr:rowOff>
        </xdr:to>
        <xdr:sp macro="" textlink="">
          <xdr:nvSpPr>
            <xdr:cNvPr id="20574" name="Check Box 94" descr="非課税" hidden="1">
              <a:extLst>
                <a:ext uri="{63B3BB69-23CF-44E3-9099-C40C66FF867C}">
                  <a14:compatExt spid="_x0000_s20574"/>
                </a:ext>
                <a:ext uri="{FF2B5EF4-FFF2-40B4-BE49-F238E27FC236}">
                  <a16:creationId xmlns:a16="http://schemas.microsoft.com/office/drawing/2014/main" id="{00000000-0008-0000-1900-00005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106</xdr:row>
          <xdr:rowOff>50800</xdr:rowOff>
        </xdr:from>
        <xdr:to>
          <xdr:col>0</xdr:col>
          <xdr:colOff>641350</xdr:colOff>
          <xdr:row>107</xdr:row>
          <xdr:rowOff>0</xdr:rowOff>
        </xdr:to>
        <xdr:sp macro="" textlink="">
          <xdr:nvSpPr>
            <xdr:cNvPr id="20575" name="Check Box 49" descr="非課税" hidden="1">
              <a:extLst>
                <a:ext uri="{63B3BB69-23CF-44E3-9099-C40C66FF867C}">
                  <a14:compatExt spid="_x0000_s20575"/>
                </a:ext>
                <a:ext uri="{FF2B5EF4-FFF2-40B4-BE49-F238E27FC236}">
                  <a16:creationId xmlns:a16="http://schemas.microsoft.com/office/drawing/2014/main" id="{00000000-0008-0000-1900-00005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118</xdr:row>
          <xdr:rowOff>50800</xdr:rowOff>
        </xdr:from>
        <xdr:to>
          <xdr:col>0</xdr:col>
          <xdr:colOff>412750</xdr:colOff>
          <xdr:row>119</xdr:row>
          <xdr:rowOff>0</xdr:rowOff>
        </xdr:to>
        <xdr:sp macro="" textlink="">
          <xdr:nvSpPr>
            <xdr:cNvPr id="20576" name="Check Box 96" descr="非課税" hidden="1">
              <a:extLst>
                <a:ext uri="{63B3BB69-23CF-44E3-9099-C40C66FF867C}">
                  <a14:compatExt spid="_x0000_s20576"/>
                </a:ext>
                <a:ext uri="{FF2B5EF4-FFF2-40B4-BE49-F238E27FC236}">
                  <a16:creationId xmlns:a16="http://schemas.microsoft.com/office/drawing/2014/main" id="{00000000-0008-0000-1900-00006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119</xdr:row>
          <xdr:rowOff>50800</xdr:rowOff>
        </xdr:from>
        <xdr:to>
          <xdr:col>0</xdr:col>
          <xdr:colOff>412750</xdr:colOff>
          <xdr:row>120</xdr:row>
          <xdr:rowOff>0</xdr:rowOff>
        </xdr:to>
        <xdr:sp macro="" textlink="">
          <xdr:nvSpPr>
            <xdr:cNvPr id="20577" name="Check Box 97" descr="非課税" hidden="1">
              <a:extLst>
                <a:ext uri="{63B3BB69-23CF-44E3-9099-C40C66FF867C}">
                  <a14:compatExt spid="_x0000_s20577"/>
                </a:ext>
                <a:ext uri="{FF2B5EF4-FFF2-40B4-BE49-F238E27FC236}">
                  <a16:creationId xmlns:a16="http://schemas.microsoft.com/office/drawing/2014/main" id="{00000000-0008-0000-1900-00006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120</xdr:row>
          <xdr:rowOff>50800</xdr:rowOff>
        </xdr:from>
        <xdr:to>
          <xdr:col>0</xdr:col>
          <xdr:colOff>412750</xdr:colOff>
          <xdr:row>121</xdr:row>
          <xdr:rowOff>0</xdr:rowOff>
        </xdr:to>
        <xdr:sp macro="" textlink="">
          <xdr:nvSpPr>
            <xdr:cNvPr id="20578" name="Check Box 98" descr="非課税" hidden="1">
              <a:extLst>
                <a:ext uri="{63B3BB69-23CF-44E3-9099-C40C66FF867C}">
                  <a14:compatExt spid="_x0000_s20578"/>
                </a:ext>
                <a:ext uri="{FF2B5EF4-FFF2-40B4-BE49-F238E27FC236}">
                  <a16:creationId xmlns:a16="http://schemas.microsoft.com/office/drawing/2014/main" id="{00000000-0008-0000-1900-00006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171</xdr:row>
          <xdr:rowOff>50800</xdr:rowOff>
        </xdr:from>
        <xdr:to>
          <xdr:col>0</xdr:col>
          <xdr:colOff>412750</xdr:colOff>
          <xdr:row>171</xdr:row>
          <xdr:rowOff>228600</xdr:rowOff>
        </xdr:to>
        <xdr:sp macro="" textlink="">
          <xdr:nvSpPr>
            <xdr:cNvPr id="20579" name="Check Box 99" descr="非課税" hidden="1">
              <a:extLst>
                <a:ext uri="{63B3BB69-23CF-44E3-9099-C40C66FF867C}">
                  <a14:compatExt spid="_x0000_s20579"/>
                </a:ext>
                <a:ext uri="{FF2B5EF4-FFF2-40B4-BE49-F238E27FC236}">
                  <a16:creationId xmlns:a16="http://schemas.microsoft.com/office/drawing/2014/main" id="{00000000-0008-0000-1900-00006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172</xdr:row>
          <xdr:rowOff>50800</xdr:rowOff>
        </xdr:from>
        <xdr:to>
          <xdr:col>0</xdr:col>
          <xdr:colOff>412750</xdr:colOff>
          <xdr:row>172</xdr:row>
          <xdr:rowOff>228600</xdr:rowOff>
        </xdr:to>
        <xdr:sp macro="" textlink="">
          <xdr:nvSpPr>
            <xdr:cNvPr id="20580" name="Check Box 100" descr="非課税" hidden="1">
              <a:extLst>
                <a:ext uri="{63B3BB69-23CF-44E3-9099-C40C66FF867C}">
                  <a14:compatExt spid="_x0000_s20580"/>
                </a:ext>
                <a:ext uri="{FF2B5EF4-FFF2-40B4-BE49-F238E27FC236}">
                  <a16:creationId xmlns:a16="http://schemas.microsoft.com/office/drawing/2014/main" id="{00000000-0008-0000-1900-00006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173</xdr:row>
          <xdr:rowOff>50800</xdr:rowOff>
        </xdr:from>
        <xdr:to>
          <xdr:col>0</xdr:col>
          <xdr:colOff>412750</xdr:colOff>
          <xdr:row>173</xdr:row>
          <xdr:rowOff>228600</xdr:rowOff>
        </xdr:to>
        <xdr:sp macro="" textlink="">
          <xdr:nvSpPr>
            <xdr:cNvPr id="20581" name="Check Box 101" descr="非課税" hidden="1">
              <a:extLst>
                <a:ext uri="{63B3BB69-23CF-44E3-9099-C40C66FF867C}">
                  <a14:compatExt spid="_x0000_s20581"/>
                </a:ext>
                <a:ext uri="{FF2B5EF4-FFF2-40B4-BE49-F238E27FC236}">
                  <a16:creationId xmlns:a16="http://schemas.microsoft.com/office/drawing/2014/main" id="{00000000-0008-0000-1900-00006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174</xdr:row>
          <xdr:rowOff>50800</xdr:rowOff>
        </xdr:from>
        <xdr:to>
          <xdr:col>0</xdr:col>
          <xdr:colOff>412750</xdr:colOff>
          <xdr:row>174</xdr:row>
          <xdr:rowOff>228600</xdr:rowOff>
        </xdr:to>
        <xdr:sp macro="" textlink="">
          <xdr:nvSpPr>
            <xdr:cNvPr id="20582" name="Check Box 102" descr="非課税" hidden="1">
              <a:extLst>
                <a:ext uri="{63B3BB69-23CF-44E3-9099-C40C66FF867C}">
                  <a14:compatExt spid="_x0000_s20582"/>
                </a:ext>
                <a:ext uri="{FF2B5EF4-FFF2-40B4-BE49-F238E27FC236}">
                  <a16:creationId xmlns:a16="http://schemas.microsoft.com/office/drawing/2014/main" id="{00000000-0008-0000-1900-00006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175</xdr:row>
          <xdr:rowOff>50800</xdr:rowOff>
        </xdr:from>
        <xdr:to>
          <xdr:col>0</xdr:col>
          <xdr:colOff>412750</xdr:colOff>
          <xdr:row>175</xdr:row>
          <xdr:rowOff>228600</xdr:rowOff>
        </xdr:to>
        <xdr:sp macro="" textlink="">
          <xdr:nvSpPr>
            <xdr:cNvPr id="20583" name="Check Box 103" descr="非課税" hidden="1">
              <a:extLst>
                <a:ext uri="{63B3BB69-23CF-44E3-9099-C40C66FF867C}">
                  <a14:compatExt spid="_x0000_s20583"/>
                </a:ext>
                <a:ext uri="{FF2B5EF4-FFF2-40B4-BE49-F238E27FC236}">
                  <a16:creationId xmlns:a16="http://schemas.microsoft.com/office/drawing/2014/main" id="{00000000-0008-0000-1900-00006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176</xdr:row>
          <xdr:rowOff>50800</xdr:rowOff>
        </xdr:from>
        <xdr:to>
          <xdr:col>0</xdr:col>
          <xdr:colOff>412750</xdr:colOff>
          <xdr:row>176</xdr:row>
          <xdr:rowOff>228600</xdr:rowOff>
        </xdr:to>
        <xdr:sp macro="" textlink="">
          <xdr:nvSpPr>
            <xdr:cNvPr id="20584" name="Check Box 104" descr="非課税" hidden="1">
              <a:extLst>
                <a:ext uri="{63B3BB69-23CF-44E3-9099-C40C66FF867C}">
                  <a14:compatExt spid="_x0000_s20584"/>
                </a:ext>
                <a:ext uri="{FF2B5EF4-FFF2-40B4-BE49-F238E27FC236}">
                  <a16:creationId xmlns:a16="http://schemas.microsoft.com/office/drawing/2014/main" id="{00000000-0008-0000-1900-00006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177</xdr:row>
          <xdr:rowOff>50800</xdr:rowOff>
        </xdr:from>
        <xdr:to>
          <xdr:col>0</xdr:col>
          <xdr:colOff>412750</xdr:colOff>
          <xdr:row>177</xdr:row>
          <xdr:rowOff>228600</xdr:rowOff>
        </xdr:to>
        <xdr:sp macro="" textlink="">
          <xdr:nvSpPr>
            <xdr:cNvPr id="20585" name="Check Box 105" descr="非課税" hidden="1">
              <a:extLst>
                <a:ext uri="{63B3BB69-23CF-44E3-9099-C40C66FF867C}">
                  <a14:compatExt spid="_x0000_s20585"/>
                </a:ext>
                <a:ext uri="{FF2B5EF4-FFF2-40B4-BE49-F238E27FC236}">
                  <a16:creationId xmlns:a16="http://schemas.microsoft.com/office/drawing/2014/main" id="{00000000-0008-0000-1900-00006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178</xdr:row>
          <xdr:rowOff>50800</xdr:rowOff>
        </xdr:from>
        <xdr:to>
          <xdr:col>0</xdr:col>
          <xdr:colOff>412750</xdr:colOff>
          <xdr:row>178</xdr:row>
          <xdr:rowOff>228600</xdr:rowOff>
        </xdr:to>
        <xdr:sp macro="" textlink="">
          <xdr:nvSpPr>
            <xdr:cNvPr id="20586" name="Check Box 106" descr="非課税" hidden="1">
              <a:extLst>
                <a:ext uri="{63B3BB69-23CF-44E3-9099-C40C66FF867C}">
                  <a14:compatExt spid="_x0000_s20586"/>
                </a:ext>
                <a:ext uri="{FF2B5EF4-FFF2-40B4-BE49-F238E27FC236}">
                  <a16:creationId xmlns:a16="http://schemas.microsoft.com/office/drawing/2014/main" id="{00000000-0008-0000-1900-00006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179</xdr:row>
          <xdr:rowOff>50800</xdr:rowOff>
        </xdr:from>
        <xdr:to>
          <xdr:col>0</xdr:col>
          <xdr:colOff>412750</xdr:colOff>
          <xdr:row>179</xdr:row>
          <xdr:rowOff>228600</xdr:rowOff>
        </xdr:to>
        <xdr:sp macro="" textlink="">
          <xdr:nvSpPr>
            <xdr:cNvPr id="20587" name="Check Box 107" descr="非課税" hidden="1">
              <a:extLst>
                <a:ext uri="{63B3BB69-23CF-44E3-9099-C40C66FF867C}">
                  <a14:compatExt spid="_x0000_s20587"/>
                </a:ext>
                <a:ext uri="{FF2B5EF4-FFF2-40B4-BE49-F238E27FC236}">
                  <a16:creationId xmlns:a16="http://schemas.microsoft.com/office/drawing/2014/main" id="{00000000-0008-0000-1900-00006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180</xdr:row>
          <xdr:rowOff>50800</xdr:rowOff>
        </xdr:from>
        <xdr:to>
          <xdr:col>0</xdr:col>
          <xdr:colOff>412750</xdr:colOff>
          <xdr:row>180</xdr:row>
          <xdr:rowOff>228600</xdr:rowOff>
        </xdr:to>
        <xdr:sp macro="" textlink="">
          <xdr:nvSpPr>
            <xdr:cNvPr id="20588" name="Check Box 108" descr="非課税" hidden="1">
              <a:extLst>
                <a:ext uri="{63B3BB69-23CF-44E3-9099-C40C66FF867C}">
                  <a14:compatExt spid="_x0000_s20588"/>
                </a:ext>
                <a:ext uri="{FF2B5EF4-FFF2-40B4-BE49-F238E27FC236}">
                  <a16:creationId xmlns:a16="http://schemas.microsoft.com/office/drawing/2014/main" id="{00000000-0008-0000-1900-00006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184</xdr:row>
          <xdr:rowOff>50800</xdr:rowOff>
        </xdr:from>
        <xdr:to>
          <xdr:col>0</xdr:col>
          <xdr:colOff>412750</xdr:colOff>
          <xdr:row>184</xdr:row>
          <xdr:rowOff>228600</xdr:rowOff>
        </xdr:to>
        <xdr:sp macro="" textlink="">
          <xdr:nvSpPr>
            <xdr:cNvPr id="20589" name="Check Box 109" descr="非課税" hidden="1">
              <a:extLst>
                <a:ext uri="{63B3BB69-23CF-44E3-9099-C40C66FF867C}">
                  <a14:compatExt spid="_x0000_s20589"/>
                </a:ext>
                <a:ext uri="{FF2B5EF4-FFF2-40B4-BE49-F238E27FC236}">
                  <a16:creationId xmlns:a16="http://schemas.microsoft.com/office/drawing/2014/main" id="{00000000-0008-0000-1900-00006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185</xdr:row>
          <xdr:rowOff>50800</xdr:rowOff>
        </xdr:from>
        <xdr:to>
          <xdr:col>0</xdr:col>
          <xdr:colOff>412750</xdr:colOff>
          <xdr:row>185</xdr:row>
          <xdr:rowOff>228600</xdr:rowOff>
        </xdr:to>
        <xdr:sp macro="" textlink="">
          <xdr:nvSpPr>
            <xdr:cNvPr id="20590" name="Check Box 110" descr="非課税" hidden="1">
              <a:extLst>
                <a:ext uri="{63B3BB69-23CF-44E3-9099-C40C66FF867C}">
                  <a14:compatExt spid="_x0000_s20590"/>
                </a:ext>
                <a:ext uri="{FF2B5EF4-FFF2-40B4-BE49-F238E27FC236}">
                  <a16:creationId xmlns:a16="http://schemas.microsoft.com/office/drawing/2014/main" id="{00000000-0008-0000-1900-00006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186</xdr:row>
          <xdr:rowOff>50800</xdr:rowOff>
        </xdr:from>
        <xdr:to>
          <xdr:col>0</xdr:col>
          <xdr:colOff>412750</xdr:colOff>
          <xdr:row>186</xdr:row>
          <xdr:rowOff>228600</xdr:rowOff>
        </xdr:to>
        <xdr:sp macro="" textlink="">
          <xdr:nvSpPr>
            <xdr:cNvPr id="20591" name="Check Box 111" descr="非課税" hidden="1">
              <a:extLst>
                <a:ext uri="{63B3BB69-23CF-44E3-9099-C40C66FF867C}">
                  <a14:compatExt spid="_x0000_s20591"/>
                </a:ext>
                <a:ext uri="{FF2B5EF4-FFF2-40B4-BE49-F238E27FC236}">
                  <a16:creationId xmlns:a16="http://schemas.microsoft.com/office/drawing/2014/main" id="{00000000-0008-0000-1900-00006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187</xdr:row>
          <xdr:rowOff>50800</xdr:rowOff>
        </xdr:from>
        <xdr:to>
          <xdr:col>0</xdr:col>
          <xdr:colOff>412750</xdr:colOff>
          <xdr:row>187</xdr:row>
          <xdr:rowOff>228600</xdr:rowOff>
        </xdr:to>
        <xdr:sp macro="" textlink="">
          <xdr:nvSpPr>
            <xdr:cNvPr id="20592" name="Check Box 112" descr="非課税" hidden="1">
              <a:extLst>
                <a:ext uri="{63B3BB69-23CF-44E3-9099-C40C66FF867C}">
                  <a14:compatExt spid="_x0000_s20592"/>
                </a:ext>
                <a:ext uri="{FF2B5EF4-FFF2-40B4-BE49-F238E27FC236}">
                  <a16:creationId xmlns:a16="http://schemas.microsoft.com/office/drawing/2014/main" id="{00000000-0008-0000-1900-00007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188</xdr:row>
          <xdr:rowOff>50800</xdr:rowOff>
        </xdr:from>
        <xdr:to>
          <xdr:col>0</xdr:col>
          <xdr:colOff>412750</xdr:colOff>
          <xdr:row>188</xdr:row>
          <xdr:rowOff>228600</xdr:rowOff>
        </xdr:to>
        <xdr:sp macro="" textlink="">
          <xdr:nvSpPr>
            <xdr:cNvPr id="20593" name="Check Box 113" descr="非課税" hidden="1">
              <a:extLst>
                <a:ext uri="{63B3BB69-23CF-44E3-9099-C40C66FF867C}">
                  <a14:compatExt spid="_x0000_s20593"/>
                </a:ext>
                <a:ext uri="{FF2B5EF4-FFF2-40B4-BE49-F238E27FC236}">
                  <a16:creationId xmlns:a16="http://schemas.microsoft.com/office/drawing/2014/main" id="{00000000-0008-0000-1900-00007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189</xdr:row>
          <xdr:rowOff>50800</xdr:rowOff>
        </xdr:from>
        <xdr:to>
          <xdr:col>0</xdr:col>
          <xdr:colOff>412750</xdr:colOff>
          <xdr:row>189</xdr:row>
          <xdr:rowOff>228600</xdr:rowOff>
        </xdr:to>
        <xdr:sp macro="" textlink="">
          <xdr:nvSpPr>
            <xdr:cNvPr id="20594" name="Check Box 114" descr="非課税" hidden="1">
              <a:extLst>
                <a:ext uri="{63B3BB69-23CF-44E3-9099-C40C66FF867C}">
                  <a14:compatExt spid="_x0000_s20594"/>
                </a:ext>
                <a:ext uri="{FF2B5EF4-FFF2-40B4-BE49-F238E27FC236}">
                  <a16:creationId xmlns:a16="http://schemas.microsoft.com/office/drawing/2014/main" id="{00000000-0008-0000-1900-00007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190</xdr:row>
          <xdr:rowOff>50800</xdr:rowOff>
        </xdr:from>
        <xdr:to>
          <xdr:col>0</xdr:col>
          <xdr:colOff>412750</xdr:colOff>
          <xdr:row>190</xdr:row>
          <xdr:rowOff>228600</xdr:rowOff>
        </xdr:to>
        <xdr:sp macro="" textlink="">
          <xdr:nvSpPr>
            <xdr:cNvPr id="20595" name="Check Box 115" descr="非課税" hidden="1">
              <a:extLst>
                <a:ext uri="{63B3BB69-23CF-44E3-9099-C40C66FF867C}">
                  <a14:compatExt spid="_x0000_s20595"/>
                </a:ext>
                <a:ext uri="{FF2B5EF4-FFF2-40B4-BE49-F238E27FC236}">
                  <a16:creationId xmlns:a16="http://schemas.microsoft.com/office/drawing/2014/main" id="{00000000-0008-0000-1900-00007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191</xdr:row>
          <xdr:rowOff>50800</xdr:rowOff>
        </xdr:from>
        <xdr:to>
          <xdr:col>0</xdr:col>
          <xdr:colOff>412750</xdr:colOff>
          <xdr:row>191</xdr:row>
          <xdr:rowOff>228600</xdr:rowOff>
        </xdr:to>
        <xdr:sp macro="" textlink="">
          <xdr:nvSpPr>
            <xdr:cNvPr id="20596" name="Check Box 116" descr="非課税" hidden="1">
              <a:extLst>
                <a:ext uri="{63B3BB69-23CF-44E3-9099-C40C66FF867C}">
                  <a14:compatExt spid="_x0000_s20596"/>
                </a:ext>
                <a:ext uri="{FF2B5EF4-FFF2-40B4-BE49-F238E27FC236}">
                  <a16:creationId xmlns:a16="http://schemas.microsoft.com/office/drawing/2014/main" id="{00000000-0008-0000-1900-00007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192</xdr:row>
          <xdr:rowOff>50800</xdr:rowOff>
        </xdr:from>
        <xdr:to>
          <xdr:col>0</xdr:col>
          <xdr:colOff>412750</xdr:colOff>
          <xdr:row>192</xdr:row>
          <xdr:rowOff>228600</xdr:rowOff>
        </xdr:to>
        <xdr:sp macro="" textlink="">
          <xdr:nvSpPr>
            <xdr:cNvPr id="20597" name="Check Box 117" descr="非課税" hidden="1">
              <a:extLst>
                <a:ext uri="{63B3BB69-23CF-44E3-9099-C40C66FF867C}">
                  <a14:compatExt spid="_x0000_s20597"/>
                </a:ext>
                <a:ext uri="{FF2B5EF4-FFF2-40B4-BE49-F238E27FC236}">
                  <a16:creationId xmlns:a16="http://schemas.microsoft.com/office/drawing/2014/main" id="{00000000-0008-0000-1900-00007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193</xdr:row>
          <xdr:rowOff>50800</xdr:rowOff>
        </xdr:from>
        <xdr:to>
          <xdr:col>0</xdr:col>
          <xdr:colOff>412750</xdr:colOff>
          <xdr:row>193</xdr:row>
          <xdr:rowOff>228600</xdr:rowOff>
        </xdr:to>
        <xdr:sp macro="" textlink="">
          <xdr:nvSpPr>
            <xdr:cNvPr id="20598" name="Check Box 118" descr="非課税" hidden="1">
              <a:extLst>
                <a:ext uri="{63B3BB69-23CF-44E3-9099-C40C66FF867C}">
                  <a14:compatExt spid="_x0000_s20598"/>
                </a:ext>
                <a:ext uri="{FF2B5EF4-FFF2-40B4-BE49-F238E27FC236}">
                  <a16:creationId xmlns:a16="http://schemas.microsoft.com/office/drawing/2014/main" id="{00000000-0008-0000-1900-00007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196</xdr:row>
          <xdr:rowOff>50800</xdr:rowOff>
        </xdr:from>
        <xdr:to>
          <xdr:col>0</xdr:col>
          <xdr:colOff>412750</xdr:colOff>
          <xdr:row>196</xdr:row>
          <xdr:rowOff>228600</xdr:rowOff>
        </xdr:to>
        <xdr:sp macro="" textlink="">
          <xdr:nvSpPr>
            <xdr:cNvPr id="20599" name="Check Box 119" descr="非課税" hidden="1">
              <a:extLst>
                <a:ext uri="{63B3BB69-23CF-44E3-9099-C40C66FF867C}">
                  <a14:compatExt spid="_x0000_s20599"/>
                </a:ext>
                <a:ext uri="{FF2B5EF4-FFF2-40B4-BE49-F238E27FC236}">
                  <a16:creationId xmlns:a16="http://schemas.microsoft.com/office/drawing/2014/main" id="{00000000-0008-0000-1900-00007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197</xdr:row>
          <xdr:rowOff>50800</xdr:rowOff>
        </xdr:from>
        <xdr:to>
          <xdr:col>0</xdr:col>
          <xdr:colOff>412750</xdr:colOff>
          <xdr:row>197</xdr:row>
          <xdr:rowOff>228600</xdr:rowOff>
        </xdr:to>
        <xdr:sp macro="" textlink="">
          <xdr:nvSpPr>
            <xdr:cNvPr id="20600" name="Check Box 120" descr="非課税" hidden="1">
              <a:extLst>
                <a:ext uri="{63B3BB69-23CF-44E3-9099-C40C66FF867C}">
                  <a14:compatExt spid="_x0000_s20600"/>
                </a:ext>
                <a:ext uri="{FF2B5EF4-FFF2-40B4-BE49-F238E27FC236}">
                  <a16:creationId xmlns:a16="http://schemas.microsoft.com/office/drawing/2014/main" id="{00000000-0008-0000-1900-00007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198</xdr:row>
          <xdr:rowOff>50800</xdr:rowOff>
        </xdr:from>
        <xdr:to>
          <xdr:col>0</xdr:col>
          <xdr:colOff>412750</xdr:colOff>
          <xdr:row>198</xdr:row>
          <xdr:rowOff>228600</xdr:rowOff>
        </xdr:to>
        <xdr:sp macro="" textlink="">
          <xdr:nvSpPr>
            <xdr:cNvPr id="20601" name="Check Box 121" descr="非課税" hidden="1">
              <a:extLst>
                <a:ext uri="{63B3BB69-23CF-44E3-9099-C40C66FF867C}">
                  <a14:compatExt spid="_x0000_s20601"/>
                </a:ext>
                <a:ext uri="{FF2B5EF4-FFF2-40B4-BE49-F238E27FC236}">
                  <a16:creationId xmlns:a16="http://schemas.microsoft.com/office/drawing/2014/main" id="{00000000-0008-0000-1900-00007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199</xdr:row>
          <xdr:rowOff>50800</xdr:rowOff>
        </xdr:from>
        <xdr:to>
          <xdr:col>0</xdr:col>
          <xdr:colOff>412750</xdr:colOff>
          <xdr:row>199</xdr:row>
          <xdr:rowOff>228600</xdr:rowOff>
        </xdr:to>
        <xdr:sp macro="" textlink="">
          <xdr:nvSpPr>
            <xdr:cNvPr id="20602" name="Check Box 122" descr="非課税" hidden="1">
              <a:extLst>
                <a:ext uri="{63B3BB69-23CF-44E3-9099-C40C66FF867C}">
                  <a14:compatExt spid="_x0000_s20602"/>
                </a:ext>
                <a:ext uri="{FF2B5EF4-FFF2-40B4-BE49-F238E27FC236}">
                  <a16:creationId xmlns:a16="http://schemas.microsoft.com/office/drawing/2014/main" id="{00000000-0008-0000-1900-00007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200</xdr:row>
          <xdr:rowOff>50800</xdr:rowOff>
        </xdr:from>
        <xdr:to>
          <xdr:col>0</xdr:col>
          <xdr:colOff>412750</xdr:colOff>
          <xdr:row>200</xdr:row>
          <xdr:rowOff>228600</xdr:rowOff>
        </xdr:to>
        <xdr:sp macro="" textlink="">
          <xdr:nvSpPr>
            <xdr:cNvPr id="20603" name="Check Box 123" descr="非課税" hidden="1">
              <a:extLst>
                <a:ext uri="{63B3BB69-23CF-44E3-9099-C40C66FF867C}">
                  <a14:compatExt spid="_x0000_s20603"/>
                </a:ext>
                <a:ext uri="{FF2B5EF4-FFF2-40B4-BE49-F238E27FC236}">
                  <a16:creationId xmlns:a16="http://schemas.microsoft.com/office/drawing/2014/main" id="{00000000-0008-0000-1900-00007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201</xdr:row>
          <xdr:rowOff>50800</xdr:rowOff>
        </xdr:from>
        <xdr:to>
          <xdr:col>0</xdr:col>
          <xdr:colOff>412750</xdr:colOff>
          <xdr:row>201</xdr:row>
          <xdr:rowOff>228600</xdr:rowOff>
        </xdr:to>
        <xdr:sp macro="" textlink="">
          <xdr:nvSpPr>
            <xdr:cNvPr id="20604" name="Check Box 124" descr="非課税" hidden="1">
              <a:extLst>
                <a:ext uri="{63B3BB69-23CF-44E3-9099-C40C66FF867C}">
                  <a14:compatExt spid="_x0000_s20604"/>
                </a:ext>
                <a:ext uri="{FF2B5EF4-FFF2-40B4-BE49-F238E27FC236}">
                  <a16:creationId xmlns:a16="http://schemas.microsoft.com/office/drawing/2014/main" id="{00000000-0008-0000-1900-00007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202</xdr:row>
          <xdr:rowOff>50800</xdr:rowOff>
        </xdr:from>
        <xdr:to>
          <xdr:col>0</xdr:col>
          <xdr:colOff>412750</xdr:colOff>
          <xdr:row>202</xdr:row>
          <xdr:rowOff>228600</xdr:rowOff>
        </xdr:to>
        <xdr:sp macro="" textlink="">
          <xdr:nvSpPr>
            <xdr:cNvPr id="20605" name="Check Box 125" descr="非課税" hidden="1">
              <a:extLst>
                <a:ext uri="{63B3BB69-23CF-44E3-9099-C40C66FF867C}">
                  <a14:compatExt spid="_x0000_s20605"/>
                </a:ext>
                <a:ext uri="{FF2B5EF4-FFF2-40B4-BE49-F238E27FC236}">
                  <a16:creationId xmlns:a16="http://schemas.microsoft.com/office/drawing/2014/main" id="{00000000-0008-0000-1900-00007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203</xdr:row>
          <xdr:rowOff>50800</xdr:rowOff>
        </xdr:from>
        <xdr:to>
          <xdr:col>0</xdr:col>
          <xdr:colOff>412750</xdr:colOff>
          <xdr:row>203</xdr:row>
          <xdr:rowOff>228600</xdr:rowOff>
        </xdr:to>
        <xdr:sp macro="" textlink="">
          <xdr:nvSpPr>
            <xdr:cNvPr id="20606" name="Check Box 126" descr="非課税" hidden="1">
              <a:extLst>
                <a:ext uri="{63B3BB69-23CF-44E3-9099-C40C66FF867C}">
                  <a14:compatExt spid="_x0000_s20606"/>
                </a:ext>
                <a:ext uri="{FF2B5EF4-FFF2-40B4-BE49-F238E27FC236}">
                  <a16:creationId xmlns:a16="http://schemas.microsoft.com/office/drawing/2014/main" id="{00000000-0008-0000-1900-00007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204</xdr:row>
          <xdr:rowOff>50800</xdr:rowOff>
        </xdr:from>
        <xdr:to>
          <xdr:col>0</xdr:col>
          <xdr:colOff>412750</xdr:colOff>
          <xdr:row>204</xdr:row>
          <xdr:rowOff>228600</xdr:rowOff>
        </xdr:to>
        <xdr:sp macro="" textlink="">
          <xdr:nvSpPr>
            <xdr:cNvPr id="20607" name="Check Box 127" descr="非課税" hidden="1">
              <a:extLst>
                <a:ext uri="{63B3BB69-23CF-44E3-9099-C40C66FF867C}">
                  <a14:compatExt spid="_x0000_s20607"/>
                </a:ext>
                <a:ext uri="{FF2B5EF4-FFF2-40B4-BE49-F238E27FC236}">
                  <a16:creationId xmlns:a16="http://schemas.microsoft.com/office/drawing/2014/main" id="{00000000-0008-0000-1900-00007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205</xdr:row>
          <xdr:rowOff>50800</xdr:rowOff>
        </xdr:from>
        <xdr:to>
          <xdr:col>0</xdr:col>
          <xdr:colOff>412750</xdr:colOff>
          <xdr:row>205</xdr:row>
          <xdr:rowOff>228600</xdr:rowOff>
        </xdr:to>
        <xdr:sp macro="" textlink="">
          <xdr:nvSpPr>
            <xdr:cNvPr id="20608" name="Check Box 128" descr="非課税" hidden="1">
              <a:extLst>
                <a:ext uri="{63B3BB69-23CF-44E3-9099-C40C66FF867C}">
                  <a14:compatExt spid="_x0000_s20608"/>
                </a:ext>
                <a:ext uri="{FF2B5EF4-FFF2-40B4-BE49-F238E27FC236}">
                  <a16:creationId xmlns:a16="http://schemas.microsoft.com/office/drawing/2014/main" id="{00000000-0008-0000-1900-00008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206</xdr:row>
          <xdr:rowOff>50800</xdr:rowOff>
        </xdr:from>
        <xdr:to>
          <xdr:col>0</xdr:col>
          <xdr:colOff>412750</xdr:colOff>
          <xdr:row>206</xdr:row>
          <xdr:rowOff>228600</xdr:rowOff>
        </xdr:to>
        <xdr:sp macro="" textlink="">
          <xdr:nvSpPr>
            <xdr:cNvPr id="20609" name="Check Box 129" descr="非課税" hidden="1">
              <a:extLst>
                <a:ext uri="{63B3BB69-23CF-44E3-9099-C40C66FF867C}">
                  <a14:compatExt spid="_x0000_s20609"/>
                </a:ext>
                <a:ext uri="{FF2B5EF4-FFF2-40B4-BE49-F238E27FC236}">
                  <a16:creationId xmlns:a16="http://schemas.microsoft.com/office/drawing/2014/main" id="{00000000-0008-0000-1900-00008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207</xdr:row>
          <xdr:rowOff>50800</xdr:rowOff>
        </xdr:from>
        <xdr:to>
          <xdr:col>0</xdr:col>
          <xdr:colOff>412750</xdr:colOff>
          <xdr:row>207</xdr:row>
          <xdr:rowOff>228600</xdr:rowOff>
        </xdr:to>
        <xdr:sp macro="" textlink="">
          <xdr:nvSpPr>
            <xdr:cNvPr id="20610" name="Check Box 130" descr="非課税" hidden="1">
              <a:extLst>
                <a:ext uri="{63B3BB69-23CF-44E3-9099-C40C66FF867C}">
                  <a14:compatExt spid="_x0000_s20610"/>
                </a:ext>
                <a:ext uri="{FF2B5EF4-FFF2-40B4-BE49-F238E27FC236}">
                  <a16:creationId xmlns:a16="http://schemas.microsoft.com/office/drawing/2014/main" id="{00000000-0008-0000-1900-00008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208</xdr:row>
          <xdr:rowOff>50800</xdr:rowOff>
        </xdr:from>
        <xdr:to>
          <xdr:col>0</xdr:col>
          <xdr:colOff>412750</xdr:colOff>
          <xdr:row>208</xdr:row>
          <xdr:rowOff>228600</xdr:rowOff>
        </xdr:to>
        <xdr:sp macro="" textlink="">
          <xdr:nvSpPr>
            <xdr:cNvPr id="20611" name="Check Box 131" descr="非課税" hidden="1">
              <a:extLst>
                <a:ext uri="{63B3BB69-23CF-44E3-9099-C40C66FF867C}">
                  <a14:compatExt spid="_x0000_s20611"/>
                </a:ext>
                <a:ext uri="{FF2B5EF4-FFF2-40B4-BE49-F238E27FC236}">
                  <a16:creationId xmlns:a16="http://schemas.microsoft.com/office/drawing/2014/main" id="{00000000-0008-0000-1900-00008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209</xdr:row>
          <xdr:rowOff>50800</xdr:rowOff>
        </xdr:from>
        <xdr:to>
          <xdr:col>0</xdr:col>
          <xdr:colOff>412750</xdr:colOff>
          <xdr:row>209</xdr:row>
          <xdr:rowOff>228600</xdr:rowOff>
        </xdr:to>
        <xdr:sp macro="" textlink="">
          <xdr:nvSpPr>
            <xdr:cNvPr id="20612" name="Check Box 132" descr="非課税" hidden="1">
              <a:extLst>
                <a:ext uri="{63B3BB69-23CF-44E3-9099-C40C66FF867C}">
                  <a14:compatExt spid="_x0000_s20612"/>
                </a:ext>
                <a:ext uri="{FF2B5EF4-FFF2-40B4-BE49-F238E27FC236}">
                  <a16:creationId xmlns:a16="http://schemas.microsoft.com/office/drawing/2014/main" id="{00000000-0008-0000-1900-00008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210</xdr:row>
          <xdr:rowOff>50800</xdr:rowOff>
        </xdr:from>
        <xdr:to>
          <xdr:col>0</xdr:col>
          <xdr:colOff>412750</xdr:colOff>
          <xdr:row>210</xdr:row>
          <xdr:rowOff>228600</xdr:rowOff>
        </xdr:to>
        <xdr:sp macro="" textlink="">
          <xdr:nvSpPr>
            <xdr:cNvPr id="20613" name="Check Box 133" descr="非課税" hidden="1">
              <a:extLst>
                <a:ext uri="{63B3BB69-23CF-44E3-9099-C40C66FF867C}">
                  <a14:compatExt spid="_x0000_s20613"/>
                </a:ext>
                <a:ext uri="{FF2B5EF4-FFF2-40B4-BE49-F238E27FC236}">
                  <a16:creationId xmlns:a16="http://schemas.microsoft.com/office/drawing/2014/main" id="{00000000-0008-0000-1900-00008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211</xdr:row>
          <xdr:rowOff>50800</xdr:rowOff>
        </xdr:from>
        <xdr:to>
          <xdr:col>0</xdr:col>
          <xdr:colOff>412750</xdr:colOff>
          <xdr:row>211</xdr:row>
          <xdr:rowOff>228600</xdr:rowOff>
        </xdr:to>
        <xdr:sp macro="" textlink="">
          <xdr:nvSpPr>
            <xdr:cNvPr id="20614" name="Check Box 134" descr="非課税" hidden="1">
              <a:extLst>
                <a:ext uri="{63B3BB69-23CF-44E3-9099-C40C66FF867C}">
                  <a14:compatExt spid="_x0000_s20614"/>
                </a:ext>
                <a:ext uri="{FF2B5EF4-FFF2-40B4-BE49-F238E27FC236}">
                  <a16:creationId xmlns:a16="http://schemas.microsoft.com/office/drawing/2014/main" id="{00000000-0008-0000-1900-00008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212</xdr:row>
          <xdr:rowOff>50800</xdr:rowOff>
        </xdr:from>
        <xdr:to>
          <xdr:col>0</xdr:col>
          <xdr:colOff>412750</xdr:colOff>
          <xdr:row>212</xdr:row>
          <xdr:rowOff>228600</xdr:rowOff>
        </xdr:to>
        <xdr:sp macro="" textlink="">
          <xdr:nvSpPr>
            <xdr:cNvPr id="20615" name="Check Box 135" descr="非課税" hidden="1">
              <a:extLst>
                <a:ext uri="{63B3BB69-23CF-44E3-9099-C40C66FF867C}">
                  <a14:compatExt spid="_x0000_s20615"/>
                </a:ext>
                <a:ext uri="{FF2B5EF4-FFF2-40B4-BE49-F238E27FC236}">
                  <a16:creationId xmlns:a16="http://schemas.microsoft.com/office/drawing/2014/main" id="{00000000-0008-0000-1900-00008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213</xdr:row>
          <xdr:rowOff>50800</xdr:rowOff>
        </xdr:from>
        <xdr:to>
          <xdr:col>0</xdr:col>
          <xdr:colOff>412750</xdr:colOff>
          <xdr:row>213</xdr:row>
          <xdr:rowOff>228600</xdr:rowOff>
        </xdr:to>
        <xdr:sp macro="" textlink="">
          <xdr:nvSpPr>
            <xdr:cNvPr id="20616" name="Check Box 136" descr="非課税" hidden="1">
              <a:extLst>
                <a:ext uri="{63B3BB69-23CF-44E3-9099-C40C66FF867C}">
                  <a14:compatExt spid="_x0000_s20616"/>
                </a:ext>
                <a:ext uri="{FF2B5EF4-FFF2-40B4-BE49-F238E27FC236}">
                  <a16:creationId xmlns:a16="http://schemas.microsoft.com/office/drawing/2014/main" id="{00000000-0008-0000-1900-00008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214</xdr:row>
          <xdr:rowOff>50800</xdr:rowOff>
        </xdr:from>
        <xdr:to>
          <xdr:col>0</xdr:col>
          <xdr:colOff>412750</xdr:colOff>
          <xdr:row>214</xdr:row>
          <xdr:rowOff>228600</xdr:rowOff>
        </xdr:to>
        <xdr:sp macro="" textlink="">
          <xdr:nvSpPr>
            <xdr:cNvPr id="20617" name="Check Box 137" descr="非課税" hidden="1">
              <a:extLst>
                <a:ext uri="{63B3BB69-23CF-44E3-9099-C40C66FF867C}">
                  <a14:compatExt spid="_x0000_s20617"/>
                </a:ext>
                <a:ext uri="{FF2B5EF4-FFF2-40B4-BE49-F238E27FC236}">
                  <a16:creationId xmlns:a16="http://schemas.microsoft.com/office/drawing/2014/main" id="{00000000-0008-0000-1900-00008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215</xdr:row>
          <xdr:rowOff>50800</xdr:rowOff>
        </xdr:from>
        <xdr:to>
          <xdr:col>0</xdr:col>
          <xdr:colOff>412750</xdr:colOff>
          <xdr:row>215</xdr:row>
          <xdr:rowOff>228600</xdr:rowOff>
        </xdr:to>
        <xdr:sp macro="" textlink="">
          <xdr:nvSpPr>
            <xdr:cNvPr id="20618" name="Check Box 138" descr="非課税" hidden="1">
              <a:extLst>
                <a:ext uri="{63B3BB69-23CF-44E3-9099-C40C66FF867C}">
                  <a14:compatExt spid="_x0000_s20618"/>
                </a:ext>
                <a:ext uri="{FF2B5EF4-FFF2-40B4-BE49-F238E27FC236}">
                  <a16:creationId xmlns:a16="http://schemas.microsoft.com/office/drawing/2014/main" id="{00000000-0008-0000-1900-00008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217</xdr:row>
          <xdr:rowOff>50800</xdr:rowOff>
        </xdr:from>
        <xdr:to>
          <xdr:col>0</xdr:col>
          <xdr:colOff>412750</xdr:colOff>
          <xdr:row>217</xdr:row>
          <xdr:rowOff>228600</xdr:rowOff>
        </xdr:to>
        <xdr:sp macro="" textlink="">
          <xdr:nvSpPr>
            <xdr:cNvPr id="20619" name="Check Box 139" descr="非課税" hidden="1">
              <a:extLst>
                <a:ext uri="{63B3BB69-23CF-44E3-9099-C40C66FF867C}">
                  <a14:compatExt spid="_x0000_s20619"/>
                </a:ext>
                <a:ext uri="{FF2B5EF4-FFF2-40B4-BE49-F238E27FC236}">
                  <a16:creationId xmlns:a16="http://schemas.microsoft.com/office/drawing/2014/main" id="{00000000-0008-0000-1900-00008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216</xdr:row>
          <xdr:rowOff>50800</xdr:rowOff>
        </xdr:from>
        <xdr:to>
          <xdr:col>0</xdr:col>
          <xdr:colOff>412750</xdr:colOff>
          <xdr:row>216</xdr:row>
          <xdr:rowOff>228600</xdr:rowOff>
        </xdr:to>
        <xdr:sp macro="" textlink="">
          <xdr:nvSpPr>
            <xdr:cNvPr id="20620" name="Check Box 140" descr="非課税" hidden="1">
              <a:extLst>
                <a:ext uri="{63B3BB69-23CF-44E3-9099-C40C66FF867C}">
                  <a14:compatExt spid="_x0000_s20620"/>
                </a:ext>
                <a:ext uri="{FF2B5EF4-FFF2-40B4-BE49-F238E27FC236}">
                  <a16:creationId xmlns:a16="http://schemas.microsoft.com/office/drawing/2014/main" id="{00000000-0008-0000-1900-00008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218</xdr:row>
          <xdr:rowOff>50800</xdr:rowOff>
        </xdr:from>
        <xdr:to>
          <xdr:col>0</xdr:col>
          <xdr:colOff>412750</xdr:colOff>
          <xdr:row>218</xdr:row>
          <xdr:rowOff>228600</xdr:rowOff>
        </xdr:to>
        <xdr:sp macro="" textlink="">
          <xdr:nvSpPr>
            <xdr:cNvPr id="20621" name="Check Box 141" descr="非課税" hidden="1">
              <a:extLst>
                <a:ext uri="{63B3BB69-23CF-44E3-9099-C40C66FF867C}">
                  <a14:compatExt spid="_x0000_s20621"/>
                </a:ext>
                <a:ext uri="{FF2B5EF4-FFF2-40B4-BE49-F238E27FC236}">
                  <a16:creationId xmlns:a16="http://schemas.microsoft.com/office/drawing/2014/main" id="{00000000-0008-0000-1900-00008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219</xdr:row>
          <xdr:rowOff>50800</xdr:rowOff>
        </xdr:from>
        <xdr:to>
          <xdr:col>0</xdr:col>
          <xdr:colOff>412750</xdr:colOff>
          <xdr:row>219</xdr:row>
          <xdr:rowOff>228600</xdr:rowOff>
        </xdr:to>
        <xdr:sp macro="" textlink="">
          <xdr:nvSpPr>
            <xdr:cNvPr id="20622" name="Check Box 142" descr="非課税" hidden="1">
              <a:extLst>
                <a:ext uri="{63B3BB69-23CF-44E3-9099-C40C66FF867C}">
                  <a14:compatExt spid="_x0000_s20622"/>
                </a:ext>
                <a:ext uri="{FF2B5EF4-FFF2-40B4-BE49-F238E27FC236}">
                  <a16:creationId xmlns:a16="http://schemas.microsoft.com/office/drawing/2014/main" id="{00000000-0008-0000-1900-00008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220</xdr:row>
          <xdr:rowOff>50800</xdr:rowOff>
        </xdr:from>
        <xdr:to>
          <xdr:col>0</xdr:col>
          <xdr:colOff>412750</xdr:colOff>
          <xdr:row>220</xdr:row>
          <xdr:rowOff>228600</xdr:rowOff>
        </xdr:to>
        <xdr:sp macro="" textlink="">
          <xdr:nvSpPr>
            <xdr:cNvPr id="20623" name="Check Box 143" descr="非課税" hidden="1">
              <a:extLst>
                <a:ext uri="{63B3BB69-23CF-44E3-9099-C40C66FF867C}">
                  <a14:compatExt spid="_x0000_s20623"/>
                </a:ext>
                <a:ext uri="{FF2B5EF4-FFF2-40B4-BE49-F238E27FC236}">
                  <a16:creationId xmlns:a16="http://schemas.microsoft.com/office/drawing/2014/main" id="{00000000-0008-0000-1900-00008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221</xdr:row>
          <xdr:rowOff>50800</xdr:rowOff>
        </xdr:from>
        <xdr:to>
          <xdr:col>0</xdr:col>
          <xdr:colOff>412750</xdr:colOff>
          <xdr:row>221</xdr:row>
          <xdr:rowOff>228600</xdr:rowOff>
        </xdr:to>
        <xdr:sp macro="" textlink="">
          <xdr:nvSpPr>
            <xdr:cNvPr id="20624" name="Check Box 144" descr="非課税" hidden="1">
              <a:extLst>
                <a:ext uri="{63B3BB69-23CF-44E3-9099-C40C66FF867C}">
                  <a14:compatExt spid="_x0000_s20624"/>
                </a:ext>
                <a:ext uri="{FF2B5EF4-FFF2-40B4-BE49-F238E27FC236}">
                  <a16:creationId xmlns:a16="http://schemas.microsoft.com/office/drawing/2014/main" id="{00000000-0008-0000-1900-00009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222</xdr:row>
          <xdr:rowOff>50800</xdr:rowOff>
        </xdr:from>
        <xdr:to>
          <xdr:col>0</xdr:col>
          <xdr:colOff>412750</xdr:colOff>
          <xdr:row>222</xdr:row>
          <xdr:rowOff>228600</xdr:rowOff>
        </xdr:to>
        <xdr:sp macro="" textlink="">
          <xdr:nvSpPr>
            <xdr:cNvPr id="20625" name="Check Box 145" descr="非課税" hidden="1">
              <a:extLst>
                <a:ext uri="{63B3BB69-23CF-44E3-9099-C40C66FF867C}">
                  <a14:compatExt spid="_x0000_s20625"/>
                </a:ext>
                <a:ext uri="{FF2B5EF4-FFF2-40B4-BE49-F238E27FC236}">
                  <a16:creationId xmlns:a16="http://schemas.microsoft.com/office/drawing/2014/main" id="{00000000-0008-0000-1900-00009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223</xdr:row>
          <xdr:rowOff>50800</xdr:rowOff>
        </xdr:from>
        <xdr:to>
          <xdr:col>0</xdr:col>
          <xdr:colOff>412750</xdr:colOff>
          <xdr:row>223</xdr:row>
          <xdr:rowOff>228600</xdr:rowOff>
        </xdr:to>
        <xdr:sp macro="" textlink="">
          <xdr:nvSpPr>
            <xdr:cNvPr id="20626" name="Check Box 146" descr="非課税" hidden="1">
              <a:extLst>
                <a:ext uri="{63B3BB69-23CF-44E3-9099-C40C66FF867C}">
                  <a14:compatExt spid="_x0000_s20626"/>
                </a:ext>
                <a:ext uri="{FF2B5EF4-FFF2-40B4-BE49-F238E27FC236}">
                  <a16:creationId xmlns:a16="http://schemas.microsoft.com/office/drawing/2014/main" id="{00000000-0008-0000-1900-00009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224</xdr:row>
          <xdr:rowOff>50800</xdr:rowOff>
        </xdr:from>
        <xdr:to>
          <xdr:col>0</xdr:col>
          <xdr:colOff>412750</xdr:colOff>
          <xdr:row>224</xdr:row>
          <xdr:rowOff>228600</xdr:rowOff>
        </xdr:to>
        <xdr:sp macro="" textlink="">
          <xdr:nvSpPr>
            <xdr:cNvPr id="20627" name="Check Box 147" descr="非課税" hidden="1">
              <a:extLst>
                <a:ext uri="{63B3BB69-23CF-44E3-9099-C40C66FF867C}">
                  <a14:compatExt spid="_x0000_s20627"/>
                </a:ext>
                <a:ext uri="{FF2B5EF4-FFF2-40B4-BE49-F238E27FC236}">
                  <a16:creationId xmlns:a16="http://schemas.microsoft.com/office/drawing/2014/main" id="{00000000-0008-0000-1900-00009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225</xdr:row>
          <xdr:rowOff>50800</xdr:rowOff>
        </xdr:from>
        <xdr:to>
          <xdr:col>0</xdr:col>
          <xdr:colOff>412750</xdr:colOff>
          <xdr:row>225</xdr:row>
          <xdr:rowOff>228600</xdr:rowOff>
        </xdr:to>
        <xdr:sp macro="" textlink="">
          <xdr:nvSpPr>
            <xdr:cNvPr id="20628" name="Check Box 148" descr="非課税" hidden="1">
              <a:extLst>
                <a:ext uri="{63B3BB69-23CF-44E3-9099-C40C66FF867C}">
                  <a14:compatExt spid="_x0000_s20628"/>
                </a:ext>
                <a:ext uri="{FF2B5EF4-FFF2-40B4-BE49-F238E27FC236}">
                  <a16:creationId xmlns:a16="http://schemas.microsoft.com/office/drawing/2014/main" id="{00000000-0008-0000-1900-00009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97</xdr:row>
          <xdr:rowOff>12700</xdr:rowOff>
        </xdr:from>
        <xdr:to>
          <xdr:col>0</xdr:col>
          <xdr:colOff>584200</xdr:colOff>
          <xdr:row>98</xdr:row>
          <xdr:rowOff>31750</xdr:rowOff>
        </xdr:to>
        <xdr:sp macro="" textlink="">
          <xdr:nvSpPr>
            <xdr:cNvPr id="20629" name="Check Box 149" descr="非課税" hidden="1">
              <a:extLst>
                <a:ext uri="{63B3BB69-23CF-44E3-9099-C40C66FF867C}">
                  <a14:compatExt spid="_x0000_s20629"/>
                </a:ext>
                <a:ext uri="{FF2B5EF4-FFF2-40B4-BE49-F238E27FC236}">
                  <a16:creationId xmlns:a16="http://schemas.microsoft.com/office/drawing/2014/main" id="{00000000-0008-0000-1900-00009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209550</xdr:rowOff>
        </xdr:from>
        <xdr:to>
          <xdr:col>0</xdr:col>
          <xdr:colOff>571500</xdr:colOff>
          <xdr:row>99</xdr:row>
          <xdr:rowOff>0</xdr:rowOff>
        </xdr:to>
        <xdr:sp macro="" textlink="">
          <xdr:nvSpPr>
            <xdr:cNvPr id="20630" name="Check Box 150" descr="非課税" hidden="1">
              <a:extLst>
                <a:ext uri="{63B3BB69-23CF-44E3-9099-C40C66FF867C}">
                  <a14:compatExt spid="_x0000_s20630"/>
                </a:ext>
                <a:ext uri="{FF2B5EF4-FFF2-40B4-BE49-F238E27FC236}">
                  <a16:creationId xmlns:a16="http://schemas.microsoft.com/office/drawing/2014/main" id="{00000000-0008-0000-1900-00009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98</xdr:row>
          <xdr:rowOff>209550</xdr:rowOff>
        </xdr:from>
        <xdr:to>
          <xdr:col>0</xdr:col>
          <xdr:colOff>571500</xdr:colOff>
          <xdr:row>100</xdr:row>
          <xdr:rowOff>0</xdr:rowOff>
        </xdr:to>
        <xdr:sp macro="" textlink="">
          <xdr:nvSpPr>
            <xdr:cNvPr id="20631" name="Check Box 151" descr="非課税" hidden="1">
              <a:extLst>
                <a:ext uri="{63B3BB69-23CF-44E3-9099-C40C66FF867C}">
                  <a14:compatExt spid="_x0000_s20631"/>
                </a:ext>
                <a:ext uri="{FF2B5EF4-FFF2-40B4-BE49-F238E27FC236}">
                  <a16:creationId xmlns:a16="http://schemas.microsoft.com/office/drawing/2014/main" id="{00000000-0008-0000-1900-00009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99</xdr:row>
          <xdr:rowOff>209550</xdr:rowOff>
        </xdr:from>
        <xdr:to>
          <xdr:col>0</xdr:col>
          <xdr:colOff>571500</xdr:colOff>
          <xdr:row>101</xdr:row>
          <xdr:rowOff>0</xdr:rowOff>
        </xdr:to>
        <xdr:sp macro="" textlink="">
          <xdr:nvSpPr>
            <xdr:cNvPr id="20632" name="Check Box 152" descr="非課税" hidden="1">
              <a:extLst>
                <a:ext uri="{63B3BB69-23CF-44E3-9099-C40C66FF867C}">
                  <a14:compatExt spid="_x0000_s20632"/>
                </a:ext>
                <a:ext uri="{FF2B5EF4-FFF2-40B4-BE49-F238E27FC236}">
                  <a16:creationId xmlns:a16="http://schemas.microsoft.com/office/drawing/2014/main" id="{00000000-0008-0000-1900-00009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100</xdr:row>
          <xdr:rowOff>209550</xdr:rowOff>
        </xdr:from>
        <xdr:to>
          <xdr:col>0</xdr:col>
          <xdr:colOff>571500</xdr:colOff>
          <xdr:row>102</xdr:row>
          <xdr:rowOff>0</xdr:rowOff>
        </xdr:to>
        <xdr:sp macro="" textlink="">
          <xdr:nvSpPr>
            <xdr:cNvPr id="20633" name="Check Box 153" descr="非課税" hidden="1">
              <a:extLst>
                <a:ext uri="{63B3BB69-23CF-44E3-9099-C40C66FF867C}">
                  <a14:compatExt spid="_x0000_s20633"/>
                </a:ext>
                <a:ext uri="{FF2B5EF4-FFF2-40B4-BE49-F238E27FC236}">
                  <a16:creationId xmlns:a16="http://schemas.microsoft.com/office/drawing/2014/main" id="{00000000-0008-0000-1900-00009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209550</xdr:rowOff>
        </xdr:from>
        <xdr:to>
          <xdr:col>0</xdr:col>
          <xdr:colOff>571500</xdr:colOff>
          <xdr:row>103</xdr:row>
          <xdr:rowOff>0</xdr:rowOff>
        </xdr:to>
        <xdr:sp macro="" textlink="">
          <xdr:nvSpPr>
            <xdr:cNvPr id="20634" name="Check Box 154" descr="非課税" hidden="1">
              <a:extLst>
                <a:ext uri="{63B3BB69-23CF-44E3-9099-C40C66FF867C}">
                  <a14:compatExt spid="_x0000_s20634"/>
                </a:ext>
                <a:ext uri="{FF2B5EF4-FFF2-40B4-BE49-F238E27FC236}">
                  <a16:creationId xmlns:a16="http://schemas.microsoft.com/office/drawing/2014/main" id="{00000000-0008-0000-1900-00009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209550</xdr:rowOff>
        </xdr:from>
        <xdr:to>
          <xdr:col>0</xdr:col>
          <xdr:colOff>571500</xdr:colOff>
          <xdr:row>104</xdr:row>
          <xdr:rowOff>0</xdr:rowOff>
        </xdr:to>
        <xdr:sp macro="" textlink="">
          <xdr:nvSpPr>
            <xdr:cNvPr id="20635" name="Check Box 155" descr="非課税" hidden="1">
              <a:extLst>
                <a:ext uri="{63B3BB69-23CF-44E3-9099-C40C66FF867C}">
                  <a14:compatExt spid="_x0000_s20635"/>
                </a:ext>
                <a:ext uri="{FF2B5EF4-FFF2-40B4-BE49-F238E27FC236}">
                  <a16:creationId xmlns:a16="http://schemas.microsoft.com/office/drawing/2014/main" id="{00000000-0008-0000-1900-00009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209550</xdr:rowOff>
        </xdr:from>
        <xdr:to>
          <xdr:col>0</xdr:col>
          <xdr:colOff>571500</xdr:colOff>
          <xdr:row>105</xdr:row>
          <xdr:rowOff>0</xdr:rowOff>
        </xdr:to>
        <xdr:sp macro="" textlink="">
          <xdr:nvSpPr>
            <xdr:cNvPr id="20636" name="Check Box 156" descr="非課税" hidden="1">
              <a:extLst>
                <a:ext uri="{63B3BB69-23CF-44E3-9099-C40C66FF867C}">
                  <a14:compatExt spid="_x0000_s20636"/>
                </a:ext>
                <a:ext uri="{FF2B5EF4-FFF2-40B4-BE49-F238E27FC236}">
                  <a16:creationId xmlns:a16="http://schemas.microsoft.com/office/drawing/2014/main" id="{00000000-0008-0000-1900-00009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209550</xdr:rowOff>
        </xdr:from>
        <xdr:to>
          <xdr:col>0</xdr:col>
          <xdr:colOff>571500</xdr:colOff>
          <xdr:row>106</xdr:row>
          <xdr:rowOff>0</xdr:rowOff>
        </xdr:to>
        <xdr:sp macro="" textlink="">
          <xdr:nvSpPr>
            <xdr:cNvPr id="20637" name="Check Box 157" descr="非課税" hidden="1">
              <a:extLst>
                <a:ext uri="{63B3BB69-23CF-44E3-9099-C40C66FF867C}">
                  <a14:compatExt spid="_x0000_s20637"/>
                </a:ext>
                <a:ext uri="{FF2B5EF4-FFF2-40B4-BE49-F238E27FC236}">
                  <a16:creationId xmlns:a16="http://schemas.microsoft.com/office/drawing/2014/main" id="{00000000-0008-0000-1900-00009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209550</xdr:rowOff>
        </xdr:from>
        <xdr:to>
          <xdr:col>0</xdr:col>
          <xdr:colOff>571500</xdr:colOff>
          <xdr:row>113</xdr:row>
          <xdr:rowOff>0</xdr:rowOff>
        </xdr:to>
        <xdr:sp macro="" textlink="">
          <xdr:nvSpPr>
            <xdr:cNvPr id="20638" name="Check Box 158" descr="非課税" hidden="1">
              <a:extLst>
                <a:ext uri="{63B3BB69-23CF-44E3-9099-C40C66FF867C}">
                  <a14:compatExt spid="_x0000_s20638"/>
                </a:ext>
                <a:ext uri="{FF2B5EF4-FFF2-40B4-BE49-F238E27FC236}">
                  <a16:creationId xmlns:a16="http://schemas.microsoft.com/office/drawing/2014/main" id="{00000000-0008-0000-1900-00009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209550</xdr:rowOff>
        </xdr:from>
        <xdr:to>
          <xdr:col>0</xdr:col>
          <xdr:colOff>571500</xdr:colOff>
          <xdr:row>114</xdr:row>
          <xdr:rowOff>0</xdr:rowOff>
        </xdr:to>
        <xdr:sp macro="" textlink="">
          <xdr:nvSpPr>
            <xdr:cNvPr id="20639" name="Check Box 159" descr="非課税" hidden="1">
              <a:extLst>
                <a:ext uri="{63B3BB69-23CF-44E3-9099-C40C66FF867C}">
                  <a14:compatExt spid="_x0000_s20639"/>
                </a:ext>
                <a:ext uri="{FF2B5EF4-FFF2-40B4-BE49-F238E27FC236}">
                  <a16:creationId xmlns:a16="http://schemas.microsoft.com/office/drawing/2014/main" id="{00000000-0008-0000-1900-00009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209550</xdr:rowOff>
        </xdr:from>
        <xdr:to>
          <xdr:col>0</xdr:col>
          <xdr:colOff>571500</xdr:colOff>
          <xdr:row>115</xdr:row>
          <xdr:rowOff>0</xdr:rowOff>
        </xdr:to>
        <xdr:sp macro="" textlink="">
          <xdr:nvSpPr>
            <xdr:cNvPr id="20640" name="Check Box 160" descr="非課税" hidden="1">
              <a:extLst>
                <a:ext uri="{63B3BB69-23CF-44E3-9099-C40C66FF867C}">
                  <a14:compatExt spid="_x0000_s20640"/>
                </a:ext>
                <a:ext uri="{FF2B5EF4-FFF2-40B4-BE49-F238E27FC236}">
                  <a16:creationId xmlns:a16="http://schemas.microsoft.com/office/drawing/2014/main" id="{00000000-0008-0000-1900-0000A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xdr:twoCellAnchor editAs="absolute">
    <xdr:from>
      <xdr:col>42</xdr:col>
      <xdr:colOff>664572</xdr:colOff>
      <xdr:row>3</xdr:row>
      <xdr:rowOff>16532</xdr:rowOff>
    </xdr:from>
    <xdr:to>
      <xdr:col>93</xdr:col>
      <xdr:colOff>33745</xdr:colOff>
      <xdr:row>9</xdr:row>
      <xdr:rowOff>172810</xdr:rowOff>
    </xdr:to>
    <xdr:sp macro="" textlink="">
      <xdr:nvSpPr>
        <xdr:cNvPr id="167" name="吹き出し: 四角形 166">
          <a:extLst>
            <a:ext uri="{FF2B5EF4-FFF2-40B4-BE49-F238E27FC236}">
              <a16:creationId xmlns:a16="http://schemas.microsoft.com/office/drawing/2014/main" id="{00000000-0008-0000-1900-0000A7000000}"/>
            </a:ext>
          </a:extLst>
        </xdr:cNvPr>
        <xdr:cNvSpPr/>
      </xdr:nvSpPr>
      <xdr:spPr>
        <a:xfrm>
          <a:off x="14605363" y="1597682"/>
          <a:ext cx="2690403" cy="1529783"/>
        </a:xfrm>
        <a:prstGeom prst="wedgeRectCallout">
          <a:avLst>
            <a:gd name="adj1" fmla="val 197"/>
            <a:gd name="adj2" fmla="val 67054"/>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14</a:t>
          </a:r>
          <a:r>
            <a:rPr kumimoji="1" lang="ja-JP" altLang="en-US" sz="1100">
              <a:solidFill>
                <a:sysClr val="windowText" lastClr="000000"/>
              </a:solidFill>
            </a:rPr>
            <a:t>行の売上高合計に対して原価率をかけて仕入高を計算するときは、「対合計」</a:t>
          </a:r>
          <a:endParaRPr kumimoji="1" lang="en-US" altLang="ja-JP" sz="1100">
            <a:solidFill>
              <a:sysClr val="windowText" lastClr="000000"/>
            </a:solidFill>
          </a:endParaRPr>
        </a:p>
        <a:p>
          <a:pPr algn="l"/>
          <a:r>
            <a:rPr kumimoji="1" lang="ja-JP" altLang="en-US" sz="1100">
              <a:solidFill>
                <a:sysClr val="windowText" lastClr="000000"/>
              </a:solidFill>
            </a:rPr>
            <a:t>４行目から１３行目の各売上に対する仕入高を計算するときは「対個別」を</a:t>
          </a:r>
          <a:r>
            <a:rPr kumimoji="1" lang="en-US" altLang="ja-JP" sz="1100">
              <a:solidFill>
                <a:sysClr val="windowText" lastClr="000000"/>
              </a:solidFill>
            </a:rPr>
            <a:t>ON</a:t>
          </a:r>
          <a:r>
            <a:rPr kumimoji="1" lang="ja-JP" altLang="en-US" sz="1100">
              <a:solidFill>
                <a:sysClr val="windowText" lastClr="000000"/>
              </a:solidFill>
            </a:rPr>
            <a:t>にしてください。</a:t>
          </a:r>
          <a:endParaRPr kumimoji="1" lang="en-US" altLang="ja-JP" sz="1100">
            <a:solidFill>
              <a:sysClr val="windowText" lastClr="000000"/>
            </a:solidFill>
          </a:endParaRPr>
        </a:p>
        <a:p>
          <a:pPr algn="l"/>
          <a:r>
            <a:rPr kumimoji="1" lang="ja-JP" altLang="en-US" sz="1100">
              <a:solidFill>
                <a:sysClr val="windowText" lastClr="000000"/>
              </a:solidFill>
            </a:rPr>
            <a:t>手入力するときは「数式</a:t>
          </a:r>
          <a:r>
            <a:rPr kumimoji="1" lang="en-US" altLang="ja-JP" sz="1100">
              <a:solidFill>
                <a:sysClr val="windowText" lastClr="000000"/>
              </a:solidFill>
            </a:rPr>
            <a:t>OFF]</a:t>
          </a:r>
          <a:r>
            <a:rPr kumimoji="1" lang="ja-JP" altLang="en-US" sz="1100">
              <a:solidFill>
                <a:sysClr val="windowText" lastClr="000000"/>
              </a:solidFill>
            </a:rPr>
            <a:t>を</a:t>
          </a:r>
        </a:p>
      </xdr:txBody>
    </xdr:sp>
    <xdr:clientData/>
  </xdr:twoCellAnchor>
  <mc:AlternateContent xmlns:mc="http://schemas.openxmlformats.org/markup-compatibility/2006">
    <mc:Choice xmlns:a14="http://schemas.microsoft.com/office/drawing/2010/main" Requires="a14">
      <xdr:twoCellAnchor editAs="absolute">
        <xdr:from>
          <xdr:col>44</xdr:col>
          <xdr:colOff>95250</xdr:colOff>
          <xdr:row>166</xdr:row>
          <xdr:rowOff>184150</xdr:rowOff>
        </xdr:from>
        <xdr:to>
          <xdr:col>92</xdr:col>
          <xdr:colOff>95250</xdr:colOff>
          <xdr:row>167</xdr:row>
          <xdr:rowOff>203200</xdr:rowOff>
        </xdr:to>
        <xdr:sp macro="" textlink="">
          <xdr:nvSpPr>
            <xdr:cNvPr id="20641" name="Button 161" hidden="1">
              <a:extLst>
                <a:ext uri="{63B3BB69-23CF-44E3-9099-C40C66FF867C}">
                  <a14:compatExt spid="_x0000_s20641"/>
                </a:ext>
                <a:ext uri="{FF2B5EF4-FFF2-40B4-BE49-F238E27FC236}">
                  <a16:creationId xmlns:a16="http://schemas.microsoft.com/office/drawing/2014/main" id="{00000000-0008-0000-1900-0000A1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数式OFF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31750</xdr:colOff>
          <xdr:row>166</xdr:row>
          <xdr:rowOff>184150</xdr:rowOff>
        </xdr:from>
        <xdr:to>
          <xdr:col>44</xdr:col>
          <xdr:colOff>50800</xdr:colOff>
          <xdr:row>167</xdr:row>
          <xdr:rowOff>222250</xdr:rowOff>
        </xdr:to>
        <xdr:sp macro="" textlink="">
          <xdr:nvSpPr>
            <xdr:cNvPr id="20642" name="Button 162" hidden="1">
              <a:extLst>
                <a:ext uri="{63B3BB69-23CF-44E3-9099-C40C66FF867C}">
                  <a14:compatExt spid="_x0000_s20642"/>
                </a:ext>
                <a:ext uri="{FF2B5EF4-FFF2-40B4-BE49-F238E27FC236}">
                  <a16:creationId xmlns:a16="http://schemas.microsoft.com/office/drawing/2014/main" id="{00000000-0008-0000-1900-0000A2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対個別ON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469900</xdr:colOff>
          <xdr:row>166</xdr:row>
          <xdr:rowOff>203200</xdr:rowOff>
        </xdr:from>
        <xdr:to>
          <xdr:col>42</xdr:col>
          <xdr:colOff>869950</xdr:colOff>
          <xdr:row>168</xdr:row>
          <xdr:rowOff>0</xdr:rowOff>
        </xdr:to>
        <xdr:sp macro="" textlink="">
          <xdr:nvSpPr>
            <xdr:cNvPr id="20643" name="Button 163" hidden="1">
              <a:extLst>
                <a:ext uri="{63B3BB69-23CF-44E3-9099-C40C66FF867C}">
                  <a14:compatExt spid="_x0000_s20643"/>
                </a:ext>
                <a:ext uri="{FF2B5EF4-FFF2-40B4-BE49-F238E27FC236}">
                  <a16:creationId xmlns:a16="http://schemas.microsoft.com/office/drawing/2014/main" id="{00000000-0008-0000-1900-0000A3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対合計ON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69850</xdr:colOff>
          <xdr:row>157</xdr:row>
          <xdr:rowOff>12700</xdr:rowOff>
        </xdr:from>
        <xdr:to>
          <xdr:col>17</xdr:col>
          <xdr:colOff>260350</xdr:colOff>
          <xdr:row>158</xdr:row>
          <xdr:rowOff>12700</xdr:rowOff>
        </xdr:to>
        <xdr:sp macro="" textlink="">
          <xdr:nvSpPr>
            <xdr:cNvPr id="20644" name="Check Box 164" hidden="1">
              <a:extLst>
                <a:ext uri="{63B3BB69-23CF-44E3-9099-C40C66FF867C}">
                  <a14:compatExt spid="_x0000_s20644"/>
                </a:ext>
                <a:ext uri="{FF2B5EF4-FFF2-40B4-BE49-F238E27FC236}">
                  <a16:creationId xmlns:a16="http://schemas.microsoft.com/office/drawing/2014/main" id="{00000000-0008-0000-1900-0000A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消費税免税</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742950</xdr:rowOff>
        </xdr:from>
        <xdr:to>
          <xdr:col>11</xdr:col>
          <xdr:colOff>222250</xdr:colOff>
          <xdr:row>0</xdr:row>
          <xdr:rowOff>1041400</xdr:rowOff>
        </xdr:to>
        <xdr:sp macro="" textlink="">
          <xdr:nvSpPr>
            <xdr:cNvPr id="20645" name="Button 165" hidden="1">
              <a:extLst>
                <a:ext uri="{63B3BB69-23CF-44E3-9099-C40C66FF867C}">
                  <a14:compatExt spid="_x0000_s20645"/>
                </a:ext>
                <a:ext uri="{FF2B5EF4-FFF2-40B4-BE49-F238E27FC236}">
                  <a16:creationId xmlns:a16="http://schemas.microsoft.com/office/drawing/2014/main" id="{00000000-0008-0000-1900-0000A5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CFに借入返済・利息・減価償却入力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222250</xdr:colOff>
          <xdr:row>0</xdr:row>
          <xdr:rowOff>742950</xdr:rowOff>
        </xdr:from>
        <xdr:to>
          <xdr:col>7</xdr:col>
          <xdr:colOff>571500</xdr:colOff>
          <xdr:row>0</xdr:row>
          <xdr:rowOff>1041400</xdr:rowOff>
        </xdr:to>
        <xdr:sp macro="" textlink="">
          <xdr:nvSpPr>
            <xdr:cNvPr id="20646" name="Button 166" hidden="1">
              <a:extLst>
                <a:ext uri="{63B3BB69-23CF-44E3-9099-C40C66FF867C}">
                  <a14:compatExt spid="_x0000_s20646"/>
                </a:ext>
                <a:ext uri="{FF2B5EF4-FFF2-40B4-BE49-F238E27FC236}">
                  <a16:creationId xmlns:a16="http://schemas.microsoft.com/office/drawing/2014/main" id="{00000000-0008-0000-1900-0000A6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返済計画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12700</xdr:colOff>
          <xdr:row>0</xdr:row>
          <xdr:rowOff>742950</xdr:rowOff>
        </xdr:from>
        <xdr:to>
          <xdr:col>4</xdr:col>
          <xdr:colOff>552450</xdr:colOff>
          <xdr:row>0</xdr:row>
          <xdr:rowOff>1041400</xdr:rowOff>
        </xdr:to>
        <xdr:sp macro="" textlink="">
          <xdr:nvSpPr>
            <xdr:cNvPr id="20647" name="ボタン 339" hidden="1">
              <a:extLst>
                <a:ext uri="{63B3BB69-23CF-44E3-9099-C40C66FF867C}">
                  <a14:compatExt spid="_x0000_s20647"/>
                </a:ext>
                <a:ext uri="{FF2B5EF4-FFF2-40B4-BE49-F238E27FC236}">
                  <a16:creationId xmlns:a16="http://schemas.microsoft.com/office/drawing/2014/main" id="{00000000-0008-0000-1900-0000A7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予実管理をコピー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476250</xdr:colOff>
          <xdr:row>185</xdr:row>
          <xdr:rowOff>228600</xdr:rowOff>
        </xdr:from>
        <xdr:to>
          <xdr:col>43</xdr:col>
          <xdr:colOff>514350</xdr:colOff>
          <xdr:row>187</xdr:row>
          <xdr:rowOff>88900</xdr:rowOff>
        </xdr:to>
        <xdr:sp macro="" textlink="">
          <xdr:nvSpPr>
            <xdr:cNvPr id="20648" name="Button 168" hidden="1">
              <a:extLst>
                <a:ext uri="{63B3BB69-23CF-44E3-9099-C40C66FF867C}">
                  <a14:compatExt spid="_x0000_s20648"/>
                </a:ext>
                <a:ext uri="{FF2B5EF4-FFF2-40B4-BE49-F238E27FC236}">
                  <a16:creationId xmlns:a16="http://schemas.microsoft.com/office/drawing/2014/main" id="{00000000-0008-0000-1900-0000A8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476250</xdr:colOff>
          <xdr:row>187</xdr:row>
          <xdr:rowOff>114300</xdr:rowOff>
        </xdr:from>
        <xdr:to>
          <xdr:col>43</xdr:col>
          <xdr:colOff>514350</xdr:colOff>
          <xdr:row>188</xdr:row>
          <xdr:rowOff>190500</xdr:rowOff>
        </xdr:to>
        <xdr:sp macro="" textlink="">
          <xdr:nvSpPr>
            <xdr:cNvPr id="20649" name="Button 169" hidden="1">
              <a:extLst>
                <a:ext uri="{63B3BB69-23CF-44E3-9099-C40C66FF867C}">
                  <a14:compatExt spid="_x0000_s20649"/>
                </a:ext>
                <a:ext uri="{FF2B5EF4-FFF2-40B4-BE49-F238E27FC236}">
                  <a16:creationId xmlns:a16="http://schemas.microsoft.com/office/drawing/2014/main" id="{00000000-0008-0000-1900-0000A9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法定福利費計算OFF</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279400</xdr:colOff>
          <xdr:row>192</xdr:row>
          <xdr:rowOff>133350</xdr:rowOff>
        </xdr:from>
        <xdr:to>
          <xdr:col>50</xdr:col>
          <xdr:colOff>203200</xdr:colOff>
          <xdr:row>193</xdr:row>
          <xdr:rowOff>241300</xdr:rowOff>
        </xdr:to>
        <xdr:sp macro="" textlink="">
          <xdr:nvSpPr>
            <xdr:cNvPr id="20650" name="Button 170" hidden="1">
              <a:extLst>
                <a:ext uri="{63B3BB69-23CF-44E3-9099-C40C66FF867C}">
                  <a14:compatExt spid="_x0000_s20650"/>
                </a:ext>
                <a:ext uri="{FF2B5EF4-FFF2-40B4-BE49-F238E27FC236}">
                  <a16:creationId xmlns:a16="http://schemas.microsoft.com/office/drawing/2014/main" id="{00000000-0008-0000-1900-0000AA5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法定福利費を損益計算書にコピー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736600</xdr:colOff>
          <xdr:row>2</xdr:row>
          <xdr:rowOff>190500</xdr:rowOff>
        </xdr:from>
        <xdr:to>
          <xdr:col>41</xdr:col>
          <xdr:colOff>438150</xdr:colOff>
          <xdr:row>4</xdr:row>
          <xdr:rowOff>12700</xdr:rowOff>
        </xdr:to>
        <xdr:sp macro="" textlink="">
          <xdr:nvSpPr>
            <xdr:cNvPr id="20651" name="Check Box 171" hidden="1">
              <a:extLst>
                <a:ext uri="{63B3BB69-23CF-44E3-9099-C40C66FF867C}">
                  <a14:compatExt spid="_x0000_s20651"/>
                </a:ext>
                <a:ext uri="{FF2B5EF4-FFF2-40B4-BE49-F238E27FC236}">
                  <a16:creationId xmlns:a16="http://schemas.microsoft.com/office/drawing/2014/main" id="{00000000-0008-0000-1900-0000A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3</xdr:row>
          <xdr:rowOff>190500</xdr:rowOff>
        </xdr:from>
        <xdr:to>
          <xdr:col>41</xdr:col>
          <xdr:colOff>438150</xdr:colOff>
          <xdr:row>5</xdr:row>
          <xdr:rowOff>12700</xdr:rowOff>
        </xdr:to>
        <xdr:sp macro="" textlink="">
          <xdr:nvSpPr>
            <xdr:cNvPr id="20652" name="Check Box 172" hidden="1">
              <a:extLst>
                <a:ext uri="{63B3BB69-23CF-44E3-9099-C40C66FF867C}">
                  <a14:compatExt spid="_x0000_s20652"/>
                </a:ext>
                <a:ext uri="{FF2B5EF4-FFF2-40B4-BE49-F238E27FC236}">
                  <a16:creationId xmlns:a16="http://schemas.microsoft.com/office/drawing/2014/main" id="{00000000-0008-0000-1900-0000A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4</xdr:row>
          <xdr:rowOff>190500</xdr:rowOff>
        </xdr:from>
        <xdr:to>
          <xdr:col>41</xdr:col>
          <xdr:colOff>438150</xdr:colOff>
          <xdr:row>6</xdr:row>
          <xdr:rowOff>12700</xdr:rowOff>
        </xdr:to>
        <xdr:sp macro="" textlink="">
          <xdr:nvSpPr>
            <xdr:cNvPr id="20653" name="Check Box 173" hidden="1">
              <a:extLst>
                <a:ext uri="{63B3BB69-23CF-44E3-9099-C40C66FF867C}">
                  <a14:compatExt spid="_x0000_s20653"/>
                </a:ext>
                <a:ext uri="{FF2B5EF4-FFF2-40B4-BE49-F238E27FC236}">
                  <a16:creationId xmlns:a16="http://schemas.microsoft.com/office/drawing/2014/main" id="{00000000-0008-0000-1900-0000A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5</xdr:row>
          <xdr:rowOff>222250</xdr:rowOff>
        </xdr:from>
        <xdr:to>
          <xdr:col>41</xdr:col>
          <xdr:colOff>438150</xdr:colOff>
          <xdr:row>7</xdr:row>
          <xdr:rowOff>38100</xdr:rowOff>
        </xdr:to>
        <xdr:sp macro="" textlink="">
          <xdr:nvSpPr>
            <xdr:cNvPr id="20654" name="Check Box 174" hidden="1">
              <a:extLst>
                <a:ext uri="{63B3BB69-23CF-44E3-9099-C40C66FF867C}">
                  <a14:compatExt spid="_x0000_s20654"/>
                </a:ext>
                <a:ext uri="{FF2B5EF4-FFF2-40B4-BE49-F238E27FC236}">
                  <a16:creationId xmlns:a16="http://schemas.microsoft.com/office/drawing/2014/main" id="{00000000-0008-0000-1900-0000A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6</xdr:row>
          <xdr:rowOff>222250</xdr:rowOff>
        </xdr:from>
        <xdr:to>
          <xdr:col>41</xdr:col>
          <xdr:colOff>438150</xdr:colOff>
          <xdr:row>8</xdr:row>
          <xdr:rowOff>38100</xdr:rowOff>
        </xdr:to>
        <xdr:sp macro="" textlink="">
          <xdr:nvSpPr>
            <xdr:cNvPr id="20655" name="Check Box 175" hidden="1">
              <a:extLst>
                <a:ext uri="{63B3BB69-23CF-44E3-9099-C40C66FF867C}">
                  <a14:compatExt spid="_x0000_s20655"/>
                </a:ext>
                <a:ext uri="{FF2B5EF4-FFF2-40B4-BE49-F238E27FC236}">
                  <a16:creationId xmlns:a16="http://schemas.microsoft.com/office/drawing/2014/main" id="{00000000-0008-0000-1900-0000A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7</xdr:row>
          <xdr:rowOff>203200</xdr:rowOff>
        </xdr:from>
        <xdr:to>
          <xdr:col>41</xdr:col>
          <xdr:colOff>438150</xdr:colOff>
          <xdr:row>9</xdr:row>
          <xdr:rowOff>12700</xdr:rowOff>
        </xdr:to>
        <xdr:sp macro="" textlink="">
          <xdr:nvSpPr>
            <xdr:cNvPr id="20656" name="Check Box 176" hidden="1">
              <a:extLst>
                <a:ext uri="{63B3BB69-23CF-44E3-9099-C40C66FF867C}">
                  <a14:compatExt spid="_x0000_s20656"/>
                </a:ext>
                <a:ext uri="{FF2B5EF4-FFF2-40B4-BE49-F238E27FC236}">
                  <a16:creationId xmlns:a16="http://schemas.microsoft.com/office/drawing/2014/main" id="{00000000-0008-0000-1900-0000B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8</xdr:row>
          <xdr:rowOff>203200</xdr:rowOff>
        </xdr:from>
        <xdr:to>
          <xdr:col>41</xdr:col>
          <xdr:colOff>438150</xdr:colOff>
          <xdr:row>10</xdr:row>
          <xdr:rowOff>12700</xdr:rowOff>
        </xdr:to>
        <xdr:sp macro="" textlink="">
          <xdr:nvSpPr>
            <xdr:cNvPr id="20657" name="Check Box 177" hidden="1">
              <a:extLst>
                <a:ext uri="{63B3BB69-23CF-44E3-9099-C40C66FF867C}">
                  <a14:compatExt spid="_x0000_s20657"/>
                </a:ext>
                <a:ext uri="{FF2B5EF4-FFF2-40B4-BE49-F238E27FC236}">
                  <a16:creationId xmlns:a16="http://schemas.microsoft.com/office/drawing/2014/main" id="{00000000-0008-0000-1900-0000B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9</xdr:row>
          <xdr:rowOff>203200</xdr:rowOff>
        </xdr:from>
        <xdr:to>
          <xdr:col>41</xdr:col>
          <xdr:colOff>438150</xdr:colOff>
          <xdr:row>11</xdr:row>
          <xdr:rowOff>12700</xdr:rowOff>
        </xdr:to>
        <xdr:sp macro="" textlink="">
          <xdr:nvSpPr>
            <xdr:cNvPr id="20658" name="Check Box 178" hidden="1">
              <a:extLst>
                <a:ext uri="{63B3BB69-23CF-44E3-9099-C40C66FF867C}">
                  <a14:compatExt spid="_x0000_s20658"/>
                </a:ext>
                <a:ext uri="{FF2B5EF4-FFF2-40B4-BE49-F238E27FC236}">
                  <a16:creationId xmlns:a16="http://schemas.microsoft.com/office/drawing/2014/main" id="{00000000-0008-0000-1900-0000B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10</xdr:row>
          <xdr:rowOff>190500</xdr:rowOff>
        </xdr:from>
        <xdr:to>
          <xdr:col>41</xdr:col>
          <xdr:colOff>438150</xdr:colOff>
          <xdr:row>12</xdr:row>
          <xdr:rowOff>12700</xdr:rowOff>
        </xdr:to>
        <xdr:sp macro="" textlink="">
          <xdr:nvSpPr>
            <xdr:cNvPr id="20659" name="Check Box 179" hidden="1">
              <a:extLst>
                <a:ext uri="{63B3BB69-23CF-44E3-9099-C40C66FF867C}">
                  <a14:compatExt spid="_x0000_s20659"/>
                </a:ext>
                <a:ext uri="{FF2B5EF4-FFF2-40B4-BE49-F238E27FC236}">
                  <a16:creationId xmlns:a16="http://schemas.microsoft.com/office/drawing/2014/main" id="{00000000-0008-0000-1900-0000B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11</xdr:row>
          <xdr:rowOff>190500</xdr:rowOff>
        </xdr:from>
        <xdr:to>
          <xdr:col>41</xdr:col>
          <xdr:colOff>438150</xdr:colOff>
          <xdr:row>13</xdr:row>
          <xdr:rowOff>12700</xdr:rowOff>
        </xdr:to>
        <xdr:sp macro="" textlink="">
          <xdr:nvSpPr>
            <xdr:cNvPr id="20660" name="Check Box 180" hidden="1">
              <a:extLst>
                <a:ext uri="{63B3BB69-23CF-44E3-9099-C40C66FF867C}">
                  <a14:compatExt spid="_x0000_s20660"/>
                </a:ext>
                <a:ext uri="{FF2B5EF4-FFF2-40B4-BE49-F238E27FC236}">
                  <a16:creationId xmlns:a16="http://schemas.microsoft.com/office/drawing/2014/main" id="{00000000-0008-0000-1900-0000B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15</xdr:row>
          <xdr:rowOff>190500</xdr:rowOff>
        </xdr:from>
        <xdr:to>
          <xdr:col>41</xdr:col>
          <xdr:colOff>438150</xdr:colOff>
          <xdr:row>17</xdr:row>
          <xdr:rowOff>12700</xdr:rowOff>
        </xdr:to>
        <xdr:sp macro="" textlink="">
          <xdr:nvSpPr>
            <xdr:cNvPr id="20661" name="Check Box 181" hidden="1">
              <a:extLst>
                <a:ext uri="{63B3BB69-23CF-44E3-9099-C40C66FF867C}">
                  <a14:compatExt spid="_x0000_s20661"/>
                </a:ext>
                <a:ext uri="{FF2B5EF4-FFF2-40B4-BE49-F238E27FC236}">
                  <a16:creationId xmlns:a16="http://schemas.microsoft.com/office/drawing/2014/main" id="{00000000-0008-0000-1900-0000B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16</xdr:row>
          <xdr:rowOff>190500</xdr:rowOff>
        </xdr:from>
        <xdr:to>
          <xdr:col>41</xdr:col>
          <xdr:colOff>438150</xdr:colOff>
          <xdr:row>18</xdr:row>
          <xdr:rowOff>12700</xdr:rowOff>
        </xdr:to>
        <xdr:sp macro="" textlink="">
          <xdr:nvSpPr>
            <xdr:cNvPr id="20662" name="Check Box 182" hidden="1">
              <a:extLst>
                <a:ext uri="{63B3BB69-23CF-44E3-9099-C40C66FF867C}">
                  <a14:compatExt spid="_x0000_s20662"/>
                </a:ext>
                <a:ext uri="{FF2B5EF4-FFF2-40B4-BE49-F238E27FC236}">
                  <a16:creationId xmlns:a16="http://schemas.microsoft.com/office/drawing/2014/main" id="{00000000-0008-0000-1900-0000B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xdr:row>
          <xdr:rowOff>190500</xdr:rowOff>
        </xdr:from>
        <xdr:to>
          <xdr:col>41</xdr:col>
          <xdr:colOff>438150</xdr:colOff>
          <xdr:row>19</xdr:row>
          <xdr:rowOff>12700</xdr:rowOff>
        </xdr:to>
        <xdr:sp macro="" textlink="">
          <xdr:nvSpPr>
            <xdr:cNvPr id="20663" name="Check Box 183" hidden="1">
              <a:extLst>
                <a:ext uri="{63B3BB69-23CF-44E3-9099-C40C66FF867C}">
                  <a14:compatExt spid="_x0000_s20663"/>
                </a:ext>
                <a:ext uri="{FF2B5EF4-FFF2-40B4-BE49-F238E27FC236}">
                  <a16:creationId xmlns:a16="http://schemas.microsoft.com/office/drawing/2014/main" id="{00000000-0008-0000-1900-0000B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18</xdr:row>
          <xdr:rowOff>184150</xdr:rowOff>
        </xdr:from>
        <xdr:to>
          <xdr:col>41</xdr:col>
          <xdr:colOff>438150</xdr:colOff>
          <xdr:row>20</xdr:row>
          <xdr:rowOff>0</xdr:rowOff>
        </xdr:to>
        <xdr:sp macro="" textlink="">
          <xdr:nvSpPr>
            <xdr:cNvPr id="20664" name="Check Box 184" hidden="1">
              <a:extLst>
                <a:ext uri="{63B3BB69-23CF-44E3-9099-C40C66FF867C}">
                  <a14:compatExt spid="_x0000_s20664"/>
                </a:ext>
                <a:ext uri="{FF2B5EF4-FFF2-40B4-BE49-F238E27FC236}">
                  <a16:creationId xmlns:a16="http://schemas.microsoft.com/office/drawing/2014/main" id="{00000000-0008-0000-1900-0000B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19</xdr:row>
          <xdr:rowOff>203200</xdr:rowOff>
        </xdr:from>
        <xdr:to>
          <xdr:col>41</xdr:col>
          <xdr:colOff>438150</xdr:colOff>
          <xdr:row>21</xdr:row>
          <xdr:rowOff>12700</xdr:rowOff>
        </xdr:to>
        <xdr:sp macro="" textlink="">
          <xdr:nvSpPr>
            <xdr:cNvPr id="20665" name="Check Box 185" hidden="1">
              <a:extLst>
                <a:ext uri="{63B3BB69-23CF-44E3-9099-C40C66FF867C}">
                  <a14:compatExt spid="_x0000_s20665"/>
                </a:ext>
                <a:ext uri="{FF2B5EF4-FFF2-40B4-BE49-F238E27FC236}">
                  <a16:creationId xmlns:a16="http://schemas.microsoft.com/office/drawing/2014/main" id="{00000000-0008-0000-1900-0000B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20</xdr:row>
          <xdr:rowOff>222250</xdr:rowOff>
        </xdr:from>
        <xdr:to>
          <xdr:col>41</xdr:col>
          <xdr:colOff>438150</xdr:colOff>
          <xdr:row>22</xdr:row>
          <xdr:rowOff>38100</xdr:rowOff>
        </xdr:to>
        <xdr:sp macro="" textlink="">
          <xdr:nvSpPr>
            <xdr:cNvPr id="20666" name="Check Box 186" hidden="1">
              <a:extLst>
                <a:ext uri="{63B3BB69-23CF-44E3-9099-C40C66FF867C}">
                  <a14:compatExt spid="_x0000_s20666"/>
                </a:ext>
                <a:ext uri="{FF2B5EF4-FFF2-40B4-BE49-F238E27FC236}">
                  <a16:creationId xmlns:a16="http://schemas.microsoft.com/office/drawing/2014/main" id="{00000000-0008-0000-1900-0000B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21</xdr:row>
          <xdr:rowOff>222250</xdr:rowOff>
        </xdr:from>
        <xdr:to>
          <xdr:col>41</xdr:col>
          <xdr:colOff>438150</xdr:colOff>
          <xdr:row>23</xdr:row>
          <xdr:rowOff>38100</xdr:rowOff>
        </xdr:to>
        <xdr:sp macro="" textlink="">
          <xdr:nvSpPr>
            <xdr:cNvPr id="20667" name="Check Box 187" hidden="1">
              <a:extLst>
                <a:ext uri="{63B3BB69-23CF-44E3-9099-C40C66FF867C}">
                  <a14:compatExt spid="_x0000_s20667"/>
                </a:ext>
                <a:ext uri="{FF2B5EF4-FFF2-40B4-BE49-F238E27FC236}">
                  <a16:creationId xmlns:a16="http://schemas.microsoft.com/office/drawing/2014/main" id="{00000000-0008-0000-1900-0000B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22</xdr:row>
          <xdr:rowOff>203200</xdr:rowOff>
        </xdr:from>
        <xdr:to>
          <xdr:col>41</xdr:col>
          <xdr:colOff>438150</xdr:colOff>
          <xdr:row>24</xdr:row>
          <xdr:rowOff>12700</xdr:rowOff>
        </xdr:to>
        <xdr:sp macro="" textlink="">
          <xdr:nvSpPr>
            <xdr:cNvPr id="20668" name="Check Box 188" hidden="1">
              <a:extLst>
                <a:ext uri="{63B3BB69-23CF-44E3-9099-C40C66FF867C}">
                  <a14:compatExt spid="_x0000_s20668"/>
                </a:ext>
                <a:ext uri="{FF2B5EF4-FFF2-40B4-BE49-F238E27FC236}">
                  <a16:creationId xmlns:a16="http://schemas.microsoft.com/office/drawing/2014/main" id="{00000000-0008-0000-1900-0000B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23</xdr:row>
          <xdr:rowOff>190500</xdr:rowOff>
        </xdr:from>
        <xdr:to>
          <xdr:col>41</xdr:col>
          <xdr:colOff>438150</xdr:colOff>
          <xdr:row>25</xdr:row>
          <xdr:rowOff>12700</xdr:rowOff>
        </xdr:to>
        <xdr:sp macro="" textlink="">
          <xdr:nvSpPr>
            <xdr:cNvPr id="20669" name="Check Box 189" hidden="1">
              <a:extLst>
                <a:ext uri="{63B3BB69-23CF-44E3-9099-C40C66FF867C}">
                  <a14:compatExt spid="_x0000_s20669"/>
                </a:ext>
                <a:ext uri="{FF2B5EF4-FFF2-40B4-BE49-F238E27FC236}">
                  <a16:creationId xmlns:a16="http://schemas.microsoft.com/office/drawing/2014/main" id="{00000000-0008-0000-1900-0000B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24</xdr:row>
          <xdr:rowOff>190500</xdr:rowOff>
        </xdr:from>
        <xdr:to>
          <xdr:col>41</xdr:col>
          <xdr:colOff>438150</xdr:colOff>
          <xdr:row>26</xdr:row>
          <xdr:rowOff>12700</xdr:rowOff>
        </xdr:to>
        <xdr:sp macro="" textlink="">
          <xdr:nvSpPr>
            <xdr:cNvPr id="20670" name="Check Box 190" hidden="1">
              <a:extLst>
                <a:ext uri="{63B3BB69-23CF-44E3-9099-C40C66FF867C}">
                  <a14:compatExt spid="_x0000_s20670"/>
                </a:ext>
                <a:ext uri="{FF2B5EF4-FFF2-40B4-BE49-F238E27FC236}">
                  <a16:creationId xmlns:a16="http://schemas.microsoft.com/office/drawing/2014/main" id="{00000000-0008-0000-1900-0000B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170</xdr:row>
          <xdr:rowOff>228600</xdr:rowOff>
        </xdr:from>
        <xdr:to>
          <xdr:col>41</xdr:col>
          <xdr:colOff>438150</xdr:colOff>
          <xdr:row>172</xdr:row>
          <xdr:rowOff>31750</xdr:rowOff>
        </xdr:to>
        <xdr:sp macro="" textlink="">
          <xdr:nvSpPr>
            <xdr:cNvPr id="20671" name="Check Box 191" hidden="1">
              <a:extLst>
                <a:ext uri="{63B3BB69-23CF-44E3-9099-C40C66FF867C}">
                  <a14:compatExt spid="_x0000_s20671"/>
                </a:ext>
                <a:ext uri="{FF2B5EF4-FFF2-40B4-BE49-F238E27FC236}">
                  <a16:creationId xmlns:a16="http://schemas.microsoft.com/office/drawing/2014/main" id="{00000000-0008-0000-1900-0000B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171</xdr:row>
          <xdr:rowOff>209550</xdr:rowOff>
        </xdr:from>
        <xdr:to>
          <xdr:col>41</xdr:col>
          <xdr:colOff>438150</xdr:colOff>
          <xdr:row>172</xdr:row>
          <xdr:rowOff>228600</xdr:rowOff>
        </xdr:to>
        <xdr:sp macro="" textlink="">
          <xdr:nvSpPr>
            <xdr:cNvPr id="20672" name="Check Box 192" hidden="1">
              <a:extLst>
                <a:ext uri="{63B3BB69-23CF-44E3-9099-C40C66FF867C}">
                  <a14:compatExt spid="_x0000_s20672"/>
                </a:ext>
                <a:ext uri="{FF2B5EF4-FFF2-40B4-BE49-F238E27FC236}">
                  <a16:creationId xmlns:a16="http://schemas.microsoft.com/office/drawing/2014/main" id="{00000000-0008-0000-1900-0000C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172</xdr:row>
          <xdr:rowOff>222250</xdr:rowOff>
        </xdr:from>
        <xdr:to>
          <xdr:col>41</xdr:col>
          <xdr:colOff>438150</xdr:colOff>
          <xdr:row>174</xdr:row>
          <xdr:rowOff>12700</xdr:rowOff>
        </xdr:to>
        <xdr:sp macro="" textlink="">
          <xdr:nvSpPr>
            <xdr:cNvPr id="20673" name="Check Box 193" hidden="1">
              <a:extLst>
                <a:ext uri="{63B3BB69-23CF-44E3-9099-C40C66FF867C}">
                  <a14:compatExt spid="_x0000_s20673"/>
                </a:ext>
                <a:ext uri="{FF2B5EF4-FFF2-40B4-BE49-F238E27FC236}">
                  <a16:creationId xmlns:a16="http://schemas.microsoft.com/office/drawing/2014/main" id="{00000000-0008-0000-1900-0000C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173</xdr:row>
          <xdr:rowOff>228600</xdr:rowOff>
        </xdr:from>
        <xdr:to>
          <xdr:col>41</xdr:col>
          <xdr:colOff>438150</xdr:colOff>
          <xdr:row>175</xdr:row>
          <xdr:rowOff>31750</xdr:rowOff>
        </xdr:to>
        <xdr:sp macro="" textlink="">
          <xdr:nvSpPr>
            <xdr:cNvPr id="20674" name="Check Box 194" hidden="1">
              <a:extLst>
                <a:ext uri="{63B3BB69-23CF-44E3-9099-C40C66FF867C}">
                  <a14:compatExt spid="_x0000_s20674"/>
                </a:ext>
                <a:ext uri="{FF2B5EF4-FFF2-40B4-BE49-F238E27FC236}">
                  <a16:creationId xmlns:a16="http://schemas.microsoft.com/office/drawing/2014/main" id="{00000000-0008-0000-1900-0000C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174</xdr:row>
          <xdr:rowOff>222250</xdr:rowOff>
        </xdr:from>
        <xdr:to>
          <xdr:col>41</xdr:col>
          <xdr:colOff>438150</xdr:colOff>
          <xdr:row>176</xdr:row>
          <xdr:rowOff>12700</xdr:rowOff>
        </xdr:to>
        <xdr:sp macro="" textlink="">
          <xdr:nvSpPr>
            <xdr:cNvPr id="20675" name="Check Box 195" hidden="1">
              <a:extLst>
                <a:ext uri="{63B3BB69-23CF-44E3-9099-C40C66FF867C}">
                  <a14:compatExt spid="_x0000_s20675"/>
                </a:ext>
                <a:ext uri="{FF2B5EF4-FFF2-40B4-BE49-F238E27FC236}">
                  <a16:creationId xmlns:a16="http://schemas.microsoft.com/office/drawing/2014/main" id="{00000000-0008-0000-1900-0000C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175</xdr:row>
          <xdr:rowOff>203200</xdr:rowOff>
        </xdr:from>
        <xdr:to>
          <xdr:col>41</xdr:col>
          <xdr:colOff>438150</xdr:colOff>
          <xdr:row>177</xdr:row>
          <xdr:rowOff>0</xdr:rowOff>
        </xdr:to>
        <xdr:sp macro="" textlink="">
          <xdr:nvSpPr>
            <xdr:cNvPr id="20676" name="Check Box 196" hidden="1">
              <a:extLst>
                <a:ext uri="{63B3BB69-23CF-44E3-9099-C40C66FF867C}">
                  <a14:compatExt spid="_x0000_s20676"/>
                </a:ext>
                <a:ext uri="{FF2B5EF4-FFF2-40B4-BE49-F238E27FC236}">
                  <a16:creationId xmlns:a16="http://schemas.microsoft.com/office/drawing/2014/main" id="{00000000-0008-0000-1900-0000C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176</xdr:row>
          <xdr:rowOff>190500</xdr:rowOff>
        </xdr:from>
        <xdr:to>
          <xdr:col>41</xdr:col>
          <xdr:colOff>438150</xdr:colOff>
          <xdr:row>177</xdr:row>
          <xdr:rowOff>228600</xdr:rowOff>
        </xdr:to>
        <xdr:sp macro="" textlink="">
          <xdr:nvSpPr>
            <xdr:cNvPr id="20677" name="Check Box 197" hidden="1">
              <a:extLst>
                <a:ext uri="{63B3BB69-23CF-44E3-9099-C40C66FF867C}">
                  <a14:compatExt spid="_x0000_s20677"/>
                </a:ext>
                <a:ext uri="{FF2B5EF4-FFF2-40B4-BE49-F238E27FC236}">
                  <a16:creationId xmlns:a16="http://schemas.microsoft.com/office/drawing/2014/main" id="{00000000-0008-0000-1900-0000C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177</xdr:row>
          <xdr:rowOff>203200</xdr:rowOff>
        </xdr:from>
        <xdr:to>
          <xdr:col>41</xdr:col>
          <xdr:colOff>438150</xdr:colOff>
          <xdr:row>179</xdr:row>
          <xdr:rowOff>0</xdr:rowOff>
        </xdr:to>
        <xdr:sp macro="" textlink="">
          <xdr:nvSpPr>
            <xdr:cNvPr id="20678" name="Check Box 198" hidden="1">
              <a:extLst>
                <a:ext uri="{63B3BB69-23CF-44E3-9099-C40C66FF867C}">
                  <a14:compatExt spid="_x0000_s20678"/>
                </a:ext>
                <a:ext uri="{FF2B5EF4-FFF2-40B4-BE49-F238E27FC236}">
                  <a16:creationId xmlns:a16="http://schemas.microsoft.com/office/drawing/2014/main" id="{00000000-0008-0000-1900-0000C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178</xdr:row>
          <xdr:rowOff>203200</xdr:rowOff>
        </xdr:from>
        <xdr:to>
          <xdr:col>41</xdr:col>
          <xdr:colOff>438150</xdr:colOff>
          <xdr:row>180</xdr:row>
          <xdr:rowOff>0</xdr:rowOff>
        </xdr:to>
        <xdr:sp macro="" textlink="">
          <xdr:nvSpPr>
            <xdr:cNvPr id="20679" name="Check Box 199" hidden="1">
              <a:extLst>
                <a:ext uri="{63B3BB69-23CF-44E3-9099-C40C66FF867C}">
                  <a14:compatExt spid="_x0000_s20679"/>
                </a:ext>
                <a:ext uri="{FF2B5EF4-FFF2-40B4-BE49-F238E27FC236}">
                  <a16:creationId xmlns:a16="http://schemas.microsoft.com/office/drawing/2014/main" id="{00000000-0008-0000-1900-0000C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179</xdr:row>
          <xdr:rowOff>190500</xdr:rowOff>
        </xdr:from>
        <xdr:to>
          <xdr:col>41</xdr:col>
          <xdr:colOff>438150</xdr:colOff>
          <xdr:row>180</xdr:row>
          <xdr:rowOff>228600</xdr:rowOff>
        </xdr:to>
        <xdr:sp macro="" textlink="">
          <xdr:nvSpPr>
            <xdr:cNvPr id="20680" name="Check Box 200" hidden="1">
              <a:extLst>
                <a:ext uri="{63B3BB69-23CF-44E3-9099-C40C66FF867C}">
                  <a14:compatExt spid="_x0000_s20680"/>
                </a:ext>
                <a:ext uri="{FF2B5EF4-FFF2-40B4-BE49-F238E27FC236}">
                  <a16:creationId xmlns:a16="http://schemas.microsoft.com/office/drawing/2014/main" id="{00000000-0008-0000-1900-0000C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469900</xdr:colOff>
          <xdr:row>0</xdr:row>
          <xdr:rowOff>762000</xdr:rowOff>
        </xdr:from>
        <xdr:to>
          <xdr:col>41</xdr:col>
          <xdr:colOff>457200</xdr:colOff>
          <xdr:row>0</xdr:row>
          <xdr:rowOff>1047750</xdr:rowOff>
        </xdr:to>
        <xdr:sp macro="" textlink="">
          <xdr:nvSpPr>
            <xdr:cNvPr id="20681" name="Button 201" hidden="1">
              <a:extLst>
                <a:ext uri="{63B3BB69-23CF-44E3-9099-C40C66FF867C}">
                  <a14:compatExt spid="_x0000_s20681"/>
                </a:ext>
                <a:ext uri="{FF2B5EF4-FFF2-40B4-BE49-F238E27FC236}">
                  <a16:creationId xmlns:a16="http://schemas.microsoft.com/office/drawing/2014/main" id="{00000000-0008-0000-1900-0000C9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かけ算たし算コピペ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0</xdr:row>
          <xdr:rowOff>742950</xdr:rowOff>
        </xdr:from>
        <xdr:to>
          <xdr:col>12</xdr:col>
          <xdr:colOff>603250</xdr:colOff>
          <xdr:row>0</xdr:row>
          <xdr:rowOff>1041400</xdr:rowOff>
        </xdr:to>
        <xdr:sp macro="" textlink="">
          <xdr:nvSpPr>
            <xdr:cNvPr id="20682" name="Button 202" hidden="1">
              <a:extLst>
                <a:ext uri="{63B3BB69-23CF-44E3-9099-C40C66FF867C}">
                  <a14:compatExt spid="_x0000_s20682"/>
                </a:ext>
                <a:ext uri="{FF2B5EF4-FFF2-40B4-BE49-F238E27FC236}">
                  <a16:creationId xmlns:a16="http://schemas.microsoft.com/office/drawing/2014/main" id="{00000000-0008-0000-1900-0000CA5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売上計画へ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171450</xdr:colOff>
          <xdr:row>0</xdr:row>
          <xdr:rowOff>762000</xdr:rowOff>
        </xdr:from>
        <xdr:to>
          <xdr:col>44</xdr:col>
          <xdr:colOff>374650</xdr:colOff>
          <xdr:row>0</xdr:row>
          <xdr:rowOff>1047750</xdr:rowOff>
        </xdr:to>
        <xdr:sp macro="" textlink="">
          <xdr:nvSpPr>
            <xdr:cNvPr id="20684" name="Button 204" hidden="1">
              <a:extLst>
                <a:ext uri="{63B3BB69-23CF-44E3-9099-C40C66FF867C}">
                  <a14:compatExt spid="_x0000_s20684"/>
                </a:ext>
                <a:ext uri="{FF2B5EF4-FFF2-40B4-BE49-F238E27FC236}">
                  <a16:creationId xmlns:a16="http://schemas.microsoft.com/office/drawing/2014/main" id="{00000000-0008-0000-1900-0000CC5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☑全部消す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92</xdr:col>
          <xdr:colOff>165100</xdr:colOff>
          <xdr:row>0</xdr:row>
          <xdr:rowOff>755650</xdr:rowOff>
        </xdr:from>
        <xdr:to>
          <xdr:col>95</xdr:col>
          <xdr:colOff>565150</xdr:colOff>
          <xdr:row>0</xdr:row>
          <xdr:rowOff>1041400</xdr:rowOff>
        </xdr:to>
        <xdr:sp macro="" textlink="">
          <xdr:nvSpPr>
            <xdr:cNvPr id="20686" name="Button 206" hidden="1">
              <a:extLst>
                <a:ext uri="{63B3BB69-23CF-44E3-9099-C40C66FF867C}">
                  <a14:compatExt spid="_x0000_s20686"/>
                </a:ext>
                <a:ext uri="{FF2B5EF4-FFF2-40B4-BE49-F238E27FC236}">
                  <a16:creationId xmlns:a16="http://schemas.microsoft.com/office/drawing/2014/main" id="{00000000-0008-0000-1900-0000CE5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来期計画を当期計画にコピー</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1</xdr:row>
          <xdr:rowOff>95250</xdr:rowOff>
        </xdr:from>
        <xdr:to>
          <xdr:col>12</xdr:col>
          <xdr:colOff>336550</xdr:colOff>
          <xdr:row>1</xdr:row>
          <xdr:rowOff>393700</xdr:rowOff>
        </xdr:to>
        <xdr:sp macro="" textlink="">
          <xdr:nvSpPr>
            <xdr:cNvPr id="21505" name="ボタン 7" hidden="1">
              <a:extLst>
                <a:ext uri="{63B3BB69-23CF-44E3-9099-C40C66FF867C}">
                  <a14:compatExt spid="_x0000_s21505"/>
                </a:ext>
                <a:ext uri="{FF2B5EF4-FFF2-40B4-BE49-F238E27FC236}">
                  <a16:creationId xmlns:a16="http://schemas.microsoft.com/office/drawing/2014/main" id="{00000000-0008-0000-1A00-0000015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1"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584200</xdr:colOff>
          <xdr:row>1</xdr:row>
          <xdr:rowOff>107950</xdr:rowOff>
        </xdr:from>
        <xdr:to>
          <xdr:col>10</xdr:col>
          <xdr:colOff>133350</xdr:colOff>
          <xdr:row>1</xdr:row>
          <xdr:rowOff>393700</xdr:rowOff>
        </xdr:to>
        <xdr:sp macro="" textlink="">
          <xdr:nvSpPr>
            <xdr:cNvPr id="21506" name="ボタン 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FF0000"/>
                  </a:solidFill>
                  <a:latin typeface="メイリオ"/>
                  <a:ea typeface="メイリオ"/>
                </a:rPr>
                <a:t>空白行を非表示ON/OFF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0</xdr:row>
          <xdr:rowOff>31750</xdr:rowOff>
        </xdr:from>
        <xdr:to>
          <xdr:col>16</xdr:col>
          <xdr:colOff>260350</xdr:colOff>
          <xdr:row>0</xdr:row>
          <xdr:rowOff>285750</xdr:rowOff>
        </xdr:to>
        <xdr:sp macro="" textlink="">
          <xdr:nvSpPr>
            <xdr:cNvPr id="21507" name="Option Button 3"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488950</xdr:colOff>
          <xdr:row>0</xdr:row>
          <xdr:rowOff>260350</xdr:rowOff>
        </xdr:from>
        <xdr:to>
          <xdr:col>17</xdr:col>
          <xdr:colOff>12700</xdr:colOff>
          <xdr:row>1</xdr:row>
          <xdr:rowOff>152400</xdr:rowOff>
        </xdr:to>
        <xdr:sp macro="" textlink="">
          <xdr:nvSpPr>
            <xdr:cNvPr id="21508" name="Option Button 4" hidden="1">
              <a:extLst>
                <a:ext uri="{63B3BB69-23CF-44E3-9099-C40C66FF867C}">
                  <a14:compatExt spid="_x0000_s21508"/>
                </a:ext>
                <a:ext uri="{FF2B5EF4-FFF2-40B4-BE49-F238E27FC236}">
                  <a16:creationId xmlns:a16="http://schemas.microsoft.com/office/drawing/2014/main" id="{00000000-0008-0000-1A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298450</xdr:colOff>
          <xdr:row>0</xdr:row>
          <xdr:rowOff>857250</xdr:rowOff>
        </xdr:from>
        <xdr:to>
          <xdr:col>2</xdr:col>
          <xdr:colOff>1060450</xdr:colOff>
          <xdr:row>0</xdr:row>
          <xdr:rowOff>1047750</xdr:rowOff>
        </xdr:to>
        <xdr:sp macro="" textlink="">
          <xdr:nvSpPr>
            <xdr:cNvPr id="22529" name="Check Box 58" hidden="1">
              <a:extLst>
                <a:ext uri="{63B3BB69-23CF-44E3-9099-C40C66FF867C}">
                  <a14:compatExt spid="_x0000_s22529"/>
                </a:ext>
                <a:ext uri="{FF2B5EF4-FFF2-40B4-BE49-F238E27FC236}">
                  <a16:creationId xmlns:a16="http://schemas.microsoft.com/office/drawing/2014/main" id="{00000000-0008-0000-1B00-00000158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税込経理</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38100</xdr:rowOff>
        </xdr:from>
        <xdr:to>
          <xdr:col>0</xdr:col>
          <xdr:colOff>571500</xdr:colOff>
          <xdr:row>35</xdr:row>
          <xdr:rowOff>0</xdr:rowOff>
        </xdr:to>
        <xdr:sp macro="" textlink="">
          <xdr:nvSpPr>
            <xdr:cNvPr id="22530" name="Check Box 14" descr="非課税"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222250</xdr:rowOff>
        </xdr:from>
        <xdr:to>
          <xdr:col>0</xdr:col>
          <xdr:colOff>571500</xdr:colOff>
          <xdr:row>35</xdr:row>
          <xdr:rowOff>184150</xdr:rowOff>
        </xdr:to>
        <xdr:sp macro="" textlink="">
          <xdr:nvSpPr>
            <xdr:cNvPr id="22531" name="Check Box 15" descr="非課税"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209550</xdr:rowOff>
        </xdr:from>
        <xdr:to>
          <xdr:col>0</xdr:col>
          <xdr:colOff>571500</xdr:colOff>
          <xdr:row>36</xdr:row>
          <xdr:rowOff>184150</xdr:rowOff>
        </xdr:to>
        <xdr:sp macro="" textlink="">
          <xdr:nvSpPr>
            <xdr:cNvPr id="22532" name="Check Box 16" descr="非課税" hidden="1">
              <a:extLst>
                <a:ext uri="{63B3BB69-23CF-44E3-9099-C40C66FF867C}">
                  <a14:compatExt spid="_x0000_s22532"/>
                </a:ext>
                <a:ext uri="{FF2B5EF4-FFF2-40B4-BE49-F238E27FC236}">
                  <a16:creationId xmlns:a16="http://schemas.microsoft.com/office/drawing/2014/main" id="{00000000-0008-0000-1B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209550</xdr:rowOff>
        </xdr:from>
        <xdr:to>
          <xdr:col>0</xdr:col>
          <xdr:colOff>571500</xdr:colOff>
          <xdr:row>37</xdr:row>
          <xdr:rowOff>184150</xdr:rowOff>
        </xdr:to>
        <xdr:sp macro="" textlink="">
          <xdr:nvSpPr>
            <xdr:cNvPr id="22533" name="Check Box 17" descr="非課税" hidden="1">
              <a:extLst>
                <a:ext uri="{63B3BB69-23CF-44E3-9099-C40C66FF867C}">
                  <a14:compatExt spid="_x0000_s22533"/>
                </a:ext>
                <a:ext uri="{FF2B5EF4-FFF2-40B4-BE49-F238E27FC236}">
                  <a16:creationId xmlns:a16="http://schemas.microsoft.com/office/drawing/2014/main" id="{00000000-0008-0000-1B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209550</xdr:rowOff>
        </xdr:from>
        <xdr:to>
          <xdr:col>0</xdr:col>
          <xdr:colOff>571500</xdr:colOff>
          <xdr:row>41</xdr:row>
          <xdr:rowOff>184150</xdr:rowOff>
        </xdr:to>
        <xdr:sp macro="" textlink="">
          <xdr:nvSpPr>
            <xdr:cNvPr id="22534" name="Check Box 18" descr="非課税" hidden="1">
              <a:extLst>
                <a:ext uri="{63B3BB69-23CF-44E3-9099-C40C66FF867C}">
                  <a14:compatExt spid="_x0000_s22534"/>
                </a:ext>
                <a:ext uri="{FF2B5EF4-FFF2-40B4-BE49-F238E27FC236}">
                  <a16:creationId xmlns:a16="http://schemas.microsoft.com/office/drawing/2014/main" id="{00000000-0008-0000-1B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571500</xdr:colOff>
          <xdr:row>42</xdr:row>
          <xdr:rowOff>184150</xdr:rowOff>
        </xdr:to>
        <xdr:sp macro="" textlink="">
          <xdr:nvSpPr>
            <xdr:cNvPr id="22535" name="Check Box 19" descr="非課税" hidden="1">
              <a:extLst>
                <a:ext uri="{63B3BB69-23CF-44E3-9099-C40C66FF867C}">
                  <a14:compatExt spid="_x0000_s22535"/>
                </a:ext>
                <a:ext uri="{FF2B5EF4-FFF2-40B4-BE49-F238E27FC236}">
                  <a16:creationId xmlns:a16="http://schemas.microsoft.com/office/drawing/2014/main" id="{00000000-0008-0000-1B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31750</xdr:rowOff>
        </xdr:from>
        <xdr:to>
          <xdr:col>0</xdr:col>
          <xdr:colOff>571500</xdr:colOff>
          <xdr:row>43</xdr:row>
          <xdr:rowOff>184150</xdr:rowOff>
        </xdr:to>
        <xdr:sp macro="" textlink="">
          <xdr:nvSpPr>
            <xdr:cNvPr id="22536" name="Check Box 20" descr="非課税" hidden="1">
              <a:extLst>
                <a:ext uri="{63B3BB69-23CF-44E3-9099-C40C66FF867C}">
                  <a14:compatExt spid="_x0000_s22536"/>
                </a:ext>
                <a:ext uri="{FF2B5EF4-FFF2-40B4-BE49-F238E27FC236}">
                  <a16:creationId xmlns:a16="http://schemas.microsoft.com/office/drawing/2014/main" id="{00000000-0008-0000-1B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16</xdr:row>
          <xdr:rowOff>31750</xdr:rowOff>
        </xdr:from>
        <xdr:to>
          <xdr:col>1</xdr:col>
          <xdr:colOff>0</xdr:colOff>
          <xdr:row>16</xdr:row>
          <xdr:rowOff>203200</xdr:rowOff>
        </xdr:to>
        <xdr:sp macro="" textlink="">
          <xdr:nvSpPr>
            <xdr:cNvPr id="22537" name="Check Box 6" descr="非課税" hidden="1">
              <a:extLst>
                <a:ext uri="{63B3BB69-23CF-44E3-9099-C40C66FF867C}">
                  <a14:compatExt spid="_x0000_s22537"/>
                </a:ext>
                <a:ext uri="{FF2B5EF4-FFF2-40B4-BE49-F238E27FC236}">
                  <a16:creationId xmlns:a16="http://schemas.microsoft.com/office/drawing/2014/main" id="{00000000-0008-0000-1B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22</xdr:row>
          <xdr:rowOff>31750</xdr:rowOff>
        </xdr:from>
        <xdr:to>
          <xdr:col>1</xdr:col>
          <xdr:colOff>0</xdr:colOff>
          <xdr:row>23</xdr:row>
          <xdr:rowOff>0</xdr:rowOff>
        </xdr:to>
        <xdr:sp macro="" textlink="">
          <xdr:nvSpPr>
            <xdr:cNvPr id="22538" name="Check Box 7" descr="非課税" hidden="1">
              <a:extLst>
                <a:ext uri="{63B3BB69-23CF-44E3-9099-C40C66FF867C}">
                  <a14:compatExt spid="_x0000_s22538"/>
                </a:ext>
                <a:ext uri="{FF2B5EF4-FFF2-40B4-BE49-F238E27FC236}">
                  <a16:creationId xmlns:a16="http://schemas.microsoft.com/office/drawing/2014/main" id="{00000000-0008-0000-1B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23</xdr:row>
          <xdr:rowOff>31750</xdr:rowOff>
        </xdr:from>
        <xdr:to>
          <xdr:col>1</xdr:col>
          <xdr:colOff>0</xdr:colOff>
          <xdr:row>24</xdr:row>
          <xdr:rowOff>0</xdr:rowOff>
        </xdr:to>
        <xdr:sp macro="" textlink="">
          <xdr:nvSpPr>
            <xdr:cNvPr id="22539" name="Check Box 8" descr="非課税" hidden="1">
              <a:extLst>
                <a:ext uri="{63B3BB69-23CF-44E3-9099-C40C66FF867C}">
                  <a14:compatExt spid="_x0000_s22539"/>
                </a:ext>
                <a:ext uri="{FF2B5EF4-FFF2-40B4-BE49-F238E27FC236}">
                  <a16:creationId xmlns:a16="http://schemas.microsoft.com/office/drawing/2014/main" id="{00000000-0008-0000-1B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24</xdr:row>
          <xdr:rowOff>31750</xdr:rowOff>
        </xdr:from>
        <xdr:to>
          <xdr:col>1</xdr:col>
          <xdr:colOff>0</xdr:colOff>
          <xdr:row>25</xdr:row>
          <xdr:rowOff>0</xdr:rowOff>
        </xdr:to>
        <xdr:sp macro="" textlink="">
          <xdr:nvSpPr>
            <xdr:cNvPr id="22540" name="Check Box 9" descr="非課税" hidden="1">
              <a:extLst>
                <a:ext uri="{63B3BB69-23CF-44E3-9099-C40C66FF867C}">
                  <a14:compatExt spid="_x0000_s22540"/>
                </a:ext>
                <a:ext uri="{FF2B5EF4-FFF2-40B4-BE49-F238E27FC236}">
                  <a16:creationId xmlns:a16="http://schemas.microsoft.com/office/drawing/2014/main" id="{00000000-0008-0000-1B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25</xdr:row>
          <xdr:rowOff>38100</xdr:rowOff>
        </xdr:from>
        <xdr:to>
          <xdr:col>1</xdr:col>
          <xdr:colOff>0</xdr:colOff>
          <xdr:row>26</xdr:row>
          <xdr:rowOff>38100</xdr:rowOff>
        </xdr:to>
        <xdr:sp macro="" textlink="">
          <xdr:nvSpPr>
            <xdr:cNvPr id="22541" name="Check Box 71" descr="非課税" hidden="1">
              <a:extLst>
                <a:ext uri="{63B3BB69-23CF-44E3-9099-C40C66FF867C}">
                  <a14:compatExt spid="_x0000_s22541"/>
                </a:ext>
                <a:ext uri="{FF2B5EF4-FFF2-40B4-BE49-F238E27FC236}">
                  <a16:creationId xmlns:a16="http://schemas.microsoft.com/office/drawing/2014/main" id="{00000000-0008-0000-1B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222250</xdr:rowOff>
        </xdr:from>
        <xdr:to>
          <xdr:col>2</xdr:col>
          <xdr:colOff>95250</xdr:colOff>
          <xdr:row>46</xdr:row>
          <xdr:rowOff>184150</xdr:rowOff>
        </xdr:to>
        <xdr:sp macro="" textlink="">
          <xdr:nvSpPr>
            <xdr:cNvPr id="22542" name="Check Box 22" descr="非課税" hidden="1">
              <a:extLst>
                <a:ext uri="{63B3BB69-23CF-44E3-9099-C40C66FF867C}">
                  <a14:compatExt spid="_x0000_s22542"/>
                </a:ext>
                <a:ext uri="{FF2B5EF4-FFF2-40B4-BE49-F238E27FC236}">
                  <a16:creationId xmlns:a16="http://schemas.microsoft.com/office/drawing/2014/main" id="{00000000-0008-0000-1B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31750</xdr:rowOff>
        </xdr:from>
        <xdr:to>
          <xdr:col>2</xdr:col>
          <xdr:colOff>95250</xdr:colOff>
          <xdr:row>47</xdr:row>
          <xdr:rowOff>184150</xdr:rowOff>
        </xdr:to>
        <xdr:sp macro="" textlink="">
          <xdr:nvSpPr>
            <xdr:cNvPr id="22543" name="Check Box 23" descr="非課税" hidden="1">
              <a:extLst>
                <a:ext uri="{63B3BB69-23CF-44E3-9099-C40C66FF867C}">
                  <a14:compatExt spid="_x0000_s22543"/>
                </a:ext>
                <a:ext uri="{FF2B5EF4-FFF2-40B4-BE49-F238E27FC236}">
                  <a16:creationId xmlns:a16="http://schemas.microsoft.com/office/drawing/2014/main" id="{00000000-0008-0000-1B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31750</xdr:rowOff>
        </xdr:from>
        <xdr:to>
          <xdr:col>2</xdr:col>
          <xdr:colOff>95250</xdr:colOff>
          <xdr:row>48</xdr:row>
          <xdr:rowOff>190500</xdr:rowOff>
        </xdr:to>
        <xdr:sp macro="" textlink="">
          <xdr:nvSpPr>
            <xdr:cNvPr id="22544" name="Check Box 24" descr="非課税" hidden="1">
              <a:extLst>
                <a:ext uri="{63B3BB69-23CF-44E3-9099-C40C66FF867C}">
                  <a14:compatExt spid="_x0000_s22544"/>
                </a:ext>
                <a:ext uri="{FF2B5EF4-FFF2-40B4-BE49-F238E27FC236}">
                  <a16:creationId xmlns:a16="http://schemas.microsoft.com/office/drawing/2014/main" id="{00000000-0008-0000-1B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31750</xdr:rowOff>
        </xdr:from>
        <xdr:to>
          <xdr:col>2</xdr:col>
          <xdr:colOff>95250</xdr:colOff>
          <xdr:row>49</xdr:row>
          <xdr:rowOff>190500</xdr:rowOff>
        </xdr:to>
        <xdr:sp macro="" textlink="">
          <xdr:nvSpPr>
            <xdr:cNvPr id="22545" name="Check Box 25" descr="非課税" hidden="1">
              <a:extLst>
                <a:ext uri="{63B3BB69-23CF-44E3-9099-C40C66FF867C}">
                  <a14:compatExt spid="_x0000_s22545"/>
                </a:ext>
                <a:ext uri="{FF2B5EF4-FFF2-40B4-BE49-F238E27FC236}">
                  <a16:creationId xmlns:a16="http://schemas.microsoft.com/office/drawing/2014/main" id="{00000000-0008-0000-1B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31750</xdr:rowOff>
        </xdr:from>
        <xdr:to>
          <xdr:col>2</xdr:col>
          <xdr:colOff>95250</xdr:colOff>
          <xdr:row>50</xdr:row>
          <xdr:rowOff>190500</xdr:rowOff>
        </xdr:to>
        <xdr:sp macro="" textlink="">
          <xdr:nvSpPr>
            <xdr:cNvPr id="22546" name="Check Box 26" descr="非課税" hidden="1">
              <a:extLst>
                <a:ext uri="{63B3BB69-23CF-44E3-9099-C40C66FF867C}">
                  <a14:compatExt spid="_x0000_s22546"/>
                </a:ext>
                <a:ext uri="{FF2B5EF4-FFF2-40B4-BE49-F238E27FC236}">
                  <a16:creationId xmlns:a16="http://schemas.microsoft.com/office/drawing/2014/main" id="{00000000-0008-0000-1B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31750</xdr:rowOff>
        </xdr:from>
        <xdr:to>
          <xdr:col>2</xdr:col>
          <xdr:colOff>95250</xdr:colOff>
          <xdr:row>51</xdr:row>
          <xdr:rowOff>184150</xdr:rowOff>
        </xdr:to>
        <xdr:sp macro="" textlink="">
          <xdr:nvSpPr>
            <xdr:cNvPr id="22547" name="Check Box 27" descr="非課税" hidden="1">
              <a:extLst>
                <a:ext uri="{63B3BB69-23CF-44E3-9099-C40C66FF867C}">
                  <a14:compatExt spid="_x0000_s22547"/>
                </a:ext>
                <a:ext uri="{FF2B5EF4-FFF2-40B4-BE49-F238E27FC236}">
                  <a16:creationId xmlns:a16="http://schemas.microsoft.com/office/drawing/2014/main" id="{00000000-0008-0000-1B00-00001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31750</xdr:rowOff>
        </xdr:from>
        <xdr:to>
          <xdr:col>2</xdr:col>
          <xdr:colOff>95250</xdr:colOff>
          <xdr:row>52</xdr:row>
          <xdr:rowOff>190500</xdr:rowOff>
        </xdr:to>
        <xdr:sp macro="" textlink="">
          <xdr:nvSpPr>
            <xdr:cNvPr id="22548" name="Check Box 28" descr="非課税" hidden="1">
              <a:extLst>
                <a:ext uri="{63B3BB69-23CF-44E3-9099-C40C66FF867C}">
                  <a14:compatExt spid="_x0000_s22548"/>
                </a:ext>
                <a:ext uri="{FF2B5EF4-FFF2-40B4-BE49-F238E27FC236}">
                  <a16:creationId xmlns:a16="http://schemas.microsoft.com/office/drawing/2014/main" id="{00000000-0008-0000-1B00-00001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31750</xdr:rowOff>
        </xdr:from>
        <xdr:to>
          <xdr:col>2</xdr:col>
          <xdr:colOff>95250</xdr:colOff>
          <xdr:row>53</xdr:row>
          <xdr:rowOff>203200</xdr:rowOff>
        </xdr:to>
        <xdr:sp macro="" textlink="">
          <xdr:nvSpPr>
            <xdr:cNvPr id="22549" name="Check Box 29" descr="非課税" hidden="1">
              <a:extLst>
                <a:ext uri="{63B3BB69-23CF-44E3-9099-C40C66FF867C}">
                  <a14:compatExt spid="_x0000_s22549"/>
                </a:ext>
                <a:ext uri="{FF2B5EF4-FFF2-40B4-BE49-F238E27FC236}">
                  <a16:creationId xmlns:a16="http://schemas.microsoft.com/office/drawing/2014/main" id="{00000000-0008-0000-1B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31750</xdr:rowOff>
        </xdr:from>
        <xdr:to>
          <xdr:col>2</xdr:col>
          <xdr:colOff>95250</xdr:colOff>
          <xdr:row>54</xdr:row>
          <xdr:rowOff>190500</xdr:rowOff>
        </xdr:to>
        <xdr:sp macro="" textlink="">
          <xdr:nvSpPr>
            <xdr:cNvPr id="22550" name="Check Box 30" descr="非課税" hidden="1">
              <a:extLst>
                <a:ext uri="{63B3BB69-23CF-44E3-9099-C40C66FF867C}">
                  <a14:compatExt spid="_x0000_s22550"/>
                </a:ext>
                <a:ext uri="{FF2B5EF4-FFF2-40B4-BE49-F238E27FC236}">
                  <a16:creationId xmlns:a16="http://schemas.microsoft.com/office/drawing/2014/main" id="{00000000-0008-0000-1B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31750</xdr:rowOff>
        </xdr:from>
        <xdr:to>
          <xdr:col>2</xdr:col>
          <xdr:colOff>95250</xdr:colOff>
          <xdr:row>55</xdr:row>
          <xdr:rowOff>190500</xdr:rowOff>
        </xdr:to>
        <xdr:sp macro="" textlink="">
          <xdr:nvSpPr>
            <xdr:cNvPr id="22551" name="Check Box 31" descr="非課税" hidden="1">
              <a:extLst>
                <a:ext uri="{63B3BB69-23CF-44E3-9099-C40C66FF867C}">
                  <a14:compatExt spid="_x0000_s22551"/>
                </a:ext>
                <a:ext uri="{FF2B5EF4-FFF2-40B4-BE49-F238E27FC236}">
                  <a16:creationId xmlns:a16="http://schemas.microsoft.com/office/drawing/2014/main" id="{00000000-0008-0000-1B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222250</xdr:rowOff>
        </xdr:from>
        <xdr:to>
          <xdr:col>2</xdr:col>
          <xdr:colOff>95250</xdr:colOff>
          <xdr:row>56</xdr:row>
          <xdr:rowOff>190500</xdr:rowOff>
        </xdr:to>
        <xdr:sp macro="" textlink="">
          <xdr:nvSpPr>
            <xdr:cNvPr id="22552" name="Check Box 32" descr="非課税" hidden="1">
              <a:extLst>
                <a:ext uri="{63B3BB69-23CF-44E3-9099-C40C66FF867C}">
                  <a14:compatExt spid="_x0000_s22552"/>
                </a:ext>
                <a:ext uri="{FF2B5EF4-FFF2-40B4-BE49-F238E27FC236}">
                  <a16:creationId xmlns:a16="http://schemas.microsoft.com/office/drawing/2014/main" id="{00000000-0008-0000-1B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2</xdr:col>
          <xdr:colOff>95250</xdr:colOff>
          <xdr:row>58</xdr:row>
          <xdr:rowOff>152400</xdr:rowOff>
        </xdr:to>
        <xdr:sp macro="" textlink="">
          <xdr:nvSpPr>
            <xdr:cNvPr id="22553" name="Check Box 33" descr="非課税" hidden="1">
              <a:extLst>
                <a:ext uri="{63B3BB69-23CF-44E3-9099-C40C66FF867C}">
                  <a14:compatExt spid="_x0000_s22553"/>
                </a:ext>
                <a:ext uri="{FF2B5EF4-FFF2-40B4-BE49-F238E27FC236}">
                  <a16:creationId xmlns:a16="http://schemas.microsoft.com/office/drawing/2014/main" id="{00000000-0008-0000-1B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2</xdr:col>
          <xdr:colOff>95250</xdr:colOff>
          <xdr:row>57</xdr:row>
          <xdr:rowOff>165100</xdr:rowOff>
        </xdr:to>
        <xdr:sp macro="" textlink="">
          <xdr:nvSpPr>
            <xdr:cNvPr id="22554" name="Check Box 34" descr="非課税" hidden="1">
              <a:extLst>
                <a:ext uri="{63B3BB69-23CF-44E3-9099-C40C66FF867C}">
                  <a14:compatExt spid="_x0000_s22554"/>
                </a:ext>
                <a:ext uri="{FF2B5EF4-FFF2-40B4-BE49-F238E27FC236}">
                  <a16:creationId xmlns:a16="http://schemas.microsoft.com/office/drawing/2014/main" id="{00000000-0008-0000-1B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203200</xdr:rowOff>
        </xdr:from>
        <xdr:to>
          <xdr:col>2</xdr:col>
          <xdr:colOff>95250</xdr:colOff>
          <xdr:row>59</xdr:row>
          <xdr:rowOff>165100</xdr:rowOff>
        </xdr:to>
        <xdr:sp macro="" textlink="">
          <xdr:nvSpPr>
            <xdr:cNvPr id="22555" name="Check Box 35" descr="非課税" hidden="1">
              <a:extLst>
                <a:ext uri="{63B3BB69-23CF-44E3-9099-C40C66FF867C}">
                  <a14:compatExt spid="_x0000_s22555"/>
                </a:ext>
                <a:ext uri="{FF2B5EF4-FFF2-40B4-BE49-F238E27FC236}">
                  <a16:creationId xmlns:a16="http://schemas.microsoft.com/office/drawing/2014/main" id="{00000000-0008-0000-1B00-00001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203200</xdr:rowOff>
        </xdr:from>
        <xdr:to>
          <xdr:col>2</xdr:col>
          <xdr:colOff>95250</xdr:colOff>
          <xdr:row>60</xdr:row>
          <xdr:rowOff>165100</xdr:rowOff>
        </xdr:to>
        <xdr:sp macro="" textlink="">
          <xdr:nvSpPr>
            <xdr:cNvPr id="22556" name="Check Box 36" descr="非課税" hidden="1">
              <a:extLst>
                <a:ext uri="{63B3BB69-23CF-44E3-9099-C40C66FF867C}">
                  <a14:compatExt spid="_x0000_s22556"/>
                </a:ext>
                <a:ext uri="{FF2B5EF4-FFF2-40B4-BE49-F238E27FC236}">
                  <a16:creationId xmlns:a16="http://schemas.microsoft.com/office/drawing/2014/main" id="{00000000-0008-0000-1B00-00001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0</xdr:rowOff>
        </xdr:from>
        <xdr:to>
          <xdr:col>2</xdr:col>
          <xdr:colOff>95250</xdr:colOff>
          <xdr:row>61</xdr:row>
          <xdr:rowOff>152400</xdr:rowOff>
        </xdr:to>
        <xdr:sp macro="" textlink="">
          <xdr:nvSpPr>
            <xdr:cNvPr id="22557" name="Check Box 37" descr="非課税" hidden="1">
              <a:extLst>
                <a:ext uri="{63B3BB69-23CF-44E3-9099-C40C66FF867C}">
                  <a14:compatExt spid="_x0000_s22557"/>
                </a:ext>
                <a:ext uri="{FF2B5EF4-FFF2-40B4-BE49-F238E27FC236}">
                  <a16:creationId xmlns:a16="http://schemas.microsoft.com/office/drawing/2014/main" id="{00000000-0008-0000-1B00-00001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61</xdr:row>
          <xdr:rowOff>222250</xdr:rowOff>
        </xdr:from>
        <xdr:to>
          <xdr:col>2</xdr:col>
          <xdr:colOff>95250</xdr:colOff>
          <xdr:row>62</xdr:row>
          <xdr:rowOff>152400</xdr:rowOff>
        </xdr:to>
        <xdr:sp macro="" textlink="">
          <xdr:nvSpPr>
            <xdr:cNvPr id="22558" name="Check Box 38" descr="非課税" hidden="1">
              <a:extLst>
                <a:ext uri="{63B3BB69-23CF-44E3-9099-C40C66FF867C}">
                  <a14:compatExt spid="_x0000_s22558"/>
                </a:ext>
                <a:ext uri="{FF2B5EF4-FFF2-40B4-BE49-F238E27FC236}">
                  <a16:creationId xmlns:a16="http://schemas.microsoft.com/office/drawing/2014/main" id="{00000000-0008-0000-1B00-00001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222250</xdr:rowOff>
        </xdr:from>
        <xdr:to>
          <xdr:col>2</xdr:col>
          <xdr:colOff>95250</xdr:colOff>
          <xdr:row>63</xdr:row>
          <xdr:rowOff>152400</xdr:rowOff>
        </xdr:to>
        <xdr:sp macro="" textlink="">
          <xdr:nvSpPr>
            <xdr:cNvPr id="22559" name="Check Box 39" descr="非課税" hidden="1">
              <a:extLst>
                <a:ext uri="{63B3BB69-23CF-44E3-9099-C40C66FF867C}">
                  <a14:compatExt spid="_x0000_s22559"/>
                </a:ext>
                <a:ext uri="{FF2B5EF4-FFF2-40B4-BE49-F238E27FC236}">
                  <a16:creationId xmlns:a16="http://schemas.microsoft.com/office/drawing/2014/main" id="{00000000-0008-0000-1B00-00001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64</xdr:row>
          <xdr:rowOff>0</xdr:rowOff>
        </xdr:from>
        <xdr:to>
          <xdr:col>2</xdr:col>
          <xdr:colOff>95250</xdr:colOff>
          <xdr:row>64</xdr:row>
          <xdr:rowOff>184150</xdr:rowOff>
        </xdr:to>
        <xdr:sp macro="" textlink="">
          <xdr:nvSpPr>
            <xdr:cNvPr id="22560" name="Check Box 40" descr="非課税" hidden="1">
              <a:extLst>
                <a:ext uri="{63B3BB69-23CF-44E3-9099-C40C66FF867C}">
                  <a14:compatExt spid="_x0000_s22560"/>
                </a:ext>
                <a:ext uri="{FF2B5EF4-FFF2-40B4-BE49-F238E27FC236}">
                  <a16:creationId xmlns:a16="http://schemas.microsoft.com/office/drawing/2014/main" id="{00000000-0008-0000-1B00-00002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65</xdr:row>
          <xdr:rowOff>0</xdr:rowOff>
        </xdr:from>
        <xdr:to>
          <xdr:col>2</xdr:col>
          <xdr:colOff>95250</xdr:colOff>
          <xdr:row>65</xdr:row>
          <xdr:rowOff>184150</xdr:rowOff>
        </xdr:to>
        <xdr:sp macro="" textlink="">
          <xdr:nvSpPr>
            <xdr:cNvPr id="22561" name="Check Box 41" descr="非課税" hidden="1">
              <a:extLst>
                <a:ext uri="{63B3BB69-23CF-44E3-9099-C40C66FF867C}">
                  <a14:compatExt spid="_x0000_s22561"/>
                </a:ext>
                <a:ext uri="{FF2B5EF4-FFF2-40B4-BE49-F238E27FC236}">
                  <a16:creationId xmlns:a16="http://schemas.microsoft.com/office/drawing/2014/main" id="{00000000-0008-0000-1B00-00002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66</xdr:row>
          <xdr:rowOff>0</xdr:rowOff>
        </xdr:from>
        <xdr:to>
          <xdr:col>2</xdr:col>
          <xdr:colOff>95250</xdr:colOff>
          <xdr:row>66</xdr:row>
          <xdr:rowOff>152400</xdr:rowOff>
        </xdr:to>
        <xdr:sp macro="" textlink="">
          <xdr:nvSpPr>
            <xdr:cNvPr id="22562" name="Check Box 42" descr="非課税" hidden="1">
              <a:extLst>
                <a:ext uri="{63B3BB69-23CF-44E3-9099-C40C66FF867C}">
                  <a14:compatExt spid="_x0000_s22562"/>
                </a:ext>
                <a:ext uri="{FF2B5EF4-FFF2-40B4-BE49-F238E27FC236}">
                  <a16:creationId xmlns:a16="http://schemas.microsoft.com/office/drawing/2014/main" id="{00000000-0008-0000-1B00-00002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0</xdr:rowOff>
        </xdr:from>
        <xdr:to>
          <xdr:col>2</xdr:col>
          <xdr:colOff>95250</xdr:colOff>
          <xdr:row>67</xdr:row>
          <xdr:rowOff>165100</xdr:rowOff>
        </xdr:to>
        <xdr:sp macro="" textlink="">
          <xdr:nvSpPr>
            <xdr:cNvPr id="22563" name="Check Box 43" descr="非課税" hidden="1">
              <a:extLst>
                <a:ext uri="{63B3BB69-23CF-44E3-9099-C40C66FF867C}">
                  <a14:compatExt spid="_x0000_s22563"/>
                </a:ext>
                <a:ext uri="{FF2B5EF4-FFF2-40B4-BE49-F238E27FC236}">
                  <a16:creationId xmlns:a16="http://schemas.microsoft.com/office/drawing/2014/main" id="{00000000-0008-0000-1B00-00002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68</xdr:row>
          <xdr:rowOff>0</xdr:rowOff>
        </xdr:from>
        <xdr:to>
          <xdr:col>2</xdr:col>
          <xdr:colOff>95250</xdr:colOff>
          <xdr:row>68</xdr:row>
          <xdr:rowOff>165100</xdr:rowOff>
        </xdr:to>
        <xdr:sp macro="" textlink="">
          <xdr:nvSpPr>
            <xdr:cNvPr id="22564" name="Check Box 44" descr="非課税" hidden="1">
              <a:extLst>
                <a:ext uri="{63B3BB69-23CF-44E3-9099-C40C66FF867C}">
                  <a14:compatExt spid="_x0000_s22564"/>
                </a:ext>
                <a:ext uri="{FF2B5EF4-FFF2-40B4-BE49-F238E27FC236}">
                  <a16:creationId xmlns:a16="http://schemas.microsoft.com/office/drawing/2014/main" id="{00000000-0008-0000-1B00-00002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74</xdr:row>
          <xdr:rowOff>31750</xdr:rowOff>
        </xdr:from>
        <xdr:to>
          <xdr:col>2</xdr:col>
          <xdr:colOff>95250</xdr:colOff>
          <xdr:row>74</xdr:row>
          <xdr:rowOff>184150</xdr:rowOff>
        </xdr:to>
        <xdr:sp macro="" textlink="">
          <xdr:nvSpPr>
            <xdr:cNvPr id="22565" name="Check Box 65" descr="非課税" hidden="1">
              <a:extLst>
                <a:ext uri="{63B3BB69-23CF-44E3-9099-C40C66FF867C}">
                  <a14:compatExt spid="_x0000_s22565"/>
                </a:ext>
                <a:ext uri="{FF2B5EF4-FFF2-40B4-BE49-F238E27FC236}">
                  <a16:creationId xmlns:a16="http://schemas.microsoft.com/office/drawing/2014/main" id="{00000000-0008-0000-1B00-00002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75</xdr:row>
          <xdr:rowOff>31750</xdr:rowOff>
        </xdr:from>
        <xdr:to>
          <xdr:col>2</xdr:col>
          <xdr:colOff>95250</xdr:colOff>
          <xdr:row>75</xdr:row>
          <xdr:rowOff>184150</xdr:rowOff>
        </xdr:to>
        <xdr:sp macro="" textlink="">
          <xdr:nvSpPr>
            <xdr:cNvPr id="22566" name="Check Box 66" descr="非課税" hidden="1">
              <a:extLst>
                <a:ext uri="{63B3BB69-23CF-44E3-9099-C40C66FF867C}">
                  <a14:compatExt spid="_x0000_s22566"/>
                </a:ext>
                <a:ext uri="{FF2B5EF4-FFF2-40B4-BE49-F238E27FC236}">
                  <a16:creationId xmlns:a16="http://schemas.microsoft.com/office/drawing/2014/main" id="{00000000-0008-0000-1B00-00002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76</xdr:row>
          <xdr:rowOff>0</xdr:rowOff>
        </xdr:from>
        <xdr:to>
          <xdr:col>2</xdr:col>
          <xdr:colOff>95250</xdr:colOff>
          <xdr:row>76</xdr:row>
          <xdr:rowOff>184150</xdr:rowOff>
        </xdr:to>
        <xdr:sp macro="" textlink="">
          <xdr:nvSpPr>
            <xdr:cNvPr id="22567" name="Check Box 67" descr="非課税" hidden="1">
              <a:extLst>
                <a:ext uri="{63B3BB69-23CF-44E3-9099-C40C66FF867C}">
                  <a14:compatExt spid="_x0000_s22567"/>
                </a:ext>
                <a:ext uri="{FF2B5EF4-FFF2-40B4-BE49-F238E27FC236}">
                  <a16:creationId xmlns:a16="http://schemas.microsoft.com/office/drawing/2014/main" id="{00000000-0008-0000-1B00-00002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2</xdr:col>
          <xdr:colOff>95250</xdr:colOff>
          <xdr:row>77</xdr:row>
          <xdr:rowOff>184150</xdr:rowOff>
        </xdr:to>
        <xdr:sp macro="" textlink="">
          <xdr:nvSpPr>
            <xdr:cNvPr id="22568" name="Check Box 68" descr="非課税" hidden="1">
              <a:extLst>
                <a:ext uri="{63B3BB69-23CF-44E3-9099-C40C66FF867C}">
                  <a14:compatExt spid="_x0000_s22568"/>
                </a:ext>
                <a:ext uri="{FF2B5EF4-FFF2-40B4-BE49-F238E27FC236}">
                  <a16:creationId xmlns:a16="http://schemas.microsoft.com/office/drawing/2014/main" id="{00000000-0008-0000-1B00-00002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78</xdr:row>
          <xdr:rowOff>0</xdr:rowOff>
        </xdr:from>
        <xdr:to>
          <xdr:col>2</xdr:col>
          <xdr:colOff>95250</xdr:colOff>
          <xdr:row>78</xdr:row>
          <xdr:rowOff>184150</xdr:rowOff>
        </xdr:to>
        <xdr:sp macro="" textlink="">
          <xdr:nvSpPr>
            <xdr:cNvPr id="22569" name="Check Box 69" descr="非課税" hidden="1">
              <a:extLst>
                <a:ext uri="{63B3BB69-23CF-44E3-9099-C40C66FF867C}">
                  <a14:compatExt spid="_x0000_s22569"/>
                </a:ext>
                <a:ext uri="{FF2B5EF4-FFF2-40B4-BE49-F238E27FC236}">
                  <a16:creationId xmlns:a16="http://schemas.microsoft.com/office/drawing/2014/main" id="{00000000-0008-0000-1B00-00002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0</xdr:rowOff>
        </xdr:from>
        <xdr:to>
          <xdr:col>2</xdr:col>
          <xdr:colOff>95250</xdr:colOff>
          <xdr:row>79</xdr:row>
          <xdr:rowOff>184150</xdr:rowOff>
        </xdr:to>
        <xdr:sp macro="" textlink="">
          <xdr:nvSpPr>
            <xdr:cNvPr id="22570" name="Check Box 70" descr="非課税" hidden="1">
              <a:extLst>
                <a:ext uri="{63B3BB69-23CF-44E3-9099-C40C66FF867C}">
                  <a14:compatExt spid="_x0000_s22570"/>
                </a:ext>
                <a:ext uri="{FF2B5EF4-FFF2-40B4-BE49-F238E27FC236}">
                  <a16:creationId xmlns:a16="http://schemas.microsoft.com/office/drawing/2014/main" id="{00000000-0008-0000-1B00-00002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84</xdr:row>
          <xdr:rowOff>190500</xdr:rowOff>
        </xdr:from>
        <xdr:to>
          <xdr:col>0</xdr:col>
          <xdr:colOff>571500</xdr:colOff>
          <xdr:row>86</xdr:row>
          <xdr:rowOff>38100</xdr:rowOff>
        </xdr:to>
        <xdr:sp macro="" textlink="">
          <xdr:nvSpPr>
            <xdr:cNvPr id="22571" name="Check Box 45" descr="非課税" hidden="1">
              <a:extLst>
                <a:ext uri="{63B3BB69-23CF-44E3-9099-C40C66FF867C}">
                  <a14:compatExt spid="_x0000_s22571"/>
                </a:ext>
                <a:ext uri="{FF2B5EF4-FFF2-40B4-BE49-F238E27FC236}">
                  <a16:creationId xmlns:a16="http://schemas.microsoft.com/office/drawing/2014/main" id="{00000000-0008-0000-1B00-00002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86</xdr:row>
          <xdr:rowOff>209550</xdr:rowOff>
        </xdr:from>
        <xdr:to>
          <xdr:col>0</xdr:col>
          <xdr:colOff>571500</xdr:colOff>
          <xdr:row>88</xdr:row>
          <xdr:rowOff>0</xdr:rowOff>
        </xdr:to>
        <xdr:sp macro="" textlink="">
          <xdr:nvSpPr>
            <xdr:cNvPr id="22572" name="Check Box 46" descr="非課税" hidden="1">
              <a:extLst>
                <a:ext uri="{63B3BB69-23CF-44E3-9099-C40C66FF867C}">
                  <a14:compatExt spid="_x0000_s22572"/>
                </a:ext>
                <a:ext uri="{FF2B5EF4-FFF2-40B4-BE49-F238E27FC236}">
                  <a16:creationId xmlns:a16="http://schemas.microsoft.com/office/drawing/2014/main" id="{00000000-0008-0000-1B00-00002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0</xdr:row>
          <xdr:rowOff>527050</xdr:rowOff>
        </xdr:from>
        <xdr:to>
          <xdr:col>4</xdr:col>
          <xdr:colOff>133350</xdr:colOff>
          <xdr:row>0</xdr:row>
          <xdr:rowOff>533400</xdr:rowOff>
        </xdr:to>
        <xdr:sp macro="" textlink="">
          <xdr:nvSpPr>
            <xdr:cNvPr id="22573" name="CheckBox2" hidden="1">
              <a:extLst>
                <a:ext uri="{63B3BB69-23CF-44E3-9099-C40C66FF867C}">
                  <a14:compatExt spid="_x0000_s22573"/>
                </a:ext>
                <a:ext uri="{FF2B5EF4-FFF2-40B4-BE49-F238E27FC236}">
                  <a16:creationId xmlns:a16="http://schemas.microsoft.com/office/drawing/2014/main" id="{00000000-0008-0000-1B00-00002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0</xdr:row>
          <xdr:rowOff>488950</xdr:rowOff>
        </xdr:from>
        <xdr:to>
          <xdr:col>6</xdr:col>
          <xdr:colOff>285750</xdr:colOff>
          <xdr:row>0</xdr:row>
          <xdr:rowOff>495300</xdr:rowOff>
        </xdr:to>
        <xdr:sp macro="" textlink="">
          <xdr:nvSpPr>
            <xdr:cNvPr id="22574" name="CheckBox4" hidden="1">
              <a:extLst>
                <a:ext uri="{63B3BB69-23CF-44E3-9099-C40C66FF867C}">
                  <a14:compatExt spid="_x0000_s22574"/>
                </a:ext>
                <a:ext uri="{FF2B5EF4-FFF2-40B4-BE49-F238E27FC236}">
                  <a16:creationId xmlns:a16="http://schemas.microsoft.com/office/drawing/2014/main" id="{00000000-0008-0000-1B00-00002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13</xdr:col>
      <xdr:colOff>208723</xdr:colOff>
      <xdr:row>0</xdr:row>
      <xdr:rowOff>745958</xdr:rowOff>
    </xdr:from>
    <xdr:to>
      <xdr:col>15</xdr:col>
      <xdr:colOff>36934</xdr:colOff>
      <xdr:row>0</xdr:row>
      <xdr:rowOff>984066</xdr:rowOff>
    </xdr:to>
    <xdr:sp macro="" textlink="">
      <xdr:nvSpPr>
        <xdr:cNvPr id="48" name="テキスト ボックス 47">
          <a:extLst>
            <a:ext uri="{FF2B5EF4-FFF2-40B4-BE49-F238E27FC236}">
              <a16:creationId xmlns:a16="http://schemas.microsoft.com/office/drawing/2014/main" id="{00000000-0008-0000-1B00-000030000000}"/>
            </a:ext>
          </a:extLst>
        </xdr:cNvPr>
        <xdr:cNvSpPr txBox="1"/>
      </xdr:nvSpPr>
      <xdr:spPr>
        <a:xfrm>
          <a:off x="9321622" y="745958"/>
          <a:ext cx="1274455" cy="238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b="1">
              <a:latin typeface="メイリオ" panose="020B0604030504040204" pitchFamily="50" charset="-128"/>
              <a:ea typeface="メイリオ" panose="020B0604030504040204" pitchFamily="50" charset="-128"/>
              <a:cs typeface="メイリオ" panose="020B0604030504040204" pitchFamily="50" charset="-128"/>
            </a:rPr>
            <a:t>税引前当期利益</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85</xdr:row>
          <xdr:rowOff>190500</xdr:rowOff>
        </xdr:from>
        <xdr:to>
          <xdr:col>0</xdr:col>
          <xdr:colOff>571500</xdr:colOff>
          <xdr:row>87</xdr:row>
          <xdr:rowOff>38100</xdr:rowOff>
        </xdr:to>
        <xdr:sp macro="" textlink="">
          <xdr:nvSpPr>
            <xdr:cNvPr id="22575" name="Check Box 153" descr="非課税" hidden="1">
              <a:extLst>
                <a:ext uri="{63B3BB69-23CF-44E3-9099-C40C66FF867C}">
                  <a14:compatExt spid="_x0000_s22575"/>
                </a:ext>
                <a:ext uri="{FF2B5EF4-FFF2-40B4-BE49-F238E27FC236}">
                  <a16:creationId xmlns:a16="http://schemas.microsoft.com/office/drawing/2014/main" id="{00000000-0008-0000-1B00-00002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4</xdr:row>
          <xdr:rowOff>19050</xdr:rowOff>
        </xdr:from>
        <xdr:to>
          <xdr:col>0</xdr:col>
          <xdr:colOff>641350</xdr:colOff>
          <xdr:row>4</xdr:row>
          <xdr:rowOff>190500</xdr:rowOff>
        </xdr:to>
        <xdr:sp macro="" textlink="">
          <xdr:nvSpPr>
            <xdr:cNvPr id="22576" name="Check Box 2" descr="非課税" hidden="1">
              <a:extLst>
                <a:ext uri="{63B3BB69-23CF-44E3-9099-C40C66FF867C}">
                  <a14:compatExt spid="_x0000_s22576"/>
                </a:ext>
                <a:ext uri="{FF2B5EF4-FFF2-40B4-BE49-F238E27FC236}">
                  <a16:creationId xmlns:a16="http://schemas.microsoft.com/office/drawing/2014/main" id="{00000000-0008-0000-1B00-00003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4</xdr:row>
          <xdr:rowOff>209550</xdr:rowOff>
        </xdr:from>
        <xdr:to>
          <xdr:col>0</xdr:col>
          <xdr:colOff>533400</xdr:colOff>
          <xdr:row>6</xdr:row>
          <xdr:rowOff>0</xdr:rowOff>
        </xdr:to>
        <xdr:sp macro="" textlink="">
          <xdr:nvSpPr>
            <xdr:cNvPr id="22577" name="Check Box 111" descr="非課税" hidden="1">
              <a:extLst>
                <a:ext uri="{63B3BB69-23CF-44E3-9099-C40C66FF867C}">
                  <a14:compatExt spid="_x0000_s22577"/>
                </a:ext>
                <a:ext uri="{FF2B5EF4-FFF2-40B4-BE49-F238E27FC236}">
                  <a16:creationId xmlns:a16="http://schemas.microsoft.com/office/drawing/2014/main" id="{00000000-0008-0000-1B00-00003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7</xdr:row>
          <xdr:rowOff>12700</xdr:rowOff>
        </xdr:from>
        <xdr:to>
          <xdr:col>0</xdr:col>
          <xdr:colOff>603250</xdr:colOff>
          <xdr:row>8</xdr:row>
          <xdr:rowOff>0</xdr:rowOff>
        </xdr:to>
        <xdr:sp macro="" textlink="">
          <xdr:nvSpPr>
            <xdr:cNvPr id="22578" name="Check Box 114" descr="非課税" hidden="1">
              <a:extLst>
                <a:ext uri="{63B3BB69-23CF-44E3-9099-C40C66FF867C}">
                  <a14:compatExt spid="_x0000_s22578"/>
                </a:ext>
                <a:ext uri="{FF2B5EF4-FFF2-40B4-BE49-F238E27FC236}">
                  <a16:creationId xmlns:a16="http://schemas.microsoft.com/office/drawing/2014/main" id="{00000000-0008-0000-1B00-00003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3</xdr:row>
          <xdr:rowOff>31750</xdr:rowOff>
        </xdr:from>
        <xdr:to>
          <xdr:col>0</xdr:col>
          <xdr:colOff>641350</xdr:colOff>
          <xdr:row>4</xdr:row>
          <xdr:rowOff>0</xdr:rowOff>
        </xdr:to>
        <xdr:sp macro="" textlink="">
          <xdr:nvSpPr>
            <xdr:cNvPr id="22579" name="Check Box 120" descr="非課税" hidden="1">
              <a:extLst>
                <a:ext uri="{63B3BB69-23CF-44E3-9099-C40C66FF867C}">
                  <a14:compatExt spid="_x0000_s22579"/>
                </a:ext>
                <a:ext uri="{FF2B5EF4-FFF2-40B4-BE49-F238E27FC236}">
                  <a16:creationId xmlns:a16="http://schemas.microsoft.com/office/drawing/2014/main" id="{00000000-0008-0000-1B00-00003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6</xdr:row>
          <xdr:rowOff>12700</xdr:rowOff>
        </xdr:from>
        <xdr:to>
          <xdr:col>0</xdr:col>
          <xdr:colOff>603250</xdr:colOff>
          <xdr:row>6</xdr:row>
          <xdr:rowOff>203200</xdr:rowOff>
        </xdr:to>
        <xdr:sp macro="" textlink="">
          <xdr:nvSpPr>
            <xdr:cNvPr id="22580" name="Check Box 52" descr="非課税" hidden="1">
              <a:extLst>
                <a:ext uri="{63B3BB69-23CF-44E3-9099-C40C66FF867C}">
                  <a14:compatExt spid="_x0000_s22580"/>
                </a:ext>
                <a:ext uri="{FF2B5EF4-FFF2-40B4-BE49-F238E27FC236}">
                  <a16:creationId xmlns:a16="http://schemas.microsoft.com/office/drawing/2014/main" id="{00000000-0008-0000-1B00-00003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xdr:twoCellAnchor>
    <xdr:from>
      <xdr:col>3</xdr:col>
      <xdr:colOff>584971</xdr:colOff>
      <xdr:row>0</xdr:row>
      <xdr:rowOff>93803</xdr:rowOff>
    </xdr:from>
    <xdr:to>
      <xdr:col>4</xdr:col>
      <xdr:colOff>249691</xdr:colOff>
      <xdr:row>0</xdr:row>
      <xdr:rowOff>496234</xdr:rowOff>
    </xdr:to>
    <xdr:sp macro="" textlink="">
      <xdr:nvSpPr>
        <xdr:cNvPr id="55" name="テキスト ボックス 54">
          <a:extLst>
            <a:ext uri="{FF2B5EF4-FFF2-40B4-BE49-F238E27FC236}">
              <a16:creationId xmlns:a16="http://schemas.microsoft.com/office/drawing/2014/main" id="{00000000-0008-0000-1B00-000037000000}"/>
            </a:ext>
          </a:extLst>
        </xdr:cNvPr>
        <xdr:cNvSpPr txBox="1"/>
      </xdr:nvSpPr>
      <xdr:spPr>
        <a:xfrm>
          <a:off x="2474731" y="93803"/>
          <a:ext cx="388620" cy="4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152398</xdr:colOff>
      <xdr:row>0</xdr:row>
      <xdr:rowOff>75604</xdr:rowOff>
    </xdr:from>
    <xdr:to>
      <xdr:col>5</xdr:col>
      <xdr:colOff>485773</xdr:colOff>
      <xdr:row>0</xdr:row>
      <xdr:rowOff>432791</xdr:rowOff>
    </xdr:to>
    <xdr:sp macro="" textlink="">
      <xdr:nvSpPr>
        <xdr:cNvPr id="56" name="テキスト ボックス 55">
          <a:extLst>
            <a:ext uri="{FF2B5EF4-FFF2-40B4-BE49-F238E27FC236}">
              <a16:creationId xmlns:a16="http://schemas.microsoft.com/office/drawing/2014/main" id="{00000000-0008-0000-1B00-000038000000}"/>
            </a:ext>
          </a:extLst>
        </xdr:cNvPr>
        <xdr:cNvSpPr txBox="1"/>
      </xdr:nvSpPr>
      <xdr:spPr>
        <a:xfrm>
          <a:off x="3489958" y="75604"/>
          <a:ext cx="333375"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xdr:twoCellAnchor>
    <xdr:from>
      <xdr:col>9</xdr:col>
      <xdr:colOff>488495</xdr:colOff>
      <xdr:row>0</xdr:row>
      <xdr:rowOff>77985</xdr:rowOff>
    </xdr:from>
    <xdr:to>
      <xdr:col>10</xdr:col>
      <xdr:colOff>92527</xdr:colOff>
      <xdr:row>0</xdr:row>
      <xdr:rowOff>430410</xdr:rowOff>
    </xdr:to>
    <xdr:sp macro="" textlink="">
      <xdr:nvSpPr>
        <xdr:cNvPr id="57" name="テキスト ボックス 56">
          <a:extLst>
            <a:ext uri="{FF2B5EF4-FFF2-40B4-BE49-F238E27FC236}">
              <a16:creationId xmlns:a16="http://schemas.microsoft.com/office/drawing/2014/main" id="{00000000-0008-0000-1B00-000039000000}"/>
            </a:ext>
          </a:extLst>
        </xdr:cNvPr>
        <xdr:cNvSpPr txBox="1"/>
      </xdr:nvSpPr>
      <xdr:spPr>
        <a:xfrm>
          <a:off x="6721655" y="77985"/>
          <a:ext cx="327932"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xdr:twoCellAnchor>
    <xdr:from>
      <xdr:col>6</xdr:col>
      <xdr:colOff>681716</xdr:colOff>
      <xdr:row>0</xdr:row>
      <xdr:rowOff>77985</xdr:rowOff>
    </xdr:from>
    <xdr:to>
      <xdr:col>7</xdr:col>
      <xdr:colOff>238122</xdr:colOff>
      <xdr:row>0</xdr:row>
      <xdr:rowOff>430410</xdr:rowOff>
    </xdr:to>
    <xdr:sp macro="" textlink="">
      <xdr:nvSpPr>
        <xdr:cNvPr id="58" name="テキスト ボックス 57">
          <a:extLst>
            <a:ext uri="{FF2B5EF4-FFF2-40B4-BE49-F238E27FC236}">
              <a16:creationId xmlns:a16="http://schemas.microsoft.com/office/drawing/2014/main" id="{00000000-0008-0000-1B00-00003A000000}"/>
            </a:ext>
          </a:extLst>
        </xdr:cNvPr>
        <xdr:cNvSpPr txBox="1"/>
      </xdr:nvSpPr>
      <xdr:spPr>
        <a:xfrm>
          <a:off x="4743176" y="77985"/>
          <a:ext cx="28030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xdr:from>
          <xdr:col>36</xdr:col>
          <xdr:colOff>107950</xdr:colOff>
          <xdr:row>0</xdr:row>
          <xdr:rowOff>527050</xdr:rowOff>
        </xdr:from>
        <xdr:to>
          <xdr:col>37</xdr:col>
          <xdr:colOff>184150</xdr:colOff>
          <xdr:row>0</xdr:row>
          <xdr:rowOff>869950</xdr:rowOff>
        </xdr:to>
        <xdr:sp macro="" textlink="">
          <xdr:nvSpPr>
            <xdr:cNvPr id="22581" name="ボタン 2505" hidden="1">
              <a:extLst>
                <a:ext uri="{63B3BB69-23CF-44E3-9099-C40C66FF867C}">
                  <a14:compatExt spid="_x0000_s22581"/>
                </a:ext>
                <a:ext uri="{FF2B5EF4-FFF2-40B4-BE49-F238E27FC236}">
                  <a16:creationId xmlns:a16="http://schemas.microsoft.com/office/drawing/2014/main" id="{00000000-0008-0000-1B00-000035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FF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109</xdr:row>
          <xdr:rowOff>222250</xdr:rowOff>
        </xdr:from>
        <xdr:to>
          <xdr:col>0</xdr:col>
          <xdr:colOff>571500</xdr:colOff>
          <xdr:row>111</xdr:row>
          <xdr:rowOff>57150</xdr:rowOff>
        </xdr:to>
        <xdr:sp macro="" textlink="">
          <xdr:nvSpPr>
            <xdr:cNvPr id="22582" name="Check Box 54" descr="非課税" hidden="1">
              <a:extLst>
                <a:ext uri="{63B3BB69-23CF-44E3-9099-C40C66FF867C}">
                  <a14:compatExt spid="_x0000_s22582"/>
                </a:ext>
                <a:ext uri="{FF2B5EF4-FFF2-40B4-BE49-F238E27FC236}">
                  <a16:creationId xmlns:a16="http://schemas.microsoft.com/office/drawing/2014/main" id="{00000000-0008-0000-1B00-00003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110</xdr:row>
          <xdr:rowOff>222250</xdr:rowOff>
        </xdr:from>
        <xdr:to>
          <xdr:col>0</xdr:col>
          <xdr:colOff>571500</xdr:colOff>
          <xdr:row>112</xdr:row>
          <xdr:rowOff>57150</xdr:rowOff>
        </xdr:to>
        <xdr:sp macro="" textlink="">
          <xdr:nvSpPr>
            <xdr:cNvPr id="22583" name="Check Box 55" descr="非課税" hidden="1">
              <a:extLst>
                <a:ext uri="{63B3BB69-23CF-44E3-9099-C40C66FF867C}">
                  <a14:compatExt spid="_x0000_s22583"/>
                </a:ext>
                <a:ext uri="{FF2B5EF4-FFF2-40B4-BE49-F238E27FC236}">
                  <a16:creationId xmlns:a16="http://schemas.microsoft.com/office/drawing/2014/main" id="{00000000-0008-0000-1B00-00003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116</xdr:row>
          <xdr:rowOff>222250</xdr:rowOff>
        </xdr:from>
        <xdr:to>
          <xdr:col>0</xdr:col>
          <xdr:colOff>571500</xdr:colOff>
          <xdr:row>118</xdr:row>
          <xdr:rowOff>38100</xdr:rowOff>
        </xdr:to>
        <xdr:sp macro="" textlink="">
          <xdr:nvSpPr>
            <xdr:cNvPr id="22584" name="Check Box 56" descr="非課税" hidden="1">
              <a:extLst>
                <a:ext uri="{63B3BB69-23CF-44E3-9099-C40C66FF867C}">
                  <a14:compatExt spid="_x0000_s22584"/>
                </a:ext>
                <a:ext uri="{FF2B5EF4-FFF2-40B4-BE49-F238E27FC236}">
                  <a16:creationId xmlns:a16="http://schemas.microsoft.com/office/drawing/2014/main" id="{00000000-0008-0000-1B00-00003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121</xdr:row>
          <xdr:rowOff>0</xdr:rowOff>
        </xdr:from>
        <xdr:to>
          <xdr:col>0</xdr:col>
          <xdr:colOff>584200</xdr:colOff>
          <xdr:row>122</xdr:row>
          <xdr:rowOff>38100</xdr:rowOff>
        </xdr:to>
        <xdr:sp macro="" textlink="">
          <xdr:nvSpPr>
            <xdr:cNvPr id="22585" name="Check Box 57" descr="非課税" hidden="1">
              <a:extLst>
                <a:ext uri="{63B3BB69-23CF-44E3-9099-C40C66FF867C}">
                  <a14:compatExt spid="_x0000_s22585"/>
                </a:ext>
                <a:ext uri="{FF2B5EF4-FFF2-40B4-BE49-F238E27FC236}">
                  <a16:creationId xmlns:a16="http://schemas.microsoft.com/office/drawing/2014/main" id="{00000000-0008-0000-1B00-00003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9</xdr:row>
          <xdr:rowOff>12700</xdr:rowOff>
        </xdr:from>
        <xdr:to>
          <xdr:col>0</xdr:col>
          <xdr:colOff>603250</xdr:colOff>
          <xdr:row>9</xdr:row>
          <xdr:rowOff>222250</xdr:rowOff>
        </xdr:to>
        <xdr:sp macro="" textlink="">
          <xdr:nvSpPr>
            <xdr:cNvPr id="22586" name="Check Box 58" descr="非課税" hidden="1">
              <a:extLst>
                <a:ext uri="{63B3BB69-23CF-44E3-9099-C40C66FF867C}">
                  <a14:compatExt spid="_x0000_s22586"/>
                </a:ext>
                <a:ext uri="{FF2B5EF4-FFF2-40B4-BE49-F238E27FC236}">
                  <a16:creationId xmlns:a16="http://schemas.microsoft.com/office/drawing/2014/main" id="{00000000-0008-0000-1B00-00003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8</xdr:row>
          <xdr:rowOff>12700</xdr:rowOff>
        </xdr:from>
        <xdr:to>
          <xdr:col>0</xdr:col>
          <xdr:colOff>603250</xdr:colOff>
          <xdr:row>8</xdr:row>
          <xdr:rowOff>203200</xdr:rowOff>
        </xdr:to>
        <xdr:sp macro="" textlink="">
          <xdr:nvSpPr>
            <xdr:cNvPr id="22587" name="Check Box 59" descr="非課税" hidden="1">
              <a:extLst>
                <a:ext uri="{63B3BB69-23CF-44E3-9099-C40C66FF867C}">
                  <a14:compatExt spid="_x0000_s22587"/>
                </a:ext>
                <a:ext uri="{FF2B5EF4-FFF2-40B4-BE49-F238E27FC236}">
                  <a16:creationId xmlns:a16="http://schemas.microsoft.com/office/drawing/2014/main" id="{00000000-0008-0000-1B00-00003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xdr:from>
          <xdr:col>37</xdr:col>
          <xdr:colOff>285750</xdr:colOff>
          <xdr:row>0</xdr:row>
          <xdr:rowOff>533400</xdr:rowOff>
        </xdr:from>
        <xdr:to>
          <xdr:col>38</xdr:col>
          <xdr:colOff>450850</xdr:colOff>
          <xdr:row>0</xdr:row>
          <xdr:rowOff>831850</xdr:rowOff>
        </xdr:to>
        <xdr:sp macro="" textlink="">
          <xdr:nvSpPr>
            <xdr:cNvPr id="22588" name="Button 60" hidden="1">
              <a:extLst>
                <a:ext uri="{63B3BB69-23CF-44E3-9099-C40C66FF867C}">
                  <a14:compatExt spid="_x0000_s22588"/>
                </a:ext>
                <a:ext uri="{FF2B5EF4-FFF2-40B4-BE49-F238E27FC236}">
                  <a16:creationId xmlns:a16="http://schemas.microsoft.com/office/drawing/2014/main" id="{00000000-0008-0000-1B00-00003C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339966"/>
                  </a:solidFill>
                  <a:latin typeface="メイリオ"/>
                  <a:ea typeface="メイリオ"/>
                </a:rPr>
                <a:t>HOME</a:t>
              </a:r>
            </a:p>
            <a:p>
              <a:pPr algn="ctr" rtl="0">
                <a:defRPr sz="1000"/>
              </a:pPr>
              <a:endParaRPr lang="ja-JP" altLang="en-US" sz="900" b="1" i="0" u="none" strike="noStrike" baseline="0">
                <a:solidFill>
                  <a:srgbClr val="339966"/>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0</xdr:row>
          <xdr:rowOff>0</xdr:rowOff>
        </xdr:from>
        <xdr:to>
          <xdr:col>15</xdr:col>
          <xdr:colOff>393700</xdr:colOff>
          <xdr:row>0</xdr:row>
          <xdr:rowOff>260350</xdr:rowOff>
        </xdr:to>
        <xdr:sp macro="" textlink="">
          <xdr:nvSpPr>
            <xdr:cNvPr id="22589" name="Option Button 61" hidden="1">
              <a:extLst>
                <a:ext uri="{63B3BB69-23CF-44E3-9099-C40C66FF867C}">
                  <a14:compatExt spid="_x0000_s22589"/>
                </a:ext>
                <a:ext uri="{FF2B5EF4-FFF2-40B4-BE49-F238E27FC236}">
                  <a16:creationId xmlns:a16="http://schemas.microsoft.com/office/drawing/2014/main" id="{00000000-0008-0000-1B00-00003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0</xdr:row>
          <xdr:rowOff>228600</xdr:rowOff>
        </xdr:from>
        <xdr:to>
          <xdr:col>16</xdr:col>
          <xdr:colOff>57150</xdr:colOff>
          <xdr:row>0</xdr:row>
          <xdr:rowOff>450850</xdr:rowOff>
        </xdr:to>
        <xdr:sp macro="" textlink="">
          <xdr:nvSpPr>
            <xdr:cNvPr id="22590" name="Option Button 62" hidden="1">
              <a:extLst>
                <a:ext uri="{63B3BB69-23CF-44E3-9099-C40C66FF867C}">
                  <a14:compatExt spid="_x0000_s22590"/>
                </a:ext>
                <a:ext uri="{FF2B5EF4-FFF2-40B4-BE49-F238E27FC236}">
                  <a16:creationId xmlns:a16="http://schemas.microsoft.com/office/drawing/2014/main" id="{00000000-0008-0000-1B00-00003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584200</xdr:colOff>
          <xdr:row>0</xdr:row>
          <xdr:rowOff>755650</xdr:rowOff>
        </xdr:from>
        <xdr:to>
          <xdr:col>6</xdr:col>
          <xdr:colOff>209550</xdr:colOff>
          <xdr:row>0</xdr:row>
          <xdr:rowOff>1047750</xdr:rowOff>
        </xdr:to>
        <xdr:sp macro="" textlink="">
          <xdr:nvSpPr>
            <xdr:cNvPr id="22591" name="Button 311" hidden="1">
              <a:extLst>
                <a:ext uri="{63B3BB69-23CF-44E3-9099-C40C66FF867C}">
                  <a14:compatExt spid="_x0000_s22591"/>
                </a:ext>
                <a:ext uri="{FF2B5EF4-FFF2-40B4-BE49-F238E27FC236}">
                  <a16:creationId xmlns:a16="http://schemas.microsoft.com/office/drawing/2014/main" id="{00000000-0008-0000-1B00-00003F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000000"/>
                  </a:solidFill>
                  <a:latin typeface="メイリオ"/>
                  <a:ea typeface="メイリオ"/>
                </a:rPr>
                <a:t>利益計画策定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92</xdr:col>
          <xdr:colOff>69850</xdr:colOff>
          <xdr:row>11</xdr:row>
          <xdr:rowOff>127000</xdr:rowOff>
        </xdr:from>
        <xdr:to>
          <xdr:col>93</xdr:col>
          <xdr:colOff>336550</xdr:colOff>
          <xdr:row>12</xdr:row>
          <xdr:rowOff>184150</xdr:rowOff>
        </xdr:to>
        <xdr:sp macro="" textlink="">
          <xdr:nvSpPr>
            <xdr:cNvPr id="22592" name="Button 64" hidden="1">
              <a:extLst>
                <a:ext uri="{63B3BB69-23CF-44E3-9099-C40C66FF867C}">
                  <a14:compatExt spid="_x0000_s22592"/>
                </a:ext>
                <a:ext uri="{FF2B5EF4-FFF2-40B4-BE49-F238E27FC236}">
                  <a16:creationId xmlns:a16="http://schemas.microsoft.com/office/drawing/2014/main" id="{00000000-0008-0000-1B00-000040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数式OFF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247650</xdr:colOff>
          <xdr:row>0</xdr:row>
          <xdr:rowOff>755650</xdr:rowOff>
        </xdr:from>
        <xdr:to>
          <xdr:col>42</xdr:col>
          <xdr:colOff>647700</xdr:colOff>
          <xdr:row>0</xdr:row>
          <xdr:rowOff>1047750</xdr:rowOff>
        </xdr:to>
        <xdr:sp macro="" textlink="">
          <xdr:nvSpPr>
            <xdr:cNvPr id="22593" name="Button 65" hidden="1">
              <a:extLst>
                <a:ext uri="{63B3BB69-23CF-44E3-9099-C40C66FF867C}">
                  <a14:compatExt spid="_x0000_s22593"/>
                </a:ext>
                <a:ext uri="{FF2B5EF4-FFF2-40B4-BE49-F238E27FC236}">
                  <a16:creationId xmlns:a16="http://schemas.microsoft.com/office/drawing/2014/main" id="{00000000-0008-0000-1B00-000041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31750</xdr:colOff>
          <xdr:row>0</xdr:row>
          <xdr:rowOff>762000</xdr:rowOff>
        </xdr:from>
        <xdr:to>
          <xdr:col>17</xdr:col>
          <xdr:colOff>222250</xdr:colOff>
          <xdr:row>0</xdr:row>
          <xdr:rowOff>1047750</xdr:rowOff>
        </xdr:to>
        <xdr:sp macro="" textlink="">
          <xdr:nvSpPr>
            <xdr:cNvPr id="22594" name="Button 66" hidden="1">
              <a:extLst>
                <a:ext uri="{63B3BB69-23CF-44E3-9099-C40C66FF867C}">
                  <a14:compatExt spid="_x0000_s22594"/>
                </a:ext>
                <a:ext uri="{FF2B5EF4-FFF2-40B4-BE49-F238E27FC236}">
                  <a16:creationId xmlns:a16="http://schemas.microsoft.com/office/drawing/2014/main" id="{00000000-0008-0000-1B00-000042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92</xdr:col>
          <xdr:colOff>603250</xdr:colOff>
          <xdr:row>39</xdr:row>
          <xdr:rowOff>203200</xdr:rowOff>
        </xdr:from>
        <xdr:to>
          <xdr:col>95</xdr:col>
          <xdr:colOff>222250</xdr:colOff>
          <xdr:row>41</xdr:row>
          <xdr:rowOff>57150</xdr:rowOff>
        </xdr:to>
        <xdr:sp macro="" textlink="">
          <xdr:nvSpPr>
            <xdr:cNvPr id="22595" name="Button 67" hidden="1">
              <a:extLst>
                <a:ext uri="{63B3BB69-23CF-44E3-9099-C40C66FF867C}">
                  <a14:compatExt spid="_x0000_s22595"/>
                </a:ext>
                <a:ext uri="{FF2B5EF4-FFF2-40B4-BE49-F238E27FC236}">
                  <a16:creationId xmlns:a16="http://schemas.microsoft.com/office/drawing/2014/main" id="{00000000-0008-0000-1B00-000043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92</xdr:col>
          <xdr:colOff>603250</xdr:colOff>
          <xdr:row>41</xdr:row>
          <xdr:rowOff>95250</xdr:rowOff>
        </xdr:from>
        <xdr:to>
          <xdr:col>95</xdr:col>
          <xdr:colOff>209550</xdr:colOff>
          <xdr:row>42</xdr:row>
          <xdr:rowOff>165100</xdr:rowOff>
        </xdr:to>
        <xdr:sp macro="" textlink="">
          <xdr:nvSpPr>
            <xdr:cNvPr id="22596" name="Button 68" hidden="1">
              <a:extLst>
                <a:ext uri="{63B3BB69-23CF-44E3-9099-C40C66FF867C}">
                  <a14:compatExt spid="_x0000_s22596"/>
                </a:ext>
                <a:ext uri="{FF2B5EF4-FFF2-40B4-BE49-F238E27FC236}">
                  <a16:creationId xmlns:a16="http://schemas.microsoft.com/office/drawing/2014/main" id="{00000000-0008-0000-1B00-000044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法定福利費計算OFF</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736600</xdr:colOff>
          <xdr:row>11</xdr:row>
          <xdr:rowOff>133350</xdr:rowOff>
        </xdr:from>
        <xdr:to>
          <xdr:col>92</xdr:col>
          <xdr:colOff>31750</xdr:colOff>
          <xdr:row>12</xdr:row>
          <xdr:rowOff>190500</xdr:rowOff>
        </xdr:to>
        <xdr:sp macro="" textlink="">
          <xdr:nvSpPr>
            <xdr:cNvPr id="22597" name="Button 69" hidden="1">
              <a:extLst>
                <a:ext uri="{63B3BB69-23CF-44E3-9099-C40C66FF867C}">
                  <a14:compatExt spid="_x0000_s22597"/>
                </a:ext>
                <a:ext uri="{FF2B5EF4-FFF2-40B4-BE49-F238E27FC236}">
                  <a16:creationId xmlns:a16="http://schemas.microsoft.com/office/drawing/2014/main" id="{00000000-0008-0000-1B00-000045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対個別ON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704850</xdr:colOff>
          <xdr:row>11</xdr:row>
          <xdr:rowOff>152400</xdr:rowOff>
        </xdr:from>
        <xdr:to>
          <xdr:col>43</xdr:col>
          <xdr:colOff>698500</xdr:colOff>
          <xdr:row>12</xdr:row>
          <xdr:rowOff>203200</xdr:rowOff>
        </xdr:to>
        <xdr:sp macro="" textlink="">
          <xdr:nvSpPr>
            <xdr:cNvPr id="22598" name="Button 70" hidden="1">
              <a:extLst>
                <a:ext uri="{63B3BB69-23CF-44E3-9099-C40C66FF867C}">
                  <a14:compatExt spid="_x0000_s22598"/>
                </a:ext>
                <a:ext uri="{FF2B5EF4-FFF2-40B4-BE49-F238E27FC236}">
                  <a16:creationId xmlns:a16="http://schemas.microsoft.com/office/drawing/2014/main" id="{00000000-0008-0000-1B00-000046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対合計ON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107950</xdr:colOff>
          <xdr:row>137</xdr:row>
          <xdr:rowOff>165100</xdr:rowOff>
        </xdr:from>
        <xdr:to>
          <xdr:col>42</xdr:col>
          <xdr:colOff>831850</xdr:colOff>
          <xdr:row>139</xdr:row>
          <xdr:rowOff>38100</xdr:rowOff>
        </xdr:to>
        <xdr:sp macro="" textlink="">
          <xdr:nvSpPr>
            <xdr:cNvPr id="22599" name="Check Box 71" hidden="1">
              <a:extLst>
                <a:ext uri="{63B3BB69-23CF-44E3-9099-C40C66FF867C}">
                  <a14:compatExt spid="_x0000_s22599"/>
                </a:ext>
                <a:ext uri="{FF2B5EF4-FFF2-40B4-BE49-F238E27FC236}">
                  <a16:creationId xmlns:a16="http://schemas.microsoft.com/office/drawing/2014/main" id="{00000000-0008-0000-1B00-000047580000}"/>
                </a:ext>
              </a:extLst>
            </xdr:cNvPr>
            <xdr:cNvSpPr/>
          </xdr:nvSpPr>
          <xdr:spPr bwMode="auto">
            <a:xfrm>
              <a:off x="0" y="0"/>
              <a:ext cx="0" cy="0"/>
            </a:xfrm>
            <a:prstGeom prst="rect">
              <a:avLst/>
            </a:prstGeom>
            <a:noFill/>
            <a:ln>
              <a:noFill/>
            </a:ln>
            <a:extLst>
              <a:ext uri="{909E8E84-426E-40DD-AFC4-6F175D3DCCD1}">
                <a14:hiddenFill>
                  <a:solidFill>
                    <a:srgbClr val="FF6600" mc:Ignorable="a14" a14:legacySpreadsheetColorIndex="53"/>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税込みだけど消費税納税を表示させる</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10</xdr:row>
          <xdr:rowOff>12700</xdr:rowOff>
        </xdr:from>
        <xdr:to>
          <xdr:col>0</xdr:col>
          <xdr:colOff>603250</xdr:colOff>
          <xdr:row>10</xdr:row>
          <xdr:rowOff>222250</xdr:rowOff>
        </xdr:to>
        <xdr:sp macro="" textlink="">
          <xdr:nvSpPr>
            <xdr:cNvPr id="22600" name="Check Box 72" descr="非課税" hidden="1">
              <a:extLst>
                <a:ext uri="{63B3BB69-23CF-44E3-9099-C40C66FF867C}">
                  <a14:compatExt spid="_x0000_s22600"/>
                </a:ext>
                <a:ext uri="{FF2B5EF4-FFF2-40B4-BE49-F238E27FC236}">
                  <a16:creationId xmlns:a16="http://schemas.microsoft.com/office/drawing/2014/main" id="{00000000-0008-0000-1B00-00004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11</xdr:row>
          <xdr:rowOff>12700</xdr:rowOff>
        </xdr:from>
        <xdr:to>
          <xdr:col>0</xdr:col>
          <xdr:colOff>603250</xdr:colOff>
          <xdr:row>11</xdr:row>
          <xdr:rowOff>222250</xdr:rowOff>
        </xdr:to>
        <xdr:sp macro="" textlink="">
          <xdr:nvSpPr>
            <xdr:cNvPr id="22601" name="Check Box 73" descr="非課税" hidden="1">
              <a:extLst>
                <a:ext uri="{63B3BB69-23CF-44E3-9099-C40C66FF867C}">
                  <a14:compatExt spid="_x0000_s22601"/>
                </a:ext>
                <a:ext uri="{FF2B5EF4-FFF2-40B4-BE49-F238E27FC236}">
                  <a16:creationId xmlns:a16="http://schemas.microsoft.com/office/drawing/2014/main" id="{00000000-0008-0000-1B00-00004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12</xdr:row>
          <xdr:rowOff>12700</xdr:rowOff>
        </xdr:from>
        <xdr:to>
          <xdr:col>0</xdr:col>
          <xdr:colOff>603250</xdr:colOff>
          <xdr:row>12</xdr:row>
          <xdr:rowOff>222250</xdr:rowOff>
        </xdr:to>
        <xdr:sp macro="" textlink="">
          <xdr:nvSpPr>
            <xdr:cNvPr id="22602" name="Check Box 74" descr="非課税" hidden="1">
              <a:extLst>
                <a:ext uri="{63B3BB69-23CF-44E3-9099-C40C66FF867C}">
                  <a14:compatExt spid="_x0000_s22602"/>
                </a:ext>
                <a:ext uri="{FF2B5EF4-FFF2-40B4-BE49-F238E27FC236}">
                  <a16:creationId xmlns:a16="http://schemas.microsoft.com/office/drawing/2014/main" id="{00000000-0008-0000-1B00-00004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17</xdr:row>
          <xdr:rowOff>31750</xdr:rowOff>
        </xdr:from>
        <xdr:to>
          <xdr:col>1</xdr:col>
          <xdr:colOff>0</xdr:colOff>
          <xdr:row>17</xdr:row>
          <xdr:rowOff>203200</xdr:rowOff>
        </xdr:to>
        <xdr:sp macro="" textlink="">
          <xdr:nvSpPr>
            <xdr:cNvPr id="22603" name="Check Box 75" descr="非課税" hidden="1">
              <a:extLst>
                <a:ext uri="{63B3BB69-23CF-44E3-9099-C40C66FF867C}">
                  <a14:compatExt spid="_x0000_s22603"/>
                </a:ext>
                <a:ext uri="{FF2B5EF4-FFF2-40B4-BE49-F238E27FC236}">
                  <a16:creationId xmlns:a16="http://schemas.microsoft.com/office/drawing/2014/main" id="{00000000-0008-0000-1B00-00004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18</xdr:row>
          <xdr:rowOff>31750</xdr:rowOff>
        </xdr:from>
        <xdr:to>
          <xdr:col>1</xdr:col>
          <xdr:colOff>0</xdr:colOff>
          <xdr:row>18</xdr:row>
          <xdr:rowOff>203200</xdr:rowOff>
        </xdr:to>
        <xdr:sp macro="" textlink="">
          <xdr:nvSpPr>
            <xdr:cNvPr id="22604" name="Check Box 76" descr="非課税" hidden="1">
              <a:extLst>
                <a:ext uri="{63B3BB69-23CF-44E3-9099-C40C66FF867C}">
                  <a14:compatExt spid="_x0000_s22604"/>
                </a:ext>
                <a:ext uri="{FF2B5EF4-FFF2-40B4-BE49-F238E27FC236}">
                  <a16:creationId xmlns:a16="http://schemas.microsoft.com/office/drawing/2014/main" id="{00000000-0008-0000-1B00-00004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19</xdr:row>
          <xdr:rowOff>31750</xdr:rowOff>
        </xdr:from>
        <xdr:to>
          <xdr:col>1</xdr:col>
          <xdr:colOff>0</xdr:colOff>
          <xdr:row>19</xdr:row>
          <xdr:rowOff>203200</xdr:rowOff>
        </xdr:to>
        <xdr:sp macro="" textlink="">
          <xdr:nvSpPr>
            <xdr:cNvPr id="22605" name="Check Box 77" descr="非課税" hidden="1">
              <a:extLst>
                <a:ext uri="{63B3BB69-23CF-44E3-9099-C40C66FF867C}">
                  <a14:compatExt spid="_x0000_s22605"/>
                </a:ext>
                <a:ext uri="{FF2B5EF4-FFF2-40B4-BE49-F238E27FC236}">
                  <a16:creationId xmlns:a16="http://schemas.microsoft.com/office/drawing/2014/main" id="{00000000-0008-0000-1B00-00004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20</xdr:row>
          <xdr:rowOff>31750</xdr:rowOff>
        </xdr:from>
        <xdr:to>
          <xdr:col>1</xdr:col>
          <xdr:colOff>0</xdr:colOff>
          <xdr:row>20</xdr:row>
          <xdr:rowOff>203200</xdr:rowOff>
        </xdr:to>
        <xdr:sp macro="" textlink="">
          <xdr:nvSpPr>
            <xdr:cNvPr id="22606" name="Check Box 78" descr="非課税" hidden="1">
              <a:extLst>
                <a:ext uri="{63B3BB69-23CF-44E3-9099-C40C66FF867C}">
                  <a14:compatExt spid="_x0000_s22606"/>
                </a:ext>
                <a:ext uri="{FF2B5EF4-FFF2-40B4-BE49-F238E27FC236}">
                  <a16:creationId xmlns:a16="http://schemas.microsoft.com/office/drawing/2014/main" id="{00000000-0008-0000-1B00-00004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69850</xdr:colOff>
          <xdr:row>21</xdr:row>
          <xdr:rowOff>31750</xdr:rowOff>
        </xdr:from>
        <xdr:to>
          <xdr:col>1</xdr:col>
          <xdr:colOff>0</xdr:colOff>
          <xdr:row>21</xdr:row>
          <xdr:rowOff>203200</xdr:rowOff>
        </xdr:to>
        <xdr:sp macro="" textlink="">
          <xdr:nvSpPr>
            <xdr:cNvPr id="22607" name="Check Box 79" descr="非課税" hidden="1">
              <a:extLst>
                <a:ext uri="{63B3BB69-23CF-44E3-9099-C40C66FF867C}">
                  <a14:compatExt spid="_x0000_s22607"/>
                </a:ext>
                <a:ext uri="{FF2B5EF4-FFF2-40B4-BE49-F238E27FC236}">
                  <a16:creationId xmlns:a16="http://schemas.microsoft.com/office/drawing/2014/main" id="{00000000-0008-0000-1B00-00004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19050</xdr:rowOff>
        </xdr:from>
        <xdr:to>
          <xdr:col>0</xdr:col>
          <xdr:colOff>571500</xdr:colOff>
          <xdr:row>39</xdr:row>
          <xdr:rowOff>222250</xdr:rowOff>
        </xdr:to>
        <xdr:sp macro="" textlink="">
          <xdr:nvSpPr>
            <xdr:cNvPr id="22608" name="Check Box 80" descr="非課税" hidden="1">
              <a:extLst>
                <a:ext uri="{63B3BB69-23CF-44E3-9099-C40C66FF867C}">
                  <a14:compatExt spid="_x0000_s22608"/>
                </a:ext>
                <a:ext uri="{FF2B5EF4-FFF2-40B4-BE49-F238E27FC236}">
                  <a16:creationId xmlns:a16="http://schemas.microsoft.com/office/drawing/2014/main" id="{00000000-0008-0000-1B00-00005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571500</xdr:colOff>
          <xdr:row>38</xdr:row>
          <xdr:rowOff>203200</xdr:rowOff>
        </xdr:to>
        <xdr:sp macro="" textlink="">
          <xdr:nvSpPr>
            <xdr:cNvPr id="22609" name="Check Box 81" descr="非課税" hidden="1">
              <a:extLst>
                <a:ext uri="{63B3BB69-23CF-44E3-9099-C40C66FF867C}">
                  <a14:compatExt spid="_x0000_s22609"/>
                </a:ext>
                <a:ext uri="{FF2B5EF4-FFF2-40B4-BE49-F238E27FC236}">
                  <a16:creationId xmlns:a16="http://schemas.microsoft.com/office/drawing/2014/main" id="{00000000-0008-0000-1B00-00005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571500</xdr:colOff>
          <xdr:row>40</xdr:row>
          <xdr:rowOff>203200</xdr:rowOff>
        </xdr:to>
        <xdr:sp macro="" textlink="">
          <xdr:nvSpPr>
            <xdr:cNvPr id="22610" name="Check Box 82" descr="非課税" hidden="1">
              <a:extLst>
                <a:ext uri="{63B3BB69-23CF-44E3-9099-C40C66FF867C}">
                  <a14:compatExt spid="_x0000_s22610"/>
                </a:ext>
                <a:ext uri="{FF2B5EF4-FFF2-40B4-BE49-F238E27FC236}">
                  <a16:creationId xmlns:a16="http://schemas.microsoft.com/office/drawing/2014/main" id="{00000000-0008-0000-1B00-00005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69</xdr:row>
          <xdr:rowOff>0</xdr:rowOff>
        </xdr:from>
        <xdr:to>
          <xdr:col>2</xdr:col>
          <xdr:colOff>95250</xdr:colOff>
          <xdr:row>69</xdr:row>
          <xdr:rowOff>165100</xdr:rowOff>
        </xdr:to>
        <xdr:sp macro="" textlink="">
          <xdr:nvSpPr>
            <xdr:cNvPr id="22611" name="Check Box 83" descr="非課税" hidden="1">
              <a:extLst>
                <a:ext uri="{63B3BB69-23CF-44E3-9099-C40C66FF867C}">
                  <a14:compatExt spid="_x0000_s22611"/>
                </a:ext>
                <a:ext uri="{FF2B5EF4-FFF2-40B4-BE49-F238E27FC236}">
                  <a16:creationId xmlns:a16="http://schemas.microsoft.com/office/drawing/2014/main" id="{00000000-0008-0000-1B00-00005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70</xdr:row>
          <xdr:rowOff>38100</xdr:rowOff>
        </xdr:from>
        <xdr:to>
          <xdr:col>2</xdr:col>
          <xdr:colOff>95250</xdr:colOff>
          <xdr:row>70</xdr:row>
          <xdr:rowOff>203200</xdr:rowOff>
        </xdr:to>
        <xdr:sp macro="" textlink="">
          <xdr:nvSpPr>
            <xdr:cNvPr id="22612" name="Check Box 84" descr="非課税" hidden="1">
              <a:extLst>
                <a:ext uri="{63B3BB69-23CF-44E3-9099-C40C66FF867C}">
                  <a14:compatExt spid="_x0000_s22612"/>
                </a:ext>
                <a:ext uri="{FF2B5EF4-FFF2-40B4-BE49-F238E27FC236}">
                  <a16:creationId xmlns:a16="http://schemas.microsoft.com/office/drawing/2014/main" id="{00000000-0008-0000-1B00-00005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38100</xdr:rowOff>
        </xdr:from>
        <xdr:to>
          <xdr:col>2</xdr:col>
          <xdr:colOff>95250</xdr:colOff>
          <xdr:row>71</xdr:row>
          <xdr:rowOff>203200</xdr:rowOff>
        </xdr:to>
        <xdr:sp macro="" textlink="">
          <xdr:nvSpPr>
            <xdr:cNvPr id="22613" name="Check Box 85" descr="非課税" hidden="1">
              <a:extLst>
                <a:ext uri="{63B3BB69-23CF-44E3-9099-C40C66FF867C}">
                  <a14:compatExt spid="_x0000_s22613"/>
                </a:ext>
                <a:ext uri="{FF2B5EF4-FFF2-40B4-BE49-F238E27FC236}">
                  <a16:creationId xmlns:a16="http://schemas.microsoft.com/office/drawing/2014/main" id="{00000000-0008-0000-1B00-00005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38100</xdr:rowOff>
        </xdr:from>
        <xdr:to>
          <xdr:col>2</xdr:col>
          <xdr:colOff>95250</xdr:colOff>
          <xdr:row>72</xdr:row>
          <xdr:rowOff>203200</xdr:rowOff>
        </xdr:to>
        <xdr:sp macro="" textlink="">
          <xdr:nvSpPr>
            <xdr:cNvPr id="22614" name="Check Box 86" descr="非課税" hidden="1">
              <a:extLst>
                <a:ext uri="{63B3BB69-23CF-44E3-9099-C40C66FF867C}">
                  <a14:compatExt spid="_x0000_s22614"/>
                </a:ext>
                <a:ext uri="{FF2B5EF4-FFF2-40B4-BE49-F238E27FC236}">
                  <a16:creationId xmlns:a16="http://schemas.microsoft.com/office/drawing/2014/main" id="{00000000-0008-0000-1B00-00005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38100</xdr:rowOff>
        </xdr:from>
        <xdr:to>
          <xdr:col>2</xdr:col>
          <xdr:colOff>95250</xdr:colOff>
          <xdr:row>73</xdr:row>
          <xdr:rowOff>203200</xdr:rowOff>
        </xdr:to>
        <xdr:sp macro="" textlink="">
          <xdr:nvSpPr>
            <xdr:cNvPr id="22615" name="Check Box 87" descr="非課税" hidden="1">
              <a:extLst>
                <a:ext uri="{63B3BB69-23CF-44E3-9099-C40C66FF867C}">
                  <a14:compatExt spid="_x0000_s22615"/>
                </a:ext>
                <a:ext uri="{FF2B5EF4-FFF2-40B4-BE49-F238E27FC236}">
                  <a16:creationId xmlns:a16="http://schemas.microsoft.com/office/drawing/2014/main" id="{00000000-0008-0000-1B00-00005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87</xdr:row>
          <xdr:rowOff>209550</xdr:rowOff>
        </xdr:from>
        <xdr:to>
          <xdr:col>0</xdr:col>
          <xdr:colOff>571500</xdr:colOff>
          <xdr:row>89</xdr:row>
          <xdr:rowOff>0</xdr:rowOff>
        </xdr:to>
        <xdr:sp macro="" textlink="">
          <xdr:nvSpPr>
            <xdr:cNvPr id="22616" name="Check Box 88" descr="非課税" hidden="1">
              <a:extLst>
                <a:ext uri="{63B3BB69-23CF-44E3-9099-C40C66FF867C}">
                  <a14:compatExt spid="_x0000_s22616"/>
                </a:ext>
                <a:ext uri="{FF2B5EF4-FFF2-40B4-BE49-F238E27FC236}">
                  <a16:creationId xmlns:a16="http://schemas.microsoft.com/office/drawing/2014/main" id="{00000000-0008-0000-1B00-00005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89</xdr:row>
          <xdr:rowOff>12700</xdr:rowOff>
        </xdr:from>
        <xdr:to>
          <xdr:col>0</xdr:col>
          <xdr:colOff>571500</xdr:colOff>
          <xdr:row>90</xdr:row>
          <xdr:rowOff>31750</xdr:rowOff>
        </xdr:to>
        <xdr:sp macro="" textlink="">
          <xdr:nvSpPr>
            <xdr:cNvPr id="22617" name="Check Box 89" descr="非課税" hidden="1">
              <a:extLst>
                <a:ext uri="{63B3BB69-23CF-44E3-9099-C40C66FF867C}">
                  <a14:compatExt spid="_x0000_s22617"/>
                </a:ext>
                <a:ext uri="{FF2B5EF4-FFF2-40B4-BE49-F238E27FC236}">
                  <a16:creationId xmlns:a16="http://schemas.microsoft.com/office/drawing/2014/main" id="{00000000-0008-0000-1B00-00005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12700</xdr:rowOff>
        </xdr:from>
        <xdr:to>
          <xdr:col>0</xdr:col>
          <xdr:colOff>571500</xdr:colOff>
          <xdr:row>91</xdr:row>
          <xdr:rowOff>31750</xdr:rowOff>
        </xdr:to>
        <xdr:sp macro="" textlink="">
          <xdr:nvSpPr>
            <xdr:cNvPr id="22618" name="Check Box 90" descr="非課税" hidden="1">
              <a:extLst>
                <a:ext uri="{63B3BB69-23CF-44E3-9099-C40C66FF867C}">
                  <a14:compatExt spid="_x0000_s22618"/>
                </a:ext>
                <a:ext uri="{FF2B5EF4-FFF2-40B4-BE49-F238E27FC236}">
                  <a16:creationId xmlns:a16="http://schemas.microsoft.com/office/drawing/2014/main" id="{00000000-0008-0000-1B00-00005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90</xdr:row>
          <xdr:rowOff>209550</xdr:rowOff>
        </xdr:from>
        <xdr:to>
          <xdr:col>0</xdr:col>
          <xdr:colOff>571500</xdr:colOff>
          <xdr:row>92</xdr:row>
          <xdr:rowOff>0</xdr:rowOff>
        </xdr:to>
        <xdr:sp macro="" textlink="">
          <xdr:nvSpPr>
            <xdr:cNvPr id="22619" name="Check Box 91" descr="非課税" hidden="1">
              <a:extLst>
                <a:ext uri="{63B3BB69-23CF-44E3-9099-C40C66FF867C}">
                  <a14:compatExt spid="_x0000_s22619"/>
                </a:ext>
                <a:ext uri="{FF2B5EF4-FFF2-40B4-BE49-F238E27FC236}">
                  <a16:creationId xmlns:a16="http://schemas.microsoft.com/office/drawing/2014/main" id="{00000000-0008-0000-1B00-00005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91</xdr:row>
          <xdr:rowOff>209550</xdr:rowOff>
        </xdr:from>
        <xdr:to>
          <xdr:col>0</xdr:col>
          <xdr:colOff>571500</xdr:colOff>
          <xdr:row>93</xdr:row>
          <xdr:rowOff>0</xdr:rowOff>
        </xdr:to>
        <xdr:sp macro="" textlink="">
          <xdr:nvSpPr>
            <xdr:cNvPr id="22620" name="Check Box 92" descr="非課税" hidden="1">
              <a:extLst>
                <a:ext uri="{63B3BB69-23CF-44E3-9099-C40C66FF867C}">
                  <a14:compatExt spid="_x0000_s22620"/>
                </a:ext>
                <a:ext uri="{FF2B5EF4-FFF2-40B4-BE49-F238E27FC236}">
                  <a16:creationId xmlns:a16="http://schemas.microsoft.com/office/drawing/2014/main" id="{00000000-0008-0000-1B00-00005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92</xdr:row>
          <xdr:rowOff>209550</xdr:rowOff>
        </xdr:from>
        <xdr:to>
          <xdr:col>0</xdr:col>
          <xdr:colOff>571500</xdr:colOff>
          <xdr:row>94</xdr:row>
          <xdr:rowOff>0</xdr:rowOff>
        </xdr:to>
        <xdr:sp macro="" textlink="">
          <xdr:nvSpPr>
            <xdr:cNvPr id="22621" name="Check Box 93" descr="非課税" hidden="1">
              <a:extLst>
                <a:ext uri="{63B3BB69-23CF-44E3-9099-C40C66FF867C}">
                  <a14:compatExt spid="_x0000_s22621"/>
                </a:ext>
                <a:ext uri="{FF2B5EF4-FFF2-40B4-BE49-F238E27FC236}">
                  <a16:creationId xmlns:a16="http://schemas.microsoft.com/office/drawing/2014/main" id="{00000000-0008-0000-1B00-00005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93</xdr:row>
          <xdr:rowOff>209550</xdr:rowOff>
        </xdr:from>
        <xdr:to>
          <xdr:col>0</xdr:col>
          <xdr:colOff>571500</xdr:colOff>
          <xdr:row>95</xdr:row>
          <xdr:rowOff>0</xdr:rowOff>
        </xdr:to>
        <xdr:sp macro="" textlink="">
          <xdr:nvSpPr>
            <xdr:cNvPr id="22622" name="Check Box 94" descr="非課税" hidden="1">
              <a:extLst>
                <a:ext uri="{63B3BB69-23CF-44E3-9099-C40C66FF867C}">
                  <a14:compatExt spid="_x0000_s22622"/>
                </a:ext>
                <a:ext uri="{FF2B5EF4-FFF2-40B4-BE49-F238E27FC236}">
                  <a16:creationId xmlns:a16="http://schemas.microsoft.com/office/drawing/2014/main" id="{00000000-0008-0000-1B00-00005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106</xdr:row>
          <xdr:rowOff>50800</xdr:rowOff>
        </xdr:from>
        <xdr:to>
          <xdr:col>0</xdr:col>
          <xdr:colOff>641350</xdr:colOff>
          <xdr:row>107</xdr:row>
          <xdr:rowOff>0</xdr:rowOff>
        </xdr:to>
        <xdr:sp macro="" textlink="">
          <xdr:nvSpPr>
            <xdr:cNvPr id="22623" name="Check Box 49" descr="非課税" hidden="1">
              <a:extLst>
                <a:ext uri="{63B3BB69-23CF-44E3-9099-C40C66FF867C}">
                  <a14:compatExt spid="_x0000_s22623"/>
                </a:ext>
                <a:ext uri="{FF2B5EF4-FFF2-40B4-BE49-F238E27FC236}">
                  <a16:creationId xmlns:a16="http://schemas.microsoft.com/office/drawing/2014/main" id="{00000000-0008-0000-1B00-00005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118</xdr:row>
          <xdr:rowOff>50800</xdr:rowOff>
        </xdr:from>
        <xdr:to>
          <xdr:col>0</xdr:col>
          <xdr:colOff>412750</xdr:colOff>
          <xdr:row>119</xdr:row>
          <xdr:rowOff>0</xdr:rowOff>
        </xdr:to>
        <xdr:sp macro="" textlink="">
          <xdr:nvSpPr>
            <xdr:cNvPr id="22624" name="Check Box 96" descr="非課税" hidden="1">
              <a:extLst>
                <a:ext uri="{63B3BB69-23CF-44E3-9099-C40C66FF867C}">
                  <a14:compatExt spid="_x0000_s22624"/>
                </a:ext>
                <a:ext uri="{FF2B5EF4-FFF2-40B4-BE49-F238E27FC236}">
                  <a16:creationId xmlns:a16="http://schemas.microsoft.com/office/drawing/2014/main" id="{00000000-0008-0000-1B00-00006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119</xdr:row>
          <xdr:rowOff>50800</xdr:rowOff>
        </xdr:from>
        <xdr:to>
          <xdr:col>0</xdr:col>
          <xdr:colOff>412750</xdr:colOff>
          <xdr:row>120</xdr:row>
          <xdr:rowOff>0</xdr:rowOff>
        </xdr:to>
        <xdr:sp macro="" textlink="">
          <xdr:nvSpPr>
            <xdr:cNvPr id="22625" name="Check Box 97" descr="非課税" hidden="1">
              <a:extLst>
                <a:ext uri="{63B3BB69-23CF-44E3-9099-C40C66FF867C}">
                  <a14:compatExt spid="_x0000_s22625"/>
                </a:ext>
                <a:ext uri="{FF2B5EF4-FFF2-40B4-BE49-F238E27FC236}">
                  <a16:creationId xmlns:a16="http://schemas.microsoft.com/office/drawing/2014/main" id="{00000000-0008-0000-1B00-00006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120</xdr:row>
          <xdr:rowOff>50800</xdr:rowOff>
        </xdr:from>
        <xdr:to>
          <xdr:col>0</xdr:col>
          <xdr:colOff>412750</xdr:colOff>
          <xdr:row>121</xdr:row>
          <xdr:rowOff>0</xdr:rowOff>
        </xdr:to>
        <xdr:sp macro="" textlink="">
          <xdr:nvSpPr>
            <xdr:cNvPr id="22626" name="Check Box 98" descr="非課税" hidden="1">
              <a:extLst>
                <a:ext uri="{63B3BB69-23CF-44E3-9099-C40C66FF867C}">
                  <a14:compatExt spid="_x0000_s22626"/>
                </a:ext>
                <a:ext uri="{FF2B5EF4-FFF2-40B4-BE49-F238E27FC236}">
                  <a16:creationId xmlns:a16="http://schemas.microsoft.com/office/drawing/2014/main" id="{00000000-0008-0000-1B00-00006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171</xdr:row>
          <xdr:rowOff>50800</xdr:rowOff>
        </xdr:from>
        <xdr:to>
          <xdr:col>0</xdr:col>
          <xdr:colOff>412750</xdr:colOff>
          <xdr:row>171</xdr:row>
          <xdr:rowOff>228600</xdr:rowOff>
        </xdr:to>
        <xdr:sp macro="" textlink="">
          <xdr:nvSpPr>
            <xdr:cNvPr id="22627" name="Check Box 99" descr="非課税" hidden="1">
              <a:extLst>
                <a:ext uri="{63B3BB69-23CF-44E3-9099-C40C66FF867C}">
                  <a14:compatExt spid="_x0000_s22627"/>
                </a:ext>
                <a:ext uri="{FF2B5EF4-FFF2-40B4-BE49-F238E27FC236}">
                  <a16:creationId xmlns:a16="http://schemas.microsoft.com/office/drawing/2014/main" id="{00000000-0008-0000-1B00-00006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172</xdr:row>
          <xdr:rowOff>50800</xdr:rowOff>
        </xdr:from>
        <xdr:to>
          <xdr:col>0</xdr:col>
          <xdr:colOff>412750</xdr:colOff>
          <xdr:row>172</xdr:row>
          <xdr:rowOff>228600</xdr:rowOff>
        </xdr:to>
        <xdr:sp macro="" textlink="">
          <xdr:nvSpPr>
            <xdr:cNvPr id="22628" name="Check Box 100" descr="非課税" hidden="1">
              <a:extLst>
                <a:ext uri="{63B3BB69-23CF-44E3-9099-C40C66FF867C}">
                  <a14:compatExt spid="_x0000_s22628"/>
                </a:ext>
                <a:ext uri="{FF2B5EF4-FFF2-40B4-BE49-F238E27FC236}">
                  <a16:creationId xmlns:a16="http://schemas.microsoft.com/office/drawing/2014/main" id="{00000000-0008-0000-1B00-00006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173</xdr:row>
          <xdr:rowOff>50800</xdr:rowOff>
        </xdr:from>
        <xdr:to>
          <xdr:col>0</xdr:col>
          <xdr:colOff>412750</xdr:colOff>
          <xdr:row>173</xdr:row>
          <xdr:rowOff>228600</xdr:rowOff>
        </xdr:to>
        <xdr:sp macro="" textlink="">
          <xdr:nvSpPr>
            <xdr:cNvPr id="22629" name="Check Box 101" descr="非課税" hidden="1">
              <a:extLst>
                <a:ext uri="{63B3BB69-23CF-44E3-9099-C40C66FF867C}">
                  <a14:compatExt spid="_x0000_s22629"/>
                </a:ext>
                <a:ext uri="{FF2B5EF4-FFF2-40B4-BE49-F238E27FC236}">
                  <a16:creationId xmlns:a16="http://schemas.microsoft.com/office/drawing/2014/main" id="{00000000-0008-0000-1B00-00006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174</xdr:row>
          <xdr:rowOff>50800</xdr:rowOff>
        </xdr:from>
        <xdr:to>
          <xdr:col>0</xdr:col>
          <xdr:colOff>412750</xdr:colOff>
          <xdr:row>174</xdr:row>
          <xdr:rowOff>228600</xdr:rowOff>
        </xdr:to>
        <xdr:sp macro="" textlink="">
          <xdr:nvSpPr>
            <xdr:cNvPr id="22630" name="Check Box 102" descr="非課税" hidden="1">
              <a:extLst>
                <a:ext uri="{63B3BB69-23CF-44E3-9099-C40C66FF867C}">
                  <a14:compatExt spid="_x0000_s22630"/>
                </a:ext>
                <a:ext uri="{FF2B5EF4-FFF2-40B4-BE49-F238E27FC236}">
                  <a16:creationId xmlns:a16="http://schemas.microsoft.com/office/drawing/2014/main" id="{00000000-0008-0000-1B00-00006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175</xdr:row>
          <xdr:rowOff>50800</xdr:rowOff>
        </xdr:from>
        <xdr:to>
          <xdr:col>0</xdr:col>
          <xdr:colOff>412750</xdr:colOff>
          <xdr:row>175</xdr:row>
          <xdr:rowOff>228600</xdr:rowOff>
        </xdr:to>
        <xdr:sp macro="" textlink="">
          <xdr:nvSpPr>
            <xdr:cNvPr id="22631" name="Check Box 103" descr="非課税" hidden="1">
              <a:extLst>
                <a:ext uri="{63B3BB69-23CF-44E3-9099-C40C66FF867C}">
                  <a14:compatExt spid="_x0000_s22631"/>
                </a:ext>
                <a:ext uri="{FF2B5EF4-FFF2-40B4-BE49-F238E27FC236}">
                  <a16:creationId xmlns:a16="http://schemas.microsoft.com/office/drawing/2014/main" id="{00000000-0008-0000-1B00-00006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176</xdr:row>
          <xdr:rowOff>50800</xdr:rowOff>
        </xdr:from>
        <xdr:to>
          <xdr:col>0</xdr:col>
          <xdr:colOff>412750</xdr:colOff>
          <xdr:row>176</xdr:row>
          <xdr:rowOff>228600</xdr:rowOff>
        </xdr:to>
        <xdr:sp macro="" textlink="">
          <xdr:nvSpPr>
            <xdr:cNvPr id="22632" name="Check Box 104" descr="非課税" hidden="1">
              <a:extLst>
                <a:ext uri="{63B3BB69-23CF-44E3-9099-C40C66FF867C}">
                  <a14:compatExt spid="_x0000_s22632"/>
                </a:ext>
                <a:ext uri="{FF2B5EF4-FFF2-40B4-BE49-F238E27FC236}">
                  <a16:creationId xmlns:a16="http://schemas.microsoft.com/office/drawing/2014/main" id="{00000000-0008-0000-1B00-00006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177</xdr:row>
          <xdr:rowOff>50800</xdr:rowOff>
        </xdr:from>
        <xdr:to>
          <xdr:col>0</xdr:col>
          <xdr:colOff>412750</xdr:colOff>
          <xdr:row>177</xdr:row>
          <xdr:rowOff>228600</xdr:rowOff>
        </xdr:to>
        <xdr:sp macro="" textlink="">
          <xdr:nvSpPr>
            <xdr:cNvPr id="22633" name="Check Box 105" descr="非課税" hidden="1">
              <a:extLst>
                <a:ext uri="{63B3BB69-23CF-44E3-9099-C40C66FF867C}">
                  <a14:compatExt spid="_x0000_s22633"/>
                </a:ext>
                <a:ext uri="{FF2B5EF4-FFF2-40B4-BE49-F238E27FC236}">
                  <a16:creationId xmlns:a16="http://schemas.microsoft.com/office/drawing/2014/main" id="{00000000-0008-0000-1B00-00006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178</xdr:row>
          <xdr:rowOff>50800</xdr:rowOff>
        </xdr:from>
        <xdr:to>
          <xdr:col>0</xdr:col>
          <xdr:colOff>412750</xdr:colOff>
          <xdr:row>178</xdr:row>
          <xdr:rowOff>228600</xdr:rowOff>
        </xdr:to>
        <xdr:sp macro="" textlink="">
          <xdr:nvSpPr>
            <xdr:cNvPr id="22634" name="Check Box 106" descr="非課税" hidden="1">
              <a:extLst>
                <a:ext uri="{63B3BB69-23CF-44E3-9099-C40C66FF867C}">
                  <a14:compatExt spid="_x0000_s22634"/>
                </a:ext>
                <a:ext uri="{FF2B5EF4-FFF2-40B4-BE49-F238E27FC236}">
                  <a16:creationId xmlns:a16="http://schemas.microsoft.com/office/drawing/2014/main" id="{00000000-0008-0000-1B00-00006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179</xdr:row>
          <xdr:rowOff>50800</xdr:rowOff>
        </xdr:from>
        <xdr:to>
          <xdr:col>0</xdr:col>
          <xdr:colOff>412750</xdr:colOff>
          <xdr:row>179</xdr:row>
          <xdr:rowOff>228600</xdr:rowOff>
        </xdr:to>
        <xdr:sp macro="" textlink="">
          <xdr:nvSpPr>
            <xdr:cNvPr id="22635" name="Check Box 107" descr="非課税" hidden="1">
              <a:extLst>
                <a:ext uri="{63B3BB69-23CF-44E3-9099-C40C66FF867C}">
                  <a14:compatExt spid="_x0000_s22635"/>
                </a:ext>
                <a:ext uri="{FF2B5EF4-FFF2-40B4-BE49-F238E27FC236}">
                  <a16:creationId xmlns:a16="http://schemas.microsoft.com/office/drawing/2014/main" id="{00000000-0008-0000-1B00-00006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180</xdr:row>
          <xdr:rowOff>50800</xdr:rowOff>
        </xdr:from>
        <xdr:to>
          <xdr:col>0</xdr:col>
          <xdr:colOff>412750</xdr:colOff>
          <xdr:row>180</xdr:row>
          <xdr:rowOff>228600</xdr:rowOff>
        </xdr:to>
        <xdr:sp macro="" textlink="">
          <xdr:nvSpPr>
            <xdr:cNvPr id="22636" name="Check Box 108" descr="非課税" hidden="1">
              <a:extLst>
                <a:ext uri="{63B3BB69-23CF-44E3-9099-C40C66FF867C}">
                  <a14:compatExt spid="_x0000_s22636"/>
                </a:ext>
                <a:ext uri="{FF2B5EF4-FFF2-40B4-BE49-F238E27FC236}">
                  <a16:creationId xmlns:a16="http://schemas.microsoft.com/office/drawing/2014/main" id="{00000000-0008-0000-1B00-00006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184</xdr:row>
          <xdr:rowOff>50800</xdr:rowOff>
        </xdr:from>
        <xdr:to>
          <xdr:col>0</xdr:col>
          <xdr:colOff>412750</xdr:colOff>
          <xdr:row>184</xdr:row>
          <xdr:rowOff>228600</xdr:rowOff>
        </xdr:to>
        <xdr:sp macro="" textlink="">
          <xdr:nvSpPr>
            <xdr:cNvPr id="22637" name="Check Box 109" descr="非課税" hidden="1">
              <a:extLst>
                <a:ext uri="{63B3BB69-23CF-44E3-9099-C40C66FF867C}">
                  <a14:compatExt spid="_x0000_s22637"/>
                </a:ext>
                <a:ext uri="{FF2B5EF4-FFF2-40B4-BE49-F238E27FC236}">
                  <a16:creationId xmlns:a16="http://schemas.microsoft.com/office/drawing/2014/main" id="{00000000-0008-0000-1B00-00006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185</xdr:row>
          <xdr:rowOff>50800</xdr:rowOff>
        </xdr:from>
        <xdr:to>
          <xdr:col>0</xdr:col>
          <xdr:colOff>412750</xdr:colOff>
          <xdr:row>185</xdr:row>
          <xdr:rowOff>228600</xdr:rowOff>
        </xdr:to>
        <xdr:sp macro="" textlink="">
          <xdr:nvSpPr>
            <xdr:cNvPr id="22638" name="Check Box 110" descr="非課税" hidden="1">
              <a:extLst>
                <a:ext uri="{63B3BB69-23CF-44E3-9099-C40C66FF867C}">
                  <a14:compatExt spid="_x0000_s22638"/>
                </a:ext>
                <a:ext uri="{FF2B5EF4-FFF2-40B4-BE49-F238E27FC236}">
                  <a16:creationId xmlns:a16="http://schemas.microsoft.com/office/drawing/2014/main" id="{00000000-0008-0000-1B00-00006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186</xdr:row>
          <xdr:rowOff>50800</xdr:rowOff>
        </xdr:from>
        <xdr:to>
          <xdr:col>0</xdr:col>
          <xdr:colOff>412750</xdr:colOff>
          <xdr:row>186</xdr:row>
          <xdr:rowOff>228600</xdr:rowOff>
        </xdr:to>
        <xdr:sp macro="" textlink="">
          <xdr:nvSpPr>
            <xdr:cNvPr id="22639" name="Check Box 111" descr="非課税" hidden="1">
              <a:extLst>
                <a:ext uri="{63B3BB69-23CF-44E3-9099-C40C66FF867C}">
                  <a14:compatExt spid="_x0000_s22639"/>
                </a:ext>
                <a:ext uri="{FF2B5EF4-FFF2-40B4-BE49-F238E27FC236}">
                  <a16:creationId xmlns:a16="http://schemas.microsoft.com/office/drawing/2014/main" id="{00000000-0008-0000-1B00-00006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187</xdr:row>
          <xdr:rowOff>50800</xdr:rowOff>
        </xdr:from>
        <xdr:to>
          <xdr:col>0</xdr:col>
          <xdr:colOff>412750</xdr:colOff>
          <xdr:row>187</xdr:row>
          <xdr:rowOff>228600</xdr:rowOff>
        </xdr:to>
        <xdr:sp macro="" textlink="">
          <xdr:nvSpPr>
            <xdr:cNvPr id="22640" name="Check Box 112" descr="非課税" hidden="1">
              <a:extLst>
                <a:ext uri="{63B3BB69-23CF-44E3-9099-C40C66FF867C}">
                  <a14:compatExt spid="_x0000_s22640"/>
                </a:ext>
                <a:ext uri="{FF2B5EF4-FFF2-40B4-BE49-F238E27FC236}">
                  <a16:creationId xmlns:a16="http://schemas.microsoft.com/office/drawing/2014/main" id="{00000000-0008-0000-1B00-00007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188</xdr:row>
          <xdr:rowOff>50800</xdr:rowOff>
        </xdr:from>
        <xdr:to>
          <xdr:col>0</xdr:col>
          <xdr:colOff>412750</xdr:colOff>
          <xdr:row>188</xdr:row>
          <xdr:rowOff>228600</xdr:rowOff>
        </xdr:to>
        <xdr:sp macro="" textlink="">
          <xdr:nvSpPr>
            <xdr:cNvPr id="22641" name="Check Box 113" descr="非課税" hidden="1">
              <a:extLst>
                <a:ext uri="{63B3BB69-23CF-44E3-9099-C40C66FF867C}">
                  <a14:compatExt spid="_x0000_s22641"/>
                </a:ext>
                <a:ext uri="{FF2B5EF4-FFF2-40B4-BE49-F238E27FC236}">
                  <a16:creationId xmlns:a16="http://schemas.microsoft.com/office/drawing/2014/main" id="{00000000-0008-0000-1B00-00007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189</xdr:row>
          <xdr:rowOff>50800</xdr:rowOff>
        </xdr:from>
        <xdr:to>
          <xdr:col>0</xdr:col>
          <xdr:colOff>412750</xdr:colOff>
          <xdr:row>189</xdr:row>
          <xdr:rowOff>228600</xdr:rowOff>
        </xdr:to>
        <xdr:sp macro="" textlink="">
          <xdr:nvSpPr>
            <xdr:cNvPr id="22642" name="Check Box 114" descr="非課税" hidden="1">
              <a:extLst>
                <a:ext uri="{63B3BB69-23CF-44E3-9099-C40C66FF867C}">
                  <a14:compatExt spid="_x0000_s22642"/>
                </a:ext>
                <a:ext uri="{FF2B5EF4-FFF2-40B4-BE49-F238E27FC236}">
                  <a16:creationId xmlns:a16="http://schemas.microsoft.com/office/drawing/2014/main" id="{00000000-0008-0000-1B00-00007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190</xdr:row>
          <xdr:rowOff>50800</xdr:rowOff>
        </xdr:from>
        <xdr:to>
          <xdr:col>0</xdr:col>
          <xdr:colOff>412750</xdr:colOff>
          <xdr:row>190</xdr:row>
          <xdr:rowOff>228600</xdr:rowOff>
        </xdr:to>
        <xdr:sp macro="" textlink="">
          <xdr:nvSpPr>
            <xdr:cNvPr id="22643" name="Check Box 115" descr="非課税" hidden="1">
              <a:extLst>
                <a:ext uri="{63B3BB69-23CF-44E3-9099-C40C66FF867C}">
                  <a14:compatExt spid="_x0000_s22643"/>
                </a:ext>
                <a:ext uri="{FF2B5EF4-FFF2-40B4-BE49-F238E27FC236}">
                  <a16:creationId xmlns:a16="http://schemas.microsoft.com/office/drawing/2014/main" id="{00000000-0008-0000-1B00-00007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191</xdr:row>
          <xdr:rowOff>50800</xdr:rowOff>
        </xdr:from>
        <xdr:to>
          <xdr:col>0</xdr:col>
          <xdr:colOff>412750</xdr:colOff>
          <xdr:row>191</xdr:row>
          <xdr:rowOff>228600</xdr:rowOff>
        </xdr:to>
        <xdr:sp macro="" textlink="">
          <xdr:nvSpPr>
            <xdr:cNvPr id="22644" name="Check Box 116" descr="非課税" hidden="1">
              <a:extLst>
                <a:ext uri="{63B3BB69-23CF-44E3-9099-C40C66FF867C}">
                  <a14:compatExt spid="_x0000_s22644"/>
                </a:ext>
                <a:ext uri="{FF2B5EF4-FFF2-40B4-BE49-F238E27FC236}">
                  <a16:creationId xmlns:a16="http://schemas.microsoft.com/office/drawing/2014/main" id="{00000000-0008-0000-1B00-00007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192</xdr:row>
          <xdr:rowOff>50800</xdr:rowOff>
        </xdr:from>
        <xdr:to>
          <xdr:col>0</xdr:col>
          <xdr:colOff>412750</xdr:colOff>
          <xdr:row>192</xdr:row>
          <xdr:rowOff>228600</xdr:rowOff>
        </xdr:to>
        <xdr:sp macro="" textlink="">
          <xdr:nvSpPr>
            <xdr:cNvPr id="22645" name="Check Box 117" descr="非課税" hidden="1">
              <a:extLst>
                <a:ext uri="{63B3BB69-23CF-44E3-9099-C40C66FF867C}">
                  <a14:compatExt spid="_x0000_s22645"/>
                </a:ext>
                <a:ext uri="{FF2B5EF4-FFF2-40B4-BE49-F238E27FC236}">
                  <a16:creationId xmlns:a16="http://schemas.microsoft.com/office/drawing/2014/main" id="{00000000-0008-0000-1B00-00007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193</xdr:row>
          <xdr:rowOff>50800</xdr:rowOff>
        </xdr:from>
        <xdr:to>
          <xdr:col>0</xdr:col>
          <xdr:colOff>412750</xdr:colOff>
          <xdr:row>193</xdr:row>
          <xdr:rowOff>228600</xdr:rowOff>
        </xdr:to>
        <xdr:sp macro="" textlink="">
          <xdr:nvSpPr>
            <xdr:cNvPr id="22646" name="Check Box 118" descr="非課税" hidden="1">
              <a:extLst>
                <a:ext uri="{63B3BB69-23CF-44E3-9099-C40C66FF867C}">
                  <a14:compatExt spid="_x0000_s22646"/>
                </a:ext>
                <a:ext uri="{FF2B5EF4-FFF2-40B4-BE49-F238E27FC236}">
                  <a16:creationId xmlns:a16="http://schemas.microsoft.com/office/drawing/2014/main" id="{00000000-0008-0000-1B00-00007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196</xdr:row>
          <xdr:rowOff>50800</xdr:rowOff>
        </xdr:from>
        <xdr:to>
          <xdr:col>0</xdr:col>
          <xdr:colOff>412750</xdr:colOff>
          <xdr:row>196</xdr:row>
          <xdr:rowOff>228600</xdr:rowOff>
        </xdr:to>
        <xdr:sp macro="" textlink="">
          <xdr:nvSpPr>
            <xdr:cNvPr id="22647" name="Check Box 119" descr="非課税" hidden="1">
              <a:extLst>
                <a:ext uri="{63B3BB69-23CF-44E3-9099-C40C66FF867C}">
                  <a14:compatExt spid="_x0000_s22647"/>
                </a:ext>
                <a:ext uri="{FF2B5EF4-FFF2-40B4-BE49-F238E27FC236}">
                  <a16:creationId xmlns:a16="http://schemas.microsoft.com/office/drawing/2014/main" id="{00000000-0008-0000-1B00-00007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197</xdr:row>
          <xdr:rowOff>50800</xdr:rowOff>
        </xdr:from>
        <xdr:to>
          <xdr:col>0</xdr:col>
          <xdr:colOff>412750</xdr:colOff>
          <xdr:row>197</xdr:row>
          <xdr:rowOff>228600</xdr:rowOff>
        </xdr:to>
        <xdr:sp macro="" textlink="">
          <xdr:nvSpPr>
            <xdr:cNvPr id="22648" name="Check Box 120" descr="非課税" hidden="1">
              <a:extLst>
                <a:ext uri="{63B3BB69-23CF-44E3-9099-C40C66FF867C}">
                  <a14:compatExt spid="_x0000_s22648"/>
                </a:ext>
                <a:ext uri="{FF2B5EF4-FFF2-40B4-BE49-F238E27FC236}">
                  <a16:creationId xmlns:a16="http://schemas.microsoft.com/office/drawing/2014/main" id="{00000000-0008-0000-1B00-00007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198</xdr:row>
          <xdr:rowOff>50800</xdr:rowOff>
        </xdr:from>
        <xdr:to>
          <xdr:col>0</xdr:col>
          <xdr:colOff>412750</xdr:colOff>
          <xdr:row>198</xdr:row>
          <xdr:rowOff>228600</xdr:rowOff>
        </xdr:to>
        <xdr:sp macro="" textlink="">
          <xdr:nvSpPr>
            <xdr:cNvPr id="22649" name="Check Box 121" descr="非課税" hidden="1">
              <a:extLst>
                <a:ext uri="{63B3BB69-23CF-44E3-9099-C40C66FF867C}">
                  <a14:compatExt spid="_x0000_s22649"/>
                </a:ext>
                <a:ext uri="{FF2B5EF4-FFF2-40B4-BE49-F238E27FC236}">
                  <a16:creationId xmlns:a16="http://schemas.microsoft.com/office/drawing/2014/main" id="{00000000-0008-0000-1B00-00007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199</xdr:row>
          <xdr:rowOff>50800</xdr:rowOff>
        </xdr:from>
        <xdr:to>
          <xdr:col>0</xdr:col>
          <xdr:colOff>412750</xdr:colOff>
          <xdr:row>199</xdr:row>
          <xdr:rowOff>228600</xdr:rowOff>
        </xdr:to>
        <xdr:sp macro="" textlink="">
          <xdr:nvSpPr>
            <xdr:cNvPr id="22650" name="Check Box 122" descr="非課税" hidden="1">
              <a:extLst>
                <a:ext uri="{63B3BB69-23CF-44E3-9099-C40C66FF867C}">
                  <a14:compatExt spid="_x0000_s22650"/>
                </a:ext>
                <a:ext uri="{FF2B5EF4-FFF2-40B4-BE49-F238E27FC236}">
                  <a16:creationId xmlns:a16="http://schemas.microsoft.com/office/drawing/2014/main" id="{00000000-0008-0000-1B00-00007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200</xdr:row>
          <xdr:rowOff>50800</xdr:rowOff>
        </xdr:from>
        <xdr:to>
          <xdr:col>0</xdr:col>
          <xdr:colOff>412750</xdr:colOff>
          <xdr:row>200</xdr:row>
          <xdr:rowOff>228600</xdr:rowOff>
        </xdr:to>
        <xdr:sp macro="" textlink="">
          <xdr:nvSpPr>
            <xdr:cNvPr id="22651" name="Check Box 123" descr="非課税" hidden="1">
              <a:extLst>
                <a:ext uri="{63B3BB69-23CF-44E3-9099-C40C66FF867C}">
                  <a14:compatExt spid="_x0000_s22651"/>
                </a:ext>
                <a:ext uri="{FF2B5EF4-FFF2-40B4-BE49-F238E27FC236}">
                  <a16:creationId xmlns:a16="http://schemas.microsoft.com/office/drawing/2014/main" id="{00000000-0008-0000-1B00-00007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201</xdr:row>
          <xdr:rowOff>50800</xdr:rowOff>
        </xdr:from>
        <xdr:to>
          <xdr:col>0</xdr:col>
          <xdr:colOff>412750</xdr:colOff>
          <xdr:row>201</xdr:row>
          <xdr:rowOff>228600</xdr:rowOff>
        </xdr:to>
        <xdr:sp macro="" textlink="">
          <xdr:nvSpPr>
            <xdr:cNvPr id="22652" name="Check Box 124" descr="非課税" hidden="1">
              <a:extLst>
                <a:ext uri="{63B3BB69-23CF-44E3-9099-C40C66FF867C}">
                  <a14:compatExt spid="_x0000_s22652"/>
                </a:ext>
                <a:ext uri="{FF2B5EF4-FFF2-40B4-BE49-F238E27FC236}">
                  <a16:creationId xmlns:a16="http://schemas.microsoft.com/office/drawing/2014/main" id="{00000000-0008-0000-1B00-00007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202</xdr:row>
          <xdr:rowOff>50800</xdr:rowOff>
        </xdr:from>
        <xdr:to>
          <xdr:col>0</xdr:col>
          <xdr:colOff>412750</xdr:colOff>
          <xdr:row>202</xdr:row>
          <xdr:rowOff>228600</xdr:rowOff>
        </xdr:to>
        <xdr:sp macro="" textlink="">
          <xdr:nvSpPr>
            <xdr:cNvPr id="22653" name="Check Box 125" descr="非課税" hidden="1">
              <a:extLst>
                <a:ext uri="{63B3BB69-23CF-44E3-9099-C40C66FF867C}">
                  <a14:compatExt spid="_x0000_s22653"/>
                </a:ext>
                <a:ext uri="{FF2B5EF4-FFF2-40B4-BE49-F238E27FC236}">
                  <a16:creationId xmlns:a16="http://schemas.microsoft.com/office/drawing/2014/main" id="{00000000-0008-0000-1B00-00007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203</xdr:row>
          <xdr:rowOff>50800</xdr:rowOff>
        </xdr:from>
        <xdr:to>
          <xdr:col>0</xdr:col>
          <xdr:colOff>412750</xdr:colOff>
          <xdr:row>203</xdr:row>
          <xdr:rowOff>228600</xdr:rowOff>
        </xdr:to>
        <xdr:sp macro="" textlink="">
          <xdr:nvSpPr>
            <xdr:cNvPr id="22654" name="Check Box 126" descr="非課税" hidden="1">
              <a:extLst>
                <a:ext uri="{63B3BB69-23CF-44E3-9099-C40C66FF867C}">
                  <a14:compatExt spid="_x0000_s22654"/>
                </a:ext>
                <a:ext uri="{FF2B5EF4-FFF2-40B4-BE49-F238E27FC236}">
                  <a16:creationId xmlns:a16="http://schemas.microsoft.com/office/drawing/2014/main" id="{00000000-0008-0000-1B00-00007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204</xdr:row>
          <xdr:rowOff>50800</xdr:rowOff>
        </xdr:from>
        <xdr:to>
          <xdr:col>0</xdr:col>
          <xdr:colOff>412750</xdr:colOff>
          <xdr:row>204</xdr:row>
          <xdr:rowOff>228600</xdr:rowOff>
        </xdr:to>
        <xdr:sp macro="" textlink="">
          <xdr:nvSpPr>
            <xdr:cNvPr id="22655" name="Check Box 127" descr="非課税" hidden="1">
              <a:extLst>
                <a:ext uri="{63B3BB69-23CF-44E3-9099-C40C66FF867C}">
                  <a14:compatExt spid="_x0000_s22655"/>
                </a:ext>
                <a:ext uri="{FF2B5EF4-FFF2-40B4-BE49-F238E27FC236}">
                  <a16:creationId xmlns:a16="http://schemas.microsoft.com/office/drawing/2014/main" id="{00000000-0008-0000-1B00-00007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205</xdr:row>
          <xdr:rowOff>50800</xdr:rowOff>
        </xdr:from>
        <xdr:to>
          <xdr:col>0</xdr:col>
          <xdr:colOff>412750</xdr:colOff>
          <xdr:row>205</xdr:row>
          <xdr:rowOff>228600</xdr:rowOff>
        </xdr:to>
        <xdr:sp macro="" textlink="">
          <xdr:nvSpPr>
            <xdr:cNvPr id="22656" name="Check Box 128" descr="非課税" hidden="1">
              <a:extLst>
                <a:ext uri="{63B3BB69-23CF-44E3-9099-C40C66FF867C}">
                  <a14:compatExt spid="_x0000_s22656"/>
                </a:ext>
                <a:ext uri="{FF2B5EF4-FFF2-40B4-BE49-F238E27FC236}">
                  <a16:creationId xmlns:a16="http://schemas.microsoft.com/office/drawing/2014/main" id="{00000000-0008-0000-1B00-00008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206</xdr:row>
          <xdr:rowOff>50800</xdr:rowOff>
        </xdr:from>
        <xdr:to>
          <xdr:col>0</xdr:col>
          <xdr:colOff>412750</xdr:colOff>
          <xdr:row>206</xdr:row>
          <xdr:rowOff>228600</xdr:rowOff>
        </xdr:to>
        <xdr:sp macro="" textlink="">
          <xdr:nvSpPr>
            <xdr:cNvPr id="22657" name="Check Box 129" descr="非課税" hidden="1">
              <a:extLst>
                <a:ext uri="{63B3BB69-23CF-44E3-9099-C40C66FF867C}">
                  <a14:compatExt spid="_x0000_s22657"/>
                </a:ext>
                <a:ext uri="{FF2B5EF4-FFF2-40B4-BE49-F238E27FC236}">
                  <a16:creationId xmlns:a16="http://schemas.microsoft.com/office/drawing/2014/main" id="{00000000-0008-0000-1B00-00008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207</xdr:row>
          <xdr:rowOff>50800</xdr:rowOff>
        </xdr:from>
        <xdr:to>
          <xdr:col>0</xdr:col>
          <xdr:colOff>412750</xdr:colOff>
          <xdr:row>207</xdr:row>
          <xdr:rowOff>228600</xdr:rowOff>
        </xdr:to>
        <xdr:sp macro="" textlink="">
          <xdr:nvSpPr>
            <xdr:cNvPr id="22658" name="Check Box 130" descr="非課税" hidden="1">
              <a:extLst>
                <a:ext uri="{63B3BB69-23CF-44E3-9099-C40C66FF867C}">
                  <a14:compatExt spid="_x0000_s22658"/>
                </a:ext>
                <a:ext uri="{FF2B5EF4-FFF2-40B4-BE49-F238E27FC236}">
                  <a16:creationId xmlns:a16="http://schemas.microsoft.com/office/drawing/2014/main" id="{00000000-0008-0000-1B00-00008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208</xdr:row>
          <xdr:rowOff>50800</xdr:rowOff>
        </xdr:from>
        <xdr:to>
          <xdr:col>0</xdr:col>
          <xdr:colOff>412750</xdr:colOff>
          <xdr:row>208</xdr:row>
          <xdr:rowOff>228600</xdr:rowOff>
        </xdr:to>
        <xdr:sp macro="" textlink="">
          <xdr:nvSpPr>
            <xdr:cNvPr id="22659" name="Check Box 131" descr="非課税" hidden="1">
              <a:extLst>
                <a:ext uri="{63B3BB69-23CF-44E3-9099-C40C66FF867C}">
                  <a14:compatExt spid="_x0000_s22659"/>
                </a:ext>
                <a:ext uri="{FF2B5EF4-FFF2-40B4-BE49-F238E27FC236}">
                  <a16:creationId xmlns:a16="http://schemas.microsoft.com/office/drawing/2014/main" id="{00000000-0008-0000-1B00-00008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209</xdr:row>
          <xdr:rowOff>50800</xdr:rowOff>
        </xdr:from>
        <xdr:to>
          <xdr:col>0</xdr:col>
          <xdr:colOff>412750</xdr:colOff>
          <xdr:row>209</xdr:row>
          <xdr:rowOff>228600</xdr:rowOff>
        </xdr:to>
        <xdr:sp macro="" textlink="">
          <xdr:nvSpPr>
            <xdr:cNvPr id="22660" name="Check Box 132" descr="非課税" hidden="1">
              <a:extLst>
                <a:ext uri="{63B3BB69-23CF-44E3-9099-C40C66FF867C}">
                  <a14:compatExt spid="_x0000_s22660"/>
                </a:ext>
                <a:ext uri="{FF2B5EF4-FFF2-40B4-BE49-F238E27FC236}">
                  <a16:creationId xmlns:a16="http://schemas.microsoft.com/office/drawing/2014/main" id="{00000000-0008-0000-1B00-00008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210</xdr:row>
          <xdr:rowOff>50800</xdr:rowOff>
        </xdr:from>
        <xdr:to>
          <xdr:col>0</xdr:col>
          <xdr:colOff>412750</xdr:colOff>
          <xdr:row>210</xdr:row>
          <xdr:rowOff>228600</xdr:rowOff>
        </xdr:to>
        <xdr:sp macro="" textlink="">
          <xdr:nvSpPr>
            <xdr:cNvPr id="22661" name="Check Box 133" descr="非課税" hidden="1">
              <a:extLst>
                <a:ext uri="{63B3BB69-23CF-44E3-9099-C40C66FF867C}">
                  <a14:compatExt spid="_x0000_s22661"/>
                </a:ext>
                <a:ext uri="{FF2B5EF4-FFF2-40B4-BE49-F238E27FC236}">
                  <a16:creationId xmlns:a16="http://schemas.microsoft.com/office/drawing/2014/main" id="{00000000-0008-0000-1B00-00008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211</xdr:row>
          <xdr:rowOff>50800</xdr:rowOff>
        </xdr:from>
        <xdr:to>
          <xdr:col>0</xdr:col>
          <xdr:colOff>412750</xdr:colOff>
          <xdr:row>211</xdr:row>
          <xdr:rowOff>228600</xdr:rowOff>
        </xdr:to>
        <xdr:sp macro="" textlink="">
          <xdr:nvSpPr>
            <xdr:cNvPr id="22662" name="Check Box 134" descr="非課税" hidden="1">
              <a:extLst>
                <a:ext uri="{63B3BB69-23CF-44E3-9099-C40C66FF867C}">
                  <a14:compatExt spid="_x0000_s22662"/>
                </a:ext>
                <a:ext uri="{FF2B5EF4-FFF2-40B4-BE49-F238E27FC236}">
                  <a16:creationId xmlns:a16="http://schemas.microsoft.com/office/drawing/2014/main" id="{00000000-0008-0000-1B00-00008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212</xdr:row>
          <xdr:rowOff>50800</xdr:rowOff>
        </xdr:from>
        <xdr:to>
          <xdr:col>0</xdr:col>
          <xdr:colOff>412750</xdr:colOff>
          <xdr:row>212</xdr:row>
          <xdr:rowOff>228600</xdr:rowOff>
        </xdr:to>
        <xdr:sp macro="" textlink="">
          <xdr:nvSpPr>
            <xdr:cNvPr id="22663" name="Check Box 135" descr="非課税" hidden="1">
              <a:extLst>
                <a:ext uri="{63B3BB69-23CF-44E3-9099-C40C66FF867C}">
                  <a14:compatExt spid="_x0000_s22663"/>
                </a:ext>
                <a:ext uri="{FF2B5EF4-FFF2-40B4-BE49-F238E27FC236}">
                  <a16:creationId xmlns:a16="http://schemas.microsoft.com/office/drawing/2014/main" id="{00000000-0008-0000-1B00-00008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213</xdr:row>
          <xdr:rowOff>50800</xdr:rowOff>
        </xdr:from>
        <xdr:to>
          <xdr:col>0</xdr:col>
          <xdr:colOff>412750</xdr:colOff>
          <xdr:row>213</xdr:row>
          <xdr:rowOff>228600</xdr:rowOff>
        </xdr:to>
        <xdr:sp macro="" textlink="">
          <xdr:nvSpPr>
            <xdr:cNvPr id="22664" name="Check Box 136" descr="非課税" hidden="1">
              <a:extLst>
                <a:ext uri="{63B3BB69-23CF-44E3-9099-C40C66FF867C}">
                  <a14:compatExt spid="_x0000_s22664"/>
                </a:ext>
                <a:ext uri="{FF2B5EF4-FFF2-40B4-BE49-F238E27FC236}">
                  <a16:creationId xmlns:a16="http://schemas.microsoft.com/office/drawing/2014/main" id="{00000000-0008-0000-1B00-00008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214</xdr:row>
          <xdr:rowOff>50800</xdr:rowOff>
        </xdr:from>
        <xdr:to>
          <xdr:col>0</xdr:col>
          <xdr:colOff>412750</xdr:colOff>
          <xdr:row>214</xdr:row>
          <xdr:rowOff>228600</xdr:rowOff>
        </xdr:to>
        <xdr:sp macro="" textlink="">
          <xdr:nvSpPr>
            <xdr:cNvPr id="22665" name="Check Box 137" descr="非課税" hidden="1">
              <a:extLst>
                <a:ext uri="{63B3BB69-23CF-44E3-9099-C40C66FF867C}">
                  <a14:compatExt spid="_x0000_s22665"/>
                </a:ext>
                <a:ext uri="{FF2B5EF4-FFF2-40B4-BE49-F238E27FC236}">
                  <a16:creationId xmlns:a16="http://schemas.microsoft.com/office/drawing/2014/main" id="{00000000-0008-0000-1B00-00008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215</xdr:row>
          <xdr:rowOff>50800</xdr:rowOff>
        </xdr:from>
        <xdr:to>
          <xdr:col>0</xdr:col>
          <xdr:colOff>412750</xdr:colOff>
          <xdr:row>215</xdr:row>
          <xdr:rowOff>228600</xdr:rowOff>
        </xdr:to>
        <xdr:sp macro="" textlink="">
          <xdr:nvSpPr>
            <xdr:cNvPr id="22666" name="Check Box 138" descr="非課税" hidden="1">
              <a:extLst>
                <a:ext uri="{63B3BB69-23CF-44E3-9099-C40C66FF867C}">
                  <a14:compatExt spid="_x0000_s22666"/>
                </a:ext>
                <a:ext uri="{FF2B5EF4-FFF2-40B4-BE49-F238E27FC236}">
                  <a16:creationId xmlns:a16="http://schemas.microsoft.com/office/drawing/2014/main" id="{00000000-0008-0000-1B00-00008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217</xdr:row>
          <xdr:rowOff>50800</xdr:rowOff>
        </xdr:from>
        <xdr:to>
          <xdr:col>0</xdr:col>
          <xdr:colOff>412750</xdr:colOff>
          <xdr:row>217</xdr:row>
          <xdr:rowOff>228600</xdr:rowOff>
        </xdr:to>
        <xdr:sp macro="" textlink="">
          <xdr:nvSpPr>
            <xdr:cNvPr id="22667" name="Check Box 139" descr="非課税" hidden="1">
              <a:extLst>
                <a:ext uri="{63B3BB69-23CF-44E3-9099-C40C66FF867C}">
                  <a14:compatExt spid="_x0000_s22667"/>
                </a:ext>
                <a:ext uri="{FF2B5EF4-FFF2-40B4-BE49-F238E27FC236}">
                  <a16:creationId xmlns:a16="http://schemas.microsoft.com/office/drawing/2014/main" id="{00000000-0008-0000-1B00-00008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216</xdr:row>
          <xdr:rowOff>50800</xdr:rowOff>
        </xdr:from>
        <xdr:to>
          <xdr:col>0</xdr:col>
          <xdr:colOff>412750</xdr:colOff>
          <xdr:row>216</xdr:row>
          <xdr:rowOff>228600</xdr:rowOff>
        </xdr:to>
        <xdr:sp macro="" textlink="">
          <xdr:nvSpPr>
            <xdr:cNvPr id="22668" name="Check Box 140" descr="非課税" hidden="1">
              <a:extLst>
                <a:ext uri="{63B3BB69-23CF-44E3-9099-C40C66FF867C}">
                  <a14:compatExt spid="_x0000_s22668"/>
                </a:ext>
                <a:ext uri="{FF2B5EF4-FFF2-40B4-BE49-F238E27FC236}">
                  <a16:creationId xmlns:a16="http://schemas.microsoft.com/office/drawing/2014/main" id="{00000000-0008-0000-1B00-00008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218</xdr:row>
          <xdr:rowOff>50800</xdr:rowOff>
        </xdr:from>
        <xdr:to>
          <xdr:col>0</xdr:col>
          <xdr:colOff>412750</xdr:colOff>
          <xdr:row>218</xdr:row>
          <xdr:rowOff>228600</xdr:rowOff>
        </xdr:to>
        <xdr:sp macro="" textlink="">
          <xdr:nvSpPr>
            <xdr:cNvPr id="22669" name="Check Box 141" descr="非課税" hidden="1">
              <a:extLst>
                <a:ext uri="{63B3BB69-23CF-44E3-9099-C40C66FF867C}">
                  <a14:compatExt spid="_x0000_s22669"/>
                </a:ext>
                <a:ext uri="{FF2B5EF4-FFF2-40B4-BE49-F238E27FC236}">
                  <a16:creationId xmlns:a16="http://schemas.microsoft.com/office/drawing/2014/main" id="{00000000-0008-0000-1B00-00008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219</xdr:row>
          <xdr:rowOff>50800</xdr:rowOff>
        </xdr:from>
        <xdr:to>
          <xdr:col>0</xdr:col>
          <xdr:colOff>412750</xdr:colOff>
          <xdr:row>219</xdr:row>
          <xdr:rowOff>228600</xdr:rowOff>
        </xdr:to>
        <xdr:sp macro="" textlink="">
          <xdr:nvSpPr>
            <xdr:cNvPr id="22670" name="Check Box 142" descr="非課税" hidden="1">
              <a:extLst>
                <a:ext uri="{63B3BB69-23CF-44E3-9099-C40C66FF867C}">
                  <a14:compatExt spid="_x0000_s22670"/>
                </a:ext>
                <a:ext uri="{FF2B5EF4-FFF2-40B4-BE49-F238E27FC236}">
                  <a16:creationId xmlns:a16="http://schemas.microsoft.com/office/drawing/2014/main" id="{00000000-0008-0000-1B00-00008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220</xdr:row>
          <xdr:rowOff>50800</xdr:rowOff>
        </xdr:from>
        <xdr:to>
          <xdr:col>0</xdr:col>
          <xdr:colOff>412750</xdr:colOff>
          <xdr:row>220</xdr:row>
          <xdr:rowOff>228600</xdr:rowOff>
        </xdr:to>
        <xdr:sp macro="" textlink="">
          <xdr:nvSpPr>
            <xdr:cNvPr id="22671" name="Check Box 143" descr="非課税" hidden="1">
              <a:extLst>
                <a:ext uri="{63B3BB69-23CF-44E3-9099-C40C66FF867C}">
                  <a14:compatExt spid="_x0000_s22671"/>
                </a:ext>
                <a:ext uri="{FF2B5EF4-FFF2-40B4-BE49-F238E27FC236}">
                  <a16:creationId xmlns:a16="http://schemas.microsoft.com/office/drawing/2014/main" id="{00000000-0008-0000-1B00-00008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221</xdr:row>
          <xdr:rowOff>50800</xdr:rowOff>
        </xdr:from>
        <xdr:to>
          <xdr:col>0</xdr:col>
          <xdr:colOff>412750</xdr:colOff>
          <xdr:row>221</xdr:row>
          <xdr:rowOff>228600</xdr:rowOff>
        </xdr:to>
        <xdr:sp macro="" textlink="">
          <xdr:nvSpPr>
            <xdr:cNvPr id="22672" name="Check Box 144" descr="非課税" hidden="1">
              <a:extLst>
                <a:ext uri="{63B3BB69-23CF-44E3-9099-C40C66FF867C}">
                  <a14:compatExt spid="_x0000_s22672"/>
                </a:ext>
                <a:ext uri="{FF2B5EF4-FFF2-40B4-BE49-F238E27FC236}">
                  <a16:creationId xmlns:a16="http://schemas.microsoft.com/office/drawing/2014/main" id="{00000000-0008-0000-1B00-00009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222</xdr:row>
          <xdr:rowOff>50800</xdr:rowOff>
        </xdr:from>
        <xdr:to>
          <xdr:col>0</xdr:col>
          <xdr:colOff>412750</xdr:colOff>
          <xdr:row>222</xdr:row>
          <xdr:rowOff>228600</xdr:rowOff>
        </xdr:to>
        <xdr:sp macro="" textlink="">
          <xdr:nvSpPr>
            <xdr:cNvPr id="22673" name="Check Box 145" descr="非課税" hidden="1">
              <a:extLst>
                <a:ext uri="{63B3BB69-23CF-44E3-9099-C40C66FF867C}">
                  <a14:compatExt spid="_x0000_s22673"/>
                </a:ext>
                <a:ext uri="{FF2B5EF4-FFF2-40B4-BE49-F238E27FC236}">
                  <a16:creationId xmlns:a16="http://schemas.microsoft.com/office/drawing/2014/main" id="{00000000-0008-0000-1B00-00009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223</xdr:row>
          <xdr:rowOff>50800</xdr:rowOff>
        </xdr:from>
        <xdr:to>
          <xdr:col>0</xdr:col>
          <xdr:colOff>412750</xdr:colOff>
          <xdr:row>223</xdr:row>
          <xdr:rowOff>228600</xdr:rowOff>
        </xdr:to>
        <xdr:sp macro="" textlink="">
          <xdr:nvSpPr>
            <xdr:cNvPr id="22674" name="Check Box 146" descr="非課税" hidden="1">
              <a:extLst>
                <a:ext uri="{63B3BB69-23CF-44E3-9099-C40C66FF867C}">
                  <a14:compatExt spid="_x0000_s22674"/>
                </a:ext>
                <a:ext uri="{FF2B5EF4-FFF2-40B4-BE49-F238E27FC236}">
                  <a16:creationId xmlns:a16="http://schemas.microsoft.com/office/drawing/2014/main" id="{00000000-0008-0000-1B00-00009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224</xdr:row>
          <xdr:rowOff>50800</xdr:rowOff>
        </xdr:from>
        <xdr:to>
          <xdr:col>0</xdr:col>
          <xdr:colOff>412750</xdr:colOff>
          <xdr:row>224</xdr:row>
          <xdr:rowOff>228600</xdr:rowOff>
        </xdr:to>
        <xdr:sp macro="" textlink="">
          <xdr:nvSpPr>
            <xdr:cNvPr id="22675" name="Check Box 147" descr="非課税" hidden="1">
              <a:extLst>
                <a:ext uri="{63B3BB69-23CF-44E3-9099-C40C66FF867C}">
                  <a14:compatExt spid="_x0000_s22675"/>
                </a:ext>
                <a:ext uri="{FF2B5EF4-FFF2-40B4-BE49-F238E27FC236}">
                  <a16:creationId xmlns:a16="http://schemas.microsoft.com/office/drawing/2014/main" id="{00000000-0008-0000-1B00-00009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225</xdr:row>
          <xdr:rowOff>50800</xdr:rowOff>
        </xdr:from>
        <xdr:to>
          <xdr:col>0</xdr:col>
          <xdr:colOff>412750</xdr:colOff>
          <xdr:row>225</xdr:row>
          <xdr:rowOff>228600</xdr:rowOff>
        </xdr:to>
        <xdr:sp macro="" textlink="">
          <xdr:nvSpPr>
            <xdr:cNvPr id="22676" name="Check Box 148" descr="非課税" hidden="1">
              <a:extLst>
                <a:ext uri="{63B3BB69-23CF-44E3-9099-C40C66FF867C}">
                  <a14:compatExt spid="_x0000_s22676"/>
                </a:ext>
                <a:ext uri="{FF2B5EF4-FFF2-40B4-BE49-F238E27FC236}">
                  <a16:creationId xmlns:a16="http://schemas.microsoft.com/office/drawing/2014/main" id="{00000000-0008-0000-1B00-00009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97</xdr:row>
          <xdr:rowOff>12700</xdr:rowOff>
        </xdr:from>
        <xdr:to>
          <xdr:col>0</xdr:col>
          <xdr:colOff>584200</xdr:colOff>
          <xdr:row>98</xdr:row>
          <xdr:rowOff>31750</xdr:rowOff>
        </xdr:to>
        <xdr:sp macro="" textlink="">
          <xdr:nvSpPr>
            <xdr:cNvPr id="22677" name="Check Box 149" descr="非課税" hidden="1">
              <a:extLst>
                <a:ext uri="{63B3BB69-23CF-44E3-9099-C40C66FF867C}">
                  <a14:compatExt spid="_x0000_s22677"/>
                </a:ext>
                <a:ext uri="{FF2B5EF4-FFF2-40B4-BE49-F238E27FC236}">
                  <a16:creationId xmlns:a16="http://schemas.microsoft.com/office/drawing/2014/main" id="{00000000-0008-0000-1B00-00009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97</xdr:row>
          <xdr:rowOff>209550</xdr:rowOff>
        </xdr:from>
        <xdr:to>
          <xdr:col>0</xdr:col>
          <xdr:colOff>571500</xdr:colOff>
          <xdr:row>99</xdr:row>
          <xdr:rowOff>0</xdr:rowOff>
        </xdr:to>
        <xdr:sp macro="" textlink="">
          <xdr:nvSpPr>
            <xdr:cNvPr id="22678" name="Check Box 150" descr="非課税" hidden="1">
              <a:extLst>
                <a:ext uri="{63B3BB69-23CF-44E3-9099-C40C66FF867C}">
                  <a14:compatExt spid="_x0000_s22678"/>
                </a:ext>
                <a:ext uri="{FF2B5EF4-FFF2-40B4-BE49-F238E27FC236}">
                  <a16:creationId xmlns:a16="http://schemas.microsoft.com/office/drawing/2014/main" id="{00000000-0008-0000-1B00-00009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98</xdr:row>
          <xdr:rowOff>209550</xdr:rowOff>
        </xdr:from>
        <xdr:to>
          <xdr:col>0</xdr:col>
          <xdr:colOff>571500</xdr:colOff>
          <xdr:row>100</xdr:row>
          <xdr:rowOff>0</xdr:rowOff>
        </xdr:to>
        <xdr:sp macro="" textlink="">
          <xdr:nvSpPr>
            <xdr:cNvPr id="22679" name="Check Box 151" descr="非課税" hidden="1">
              <a:extLst>
                <a:ext uri="{63B3BB69-23CF-44E3-9099-C40C66FF867C}">
                  <a14:compatExt spid="_x0000_s22679"/>
                </a:ext>
                <a:ext uri="{FF2B5EF4-FFF2-40B4-BE49-F238E27FC236}">
                  <a16:creationId xmlns:a16="http://schemas.microsoft.com/office/drawing/2014/main" id="{00000000-0008-0000-1B00-00009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99</xdr:row>
          <xdr:rowOff>209550</xdr:rowOff>
        </xdr:from>
        <xdr:to>
          <xdr:col>0</xdr:col>
          <xdr:colOff>571500</xdr:colOff>
          <xdr:row>101</xdr:row>
          <xdr:rowOff>0</xdr:rowOff>
        </xdr:to>
        <xdr:sp macro="" textlink="">
          <xdr:nvSpPr>
            <xdr:cNvPr id="22680" name="Check Box 152" descr="非課税" hidden="1">
              <a:extLst>
                <a:ext uri="{63B3BB69-23CF-44E3-9099-C40C66FF867C}">
                  <a14:compatExt spid="_x0000_s22680"/>
                </a:ext>
                <a:ext uri="{FF2B5EF4-FFF2-40B4-BE49-F238E27FC236}">
                  <a16:creationId xmlns:a16="http://schemas.microsoft.com/office/drawing/2014/main" id="{00000000-0008-0000-1B00-00009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100</xdr:row>
          <xdr:rowOff>209550</xdr:rowOff>
        </xdr:from>
        <xdr:to>
          <xdr:col>0</xdr:col>
          <xdr:colOff>571500</xdr:colOff>
          <xdr:row>102</xdr:row>
          <xdr:rowOff>0</xdr:rowOff>
        </xdr:to>
        <xdr:sp macro="" textlink="">
          <xdr:nvSpPr>
            <xdr:cNvPr id="22681" name="Check Box 153" descr="非課税" hidden="1">
              <a:extLst>
                <a:ext uri="{63B3BB69-23CF-44E3-9099-C40C66FF867C}">
                  <a14:compatExt spid="_x0000_s22681"/>
                </a:ext>
                <a:ext uri="{FF2B5EF4-FFF2-40B4-BE49-F238E27FC236}">
                  <a16:creationId xmlns:a16="http://schemas.microsoft.com/office/drawing/2014/main" id="{00000000-0008-0000-1B00-00009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101</xdr:row>
          <xdr:rowOff>209550</xdr:rowOff>
        </xdr:from>
        <xdr:to>
          <xdr:col>0</xdr:col>
          <xdr:colOff>571500</xdr:colOff>
          <xdr:row>103</xdr:row>
          <xdr:rowOff>0</xdr:rowOff>
        </xdr:to>
        <xdr:sp macro="" textlink="">
          <xdr:nvSpPr>
            <xdr:cNvPr id="22682" name="Check Box 154" descr="非課税" hidden="1">
              <a:extLst>
                <a:ext uri="{63B3BB69-23CF-44E3-9099-C40C66FF867C}">
                  <a14:compatExt spid="_x0000_s22682"/>
                </a:ext>
                <a:ext uri="{FF2B5EF4-FFF2-40B4-BE49-F238E27FC236}">
                  <a16:creationId xmlns:a16="http://schemas.microsoft.com/office/drawing/2014/main" id="{00000000-0008-0000-1B00-00009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102</xdr:row>
          <xdr:rowOff>209550</xdr:rowOff>
        </xdr:from>
        <xdr:to>
          <xdr:col>0</xdr:col>
          <xdr:colOff>571500</xdr:colOff>
          <xdr:row>104</xdr:row>
          <xdr:rowOff>0</xdr:rowOff>
        </xdr:to>
        <xdr:sp macro="" textlink="">
          <xdr:nvSpPr>
            <xdr:cNvPr id="22683" name="Check Box 155" descr="非課税" hidden="1">
              <a:extLst>
                <a:ext uri="{63B3BB69-23CF-44E3-9099-C40C66FF867C}">
                  <a14:compatExt spid="_x0000_s22683"/>
                </a:ext>
                <a:ext uri="{FF2B5EF4-FFF2-40B4-BE49-F238E27FC236}">
                  <a16:creationId xmlns:a16="http://schemas.microsoft.com/office/drawing/2014/main" id="{00000000-0008-0000-1B00-00009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103</xdr:row>
          <xdr:rowOff>209550</xdr:rowOff>
        </xdr:from>
        <xdr:to>
          <xdr:col>0</xdr:col>
          <xdr:colOff>571500</xdr:colOff>
          <xdr:row>105</xdr:row>
          <xdr:rowOff>0</xdr:rowOff>
        </xdr:to>
        <xdr:sp macro="" textlink="">
          <xdr:nvSpPr>
            <xdr:cNvPr id="22684" name="Check Box 156" descr="非課税" hidden="1">
              <a:extLst>
                <a:ext uri="{63B3BB69-23CF-44E3-9099-C40C66FF867C}">
                  <a14:compatExt spid="_x0000_s22684"/>
                </a:ext>
                <a:ext uri="{FF2B5EF4-FFF2-40B4-BE49-F238E27FC236}">
                  <a16:creationId xmlns:a16="http://schemas.microsoft.com/office/drawing/2014/main" id="{00000000-0008-0000-1B00-00009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104</xdr:row>
          <xdr:rowOff>209550</xdr:rowOff>
        </xdr:from>
        <xdr:to>
          <xdr:col>0</xdr:col>
          <xdr:colOff>571500</xdr:colOff>
          <xdr:row>106</xdr:row>
          <xdr:rowOff>0</xdr:rowOff>
        </xdr:to>
        <xdr:sp macro="" textlink="">
          <xdr:nvSpPr>
            <xdr:cNvPr id="22685" name="Check Box 157" descr="非課税" hidden="1">
              <a:extLst>
                <a:ext uri="{63B3BB69-23CF-44E3-9099-C40C66FF867C}">
                  <a14:compatExt spid="_x0000_s22685"/>
                </a:ext>
                <a:ext uri="{FF2B5EF4-FFF2-40B4-BE49-F238E27FC236}">
                  <a16:creationId xmlns:a16="http://schemas.microsoft.com/office/drawing/2014/main" id="{00000000-0008-0000-1B00-00009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111</xdr:row>
          <xdr:rowOff>209550</xdr:rowOff>
        </xdr:from>
        <xdr:to>
          <xdr:col>0</xdr:col>
          <xdr:colOff>571500</xdr:colOff>
          <xdr:row>113</xdr:row>
          <xdr:rowOff>0</xdr:rowOff>
        </xdr:to>
        <xdr:sp macro="" textlink="">
          <xdr:nvSpPr>
            <xdr:cNvPr id="22686" name="Check Box 158" descr="非課税" hidden="1">
              <a:extLst>
                <a:ext uri="{63B3BB69-23CF-44E3-9099-C40C66FF867C}">
                  <a14:compatExt spid="_x0000_s22686"/>
                </a:ext>
                <a:ext uri="{FF2B5EF4-FFF2-40B4-BE49-F238E27FC236}">
                  <a16:creationId xmlns:a16="http://schemas.microsoft.com/office/drawing/2014/main" id="{00000000-0008-0000-1B00-00009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112</xdr:row>
          <xdr:rowOff>209550</xdr:rowOff>
        </xdr:from>
        <xdr:to>
          <xdr:col>0</xdr:col>
          <xdr:colOff>571500</xdr:colOff>
          <xdr:row>114</xdr:row>
          <xdr:rowOff>0</xdr:rowOff>
        </xdr:to>
        <xdr:sp macro="" textlink="">
          <xdr:nvSpPr>
            <xdr:cNvPr id="22687" name="Check Box 159" descr="非課税" hidden="1">
              <a:extLst>
                <a:ext uri="{63B3BB69-23CF-44E3-9099-C40C66FF867C}">
                  <a14:compatExt spid="_x0000_s22687"/>
                </a:ext>
                <a:ext uri="{FF2B5EF4-FFF2-40B4-BE49-F238E27FC236}">
                  <a16:creationId xmlns:a16="http://schemas.microsoft.com/office/drawing/2014/main" id="{00000000-0008-0000-1B00-00009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113</xdr:row>
          <xdr:rowOff>209550</xdr:rowOff>
        </xdr:from>
        <xdr:to>
          <xdr:col>0</xdr:col>
          <xdr:colOff>571500</xdr:colOff>
          <xdr:row>115</xdr:row>
          <xdr:rowOff>0</xdr:rowOff>
        </xdr:to>
        <xdr:sp macro="" textlink="">
          <xdr:nvSpPr>
            <xdr:cNvPr id="22688" name="Check Box 160" descr="非課税" hidden="1">
              <a:extLst>
                <a:ext uri="{63B3BB69-23CF-44E3-9099-C40C66FF867C}">
                  <a14:compatExt spid="_x0000_s22688"/>
                </a:ext>
                <a:ext uri="{FF2B5EF4-FFF2-40B4-BE49-F238E27FC236}">
                  <a16:creationId xmlns:a16="http://schemas.microsoft.com/office/drawing/2014/main" id="{00000000-0008-0000-1B00-0000A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ja-JP" altLang="en-US" sz="900" b="0" i="0" u="none" strike="noStrike" baseline="0">
                  <a:solidFill>
                    <a:srgbClr val="000000"/>
                  </a:solidFill>
                  <a:latin typeface="MS UI Gothic"/>
                  <a:ea typeface="MS UI Gothic"/>
                </a:rPr>
                <a:t>非課税</a:t>
              </a:r>
            </a:p>
          </xdr:txBody>
        </xdr:sp>
        <xdr:clientData/>
      </xdr:twoCellAnchor>
    </mc:Choice>
    <mc:Fallback/>
  </mc:AlternateContent>
  <xdr:twoCellAnchor editAs="absolute">
    <xdr:from>
      <xdr:col>42</xdr:col>
      <xdr:colOff>664572</xdr:colOff>
      <xdr:row>3</xdr:row>
      <xdr:rowOff>16532</xdr:rowOff>
    </xdr:from>
    <xdr:to>
      <xdr:col>93</xdr:col>
      <xdr:colOff>240574</xdr:colOff>
      <xdr:row>9</xdr:row>
      <xdr:rowOff>172810</xdr:rowOff>
    </xdr:to>
    <xdr:sp macro="" textlink="">
      <xdr:nvSpPr>
        <xdr:cNvPr id="167" name="吹き出し: 四角形 166">
          <a:extLst>
            <a:ext uri="{FF2B5EF4-FFF2-40B4-BE49-F238E27FC236}">
              <a16:creationId xmlns:a16="http://schemas.microsoft.com/office/drawing/2014/main" id="{00000000-0008-0000-1B00-0000A7000000}"/>
            </a:ext>
          </a:extLst>
        </xdr:cNvPr>
        <xdr:cNvSpPr/>
      </xdr:nvSpPr>
      <xdr:spPr>
        <a:xfrm>
          <a:off x="14605363" y="1597682"/>
          <a:ext cx="2690403" cy="1529783"/>
        </a:xfrm>
        <a:prstGeom prst="wedgeRectCallout">
          <a:avLst>
            <a:gd name="adj1" fmla="val 197"/>
            <a:gd name="adj2" fmla="val 67054"/>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14</a:t>
          </a:r>
          <a:r>
            <a:rPr kumimoji="1" lang="ja-JP" altLang="en-US" sz="1100">
              <a:solidFill>
                <a:sysClr val="windowText" lastClr="000000"/>
              </a:solidFill>
            </a:rPr>
            <a:t>行の売上高合計に対して原価率をかけて仕入高を計算するときは、「対合計」</a:t>
          </a:r>
          <a:endParaRPr kumimoji="1" lang="en-US" altLang="ja-JP" sz="1100">
            <a:solidFill>
              <a:sysClr val="windowText" lastClr="000000"/>
            </a:solidFill>
          </a:endParaRPr>
        </a:p>
        <a:p>
          <a:pPr algn="l"/>
          <a:r>
            <a:rPr kumimoji="1" lang="ja-JP" altLang="en-US" sz="1100">
              <a:solidFill>
                <a:sysClr val="windowText" lastClr="000000"/>
              </a:solidFill>
            </a:rPr>
            <a:t>４行目から１３行目の各売上に対する仕入高を計算するときは「対個別」を</a:t>
          </a:r>
          <a:r>
            <a:rPr kumimoji="1" lang="en-US" altLang="ja-JP" sz="1100">
              <a:solidFill>
                <a:sysClr val="windowText" lastClr="000000"/>
              </a:solidFill>
            </a:rPr>
            <a:t>ON</a:t>
          </a:r>
          <a:r>
            <a:rPr kumimoji="1" lang="ja-JP" altLang="en-US" sz="1100">
              <a:solidFill>
                <a:sysClr val="windowText" lastClr="000000"/>
              </a:solidFill>
            </a:rPr>
            <a:t>にしてください。</a:t>
          </a:r>
          <a:endParaRPr kumimoji="1" lang="en-US" altLang="ja-JP" sz="1100">
            <a:solidFill>
              <a:sysClr val="windowText" lastClr="000000"/>
            </a:solidFill>
          </a:endParaRPr>
        </a:p>
        <a:p>
          <a:pPr algn="l"/>
          <a:r>
            <a:rPr kumimoji="1" lang="ja-JP" altLang="en-US" sz="1100">
              <a:solidFill>
                <a:sysClr val="windowText" lastClr="000000"/>
              </a:solidFill>
            </a:rPr>
            <a:t>手入力するときは「数式</a:t>
          </a:r>
          <a:r>
            <a:rPr kumimoji="1" lang="en-US" altLang="ja-JP" sz="1100">
              <a:solidFill>
                <a:sysClr val="windowText" lastClr="000000"/>
              </a:solidFill>
            </a:rPr>
            <a:t>OFF]</a:t>
          </a:r>
          <a:r>
            <a:rPr kumimoji="1" lang="ja-JP" altLang="en-US" sz="1100">
              <a:solidFill>
                <a:sysClr val="windowText" lastClr="000000"/>
              </a:solidFill>
            </a:rPr>
            <a:t>を</a:t>
          </a:r>
        </a:p>
      </xdr:txBody>
    </xdr:sp>
    <xdr:clientData/>
  </xdr:twoCellAnchor>
  <mc:AlternateContent xmlns:mc="http://schemas.openxmlformats.org/markup-compatibility/2006">
    <mc:Choice xmlns:a14="http://schemas.microsoft.com/office/drawing/2010/main" Requires="a14">
      <xdr:twoCellAnchor editAs="absolute">
        <xdr:from>
          <xdr:col>44</xdr:col>
          <xdr:colOff>222250</xdr:colOff>
          <xdr:row>166</xdr:row>
          <xdr:rowOff>184150</xdr:rowOff>
        </xdr:from>
        <xdr:to>
          <xdr:col>92</xdr:col>
          <xdr:colOff>298450</xdr:colOff>
          <xdr:row>167</xdr:row>
          <xdr:rowOff>228600</xdr:rowOff>
        </xdr:to>
        <xdr:sp macro="" textlink="">
          <xdr:nvSpPr>
            <xdr:cNvPr id="22689" name="Button 161" hidden="1">
              <a:extLst>
                <a:ext uri="{63B3BB69-23CF-44E3-9099-C40C66FF867C}">
                  <a14:compatExt spid="_x0000_s22689"/>
                </a:ext>
                <a:ext uri="{FF2B5EF4-FFF2-40B4-BE49-F238E27FC236}">
                  <a16:creationId xmlns:a16="http://schemas.microsoft.com/office/drawing/2014/main" id="{00000000-0008-0000-1B00-0000A1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数式OFF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31750</xdr:colOff>
          <xdr:row>166</xdr:row>
          <xdr:rowOff>184150</xdr:rowOff>
        </xdr:from>
        <xdr:to>
          <xdr:col>44</xdr:col>
          <xdr:colOff>165100</xdr:colOff>
          <xdr:row>167</xdr:row>
          <xdr:rowOff>222250</xdr:rowOff>
        </xdr:to>
        <xdr:sp macro="" textlink="">
          <xdr:nvSpPr>
            <xdr:cNvPr id="22690" name="Button 162" hidden="1">
              <a:extLst>
                <a:ext uri="{63B3BB69-23CF-44E3-9099-C40C66FF867C}">
                  <a14:compatExt spid="_x0000_s22690"/>
                </a:ext>
                <a:ext uri="{FF2B5EF4-FFF2-40B4-BE49-F238E27FC236}">
                  <a16:creationId xmlns:a16="http://schemas.microsoft.com/office/drawing/2014/main" id="{00000000-0008-0000-1B00-0000A2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対個別ON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469900</xdr:colOff>
          <xdr:row>166</xdr:row>
          <xdr:rowOff>203200</xdr:rowOff>
        </xdr:from>
        <xdr:to>
          <xdr:col>42</xdr:col>
          <xdr:colOff>869950</xdr:colOff>
          <xdr:row>168</xdr:row>
          <xdr:rowOff>0</xdr:rowOff>
        </xdr:to>
        <xdr:sp macro="" textlink="">
          <xdr:nvSpPr>
            <xdr:cNvPr id="22691" name="Button 163" hidden="1">
              <a:extLst>
                <a:ext uri="{63B3BB69-23CF-44E3-9099-C40C66FF867C}">
                  <a14:compatExt spid="_x0000_s22691"/>
                </a:ext>
                <a:ext uri="{FF2B5EF4-FFF2-40B4-BE49-F238E27FC236}">
                  <a16:creationId xmlns:a16="http://schemas.microsoft.com/office/drawing/2014/main" id="{00000000-0008-0000-1B00-0000A3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対合計ON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69850</xdr:colOff>
          <xdr:row>157</xdr:row>
          <xdr:rowOff>12700</xdr:rowOff>
        </xdr:from>
        <xdr:to>
          <xdr:col>17</xdr:col>
          <xdr:colOff>260350</xdr:colOff>
          <xdr:row>158</xdr:row>
          <xdr:rowOff>12700</xdr:rowOff>
        </xdr:to>
        <xdr:sp macro="" textlink="">
          <xdr:nvSpPr>
            <xdr:cNvPr id="22692" name="Check Box 164" hidden="1">
              <a:extLst>
                <a:ext uri="{63B3BB69-23CF-44E3-9099-C40C66FF867C}">
                  <a14:compatExt spid="_x0000_s22692"/>
                </a:ext>
                <a:ext uri="{FF2B5EF4-FFF2-40B4-BE49-F238E27FC236}">
                  <a16:creationId xmlns:a16="http://schemas.microsoft.com/office/drawing/2014/main" id="{00000000-0008-0000-1B00-0000A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消費税免税</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603250</xdr:colOff>
          <xdr:row>0</xdr:row>
          <xdr:rowOff>742950</xdr:rowOff>
        </xdr:from>
        <xdr:to>
          <xdr:col>11</xdr:col>
          <xdr:colOff>152400</xdr:colOff>
          <xdr:row>0</xdr:row>
          <xdr:rowOff>1041400</xdr:rowOff>
        </xdr:to>
        <xdr:sp macro="" textlink="">
          <xdr:nvSpPr>
            <xdr:cNvPr id="22693" name="Button 165" hidden="1">
              <a:extLst>
                <a:ext uri="{63B3BB69-23CF-44E3-9099-C40C66FF867C}">
                  <a14:compatExt spid="_x0000_s22693"/>
                </a:ext>
                <a:ext uri="{FF2B5EF4-FFF2-40B4-BE49-F238E27FC236}">
                  <a16:creationId xmlns:a16="http://schemas.microsoft.com/office/drawing/2014/main" id="{00000000-0008-0000-1B00-0000A5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CFに借入返済・利息・減価償却入力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755650</xdr:rowOff>
        </xdr:from>
        <xdr:to>
          <xdr:col>7</xdr:col>
          <xdr:colOff>590550</xdr:colOff>
          <xdr:row>0</xdr:row>
          <xdr:rowOff>1047750</xdr:rowOff>
        </xdr:to>
        <xdr:sp macro="" textlink="">
          <xdr:nvSpPr>
            <xdr:cNvPr id="22694" name="Button 166" hidden="1">
              <a:extLst>
                <a:ext uri="{63B3BB69-23CF-44E3-9099-C40C66FF867C}">
                  <a14:compatExt spid="_x0000_s22694"/>
                </a:ext>
                <a:ext uri="{FF2B5EF4-FFF2-40B4-BE49-F238E27FC236}">
                  <a16:creationId xmlns:a16="http://schemas.microsoft.com/office/drawing/2014/main" id="{00000000-0008-0000-1B00-0000A6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返済計画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31750</xdr:colOff>
          <xdr:row>0</xdr:row>
          <xdr:rowOff>762000</xdr:rowOff>
        </xdr:from>
        <xdr:to>
          <xdr:col>4</xdr:col>
          <xdr:colOff>565150</xdr:colOff>
          <xdr:row>0</xdr:row>
          <xdr:rowOff>1047750</xdr:rowOff>
        </xdr:to>
        <xdr:sp macro="" textlink="">
          <xdr:nvSpPr>
            <xdr:cNvPr id="22695" name="ボタン 339" hidden="1">
              <a:extLst>
                <a:ext uri="{63B3BB69-23CF-44E3-9099-C40C66FF867C}">
                  <a14:compatExt spid="_x0000_s22695"/>
                </a:ext>
                <a:ext uri="{FF2B5EF4-FFF2-40B4-BE49-F238E27FC236}">
                  <a16:creationId xmlns:a16="http://schemas.microsoft.com/office/drawing/2014/main" id="{00000000-0008-0000-1B00-0000A7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来期計画をコピー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93</xdr:col>
          <xdr:colOff>298450</xdr:colOff>
          <xdr:row>189</xdr:row>
          <xdr:rowOff>107950</xdr:rowOff>
        </xdr:from>
        <xdr:to>
          <xdr:col>95</xdr:col>
          <xdr:colOff>476250</xdr:colOff>
          <xdr:row>190</xdr:row>
          <xdr:rowOff>190500</xdr:rowOff>
        </xdr:to>
        <xdr:sp macro="" textlink="">
          <xdr:nvSpPr>
            <xdr:cNvPr id="22696" name="Button 168" hidden="1">
              <a:extLst>
                <a:ext uri="{63B3BB69-23CF-44E3-9099-C40C66FF867C}">
                  <a14:compatExt spid="_x0000_s22696"/>
                </a:ext>
                <a:ext uri="{FF2B5EF4-FFF2-40B4-BE49-F238E27FC236}">
                  <a16:creationId xmlns:a16="http://schemas.microsoft.com/office/drawing/2014/main" id="{00000000-0008-0000-1B00-0000A8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93</xdr:col>
          <xdr:colOff>298450</xdr:colOff>
          <xdr:row>190</xdr:row>
          <xdr:rowOff>228600</xdr:rowOff>
        </xdr:from>
        <xdr:to>
          <xdr:col>95</xdr:col>
          <xdr:colOff>476250</xdr:colOff>
          <xdr:row>192</xdr:row>
          <xdr:rowOff>57150</xdr:rowOff>
        </xdr:to>
        <xdr:sp macro="" textlink="">
          <xdr:nvSpPr>
            <xdr:cNvPr id="22697" name="Button 169" hidden="1">
              <a:extLst>
                <a:ext uri="{63B3BB69-23CF-44E3-9099-C40C66FF867C}">
                  <a14:compatExt spid="_x0000_s22697"/>
                </a:ext>
                <a:ext uri="{FF2B5EF4-FFF2-40B4-BE49-F238E27FC236}">
                  <a16:creationId xmlns:a16="http://schemas.microsoft.com/office/drawing/2014/main" id="{00000000-0008-0000-1B00-0000A9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法定福利費計算OFF</a:t>
              </a:r>
            </a:p>
            <a:p>
              <a:pPr algn="ctr" rtl="0">
                <a:defRPr sz="1000"/>
              </a:pPr>
              <a:endParaRPr lang="ja-JP" altLang="en-US" sz="1100" b="0" i="0" u="none" strike="noStrike" baseline="0">
                <a:solidFill>
                  <a:srgbClr val="000000"/>
                </a:solidFill>
                <a:latin typeface="メイリオ"/>
                <a:ea typeface="メイリオ"/>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279400</xdr:colOff>
          <xdr:row>192</xdr:row>
          <xdr:rowOff>133350</xdr:rowOff>
        </xdr:from>
        <xdr:to>
          <xdr:col>50</xdr:col>
          <xdr:colOff>203200</xdr:colOff>
          <xdr:row>193</xdr:row>
          <xdr:rowOff>241300</xdr:rowOff>
        </xdr:to>
        <xdr:sp macro="" textlink="">
          <xdr:nvSpPr>
            <xdr:cNvPr id="22698" name="Button 170" hidden="1">
              <a:extLst>
                <a:ext uri="{63B3BB69-23CF-44E3-9099-C40C66FF867C}">
                  <a14:compatExt spid="_x0000_s22698"/>
                </a:ext>
                <a:ext uri="{FF2B5EF4-FFF2-40B4-BE49-F238E27FC236}">
                  <a16:creationId xmlns:a16="http://schemas.microsoft.com/office/drawing/2014/main" id="{00000000-0008-0000-1B00-0000AA5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法定福利費を損益計算書にコピー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736600</xdr:colOff>
          <xdr:row>2</xdr:row>
          <xdr:rowOff>190500</xdr:rowOff>
        </xdr:from>
        <xdr:to>
          <xdr:col>41</xdr:col>
          <xdr:colOff>438150</xdr:colOff>
          <xdr:row>4</xdr:row>
          <xdr:rowOff>12700</xdr:rowOff>
        </xdr:to>
        <xdr:sp macro="" textlink="">
          <xdr:nvSpPr>
            <xdr:cNvPr id="22699" name="Check Box 171" hidden="1">
              <a:extLst>
                <a:ext uri="{63B3BB69-23CF-44E3-9099-C40C66FF867C}">
                  <a14:compatExt spid="_x0000_s22699"/>
                </a:ext>
                <a:ext uri="{FF2B5EF4-FFF2-40B4-BE49-F238E27FC236}">
                  <a16:creationId xmlns:a16="http://schemas.microsoft.com/office/drawing/2014/main" id="{00000000-0008-0000-1B00-0000A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3</xdr:row>
          <xdr:rowOff>190500</xdr:rowOff>
        </xdr:from>
        <xdr:to>
          <xdr:col>41</xdr:col>
          <xdr:colOff>438150</xdr:colOff>
          <xdr:row>5</xdr:row>
          <xdr:rowOff>12700</xdr:rowOff>
        </xdr:to>
        <xdr:sp macro="" textlink="">
          <xdr:nvSpPr>
            <xdr:cNvPr id="22700" name="Check Box 172" hidden="1">
              <a:extLst>
                <a:ext uri="{63B3BB69-23CF-44E3-9099-C40C66FF867C}">
                  <a14:compatExt spid="_x0000_s22700"/>
                </a:ext>
                <a:ext uri="{FF2B5EF4-FFF2-40B4-BE49-F238E27FC236}">
                  <a16:creationId xmlns:a16="http://schemas.microsoft.com/office/drawing/2014/main" id="{00000000-0008-0000-1B00-0000A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4</xdr:row>
          <xdr:rowOff>190500</xdr:rowOff>
        </xdr:from>
        <xdr:to>
          <xdr:col>41</xdr:col>
          <xdr:colOff>438150</xdr:colOff>
          <xdr:row>6</xdr:row>
          <xdr:rowOff>12700</xdr:rowOff>
        </xdr:to>
        <xdr:sp macro="" textlink="">
          <xdr:nvSpPr>
            <xdr:cNvPr id="22701" name="Check Box 173" hidden="1">
              <a:extLst>
                <a:ext uri="{63B3BB69-23CF-44E3-9099-C40C66FF867C}">
                  <a14:compatExt spid="_x0000_s22701"/>
                </a:ext>
                <a:ext uri="{FF2B5EF4-FFF2-40B4-BE49-F238E27FC236}">
                  <a16:creationId xmlns:a16="http://schemas.microsoft.com/office/drawing/2014/main" id="{00000000-0008-0000-1B00-0000A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5</xdr:row>
          <xdr:rowOff>222250</xdr:rowOff>
        </xdr:from>
        <xdr:to>
          <xdr:col>41</xdr:col>
          <xdr:colOff>438150</xdr:colOff>
          <xdr:row>7</xdr:row>
          <xdr:rowOff>38100</xdr:rowOff>
        </xdr:to>
        <xdr:sp macro="" textlink="">
          <xdr:nvSpPr>
            <xdr:cNvPr id="22702" name="Check Box 174" hidden="1">
              <a:extLst>
                <a:ext uri="{63B3BB69-23CF-44E3-9099-C40C66FF867C}">
                  <a14:compatExt spid="_x0000_s22702"/>
                </a:ext>
                <a:ext uri="{FF2B5EF4-FFF2-40B4-BE49-F238E27FC236}">
                  <a16:creationId xmlns:a16="http://schemas.microsoft.com/office/drawing/2014/main" id="{00000000-0008-0000-1B00-0000A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6</xdr:row>
          <xdr:rowOff>222250</xdr:rowOff>
        </xdr:from>
        <xdr:to>
          <xdr:col>41</xdr:col>
          <xdr:colOff>438150</xdr:colOff>
          <xdr:row>8</xdr:row>
          <xdr:rowOff>38100</xdr:rowOff>
        </xdr:to>
        <xdr:sp macro="" textlink="">
          <xdr:nvSpPr>
            <xdr:cNvPr id="22703" name="Check Box 175" hidden="1">
              <a:extLst>
                <a:ext uri="{63B3BB69-23CF-44E3-9099-C40C66FF867C}">
                  <a14:compatExt spid="_x0000_s22703"/>
                </a:ext>
                <a:ext uri="{FF2B5EF4-FFF2-40B4-BE49-F238E27FC236}">
                  <a16:creationId xmlns:a16="http://schemas.microsoft.com/office/drawing/2014/main" id="{00000000-0008-0000-1B00-0000A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7</xdr:row>
          <xdr:rowOff>203200</xdr:rowOff>
        </xdr:from>
        <xdr:to>
          <xdr:col>41</xdr:col>
          <xdr:colOff>438150</xdr:colOff>
          <xdr:row>9</xdr:row>
          <xdr:rowOff>12700</xdr:rowOff>
        </xdr:to>
        <xdr:sp macro="" textlink="">
          <xdr:nvSpPr>
            <xdr:cNvPr id="22704" name="Check Box 176" hidden="1">
              <a:extLst>
                <a:ext uri="{63B3BB69-23CF-44E3-9099-C40C66FF867C}">
                  <a14:compatExt spid="_x0000_s22704"/>
                </a:ext>
                <a:ext uri="{FF2B5EF4-FFF2-40B4-BE49-F238E27FC236}">
                  <a16:creationId xmlns:a16="http://schemas.microsoft.com/office/drawing/2014/main" id="{00000000-0008-0000-1B00-0000B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8</xdr:row>
          <xdr:rowOff>203200</xdr:rowOff>
        </xdr:from>
        <xdr:to>
          <xdr:col>41</xdr:col>
          <xdr:colOff>438150</xdr:colOff>
          <xdr:row>10</xdr:row>
          <xdr:rowOff>12700</xdr:rowOff>
        </xdr:to>
        <xdr:sp macro="" textlink="">
          <xdr:nvSpPr>
            <xdr:cNvPr id="22705" name="Check Box 177" hidden="1">
              <a:extLst>
                <a:ext uri="{63B3BB69-23CF-44E3-9099-C40C66FF867C}">
                  <a14:compatExt spid="_x0000_s22705"/>
                </a:ext>
                <a:ext uri="{FF2B5EF4-FFF2-40B4-BE49-F238E27FC236}">
                  <a16:creationId xmlns:a16="http://schemas.microsoft.com/office/drawing/2014/main" id="{00000000-0008-0000-1B00-0000B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9</xdr:row>
          <xdr:rowOff>203200</xdr:rowOff>
        </xdr:from>
        <xdr:to>
          <xdr:col>41</xdr:col>
          <xdr:colOff>438150</xdr:colOff>
          <xdr:row>11</xdr:row>
          <xdr:rowOff>12700</xdr:rowOff>
        </xdr:to>
        <xdr:sp macro="" textlink="">
          <xdr:nvSpPr>
            <xdr:cNvPr id="22706" name="Check Box 178" hidden="1">
              <a:extLst>
                <a:ext uri="{63B3BB69-23CF-44E3-9099-C40C66FF867C}">
                  <a14:compatExt spid="_x0000_s22706"/>
                </a:ext>
                <a:ext uri="{FF2B5EF4-FFF2-40B4-BE49-F238E27FC236}">
                  <a16:creationId xmlns:a16="http://schemas.microsoft.com/office/drawing/2014/main" id="{00000000-0008-0000-1B00-0000B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10</xdr:row>
          <xdr:rowOff>190500</xdr:rowOff>
        </xdr:from>
        <xdr:to>
          <xdr:col>41</xdr:col>
          <xdr:colOff>438150</xdr:colOff>
          <xdr:row>12</xdr:row>
          <xdr:rowOff>12700</xdr:rowOff>
        </xdr:to>
        <xdr:sp macro="" textlink="">
          <xdr:nvSpPr>
            <xdr:cNvPr id="22707" name="Check Box 179" hidden="1">
              <a:extLst>
                <a:ext uri="{63B3BB69-23CF-44E3-9099-C40C66FF867C}">
                  <a14:compatExt spid="_x0000_s22707"/>
                </a:ext>
                <a:ext uri="{FF2B5EF4-FFF2-40B4-BE49-F238E27FC236}">
                  <a16:creationId xmlns:a16="http://schemas.microsoft.com/office/drawing/2014/main" id="{00000000-0008-0000-1B00-0000B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11</xdr:row>
          <xdr:rowOff>190500</xdr:rowOff>
        </xdr:from>
        <xdr:to>
          <xdr:col>41</xdr:col>
          <xdr:colOff>438150</xdr:colOff>
          <xdr:row>13</xdr:row>
          <xdr:rowOff>12700</xdr:rowOff>
        </xdr:to>
        <xdr:sp macro="" textlink="">
          <xdr:nvSpPr>
            <xdr:cNvPr id="22708" name="Check Box 180" hidden="1">
              <a:extLst>
                <a:ext uri="{63B3BB69-23CF-44E3-9099-C40C66FF867C}">
                  <a14:compatExt spid="_x0000_s22708"/>
                </a:ext>
                <a:ext uri="{FF2B5EF4-FFF2-40B4-BE49-F238E27FC236}">
                  <a16:creationId xmlns:a16="http://schemas.microsoft.com/office/drawing/2014/main" id="{00000000-0008-0000-1B00-0000B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15</xdr:row>
          <xdr:rowOff>190500</xdr:rowOff>
        </xdr:from>
        <xdr:to>
          <xdr:col>41</xdr:col>
          <xdr:colOff>438150</xdr:colOff>
          <xdr:row>17</xdr:row>
          <xdr:rowOff>12700</xdr:rowOff>
        </xdr:to>
        <xdr:sp macro="" textlink="">
          <xdr:nvSpPr>
            <xdr:cNvPr id="22709" name="Check Box 181" hidden="1">
              <a:extLst>
                <a:ext uri="{63B3BB69-23CF-44E3-9099-C40C66FF867C}">
                  <a14:compatExt spid="_x0000_s22709"/>
                </a:ext>
                <a:ext uri="{FF2B5EF4-FFF2-40B4-BE49-F238E27FC236}">
                  <a16:creationId xmlns:a16="http://schemas.microsoft.com/office/drawing/2014/main" id="{00000000-0008-0000-1B00-0000B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16</xdr:row>
          <xdr:rowOff>190500</xdr:rowOff>
        </xdr:from>
        <xdr:to>
          <xdr:col>41</xdr:col>
          <xdr:colOff>438150</xdr:colOff>
          <xdr:row>18</xdr:row>
          <xdr:rowOff>12700</xdr:rowOff>
        </xdr:to>
        <xdr:sp macro="" textlink="">
          <xdr:nvSpPr>
            <xdr:cNvPr id="22710" name="Check Box 182" hidden="1">
              <a:extLst>
                <a:ext uri="{63B3BB69-23CF-44E3-9099-C40C66FF867C}">
                  <a14:compatExt spid="_x0000_s22710"/>
                </a:ext>
                <a:ext uri="{FF2B5EF4-FFF2-40B4-BE49-F238E27FC236}">
                  <a16:creationId xmlns:a16="http://schemas.microsoft.com/office/drawing/2014/main" id="{00000000-0008-0000-1B00-0000B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xdr:row>
          <xdr:rowOff>190500</xdr:rowOff>
        </xdr:from>
        <xdr:to>
          <xdr:col>41</xdr:col>
          <xdr:colOff>438150</xdr:colOff>
          <xdr:row>19</xdr:row>
          <xdr:rowOff>12700</xdr:rowOff>
        </xdr:to>
        <xdr:sp macro="" textlink="">
          <xdr:nvSpPr>
            <xdr:cNvPr id="22711" name="Check Box 183" hidden="1">
              <a:extLst>
                <a:ext uri="{63B3BB69-23CF-44E3-9099-C40C66FF867C}">
                  <a14:compatExt spid="_x0000_s22711"/>
                </a:ext>
                <a:ext uri="{FF2B5EF4-FFF2-40B4-BE49-F238E27FC236}">
                  <a16:creationId xmlns:a16="http://schemas.microsoft.com/office/drawing/2014/main" id="{00000000-0008-0000-1B00-0000B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18</xdr:row>
          <xdr:rowOff>184150</xdr:rowOff>
        </xdr:from>
        <xdr:to>
          <xdr:col>41</xdr:col>
          <xdr:colOff>438150</xdr:colOff>
          <xdr:row>20</xdr:row>
          <xdr:rowOff>0</xdr:rowOff>
        </xdr:to>
        <xdr:sp macro="" textlink="">
          <xdr:nvSpPr>
            <xdr:cNvPr id="22712" name="Check Box 184" hidden="1">
              <a:extLst>
                <a:ext uri="{63B3BB69-23CF-44E3-9099-C40C66FF867C}">
                  <a14:compatExt spid="_x0000_s22712"/>
                </a:ext>
                <a:ext uri="{FF2B5EF4-FFF2-40B4-BE49-F238E27FC236}">
                  <a16:creationId xmlns:a16="http://schemas.microsoft.com/office/drawing/2014/main" id="{00000000-0008-0000-1B00-0000B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19</xdr:row>
          <xdr:rowOff>203200</xdr:rowOff>
        </xdr:from>
        <xdr:to>
          <xdr:col>41</xdr:col>
          <xdr:colOff>438150</xdr:colOff>
          <xdr:row>21</xdr:row>
          <xdr:rowOff>12700</xdr:rowOff>
        </xdr:to>
        <xdr:sp macro="" textlink="">
          <xdr:nvSpPr>
            <xdr:cNvPr id="22713" name="Check Box 185" hidden="1">
              <a:extLst>
                <a:ext uri="{63B3BB69-23CF-44E3-9099-C40C66FF867C}">
                  <a14:compatExt spid="_x0000_s22713"/>
                </a:ext>
                <a:ext uri="{FF2B5EF4-FFF2-40B4-BE49-F238E27FC236}">
                  <a16:creationId xmlns:a16="http://schemas.microsoft.com/office/drawing/2014/main" id="{00000000-0008-0000-1B00-0000B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20</xdr:row>
          <xdr:rowOff>222250</xdr:rowOff>
        </xdr:from>
        <xdr:to>
          <xdr:col>41</xdr:col>
          <xdr:colOff>438150</xdr:colOff>
          <xdr:row>22</xdr:row>
          <xdr:rowOff>38100</xdr:rowOff>
        </xdr:to>
        <xdr:sp macro="" textlink="">
          <xdr:nvSpPr>
            <xdr:cNvPr id="22714" name="Check Box 186" hidden="1">
              <a:extLst>
                <a:ext uri="{63B3BB69-23CF-44E3-9099-C40C66FF867C}">
                  <a14:compatExt spid="_x0000_s22714"/>
                </a:ext>
                <a:ext uri="{FF2B5EF4-FFF2-40B4-BE49-F238E27FC236}">
                  <a16:creationId xmlns:a16="http://schemas.microsoft.com/office/drawing/2014/main" id="{00000000-0008-0000-1B00-0000B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21</xdr:row>
          <xdr:rowOff>222250</xdr:rowOff>
        </xdr:from>
        <xdr:to>
          <xdr:col>41</xdr:col>
          <xdr:colOff>438150</xdr:colOff>
          <xdr:row>23</xdr:row>
          <xdr:rowOff>38100</xdr:rowOff>
        </xdr:to>
        <xdr:sp macro="" textlink="">
          <xdr:nvSpPr>
            <xdr:cNvPr id="22715" name="Check Box 187" hidden="1">
              <a:extLst>
                <a:ext uri="{63B3BB69-23CF-44E3-9099-C40C66FF867C}">
                  <a14:compatExt spid="_x0000_s22715"/>
                </a:ext>
                <a:ext uri="{FF2B5EF4-FFF2-40B4-BE49-F238E27FC236}">
                  <a16:creationId xmlns:a16="http://schemas.microsoft.com/office/drawing/2014/main" id="{00000000-0008-0000-1B00-0000B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22</xdr:row>
          <xdr:rowOff>203200</xdr:rowOff>
        </xdr:from>
        <xdr:to>
          <xdr:col>41</xdr:col>
          <xdr:colOff>438150</xdr:colOff>
          <xdr:row>24</xdr:row>
          <xdr:rowOff>12700</xdr:rowOff>
        </xdr:to>
        <xdr:sp macro="" textlink="">
          <xdr:nvSpPr>
            <xdr:cNvPr id="22716" name="Check Box 188" hidden="1">
              <a:extLst>
                <a:ext uri="{63B3BB69-23CF-44E3-9099-C40C66FF867C}">
                  <a14:compatExt spid="_x0000_s22716"/>
                </a:ext>
                <a:ext uri="{FF2B5EF4-FFF2-40B4-BE49-F238E27FC236}">
                  <a16:creationId xmlns:a16="http://schemas.microsoft.com/office/drawing/2014/main" id="{00000000-0008-0000-1B00-0000B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23</xdr:row>
          <xdr:rowOff>190500</xdr:rowOff>
        </xdr:from>
        <xdr:to>
          <xdr:col>41</xdr:col>
          <xdr:colOff>438150</xdr:colOff>
          <xdr:row>25</xdr:row>
          <xdr:rowOff>12700</xdr:rowOff>
        </xdr:to>
        <xdr:sp macro="" textlink="">
          <xdr:nvSpPr>
            <xdr:cNvPr id="22717" name="Check Box 189" hidden="1">
              <a:extLst>
                <a:ext uri="{63B3BB69-23CF-44E3-9099-C40C66FF867C}">
                  <a14:compatExt spid="_x0000_s22717"/>
                </a:ext>
                <a:ext uri="{FF2B5EF4-FFF2-40B4-BE49-F238E27FC236}">
                  <a16:creationId xmlns:a16="http://schemas.microsoft.com/office/drawing/2014/main" id="{00000000-0008-0000-1B00-0000B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24</xdr:row>
          <xdr:rowOff>190500</xdr:rowOff>
        </xdr:from>
        <xdr:to>
          <xdr:col>41</xdr:col>
          <xdr:colOff>438150</xdr:colOff>
          <xdr:row>26</xdr:row>
          <xdr:rowOff>12700</xdr:rowOff>
        </xdr:to>
        <xdr:sp macro="" textlink="">
          <xdr:nvSpPr>
            <xdr:cNvPr id="22718" name="Check Box 190" hidden="1">
              <a:extLst>
                <a:ext uri="{63B3BB69-23CF-44E3-9099-C40C66FF867C}">
                  <a14:compatExt spid="_x0000_s22718"/>
                </a:ext>
                <a:ext uri="{FF2B5EF4-FFF2-40B4-BE49-F238E27FC236}">
                  <a16:creationId xmlns:a16="http://schemas.microsoft.com/office/drawing/2014/main" id="{00000000-0008-0000-1B00-0000B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170</xdr:row>
          <xdr:rowOff>228600</xdr:rowOff>
        </xdr:from>
        <xdr:to>
          <xdr:col>41</xdr:col>
          <xdr:colOff>438150</xdr:colOff>
          <xdr:row>172</xdr:row>
          <xdr:rowOff>31750</xdr:rowOff>
        </xdr:to>
        <xdr:sp macro="" textlink="">
          <xdr:nvSpPr>
            <xdr:cNvPr id="22719" name="Check Box 191" hidden="1">
              <a:extLst>
                <a:ext uri="{63B3BB69-23CF-44E3-9099-C40C66FF867C}">
                  <a14:compatExt spid="_x0000_s22719"/>
                </a:ext>
                <a:ext uri="{FF2B5EF4-FFF2-40B4-BE49-F238E27FC236}">
                  <a16:creationId xmlns:a16="http://schemas.microsoft.com/office/drawing/2014/main" id="{00000000-0008-0000-1B00-0000B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171</xdr:row>
          <xdr:rowOff>209550</xdr:rowOff>
        </xdr:from>
        <xdr:to>
          <xdr:col>41</xdr:col>
          <xdr:colOff>438150</xdr:colOff>
          <xdr:row>172</xdr:row>
          <xdr:rowOff>228600</xdr:rowOff>
        </xdr:to>
        <xdr:sp macro="" textlink="">
          <xdr:nvSpPr>
            <xdr:cNvPr id="22720" name="Check Box 192" hidden="1">
              <a:extLst>
                <a:ext uri="{63B3BB69-23CF-44E3-9099-C40C66FF867C}">
                  <a14:compatExt spid="_x0000_s22720"/>
                </a:ext>
                <a:ext uri="{FF2B5EF4-FFF2-40B4-BE49-F238E27FC236}">
                  <a16:creationId xmlns:a16="http://schemas.microsoft.com/office/drawing/2014/main" id="{00000000-0008-0000-1B00-0000C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172</xdr:row>
          <xdr:rowOff>222250</xdr:rowOff>
        </xdr:from>
        <xdr:to>
          <xdr:col>41</xdr:col>
          <xdr:colOff>438150</xdr:colOff>
          <xdr:row>174</xdr:row>
          <xdr:rowOff>0</xdr:rowOff>
        </xdr:to>
        <xdr:sp macro="" textlink="">
          <xdr:nvSpPr>
            <xdr:cNvPr id="22721" name="Check Box 193" hidden="1">
              <a:extLst>
                <a:ext uri="{63B3BB69-23CF-44E3-9099-C40C66FF867C}">
                  <a14:compatExt spid="_x0000_s22721"/>
                </a:ext>
                <a:ext uri="{FF2B5EF4-FFF2-40B4-BE49-F238E27FC236}">
                  <a16:creationId xmlns:a16="http://schemas.microsoft.com/office/drawing/2014/main" id="{00000000-0008-0000-1B00-0000C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173</xdr:row>
          <xdr:rowOff>228600</xdr:rowOff>
        </xdr:from>
        <xdr:to>
          <xdr:col>41</xdr:col>
          <xdr:colOff>438150</xdr:colOff>
          <xdr:row>175</xdr:row>
          <xdr:rowOff>31750</xdr:rowOff>
        </xdr:to>
        <xdr:sp macro="" textlink="">
          <xdr:nvSpPr>
            <xdr:cNvPr id="22722" name="Check Box 194" hidden="1">
              <a:extLst>
                <a:ext uri="{63B3BB69-23CF-44E3-9099-C40C66FF867C}">
                  <a14:compatExt spid="_x0000_s22722"/>
                </a:ext>
                <a:ext uri="{FF2B5EF4-FFF2-40B4-BE49-F238E27FC236}">
                  <a16:creationId xmlns:a16="http://schemas.microsoft.com/office/drawing/2014/main" id="{00000000-0008-0000-1B00-0000C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174</xdr:row>
          <xdr:rowOff>222250</xdr:rowOff>
        </xdr:from>
        <xdr:to>
          <xdr:col>41</xdr:col>
          <xdr:colOff>438150</xdr:colOff>
          <xdr:row>176</xdr:row>
          <xdr:rowOff>0</xdr:rowOff>
        </xdr:to>
        <xdr:sp macro="" textlink="">
          <xdr:nvSpPr>
            <xdr:cNvPr id="22723" name="Check Box 195" hidden="1">
              <a:extLst>
                <a:ext uri="{63B3BB69-23CF-44E3-9099-C40C66FF867C}">
                  <a14:compatExt spid="_x0000_s22723"/>
                </a:ext>
                <a:ext uri="{FF2B5EF4-FFF2-40B4-BE49-F238E27FC236}">
                  <a16:creationId xmlns:a16="http://schemas.microsoft.com/office/drawing/2014/main" id="{00000000-0008-0000-1B00-0000C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175</xdr:row>
          <xdr:rowOff>203200</xdr:rowOff>
        </xdr:from>
        <xdr:to>
          <xdr:col>41</xdr:col>
          <xdr:colOff>438150</xdr:colOff>
          <xdr:row>177</xdr:row>
          <xdr:rowOff>0</xdr:rowOff>
        </xdr:to>
        <xdr:sp macro="" textlink="">
          <xdr:nvSpPr>
            <xdr:cNvPr id="22724" name="Check Box 196" hidden="1">
              <a:extLst>
                <a:ext uri="{63B3BB69-23CF-44E3-9099-C40C66FF867C}">
                  <a14:compatExt spid="_x0000_s22724"/>
                </a:ext>
                <a:ext uri="{FF2B5EF4-FFF2-40B4-BE49-F238E27FC236}">
                  <a16:creationId xmlns:a16="http://schemas.microsoft.com/office/drawing/2014/main" id="{00000000-0008-0000-1B00-0000C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176</xdr:row>
          <xdr:rowOff>190500</xdr:rowOff>
        </xdr:from>
        <xdr:to>
          <xdr:col>41</xdr:col>
          <xdr:colOff>438150</xdr:colOff>
          <xdr:row>177</xdr:row>
          <xdr:rowOff>228600</xdr:rowOff>
        </xdr:to>
        <xdr:sp macro="" textlink="">
          <xdr:nvSpPr>
            <xdr:cNvPr id="22725" name="Check Box 197" hidden="1">
              <a:extLst>
                <a:ext uri="{63B3BB69-23CF-44E3-9099-C40C66FF867C}">
                  <a14:compatExt spid="_x0000_s22725"/>
                </a:ext>
                <a:ext uri="{FF2B5EF4-FFF2-40B4-BE49-F238E27FC236}">
                  <a16:creationId xmlns:a16="http://schemas.microsoft.com/office/drawing/2014/main" id="{00000000-0008-0000-1B00-0000C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177</xdr:row>
          <xdr:rowOff>203200</xdr:rowOff>
        </xdr:from>
        <xdr:to>
          <xdr:col>41</xdr:col>
          <xdr:colOff>438150</xdr:colOff>
          <xdr:row>179</xdr:row>
          <xdr:rowOff>0</xdr:rowOff>
        </xdr:to>
        <xdr:sp macro="" textlink="">
          <xdr:nvSpPr>
            <xdr:cNvPr id="22726" name="Check Box 198" hidden="1">
              <a:extLst>
                <a:ext uri="{63B3BB69-23CF-44E3-9099-C40C66FF867C}">
                  <a14:compatExt spid="_x0000_s22726"/>
                </a:ext>
                <a:ext uri="{FF2B5EF4-FFF2-40B4-BE49-F238E27FC236}">
                  <a16:creationId xmlns:a16="http://schemas.microsoft.com/office/drawing/2014/main" id="{00000000-0008-0000-1B00-0000C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178</xdr:row>
          <xdr:rowOff>203200</xdr:rowOff>
        </xdr:from>
        <xdr:to>
          <xdr:col>41</xdr:col>
          <xdr:colOff>438150</xdr:colOff>
          <xdr:row>180</xdr:row>
          <xdr:rowOff>0</xdr:rowOff>
        </xdr:to>
        <xdr:sp macro="" textlink="">
          <xdr:nvSpPr>
            <xdr:cNvPr id="22727" name="Check Box 199" hidden="1">
              <a:extLst>
                <a:ext uri="{63B3BB69-23CF-44E3-9099-C40C66FF867C}">
                  <a14:compatExt spid="_x0000_s22727"/>
                </a:ext>
                <a:ext uri="{FF2B5EF4-FFF2-40B4-BE49-F238E27FC236}">
                  <a16:creationId xmlns:a16="http://schemas.microsoft.com/office/drawing/2014/main" id="{00000000-0008-0000-1B00-0000C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723900</xdr:colOff>
          <xdr:row>179</xdr:row>
          <xdr:rowOff>190500</xdr:rowOff>
        </xdr:from>
        <xdr:to>
          <xdr:col>41</xdr:col>
          <xdr:colOff>438150</xdr:colOff>
          <xdr:row>180</xdr:row>
          <xdr:rowOff>228600</xdr:rowOff>
        </xdr:to>
        <xdr:sp macro="" textlink="">
          <xdr:nvSpPr>
            <xdr:cNvPr id="22728" name="Check Box 200" hidden="1">
              <a:extLst>
                <a:ext uri="{63B3BB69-23CF-44E3-9099-C40C66FF867C}">
                  <a14:compatExt spid="_x0000_s22728"/>
                </a:ext>
                <a:ext uri="{FF2B5EF4-FFF2-40B4-BE49-F238E27FC236}">
                  <a16:creationId xmlns:a16="http://schemas.microsoft.com/office/drawing/2014/main" id="{00000000-0008-0000-1B00-0000C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軽減</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0</xdr:row>
          <xdr:rowOff>742950</xdr:rowOff>
        </xdr:from>
        <xdr:to>
          <xdr:col>12</xdr:col>
          <xdr:colOff>527050</xdr:colOff>
          <xdr:row>0</xdr:row>
          <xdr:rowOff>1028700</xdr:rowOff>
        </xdr:to>
        <xdr:sp macro="" textlink="">
          <xdr:nvSpPr>
            <xdr:cNvPr id="22730" name="Button 202" hidden="1">
              <a:extLst>
                <a:ext uri="{63B3BB69-23CF-44E3-9099-C40C66FF867C}">
                  <a14:compatExt spid="_x0000_s22730"/>
                </a:ext>
                <a:ext uri="{FF2B5EF4-FFF2-40B4-BE49-F238E27FC236}">
                  <a16:creationId xmlns:a16="http://schemas.microsoft.com/office/drawing/2014/main" id="{00000000-0008-0000-1B00-0000CA5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売上計画へ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241300</xdr:colOff>
          <xdr:row>0</xdr:row>
          <xdr:rowOff>755650</xdr:rowOff>
        </xdr:from>
        <xdr:to>
          <xdr:col>41</xdr:col>
          <xdr:colOff>241300</xdr:colOff>
          <xdr:row>0</xdr:row>
          <xdr:rowOff>1047750</xdr:rowOff>
        </xdr:to>
        <xdr:sp macro="" textlink="">
          <xdr:nvSpPr>
            <xdr:cNvPr id="22732" name="Button 204" hidden="1">
              <a:extLst>
                <a:ext uri="{63B3BB69-23CF-44E3-9099-C40C66FF867C}">
                  <a14:compatExt spid="_x0000_s22732"/>
                </a:ext>
                <a:ext uri="{FF2B5EF4-FFF2-40B4-BE49-F238E27FC236}">
                  <a16:creationId xmlns:a16="http://schemas.microsoft.com/office/drawing/2014/main" id="{00000000-0008-0000-1B00-0000CC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FF0000"/>
                  </a:solidFill>
                  <a:latin typeface="メイリオ"/>
                  <a:ea typeface="メイリオ"/>
                </a:rPr>
                <a:t>かけ算たし算コピペ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660400</xdr:colOff>
          <xdr:row>0</xdr:row>
          <xdr:rowOff>774700</xdr:rowOff>
        </xdr:from>
        <xdr:to>
          <xdr:col>43</xdr:col>
          <xdr:colOff>660400</xdr:colOff>
          <xdr:row>0</xdr:row>
          <xdr:rowOff>1047750</xdr:rowOff>
        </xdr:to>
        <xdr:sp macro="" textlink="">
          <xdr:nvSpPr>
            <xdr:cNvPr id="22733" name="Button 205" hidden="1">
              <a:extLst>
                <a:ext uri="{63B3BB69-23CF-44E3-9099-C40C66FF867C}">
                  <a14:compatExt spid="_x0000_s22733"/>
                </a:ext>
                <a:ext uri="{FF2B5EF4-FFF2-40B4-BE49-F238E27FC236}">
                  <a16:creationId xmlns:a16="http://schemas.microsoft.com/office/drawing/2014/main" id="{00000000-0008-0000-1B00-0000CD58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1" i="0" u="none" strike="noStrike" baseline="0">
                  <a:solidFill>
                    <a:srgbClr val="000000"/>
                  </a:solidFill>
                  <a:latin typeface="メイリオ"/>
                  <a:ea typeface="メイリオ"/>
                </a:rPr>
                <a:t>☑全部消す</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1</xdr:row>
          <xdr:rowOff>107950</xdr:rowOff>
        </xdr:from>
        <xdr:to>
          <xdr:col>10</xdr:col>
          <xdr:colOff>469900</xdr:colOff>
          <xdr:row>1</xdr:row>
          <xdr:rowOff>393700</xdr:rowOff>
        </xdr:to>
        <xdr:sp macro="" textlink="">
          <xdr:nvSpPr>
            <xdr:cNvPr id="23553" name="ボタン 7" hidden="1">
              <a:extLst>
                <a:ext uri="{63B3BB69-23CF-44E3-9099-C40C66FF867C}">
                  <a14:compatExt spid="_x0000_s23553"/>
                </a:ext>
                <a:ext uri="{FF2B5EF4-FFF2-40B4-BE49-F238E27FC236}">
                  <a16:creationId xmlns:a16="http://schemas.microsoft.com/office/drawing/2014/main" id="{00000000-0008-0000-1C00-0000015C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1"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1</xdr:row>
          <xdr:rowOff>127000</xdr:rowOff>
        </xdr:from>
        <xdr:to>
          <xdr:col>8</xdr:col>
          <xdr:colOff>628650</xdr:colOff>
          <xdr:row>1</xdr:row>
          <xdr:rowOff>412750</xdr:rowOff>
        </xdr:to>
        <xdr:sp macro="" textlink="">
          <xdr:nvSpPr>
            <xdr:cNvPr id="23554" name="ボタン 1" hidden="1">
              <a:extLst>
                <a:ext uri="{63B3BB69-23CF-44E3-9099-C40C66FF867C}">
                  <a14:compatExt spid="_x0000_s23554"/>
                </a:ext>
                <a:ext uri="{FF2B5EF4-FFF2-40B4-BE49-F238E27FC236}">
                  <a16:creationId xmlns:a16="http://schemas.microsoft.com/office/drawing/2014/main" id="{00000000-0008-0000-1C00-0000025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1" i="0" u="none" strike="noStrike" baseline="0">
                  <a:solidFill>
                    <a:srgbClr val="FF0000"/>
                  </a:solidFill>
                  <a:latin typeface="メイリオ"/>
                  <a:ea typeface="メイリオ"/>
                </a:rPr>
                <a:t>空白行を非表示ON/OFF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0</xdr:row>
          <xdr:rowOff>31750</xdr:rowOff>
        </xdr:from>
        <xdr:to>
          <xdr:col>16</xdr:col>
          <xdr:colOff>260350</xdr:colOff>
          <xdr:row>0</xdr:row>
          <xdr:rowOff>285750</xdr:rowOff>
        </xdr:to>
        <xdr:sp macro="" textlink="">
          <xdr:nvSpPr>
            <xdr:cNvPr id="23555" name="Option Button 3" hidden="1">
              <a:extLst>
                <a:ext uri="{63B3BB69-23CF-44E3-9099-C40C66FF867C}">
                  <a14:compatExt spid="_x0000_s23555"/>
                </a:ext>
                <a:ext uri="{FF2B5EF4-FFF2-40B4-BE49-F238E27FC236}">
                  <a16:creationId xmlns:a16="http://schemas.microsoft.com/office/drawing/2014/main" id="{00000000-0008-0000-1C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488950</xdr:colOff>
          <xdr:row>0</xdr:row>
          <xdr:rowOff>260350</xdr:rowOff>
        </xdr:from>
        <xdr:to>
          <xdr:col>17</xdr:col>
          <xdr:colOff>12700</xdr:colOff>
          <xdr:row>1</xdr:row>
          <xdr:rowOff>152400</xdr:rowOff>
        </xdr:to>
        <xdr:sp macro="" textlink="">
          <xdr:nvSpPr>
            <xdr:cNvPr id="23556" name="Option Button 4" hidden="1">
              <a:extLst>
                <a:ext uri="{63B3BB69-23CF-44E3-9099-C40C66FF867C}">
                  <a14:compatExt spid="_x0000_s23556"/>
                </a:ext>
                <a:ext uri="{FF2B5EF4-FFF2-40B4-BE49-F238E27FC236}">
                  <a16:creationId xmlns:a16="http://schemas.microsoft.com/office/drawing/2014/main" id="{00000000-0008-0000-1C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133350</xdr:colOff>
          <xdr:row>0</xdr:row>
          <xdr:rowOff>38100</xdr:rowOff>
        </xdr:from>
        <xdr:to>
          <xdr:col>5</xdr:col>
          <xdr:colOff>533400</xdr:colOff>
          <xdr:row>0</xdr:row>
          <xdr:rowOff>298450</xdr:rowOff>
        </xdr:to>
        <xdr:sp macro="" textlink="">
          <xdr:nvSpPr>
            <xdr:cNvPr id="24577" name="Option Button 1" hidden="1">
              <a:extLst>
                <a:ext uri="{63B3BB69-23CF-44E3-9099-C40C66FF867C}">
                  <a14:compatExt spid="_x0000_s24577"/>
                </a:ext>
                <a:ext uri="{FF2B5EF4-FFF2-40B4-BE49-F238E27FC236}">
                  <a16:creationId xmlns:a16="http://schemas.microsoft.com/office/drawing/2014/main" id="{00000000-0008-0000-1D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133350</xdr:colOff>
          <xdr:row>0</xdr:row>
          <xdr:rowOff>279400</xdr:rowOff>
        </xdr:from>
        <xdr:to>
          <xdr:col>5</xdr:col>
          <xdr:colOff>946150</xdr:colOff>
          <xdr:row>1</xdr:row>
          <xdr:rowOff>38100</xdr:rowOff>
        </xdr:to>
        <xdr:sp macro="" textlink="">
          <xdr:nvSpPr>
            <xdr:cNvPr id="24578" name="Option Button 2"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31750</xdr:colOff>
          <xdr:row>0</xdr:row>
          <xdr:rowOff>107950</xdr:rowOff>
        </xdr:from>
        <xdr:to>
          <xdr:col>7</xdr:col>
          <xdr:colOff>438150</xdr:colOff>
          <xdr:row>0</xdr:row>
          <xdr:rowOff>393700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印刷A4</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57150</xdr:colOff>
          <xdr:row>0</xdr:row>
          <xdr:rowOff>107950</xdr:rowOff>
        </xdr:from>
        <xdr:to>
          <xdr:col>9</xdr:col>
          <xdr:colOff>304800</xdr:colOff>
          <xdr:row>0</xdr:row>
          <xdr:rowOff>546100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E00-0000016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393700</xdr:colOff>
          <xdr:row>0</xdr:row>
          <xdr:rowOff>107950</xdr:rowOff>
        </xdr:from>
        <xdr:to>
          <xdr:col>10</xdr:col>
          <xdr:colOff>641350</xdr:colOff>
          <xdr:row>0</xdr:row>
          <xdr:rowOff>546100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E00-0000026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新規借入へ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679450</xdr:colOff>
          <xdr:row>0</xdr:row>
          <xdr:rowOff>107950</xdr:rowOff>
        </xdr:from>
        <xdr:to>
          <xdr:col>12</xdr:col>
          <xdr:colOff>641350</xdr:colOff>
          <xdr:row>0</xdr:row>
          <xdr:rowOff>546100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1E00-0000036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76200</xdr:rowOff>
        </xdr:from>
        <xdr:to>
          <xdr:col>0</xdr:col>
          <xdr:colOff>1695450</xdr:colOff>
          <xdr:row>0</xdr:row>
          <xdr:rowOff>400050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1E00-0000046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新規登録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488950</xdr:rowOff>
        </xdr:from>
        <xdr:to>
          <xdr:col>0</xdr:col>
          <xdr:colOff>1695450</xdr:colOff>
          <xdr:row>0</xdr:row>
          <xdr:rowOff>819150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1E00-0000056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編集</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1</xdr:row>
          <xdr:rowOff>38100</xdr:rowOff>
        </xdr:from>
        <xdr:to>
          <xdr:col>0</xdr:col>
          <xdr:colOff>1695450</xdr:colOff>
          <xdr:row>1</xdr:row>
          <xdr:rowOff>361950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1E00-0000066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削除</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1</xdr:row>
          <xdr:rowOff>431800</xdr:rowOff>
        </xdr:from>
        <xdr:to>
          <xdr:col>0</xdr:col>
          <xdr:colOff>1695450</xdr:colOff>
          <xdr:row>1</xdr:row>
          <xdr:rowOff>755650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1E00-0000076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新規借入からのコピー</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546100</xdr:colOff>
          <xdr:row>0</xdr:row>
          <xdr:rowOff>57150</xdr:rowOff>
        </xdr:from>
        <xdr:to>
          <xdr:col>14</xdr:col>
          <xdr:colOff>793750</xdr:colOff>
          <xdr:row>0</xdr:row>
          <xdr:rowOff>590550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1E00-0000086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260350</xdr:colOff>
          <xdr:row>0</xdr:row>
          <xdr:rowOff>133350</xdr:rowOff>
        </xdr:from>
        <xdr:to>
          <xdr:col>9</xdr:col>
          <xdr:colOff>527050</xdr:colOff>
          <xdr:row>0</xdr:row>
          <xdr:rowOff>565150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F00-0000016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予実管理へ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679450</xdr:colOff>
          <xdr:row>0</xdr:row>
          <xdr:rowOff>127000</xdr:rowOff>
        </xdr:from>
        <xdr:to>
          <xdr:col>11</xdr:col>
          <xdr:colOff>31750</xdr:colOff>
          <xdr:row>0</xdr:row>
          <xdr:rowOff>546100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F00-0000026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既存返済計画へ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69850</xdr:colOff>
          <xdr:row>0</xdr:row>
          <xdr:rowOff>133350</xdr:rowOff>
        </xdr:from>
        <xdr:to>
          <xdr:col>8</xdr:col>
          <xdr:colOff>171450</xdr:colOff>
          <xdr:row>0</xdr:row>
          <xdr:rowOff>565150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F00-0000036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0</xdr:row>
          <xdr:rowOff>133350</xdr:rowOff>
        </xdr:from>
        <xdr:to>
          <xdr:col>16</xdr:col>
          <xdr:colOff>355600</xdr:colOff>
          <xdr:row>0</xdr:row>
          <xdr:rowOff>552450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F00-0000046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469900</xdr:colOff>
          <xdr:row>0</xdr:row>
          <xdr:rowOff>146050</xdr:rowOff>
        </xdr:from>
        <xdr:to>
          <xdr:col>0</xdr:col>
          <xdr:colOff>1905000</xdr:colOff>
          <xdr:row>0</xdr:row>
          <xdr:rowOff>469900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F00-0000056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新規登録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450850</xdr:colOff>
          <xdr:row>0</xdr:row>
          <xdr:rowOff>533400</xdr:rowOff>
        </xdr:from>
        <xdr:to>
          <xdr:col>0</xdr:col>
          <xdr:colOff>1885950</xdr:colOff>
          <xdr:row>0</xdr:row>
          <xdr:rowOff>857250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F00-0000066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編集</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0</xdr:row>
          <xdr:rowOff>946150</xdr:rowOff>
        </xdr:from>
        <xdr:to>
          <xdr:col>0</xdr:col>
          <xdr:colOff>1879600</xdr:colOff>
          <xdr:row>0</xdr:row>
          <xdr:rowOff>1276350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F00-0000076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削除</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336550</xdr:colOff>
          <xdr:row>0</xdr:row>
          <xdr:rowOff>133350</xdr:rowOff>
        </xdr:from>
        <xdr:to>
          <xdr:col>9</xdr:col>
          <xdr:colOff>361950</xdr:colOff>
          <xdr:row>0</xdr:row>
          <xdr:rowOff>565150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2000-0000016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予実管理へ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527050</xdr:colOff>
          <xdr:row>0</xdr:row>
          <xdr:rowOff>127000</xdr:rowOff>
        </xdr:from>
        <xdr:to>
          <xdr:col>10</xdr:col>
          <xdr:colOff>628650</xdr:colOff>
          <xdr:row>0</xdr:row>
          <xdr:rowOff>546100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2000-0000026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既存返済計画へ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0</xdr:row>
          <xdr:rowOff>133350</xdr:rowOff>
        </xdr:from>
        <xdr:to>
          <xdr:col>8</xdr:col>
          <xdr:colOff>279400</xdr:colOff>
          <xdr:row>0</xdr:row>
          <xdr:rowOff>565150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2000-0000036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当期計画へ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0</xdr:row>
          <xdr:rowOff>133350</xdr:rowOff>
        </xdr:from>
        <xdr:to>
          <xdr:col>16</xdr:col>
          <xdr:colOff>488950</xdr:colOff>
          <xdr:row>0</xdr:row>
          <xdr:rowOff>552450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2000-0000046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469900</xdr:colOff>
          <xdr:row>0</xdr:row>
          <xdr:rowOff>146050</xdr:rowOff>
        </xdr:from>
        <xdr:to>
          <xdr:col>0</xdr:col>
          <xdr:colOff>1905000</xdr:colOff>
          <xdr:row>0</xdr:row>
          <xdr:rowOff>469900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2000-0000056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新規登録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450850</xdr:colOff>
          <xdr:row>0</xdr:row>
          <xdr:rowOff>533400</xdr:rowOff>
        </xdr:from>
        <xdr:to>
          <xdr:col>0</xdr:col>
          <xdr:colOff>1885950</xdr:colOff>
          <xdr:row>0</xdr:row>
          <xdr:rowOff>857250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2000-0000066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編集</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0</xdr:row>
          <xdr:rowOff>946150</xdr:rowOff>
        </xdr:from>
        <xdr:to>
          <xdr:col>0</xdr:col>
          <xdr:colOff>1879600</xdr:colOff>
          <xdr:row>0</xdr:row>
          <xdr:rowOff>1276350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2000-0000076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削除</a:t>
              </a:r>
            </a:p>
            <a:p>
              <a:pPr algn="ctr" rtl="0">
                <a:defRPr sz="1000"/>
              </a:pPr>
              <a:endParaRPr lang="ja-JP" altLang="en-US" sz="1100" b="0" i="0" u="none" strike="noStrike" baseline="0">
                <a:solidFill>
                  <a:srgbClr val="000000"/>
                </a:solidFill>
                <a:latin typeface="Yu Gothic"/>
                <a:ea typeface="Yu Gothic"/>
              </a:endParaRP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609600</xdr:colOff>
          <xdr:row>0</xdr:row>
          <xdr:rowOff>222250</xdr:rowOff>
        </xdr:from>
        <xdr:to>
          <xdr:col>9</xdr:col>
          <xdr:colOff>260350</xdr:colOff>
          <xdr:row>1</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2100-000001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借入金情報を呼び出し金融機関ごとに並び替えます。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374650</xdr:colOff>
          <xdr:row>0</xdr:row>
          <xdr:rowOff>222250</xdr:rowOff>
        </xdr:from>
        <xdr:to>
          <xdr:col>10</xdr:col>
          <xdr:colOff>698500</xdr:colOff>
          <xdr:row>1</xdr:row>
          <xdr:rowOff>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2100-0000027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1651000</xdr:colOff>
          <xdr:row>1</xdr:row>
          <xdr:rowOff>12700</xdr:rowOff>
        </xdr:from>
        <xdr:to>
          <xdr:col>3</xdr:col>
          <xdr:colOff>152400</xdr:colOff>
          <xdr:row>2</xdr:row>
          <xdr:rowOff>165100</xdr:rowOff>
        </xdr:to>
        <xdr:sp macro="" textlink="">
          <xdr:nvSpPr>
            <xdr:cNvPr id="28675" name="Option Button 3" hidden="1">
              <a:extLst>
                <a:ext uri="{63B3BB69-23CF-44E3-9099-C40C66FF867C}">
                  <a14:compatExt spid="_x0000_s28675"/>
                </a:ext>
                <a:ext uri="{FF2B5EF4-FFF2-40B4-BE49-F238E27FC236}">
                  <a16:creationId xmlns:a16="http://schemas.microsoft.com/office/drawing/2014/main" id="{00000000-0008-0000-21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1651000</xdr:colOff>
          <xdr:row>2</xdr:row>
          <xdr:rowOff>127000</xdr:rowOff>
        </xdr:from>
        <xdr:to>
          <xdr:col>2</xdr:col>
          <xdr:colOff>698500</xdr:colOff>
          <xdr:row>2</xdr:row>
          <xdr:rowOff>419100</xdr:rowOff>
        </xdr:to>
        <xdr:sp macro="" textlink="">
          <xdr:nvSpPr>
            <xdr:cNvPr id="28676" name="Option Button 4" hidden="1">
              <a:extLst>
                <a:ext uri="{63B3BB69-23CF-44E3-9099-C40C66FF867C}">
                  <a14:compatExt spid="_x0000_s28676"/>
                </a:ext>
                <a:ext uri="{FF2B5EF4-FFF2-40B4-BE49-F238E27FC236}">
                  <a16:creationId xmlns:a16="http://schemas.microsoft.com/office/drawing/2014/main" id="{00000000-0008-0000-21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0</xdr:colOff>
          <xdr:row>0</xdr:row>
          <xdr:rowOff>133350</xdr:rowOff>
        </xdr:from>
        <xdr:to>
          <xdr:col>14</xdr:col>
          <xdr:colOff>247650</xdr:colOff>
          <xdr:row>2</xdr:row>
          <xdr:rowOff>50800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2100-00000570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1651000</xdr:colOff>
          <xdr:row>2</xdr:row>
          <xdr:rowOff>12700</xdr:rowOff>
        </xdr:from>
        <xdr:to>
          <xdr:col>4</xdr:col>
          <xdr:colOff>247650</xdr:colOff>
          <xdr:row>3</xdr:row>
          <xdr:rowOff>31750</xdr:rowOff>
        </xdr:to>
        <xdr:sp macro="" textlink="">
          <xdr:nvSpPr>
            <xdr:cNvPr id="29697" name="Option Button 1" hidden="1">
              <a:extLst>
                <a:ext uri="{63B3BB69-23CF-44E3-9099-C40C66FF867C}">
                  <a14:compatExt spid="_x0000_s29697"/>
                </a:ext>
                <a:ext uri="{FF2B5EF4-FFF2-40B4-BE49-F238E27FC236}">
                  <a16:creationId xmlns:a16="http://schemas.microsoft.com/office/drawing/2014/main" id="{00000000-0008-0000-22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755650</xdr:colOff>
          <xdr:row>0</xdr:row>
          <xdr:rowOff>184150</xdr:rowOff>
        </xdr:from>
        <xdr:to>
          <xdr:col>4</xdr:col>
          <xdr:colOff>660400</xdr:colOff>
          <xdr:row>2</xdr:row>
          <xdr:rowOff>57150</xdr:rowOff>
        </xdr:to>
        <xdr:sp macro="" textlink="">
          <xdr:nvSpPr>
            <xdr:cNvPr id="29698" name="Option Button 2" hidden="1">
              <a:extLst>
                <a:ext uri="{63B3BB69-23CF-44E3-9099-C40C66FF867C}">
                  <a14:compatExt spid="_x0000_s29698"/>
                </a:ext>
                <a:ext uri="{FF2B5EF4-FFF2-40B4-BE49-F238E27FC236}">
                  <a16:creationId xmlns:a16="http://schemas.microsoft.com/office/drawing/2014/main" id="{00000000-0008-0000-22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914400</xdr:colOff>
          <xdr:row>1</xdr:row>
          <xdr:rowOff>12700</xdr:rowOff>
        </xdr:from>
        <xdr:to>
          <xdr:col>22</xdr:col>
          <xdr:colOff>152400</xdr:colOff>
          <xdr:row>2</xdr:row>
          <xdr:rowOff>57150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200-0000037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641350</xdr:colOff>
          <xdr:row>1</xdr:row>
          <xdr:rowOff>12700</xdr:rowOff>
        </xdr:from>
        <xdr:to>
          <xdr:col>20</xdr:col>
          <xdr:colOff>800100</xdr:colOff>
          <xdr:row>2</xdr:row>
          <xdr:rowOff>57150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2200-0000047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印刷A4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69850</xdr:colOff>
          <xdr:row>27</xdr:row>
          <xdr:rowOff>12700</xdr:rowOff>
        </xdr:from>
        <xdr:to>
          <xdr:col>23</xdr:col>
          <xdr:colOff>304800</xdr:colOff>
          <xdr:row>28</xdr:row>
          <xdr:rowOff>57150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2200-0000057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400050</xdr:colOff>
          <xdr:row>0</xdr:row>
          <xdr:rowOff>57150</xdr:rowOff>
        </xdr:from>
        <xdr:to>
          <xdr:col>23</xdr:col>
          <xdr:colOff>679450</xdr:colOff>
          <xdr:row>2</xdr:row>
          <xdr:rowOff>133350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2200-0000067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200" b="1" i="0" u="none" strike="noStrike" baseline="0">
                  <a:solidFill>
                    <a:srgbClr val="FF00FF"/>
                  </a:solidFill>
                  <a:latin typeface="游ゴシック"/>
                  <a:ea typeface="游ゴシック"/>
                </a:rPr>
                <a:t>HOMEへ</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manabu\Desktop\&#26481;&#20140;DAY4&#37197;&#24067;&#29992;\kaneguru_light_705worksho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ropbox\AAA\aaaKoganemushi_series\&#35430;&#20316;&#21697;2\&#12363;&#12397;&#12368;&#12427;LIGHT\kaneguru_light_704-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Users\manabu\Desktop\WORKSHOP_&#26481;&#20140;\kaneguru_&#12450;&#12531;&#12488;&#12524;&#12503;&#12524;&#12490;&#12540;xlsm.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anab/Dropbox/&#12486;&#12531;&#12509;&#12521;&#12522;&#12540;/manual_kaneguruR1.68.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着眼点当期"/>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着眼点長期"/>
      <sheetName val="長期_15"/>
      <sheetName val="長期_10"/>
      <sheetName val="PF"/>
      <sheetName val="長期確認用"/>
      <sheetName val="長期まとめ"/>
      <sheetName val="長期_5"/>
      <sheetName val="長期_3"/>
      <sheetName val="減価償却"/>
      <sheetName val="lookup"/>
      <sheetName val="hensai"/>
      <sheetName val="risoku"/>
      <sheetName val="設定"/>
      <sheetName val="kaneguru_light_705worksh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7" refreshError="1"/>
      <sheetData sheetId="48" refreshError="1"/>
      <sheetData sheetId="49" refreshError="1"/>
      <sheetData sheetId="5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着眼点当期"/>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着眼点長期"/>
      <sheetName val="長期_15"/>
      <sheetName val="長期_10"/>
      <sheetName val="PF"/>
      <sheetName val="長期確認用"/>
      <sheetName val="長期まとめ"/>
      <sheetName val="長期_5"/>
      <sheetName val="長期_3"/>
      <sheetName val="減価償却"/>
      <sheetName val="lookup"/>
      <sheetName val="hensai"/>
      <sheetName val="risoku"/>
      <sheetName val="設定"/>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7" refreshError="1"/>
      <sheetData sheetId="48" refreshError="1"/>
      <sheetData sheetId="4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事業計画"/>
      <sheetName val="売上仕入計画"/>
      <sheetName val="計画表紙"/>
      <sheetName val="当期計画印刷"/>
      <sheetName val="当期計画印刷2"/>
      <sheetName val="着眼点"/>
      <sheetName val="着眼点当期"/>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着眼点長期"/>
      <sheetName val="長期_15"/>
      <sheetName val="長期_10"/>
      <sheetName val="PF"/>
      <sheetName val="長期確認用"/>
      <sheetName val="長期まとめ"/>
      <sheetName val="長期_5"/>
      <sheetName val="長期_3"/>
      <sheetName val="減価償却"/>
      <sheetName val="lookup"/>
      <sheetName val="hensai"/>
      <sheetName val="risoku"/>
      <sheetName val="設定"/>
      <sheetName val="kaneguru_アントレプレナーxls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3">
          <cell r="E3">
            <v>2</v>
          </cell>
          <cell r="F3">
            <v>0.5</v>
          </cell>
          <cell r="G3">
            <v>1</v>
          </cell>
          <cell r="H3">
            <v>0</v>
          </cell>
          <cell r="I3">
            <v>0</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4"/>
      <sheetData sheetId="45"/>
      <sheetData sheetId="46"/>
      <sheetData sheetId="4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予実管理"/>
      <sheetName val="HOME"/>
      <sheetName val="前期実績"/>
      <sheetName val="前期損益印刷1"/>
      <sheetName val="会計シート前期"/>
      <sheetName val="製造シート前期"/>
      <sheetName val="work1"/>
      <sheetName val="前期実績印刷"/>
      <sheetName val="当期計画"/>
      <sheetName val="売上計画"/>
      <sheetName val="計画表紙"/>
      <sheetName val="当期計画印刷"/>
      <sheetName val="当期計画印刷2"/>
      <sheetName val="CFプラン"/>
      <sheetName val="当期実績"/>
      <sheetName val="会計シート当期"/>
      <sheetName val="製造シート当期"/>
      <sheetName val="表紙"/>
      <sheetName val="損益実績印刷"/>
      <sheetName val="予実管理印刷"/>
      <sheetName val="報告書印刷"/>
      <sheetName val="前期対比印刷"/>
      <sheetName val="計画対比印刷"/>
      <sheetName val="来期計画"/>
      <sheetName val="来期計画印刷"/>
      <sheetName val="CFプラン当期"/>
      <sheetName val="来々期計画"/>
      <sheetName val="来々期計画印刷"/>
      <sheetName val="3期計画"/>
      <sheetName val="返済計画"/>
      <sheetName val="新規借入"/>
      <sheetName val="元利均等払い"/>
      <sheetName val="借入金残高推移表"/>
      <sheetName val="借入一覧表"/>
      <sheetName val="risoku"/>
      <sheetName val="hensai"/>
      <sheetName val="lookup"/>
      <sheetName val="manual_kaneguruR1.68.4"/>
    </sheetNames>
    <sheetDataSet>
      <sheetData sheetId="0">
        <row r="2">
          <cell r="C2"/>
        </row>
      </sheetData>
      <sheetData sheetId="1">
        <row r="2">
          <cell r="D2"/>
        </row>
      </sheetData>
      <sheetData sheetId="2">
        <row r="2">
          <cell r="C2"/>
        </row>
      </sheetData>
      <sheetData sheetId="3"/>
      <sheetData sheetId="4"/>
      <sheetData sheetId="5"/>
      <sheetData sheetId="6"/>
      <sheetData sheetId="7"/>
      <sheetData sheetId="8">
        <row r="2">
          <cell r="D2">
            <v>43678</v>
          </cell>
        </row>
      </sheetData>
      <sheetData sheetId="9"/>
      <sheetData sheetId="10"/>
      <sheetData sheetId="11">
        <row r="3">
          <cell r="N3">
            <v>44013</v>
          </cell>
        </row>
      </sheetData>
      <sheetData sheetId="12"/>
      <sheetData sheetId="13"/>
      <sheetData sheetId="14">
        <row r="2">
          <cell r="C2"/>
        </row>
      </sheetData>
      <sheetData sheetId="15"/>
      <sheetData sheetId="16"/>
      <sheetData sheetId="17"/>
      <sheetData sheetId="18"/>
      <sheetData sheetId="19"/>
      <sheetData sheetId="20">
        <row r="1">
          <cell r="E1">
            <v>43709</v>
          </cell>
        </row>
      </sheetData>
      <sheetData sheetId="21"/>
      <sheetData sheetId="22"/>
      <sheetData sheetId="23">
        <row r="2">
          <cell r="D2">
            <v>44044</v>
          </cell>
        </row>
      </sheetData>
      <sheetData sheetId="24"/>
      <sheetData sheetId="25">
        <row r="1">
          <cell r="C1">
            <v>43344</v>
          </cell>
        </row>
      </sheetData>
      <sheetData sheetId="26">
        <row r="2">
          <cell r="D2">
            <v>44409</v>
          </cell>
        </row>
      </sheetData>
      <sheetData sheetId="27"/>
      <sheetData sheetId="28"/>
      <sheetData sheetId="29"/>
      <sheetData sheetId="30"/>
      <sheetData sheetId="31"/>
      <sheetData sheetId="32">
        <row r="6">
          <cell r="B6"/>
        </row>
      </sheetData>
      <sheetData sheetId="33">
        <row r="26">
          <cell r="V26">
            <v>0</v>
          </cell>
        </row>
      </sheetData>
      <sheetData sheetId="34"/>
      <sheetData sheetId="35"/>
      <sheetData sheetId="36"/>
      <sheetData sheetId="37" refreshError="1"/>
    </sheetDataSet>
  </externalBook>
</externalLink>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 Type="http://schemas.openxmlformats.org/officeDocument/2006/relationships/hyperlink" Target="https://docs.google.com/presentation/d/1u6Nw0VbG9uNNmKYdUaQCmwJrJ8IoRrbHsx1JfIvhzNU/edit?usp=sharing" TargetMode="External"/><Relationship Id="rId21" Type="http://schemas.openxmlformats.org/officeDocument/2006/relationships/ctrlProp" Target="../ctrlProps/ctrlProp13.xml"/><Relationship Id="rId34" Type="http://schemas.openxmlformats.org/officeDocument/2006/relationships/ctrlProp" Target="../ctrlProps/ctrlProp26.xm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2" Type="http://schemas.openxmlformats.org/officeDocument/2006/relationships/hyperlink" Target="https://docs.google.com/presentation/d/1vnZE0mCi4RLJVvp9dE_E5DkVKjkj5vaB7SNc7yCyCHo/edit?usp=sharing" TargetMode="External"/><Relationship Id="rId16" Type="http://schemas.openxmlformats.org/officeDocument/2006/relationships/ctrlProp" Target="../ctrlProps/ctrlProp8.xml"/><Relationship Id="rId20" Type="http://schemas.openxmlformats.org/officeDocument/2006/relationships/ctrlProp" Target="../ctrlProps/ctrlProp12.xml"/><Relationship Id="rId29" Type="http://schemas.openxmlformats.org/officeDocument/2006/relationships/ctrlProp" Target="../ctrlProps/ctrlProp21.xml"/><Relationship Id="rId1" Type="http://schemas.openxmlformats.org/officeDocument/2006/relationships/hyperlink" Target="https://www.youtube.com/playlist?list=PLYHnbkqMpQJ1TEAXOobxyWb1o0ZhzMTIh"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5" Type="http://schemas.openxmlformats.org/officeDocument/2006/relationships/hyperlink" Target="https://docs.google.com/presentation/d/1kVqx6Vk8AI5O6zDU-m6TkzAye_1vcMOsTQrwOk7xCaI/edit?usp=sharing" TargetMode="Externa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 Type="http://schemas.openxmlformats.org/officeDocument/2006/relationships/hyperlink" Target="https://docs.google.com/presentation/d/1dBbqSq66hr1AuAbrqgb9BXI9UzgW7HXvhIgRywy5cMA/edit?usp=sharing" TargetMode="Externa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8"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5.vml"/><Relationship Id="rId7" Type="http://schemas.openxmlformats.org/officeDocument/2006/relationships/ctrlProp" Target="../ctrlProps/ctrlProp4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42" Type="http://schemas.openxmlformats.org/officeDocument/2006/relationships/ctrlProp" Target="../ctrlProps/ctrlProp85.xml"/><Relationship Id="rId63" Type="http://schemas.openxmlformats.org/officeDocument/2006/relationships/ctrlProp" Target="../ctrlProps/ctrlProp106.xml"/><Relationship Id="rId84" Type="http://schemas.openxmlformats.org/officeDocument/2006/relationships/ctrlProp" Target="../ctrlProps/ctrlProp127.xml"/><Relationship Id="rId138" Type="http://schemas.openxmlformats.org/officeDocument/2006/relationships/ctrlProp" Target="../ctrlProps/ctrlProp181.xml"/><Relationship Id="rId159" Type="http://schemas.openxmlformats.org/officeDocument/2006/relationships/ctrlProp" Target="../ctrlProps/ctrlProp202.xml"/><Relationship Id="rId170" Type="http://schemas.openxmlformats.org/officeDocument/2006/relationships/ctrlProp" Target="../ctrlProps/ctrlProp213.xml"/><Relationship Id="rId191" Type="http://schemas.openxmlformats.org/officeDocument/2006/relationships/ctrlProp" Target="../ctrlProps/ctrlProp234.xml"/><Relationship Id="rId205" Type="http://schemas.openxmlformats.org/officeDocument/2006/relationships/ctrlProp" Target="../ctrlProps/ctrlProp248.xml"/><Relationship Id="rId226" Type="http://schemas.openxmlformats.org/officeDocument/2006/relationships/ctrlProp" Target="../ctrlProps/ctrlProp269.xml"/><Relationship Id="rId247" Type="http://schemas.openxmlformats.org/officeDocument/2006/relationships/ctrlProp" Target="../ctrlProps/ctrlProp290.xml"/><Relationship Id="rId107" Type="http://schemas.openxmlformats.org/officeDocument/2006/relationships/ctrlProp" Target="../ctrlProps/ctrlProp150.xml"/><Relationship Id="rId11" Type="http://schemas.openxmlformats.org/officeDocument/2006/relationships/ctrlProp" Target="../ctrlProps/ctrlProp54.xml"/><Relationship Id="rId32" Type="http://schemas.openxmlformats.org/officeDocument/2006/relationships/ctrlProp" Target="../ctrlProps/ctrlProp75.xml"/><Relationship Id="rId53" Type="http://schemas.openxmlformats.org/officeDocument/2006/relationships/ctrlProp" Target="../ctrlProps/ctrlProp96.xml"/><Relationship Id="rId74" Type="http://schemas.openxmlformats.org/officeDocument/2006/relationships/ctrlProp" Target="../ctrlProps/ctrlProp117.xml"/><Relationship Id="rId128" Type="http://schemas.openxmlformats.org/officeDocument/2006/relationships/ctrlProp" Target="../ctrlProps/ctrlProp171.xml"/><Relationship Id="rId149" Type="http://schemas.openxmlformats.org/officeDocument/2006/relationships/ctrlProp" Target="../ctrlProps/ctrlProp192.xml"/><Relationship Id="rId5" Type="http://schemas.openxmlformats.org/officeDocument/2006/relationships/image" Target="../media/image2.emf"/><Relationship Id="rId95" Type="http://schemas.openxmlformats.org/officeDocument/2006/relationships/ctrlProp" Target="../ctrlProps/ctrlProp138.xml"/><Relationship Id="rId160" Type="http://schemas.openxmlformats.org/officeDocument/2006/relationships/ctrlProp" Target="../ctrlProps/ctrlProp203.xml"/><Relationship Id="rId181" Type="http://schemas.openxmlformats.org/officeDocument/2006/relationships/ctrlProp" Target="../ctrlProps/ctrlProp224.xml"/><Relationship Id="rId216" Type="http://schemas.openxmlformats.org/officeDocument/2006/relationships/ctrlProp" Target="../ctrlProps/ctrlProp259.xml"/><Relationship Id="rId237" Type="http://schemas.openxmlformats.org/officeDocument/2006/relationships/ctrlProp" Target="../ctrlProps/ctrlProp280.xml"/><Relationship Id="rId22" Type="http://schemas.openxmlformats.org/officeDocument/2006/relationships/ctrlProp" Target="../ctrlProps/ctrlProp65.xml"/><Relationship Id="rId43" Type="http://schemas.openxmlformats.org/officeDocument/2006/relationships/ctrlProp" Target="../ctrlProps/ctrlProp86.xml"/><Relationship Id="rId64" Type="http://schemas.openxmlformats.org/officeDocument/2006/relationships/ctrlProp" Target="../ctrlProps/ctrlProp107.xml"/><Relationship Id="rId118" Type="http://schemas.openxmlformats.org/officeDocument/2006/relationships/ctrlProp" Target="../ctrlProps/ctrlProp161.xml"/><Relationship Id="rId139" Type="http://schemas.openxmlformats.org/officeDocument/2006/relationships/ctrlProp" Target="../ctrlProps/ctrlProp182.xml"/><Relationship Id="rId85" Type="http://schemas.openxmlformats.org/officeDocument/2006/relationships/ctrlProp" Target="../ctrlProps/ctrlProp128.xml"/><Relationship Id="rId150" Type="http://schemas.openxmlformats.org/officeDocument/2006/relationships/ctrlProp" Target="../ctrlProps/ctrlProp193.xml"/><Relationship Id="rId171" Type="http://schemas.openxmlformats.org/officeDocument/2006/relationships/ctrlProp" Target="../ctrlProps/ctrlProp214.xml"/><Relationship Id="rId192" Type="http://schemas.openxmlformats.org/officeDocument/2006/relationships/ctrlProp" Target="../ctrlProps/ctrlProp235.xml"/><Relationship Id="rId206" Type="http://schemas.openxmlformats.org/officeDocument/2006/relationships/ctrlProp" Target="../ctrlProps/ctrlProp249.xml"/><Relationship Id="rId227" Type="http://schemas.openxmlformats.org/officeDocument/2006/relationships/ctrlProp" Target="../ctrlProps/ctrlProp270.xml"/><Relationship Id="rId248" Type="http://schemas.openxmlformats.org/officeDocument/2006/relationships/ctrlProp" Target="../ctrlProps/ctrlProp291.xml"/><Relationship Id="rId12" Type="http://schemas.openxmlformats.org/officeDocument/2006/relationships/ctrlProp" Target="../ctrlProps/ctrlProp55.xml"/><Relationship Id="rId33" Type="http://schemas.openxmlformats.org/officeDocument/2006/relationships/ctrlProp" Target="../ctrlProps/ctrlProp76.xml"/><Relationship Id="rId108" Type="http://schemas.openxmlformats.org/officeDocument/2006/relationships/ctrlProp" Target="../ctrlProps/ctrlProp151.xml"/><Relationship Id="rId129" Type="http://schemas.openxmlformats.org/officeDocument/2006/relationships/ctrlProp" Target="../ctrlProps/ctrlProp172.xml"/><Relationship Id="rId54" Type="http://schemas.openxmlformats.org/officeDocument/2006/relationships/ctrlProp" Target="../ctrlProps/ctrlProp97.xml"/><Relationship Id="rId75" Type="http://schemas.openxmlformats.org/officeDocument/2006/relationships/ctrlProp" Target="../ctrlProps/ctrlProp118.xml"/><Relationship Id="rId96" Type="http://schemas.openxmlformats.org/officeDocument/2006/relationships/ctrlProp" Target="../ctrlProps/ctrlProp139.xml"/><Relationship Id="rId140" Type="http://schemas.openxmlformats.org/officeDocument/2006/relationships/ctrlProp" Target="../ctrlProps/ctrlProp183.xml"/><Relationship Id="rId161" Type="http://schemas.openxmlformats.org/officeDocument/2006/relationships/ctrlProp" Target="../ctrlProps/ctrlProp204.xml"/><Relationship Id="rId182" Type="http://schemas.openxmlformats.org/officeDocument/2006/relationships/ctrlProp" Target="../ctrlProps/ctrlProp225.xml"/><Relationship Id="rId217" Type="http://schemas.openxmlformats.org/officeDocument/2006/relationships/ctrlProp" Target="../ctrlProps/ctrlProp260.xml"/><Relationship Id="rId6" Type="http://schemas.openxmlformats.org/officeDocument/2006/relationships/control" Target="../activeX/activeX2.xml"/><Relationship Id="rId238" Type="http://schemas.openxmlformats.org/officeDocument/2006/relationships/ctrlProp" Target="../ctrlProps/ctrlProp281.xml"/><Relationship Id="rId23" Type="http://schemas.openxmlformats.org/officeDocument/2006/relationships/ctrlProp" Target="../ctrlProps/ctrlProp66.xml"/><Relationship Id="rId119" Type="http://schemas.openxmlformats.org/officeDocument/2006/relationships/ctrlProp" Target="../ctrlProps/ctrlProp162.xml"/><Relationship Id="rId44" Type="http://schemas.openxmlformats.org/officeDocument/2006/relationships/ctrlProp" Target="../ctrlProps/ctrlProp87.xml"/><Relationship Id="rId65" Type="http://schemas.openxmlformats.org/officeDocument/2006/relationships/ctrlProp" Target="../ctrlProps/ctrlProp108.xml"/><Relationship Id="rId86" Type="http://schemas.openxmlformats.org/officeDocument/2006/relationships/ctrlProp" Target="../ctrlProps/ctrlProp129.xml"/><Relationship Id="rId130" Type="http://schemas.openxmlformats.org/officeDocument/2006/relationships/ctrlProp" Target="../ctrlProps/ctrlProp173.xml"/><Relationship Id="rId151" Type="http://schemas.openxmlformats.org/officeDocument/2006/relationships/ctrlProp" Target="../ctrlProps/ctrlProp194.xml"/><Relationship Id="rId172" Type="http://schemas.openxmlformats.org/officeDocument/2006/relationships/ctrlProp" Target="../ctrlProps/ctrlProp215.xml"/><Relationship Id="rId193" Type="http://schemas.openxmlformats.org/officeDocument/2006/relationships/ctrlProp" Target="../ctrlProps/ctrlProp236.xml"/><Relationship Id="rId207" Type="http://schemas.openxmlformats.org/officeDocument/2006/relationships/ctrlProp" Target="../ctrlProps/ctrlProp250.xml"/><Relationship Id="rId228" Type="http://schemas.openxmlformats.org/officeDocument/2006/relationships/ctrlProp" Target="../ctrlProps/ctrlProp271.xml"/><Relationship Id="rId249" Type="http://schemas.openxmlformats.org/officeDocument/2006/relationships/ctrlProp" Target="../ctrlProps/ctrlProp292.xml"/><Relationship Id="rId13" Type="http://schemas.openxmlformats.org/officeDocument/2006/relationships/ctrlProp" Target="../ctrlProps/ctrlProp56.xml"/><Relationship Id="rId109" Type="http://schemas.openxmlformats.org/officeDocument/2006/relationships/ctrlProp" Target="../ctrlProps/ctrlProp152.xml"/><Relationship Id="rId34" Type="http://schemas.openxmlformats.org/officeDocument/2006/relationships/ctrlProp" Target="../ctrlProps/ctrlProp77.xml"/><Relationship Id="rId55" Type="http://schemas.openxmlformats.org/officeDocument/2006/relationships/ctrlProp" Target="../ctrlProps/ctrlProp98.xml"/><Relationship Id="rId76" Type="http://schemas.openxmlformats.org/officeDocument/2006/relationships/ctrlProp" Target="../ctrlProps/ctrlProp119.xml"/><Relationship Id="rId97" Type="http://schemas.openxmlformats.org/officeDocument/2006/relationships/ctrlProp" Target="../ctrlProps/ctrlProp140.xml"/><Relationship Id="rId120" Type="http://schemas.openxmlformats.org/officeDocument/2006/relationships/ctrlProp" Target="../ctrlProps/ctrlProp163.xml"/><Relationship Id="rId141" Type="http://schemas.openxmlformats.org/officeDocument/2006/relationships/ctrlProp" Target="../ctrlProps/ctrlProp184.xml"/><Relationship Id="rId7" Type="http://schemas.openxmlformats.org/officeDocument/2006/relationships/image" Target="../media/image3.emf"/><Relationship Id="rId162" Type="http://schemas.openxmlformats.org/officeDocument/2006/relationships/ctrlProp" Target="../ctrlProps/ctrlProp205.xml"/><Relationship Id="rId183" Type="http://schemas.openxmlformats.org/officeDocument/2006/relationships/ctrlProp" Target="../ctrlProps/ctrlProp226.xml"/><Relationship Id="rId218" Type="http://schemas.openxmlformats.org/officeDocument/2006/relationships/ctrlProp" Target="../ctrlProps/ctrlProp261.xml"/><Relationship Id="rId239" Type="http://schemas.openxmlformats.org/officeDocument/2006/relationships/ctrlProp" Target="../ctrlProps/ctrlProp282.xml"/><Relationship Id="rId24" Type="http://schemas.openxmlformats.org/officeDocument/2006/relationships/ctrlProp" Target="../ctrlProps/ctrlProp67.xml"/><Relationship Id="rId45" Type="http://schemas.openxmlformats.org/officeDocument/2006/relationships/ctrlProp" Target="../ctrlProps/ctrlProp88.xml"/><Relationship Id="rId66" Type="http://schemas.openxmlformats.org/officeDocument/2006/relationships/ctrlProp" Target="../ctrlProps/ctrlProp109.xml"/><Relationship Id="rId87" Type="http://schemas.openxmlformats.org/officeDocument/2006/relationships/ctrlProp" Target="../ctrlProps/ctrlProp130.xml"/><Relationship Id="rId110" Type="http://schemas.openxmlformats.org/officeDocument/2006/relationships/ctrlProp" Target="../ctrlProps/ctrlProp153.xml"/><Relationship Id="rId131" Type="http://schemas.openxmlformats.org/officeDocument/2006/relationships/ctrlProp" Target="../ctrlProps/ctrlProp174.xml"/><Relationship Id="rId152" Type="http://schemas.openxmlformats.org/officeDocument/2006/relationships/ctrlProp" Target="../ctrlProps/ctrlProp195.xml"/><Relationship Id="rId173" Type="http://schemas.openxmlformats.org/officeDocument/2006/relationships/ctrlProp" Target="../ctrlProps/ctrlProp216.xml"/><Relationship Id="rId194" Type="http://schemas.openxmlformats.org/officeDocument/2006/relationships/ctrlProp" Target="../ctrlProps/ctrlProp237.xml"/><Relationship Id="rId208" Type="http://schemas.openxmlformats.org/officeDocument/2006/relationships/ctrlProp" Target="../ctrlProps/ctrlProp251.xml"/><Relationship Id="rId229" Type="http://schemas.openxmlformats.org/officeDocument/2006/relationships/ctrlProp" Target="../ctrlProps/ctrlProp272.xml"/><Relationship Id="rId240" Type="http://schemas.openxmlformats.org/officeDocument/2006/relationships/ctrlProp" Target="../ctrlProps/ctrlProp283.xml"/><Relationship Id="rId14" Type="http://schemas.openxmlformats.org/officeDocument/2006/relationships/ctrlProp" Target="../ctrlProps/ctrlProp57.xml"/><Relationship Id="rId35" Type="http://schemas.openxmlformats.org/officeDocument/2006/relationships/ctrlProp" Target="../ctrlProps/ctrlProp78.xml"/><Relationship Id="rId56" Type="http://schemas.openxmlformats.org/officeDocument/2006/relationships/ctrlProp" Target="../ctrlProps/ctrlProp99.xml"/><Relationship Id="rId77" Type="http://schemas.openxmlformats.org/officeDocument/2006/relationships/ctrlProp" Target="../ctrlProps/ctrlProp120.xml"/><Relationship Id="rId100" Type="http://schemas.openxmlformats.org/officeDocument/2006/relationships/ctrlProp" Target="../ctrlProps/ctrlProp143.xml"/><Relationship Id="rId8" Type="http://schemas.openxmlformats.org/officeDocument/2006/relationships/ctrlProp" Target="../ctrlProps/ctrlProp51.xml"/><Relationship Id="rId98" Type="http://schemas.openxmlformats.org/officeDocument/2006/relationships/ctrlProp" Target="../ctrlProps/ctrlProp141.xml"/><Relationship Id="rId121" Type="http://schemas.openxmlformats.org/officeDocument/2006/relationships/ctrlProp" Target="../ctrlProps/ctrlProp164.xml"/><Relationship Id="rId142" Type="http://schemas.openxmlformats.org/officeDocument/2006/relationships/ctrlProp" Target="../ctrlProps/ctrlProp185.xml"/><Relationship Id="rId163" Type="http://schemas.openxmlformats.org/officeDocument/2006/relationships/ctrlProp" Target="../ctrlProps/ctrlProp206.xml"/><Relationship Id="rId184" Type="http://schemas.openxmlformats.org/officeDocument/2006/relationships/ctrlProp" Target="../ctrlProps/ctrlProp227.xml"/><Relationship Id="rId219" Type="http://schemas.openxmlformats.org/officeDocument/2006/relationships/ctrlProp" Target="../ctrlProps/ctrlProp262.xml"/><Relationship Id="rId230" Type="http://schemas.openxmlformats.org/officeDocument/2006/relationships/ctrlProp" Target="../ctrlProps/ctrlProp273.xml"/><Relationship Id="rId25" Type="http://schemas.openxmlformats.org/officeDocument/2006/relationships/ctrlProp" Target="../ctrlProps/ctrlProp68.xml"/><Relationship Id="rId46" Type="http://schemas.openxmlformats.org/officeDocument/2006/relationships/ctrlProp" Target="../ctrlProps/ctrlProp89.xml"/><Relationship Id="rId67" Type="http://schemas.openxmlformats.org/officeDocument/2006/relationships/ctrlProp" Target="../ctrlProps/ctrlProp110.xml"/><Relationship Id="rId88" Type="http://schemas.openxmlformats.org/officeDocument/2006/relationships/ctrlProp" Target="../ctrlProps/ctrlProp131.xml"/><Relationship Id="rId111" Type="http://schemas.openxmlformats.org/officeDocument/2006/relationships/ctrlProp" Target="../ctrlProps/ctrlProp154.xml"/><Relationship Id="rId132" Type="http://schemas.openxmlformats.org/officeDocument/2006/relationships/ctrlProp" Target="../ctrlProps/ctrlProp175.xml"/><Relationship Id="rId153" Type="http://schemas.openxmlformats.org/officeDocument/2006/relationships/ctrlProp" Target="../ctrlProps/ctrlProp196.xml"/><Relationship Id="rId174" Type="http://schemas.openxmlformats.org/officeDocument/2006/relationships/ctrlProp" Target="../ctrlProps/ctrlProp217.xml"/><Relationship Id="rId195" Type="http://schemas.openxmlformats.org/officeDocument/2006/relationships/ctrlProp" Target="../ctrlProps/ctrlProp238.xml"/><Relationship Id="rId209" Type="http://schemas.openxmlformats.org/officeDocument/2006/relationships/ctrlProp" Target="../ctrlProps/ctrlProp252.xml"/><Relationship Id="rId220" Type="http://schemas.openxmlformats.org/officeDocument/2006/relationships/ctrlProp" Target="../ctrlProps/ctrlProp263.xml"/><Relationship Id="rId241" Type="http://schemas.openxmlformats.org/officeDocument/2006/relationships/ctrlProp" Target="../ctrlProps/ctrlProp284.xml"/><Relationship Id="rId15" Type="http://schemas.openxmlformats.org/officeDocument/2006/relationships/ctrlProp" Target="../ctrlProps/ctrlProp58.xml"/><Relationship Id="rId36" Type="http://schemas.openxmlformats.org/officeDocument/2006/relationships/ctrlProp" Target="../ctrlProps/ctrlProp79.xml"/><Relationship Id="rId57" Type="http://schemas.openxmlformats.org/officeDocument/2006/relationships/ctrlProp" Target="../ctrlProps/ctrlProp100.xml"/><Relationship Id="rId78" Type="http://schemas.openxmlformats.org/officeDocument/2006/relationships/ctrlProp" Target="../ctrlProps/ctrlProp121.xml"/><Relationship Id="rId99" Type="http://schemas.openxmlformats.org/officeDocument/2006/relationships/ctrlProp" Target="../ctrlProps/ctrlProp142.xml"/><Relationship Id="rId101" Type="http://schemas.openxmlformats.org/officeDocument/2006/relationships/ctrlProp" Target="../ctrlProps/ctrlProp144.xml"/><Relationship Id="rId122" Type="http://schemas.openxmlformats.org/officeDocument/2006/relationships/ctrlProp" Target="../ctrlProps/ctrlProp165.xml"/><Relationship Id="rId143" Type="http://schemas.openxmlformats.org/officeDocument/2006/relationships/ctrlProp" Target="../ctrlProps/ctrlProp186.xml"/><Relationship Id="rId164" Type="http://schemas.openxmlformats.org/officeDocument/2006/relationships/ctrlProp" Target="../ctrlProps/ctrlProp207.xml"/><Relationship Id="rId185" Type="http://schemas.openxmlformats.org/officeDocument/2006/relationships/ctrlProp" Target="../ctrlProps/ctrlProp228.xml"/><Relationship Id="rId4" Type="http://schemas.openxmlformats.org/officeDocument/2006/relationships/control" Target="../activeX/activeX1.xml"/><Relationship Id="rId9" Type="http://schemas.openxmlformats.org/officeDocument/2006/relationships/ctrlProp" Target="../ctrlProps/ctrlProp52.xml"/><Relationship Id="rId180" Type="http://schemas.openxmlformats.org/officeDocument/2006/relationships/ctrlProp" Target="../ctrlProps/ctrlProp223.xml"/><Relationship Id="rId210" Type="http://schemas.openxmlformats.org/officeDocument/2006/relationships/ctrlProp" Target="../ctrlProps/ctrlProp253.xml"/><Relationship Id="rId215" Type="http://schemas.openxmlformats.org/officeDocument/2006/relationships/ctrlProp" Target="../ctrlProps/ctrlProp258.xml"/><Relationship Id="rId236" Type="http://schemas.openxmlformats.org/officeDocument/2006/relationships/ctrlProp" Target="../ctrlProps/ctrlProp279.xml"/><Relationship Id="rId26" Type="http://schemas.openxmlformats.org/officeDocument/2006/relationships/ctrlProp" Target="../ctrlProps/ctrlProp69.xml"/><Relationship Id="rId231" Type="http://schemas.openxmlformats.org/officeDocument/2006/relationships/ctrlProp" Target="../ctrlProps/ctrlProp274.xml"/><Relationship Id="rId47" Type="http://schemas.openxmlformats.org/officeDocument/2006/relationships/ctrlProp" Target="../ctrlProps/ctrlProp90.xml"/><Relationship Id="rId68" Type="http://schemas.openxmlformats.org/officeDocument/2006/relationships/ctrlProp" Target="../ctrlProps/ctrlProp111.xml"/><Relationship Id="rId89" Type="http://schemas.openxmlformats.org/officeDocument/2006/relationships/ctrlProp" Target="../ctrlProps/ctrlProp132.xml"/><Relationship Id="rId112" Type="http://schemas.openxmlformats.org/officeDocument/2006/relationships/ctrlProp" Target="../ctrlProps/ctrlProp155.xml"/><Relationship Id="rId133" Type="http://schemas.openxmlformats.org/officeDocument/2006/relationships/ctrlProp" Target="../ctrlProps/ctrlProp176.xml"/><Relationship Id="rId154" Type="http://schemas.openxmlformats.org/officeDocument/2006/relationships/ctrlProp" Target="../ctrlProps/ctrlProp197.xml"/><Relationship Id="rId175" Type="http://schemas.openxmlformats.org/officeDocument/2006/relationships/ctrlProp" Target="../ctrlProps/ctrlProp218.xml"/><Relationship Id="rId196" Type="http://schemas.openxmlformats.org/officeDocument/2006/relationships/ctrlProp" Target="../ctrlProps/ctrlProp239.xml"/><Relationship Id="rId200" Type="http://schemas.openxmlformats.org/officeDocument/2006/relationships/ctrlProp" Target="../ctrlProps/ctrlProp243.xml"/><Relationship Id="rId16" Type="http://schemas.openxmlformats.org/officeDocument/2006/relationships/ctrlProp" Target="../ctrlProps/ctrlProp59.xml"/><Relationship Id="rId221" Type="http://schemas.openxmlformats.org/officeDocument/2006/relationships/ctrlProp" Target="../ctrlProps/ctrlProp264.xml"/><Relationship Id="rId242" Type="http://schemas.openxmlformats.org/officeDocument/2006/relationships/ctrlProp" Target="../ctrlProps/ctrlProp285.xml"/><Relationship Id="rId37" Type="http://schemas.openxmlformats.org/officeDocument/2006/relationships/ctrlProp" Target="../ctrlProps/ctrlProp80.xml"/><Relationship Id="rId58" Type="http://schemas.openxmlformats.org/officeDocument/2006/relationships/ctrlProp" Target="../ctrlProps/ctrlProp101.xml"/><Relationship Id="rId79" Type="http://schemas.openxmlformats.org/officeDocument/2006/relationships/ctrlProp" Target="../ctrlProps/ctrlProp122.xml"/><Relationship Id="rId102" Type="http://schemas.openxmlformats.org/officeDocument/2006/relationships/ctrlProp" Target="../ctrlProps/ctrlProp145.xml"/><Relationship Id="rId123" Type="http://schemas.openxmlformats.org/officeDocument/2006/relationships/ctrlProp" Target="../ctrlProps/ctrlProp166.xml"/><Relationship Id="rId144" Type="http://schemas.openxmlformats.org/officeDocument/2006/relationships/ctrlProp" Target="../ctrlProps/ctrlProp187.xml"/><Relationship Id="rId90" Type="http://schemas.openxmlformats.org/officeDocument/2006/relationships/ctrlProp" Target="../ctrlProps/ctrlProp133.xml"/><Relationship Id="rId165" Type="http://schemas.openxmlformats.org/officeDocument/2006/relationships/ctrlProp" Target="../ctrlProps/ctrlProp208.xml"/><Relationship Id="rId186" Type="http://schemas.openxmlformats.org/officeDocument/2006/relationships/ctrlProp" Target="../ctrlProps/ctrlProp229.xml"/><Relationship Id="rId211" Type="http://schemas.openxmlformats.org/officeDocument/2006/relationships/ctrlProp" Target="../ctrlProps/ctrlProp254.xml"/><Relationship Id="rId232" Type="http://schemas.openxmlformats.org/officeDocument/2006/relationships/ctrlProp" Target="../ctrlProps/ctrlProp275.xml"/><Relationship Id="rId27" Type="http://schemas.openxmlformats.org/officeDocument/2006/relationships/ctrlProp" Target="../ctrlProps/ctrlProp70.xml"/><Relationship Id="rId48" Type="http://schemas.openxmlformats.org/officeDocument/2006/relationships/ctrlProp" Target="../ctrlProps/ctrlProp91.xml"/><Relationship Id="rId69" Type="http://schemas.openxmlformats.org/officeDocument/2006/relationships/ctrlProp" Target="../ctrlProps/ctrlProp112.xml"/><Relationship Id="rId113" Type="http://schemas.openxmlformats.org/officeDocument/2006/relationships/ctrlProp" Target="../ctrlProps/ctrlProp156.xml"/><Relationship Id="rId134" Type="http://schemas.openxmlformats.org/officeDocument/2006/relationships/ctrlProp" Target="../ctrlProps/ctrlProp177.xml"/><Relationship Id="rId80" Type="http://schemas.openxmlformats.org/officeDocument/2006/relationships/ctrlProp" Target="../ctrlProps/ctrlProp123.xml"/><Relationship Id="rId155" Type="http://schemas.openxmlformats.org/officeDocument/2006/relationships/ctrlProp" Target="../ctrlProps/ctrlProp198.xml"/><Relationship Id="rId176" Type="http://schemas.openxmlformats.org/officeDocument/2006/relationships/ctrlProp" Target="../ctrlProps/ctrlProp219.xml"/><Relationship Id="rId197" Type="http://schemas.openxmlformats.org/officeDocument/2006/relationships/ctrlProp" Target="../ctrlProps/ctrlProp240.xml"/><Relationship Id="rId201" Type="http://schemas.openxmlformats.org/officeDocument/2006/relationships/ctrlProp" Target="../ctrlProps/ctrlProp244.xml"/><Relationship Id="rId222" Type="http://schemas.openxmlformats.org/officeDocument/2006/relationships/ctrlProp" Target="../ctrlProps/ctrlProp265.xml"/><Relationship Id="rId243" Type="http://schemas.openxmlformats.org/officeDocument/2006/relationships/ctrlProp" Target="../ctrlProps/ctrlProp286.xml"/><Relationship Id="rId17" Type="http://schemas.openxmlformats.org/officeDocument/2006/relationships/ctrlProp" Target="../ctrlProps/ctrlProp60.xml"/><Relationship Id="rId38" Type="http://schemas.openxmlformats.org/officeDocument/2006/relationships/ctrlProp" Target="../ctrlProps/ctrlProp81.xml"/><Relationship Id="rId59" Type="http://schemas.openxmlformats.org/officeDocument/2006/relationships/ctrlProp" Target="../ctrlProps/ctrlProp102.xml"/><Relationship Id="rId103" Type="http://schemas.openxmlformats.org/officeDocument/2006/relationships/ctrlProp" Target="../ctrlProps/ctrlProp146.xml"/><Relationship Id="rId124" Type="http://schemas.openxmlformats.org/officeDocument/2006/relationships/ctrlProp" Target="../ctrlProps/ctrlProp167.xml"/><Relationship Id="rId70" Type="http://schemas.openxmlformats.org/officeDocument/2006/relationships/ctrlProp" Target="../ctrlProps/ctrlProp113.xml"/><Relationship Id="rId91" Type="http://schemas.openxmlformats.org/officeDocument/2006/relationships/ctrlProp" Target="../ctrlProps/ctrlProp134.xml"/><Relationship Id="rId145" Type="http://schemas.openxmlformats.org/officeDocument/2006/relationships/ctrlProp" Target="../ctrlProps/ctrlProp188.xml"/><Relationship Id="rId166" Type="http://schemas.openxmlformats.org/officeDocument/2006/relationships/ctrlProp" Target="../ctrlProps/ctrlProp209.xml"/><Relationship Id="rId187" Type="http://schemas.openxmlformats.org/officeDocument/2006/relationships/ctrlProp" Target="../ctrlProps/ctrlProp230.xml"/><Relationship Id="rId1" Type="http://schemas.openxmlformats.org/officeDocument/2006/relationships/printerSettings" Target="../printerSettings/printerSettings5.bin"/><Relationship Id="rId212" Type="http://schemas.openxmlformats.org/officeDocument/2006/relationships/ctrlProp" Target="../ctrlProps/ctrlProp255.xml"/><Relationship Id="rId233" Type="http://schemas.openxmlformats.org/officeDocument/2006/relationships/ctrlProp" Target="../ctrlProps/ctrlProp276.xml"/><Relationship Id="rId28" Type="http://schemas.openxmlformats.org/officeDocument/2006/relationships/ctrlProp" Target="../ctrlProps/ctrlProp71.xml"/><Relationship Id="rId49" Type="http://schemas.openxmlformats.org/officeDocument/2006/relationships/ctrlProp" Target="../ctrlProps/ctrlProp92.xml"/><Relationship Id="rId114" Type="http://schemas.openxmlformats.org/officeDocument/2006/relationships/ctrlProp" Target="../ctrlProps/ctrlProp157.xml"/><Relationship Id="rId60" Type="http://schemas.openxmlformats.org/officeDocument/2006/relationships/ctrlProp" Target="../ctrlProps/ctrlProp103.xml"/><Relationship Id="rId81" Type="http://schemas.openxmlformats.org/officeDocument/2006/relationships/ctrlProp" Target="../ctrlProps/ctrlProp124.xml"/><Relationship Id="rId135" Type="http://schemas.openxmlformats.org/officeDocument/2006/relationships/ctrlProp" Target="../ctrlProps/ctrlProp178.xml"/><Relationship Id="rId156" Type="http://schemas.openxmlformats.org/officeDocument/2006/relationships/ctrlProp" Target="../ctrlProps/ctrlProp199.xml"/><Relationship Id="rId177" Type="http://schemas.openxmlformats.org/officeDocument/2006/relationships/ctrlProp" Target="../ctrlProps/ctrlProp220.xml"/><Relationship Id="rId198" Type="http://schemas.openxmlformats.org/officeDocument/2006/relationships/ctrlProp" Target="../ctrlProps/ctrlProp241.xml"/><Relationship Id="rId202" Type="http://schemas.openxmlformats.org/officeDocument/2006/relationships/ctrlProp" Target="../ctrlProps/ctrlProp245.xml"/><Relationship Id="rId223" Type="http://schemas.openxmlformats.org/officeDocument/2006/relationships/ctrlProp" Target="../ctrlProps/ctrlProp266.xml"/><Relationship Id="rId244" Type="http://schemas.openxmlformats.org/officeDocument/2006/relationships/ctrlProp" Target="../ctrlProps/ctrlProp287.xml"/><Relationship Id="rId18" Type="http://schemas.openxmlformats.org/officeDocument/2006/relationships/ctrlProp" Target="../ctrlProps/ctrlProp61.xml"/><Relationship Id="rId39" Type="http://schemas.openxmlformats.org/officeDocument/2006/relationships/ctrlProp" Target="../ctrlProps/ctrlProp82.xml"/><Relationship Id="rId50" Type="http://schemas.openxmlformats.org/officeDocument/2006/relationships/ctrlProp" Target="../ctrlProps/ctrlProp93.xml"/><Relationship Id="rId104" Type="http://schemas.openxmlformats.org/officeDocument/2006/relationships/ctrlProp" Target="../ctrlProps/ctrlProp147.xml"/><Relationship Id="rId125" Type="http://schemas.openxmlformats.org/officeDocument/2006/relationships/ctrlProp" Target="../ctrlProps/ctrlProp168.xml"/><Relationship Id="rId146" Type="http://schemas.openxmlformats.org/officeDocument/2006/relationships/ctrlProp" Target="../ctrlProps/ctrlProp189.xml"/><Relationship Id="rId167" Type="http://schemas.openxmlformats.org/officeDocument/2006/relationships/ctrlProp" Target="../ctrlProps/ctrlProp210.xml"/><Relationship Id="rId188" Type="http://schemas.openxmlformats.org/officeDocument/2006/relationships/ctrlProp" Target="../ctrlProps/ctrlProp231.xml"/><Relationship Id="rId71" Type="http://schemas.openxmlformats.org/officeDocument/2006/relationships/ctrlProp" Target="../ctrlProps/ctrlProp114.xml"/><Relationship Id="rId92" Type="http://schemas.openxmlformats.org/officeDocument/2006/relationships/ctrlProp" Target="../ctrlProps/ctrlProp135.xml"/><Relationship Id="rId213" Type="http://schemas.openxmlformats.org/officeDocument/2006/relationships/ctrlProp" Target="../ctrlProps/ctrlProp256.xml"/><Relationship Id="rId234" Type="http://schemas.openxmlformats.org/officeDocument/2006/relationships/ctrlProp" Target="../ctrlProps/ctrlProp277.xml"/><Relationship Id="rId2" Type="http://schemas.openxmlformats.org/officeDocument/2006/relationships/drawing" Target="../drawings/drawing6.xml"/><Relationship Id="rId29" Type="http://schemas.openxmlformats.org/officeDocument/2006/relationships/ctrlProp" Target="../ctrlProps/ctrlProp72.xml"/><Relationship Id="rId40" Type="http://schemas.openxmlformats.org/officeDocument/2006/relationships/ctrlProp" Target="../ctrlProps/ctrlProp83.xml"/><Relationship Id="rId115" Type="http://schemas.openxmlformats.org/officeDocument/2006/relationships/ctrlProp" Target="../ctrlProps/ctrlProp158.xml"/><Relationship Id="rId136" Type="http://schemas.openxmlformats.org/officeDocument/2006/relationships/ctrlProp" Target="../ctrlProps/ctrlProp179.xml"/><Relationship Id="rId157" Type="http://schemas.openxmlformats.org/officeDocument/2006/relationships/ctrlProp" Target="../ctrlProps/ctrlProp200.xml"/><Relationship Id="rId178" Type="http://schemas.openxmlformats.org/officeDocument/2006/relationships/ctrlProp" Target="../ctrlProps/ctrlProp221.xml"/><Relationship Id="rId61" Type="http://schemas.openxmlformats.org/officeDocument/2006/relationships/ctrlProp" Target="../ctrlProps/ctrlProp104.xml"/><Relationship Id="rId82" Type="http://schemas.openxmlformats.org/officeDocument/2006/relationships/ctrlProp" Target="../ctrlProps/ctrlProp125.xml"/><Relationship Id="rId199" Type="http://schemas.openxmlformats.org/officeDocument/2006/relationships/ctrlProp" Target="../ctrlProps/ctrlProp242.xml"/><Relationship Id="rId203" Type="http://schemas.openxmlformats.org/officeDocument/2006/relationships/ctrlProp" Target="../ctrlProps/ctrlProp246.xml"/><Relationship Id="rId19" Type="http://schemas.openxmlformats.org/officeDocument/2006/relationships/ctrlProp" Target="../ctrlProps/ctrlProp62.xml"/><Relationship Id="rId224" Type="http://schemas.openxmlformats.org/officeDocument/2006/relationships/ctrlProp" Target="../ctrlProps/ctrlProp267.xml"/><Relationship Id="rId245" Type="http://schemas.openxmlformats.org/officeDocument/2006/relationships/ctrlProp" Target="../ctrlProps/ctrlProp288.xml"/><Relationship Id="rId30" Type="http://schemas.openxmlformats.org/officeDocument/2006/relationships/ctrlProp" Target="../ctrlProps/ctrlProp73.xml"/><Relationship Id="rId105" Type="http://schemas.openxmlformats.org/officeDocument/2006/relationships/ctrlProp" Target="../ctrlProps/ctrlProp148.xml"/><Relationship Id="rId126" Type="http://schemas.openxmlformats.org/officeDocument/2006/relationships/ctrlProp" Target="../ctrlProps/ctrlProp169.xml"/><Relationship Id="rId147" Type="http://schemas.openxmlformats.org/officeDocument/2006/relationships/ctrlProp" Target="../ctrlProps/ctrlProp190.xml"/><Relationship Id="rId168" Type="http://schemas.openxmlformats.org/officeDocument/2006/relationships/ctrlProp" Target="../ctrlProps/ctrlProp211.xml"/><Relationship Id="rId51" Type="http://schemas.openxmlformats.org/officeDocument/2006/relationships/ctrlProp" Target="../ctrlProps/ctrlProp94.xml"/><Relationship Id="rId72" Type="http://schemas.openxmlformats.org/officeDocument/2006/relationships/ctrlProp" Target="../ctrlProps/ctrlProp115.xml"/><Relationship Id="rId93" Type="http://schemas.openxmlformats.org/officeDocument/2006/relationships/ctrlProp" Target="../ctrlProps/ctrlProp136.xml"/><Relationship Id="rId189" Type="http://schemas.openxmlformats.org/officeDocument/2006/relationships/ctrlProp" Target="../ctrlProps/ctrlProp232.xml"/><Relationship Id="rId3" Type="http://schemas.openxmlformats.org/officeDocument/2006/relationships/vmlDrawing" Target="../drawings/vmlDrawing6.vml"/><Relationship Id="rId214" Type="http://schemas.openxmlformats.org/officeDocument/2006/relationships/ctrlProp" Target="../ctrlProps/ctrlProp257.xml"/><Relationship Id="rId235" Type="http://schemas.openxmlformats.org/officeDocument/2006/relationships/ctrlProp" Target="../ctrlProps/ctrlProp278.xml"/><Relationship Id="rId116" Type="http://schemas.openxmlformats.org/officeDocument/2006/relationships/ctrlProp" Target="../ctrlProps/ctrlProp159.xml"/><Relationship Id="rId137" Type="http://schemas.openxmlformats.org/officeDocument/2006/relationships/ctrlProp" Target="../ctrlProps/ctrlProp180.xml"/><Relationship Id="rId158" Type="http://schemas.openxmlformats.org/officeDocument/2006/relationships/ctrlProp" Target="../ctrlProps/ctrlProp201.xml"/><Relationship Id="rId20" Type="http://schemas.openxmlformats.org/officeDocument/2006/relationships/ctrlProp" Target="../ctrlProps/ctrlProp63.xml"/><Relationship Id="rId41" Type="http://schemas.openxmlformats.org/officeDocument/2006/relationships/ctrlProp" Target="../ctrlProps/ctrlProp84.xml"/><Relationship Id="rId62" Type="http://schemas.openxmlformats.org/officeDocument/2006/relationships/ctrlProp" Target="../ctrlProps/ctrlProp105.xml"/><Relationship Id="rId83" Type="http://schemas.openxmlformats.org/officeDocument/2006/relationships/ctrlProp" Target="../ctrlProps/ctrlProp126.xml"/><Relationship Id="rId179" Type="http://schemas.openxmlformats.org/officeDocument/2006/relationships/ctrlProp" Target="../ctrlProps/ctrlProp222.xml"/><Relationship Id="rId190" Type="http://schemas.openxmlformats.org/officeDocument/2006/relationships/ctrlProp" Target="../ctrlProps/ctrlProp233.xml"/><Relationship Id="rId204" Type="http://schemas.openxmlformats.org/officeDocument/2006/relationships/ctrlProp" Target="../ctrlProps/ctrlProp247.xml"/><Relationship Id="rId225" Type="http://schemas.openxmlformats.org/officeDocument/2006/relationships/ctrlProp" Target="../ctrlProps/ctrlProp268.xml"/><Relationship Id="rId246" Type="http://schemas.openxmlformats.org/officeDocument/2006/relationships/ctrlProp" Target="../ctrlProps/ctrlProp289.xml"/><Relationship Id="rId106" Type="http://schemas.openxmlformats.org/officeDocument/2006/relationships/ctrlProp" Target="../ctrlProps/ctrlProp149.xml"/><Relationship Id="rId127" Type="http://schemas.openxmlformats.org/officeDocument/2006/relationships/ctrlProp" Target="../ctrlProps/ctrlProp170.xml"/><Relationship Id="rId10" Type="http://schemas.openxmlformats.org/officeDocument/2006/relationships/ctrlProp" Target="../ctrlProps/ctrlProp53.xml"/><Relationship Id="rId31" Type="http://schemas.openxmlformats.org/officeDocument/2006/relationships/ctrlProp" Target="../ctrlProps/ctrlProp74.xml"/><Relationship Id="rId52" Type="http://schemas.openxmlformats.org/officeDocument/2006/relationships/ctrlProp" Target="../ctrlProps/ctrlProp95.xml"/><Relationship Id="rId73" Type="http://schemas.openxmlformats.org/officeDocument/2006/relationships/ctrlProp" Target="../ctrlProps/ctrlProp116.xml"/><Relationship Id="rId94" Type="http://schemas.openxmlformats.org/officeDocument/2006/relationships/ctrlProp" Target="../ctrlProps/ctrlProp137.xml"/><Relationship Id="rId148" Type="http://schemas.openxmlformats.org/officeDocument/2006/relationships/ctrlProp" Target="../ctrlProps/ctrlProp191.xml"/><Relationship Id="rId169" Type="http://schemas.openxmlformats.org/officeDocument/2006/relationships/ctrlProp" Target="../ctrlProps/ctrlProp2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7.xml"/><Relationship Id="rId13" Type="http://schemas.openxmlformats.org/officeDocument/2006/relationships/ctrlProp" Target="../ctrlProps/ctrlProp302.xml"/><Relationship Id="rId18" Type="http://schemas.openxmlformats.org/officeDocument/2006/relationships/ctrlProp" Target="../ctrlProps/ctrlProp307.xml"/><Relationship Id="rId26" Type="http://schemas.openxmlformats.org/officeDocument/2006/relationships/ctrlProp" Target="../ctrlProps/ctrlProp315.xml"/><Relationship Id="rId3" Type="http://schemas.openxmlformats.org/officeDocument/2006/relationships/vmlDrawing" Target="../drawings/vmlDrawing7.vml"/><Relationship Id="rId21" Type="http://schemas.openxmlformats.org/officeDocument/2006/relationships/ctrlProp" Target="../ctrlProps/ctrlProp310.xml"/><Relationship Id="rId7" Type="http://schemas.openxmlformats.org/officeDocument/2006/relationships/ctrlProp" Target="../ctrlProps/ctrlProp296.xml"/><Relationship Id="rId12" Type="http://schemas.openxmlformats.org/officeDocument/2006/relationships/ctrlProp" Target="../ctrlProps/ctrlProp301.xml"/><Relationship Id="rId17" Type="http://schemas.openxmlformats.org/officeDocument/2006/relationships/ctrlProp" Target="../ctrlProps/ctrlProp306.xml"/><Relationship Id="rId25" Type="http://schemas.openxmlformats.org/officeDocument/2006/relationships/ctrlProp" Target="../ctrlProps/ctrlProp314.xml"/><Relationship Id="rId2" Type="http://schemas.openxmlformats.org/officeDocument/2006/relationships/drawing" Target="../drawings/drawing7.xml"/><Relationship Id="rId16" Type="http://schemas.openxmlformats.org/officeDocument/2006/relationships/ctrlProp" Target="../ctrlProps/ctrlProp305.xml"/><Relationship Id="rId20" Type="http://schemas.openxmlformats.org/officeDocument/2006/relationships/ctrlProp" Target="../ctrlProps/ctrlProp309.xml"/><Relationship Id="rId29" Type="http://schemas.openxmlformats.org/officeDocument/2006/relationships/ctrlProp" Target="../ctrlProps/ctrlProp318.xml"/><Relationship Id="rId1" Type="http://schemas.openxmlformats.org/officeDocument/2006/relationships/printerSettings" Target="../printerSettings/printerSettings6.bin"/><Relationship Id="rId6" Type="http://schemas.openxmlformats.org/officeDocument/2006/relationships/ctrlProp" Target="../ctrlProps/ctrlProp295.xml"/><Relationship Id="rId11" Type="http://schemas.openxmlformats.org/officeDocument/2006/relationships/ctrlProp" Target="../ctrlProps/ctrlProp300.xml"/><Relationship Id="rId24" Type="http://schemas.openxmlformats.org/officeDocument/2006/relationships/ctrlProp" Target="../ctrlProps/ctrlProp313.xml"/><Relationship Id="rId5" Type="http://schemas.openxmlformats.org/officeDocument/2006/relationships/ctrlProp" Target="../ctrlProps/ctrlProp294.xml"/><Relationship Id="rId15" Type="http://schemas.openxmlformats.org/officeDocument/2006/relationships/ctrlProp" Target="../ctrlProps/ctrlProp304.xml"/><Relationship Id="rId23" Type="http://schemas.openxmlformats.org/officeDocument/2006/relationships/ctrlProp" Target="../ctrlProps/ctrlProp312.xml"/><Relationship Id="rId28" Type="http://schemas.openxmlformats.org/officeDocument/2006/relationships/ctrlProp" Target="../ctrlProps/ctrlProp317.xml"/><Relationship Id="rId10" Type="http://schemas.openxmlformats.org/officeDocument/2006/relationships/ctrlProp" Target="../ctrlProps/ctrlProp299.xml"/><Relationship Id="rId19" Type="http://schemas.openxmlformats.org/officeDocument/2006/relationships/ctrlProp" Target="../ctrlProps/ctrlProp308.xml"/><Relationship Id="rId4" Type="http://schemas.openxmlformats.org/officeDocument/2006/relationships/ctrlProp" Target="../ctrlProps/ctrlProp293.xml"/><Relationship Id="rId9" Type="http://schemas.openxmlformats.org/officeDocument/2006/relationships/ctrlProp" Target="../ctrlProps/ctrlProp298.xml"/><Relationship Id="rId14" Type="http://schemas.openxmlformats.org/officeDocument/2006/relationships/ctrlProp" Target="../ctrlProps/ctrlProp303.xml"/><Relationship Id="rId22" Type="http://schemas.openxmlformats.org/officeDocument/2006/relationships/ctrlProp" Target="../ctrlProps/ctrlProp311.xml"/><Relationship Id="rId27" Type="http://schemas.openxmlformats.org/officeDocument/2006/relationships/ctrlProp" Target="../ctrlProps/ctrlProp316.xml"/><Relationship Id="rId30" Type="http://schemas.openxmlformats.org/officeDocument/2006/relationships/ctrlProp" Target="../ctrlProps/ctrlProp3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322.xml"/><Relationship Id="rId5" Type="http://schemas.openxmlformats.org/officeDocument/2006/relationships/ctrlProp" Target="../ctrlProps/ctrlProp321.xml"/><Relationship Id="rId4" Type="http://schemas.openxmlformats.org/officeDocument/2006/relationships/ctrlProp" Target="../ctrlProps/ctrlProp32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27.xml"/><Relationship Id="rId3" Type="http://schemas.openxmlformats.org/officeDocument/2006/relationships/vmlDrawing" Target="../drawings/vmlDrawing9.vml"/><Relationship Id="rId7" Type="http://schemas.openxmlformats.org/officeDocument/2006/relationships/ctrlProp" Target="../ctrlProps/ctrlProp32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25.xml"/><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32.xml"/><Relationship Id="rId3" Type="http://schemas.openxmlformats.org/officeDocument/2006/relationships/vmlDrawing" Target="../drawings/vmlDrawing10.vml"/><Relationship Id="rId7" Type="http://schemas.openxmlformats.org/officeDocument/2006/relationships/ctrlProp" Target="../ctrlProps/ctrlProp331.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30.xml"/><Relationship Id="rId5" Type="http://schemas.openxmlformats.org/officeDocument/2006/relationships/ctrlProp" Target="../ctrlProps/ctrlProp329.xml"/><Relationship Id="rId4" Type="http://schemas.openxmlformats.org/officeDocument/2006/relationships/ctrlProp" Target="../ctrlProps/ctrlProp32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7.xml"/><Relationship Id="rId3" Type="http://schemas.openxmlformats.org/officeDocument/2006/relationships/vmlDrawing" Target="../drawings/vmlDrawing11.vml"/><Relationship Id="rId7" Type="http://schemas.openxmlformats.org/officeDocument/2006/relationships/ctrlProp" Target="../ctrlProps/ctrlProp336.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35.xml"/><Relationship Id="rId5" Type="http://schemas.openxmlformats.org/officeDocument/2006/relationships/ctrlProp" Target="../ctrlProps/ctrlProp334.xml"/><Relationship Id="rId4" Type="http://schemas.openxmlformats.org/officeDocument/2006/relationships/ctrlProp" Target="../ctrlProps/ctrlProp33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42.xml"/><Relationship Id="rId13" Type="http://schemas.openxmlformats.org/officeDocument/2006/relationships/ctrlProp" Target="../ctrlProps/ctrlProp347.xml"/><Relationship Id="rId3" Type="http://schemas.openxmlformats.org/officeDocument/2006/relationships/vmlDrawing" Target="../drawings/vmlDrawing12.vml"/><Relationship Id="rId7" Type="http://schemas.openxmlformats.org/officeDocument/2006/relationships/ctrlProp" Target="../ctrlProps/ctrlProp341.xml"/><Relationship Id="rId12" Type="http://schemas.openxmlformats.org/officeDocument/2006/relationships/ctrlProp" Target="../ctrlProps/ctrlProp346.xml"/><Relationship Id="rId2" Type="http://schemas.openxmlformats.org/officeDocument/2006/relationships/drawing" Target="../drawings/drawing12.xml"/><Relationship Id="rId16" Type="http://schemas.openxmlformats.org/officeDocument/2006/relationships/ctrlProp" Target="../ctrlProps/ctrlProp350.xml"/><Relationship Id="rId1" Type="http://schemas.openxmlformats.org/officeDocument/2006/relationships/printerSettings" Target="../printerSettings/printerSettings11.bin"/><Relationship Id="rId6" Type="http://schemas.openxmlformats.org/officeDocument/2006/relationships/ctrlProp" Target="../ctrlProps/ctrlProp340.xml"/><Relationship Id="rId11" Type="http://schemas.openxmlformats.org/officeDocument/2006/relationships/ctrlProp" Target="../ctrlProps/ctrlProp345.xml"/><Relationship Id="rId5" Type="http://schemas.openxmlformats.org/officeDocument/2006/relationships/ctrlProp" Target="../ctrlProps/ctrlProp339.xml"/><Relationship Id="rId15" Type="http://schemas.openxmlformats.org/officeDocument/2006/relationships/ctrlProp" Target="../ctrlProps/ctrlProp349.xml"/><Relationship Id="rId10" Type="http://schemas.openxmlformats.org/officeDocument/2006/relationships/ctrlProp" Target="../ctrlProps/ctrlProp344.xml"/><Relationship Id="rId4" Type="http://schemas.openxmlformats.org/officeDocument/2006/relationships/ctrlProp" Target="../ctrlProps/ctrlProp338.xml"/><Relationship Id="rId9" Type="http://schemas.openxmlformats.org/officeDocument/2006/relationships/ctrlProp" Target="../ctrlProps/ctrlProp343.xml"/><Relationship Id="rId14"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353.xml"/><Relationship Id="rId5" Type="http://schemas.openxmlformats.org/officeDocument/2006/relationships/ctrlProp" Target="../ctrlProps/ctrlProp352.xml"/><Relationship Id="rId4" Type="http://schemas.openxmlformats.org/officeDocument/2006/relationships/ctrlProp" Target="../ctrlProps/ctrlProp3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357.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356.xml"/><Relationship Id="rId5" Type="http://schemas.openxmlformats.org/officeDocument/2006/relationships/ctrlProp" Target="../ctrlProps/ctrlProp355.xml"/><Relationship Id="rId4" Type="http://schemas.openxmlformats.org/officeDocument/2006/relationships/ctrlProp" Target="../ctrlProps/ctrlProp3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60.xml"/><Relationship Id="rId13" Type="http://schemas.openxmlformats.org/officeDocument/2006/relationships/ctrlProp" Target="../ctrlProps/ctrlProp365.xml"/><Relationship Id="rId18" Type="http://schemas.openxmlformats.org/officeDocument/2006/relationships/ctrlProp" Target="../ctrlProps/ctrlProp370.xml"/><Relationship Id="rId26" Type="http://schemas.openxmlformats.org/officeDocument/2006/relationships/ctrlProp" Target="../ctrlProps/ctrlProp378.xml"/><Relationship Id="rId3" Type="http://schemas.openxmlformats.org/officeDocument/2006/relationships/printerSettings" Target="../printerSettings/printerSettings14.bin"/><Relationship Id="rId21" Type="http://schemas.openxmlformats.org/officeDocument/2006/relationships/ctrlProp" Target="../ctrlProps/ctrlProp373.xml"/><Relationship Id="rId7" Type="http://schemas.openxmlformats.org/officeDocument/2006/relationships/ctrlProp" Target="../ctrlProps/ctrlProp359.xml"/><Relationship Id="rId12" Type="http://schemas.openxmlformats.org/officeDocument/2006/relationships/ctrlProp" Target="../ctrlProps/ctrlProp364.xml"/><Relationship Id="rId17" Type="http://schemas.openxmlformats.org/officeDocument/2006/relationships/ctrlProp" Target="../ctrlProps/ctrlProp369.xml"/><Relationship Id="rId25" Type="http://schemas.openxmlformats.org/officeDocument/2006/relationships/ctrlProp" Target="../ctrlProps/ctrlProp377.xml"/><Relationship Id="rId2" Type="http://schemas.openxmlformats.org/officeDocument/2006/relationships/hyperlink" Target="https://docs.google.com/presentation/d/1h-qddRb3KyKrkRKphfAPxevDXnwTPMzvjwdHelE07Hw/edit?usp=sharing" TargetMode="External"/><Relationship Id="rId16" Type="http://schemas.openxmlformats.org/officeDocument/2006/relationships/ctrlProp" Target="../ctrlProps/ctrlProp368.xml"/><Relationship Id="rId20" Type="http://schemas.openxmlformats.org/officeDocument/2006/relationships/ctrlProp" Target="../ctrlProps/ctrlProp372.xml"/><Relationship Id="rId1" Type="http://schemas.openxmlformats.org/officeDocument/2006/relationships/hyperlink" Target="https://docs.google.com/presentation/d/1kVqx6Vk8AI5O6zDU-m6TkzAye_1vcMOsTQrwOk7xCaI/edit?usp=sharing" TargetMode="External"/><Relationship Id="rId6" Type="http://schemas.openxmlformats.org/officeDocument/2006/relationships/ctrlProp" Target="../ctrlProps/ctrlProp358.xml"/><Relationship Id="rId11" Type="http://schemas.openxmlformats.org/officeDocument/2006/relationships/ctrlProp" Target="../ctrlProps/ctrlProp363.xml"/><Relationship Id="rId24" Type="http://schemas.openxmlformats.org/officeDocument/2006/relationships/ctrlProp" Target="../ctrlProps/ctrlProp376.xml"/><Relationship Id="rId5" Type="http://schemas.openxmlformats.org/officeDocument/2006/relationships/vmlDrawing" Target="../drawings/vmlDrawing15.vml"/><Relationship Id="rId15" Type="http://schemas.openxmlformats.org/officeDocument/2006/relationships/ctrlProp" Target="../ctrlProps/ctrlProp367.xml"/><Relationship Id="rId23" Type="http://schemas.openxmlformats.org/officeDocument/2006/relationships/ctrlProp" Target="../ctrlProps/ctrlProp375.xml"/><Relationship Id="rId10" Type="http://schemas.openxmlformats.org/officeDocument/2006/relationships/ctrlProp" Target="../ctrlProps/ctrlProp362.xml"/><Relationship Id="rId19" Type="http://schemas.openxmlformats.org/officeDocument/2006/relationships/ctrlProp" Target="../ctrlProps/ctrlProp371.xml"/><Relationship Id="rId4" Type="http://schemas.openxmlformats.org/officeDocument/2006/relationships/drawing" Target="../drawings/drawing15.xml"/><Relationship Id="rId9" Type="http://schemas.openxmlformats.org/officeDocument/2006/relationships/ctrlProp" Target="../ctrlProps/ctrlProp361.xml"/><Relationship Id="rId14" Type="http://schemas.openxmlformats.org/officeDocument/2006/relationships/ctrlProp" Target="../ctrlProps/ctrlProp366.xml"/><Relationship Id="rId22" Type="http://schemas.openxmlformats.org/officeDocument/2006/relationships/ctrlProp" Target="../ctrlProps/ctrlProp374.xml"/><Relationship Id="rId27" Type="http://schemas.openxmlformats.org/officeDocument/2006/relationships/ctrlProp" Target="../ctrlProps/ctrlProp37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80.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ctrlProp" Target="../ctrlProps/ctrlProp38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82.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ctrlProp" Target="../ctrlProps/ctrlProp38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8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386.xml"/><Relationship Id="rId4" Type="http://schemas.openxmlformats.org/officeDocument/2006/relationships/ctrlProp" Target="../ctrlProps/ctrlProp385.x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92.xml"/><Relationship Id="rId18" Type="http://schemas.openxmlformats.org/officeDocument/2006/relationships/ctrlProp" Target="../ctrlProps/ctrlProp397.xml"/><Relationship Id="rId26" Type="http://schemas.openxmlformats.org/officeDocument/2006/relationships/ctrlProp" Target="../ctrlProps/ctrlProp405.xml"/><Relationship Id="rId39" Type="http://schemas.openxmlformats.org/officeDocument/2006/relationships/ctrlProp" Target="../ctrlProps/ctrlProp418.xml"/><Relationship Id="rId21" Type="http://schemas.openxmlformats.org/officeDocument/2006/relationships/ctrlProp" Target="../ctrlProps/ctrlProp400.xml"/><Relationship Id="rId34" Type="http://schemas.openxmlformats.org/officeDocument/2006/relationships/ctrlProp" Target="../ctrlProps/ctrlProp413.xml"/><Relationship Id="rId42" Type="http://schemas.openxmlformats.org/officeDocument/2006/relationships/ctrlProp" Target="../ctrlProps/ctrlProp421.xml"/><Relationship Id="rId47" Type="http://schemas.openxmlformats.org/officeDocument/2006/relationships/ctrlProp" Target="../ctrlProps/ctrlProp426.xml"/><Relationship Id="rId50" Type="http://schemas.openxmlformats.org/officeDocument/2006/relationships/ctrlProp" Target="../ctrlProps/ctrlProp429.xml"/><Relationship Id="rId7" Type="http://schemas.openxmlformats.org/officeDocument/2006/relationships/image" Target="../media/image9.emf"/><Relationship Id="rId2" Type="http://schemas.openxmlformats.org/officeDocument/2006/relationships/drawing" Target="../drawings/drawing19.xml"/><Relationship Id="rId16" Type="http://schemas.openxmlformats.org/officeDocument/2006/relationships/ctrlProp" Target="../ctrlProps/ctrlProp395.xml"/><Relationship Id="rId29" Type="http://schemas.openxmlformats.org/officeDocument/2006/relationships/ctrlProp" Target="../ctrlProps/ctrlProp408.xml"/><Relationship Id="rId11" Type="http://schemas.openxmlformats.org/officeDocument/2006/relationships/ctrlProp" Target="../ctrlProps/ctrlProp390.xml"/><Relationship Id="rId24" Type="http://schemas.openxmlformats.org/officeDocument/2006/relationships/ctrlProp" Target="../ctrlProps/ctrlProp403.xml"/><Relationship Id="rId32" Type="http://schemas.openxmlformats.org/officeDocument/2006/relationships/ctrlProp" Target="../ctrlProps/ctrlProp411.xml"/><Relationship Id="rId37" Type="http://schemas.openxmlformats.org/officeDocument/2006/relationships/ctrlProp" Target="../ctrlProps/ctrlProp416.xml"/><Relationship Id="rId40" Type="http://schemas.openxmlformats.org/officeDocument/2006/relationships/ctrlProp" Target="../ctrlProps/ctrlProp419.xml"/><Relationship Id="rId45" Type="http://schemas.openxmlformats.org/officeDocument/2006/relationships/ctrlProp" Target="../ctrlProps/ctrlProp424.xml"/><Relationship Id="rId53" Type="http://schemas.openxmlformats.org/officeDocument/2006/relationships/ctrlProp" Target="../ctrlProps/ctrlProp432.xml"/><Relationship Id="rId5" Type="http://schemas.openxmlformats.org/officeDocument/2006/relationships/image" Target="../media/image3.emf"/><Relationship Id="rId10" Type="http://schemas.openxmlformats.org/officeDocument/2006/relationships/ctrlProp" Target="../ctrlProps/ctrlProp389.xml"/><Relationship Id="rId19" Type="http://schemas.openxmlformats.org/officeDocument/2006/relationships/ctrlProp" Target="../ctrlProps/ctrlProp398.xml"/><Relationship Id="rId31" Type="http://schemas.openxmlformats.org/officeDocument/2006/relationships/ctrlProp" Target="../ctrlProps/ctrlProp410.xml"/><Relationship Id="rId44" Type="http://schemas.openxmlformats.org/officeDocument/2006/relationships/ctrlProp" Target="../ctrlProps/ctrlProp423.xml"/><Relationship Id="rId52" Type="http://schemas.openxmlformats.org/officeDocument/2006/relationships/ctrlProp" Target="../ctrlProps/ctrlProp431.xml"/><Relationship Id="rId4" Type="http://schemas.openxmlformats.org/officeDocument/2006/relationships/control" Target="../activeX/activeX3.xml"/><Relationship Id="rId9" Type="http://schemas.openxmlformats.org/officeDocument/2006/relationships/ctrlProp" Target="../ctrlProps/ctrlProp388.xml"/><Relationship Id="rId14" Type="http://schemas.openxmlformats.org/officeDocument/2006/relationships/ctrlProp" Target="../ctrlProps/ctrlProp393.xml"/><Relationship Id="rId22" Type="http://schemas.openxmlformats.org/officeDocument/2006/relationships/ctrlProp" Target="../ctrlProps/ctrlProp401.xml"/><Relationship Id="rId27" Type="http://schemas.openxmlformats.org/officeDocument/2006/relationships/ctrlProp" Target="../ctrlProps/ctrlProp406.xml"/><Relationship Id="rId30" Type="http://schemas.openxmlformats.org/officeDocument/2006/relationships/ctrlProp" Target="../ctrlProps/ctrlProp409.xml"/><Relationship Id="rId35" Type="http://schemas.openxmlformats.org/officeDocument/2006/relationships/ctrlProp" Target="../ctrlProps/ctrlProp414.xml"/><Relationship Id="rId43" Type="http://schemas.openxmlformats.org/officeDocument/2006/relationships/ctrlProp" Target="../ctrlProps/ctrlProp422.xml"/><Relationship Id="rId48" Type="http://schemas.openxmlformats.org/officeDocument/2006/relationships/ctrlProp" Target="../ctrlProps/ctrlProp427.xml"/><Relationship Id="rId8" Type="http://schemas.openxmlformats.org/officeDocument/2006/relationships/ctrlProp" Target="../ctrlProps/ctrlProp387.xml"/><Relationship Id="rId51" Type="http://schemas.openxmlformats.org/officeDocument/2006/relationships/ctrlProp" Target="../ctrlProps/ctrlProp430.xml"/><Relationship Id="rId3" Type="http://schemas.openxmlformats.org/officeDocument/2006/relationships/vmlDrawing" Target="../drawings/vmlDrawing19.vml"/><Relationship Id="rId12" Type="http://schemas.openxmlformats.org/officeDocument/2006/relationships/ctrlProp" Target="../ctrlProps/ctrlProp391.xml"/><Relationship Id="rId17" Type="http://schemas.openxmlformats.org/officeDocument/2006/relationships/ctrlProp" Target="../ctrlProps/ctrlProp396.xml"/><Relationship Id="rId25" Type="http://schemas.openxmlformats.org/officeDocument/2006/relationships/ctrlProp" Target="../ctrlProps/ctrlProp404.xml"/><Relationship Id="rId33" Type="http://schemas.openxmlformats.org/officeDocument/2006/relationships/ctrlProp" Target="../ctrlProps/ctrlProp412.xml"/><Relationship Id="rId38" Type="http://schemas.openxmlformats.org/officeDocument/2006/relationships/ctrlProp" Target="../ctrlProps/ctrlProp417.xml"/><Relationship Id="rId46" Type="http://schemas.openxmlformats.org/officeDocument/2006/relationships/ctrlProp" Target="../ctrlProps/ctrlProp425.xml"/><Relationship Id="rId20" Type="http://schemas.openxmlformats.org/officeDocument/2006/relationships/ctrlProp" Target="../ctrlProps/ctrlProp399.xml"/><Relationship Id="rId41" Type="http://schemas.openxmlformats.org/officeDocument/2006/relationships/ctrlProp" Target="../ctrlProps/ctrlProp420.xml"/><Relationship Id="rId1" Type="http://schemas.openxmlformats.org/officeDocument/2006/relationships/printerSettings" Target="../printerSettings/printerSettings15.bin"/><Relationship Id="rId6" Type="http://schemas.openxmlformats.org/officeDocument/2006/relationships/control" Target="../activeX/activeX4.xml"/><Relationship Id="rId15" Type="http://schemas.openxmlformats.org/officeDocument/2006/relationships/ctrlProp" Target="../ctrlProps/ctrlProp394.xml"/><Relationship Id="rId23" Type="http://schemas.openxmlformats.org/officeDocument/2006/relationships/ctrlProp" Target="../ctrlProps/ctrlProp402.xml"/><Relationship Id="rId28" Type="http://schemas.openxmlformats.org/officeDocument/2006/relationships/ctrlProp" Target="../ctrlProps/ctrlProp407.xml"/><Relationship Id="rId36" Type="http://schemas.openxmlformats.org/officeDocument/2006/relationships/ctrlProp" Target="../ctrlProps/ctrlProp415.xml"/><Relationship Id="rId49" Type="http://schemas.openxmlformats.org/officeDocument/2006/relationships/ctrlProp" Target="../ctrlProps/ctrlProp42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6.bin"/><Relationship Id="rId6" Type="http://schemas.openxmlformats.org/officeDocument/2006/relationships/ctrlProp" Target="../ctrlProps/ctrlProp435.xml"/><Relationship Id="rId5" Type="http://schemas.openxmlformats.org/officeDocument/2006/relationships/ctrlProp" Target="../ctrlProps/ctrlProp434.xml"/><Relationship Id="rId4" Type="http://schemas.openxmlformats.org/officeDocument/2006/relationships/ctrlProp" Target="../ctrlProps/ctrlProp43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439.xml"/><Relationship Id="rId2" Type="http://schemas.openxmlformats.org/officeDocument/2006/relationships/drawing" Target="../drawings/drawing21.xml"/><Relationship Id="rId1" Type="http://schemas.openxmlformats.org/officeDocument/2006/relationships/printerSettings" Target="../printerSettings/printerSettings17.bin"/><Relationship Id="rId6" Type="http://schemas.openxmlformats.org/officeDocument/2006/relationships/ctrlProp" Target="../ctrlProps/ctrlProp438.xml"/><Relationship Id="rId5" Type="http://schemas.openxmlformats.org/officeDocument/2006/relationships/ctrlProp" Target="../ctrlProps/ctrlProp437.xml"/><Relationship Id="rId4" Type="http://schemas.openxmlformats.org/officeDocument/2006/relationships/ctrlProp" Target="../ctrlProps/ctrlProp43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444.xml"/><Relationship Id="rId13" Type="http://schemas.openxmlformats.org/officeDocument/2006/relationships/ctrlProp" Target="../ctrlProps/ctrlProp449.xml"/><Relationship Id="rId18" Type="http://schemas.openxmlformats.org/officeDocument/2006/relationships/ctrlProp" Target="../ctrlProps/ctrlProp454.xml"/><Relationship Id="rId3" Type="http://schemas.openxmlformats.org/officeDocument/2006/relationships/vmlDrawing" Target="../drawings/vmlDrawing22.vml"/><Relationship Id="rId21" Type="http://schemas.openxmlformats.org/officeDocument/2006/relationships/ctrlProp" Target="../ctrlProps/ctrlProp457.xml"/><Relationship Id="rId7" Type="http://schemas.openxmlformats.org/officeDocument/2006/relationships/ctrlProp" Target="../ctrlProps/ctrlProp443.xml"/><Relationship Id="rId12" Type="http://schemas.openxmlformats.org/officeDocument/2006/relationships/ctrlProp" Target="../ctrlProps/ctrlProp448.xml"/><Relationship Id="rId17" Type="http://schemas.openxmlformats.org/officeDocument/2006/relationships/ctrlProp" Target="../ctrlProps/ctrlProp453.xml"/><Relationship Id="rId25" Type="http://schemas.openxmlformats.org/officeDocument/2006/relationships/ctrlProp" Target="../ctrlProps/ctrlProp461.xml"/><Relationship Id="rId2" Type="http://schemas.openxmlformats.org/officeDocument/2006/relationships/drawing" Target="../drawings/drawing22.xml"/><Relationship Id="rId16" Type="http://schemas.openxmlformats.org/officeDocument/2006/relationships/ctrlProp" Target="../ctrlProps/ctrlProp452.xml"/><Relationship Id="rId20" Type="http://schemas.openxmlformats.org/officeDocument/2006/relationships/ctrlProp" Target="../ctrlProps/ctrlProp456.xml"/><Relationship Id="rId1" Type="http://schemas.openxmlformats.org/officeDocument/2006/relationships/printerSettings" Target="../printerSettings/printerSettings18.bin"/><Relationship Id="rId6" Type="http://schemas.openxmlformats.org/officeDocument/2006/relationships/ctrlProp" Target="../ctrlProps/ctrlProp442.xml"/><Relationship Id="rId11" Type="http://schemas.openxmlformats.org/officeDocument/2006/relationships/ctrlProp" Target="../ctrlProps/ctrlProp447.xml"/><Relationship Id="rId24" Type="http://schemas.openxmlformats.org/officeDocument/2006/relationships/ctrlProp" Target="../ctrlProps/ctrlProp460.xml"/><Relationship Id="rId5" Type="http://schemas.openxmlformats.org/officeDocument/2006/relationships/ctrlProp" Target="../ctrlProps/ctrlProp441.xml"/><Relationship Id="rId15" Type="http://schemas.openxmlformats.org/officeDocument/2006/relationships/ctrlProp" Target="../ctrlProps/ctrlProp451.xml"/><Relationship Id="rId23" Type="http://schemas.openxmlformats.org/officeDocument/2006/relationships/ctrlProp" Target="../ctrlProps/ctrlProp459.xml"/><Relationship Id="rId10" Type="http://schemas.openxmlformats.org/officeDocument/2006/relationships/ctrlProp" Target="../ctrlProps/ctrlProp446.xml"/><Relationship Id="rId19" Type="http://schemas.openxmlformats.org/officeDocument/2006/relationships/ctrlProp" Target="../ctrlProps/ctrlProp455.xml"/><Relationship Id="rId4" Type="http://schemas.openxmlformats.org/officeDocument/2006/relationships/ctrlProp" Target="../ctrlProps/ctrlProp440.xml"/><Relationship Id="rId9" Type="http://schemas.openxmlformats.org/officeDocument/2006/relationships/ctrlProp" Target="../ctrlProps/ctrlProp445.xml"/><Relationship Id="rId14" Type="http://schemas.openxmlformats.org/officeDocument/2006/relationships/ctrlProp" Target="../ctrlProps/ctrlProp450.xml"/><Relationship Id="rId22" Type="http://schemas.openxmlformats.org/officeDocument/2006/relationships/ctrlProp" Target="../ctrlProps/ctrlProp45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66.xml"/><Relationship Id="rId13" Type="http://schemas.openxmlformats.org/officeDocument/2006/relationships/ctrlProp" Target="../ctrlProps/ctrlProp471.xml"/><Relationship Id="rId3" Type="http://schemas.openxmlformats.org/officeDocument/2006/relationships/vmlDrawing" Target="../drawings/vmlDrawing23.vml"/><Relationship Id="rId7" Type="http://schemas.openxmlformats.org/officeDocument/2006/relationships/ctrlProp" Target="../ctrlProps/ctrlProp465.xml"/><Relationship Id="rId12" Type="http://schemas.openxmlformats.org/officeDocument/2006/relationships/ctrlProp" Target="../ctrlProps/ctrlProp470.xml"/><Relationship Id="rId2" Type="http://schemas.openxmlformats.org/officeDocument/2006/relationships/drawing" Target="../drawings/drawing23.xml"/><Relationship Id="rId1" Type="http://schemas.openxmlformats.org/officeDocument/2006/relationships/printerSettings" Target="../printerSettings/printerSettings19.bin"/><Relationship Id="rId6" Type="http://schemas.openxmlformats.org/officeDocument/2006/relationships/ctrlProp" Target="../ctrlProps/ctrlProp464.xml"/><Relationship Id="rId11" Type="http://schemas.openxmlformats.org/officeDocument/2006/relationships/ctrlProp" Target="../ctrlProps/ctrlProp469.xml"/><Relationship Id="rId5" Type="http://schemas.openxmlformats.org/officeDocument/2006/relationships/ctrlProp" Target="../ctrlProps/ctrlProp463.xml"/><Relationship Id="rId10" Type="http://schemas.openxmlformats.org/officeDocument/2006/relationships/ctrlProp" Target="../ctrlProps/ctrlProp468.xml"/><Relationship Id="rId4" Type="http://schemas.openxmlformats.org/officeDocument/2006/relationships/ctrlProp" Target="../ctrlProps/ctrlProp462.xml"/><Relationship Id="rId9" Type="http://schemas.openxmlformats.org/officeDocument/2006/relationships/ctrlProp" Target="../ctrlProps/ctrlProp467.xml"/><Relationship Id="rId14" Type="http://schemas.openxmlformats.org/officeDocument/2006/relationships/ctrlProp" Target="../ctrlProps/ctrlProp47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77.xml"/><Relationship Id="rId13" Type="http://schemas.openxmlformats.org/officeDocument/2006/relationships/ctrlProp" Target="../ctrlProps/ctrlProp482.xml"/><Relationship Id="rId3" Type="http://schemas.openxmlformats.org/officeDocument/2006/relationships/vmlDrawing" Target="../drawings/vmlDrawing24.vml"/><Relationship Id="rId7" Type="http://schemas.openxmlformats.org/officeDocument/2006/relationships/ctrlProp" Target="../ctrlProps/ctrlProp476.xml"/><Relationship Id="rId12" Type="http://schemas.openxmlformats.org/officeDocument/2006/relationships/ctrlProp" Target="../ctrlProps/ctrlProp481.xml"/><Relationship Id="rId2" Type="http://schemas.openxmlformats.org/officeDocument/2006/relationships/drawing" Target="../drawings/drawing24.xml"/><Relationship Id="rId1" Type="http://schemas.openxmlformats.org/officeDocument/2006/relationships/printerSettings" Target="../printerSettings/printerSettings20.bin"/><Relationship Id="rId6" Type="http://schemas.openxmlformats.org/officeDocument/2006/relationships/ctrlProp" Target="../ctrlProps/ctrlProp475.xml"/><Relationship Id="rId11" Type="http://schemas.openxmlformats.org/officeDocument/2006/relationships/ctrlProp" Target="../ctrlProps/ctrlProp480.xml"/><Relationship Id="rId5" Type="http://schemas.openxmlformats.org/officeDocument/2006/relationships/ctrlProp" Target="../ctrlProps/ctrlProp474.xml"/><Relationship Id="rId15" Type="http://schemas.openxmlformats.org/officeDocument/2006/relationships/ctrlProp" Target="../ctrlProps/ctrlProp484.xml"/><Relationship Id="rId10" Type="http://schemas.openxmlformats.org/officeDocument/2006/relationships/ctrlProp" Target="../ctrlProps/ctrlProp479.xml"/><Relationship Id="rId4" Type="http://schemas.openxmlformats.org/officeDocument/2006/relationships/ctrlProp" Target="../ctrlProps/ctrlProp473.xml"/><Relationship Id="rId9" Type="http://schemas.openxmlformats.org/officeDocument/2006/relationships/ctrlProp" Target="../ctrlProps/ctrlProp478.xml"/><Relationship Id="rId14" Type="http://schemas.openxmlformats.org/officeDocument/2006/relationships/ctrlProp" Target="../ctrlProps/ctrlProp483.xml"/></Relationships>
</file>

<file path=xl/worksheets/_rels/sheet26.xml.rels><?xml version="1.0" encoding="UTF-8" standalone="yes"?>
<Relationships xmlns="http://schemas.openxmlformats.org/package/2006/relationships"><Relationship Id="rId117" Type="http://schemas.openxmlformats.org/officeDocument/2006/relationships/ctrlProp" Target="../ctrlProps/ctrlProp595.xml"/><Relationship Id="rId21" Type="http://schemas.openxmlformats.org/officeDocument/2006/relationships/ctrlProp" Target="../ctrlProps/ctrlProp499.xml"/><Relationship Id="rId42" Type="http://schemas.openxmlformats.org/officeDocument/2006/relationships/ctrlProp" Target="../ctrlProps/ctrlProp520.xml"/><Relationship Id="rId63" Type="http://schemas.openxmlformats.org/officeDocument/2006/relationships/ctrlProp" Target="../ctrlProps/ctrlProp541.xml"/><Relationship Id="rId84" Type="http://schemas.openxmlformats.org/officeDocument/2006/relationships/ctrlProp" Target="../ctrlProps/ctrlProp562.xml"/><Relationship Id="rId138" Type="http://schemas.openxmlformats.org/officeDocument/2006/relationships/ctrlProp" Target="../ctrlProps/ctrlProp616.xml"/><Relationship Id="rId159" Type="http://schemas.openxmlformats.org/officeDocument/2006/relationships/ctrlProp" Target="../ctrlProps/ctrlProp637.xml"/><Relationship Id="rId170" Type="http://schemas.openxmlformats.org/officeDocument/2006/relationships/ctrlProp" Target="../ctrlProps/ctrlProp648.xml"/><Relationship Id="rId191" Type="http://schemas.openxmlformats.org/officeDocument/2006/relationships/ctrlProp" Target="../ctrlProps/ctrlProp669.xml"/><Relationship Id="rId205" Type="http://schemas.openxmlformats.org/officeDocument/2006/relationships/ctrlProp" Target="../ctrlProps/ctrlProp683.xml"/><Relationship Id="rId107" Type="http://schemas.openxmlformats.org/officeDocument/2006/relationships/ctrlProp" Target="../ctrlProps/ctrlProp585.xml"/><Relationship Id="rId11" Type="http://schemas.openxmlformats.org/officeDocument/2006/relationships/ctrlProp" Target="../ctrlProps/ctrlProp489.xml"/><Relationship Id="rId32" Type="http://schemas.openxmlformats.org/officeDocument/2006/relationships/ctrlProp" Target="../ctrlProps/ctrlProp510.xml"/><Relationship Id="rId53" Type="http://schemas.openxmlformats.org/officeDocument/2006/relationships/ctrlProp" Target="../ctrlProps/ctrlProp531.xml"/><Relationship Id="rId74" Type="http://schemas.openxmlformats.org/officeDocument/2006/relationships/ctrlProp" Target="../ctrlProps/ctrlProp552.xml"/><Relationship Id="rId128" Type="http://schemas.openxmlformats.org/officeDocument/2006/relationships/ctrlProp" Target="../ctrlProps/ctrlProp606.xml"/><Relationship Id="rId149" Type="http://schemas.openxmlformats.org/officeDocument/2006/relationships/ctrlProp" Target="../ctrlProps/ctrlProp627.xml"/><Relationship Id="rId5" Type="http://schemas.openxmlformats.org/officeDocument/2006/relationships/image" Target="../media/image3.emf"/><Relationship Id="rId95" Type="http://schemas.openxmlformats.org/officeDocument/2006/relationships/ctrlProp" Target="../ctrlProps/ctrlProp573.xml"/><Relationship Id="rId160" Type="http://schemas.openxmlformats.org/officeDocument/2006/relationships/ctrlProp" Target="../ctrlProps/ctrlProp638.xml"/><Relationship Id="rId181" Type="http://schemas.openxmlformats.org/officeDocument/2006/relationships/ctrlProp" Target="../ctrlProps/ctrlProp659.xml"/><Relationship Id="rId22" Type="http://schemas.openxmlformats.org/officeDocument/2006/relationships/ctrlProp" Target="../ctrlProps/ctrlProp500.xml"/><Relationship Id="rId43" Type="http://schemas.openxmlformats.org/officeDocument/2006/relationships/ctrlProp" Target="../ctrlProps/ctrlProp521.xml"/><Relationship Id="rId64" Type="http://schemas.openxmlformats.org/officeDocument/2006/relationships/ctrlProp" Target="../ctrlProps/ctrlProp542.xml"/><Relationship Id="rId118" Type="http://schemas.openxmlformats.org/officeDocument/2006/relationships/ctrlProp" Target="../ctrlProps/ctrlProp596.xml"/><Relationship Id="rId139" Type="http://schemas.openxmlformats.org/officeDocument/2006/relationships/ctrlProp" Target="../ctrlProps/ctrlProp617.xml"/><Relationship Id="rId85" Type="http://schemas.openxmlformats.org/officeDocument/2006/relationships/ctrlProp" Target="../ctrlProps/ctrlProp563.xml"/><Relationship Id="rId150" Type="http://schemas.openxmlformats.org/officeDocument/2006/relationships/ctrlProp" Target="../ctrlProps/ctrlProp628.xml"/><Relationship Id="rId171" Type="http://schemas.openxmlformats.org/officeDocument/2006/relationships/ctrlProp" Target="../ctrlProps/ctrlProp649.xml"/><Relationship Id="rId192" Type="http://schemas.openxmlformats.org/officeDocument/2006/relationships/ctrlProp" Target="../ctrlProps/ctrlProp670.xml"/><Relationship Id="rId206" Type="http://schemas.openxmlformats.org/officeDocument/2006/relationships/ctrlProp" Target="../ctrlProps/ctrlProp684.xml"/><Relationship Id="rId12" Type="http://schemas.openxmlformats.org/officeDocument/2006/relationships/ctrlProp" Target="../ctrlProps/ctrlProp490.xml"/><Relationship Id="rId33" Type="http://schemas.openxmlformats.org/officeDocument/2006/relationships/ctrlProp" Target="../ctrlProps/ctrlProp511.xml"/><Relationship Id="rId108" Type="http://schemas.openxmlformats.org/officeDocument/2006/relationships/ctrlProp" Target="../ctrlProps/ctrlProp586.xml"/><Relationship Id="rId129" Type="http://schemas.openxmlformats.org/officeDocument/2006/relationships/ctrlProp" Target="../ctrlProps/ctrlProp607.xml"/><Relationship Id="rId54" Type="http://schemas.openxmlformats.org/officeDocument/2006/relationships/ctrlProp" Target="../ctrlProps/ctrlProp532.xml"/><Relationship Id="rId75" Type="http://schemas.openxmlformats.org/officeDocument/2006/relationships/ctrlProp" Target="../ctrlProps/ctrlProp553.xml"/><Relationship Id="rId96" Type="http://schemas.openxmlformats.org/officeDocument/2006/relationships/ctrlProp" Target="../ctrlProps/ctrlProp574.xml"/><Relationship Id="rId140" Type="http://schemas.openxmlformats.org/officeDocument/2006/relationships/ctrlProp" Target="../ctrlProps/ctrlProp618.xml"/><Relationship Id="rId161" Type="http://schemas.openxmlformats.org/officeDocument/2006/relationships/ctrlProp" Target="../ctrlProps/ctrlProp639.xml"/><Relationship Id="rId182" Type="http://schemas.openxmlformats.org/officeDocument/2006/relationships/ctrlProp" Target="../ctrlProps/ctrlProp660.xml"/><Relationship Id="rId6" Type="http://schemas.openxmlformats.org/officeDocument/2006/relationships/control" Target="../activeX/activeX6.xml"/><Relationship Id="rId23" Type="http://schemas.openxmlformats.org/officeDocument/2006/relationships/ctrlProp" Target="../ctrlProps/ctrlProp501.xml"/><Relationship Id="rId119" Type="http://schemas.openxmlformats.org/officeDocument/2006/relationships/ctrlProp" Target="../ctrlProps/ctrlProp597.xml"/><Relationship Id="rId44" Type="http://schemas.openxmlformats.org/officeDocument/2006/relationships/ctrlProp" Target="../ctrlProps/ctrlProp522.xml"/><Relationship Id="rId65" Type="http://schemas.openxmlformats.org/officeDocument/2006/relationships/ctrlProp" Target="../ctrlProps/ctrlProp543.xml"/><Relationship Id="rId86" Type="http://schemas.openxmlformats.org/officeDocument/2006/relationships/ctrlProp" Target="../ctrlProps/ctrlProp564.xml"/><Relationship Id="rId130" Type="http://schemas.openxmlformats.org/officeDocument/2006/relationships/ctrlProp" Target="../ctrlProps/ctrlProp608.xml"/><Relationship Id="rId151" Type="http://schemas.openxmlformats.org/officeDocument/2006/relationships/ctrlProp" Target="../ctrlProps/ctrlProp629.xml"/><Relationship Id="rId172" Type="http://schemas.openxmlformats.org/officeDocument/2006/relationships/ctrlProp" Target="../ctrlProps/ctrlProp650.xml"/><Relationship Id="rId193" Type="http://schemas.openxmlformats.org/officeDocument/2006/relationships/ctrlProp" Target="../ctrlProps/ctrlProp671.xml"/><Relationship Id="rId13" Type="http://schemas.openxmlformats.org/officeDocument/2006/relationships/ctrlProp" Target="../ctrlProps/ctrlProp491.xml"/><Relationship Id="rId109" Type="http://schemas.openxmlformats.org/officeDocument/2006/relationships/ctrlProp" Target="../ctrlProps/ctrlProp587.xml"/><Relationship Id="rId34" Type="http://schemas.openxmlformats.org/officeDocument/2006/relationships/ctrlProp" Target="../ctrlProps/ctrlProp512.xml"/><Relationship Id="rId55" Type="http://schemas.openxmlformats.org/officeDocument/2006/relationships/ctrlProp" Target="../ctrlProps/ctrlProp533.xml"/><Relationship Id="rId76" Type="http://schemas.openxmlformats.org/officeDocument/2006/relationships/ctrlProp" Target="../ctrlProps/ctrlProp554.xml"/><Relationship Id="rId97" Type="http://schemas.openxmlformats.org/officeDocument/2006/relationships/ctrlProp" Target="../ctrlProps/ctrlProp575.xml"/><Relationship Id="rId120" Type="http://schemas.openxmlformats.org/officeDocument/2006/relationships/ctrlProp" Target="../ctrlProps/ctrlProp598.xml"/><Relationship Id="rId141" Type="http://schemas.openxmlformats.org/officeDocument/2006/relationships/ctrlProp" Target="../ctrlProps/ctrlProp619.xml"/><Relationship Id="rId7" Type="http://schemas.openxmlformats.org/officeDocument/2006/relationships/ctrlProp" Target="../ctrlProps/ctrlProp485.xml"/><Relationship Id="rId162" Type="http://schemas.openxmlformats.org/officeDocument/2006/relationships/ctrlProp" Target="../ctrlProps/ctrlProp640.xml"/><Relationship Id="rId183" Type="http://schemas.openxmlformats.org/officeDocument/2006/relationships/ctrlProp" Target="../ctrlProps/ctrlProp661.xml"/><Relationship Id="rId24" Type="http://schemas.openxmlformats.org/officeDocument/2006/relationships/ctrlProp" Target="../ctrlProps/ctrlProp502.xml"/><Relationship Id="rId40" Type="http://schemas.openxmlformats.org/officeDocument/2006/relationships/ctrlProp" Target="../ctrlProps/ctrlProp518.xml"/><Relationship Id="rId45" Type="http://schemas.openxmlformats.org/officeDocument/2006/relationships/ctrlProp" Target="../ctrlProps/ctrlProp523.xml"/><Relationship Id="rId66" Type="http://schemas.openxmlformats.org/officeDocument/2006/relationships/ctrlProp" Target="../ctrlProps/ctrlProp544.xml"/><Relationship Id="rId87" Type="http://schemas.openxmlformats.org/officeDocument/2006/relationships/ctrlProp" Target="../ctrlProps/ctrlProp565.xml"/><Relationship Id="rId110" Type="http://schemas.openxmlformats.org/officeDocument/2006/relationships/ctrlProp" Target="../ctrlProps/ctrlProp588.xml"/><Relationship Id="rId115" Type="http://schemas.openxmlformats.org/officeDocument/2006/relationships/ctrlProp" Target="../ctrlProps/ctrlProp593.xml"/><Relationship Id="rId131" Type="http://schemas.openxmlformats.org/officeDocument/2006/relationships/ctrlProp" Target="../ctrlProps/ctrlProp609.xml"/><Relationship Id="rId136" Type="http://schemas.openxmlformats.org/officeDocument/2006/relationships/ctrlProp" Target="../ctrlProps/ctrlProp614.xml"/><Relationship Id="rId157" Type="http://schemas.openxmlformats.org/officeDocument/2006/relationships/ctrlProp" Target="../ctrlProps/ctrlProp635.xml"/><Relationship Id="rId178" Type="http://schemas.openxmlformats.org/officeDocument/2006/relationships/ctrlProp" Target="../ctrlProps/ctrlProp656.xml"/><Relationship Id="rId61" Type="http://schemas.openxmlformats.org/officeDocument/2006/relationships/ctrlProp" Target="../ctrlProps/ctrlProp539.xml"/><Relationship Id="rId82" Type="http://schemas.openxmlformats.org/officeDocument/2006/relationships/ctrlProp" Target="../ctrlProps/ctrlProp560.xml"/><Relationship Id="rId152" Type="http://schemas.openxmlformats.org/officeDocument/2006/relationships/ctrlProp" Target="../ctrlProps/ctrlProp630.xml"/><Relationship Id="rId173" Type="http://schemas.openxmlformats.org/officeDocument/2006/relationships/ctrlProp" Target="../ctrlProps/ctrlProp651.xml"/><Relationship Id="rId194" Type="http://schemas.openxmlformats.org/officeDocument/2006/relationships/ctrlProp" Target="../ctrlProps/ctrlProp672.xml"/><Relationship Id="rId199" Type="http://schemas.openxmlformats.org/officeDocument/2006/relationships/ctrlProp" Target="../ctrlProps/ctrlProp677.xml"/><Relationship Id="rId203" Type="http://schemas.openxmlformats.org/officeDocument/2006/relationships/ctrlProp" Target="../ctrlProps/ctrlProp681.xml"/><Relationship Id="rId19" Type="http://schemas.openxmlformats.org/officeDocument/2006/relationships/ctrlProp" Target="../ctrlProps/ctrlProp497.xml"/><Relationship Id="rId14" Type="http://schemas.openxmlformats.org/officeDocument/2006/relationships/ctrlProp" Target="../ctrlProps/ctrlProp492.xml"/><Relationship Id="rId30" Type="http://schemas.openxmlformats.org/officeDocument/2006/relationships/ctrlProp" Target="../ctrlProps/ctrlProp508.xml"/><Relationship Id="rId35" Type="http://schemas.openxmlformats.org/officeDocument/2006/relationships/ctrlProp" Target="../ctrlProps/ctrlProp513.xml"/><Relationship Id="rId56" Type="http://schemas.openxmlformats.org/officeDocument/2006/relationships/ctrlProp" Target="../ctrlProps/ctrlProp534.xml"/><Relationship Id="rId77" Type="http://schemas.openxmlformats.org/officeDocument/2006/relationships/ctrlProp" Target="../ctrlProps/ctrlProp555.xml"/><Relationship Id="rId100" Type="http://schemas.openxmlformats.org/officeDocument/2006/relationships/ctrlProp" Target="../ctrlProps/ctrlProp578.xml"/><Relationship Id="rId105" Type="http://schemas.openxmlformats.org/officeDocument/2006/relationships/ctrlProp" Target="../ctrlProps/ctrlProp583.xml"/><Relationship Id="rId126" Type="http://schemas.openxmlformats.org/officeDocument/2006/relationships/ctrlProp" Target="../ctrlProps/ctrlProp604.xml"/><Relationship Id="rId147" Type="http://schemas.openxmlformats.org/officeDocument/2006/relationships/ctrlProp" Target="../ctrlProps/ctrlProp625.xml"/><Relationship Id="rId168" Type="http://schemas.openxmlformats.org/officeDocument/2006/relationships/ctrlProp" Target="../ctrlProps/ctrlProp646.xml"/><Relationship Id="rId8" Type="http://schemas.openxmlformats.org/officeDocument/2006/relationships/ctrlProp" Target="../ctrlProps/ctrlProp486.xml"/><Relationship Id="rId51" Type="http://schemas.openxmlformats.org/officeDocument/2006/relationships/ctrlProp" Target="../ctrlProps/ctrlProp529.xml"/><Relationship Id="rId72" Type="http://schemas.openxmlformats.org/officeDocument/2006/relationships/ctrlProp" Target="../ctrlProps/ctrlProp550.xml"/><Relationship Id="rId93" Type="http://schemas.openxmlformats.org/officeDocument/2006/relationships/ctrlProp" Target="../ctrlProps/ctrlProp571.xml"/><Relationship Id="rId98" Type="http://schemas.openxmlformats.org/officeDocument/2006/relationships/ctrlProp" Target="../ctrlProps/ctrlProp576.xml"/><Relationship Id="rId121" Type="http://schemas.openxmlformats.org/officeDocument/2006/relationships/ctrlProp" Target="../ctrlProps/ctrlProp599.xml"/><Relationship Id="rId142" Type="http://schemas.openxmlformats.org/officeDocument/2006/relationships/ctrlProp" Target="../ctrlProps/ctrlProp620.xml"/><Relationship Id="rId163" Type="http://schemas.openxmlformats.org/officeDocument/2006/relationships/ctrlProp" Target="../ctrlProps/ctrlProp641.xml"/><Relationship Id="rId184" Type="http://schemas.openxmlformats.org/officeDocument/2006/relationships/ctrlProp" Target="../ctrlProps/ctrlProp662.xml"/><Relationship Id="rId189" Type="http://schemas.openxmlformats.org/officeDocument/2006/relationships/ctrlProp" Target="../ctrlProps/ctrlProp667.xml"/><Relationship Id="rId3" Type="http://schemas.openxmlformats.org/officeDocument/2006/relationships/vmlDrawing" Target="../drawings/vmlDrawing25.vml"/><Relationship Id="rId25" Type="http://schemas.openxmlformats.org/officeDocument/2006/relationships/ctrlProp" Target="../ctrlProps/ctrlProp503.xml"/><Relationship Id="rId46" Type="http://schemas.openxmlformats.org/officeDocument/2006/relationships/ctrlProp" Target="../ctrlProps/ctrlProp524.xml"/><Relationship Id="rId67" Type="http://schemas.openxmlformats.org/officeDocument/2006/relationships/ctrlProp" Target="../ctrlProps/ctrlProp545.xml"/><Relationship Id="rId116" Type="http://schemas.openxmlformats.org/officeDocument/2006/relationships/ctrlProp" Target="../ctrlProps/ctrlProp594.xml"/><Relationship Id="rId137" Type="http://schemas.openxmlformats.org/officeDocument/2006/relationships/ctrlProp" Target="../ctrlProps/ctrlProp615.xml"/><Relationship Id="rId158" Type="http://schemas.openxmlformats.org/officeDocument/2006/relationships/ctrlProp" Target="../ctrlProps/ctrlProp636.xml"/><Relationship Id="rId20" Type="http://schemas.openxmlformats.org/officeDocument/2006/relationships/ctrlProp" Target="../ctrlProps/ctrlProp498.xml"/><Relationship Id="rId41" Type="http://schemas.openxmlformats.org/officeDocument/2006/relationships/ctrlProp" Target="../ctrlProps/ctrlProp519.xml"/><Relationship Id="rId62" Type="http://schemas.openxmlformats.org/officeDocument/2006/relationships/ctrlProp" Target="../ctrlProps/ctrlProp540.xml"/><Relationship Id="rId83" Type="http://schemas.openxmlformats.org/officeDocument/2006/relationships/ctrlProp" Target="../ctrlProps/ctrlProp561.xml"/><Relationship Id="rId88" Type="http://schemas.openxmlformats.org/officeDocument/2006/relationships/ctrlProp" Target="../ctrlProps/ctrlProp566.xml"/><Relationship Id="rId111" Type="http://schemas.openxmlformats.org/officeDocument/2006/relationships/ctrlProp" Target="../ctrlProps/ctrlProp589.xml"/><Relationship Id="rId132" Type="http://schemas.openxmlformats.org/officeDocument/2006/relationships/ctrlProp" Target="../ctrlProps/ctrlProp610.xml"/><Relationship Id="rId153" Type="http://schemas.openxmlformats.org/officeDocument/2006/relationships/ctrlProp" Target="../ctrlProps/ctrlProp631.xml"/><Relationship Id="rId174" Type="http://schemas.openxmlformats.org/officeDocument/2006/relationships/ctrlProp" Target="../ctrlProps/ctrlProp652.xml"/><Relationship Id="rId179" Type="http://schemas.openxmlformats.org/officeDocument/2006/relationships/ctrlProp" Target="../ctrlProps/ctrlProp657.xml"/><Relationship Id="rId195" Type="http://schemas.openxmlformats.org/officeDocument/2006/relationships/ctrlProp" Target="../ctrlProps/ctrlProp673.xml"/><Relationship Id="rId190" Type="http://schemas.openxmlformats.org/officeDocument/2006/relationships/ctrlProp" Target="../ctrlProps/ctrlProp668.xml"/><Relationship Id="rId204" Type="http://schemas.openxmlformats.org/officeDocument/2006/relationships/ctrlProp" Target="../ctrlProps/ctrlProp682.xml"/><Relationship Id="rId15" Type="http://schemas.openxmlformats.org/officeDocument/2006/relationships/ctrlProp" Target="../ctrlProps/ctrlProp493.xml"/><Relationship Id="rId36" Type="http://schemas.openxmlformats.org/officeDocument/2006/relationships/ctrlProp" Target="../ctrlProps/ctrlProp514.xml"/><Relationship Id="rId57" Type="http://schemas.openxmlformats.org/officeDocument/2006/relationships/ctrlProp" Target="../ctrlProps/ctrlProp535.xml"/><Relationship Id="rId106" Type="http://schemas.openxmlformats.org/officeDocument/2006/relationships/ctrlProp" Target="../ctrlProps/ctrlProp584.xml"/><Relationship Id="rId127" Type="http://schemas.openxmlformats.org/officeDocument/2006/relationships/ctrlProp" Target="../ctrlProps/ctrlProp605.xml"/><Relationship Id="rId10" Type="http://schemas.openxmlformats.org/officeDocument/2006/relationships/ctrlProp" Target="../ctrlProps/ctrlProp488.xml"/><Relationship Id="rId31" Type="http://schemas.openxmlformats.org/officeDocument/2006/relationships/ctrlProp" Target="../ctrlProps/ctrlProp509.xml"/><Relationship Id="rId52" Type="http://schemas.openxmlformats.org/officeDocument/2006/relationships/ctrlProp" Target="../ctrlProps/ctrlProp530.xml"/><Relationship Id="rId73" Type="http://schemas.openxmlformats.org/officeDocument/2006/relationships/ctrlProp" Target="../ctrlProps/ctrlProp551.xml"/><Relationship Id="rId78" Type="http://schemas.openxmlformats.org/officeDocument/2006/relationships/ctrlProp" Target="../ctrlProps/ctrlProp556.xml"/><Relationship Id="rId94" Type="http://schemas.openxmlformats.org/officeDocument/2006/relationships/ctrlProp" Target="../ctrlProps/ctrlProp572.xml"/><Relationship Id="rId99" Type="http://schemas.openxmlformats.org/officeDocument/2006/relationships/ctrlProp" Target="../ctrlProps/ctrlProp577.xml"/><Relationship Id="rId101" Type="http://schemas.openxmlformats.org/officeDocument/2006/relationships/ctrlProp" Target="../ctrlProps/ctrlProp579.xml"/><Relationship Id="rId122" Type="http://schemas.openxmlformats.org/officeDocument/2006/relationships/ctrlProp" Target="../ctrlProps/ctrlProp600.xml"/><Relationship Id="rId143" Type="http://schemas.openxmlformats.org/officeDocument/2006/relationships/ctrlProp" Target="../ctrlProps/ctrlProp621.xml"/><Relationship Id="rId148" Type="http://schemas.openxmlformats.org/officeDocument/2006/relationships/ctrlProp" Target="../ctrlProps/ctrlProp626.xml"/><Relationship Id="rId164" Type="http://schemas.openxmlformats.org/officeDocument/2006/relationships/ctrlProp" Target="../ctrlProps/ctrlProp642.xml"/><Relationship Id="rId169" Type="http://schemas.openxmlformats.org/officeDocument/2006/relationships/ctrlProp" Target="../ctrlProps/ctrlProp647.xml"/><Relationship Id="rId185" Type="http://schemas.openxmlformats.org/officeDocument/2006/relationships/ctrlProp" Target="../ctrlProps/ctrlProp663.xml"/><Relationship Id="rId4" Type="http://schemas.openxmlformats.org/officeDocument/2006/relationships/control" Target="../activeX/activeX5.xml"/><Relationship Id="rId9" Type="http://schemas.openxmlformats.org/officeDocument/2006/relationships/ctrlProp" Target="../ctrlProps/ctrlProp487.xml"/><Relationship Id="rId180" Type="http://schemas.openxmlformats.org/officeDocument/2006/relationships/ctrlProp" Target="../ctrlProps/ctrlProp658.xml"/><Relationship Id="rId26" Type="http://schemas.openxmlformats.org/officeDocument/2006/relationships/ctrlProp" Target="../ctrlProps/ctrlProp504.xml"/><Relationship Id="rId47" Type="http://schemas.openxmlformats.org/officeDocument/2006/relationships/ctrlProp" Target="../ctrlProps/ctrlProp525.xml"/><Relationship Id="rId68" Type="http://schemas.openxmlformats.org/officeDocument/2006/relationships/ctrlProp" Target="../ctrlProps/ctrlProp546.xml"/><Relationship Id="rId89" Type="http://schemas.openxmlformats.org/officeDocument/2006/relationships/ctrlProp" Target="../ctrlProps/ctrlProp567.xml"/><Relationship Id="rId112" Type="http://schemas.openxmlformats.org/officeDocument/2006/relationships/ctrlProp" Target="../ctrlProps/ctrlProp590.xml"/><Relationship Id="rId133" Type="http://schemas.openxmlformats.org/officeDocument/2006/relationships/ctrlProp" Target="../ctrlProps/ctrlProp611.xml"/><Relationship Id="rId154" Type="http://schemas.openxmlformats.org/officeDocument/2006/relationships/ctrlProp" Target="../ctrlProps/ctrlProp632.xml"/><Relationship Id="rId175" Type="http://schemas.openxmlformats.org/officeDocument/2006/relationships/ctrlProp" Target="../ctrlProps/ctrlProp653.xml"/><Relationship Id="rId196" Type="http://schemas.openxmlformats.org/officeDocument/2006/relationships/ctrlProp" Target="../ctrlProps/ctrlProp674.xml"/><Relationship Id="rId200" Type="http://schemas.openxmlformats.org/officeDocument/2006/relationships/ctrlProp" Target="../ctrlProps/ctrlProp678.xml"/><Relationship Id="rId16" Type="http://schemas.openxmlformats.org/officeDocument/2006/relationships/ctrlProp" Target="../ctrlProps/ctrlProp494.xml"/><Relationship Id="rId37" Type="http://schemas.openxmlformats.org/officeDocument/2006/relationships/ctrlProp" Target="../ctrlProps/ctrlProp515.xml"/><Relationship Id="rId58" Type="http://schemas.openxmlformats.org/officeDocument/2006/relationships/ctrlProp" Target="../ctrlProps/ctrlProp536.xml"/><Relationship Id="rId79" Type="http://schemas.openxmlformats.org/officeDocument/2006/relationships/ctrlProp" Target="../ctrlProps/ctrlProp557.xml"/><Relationship Id="rId102" Type="http://schemas.openxmlformats.org/officeDocument/2006/relationships/ctrlProp" Target="../ctrlProps/ctrlProp580.xml"/><Relationship Id="rId123" Type="http://schemas.openxmlformats.org/officeDocument/2006/relationships/ctrlProp" Target="../ctrlProps/ctrlProp601.xml"/><Relationship Id="rId144" Type="http://schemas.openxmlformats.org/officeDocument/2006/relationships/ctrlProp" Target="../ctrlProps/ctrlProp622.xml"/><Relationship Id="rId90" Type="http://schemas.openxmlformats.org/officeDocument/2006/relationships/ctrlProp" Target="../ctrlProps/ctrlProp568.xml"/><Relationship Id="rId165" Type="http://schemas.openxmlformats.org/officeDocument/2006/relationships/ctrlProp" Target="../ctrlProps/ctrlProp643.xml"/><Relationship Id="rId186" Type="http://schemas.openxmlformats.org/officeDocument/2006/relationships/ctrlProp" Target="../ctrlProps/ctrlProp664.xml"/><Relationship Id="rId27" Type="http://schemas.openxmlformats.org/officeDocument/2006/relationships/ctrlProp" Target="../ctrlProps/ctrlProp505.xml"/><Relationship Id="rId48" Type="http://schemas.openxmlformats.org/officeDocument/2006/relationships/ctrlProp" Target="../ctrlProps/ctrlProp526.xml"/><Relationship Id="rId69" Type="http://schemas.openxmlformats.org/officeDocument/2006/relationships/ctrlProp" Target="../ctrlProps/ctrlProp547.xml"/><Relationship Id="rId113" Type="http://schemas.openxmlformats.org/officeDocument/2006/relationships/ctrlProp" Target="../ctrlProps/ctrlProp591.xml"/><Relationship Id="rId134" Type="http://schemas.openxmlformats.org/officeDocument/2006/relationships/ctrlProp" Target="../ctrlProps/ctrlProp612.xml"/><Relationship Id="rId80" Type="http://schemas.openxmlformats.org/officeDocument/2006/relationships/ctrlProp" Target="../ctrlProps/ctrlProp558.xml"/><Relationship Id="rId155" Type="http://schemas.openxmlformats.org/officeDocument/2006/relationships/ctrlProp" Target="../ctrlProps/ctrlProp633.xml"/><Relationship Id="rId176" Type="http://schemas.openxmlformats.org/officeDocument/2006/relationships/ctrlProp" Target="../ctrlProps/ctrlProp654.xml"/><Relationship Id="rId197" Type="http://schemas.openxmlformats.org/officeDocument/2006/relationships/ctrlProp" Target="../ctrlProps/ctrlProp675.xml"/><Relationship Id="rId201" Type="http://schemas.openxmlformats.org/officeDocument/2006/relationships/ctrlProp" Target="../ctrlProps/ctrlProp679.xml"/><Relationship Id="rId17" Type="http://schemas.openxmlformats.org/officeDocument/2006/relationships/ctrlProp" Target="../ctrlProps/ctrlProp495.xml"/><Relationship Id="rId38" Type="http://schemas.openxmlformats.org/officeDocument/2006/relationships/ctrlProp" Target="../ctrlProps/ctrlProp516.xml"/><Relationship Id="rId59" Type="http://schemas.openxmlformats.org/officeDocument/2006/relationships/ctrlProp" Target="../ctrlProps/ctrlProp537.xml"/><Relationship Id="rId103" Type="http://schemas.openxmlformats.org/officeDocument/2006/relationships/ctrlProp" Target="../ctrlProps/ctrlProp581.xml"/><Relationship Id="rId124" Type="http://schemas.openxmlformats.org/officeDocument/2006/relationships/ctrlProp" Target="../ctrlProps/ctrlProp602.xml"/><Relationship Id="rId70" Type="http://schemas.openxmlformats.org/officeDocument/2006/relationships/ctrlProp" Target="../ctrlProps/ctrlProp548.xml"/><Relationship Id="rId91" Type="http://schemas.openxmlformats.org/officeDocument/2006/relationships/ctrlProp" Target="../ctrlProps/ctrlProp569.xml"/><Relationship Id="rId145" Type="http://schemas.openxmlformats.org/officeDocument/2006/relationships/ctrlProp" Target="../ctrlProps/ctrlProp623.xml"/><Relationship Id="rId166" Type="http://schemas.openxmlformats.org/officeDocument/2006/relationships/ctrlProp" Target="../ctrlProps/ctrlProp644.xml"/><Relationship Id="rId187" Type="http://schemas.openxmlformats.org/officeDocument/2006/relationships/ctrlProp" Target="../ctrlProps/ctrlProp665.xml"/><Relationship Id="rId1" Type="http://schemas.openxmlformats.org/officeDocument/2006/relationships/printerSettings" Target="../printerSettings/printerSettings21.bin"/><Relationship Id="rId28" Type="http://schemas.openxmlformats.org/officeDocument/2006/relationships/ctrlProp" Target="../ctrlProps/ctrlProp506.xml"/><Relationship Id="rId49" Type="http://schemas.openxmlformats.org/officeDocument/2006/relationships/ctrlProp" Target="../ctrlProps/ctrlProp527.xml"/><Relationship Id="rId114" Type="http://schemas.openxmlformats.org/officeDocument/2006/relationships/ctrlProp" Target="../ctrlProps/ctrlProp592.xml"/><Relationship Id="rId60" Type="http://schemas.openxmlformats.org/officeDocument/2006/relationships/ctrlProp" Target="../ctrlProps/ctrlProp538.xml"/><Relationship Id="rId81" Type="http://schemas.openxmlformats.org/officeDocument/2006/relationships/ctrlProp" Target="../ctrlProps/ctrlProp559.xml"/><Relationship Id="rId135" Type="http://schemas.openxmlformats.org/officeDocument/2006/relationships/ctrlProp" Target="../ctrlProps/ctrlProp613.xml"/><Relationship Id="rId156" Type="http://schemas.openxmlformats.org/officeDocument/2006/relationships/ctrlProp" Target="../ctrlProps/ctrlProp634.xml"/><Relationship Id="rId177" Type="http://schemas.openxmlformats.org/officeDocument/2006/relationships/ctrlProp" Target="../ctrlProps/ctrlProp655.xml"/><Relationship Id="rId198" Type="http://schemas.openxmlformats.org/officeDocument/2006/relationships/ctrlProp" Target="../ctrlProps/ctrlProp676.xml"/><Relationship Id="rId202" Type="http://schemas.openxmlformats.org/officeDocument/2006/relationships/ctrlProp" Target="../ctrlProps/ctrlProp680.xml"/><Relationship Id="rId18" Type="http://schemas.openxmlformats.org/officeDocument/2006/relationships/ctrlProp" Target="../ctrlProps/ctrlProp496.xml"/><Relationship Id="rId39" Type="http://schemas.openxmlformats.org/officeDocument/2006/relationships/ctrlProp" Target="../ctrlProps/ctrlProp517.xml"/><Relationship Id="rId50" Type="http://schemas.openxmlformats.org/officeDocument/2006/relationships/ctrlProp" Target="../ctrlProps/ctrlProp528.xml"/><Relationship Id="rId104" Type="http://schemas.openxmlformats.org/officeDocument/2006/relationships/ctrlProp" Target="../ctrlProps/ctrlProp582.xml"/><Relationship Id="rId125" Type="http://schemas.openxmlformats.org/officeDocument/2006/relationships/ctrlProp" Target="../ctrlProps/ctrlProp603.xml"/><Relationship Id="rId146" Type="http://schemas.openxmlformats.org/officeDocument/2006/relationships/ctrlProp" Target="../ctrlProps/ctrlProp624.xml"/><Relationship Id="rId167" Type="http://schemas.openxmlformats.org/officeDocument/2006/relationships/ctrlProp" Target="../ctrlProps/ctrlProp645.xml"/><Relationship Id="rId188" Type="http://schemas.openxmlformats.org/officeDocument/2006/relationships/ctrlProp" Target="../ctrlProps/ctrlProp666.xml"/><Relationship Id="rId71" Type="http://schemas.openxmlformats.org/officeDocument/2006/relationships/ctrlProp" Target="../ctrlProps/ctrlProp549.xml"/><Relationship Id="rId92" Type="http://schemas.openxmlformats.org/officeDocument/2006/relationships/ctrlProp" Target="../ctrlProps/ctrlProp570.xml"/><Relationship Id="rId2" Type="http://schemas.openxmlformats.org/officeDocument/2006/relationships/drawing" Target="../drawings/drawing25.xml"/><Relationship Id="rId29" Type="http://schemas.openxmlformats.org/officeDocument/2006/relationships/ctrlProp" Target="../ctrlProps/ctrlProp50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688.xml"/><Relationship Id="rId2" Type="http://schemas.openxmlformats.org/officeDocument/2006/relationships/drawing" Target="../drawings/drawing26.xml"/><Relationship Id="rId1" Type="http://schemas.openxmlformats.org/officeDocument/2006/relationships/printerSettings" Target="../printerSettings/printerSettings22.bin"/><Relationship Id="rId6" Type="http://schemas.openxmlformats.org/officeDocument/2006/relationships/ctrlProp" Target="../ctrlProps/ctrlProp687.xml"/><Relationship Id="rId5" Type="http://schemas.openxmlformats.org/officeDocument/2006/relationships/ctrlProp" Target="../ctrlProps/ctrlProp686.xml"/><Relationship Id="rId4" Type="http://schemas.openxmlformats.org/officeDocument/2006/relationships/ctrlProp" Target="../ctrlProps/ctrlProp685.xml"/></Relationships>
</file>

<file path=xl/worksheets/_rels/sheet28.xml.rels><?xml version="1.0" encoding="UTF-8" standalone="yes"?>
<Relationships xmlns="http://schemas.openxmlformats.org/package/2006/relationships"><Relationship Id="rId117" Type="http://schemas.openxmlformats.org/officeDocument/2006/relationships/ctrlProp" Target="../ctrlProps/ctrlProp799.xml"/><Relationship Id="rId21" Type="http://schemas.openxmlformats.org/officeDocument/2006/relationships/ctrlProp" Target="../ctrlProps/ctrlProp703.xml"/><Relationship Id="rId42" Type="http://schemas.openxmlformats.org/officeDocument/2006/relationships/ctrlProp" Target="../ctrlProps/ctrlProp724.xml"/><Relationship Id="rId63" Type="http://schemas.openxmlformats.org/officeDocument/2006/relationships/ctrlProp" Target="../ctrlProps/ctrlProp745.xml"/><Relationship Id="rId84" Type="http://schemas.openxmlformats.org/officeDocument/2006/relationships/ctrlProp" Target="../ctrlProps/ctrlProp766.xml"/><Relationship Id="rId138" Type="http://schemas.openxmlformats.org/officeDocument/2006/relationships/ctrlProp" Target="../ctrlProps/ctrlProp820.xml"/><Relationship Id="rId159" Type="http://schemas.openxmlformats.org/officeDocument/2006/relationships/ctrlProp" Target="../ctrlProps/ctrlProp841.xml"/><Relationship Id="rId170" Type="http://schemas.openxmlformats.org/officeDocument/2006/relationships/ctrlProp" Target="../ctrlProps/ctrlProp852.xml"/><Relationship Id="rId191" Type="http://schemas.openxmlformats.org/officeDocument/2006/relationships/ctrlProp" Target="../ctrlProps/ctrlProp873.xml"/><Relationship Id="rId205" Type="http://schemas.openxmlformats.org/officeDocument/2006/relationships/ctrlProp" Target="../ctrlProps/ctrlProp887.xml"/><Relationship Id="rId107" Type="http://schemas.openxmlformats.org/officeDocument/2006/relationships/ctrlProp" Target="../ctrlProps/ctrlProp789.xml"/><Relationship Id="rId11" Type="http://schemas.openxmlformats.org/officeDocument/2006/relationships/ctrlProp" Target="../ctrlProps/ctrlProp693.xml"/><Relationship Id="rId32" Type="http://schemas.openxmlformats.org/officeDocument/2006/relationships/ctrlProp" Target="../ctrlProps/ctrlProp714.xml"/><Relationship Id="rId53" Type="http://schemas.openxmlformats.org/officeDocument/2006/relationships/ctrlProp" Target="../ctrlProps/ctrlProp735.xml"/><Relationship Id="rId74" Type="http://schemas.openxmlformats.org/officeDocument/2006/relationships/ctrlProp" Target="../ctrlProps/ctrlProp756.xml"/><Relationship Id="rId128" Type="http://schemas.openxmlformats.org/officeDocument/2006/relationships/ctrlProp" Target="../ctrlProps/ctrlProp810.xml"/><Relationship Id="rId149" Type="http://schemas.openxmlformats.org/officeDocument/2006/relationships/ctrlProp" Target="../ctrlProps/ctrlProp831.xml"/><Relationship Id="rId5" Type="http://schemas.openxmlformats.org/officeDocument/2006/relationships/image" Target="../media/image3.emf"/><Relationship Id="rId95" Type="http://schemas.openxmlformats.org/officeDocument/2006/relationships/ctrlProp" Target="../ctrlProps/ctrlProp777.xml"/><Relationship Id="rId160" Type="http://schemas.openxmlformats.org/officeDocument/2006/relationships/ctrlProp" Target="../ctrlProps/ctrlProp842.xml"/><Relationship Id="rId181" Type="http://schemas.openxmlformats.org/officeDocument/2006/relationships/ctrlProp" Target="../ctrlProps/ctrlProp863.xml"/><Relationship Id="rId22" Type="http://schemas.openxmlformats.org/officeDocument/2006/relationships/ctrlProp" Target="../ctrlProps/ctrlProp704.xml"/><Relationship Id="rId43" Type="http://schemas.openxmlformats.org/officeDocument/2006/relationships/ctrlProp" Target="../ctrlProps/ctrlProp725.xml"/><Relationship Id="rId64" Type="http://schemas.openxmlformats.org/officeDocument/2006/relationships/ctrlProp" Target="../ctrlProps/ctrlProp746.xml"/><Relationship Id="rId118" Type="http://schemas.openxmlformats.org/officeDocument/2006/relationships/ctrlProp" Target="../ctrlProps/ctrlProp800.xml"/><Relationship Id="rId139" Type="http://schemas.openxmlformats.org/officeDocument/2006/relationships/ctrlProp" Target="../ctrlProps/ctrlProp821.xml"/><Relationship Id="rId85" Type="http://schemas.openxmlformats.org/officeDocument/2006/relationships/ctrlProp" Target="../ctrlProps/ctrlProp767.xml"/><Relationship Id="rId150" Type="http://schemas.openxmlformats.org/officeDocument/2006/relationships/ctrlProp" Target="../ctrlProps/ctrlProp832.xml"/><Relationship Id="rId171" Type="http://schemas.openxmlformats.org/officeDocument/2006/relationships/ctrlProp" Target="../ctrlProps/ctrlProp853.xml"/><Relationship Id="rId192" Type="http://schemas.openxmlformats.org/officeDocument/2006/relationships/ctrlProp" Target="../ctrlProps/ctrlProp874.xml"/><Relationship Id="rId206" Type="http://schemas.openxmlformats.org/officeDocument/2006/relationships/ctrlProp" Target="../ctrlProps/ctrlProp888.xml"/><Relationship Id="rId12" Type="http://schemas.openxmlformats.org/officeDocument/2006/relationships/ctrlProp" Target="../ctrlProps/ctrlProp694.xml"/><Relationship Id="rId33" Type="http://schemas.openxmlformats.org/officeDocument/2006/relationships/ctrlProp" Target="../ctrlProps/ctrlProp715.xml"/><Relationship Id="rId108" Type="http://schemas.openxmlformats.org/officeDocument/2006/relationships/ctrlProp" Target="../ctrlProps/ctrlProp790.xml"/><Relationship Id="rId129" Type="http://schemas.openxmlformats.org/officeDocument/2006/relationships/ctrlProp" Target="../ctrlProps/ctrlProp811.xml"/><Relationship Id="rId54" Type="http://schemas.openxmlformats.org/officeDocument/2006/relationships/ctrlProp" Target="../ctrlProps/ctrlProp736.xml"/><Relationship Id="rId75" Type="http://schemas.openxmlformats.org/officeDocument/2006/relationships/ctrlProp" Target="../ctrlProps/ctrlProp757.xml"/><Relationship Id="rId96" Type="http://schemas.openxmlformats.org/officeDocument/2006/relationships/ctrlProp" Target="../ctrlProps/ctrlProp778.xml"/><Relationship Id="rId140" Type="http://schemas.openxmlformats.org/officeDocument/2006/relationships/ctrlProp" Target="../ctrlProps/ctrlProp822.xml"/><Relationship Id="rId161" Type="http://schemas.openxmlformats.org/officeDocument/2006/relationships/ctrlProp" Target="../ctrlProps/ctrlProp843.xml"/><Relationship Id="rId182" Type="http://schemas.openxmlformats.org/officeDocument/2006/relationships/ctrlProp" Target="../ctrlProps/ctrlProp864.xml"/><Relationship Id="rId6" Type="http://schemas.openxmlformats.org/officeDocument/2006/relationships/control" Target="../activeX/activeX8.xml"/><Relationship Id="rId23" Type="http://schemas.openxmlformats.org/officeDocument/2006/relationships/ctrlProp" Target="../ctrlProps/ctrlProp705.xml"/><Relationship Id="rId119" Type="http://schemas.openxmlformats.org/officeDocument/2006/relationships/ctrlProp" Target="../ctrlProps/ctrlProp801.xml"/><Relationship Id="rId44" Type="http://schemas.openxmlformats.org/officeDocument/2006/relationships/ctrlProp" Target="../ctrlProps/ctrlProp726.xml"/><Relationship Id="rId65" Type="http://schemas.openxmlformats.org/officeDocument/2006/relationships/ctrlProp" Target="../ctrlProps/ctrlProp747.xml"/><Relationship Id="rId86" Type="http://schemas.openxmlformats.org/officeDocument/2006/relationships/ctrlProp" Target="../ctrlProps/ctrlProp768.xml"/><Relationship Id="rId130" Type="http://schemas.openxmlformats.org/officeDocument/2006/relationships/ctrlProp" Target="../ctrlProps/ctrlProp812.xml"/><Relationship Id="rId151" Type="http://schemas.openxmlformats.org/officeDocument/2006/relationships/ctrlProp" Target="../ctrlProps/ctrlProp833.xml"/><Relationship Id="rId172" Type="http://schemas.openxmlformats.org/officeDocument/2006/relationships/ctrlProp" Target="../ctrlProps/ctrlProp854.xml"/><Relationship Id="rId193" Type="http://schemas.openxmlformats.org/officeDocument/2006/relationships/ctrlProp" Target="../ctrlProps/ctrlProp875.xml"/><Relationship Id="rId207" Type="http://schemas.openxmlformats.org/officeDocument/2006/relationships/ctrlProp" Target="../ctrlProps/ctrlProp889.xml"/><Relationship Id="rId13" Type="http://schemas.openxmlformats.org/officeDocument/2006/relationships/ctrlProp" Target="../ctrlProps/ctrlProp695.xml"/><Relationship Id="rId109" Type="http://schemas.openxmlformats.org/officeDocument/2006/relationships/ctrlProp" Target="../ctrlProps/ctrlProp791.xml"/><Relationship Id="rId34" Type="http://schemas.openxmlformats.org/officeDocument/2006/relationships/ctrlProp" Target="../ctrlProps/ctrlProp716.xml"/><Relationship Id="rId55" Type="http://schemas.openxmlformats.org/officeDocument/2006/relationships/ctrlProp" Target="../ctrlProps/ctrlProp737.xml"/><Relationship Id="rId76" Type="http://schemas.openxmlformats.org/officeDocument/2006/relationships/ctrlProp" Target="../ctrlProps/ctrlProp758.xml"/><Relationship Id="rId97" Type="http://schemas.openxmlformats.org/officeDocument/2006/relationships/ctrlProp" Target="../ctrlProps/ctrlProp779.xml"/><Relationship Id="rId120" Type="http://schemas.openxmlformats.org/officeDocument/2006/relationships/ctrlProp" Target="../ctrlProps/ctrlProp802.xml"/><Relationship Id="rId141" Type="http://schemas.openxmlformats.org/officeDocument/2006/relationships/ctrlProp" Target="../ctrlProps/ctrlProp823.xml"/><Relationship Id="rId7" Type="http://schemas.openxmlformats.org/officeDocument/2006/relationships/ctrlProp" Target="../ctrlProps/ctrlProp689.xml"/><Relationship Id="rId162" Type="http://schemas.openxmlformats.org/officeDocument/2006/relationships/ctrlProp" Target="../ctrlProps/ctrlProp844.xml"/><Relationship Id="rId183" Type="http://schemas.openxmlformats.org/officeDocument/2006/relationships/ctrlProp" Target="../ctrlProps/ctrlProp865.xml"/><Relationship Id="rId24" Type="http://schemas.openxmlformats.org/officeDocument/2006/relationships/ctrlProp" Target="../ctrlProps/ctrlProp706.xml"/><Relationship Id="rId40" Type="http://schemas.openxmlformats.org/officeDocument/2006/relationships/ctrlProp" Target="../ctrlProps/ctrlProp722.xml"/><Relationship Id="rId45" Type="http://schemas.openxmlformats.org/officeDocument/2006/relationships/ctrlProp" Target="../ctrlProps/ctrlProp727.xml"/><Relationship Id="rId66" Type="http://schemas.openxmlformats.org/officeDocument/2006/relationships/ctrlProp" Target="../ctrlProps/ctrlProp748.xml"/><Relationship Id="rId87" Type="http://schemas.openxmlformats.org/officeDocument/2006/relationships/ctrlProp" Target="../ctrlProps/ctrlProp769.xml"/><Relationship Id="rId110" Type="http://schemas.openxmlformats.org/officeDocument/2006/relationships/ctrlProp" Target="../ctrlProps/ctrlProp792.xml"/><Relationship Id="rId115" Type="http://schemas.openxmlformats.org/officeDocument/2006/relationships/ctrlProp" Target="../ctrlProps/ctrlProp797.xml"/><Relationship Id="rId131" Type="http://schemas.openxmlformats.org/officeDocument/2006/relationships/ctrlProp" Target="../ctrlProps/ctrlProp813.xml"/><Relationship Id="rId136" Type="http://schemas.openxmlformats.org/officeDocument/2006/relationships/ctrlProp" Target="../ctrlProps/ctrlProp818.xml"/><Relationship Id="rId157" Type="http://schemas.openxmlformats.org/officeDocument/2006/relationships/ctrlProp" Target="../ctrlProps/ctrlProp839.xml"/><Relationship Id="rId178" Type="http://schemas.openxmlformats.org/officeDocument/2006/relationships/ctrlProp" Target="../ctrlProps/ctrlProp860.xml"/><Relationship Id="rId61" Type="http://schemas.openxmlformats.org/officeDocument/2006/relationships/ctrlProp" Target="../ctrlProps/ctrlProp743.xml"/><Relationship Id="rId82" Type="http://schemas.openxmlformats.org/officeDocument/2006/relationships/ctrlProp" Target="../ctrlProps/ctrlProp764.xml"/><Relationship Id="rId152" Type="http://schemas.openxmlformats.org/officeDocument/2006/relationships/ctrlProp" Target="../ctrlProps/ctrlProp834.xml"/><Relationship Id="rId173" Type="http://schemas.openxmlformats.org/officeDocument/2006/relationships/ctrlProp" Target="../ctrlProps/ctrlProp855.xml"/><Relationship Id="rId194" Type="http://schemas.openxmlformats.org/officeDocument/2006/relationships/ctrlProp" Target="../ctrlProps/ctrlProp876.xml"/><Relationship Id="rId199" Type="http://schemas.openxmlformats.org/officeDocument/2006/relationships/ctrlProp" Target="../ctrlProps/ctrlProp881.xml"/><Relationship Id="rId203" Type="http://schemas.openxmlformats.org/officeDocument/2006/relationships/ctrlProp" Target="../ctrlProps/ctrlProp885.xml"/><Relationship Id="rId19" Type="http://schemas.openxmlformats.org/officeDocument/2006/relationships/ctrlProp" Target="../ctrlProps/ctrlProp701.xml"/><Relationship Id="rId14" Type="http://schemas.openxmlformats.org/officeDocument/2006/relationships/ctrlProp" Target="../ctrlProps/ctrlProp696.xml"/><Relationship Id="rId30" Type="http://schemas.openxmlformats.org/officeDocument/2006/relationships/ctrlProp" Target="../ctrlProps/ctrlProp712.xml"/><Relationship Id="rId35" Type="http://schemas.openxmlformats.org/officeDocument/2006/relationships/ctrlProp" Target="../ctrlProps/ctrlProp717.xml"/><Relationship Id="rId56" Type="http://schemas.openxmlformats.org/officeDocument/2006/relationships/ctrlProp" Target="../ctrlProps/ctrlProp738.xml"/><Relationship Id="rId77" Type="http://schemas.openxmlformats.org/officeDocument/2006/relationships/ctrlProp" Target="../ctrlProps/ctrlProp759.xml"/><Relationship Id="rId100" Type="http://schemas.openxmlformats.org/officeDocument/2006/relationships/ctrlProp" Target="../ctrlProps/ctrlProp782.xml"/><Relationship Id="rId105" Type="http://schemas.openxmlformats.org/officeDocument/2006/relationships/ctrlProp" Target="../ctrlProps/ctrlProp787.xml"/><Relationship Id="rId126" Type="http://schemas.openxmlformats.org/officeDocument/2006/relationships/ctrlProp" Target="../ctrlProps/ctrlProp808.xml"/><Relationship Id="rId147" Type="http://schemas.openxmlformats.org/officeDocument/2006/relationships/ctrlProp" Target="../ctrlProps/ctrlProp829.xml"/><Relationship Id="rId168" Type="http://schemas.openxmlformats.org/officeDocument/2006/relationships/ctrlProp" Target="../ctrlProps/ctrlProp850.xml"/><Relationship Id="rId8" Type="http://schemas.openxmlformats.org/officeDocument/2006/relationships/ctrlProp" Target="../ctrlProps/ctrlProp690.xml"/><Relationship Id="rId51" Type="http://schemas.openxmlformats.org/officeDocument/2006/relationships/ctrlProp" Target="../ctrlProps/ctrlProp733.xml"/><Relationship Id="rId72" Type="http://schemas.openxmlformats.org/officeDocument/2006/relationships/ctrlProp" Target="../ctrlProps/ctrlProp754.xml"/><Relationship Id="rId93" Type="http://schemas.openxmlformats.org/officeDocument/2006/relationships/ctrlProp" Target="../ctrlProps/ctrlProp775.xml"/><Relationship Id="rId98" Type="http://schemas.openxmlformats.org/officeDocument/2006/relationships/ctrlProp" Target="../ctrlProps/ctrlProp780.xml"/><Relationship Id="rId121" Type="http://schemas.openxmlformats.org/officeDocument/2006/relationships/ctrlProp" Target="../ctrlProps/ctrlProp803.xml"/><Relationship Id="rId142" Type="http://schemas.openxmlformats.org/officeDocument/2006/relationships/ctrlProp" Target="../ctrlProps/ctrlProp824.xml"/><Relationship Id="rId163" Type="http://schemas.openxmlformats.org/officeDocument/2006/relationships/ctrlProp" Target="../ctrlProps/ctrlProp845.xml"/><Relationship Id="rId184" Type="http://schemas.openxmlformats.org/officeDocument/2006/relationships/ctrlProp" Target="../ctrlProps/ctrlProp866.xml"/><Relationship Id="rId189" Type="http://schemas.openxmlformats.org/officeDocument/2006/relationships/ctrlProp" Target="../ctrlProps/ctrlProp871.xml"/><Relationship Id="rId3" Type="http://schemas.openxmlformats.org/officeDocument/2006/relationships/vmlDrawing" Target="../drawings/vmlDrawing27.vml"/><Relationship Id="rId25" Type="http://schemas.openxmlformats.org/officeDocument/2006/relationships/ctrlProp" Target="../ctrlProps/ctrlProp707.xml"/><Relationship Id="rId46" Type="http://schemas.openxmlformats.org/officeDocument/2006/relationships/ctrlProp" Target="../ctrlProps/ctrlProp728.xml"/><Relationship Id="rId67" Type="http://schemas.openxmlformats.org/officeDocument/2006/relationships/ctrlProp" Target="../ctrlProps/ctrlProp749.xml"/><Relationship Id="rId116" Type="http://schemas.openxmlformats.org/officeDocument/2006/relationships/ctrlProp" Target="../ctrlProps/ctrlProp798.xml"/><Relationship Id="rId137" Type="http://schemas.openxmlformats.org/officeDocument/2006/relationships/ctrlProp" Target="../ctrlProps/ctrlProp819.xml"/><Relationship Id="rId158" Type="http://schemas.openxmlformats.org/officeDocument/2006/relationships/ctrlProp" Target="../ctrlProps/ctrlProp840.xml"/><Relationship Id="rId20" Type="http://schemas.openxmlformats.org/officeDocument/2006/relationships/ctrlProp" Target="../ctrlProps/ctrlProp702.xml"/><Relationship Id="rId41" Type="http://schemas.openxmlformats.org/officeDocument/2006/relationships/ctrlProp" Target="../ctrlProps/ctrlProp723.xml"/><Relationship Id="rId62" Type="http://schemas.openxmlformats.org/officeDocument/2006/relationships/ctrlProp" Target="../ctrlProps/ctrlProp744.xml"/><Relationship Id="rId83" Type="http://schemas.openxmlformats.org/officeDocument/2006/relationships/ctrlProp" Target="../ctrlProps/ctrlProp765.xml"/><Relationship Id="rId88" Type="http://schemas.openxmlformats.org/officeDocument/2006/relationships/ctrlProp" Target="../ctrlProps/ctrlProp770.xml"/><Relationship Id="rId111" Type="http://schemas.openxmlformats.org/officeDocument/2006/relationships/ctrlProp" Target="../ctrlProps/ctrlProp793.xml"/><Relationship Id="rId132" Type="http://schemas.openxmlformats.org/officeDocument/2006/relationships/ctrlProp" Target="../ctrlProps/ctrlProp814.xml"/><Relationship Id="rId153" Type="http://schemas.openxmlformats.org/officeDocument/2006/relationships/ctrlProp" Target="../ctrlProps/ctrlProp835.xml"/><Relationship Id="rId174" Type="http://schemas.openxmlformats.org/officeDocument/2006/relationships/ctrlProp" Target="../ctrlProps/ctrlProp856.xml"/><Relationship Id="rId179" Type="http://schemas.openxmlformats.org/officeDocument/2006/relationships/ctrlProp" Target="../ctrlProps/ctrlProp861.xml"/><Relationship Id="rId195" Type="http://schemas.openxmlformats.org/officeDocument/2006/relationships/ctrlProp" Target="../ctrlProps/ctrlProp877.xml"/><Relationship Id="rId190" Type="http://schemas.openxmlformats.org/officeDocument/2006/relationships/ctrlProp" Target="../ctrlProps/ctrlProp872.xml"/><Relationship Id="rId204" Type="http://schemas.openxmlformats.org/officeDocument/2006/relationships/ctrlProp" Target="../ctrlProps/ctrlProp886.xml"/><Relationship Id="rId15" Type="http://schemas.openxmlformats.org/officeDocument/2006/relationships/ctrlProp" Target="../ctrlProps/ctrlProp697.xml"/><Relationship Id="rId36" Type="http://schemas.openxmlformats.org/officeDocument/2006/relationships/ctrlProp" Target="../ctrlProps/ctrlProp718.xml"/><Relationship Id="rId57" Type="http://schemas.openxmlformats.org/officeDocument/2006/relationships/ctrlProp" Target="../ctrlProps/ctrlProp739.xml"/><Relationship Id="rId106" Type="http://schemas.openxmlformats.org/officeDocument/2006/relationships/ctrlProp" Target="../ctrlProps/ctrlProp788.xml"/><Relationship Id="rId127" Type="http://schemas.openxmlformats.org/officeDocument/2006/relationships/ctrlProp" Target="../ctrlProps/ctrlProp809.xml"/><Relationship Id="rId10" Type="http://schemas.openxmlformats.org/officeDocument/2006/relationships/ctrlProp" Target="../ctrlProps/ctrlProp692.xml"/><Relationship Id="rId31" Type="http://schemas.openxmlformats.org/officeDocument/2006/relationships/ctrlProp" Target="../ctrlProps/ctrlProp713.xml"/><Relationship Id="rId52" Type="http://schemas.openxmlformats.org/officeDocument/2006/relationships/ctrlProp" Target="../ctrlProps/ctrlProp734.xml"/><Relationship Id="rId73" Type="http://schemas.openxmlformats.org/officeDocument/2006/relationships/ctrlProp" Target="../ctrlProps/ctrlProp755.xml"/><Relationship Id="rId78" Type="http://schemas.openxmlformats.org/officeDocument/2006/relationships/ctrlProp" Target="../ctrlProps/ctrlProp760.xml"/><Relationship Id="rId94" Type="http://schemas.openxmlformats.org/officeDocument/2006/relationships/ctrlProp" Target="../ctrlProps/ctrlProp776.xml"/><Relationship Id="rId99" Type="http://schemas.openxmlformats.org/officeDocument/2006/relationships/ctrlProp" Target="../ctrlProps/ctrlProp781.xml"/><Relationship Id="rId101" Type="http://schemas.openxmlformats.org/officeDocument/2006/relationships/ctrlProp" Target="../ctrlProps/ctrlProp783.xml"/><Relationship Id="rId122" Type="http://schemas.openxmlformats.org/officeDocument/2006/relationships/ctrlProp" Target="../ctrlProps/ctrlProp804.xml"/><Relationship Id="rId143" Type="http://schemas.openxmlformats.org/officeDocument/2006/relationships/ctrlProp" Target="../ctrlProps/ctrlProp825.xml"/><Relationship Id="rId148" Type="http://schemas.openxmlformats.org/officeDocument/2006/relationships/ctrlProp" Target="../ctrlProps/ctrlProp830.xml"/><Relationship Id="rId164" Type="http://schemas.openxmlformats.org/officeDocument/2006/relationships/ctrlProp" Target="../ctrlProps/ctrlProp846.xml"/><Relationship Id="rId169" Type="http://schemas.openxmlformats.org/officeDocument/2006/relationships/ctrlProp" Target="../ctrlProps/ctrlProp851.xml"/><Relationship Id="rId185" Type="http://schemas.openxmlformats.org/officeDocument/2006/relationships/ctrlProp" Target="../ctrlProps/ctrlProp867.xml"/><Relationship Id="rId4" Type="http://schemas.openxmlformats.org/officeDocument/2006/relationships/control" Target="../activeX/activeX7.xml"/><Relationship Id="rId9" Type="http://schemas.openxmlformats.org/officeDocument/2006/relationships/ctrlProp" Target="../ctrlProps/ctrlProp691.xml"/><Relationship Id="rId180" Type="http://schemas.openxmlformats.org/officeDocument/2006/relationships/ctrlProp" Target="../ctrlProps/ctrlProp862.xml"/><Relationship Id="rId26" Type="http://schemas.openxmlformats.org/officeDocument/2006/relationships/ctrlProp" Target="../ctrlProps/ctrlProp708.xml"/><Relationship Id="rId47" Type="http://schemas.openxmlformats.org/officeDocument/2006/relationships/ctrlProp" Target="../ctrlProps/ctrlProp729.xml"/><Relationship Id="rId68" Type="http://schemas.openxmlformats.org/officeDocument/2006/relationships/ctrlProp" Target="../ctrlProps/ctrlProp750.xml"/><Relationship Id="rId89" Type="http://schemas.openxmlformats.org/officeDocument/2006/relationships/ctrlProp" Target="../ctrlProps/ctrlProp771.xml"/><Relationship Id="rId112" Type="http://schemas.openxmlformats.org/officeDocument/2006/relationships/ctrlProp" Target="../ctrlProps/ctrlProp794.xml"/><Relationship Id="rId133" Type="http://schemas.openxmlformats.org/officeDocument/2006/relationships/ctrlProp" Target="../ctrlProps/ctrlProp815.xml"/><Relationship Id="rId154" Type="http://schemas.openxmlformats.org/officeDocument/2006/relationships/ctrlProp" Target="../ctrlProps/ctrlProp836.xml"/><Relationship Id="rId175" Type="http://schemas.openxmlformats.org/officeDocument/2006/relationships/ctrlProp" Target="../ctrlProps/ctrlProp857.xml"/><Relationship Id="rId196" Type="http://schemas.openxmlformats.org/officeDocument/2006/relationships/ctrlProp" Target="../ctrlProps/ctrlProp878.xml"/><Relationship Id="rId200" Type="http://schemas.openxmlformats.org/officeDocument/2006/relationships/ctrlProp" Target="../ctrlProps/ctrlProp882.xml"/><Relationship Id="rId16" Type="http://schemas.openxmlformats.org/officeDocument/2006/relationships/ctrlProp" Target="../ctrlProps/ctrlProp698.xml"/><Relationship Id="rId37" Type="http://schemas.openxmlformats.org/officeDocument/2006/relationships/ctrlProp" Target="../ctrlProps/ctrlProp719.xml"/><Relationship Id="rId58" Type="http://schemas.openxmlformats.org/officeDocument/2006/relationships/ctrlProp" Target="../ctrlProps/ctrlProp740.xml"/><Relationship Id="rId79" Type="http://schemas.openxmlformats.org/officeDocument/2006/relationships/ctrlProp" Target="../ctrlProps/ctrlProp761.xml"/><Relationship Id="rId102" Type="http://schemas.openxmlformats.org/officeDocument/2006/relationships/ctrlProp" Target="../ctrlProps/ctrlProp784.xml"/><Relationship Id="rId123" Type="http://schemas.openxmlformats.org/officeDocument/2006/relationships/ctrlProp" Target="../ctrlProps/ctrlProp805.xml"/><Relationship Id="rId144" Type="http://schemas.openxmlformats.org/officeDocument/2006/relationships/ctrlProp" Target="../ctrlProps/ctrlProp826.xml"/><Relationship Id="rId90" Type="http://schemas.openxmlformats.org/officeDocument/2006/relationships/ctrlProp" Target="../ctrlProps/ctrlProp772.xml"/><Relationship Id="rId165" Type="http://schemas.openxmlformats.org/officeDocument/2006/relationships/ctrlProp" Target="../ctrlProps/ctrlProp847.xml"/><Relationship Id="rId186" Type="http://schemas.openxmlformats.org/officeDocument/2006/relationships/ctrlProp" Target="../ctrlProps/ctrlProp868.xml"/><Relationship Id="rId27" Type="http://schemas.openxmlformats.org/officeDocument/2006/relationships/ctrlProp" Target="../ctrlProps/ctrlProp709.xml"/><Relationship Id="rId48" Type="http://schemas.openxmlformats.org/officeDocument/2006/relationships/ctrlProp" Target="../ctrlProps/ctrlProp730.xml"/><Relationship Id="rId69" Type="http://schemas.openxmlformats.org/officeDocument/2006/relationships/ctrlProp" Target="../ctrlProps/ctrlProp751.xml"/><Relationship Id="rId113" Type="http://schemas.openxmlformats.org/officeDocument/2006/relationships/ctrlProp" Target="../ctrlProps/ctrlProp795.xml"/><Relationship Id="rId134" Type="http://schemas.openxmlformats.org/officeDocument/2006/relationships/ctrlProp" Target="../ctrlProps/ctrlProp816.xml"/><Relationship Id="rId80" Type="http://schemas.openxmlformats.org/officeDocument/2006/relationships/ctrlProp" Target="../ctrlProps/ctrlProp762.xml"/><Relationship Id="rId155" Type="http://schemas.openxmlformats.org/officeDocument/2006/relationships/ctrlProp" Target="../ctrlProps/ctrlProp837.xml"/><Relationship Id="rId176" Type="http://schemas.openxmlformats.org/officeDocument/2006/relationships/ctrlProp" Target="../ctrlProps/ctrlProp858.xml"/><Relationship Id="rId197" Type="http://schemas.openxmlformats.org/officeDocument/2006/relationships/ctrlProp" Target="../ctrlProps/ctrlProp879.xml"/><Relationship Id="rId201" Type="http://schemas.openxmlformats.org/officeDocument/2006/relationships/ctrlProp" Target="../ctrlProps/ctrlProp883.xml"/><Relationship Id="rId17" Type="http://schemas.openxmlformats.org/officeDocument/2006/relationships/ctrlProp" Target="../ctrlProps/ctrlProp699.xml"/><Relationship Id="rId38" Type="http://schemas.openxmlformats.org/officeDocument/2006/relationships/ctrlProp" Target="../ctrlProps/ctrlProp720.xml"/><Relationship Id="rId59" Type="http://schemas.openxmlformats.org/officeDocument/2006/relationships/ctrlProp" Target="../ctrlProps/ctrlProp741.xml"/><Relationship Id="rId103" Type="http://schemas.openxmlformats.org/officeDocument/2006/relationships/ctrlProp" Target="../ctrlProps/ctrlProp785.xml"/><Relationship Id="rId124" Type="http://schemas.openxmlformats.org/officeDocument/2006/relationships/ctrlProp" Target="../ctrlProps/ctrlProp806.xml"/><Relationship Id="rId70" Type="http://schemas.openxmlformats.org/officeDocument/2006/relationships/ctrlProp" Target="../ctrlProps/ctrlProp752.xml"/><Relationship Id="rId91" Type="http://schemas.openxmlformats.org/officeDocument/2006/relationships/ctrlProp" Target="../ctrlProps/ctrlProp773.xml"/><Relationship Id="rId145" Type="http://schemas.openxmlformats.org/officeDocument/2006/relationships/ctrlProp" Target="../ctrlProps/ctrlProp827.xml"/><Relationship Id="rId166" Type="http://schemas.openxmlformats.org/officeDocument/2006/relationships/ctrlProp" Target="../ctrlProps/ctrlProp848.xml"/><Relationship Id="rId187" Type="http://schemas.openxmlformats.org/officeDocument/2006/relationships/ctrlProp" Target="../ctrlProps/ctrlProp869.xml"/><Relationship Id="rId1" Type="http://schemas.openxmlformats.org/officeDocument/2006/relationships/printerSettings" Target="../printerSettings/printerSettings23.bin"/><Relationship Id="rId28" Type="http://schemas.openxmlformats.org/officeDocument/2006/relationships/ctrlProp" Target="../ctrlProps/ctrlProp710.xml"/><Relationship Id="rId49" Type="http://schemas.openxmlformats.org/officeDocument/2006/relationships/ctrlProp" Target="../ctrlProps/ctrlProp731.xml"/><Relationship Id="rId114" Type="http://schemas.openxmlformats.org/officeDocument/2006/relationships/ctrlProp" Target="../ctrlProps/ctrlProp796.xml"/><Relationship Id="rId60" Type="http://schemas.openxmlformats.org/officeDocument/2006/relationships/ctrlProp" Target="../ctrlProps/ctrlProp742.xml"/><Relationship Id="rId81" Type="http://schemas.openxmlformats.org/officeDocument/2006/relationships/ctrlProp" Target="../ctrlProps/ctrlProp763.xml"/><Relationship Id="rId135" Type="http://schemas.openxmlformats.org/officeDocument/2006/relationships/ctrlProp" Target="../ctrlProps/ctrlProp817.xml"/><Relationship Id="rId156" Type="http://schemas.openxmlformats.org/officeDocument/2006/relationships/ctrlProp" Target="../ctrlProps/ctrlProp838.xml"/><Relationship Id="rId177" Type="http://schemas.openxmlformats.org/officeDocument/2006/relationships/ctrlProp" Target="../ctrlProps/ctrlProp859.xml"/><Relationship Id="rId198" Type="http://schemas.openxmlformats.org/officeDocument/2006/relationships/ctrlProp" Target="../ctrlProps/ctrlProp880.xml"/><Relationship Id="rId202" Type="http://schemas.openxmlformats.org/officeDocument/2006/relationships/ctrlProp" Target="../ctrlProps/ctrlProp884.xml"/><Relationship Id="rId18" Type="http://schemas.openxmlformats.org/officeDocument/2006/relationships/ctrlProp" Target="../ctrlProps/ctrlProp700.xml"/><Relationship Id="rId39" Type="http://schemas.openxmlformats.org/officeDocument/2006/relationships/ctrlProp" Target="../ctrlProps/ctrlProp721.xml"/><Relationship Id="rId50" Type="http://schemas.openxmlformats.org/officeDocument/2006/relationships/ctrlProp" Target="../ctrlProps/ctrlProp732.xml"/><Relationship Id="rId104" Type="http://schemas.openxmlformats.org/officeDocument/2006/relationships/ctrlProp" Target="../ctrlProps/ctrlProp786.xml"/><Relationship Id="rId125" Type="http://schemas.openxmlformats.org/officeDocument/2006/relationships/ctrlProp" Target="../ctrlProps/ctrlProp807.xml"/><Relationship Id="rId146" Type="http://schemas.openxmlformats.org/officeDocument/2006/relationships/ctrlProp" Target="../ctrlProps/ctrlProp828.xml"/><Relationship Id="rId167" Type="http://schemas.openxmlformats.org/officeDocument/2006/relationships/ctrlProp" Target="../ctrlProps/ctrlProp849.xml"/><Relationship Id="rId188" Type="http://schemas.openxmlformats.org/officeDocument/2006/relationships/ctrlProp" Target="../ctrlProps/ctrlProp870.xml"/><Relationship Id="rId71" Type="http://schemas.openxmlformats.org/officeDocument/2006/relationships/ctrlProp" Target="../ctrlProps/ctrlProp753.xml"/><Relationship Id="rId92" Type="http://schemas.openxmlformats.org/officeDocument/2006/relationships/ctrlProp" Target="../ctrlProps/ctrlProp774.xml"/><Relationship Id="rId2" Type="http://schemas.openxmlformats.org/officeDocument/2006/relationships/drawing" Target="../drawings/drawing27.xml"/><Relationship Id="rId29" Type="http://schemas.openxmlformats.org/officeDocument/2006/relationships/ctrlProp" Target="../ctrlProps/ctrlProp711.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893.xml"/><Relationship Id="rId2" Type="http://schemas.openxmlformats.org/officeDocument/2006/relationships/drawing" Target="../drawings/drawing28.xml"/><Relationship Id="rId1" Type="http://schemas.openxmlformats.org/officeDocument/2006/relationships/printerSettings" Target="../printerSettings/printerSettings24.bin"/><Relationship Id="rId6" Type="http://schemas.openxmlformats.org/officeDocument/2006/relationships/ctrlProp" Target="../ctrlProps/ctrlProp892.xml"/><Relationship Id="rId5" Type="http://schemas.openxmlformats.org/officeDocument/2006/relationships/ctrlProp" Target="../ctrlProps/ctrlProp891.xml"/><Relationship Id="rId4" Type="http://schemas.openxmlformats.org/officeDocument/2006/relationships/ctrlProp" Target="../ctrlProps/ctrlProp89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5.bin"/><Relationship Id="rId6" Type="http://schemas.openxmlformats.org/officeDocument/2006/relationships/ctrlProp" Target="../ctrlProps/ctrlProp896.xml"/><Relationship Id="rId5" Type="http://schemas.openxmlformats.org/officeDocument/2006/relationships/ctrlProp" Target="../ctrlProps/ctrlProp895.xml"/><Relationship Id="rId4" Type="http://schemas.openxmlformats.org/officeDocument/2006/relationships/ctrlProp" Target="../ctrlProps/ctrlProp894.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901.xml"/><Relationship Id="rId3" Type="http://schemas.openxmlformats.org/officeDocument/2006/relationships/vmlDrawing" Target="../drawings/vmlDrawing30.vml"/><Relationship Id="rId7" Type="http://schemas.openxmlformats.org/officeDocument/2006/relationships/ctrlProp" Target="../ctrlProps/ctrlProp900.xml"/><Relationship Id="rId2" Type="http://schemas.openxmlformats.org/officeDocument/2006/relationships/drawing" Target="../drawings/drawing30.xml"/><Relationship Id="rId1" Type="http://schemas.openxmlformats.org/officeDocument/2006/relationships/printerSettings" Target="../printerSettings/printerSettings26.bin"/><Relationship Id="rId6" Type="http://schemas.openxmlformats.org/officeDocument/2006/relationships/ctrlProp" Target="../ctrlProps/ctrlProp899.xml"/><Relationship Id="rId11" Type="http://schemas.openxmlformats.org/officeDocument/2006/relationships/ctrlProp" Target="../ctrlProps/ctrlProp904.xml"/><Relationship Id="rId5" Type="http://schemas.openxmlformats.org/officeDocument/2006/relationships/ctrlProp" Target="../ctrlProps/ctrlProp898.xml"/><Relationship Id="rId10" Type="http://schemas.openxmlformats.org/officeDocument/2006/relationships/ctrlProp" Target="../ctrlProps/ctrlProp903.xml"/><Relationship Id="rId4" Type="http://schemas.openxmlformats.org/officeDocument/2006/relationships/ctrlProp" Target="../ctrlProps/ctrlProp897.xml"/><Relationship Id="rId9" Type="http://schemas.openxmlformats.org/officeDocument/2006/relationships/ctrlProp" Target="../ctrlProps/ctrlProp902.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909.xml"/><Relationship Id="rId3" Type="http://schemas.openxmlformats.org/officeDocument/2006/relationships/vmlDrawing" Target="../drawings/vmlDrawing31.vml"/><Relationship Id="rId7" Type="http://schemas.openxmlformats.org/officeDocument/2006/relationships/ctrlProp" Target="../ctrlProps/ctrlProp908.xml"/><Relationship Id="rId2" Type="http://schemas.openxmlformats.org/officeDocument/2006/relationships/drawing" Target="../drawings/drawing31.xml"/><Relationship Id="rId1" Type="http://schemas.openxmlformats.org/officeDocument/2006/relationships/printerSettings" Target="../printerSettings/printerSettings27.bin"/><Relationship Id="rId6" Type="http://schemas.openxmlformats.org/officeDocument/2006/relationships/ctrlProp" Target="../ctrlProps/ctrlProp907.xml"/><Relationship Id="rId5" Type="http://schemas.openxmlformats.org/officeDocument/2006/relationships/ctrlProp" Target="../ctrlProps/ctrlProp906.xml"/><Relationship Id="rId10" Type="http://schemas.openxmlformats.org/officeDocument/2006/relationships/ctrlProp" Target="../ctrlProps/ctrlProp911.xml"/><Relationship Id="rId4" Type="http://schemas.openxmlformats.org/officeDocument/2006/relationships/ctrlProp" Target="../ctrlProps/ctrlProp905.xml"/><Relationship Id="rId9" Type="http://schemas.openxmlformats.org/officeDocument/2006/relationships/ctrlProp" Target="../ctrlProps/ctrlProp91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916.xml"/><Relationship Id="rId3" Type="http://schemas.openxmlformats.org/officeDocument/2006/relationships/vmlDrawing" Target="../drawings/vmlDrawing32.vml"/><Relationship Id="rId7" Type="http://schemas.openxmlformats.org/officeDocument/2006/relationships/ctrlProp" Target="../ctrlProps/ctrlProp915.xml"/><Relationship Id="rId2" Type="http://schemas.openxmlformats.org/officeDocument/2006/relationships/drawing" Target="../drawings/drawing32.xml"/><Relationship Id="rId1" Type="http://schemas.openxmlformats.org/officeDocument/2006/relationships/printerSettings" Target="../printerSettings/printerSettings28.bin"/><Relationship Id="rId6" Type="http://schemas.openxmlformats.org/officeDocument/2006/relationships/ctrlProp" Target="../ctrlProps/ctrlProp914.xml"/><Relationship Id="rId5" Type="http://schemas.openxmlformats.org/officeDocument/2006/relationships/ctrlProp" Target="../ctrlProps/ctrlProp913.xml"/><Relationship Id="rId10" Type="http://schemas.openxmlformats.org/officeDocument/2006/relationships/ctrlProp" Target="../ctrlProps/ctrlProp918.xml"/><Relationship Id="rId4" Type="http://schemas.openxmlformats.org/officeDocument/2006/relationships/ctrlProp" Target="../ctrlProps/ctrlProp912.xml"/><Relationship Id="rId9" Type="http://schemas.openxmlformats.org/officeDocument/2006/relationships/ctrlProp" Target="../ctrlProps/ctrlProp917.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923.xml"/><Relationship Id="rId3" Type="http://schemas.openxmlformats.org/officeDocument/2006/relationships/vmlDrawing" Target="../drawings/vmlDrawing33.vml"/><Relationship Id="rId7" Type="http://schemas.openxmlformats.org/officeDocument/2006/relationships/ctrlProp" Target="../ctrlProps/ctrlProp922.xml"/><Relationship Id="rId2" Type="http://schemas.openxmlformats.org/officeDocument/2006/relationships/drawing" Target="../drawings/drawing33.xml"/><Relationship Id="rId1" Type="http://schemas.openxmlformats.org/officeDocument/2006/relationships/printerSettings" Target="../printerSettings/printerSettings29.bin"/><Relationship Id="rId6" Type="http://schemas.openxmlformats.org/officeDocument/2006/relationships/ctrlProp" Target="../ctrlProps/ctrlProp921.xml"/><Relationship Id="rId5" Type="http://schemas.openxmlformats.org/officeDocument/2006/relationships/ctrlProp" Target="../ctrlProps/ctrlProp920.xml"/><Relationship Id="rId4" Type="http://schemas.openxmlformats.org/officeDocument/2006/relationships/ctrlProp" Target="../ctrlProps/ctrlProp91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928.xml"/><Relationship Id="rId3" Type="http://schemas.openxmlformats.org/officeDocument/2006/relationships/vmlDrawing" Target="../drawings/vmlDrawing34.vml"/><Relationship Id="rId7" Type="http://schemas.openxmlformats.org/officeDocument/2006/relationships/ctrlProp" Target="../ctrlProps/ctrlProp927.xml"/><Relationship Id="rId2" Type="http://schemas.openxmlformats.org/officeDocument/2006/relationships/drawing" Target="../drawings/drawing34.xml"/><Relationship Id="rId1" Type="http://schemas.openxmlformats.org/officeDocument/2006/relationships/printerSettings" Target="../printerSettings/printerSettings30.bin"/><Relationship Id="rId6" Type="http://schemas.openxmlformats.org/officeDocument/2006/relationships/ctrlProp" Target="../ctrlProps/ctrlProp926.xml"/><Relationship Id="rId5" Type="http://schemas.openxmlformats.org/officeDocument/2006/relationships/ctrlProp" Target="../ctrlProps/ctrlProp925.xml"/><Relationship Id="rId4" Type="http://schemas.openxmlformats.org/officeDocument/2006/relationships/ctrlProp" Target="../ctrlProps/ctrlProp924.xml"/><Relationship Id="rId9" Type="http://schemas.openxmlformats.org/officeDocument/2006/relationships/ctrlProp" Target="../ctrlProps/ctrlProp92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F1250-F71C-4CA6-85A3-F90034293E88}">
  <sheetPr codeName="Sheet1">
    <tabColor rgb="FFFFE6FF"/>
  </sheetPr>
  <dimension ref="B1:W391"/>
  <sheetViews>
    <sheetView showGridLines="0" showRowColHeaders="0" zoomScale="70" zoomScaleNormal="70" workbookViewId="0">
      <selection activeCell="R10" sqref="R10"/>
    </sheetView>
  </sheetViews>
  <sheetFormatPr defaultColWidth="8.08203125" defaultRowHeight="14.5"/>
  <cols>
    <col min="1" max="1" width="3.75" style="12" customWidth="1"/>
    <col min="2" max="4" width="11.83203125" style="12" customWidth="1"/>
    <col min="5" max="5" width="6.33203125" style="12" customWidth="1"/>
    <col min="6" max="8" width="11.83203125" style="12" customWidth="1"/>
    <col min="9" max="9" width="6.33203125" style="12" customWidth="1"/>
    <col min="10" max="12" width="11.83203125" style="12" customWidth="1"/>
    <col min="13" max="13" width="6.33203125" style="12" customWidth="1"/>
    <col min="14" max="15" width="11.83203125" style="12" customWidth="1"/>
    <col min="16" max="16" width="18" style="12" customWidth="1"/>
    <col min="17" max="21" width="14.08203125" style="12" customWidth="1"/>
    <col min="22" max="22" width="49.5" style="12" customWidth="1"/>
    <col min="23" max="23" width="14.08203125" style="12" hidden="1" customWidth="1"/>
    <col min="24" max="28" width="4.83203125" style="12" customWidth="1"/>
    <col min="29" max="16384" width="8.08203125" style="12"/>
  </cols>
  <sheetData>
    <row r="1" spans="2:22" s="1" customFormat="1" ht="51" customHeight="1">
      <c r="B1" s="1" t="s">
        <v>519</v>
      </c>
      <c r="C1" s="2"/>
      <c r="D1" s="3"/>
      <c r="E1" s="4" t="s">
        <v>500</v>
      </c>
      <c r="J1" s="5"/>
      <c r="O1" s="6"/>
      <c r="P1" s="6"/>
      <c r="Q1" s="6"/>
      <c r="R1" s="6"/>
      <c r="S1" s="6"/>
      <c r="T1" s="6"/>
    </row>
    <row r="2" spans="2:22" ht="37.5" customHeight="1">
      <c r="B2" s="7"/>
      <c r="C2" s="8" t="s">
        <v>0</v>
      </c>
      <c r="D2" s="9"/>
      <c r="E2" s="10"/>
      <c r="F2" s="11"/>
      <c r="L2" s="13"/>
      <c r="M2" s="6"/>
      <c r="N2" s="6"/>
      <c r="O2" s="6"/>
      <c r="P2" s="6"/>
      <c r="Q2" s="6"/>
      <c r="R2" s="6"/>
      <c r="S2" s="6"/>
      <c r="T2" s="6"/>
      <c r="V2" s="14"/>
    </row>
    <row r="3" spans="2:22" ht="39" customHeight="1">
      <c r="B3" s="2501" t="s">
        <v>1</v>
      </c>
      <c r="C3" s="2501"/>
      <c r="D3" s="2501"/>
      <c r="E3" s="15"/>
      <c r="F3" s="2501" t="s">
        <v>2</v>
      </c>
      <c r="G3" s="2501"/>
      <c r="H3" s="2501"/>
      <c r="J3" s="16" t="s">
        <v>356</v>
      </c>
      <c r="K3" s="17"/>
      <c r="L3" s="18"/>
      <c r="N3" s="16" t="s">
        <v>3</v>
      </c>
      <c r="O3" s="17"/>
      <c r="P3" s="18"/>
    </row>
    <row r="4" spans="2:22" ht="18.649999999999999" customHeight="1">
      <c r="B4" s="19"/>
    </row>
    <row r="5" spans="2:22" ht="18.649999999999999" customHeight="1">
      <c r="B5" s="20"/>
      <c r="D5" s="21"/>
    </row>
    <row r="6" spans="2:22" ht="18.649999999999999" customHeight="1">
      <c r="B6" s="22"/>
      <c r="D6" s="23"/>
    </row>
    <row r="7" spans="2:22" ht="18.649999999999999" customHeight="1">
      <c r="B7" s="24"/>
      <c r="D7" s="23"/>
    </row>
    <row r="8" spans="2:22" ht="18.649999999999999" customHeight="1">
      <c r="B8" s="22"/>
      <c r="D8" s="21"/>
    </row>
    <row r="9" spans="2:22" ht="18.649999999999999" customHeight="1">
      <c r="B9" s="22"/>
    </row>
    <row r="10" spans="2:22" ht="18.649999999999999" customHeight="1">
      <c r="B10" s="25"/>
      <c r="C10" s="26"/>
      <c r="H10" s="27"/>
      <c r="L10" s="28"/>
    </row>
    <row r="11" spans="2:22" ht="18.649999999999999" customHeight="1">
      <c r="B11" s="24"/>
      <c r="D11" s="29"/>
      <c r="J11" s="30"/>
    </row>
    <row r="12" spans="2:22" ht="18.649999999999999" customHeight="1">
      <c r="B12" s="26"/>
      <c r="C12" s="21"/>
      <c r="Q12" s="31"/>
    </row>
    <row r="13" spans="2:22" ht="18.649999999999999" customHeight="1">
      <c r="B13" s="24"/>
      <c r="D13" s="29"/>
    </row>
    <row r="14" spans="2:22" ht="18.649999999999999" customHeight="1">
      <c r="B14" s="26"/>
      <c r="C14" s="21"/>
      <c r="E14" s="32"/>
      <c r="O14" s="33"/>
      <c r="Q14" s="34"/>
      <c r="T14" s="35"/>
    </row>
    <row r="15" spans="2:22" ht="18.649999999999999" customHeight="1">
      <c r="B15" s="24"/>
      <c r="D15" s="29"/>
      <c r="E15" s="32"/>
    </row>
    <row r="16" spans="2:22" ht="70.150000000000006" customHeight="1">
      <c r="B16" s="24"/>
      <c r="D16" s="29"/>
      <c r="E16" s="32"/>
      <c r="Q16" s="8"/>
    </row>
    <row r="17" spans="2:20" ht="18.649999999999999" customHeight="1">
      <c r="B17" s="24"/>
      <c r="D17" s="36"/>
      <c r="E17" s="32"/>
      <c r="F17" s="33" t="s">
        <v>4</v>
      </c>
      <c r="G17" s="33" t="s">
        <v>5</v>
      </c>
      <c r="H17" s="33" t="s">
        <v>6</v>
      </c>
      <c r="Q17" s="37"/>
    </row>
    <row r="18" spans="2:20" ht="18.649999999999999" customHeight="1">
      <c r="B18" s="38"/>
      <c r="C18" s="12" t="s">
        <v>7</v>
      </c>
      <c r="D18" s="39"/>
      <c r="F18" s="40">
        <v>6.3E-2</v>
      </c>
      <c r="G18" s="40">
        <v>1.7000000000000001E-2</v>
      </c>
      <c r="H18" s="41">
        <f>F18+G18</f>
        <v>0.08</v>
      </c>
      <c r="J18" s="42"/>
      <c r="K18" s="43" t="s">
        <v>8</v>
      </c>
      <c r="Q18" s="34"/>
    </row>
    <row r="19" spans="2:20" ht="18" customHeight="1"/>
    <row r="20" spans="2:20" ht="18" customHeight="1">
      <c r="C20" s="12" t="s">
        <v>9</v>
      </c>
      <c r="F20" s="40">
        <v>7.8E-2</v>
      </c>
      <c r="G20" s="44">
        <v>2.1999999999999999E-2</v>
      </c>
      <c r="H20" s="45">
        <f>F20+G20</f>
        <v>0.1</v>
      </c>
      <c r="Q20" s="34"/>
    </row>
    <row r="21" spans="2:20" ht="18" customHeight="1">
      <c r="C21" s="12" t="s">
        <v>9</v>
      </c>
      <c r="D21" s="29"/>
      <c r="F21" s="46">
        <v>6.2399999999999997E-2</v>
      </c>
      <c r="G21" s="47">
        <v>1.7600000000000001E-2</v>
      </c>
      <c r="H21" s="45">
        <f>F21+G21</f>
        <v>0.08</v>
      </c>
      <c r="I21" s="12" t="s">
        <v>10</v>
      </c>
      <c r="K21" s="35"/>
      <c r="T21" s="35"/>
    </row>
    <row r="22" spans="2:20" ht="18" customHeight="1">
      <c r="D22" s="29" t="s">
        <v>11</v>
      </c>
      <c r="F22" s="48" t="s">
        <v>12</v>
      </c>
      <c r="G22" s="48" t="s">
        <v>13</v>
      </c>
      <c r="H22" s="48" t="s">
        <v>14</v>
      </c>
      <c r="Q22" s="34"/>
    </row>
    <row r="23" spans="2:20" ht="18" customHeight="1">
      <c r="C23" s="12" t="s">
        <v>15</v>
      </c>
      <c r="D23" s="29"/>
      <c r="F23" s="49">
        <v>0</v>
      </c>
      <c r="G23" s="49">
        <v>1</v>
      </c>
      <c r="H23" s="49">
        <v>3</v>
      </c>
    </row>
    <row r="24" spans="2:20" ht="18" customHeight="1">
      <c r="D24" s="29"/>
      <c r="Q24" s="34"/>
      <c r="T24" s="35"/>
    </row>
    <row r="25" spans="2:20" ht="18" customHeight="1">
      <c r="D25" s="29"/>
    </row>
    <row r="26" spans="2:20" ht="18" customHeight="1">
      <c r="D26" s="39"/>
      <c r="Q26" s="34"/>
    </row>
    <row r="27" spans="2:20" ht="25.5" customHeight="1">
      <c r="C27" s="2115" t="s">
        <v>351</v>
      </c>
      <c r="F27" s="31" t="s">
        <v>353</v>
      </c>
      <c r="J27" s="2113"/>
      <c r="N27" s="2114"/>
    </row>
    <row r="28" spans="2:20" ht="18" customHeight="1">
      <c r="Q28" s="32"/>
    </row>
    <row r="29" spans="2:20" ht="18" customHeight="1">
      <c r="C29" s="13" t="s">
        <v>497</v>
      </c>
      <c r="G29" s="2114" t="s">
        <v>407</v>
      </c>
      <c r="N29" s="31" t="s">
        <v>354</v>
      </c>
    </row>
    <row r="30" spans="2:20" ht="18" customHeight="1">
      <c r="N30" s="31"/>
    </row>
    <row r="31" spans="2:20" ht="18" customHeight="1">
      <c r="C31" s="13" t="s">
        <v>352</v>
      </c>
      <c r="G31" s="2114" t="s">
        <v>408</v>
      </c>
      <c r="N31" s="31" t="s">
        <v>355</v>
      </c>
    </row>
    <row r="32" spans="2:20" ht="18" customHeight="1"/>
    <row r="33" spans="3:23" ht="18" customHeight="1">
      <c r="C33" s="13" t="s">
        <v>357</v>
      </c>
      <c r="G33" s="2114" t="s">
        <v>409</v>
      </c>
      <c r="N33" s="31" t="s">
        <v>358</v>
      </c>
    </row>
    <row r="34" spans="3:23" ht="18" customHeight="1"/>
    <row r="35" spans="3:23" ht="18" customHeight="1">
      <c r="C35" s="13" t="s">
        <v>359</v>
      </c>
      <c r="G35" s="2114" t="s">
        <v>360</v>
      </c>
      <c r="O35" s="13" t="s">
        <v>361</v>
      </c>
      <c r="Q35" s="31" t="s">
        <v>362</v>
      </c>
    </row>
    <row r="36" spans="3:23" ht="18" customHeight="1"/>
    <row r="37" spans="3:23" ht="18" customHeight="1">
      <c r="C37" s="13" t="s">
        <v>498</v>
      </c>
      <c r="G37" s="2114" t="s">
        <v>499</v>
      </c>
      <c r="N37" s="2475" t="s">
        <v>496</v>
      </c>
    </row>
    <row r="38" spans="3:23" ht="18" customHeight="1"/>
    <row r="39" spans="3:23" ht="18" customHeight="1">
      <c r="W39" s="11">
        <v>1</v>
      </c>
    </row>
    <row r="90" spans="5:5" ht="17.5">
      <c r="E90" s="2172"/>
    </row>
    <row r="96" spans="5:5">
      <c r="E96" s="12" t="s">
        <v>16</v>
      </c>
    </row>
    <row r="97" spans="3:7">
      <c r="C97" s="50">
        <v>44024</v>
      </c>
      <c r="E97" s="12">
        <v>1.8</v>
      </c>
      <c r="G97" s="12" t="s">
        <v>367</v>
      </c>
    </row>
    <row r="98" spans="3:7">
      <c r="C98" s="50">
        <v>44025</v>
      </c>
      <c r="E98" s="12">
        <v>1.8</v>
      </c>
      <c r="G98" s="12" t="s">
        <v>368</v>
      </c>
    </row>
    <row r="99" spans="3:7">
      <c r="C99" s="50">
        <v>44026</v>
      </c>
      <c r="E99" s="12">
        <v>1.8</v>
      </c>
      <c r="G99" s="12" t="s">
        <v>370</v>
      </c>
    </row>
    <row r="100" spans="3:7">
      <c r="C100" s="50">
        <v>44026</v>
      </c>
      <c r="E100" s="12">
        <v>1.8</v>
      </c>
      <c r="G100" s="12" t="s">
        <v>371</v>
      </c>
    </row>
    <row r="101" spans="3:7">
      <c r="C101" s="51">
        <v>44663</v>
      </c>
      <c r="E101" s="12">
        <v>1.89</v>
      </c>
      <c r="G101" s="12" t="s">
        <v>403</v>
      </c>
    </row>
    <row r="102" spans="3:7">
      <c r="C102" s="51">
        <v>44833</v>
      </c>
      <c r="E102" s="12">
        <v>1.93</v>
      </c>
      <c r="G102" s="12" t="s">
        <v>404</v>
      </c>
    </row>
    <row r="103" spans="3:7">
      <c r="C103" s="51">
        <v>44836</v>
      </c>
      <c r="E103" s="12">
        <v>1.94</v>
      </c>
      <c r="G103" s="12" t="s">
        <v>405</v>
      </c>
    </row>
    <row r="104" spans="3:7">
      <c r="C104" s="50">
        <v>44944</v>
      </c>
      <c r="E104" s="12">
        <v>1.96</v>
      </c>
      <c r="G104" s="12" t="s">
        <v>412</v>
      </c>
    </row>
    <row r="105" spans="3:7">
      <c r="C105" s="50">
        <v>44963</v>
      </c>
      <c r="E105" s="12">
        <v>1.9610000000000001</v>
      </c>
      <c r="G105" s="12" t="s">
        <v>413</v>
      </c>
    </row>
    <row r="106" spans="3:7">
      <c r="C106" s="50">
        <v>45105</v>
      </c>
      <c r="E106" s="12">
        <v>1.97</v>
      </c>
      <c r="G106" s="12" t="s">
        <v>414</v>
      </c>
    </row>
    <row r="107" spans="3:7">
      <c r="C107" s="50">
        <v>45500</v>
      </c>
      <c r="E107" s="12">
        <v>2.16</v>
      </c>
      <c r="G107" s="12" t="s">
        <v>494</v>
      </c>
    </row>
    <row r="108" spans="3:7">
      <c r="C108" s="50">
        <v>45611</v>
      </c>
      <c r="E108" s="12">
        <v>2.4</v>
      </c>
      <c r="G108" s="12" t="s">
        <v>501</v>
      </c>
    </row>
    <row r="109" spans="3:7">
      <c r="C109" s="50">
        <v>45805</v>
      </c>
      <c r="E109" s="12">
        <v>2.7</v>
      </c>
      <c r="G109" s="12" t="s">
        <v>507</v>
      </c>
    </row>
    <row r="110" spans="3:7">
      <c r="C110" s="50">
        <v>45808</v>
      </c>
      <c r="E110" s="12">
        <v>2.71</v>
      </c>
      <c r="G110" s="12" t="s">
        <v>516</v>
      </c>
    </row>
    <row r="111" spans="3:7">
      <c r="C111" s="50"/>
    </row>
    <row r="112" spans="3:7">
      <c r="C112" s="50"/>
    </row>
    <row r="113" spans="3:7">
      <c r="C113" s="50"/>
    </row>
    <row r="114" spans="3:7">
      <c r="C114" s="50"/>
    </row>
    <row r="115" spans="3:7">
      <c r="C115" s="50"/>
    </row>
    <row r="116" spans="3:7">
      <c r="C116" s="50"/>
    </row>
    <row r="117" spans="3:7">
      <c r="C117" s="50"/>
    </row>
    <row r="118" spans="3:7">
      <c r="C118" s="50"/>
    </row>
    <row r="119" spans="3:7">
      <c r="C119" s="50"/>
    </row>
    <row r="120" spans="3:7">
      <c r="C120" s="52"/>
    </row>
    <row r="121" spans="3:7">
      <c r="C121" s="50"/>
      <c r="G121" s="53"/>
    </row>
    <row r="122" spans="3:7">
      <c r="C122" s="50"/>
      <c r="G122" s="53"/>
    </row>
    <row r="123" spans="3:7">
      <c r="C123" s="54"/>
    </row>
    <row r="124" spans="3:7">
      <c r="C124" s="52"/>
    </row>
    <row r="125" spans="3:7">
      <c r="C125" s="54"/>
    </row>
    <row r="126" spans="3:7">
      <c r="C126" s="54"/>
    </row>
    <row r="127" spans="3:7">
      <c r="C127" s="54"/>
    </row>
    <row r="128" spans="3:7">
      <c r="C128" s="52"/>
    </row>
    <row r="129" spans="3:15">
      <c r="C129" s="50"/>
    </row>
    <row r="130" spans="3:15">
      <c r="C130" s="50"/>
    </row>
    <row r="131" spans="3:15">
      <c r="C131" s="50"/>
      <c r="H131" s="32"/>
      <c r="I131" s="32"/>
      <c r="J131" s="32"/>
      <c r="K131" s="32"/>
      <c r="L131" s="32"/>
      <c r="M131" s="32"/>
      <c r="N131" s="32"/>
      <c r="O131" s="32"/>
    </row>
    <row r="132" spans="3:15">
      <c r="C132" s="50"/>
    </row>
    <row r="133" spans="3:15">
      <c r="C133" s="52"/>
      <c r="G133" s="32"/>
    </row>
    <row r="134" spans="3:15">
      <c r="C134" s="52"/>
      <c r="G134" s="32"/>
    </row>
    <row r="135" spans="3:15">
      <c r="C135" s="50"/>
      <c r="G135" s="32"/>
    </row>
    <row r="136" spans="3:15">
      <c r="C136" s="52"/>
      <c r="G136" s="32"/>
    </row>
    <row r="137" spans="3:15">
      <c r="C137" s="50"/>
      <c r="G137" s="32"/>
    </row>
    <row r="138" spans="3:15">
      <c r="C138" s="50"/>
      <c r="G138" s="32"/>
      <c r="H138" s="32"/>
      <c r="I138" s="32"/>
      <c r="J138" s="32"/>
      <c r="K138" s="32"/>
    </row>
    <row r="139" spans="3:15">
      <c r="C139" s="52"/>
      <c r="G139" s="32"/>
      <c r="H139" s="32"/>
      <c r="I139" s="32"/>
      <c r="J139" s="32"/>
      <c r="K139" s="32"/>
    </row>
    <row r="140" spans="3:15">
      <c r="C140" s="52"/>
    </row>
    <row r="141" spans="3:15">
      <c r="C141" s="50"/>
      <c r="G141" s="32"/>
    </row>
    <row r="142" spans="3:15">
      <c r="C142" s="52"/>
      <c r="G142" s="32"/>
    </row>
    <row r="143" spans="3:15">
      <c r="C143" s="52"/>
    </row>
    <row r="144" spans="3:15">
      <c r="C144" s="50"/>
    </row>
    <row r="145" spans="3:3">
      <c r="C145" s="52"/>
    </row>
    <row r="146" spans="3:3">
      <c r="C146" s="50"/>
    </row>
    <row r="147" spans="3:3">
      <c r="C147" s="52"/>
    </row>
    <row r="148" spans="3:3">
      <c r="C148" s="52"/>
    </row>
    <row r="149" spans="3:3">
      <c r="C149" s="52"/>
    </row>
    <row r="150" spans="3:3">
      <c r="C150" s="50"/>
    </row>
    <row r="151" spans="3:3">
      <c r="C151" s="52"/>
    </row>
    <row r="152" spans="3:3">
      <c r="C152" s="52"/>
    </row>
    <row r="153" spans="3:3">
      <c r="C153" s="52"/>
    </row>
    <row r="154" spans="3:3">
      <c r="C154" s="52"/>
    </row>
    <row r="155" spans="3:3">
      <c r="C155" s="50"/>
    </row>
    <row r="156" spans="3:3">
      <c r="C156" s="52"/>
    </row>
    <row r="157" spans="3:3">
      <c r="C157" s="52"/>
    </row>
    <row r="158" spans="3:3">
      <c r="C158" s="50"/>
    </row>
    <row r="159" spans="3:3">
      <c r="C159" s="52"/>
    </row>
    <row r="160" spans="3:3">
      <c r="C160" s="52"/>
    </row>
    <row r="161" spans="3:5">
      <c r="C161" s="52"/>
    </row>
    <row r="162" spans="3:5">
      <c r="C162" s="52"/>
    </row>
    <row r="163" spans="3:5">
      <c r="C163" s="50"/>
    </row>
    <row r="164" spans="3:5">
      <c r="C164" s="52"/>
    </row>
    <row r="165" spans="3:5">
      <c r="C165" s="52"/>
    </row>
    <row r="166" spans="3:5">
      <c r="C166" s="52"/>
    </row>
    <row r="167" spans="3:5">
      <c r="C167" s="52"/>
    </row>
    <row r="168" spans="3:5">
      <c r="C168" s="52"/>
      <c r="E168" s="55"/>
    </row>
    <row r="169" spans="3:5">
      <c r="C169" s="52"/>
      <c r="E169" s="56"/>
    </row>
    <row r="170" spans="3:5">
      <c r="C170" s="52"/>
      <c r="E170" s="56"/>
    </row>
    <row r="171" spans="3:5">
      <c r="C171" s="52"/>
      <c r="E171" s="56"/>
    </row>
    <row r="172" spans="3:5">
      <c r="C172" s="52"/>
      <c r="E172" s="56"/>
    </row>
    <row r="173" spans="3:5">
      <c r="C173" s="50"/>
      <c r="E173" s="56"/>
    </row>
    <row r="174" spans="3:5">
      <c r="C174" s="50"/>
      <c r="E174" s="56"/>
    </row>
    <row r="175" spans="3:5">
      <c r="C175" s="52"/>
      <c r="E175" s="56"/>
    </row>
    <row r="176" spans="3:5">
      <c r="C176" s="52"/>
      <c r="E176" s="56"/>
    </row>
    <row r="177" spans="3:5">
      <c r="C177" s="50"/>
      <c r="E177" s="56"/>
    </row>
    <row r="178" spans="3:5">
      <c r="C178" s="52"/>
      <c r="E178" s="56"/>
    </row>
    <row r="179" spans="3:5">
      <c r="C179" s="52"/>
      <c r="E179" s="56"/>
    </row>
    <row r="180" spans="3:5">
      <c r="C180" s="52"/>
      <c r="E180" s="56"/>
    </row>
    <row r="181" spans="3:5">
      <c r="C181" s="50"/>
      <c r="E181" s="56"/>
    </row>
    <row r="182" spans="3:5">
      <c r="C182" s="52"/>
      <c r="E182" s="56"/>
    </row>
    <row r="183" spans="3:5">
      <c r="C183" s="52"/>
      <c r="E183" s="56"/>
    </row>
    <row r="184" spans="3:5">
      <c r="C184" s="52"/>
      <c r="E184" s="56"/>
    </row>
    <row r="185" spans="3:5">
      <c r="C185" s="52"/>
      <c r="E185" s="56"/>
    </row>
    <row r="186" spans="3:5">
      <c r="C186" s="50"/>
      <c r="E186" s="56"/>
    </row>
    <row r="187" spans="3:5">
      <c r="C187" s="50"/>
      <c r="E187" s="56"/>
    </row>
    <row r="188" spans="3:5">
      <c r="C188" s="52"/>
      <c r="E188" s="56"/>
    </row>
    <row r="189" spans="3:5">
      <c r="C189" s="50"/>
      <c r="E189" s="56"/>
    </row>
    <row r="190" spans="3:5">
      <c r="C190" s="52"/>
      <c r="E190" s="56"/>
    </row>
    <row r="191" spans="3:5">
      <c r="C191" s="52"/>
      <c r="E191" s="56"/>
    </row>
    <row r="192" spans="3:5">
      <c r="C192" s="50"/>
      <c r="E192" s="56"/>
    </row>
    <row r="193" spans="3:5">
      <c r="C193" s="50"/>
      <c r="E193" s="56"/>
    </row>
    <row r="194" spans="3:5">
      <c r="C194" s="50"/>
      <c r="E194" s="56"/>
    </row>
    <row r="195" spans="3:5">
      <c r="C195" s="50"/>
      <c r="E195" s="56"/>
    </row>
    <row r="196" spans="3:5">
      <c r="C196" s="50"/>
      <c r="E196" s="56"/>
    </row>
    <row r="197" spans="3:5">
      <c r="C197" s="52"/>
      <c r="E197" s="56"/>
    </row>
    <row r="198" spans="3:5">
      <c r="C198" s="50"/>
      <c r="E198" s="56"/>
    </row>
    <row r="199" spans="3:5">
      <c r="C199" s="52"/>
      <c r="E199" s="56"/>
    </row>
    <row r="200" spans="3:5">
      <c r="C200" s="52"/>
      <c r="E200" s="56"/>
    </row>
    <row r="201" spans="3:5">
      <c r="C201" s="52"/>
      <c r="E201" s="56"/>
    </row>
    <row r="202" spans="3:5">
      <c r="C202" s="52"/>
      <c r="E202" s="56"/>
    </row>
    <row r="203" spans="3:5">
      <c r="C203" s="52"/>
      <c r="E203" s="56"/>
    </row>
    <row r="204" spans="3:5">
      <c r="C204" s="52"/>
      <c r="E204" s="56"/>
    </row>
    <row r="205" spans="3:5">
      <c r="C205" s="50"/>
      <c r="E205" s="56"/>
    </row>
    <row r="206" spans="3:5">
      <c r="C206" s="50"/>
      <c r="E206" s="56"/>
    </row>
    <row r="207" spans="3:5">
      <c r="C207" s="52"/>
      <c r="E207" s="55"/>
    </row>
    <row r="208" spans="3:5">
      <c r="C208" s="50"/>
      <c r="E208" s="56"/>
    </row>
    <row r="209" spans="3:5">
      <c r="C209" s="52"/>
      <c r="E209" s="56"/>
    </row>
    <row r="210" spans="3:5">
      <c r="C210" s="52"/>
      <c r="E210" s="56"/>
    </row>
    <row r="211" spans="3:5">
      <c r="C211" s="50"/>
      <c r="E211" s="56"/>
    </row>
    <row r="212" spans="3:5">
      <c r="C212" s="50"/>
      <c r="E212" s="56"/>
    </row>
    <row r="213" spans="3:5">
      <c r="C213" s="50"/>
      <c r="E213" s="56"/>
    </row>
    <row r="214" spans="3:5">
      <c r="C214" s="52"/>
    </row>
    <row r="215" spans="3:5">
      <c r="C215" s="52"/>
    </row>
    <row r="216" spans="3:5">
      <c r="C216" s="50"/>
      <c r="E216" s="56"/>
    </row>
    <row r="217" spans="3:5">
      <c r="C217" s="52"/>
    </row>
    <row r="218" spans="3:5">
      <c r="C218" s="52"/>
    </row>
    <row r="219" spans="3:5">
      <c r="C219" s="52"/>
    </row>
    <row r="220" spans="3:5">
      <c r="C220" s="52"/>
    </row>
    <row r="221" spans="3:5">
      <c r="C221" s="52"/>
    </row>
    <row r="222" spans="3:5">
      <c r="C222" s="52"/>
    </row>
    <row r="223" spans="3:5">
      <c r="C223" s="52"/>
    </row>
    <row r="224" spans="3:5">
      <c r="C224" s="52"/>
    </row>
    <row r="225" spans="3:3">
      <c r="C225" s="52"/>
    </row>
    <row r="226" spans="3:3">
      <c r="C226" s="52"/>
    </row>
    <row r="227" spans="3:3">
      <c r="C227" s="52"/>
    </row>
    <row r="228" spans="3:3">
      <c r="C228" s="52"/>
    </row>
    <row r="229" spans="3:3">
      <c r="C229" s="52"/>
    </row>
    <row r="230" spans="3:3">
      <c r="C230" s="52"/>
    </row>
    <row r="231" spans="3:3">
      <c r="C231" s="52"/>
    </row>
    <row r="232" spans="3:3">
      <c r="C232" s="52"/>
    </row>
    <row r="233" spans="3:3">
      <c r="C233" s="52"/>
    </row>
    <row r="234" spans="3:3">
      <c r="C234" s="52"/>
    </row>
    <row r="235" spans="3:3">
      <c r="C235" s="52"/>
    </row>
    <row r="236" spans="3:3">
      <c r="C236" s="52"/>
    </row>
    <row r="237" spans="3:3">
      <c r="C237" s="52"/>
    </row>
    <row r="238" spans="3:3">
      <c r="C238" s="52"/>
    </row>
    <row r="239" spans="3:3">
      <c r="C239" s="52"/>
    </row>
    <row r="240" spans="3:3">
      <c r="C240" s="52"/>
    </row>
    <row r="241" spans="3:3">
      <c r="C241" s="52"/>
    </row>
    <row r="242" spans="3:3">
      <c r="C242" s="52"/>
    </row>
    <row r="243" spans="3:3">
      <c r="C243" s="52"/>
    </row>
    <row r="244" spans="3:3">
      <c r="C244" s="52"/>
    </row>
    <row r="245" spans="3:3">
      <c r="C245" s="52"/>
    </row>
    <row r="246" spans="3:3">
      <c r="C246" s="52"/>
    </row>
    <row r="247" spans="3:3">
      <c r="C247" s="52"/>
    </row>
    <row r="248" spans="3:3">
      <c r="C248" s="52"/>
    </row>
    <row r="249" spans="3:3">
      <c r="C249" s="52"/>
    </row>
    <row r="250" spans="3:3">
      <c r="C250" s="52"/>
    </row>
    <row r="251" spans="3:3">
      <c r="C251" s="52"/>
    </row>
    <row r="252" spans="3:3">
      <c r="C252" s="52"/>
    </row>
    <row r="253" spans="3:3">
      <c r="C253" s="52"/>
    </row>
    <row r="254" spans="3:3">
      <c r="C254" s="52"/>
    </row>
    <row r="255" spans="3:3">
      <c r="C255" s="52"/>
    </row>
    <row r="256" spans="3:3">
      <c r="C256" s="52"/>
    </row>
    <row r="257" spans="3:3">
      <c r="C257" s="52"/>
    </row>
    <row r="258" spans="3:3">
      <c r="C258" s="52"/>
    </row>
    <row r="259" spans="3:3">
      <c r="C259" s="52"/>
    </row>
    <row r="260" spans="3:3">
      <c r="C260" s="52"/>
    </row>
    <row r="261" spans="3:3">
      <c r="C261" s="52"/>
    </row>
    <row r="262" spans="3:3">
      <c r="C262" s="52"/>
    </row>
    <row r="263" spans="3:3">
      <c r="C263" s="52"/>
    </row>
    <row r="264" spans="3:3">
      <c r="C264" s="52"/>
    </row>
    <row r="265" spans="3:3">
      <c r="C265" s="52"/>
    </row>
    <row r="266" spans="3:3">
      <c r="C266" s="52"/>
    </row>
    <row r="267" spans="3:3">
      <c r="C267" s="52"/>
    </row>
    <row r="268" spans="3:3">
      <c r="C268" s="52"/>
    </row>
    <row r="269" spans="3:3">
      <c r="C269" s="52"/>
    </row>
    <row r="270" spans="3:3">
      <c r="C270" s="52"/>
    </row>
    <row r="271" spans="3:3">
      <c r="C271" s="52"/>
    </row>
    <row r="272" spans="3:3">
      <c r="C272" s="52"/>
    </row>
    <row r="273" spans="3:3">
      <c r="C273" s="52"/>
    </row>
    <row r="274" spans="3:3">
      <c r="C274" s="52"/>
    </row>
    <row r="275" spans="3:3">
      <c r="C275" s="52"/>
    </row>
    <row r="276" spans="3:3">
      <c r="C276" s="52"/>
    </row>
    <row r="277" spans="3:3">
      <c r="C277" s="52"/>
    </row>
    <row r="278" spans="3:3">
      <c r="C278" s="52"/>
    </row>
    <row r="279" spans="3:3">
      <c r="C279" s="52"/>
    </row>
    <row r="280" spans="3:3">
      <c r="C280" s="52"/>
    </row>
    <row r="281" spans="3:3">
      <c r="C281" s="52"/>
    </row>
    <row r="282" spans="3:3">
      <c r="C282" s="52"/>
    </row>
    <row r="283" spans="3:3">
      <c r="C283" s="52"/>
    </row>
    <row r="284" spans="3:3">
      <c r="C284" s="52"/>
    </row>
    <row r="285" spans="3:3">
      <c r="C285" s="52"/>
    </row>
    <row r="286" spans="3:3">
      <c r="C286" s="52"/>
    </row>
    <row r="287" spans="3:3">
      <c r="C287" s="52"/>
    </row>
    <row r="288" spans="3:3">
      <c r="C288" s="52"/>
    </row>
    <row r="289" spans="3:3">
      <c r="C289" s="52"/>
    </row>
    <row r="290" spans="3:3">
      <c r="C290" s="52"/>
    </row>
    <row r="291" spans="3:3">
      <c r="C291" s="52"/>
    </row>
    <row r="292" spans="3:3">
      <c r="C292" s="52"/>
    </row>
    <row r="293" spans="3:3">
      <c r="C293" s="52"/>
    </row>
    <row r="294" spans="3:3">
      <c r="C294" s="52"/>
    </row>
    <row r="295" spans="3:3">
      <c r="C295" s="52"/>
    </row>
    <row r="296" spans="3:3">
      <c r="C296" s="52"/>
    </row>
    <row r="297" spans="3:3">
      <c r="C297" s="52"/>
    </row>
    <row r="298" spans="3:3">
      <c r="C298" s="52"/>
    </row>
    <row r="299" spans="3:3">
      <c r="C299" s="52"/>
    </row>
    <row r="300" spans="3:3">
      <c r="C300" s="52"/>
    </row>
    <row r="301" spans="3:3">
      <c r="C301" s="52"/>
    </row>
    <row r="302" spans="3:3">
      <c r="C302" s="52"/>
    </row>
    <row r="303" spans="3:3">
      <c r="C303" s="52"/>
    </row>
    <row r="304" spans="3:3">
      <c r="C304" s="52"/>
    </row>
    <row r="305" spans="3:3">
      <c r="C305" s="52"/>
    </row>
    <row r="306" spans="3:3">
      <c r="C306" s="52"/>
    </row>
    <row r="307" spans="3:3">
      <c r="C307" s="52"/>
    </row>
    <row r="308" spans="3:3">
      <c r="C308" s="52"/>
    </row>
    <row r="309" spans="3:3">
      <c r="C309" s="52"/>
    </row>
    <row r="310" spans="3:3">
      <c r="C310" s="52"/>
    </row>
    <row r="311" spans="3:3">
      <c r="C311" s="52"/>
    </row>
    <row r="312" spans="3:3">
      <c r="C312" s="52"/>
    </row>
    <row r="313" spans="3:3">
      <c r="C313" s="52"/>
    </row>
    <row r="314" spans="3:3">
      <c r="C314" s="52"/>
    </row>
    <row r="315" spans="3:3">
      <c r="C315" s="52"/>
    </row>
    <row r="316" spans="3:3">
      <c r="C316" s="52"/>
    </row>
    <row r="317" spans="3:3">
      <c r="C317" s="52"/>
    </row>
    <row r="318" spans="3:3">
      <c r="C318" s="52"/>
    </row>
    <row r="319" spans="3:3">
      <c r="C319" s="52"/>
    </row>
    <row r="320" spans="3:3">
      <c r="C320" s="52"/>
    </row>
    <row r="321" spans="3:3">
      <c r="C321" s="52"/>
    </row>
    <row r="322" spans="3:3">
      <c r="C322" s="52"/>
    </row>
    <row r="323" spans="3:3">
      <c r="C323" s="52"/>
    </row>
    <row r="324" spans="3:3">
      <c r="C324" s="52"/>
    </row>
    <row r="325" spans="3:3">
      <c r="C325" s="52"/>
    </row>
    <row r="326" spans="3:3">
      <c r="C326" s="52"/>
    </row>
    <row r="327" spans="3:3">
      <c r="C327" s="52"/>
    </row>
    <row r="328" spans="3:3">
      <c r="C328" s="52"/>
    </row>
    <row r="329" spans="3:3">
      <c r="C329" s="52"/>
    </row>
    <row r="330" spans="3:3">
      <c r="C330" s="52"/>
    </row>
    <row r="331" spans="3:3">
      <c r="C331" s="52"/>
    </row>
    <row r="332" spans="3:3">
      <c r="C332" s="52"/>
    </row>
    <row r="333" spans="3:3">
      <c r="C333" s="52"/>
    </row>
    <row r="334" spans="3:3">
      <c r="C334" s="52"/>
    </row>
    <row r="335" spans="3:3">
      <c r="C335" s="52"/>
    </row>
    <row r="336" spans="3:3">
      <c r="C336" s="52"/>
    </row>
    <row r="337" spans="3:3">
      <c r="C337" s="52"/>
    </row>
    <row r="338" spans="3:3">
      <c r="C338" s="52"/>
    </row>
    <row r="339" spans="3:3">
      <c r="C339" s="52"/>
    </row>
    <row r="340" spans="3:3">
      <c r="C340" s="52"/>
    </row>
    <row r="341" spans="3:3">
      <c r="C341" s="52"/>
    </row>
    <row r="342" spans="3:3">
      <c r="C342" s="52"/>
    </row>
    <row r="343" spans="3:3">
      <c r="C343" s="52"/>
    </row>
    <row r="344" spans="3:3">
      <c r="C344" s="52"/>
    </row>
    <row r="345" spans="3:3">
      <c r="C345" s="52"/>
    </row>
    <row r="346" spans="3:3">
      <c r="C346" s="52"/>
    </row>
    <row r="347" spans="3:3">
      <c r="C347" s="52"/>
    </row>
    <row r="348" spans="3:3">
      <c r="C348" s="52"/>
    </row>
    <row r="349" spans="3:3">
      <c r="C349" s="52"/>
    </row>
    <row r="350" spans="3:3">
      <c r="C350" s="52"/>
    </row>
    <row r="351" spans="3:3">
      <c r="C351" s="52"/>
    </row>
    <row r="352" spans="3:3">
      <c r="C352" s="52"/>
    </row>
    <row r="353" spans="3:3">
      <c r="C353" s="52"/>
    </row>
    <row r="354" spans="3:3">
      <c r="C354" s="52"/>
    </row>
    <row r="355" spans="3:3">
      <c r="C355" s="52"/>
    </row>
    <row r="356" spans="3:3">
      <c r="C356" s="52"/>
    </row>
    <row r="357" spans="3:3">
      <c r="C357" s="52"/>
    </row>
    <row r="358" spans="3:3">
      <c r="C358" s="52"/>
    </row>
    <row r="359" spans="3:3">
      <c r="C359" s="52"/>
    </row>
    <row r="360" spans="3:3">
      <c r="C360" s="52"/>
    </row>
    <row r="361" spans="3:3">
      <c r="C361" s="52"/>
    </row>
    <row r="362" spans="3:3">
      <c r="C362" s="52"/>
    </row>
    <row r="363" spans="3:3">
      <c r="C363" s="52"/>
    </row>
    <row r="364" spans="3:3">
      <c r="C364" s="52"/>
    </row>
    <row r="365" spans="3:3">
      <c r="C365" s="52"/>
    </row>
    <row r="366" spans="3:3">
      <c r="C366" s="52"/>
    </row>
    <row r="367" spans="3:3">
      <c r="C367" s="52"/>
    </row>
    <row r="368" spans="3:3">
      <c r="C368" s="52"/>
    </row>
    <row r="369" spans="3:3">
      <c r="C369" s="52"/>
    </row>
    <row r="370" spans="3:3">
      <c r="C370" s="52"/>
    </row>
    <row r="371" spans="3:3">
      <c r="C371" s="52"/>
    </row>
    <row r="372" spans="3:3">
      <c r="C372" s="52"/>
    </row>
    <row r="373" spans="3:3">
      <c r="C373" s="52"/>
    </row>
    <row r="374" spans="3:3">
      <c r="C374" s="52"/>
    </row>
    <row r="375" spans="3:3">
      <c r="C375" s="52"/>
    </row>
    <row r="376" spans="3:3">
      <c r="C376" s="52"/>
    </row>
    <row r="377" spans="3:3">
      <c r="C377" s="52"/>
    </row>
    <row r="378" spans="3:3">
      <c r="C378" s="52"/>
    </row>
    <row r="379" spans="3:3">
      <c r="C379" s="52"/>
    </row>
    <row r="380" spans="3:3">
      <c r="C380" s="52"/>
    </row>
    <row r="381" spans="3:3">
      <c r="C381" s="52"/>
    </row>
    <row r="382" spans="3:3">
      <c r="C382" s="52"/>
    </row>
    <row r="383" spans="3:3">
      <c r="C383" s="52"/>
    </row>
    <row r="384" spans="3:3">
      <c r="C384" s="52"/>
    </row>
    <row r="385" spans="3:3">
      <c r="C385" s="52"/>
    </row>
    <row r="386" spans="3:3">
      <c r="C386" s="52"/>
    </row>
    <row r="387" spans="3:3">
      <c r="C387" s="52"/>
    </row>
    <row r="388" spans="3:3">
      <c r="C388" s="52"/>
    </row>
    <row r="389" spans="3:3">
      <c r="C389" s="52"/>
    </row>
    <row r="390" spans="3:3">
      <c r="C390" s="52"/>
    </row>
    <row r="391" spans="3:3">
      <c r="C391" s="52"/>
    </row>
  </sheetData>
  <sheetProtection sheet="1" objects="1" scenarios="1"/>
  <mergeCells count="2">
    <mergeCell ref="B3:D3"/>
    <mergeCell ref="F3:H3"/>
  </mergeCells>
  <phoneticPr fontId="2"/>
  <conditionalFormatting sqref="A1:XFD1 A2:C2 E2:XFD2 A3:XFD1048576">
    <cfRule type="expression" dxfId="9804" priority="41" stopIfTrue="1">
      <formula>CELL("protect", A1) = 0</formula>
    </cfRule>
  </conditionalFormatting>
  <conditionalFormatting sqref="D2">
    <cfRule type="expression" dxfId="9803" priority="1">
      <formula>CELL("protect", D2)=0</formula>
    </cfRule>
  </conditionalFormatting>
  <conditionalFormatting sqref="D2">
    <cfRule type="expression" dxfId="9802" priority="2" stopIfTrue="1">
      <formula>CELL("protect", D2) = 0</formula>
    </cfRule>
  </conditionalFormatting>
  <dataValidations count="1">
    <dataValidation imeMode="off" allowBlank="1" showInputMessage="1" showErrorMessage="1" sqref="D11 D23:D25 D21 D13 D16:D17" xr:uid="{83A03161-62F2-49E5-A4B5-CC9D336DC3CC}"/>
  </dataValidations>
  <hyperlinks>
    <hyperlink ref="G35" r:id="rId1" xr:uid="{126B1645-A520-4F11-8DF5-8451A7E982EB}"/>
    <hyperlink ref="G29" r:id="rId2" xr:uid="{EBE97EA8-5AA7-4F74-B75A-9EBB6D408C38}"/>
    <hyperlink ref="G31" r:id="rId3" xr:uid="{E5D735C5-3006-4E3D-8B22-496D92B37B46}"/>
    <hyperlink ref="G33" r:id="rId4" xr:uid="{0D4B6B1A-1516-44BD-B04D-E185EF606F0E}"/>
    <hyperlink ref="G37" r:id="rId5" xr:uid="{1F54FFB0-9289-4B3D-85CF-DC894A1F222E}"/>
  </hyperlinks>
  <pageMargins left="0.7" right="0.7" top="0.75" bottom="0.75" header="0.3" footer="0.3"/>
  <pageSetup paperSize="9" scale="40" orientation="landscape" verticalDpi="1200" r:id="rId6"/>
  <drawing r:id="rId7"/>
  <legacyDrawing r:id="rId8"/>
  <mc:AlternateContent xmlns:mc="http://schemas.openxmlformats.org/markup-compatibility/2006">
    <mc:Choice Requires="x14">
      <controls>
        <mc:AlternateContent xmlns:mc="http://schemas.openxmlformats.org/markup-compatibility/2006">
          <mc:Choice Requires="x14">
            <control shapeId="2049" r:id="rId9" name="Button 86">
              <controlPr defaultSize="0" print="0" autoFill="0" autoPict="0" macro="[0]!全シートの保護">
                <anchor moveWithCells="1">
                  <from>
                    <xdr:col>2</xdr:col>
                    <xdr:colOff>69850</xdr:colOff>
                    <xdr:row>87</xdr:row>
                    <xdr:rowOff>0</xdr:rowOff>
                  </from>
                  <to>
                    <xdr:col>3</xdr:col>
                    <xdr:colOff>584200</xdr:colOff>
                    <xdr:row>88</xdr:row>
                    <xdr:rowOff>69850</xdr:rowOff>
                  </to>
                </anchor>
              </controlPr>
            </control>
          </mc:Choice>
        </mc:AlternateContent>
        <mc:AlternateContent xmlns:mc="http://schemas.openxmlformats.org/markup-compatibility/2006">
          <mc:Choice Requires="x14">
            <control shapeId="2050" r:id="rId10" name="Button 2">
              <controlPr defaultSize="0" print="0" autoFill="0" autoPict="0" macro="[0]!m_前期実績">
                <anchor>
                  <from>
                    <xdr:col>1</xdr:col>
                    <xdr:colOff>323850</xdr:colOff>
                    <xdr:row>3</xdr:row>
                    <xdr:rowOff>222250</xdr:rowOff>
                  </from>
                  <to>
                    <xdr:col>3</xdr:col>
                    <xdr:colOff>628650</xdr:colOff>
                    <xdr:row>6</xdr:row>
                    <xdr:rowOff>57150</xdr:rowOff>
                  </to>
                </anchor>
              </controlPr>
            </control>
          </mc:Choice>
        </mc:AlternateContent>
        <mc:AlternateContent xmlns:mc="http://schemas.openxmlformats.org/markup-compatibility/2006">
          <mc:Choice Requires="x14">
            <control shapeId="2051" r:id="rId11" name="Button 3">
              <controlPr defaultSize="0" print="0" autoFill="0" autoPict="0" macro="[0]!m_当期計画">
                <anchor>
                  <from>
                    <xdr:col>1</xdr:col>
                    <xdr:colOff>323850</xdr:colOff>
                    <xdr:row>6</xdr:row>
                    <xdr:rowOff>152400</xdr:rowOff>
                  </from>
                  <to>
                    <xdr:col>3</xdr:col>
                    <xdr:colOff>628650</xdr:colOff>
                    <xdr:row>8</xdr:row>
                    <xdr:rowOff>203200</xdr:rowOff>
                  </to>
                </anchor>
              </controlPr>
            </control>
          </mc:Choice>
        </mc:AlternateContent>
        <mc:AlternateContent xmlns:mc="http://schemas.openxmlformats.org/markup-compatibility/2006">
          <mc:Choice Requires="x14">
            <control shapeId="2052" r:id="rId12" name="Button 4">
              <controlPr defaultSize="0" print="0" autoFill="0" autoPict="0" macro="[0]!m_cfプラン">
                <anchor>
                  <from>
                    <xdr:col>1</xdr:col>
                    <xdr:colOff>323850</xdr:colOff>
                    <xdr:row>9</xdr:row>
                    <xdr:rowOff>95250</xdr:rowOff>
                  </from>
                  <to>
                    <xdr:col>3</xdr:col>
                    <xdr:colOff>628650</xdr:colOff>
                    <xdr:row>11</xdr:row>
                    <xdr:rowOff>184150</xdr:rowOff>
                  </to>
                </anchor>
              </controlPr>
            </control>
          </mc:Choice>
        </mc:AlternateContent>
        <mc:AlternateContent xmlns:mc="http://schemas.openxmlformats.org/markup-compatibility/2006">
          <mc:Choice Requires="x14">
            <control shapeId="2053" r:id="rId13" name="Button 5">
              <controlPr defaultSize="0" print="0" autoFill="0" autoPict="0" macro="[0]!m_当期実績">
                <anchor>
                  <from>
                    <xdr:col>5</xdr:col>
                    <xdr:colOff>374650</xdr:colOff>
                    <xdr:row>3</xdr:row>
                    <xdr:rowOff>184150</xdr:rowOff>
                  </from>
                  <to>
                    <xdr:col>7</xdr:col>
                    <xdr:colOff>666750</xdr:colOff>
                    <xdr:row>6</xdr:row>
                    <xdr:rowOff>12700</xdr:rowOff>
                  </to>
                </anchor>
              </controlPr>
            </control>
          </mc:Choice>
        </mc:AlternateContent>
        <mc:AlternateContent xmlns:mc="http://schemas.openxmlformats.org/markup-compatibility/2006">
          <mc:Choice Requires="x14">
            <control shapeId="2054" r:id="rId14" name="Button 6">
              <controlPr defaultSize="0" print="0" autoFill="0" autoPict="0" macro="[0]!m_予実管理">
                <anchor>
                  <from>
                    <xdr:col>5</xdr:col>
                    <xdr:colOff>374650</xdr:colOff>
                    <xdr:row>6</xdr:row>
                    <xdr:rowOff>152400</xdr:rowOff>
                  </from>
                  <to>
                    <xdr:col>7</xdr:col>
                    <xdr:colOff>666750</xdr:colOff>
                    <xdr:row>8</xdr:row>
                    <xdr:rowOff>203200</xdr:rowOff>
                  </to>
                </anchor>
              </controlPr>
            </control>
          </mc:Choice>
        </mc:AlternateContent>
        <mc:AlternateContent xmlns:mc="http://schemas.openxmlformats.org/markup-compatibility/2006">
          <mc:Choice Requires="x14">
            <control shapeId="2055" r:id="rId15" name="Button 7">
              <controlPr defaultSize="0" print="0" autoFill="0" autoPict="0" macro="[0]!m_返済計画">
                <anchor>
                  <from>
                    <xdr:col>13</xdr:col>
                    <xdr:colOff>609600</xdr:colOff>
                    <xdr:row>3</xdr:row>
                    <xdr:rowOff>95250</xdr:rowOff>
                  </from>
                  <to>
                    <xdr:col>15</xdr:col>
                    <xdr:colOff>908050</xdr:colOff>
                    <xdr:row>5</xdr:row>
                    <xdr:rowOff>184150</xdr:rowOff>
                  </to>
                </anchor>
              </controlPr>
            </control>
          </mc:Choice>
        </mc:AlternateContent>
        <mc:AlternateContent xmlns:mc="http://schemas.openxmlformats.org/markup-compatibility/2006">
          <mc:Choice Requires="x14">
            <control shapeId="2056" r:id="rId16" name="Button 8">
              <controlPr defaultSize="0" print="0" autoFill="0" autoPict="0" macro="[0]!m_新規借入">
                <anchor>
                  <from>
                    <xdr:col>13</xdr:col>
                    <xdr:colOff>609600</xdr:colOff>
                    <xdr:row>6</xdr:row>
                    <xdr:rowOff>133350</xdr:rowOff>
                  </from>
                  <to>
                    <xdr:col>15</xdr:col>
                    <xdr:colOff>908050</xdr:colOff>
                    <xdr:row>8</xdr:row>
                    <xdr:rowOff>203200</xdr:rowOff>
                  </to>
                </anchor>
              </controlPr>
            </control>
          </mc:Choice>
        </mc:AlternateContent>
        <mc:AlternateContent xmlns:mc="http://schemas.openxmlformats.org/markup-compatibility/2006">
          <mc:Choice Requires="x14">
            <control shapeId="2057" r:id="rId17" name="Button 9">
              <controlPr defaultSize="0" print="0" autoFill="0" autoPict="0" macro="[0]!zoom70">
                <anchor moveWithCells="1" sizeWithCells="1">
                  <from>
                    <xdr:col>6</xdr:col>
                    <xdr:colOff>857250</xdr:colOff>
                    <xdr:row>0</xdr:row>
                    <xdr:rowOff>298450</xdr:rowOff>
                  </from>
                  <to>
                    <xdr:col>8</xdr:col>
                    <xdr:colOff>488950</xdr:colOff>
                    <xdr:row>0</xdr:row>
                    <xdr:rowOff>590550</xdr:rowOff>
                  </to>
                </anchor>
              </controlPr>
            </control>
          </mc:Choice>
        </mc:AlternateContent>
        <mc:AlternateContent xmlns:mc="http://schemas.openxmlformats.org/markup-compatibility/2006">
          <mc:Choice Requires="x14">
            <control shapeId="2058" r:id="rId18" name="Button 10">
              <controlPr defaultSize="0" print="0" autoFill="0" autoPict="0" macro="[0]!zoom80">
                <anchor moveWithCells="1" sizeWithCells="1">
                  <from>
                    <xdr:col>9</xdr:col>
                    <xdr:colOff>12700</xdr:colOff>
                    <xdr:row>0</xdr:row>
                    <xdr:rowOff>298450</xdr:rowOff>
                  </from>
                  <to>
                    <xdr:col>10</xdr:col>
                    <xdr:colOff>546100</xdr:colOff>
                    <xdr:row>0</xdr:row>
                    <xdr:rowOff>590550</xdr:rowOff>
                  </to>
                </anchor>
              </controlPr>
            </control>
          </mc:Choice>
        </mc:AlternateContent>
        <mc:AlternateContent xmlns:mc="http://schemas.openxmlformats.org/markup-compatibility/2006">
          <mc:Choice Requires="x14">
            <control shapeId="2060" r:id="rId19" name="Button 12">
              <controlPr defaultSize="0" print="0" autoFill="0" autoPict="0" macro="[0]!all_delete">
                <anchor moveWithCells="1" sizeWithCells="1">
                  <from>
                    <xdr:col>15</xdr:col>
                    <xdr:colOff>419100</xdr:colOff>
                    <xdr:row>0</xdr:row>
                    <xdr:rowOff>304800</xdr:rowOff>
                  </from>
                  <to>
                    <xdr:col>16</xdr:col>
                    <xdr:colOff>317500</xdr:colOff>
                    <xdr:row>0</xdr:row>
                    <xdr:rowOff>603250</xdr:rowOff>
                  </to>
                </anchor>
              </controlPr>
            </control>
          </mc:Choice>
        </mc:AlternateContent>
        <mc:AlternateContent xmlns:mc="http://schemas.openxmlformats.org/markup-compatibility/2006">
          <mc:Choice Requires="x14">
            <control shapeId="2062" r:id="rId20" name="Button 14">
              <controlPr defaultSize="0" print="0" autoFill="0" autoPict="0" macro="[0]!Sub_Kariire_Export">
                <anchor>
                  <from>
                    <xdr:col>13</xdr:col>
                    <xdr:colOff>603250</xdr:colOff>
                    <xdr:row>9</xdr:row>
                    <xdr:rowOff>152400</xdr:rowOff>
                  </from>
                  <to>
                    <xdr:col>15</xdr:col>
                    <xdr:colOff>908050</xdr:colOff>
                    <xdr:row>11</xdr:row>
                    <xdr:rowOff>222250</xdr:rowOff>
                  </to>
                </anchor>
              </controlPr>
            </control>
          </mc:Choice>
        </mc:AlternateContent>
        <mc:AlternateContent xmlns:mc="http://schemas.openxmlformats.org/markup-compatibility/2006">
          <mc:Choice Requires="x14">
            <control shapeId="2063" r:id="rId21" name="Button 15">
              <controlPr defaultSize="0" print="0" autoFill="0" autoPict="0" macro="[0]!Sub_Kariire_Import">
                <anchor>
                  <from>
                    <xdr:col>13</xdr:col>
                    <xdr:colOff>590550</xdr:colOff>
                    <xdr:row>12</xdr:row>
                    <xdr:rowOff>107950</xdr:rowOff>
                  </from>
                  <to>
                    <xdr:col>15</xdr:col>
                    <xdr:colOff>933450</xdr:colOff>
                    <xdr:row>14</xdr:row>
                    <xdr:rowOff>190500</xdr:rowOff>
                  </to>
                </anchor>
              </controlPr>
            </control>
          </mc:Choice>
        </mc:AlternateContent>
        <mc:AlternateContent xmlns:mc="http://schemas.openxmlformats.org/markup-compatibility/2006">
          <mc:Choice Requires="x14">
            <control shapeId="2064" r:id="rId22" name="Button 16">
              <controlPr defaultSize="0" print="0" autoFill="0" autoPict="0" macro="[0]!AllKariirekinClear">
                <anchor moveWithCells="1" sizeWithCells="1">
                  <from>
                    <xdr:col>13</xdr:col>
                    <xdr:colOff>584200</xdr:colOff>
                    <xdr:row>15</xdr:row>
                    <xdr:rowOff>95250</xdr:rowOff>
                  </from>
                  <to>
                    <xdr:col>15</xdr:col>
                    <xdr:colOff>933450</xdr:colOff>
                    <xdr:row>15</xdr:row>
                    <xdr:rowOff>647700</xdr:rowOff>
                  </to>
                </anchor>
              </controlPr>
            </control>
          </mc:Choice>
        </mc:AlternateContent>
        <mc:AlternateContent xmlns:mc="http://schemas.openxmlformats.org/markup-compatibility/2006">
          <mc:Choice Requires="x14">
            <control shapeId="2065" r:id="rId23" name="Button 17">
              <controlPr defaultSize="0" print="0" autoFill="0" autoPict="0" macro="[0]!名前をつけて保存">
                <anchor>
                  <from>
                    <xdr:col>16</xdr:col>
                    <xdr:colOff>317500</xdr:colOff>
                    <xdr:row>0</xdr:row>
                    <xdr:rowOff>304800</xdr:rowOff>
                  </from>
                  <to>
                    <xdr:col>17</xdr:col>
                    <xdr:colOff>495300</xdr:colOff>
                    <xdr:row>0</xdr:row>
                    <xdr:rowOff>603250</xdr:rowOff>
                  </to>
                </anchor>
              </controlPr>
            </control>
          </mc:Choice>
        </mc:AlternateContent>
        <mc:AlternateContent xmlns:mc="http://schemas.openxmlformats.org/markup-compatibility/2006">
          <mc:Choice Requires="x14">
            <control shapeId="2066" r:id="rId24" name="Button 18">
              <controlPr defaultSize="0" print="0" autoFill="0" autoPict="0" macro="[0]!全シートの保護解除">
                <anchor moveWithCells="1">
                  <from>
                    <xdr:col>4</xdr:col>
                    <xdr:colOff>69850</xdr:colOff>
                    <xdr:row>87</xdr:row>
                    <xdr:rowOff>0</xdr:rowOff>
                  </from>
                  <to>
                    <xdr:col>6</xdr:col>
                    <xdr:colOff>419100</xdr:colOff>
                    <xdr:row>88</xdr:row>
                    <xdr:rowOff>69850</xdr:rowOff>
                  </to>
                </anchor>
              </controlPr>
            </control>
          </mc:Choice>
        </mc:AlternateContent>
        <mc:AlternateContent xmlns:mc="http://schemas.openxmlformats.org/markup-compatibility/2006">
          <mc:Choice Requires="x14">
            <control shapeId="2067" r:id="rId25" name="Button 19">
              <controlPr defaultSize="0" print="0" autoFill="0" autoPict="0" macro="[0]!home_interbook_copy">
                <anchor>
                  <from>
                    <xdr:col>18</xdr:col>
                    <xdr:colOff>76200</xdr:colOff>
                    <xdr:row>0</xdr:row>
                    <xdr:rowOff>260350</xdr:rowOff>
                  </from>
                  <to>
                    <xdr:col>21</xdr:col>
                    <xdr:colOff>412750</xdr:colOff>
                    <xdr:row>1</xdr:row>
                    <xdr:rowOff>450850</xdr:rowOff>
                  </to>
                </anchor>
              </controlPr>
            </control>
          </mc:Choice>
        </mc:AlternateContent>
        <mc:AlternateContent xmlns:mc="http://schemas.openxmlformats.org/markup-compatibility/2006">
          <mc:Choice Requires="x14">
            <control shapeId="2068" r:id="rId26" name="Button 20">
              <controlPr defaultSize="0" print="0" autoFill="0" autoPict="0" macro="[0]!show_curDir">
                <anchor moveWithCells="1" sizeWithCells="1">
                  <from>
                    <xdr:col>18</xdr:col>
                    <xdr:colOff>127000</xdr:colOff>
                    <xdr:row>2</xdr:row>
                    <xdr:rowOff>203200</xdr:rowOff>
                  </from>
                  <to>
                    <xdr:col>19</xdr:col>
                    <xdr:colOff>831850</xdr:colOff>
                    <xdr:row>3</xdr:row>
                    <xdr:rowOff>228600</xdr:rowOff>
                  </to>
                </anchor>
              </controlPr>
            </control>
          </mc:Choice>
        </mc:AlternateContent>
        <mc:AlternateContent xmlns:mc="http://schemas.openxmlformats.org/markup-compatibility/2006">
          <mc:Choice Requires="x14">
            <control shapeId="2069" r:id="rId27" name="Button 21">
              <controlPr defaultSize="0" print="0" autoFill="0" autoPict="0" macro="[0]!全シートの数式表示">
                <anchor moveWithCells="1">
                  <from>
                    <xdr:col>6</xdr:col>
                    <xdr:colOff>838200</xdr:colOff>
                    <xdr:row>87</xdr:row>
                    <xdr:rowOff>0</xdr:rowOff>
                  </from>
                  <to>
                    <xdr:col>9</xdr:col>
                    <xdr:colOff>279400</xdr:colOff>
                    <xdr:row>88</xdr:row>
                    <xdr:rowOff>69850</xdr:rowOff>
                  </to>
                </anchor>
              </controlPr>
            </control>
          </mc:Choice>
        </mc:AlternateContent>
        <mc:AlternateContent xmlns:mc="http://schemas.openxmlformats.org/markup-compatibility/2006">
          <mc:Choice Requires="x14">
            <control shapeId="2070" r:id="rId28" name="Button 22">
              <controlPr defaultSize="0" print="0" autoFill="0" autoPict="0" macro="[0]!全シートの数式表示解除">
                <anchor moveWithCells="1">
                  <from>
                    <xdr:col>9</xdr:col>
                    <xdr:colOff>838200</xdr:colOff>
                    <xdr:row>87</xdr:row>
                    <xdr:rowOff>0</xdr:rowOff>
                  </from>
                  <to>
                    <xdr:col>11</xdr:col>
                    <xdr:colOff>774700</xdr:colOff>
                    <xdr:row>88</xdr:row>
                    <xdr:rowOff>69850</xdr:rowOff>
                  </to>
                </anchor>
              </controlPr>
            </control>
          </mc:Choice>
        </mc:AlternateContent>
        <mc:AlternateContent xmlns:mc="http://schemas.openxmlformats.org/markup-compatibility/2006">
          <mc:Choice Requires="x14">
            <control shapeId="2071" r:id="rId29" name="Button 23">
              <controlPr defaultSize="0" print="0" autoFill="0" autoPict="0" macro="[0]!m_売上計画">
                <anchor>
                  <from>
                    <xdr:col>1</xdr:col>
                    <xdr:colOff>323850</xdr:colOff>
                    <xdr:row>12</xdr:row>
                    <xdr:rowOff>57150</xdr:rowOff>
                  </from>
                  <to>
                    <xdr:col>3</xdr:col>
                    <xdr:colOff>628650</xdr:colOff>
                    <xdr:row>14</xdr:row>
                    <xdr:rowOff>95250</xdr:rowOff>
                  </to>
                </anchor>
              </controlPr>
            </control>
          </mc:Choice>
        </mc:AlternateContent>
        <mc:AlternateContent xmlns:mc="http://schemas.openxmlformats.org/markup-compatibility/2006">
          <mc:Choice Requires="x14">
            <control shapeId="2072" r:id="rId30" name="Button 24">
              <controlPr defaultSize="0" print="0" autoFill="0" autoPict="0" macro="[0]!RK来期計画へ">
                <anchor>
                  <from>
                    <xdr:col>9</xdr:col>
                    <xdr:colOff>266700</xdr:colOff>
                    <xdr:row>3</xdr:row>
                    <xdr:rowOff>184150</xdr:rowOff>
                  </from>
                  <to>
                    <xdr:col>11</xdr:col>
                    <xdr:colOff>565150</xdr:colOff>
                    <xdr:row>6</xdr:row>
                    <xdr:rowOff>12700</xdr:rowOff>
                  </to>
                </anchor>
              </controlPr>
            </control>
          </mc:Choice>
        </mc:AlternateContent>
        <mc:AlternateContent xmlns:mc="http://schemas.openxmlformats.org/markup-compatibility/2006">
          <mc:Choice Requires="x14">
            <control shapeId="2073" r:id="rId31" name="Button 25">
              <controlPr defaultSize="0" print="0" autoFill="0" autoPict="0" macro="[0]!RK来来期計画へ">
                <anchor>
                  <from>
                    <xdr:col>9</xdr:col>
                    <xdr:colOff>266700</xdr:colOff>
                    <xdr:row>6</xdr:row>
                    <xdr:rowOff>133350</xdr:rowOff>
                  </from>
                  <to>
                    <xdr:col>11</xdr:col>
                    <xdr:colOff>565150</xdr:colOff>
                    <xdr:row>8</xdr:row>
                    <xdr:rowOff>209550</xdr:rowOff>
                  </to>
                </anchor>
              </controlPr>
            </control>
          </mc:Choice>
        </mc:AlternateContent>
        <mc:AlternateContent xmlns:mc="http://schemas.openxmlformats.org/markup-compatibility/2006">
          <mc:Choice Requires="x14">
            <control shapeId="2074" r:id="rId32" name="Button 26">
              <controlPr defaultSize="0" print="0" autoFill="0" autoPict="0" macro="[0]!RK3期計画へ">
                <anchor>
                  <from>
                    <xdr:col>9</xdr:col>
                    <xdr:colOff>266700</xdr:colOff>
                    <xdr:row>9</xdr:row>
                    <xdr:rowOff>57150</xdr:rowOff>
                  </from>
                  <to>
                    <xdr:col>11</xdr:col>
                    <xdr:colOff>565150</xdr:colOff>
                    <xdr:row>11</xdr:row>
                    <xdr:rowOff>133350</xdr:rowOff>
                  </to>
                </anchor>
              </controlPr>
            </control>
          </mc:Choice>
        </mc:AlternateContent>
        <mc:AlternateContent xmlns:mc="http://schemas.openxmlformats.org/markup-compatibility/2006">
          <mc:Choice Requires="x14">
            <control shapeId="2075" r:id="rId33" name="Button 27">
              <controlPr defaultSize="0" print="0" autoFill="0" autoPict="0" macro="[0]!FileBackup">
                <anchor moveWithCells="1" sizeWithCells="1">
                  <from>
                    <xdr:col>12</xdr:col>
                    <xdr:colOff>88900</xdr:colOff>
                    <xdr:row>86</xdr:row>
                    <xdr:rowOff>12700</xdr:rowOff>
                  </from>
                  <to>
                    <xdr:col>15</xdr:col>
                    <xdr:colOff>755650</xdr:colOff>
                    <xdr:row>88</xdr:row>
                    <xdr:rowOff>19050</xdr:rowOff>
                  </to>
                </anchor>
              </controlPr>
            </control>
          </mc:Choice>
        </mc:AlternateContent>
        <mc:AlternateContent xmlns:mc="http://schemas.openxmlformats.org/markup-compatibility/2006">
          <mc:Choice Requires="x14">
            <control shapeId="2076" r:id="rId34" name="Button 28">
              <controlPr defaultSize="0" print="0" autoFill="0" autoPict="0" macro="[0]!見出しFalse">
                <anchor moveWithCells="1" sizeWithCells="1">
                  <from>
                    <xdr:col>11</xdr:col>
                    <xdr:colOff>0</xdr:colOff>
                    <xdr:row>0</xdr:row>
                    <xdr:rowOff>298450</xdr:rowOff>
                  </from>
                  <to>
                    <xdr:col>13</xdr:col>
                    <xdr:colOff>57150</xdr:colOff>
                    <xdr:row>0</xdr:row>
                    <xdr:rowOff>590550</xdr:rowOff>
                  </to>
                </anchor>
              </controlPr>
            </control>
          </mc:Choice>
        </mc:AlternateContent>
        <mc:AlternateContent xmlns:mc="http://schemas.openxmlformats.org/markup-compatibility/2006">
          <mc:Choice Requires="x14">
            <control shapeId="2077" r:id="rId35" name="Button 29">
              <controlPr defaultSize="0" print="0" autoFill="0" autoPict="0" macro="[0]!見出しTrue">
                <anchor moveWithCells="1" sizeWithCells="1">
                  <from>
                    <xdr:col>13</xdr:col>
                    <xdr:colOff>69850</xdr:colOff>
                    <xdr:row>0</xdr:row>
                    <xdr:rowOff>298450</xdr:rowOff>
                  </from>
                  <to>
                    <xdr:col>14</xdr:col>
                    <xdr:colOff>603250</xdr:colOff>
                    <xdr:row>0</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BA553-5204-4BE1-B0FF-C59827FF21F2}">
  <sheetPr codeName="Sheet19">
    <tabColor rgb="FFFF0000"/>
  </sheetPr>
  <dimension ref="A1:CX191"/>
  <sheetViews>
    <sheetView showGridLines="0" showZeros="0" tabSelected="1" topLeftCell="B1" zoomScale="70" zoomScaleNormal="70" workbookViewId="0">
      <pane xSplit="2" ySplit="2" topLeftCell="D17" activePane="bottomRight" state="frozen"/>
      <selection activeCell="B1" sqref="B1"/>
      <selection pane="topRight" activeCell="D1" sqref="D1"/>
      <selection pane="bottomLeft" activeCell="B3" sqref="B3"/>
      <selection pane="bottomRight" activeCell="F2" sqref="F2"/>
    </sheetView>
  </sheetViews>
  <sheetFormatPr defaultColWidth="4" defaultRowHeight="17.5"/>
  <cols>
    <col min="1" max="1" width="4" style="57" hidden="1" customWidth="1"/>
    <col min="2" max="2" width="4" style="57"/>
    <col min="3" max="3" width="14.83203125" style="57" customWidth="1"/>
    <col min="4" max="16" width="9" style="57" customWidth="1"/>
    <col min="17" max="17" width="10.5" style="171" customWidth="1"/>
    <col min="18" max="18" width="8.25" style="197" customWidth="1"/>
    <col min="19" max="20" width="9" style="57" hidden="1" customWidth="1"/>
    <col min="21" max="21" width="8.33203125" style="57" hidden="1" customWidth="1"/>
    <col min="22" max="22" width="0" style="57" hidden="1" customWidth="1"/>
    <col min="23" max="23" width="13.83203125" style="57" customWidth="1"/>
    <col min="24" max="41" width="9" style="57" customWidth="1"/>
    <col min="42" max="49" width="4" style="57"/>
    <col min="50" max="50" width="4" style="57" hidden="1" customWidth="1"/>
    <col min="51" max="16384" width="4" style="57"/>
  </cols>
  <sheetData>
    <row r="1" spans="2:50" ht="70.5" customHeight="1">
      <c r="C1" s="58"/>
      <c r="D1" s="59" t="s">
        <v>197</v>
      </c>
      <c r="E1" s="60"/>
      <c r="F1" s="61"/>
      <c r="G1" s="62"/>
      <c r="H1" s="61"/>
      <c r="I1" s="62"/>
      <c r="J1" s="63"/>
      <c r="K1" s="62"/>
      <c r="L1" s="61"/>
      <c r="M1" s="64"/>
      <c r="N1" s="65"/>
      <c r="O1" s="61"/>
      <c r="P1" s="61"/>
      <c r="Q1" s="66"/>
      <c r="R1" s="2502">
        <f>Q124</f>
        <v>0</v>
      </c>
      <c r="S1" s="2502"/>
      <c r="V1" s="61"/>
      <c r="Z1" s="67" t="s">
        <v>347</v>
      </c>
      <c r="AH1" s="67"/>
      <c r="AI1" s="67"/>
      <c r="AX1" s="68">
        <v>2</v>
      </c>
    </row>
    <row r="2" spans="2:50" ht="24.75" customHeight="1">
      <c r="B2" s="69"/>
      <c r="C2" s="70"/>
      <c r="D2" s="71">
        <v>45108</v>
      </c>
      <c r="E2" s="72">
        <f>EDATE(D2,1)</f>
        <v>45139</v>
      </c>
      <c r="F2" s="72">
        <f t="shared" ref="F2:O2" si="0">EDATE(E2,1)</f>
        <v>45170</v>
      </c>
      <c r="G2" s="72">
        <f t="shared" si="0"/>
        <v>45200</v>
      </c>
      <c r="H2" s="72">
        <f t="shared" si="0"/>
        <v>45231</v>
      </c>
      <c r="I2" s="72">
        <f t="shared" si="0"/>
        <v>45261</v>
      </c>
      <c r="J2" s="72">
        <f t="shared" si="0"/>
        <v>45292</v>
      </c>
      <c r="K2" s="72">
        <f t="shared" si="0"/>
        <v>45323</v>
      </c>
      <c r="L2" s="72">
        <f t="shared" si="0"/>
        <v>45352</v>
      </c>
      <c r="M2" s="72">
        <f t="shared" si="0"/>
        <v>45383</v>
      </c>
      <c r="N2" s="72">
        <f t="shared" si="0"/>
        <v>45413</v>
      </c>
      <c r="O2" s="72">
        <f t="shared" si="0"/>
        <v>45444</v>
      </c>
      <c r="P2" s="73" t="s">
        <v>17</v>
      </c>
      <c r="Q2" s="74" t="s">
        <v>18</v>
      </c>
      <c r="R2" s="75" t="s">
        <v>169</v>
      </c>
      <c r="S2" s="76" t="s">
        <v>198</v>
      </c>
      <c r="T2" s="77"/>
      <c r="U2" s="78"/>
    </row>
    <row r="3" spans="2:50" s="79" customFormat="1" ht="18" customHeight="1">
      <c r="C3" s="80" t="s">
        <v>19</v>
      </c>
      <c r="D3" s="81"/>
      <c r="E3" s="81"/>
      <c r="F3" s="81"/>
      <c r="G3" s="81"/>
      <c r="H3" s="81"/>
      <c r="I3" s="81"/>
      <c r="J3" s="81"/>
      <c r="K3" s="81"/>
      <c r="L3" s="81"/>
      <c r="M3" s="81"/>
      <c r="N3" s="81"/>
      <c r="O3" s="81"/>
      <c r="P3" s="81"/>
      <c r="Q3" s="82"/>
      <c r="R3" s="83"/>
      <c r="S3" s="84"/>
      <c r="T3" s="85"/>
      <c r="U3" s="86"/>
    </row>
    <row r="4" spans="2:50" s="79" customFormat="1" ht="18" customHeight="1">
      <c r="C4" s="87"/>
      <c r="D4" s="88"/>
      <c r="E4" s="88"/>
      <c r="F4" s="88"/>
      <c r="G4" s="88"/>
      <c r="H4" s="88"/>
      <c r="I4" s="88"/>
      <c r="J4" s="88"/>
      <c r="K4" s="88"/>
      <c r="L4" s="88"/>
      <c r="M4" s="88"/>
      <c r="N4" s="88"/>
      <c r="O4" s="88"/>
      <c r="P4" s="88"/>
      <c r="Q4" s="89">
        <f t="shared" ref="Q4:Q13" si="1">SUM(D4:P4)</f>
        <v>0</v>
      </c>
      <c r="R4" s="90"/>
      <c r="S4" s="91"/>
      <c r="T4" s="92"/>
      <c r="U4" s="86"/>
      <c r="V4" s="93" t="s">
        <v>199</v>
      </c>
      <c r="W4" s="93"/>
      <c r="X4" s="93"/>
      <c r="Y4" s="93"/>
      <c r="Z4" s="93"/>
      <c r="AA4" s="93"/>
    </row>
    <row r="5" spans="2:50" s="79" customFormat="1" ht="18" customHeight="1">
      <c r="C5" s="94"/>
      <c r="D5" s="88"/>
      <c r="E5" s="88"/>
      <c r="F5" s="88"/>
      <c r="G5" s="88"/>
      <c r="H5" s="88"/>
      <c r="I5" s="88"/>
      <c r="J5" s="88"/>
      <c r="K5" s="88"/>
      <c r="L5" s="88"/>
      <c r="M5" s="88"/>
      <c r="N5" s="88"/>
      <c r="O5" s="88"/>
      <c r="P5" s="88"/>
      <c r="Q5" s="89">
        <f t="shared" si="1"/>
        <v>0</v>
      </c>
      <c r="R5" s="90"/>
      <c r="S5" s="91"/>
      <c r="T5" s="92"/>
      <c r="U5" s="86"/>
      <c r="V5" s="93" t="s">
        <v>200</v>
      </c>
      <c r="W5" s="93"/>
      <c r="X5" s="93"/>
      <c r="Y5" s="93"/>
      <c r="Z5" s="93"/>
      <c r="AA5" s="93"/>
    </row>
    <row r="6" spans="2:50" s="79" customFormat="1" ht="18" customHeight="1">
      <c r="C6" s="95"/>
      <c r="D6" s="88"/>
      <c r="E6" s="88"/>
      <c r="F6" s="88"/>
      <c r="G6" s="88"/>
      <c r="H6" s="88"/>
      <c r="I6" s="88"/>
      <c r="J6" s="88"/>
      <c r="K6" s="88"/>
      <c r="L6" s="88"/>
      <c r="M6" s="88"/>
      <c r="N6" s="88"/>
      <c r="O6" s="88"/>
      <c r="P6" s="88"/>
      <c r="Q6" s="89">
        <f t="shared" si="1"/>
        <v>0</v>
      </c>
      <c r="R6" s="90"/>
      <c r="S6" s="91"/>
      <c r="T6" s="92"/>
      <c r="V6" s="93" t="s">
        <v>201</v>
      </c>
      <c r="W6" s="93"/>
      <c r="X6" s="93"/>
      <c r="Y6" s="93"/>
      <c r="Z6" s="93"/>
      <c r="AA6" s="93"/>
    </row>
    <row r="7" spans="2:50" s="79" customFormat="1" ht="18" customHeight="1">
      <c r="C7" s="95"/>
      <c r="D7" s="88"/>
      <c r="E7" s="88"/>
      <c r="F7" s="88"/>
      <c r="G7" s="88"/>
      <c r="H7" s="88"/>
      <c r="I7" s="88"/>
      <c r="J7" s="88"/>
      <c r="K7" s="88"/>
      <c r="L7" s="88"/>
      <c r="M7" s="88"/>
      <c r="N7" s="88"/>
      <c r="O7" s="88"/>
      <c r="P7" s="88"/>
      <c r="Q7" s="89">
        <f t="shared" si="1"/>
        <v>0</v>
      </c>
      <c r="R7" s="90"/>
      <c r="S7" s="91"/>
      <c r="T7" s="92"/>
      <c r="V7" s="93" t="s">
        <v>202</v>
      </c>
      <c r="W7" s="93"/>
      <c r="X7" s="93"/>
      <c r="Y7" s="93"/>
      <c r="Z7" s="93"/>
      <c r="AA7" s="93"/>
    </row>
    <row r="8" spans="2:50" s="79" customFormat="1" ht="18" customHeight="1">
      <c r="C8" s="95"/>
      <c r="D8" s="88"/>
      <c r="E8" s="88"/>
      <c r="F8" s="88"/>
      <c r="G8" s="88"/>
      <c r="H8" s="88"/>
      <c r="I8" s="88"/>
      <c r="J8" s="88"/>
      <c r="K8" s="88"/>
      <c r="L8" s="88"/>
      <c r="M8" s="88"/>
      <c r="N8" s="88"/>
      <c r="O8" s="88"/>
      <c r="P8" s="88"/>
      <c r="Q8" s="89">
        <f t="shared" si="1"/>
        <v>0</v>
      </c>
      <c r="R8" s="90"/>
      <c r="S8" s="91"/>
      <c r="T8" s="92"/>
      <c r="V8" s="93" t="s">
        <v>203</v>
      </c>
      <c r="W8" s="93"/>
      <c r="X8" s="93"/>
      <c r="Y8" s="93"/>
      <c r="Z8" s="93"/>
      <c r="AA8" s="93"/>
    </row>
    <row r="9" spans="2:50" s="79" customFormat="1" ht="18" customHeight="1">
      <c r="C9" s="95"/>
      <c r="D9" s="88"/>
      <c r="E9" s="88"/>
      <c r="F9" s="88"/>
      <c r="G9" s="88"/>
      <c r="H9" s="88"/>
      <c r="I9" s="88"/>
      <c r="J9" s="88"/>
      <c r="K9" s="88"/>
      <c r="L9" s="88"/>
      <c r="M9" s="88"/>
      <c r="N9" s="88"/>
      <c r="O9" s="88"/>
      <c r="P9" s="88"/>
      <c r="Q9" s="89">
        <f t="shared" si="1"/>
        <v>0</v>
      </c>
      <c r="R9" s="90"/>
      <c r="S9" s="91"/>
      <c r="T9" s="92"/>
    </row>
    <row r="10" spans="2:50" s="79" customFormat="1" ht="18" customHeight="1">
      <c r="C10" s="95"/>
      <c r="D10" s="88"/>
      <c r="E10" s="88"/>
      <c r="F10" s="88"/>
      <c r="G10" s="88"/>
      <c r="H10" s="88"/>
      <c r="I10" s="88"/>
      <c r="J10" s="88"/>
      <c r="K10" s="88"/>
      <c r="L10" s="88"/>
      <c r="M10" s="88"/>
      <c r="N10" s="88"/>
      <c r="O10" s="88"/>
      <c r="P10" s="88"/>
      <c r="Q10" s="89">
        <f t="shared" si="1"/>
        <v>0</v>
      </c>
      <c r="R10" s="90"/>
      <c r="S10" s="91"/>
      <c r="T10" s="92"/>
    </row>
    <row r="11" spans="2:50" s="79" customFormat="1" ht="18" customHeight="1">
      <c r="C11" s="95"/>
      <c r="D11" s="88"/>
      <c r="E11" s="88"/>
      <c r="F11" s="88"/>
      <c r="G11" s="88"/>
      <c r="H11" s="88"/>
      <c r="I11" s="88"/>
      <c r="J11" s="88"/>
      <c r="K11" s="88"/>
      <c r="L11" s="88"/>
      <c r="M11" s="88"/>
      <c r="N11" s="88"/>
      <c r="O11" s="88"/>
      <c r="P11" s="88"/>
      <c r="Q11" s="89">
        <f t="shared" si="1"/>
        <v>0</v>
      </c>
      <c r="R11" s="90"/>
      <c r="S11" s="91"/>
      <c r="T11" s="92"/>
    </row>
    <row r="12" spans="2:50" s="79" customFormat="1" ht="18" customHeight="1">
      <c r="C12" s="95"/>
      <c r="D12" s="88"/>
      <c r="E12" s="88"/>
      <c r="F12" s="88"/>
      <c r="G12" s="88"/>
      <c r="H12" s="88"/>
      <c r="I12" s="88"/>
      <c r="J12" s="88"/>
      <c r="K12" s="88"/>
      <c r="L12" s="88"/>
      <c r="M12" s="88"/>
      <c r="N12" s="88"/>
      <c r="O12" s="88"/>
      <c r="P12" s="88"/>
      <c r="Q12" s="89">
        <f t="shared" si="1"/>
        <v>0</v>
      </c>
      <c r="R12" s="90"/>
      <c r="S12" s="91"/>
      <c r="T12" s="92"/>
    </row>
    <row r="13" spans="2:50" s="79" customFormat="1" ht="18" customHeight="1">
      <c r="C13" s="95"/>
      <c r="D13" s="88"/>
      <c r="E13" s="88"/>
      <c r="F13" s="88"/>
      <c r="G13" s="88"/>
      <c r="H13" s="88"/>
      <c r="I13" s="88"/>
      <c r="J13" s="88"/>
      <c r="K13" s="88"/>
      <c r="L13" s="88"/>
      <c r="M13" s="88"/>
      <c r="N13" s="88"/>
      <c r="O13" s="88"/>
      <c r="P13" s="88"/>
      <c r="Q13" s="89">
        <f t="shared" si="1"/>
        <v>0</v>
      </c>
      <c r="R13" s="90"/>
      <c r="S13" s="91"/>
      <c r="T13" s="92"/>
    </row>
    <row r="14" spans="2:50" s="79" customFormat="1" ht="18" customHeight="1">
      <c r="C14" s="96" t="s">
        <v>21</v>
      </c>
      <c r="D14" s="97">
        <f>SUM(D4:D13)</f>
        <v>0</v>
      </c>
      <c r="E14" s="97">
        <f t="shared" ref="E14:P14" si="2">SUM(E4:E13)</f>
        <v>0</v>
      </c>
      <c r="F14" s="97">
        <f t="shared" si="2"/>
        <v>0</v>
      </c>
      <c r="G14" s="97">
        <f t="shared" si="2"/>
        <v>0</v>
      </c>
      <c r="H14" s="97">
        <f t="shared" si="2"/>
        <v>0</v>
      </c>
      <c r="I14" s="97">
        <f t="shared" si="2"/>
        <v>0</v>
      </c>
      <c r="J14" s="97">
        <f t="shared" si="2"/>
        <v>0</v>
      </c>
      <c r="K14" s="97">
        <f t="shared" si="2"/>
        <v>0</v>
      </c>
      <c r="L14" s="97">
        <f t="shared" si="2"/>
        <v>0</v>
      </c>
      <c r="M14" s="97">
        <f t="shared" si="2"/>
        <v>0</v>
      </c>
      <c r="N14" s="97">
        <f t="shared" si="2"/>
        <v>0</v>
      </c>
      <c r="O14" s="97">
        <f t="shared" si="2"/>
        <v>0</v>
      </c>
      <c r="P14" s="97">
        <f t="shared" si="2"/>
        <v>0</v>
      </c>
      <c r="Q14" s="97">
        <f>SUM(Q4:Q13)</f>
        <v>0</v>
      </c>
      <c r="R14" s="98" t="str">
        <f>IF(ISERROR(Q14/$Q$14),"",Q14/$Q$14)</f>
        <v/>
      </c>
      <c r="S14" s="99"/>
      <c r="T14" s="92"/>
    </row>
    <row r="15" spans="2:50" s="79" customFormat="1" ht="18" customHeight="1">
      <c r="C15" s="80" t="s">
        <v>22</v>
      </c>
      <c r="D15" s="100"/>
      <c r="E15" s="100"/>
      <c r="F15" s="100"/>
      <c r="G15" s="100"/>
      <c r="H15" s="100"/>
      <c r="I15" s="100"/>
      <c r="J15" s="100"/>
      <c r="K15" s="100"/>
      <c r="L15" s="100"/>
      <c r="M15" s="100"/>
      <c r="N15" s="100"/>
      <c r="O15" s="100"/>
      <c r="P15" s="100"/>
      <c r="Q15" s="101"/>
      <c r="R15" s="102"/>
      <c r="S15" s="103"/>
      <c r="T15" s="92"/>
    </row>
    <row r="16" spans="2:50" s="79" customFormat="1" ht="18" customHeight="1">
      <c r="C16" s="104" t="s">
        <v>366</v>
      </c>
      <c r="D16" s="105"/>
      <c r="E16" s="105"/>
      <c r="F16" s="105"/>
      <c r="G16" s="105"/>
      <c r="H16" s="105"/>
      <c r="I16" s="105"/>
      <c r="J16" s="105"/>
      <c r="K16" s="105"/>
      <c r="L16" s="105"/>
      <c r="M16" s="105"/>
      <c r="N16" s="105"/>
      <c r="O16" s="105"/>
      <c r="P16" s="105"/>
      <c r="Q16" s="106">
        <f>SUM(D16:P16)</f>
        <v>0</v>
      </c>
      <c r="R16" s="452" t="str">
        <f>IF(ISERROR(O16/$Q$14),"",O16/$Q$14)</f>
        <v/>
      </c>
      <c r="S16" s="99"/>
      <c r="T16" s="92"/>
      <c r="W16" s="79" t="s">
        <v>204</v>
      </c>
    </row>
    <row r="17" spans="3:36" s="79" customFormat="1" ht="18" customHeight="1">
      <c r="C17" s="108"/>
      <c r="D17" s="109"/>
      <c r="E17" s="109"/>
      <c r="F17" s="109"/>
      <c r="G17" s="109"/>
      <c r="H17" s="109"/>
      <c r="I17" s="109"/>
      <c r="J17" s="109"/>
      <c r="K17" s="109"/>
      <c r="L17" s="109"/>
      <c r="M17" s="109"/>
      <c r="N17" s="109"/>
      <c r="O17" s="109"/>
      <c r="P17" s="109"/>
      <c r="Q17" s="2171">
        <f>SUM(D17:P17)</f>
        <v>0</v>
      </c>
      <c r="R17" s="112" t="str">
        <f>IF(ISERROR(O17/$Q$14),"",O17/$Q$14)</f>
        <v/>
      </c>
      <c r="S17" s="111"/>
      <c r="T17" s="112" t="str">
        <f>IF(ISERROR(Q17/$Q$14),"",Q17/$Q$14)</f>
        <v/>
      </c>
      <c r="U17" s="110" t="str">
        <f>IF(ISERROR(Q17/Q4),"",Q17/Q4)</f>
        <v/>
      </c>
      <c r="V17" s="113"/>
    </row>
    <row r="18" spans="3:36" s="79" customFormat="1" ht="18" customHeight="1">
      <c r="C18" s="95"/>
      <c r="D18" s="114"/>
      <c r="E18" s="114"/>
      <c r="F18" s="114"/>
      <c r="G18" s="114"/>
      <c r="H18" s="114"/>
      <c r="I18" s="114"/>
      <c r="J18" s="114"/>
      <c r="K18" s="114"/>
      <c r="L18" s="114"/>
      <c r="M18" s="114"/>
      <c r="N18" s="114"/>
      <c r="O18" s="114"/>
      <c r="P18" s="114"/>
      <c r="Q18" s="177">
        <f t="shared" ref="Q18:Q26" si="3">SUM(D18:P18)</f>
        <v>0</v>
      </c>
      <c r="R18" s="116" t="str">
        <f t="shared" ref="R18:T26" si="4">IF(ISERROR(O18/$Q$14),"",O18/$Q$14)</f>
        <v/>
      </c>
      <c r="S18" s="111"/>
      <c r="T18" s="116" t="str">
        <f t="shared" si="4"/>
        <v/>
      </c>
      <c r="U18" s="115" t="str">
        <f t="shared" ref="U18:U26" si="5">IF(ISERROR(Q18/Q5),"",Q18/Q5)</f>
        <v/>
      </c>
      <c r="V18" s="113"/>
    </row>
    <row r="19" spans="3:36" s="79" customFormat="1" ht="18" customHeight="1">
      <c r="C19" s="95"/>
      <c r="D19" s="114"/>
      <c r="E19" s="114"/>
      <c r="F19" s="114"/>
      <c r="G19" s="114"/>
      <c r="H19" s="114"/>
      <c r="I19" s="114"/>
      <c r="J19" s="114"/>
      <c r="K19" s="114"/>
      <c r="L19" s="114"/>
      <c r="M19" s="114"/>
      <c r="N19" s="114"/>
      <c r="O19" s="114"/>
      <c r="P19" s="114"/>
      <c r="Q19" s="177">
        <f t="shared" si="3"/>
        <v>0</v>
      </c>
      <c r="R19" s="116" t="str">
        <f t="shared" si="4"/>
        <v/>
      </c>
      <c r="S19" s="111"/>
      <c r="T19" s="116" t="str">
        <f t="shared" si="4"/>
        <v/>
      </c>
      <c r="U19" s="115" t="str">
        <f t="shared" si="5"/>
        <v/>
      </c>
    </row>
    <row r="20" spans="3:36" s="79" customFormat="1" ht="18" customHeight="1">
      <c r="C20" s="95"/>
      <c r="D20" s="114"/>
      <c r="E20" s="114"/>
      <c r="F20" s="114"/>
      <c r="G20" s="114"/>
      <c r="H20" s="114"/>
      <c r="I20" s="114"/>
      <c r="J20" s="114"/>
      <c r="K20" s="114"/>
      <c r="L20" s="114"/>
      <c r="M20" s="114"/>
      <c r="N20" s="114"/>
      <c r="O20" s="114"/>
      <c r="P20" s="114"/>
      <c r="Q20" s="177">
        <f t="shared" si="3"/>
        <v>0</v>
      </c>
      <c r="R20" s="116" t="str">
        <f t="shared" si="4"/>
        <v/>
      </c>
      <c r="S20" s="111"/>
      <c r="T20" s="116" t="str">
        <f t="shared" si="4"/>
        <v/>
      </c>
      <c r="U20" s="115" t="str">
        <f t="shared" si="5"/>
        <v/>
      </c>
    </row>
    <row r="21" spans="3:36" s="79" customFormat="1" ht="18" customHeight="1">
      <c r="C21" s="95"/>
      <c r="D21" s="114"/>
      <c r="E21" s="114"/>
      <c r="F21" s="114"/>
      <c r="G21" s="114"/>
      <c r="H21" s="114"/>
      <c r="I21" s="114"/>
      <c r="J21" s="114"/>
      <c r="K21" s="114"/>
      <c r="L21" s="114"/>
      <c r="M21" s="114"/>
      <c r="N21" s="114"/>
      <c r="O21" s="114"/>
      <c r="P21" s="114"/>
      <c r="Q21" s="177">
        <f t="shared" si="3"/>
        <v>0</v>
      </c>
      <c r="R21" s="116" t="str">
        <f t="shared" si="4"/>
        <v/>
      </c>
      <c r="S21" s="111"/>
      <c r="T21" s="116" t="str">
        <f t="shared" si="4"/>
        <v/>
      </c>
      <c r="U21" s="115" t="str">
        <f t="shared" si="5"/>
        <v/>
      </c>
    </row>
    <row r="22" spans="3:36" s="79" customFormat="1" ht="18" customHeight="1">
      <c r="C22" s="95"/>
      <c r="D22" s="114"/>
      <c r="E22" s="114"/>
      <c r="F22" s="114"/>
      <c r="G22" s="114"/>
      <c r="H22" s="114"/>
      <c r="I22" s="114"/>
      <c r="J22" s="114"/>
      <c r="K22" s="114"/>
      <c r="L22" s="114"/>
      <c r="M22" s="114"/>
      <c r="N22" s="114"/>
      <c r="O22" s="114"/>
      <c r="P22" s="114"/>
      <c r="Q22" s="177">
        <f t="shared" si="3"/>
        <v>0</v>
      </c>
      <c r="R22" s="116" t="str">
        <f t="shared" si="4"/>
        <v/>
      </c>
      <c r="S22" s="111"/>
      <c r="T22" s="116" t="str">
        <f t="shared" si="4"/>
        <v/>
      </c>
      <c r="U22" s="115" t="str">
        <f t="shared" si="5"/>
        <v/>
      </c>
    </row>
    <row r="23" spans="3:36" s="79" customFormat="1" ht="18" customHeight="1">
      <c r="C23" s="95"/>
      <c r="D23" s="114"/>
      <c r="E23" s="114"/>
      <c r="F23" s="114"/>
      <c r="G23" s="114"/>
      <c r="H23" s="114"/>
      <c r="I23" s="114"/>
      <c r="J23" s="114"/>
      <c r="K23" s="114"/>
      <c r="L23" s="114"/>
      <c r="M23" s="114"/>
      <c r="N23" s="114"/>
      <c r="O23" s="114"/>
      <c r="P23" s="114"/>
      <c r="Q23" s="177">
        <f t="shared" si="3"/>
        <v>0</v>
      </c>
      <c r="R23" s="116" t="str">
        <f t="shared" si="4"/>
        <v/>
      </c>
      <c r="S23" s="111"/>
      <c r="T23" s="116" t="str">
        <f t="shared" si="4"/>
        <v/>
      </c>
      <c r="U23" s="115" t="str">
        <f t="shared" si="5"/>
        <v/>
      </c>
    </row>
    <row r="24" spans="3:36" s="79" customFormat="1" ht="18" customHeight="1">
      <c r="C24" s="95"/>
      <c r="D24" s="114"/>
      <c r="E24" s="114"/>
      <c r="F24" s="114"/>
      <c r="G24" s="114"/>
      <c r="H24" s="114"/>
      <c r="I24" s="114"/>
      <c r="J24" s="114"/>
      <c r="K24" s="114"/>
      <c r="L24" s="114"/>
      <c r="M24" s="114"/>
      <c r="N24" s="114"/>
      <c r="O24" s="114"/>
      <c r="P24" s="114"/>
      <c r="Q24" s="177">
        <f t="shared" si="3"/>
        <v>0</v>
      </c>
      <c r="R24" s="116" t="str">
        <f t="shared" si="4"/>
        <v/>
      </c>
      <c r="S24" s="111"/>
      <c r="T24" s="116" t="str">
        <f t="shared" si="4"/>
        <v/>
      </c>
      <c r="U24" s="115" t="str">
        <f t="shared" si="5"/>
        <v/>
      </c>
    </row>
    <row r="25" spans="3:36" s="79" customFormat="1" ht="18" customHeight="1">
      <c r="C25" s="95"/>
      <c r="D25" s="114"/>
      <c r="E25" s="114"/>
      <c r="F25" s="114"/>
      <c r="G25" s="114"/>
      <c r="H25" s="114"/>
      <c r="I25" s="114"/>
      <c r="J25" s="114"/>
      <c r="K25" s="114"/>
      <c r="L25" s="114"/>
      <c r="M25" s="114"/>
      <c r="N25" s="114"/>
      <c r="O25" s="114"/>
      <c r="P25" s="114"/>
      <c r="Q25" s="177">
        <f t="shared" si="3"/>
        <v>0</v>
      </c>
      <c r="R25" s="116" t="str">
        <f t="shared" si="4"/>
        <v/>
      </c>
      <c r="S25" s="111"/>
      <c r="T25" s="116" t="str">
        <f t="shared" si="4"/>
        <v/>
      </c>
      <c r="U25" s="115" t="str">
        <f t="shared" si="5"/>
        <v/>
      </c>
    </row>
    <row r="26" spans="3:36" s="79" customFormat="1" ht="18" customHeight="1">
      <c r="C26" s="95"/>
      <c r="D26" s="114"/>
      <c r="E26" s="114"/>
      <c r="F26" s="114"/>
      <c r="G26" s="114"/>
      <c r="H26" s="114"/>
      <c r="I26" s="114"/>
      <c r="J26" s="114"/>
      <c r="K26" s="114"/>
      <c r="L26" s="114"/>
      <c r="M26" s="114"/>
      <c r="N26" s="114"/>
      <c r="O26" s="114"/>
      <c r="P26" s="114"/>
      <c r="Q26" s="177">
        <f t="shared" si="3"/>
        <v>0</v>
      </c>
      <c r="R26" s="117" t="str">
        <f t="shared" si="4"/>
        <v/>
      </c>
      <c r="S26" s="111"/>
      <c r="T26" s="117" t="str">
        <f t="shared" si="4"/>
        <v/>
      </c>
      <c r="U26" s="118" t="str">
        <f t="shared" si="5"/>
        <v/>
      </c>
    </row>
    <row r="27" spans="3:36" s="79" customFormat="1" ht="18" customHeight="1">
      <c r="C27" s="119" t="s">
        <v>23</v>
      </c>
      <c r="D27" s="120">
        <f t="shared" ref="D27:P27" si="6">SUM(D17:D26)</f>
        <v>0</v>
      </c>
      <c r="E27" s="120">
        <f t="shared" si="6"/>
        <v>0</v>
      </c>
      <c r="F27" s="120">
        <f t="shared" si="6"/>
        <v>0</v>
      </c>
      <c r="G27" s="120">
        <f t="shared" si="6"/>
        <v>0</v>
      </c>
      <c r="H27" s="120">
        <f t="shared" si="6"/>
        <v>0</v>
      </c>
      <c r="I27" s="120">
        <f t="shared" si="6"/>
        <v>0</v>
      </c>
      <c r="J27" s="120">
        <f t="shared" si="6"/>
        <v>0</v>
      </c>
      <c r="K27" s="120">
        <f t="shared" si="6"/>
        <v>0</v>
      </c>
      <c r="L27" s="120">
        <f t="shared" si="6"/>
        <v>0</v>
      </c>
      <c r="M27" s="120">
        <f t="shared" si="6"/>
        <v>0</v>
      </c>
      <c r="N27" s="120">
        <f t="shared" si="6"/>
        <v>0</v>
      </c>
      <c r="O27" s="120">
        <f t="shared" si="6"/>
        <v>0</v>
      </c>
      <c r="P27" s="120">
        <f t="shared" si="6"/>
        <v>0</v>
      </c>
      <c r="Q27" s="2089">
        <f t="shared" ref="Q27:Q32" si="7">SUM(D27:P27)</f>
        <v>0</v>
      </c>
      <c r="R27" s="122" t="str">
        <f t="shared" ref="R27:R98" si="8">IF(ISERROR(Q27/$Q$14),"",Q27/$Q$14)</f>
        <v/>
      </c>
      <c r="S27" s="123"/>
      <c r="T27" s="86"/>
      <c r="U27" s="86"/>
    </row>
    <row r="28" spans="3:36" s="79" customFormat="1" ht="18" customHeight="1">
      <c r="C28" s="95" t="s">
        <v>24</v>
      </c>
      <c r="D28" s="124"/>
      <c r="E28" s="124"/>
      <c r="F28" s="124"/>
      <c r="G28" s="124"/>
      <c r="H28" s="124"/>
      <c r="I28" s="124"/>
      <c r="J28" s="124"/>
      <c r="K28" s="124"/>
      <c r="L28" s="124"/>
      <c r="M28" s="124"/>
      <c r="N28" s="124"/>
      <c r="O28" s="124"/>
      <c r="P28" s="124"/>
      <c r="Q28" s="121">
        <f t="shared" si="7"/>
        <v>0</v>
      </c>
      <c r="R28" s="122" t="str">
        <f t="shared" si="8"/>
        <v/>
      </c>
      <c r="S28" s="125"/>
      <c r="T28" s="86"/>
      <c r="U28" s="86"/>
      <c r="W28" s="79" t="s">
        <v>205</v>
      </c>
      <c r="Z28" s="2374"/>
    </row>
    <row r="29" spans="3:36" s="79" customFormat="1" ht="18" customHeight="1">
      <c r="C29" s="96" t="s">
        <v>25</v>
      </c>
      <c r="D29" s="126">
        <f>D16+D27-D28</f>
        <v>0</v>
      </c>
      <c r="E29" s="126">
        <f t="shared" ref="E29:P29" si="9">E16+E27-E28</f>
        <v>0</v>
      </c>
      <c r="F29" s="126">
        <f t="shared" si="9"/>
        <v>0</v>
      </c>
      <c r="G29" s="126">
        <f t="shared" si="9"/>
        <v>0</v>
      </c>
      <c r="H29" s="126">
        <f t="shared" si="9"/>
        <v>0</v>
      </c>
      <c r="I29" s="126">
        <f t="shared" si="9"/>
        <v>0</v>
      </c>
      <c r="J29" s="126">
        <f t="shared" si="9"/>
        <v>0</v>
      </c>
      <c r="K29" s="126">
        <f t="shared" si="9"/>
        <v>0</v>
      </c>
      <c r="L29" s="126">
        <f t="shared" si="9"/>
        <v>0</v>
      </c>
      <c r="M29" s="126">
        <f t="shared" si="9"/>
        <v>0</v>
      </c>
      <c r="N29" s="126">
        <f t="shared" si="9"/>
        <v>0</v>
      </c>
      <c r="O29" s="126">
        <f t="shared" si="9"/>
        <v>0</v>
      </c>
      <c r="P29" s="126">
        <f t="shared" si="9"/>
        <v>0</v>
      </c>
      <c r="Q29" s="121">
        <f t="shared" si="7"/>
        <v>0</v>
      </c>
      <c r="R29" s="122" t="str">
        <f t="shared" si="8"/>
        <v/>
      </c>
      <c r="S29" s="127"/>
      <c r="T29" s="86"/>
      <c r="U29" s="86"/>
      <c r="W29" s="2382"/>
      <c r="X29" s="2383"/>
      <c r="Y29" s="2383"/>
      <c r="Z29" s="2383"/>
      <c r="AA29" s="2383"/>
      <c r="AB29" s="2383"/>
      <c r="AC29" s="2383"/>
      <c r="AD29" s="2383"/>
      <c r="AE29" s="2383"/>
      <c r="AF29" s="2383"/>
      <c r="AG29" s="2383"/>
      <c r="AH29" s="2383"/>
      <c r="AI29" s="2383"/>
      <c r="AJ29" s="2384"/>
    </row>
    <row r="30" spans="3:36" s="79" customFormat="1" ht="18" customHeight="1">
      <c r="C30" s="96" t="s">
        <v>26</v>
      </c>
      <c r="D30" s="126">
        <f>D189+D190-D191</f>
        <v>0</v>
      </c>
      <c r="E30" s="126">
        <f t="shared" ref="E30:P30" si="10">E189+E190-E191</f>
        <v>0</v>
      </c>
      <c r="F30" s="126">
        <f t="shared" si="10"/>
        <v>0</v>
      </c>
      <c r="G30" s="126">
        <f t="shared" si="10"/>
        <v>0</v>
      </c>
      <c r="H30" s="126">
        <f t="shared" si="10"/>
        <v>0</v>
      </c>
      <c r="I30" s="126">
        <f t="shared" si="10"/>
        <v>0</v>
      </c>
      <c r="J30" s="126">
        <f t="shared" si="10"/>
        <v>0</v>
      </c>
      <c r="K30" s="126">
        <f t="shared" si="10"/>
        <v>0</v>
      </c>
      <c r="L30" s="126">
        <f t="shared" si="10"/>
        <v>0</v>
      </c>
      <c r="M30" s="126">
        <f t="shared" si="10"/>
        <v>0</v>
      </c>
      <c r="N30" s="126">
        <f t="shared" si="10"/>
        <v>0</v>
      </c>
      <c r="O30" s="126">
        <f t="shared" si="10"/>
        <v>0</v>
      </c>
      <c r="P30" s="126">
        <f t="shared" si="10"/>
        <v>0</v>
      </c>
      <c r="Q30" s="121">
        <f t="shared" si="7"/>
        <v>0</v>
      </c>
      <c r="R30" s="122" t="str">
        <f t="shared" si="8"/>
        <v/>
      </c>
      <c r="S30" s="127"/>
      <c r="T30" s="86"/>
      <c r="U30" s="86"/>
      <c r="W30" s="1204"/>
      <c r="X30" s="219"/>
      <c r="Y30" s="219"/>
      <c r="Z30" s="219"/>
      <c r="AA30" s="219"/>
      <c r="AB30" s="219"/>
      <c r="AC30" s="219"/>
      <c r="AD30" s="219"/>
      <c r="AE30" s="219"/>
      <c r="AF30" s="219"/>
      <c r="AG30" s="219"/>
      <c r="AH30" s="219"/>
      <c r="AI30" s="219"/>
      <c r="AJ30" s="219"/>
    </row>
    <row r="31" spans="3:36" s="79" customFormat="1" ht="18" customHeight="1">
      <c r="C31" s="96" t="s">
        <v>27</v>
      </c>
      <c r="D31" s="97">
        <f>D29+D30</f>
        <v>0</v>
      </c>
      <c r="E31" s="97">
        <f t="shared" ref="E31:P31" si="11">E29+E30</f>
        <v>0</v>
      </c>
      <c r="F31" s="97">
        <f t="shared" si="11"/>
        <v>0</v>
      </c>
      <c r="G31" s="97">
        <f t="shared" si="11"/>
        <v>0</v>
      </c>
      <c r="H31" s="97">
        <f t="shared" si="11"/>
        <v>0</v>
      </c>
      <c r="I31" s="97">
        <f t="shared" si="11"/>
        <v>0</v>
      </c>
      <c r="J31" s="97">
        <f t="shared" si="11"/>
        <v>0</v>
      </c>
      <c r="K31" s="97">
        <f t="shared" si="11"/>
        <v>0</v>
      </c>
      <c r="L31" s="97">
        <f t="shared" si="11"/>
        <v>0</v>
      </c>
      <c r="M31" s="97">
        <f t="shared" si="11"/>
        <v>0</v>
      </c>
      <c r="N31" s="97">
        <f t="shared" si="11"/>
        <v>0</v>
      </c>
      <c r="O31" s="97">
        <f t="shared" si="11"/>
        <v>0</v>
      </c>
      <c r="P31" s="97">
        <f t="shared" si="11"/>
        <v>0</v>
      </c>
      <c r="Q31" s="121">
        <f t="shared" si="7"/>
        <v>0</v>
      </c>
      <c r="R31" s="122" t="str">
        <f t="shared" si="8"/>
        <v/>
      </c>
      <c r="S31" s="123"/>
      <c r="T31" s="86"/>
      <c r="U31" s="86"/>
      <c r="W31" s="1204"/>
      <c r="X31" s="219"/>
      <c r="Y31" s="219"/>
      <c r="Z31" s="219"/>
      <c r="AA31" s="219"/>
      <c r="AB31" s="219"/>
      <c r="AC31" s="219"/>
      <c r="AD31" s="219"/>
      <c r="AE31" s="219"/>
      <c r="AF31" s="219"/>
      <c r="AG31" s="219"/>
      <c r="AH31" s="219"/>
      <c r="AI31" s="219"/>
      <c r="AJ31" s="219"/>
    </row>
    <row r="32" spans="3:36" s="79" customFormat="1" ht="18" customHeight="1">
      <c r="C32" s="96" t="s">
        <v>28</v>
      </c>
      <c r="D32" s="97">
        <f>D14-D31</f>
        <v>0</v>
      </c>
      <c r="E32" s="97">
        <f t="shared" ref="E32:P32" si="12">E14-E31</f>
        <v>0</v>
      </c>
      <c r="F32" s="97">
        <f t="shared" si="12"/>
        <v>0</v>
      </c>
      <c r="G32" s="97">
        <f t="shared" si="12"/>
        <v>0</v>
      </c>
      <c r="H32" s="97">
        <f t="shared" si="12"/>
        <v>0</v>
      </c>
      <c r="I32" s="97">
        <f t="shared" si="12"/>
        <v>0</v>
      </c>
      <c r="J32" s="97">
        <f t="shared" si="12"/>
        <v>0</v>
      </c>
      <c r="K32" s="97">
        <f t="shared" si="12"/>
        <v>0</v>
      </c>
      <c r="L32" s="97">
        <f t="shared" si="12"/>
        <v>0</v>
      </c>
      <c r="M32" s="97">
        <f t="shared" si="12"/>
        <v>0</v>
      </c>
      <c r="N32" s="97">
        <f t="shared" si="12"/>
        <v>0</v>
      </c>
      <c r="O32" s="97">
        <f t="shared" si="12"/>
        <v>0</v>
      </c>
      <c r="P32" s="97">
        <f t="shared" si="12"/>
        <v>0</v>
      </c>
      <c r="Q32" s="121">
        <f t="shared" si="7"/>
        <v>0</v>
      </c>
      <c r="R32" s="122" t="str">
        <f t="shared" si="8"/>
        <v/>
      </c>
      <c r="S32" s="123"/>
      <c r="T32" s="86"/>
      <c r="U32" s="86"/>
    </row>
    <row r="33" spans="3:27" s="79" customFormat="1" ht="18" customHeight="1">
      <c r="C33" s="96" t="s">
        <v>29</v>
      </c>
      <c r="D33" s="128">
        <f>IFERROR(D32/D14,0)</f>
        <v>0</v>
      </c>
      <c r="E33" s="128">
        <f t="shared" ref="E33:P33" si="13">IFERROR(E32/E14,0)</f>
        <v>0</v>
      </c>
      <c r="F33" s="128">
        <f t="shared" si="13"/>
        <v>0</v>
      </c>
      <c r="G33" s="128">
        <f t="shared" si="13"/>
        <v>0</v>
      </c>
      <c r="H33" s="128">
        <f t="shared" si="13"/>
        <v>0</v>
      </c>
      <c r="I33" s="128">
        <f t="shared" si="13"/>
        <v>0</v>
      </c>
      <c r="J33" s="128">
        <f t="shared" si="13"/>
        <v>0</v>
      </c>
      <c r="K33" s="128">
        <f>IFERROR(K32/K14,0)</f>
        <v>0</v>
      </c>
      <c r="L33" s="128">
        <f t="shared" si="13"/>
        <v>0</v>
      </c>
      <c r="M33" s="128">
        <f t="shared" si="13"/>
        <v>0</v>
      </c>
      <c r="N33" s="128">
        <f t="shared" si="13"/>
        <v>0</v>
      </c>
      <c r="O33" s="128">
        <f t="shared" si="13"/>
        <v>0</v>
      </c>
      <c r="P33" s="128">
        <f t="shared" si="13"/>
        <v>0</v>
      </c>
      <c r="Q33" s="129" t="str">
        <f>IF( Q14=0,"",Q32 /  Q14)</f>
        <v/>
      </c>
      <c r="R33" s="122" t="str">
        <f t="shared" si="8"/>
        <v/>
      </c>
      <c r="S33" s="123">
        <v>1</v>
      </c>
      <c r="T33" s="86"/>
      <c r="U33" s="86"/>
    </row>
    <row r="34" spans="3:27" s="79" customFormat="1" ht="18" customHeight="1">
      <c r="C34" s="80" t="s">
        <v>30</v>
      </c>
      <c r="D34" s="100"/>
      <c r="E34" s="100"/>
      <c r="F34" s="100"/>
      <c r="G34" s="100"/>
      <c r="H34" s="100"/>
      <c r="I34" s="100"/>
      <c r="J34" s="100"/>
      <c r="K34" s="100"/>
      <c r="L34" s="100"/>
      <c r="M34" s="100"/>
      <c r="N34" s="100"/>
      <c r="O34" s="100"/>
      <c r="P34" s="100"/>
      <c r="Q34" s="101"/>
      <c r="R34" s="130"/>
      <c r="S34" s="125"/>
      <c r="T34" s="86"/>
      <c r="U34" s="86"/>
      <c r="AA34" s="226"/>
    </row>
    <row r="35" spans="3:27" s="79" customFormat="1" ht="18" customHeight="1">
      <c r="C35" s="87"/>
      <c r="D35" s="131"/>
      <c r="E35" s="131"/>
      <c r="F35" s="131"/>
      <c r="G35" s="131"/>
      <c r="H35" s="131"/>
      <c r="I35" s="131"/>
      <c r="J35" s="131"/>
      <c r="K35" s="131"/>
      <c r="L35" s="131"/>
      <c r="M35" s="131"/>
      <c r="N35" s="131"/>
      <c r="O35" s="131"/>
      <c r="P35" s="131"/>
      <c r="Q35" s="89">
        <f t="shared" ref="Q35:Q81" si="14">SUM(D35:P35)</f>
        <v>0</v>
      </c>
      <c r="R35" s="115" t="str">
        <f t="shared" si="8"/>
        <v/>
      </c>
      <c r="S35" s="127" t="str">
        <f>IF(ISERROR(Q35/$Q$32),"",(Q35/$Q$32))</f>
        <v/>
      </c>
      <c r="T35" s="86"/>
      <c r="U35" s="86"/>
    </row>
    <row r="36" spans="3:27" s="79" customFormat="1" ht="18" customHeight="1">
      <c r="C36" s="87"/>
      <c r="D36" s="131"/>
      <c r="E36" s="131"/>
      <c r="F36" s="131"/>
      <c r="G36" s="131"/>
      <c r="H36" s="131"/>
      <c r="I36" s="131"/>
      <c r="J36" s="131"/>
      <c r="K36" s="131"/>
      <c r="L36" s="131"/>
      <c r="M36" s="131"/>
      <c r="N36" s="131"/>
      <c r="O36" s="131"/>
      <c r="P36" s="131"/>
      <c r="Q36" s="89">
        <f t="shared" si="14"/>
        <v>0</v>
      </c>
      <c r="R36" s="115" t="str">
        <f t="shared" si="8"/>
        <v/>
      </c>
      <c r="S36" s="127" t="str">
        <f t="shared" ref="S36:S109" si="15">IF(ISERROR(Q36/$Q$32),"",(Q36/$Q$32))</f>
        <v/>
      </c>
      <c r="T36" s="86"/>
      <c r="U36" s="86"/>
    </row>
    <row r="37" spans="3:27" s="79" customFormat="1" ht="18" customHeight="1">
      <c r="C37" s="95"/>
      <c r="D37" s="131"/>
      <c r="E37" s="131"/>
      <c r="F37" s="131"/>
      <c r="G37" s="131"/>
      <c r="H37" s="131"/>
      <c r="I37" s="131"/>
      <c r="J37" s="131"/>
      <c r="K37" s="131"/>
      <c r="L37" s="131"/>
      <c r="M37" s="131"/>
      <c r="N37" s="131"/>
      <c r="O37" s="131"/>
      <c r="P37" s="131"/>
      <c r="Q37" s="89">
        <f t="shared" si="14"/>
        <v>0</v>
      </c>
      <c r="R37" s="115" t="str">
        <f t="shared" si="8"/>
        <v/>
      </c>
      <c r="S37" s="127" t="str">
        <f t="shared" si="15"/>
        <v/>
      </c>
      <c r="T37" s="86"/>
      <c r="U37" s="86"/>
    </row>
    <row r="38" spans="3:27" s="79" customFormat="1" ht="18" customHeight="1">
      <c r="C38" s="95"/>
      <c r="D38" s="131"/>
      <c r="E38" s="131"/>
      <c r="F38" s="131"/>
      <c r="G38" s="131"/>
      <c r="H38" s="131"/>
      <c r="I38" s="131"/>
      <c r="J38" s="131"/>
      <c r="K38" s="131"/>
      <c r="L38" s="131"/>
      <c r="M38" s="131"/>
      <c r="N38" s="131"/>
      <c r="O38" s="131"/>
      <c r="P38" s="131"/>
      <c r="Q38" s="89">
        <f t="shared" si="14"/>
        <v>0</v>
      </c>
      <c r="R38" s="115" t="str">
        <f t="shared" si="8"/>
        <v/>
      </c>
      <c r="S38" s="127" t="str">
        <f t="shared" si="15"/>
        <v/>
      </c>
      <c r="T38" s="86"/>
      <c r="U38" s="86"/>
    </row>
    <row r="39" spans="3:27" s="79" customFormat="1" ht="18" customHeight="1">
      <c r="C39" s="95"/>
      <c r="D39" s="131"/>
      <c r="E39" s="131"/>
      <c r="F39" s="131"/>
      <c r="G39" s="131"/>
      <c r="H39" s="131"/>
      <c r="I39" s="131"/>
      <c r="J39" s="131"/>
      <c r="K39" s="131"/>
      <c r="L39" s="131"/>
      <c r="M39" s="131"/>
      <c r="N39" s="131"/>
      <c r="O39" s="131"/>
      <c r="P39" s="131"/>
      <c r="Q39" s="89">
        <f t="shared" ref="Q39:Q44" si="16">SUM(D39:P39)</f>
        <v>0</v>
      </c>
      <c r="R39" s="115" t="str">
        <f t="shared" si="8"/>
        <v/>
      </c>
      <c r="S39" s="127"/>
      <c r="T39" s="86"/>
      <c r="U39" s="86"/>
    </row>
    <row r="40" spans="3:27" s="79" customFormat="1" ht="18" customHeight="1">
      <c r="C40" s="95"/>
      <c r="D40" s="131"/>
      <c r="E40" s="131"/>
      <c r="F40" s="131"/>
      <c r="G40" s="131"/>
      <c r="H40" s="131"/>
      <c r="I40" s="131"/>
      <c r="J40" s="131"/>
      <c r="K40" s="131"/>
      <c r="L40" s="131"/>
      <c r="M40" s="131"/>
      <c r="N40" s="131"/>
      <c r="O40" s="131"/>
      <c r="P40" s="131"/>
      <c r="Q40" s="89">
        <f t="shared" si="16"/>
        <v>0</v>
      </c>
      <c r="R40" s="115" t="str">
        <f t="shared" si="8"/>
        <v/>
      </c>
      <c r="S40" s="127"/>
      <c r="T40" s="86"/>
      <c r="U40" s="86"/>
    </row>
    <row r="41" spans="3:27" s="79" customFormat="1" ht="18" customHeight="1">
      <c r="C41" s="95"/>
      <c r="D41" s="131"/>
      <c r="E41" s="131"/>
      <c r="F41" s="131"/>
      <c r="G41" s="131"/>
      <c r="H41" s="131"/>
      <c r="I41" s="131"/>
      <c r="J41" s="131"/>
      <c r="K41" s="131"/>
      <c r="L41" s="131"/>
      <c r="M41" s="131"/>
      <c r="N41" s="131"/>
      <c r="O41" s="131"/>
      <c r="P41" s="131"/>
      <c r="Q41" s="89">
        <f t="shared" si="16"/>
        <v>0</v>
      </c>
      <c r="R41" s="115" t="str">
        <f t="shared" si="8"/>
        <v/>
      </c>
      <c r="S41" s="127"/>
      <c r="T41" s="86"/>
      <c r="U41" s="86"/>
    </row>
    <row r="42" spans="3:27" s="79" customFormat="1" ht="18" customHeight="1">
      <c r="C42" s="95"/>
      <c r="D42" s="131"/>
      <c r="E42" s="131"/>
      <c r="F42" s="131"/>
      <c r="G42" s="131"/>
      <c r="H42" s="131"/>
      <c r="I42" s="131"/>
      <c r="J42" s="131"/>
      <c r="K42" s="131"/>
      <c r="L42" s="131"/>
      <c r="M42" s="131"/>
      <c r="N42" s="131"/>
      <c r="O42" s="131"/>
      <c r="P42" s="131"/>
      <c r="Q42" s="89">
        <f t="shared" si="16"/>
        <v>0</v>
      </c>
      <c r="R42" s="115" t="str">
        <f t="shared" si="8"/>
        <v/>
      </c>
      <c r="S42" s="127"/>
      <c r="T42" s="86"/>
      <c r="U42" s="86"/>
    </row>
    <row r="43" spans="3:27" s="79" customFormat="1" ht="18" customHeight="1">
      <c r="C43" s="95"/>
      <c r="D43" s="131"/>
      <c r="E43" s="131"/>
      <c r="F43" s="131"/>
      <c r="G43" s="131"/>
      <c r="H43" s="131"/>
      <c r="I43" s="131"/>
      <c r="J43" s="131"/>
      <c r="K43" s="131"/>
      <c r="L43" s="131"/>
      <c r="M43" s="131"/>
      <c r="N43" s="131"/>
      <c r="O43" s="131"/>
      <c r="P43" s="131"/>
      <c r="Q43" s="89">
        <f t="shared" si="16"/>
        <v>0</v>
      </c>
      <c r="R43" s="115" t="str">
        <f t="shared" si="8"/>
        <v/>
      </c>
      <c r="S43" s="127"/>
      <c r="T43" s="86"/>
      <c r="U43" s="86"/>
    </row>
    <row r="44" spans="3:27" s="79" customFormat="1" ht="18" customHeight="1">
      <c r="C44" s="95"/>
      <c r="D44" s="131"/>
      <c r="E44" s="131"/>
      <c r="F44" s="131"/>
      <c r="G44" s="131"/>
      <c r="H44" s="131"/>
      <c r="I44" s="131"/>
      <c r="J44" s="131"/>
      <c r="K44" s="131"/>
      <c r="L44" s="131"/>
      <c r="M44" s="131"/>
      <c r="N44" s="131"/>
      <c r="O44" s="131"/>
      <c r="P44" s="131"/>
      <c r="Q44" s="89">
        <f t="shared" si="16"/>
        <v>0</v>
      </c>
      <c r="R44" s="115" t="str">
        <f t="shared" si="8"/>
        <v/>
      </c>
      <c r="S44" s="127"/>
      <c r="T44" s="86"/>
      <c r="U44" s="86"/>
    </row>
    <row r="45" spans="3:27" s="79" customFormat="1" ht="18" customHeight="1">
      <c r="C45" s="119" t="s">
        <v>33</v>
      </c>
      <c r="D45" s="120">
        <f t="shared" ref="D45:P45" si="17">SUM(D35:D44)</f>
        <v>0</v>
      </c>
      <c r="E45" s="120">
        <f t="shared" si="17"/>
        <v>0</v>
      </c>
      <c r="F45" s="120">
        <f t="shared" si="17"/>
        <v>0</v>
      </c>
      <c r="G45" s="120">
        <f t="shared" si="17"/>
        <v>0</v>
      </c>
      <c r="H45" s="120">
        <f t="shared" si="17"/>
        <v>0</v>
      </c>
      <c r="I45" s="120">
        <f t="shared" si="17"/>
        <v>0</v>
      </c>
      <c r="J45" s="120">
        <f t="shared" si="17"/>
        <v>0</v>
      </c>
      <c r="K45" s="120">
        <f t="shared" si="17"/>
        <v>0</v>
      </c>
      <c r="L45" s="120">
        <f t="shared" si="17"/>
        <v>0</v>
      </c>
      <c r="M45" s="120">
        <f t="shared" si="17"/>
        <v>0</v>
      </c>
      <c r="N45" s="120">
        <f t="shared" si="17"/>
        <v>0</v>
      </c>
      <c r="O45" s="120">
        <f t="shared" si="17"/>
        <v>0</v>
      </c>
      <c r="P45" s="120">
        <f t="shared" si="17"/>
        <v>0</v>
      </c>
      <c r="Q45" s="132">
        <f>SUM(Q35:Q44)</f>
        <v>0</v>
      </c>
      <c r="R45" s="133" t="str">
        <f t="shared" si="8"/>
        <v/>
      </c>
      <c r="S45" s="134" t="str">
        <f t="shared" si="15"/>
        <v/>
      </c>
      <c r="T45" s="86"/>
      <c r="U45" s="86"/>
    </row>
    <row r="46" spans="3:27" s="79" customFormat="1" ht="18" customHeight="1">
      <c r="C46" s="135" t="s">
        <v>34</v>
      </c>
      <c r="D46" s="136"/>
      <c r="E46" s="136"/>
      <c r="F46" s="136"/>
      <c r="G46" s="136"/>
      <c r="H46" s="136"/>
      <c r="I46" s="136"/>
      <c r="J46" s="136"/>
      <c r="K46" s="136"/>
      <c r="L46" s="136"/>
      <c r="M46" s="136"/>
      <c r="N46" s="136"/>
      <c r="O46" s="136"/>
      <c r="P46" s="136"/>
      <c r="Q46" s="137">
        <f t="shared" si="14"/>
        <v>0</v>
      </c>
      <c r="R46" s="138" t="str">
        <f t="shared" si="8"/>
        <v/>
      </c>
      <c r="S46" s="127" t="str">
        <f t="shared" si="15"/>
        <v/>
      </c>
      <c r="T46" s="86"/>
      <c r="U46" s="86"/>
    </row>
    <row r="47" spans="3:27" s="79" customFormat="1" ht="18" customHeight="1">
      <c r="C47" s="95"/>
      <c r="D47" s="114"/>
      <c r="E47" s="114"/>
      <c r="F47" s="114"/>
      <c r="G47" s="114"/>
      <c r="H47" s="114"/>
      <c r="I47" s="114"/>
      <c r="J47" s="114"/>
      <c r="K47" s="114"/>
      <c r="L47" s="114"/>
      <c r="M47" s="114"/>
      <c r="N47" s="114"/>
      <c r="O47" s="114"/>
      <c r="P47" s="114"/>
      <c r="Q47" s="89">
        <f t="shared" si="14"/>
        <v>0</v>
      </c>
      <c r="R47" s="115" t="str">
        <f t="shared" si="8"/>
        <v/>
      </c>
      <c r="S47" s="127" t="str">
        <f t="shared" si="15"/>
        <v/>
      </c>
      <c r="T47" s="86"/>
      <c r="U47" s="86"/>
    </row>
    <row r="48" spans="3:27" s="79" customFormat="1" ht="18" customHeight="1">
      <c r="C48" s="95"/>
      <c r="D48" s="114"/>
      <c r="E48" s="114"/>
      <c r="F48" s="114"/>
      <c r="G48" s="114"/>
      <c r="H48" s="114"/>
      <c r="I48" s="114"/>
      <c r="J48" s="114"/>
      <c r="K48" s="114"/>
      <c r="L48" s="114"/>
      <c r="M48" s="114"/>
      <c r="N48" s="114"/>
      <c r="O48" s="114"/>
      <c r="P48" s="114"/>
      <c r="Q48" s="89">
        <f t="shared" si="14"/>
        <v>0</v>
      </c>
      <c r="R48" s="115" t="str">
        <f t="shared" si="8"/>
        <v/>
      </c>
      <c r="S48" s="127" t="str">
        <f t="shared" si="15"/>
        <v/>
      </c>
      <c r="T48" s="86"/>
      <c r="U48" s="86"/>
    </row>
    <row r="49" spans="3:21" s="79" customFormat="1" ht="18" customHeight="1">
      <c r="C49" s="95"/>
      <c r="D49" s="114"/>
      <c r="E49" s="114"/>
      <c r="F49" s="114"/>
      <c r="G49" s="114"/>
      <c r="H49" s="114"/>
      <c r="I49" s="114"/>
      <c r="J49" s="114"/>
      <c r="K49" s="114"/>
      <c r="L49" s="114"/>
      <c r="M49" s="114"/>
      <c r="N49" s="114"/>
      <c r="O49" s="114"/>
      <c r="P49" s="114"/>
      <c r="Q49" s="89">
        <f t="shared" si="14"/>
        <v>0</v>
      </c>
      <c r="R49" s="115" t="str">
        <f t="shared" si="8"/>
        <v/>
      </c>
      <c r="S49" s="127" t="str">
        <f t="shared" si="15"/>
        <v/>
      </c>
      <c r="T49" s="86"/>
      <c r="U49" s="86"/>
    </row>
    <row r="50" spans="3:21" s="79" customFormat="1" ht="18" customHeight="1">
      <c r="C50" s="95"/>
      <c r="D50" s="114"/>
      <c r="E50" s="114"/>
      <c r="F50" s="114"/>
      <c r="G50" s="114"/>
      <c r="H50" s="114"/>
      <c r="I50" s="114"/>
      <c r="J50" s="114"/>
      <c r="K50" s="114"/>
      <c r="L50" s="114"/>
      <c r="M50" s="114"/>
      <c r="N50" s="114"/>
      <c r="O50" s="114"/>
      <c r="P50" s="114"/>
      <c r="Q50" s="89">
        <f t="shared" si="14"/>
        <v>0</v>
      </c>
      <c r="R50" s="115" t="str">
        <f t="shared" si="8"/>
        <v/>
      </c>
      <c r="S50" s="127" t="str">
        <f t="shared" si="15"/>
        <v/>
      </c>
      <c r="T50" s="86"/>
      <c r="U50" s="86"/>
    </row>
    <row r="51" spans="3:21" s="79" customFormat="1" ht="18" customHeight="1">
      <c r="C51" s="95"/>
      <c r="D51" s="114"/>
      <c r="E51" s="114"/>
      <c r="F51" s="114"/>
      <c r="G51" s="114"/>
      <c r="H51" s="114"/>
      <c r="I51" s="114"/>
      <c r="J51" s="114"/>
      <c r="K51" s="114"/>
      <c r="L51" s="114"/>
      <c r="M51" s="114"/>
      <c r="N51" s="114"/>
      <c r="O51" s="114"/>
      <c r="P51" s="114"/>
      <c r="Q51" s="89">
        <f t="shared" si="14"/>
        <v>0</v>
      </c>
      <c r="R51" s="115" t="str">
        <f t="shared" si="8"/>
        <v/>
      </c>
      <c r="S51" s="127" t="str">
        <f t="shared" si="15"/>
        <v/>
      </c>
      <c r="T51" s="86"/>
      <c r="U51" s="86"/>
    </row>
    <row r="52" spans="3:21" s="79" customFormat="1" ht="18" customHeight="1">
      <c r="C52" s="95"/>
      <c r="D52" s="114"/>
      <c r="E52" s="114"/>
      <c r="F52" s="114"/>
      <c r="G52" s="114"/>
      <c r="H52" s="114"/>
      <c r="I52" s="114"/>
      <c r="J52" s="114"/>
      <c r="K52" s="114"/>
      <c r="L52" s="114"/>
      <c r="M52" s="114"/>
      <c r="N52" s="114"/>
      <c r="O52" s="114"/>
      <c r="P52" s="114"/>
      <c r="Q52" s="89">
        <f t="shared" si="14"/>
        <v>0</v>
      </c>
      <c r="R52" s="115" t="str">
        <f t="shared" si="8"/>
        <v/>
      </c>
      <c r="S52" s="127" t="str">
        <f t="shared" si="15"/>
        <v/>
      </c>
      <c r="T52" s="86"/>
      <c r="U52" s="86"/>
    </row>
    <row r="53" spans="3:21" s="79" customFormat="1" ht="18" customHeight="1">
      <c r="C53" s="95"/>
      <c r="D53" s="114"/>
      <c r="E53" s="114"/>
      <c r="F53" s="114"/>
      <c r="G53" s="114"/>
      <c r="H53" s="114"/>
      <c r="I53" s="114"/>
      <c r="J53" s="114"/>
      <c r="K53" s="114"/>
      <c r="L53" s="114"/>
      <c r="M53" s="114"/>
      <c r="N53" s="114"/>
      <c r="O53" s="114"/>
      <c r="P53" s="114"/>
      <c r="Q53" s="89">
        <f t="shared" si="14"/>
        <v>0</v>
      </c>
      <c r="R53" s="115" t="str">
        <f t="shared" si="8"/>
        <v/>
      </c>
      <c r="S53" s="127" t="str">
        <f t="shared" si="15"/>
        <v/>
      </c>
      <c r="T53" s="86"/>
      <c r="U53" s="86"/>
    </row>
    <row r="54" spans="3:21" s="79" customFormat="1" ht="18" customHeight="1">
      <c r="C54" s="95"/>
      <c r="D54" s="114"/>
      <c r="E54" s="114"/>
      <c r="F54" s="114"/>
      <c r="G54" s="114"/>
      <c r="H54" s="114"/>
      <c r="I54" s="114"/>
      <c r="J54" s="114"/>
      <c r="K54" s="114"/>
      <c r="L54" s="114"/>
      <c r="M54" s="114"/>
      <c r="N54" s="114"/>
      <c r="O54" s="114"/>
      <c r="P54" s="114"/>
      <c r="Q54" s="89">
        <f t="shared" si="14"/>
        <v>0</v>
      </c>
      <c r="R54" s="115" t="str">
        <f t="shared" si="8"/>
        <v/>
      </c>
      <c r="S54" s="127" t="str">
        <f t="shared" si="15"/>
        <v/>
      </c>
      <c r="T54" s="86"/>
      <c r="U54" s="86"/>
    </row>
    <row r="55" spans="3:21" s="79" customFormat="1" ht="18" customHeight="1">
      <c r="C55" s="95"/>
      <c r="D55" s="114"/>
      <c r="E55" s="114"/>
      <c r="F55" s="114"/>
      <c r="G55" s="114"/>
      <c r="H55" s="114"/>
      <c r="I55" s="114"/>
      <c r="J55" s="114"/>
      <c r="K55" s="114"/>
      <c r="L55" s="114"/>
      <c r="M55" s="114"/>
      <c r="N55" s="114"/>
      <c r="O55" s="114"/>
      <c r="P55" s="114"/>
      <c r="Q55" s="89">
        <f t="shared" si="14"/>
        <v>0</v>
      </c>
      <c r="R55" s="115" t="str">
        <f t="shared" si="8"/>
        <v/>
      </c>
      <c r="S55" s="127" t="str">
        <f t="shared" si="15"/>
        <v/>
      </c>
      <c r="T55" s="86"/>
      <c r="U55" s="86"/>
    </row>
    <row r="56" spans="3:21" s="79" customFormat="1" ht="18" customHeight="1">
      <c r="C56" s="95"/>
      <c r="D56" s="114"/>
      <c r="E56" s="114"/>
      <c r="F56" s="114"/>
      <c r="G56" s="114"/>
      <c r="H56" s="114"/>
      <c r="I56" s="114"/>
      <c r="J56" s="114"/>
      <c r="K56" s="114"/>
      <c r="L56" s="114"/>
      <c r="M56" s="114"/>
      <c r="N56" s="114"/>
      <c r="O56" s="114"/>
      <c r="P56" s="114"/>
      <c r="Q56" s="89">
        <f t="shared" si="14"/>
        <v>0</v>
      </c>
      <c r="R56" s="115" t="str">
        <f t="shared" si="8"/>
        <v/>
      </c>
      <c r="S56" s="127" t="str">
        <f t="shared" si="15"/>
        <v/>
      </c>
      <c r="T56" s="86"/>
      <c r="U56" s="86"/>
    </row>
    <row r="57" spans="3:21" s="79" customFormat="1" ht="18" customHeight="1">
      <c r="C57" s="95"/>
      <c r="D57" s="114"/>
      <c r="E57" s="114"/>
      <c r="F57" s="114"/>
      <c r="G57" s="114"/>
      <c r="H57" s="114"/>
      <c r="I57" s="114"/>
      <c r="J57" s="114"/>
      <c r="K57" s="114"/>
      <c r="L57" s="114"/>
      <c r="M57" s="114"/>
      <c r="N57" s="114"/>
      <c r="O57" s="114"/>
      <c r="P57" s="114"/>
      <c r="Q57" s="89">
        <f t="shared" si="14"/>
        <v>0</v>
      </c>
      <c r="R57" s="115" t="str">
        <f t="shared" si="8"/>
        <v/>
      </c>
      <c r="S57" s="127" t="str">
        <f t="shared" si="15"/>
        <v/>
      </c>
      <c r="T57" s="86"/>
      <c r="U57" s="86"/>
    </row>
    <row r="58" spans="3:21" s="79" customFormat="1" ht="18" customHeight="1">
      <c r="C58" s="95"/>
      <c r="D58" s="114"/>
      <c r="E58" s="114"/>
      <c r="F58" s="114"/>
      <c r="G58" s="114"/>
      <c r="H58" s="114"/>
      <c r="I58" s="114"/>
      <c r="J58" s="114"/>
      <c r="K58" s="114"/>
      <c r="L58" s="114"/>
      <c r="M58" s="114"/>
      <c r="N58" s="114"/>
      <c r="O58" s="114"/>
      <c r="P58" s="114"/>
      <c r="Q58" s="89">
        <f t="shared" si="14"/>
        <v>0</v>
      </c>
      <c r="R58" s="115" t="str">
        <f t="shared" si="8"/>
        <v/>
      </c>
      <c r="S58" s="127" t="str">
        <f t="shared" si="15"/>
        <v/>
      </c>
      <c r="T58" s="86"/>
      <c r="U58" s="86"/>
    </row>
    <row r="59" spans="3:21" s="79" customFormat="1" ht="18" customHeight="1">
      <c r="C59" s="95"/>
      <c r="D59" s="114"/>
      <c r="E59" s="114"/>
      <c r="F59" s="114"/>
      <c r="G59" s="114"/>
      <c r="H59" s="114"/>
      <c r="I59" s="114"/>
      <c r="J59" s="114"/>
      <c r="K59" s="114"/>
      <c r="L59" s="114"/>
      <c r="M59" s="114"/>
      <c r="N59" s="114"/>
      <c r="O59" s="114"/>
      <c r="P59" s="114"/>
      <c r="Q59" s="89">
        <f t="shared" si="14"/>
        <v>0</v>
      </c>
      <c r="R59" s="115" t="str">
        <f t="shared" si="8"/>
        <v/>
      </c>
      <c r="S59" s="127" t="str">
        <f t="shared" si="15"/>
        <v/>
      </c>
      <c r="T59" s="86"/>
      <c r="U59" s="86"/>
    </row>
    <row r="60" spans="3:21" s="79" customFormat="1" ht="18" customHeight="1">
      <c r="C60" s="95"/>
      <c r="D60" s="114"/>
      <c r="E60" s="114"/>
      <c r="F60" s="114"/>
      <c r="G60" s="114"/>
      <c r="H60" s="114"/>
      <c r="I60" s="114"/>
      <c r="J60" s="114"/>
      <c r="K60" s="114"/>
      <c r="L60" s="114"/>
      <c r="M60" s="114"/>
      <c r="N60" s="114"/>
      <c r="O60" s="114"/>
      <c r="P60" s="114"/>
      <c r="Q60" s="89">
        <f t="shared" si="14"/>
        <v>0</v>
      </c>
      <c r="R60" s="115" t="str">
        <f t="shared" si="8"/>
        <v/>
      </c>
      <c r="S60" s="127" t="str">
        <f t="shared" si="15"/>
        <v/>
      </c>
      <c r="T60" s="86"/>
      <c r="U60" s="86"/>
    </row>
    <row r="61" spans="3:21" s="79" customFormat="1" ht="18" customHeight="1">
      <c r="C61" s="95"/>
      <c r="D61" s="114"/>
      <c r="E61" s="114"/>
      <c r="F61" s="114"/>
      <c r="G61" s="114"/>
      <c r="H61" s="114"/>
      <c r="I61" s="114"/>
      <c r="J61" s="114"/>
      <c r="K61" s="114"/>
      <c r="L61" s="114"/>
      <c r="M61" s="114"/>
      <c r="N61" s="114"/>
      <c r="O61" s="114"/>
      <c r="P61" s="114"/>
      <c r="Q61" s="89">
        <f t="shared" si="14"/>
        <v>0</v>
      </c>
      <c r="R61" s="115" t="str">
        <f t="shared" si="8"/>
        <v/>
      </c>
      <c r="S61" s="127" t="str">
        <f t="shared" si="15"/>
        <v/>
      </c>
      <c r="T61" s="86"/>
      <c r="U61" s="86"/>
    </row>
    <row r="62" spans="3:21" s="79" customFormat="1" ht="18" customHeight="1">
      <c r="C62" s="95"/>
      <c r="D62" s="114"/>
      <c r="E62" s="114"/>
      <c r="F62" s="114"/>
      <c r="G62" s="114"/>
      <c r="H62" s="114"/>
      <c r="I62" s="114"/>
      <c r="J62" s="114"/>
      <c r="K62" s="114"/>
      <c r="L62" s="114"/>
      <c r="M62" s="114"/>
      <c r="N62" s="114"/>
      <c r="O62" s="114"/>
      <c r="P62" s="114"/>
      <c r="Q62" s="89">
        <f t="shared" si="14"/>
        <v>0</v>
      </c>
      <c r="R62" s="115" t="str">
        <f t="shared" si="8"/>
        <v/>
      </c>
      <c r="S62" s="127" t="str">
        <f t="shared" si="15"/>
        <v/>
      </c>
      <c r="T62" s="86"/>
      <c r="U62" s="86"/>
    </row>
    <row r="63" spans="3:21" s="79" customFormat="1" ht="18" customHeight="1">
      <c r="C63" s="95"/>
      <c r="D63" s="114"/>
      <c r="E63" s="114"/>
      <c r="F63" s="114"/>
      <c r="G63" s="114"/>
      <c r="H63" s="114"/>
      <c r="I63" s="114"/>
      <c r="J63" s="114"/>
      <c r="K63" s="114"/>
      <c r="L63" s="114"/>
      <c r="M63" s="114"/>
      <c r="N63" s="114"/>
      <c r="O63" s="114"/>
      <c r="P63" s="114"/>
      <c r="Q63" s="89">
        <f t="shared" si="14"/>
        <v>0</v>
      </c>
      <c r="R63" s="115" t="str">
        <f t="shared" si="8"/>
        <v/>
      </c>
      <c r="S63" s="127" t="str">
        <f t="shared" si="15"/>
        <v/>
      </c>
      <c r="T63" s="86"/>
      <c r="U63" s="86"/>
    </row>
    <row r="64" spans="3:21" s="79" customFormat="1" ht="18" customHeight="1">
      <c r="C64" s="95"/>
      <c r="D64" s="114"/>
      <c r="E64" s="114"/>
      <c r="F64" s="114"/>
      <c r="G64" s="114"/>
      <c r="H64" s="114"/>
      <c r="I64" s="114"/>
      <c r="J64" s="114"/>
      <c r="K64" s="114"/>
      <c r="L64" s="114"/>
      <c r="M64" s="114"/>
      <c r="N64" s="114"/>
      <c r="O64" s="114"/>
      <c r="P64" s="114"/>
      <c r="Q64" s="89">
        <f t="shared" si="14"/>
        <v>0</v>
      </c>
      <c r="R64" s="115" t="str">
        <f t="shared" si="8"/>
        <v/>
      </c>
      <c r="S64" s="127" t="str">
        <f t="shared" si="15"/>
        <v/>
      </c>
      <c r="T64" s="86"/>
      <c r="U64" s="86"/>
    </row>
    <row r="65" spans="3:21" s="79" customFormat="1" ht="18" customHeight="1">
      <c r="C65" s="95"/>
      <c r="D65" s="114"/>
      <c r="E65" s="114"/>
      <c r="F65" s="114"/>
      <c r="G65" s="114"/>
      <c r="H65" s="114"/>
      <c r="I65" s="114"/>
      <c r="J65" s="114"/>
      <c r="K65" s="114"/>
      <c r="L65" s="114"/>
      <c r="M65" s="114"/>
      <c r="N65" s="114"/>
      <c r="O65" s="114"/>
      <c r="P65" s="114"/>
      <c r="Q65" s="89">
        <f t="shared" si="14"/>
        <v>0</v>
      </c>
      <c r="R65" s="115" t="str">
        <f t="shared" si="8"/>
        <v/>
      </c>
      <c r="S65" s="127" t="str">
        <f t="shared" si="15"/>
        <v/>
      </c>
      <c r="T65" s="86"/>
      <c r="U65" s="86"/>
    </row>
    <row r="66" spans="3:21" s="79" customFormat="1" ht="18" customHeight="1">
      <c r="C66" s="95"/>
      <c r="D66" s="114"/>
      <c r="E66" s="114"/>
      <c r="F66" s="114"/>
      <c r="G66" s="114"/>
      <c r="H66" s="114"/>
      <c r="I66" s="114"/>
      <c r="J66" s="114"/>
      <c r="K66" s="114"/>
      <c r="L66" s="114"/>
      <c r="M66" s="114"/>
      <c r="N66" s="114"/>
      <c r="O66" s="114"/>
      <c r="P66" s="114"/>
      <c r="Q66" s="89">
        <f t="shared" si="14"/>
        <v>0</v>
      </c>
      <c r="R66" s="115" t="str">
        <f t="shared" si="8"/>
        <v/>
      </c>
      <c r="S66" s="127" t="str">
        <f t="shared" si="15"/>
        <v/>
      </c>
      <c r="T66" s="86"/>
      <c r="U66" s="86"/>
    </row>
    <row r="67" spans="3:21" s="79" customFormat="1" ht="18" customHeight="1">
      <c r="C67" s="95"/>
      <c r="D67" s="114"/>
      <c r="E67" s="114"/>
      <c r="F67" s="114"/>
      <c r="G67" s="114"/>
      <c r="H67" s="114"/>
      <c r="I67" s="114"/>
      <c r="J67" s="114"/>
      <c r="K67" s="114"/>
      <c r="L67" s="114"/>
      <c r="M67" s="114"/>
      <c r="N67" s="114"/>
      <c r="O67" s="114"/>
      <c r="P67" s="114"/>
      <c r="Q67" s="89">
        <f t="shared" si="14"/>
        <v>0</v>
      </c>
      <c r="R67" s="115" t="str">
        <f t="shared" si="8"/>
        <v/>
      </c>
      <c r="S67" s="127" t="str">
        <f t="shared" si="15"/>
        <v/>
      </c>
      <c r="T67" s="86"/>
      <c r="U67" s="86"/>
    </row>
    <row r="68" spans="3:21" s="79" customFormat="1" ht="18" customHeight="1">
      <c r="C68" s="95"/>
      <c r="D68" s="114"/>
      <c r="E68" s="114"/>
      <c r="F68" s="114"/>
      <c r="G68" s="114"/>
      <c r="H68" s="114"/>
      <c r="I68" s="114"/>
      <c r="J68" s="114"/>
      <c r="K68" s="114"/>
      <c r="L68" s="114"/>
      <c r="M68" s="114"/>
      <c r="N68" s="114"/>
      <c r="O68" s="114"/>
      <c r="P68" s="114"/>
      <c r="Q68" s="89">
        <f t="shared" si="14"/>
        <v>0</v>
      </c>
      <c r="R68" s="115" t="str">
        <f t="shared" si="8"/>
        <v/>
      </c>
      <c r="S68" s="127" t="str">
        <f t="shared" si="15"/>
        <v/>
      </c>
      <c r="T68" s="86"/>
      <c r="U68" s="86"/>
    </row>
    <row r="69" spans="3:21" s="79" customFormat="1" ht="18" customHeight="1">
      <c r="C69" s="95"/>
      <c r="D69" s="114"/>
      <c r="E69" s="114"/>
      <c r="F69" s="114"/>
      <c r="G69" s="114"/>
      <c r="H69" s="114"/>
      <c r="I69" s="114"/>
      <c r="J69" s="114"/>
      <c r="K69" s="114"/>
      <c r="L69" s="114"/>
      <c r="M69" s="114"/>
      <c r="N69" s="114"/>
      <c r="O69" s="114"/>
      <c r="P69" s="114"/>
      <c r="Q69" s="89">
        <f t="shared" si="14"/>
        <v>0</v>
      </c>
      <c r="R69" s="115" t="str">
        <f t="shared" si="8"/>
        <v/>
      </c>
      <c r="S69" s="127" t="str">
        <f t="shared" si="15"/>
        <v/>
      </c>
      <c r="T69" s="86"/>
      <c r="U69" s="86"/>
    </row>
    <row r="70" spans="3:21" s="79" customFormat="1" ht="18" customHeight="1">
      <c r="C70" s="95"/>
      <c r="D70" s="114"/>
      <c r="E70" s="114"/>
      <c r="F70" s="114"/>
      <c r="G70" s="114"/>
      <c r="H70" s="114"/>
      <c r="I70" s="114"/>
      <c r="J70" s="114"/>
      <c r="K70" s="114"/>
      <c r="L70" s="114"/>
      <c r="M70" s="114"/>
      <c r="N70" s="114"/>
      <c r="O70" s="114"/>
      <c r="P70" s="114"/>
      <c r="Q70" s="89">
        <f>SUM(D70:P70)</f>
        <v>0</v>
      </c>
      <c r="R70" s="115" t="str">
        <f>IF(ISERROR(Q70/$Q$14),"",Q70/$Q$14)</f>
        <v/>
      </c>
      <c r="S70" s="127"/>
      <c r="T70" s="86"/>
      <c r="U70" s="86"/>
    </row>
    <row r="71" spans="3:21" s="79" customFormat="1" ht="18" customHeight="1">
      <c r="C71" s="95"/>
      <c r="D71" s="114"/>
      <c r="E71" s="114"/>
      <c r="F71" s="114"/>
      <c r="G71" s="114"/>
      <c r="H71" s="114"/>
      <c r="I71" s="114"/>
      <c r="J71" s="114"/>
      <c r="K71" s="114"/>
      <c r="L71" s="114"/>
      <c r="M71" s="114"/>
      <c r="N71" s="114"/>
      <c r="O71" s="114"/>
      <c r="P71" s="114"/>
      <c r="Q71" s="89">
        <f>SUM(D71:P71)</f>
        <v>0</v>
      </c>
      <c r="R71" s="115" t="str">
        <f>IF(ISERROR(Q71/$Q$14),"",Q71/$Q$14)</f>
        <v/>
      </c>
      <c r="S71" s="127"/>
      <c r="T71" s="86"/>
      <c r="U71" s="86"/>
    </row>
    <row r="72" spans="3:21" s="79" customFormat="1" ht="18" customHeight="1">
      <c r="C72" s="95"/>
      <c r="D72" s="114"/>
      <c r="E72" s="114"/>
      <c r="F72" s="114"/>
      <c r="G72" s="114"/>
      <c r="H72" s="114"/>
      <c r="I72" s="114"/>
      <c r="J72" s="114"/>
      <c r="K72" s="114"/>
      <c r="L72" s="114"/>
      <c r="M72" s="114"/>
      <c r="N72" s="114"/>
      <c r="O72" s="114"/>
      <c r="P72" s="114"/>
      <c r="Q72" s="89">
        <f>SUM(D72:P72)</f>
        <v>0</v>
      </c>
      <c r="R72" s="115" t="str">
        <f>IF(ISERROR(Q72/$Q$14),"",Q72/$Q$14)</f>
        <v/>
      </c>
      <c r="S72" s="127"/>
      <c r="T72" s="86"/>
      <c r="U72" s="86"/>
    </row>
    <row r="73" spans="3:21" s="79" customFormat="1" ht="18" customHeight="1">
      <c r="C73" s="95"/>
      <c r="D73" s="114"/>
      <c r="E73" s="114"/>
      <c r="F73" s="114"/>
      <c r="G73" s="114"/>
      <c r="H73" s="114"/>
      <c r="I73" s="114"/>
      <c r="J73" s="114"/>
      <c r="K73" s="114"/>
      <c r="L73" s="114"/>
      <c r="M73" s="114"/>
      <c r="N73" s="114"/>
      <c r="O73" s="114"/>
      <c r="P73" s="114"/>
      <c r="Q73" s="89">
        <f>SUM(D73:P73)</f>
        <v>0</v>
      </c>
      <c r="R73" s="115" t="str">
        <f>IF(ISERROR(Q73/$Q$14),"",Q73/$Q$14)</f>
        <v/>
      </c>
      <c r="S73" s="127"/>
      <c r="T73" s="86"/>
      <c r="U73" s="86"/>
    </row>
    <row r="74" spans="3:21" s="79" customFormat="1" ht="18" customHeight="1">
      <c r="C74" s="95"/>
      <c r="D74" s="114"/>
      <c r="E74" s="114"/>
      <c r="F74" s="114"/>
      <c r="G74" s="114"/>
      <c r="H74" s="114"/>
      <c r="I74" s="114"/>
      <c r="J74" s="114"/>
      <c r="K74" s="114"/>
      <c r="L74" s="114"/>
      <c r="M74" s="114"/>
      <c r="N74" s="114"/>
      <c r="O74" s="114"/>
      <c r="P74" s="114"/>
      <c r="Q74" s="89">
        <f>SUM(D74:P74)</f>
        <v>0</v>
      </c>
      <c r="R74" s="115" t="str">
        <f>IF(ISERROR(Q74/$Q$14),"",Q74/$Q$14)</f>
        <v/>
      </c>
      <c r="S74" s="127"/>
      <c r="T74" s="86"/>
      <c r="U74" s="86"/>
    </row>
    <row r="75" spans="3:21" s="79" customFormat="1" ht="18" customHeight="1">
      <c r="C75" s="95"/>
      <c r="D75" s="114"/>
      <c r="E75" s="114"/>
      <c r="F75" s="114"/>
      <c r="G75" s="114"/>
      <c r="H75" s="114"/>
      <c r="I75" s="114"/>
      <c r="J75" s="114"/>
      <c r="K75" s="114"/>
      <c r="L75" s="114"/>
      <c r="M75" s="114"/>
      <c r="N75" s="114"/>
      <c r="O75" s="114"/>
      <c r="P75" s="114"/>
      <c r="Q75" s="89">
        <f t="shared" si="14"/>
        <v>0</v>
      </c>
      <c r="R75" s="115" t="str">
        <f t="shared" si="8"/>
        <v/>
      </c>
      <c r="S75" s="127" t="str">
        <f t="shared" si="15"/>
        <v/>
      </c>
      <c r="T75" s="86"/>
      <c r="U75" s="86"/>
    </row>
    <row r="76" spans="3:21" s="79" customFormat="1" ht="18" customHeight="1">
      <c r="C76" s="95"/>
      <c r="D76" s="114"/>
      <c r="E76" s="114"/>
      <c r="F76" s="114"/>
      <c r="G76" s="114"/>
      <c r="H76" s="114"/>
      <c r="I76" s="114"/>
      <c r="J76" s="114"/>
      <c r="K76" s="114"/>
      <c r="L76" s="114"/>
      <c r="M76" s="114"/>
      <c r="N76" s="114"/>
      <c r="O76" s="114"/>
      <c r="P76" s="114"/>
      <c r="Q76" s="89">
        <f t="shared" si="14"/>
        <v>0</v>
      </c>
      <c r="R76" s="115" t="str">
        <f t="shared" si="8"/>
        <v/>
      </c>
      <c r="S76" s="127" t="str">
        <f t="shared" si="15"/>
        <v/>
      </c>
      <c r="T76" s="86"/>
      <c r="U76" s="86"/>
    </row>
    <row r="77" spans="3:21" s="79" customFormat="1" ht="18" customHeight="1">
      <c r="C77" s="95"/>
      <c r="D77" s="114"/>
      <c r="E77" s="114"/>
      <c r="F77" s="114"/>
      <c r="G77" s="114"/>
      <c r="H77" s="114"/>
      <c r="I77" s="114"/>
      <c r="J77" s="114"/>
      <c r="K77" s="114"/>
      <c r="L77" s="114"/>
      <c r="M77" s="114"/>
      <c r="N77" s="114"/>
      <c r="O77" s="114"/>
      <c r="P77" s="114"/>
      <c r="Q77" s="89">
        <f t="shared" si="14"/>
        <v>0</v>
      </c>
      <c r="R77" s="115" t="str">
        <f t="shared" si="8"/>
        <v/>
      </c>
      <c r="S77" s="127" t="str">
        <f t="shared" si="15"/>
        <v/>
      </c>
      <c r="T77" s="86"/>
      <c r="U77" s="86"/>
    </row>
    <row r="78" spans="3:21" s="79" customFormat="1" ht="18" customHeight="1">
      <c r="C78" s="95"/>
      <c r="D78" s="114"/>
      <c r="E78" s="114"/>
      <c r="F78" s="114"/>
      <c r="G78" s="114"/>
      <c r="H78" s="114"/>
      <c r="I78" s="114"/>
      <c r="J78" s="114"/>
      <c r="K78" s="114"/>
      <c r="L78" s="114"/>
      <c r="M78" s="114"/>
      <c r="N78" s="114"/>
      <c r="O78" s="114"/>
      <c r="P78" s="114"/>
      <c r="Q78" s="89">
        <f t="shared" si="14"/>
        <v>0</v>
      </c>
      <c r="R78" s="115" t="str">
        <f t="shared" si="8"/>
        <v/>
      </c>
      <c r="S78" s="127" t="str">
        <f t="shared" si="15"/>
        <v/>
      </c>
      <c r="T78" s="86"/>
      <c r="U78" s="86"/>
    </row>
    <row r="79" spans="3:21" s="79" customFormat="1" ht="18" customHeight="1">
      <c r="C79" s="95"/>
      <c r="D79" s="114"/>
      <c r="E79" s="114"/>
      <c r="F79" s="114"/>
      <c r="G79" s="114"/>
      <c r="H79" s="114"/>
      <c r="I79" s="114"/>
      <c r="J79" s="114"/>
      <c r="K79" s="114"/>
      <c r="L79" s="114"/>
      <c r="M79" s="114"/>
      <c r="N79" s="114"/>
      <c r="O79" s="114"/>
      <c r="P79" s="114"/>
      <c r="Q79" s="89">
        <f t="shared" si="14"/>
        <v>0</v>
      </c>
      <c r="R79" s="115" t="str">
        <f t="shared" si="8"/>
        <v/>
      </c>
      <c r="S79" s="127" t="str">
        <f t="shared" si="15"/>
        <v/>
      </c>
      <c r="T79" s="86"/>
      <c r="U79" s="86"/>
    </row>
    <row r="80" spans="3:21" s="79" customFormat="1" ht="18" customHeight="1">
      <c r="C80" s="95"/>
      <c r="D80" s="114"/>
      <c r="E80" s="114"/>
      <c r="F80" s="114"/>
      <c r="G80" s="114"/>
      <c r="H80" s="114"/>
      <c r="I80" s="114"/>
      <c r="J80" s="114"/>
      <c r="K80" s="114"/>
      <c r="L80" s="114"/>
      <c r="M80" s="114"/>
      <c r="N80" s="114"/>
      <c r="O80" s="114"/>
      <c r="P80" s="114"/>
      <c r="Q80" s="89">
        <f t="shared" si="14"/>
        <v>0</v>
      </c>
      <c r="R80" s="115" t="str">
        <f t="shared" si="8"/>
        <v/>
      </c>
      <c r="S80" s="127" t="str">
        <f t="shared" si="15"/>
        <v/>
      </c>
      <c r="T80" s="86"/>
      <c r="U80" s="86"/>
    </row>
    <row r="81" spans="3:32" s="79" customFormat="1" ht="18" customHeight="1">
      <c r="C81" s="135" t="s">
        <v>36</v>
      </c>
      <c r="D81" s="114"/>
      <c r="E81" s="114"/>
      <c r="F81" s="114"/>
      <c r="G81" s="114"/>
      <c r="H81" s="114"/>
      <c r="I81" s="114"/>
      <c r="J81" s="114"/>
      <c r="K81" s="114"/>
      <c r="L81" s="114"/>
      <c r="M81" s="114"/>
      <c r="N81" s="114"/>
      <c r="O81" s="114"/>
      <c r="P81" s="114"/>
      <c r="Q81" s="89">
        <f t="shared" si="14"/>
        <v>0</v>
      </c>
      <c r="R81" s="115" t="str">
        <f t="shared" si="8"/>
        <v/>
      </c>
      <c r="S81" s="127" t="str">
        <f t="shared" si="15"/>
        <v/>
      </c>
      <c r="T81" s="86"/>
      <c r="U81" s="86"/>
    </row>
    <row r="82" spans="3:32" s="79" customFormat="1" ht="18" customHeight="1">
      <c r="C82" s="139" t="s">
        <v>37</v>
      </c>
      <c r="D82" s="120">
        <f t="shared" ref="D82:P82" si="18">SUM(D46:D81)</f>
        <v>0</v>
      </c>
      <c r="E82" s="120">
        <f t="shared" si="18"/>
        <v>0</v>
      </c>
      <c r="F82" s="120">
        <f t="shared" si="18"/>
        <v>0</v>
      </c>
      <c r="G82" s="120">
        <f t="shared" si="18"/>
        <v>0</v>
      </c>
      <c r="H82" s="120">
        <f t="shared" si="18"/>
        <v>0</v>
      </c>
      <c r="I82" s="120">
        <f t="shared" si="18"/>
        <v>0</v>
      </c>
      <c r="J82" s="120">
        <f t="shared" si="18"/>
        <v>0</v>
      </c>
      <c r="K82" s="120">
        <f t="shared" si="18"/>
        <v>0</v>
      </c>
      <c r="L82" s="120">
        <f t="shared" si="18"/>
        <v>0</v>
      </c>
      <c r="M82" s="120">
        <f t="shared" si="18"/>
        <v>0</v>
      </c>
      <c r="N82" s="120">
        <f t="shared" si="18"/>
        <v>0</v>
      </c>
      <c r="O82" s="120">
        <f t="shared" si="18"/>
        <v>0</v>
      </c>
      <c r="P82" s="120">
        <f t="shared" si="18"/>
        <v>0</v>
      </c>
      <c r="Q82" s="132">
        <f>SUM(Q46:Q81)</f>
        <v>0</v>
      </c>
      <c r="R82" s="133" t="str">
        <f t="shared" si="8"/>
        <v/>
      </c>
      <c r="S82" s="134" t="str">
        <f t="shared" si="15"/>
        <v/>
      </c>
      <c r="T82" s="86"/>
      <c r="U82" s="86"/>
    </row>
    <row r="83" spans="3:32" s="79" customFormat="1" ht="18" customHeight="1">
      <c r="C83" s="140" t="s">
        <v>38</v>
      </c>
      <c r="D83" s="97">
        <f t="shared" ref="D83:P83" si="19">D45+D82</f>
        <v>0</v>
      </c>
      <c r="E83" s="97">
        <f t="shared" si="19"/>
        <v>0</v>
      </c>
      <c r="F83" s="97">
        <f t="shared" si="19"/>
        <v>0</v>
      </c>
      <c r="G83" s="97">
        <f t="shared" si="19"/>
        <v>0</v>
      </c>
      <c r="H83" s="97">
        <f t="shared" si="19"/>
        <v>0</v>
      </c>
      <c r="I83" s="97">
        <f t="shared" si="19"/>
        <v>0</v>
      </c>
      <c r="J83" s="97">
        <f t="shared" si="19"/>
        <v>0</v>
      </c>
      <c r="K83" s="97">
        <f t="shared" si="19"/>
        <v>0</v>
      </c>
      <c r="L83" s="97">
        <f t="shared" si="19"/>
        <v>0</v>
      </c>
      <c r="M83" s="97">
        <f t="shared" si="19"/>
        <v>0</v>
      </c>
      <c r="N83" s="97">
        <f t="shared" si="19"/>
        <v>0</v>
      </c>
      <c r="O83" s="97">
        <f t="shared" si="19"/>
        <v>0</v>
      </c>
      <c r="P83" s="97">
        <f t="shared" si="19"/>
        <v>0</v>
      </c>
      <c r="Q83" s="121">
        <f>Q45+Q82</f>
        <v>0</v>
      </c>
      <c r="R83" s="141" t="str">
        <f t="shared" si="8"/>
        <v/>
      </c>
      <c r="S83" s="123" t="str">
        <f t="shared" si="15"/>
        <v/>
      </c>
      <c r="T83" s="86"/>
      <c r="U83" s="86"/>
      <c r="AF83" s="142"/>
    </row>
    <row r="84" spans="3:32" s="79" customFormat="1" ht="18" customHeight="1">
      <c r="C84" s="140" t="s">
        <v>39</v>
      </c>
      <c r="D84" s="97">
        <f>D32- D83</f>
        <v>0</v>
      </c>
      <c r="E84" s="97">
        <f t="shared" ref="E84:P84" si="20">E32- E83</f>
        <v>0</v>
      </c>
      <c r="F84" s="97">
        <f t="shared" si="20"/>
        <v>0</v>
      </c>
      <c r="G84" s="97">
        <f t="shared" si="20"/>
        <v>0</v>
      </c>
      <c r="H84" s="97">
        <f t="shared" si="20"/>
        <v>0</v>
      </c>
      <c r="I84" s="97">
        <f t="shared" si="20"/>
        <v>0</v>
      </c>
      <c r="J84" s="97">
        <f t="shared" si="20"/>
        <v>0</v>
      </c>
      <c r="K84" s="97">
        <f t="shared" si="20"/>
        <v>0</v>
      </c>
      <c r="L84" s="97">
        <f t="shared" si="20"/>
        <v>0</v>
      </c>
      <c r="M84" s="97">
        <f t="shared" si="20"/>
        <v>0</v>
      </c>
      <c r="N84" s="97">
        <f t="shared" si="20"/>
        <v>0</v>
      </c>
      <c r="O84" s="97">
        <f t="shared" si="20"/>
        <v>0</v>
      </c>
      <c r="P84" s="97">
        <f t="shared" si="20"/>
        <v>0</v>
      </c>
      <c r="Q84" s="121">
        <f>SUM(D84:P84)</f>
        <v>0</v>
      </c>
      <c r="R84" s="141" t="str">
        <f t="shared" si="8"/>
        <v/>
      </c>
      <c r="S84" s="123" t="str">
        <f t="shared" si="15"/>
        <v/>
      </c>
      <c r="T84" s="86"/>
      <c r="U84" s="86"/>
    </row>
    <row r="85" spans="3:32" s="79" customFormat="1" ht="18" customHeight="1">
      <c r="C85" s="143" t="s">
        <v>40</v>
      </c>
      <c r="D85" s="100"/>
      <c r="E85" s="100"/>
      <c r="F85" s="100"/>
      <c r="G85" s="100"/>
      <c r="H85" s="100"/>
      <c r="I85" s="100"/>
      <c r="J85" s="100"/>
      <c r="K85" s="100"/>
      <c r="L85" s="100"/>
      <c r="M85" s="100"/>
      <c r="N85" s="100"/>
      <c r="O85" s="100"/>
      <c r="P85" s="100"/>
      <c r="Q85" s="101"/>
      <c r="R85" s="130" t="str">
        <f t="shared" si="8"/>
        <v/>
      </c>
      <c r="S85" s="125" t="str">
        <f t="shared" si="15"/>
        <v/>
      </c>
      <c r="T85" s="86"/>
      <c r="U85" s="86"/>
    </row>
    <row r="86" spans="3:32" s="79" customFormat="1" ht="18" customHeight="1">
      <c r="C86" s="144"/>
      <c r="D86" s="131"/>
      <c r="E86" s="131"/>
      <c r="F86" s="131"/>
      <c r="G86" s="131"/>
      <c r="H86" s="131"/>
      <c r="I86" s="131"/>
      <c r="J86" s="131"/>
      <c r="K86" s="131"/>
      <c r="L86" s="131"/>
      <c r="M86" s="131"/>
      <c r="N86" s="131"/>
      <c r="O86" s="131"/>
      <c r="P86" s="131"/>
      <c r="Q86" s="89">
        <f>SUM(D86:P86)</f>
        <v>0</v>
      </c>
      <c r="R86" s="115" t="str">
        <f t="shared" si="8"/>
        <v/>
      </c>
      <c r="S86" s="127" t="str">
        <f t="shared" si="15"/>
        <v/>
      </c>
      <c r="T86" s="86"/>
      <c r="U86" s="86"/>
    </row>
    <row r="87" spans="3:32" s="79" customFormat="1" ht="18" customHeight="1">
      <c r="C87" s="144"/>
      <c r="D87" s="131"/>
      <c r="E87" s="131"/>
      <c r="F87" s="131"/>
      <c r="G87" s="131"/>
      <c r="H87" s="131"/>
      <c r="I87" s="131"/>
      <c r="J87" s="131"/>
      <c r="K87" s="131"/>
      <c r="L87" s="131"/>
      <c r="M87" s="131"/>
      <c r="N87" s="131"/>
      <c r="O87" s="131"/>
      <c r="P87" s="131"/>
      <c r="Q87" s="89">
        <f t="shared" ref="Q87:Q95" si="21">SUM(D87:P87)</f>
        <v>0</v>
      </c>
      <c r="R87" s="115" t="str">
        <f t="shared" si="8"/>
        <v/>
      </c>
      <c r="S87" s="127" t="str">
        <f t="shared" si="15"/>
        <v/>
      </c>
      <c r="T87" s="86"/>
      <c r="U87" s="86"/>
    </row>
    <row r="88" spans="3:32" s="79" customFormat="1" ht="18" customHeight="1">
      <c r="C88" s="144"/>
      <c r="D88" s="131"/>
      <c r="E88" s="131"/>
      <c r="F88" s="131"/>
      <c r="G88" s="131"/>
      <c r="H88" s="131"/>
      <c r="I88" s="131"/>
      <c r="J88" s="131"/>
      <c r="K88" s="131"/>
      <c r="L88" s="131"/>
      <c r="M88" s="131"/>
      <c r="N88" s="131"/>
      <c r="O88" s="131"/>
      <c r="P88" s="131"/>
      <c r="Q88" s="89">
        <f t="shared" si="21"/>
        <v>0</v>
      </c>
      <c r="R88" s="115" t="str">
        <f t="shared" si="8"/>
        <v/>
      </c>
      <c r="S88" s="127"/>
      <c r="T88" s="86"/>
      <c r="U88" s="86"/>
    </row>
    <row r="89" spans="3:32" s="79" customFormat="1" ht="18" customHeight="1">
      <c r="C89" s="144"/>
      <c r="D89" s="131"/>
      <c r="E89" s="131"/>
      <c r="F89" s="131"/>
      <c r="G89" s="131"/>
      <c r="H89" s="131"/>
      <c r="I89" s="131"/>
      <c r="J89" s="131"/>
      <c r="K89" s="131"/>
      <c r="L89" s="131"/>
      <c r="M89" s="131"/>
      <c r="N89" s="131"/>
      <c r="O89" s="131"/>
      <c r="P89" s="131"/>
      <c r="Q89" s="89">
        <f t="shared" si="21"/>
        <v>0</v>
      </c>
      <c r="R89" s="115" t="str">
        <f t="shared" si="8"/>
        <v/>
      </c>
      <c r="S89" s="127"/>
      <c r="T89" s="86"/>
      <c r="U89" s="86"/>
    </row>
    <row r="90" spans="3:32" s="79" customFormat="1" ht="18" customHeight="1">
      <c r="C90" s="144"/>
      <c r="D90" s="131"/>
      <c r="E90" s="131"/>
      <c r="F90" s="131"/>
      <c r="G90" s="131"/>
      <c r="H90" s="131"/>
      <c r="I90" s="131"/>
      <c r="J90" s="131"/>
      <c r="K90" s="131"/>
      <c r="L90" s="131"/>
      <c r="M90" s="131"/>
      <c r="N90" s="131"/>
      <c r="O90" s="131"/>
      <c r="P90" s="131"/>
      <c r="Q90" s="89">
        <f t="shared" si="21"/>
        <v>0</v>
      </c>
      <c r="R90" s="115" t="str">
        <f t="shared" si="8"/>
        <v/>
      </c>
      <c r="S90" s="127"/>
      <c r="T90" s="86"/>
      <c r="U90" s="86"/>
    </row>
    <row r="91" spans="3:32" s="79" customFormat="1" ht="18" customHeight="1">
      <c r="C91" s="144"/>
      <c r="D91" s="131"/>
      <c r="E91" s="131"/>
      <c r="F91" s="131"/>
      <c r="G91" s="131"/>
      <c r="H91" s="131"/>
      <c r="I91" s="131"/>
      <c r="J91" s="131"/>
      <c r="K91" s="131"/>
      <c r="L91" s="131"/>
      <c r="M91" s="131"/>
      <c r="N91" s="131"/>
      <c r="O91" s="131"/>
      <c r="P91" s="131"/>
      <c r="Q91" s="89">
        <f t="shared" si="21"/>
        <v>0</v>
      </c>
      <c r="R91" s="115" t="str">
        <f t="shared" si="8"/>
        <v/>
      </c>
      <c r="S91" s="127"/>
      <c r="T91" s="86"/>
      <c r="U91" s="86"/>
    </row>
    <row r="92" spans="3:32" s="79" customFormat="1" ht="18" customHeight="1">
      <c r="C92" s="144"/>
      <c r="D92" s="131"/>
      <c r="E92" s="131"/>
      <c r="F92" s="131"/>
      <c r="G92" s="131"/>
      <c r="H92" s="131"/>
      <c r="I92" s="131"/>
      <c r="J92" s="131"/>
      <c r="K92" s="131"/>
      <c r="L92" s="131"/>
      <c r="M92" s="131"/>
      <c r="N92" s="131"/>
      <c r="O92" s="131"/>
      <c r="P92" s="131"/>
      <c r="Q92" s="89">
        <f t="shared" si="21"/>
        <v>0</v>
      </c>
      <c r="R92" s="115" t="str">
        <f t="shared" si="8"/>
        <v/>
      </c>
      <c r="S92" s="127"/>
      <c r="T92" s="86"/>
      <c r="U92" s="86"/>
    </row>
    <row r="93" spans="3:32" s="79" customFormat="1" ht="18" customHeight="1">
      <c r="C93" s="144"/>
      <c r="D93" s="131"/>
      <c r="E93" s="131"/>
      <c r="F93" s="131"/>
      <c r="G93" s="131"/>
      <c r="H93" s="131"/>
      <c r="I93" s="131"/>
      <c r="J93" s="131"/>
      <c r="K93" s="131"/>
      <c r="L93" s="131"/>
      <c r="M93" s="131"/>
      <c r="N93" s="131"/>
      <c r="O93" s="131"/>
      <c r="P93" s="131"/>
      <c r="Q93" s="89">
        <f t="shared" si="21"/>
        <v>0</v>
      </c>
      <c r="R93" s="115" t="str">
        <f t="shared" si="8"/>
        <v/>
      </c>
      <c r="S93" s="127"/>
      <c r="T93" s="86"/>
      <c r="U93" s="86"/>
    </row>
    <row r="94" spans="3:32" s="79" customFormat="1" ht="18" customHeight="1">
      <c r="C94" s="144"/>
      <c r="D94" s="131"/>
      <c r="E94" s="131"/>
      <c r="F94" s="131"/>
      <c r="G94" s="131"/>
      <c r="H94" s="131"/>
      <c r="I94" s="131"/>
      <c r="J94" s="131"/>
      <c r="K94" s="131"/>
      <c r="L94" s="131"/>
      <c r="M94" s="131"/>
      <c r="N94" s="131"/>
      <c r="O94" s="131"/>
      <c r="P94" s="131"/>
      <c r="Q94" s="89">
        <f t="shared" si="21"/>
        <v>0</v>
      </c>
      <c r="R94" s="115" t="str">
        <f t="shared" si="8"/>
        <v/>
      </c>
      <c r="S94" s="127"/>
      <c r="T94" s="86"/>
      <c r="U94" s="86"/>
    </row>
    <row r="95" spans="3:32" s="79" customFormat="1" ht="18" customHeight="1">
      <c r="C95" s="144"/>
      <c r="D95" s="131"/>
      <c r="E95" s="131"/>
      <c r="F95" s="131"/>
      <c r="G95" s="131"/>
      <c r="H95" s="131"/>
      <c r="I95" s="131"/>
      <c r="J95" s="131"/>
      <c r="K95" s="131"/>
      <c r="L95" s="131"/>
      <c r="M95" s="131"/>
      <c r="N95" s="131"/>
      <c r="O95" s="131"/>
      <c r="P95" s="131"/>
      <c r="Q95" s="89">
        <f t="shared" si="21"/>
        <v>0</v>
      </c>
      <c r="R95" s="115" t="str">
        <f t="shared" si="8"/>
        <v/>
      </c>
      <c r="S95" s="127"/>
      <c r="T95" s="86"/>
      <c r="U95" s="86"/>
    </row>
    <row r="96" spans="3:32" s="79" customFormat="1" ht="18" customHeight="1">
      <c r="C96" s="140" t="s">
        <v>41</v>
      </c>
      <c r="D96" s="97">
        <f t="shared" ref="D96:P96" si="22">SUM(D86:D95)</f>
        <v>0</v>
      </c>
      <c r="E96" s="97">
        <f t="shared" si="22"/>
        <v>0</v>
      </c>
      <c r="F96" s="97">
        <f t="shared" si="22"/>
        <v>0</v>
      </c>
      <c r="G96" s="97">
        <f t="shared" si="22"/>
        <v>0</v>
      </c>
      <c r="H96" s="97">
        <f t="shared" si="22"/>
        <v>0</v>
      </c>
      <c r="I96" s="97">
        <f t="shared" si="22"/>
        <v>0</v>
      </c>
      <c r="J96" s="97">
        <f t="shared" si="22"/>
        <v>0</v>
      </c>
      <c r="K96" s="97">
        <f t="shared" si="22"/>
        <v>0</v>
      </c>
      <c r="L96" s="97">
        <f t="shared" si="22"/>
        <v>0</v>
      </c>
      <c r="M96" s="97">
        <f t="shared" si="22"/>
        <v>0</v>
      </c>
      <c r="N96" s="97">
        <f t="shared" si="22"/>
        <v>0</v>
      </c>
      <c r="O96" s="97">
        <f t="shared" si="22"/>
        <v>0</v>
      </c>
      <c r="P96" s="97">
        <f t="shared" si="22"/>
        <v>0</v>
      </c>
      <c r="Q96" s="121">
        <f>SUM(Q86:Q95)</f>
        <v>0</v>
      </c>
      <c r="R96" s="141" t="str">
        <f t="shared" si="8"/>
        <v/>
      </c>
      <c r="S96" s="123" t="str">
        <f t="shared" si="15"/>
        <v/>
      </c>
      <c r="T96" s="86"/>
      <c r="U96" s="86"/>
    </row>
    <row r="97" spans="3:100" s="79" customFormat="1" ht="18" customHeight="1">
      <c r="C97" s="143" t="s">
        <v>42</v>
      </c>
      <c r="D97" s="100"/>
      <c r="E97" s="100"/>
      <c r="F97" s="100"/>
      <c r="G97" s="100"/>
      <c r="H97" s="100"/>
      <c r="I97" s="100"/>
      <c r="J97" s="100"/>
      <c r="K97" s="100"/>
      <c r="L97" s="100"/>
      <c r="M97" s="100"/>
      <c r="N97" s="100"/>
      <c r="O97" s="100"/>
      <c r="P97" s="100"/>
      <c r="Q97" s="101"/>
      <c r="R97" s="130" t="str">
        <f t="shared" si="8"/>
        <v/>
      </c>
      <c r="S97" s="125" t="str">
        <f t="shared" si="15"/>
        <v/>
      </c>
      <c r="T97" s="86"/>
      <c r="U97" s="86"/>
    </row>
    <row r="98" spans="3:100" s="79" customFormat="1" ht="18" customHeight="1">
      <c r="C98" s="87"/>
      <c r="D98" s="114"/>
      <c r="E98" s="114"/>
      <c r="F98" s="114"/>
      <c r="G98" s="114"/>
      <c r="H98" s="114"/>
      <c r="I98" s="114"/>
      <c r="J98" s="114"/>
      <c r="K98" s="114"/>
      <c r="L98" s="114"/>
      <c r="M98" s="114"/>
      <c r="N98" s="114"/>
      <c r="O98" s="114"/>
      <c r="P98" s="114"/>
      <c r="Q98" s="89">
        <f>SUM(D98:P98)</f>
        <v>0</v>
      </c>
      <c r="R98" s="115" t="str">
        <f t="shared" si="8"/>
        <v/>
      </c>
      <c r="S98" s="127" t="str">
        <f t="shared" si="15"/>
        <v/>
      </c>
      <c r="T98" s="86"/>
      <c r="U98" s="86"/>
    </row>
    <row r="99" spans="3:100" s="79" customFormat="1" ht="18" customHeight="1">
      <c r="C99" s="87"/>
      <c r="D99" s="114"/>
      <c r="E99" s="114"/>
      <c r="F99" s="114"/>
      <c r="G99" s="114"/>
      <c r="H99" s="114"/>
      <c r="I99" s="114"/>
      <c r="J99" s="114"/>
      <c r="K99" s="114"/>
      <c r="L99" s="114"/>
      <c r="M99" s="114"/>
      <c r="N99" s="114"/>
      <c r="O99" s="114"/>
      <c r="P99" s="114"/>
      <c r="Q99" s="89">
        <f t="shared" ref="Q99:Q107" si="23">SUM(D99:P99)</f>
        <v>0</v>
      </c>
      <c r="R99" s="115" t="str">
        <f t="shared" ref="R99:R107" si="24">IF(ISERROR(Q99/$Q$14),"",Q99/$Q$14)</f>
        <v/>
      </c>
      <c r="S99" s="127" t="str">
        <f t="shared" si="15"/>
        <v/>
      </c>
      <c r="T99" s="86"/>
      <c r="U99" s="86"/>
    </row>
    <row r="100" spans="3:100" s="79" customFormat="1" ht="18" customHeight="1">
      <c r="C100" s="87"/>
      <c r="D100" s="114"/>
      <c r="E100" s="114"/>
      <c r="F100" s="114"/>
      <c r="G100" s="114"/>
      <c r="H100" s="114"/>
      <c r="I100" s="114"/>
      <c r="J100" s="114"/>
      <c r="K100" s="114"/>
      <c r="L100" s="114"/>
      <c r="M100" s="114"/>
      <c r="N100" s="114"/>
      <c r="O100" s="114"/>
      <c r="P100" s="114"/>
      <c r="Q100" s="89">
        <f t="shared" si="23"/>
        <v>0</v>
      </c>
      <c r="R100" s="115" t="str">
        <f t="shared" si="24"/>
        <v/>
      </c>
      <c r="S100" s="127"/>
      <c r="T100" s="86"/>
      <c r="U100" s="86"/>
      <c r="CV100" s="79">
        <v>-1</v>
      </c>
    </row>
    <row r="101" spans="3:100" s="79" customFormat="1" ht="18" customHeight="1">
      <c r="C101" s="87"/>
      <c r="D101" s="114"/>
      <c r="E101" s="114"/>
      <c r="F101" s="114"/>
      <c r="G101" s="114"/>
      <c r="H101" s="114"/>
      <c r="I101" s="114"/>
      <c r="J101" s="114"/>
      <c r="K101" s="114"/>
      <c r="L101" s="114"/>
      <c r="M101" s="114"/>
      <c r="N101" s="114"/>
      <c r="O101" s="114"/>
      <c r="P101" s="114"/>
      <c r="Q101" s="89">
        <f t="shared" si="23"/>
        <v>0</v>
      </c>
      <c r="R101" s="115" t="str">
        <f t="shared" si="24"/>
        <v/>
      </c>
      <c r="S101" s="127"/>
      <c r="T101" s="86"/>
      <c r="U101" s="86"/>
    </row>
    <row r="102" spans="3:100" s="79" customFormat="1" ht="18" customHeight="1">
      <c r="C102" s="87"/>
      <c r="D102" s="114"/>
      <c r="E102" s="114"/>
      <c r="F102" s="114"/>
      <c r="G102" s="114"/>
      <c r="H102" s="114"/>
      <c r="I102" s="114"/>
      <c r="J102" s="114"/>
      <c r="K102" s="114"/>
      <c r="L102" s="114"/>
      <c r="M102" s="114"/>
      <c r="N102" s="114"/>
      <c r="O102" s="114"/>
      <c r="P102" s="114"/>
      <c r="Q102" s="89">
        <f t="shared" si="23"/>
        <v>0</v>
      </c>
      <c r="R102" s="115" t="str">
        <f t="shared" si="24"/>
        <v/>
      </c>
      <c r="S102" s="127"/>
      <c r="T102" s="86"/>
      <c r="U102" s="86"/>
    </row>
    <row r="103" spans="3:100" s="79" customFormat="1" ht="18" customHeight="1">
      <c r="C103" s="87"/>
      <c r="D103" s="114"/>
      <c r="E103" s="114"/>
      <c r="F103" s="114"/>
      <c r="G103" s="114"/>
      <c r="H103" s="114"/>
      <c r="I103" s="114"/>
      <c r="J103" s="114"/>
      <c r="K103" s="114"/>
      <c r="L103" s="114"/>
      <c r="M103" s="114"/>
      <c r="N103" s="114"/>
      <c r="O103" s="114"/>
      <c r="P103" s="114"/>
      <c r="Q103" s="89">
        <f t="shared" si="23"/>
        <v>0</v>
      </c>
      <c r="R103" s="115" t="str">
        <f t="shared" si="24"/>
        <v/>
      </c>
      <c r="S103" s="127"/>
      <c r="T103" s="86"/>
      <c r="U103" s="86"/>
    </row>
    <row r="104" spans="3:100" s="79" customFormat="1" ht="18" customHeight="1">
      <c r="C104" s="87"/>
      <c r="D104" s="114"/>
      <c r="E104" s="114"/>
      <c r="F104" s="114"/>
      <c r="G104" s="114"/>
      <c r="H104" s="114"/>
      <c r="I104" s="114"/>
      <c r="J104" s="114"/>
      <c r="K104" s="114"/>
      <c r="L104" s="114"/>
      <c r="M104" s="114"/>
      <c r="N104" s="114"/>
      <c r="O104" s="114"/>
      <c r="P104" s="114"/>
      <c r="Q104" s="89">
        <f t="shared" si="23"/>
        <v>0</v>
      </c>
      <c r="R104" s="115" t="str">
        <f t="shared" si="24"/>
        <v/>
      </c>
      <c r="S104" s="127"/>
      <c r="T104" s="86"/>
      <c r="U104" s="86"/>
    </row>
    <row r="105" spans="3:100" s="79" customFormat="1" ht="18" customHeight="1">
      <c r="C105" s="87"/>
      <c r="D105" s="114"/>
      <c r="E105" s="114"/>
      <c r="F105" s="114"/>
      <c r="G105" s="114"/>
      <c r="H105" s="114"/>
      <c r="I105" s="114"/>
      <c r="J105" s="114"/>
      <c r="K105" s="114"/>
      <c r="L105" s="114"/>
      <c r="M105" s="114"/>
      <c r="N105" s="114"/>
      <c r="O105" s="114"/>
      <c r="P105" s="114"/>
      <c r="Q105" s="89">
        <f t="shared" si="23"/>
        <v>0</v>
      </c>
      <c r="R105" s="115" t="str">
        <f t="shared" si="24"/>
        <v/>
      </c>
      <c r="S105" s="127"/>
      <c r="T105" s="86"/>
      <c r="U105" s="86"/>
    </row>
    <row r="106" spans="3:100" s="79" customFormat="1" ht="18" customHeight="1">
      <c r="C106" s="87"/>
      <c r="D106" s="114"/>
      <c r="E106" s="114"/>
      <c r="F106" s="114"/>
      <c r="G106" s="114"/>
      <c r="H106" s="114"/>
      <c r="I106" s="114"/>
      <c r="J106" s="114"/>
      <c r="K106" s="114"/>
      <c r="L106" s="114"/>
      <c r="M106" s="114"/>
      <c r="N106" s="114"/>
      <c r="O106" s="114"/>
      <c r="P106" s="114"/>
      <c r="Q106" s="89">
        <f t="shared" si="23"/>
        <v>0</v>
      </c>
      <c r="R106" s="115" t="str">
        <f t="shared" si="24"/>
        <v/>
      </c>
      <c r="S106" s="127"/>
      <c r="T106" s="86"/>
      <c r="U106" s="86"/>
    </row>
    <row r="107" spans="3:100" s="79" customFormat="1" ht="18" customHeight="1">
      <c r="C107" s="145"/>
      <c r="D107" s="114"/>
      <c r="E107" s="114"/>
      <c r="F107" s="114"/>
      <c r="G107" s="114"/>
      <c r="H107" s="114"/>
      <c r="I107" s="114"/>
      <c r="J107" s="114"/>
      <c r="K107" s="114"/>
      <c r="L107" s="114"/>
      <c r="M107" s="114"/>
      <c r="N107" s="114"/>
      <c r="O107" s="114"/>
      <c r="P107" s="114"/>
      <c r="Q107" s="89">
        <f t="shared" si="23"/>
        <v>0</v>
      </c>
      <c r="R107" s="115" t="str">
        <f t="shared" si="24"/>
        <v/>
      </c>
      <c r="S107" s="127" t="str">
        <f t="shared" si="15"/>
        <v/>
      </c>
      <c r="T107" s="86"/>
      <c r="U107" s="86"/>
    </row>
    <row r="108" spans="3:100" s="79" customFormat="1" ht="18" customHeight="1">
      <c r="C108" s="140" t="s">
        <v>43</v>
      </c>
      <c r="D108" s="97">
        <f t="shared" ref="D108:P108" si="25">SUM(D98:D107)</f>
        <v>0</v>
      </c>
      <c r="E108" s="97">
        <f t="shared" si="25"/>
        <v>0</v>
      </c>
      <c r="F108" s="97">
        <f t="shared" si="25"/>
        <v>0</v>
      </c>
      <c r="G108" s="97">
        <f t="shared" si="25"/>
        <v>0</v>
      </c>
      <c r="H108" s="97">
        <f t="shared" si="25"/>
        <v>0</v>
      </c>
      <c r="I108" s="97">
        <f t="shared" si="25"/>
        <v>0</v>
      </c>
      <c r="J108" s="97">
        <f t="shared" si="25"/>
        <v>0</v>
      </c>
      <c r="K108" s="97">
        <f t="shared" si="25"/>
        <v>0</v>
      </c>
      <c r="L108" s="97">
        <f t="shared" si="25"/>
        <v>0</v>
      </c>
      <c r="M108" s="97">
        <f t="shared" si="25"/>
        <v>0</v>
      </c>
      <c r="N108" s="97">
        <f t="shared" si="25"/>
        <v>0</v>
      </c>
      <c r="O108" s="97">
        <f t="shared" si="25"/>
        <v>0</v>
      </c>
      <c r="P108" s="97">
        <f t="shared" si="25"/>
        <v>0</v>
      </c>
      <c r="Q108" s="121">
        <f>SUM(Q98:Q107)</f>
        <v>0</v>
      </c>
      <c r="R108" s="141" t="str">
        <f>IF(ISERROR(Q108/$Q$14),"",Q108/$Q$14)</f>
        <v/>
      </c>
      <c r="S108" s="123" t="str">
        <f t="shared" si="15"/>
        <v/>
      </c>
      <c r="T108" s="86"/>
      <c r="U108" s="86"/>
    </row>
    <row r="109" spans="3:100" s="79" customFormat="1" ht="18" customHeight="1">
      <c r="C109" s="146" t="s">
        <v>44</v>
      </c>
      <c r="D109" s="147">
        <f t="shared" ref="D109:P109" si="26" xml:space="preserve"> D84 + D96 - D108</f>
        <v>0</v>
      </c>
      <c r="E109" s="147">
        <f t="shared" si="26"/>
        <v>0</v>
      </c>
      <c r="F109" s="147">
        <f t="shared" si="26"/>
        <v>0</v>
      </c>
      <c r="G109" s="147">
        <f t="shared" si="26"/>
        <v>0</v>
      </c>
      <c r="H109" s="147">
        <f t="shared" si="26"/>
        <v>0</v>
      </c>
      <c r="I109" s="147">
        <f t="shared" si="26"/>
        <v>0</v>
      </c>
      <c r="J109" s="147">
        <f t="shared" si="26"/>
        <v>0</v>
      </c>
      <c r="K109" s="147">
        <f t="shared" si="26"/>
        <v>0</v>
      </c>
      <c r="L109" s="147">
        <f t="shared" si="26"/>
        <v>0</v>
      </c>
      <c r="M109" s="147">
        <f t="shared" si="26"/>
        <v>0</v>
      </c>
      <c r="N109" s="147">
        <f t="shared" si="26"/>
        <v>0</v>
      </c>
      <c r="O109" s="147">
        <f t="shared" si="26"/>
        <v>0</v>
      </c>
      <c r="P109" s="147">
        <f t="shared" si="26"/>
        <v>0</v>
      </c>
      <c r="Q109" s="148">
        <f xml:space="preserve"> Q84 + Q96 - Q108</f>
        <v>0</v>
      </c>
      <c r="R109" s="149" t="str">
        <f>IF(ISERROR(Q109/$Q$14),"",Q109/$Q$14)</f>
        <v/>
      </c>
      <c r="S109" s="123" t="str">
        <f t="shared" si="15"/>
        <v/>
      </c>
      <c r="T109" s="86"/>
      <c r="U109" s="86"/>
    </row>
    <row r="110" spans="3:100" s="79" customFormat="1" ht="18" customHeight="1">
      <c r="C110" s="150" t="s">
        <v>45</v>
      </c>
      <c r="D110" s="151"/>
      <c r="E110" s="151"/>
      <c r="F110" s="151"/>
      <c r="G110" s="151"/>
      <c r="H110" s="151"/>
      <c r="I110" s="151"/>
      <c r="J110" s="151"/>
      <c r="K110" s="151"/>
      <c r="L110" s="151"/>
      <c r="M110" s="151"/>
      <c r="N110" s="151"/>
      <c r="O110" s="151"/>
      <c r="P110" s="151"/>
      <c r="Q110" s="152"/>
      <c r="R110" s="153"/>
      <c r="T110" s="86"/>
      <c r="U110" s="86"/>
    </row>
    <row r="111" spans="3:100" s="79" customFormat="1" ht="18" customHeight="1">
      <c r="C111" s="145"/>
      <c r="D111" s="114"/>
      <c r="E111" s="114"/>
      <c r="F111" s="114"/>
      <c r="G111" s="114"/>
      <c r="H111" s="114"/>
      <c r="I111" s="114"/>
      <c r="J111" s="114"/>
      <c r="K111" s="114"/>
      <c r="L111" s="114"/>
      <c r="M111" s="114"/>
      <c r="N111" s="114"/>
      <c r="O111" s="114"/>
      <c r="P111" s="114"/>
      <c r="Q111" s="154">
        <f>SUM(D111:P111)</f>
        <v>0</v>
      </c>
      <c r="R111" s="153"/>
      <c r="T111" s="86"/>
      <c r="U111" s="86"/>
    </row>
    <row r="112" spans="3:100" s="79" customFormat="1" ht="18" customHeight="1">
      <c r="C112" s="145"/>
      <c r="D112" s="114"/>
      <c r="E112" s="114"/>
      <c r="F112" s="114"/>
      <c r="G112" s="114"/>
      <c r="H112" s="114"/>
      <c r="I112" s="114"/>
      <c r="J112" s="114"/>
      <c r="K112" s="114"/>
      <c r="L112" s="114"/>
      <c r="M112" s="114"/>
      <c r="N112" s="114"/>
      <c r="O112" s="114"/>
      <c r="P112" s="114"/>
      <c r="Q112" s="154">
        <f>SUM(D112:P112)</f>
        <v>0</v>
      </c>
      <c r="R112" s="153"/>
      <c r="T112" s="86"/>
      <c r="U112" s="86"/>
    </row>
    <row r="113" spans="3:23" s="79" customFormat="1" ht="18" customHeight="1">
      <c r="C113" s="145"/>
      <c r="D113" s="114"/>
      <c r="E113" s="114"/>
      <c r="F113" s="114"/>
      <c r="G113" s="114"/>
      <c r="H113" s="114"/>
      <c r="I113" s="114"/>
      <c r="J113" s="114"/>
      <c r="K113" s="114"/>
      <c r="L113" s="114"/>
      <c r="M113" s="114"/>
      <c r="N113" s="114"/>
      <c r="O113" s="114"/>
      <c r="P113" s="114"/>
      <c r="Q113" s="154">
        <f>SUM(D113:P113)</f>
        <v>0</v>
      </c>
      <c r="R113" s="153"/>
      <c r="T113" s="86"/>
      <c r="U113" s="86"/>
    </row>
    <row r="114" spans="3:23" s="79" customFormat="1" ht="18" customHeight="1">
      <c r="C114" s="145"/>
      <c r="D114" s="114"/>
      <c r="E114" s="114"/>
      <c r="F114" s="114"/>
      <c r="G114" s="114"/>
      <c r="H114" s="114"/>
      <c r="I114" s="114"/>
      <c r="J114" s="114"/>
      <c r="K114" s="114"/>
      <c r="L114" s="114"/>
      <c r="M114" s="114"/>
      <c r="N114" s="114"/>
      <c r="O114" s="114"/>
      <c r="P114" s="114"/>
      <c r="Q114" s="154">
        <f>SUM(D114:P114)</f>
        <v>0</v>
      </c>
      <c r="R114" s="153"/>
      <c r="T114" s="86"/>
      <c r="U114" s="86"/>
    </row>
    <row r="115" spans="3:23" s="79" customFormat="1" ht="18" customHeight="1">
      <c r="C115" s="145"/>
      <c r="D115" s="114"/>
      <c r="E115" s="114"/>
      <c r="F115" s="114"/>
      <c r="G115" s="114"/>
      <c r="H115" s="114"/>
      <c r="I115" s="114"/>
      <c r="J115" s="114"/>
      <c r="K115" s="114"/>
      <c r="L115" s="114"/>
      <c r="M115" s="114"/>
      <c r="N115" s="114"/>
      <c r="O115" s="114"/>
      <c r="P115" s="114"/>
      <c r="Q115" s="154">
        <f>SUM(D115:P115)</f>
        <v>0</v>
      </c>
      <c r="R115" s="153"/>
      <c r="T115" s="86"/>
      <c r="U115" s="86"/>
    </row>
    <row r="116" spans="3:23" s="79" customFormat="1" ht="18" customHeight="1">
      <c r="C116" s="140" t="s">
        <v>46</v>
      </c>
      <c r="D116" s="97">
        <f t="shared" ref="D116:P116" si="27">SUM(D111:D115)</f>
        <v>0</v>
      </c>
      <c r="E116" s="97">
        <f t="shared" si="27"/>
        <v>0</v>
      </c>
      <c r="F116" s="97">
        <f t="shared" si="27"/>
        <v>0</v>
      </c>
      <c r="G116" s="97">
        <f t="shared" si="27"/>
        <v>0</v>
      </c>
      <c r="H116" s="97">
        <f t="shared" si="27"/>
        <v>0</v>
      </c>
      <c r="I116" s="97">
        <f t="shared" si="27"/>
        <v>0</v>
      </c>
      <c r="J116" s="97">
        <f t="shared" si="27"/>
        <v>0</v>
      </c>
      <c r="K116" s="97">
        <f t="shared" si="27"/>
        <v>0</v>
      </c>
      <c r="L116" s="97">
        <f t="shared" si="27"/>
        <v>0</v>
      </c>
      <c r="M116" s="97">
        <f t="shared" si="27"/>
        <v>0</v>
      </c>
      <c r="N116" s="97">
        <f t="shared" si="27"/>
        <v>0</v>
      </c>
      <c r="O116" s="97">
        <f t="shared" si="27"/>
        <v>0</v>
      </c>
      <c r="P116" s="97">
        <f t="shared" si="27"/>
        <v>0</v>
      </c>
      <c r="Q116" s="155">
        <f>SUM(Q111:Q115)</f>
        <v>0</v>
      </c>
      <c r="R116" s="153"/>
      <c r="T116" s="86"/>
      <c r="U116" s="86"/>
    </row>
    <row r="117" spans="3:23" s="79" customFormat="1" ht="18" customHeight="1">
      <c r="C117" s="156" t="s">
        <v>47</v>
      </c>
      <c r="D117" s="157"/>
      <c r="E117" s="157"/>
      <c r="F117" s="157"/>
      <c r="G117" s="157"/>
      <c r="H117" s="157"/>
      <c r="I117" s="157"/>
      <c r="J117" s="157"/>
      <c r="K117" s="157"/>
      <c r="L117" s="157"/>
      <c r="M117" s="157"/>
      <c r="N117" s="157"/>
      <c r="O117" s="157"/>
      <c r="P117" s="157"/>
      <c r="Q117" s="158"/>
      <c r="R117" s="153"/>
      <c r="T117" s="86"/>
      <c r="U117" s="86"/>
    </row>
    <row r="118" spans="3:23" s="79" customFormat="1" ht="18" customHeight="1">
      <c r="C118" s="145"/>
      <c r="D118" s="114"/>
      <c r="E118" s="114"/>
      <c r="F118" s="114"/>
      <c r="G118" s="114"/>
      <c r="H118" s="114"/>
      <c r="I118" s="114"/>
      <c r="J118" s="114"/>
      <c r="K118" s="114"/>
      <c r="L118" s="114"/>
      <c r="M118" s="114"/>
      <c r="N118" s="114"/>
      <c r="O118" s="114"/>
      <c r="P118" s="114"/>
      <c r="Q118" s="154">
        <f>SUM(D118:P118)</f>
        <v>0</v>
      </c>
      <c r="R118" s="153"/>
      <c r="T118" s="86"/>
      <c r="U118" s="86"/>
    </row>
    <row r="119" spans="3:23" s="79" customFormat="1" ht="18" customHeight="1">
      <c r="C119" s="145"/>
      <c r="D119" s="114"/>
      <c r="E119" s="114"/>
      <c r="F119" s="114"/>
      <c r="G119" s="114"/>
      <c r="H119" s="114"/>
      <c r="I119" s="114"/>
      <c r="J119" s="114"/>
      <c r="K119" s="114"/>
      <c r="L119" s="114"/>
      <c r="M119" s="114"/>
      <c r="N119" s="114"/>
      <c r="O119" s="114"/>
      <c r="P119" s="114"/>
      <c r="Q119" s="154">
        <f>SUM(D119:P119)</f>
        <v>0</v>
      </c>
      <c r="R119" s="153"/>
      <c r="T119" s="86"/>
      <c r="U119" s="86"/>
    </row>
    <row r="120" spans="3:23" s="79" customFormat="1" ht="18" customHeight="1">
      <c r="C120" s="145"/>
      <c r="D120" s="114"/>
      <c r="E120" s="114"/>
      <c r="F120" s="114"/>
      <c r="G120" s="114"/>
      <c r="H120" s="114"/>
      <c r="I120" s="114"/>
      <c r="J120" s="114"/>
      <c r="K120" s="114"/>
      <c r="L120" s="114"/>
      <c r="M120" s="114"/>
      <c r="N120" s="114"/>
      <c r="O120" s="114"/>
      <c r="P120" s="114"/>
      <c r="Q120" s="154">
        <f>SUM(D120:P120)</f>
        <v>0</v>
      </c>
      <c r="R120" s="153"/>
      <c r="T120" s="86"/>
      <c r="U120" s="86"/>
    </row>
    <row r="121" spans="3:23" s="79" customFormat="1" ht="18" customHeight="1">
      <c r="C121" s="145"/>
      <c r="D121" s="114"/>
      <c r="E121" s="114"/>
      <c r="F121" s="114"/>
      <c r="G121" s="114"/>
      <c r="H121" s="114"/>
      <c r="I121" s="114"/>
      <c r="J121" s="114"/>
      <c r="K121" s="114"/>
      <c r="L121" s="114"/>
      <c r="M121" s="114"/>
      <c r="N121" s="114"/>
      <c r="O121" s="114"/>
      <c r="P121" s="114"/>
      <c r="Q121" s="154">
        <f>SUM(D121:P121)</f>
        <v>0</v>
      </c>
      <c r="R121" s="153"/>
      <c r="T121" s="86"/>
      <c r="U121" s="86"/>
    </row>
    <row r="122" spans="3:23" s="79" customFormat="1" ht="18" customHeight="1">
      <c r="C122" s="145"/>
      <c r="D122" s="114"/>
      <c r="E122" s="114"/>
      <c r="F122" s="114"/>
      <c r="G122" s="114"/>
      <c r="H122" s="114"/>
      <c r="I122" s="114"/>
      <c r="J122" s="114"/>
      <c r="K122" s="114"/>
      <c r="L122" s="114"/>
      <c r="M122" s="114"/>
      <c r="N122" s="114"/>
      <c r="O122" s="114"/>
      <c r="P122" s="114"/>
      <c r="Q122" s="154">
        <f>SUM(D122:P122)</f>
        <v>0</v>
      </c>
      <c r="R122" s="153"/>
      <c r="T122" s="86"/>
      <c r="U122" s="86"/>
    </row>
    <row r="123" spans="3:23" s="79" customFormat="1" ht="18" customHeight="1">
      <c r="C123" s="146" t="s">
        <v>48</v>
      </c>
      <c r="D123" s="147">
        <f t="shared" ref="D123:P123" si="28">SUM(D118:D122)</f>
        <v>0</v>
      </c>
      <c r="E123" s="147">
        <f t="shared" si="28"/>
        <v>0</v>
      </c>
      <c r="F123" s="147">
        <f t="shared" si="28"/>
        <v>0</v>
      </c>
      <c r="G123" s="147">
        <f t="shared" si="28"/>
        <v>0</v>
      </c>
      <c r="H123" s="147">
        <f t="shared" si="28"/>
        <v>0</v>
      </c>
      <c r="I123" s="147">
        <f t="shared" si="28"/>
        <v>0</v>
      </c>
      <c r="J123" s="147">
        <f t="shared" si="28"/>
        <v>0</v>
      </c>
      <c r="K123" s="147">
        <f t="shared" si="28"/>
        <v>0</v>
      </c>
      <c r="L123" s="147">
        <f t="shared" si="28"/>
        <v>0</v>
      </c>
      <c r="M123" s="147">
        <f t="shared" si="28"/>
        <v>0</v>
      </c>
      <c r="N123" s="147">
        <f t="shared" si="28"/>
        <v>0</v>
      </c>
      <c r="O123" s="147">
        <f t="shared" si="28"/>
        <v>0</v>
      </c>
      <c r="P123" s="147">
        <f t="shared" si="28"/>
        <v>0</v>
      </c>
      <c r="Q123" s="159">
        <f>SUM(Q118:Q122)</f>
        <v>0</v>
      </c>
      <c r="R123" s="160"/>
      <c r="T123" s="86"/>
      <c r="U123" s="86"/>
    </row>
    <row r="124" spans="3:23" s="79" customFormat="1" ht="18" customHeight="1" thickBot="1">
      <c r="C124" s="161" t="s">
        <v>49</v>
      </c>
      <c r="D124" s="162">
        <f t="shared" ref="D124:P124" si="29" xml:space="preserve"> D109 + D116 - D123</f>
        <v>0</v>
      </c>
      <c r="E124" s="163">
        <f t="shared" si="29"/>
        <v>0</v>
      </c>
      <c r="F124" s="163">
        <f t="shared" si="29"/>
        <v>0</v>
      </c>
      <c r="G124" s="163">
        <f t="shared" si="29"/>
        <v>0</v>
      </c>
      <c r="H124" s="163">
        <f t="shared" si="29"/>
        <v>0</v>
      </c>
      <c r="I124" s="163">
        <f t="shared" si="29"/>
        <v>0</v>
      </c>
      <c r="J124" s="163">
        <f t="shared" si="29"/>
        <v>0</v>
      </c>
      <c r="K124" s="163">
        <f t="shared" si="29"/>
        <v>0</v>
      </c>
      <c r="L124" s="163">
        <f t="shared" si="29"/>
        <v>0</v>
      </c>
      <c r="M124" s="163">
        <f t="shared" si="29"/>
        <v>0</v>
      </c>
      <c r="N124" s="163">
        <f t="shared" si="29"/>
        <v>0</v>
      </c>
      <c r="O124" s="163">
        <f t="shared" si="29"/>
        <v>0</v>
      </c>
      <c r="P124" s="163">
        <f t="shared" si="29"/>
        <v>0</v>
      </c>
      <c r="Q124" s="164">
        <f xml:space="preserve"> Q109 + Q116 - Q123</f>
        <v>0</v>
      </c>
      <c r="R124" s="160"/>
      <c r="T124" s="86"/>
      <c r="U124" s="86"/>
    </row>
    <row r="125" spans="3:23" ht="22" customHeight="1" thickTop="1">
      <c r="C125" s="145"/>
      <c r="D125" s="114"/>
      <c r="E125" s="114"/>
      <c r="F125" s="114"/>
      <c r="G125" s="114"/>
      <c r="H125" s="114"/>
      <c r="I125" s="114"/>
      <c r="J125" s="114"/>
      <c r="K125" s="114"/>
      <c r="L125" s="114"/>
      <c r="M125" s="114"/>
      <c r="N125" s="114"/>
      <c r="O125" s="114"/>
      <c r="P125" s="114"/>
      <c r="Q125" s="89">
        <f t="shared" ref="Q125" si="30">SUM(D125:P125)</f>
        <v>0</v>
      </c>
      <c r="R125" s="168">
        <f>Q124-Q125</f>
        <v>0</v>
      </c>
      <c r="T125" s="169"/>
      <c r="U125" s="169"/>
      <c r="W125" s="57" t="s">
        <v>485</v>
      </c>
    </row>
    <row r="126" spans="3:23" ht="39" customHeight="1">
      <c r="D126" s="170" t="s">
        <v>50</v>
      </c>
      <c r="R126" s="172"/>
      <c r="T126" s="169"/>
      <c r="U126" s="169"/>
    </row>
    <row r="127" spans="3:23" ht="19">
      <c r="C127" s="72">
        <f>Q126</f>
        <v>0</v>
      </c>
      <c r="D127" s="72">
        <f>D2</f>
        <v>45108</v>
      </c>
      <c r="E127" s="72">
        <f t="shared" ref="E127:P127" si="31">E2</f>
        <v>45139</v>
      </c>
      <c r="F127" s="72">
        <f t="shared" si="31"/>
        <v>45170</v>
      </c>
      <c r="G127" s="72">
        <f t="shared" si="31"/>
        <v>45200</v>
      </c>
      <c r="H127" s="72">
        <f t="shared" si="31"/>
        <v>45231</v>
      </c>
      <c r="I127" s="72">
        <f t="shared" si="31"/>
        <v>45261</v>
      </c>
      <c r="J127" s="72">
        <f t="shared" si="31"/>
        <v>45292</v>
      </c>
      <c r="K127" s="72">
        <f t="shared" si="31"/>
        <v>45323</v>
      </c>
      <c r="L127" s="72">
        <f t="shared" si="31"/>
        <v>45352</v>
      </c>
      <c r="M127" s="72">
        <f t="shared" si="31"/>
        <v>45383</v>
      </c>
      <c r="N127" s="72">
        <f t="shared" si="31"/>
        <v>45413</v>
      </c>
      <c r="O127" s="72">
        <f t="shared" si="31"/>
        <v>45444</v>
      </c>
      <c r="P127" s="72" t="str">
        <f t="shared" si="31"/>
        <v>決算</v>
      </c>
      <c r="Q127" s="72" t="str">
        <f>Q2</f>
        <v>年間合計</v>
      </c>
      <c r="R127" s="72" t="str">
        <f>R2</f>
        <v>対売上割合</v>
      </c>
      <c r="S127" s="173"/>
      <c r="T127" s="169"/>
      <c r="U127" s="169"/>
    </row>
    <row r="128" spans="3:23" ht="19">
      <c r="C128" s="174" t="s">
        <v>51</v>
      </c>
      <c r="D128" s="81"/>
      <c r="E128" s="81"/>
      <c r="F128" s="81"/>
      <c r="G128" s="81"/>
      <c r="H128" s="81"/>
      <c r="I128" s="81"/>
      <c r="J128" s="81"/>
      <c r="K128" s="81"/>
      <c r="L128" s="81"/>
      <c r="M128" s="81"/>
      <c r="N128" s="81"/>
      <c r="O128" s="81"/>
      <c r="P128" s="81"/>
      <c r="Q128" s="82"/>
      <c r="R128" s="83"/>
      <c r="T128" s="169"/>
      <c r="U128" s="169"/>
    </row>
    <row r="129" spans="3:102" ht="19.149999999999999" customHeight="1">
      <c r="C129" s="87" t="s">
        <v>52</v>
      </c>
      <c r="D129" s="88"/>
      <c r="E129" s="88"/>
      <c r="F129" s="88"/>
      <c r="G129" s="88"/>
      <c r="H129" s="88"/>
      <c r="I129" s="88"/>
      <c r="J129" s="88"/>
      <c r="K129" s="88"/>
      <c r="L129" s="88"/>
      <c r="M129" s="88"/>
      <c r="N129" s="88"/>
      <c r="O129" s="88"/>
      <c r="P129" s="88"/>
      <c r="Q129" s="89">
        <f>SUM(D129:P129)</f>
        <v>0</v>
      </c>
      <c r="R129" s="175" t="str">
        <f t="shared" ref="R129:R189" si="32">IF(ISERROR(Q129/$Q$14),"",Q129/$Q$14)</f>
        <v/>
      </c>
      <c r="T129" s="169"/>
      <c r="U129" s="169"/>
      <c r="W129" s="176" t="s">
        <v>369</v>
      </c>
    </row>
    <row r="130" spans="3:102" ht="19.149999999999999" customHeight="1">
      <c r="C130" s="94"/>
      <c r="D130" s="88"/>
      <c r="E130" s="88"/>
      <c r="F130" s="88"/>
      <c r="G130" s="88"/>
      <c r="H130" s="88"/>
      <c r="I130" s="88"/>
      <c r="J130" s="88"/>
      <c r="K130" s="88"/>
      <c r="L130" s="88"/>
      <c r="M130" s="88"/>
      <c r="N130" s="88"/>
      <c r="O130" s="88"/>
      <c r="P130" s="88"/>
      <c r="Q130" s="177">
        <f>SUM(D130:P130)</f>
        <v>0</v>
      </c>
      <c r="R130" s="110" t="str">
        <f>IF(ISERROR($Q130/$Q4),"",$Q130/$Q4)</f>
        <v/>
      </c>
      <c r="T130" s="112" t="str">
        <f>IF(ISERROR($Q130/$Q$14),"",$Q130/$Q$14)</f>
        <v/>
      </c>
      <c r="U130" s="110" t="str">
        <f>IF(ISERROR($Q130/$Q4),"",$Q130/$Q4)</f>
        <v/>
      </c>
      <c r="Z130" s="178" t="s">
        <v>206</v>
      </c>
      <c r="CV130" s="57">
        <v>-1</v>
      </c>
    </row>
    <row r="131" spans="3:102" ht="19.149999999999999" customHeight="1">
      <c r="C131" s="95"/>
      <c r="D131" s="88"/>
      <c r="E131" s="88"/>
      <c r="F131" s="88"/>
      <c r="G131" s="88"/>
      <c r="H131" s="88"/>
      <c r="I131" s="88"/>
      <c r="J131" s="88"/>
      <c r="K131" s="88"/>
      <c r="L131" s="88"/>
      <c r="M131" s="88"/>
      <c r="N131" s="88"/>
      <c r="O131" s="88"/>
      <c r="P131" s="88"/>
      <c r="Q131" s="177">
        <f t="shared" ref="Q131:Q139" si="33">SUM(D131:P131)</f>
        <v>0</v>
      </c>
      <c r="R131" s="115" t="str">
        <f t="shared" ref="R131:R139" si="34">IF(ISERROR($Q131/$Q5),"",$Q131/$Q5)</f>
        <v/>
      </c>
      <c r="T131" s="116" t="str">
        <f t="shared" ref="T131:T139" si="35">IF(ISERROR($Q131/$Q$14),"",$Q131/$Q$14)</f>
        <v/>
      </c>
      <c r="U131" s="115" t="str">
        <f t="shared" ref="U131:U139" si="36">IF(ISERROR($Q131/$Q5),"",$Q131/$Q5)</f>
        <v/>
      </c>
      <c r="Z131" s="178" t="s">
        <v>200</v>
      </c>
      <c r="CV131" s="57">
        <v>1000</v>
      </c>
      <c r="CX131" s="57">
        <v>-1</v>
      </c>
    </row>
    <row r="132" spans="3:102" ht="19.149999999999999" customHeight="1">
      <c r="C132" s="95"/>
      <c r="D132" s="88"/>
      <c r="E132" s="88"/>
      <c r="F132" s="88"/>
      <c r="G132" s="88"/>
      <c r="H132" s="88"/>
      <c r="I132" s="88"/>
      <c r="J132" s="88"/>
      <c r="K132" s="88"/>
      <c r="L132" s="88"/>
      <c r="M132" s="88"/>
      <c r="N132" s="88"/>
      <c r="O132" s="88"/>
      <c r="P132" s="88"/>
      <c r="Q132" s="177">
        <f t="shared" si="33"/>
        <v>0</v>
      </c>
      <c r="R132" s="115" t="str">
        <f t="shared" si="34"/>
        <v/>
      </c>
      <c r="T132" s="116" t="str">
        <f t="shared" si="35"/>
        <v/>
      </c>
      <c r="U132" s="115" t="str">
        <f t="shared" si="36"/>
        <v/>
      </c>
      <c r="Z132" s="178" t="s">
        <v>201</v>
      </c>
    </row>
    <row r="133" spans="3:102" ht="19.149999999999999" customHeight="1">
      <c r="C133" s="95"/>
      <c r="D133" s="88"/>
      <c r="E133" s="88"/>
      <c r="F133" s="88"/>
      <c r="G133" s="88"/>
      <c r="H133" s="88"/>
      <c r="I133" s="88"/>
      <c r="J133" s="88"/>
      <c r="K133" s="88"/>
      <c r="L133" s="88"/>
      <c r="M133" s="88"/>
      <c r="N133" s="88"/>
      <c r="O133" s="88"/>
      <c r="P133" s="88"/>
      <c r="Q133" s="177">
        <f t="shared" si="33"/>
        <v>0</v>
      </c>
      <c r="R133" s="115" t="str">
        <f t="shared" si="34"/>
        <v/>
      </c>
      <c r="T133" s="116" t="str">
        <f t="shared" si="35"/>
        <v/>
      </c>
      <c r="U133" s="115" t="str">
        <f t="shared" si="36"/>
        <v/>
      </c>
      <c r="Z133" s="178" t="s">
        <v>202</v>
      </c>
    </row>
    <row r="134" spans="3:102" ht="19.149999999999999" customHeight="1">
      <c r="C134" s="95"/>
      <c r="D134" s="88"/>
      <c r="E134" s="88"/>
      <c r="F134" s="88"/>
      <c r="G134" s="88"/>
      <c r="H134" s="88"/>
      <c r="I134" s="88"/>
      <c r="J134" s="88"/>
      <c r="K134" s="88"/>
      <c r="L134" s="88"/>
      <c r="M134" s="88"/>
      <c r="N134" s="88"/>
      <c r="O134" s="88"/>
      <c r="P134" s="88"/>
      <c r="Q134" s="177">
        <f t="shared" si="33"/>
        <v>0</v>
      </c>
      <c r="R134" s="115" t="str">
        <f t="shared" si="34"/>
        <v/>
      </c>
      <c r="T134" s="116" t="str">
        <f t="shared" si="35"/>
        <v/>
      </c>
      <c r="U134" s="115" t="str">
        <f t="shared" si="36"/>
        <v/>
      </c>
      <c r="Z134" s="178" t="s">
        <v>203</v>
      </c>
    </row>
    <row r="135" spans="3:102" ht="19.149999999999999" customHeight="1">
      <c r="C135" s="95"/>
      <c r="D135" s="88"/>
      <c r="E135" s="88"/>
      <c r="F135" s="88"/>
      <c r="G135" s="88"/>
      <c r="H135" s="88"/>
      <c r="I135" s="88"/>
      <c r="J135" s="88"/>
      <c r="K135" s="88"/>
      <c r="L135" s="88"/>
      <c r="M135" s="88"/>
      <c r="N135" s="88"/>
      <c r="O135" s="88"/>
      <c r="P135" s="88"/>
      <c r="Q135" s="177">
        <f t="shared" si="33"/>
        <v>0</v>
      </c>
      <c r="R135" s="115" t="str">
        <f t="shared" si="34"/>
        <v/>
      </c>
      <c r="T135" s="116" t="str">
        <f t="shared" si="35"/>
        <v/>
      </c>
      <c r="U135" s="115" t="str">
        <f t="shared" si="36"/>
        <v/>
      </c>
      <c r="AB135" s="178"/>
    </row>
    <row r="136" spans="3:102" ht="19.149999999999999" customHeight="1">
      <c r="C136" s="95"/>
      <c r="D136" s="88"/>
      <c r="E136" s="88"/>
      <c r="F136" s="88"/>
      <c r="G136" s="88"/>
      <c r="H136" s="88"/>
      <c r="I136" s="88"/>
      <c r="J136" s="88"/>
      <c r="K136" s="88"/>
      <c r="L136" s="88"/>
      <c r="M136" s="88"/>
      <c r="N136" s="88"/>
      <c r="O136" s="88"/>
      <c r="P136" s="88"/>
      <c r="Q136" s="177">
        <f t="shared" si="33"/>
        <v>0</v>
      </c>
      <c r="R136" s="115" t="str">
        <f t="shared" si="34"/>
        <v/>
      </c>
      <c r="T136" s="116" t="str">
        <f t="shared" si="35"/>
        <v/>
      </c>
      <c r="U136" s="115" t="str">
        <f t="shared" si="36"/>
        <v/>
      </c>
      <c r="AB136" s="178"/>
    </row>
    <row r="137" spans="3:102" ht="19.149999999999999" customHeight="1">
      <c r="C137" s="95"/>
      <c r="D137" s="88"/>
      <c r="E137" s="88"/>
      <c r="F137" s="88"/>
      <c r="G137" s="88"/>
      <c r="H137" s="88"/>
      <c r="I137" s="88"/>
      <c r="J137" s="88"/>
      <c r="K137" s="88"/>
      <c r="L137" s="88"/>
      <c r="M137" s="88"/>
      <c r="N137" s="88"/>
      <c r="O137" s="88"/>
      <c r="P137" s="88"/>
      <c r="Q137" s="177">
        <f t="shared" si="33"/>
        <v>0</v>
      </c>
      <c r="R137" s="115" t="str">
        <f t="shared" si="34"/>
        <v/>
      </c>
      <c r="T137" s="116" t="str">
        <f t="shared" si="35"/>
        <v/>
      </c>
      <c r="U137" s="115" t="str">
        <f t="shared" si="36"/>
        <v/>
      </c>
    </row>
    <row r="138" spans="3:102" ht="19.149999999999999" customHeight="1">
      <c r="C138" s="95"/>
      <c r="D138" s="88"/>
      <c r="E138" s="88"/>
      <c r="F138" s="88"/>
      <c r="G138" s="88"/>
      <c r="H138" s="88"/>
      <c r="I138" s="88"/>
      <c r="J138" s="88"/>
      <c r="K138" s="88"/>
      <c r="L138" s="88"/>
      <c r="M138" s="88"/>
      <c r="N138" s="88"/>
      <c r="O138" s="88"/>
      <c r="P138" s="88"/>
      <c r="Q138" s="177">
        <f t="shared" si="33"/>
        <v>0</v>
      </c>
      <c r="R138" s="115" t="str">
        <f t="shared" si="34"/>
        <v/>
      </c>
      <c r="T138" s="116" t="str">
        <f t="shared" si="35"/>
        <v/>
      </c>
      <c r="U138" s="115" t="str">
        <f t="shared" si="36"/>
        <v/>
      </c>
    </row>
    <row r="139" spans="3:102" ht="19.149999999999999" customHeight="1">
      <c r="C139" s="95"/>
      <c r="D139" s="88"/>
      <c r="E139" s="88"/>
      <c r="F139" s="88"/>
      <c r="G139" s="88"/>
      <c r="H139" s="88"/>
      <c r="I139" s="88"/>
      <c r="J139" s="88"/>
      <c r="K139" s="88"/>
      <c r="L139" s="88"/>
      <c r="M139" s="88"/>
      <c r="N139" s="88"/>
      <c r="O139" s="88"/>
      <c r="P139" s="88"/>
      <c r="Q139" s="177">
        <f t="shared" si="33"/>
        <v>0</v>
      </c>
      <c r="R139" s="118" t="str">
        <f t="shared" si="34"/>
        <v/>
      </c>
      <c r="T139" s="117" t="str">
        <f t="shared" si="35"/>
        <v/>
      </c>
      <c r="U139" s="118" t="str">
        <f t="shared" si="36"/>
        <v/>
      </c>
    </row>
    <row r="140" spans="3:102" ht="19.149999999999999" customHeight="1">
      <c r="C140" s="95" t="s">
        <v>53</v>
      </c>
      <c r="D140" s="88"/>
      <c r="E140" s="88"/>
      <c r="F140" s="88"/>
      <c r="G140" s="88"/>
      <c r="H140" s="88"/>
      <c r="I140" s="88"/>
      <c r="J140" s="179"/>
      <c r="K140" s="88"/>
      <c r="L140" s="88"/>
      <c r="M140" s="88"/>
      <c r="N140" s="88"/>
      <c r="O140" s="88"/>
      <c r="P140" s="88"/>
      <c r="Q140" s="89">
        <f>SUM(D140:P140)</f>
        <v>0</v>
      </c>
      <c r="R140" s="180" t="str">
        <f t="shared" si="32"/>
        <v/>
      </c>
      <c r="W140" s="176" t="s">
        <v>207</v>
      </c>
    </row>
    <row r="141" spans="3:102" ht="19.149999999999999" customHeight="1">
      <c r="C141" s="96" t="s">
        <v>54</v>
      </c>
      <c r="D141" s="97">
        <f>D129+SUM(D130:D139)-D140</f>
        <v>0</v>
      </c>
      <c r="E141" s="97">
        <f t="shared" ref="E141:P141" si="37">E129+SUM(E130:E139)-E140</f>
        <v>0</v>
      </c>
      <c r="F141" s="97">
        <f t="shared" si="37"/>
        <v>0</v>
      </c>
      <c r="G141" s="97">
        <f t="shared" si="37"/>
        <v>0</v>
      </c>
      <c r="H141" s="97">
        <f t="shared" si="37"/>
        <v>0</v>
      </c>
      <c r="I141" s="97">
        <f t="shared" si="37"/>
        <v>0</v>
      </c>
      <c r="J141" s="97">
        <f t="shared" si="37"/>
        <v>0</v>
      </c>
      <c r="K141" s="97">
        <f t="shared" si="37"/>
        <v>0</v>
      </c>
      <c r="L141" s="97">
        <f t="shared" si="37"/>
        <v>0</v>
      </c>
      <c r="M141" s="97">
        <f t="shared" si="37"/>
        <v>0</v>
      </c>
      <c r="N141" s="97">
        <f t="shared" si="37"/>
        <v>0</v>
      </c>
      <c r="O141" s="97">
        <f t="shared" si="37"/>
        <v>0</v>
      </c>
      <c r="P141" s="97">
        <f t="shared" si="37"/>
        <v>0</v>
      </c>
      <c r="Q141" s="121">
        <f>SUM(D141:P141)</f>
        <v>0</v>
      </c>
      <c r="R141" s="141" t="str">
        <f t="shared" si="32"/>
        <v/>
      </c>
    </row>
    <row r="142" spans="3:102" ht="19.149999999999999" customHeight="1">
      <c r="C142" s="80" t="s">
        <v>55</v>
      </c>
      <c r="D142" s="100"/>
      <c r="E142" s="100"/>
      <c r="F142" s="100"/>
      <c r="G142" s="100"/>
      <c r="H142" s="100"/>
      <c r="I142" s="100"/>
      <c r="J142" s="100"/>
      <c r="K142" s="100"/>
      <c r="L142" s="100"/>
      <c r="M142" s="100"/>
      <c r="N142" s="100"/>
      <c r="O142" s="100"/>
      <c r="P142" s="100"/>
      <c r="Q142" s="101"/>
      <c r="R142" s="130" t="str">
        <f t="shared" si="32"/>
        <v/>
      </c>
    </row>
    <row r="143" spans="3:102" ht="19.149999999999999" customHeight="1">
      <c r="C143" s="95"/>
      <c r="D143" s="124"/>
      <c r="E143" s="124"/>
      <c r="F143" s="124"/>
      <c r="G143" s="124"/>
      <c r="H143" s="124"/>
      <c r="I143" s="124"/>
      <c r="J143" s="124"/>
      <c r="K143" s="124"/>
      <c r="L143" s="124"/>
      <c r="M143" s="124"/>
      <c r="N143" s="124"/>
      <c r="O143" s="124"/>
      <c r="P143" s="124"/>
      <c r="Q143" s="181">
        <f t="shared" ref="Q143:Q152" si="38">SUM(D143:P143)</f>
        <v>0</v>
      </c>
      <c r="R143" s="182" t="str">
        <f t="shared" si="32"/>
        <v/>
      </c>
    </row>
    <row r="144" spans="3:102" ht="19.149999999999999" customHeight="1">
      <c r="C144" s="95"/>
      <c r="D144" s="114"/>
      <c r="E144" s="114"/>
      <c r="F144" s="114"/>
      <c r="G144" s="114"/>
      <c r="H144" s="114"/>
      <c r="I144" s="183"/>
      <c r="J144" s="183"/>
      <c r="K144" s="183"/>
      <c r="L144" s="183"/>
      <c r="M144" s="183"/>
      <c r="N144" s="183"/>
      <c r="O144" s="183"/>
      <c r="P144" s="124"/>
      <c r="Q144" s="89">
        <f t="shared" si="38"/>
        <v>0</v>
      </c>
      <c r="R144" s="115" t="str">
        <f t="shared" si="32"/>
        <v/>
      </c>
    </row>
    <row r="145" spans="3:23" ht="19.149999999999999" customHeight="1">
      <c r="C145" s="95"/>
      <c r="D145" s="114"/>
      <c r="E145" s="114"/>
      <c r="F145" s="114"/>
      <c r="G145" s="184"/>
      <c r="H145" s="114"/>
      <c r="I145" s="114"/>
      <c r="J145" s="114"/>
      <c r="K145" s="114"/>
      <c r="L145" s="114"/>
      <c r="M145" s="114"/>
      <c r="N145" s="114"/>
      <c r="O145" s="114"/>
      <c r="P145" s="124"/>
      <c r="Q145" s="89">
        <f t="shared" si="38"/>
        <v>0</v>
      </c>
      <c r="R145" s="115" t="str">
        <f t="shared" si="32"/>
        <v/>
      </c>
    </row>
    <row r="146" spans="3:23" ht="19.149999999999999" customHeight="1">
      <c r="C146" s="95"/>
      <c r="D146" s="114"/>
      <c r="E146" s="114"/>
      <c r="F146" s="114"/>
      <c r="G146" s="114"/>
      <c r="H146" s="114"/>
      <c r="I146" s="114"/>
      <c r="J146" s="114"/>
      <c r="K146" s="114"/>
      <c r="L146" s="114"/>
      <c r="M146" s="114"/>
      <c r="N146" s="114"/>
      <c r="O146" s="114"/>
      <c r="P146" s="124"/>
      <c r="Q146" s="89">
        <f t="shared" si="38"/>
        <v>0</v>
      </c>
      <c r="R146" s="115" t="str">
        <f t="shared" si="32"/>
        <v/>
      </c>
      <c r="W146" s="178"/>
    </row>
    <row r="147" spans="3:23" ht="19.149999999999999" customHeight="1">
      <c r="C147" s="95"/>
      <c r="D147" s="114"/>
      <c r="E147" s="114"/>
      <c r="F147" s="114"/>
      <c r="G147" s="114"/>
      <c r="H147" s="114"/>
      <c r="I147" s="114"/>
      <c r="J147" s="114"/>
      <c r="K147" s="114"/>
      <c r="L147" s="114"/>
      <c r="M147" s="114"/>
      <c r="N147" s="114"/>
      <c r="O147" s="114"/>
      <c r="P147" s="131"/>
      <c r="Q147" s="89">
        <f t="shared" si="38"/>
        <v>0</v>
      </c>
      <c r="R147" s="115" t="str">
        <f t="shared" si="32"/>
        <v/>
      </c>
      <c r="W147" s="178"/>
    </row>
    <row r="148" spans="3:23" ht="19.149999999999999" customHeight="1">
      <c r="C148" s="95"/>
      <c r="D148" s="114"/>
      <c r="E148" s="114"/>
      <c r="F148" s="114"/>
      <c r="G148" s="114"/>
      <c r="H148" s="114"/>
      <c r="I148" s="114"/>
      <c r="J148" s="114"/>
      <c r="K148" s="114"/>
      <c r="L148" s="114"/>
      <c r="M148" s="114"/>
      <c r="N148" s="114"/>
      <c r="O148" s="114"/>
      <c r="P148" s="131"/>
      <c r="Q148" s="89">
        <f t="shared" si="38"/>
        <v>0</v>
      </c>
      <c r="R148" s="115" t="str">
        <f t="shared" si="32"/>
        <v/>
      </c>
      <c r="W148" s="178"/>
    </row>
    <row r="149" spans="3:23" ht="19.149999999999999" customHeight="1">
      <c r="C149" s="95"/>
      <c r="D149" s="114"/>
      <c r="E149" s="114"/>
      <c r="F149" s="114"/>
      <c r="G149" s="114"/>
      <c r="H149" s="114"/>
      <c r="I149" s="114"/>
      <c r="J149" s="114"/>
      <c r="K149" s="114"/>
      <c r="L149" s="114"/>
      <c r="M149" s="114"/>
      <c r="N149" s="114"/>
      <c r="O149" s="114"/>
      <c r="P149" s="131"/>
      <c r="Q149" s="89">
        <f t="shared" si="38"/>
        <v>0</v>
      </c>
      <c r="R149" s="115" t="str">
        <f t="shared" si="32"/>
        <v/>
      </c>
      <c r="W149" s="178"/>
    </row>
    <row r="150" spans="3:23" ht="19.149999999999999" customHeight="1">
      <c r="C150" s="95"/>
      <c r="D150" s="114"/>
      <c r="E150" s="114"/>
      <c r="F150" s="114"/>
      <c r="G150" s="114"/>
      <c r="H150" s="114"/>
      <c r="I150" s="114"/>
      <c r="J150" s="114"/>
      <c r="K150" s="114"/>
      <c r="L150" s="114"/>
      <c r="M150" s="114"/>
      <c r="N150" s="114"/>
      <c r="O150" s="114"/>
      <c r="P150" s="131"/>
      <c r="Q150" s="89">
        <f t="shared" si="38"/>
        <v>0</v>
      </c>
      <c r="R150" s="115" t="str">
        <f t="shared" si="32"/>
        <v/>
      </c>
      <c r="W150" s="178"/>
    </row>
    <row r="151" spans="3:23" ht="19.149999999999999" customHeight="1">
      <c r="C151" s="95"/>
      <c r="D151" s="114"/>
      <c r="E151" s="114"/>
      <c r="F151" s="114"/>
      <c r="G151" s="114"/>
      <c r="H151" s="114"/>
      <c r="I151" s="114"/>
      <c r="J151" s="114"/>
      <c r="K151" s="114"/>
      <c r="L151" s="114"/>
      <c r="M151" s="114"/>
      <c r="N151" s="114"/>
      <c r="O151" s="114"/>
      <c r="P151" s="131"/>
      <c r="Q151" s="89">
        <f t="shared" si="38"/>
        <v>0</v>
      </c>
      <c r="R151" s="115" t="str">
        <f t="shared" si="32"/>
        <v/>
      </c>
    </row>
    <row r="152" spans="3:23" ht="19.149999999999999" customHeight="1">
      <c r="C152" s="95"/>
      <c r="D152" s="114"/>
      <c r="E152" s="114"/>
      <c r="F152" s="114"/>
      <c r="G152" s="114"/>
      <c r="H152" s="114"/>
      <c r="I152" s="114"/>
      <c r="J152" s="114"/>
      <c r="K152" s="114"/>
      <c r="L152" s="114"/>
      <c r="M152" s="114"/>
      <c r="N152" s="114"/>
      <c r="O152" s="114"/>
      <c r="P152" s="131"/>
      <c r="Q152" s="89">
        <f t="shared" si="38"/>
        <v>0</v>
      </c>
      <c r="R152" s="115" t="str">
        <f t="shared" si="32"/>
        <v/>
      </c>
    </row>
    <row r="153" spans="3:23" ht="19.149999999999999" customHeight="1">
      <c r="C153" s="119" t="s">
        <v>56</v>
      </c>
      <c r="D153" s="120">
        <f>SUM(D143:D152)</f>
        <v>0</v>
      </c>
      <c r="E153" s="120">
        <f t="shared" ref="E153:P153" si="39">SUM(E143:E152)</f>
        <v>0</v>
      </c>
      <c r="F153" s="120">
        <f t="shared" si="39"/>
        <v>0</v>
      </c>
      <c r="G153" s="120">
        <f t="shared" si="39"/>
        <v>0</v>
      </c>
      <c r="H153" s="120">
        <f t="shared" si="39"/>
        <v>0</v>
      </c>
      <c r="I153" s="120">
        <f t="shared" si="39"/>
        <v>0</v>
      </c>
      <c r="J153" s="120">
        <f t="shared" si="39"/>
        <v>0</v>
      </c>
      <c r="K153" s="120">
        <f t="shared" si="39"/>
        <v>0</v>
      </c>
      <c r="L153" s="120">
        <f t="shared" si="39"/>
        <v>0</v>
      </c>
      <c r="M153" s="120">
        <f t="shared" si="39"/>
        <v>0</v>
      </c>
      <c r="N153" s="120">
        <f t="shared" si="39"/>
        <v>0</v>
      </c>
      <c r="O153" s="120">
        <f t="shared" si="39"/>
        <v>0</v>
      </c>
      <c r="P153" s="120">
        <f t="shared" si="39"/>
        <v>0</v>
      </c>
      <c r="Q153" s="121">
        <f>SUM(D153:P153)</f>
        <v>0</v>
      </c>
      <c r="R153" s="141" t="str">
        <f t="shared" si="32"/>
        <v/>
      </c>
    </row>
    <row r="154" spans="3:23" ht="18" customHeight="1">
      <c r="C154" s="80" t="s">
        <v>57</v>
      </c>
      <c r="D154" s="100"/>
      <c r="E154" s="100"/>
      <c r="F154" s="100"/>
      <c r="G154" s="100"/>
      <c r="H154" s="100"/>
      <c r="I154" s="100"/>
      <c r="J154" s="100"/>
      <c r="K154" s="100"/>
      <c r="L154" s="100"/>
      <c r="M154" s="100"/>
      <c r="N154" s="100"/>
      <c r="O154" s="100"/>
      <c r="P154" s="100"/>
      <c r="Q154" s="101"/>
      <c r="R154" s="130" t="str">
        <f t="shared" si="32"/>
        <v/>
      </c>
    </row>
    <row r="155" spans="3:23" ht="19.149999999999999" customHeight="1">
      <c r="C155" s="95"/>
      <c r="D155" s="124"/>
      <c r="E155" s="124"/>
      <c r="F155" s="124"/>
      <c r="G155" s="124"/>
      <c r="H155" s="124"/>
      <c r="I155" s="124"/>
      <c r="J155" s="124"/>
      <c r="K155" s="124"/>
      <c r="L155" s="124"/>
      <c r="M155" s="124"/>
      <c r="N155" s="124"/>
      <c r="O155" s="124"/>
      <c r="P155" s="124"/>
      <c r="Q155" s="89">
        <f t="shared" ref="Q155:Q184" si="40">SUM(D155:P155)</f>
        <v>0</v>
      </c>
      <c r="R155" s="182" t="str">
        <f t="shared" si="32"/>
        <v/>
      </c>
    </row>
    <row r="156" spans="3:23" ht="19.149999999999999" customHeight="1">
      <c r="C156" s="95"/>
      <c r="D156" s="114"/>
      <c r="E156" s="114"/>
      <c r="F156" s="114"/>
      <c r="G156" s="114"/>
      <c r="H156" s="114"/>
      <c r="I156" s="183"/>
      <c r="J156" s="183"/>
      <c r="K156" s="183"/>
      <c r="L156" s="183"/>
      <c r="M156" s="183"/>
      <c r="N156" s="183"/>
      <c r="O156" s="183"/>
      <c r="P156" s="124"/>
      <c r="Q156" s="89">
        <f t="shared" si="40"/>
        <v>0</v>
      </c>
      <c r="R156" s="115" t="str">
        <f t="shared" si="32"/>
        <v/>
      </c>
    </row>
    <row r="157" spans="3:23" ht="19.149999999999999" customHeight="1">
      <c r="C157" s="95"/>
      <c r="D157" s="114"/>
      <c r="E157" s="114"/>
      <c r="F157" s="114"/>
      <c r="G157" s="184"/>
      <c r="H157" s="114"/>
      <c r="I157" s="114"/>
      <c r="J157" s="114"/>
      <c r="K157" s="114"/>
      <c r="L157" s="114"/>
      <c r="M157" s="114"/>
      <c r="N157" s="114"/>
      <c r="O157" s="114"/>
      <c r="P157" s="124"/>
      <c r="Q157" s="89">
        <f t="shared" si="40"/>
        <v>0</v>
      </c>
      <c r="R157" s="115" t="str">
        <f t="shared" si="32"/>
        <v/>
      </c>
    </row>
    <row r="158" spans="3:23" ht="19.149999999999999" customHeight="1">
      <c r="C158" s="95"/>
      <c r="D158" s="114"/>
      <c r="E158" s="114"/>
      <c r="F158" s="114"/>
      <c r="G158" s="114"/>
      <c r="H158" s="114"/>
      <c r="I158" s="114"/>
      <c r="J158" s="114"/>
      <c r="K158" s="114"/>
      <c r="L158" s="114"/>
      <c r="M158" s="114"/>
      <c r="N158" s="114"/>
      <c r="O158" s="114"/>
      <c r="P158" s="124"/>
      <c r="Q158" s="89">
        <f t="shared" si="40"/>
        <v>0</v>
      </c>
      <c r="R158" s="115" t="str">
        <f t="shared" si="32"/>
        <v/>
      </c>
    </row>
    <row r="159" spans="3:23" ht="19.149999999999999" customHeight="1">
      <c r="C159" s="95"/>
      <c r="D159" s="114"/>
      <c r="E159" s="114"/>
      <c r="F159" s="114"/>
      <c r="G159" s="114"/>
      <c r="H159" s="114"/>
      <c r="I159" s="114"/>
      <c r="J159" s="114"/>
      <c r="K159" s="114"/>
      <c r="L159" s="114"/>
      <c r="M159" s="114"/>
      <c r="N159" s="114"/>
      <c r="O159" s="114"/>
      <c r="P159" s="131"/>
      <c r="Q159" s="89">
        <f t="shared" si="40"/>
        <v>0</v>
      </c>
      <c r="R159" s="115" t="str">
        <f t="shared" si="32"/>
        <v/>
      </c>
    </row>
    <row r="160" spans="3:23" ht="19.149999999999999" customHeight="1">
      <c r="C160" s="95"/>
      <c r="D160" s="114"/>
      <c r="E160" s="114"/>
      <c r="F160" s="114"/>
      <c r="G160" s="114"/>
      <c r="H160" s="114"/>
      <c r="I160" s="114"/>
      <c r="J160" s="114"/>
      <c r="K160" s="114"/>
      <c r="L160" s="114"/>
      <c r="M160" s="114"/>
      <c r="N160" s="114"/>
      <c r="O160" s="114"/>
      <c r="P160" s="131"/>
      <c r="Q160" s="89">
        <f t="shared" si="40"/>
        <v>0</v>
      </c>
      <c r="R160" s="115" t="str">
        <f t="shared" si="32"/>
        <v/>
      </c>
    </row>
    <row r="161" spans="3:18" ht="19.149999999999999" customHeight="1">
      <c r="C161" s="95"/>
      <c r="D161" s="114"/>
      <c r="E161" s="114"/>
      <c r="F161" s="114"/>
      <c r="G161" s="114"/>
      <c r="H161" s="114"/>
      <c r="I161" s="114"/>
      <c r="J161" s="114"/>
      <c r="K161" s="114"/>
      <c r="L161" s="114"/>
      <c r="M161" s="114"/>
      <c r="N161" s="114"/>
      <c r="O161" s="114"/>
      <c r="P161" s="131"/>
      <c r="Q161" s="89">
        <f t="shared" si="40"/>
        <v>0</v>
      </c>
      <c r="R161" s="115" t="str">
        <f t="shared" si="32"/>
        <v/>
      </c>
    </row>
    <row r="162" spans="3:18" ht="19.149999999999999" customHeight="1">
      <c r="C162" s="95"/>
      <c r="D162" s="114"/>
      <c r="E162" s="114"/>
      <c r="F162" s="114"/>
      <c r="G162" s="114"/>
      <c r="H162" s="114"/>
      <c r="I162" s="114"/>
      <c r="J162" s="114"/>
      <c r="K162" s="114"/>
      <c r="L162" s="114"/>
      <c r="M162" s="114"/>
      <c r="N162" s="114"/>
      <c r="O162" s="114"/>
      <c r="P162" s="131"/>
      <c r="Q162" s="89">
        <f t="shared" si="40"/>
        <v>0</v>
      </c>
      <c r="R162" s="115" t="str">
        <f t="shared" si="32"/>
        <v/>
      </c>
    </row>
    <row r="163" spans="3:18" ht="19.149999999999999" customHeight="1">
      <c r="C163" s="95"/>
      <c r="D163" s="114"/>
      <c r="E163" s="114"/>
      <c r="F163" s="114"/>
      <c r="G163" s="114"/>
      <c r="H163" s="114"/>
      <c r="I163" s="114"/>
      <c r="J163" s="114"/>
      <c r="K163" s="114"/>
      <c r="L163" s="114"/>
      <c r="M163" s="114"/>
      <c r="N163" s="114"/>
      <c r="O163" s="114"/>
      <c r="P163" s="131"/>
      <c r="Q163" s="89">
        <f t="shared" si="40"/>
        <v>0</v>
      </c>
      <c r="R163" s="115" t="str">
        <f t="shared" si="32"/>
        <v/>
      </c>
    </row>
    <row r="164" spans="3:18" ht="19.149999999999999" customHeight="1">
      <c r="C164" s="95"/>
      <c r="D164" s="114"/>
      <c r="E164" s="114"/>
      <c r="F164" s="114"/>
      <c r="G164" s="114"/>
      <c r="H164" s="114"/>
      <c r="I164" s="114"/>
      <c r="J164" s="114"/>
      <c r="K164" s="114"/>
      <c r="L164" s="114"/>
      <c r="M164" s="114"/>
      <c r="N164" s="114"/>
      <c r="O164" s="114"/>
      <c r="P164" s="131"/>
      <c r="Q164" s="89">
        <f t="shared" si="40"/>
        <v>0</v>
      </c>
      <c r="R164" s="115" t="str">
        <f t="shared" si="32"/>
        <v/>
      </c>
    </row>
    <row r="165" spans="3:18" ht="19.149999999999999" customHeight="1">
      <c r="C165" s="95"/>
      <c r="D165" s="124"/>
      <c r="E165" s="124"/>
      <c r="F165" s="124"/>
      <c r="G165" s="124"/>
      <c r="H165" s="124"/>
      <c r="I165" s="124"/>
      <c r="J165" s="124"/>
      <c r="K165" s="124"/>
      <c r="L165" s="124"/>
      <c r="M165" s="124"/>
      <c r="N165" s="124"/>
      <c r="O165" s="124"/>
      <c r="P165" s="124"/>
      <c r="Q165" s="89">
        <f t="shared" si="40"/>
        <v>0</v>
      </c>
      <c r="R165" s="182" t="str">
        <f t="shared" si="32"/>
        <v/>
      </c>
    </row>
    <row r="166" spans="3:18" ht="19.149999999999999" customHeight="1">
      <c r="C166" s="95"/>
      <c r="D166" s="114"/>
      <c r="E166" s="114"/>
      <c r="F166" s="114"/>
      <c r="G166" s="114"/>
      <c r="H166" s="114"/>
      <c r="I166" s="183"/>
      <c r="J166" s="183"/>
      <c r="K166" s="183"/>
      <c r="L166" s="183"/>
      <c r="M166" s="183"/>
      <c r="N166" s="183"/>
      <c r="O166" s="183"/>
      <c r="P166" s="124"/>
      <c r="Q166" s="89">
        <f t="shared" si="40"/>
        <v>0</v>
      </c>
      <c r="R166" s="115" t="str">
        <f t="shared" si="32"/>
        <v/>
      </c>
    </row>
    <row r="167" spans="3:18" ht="19.149999999999999" customHeight="1">
      <c r="C167" s="95"/>
      <c r="D167" s="114"/>
      <c r="E167" s="114"/>
      <c r="F167" s="114"/>
      <c r="G167" s="184"/>
      <c r="H167" s="114"/>
      <c r="I167" s="114"/>
      <c r="J167" s="114"/>
      <c r="K167" s="114"/>
      <c r="L167" s="114"/>
      <c r="M167" s="114"/>
      <c r="N167" s="114"/>
      <c r="O167" s="114"/>
      <c r="P167" s="124"/>
      <c r="Q167" s="89">
        <f t="shared" si="40"/>
        <v>0</v>
      </c>
      <c r="R167" s="115" t="str">
        <f t="shared" si="32"/>
        <v/>
      </c>
    </row>
    <row r="168" spans="3:18" ht="19.149999999999999" customHeight="1">
      <c r="C168" s="95"/>
      <c r="D168" s="114"/>
      <c r="E168" s="114"/>
      <c r="F168" s="114"/>
      <c r="G168" s="114"/>
      <c r="H168" s="114"/>
      <c r="I168" s="114"/>
      <c r="J168" s="114"/>
      <c r="K168" s="114"/>
      <c r="L168" s="114"/>
      <c r="M168" s="114"/>
      <c r="N168" s="114"/>
      <c r="O168" s="114"/>
      <c r="P168" s="124"/>
      <c r="Q168" s="89">
        <f t="shared" si="40"/>
        <v>0</v>
      </c>
      <c r="R168" s="115" t="str">
        <f t="shared" si="32"/>
        <v/>
      </c>
    </row>
    <row r="169" spans="3:18" ht="19.149999999999999" customHeight="1">
      <c r="C169" s="95"/>
      <c r="D169" s="114"/>
      <c r="E169" s="114"/>
      <c r="F169" s="114"/>
      <c r="G169" s="114"/>
      <c r="H169" s="114"/>
      <c r="I169" s="114"/>
      <c r="J169" s="114"/>
      <c r="K169" s="114"/>
      <c r="L169" s="114"/>
      <c r="M169" s="114"/>
      <c r="N169" s="114"/>
      <c r="O169" s="114"/>
      <c r="P169" s="131"/>
      <c r="Q169" s="89">
        <f t="shared" si="40"/>
        <v>0</v>
      </c>
      <c r="R169" s="115" t="str">
        <f t="shared" si="32"/>
        <v/>
      </c>
    </row>
    <row r="170" spans="3:18" ht="19.149999999999999" customHeight="1">
      <c r="C170" s="95"/>
      <c r="D170" s="114"/>
      <c r="E170" s="114"/>
      <c r="F170" s="114"/>
      <c r="G170" s="114"/>
      <c r="H170" s="114"/>
      <c r="I170" s="114"/>
      <c r="J170" s="114"/>
      <c r="K170" s="114"/>
      <c r="L170" s="114"/>
      <c r="M170" s="114"/>
      <c r="N170" s="114"/>
      <c r="O170" s="114"/>
      <c r="P170" s="131"/>
      <c r="Q170" s="89">
        <f t="shared" si="40"/>
        <v>0</v>
      </c>
      <c r="R170" s="115" t="str">
        <f t="shared" si="32"/>
        <v/>
      </c>
    </row>
    <row r="171" spans="3:18" ht="19.149999999999999" customHeight="1">
      <c r="C171" s="95"/>
      <c r="D171" s="114"/>
      <c r="E171" s="114"/>
      <c r="F171" s="114"/>
      <c r="G171" s="114"/>
      <c r="H171" s="114"/>
      <c r="I171" s="114"/>
      <c r="J171" s="114"/>
      <c r="K171" s="114"/>
      <c r="L171" s="114"/>
      <c r="M171" s="114"/>
      <c r="N171" s="114"/>
      <c r="O171" s="114"/>
      <c r="P171" s="131"/>
      <c r="Q171" s="89">
        <f t="shared" si="40"/>
        <v>0</v>
      </c>
      <c r="R171" s="115" t="str">
        <f t="shared" si="32"/>
        <v/>
      </c>
    </row>
    <row r="172" spans="3:18" ht="19.149999999999999" customHeight="1">
      <c r="C172" s="95"/>
      <c r="D172" s="114"/>
      <c r="E172" s="114"/>
      <c r="F172" s="114"/>
      <c r="G172" s="114"/>
      <c r="H172" s="114"/>
      <c r="I172" s="114"/>
      <c r="J172" s="114"/>
      <c r="K172" s="114"/>
      <c r="L172" s="114"/>
      <c r="M172" s="114"/>
      <c r="N172" s="114"/>
      <c r="O172" s="114"/>
      <c r="P172" s="131"/>
      <c r="Q172" s="89">
        <f t="shared" si="40"/>
        <v>0</v>
      </c>
      <c r="R172" s="115" t="str">
        <f t="shared" si="32"/>
        <v/>
      </c>
    </row>
    <row r="173" spans="3:18" ht="19.149999999999999" customHeight="1">
      <c r="C173" s="95"/>
      <c r="D173" s="114"/>
      <c r="E173" s="114"/>
      <c r="F173" s="114"/>
      <c r="G173" s="114"/>
      <c r="H173" s="114"/>
      <c r="I173" s="114"/>
      <c r="J173" s="114"/>
      <c r="K173" s="114"/>
      <c r="L173" s="114"/>
      <c r="M173" s="114"/>
      <c r="N173" s="114"/>
      <c r="O173" s="114"/>
      <c r="P173" s="131"/>
      <c r="Q173" s="89">
        <f t="shared" si="40"/>
        <v>0</v>
      </c>
      <c r="R173" s="115" t="str">
        <f t="shared" si="32"/>
        <v/>
      </c>
    </row>
    <row r="174" spans="3:18" ht="19.149999999999999" customHeight="1">
      <c r="C174" s="95"/>
      <c r="D174" s="114"/>
      <c r="E174" s="114"/>
      <c r="F174" s="114"/>
      <c r="G174" s="114"/>
      <c r="H174" s="114"/>
      <c r="I174" s="114"/>
      <c r="J174" s="114"/>
      <c r="K174" s="114"/>
      <c r="L174" s="114"/>
      <c r="M174" s="114"/>
      <c r="N174" s="114"/>
      <c r="O174" s="114"/>
      <c r="P174" s="131"/>
      <c r="Q174" s="89">
        <f t="shared" si="40"/>
        <v>0</v>
      </c>
      <c r="R174" s="115" t="str">
        <f t="shared" si="32"/>
        <v/>
      </c>
    </row>
    <row r="175" spans="3:18" ht="19.149999999999999" customHeight="1">
      <c r="C175" s="95"/>
      <c r="D175" s="124"/>
      <c r="E175" s="124"/>
      <c r="F175" s="124"/>
      <c r="G175" s="124"/>
      <c r="H175" s="124"/>
      <c r="I175" s="124"/>
      <c r="J175" s="124"/>
      <c r="K175" s="124"/>
      <c r="L175" s="124"/>
      <c r="M175" s="124"/>
      <c r="N175" s="124"/>
      <c r="O175" s="124"/>
      <c r="P175" s="124"/>
      <c r="Q175" s="89">
        <f t="shared" si="40"/>
        <v>0</v>
      </c>
      <c r="R175" s="182" t="str">
        <f t="shared" si="32"/>
        <v/>
      </c>
    </row>
    <row r="176" spans="3:18" ht="19.149999999999999" customHeight="1">
      <c r="C176" s="95"/>
      <c r="D176" s="114"/>
      <c r="E176" s="114"/>
      <c r="F176" s="114"/>
      <c r="G176" s="114"/>
      <c r="H176" s="114"/>
      <c r="I176" s="183"/>
      <c r="J176" s="183"/>
      <c r="K176" s="183"/>
      <c r="L176" s="183"/>
      <c r="M176" s="183"/>
      <c r="N176" s="183"/>
      <c r="O176" s="183"/>
      <c r="P176" s="124"/>
      <c r="Q176" s="89">
        <f t="shared" si="40"/>
        <v>0</v>
      </c>
      <c r="R176" s="115" t="str">
        <f t="shared" si="32"/>
        <v/>
      </c>
    </row>
    <row r="177" spans="2:18" ht="19.149999999999999" customHeight="1">
      <c r="C177" s="95"/>
      <c r="D177" s="114"/>
      <c r="E177" s="114"/>
      <c r="F177" s="114"/>
      <c r="G177" s="184"/>
      <c r="H177" s="114"/>
      <c r="I177" s="114"/>
      <c r="J177" s="114"/>
      <c r="K177" s="114"/>
      <c r="L177" s="114"/>
      <c r="M177" s="114"/>
      <c r="N177" s="114"/>
      <c r="O177" s="114"/>
      <c r="P177" s="124"/>
      <c r="Q177" s="89">
        <f t="shared" si="40"/>
        <v>0</v>
      </c>
      <c r="R177" s="115" t="str">
        <f t="shared" si="32"/>
        <v/>
      </c>
    </row>
    <row r="178" spans="2:18" ht="19.149999999999999" customHeight="1">
      <c r="C178" s="95"/>
      <c r="D178" s="114"/>
      <c r="E178" s="114"/>
      <c r="F178" s="114"/>
      <c r="G178" s="114"/>
      <c r="H178" s="114"/>
      <c r="I178" s="114"/>
      <c r="J178" s="114"/>
      <c r="K178" s="114"/>
      <c r="L178" s="114"/>
      <c r="M178" s="114"/>
      <c r="N178" s="114"/>
      <c r="O178" s="114"/>
      <c r="P178" s="124"/>
      <c r="Q178" s="89">
        <f t="shared" si="40"/>
        <v>0</v>
      </c>
      <c r="R178" s="115" t="str">
        <f t="shared" si="32"/>
        <v/>
      </c>
    </row>
    <row r="179" spans="2:18" ht="19.149999999999999" customHeight="1">
      <c r="C179" s="95"/>
      <c r="D179" s="114"/>
      <c r="E179" s="114"/>
      <c r="F179" s="114"/>
      <c r="G179" s="114"/>
      <c r="H179" s="114"/>
      <c r="I179" s="114"/>
      <c r="J179" s="114"/>
      <c r="K179" s="114"/>
      <c r="L179" s="114"/>
      <c r="M179" s="114"/>
      <c r="N179" s="114"/>
      <c r="O179" s="114"/>
      <c r="P179" s="131"/>
      <c r="Q179" s="89">
        <f t="shared" si="40"/>
        <v>0</v>
      </c>
      <c r="R179" s="115" t="str">
        <f t="shared" si="32"/>
        <v/>
      </c>
    </row>
    <row r="180" spans="2:18" ht="19.149999999999999" customHeight="1">
      <c r="C180" s="95"/>
      <c r="D180" s="114"/>
      <c r="E180" s="114"/>
      <c r="F180" s="114"/>
      <c r="G180" s="114"/>
      <c r="H180" s="114"/>
      <c r="I180" s="114"/>
      <c r="J180" s="114"/>
      <c r="K180" s="114"/>
      <c r="L180" s="114"/>
      <c r="M180" s="114"/>
      <c r="N180" s="114"/>
      <c r="O180" s="114"/>
      <c r="P180" s="131"/>
      <c r="Q180" s="89">
        <f t="shared" si="40"/>
        <v>0</v>
      </c>
      <c r="R180" s="115" t="str">
        <f t="shared" si="32"/>
        <v/>
      </c>
    </row>
    <row r="181" spans="2:18" ht="19.149999999999999" customHeight="1">
      <c r="C181" s="95"/>
      <c r="D181" s="114"/>
      <c r="E181" s="114"/>
      <c r="F181" s="114"/>
      <c r="G181" s="114"/>
      <c r="H181" s="114"/>
      <c r="I181" s="114"/>
      <c r="J181" s="114"/>
      <c r="K181" s="114"/>
      <c r="L181" s="114"/>
      <c r="M181" s="114"/>
      <c r="N181" s="114"/>
      <c r="O181" s="114"/>
      <c r="P181" s="131"/>
      <c r="Q181" s="89">
        <f t="shared" si="40"/>
        <v>0</v>
      </c>
      <c r="R181" s="115" t="str">
        <f t="shared" si="32"/>
        <v/>
      </c>
    </row>
    <row r="182" spans="2:18" ht="19.149999999999999" customHeight="1">
      <c r="C182" s="95"/>
      <c r="D182" s="114"/>
      <c r="E182" s="114"/>
      <c r="F182" s="114"/>
      <c r="G182" s="114"/>
      <c r="H182" s="114"/>
      <c r="I182" s="114"/>
      <c r="J182" s="114"/>
      <c r="K182" s="114"/>
      <c r="L182" s="114"/>
      <c r="M182" s="114"/>
      <c r="N182" s="114"/>
      <c r="O182" s="114"/>
      <c r="P182" s="131"/>
      <c r="Q182" s="89">
        <f t="shared" si="40"/>
        <v>0</v>
      </c>
      <c r="R182" s="115" t="str">
        <f t="shared" si="32"/>
        <v/>
      </c>
    </row>
    <row r="183" spans="2:18" ht="19.149999999999999" customHeight="1">
      <c r="C183" s="95"/>
      <c r="D183" s="114"/>
      <c r="E183" s="114"/>
      <c r="F183" s="114"/>
      <c r="G183" s="114"/>
      <c r="H183" s="114"/>
      <c r="I183" s="114"/>
      <c r="J183" s="114"/>
      <c r="K183" s="114"/>
      <c r="L183" s="114"/>
      <c r="M183" s="114"/>
      <c r="N183" s="114"/>
      <c r="O183" s="114"/>
      <c r="P183" s="131"/>
      <c r="Q183" s="89">
        <f t="shared" si="40"/>
        <v>0</v>
      </c>
      <c r="R183" s="115" t="str">
        <f t="shared" si="32"/>
        <v/>
      </c>
    </row>
    <row r="184" spans="2:18" ht="19.149999999999999" customHeight="1">
      <c r="C184" s="95"/>
      <c r="D184" s="114"/>
      <c r="E184" s="114"/>
      <c r="F184" s="114"/>
      <c r="G184" s="114"/>
      <c r="H184" s="114"/>
      <c r="I184" s="114"/>
      <c r="J184" s="114"/>
      <c r="K184" s="114"/>
      <c r="L184" s="114"/>
      <c r="M184" s="114"/>
      <c r="N184" s="114"/>
      <c r="O184" s="114"/>
      <c r="P184" s="131"/>
      <c r="Q184" s="89">
        <f t="shared" si="40"/>
        <v>0</v>
      </c>
      <c r="R184" s="115" t="str">
        <f t="shared" si="32"/>
        <v/>
      </c>
    </row>
    <row r="185" spans="2:18" ht="19">
      <c r="B185" s="185"/>
      <c r="C185" s="119" t="s">
        <v>58</v>
      </c>
      <c r="D185" s="120">
        <f>SUM(D155:D184)</f>
        <v>0</v>
      </c>
      <c r="E185" s="120">
        <f t="shared" ref="E185:P185" si="41">SUM(E155:E184)</f>
        <v>0</v>
      </c>
      <c r="F185" s="120">
        <f t="shared" si="41"/>
        <v>0</v>
      </c>
      <c r="G185" s="120">
        <f t="shared" si="41"/>
        <v>0</v>
      </c>
      <c r="H185" s="120">
        <f t="shared" si="41"/>
        <v>0</v>
      </c>
      <c r="I185" s="120">
        <f t="shared" si="41"/>
        <v>0</v>
      </c>
      <c r="J185" s="120">
        <f t="shared" si="41"/>
        <v>0</v>
      </c>
      <c r="K185" s="120">
        <f t="shared" si="41"/>
        <v>0</v>
      </c>
      <c r="L185" s="120">
        <f t="shared" si="41"/>
        <v>0</v>
      </c>
      <c r="M185" s="120">
        <f t="shared" si="41"/>
        <v>0</v>
      </c>
      <c r="N185" s="120">
        <f t="shared" si="41"/>
        <v>0</v>
      </c>
      <c r="O185" s="120">
        <f t="shared" si="41"/>
        <v>0</v>
      </c>
      <c r="P185" s="120">
        <f t="shared" si="41"/>
        <v>0</v>
      </c>
      <c r="Q185" s="121">
        <f>SUM(D185:P185)</f>
        <v>0</v>
      </c>
      <c r="R185" s="141" t="str">
        <f t="shared" si="32"/>
        <v/>
      </c>
    </row>
    <row r="186" spans="2:18" ht="19">
      <c r="B186" s="185"/>
      <c r="C186" s="119" t="s">
        <v>59</v>
      </c>
      <c r="D186" s="120">
        <f>D141+D153+D185</f>
        <v>0</v>
      </c>
      <c r="E186" s="120">
        <f t="shared" ref="E186:P186" si="42">E141+E153+E185</f>
        <v>0</v>
      </c>
      <c r="F186" s="120">
        <f t="shared" si="42"/>
        <v>0</v>
      </c>
      <c r="G186" s="120">
        <f t="shared" si="42"/>
        <v>0</v>
      </c>
      <c r="H186" s="120">
        <f t="shared" si="42"/>
        <v>0</v>
      </c>
      <c r="I186" s="120">
        <f t="shared" si="42"/>
        <v>0</v>
      </c>
      <c r="J186" s="120">
        <f t="shared" si="42"/>
        <v>0</v>
      </c>
      <c r="K186" s="120">
        <f t="shared" si="42"/>
        <v>0</v>
      </c>
      <c r="L186" s="120">
        <f t="shared" si="42"/>
        <v>0</v>
      </c>
      <c r="M186" s="120">
        <f t="shared" si="42"/>
        <v>0</v>
      </c>
      <c r="N186" s="120">
        <f t="shared" si="42"/>
        <v>0</v>
      </c>
      <c r="O186" s="120">
        <f t="shared" si="42"/>
        <v>0</v>
      </c>
      <c r="P186" s="120">
        <f t="shared" si="42"/>
        <v>0</v>
      </c>
      <c r="Q186" s="121">
        <f>SUM(D186:P186)</f>
        <v>0</v>
      </c>
      <c r="R186" s="141" t="str">
        <f t="shared" si="32"/>
        <v/>
      </c>
    </row>
    <row r="187" spans="2:18" ht="19">
      <c r="B187" s="185"/>
      <c r="C187" s="186" t="s">
        <v>60</v>
      </c>
      <c r="D187" s="187"/>
      <c r="E187" s="187"/>
      <c r="F187" s="187"/>
      <c r="G187" s="187"/>
      <c r="H187" s="187"/>
      <c r="I187" s="187"/>
      <c r="J187" s="187"/>
      <c r="K187" s="187"/>
      <c r="L187" s="187"/>
      <c r="M187" s="187"/>
      <c r="N187" s="187"/>
      <c r="O187" s="187"/>
      <c r="P187" s="187"/>
      <c r="Q187" s="121">
        <f>SUM(D187:P187)</f>
        <v>0</v>
      </c>
      <c r="R187" s="141" t="str">
        <f t="shared" si="32"/>
        <v/>
      </c>
    </row>
    <row r="188" spans="2:18" ht="19">
      <c r="B188" s="185"/>
      <c r="C188" s="188" t="s">
        <v>61</v>
      </c>
      <c r="D188" s="189"/>
      <c r="E188" s="189"/>
      <c r="F188" s="189"/>
      <c r="G188" s="189"/>
      <c r="H188" s="189"/>
      <c r="I188" s="189"/>
      <c r="J188" s="189"/>
      <c r="K188" s="189"/>
      <c r="L188" s="189"/>
      <c r="M188" s="189"/>
      <c r="N188" s="189"/>
      <c r="O188" s="189"/>
      <c r="P188" s="189"/>
      <c r="Q188" s="121">
        <f>SUM(D188:P188)</f>
        <v>0</v>
      </c>
      <c r="R188" s="190" t="str">
        <f t="shared" si="32"/>
        <v/>
      </c>
    </row>
    <row r="189" spans="2:18" ht="19.149999999999999" customHeight="1" thickBot="1">
      <c r="B189" s="185"/>
      <c r="C189" s="191" t="s">
        <v>170</v>
      </c>
      <c r="D189" s="192">
        <f>D187+D186-D188</f>
        <v>0</v>
      </c>
      <c r="E189" s="192">
        <f t="shared" ref="E189:P189" si="43">E187+E186-E188</f>
        <v>0</v>
      </c>
      <c r="F189" s="192">
        <f t="shared" si="43"/>
        <v>0</v>
      </c>
      <c r="G189" s="192">
        <f t="shared" si="43"/>
        <v>0</v>
      </c>
      <c r="H189" s="192">
        <f t="shared" si="43"/>
        <v>0</v>
      </c>
      <c r="I189" s="192">
        <f t="shared" si="43"/>
        <v>0</v>
      </c>
      <c r="J189" s="192">
        <f t="shared" si="43"/>
        <v>0</v>
      </c>
      <c r="K189" s="192">
        <f t="shared" si="43"/>
        <v>0</v>
      </c>
      <c r="L189" s="192">
        <f t="shared" si="43"/>
        <v>0</v>
      </c>
      <c r="M189" s="192">
        <f t="shared" si="43"/>
        <v>0</v>
      </c>
      <c r="N189" s="192">
        <f t="shared" si="43"/>
        <v>0</v>
      </c>
      <c r="O189" s="192">
        <f t="shared" si="43"/>
        <v>0</v>
      </c>
      <c r="P189" s="192">
        <f t="shared" si="43"/>
        <v>0</v>
      </c>
      <c r="Q189" s="193">
        <f>SUM(D189:P189)</f>
        <v>0</v>
      </c>
      <c r="R189" s="194" t="str">
        <f t="shared" si="32"/>
        <v/>
      </c>
    </row>
    <row r="190" spans="2:18" ht="19.5" thickTop="1">
      <c r="C190" s="144" t="s">
        <v>410</v>
      </c>
      <c r="D190" s="131"/>
      <c r="E190" s="131"/>
      <c r="F190" s="131"/>
      <c r="G190" s="131"/>
      <c r="H190" s="131"/>
      <c r="I190" s="131"/>
      <c r="J190" s="131"/>
      <c r="K190" s="131"/>
      <c r="L190" s="131"/>
      <c r="M190" s="131"/>
      <c r="N190" s="131"/>
      <c r="O190" s="131"/>
      <c r="P190" s="2376"/>
      <c r="Q190" s="2378"/>
      <c r="R190" s="196"/>
    </row>
    <row r="191" spans="2:18" ht="19">
      <c r="C191" s="2380" t="s">
        <v>411</v>
      </c>
      <c r="D191" s="364"/>
      <c r="E191" s="364"/>
      <c r="F191" s="364"/>
      <c r="G191" s="364"/>
      <c r="H191" s="364"/>
      <c r="I191" s="364"/>
      <c r="J191" s="364"/>
      <c r="K191" s="364"/>
      <c r="L191" s="364"/>
      <c r="M191" s="364"/>
      <c r="N191" s="364"/>
      <c r="O191" s="364"/>
      <c r="P191" s="2377"/>
      <c r="Q191" s="2379"/>
    </row>
  </sheetData>
  <sheetProtection sheet="1" objects="1" scenarios="1"/>
  <mergeCells count="1">
    <mergeCell ref="R1:S1"/>
  </mergeCells>
  <phoneticPr fontId="2"/>
  <conditionalFormatting sqref="Q29:Q32 Q4:Q27 C129:Q153 Q35:Q125">
    <cfRule type="expression" dxfId="9801" priority="19">
      <formula>$AX$1=2</formula>
    </cfRule>
  </conditionalFormatting>
  <conditionalFormatting sqref="R1:S1">
    <cfRule type="expression" dxfId="9800" priority="5">
      <formula>$AX$1=2</formula>
    </cfRule>
  </conditionalFormatting>
  <conditionalFormatting sqref="Q28">
    <cfRule type="expression" dxfId="9799" priority="18">
      <formula>$AX$1=2</formula>
    </cfRule>
  </conditionalFormatting>
  <conditionalFormatting sqref="Q165:Q184 C154:Q164">
    <cfRule type="expression" dxfId="9798" priority="17">
      <formula>$AX$1=2</formula>
    </cfRule>
  </conditionalFormatting>
  <conditionalFormatting sqref="C165:Q174">
    <cfRule type="expression" dxfId="9797" priority="16">
      <formula>$AX$1=2</formula>
    </cfRule>
  </conditionalFormatting>
  <conditionalFormatting sqref="C175:Q184">
    <cfRule type="expression" dxfId="9796" priority="15">
      <formula>$AX$1=2</formula>
    </cfRule>
  </conditionalFormatting>
  <conditionalFormatting sqref="C185:Q185">
    <cfRule type="expression" dxfId="9795" priority="14">
      <formula>$AX$1=2</formula>
    </cfRule>
  </conditionalFormatting>
  <conditionalFormatting sqref="C186:Q186 Q187:Q188">
    <cfRule type="expression" dxfId="9794" priority="13">
      <formula>$AX$1=2</formula>
    </cfRule>
  </conditionalFormatting>
  <conditionalFormatting sqref="C187:Q189">
    <cfRule type="expression" dxfId="9793" priority="12">
      <formula>$AX$1=2</formula>
    </cfRule>
  </conditionalFormatting>
  <conditionalFormatting sqref="C3">
    <cfRule type="expression" dxfId="9792" priority="11">
      <formula>$AX$1=2</formula>
    </cfRule>
  </conditionalFormatting>
  <conditionalFormatting sqref="C4:P27 D35:P97 C29:P32">
    <cfRule type="expression" dxfId="9791" priority="10">
      <formula>$AX$1=2</formula>
    </cfRule>
  </conditionalFormatting>
  <conditionalFormatting sqref="D108:P124">
    <cfRule type="expression" dxfId="9790" priority="9">
      <formula>$AX$1=2</formula>
    </cfRule>
  </conditionalFormatting>
  <conditionalFormatting sqref="D98:P107">
    <cfRule type="expression" dxfId="9789" priority="8">
      <formula>$AX$1=2</formula>
    </cfRule>
  </conditionalFormatting>
  <conditionalFormatting sqref="C28:P28">
    <cfRule type="expression" dxfId="9788" priority="7">
      <formula>$AX$1=2</formula>
    </cfRule>
  </conditionalFormatting>
  <conditionalFormatting sqref="A1:XFD1048576">
    <cfRule type="expression" dxfId="9787" priority="6">
      <formula>CELL("protect", A1)=0</formula>
    </cfRule>
  </conditionalFormatting>
  <conditionalFormatting sqref="X30:AJ31">
    <cfRule type="expression" dxfId="9786" priority="20" stopIfTrue="1">
      <formula>$AT$1=2</formula>
    </cfRule>
    <cfRule type="expression" dxfId="9785" priority="21" stopIfTrue="1">
      <formula>$AX$1=2</formula>
    </cfRule>
  </conditionalFormatting>
  <conditionalFormatting sqref="D190:P191">
    <cfRule type="expression" dxfId="9784" priority="4">
      <formula>$AX$1=2</formula>
    </cfRule>
  </conditionalFormatting>
  <conditionalFormatting sqref="D125:P125">
    <cfRule type="expression" dxfId="9783" priority="2">
      <formula>$AX$1=2</formula>
    </cfRule>
  </conditionalFormatting>
  <conditionalFormatting sqref="R125">
    <cfRule type="expression" dxfId="9782" priority="1">
      <formula>$AX$1=2</formula>
    </cfRule>
  </conditionalFormatting>
  <dataValidations count="2">
    <dataValidation imeMode="off" allowBlank="1" showInputMessage="1" showErrorMessage="1" sqref="Q1 C1 C175 D129:P140 C143 D155:P184 C155 C165 D143:P152 C16 D35:P44 X30:AJ31 D4:P13 D16:P26 D46:P81 D86:P95 D98:P107 D111:P115 D118:P122 D28:P30 D190:P191" xr:uid="{E5F363DA-7075-4903-B8BC-9C4214CF8AEF}"/>
    <dataValidation imeMode="on" allowBlank="1" showInputMessage="1" showErrorMessage="1" sqref="C156:C164 C166:C174 C176:C184 C129:C140 C144:C152 C4:C13 C17:C26 C35:C44 C46:C80 C86:C95 C98:C107 C111:C115 C118:C122" xr:uid="{A566F6D8-89FD-4553-9086-27F37F5F5A50}"/>
  </dataValidations>
  <pageMargins left="0.5" right="0.5" top="0.5" bottom="0.5" header="0.3" footer="0.3"/>
  <pageSetup paperSize="9" scale="76" fitToHeight="3" orientation="landscape" verticalDpi="1200" r:id="rId1"/>
  <headerFooter>
    <oddHeader>&amp;L前期実績・損益推移</oddHeader>
    <oddFooter>&amp;C&amp;P&amp;R&amp;F</oddFooter>
  </headerFooter>
  <rowBreaks count="2" manualBreakCount="2">
    <brk id="33" min="2" max="18" man="1"/>
    <brk id="84" min="2"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ボタン 132">
              <controlPr defaultSize="0" print="0" autoFill="0" autoPict="0" macro="[0]!ZEN損益推移ファイル呼出">
                <anchor>
                  <from>
                    <xdr:col>6</xdr:col>
                    <xdr:colOff>285750</xdr:colOff>
                    <xdr:row>0</xdr:row>
                    <xdr:rowOff>546100</xdr:rowOff>
                  </from>
                  <to>
                    <xdr:col>8</xdr:col>
                    <xdr:colOff>184150</xdr:colOff>
                    <xdr:row>0</xdr:row>
                    <xdr:rowOff>831850</xdr:rowOff>
                  </to>
                </anchor>
              </controlPr>
            </control>
          </mc:Choice>
        </mc:AlternateContent>
        <mc:AlternateContent xmlns:mc="http://schemas.openxmlformats.org/markup-compatibility/2006">
          <mc:Choice Requires="x14">
            <control shapeId="3077" r:id="rId5" name="ボタン 139">
              <controlPr defaultSize="0" print="0" autoFill="0" autoPict="0" macro="[0]!ZEN前期実績呼び出し">
                <anchor>
                  <from>
                    <xdr:col>8</xdr:col>
                    <xdr:colOff>190500</xdr:colOff>
                    <xdr:row>0</xdr:row>
                    <xdr:rowOff>527050</xdr:rowOff>
                  </from>
                  <to>
                    <xdr:col>10</xdr:col>
                    <xdr:colOff>88900</xdr:colOff>
                    <xdr:row>0</xdr:row>
                    <xdr:rowOff>819150</xdr:rowOff>
                  </to>
                </anchor>
              </controlPr>
            </control>
          </mc:Choice>
        </mc:AlternateContent>
        <mc:AlternateContent xmlns:mc="http://schemas.openxmlformats.org/markup-compatibility/2006">
          <mc:Choice Requires="x14">
            <control shapeId="3078" r:id="rId6" name="ボタン 142">
              <controlPr defaultSize="0" print="0" autoFill="0" autoPict="0" macro="[0]!zenki実績ペースト">
                <anchor moveWithCells="1" sizeWithCells="1">
                  <from>
                    <xdr:col>2</xdr:col>
                    <xdr:colOff>31750</xdr:colOff>
                    <xdr:row>0</xdr:row>
                    <xdr:rowOff>546100</xdr:rowOff>
                  </from>
                  <to>
                    <xdr:col>2</xdr:col>
                    <xdr:colOff>1104900</xdr:colOff>
                    <xdr:row>0</xdr:row>
                    <xdr:rowOff>831850</xdr:rowOff>
                  </to>
                </anchor>
              </controlPr>
            </control>
          </mc:Choice>
        </mc:AlternateContent>
        <mc:AlternateContent xmlns:mc="http://schemas.openxmlformats.org/markup-compatibility/2006">
          <mc:Choice Requires="x14">
            <control shapeId="3079" r:id="rId7" name="ボタン 143">
              <controlPr defaultSize="0" print="0" autoFill="0" autoPict="0" macro="[0]!zenki_cellcopy">
                <anchor>
                  <from>
                    <xdr:col>22</xdr:col>
                    <xdr:colOff>222250</xdr:colOff>
                    <xdr:row>8</xdr:row>
                    <xdr:rowOff>88900</xdr:rowOff>
                  </from>
                  <to>
                    <xdr:col>24</xdr:col>
                    <xdr:colOff>203200</xdr:colOff>
                    <xdr:row>10</xdr:row>
                    <xdr:rowOff>69850</xdr:rowOff>
                  </to>
                </anchor>
              </controlPr>
            </control>
          </mc:Choice>
        </mc:AlternateContent>
        <mc:AlternateContent xmlns:mc="http://schemas.openxmlformats.org/markup-compatibility/2006">
          <mc:Choice Requires="x14">
            <control shapeId="3080" r:id="rId8" name="Option Button 8">
              <controlPr defaultSize="0" autoFill="0" autoLine="0" autoPict="0">
                <anchor moveWithCells="1">
                  <from>
                    <xdr:col>15</xdr:col>
                    <xdr:colOff>260350</xdr:colOff>
                    <xdr:row>0</xdr:row>
                    <xdr:rowOff>19050</xdr:rowOff>
                  </from>
                  <to>
                    <xdr:col>16</xdr:col>
                    <xdr:colOff>0</xdr:colOff>
                    <xdr:row>0</xdr:row>
                    <xdr:rowOff>279400</xdr:rowOff>
                  </to>
                </anchor>
              </controlPr>
            </control>
          </mc:Choice>
        </mc:AlternateContent>
        <mc:AlternateContent xmlns:mc="http://schemas.openxmlformats.org/markup-compatibility/2006">
          <mc:Choice Requires="x14">
            <control shapeId="3081" r:id="rId9" name="Option Button 9">
              <controlPr defaultSize="0" autoFill="0" autoLine="0" autoPict="0">
                <anchor moveWithCells="1">
                  <from>
                    <xdr:col>15</xdr:col>
                    <xdr:colOff>247650</xdr:colOff>
                    <xdr:row>0</xdr:row>
                    <xdr:rowOff>228600</xdr:rowOff>
                  </from>
                  <to>
                    <xdr:col>16</xdr:col>
                    <xdr:colOff>374650</xdr:colOff>
                    <xdr:row>0</xdr:row>
                    <xdr:rowOff>476250</xdr:rowOff>
                  </to>
                </anchor>
              </controlPr>
            </control>
          </mc:Choice>
        </mc:AlternateContent>
        <mc:AlternateContent xmlns:mc="http://schemas.openxmlformats.org/markup-compatibility/2006">
          <mc:Choice Requires="x14">
            <control shapeId="3082" r:id="rId10" name="Button 10">
              <controlPr defaultSize="0" print="0" autoFill="0" autoPict="0" macro="[0]!zenki_セルクリア">
                <anchor>
                  <from>
                    <xdr:col>22</xdr:col>
                    <xdr:colOff>184150</xdr:colOff>
                    <xdr:row>0</xdr:row>
                    <xdr:rowOff>95250</xdr:rowOff>
                  </from>
                  <to>
                    <xdr:col>23</xdr:col>
                    <xdr:colOff>133350</xdr:colOff>
                    <xdr:row>0</xdr:row>
                    <xdr:rowOff>393700</xdr:rowOff>
                  </to>
                </anchor>
              </controlPr>
            </control>
          </mc:Choice>
        </mc:AlternateContent>
        <mc:AlternateContent xmlns:mc="http://schemas.openxmlformats.org/markup-compatibility/2006">
          <mc:Choice Requires="x14">
            <control shapeId="3083" r:id="rId11" name="Button 11">
              <controlPr defaultSize="0" print="0" autoFill="0" autoPict="0" macro="[0]!zenki_数値のみクリア">
                <anchor>
                  <from>
                    <xdr:col>22</xdr:col>
                    <xdr:colOff>171450</xdr:colOff>
                    <xdr:row>0</xdr:row>
                    <xdr:rowOff>514350</xdr:rowOff>
                  </from>
                  <to>
                    <xdr:col>23</xdr:col>
                    <xdr:colOff>133350</xdr:colOff>
                    <xdr:row>0</xdr:row>
                    <xdr:rowOff>812800</xdr:rowOff>
                  </to>
                </anchor>
              </controlPr>
            </control>
          </mc:Choice>
        </mc:AlternateContent>
        <mc:AlternateContent xmlns:mc="http://schemas.openxmlformats.org/markup-compatibility/2006">
          <mc:Choice Requires="x14">
            <control shapeId="3084" r:id="rId12" name="Button 12">
              <controlPr defaultSize="0" print="0" autoFill="0" autoPict="0" macro="[0]!TK当期実績を前期実績にコピー">
                <anchor>
                  <from>
                    <xdr:col>23</xdr:col>
                    <xdr:colOff>666750</xdr:colOff>
                    <xdr:row>0</xdr:row>
                    <xdr:rowOff>552450</xdr:rowOff>
                  </from>
                  <to>
                    <xdr:col>27</xdr:col>
                    <xdr:colOff>19050</xdr:colOff>
                    <xdr:row>0</xdr:row>
                    <xdr:rowOff>850900</xdr:rowOff>
                  </to>
                </anchor>
              </controlPr>
            </control>
          </mc:Choice>
        </mc:AlternateContent>
        <mc:AlternateContent xmlns:mc="http://schemas.openxmlformats.org/markup-compatibility/2006">
          <mc:Choice Requires="x14">
            <control shapeId="3085" r:id="rId13" name="Button 13">
              <controlPr defaultSize="0" print="0" autoFill="0" autoPict="0" macro="[0]!ZEN製造原価ファイル呼出">
                <anchor>
                  <from>
                    <xdr:col>6</xdr:col>
                    <xdr:colOff>69850</xdr:colOff>
                    <xdr:row>125</xdr:row>
                    <xdr:rowOff>69850</xdr:rowOff>
                  </from>
                  <to>
                    <xdr:col>8</xdr:col>
                    <xdr:colOff>133350</xdr:colOff>
                    <xdr:row>125</xdr:row>
                    <xdr:rowOff>355600</xdr:rowOff>
                  </to>
                </anchor>
              </controlPr>
            </control>
          </mc:Choice>
        </mc:AlternateContent>
        <mc:AlternateContent xmlns:mc="http://schemas.openxmlformats.org/markup-compatibility/2006">
          <mc:Choice Requires="x14">
            <control shapeId="3086" r:id="rId14" name="Button 14">
              <controlPr defaultSize="0" print="0" autoFill="0" autoPict="0" macro="[0]!Seizou前期実績呼び出し">
                <anchor>
                  <from>
                    <xdr:col>8</xdr:col>
                    <xdr:colOff>152400</xdr:colOff>
                    <xdr:row>125</xdr:row>
                    <xdr:rowOff>69850</xdr:rowOff>
                  </from>
                  <to>
                    <xdr:col>10</xdr:col>
                    <xdr:colOff>50800</xdr:colOff>
                    <xdr:row>125</xdr:row>
                    <xdr:rowOff>355600</xdr:rowOff>
                  </to>
                </anchor>
              </controlPr>
            </control>
          </mc:Choice>
        </mc:AlternateContent>
        <mc:AlternateContent xmlns:mc="http://schemas.openxmlformats.org/markup-compatibility/2006">
          <mc:Choice Requires="x14">
            <control shapeId="3088" r:id="rId15" name="Button 16">
              <controlPr defaultSize="0" print="0" autoFill="0" autoPict="0" macro="[0]!zenki_cellcopy">
                <anchor>
                  <from>
                    <xdr:col>22</xdr:col>
                    <xdr:colOff>50800</xdr:colOff>
                    <xdr:row>129</xdr:row>
                    <xdr:rowOff>88900</xdr:rowOff>
                  </from>
                  <to>
                    <xdr:col>23</xdr:col>
                    <xdr:colOff>565150</xdr:colOff>
                    <xdr:row>131</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E190A-CCAF-4159-9E71-DF8FA0BB5175}">
  <sheetPr codeName="Sheet22">
    <tabColor rgb="FFFFEB00"/>
  </sheetPr>
  <dimension ref="A1"/>
  <sheetViews>
    <sheetView showRowColHeaders="0" zoomScale="70" zoomScaleNormal="70" workbookViewId="0">
      <pane xSplit="1" ySplit="2" topLeftCell="B16" activePane="bottomRight" state="frozen"/>
      <selection pane="topRight" activeCell="B1" sqref="B1"/>
      <selection pane="bottomLeft" activeCell="A3" sqref="A3"/>
      <selection pane="bottomRight" activeCell="A7" sqref="A7:F55"/>
    </sheetView>
  </sheetViews>
  <sheetFormatPr defaultColWidth="8.08203125" defaultRowHeight="18"/>
  <cols>
    <col min="1" max="1" width="20.75" customWidth="1"/>
    <col min="2" max="20" width="15.58203125" customWidth="1"/>
  </cols>
  <sheetData/>
  <sheetProtection sheet="1" objects="1" scenarios="1"/>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ボタン 11">
              <controlPr defaultSize="0" print="0" autoFill="0" autoPict="0" macro="[0]!zenki実績コピー">
                <anchor>
                  <from>
                    <xdr:col>0</xdr:col>
                    <xdr:colOff>69850</xdr:colOff>
                    <xdr:row>0</xdr:row>
                    <xdr:rowOff>50800</xdr:rowOff>
                  </from>
                  <to>
                    <xdr:col>0</xdr:col>
                    <xdr:colOff>1466850</xdr:colOff>
                    <xdr:row>1</xdr:row>
                    <xdr:rowOff>133350</xdr:rowOff>
                  </to>
                </anchor>
              </controlPr>
            </control>
          </mc:Choice>
        </mc:AlternateContent>
        <mc:AlternateContent xmlns:mc="http://schemas.openxmlformats.org/markup-compatibility/2006">
          <mc:Choice Requires="x14">
            <control shapeId="4100" r:id="rId5" name="ボタン 94">
              <controlPr defaultSize="0" print="0" autoFill="0" autoPict="0" macro="[0]!a前期実績へ">
                <anchor>
                  <from>
                    <xdr:col>1</xdr:col>
                    <xdr:colOff>1181100</xdr:colOff>
                    <xdr:row>0</xdr:row>
                    <xdr:rowOff>50800</xdr:rowOff>
                  </from>
                  <to>
                    <xdr:col>4</xdr:col>
                    <xdr:colOff>641350</xdr:colOff>
                    <xdr:row>1</xdr:row>
                    <xdr:rowOff>133350</xdr:rowOff>
                  </to>
                </anchor>
              </controlPr>
            </control>
          </mc:Choice>
        </mc:AlternateContent>
        <mc:AlternateContent xmlns:mc="http://schemas.openxmlformats.org/markup-compatibility/2006">
          <mc:Choice Requires="x14">
            <control shapeId="4101" r:id="rId6" name="Button 5">
              <controlPr defaultSize="0" print="0" autoFill="0" autoPict="0" macro="[0]!kaikei会計シート前期FALSE">
                <anchor>
                  <from>
                    <xdr:col>4</xdr:col>
                    <xdr:colOff>946150</xdr:colOff>
                    <xdr:row>0</xdr:row>
                    <xdr:rowOff>69850</xdr:rowOff>
                  </from>
                  <to>
                    <xdr:col>6</xdr:col>
                    <xdr:colOff>19050</xdr:colOff>
                    <xdr:row>1</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2746A-D117-444B-A05C-F1446C1C9BE3}">
  <sheetPr codeName="Sheet3">
    <tabColor rgb="FFFFEB00"/>
  </sheetPr>
  <dimension ref="A1"/>
  <sheetViews>
    <sheetView zoomScale="70" zoomScaleNormal="70" workbookViewId="0">
      <pane xSplit="1" ySplit="2" topLeftCell="B3" activePane="bottomRight" state="frozen"/>
      <selection pane="topRight" activeCell="B1" sqref="B1"/>
      <selection pane="bottomLeft" activeCell="A3" sqref="A3"/>
      <selection pane="bottomRight" activeCell="A8" sqref="A8:O25"/>
    </sheetView>
  </sheetViews>
  <sheetFormatPr defaultColWidth="8.75" defaultRowHeight="18"/>
  <cols>
    <col min="1" max="1" width="20.58203125" customWidth="1"/>
    <col min="2" max="13" width="15.58203125" customWidth="1"/>
  </cols>
  <sheetData/>
  <sheetProtection sheet="1" objects="1" scenarios="1"/>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ボタン 11">
              <controlPr defaultSize="0" print="0" autoFill="0" autoPict="0" macro="[0]!zenki実績コピー">
                <anchor>
                  <from>
                    <xdr:col>0</xdr:col>
                    <xdr:colOff>69850</xdr:colOff>
                    <xdr:row>0</xdr:row>
                    <xdr:rowOff>50800</xdr:rowOff>
                  </from>
                  <to>
                    <xdr:col>0</xdr:col>
                    <xdr:colOff>1466850</xdr:colOff>
                    <xdr:row>1</xdr:row>
                    <xdr:rowOff>133350</xdr:rowOff>
                  </to>
                </anchor>
              </controlPr>
            </control>
          </mc:Choice>
        </mc:AlternateContent>
        <mc:AlternateContent xmlns:mc="http://schemas.openxmlformats.org/markup-compatibility/2006">
          <mc:Choice Requires="x14">
            <control shapeId="30722" r:id="rId4" name="ボタン 94">
              <controlPr defaultSize="0" print="0" autoFill="0" autoPict="0" macro="[0]!a前期実績へ">
                <anchor>
                  <from>
                    <xdr:col>1</xdr:col>
                    <xdr:colOff>260350</xdr:colOff>
                    <xdr:row>0</xdr:row>
                    <xdr:rowOff>50800</xdr:rowOff>
                  </from>
                  <to>
                    <xdr:col>3</xdr:col>
                    <xdr:colOff>927100</xdr:colOff>
                    <xdr:row>1</xdr:row>
                    <xdr:rowOff>133350</xdr:rowOff>
                  </to>
                </anchor>
              </controlPr>
            </control>
          </mc:Choice>
        </mc:AlternateContent>
        <mc:AlternateContent xmlns:mc="http://schemas.openxmlformats.org/markup-compatibility/2006">
          <mc:Choice Requires="x14">
            <control shapeId="30723" r:id="rId5" name="Button 3">
              <controlPr defaultSize="0" print="0" autoFill="0" autoPict="0" macro="[0]!seizouシート前期FALSE">
                <anchor>
                  <from>
                    <xdr:col>4</xdr:col>
                    <xdr:colOff>31750</xdr:colOff>
                    <xdr:row>0</xdr:row>
                    <xdr:rowOff>69850</xdr:rowOff>
                  </from>
                  <to>
                    <xdr:col>5</xdr:col>
                    <xdr:colOff>317500</xdr:colOff>
                    <xdr:row>1</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E3406-9D6A-4F1F-A6AA-A00FA867D40D}">
  <sheetPr codeName="Sheet42">
    <tabColor rgb="FFFFEB00"/>
    <pageSetUpPr fitToPage="1"/>
  </sheetPr>
  <dimension ref="A1:CV192"/>
  <sheetViews>
    <sheetView showGridLines="0" showRowColHeaders="0" showZeros="0" topLeftCell="B1" zoomScale="70" zoomScaleNormal="70" workbookViewId="0">
      <pane xSplit="2" ySplit="2" topLeftCell="D3" activePane="bottomRight" state="frozen"/>
      <selection activeCell="B1" sqref="B1"/>
      <selection pane="topRight" activeCell="D1" sqref="D1"/>
      <selection pane="bottomLeft" activeCell="B3" sqref="B3"/>
      <selection pane="bottomRight" activeCell="Z25" sqref="Z25"/>
    </sheetView>
  </sheetViews>
  <sheetFormatPr defaultColWidth="8.08203125" defaultRowHeight="19"/>
  <cols>
    <col min="1" max="1" width="0" style="199" hidden="1" customWidth="1"/>
    <col min="2" max="2" width="4.25" style="199" customWidth="1"/>
    <col min="3" max="3" width="20.75" style="199" customWidth="1"/>
    <col min="4" max="17" width="10.75" style="201" customWidth="1"/>
    <col min="18" max="18" width="8.08203125" style="199" customWidth="1"/>
    <col min="19" max="19" width="8.08203125" style="199" hidden="1" customWidth="1"/>
    <col min="20" max="20" width="9.25" style="199" bestFit="1" customWidth="1"/>
    <col min="21" max="16384" width="8.08203125" style="199"/>
  </cols>
  <sheetData>
    <row r="1" spans="1:46" ht="41.15" customHeight="1">
      <c r="C1" s="200" t="s">
        <v>208</v>
      </c>
      <c r="Q1" s="1067">
        <f>Q124</f>
        <v>0</v>
      </c>
      <c r="AT1" s="203">
        <v>2</v>
      </c>
    </row>
    <row r="2" spans="1:46" ht="25.5" customHeight="1">
      <c r="B2" s="204"/>
      <c r="C2" s="205">
        <f>前期実績!C2</f>
        <v>0</v>
      </c>
      <c r="D2" s="206">
        <f>前期実績!D2</f>
        <v>45108</v>
      </c>
      <c r="E2" s="206">
        <f>前期実績!E2</f>
        <v>45139</v>
      </c>
      <c r="F2" s="206">
        <f>前期実績!F2</f>
        <v>45170</v>
      </c>
      <c r="G2" s="206">
        <f>前期実績!G2</f>
        <v>45200</v>
      </c>
      <c r="H2" s="206">
        <f>前期実績!H2</f>
        <v>45231</v>
      </c>
      <c r="I2" s="206">
        <f>前期実績!I2</f>
        <v>45261</v>
      </c>
      <c r="J2" s="206">
        <f>前期実績!J2</f>
        <v>45292</v>
      </c>
      <c r="K2" s="206">
        <f>前期実績!K2</f>
        <v>45323</v>
      </c>
      <c r="L2" s="206">
        <f>前期実績!L2</f>
        <v>45352</v>
      </c>
      <c r="M2" s="206">
        <f>前期実績!M2</f>
        <v>45383</v>
      </c>
      <c r="N2" s="206">
        <f>前期実績!N2</f>
        <v>45413</v>
      </c>
      <c r="O2" s="206">
        <f>前期実績!O2</f>
        <v>45444</v>
      </c>
      <c r="P2" s="207" t="str">
        <f>前期実績!P2</f>
        <v>決算</v>
      </c>
      <c r="Q2" s="208" t="str">
        <f>前期実績!Q2</f>
        <v>年間合計</v>
      </c>
      <c r="R2" s="209" t="str">
        <f>前期実績!R2</f>
        <v>対売上割合</v>
      </c>
    </row>
    <row r="3" spans="1:46" ht="19.149999999999999" customHeight="1">
      <c r="B3" s="210"/>
      <c r="C3" s="211" t="str">
        <f>前期実績!C3</f>
        <v>[売上高]</v>
      </c>
      <c r="D3" s="212">
        <f>前期実績!D3</f>
        <v>0</v>
      </c>
      <c r="E3" s="212">
        <f>前期実績!E3</f>
        <v>0</v>
      </c>
      <c r="F3" s="212">
        <f>前期実績!F3</f>
        <v>0</v>
      </c>
      <c r="G3" s="212">
        <f>前期実績!G3</f>
        <v>0</v>
      </c>
      <c r="H3" s="212">
        <f>前期実績!H3</f>
        <v>0</v>
      </c>
      <c r="I3" s="212">
        <f>前期実績!I3</f>
        <v>0</v>
      </c>
      <c r="J3" s="212">
        <f>前期実績!J3</f>
        <v>0</v>
      </c>
      <c r="K3" s="212">
        <f>前期実績!K3</f>
        <v>0</v>
      </c>
      <c r="L3" s="212">
        <f>前期実績!L3</f>
        <v>0</v>
      </c>
      <c r="M3" s="212">
        <f>前期実績!M3</f>
        <v>0</v>
      </c>
      <c r="N3" s="212">
        <f>前期実績!N3</f>
        <v>0</v>
      </c>
      <c r="O3" s="212">
        <f>前期実績!O3</f>
        <v>0</v>
      </c>
      <c r="P3" s="212">
        <f>前期実績!P3</f>
        <v>0</v>
      </c>
      <c r="Q3" s="213">
        <f>前期実績!Q3</f>
        <v>0</v>
      </c>
      <c r="R3" s="214">
        <f>前期実績!R3</f>
        <v>0</v>
      </c>
      <c r="S3" s="199">
        <f>IF(C3=0,"",1)</f>
        <v>1</v>
      </c>
    </row>
    <row r="4" spans="1:46" ht="19.149999999999999" customHeight="1">
      <c r="C4" s="215">
        <f>前期実績!C4</f>
        <v>0</v>
      </c>
      <c r="D4" s="202">
        <f>前期実績!D4</f>
        <v>0</v>
      </c>
      <c r="E4" s="202">
        <f>前期実績!E4</f>
        <v>0</v>
      </c>
      <c r="F4" s="202">
        <f>前期実績!F4</f>
        <v>0</v>
      </c>
      <c r="G4" s="202">
        <f>前期実績!G4</f>
        <v>0</v>
      </c>
      <c r="H4" s="202">
        <f>前期実績!H4</f>
        <v>0</v>
      </c>
      <c r="I4" s="202">
        <f>前期実績!I4</f>
        <v>0</v>
      </c>
      <c r="J4" s="202">
        <f>前期実績!J4</f>
        <v>0</v>
      </c>
      <c r="K4" s="202">
        <f>前期実績!K4</f>
        <v>0</v>
      </c>
      <c r="L4" s="202">
        <f>前期実績!L4</f>
        <v>0</v>
      </c>
      <c r="M4" s="202">
        <f>前期実績!M4</f>
        <v>0</v>
      </c>
      <c r="N4" s="202">
        <f>前期実績!N4</f>
        <v>0</v>
      </c>
      <c r="O4" s="202">
        <f>前期実績!O4</f>
        <v>0</v>
      </c>
      <c r="P4" s="202">
        <f>前期実績!P4</f>
        <v>0</v>
      </c>
      <c r="Q4" s="216">
        <f>前期実績!Q4</f>
        <v>0</v>
      </c>
      <c r="R4" s="217">
        <f>前期実績!R4</f>
        <v>0</v>
      </c>
      <c r="S4" s="199" t="str">
        <f t="shared" ref="S4:S67" si="0">IF(C4=0,"",1)</f>
        <v/>
      </c>
      <c r="T4" s="199" t="s">
        <v>209</v>
      </c>
    </row>
    <row r="5" spans="1:46" ht="19.149999999999999" customHeight="1">
      <c r="A5" s="218"/>
      <c r="B5" s="219"/>
      <c r="C5" s="220">
        <f>前期実績!C5</f>
        <v>0</v>
      </c>
      <c r="D5" s="202">
        <f>前期実績!D5</f>
        <v>0</v>
      </c>
      <c r="E5" s="202">
        <f>前期実績!E5</f>
        <v>0</v>
      </c>
      <c r="F5" s="202">
        <f>前期実績!F5</f>
        <v>0</v>
      </c>
      <c r="G5" s="202">
        <f>前期実績!G5</f>
        <v>0</v>
      </c>
      <c r="H5" s="202">
        <f>前期実績!H5</f>
        <v>0</v>
      </c>
      <c r="I5" s="202">
        <f>前期実績!I5</f>
        <v>0</v>
      </c>
      <c r="J5" s="202">
        <f>前期実績!J5</f>
        <v>0</v>
      </c>
      <c r="K5" s="202">
        <f>前期実績!K5</f>
        <v>0</v>
      </c>
      <c r="L5" s="202">
        <f>前期実績!L5</f>
        <v>0</v>
      </c>
      <c r="M5" s="202">
        <f>前期実績!M5</f>
        <v>0</v>
      </c>
      <c r="N5" s="202">
        <f>前期実績!N5</f>
        <v>0</v>
      </c>
      <c r="O5" s="202">
        <f>前期実績!O5</f>
        <v>0</v>
      </c>
      <c r="P5" s="202">
        <f>前期実績!P5</f>
        <v>0</v>
      </c>
      <c r="Q5" s="216">
        <f>前期実績!Q5</f>
        <v>0</v>
      </c>
      <c r="R5" s="217">
        <f>前期実績!R5</f>
        <v>0</v>
      </c>
      <c r="S5" s="199">
        <v>1</v>
      </c>
      <c r="T5" s="221">
        <v>3</v>
      </c>
    </row>
    <row r="6" spans="1:46" ht="19.149999999999999" customHeight="1">
      <c r="A6" s="218"/>
      <c r="C6" s="222">
        <f>前期実績!C6</f>
        <v>0</v>
      </c>
      <c r="D6" s="202">
        <f>前期実績!D6</f>
        <v>0</v>
      </c>
      <c r="E6" s="202">
        <f>前期実績!E6</f>
        <v>0</v>
      </c>
      <c r="F6" s="202">
        <f>前期実績!F6</f>
        <v>0</v>
      </c>
      <c r="G6" s="202">
        <f>前期実績!G6</f>
        <v>0</v>
      </c>
      <c r="H6" s="202">
        <f>前期実績!H6</f>
        <v>0</v>
      </c>
      <c r="I6" s="202">
        <f>前期実績!I6</f>
        <v>0</v>
      </c>
      <c r="J6" s="202">
        <f>前期実績!J6</f>
        <v>0</v>
      </c>
      <c r="K6" s="202">
        <f>前期実績!K6</f>
        <v>0</v>
      </c>
      <c r="L6" s="202">
        <f>前期実績!L6</f>
        <v>0</v>
      </c>
      <c r="M6" s="202">
        <f>前期実績!M6</f>
        <v>0</v>
      </c>
      <c r="N6" s="202">
        <f>前期実績!N6</f>
        <v>0</v>
      </c>
      <c r="O6" s="202">
        <f>前期実績!O6</f>
        <v>0</v>
      </c>
      <c r="P6" s="202">
        <f>前期実績!P6</f>
        <v>0</v>
      </c>
      <c r="Q6" s="216">
        <f>前期実績!Q6</f>
        <v>0</v>
      </c>
      <c r="R6" s="217">
        <f>前期実績!R6</f>
        <v>0</v>
      </c>
      <c r="S6" s="199" t="str">
        <f t="shared" si="0"/>
        <v/>
      </c>
    </row>
    <row r="7" spans="1:46" ht="19.149999999999999" customHeight="1">
      <c r="A7" s="218"/>
      <c r="B7" s="219"/>
      <c r="C7" s="222">
        <f>前期実績!C7</f>
        <v>0</v>
      </c>
      <c r="D7" s="202">
        <f>前期実績!D7</f>
        <v>0</v>
      </c>
      <c r="E7" s="202">
        <f>前期実績!E7</f>
        <v>0</v>
      </c>
      <c r="F7" s="202">
        <f>前期実績!F7</f>
        <v>0</v>
      </c>
      <c r="G7" s="202">
        <f>前期実績!G7</f>
        <v>0</v>
      </c>
      <c r="H7" s="202">
        <f>前期実績!H7</f>
        <v>0</v>
      </c>
      <c r="I7" s="202">
        <f>前期実績!I7</f>
        <v>0</v>
      </c>
      <c r="J7" s="202">
        <f>前期実績!J7</f>
        <v>0</v>
      </c>
      <c r="K7" s="202">
        <f>前期実績!K7</f>
        <v>0</v>
      </c>
      <c r="L7" s="202">
        <f>前期実績!L7</f>
        <v>0</v>
      </c>
      <c r="M7" s="202">
        <f>前期実績!M7</f>
        <v>0</v>
      </c>
      <c r="N7" s="202">
        <f>前期実績!N7</f>
        <v>0</v>
      </c>
      <c r="O7" s="202">
        <f>前期実績!O7</f>
        <v>0</v>
      </c>
      <c r="P7" s="202">
        <f>前期実績!P7</f>
        <v>0</v>
      </c>
      <c r="Q7" s="216">
        <f>前期実績!Q7</f>
        <v>0</v>
      </c>
      <c r="R7" s="217">
        <f>前期実績!R7</f>
        <v>0</v>
      </c>
      <c r="S7" s="199" t="str">
        <f t="shared" si="0"/>
        <v/>
      </c>
    </row>
    <row r="8" spans="1:46" ht="19.149999999999999" customHeight="1">
      <c r="A8" s="218"/>
      <c r="C8" s="222">
        <f>前期実績!C8</f>
        <v>0</v>
      </c>
      <c r="D8" s="202">
        <f>前期実績!D8</f>
        <v>0</v>
      </c>
      <c r="E8" s="202">
        <f>前期実績!E8</f>
        <v>0</v>
      </c>
      <c r="F8" s="202">
        <f>前期実績!F8</f>
        <v>0</v>
      </c>
      <c r="G8" s="202">
        <f>前期実績!G8</f>
        <v>0</v>
      </c>
      <c r="H8" s="202">
        <f>前期実績!H8</f>
        <v>0</v>
      </c>
      <c r="I8" s="202">
        <f>前期実績!I8</f>
        <v>0</v>
      </c>
      <c r="J8" s="202">
        <f>前期実績!J8</f>
        <v>0</v>
      </c>
      <c r="K8" s="202">
        <f>前期実績!K8</f>
        <v>0</v>
      </c>
      <c r="L8" s="202">
        <f>前期実績!L8</f>
        <v>0</v>
      </c>
      <c r="M8" s="202">
        <f>前期実績!M8</f>
        <v>0</v>
      </c>
      <c r="N8" s="202">
        <f>前期実績!N8</f>
        <v>0</v>
      </c>
      <c r="O8" s="202">
        <f>前期実績!O8</f>
        <v>0</v>
      </c>
      <c r="P8" s="202">
        <f>前期実績!P8</f>
        <v>0</v>
      </c>
      <c r="Q8" s="216">
        <f>前期実績!Q8</f>
        <v>0</v>
      </c>
      <c r="R8" s="217">
        <f>前期実績!R8</f>
        <v>0</v>
      </c>
      <c r="S8" s="199" t="str">
        <f t="shared" si="0"/>
        <v/>
      </c>
    </row>
    <row r="9" spans="1:46" ht="19.149999999999999" customHeight="1">
      <c r="A9" s="202"/>
      <c r="B9" s="223"/>
      <c r="C9" s="222">
        <f>前期実績!C9</f>
        <v>0</v>
      </c>
      <c r="D9" s="202">
        <f>前期実績!D9</f>
        <v>0</v>
      </c>
      <c r="E9" s="202">
        <f>前期実績!E9</f>
        <v>0</v>
      </c>
      <c r="F9" s="202">
        <f>前期実績!F9</f>
        <v>0</v>
      </c>
      <c r="G9" s="202">
        <f>前期実績!G9</f>
        <v>0</v>
      </c>
      <c r="H9" s="202">
        <f>前期実績!H9</f>
        <v>0</v>
      </c>
      <c r="I9" s="202">
        <f>前期実績!I9</f>
        <v>0</v>
      </c>
      <c r="J9" s="202">
        <f>前期実績!J9</f>
        <v>0</v>
      </c>
      <c r="K9" s="202">
        <f>前期実績!K9</f>
        <v>0</v>
      </c>
      <c r="L9" s="202">
        <f>前期実績!L9</f>
        <v>0</v>
      </c>
      <c r="M9" s="202">
        <f>前期実績!M9</f>
        <v>0</v>
      </c>
      <c r="N9" s="202">
        <f>前期実績!N9</f>
        <v>0</v>
      </c>
      <c r="O9" s="202">
        <f>前期実績!O9</f>
        <v>0</v>
      </c>
      <c r="P9" s="202">
        <f>前期実績!P9</f>
        <v>0</v>
      </c>
      <c r="Q9" s="216">
        <f>前期実績!Q9</f>
        <v>0</v>
      </c>
      <c r="R9" s="217">
        <f>前期実績!R9</f>
        <v>0</v>
      </c>
      <c r="S9" s="199" t="str">
        <f t="shared" si="0"/>
        <v/>
      </c>
    </row>
    <row r="10" spans="1:46" ht="19.149999999999999" customHeight="1">
      <c r="A10" s="202"/>
      <c r="B10" s="224"/>
      <c r="C10" s="222">
        <f>前期実績!C10</f>
        <v>0</v>
      </c>
      <c r="D10" s="202">
        <f>前期実績!D10</f>
        <v>0</v>
      </c>
      <c r="E10" s="202">
        <f>前期実績!E10</f>
        <v>0</v>
      </c>
      <c r="F10" s="202">
        <f>前期実績!F10</f>
        <v>0</v>
      </c>
      <c r="G10" s="202">
        <f>前期実績!G10</f>
        <v>0</v>
      </c>
      <c r="H10" s="202">
        <f>前期実績!H10</f>
        <v>0</v>
      </c>
      <c r="I10" s="202">
        <f>前期実績!I10</f>
        <v>0</v>
      </c>
      <c r="J10" s="202">
        <f>前期実績!J10</f>
        <v>0</v>
      </c>
      <c r="K10" s="202">
        <f>前期実績!K10</f>
        <v>0</v>
      </c>
      <c r="L10" s="202">
        <f>前期実績!L10</f>
        <v>0</v>
      </c>
      <c r="M10" s="202">
        <f>前期実績!M10</f>
        <v>0</v>
      </c>
      <c r="N10" s="202">
        <f>前期実績!N10</f>
        <v>0</v>
      </c>
      <c r="O10" s="202">
        <f>前期実績!O10</f>
        <v>0</v>
      </c>
      <c r="P10" s="202">
        <f>前期実績!P10</f>
        <v>0</v>
      </c>
      <c r="Q10" s="216">
        <f>前期実績!Q10</f>
        <v>0</v>
      </c>
      <c r="R10" s="217">
        <f>前期実績!R10</f>
        <v>0</v>
      </c>
      <c r="S10" s="199" t="str">
        <f t="shared" si="0"/>
        <v/>
      </c>
    </row>
    <row r="11" spans="1:46" ht="19.149999999999999" customHeight="1">
      <c r="A11" s="202"/>
      <c r="B11" s="225"/>
      <c r="C11" s="222">
        <f>前期実績!C11</f>
        <v>0</v>
      </c>
      <c r="D11" s="202">
        <f>前期実績!D11</f>
        <v>0</v>
      </c>
      <c r="E11" s="202">
        <f>前期実績!E11</f>
        <v>0</v>
      </c>
      <c r="F11" s="202">
        <f>前期実績!F11</f>
        <v>0</v>
      </c>
      <c r="G11" s="202">
        <f>前期実績!G11</f>
        <v>0</v>
      </c>
      <c r="H11" s="202">
        <f>前期実績!H11</f>
        <v>0</v>
      </c>
      <c r="I11" s="202">
        <f>前期実績!I11</f>
        <v>0</v>
      </c>
      <c r="J11" s="202">
        <f>前期実績!J11</f>
        <v>0</v>
      </c>
      <c r="K11" s="202">
        <f>前期実績!K11</f>
        <v>0</v>
      </c>
      <c r="L11" s="202">
        <f>前期実績!L11</f>
        <v>0</v>
      </c>
      <c r="M11" s="202">
        <f>前期実績!M11</f>
        <v>0</v>
      </c>
      <c r="N11" s="202">
        <f>前期実績!N11</f>
        <v>0</v>
      </c>
      <c r="O11" s="202">
        <f>前期実績!O11</f>
        <v>0</v>
      </c>
      <c r="P11" s="202">
        <f>前期実績!P11</f>
        <v>0</v>
      </c>
      <c r="Q11" s="216">
        <f>前期実績!Q11</f>
        <v>0</v>
      </c>
      <c r="R11" s="217">
        <f>前期実績!R11</f>
        <v>0</v>
      </c>
      <c r="S11" s="199" t="str">
        <f t="shared" si="0"/>
        <v/>
      </c>
    </row>
    <row r="12" spans="1:46" ht="19.149999999999999" customHeight="1">
      <c r="A12" s="202"/>
      <c r="C12" s="222">
        <f>前期実績!C12</f>
        <v>0</v>
      </c>
      <c r="D12" s="202">
        <f>前期実績!D12</f>
        <v>0</v>
      </c>
      <c r="E12" s="202">
        <f>前期実績!E12</f>
        <v>0</v>
      </c>
      <c r="F12" s="202">
        <f>前期実績!F12</f>
        <v>0</v>
      </c>
      <c r="G12" s="202">
        <f>前期実績!G12</f>
        <v>0</v>
      </c>
      <c r="H12" s="202">
        <f>前期実績!H12</f>
        <v>0</v>
      </c>
      <c r="I12" s="202">
        <f>前期実績!I12</f>
        <v>0</v>
      </c>
      <c r="J12" s="202">
        <f>前期実績!J12</f>
        <v>0</v>
      </c>
      <c r="K12" s="202">
        <f>前期実績!K12</f>
        <v>0</v>
      </c>
      <c r="L12" s="202">
        <f>前期実績!L12</f>
        <v>0</v>
      </c>
      <c r="M12" s="202">
        <f>前期実績!M12</f>
        <v>0</v>
      </c>
      <c r="N12" s="202">
        <f>前期実績!N12</f>
        <v>0</v>
      </c>
      <c r="O12" s="202">
        <f>前期実績!O12</f>
        <v>0</v>
      </c>
      <c r="P12" s="202">
        <f>前期実績!P12</f>
        <v>0</v>
      </c>
      <c r="Q12" s="216">
        <f>前期実績!Q12</f>
        <v>0</v>
      </c>
      <c r="R12" s="217">
        <f>前期実績!R12</f>
        <v>0</v>
      </c>
      <c r="S12" s="199" t="str">
        <f t="shared" si="0"/>
        <v/>
      </c>
    </row>
    <row r="13" spans="1:46" ht="19.149999999999999" customHeight="1">
      <c r="A13" s="202"/>
      <c r="B13" s="226"/>
      <c r="C13" s="222">
        <f>前期実績!C13</f>
        <v>0</v>
      </c>
      <c r="D13" s="202">
        <f>前期実績!D13</f>
        <v>0</v>
      </c>
      <c r="E13" s="202">
        <f>前期実績!E13</f>
        <v>0</v>
      </c>
      <c r="F13" s="202">
        <f>前期実績!F13</f>
        <v>0</v>
      </c>
      <c r="G13" s="202">
        <f>前期実績!G13</f>
        <v>0</v>
      </c>
      <c r="H13" s="202">
        <f>前期実績!H13</f>
        <v>0</v>
      </c>
      <c r="I13" s="202">
        <f>前期実績!I13</f>
        <v>0</v>
      </c>
      <c r="J13" s="202">
        <f>前期実績!J13</f>
        <v>0</v>
      </c>
      <c r="K13" s="202">
        <f>前期実績!K13</f>
        <v>0</v>
      </c>
      <c r="L13" s="202">
        <f>前期実績!L13</f>
        <v>0</v>
      </c>
      <c r="M13" s="202">
        <f>前期実績!M13</f>
        <v>0</v>
      </c>
      <c r="N13" s="202">
        <f>前期実績!N13</f>
        <v>0</v>
      </c>
      <c r="O13" s="202">
        <f>前期実績!O13</f>
        <v>0</v>
      </c>
      <c r="P13" s="202">
        <f>前期実績!P13</f>
        <v>0</v>
      </c>
      <c r="Q13" s="216">
        <f>前期実績!Q13</f>
        <v>0</v>
      </c>
      <c r="R13" s="217">
        <f>前期実績!R13</f>
        <v>0</v>
      </c>
      <c r="S13" s="199" t="str">
        <f t="shared" si="0"/>
        <v/>
      </c>
    </row>
    <row r="14" spans="1:46" ht="19.149999999999999" customHeight="1">
      <c r="A14" s="218"/>
      <c r="C14" s="227" t="str">
        <f>前期実績!C14</f>
        <v>売上高合計</v>
      </c>
      <c r="D14" s="228">
        <f>前期実績!D14</f>
        <v>0</v>
      </c>
      <c r="E14" s="228">
        <f>前期実績!E14</f>
        <v>0</v>
      </c>
      <c r="F14" s="228">
        <f>前期実績!F14</f>
        <v>0</v>
      </c>
      <c r="G14" s="228">
        <f>前期実績!G14</f>
        <v>0</v>
      </c>
      <c r="H14" s="228">
        <f>前期実績!H14</f>
        <v>0</v>
      </c>
      <c r="I14" s="228">
        <f>前期実績!I14</f>
        <v>0</v>
      </c>
      <c r="J14" s="228">
        <f>前期実績!J14</f>
        <v>0</v>
      </c>
      <c r="K14" s="228">
        <f>前期実績!K14</f>
        <v>0</v>
      </c>
      <c r="L14" s="228">
        <f>前期実績!L14</f>
        <v>0</v>
      </c>
      <c r="M14" s="228">
        <f>前期実績!M14</f>
        <v>0</v>
      </c>
      <c r="N14" s="228">
        <f>前期実績!N14</f>
        <v>0</v>
      </c>
      <c r="O14" s="228">
        <f>前期実績!O14</f>
        <v>0</v>
      </c>
      <c r="P14" s="228">
        <f>前期実績!P14</f>
        <v>0</v>
      </c>
      <c r="Q14" s="229">
        <f>前期実績!Q14</f>
        <v>0</v>
      </c>
      <c r="R14" s="230" t="str">
        <f>前期実績!R14</f>
        <v/>
      </c>
      <c r="S14" s="199">
        <f t="shared" si="0"/>
        <v>1</v>
      </c>
    </row>
    <row r="15" spans="1:46" ht="19.149999999999999" customHeight="1">
      <c r="A15" s="231"/>
      <c r="B15" s="219"/>
      <c r="C15" s="211" t="str">
        <f>前期実績!C15</f>
        <v>[売上原価]</v>
      </c>
      <c r="D15" s="232">
        <f>前期実績!D15</f>
        <v>0</v>
      </c>
      <c r="E15" s="232">
        <f>前期実績!E15</f>
        <v>0</v>
      </c>
      <c r="F15" s="232">
        <f>前期実績!F15</f>
        <v>0</v>
      </c>
      <c r="G15" s="232">
        <f>前期実績!G15</f>
        <v>0</v>
      </c>
      <c r="H15" s="232">
        <f>前期実績!H15</f>
        <v>0</v>
      </c>
      <c r="I15" s="232">
        <f>前期実績!I15</f>
        <v>0</v>
      </c>
      <c r="J15" s="232">
        <f>前期実績!J15</f>
        <v>0</v>
      </c>
      <c r="K15" s="232">
        <f>前期実績!K15</f>
        <v>0</v>
      </c>
      <c r="L15" s="232">
        <f>前期実績!L15</f>
        <v>0</v>
      </c>
      <c r="M15" s="232">
        <f>前期実績!M15</f>
        <v>0</v>
      </c>
      <c r="N15" s="232">
        <f>前期実績!N15</f>
        <v>0</v>
      </c>
      <c r="O15" s="232">
        <f>前期実績!O15</f>
        <v>0</v>
      </c>
      <c r="P15" s="232">
        <f>前期実績!P15</f>
        <v>0</v>
      </c>
      <c r="Q15" s="233">
        <f>前期実績!Q15</f>
        <v>0</v>
      </c>
      <c r="R15" s="234">
        <f>前期実績!R15</f>
        <v>0</v>
      </c>
      <c r="S15" s="199">
        <f t="shared" si="0"/>
        <v>1</v>
      </c>
    </row>
    <row r="16" spans="1:46" ht="19.149999999999999" customHeight="1">
      <c r="A16" s="235"/>
      <c r="C16" s="222" t="str">
        <f>前期実績!C16</f>
        <v>期首商品棚卸高</v>
      </c>
      <c r="D16" s="202">
        <f>前期実績!D16</f>
        <v>0</v>
      </c>
      <c r="E16" s="202">
        <f>前期実績!E16</f>
        <v>0</v>
      </c>
      <c r="F16" s="202">
        <f>前期実績!F16</f>
        <v>0</v>
      </c>
      <c r="G16" s="202">
        <f>前期実績!G16</f>
        <v>0</v>
      </c>
      <c r="H16" s="202">
        <f>前期実績!H16</f>
        <v>0</v>
      </c>
      <c r="I16" s="202">
        <f>前期実績!I16</f>
        <v>0</v>
      </c>
      <c r="J16" s="202">
        <f>前期実績!J16</f>
        <v>0</v>
      </c>
      <c r="K16" s="202">
        <f>前期実績!K16</f>
        <v>0</v>
      </c>
      <c r="L16" s="202">
        <f>前期実績!L16</f>
        <v>0</v>
      </c>
      <c r="M16" s="202">
        <f>前期実績!M16</f>
        <v>0</v>
      </c>
      <c r="N16" s="202">
        <f>前期実績!N16</f>
        <v>0</v>
      </c>
      <c r="O16" s="202">
        <f>前期実績!O16</f>
        <v>0</v>
      </c>
      <c r="P16" s="202">
        <f>前期実績!P16</f>
        <v>0</v>
      </c>
      <c r="Q16" s="236">
        <f>前期実績!Q16</f>
        <v>0</v>
      </c>
      <c r="R16" s="237" t="str">
        <f>前期実績!R16</f>
        <v/>
      </c>
      <c r="S16" s="199">
        <f t="shared" si="0"/>
        <v>1</v>
      </c>
    </row>
    <row r="17" spans="1:26" ht="19.149999999999999" customHeight="1">
      <c r="A17" s="202"/>
      <c r="B17" s="226"/>
      <c r="C17" s="222">
        <f>前期実績!C17</f>
        <v>0</v>
      </c>
      <c r="D17" s="202">
        <f>前期実績!D17</f>
        <v>0</v>
      </c>
      <c r="E17" s="202">
        <f>前期実績!E17</f>
        <v>0</v>
      </c>
      <c r="F17" s="202">
        <f>前期実績!F17</f>
        <v>0</v>
      </c>
      <c r="G17" s="202">
        <f>前期実績!G17</f>
        <v>0</v>
      </c>
      <c r="H17" s="202">
        <f>前期実績!H17</f>
        <v>0</v>
      </c>
      <c r="I17" s="202">
        <f>前期実績!I17</f>
        <v>0</v>
      </c>
      <c r="J17" s="202">
        <f>前期実績!J17</f>
        <v>0</v>
      </c>
      <c r="K17" s="202">
        <f>前期実績!K17</f>
        <v>0</v>
      </c>
      <c r="L17" s="202">
        <f>前期実績!L17</f>
        <v>0</v>
      </c>
      <c r="M17" s="202">
        <f>前期実績!M17</f>
        <v>0</v>
      </c>
      <c r="N17" s="202">
        <f>前期実績!N17</f>
        <v>0</v>
      </c>
      <c r="O17" s="202">
        <f>前期実績!O17</f>
        <v>0</v>
      </c>
      <c r="P17" s="202">
        <f>前期実績!P17</f>
        <v>0</v>
      </c>
      <c r="Q17" s="238">
        <f>前期実績!Q17</f>
        <v>0</v>
      </c>
      <c r="R17" s="239" t="str">
        <f>前期実績!R17</f>
        <v/>
      </c>
      <c r="S17" s="199" t="str">
        <f t="shared" si="0"/>
        <v/>
      </c>
    </row>
    <row r="18" spans="1:26" ht="19.149999999999999" customHeight="1">
      <c r="A18" s="202"/>
      <c r="B18" s="240"/>
      <c r="C18" s="222">
        <f>前期実績!C18</f>
        <v>0</v>
      </c>
      <c r="D18" s="202">
        <f>前期実績!D18</f>
        <v>0</v>
      </c>
      <c r="E18" s="202">
        <f>前期実績!E18</f>
        <v>0</v>
      </c>
      <c r="F18" s="202">
        <f>前期実績!F18</f>
        <v>0</v>
      </c>
      <c r="G18" s="202">
        <f>前期実績!G18</f>
        <v>0</v>
      </c>
      <c r="H18" s="202">
        <f>前期実績!H18</f>
        <v>0</v>
      </c>
      <c r="I18" s="202">
        <f>前期実績!I18</f>
        <v>0</v>
      </c>
      <c r="J18" s="202">
        <f>前期実績!J18</f>
        <v>0</v>
      </c>
      <c r="K18" s="202">
        <f>前期実績!K18</f>
        <v>0</v>
      </c>
      <c r="L18" s="202">
        <f>前期実績!L18</f>
        <v>0</v>
      </c>
      <c r="M18" s="202">
        <f>前期実績!M18</f>
        <v>0</v>
      </c>
      <c r="N18" s="202">
        <f>前期実績!N18</f>
        <v>0</v>
      </c>
      <c r="O18" s="202">
        <f>前期実績!O18</f>
        <v>0</v>
      </c>
      <c r="P18" s="202">
        <f>前期実績!P18</f>
        <v>0</v>
      </c>
      <c r="Q18" s="238">
        <f>前期実績!Q18</f>
        <v>0</v>
      </c>
      <c r="R18" s="239" t="str">
        <f>前期実績!R18</f>
        <v/>
      </c>
      <c r="S18" s="199" t="str">
        <f t="shared" si="0"/>
        <v/>
      </c>
    </row>
    <row r="19" spans="1:26" ht="19.149999999999999" customHeight="1">
      <c r="A19" s="202"/>
      <c r="B19" s="225"/>
      <c r="C19" s="222">
        <f>前期実績!C19</f>
        <v>0</v>
      </c>
      <c r="D19" s="202">
        <f>前期実績!D19</f>
        <v>0</v>
      </c>
      <c r="E19" s="202">
        <f>前期実績!E19</f>
        <v>0</v>
      </c>
      <c r="F19" s="202">
        <f>前期実績!F19</f>
        <v>0</v>
      </c>
      <c r="G19" s="202">
        <f>前期実績!G19</f>
        <v>0</v>
      </c>
      <c r="H19" s="202">
        <f>前期実績!H19</f>
        <v>0</v>
      </c>
      <c r="I19" s="202">
        <f>前期実績!I19</f>
        <v>0</v>
      </c>
      <c r="J19" s="202">
        <f>前期実績!J19</f>
        <v>0</v>
      </c>
      <c r="K19" s="202">
        <f>前期実績!K19</f>
        <v>0</v>
      </c>
      <c r="L19" s="202">
        <f>前期実績!L19</f>
        <v>0</v>
      </c>
      <c r="M19" s="202">
        <f>前期実績!M19</f>
        <v>0</v>
      </c>
      <c r="N19" s="202">
        <f>前期実績!N19</f>
        <v>0</v>
      </c>
      <c r="O19" s="202">
        <f>前期実績!O19</f>
        <v>0</v>
      </c>
      <c r="P19" s="202">
        <f>前期実績!P19</f>
        <v>0</v>
      </c>
      <c r="Q19" s="238">
        <f>前期実績!Q19</f>
        <v>0</v>
      </c>
      <c r="R19" s="239" t="str">
        <f>前期実績!R19</f>
        <v/>
      </c>
      <c r="S19" s="199" t="str">
        <f t="shared" si="0"/>
        <v/>
      </c>
    </row>
    <row r="20" spans="1:26" ht="19.149999999999999" customHeight="1">
      <c r="A20" s="202"/>
      <c r="C20" s="222">
        <f>前期実績!C20</f>
        <v>0</v>
      </c>
      <c r="D20" s="202">
        <f>前期実績!D20</f>
        <v>0</v>
      </c>
      <c r="E20" s="202">
        <f>前期実績!E20</f>
        <v>0</v>
      </c>
      <c r="F20" s="202">
        <f>前期実績!F20</f>
        <v>0</v>
      </c>
      <c r="G20" s="202">
        <f>前期実績!G20</f>
        <v>0</v>
      </c>
      <c r="H20" s="202">
        <f>前期実績!H20</f>
        <v>0</v>
      </c>
      <c r="I20" s="202">
        <f>前期実績!I20</f>
        <v>0</v>
      </c>
      <c r="J20" s="202">
        <f>前期実績!J20</f>
        <v>0</v>
      </c>
      <c r="K20" s="202">
        <f>前期実績!K20</f>
        <v>0</v>
      </c>
      <c r="L20" s="202">
        <f>前期実績!L20</f>
        <v>0</v>
      </c>
      <c r="M20" s="202">
        <f>前期実績!M20</f>
        <v>0</v>
      </c>
      <c r="N20" s="202">
        <f>前期実績!N20</f>
        <v>0</v>
      </c>
      <c r="O20" s="202">
        <f>前期実績!O20</f>
        <v>0</v>
      </c>
      <c r="P20" s="202">
        <f>前期実績!P20</f>
        <v>0</v>
      </c>
      <c r="Q20" s="238">
        <f>前期実績!Q20</f>
        <v>0</v>
      </c>
      <c r="R20" s="239" t="str">
        <f>前期実績!R20</f>
        <v/>
      </c>
      <c r="S20" s="199" t="str">
        <f t="shared" si="0"/>
        <v/>
      </c>
    </row>
    <row r="21" spans="1:26" ht="19.149999999999999" customHeight="1">
      <c r="A21" s="202"/>
      <c r="B21" s="226"/>
      <c r="C21" s="222">
        <f>前期実績!C21</f>
        <v>0</v>
      </c>
      <c r="D21" s="202">
        <f>前期実績!D21</f>
        <v>0</v>
      </c>
      <c r="E21" s="202">
        <f>前期実績!E21</f>
        <v>0</v>
      </c>
      <c r="F21" s="202">
        <f>前期実績!F21</f>
        <v>0</v>
      </c>
      <c r="G21" s="202">
        <f>前期実績!G21</f>
        <v>0</v>
      </c>
      <c r="H21" s="202">
        <f>前期実績!H21</f>
        <v>0</v>
      </c>
      <c r="I21" s="202">
        <f>前期実績!I21</f>
        <v>0</v>
      </c>
      <c r="J21" s="202">
        <f>前期実績!J21</f>
        <v>0</v>
      </c>
      <c r="K21" s="202">
        <f>前期実績!K21</f>
        <v>0</v>
      </c>
      <c r="L21" s="202">
        <f>前期実績!L21</f>
        <v>0</v>
      </c>
      <c r="M21" s="202">
        <f>前期実績!M21</f>
        <v>0</v>
      </c>
      <c r="N21" s="202">
        <f>前期実績!N21</f>
        <v>0</v>
      </c>
      <c r="O21" s="202">
        <f>前期実績!O21</f>
        <v>0</v>
      </c>
      <c r="P21" s="202">
        <f>前期実績!P21</f>
        <v>0</v>
      </c>
      <c r="Q21" s="238">
        <f>前期実績!Q21</f>
        <v>0</v>
      </c>
      <c r="R21" s="239" t="str">
        <f>前期実績!R21</f>
        <v/>
      </c>
      <c r="S21" s="199" t="str">
        <f t="shared" si="0"/>
        <v/>
      </c>
    </row>
    <row r="22" spans="1:26" ht="19.149999999999999" customHeight="1">
      <c r="A22" s="202"/>
      <c r="B22" s="240"/>
      <c r="C22" s="222">
        <f>前期実績!C22</f>
        <v>0</v>
      </c>
      <c r="D22" s="202">
        <f>前期実績!D22</f>
        <v>0</v>
      </c>
      <c r="E22" s="202">
        <f>前期実績!E22</f>
        <v>0</v>
      </c>
      <c r="F22" s="202">
        <f>前期実績!F22</f>
        <v>0</v>
      </c>
      <c r="G22" s="202">
        <f>前期実績!G22</f>
        <v>0</v>
      </c>
      <c r="H22" s="202">
        <f>前期実績!H22</f>
        <v>0</v>
      </c>
      <c r="I22" s="202">
        <f>前期実績!I22</f>
        <v>0</v>
      </c>
      <c r="J22" s="202">
        <f>前期実績!J22</f>
        <v>0</v>
      </c>
      <c r="K22" s="202">
        <f>前期実績!K22</f>
        <v>0</v>
      </c>
      <c r="L22" s="202">
        <f>前期実績!L22</f>
        <v>0</v>
      </c>
      <c r="M22" s="202">
        <f>前期実績!M22</f>
        <v>0</v>
      </c>
      <c r="N22" s="202">
        <f>前期実績!N22</f>
        <v>0</v>
      </c>
      <c r="O22" s="202">
        <f>前期実績!O22</f>
        <v>0</v>
      </c>
      <c r="P22" s="202">
        <f>前期実績!P22</f>
        <v>0</v>
      </c>
      <c r="Q22" s="238">
        <f>前期実績!Q22</f>
        <v>0</v>
      </c>
      <c r="R22" s="239" t="str">
        <f>前期実績!R22</f>
        <v/>
      </c>
      <c r="S22" s="199" t="str">
        <f t="shared" si="0"/>
        <v/>
      </c>
    </row>
    <row r="23" spans="1:26" ht="19.149999999999999" customHeight="1">
      <c r="A23" s="202"/>
      <c r="B23" s="241"/>
      <c r="C23" s="222">
        <f>前期実績!C23</f>
        <v>0</v>
      </c>
      <c r="D23" s="202">
        <f>前期実績!D23</f>
        <v>0</v>
      </c>
      <c r="E23" s="202">
        <f>前期実績!E23</f>
        <v>0</v>
      </c>
      <c r="F23" s="202">
        <f>前期実績!F23</f>
        <v>0</v>
      </c>
      <c r="G23" s="202">
        <f>前期実績!G23</f>
        <v>0</v>
      </c>
      <c r="H23" s="202">
        <f>前期実績!H23</f>
        <v>0</v>
      </c>
      <c r="I23" s="202">
        <f>前期実績!I23</f>
        <v>0</v>
      </c>
      <c r="J23" s="202">
        <f>前期実績!J23</f>
        <v>0</v>
      </c>
      <c r="K23" s="202">
        <f>前期実績!K23</f>
        <v>0</v>
      </c>
      <c r="L23" s="202">
        <f>前期実績!L23</f>
        <v>0</v>
      </c>
      <c r="M23" s="202">
        <f>前期実績!M23</f>
        <v>0</v>
      </c>
      <c r="N23" s="202">
        <f>前期実績!N23</f>
        <v>0</v>
      </c>
      <c r="O23" s="202">
        <f>前期実績!O23</f>
        <v>0</v>
      </c>
      <c r="P23" s="202">
        <f>前期実績!P23</f>
        <v>0</v>
      </c>
      <c r="Q23" s="238">
        <f>前期実績!Q23</f>
        <v>0</v>
      </c>
      <c r="R23" s="239" t="str">
        <f>前期実績!R23</f>
        <v/>
      </c>
      <c r="S23" s="199" t="str">
        <f t="shared" si="0"/>
        <v/>
      </c>
    </row>
    <row r="24" spans="1:26" ht="19.149999999999999" customHeight="1">
      <c r="A24" s="202"/>
      <c r="B24" s="224"/>
      <c r="C24" s="222">
        <f>前期実績!C24</f>
        <v>0</v>
      </c>
      <c r="D24" s="202">
        <f>前期実績!D24</f>
        <v>0</v>
      </c>
      <c r="E24" s="202">
        <f>前期実績!E24</f>
        <v>0</v>
      </c>
      <c r="F24" s="202">
        <f>前期実績!F24</f>
        <v>0</v>
      </c>
      <c r="G24" s="202">
        <f>前期実績!G24</f>
        <v>0</v>
      </c>
      <c r="H24" s="202">
        <f>前期実績!H24</f>
        <v>0</v>
      </c>
      <c r="I24" s="202">
        <f>前期実績!I24</f>
        <v>0</v>
      </c>
      <c r="J24" s="202">
        <f>前期実績!J24</f>
        <v>0</v>
      </c>
      <c r="K24" s="202">
        <f>前期実績!K24</f>
        <v>0</v>
      </c>
      <c r="L24" s="202">
        <f>前期実績!L24</f>
        <v>0</v>
      </c>
      <c r="M24" s="202">
        <f>前期実績!M24</f>
        <v>0</v>
      </c>
      <c r="N24" s="202">
        <f>前期実績!N24</f>
        <v>0</v>
      </c>
      <c r="O24" s="202">
        <f>前期実績!O24</f>
        <v>0</v>
      </c>
      <c r="P24" s="202">
        <f>前期実績!P24</f>
        <v>0</v>
      </c>
      <c r="Q24" s="238">
        <f>前期実績!Q24</f>
        <v>0</v>
      </c>
      <c r="R24" s="239" t="str">
        <f>前期実績!R24</f>
        <v/>
      </c>
      <c r="S24" s="199" t="str">
        <f t="shared" si="0"/>
        <v/>
      </c>
    </row>
    <row r="25" spans="1:26" ht="19.149999999999999" customHeight="1">
      <c r="A25" s="202"/>
      <c r="B25" s="225"/>
      <c r="C25" s="222">
        <f>前期実績!C25</f>
        <v>0</v>
      </c>
      <c r="D25" s="202">
        <f>前期実績!D25</f>
        <v>0</v>
      </c>
      <c r="E25" s="202">
        <f>前期実績!E25</f>
        <v>0</v>
      </c>
      <c r="F25" s="202">
        <f>前期実績!F25</f>
        <v>0</v>
      </c>
      <c r="G25" s="202">
        <f>前期実績!G25</f>
        <v>0</v>
      </c>
      <c r="H25" s="202">
        <f>前期実績!H25</f>
        <v>0</v>
      </c>
      <c r="I25" s="202">
        <f>前期実績!I25</f>
        <v>0</v>
      </c>
      <c r="J25" s="202">
        <f>前期実績!J25</f>
        <v>0</v>
      </c>
      <c r="K25" s="202">
        <f>前期実績!K25</f>
        <v>0</v>
      </c>
      <c r="L25" s="202">
        <f>前期実績!L25</f>
        <v>0</v>
      </c>
      <c r="M25" s="202">
        <f>前期実績!M25</f>
        <v>0</v>
      </c>
      <c r="N25" s="202">
        <f>前期実績!N25</f>
        <v>0</v>
      </c>
      <c r="O25" s="202">
        <f>前期実績!O25</f>
        <v>0</v>
      </c>
      <c r="P25" s="202">
        <f>前期実績!P25</f>
        <v>0</v>
      </c>
      <c r="Q25" s="238">
        <f>前期実績!Q25</f>
        <v>0</v>
      </c>
      <c r="R25" s="239" t="str">
        <f>前期実績!R25</f>
        <v/>
      </c>
      <c r="S25" s="199" t="str">
        <f t="shared" si="0"/>
        <v/>
      </c>
    </row>
    <row r="26" spans="1:26" ht="19.149999999999999" customHeight="1">
      <c r="A26" s="202"/>
      <c r="C26" s="222">
        <f>前期実績!C26</f>
        <v>0</v>
      </c>
      <c r="D26" s="202">
        <f>前期実績!D26</f>
        <v>0</v>
      </c>
      <c r="E26" s="202">
        <f>前期実績!E26</f>
        <v>0</v>
      </c>
      <c r="F26" s="202">
        <f>前期実績!F26</f>
        <v>0</v>
      </c>
      <c r="G26" s="202">
        <f>前期実績!G26</f>
        <v>0</v>
      </c>
      <c r="H26" s="202">
        <f>前期実績!H26</f>
        <v>0</v>
      </c>
      <c r="I26" s="202">
        <f>前期実績!I26</f>
        <v>0</v>
      </c>
      <c r="J26" s="202">
        <f>前期実績!J26</f>
        <v>0</v>
      </c>
      <c r="K26" s="202">
        <f>前期実績!K26</f>
        <v>0</v>
      </c>
      <c r="L26" s="202">
        <f>前期実績!L26</f>
        <v>0</v>
      </c>
      <c r="M26" s="202">
        <f>前期実績!M26</f>
        <v>0</v>
      </c>
      <c r="N26" s="202">
        <f>前期実績!N26</f>
        <v>0</v>
      </c>
      <c r="O26" s="202">
        <f>前期実績!O26</f>
        <v>0</v>
      </c>
      <c r="P26" s="202">
        <f>前期実績!P26</f>
        <v>0</v>
      </c>
      <c r="Q26" s="238">
        <f>前期実績!Q26</f>
        <v>0</v>
      </c>
      <c r="R26" s="239" t="str">
        <f>前期実績!R26</f>
        <v/>
      </c>
      <c r="S26" s="199" t="str">
        <f t="shared" si="0"/>
        <v/>
      </c>
    </row>
    <row r="27" spans="1:26" ht="19.149999999999999" customHeight="1">
      <c r="A27" s="218"/>
      <c r="B27" s="219"/>
      <c r="C27" s="242" t="str">
        <f>前期実績!C27</f>
        <v>商品仕入高</v>
      </c>
      <c r="D27" s="228">
        <f>前期実績!D27</f>
        <v>0</v>
      </c>
      <c r="E27" s="228">
        <f>前期実績!E27</f>
        <v>0</v>
      </c>
      <c r="F27" s="228">
        <f>前期実績!F27</f>
        <v>0</v>
      </c>
      <c r="G27" s="228">
        <f>前期実績!G27</f>
        <v>0</v>
      </c>
      <c r="H27" s="228">
        <f>前期実績!H27</f>
        <v>0</v>
      </c>
      <c r="I27" s="228">
        <f>前期実績!I27</f>
        <v>0</v>
      </c>
      <c r="J27" s="228">
        <f>前期実績!J27</f>
        <v>0</v>
      </c>
      <c r="K27" s="228">
        <f>前期実績!K27</f>
        <v>0</v>
      </c>
      <c r="L27" s="228">
        <f>前期実績!L27</f>
        <v>0</v>
      </c>
      <c r="M27" s="228">
        <f>前期実績!M27</f>
        <v>0</v>
      </c>
      <c r="N27" s="228">
        <f>前期実績!N27</f>
        <v>0</v>
      </c>
      <c r="O27" s="228">
        <f>前期実績!O27</f>
        <v>0</v>
      </c>
      <c r="P27" s="228">
        <f>前期実績!P27</f>
        <v>0</v>
      </c>
      <c r="Q27" s="229">
        <f>前期実績!Q27</f>
        <v>0</v>
      </c>
      <c r="R27" s="243" t="str">
        <f>前期実績!R27</f>
        <v/>
      </c>
      <c r="S27" s="199">
        <f t="shared" si="0"/>
        <v>1</v>
      </c>
      <c r="Z27" s="244"/>
    </row>
    <row r="28" spans="1:26" ht="19.149999999999999" customHeight="1">
      <c r="A28" s="245"/>
      <c r="C28" s="246" t="str">
        <f>前期実績!C28</f>
        <v>期末商品棚卸高</v>
      </c>
      <c r="D28" s="247">
        <f>前期実績!D28</f>
        <v>0</v>
      </c>
      <c r="E28" s="247">
        <f>前期実績!E28</f>
        <v>0</v>
      </c>
      <c r="F28" s="247">
        <f>前期実績!F28</f>
        <v>0</v>
      </c>
      <c r="G28" s="247">
        <f>前期実績!G28</f>
        <v>0</v>
      </c>
      <c r="H28" s="247">
        <f>前期実績!H28</f>
        <v>0</v>
      </c>
      <c r="I28" s="247">
        <f>前期実績!I28</f>
        <v>0</v>
      </c>
      <c r="J28" s="247">
        <f>前期実績!J28</f>
        <v>0</v>
      </c>
      <c r="K28" s="247">
        <f>前期実績!K28</f>
        <v>0</v>
      </c>
      <c r="L28" s="247">
        <f>前期実績!L28</f>
        <v>0</v>
      </c>
      <c r="M28" s="247">
        <f>前期実績!M28</f>
        <v>0</v>
      </c>
      <c r="N28" s="247">
        <f>前期実績!N28</f>
        <v>0</v>
      </c>
      <c r="O28" s="247">
        <f>前期実績!O28</f>
        <v>0</v>
      </c>
      <c r="P28" s="247">
        <f>前期実績!P28</f>
        <v>0</v>
      </c>
      <c r="Q28" s="236">
        <f>前期実績!Q28</f>
        <v>0</v>
      </c>
      <c r="R28" s="248" t="str">
        <f>前期実績!R28</f>
        <v/>
      </c>
      <c r="S28" s="199">
        <f t="shared" si="0"/>
        <v>1</v>
      </c>
    </row>
    <row r="29" spans="1:26" ht="19.149999999999999" customHeight="1">
      <c r="A29" s="218"/>
      <c r="B29" s="219"/>
      <c r="C29" s="227" t="str">
        <f>前期実績!C29</f>
        <v>商品売上原価</v>
      </c>
      <c r="D29" s="228">
        <f>前期実績!D29</f>
        <v>0</v>
      </c>
      <c r="E29" s="228">
        <f>前期実績!E29</f>
        <v>0</v>
      </c>
      <c r="F29" s="228">
        <f>前期実績!F29</f>
        <v>0</v>
      </c>
      <c r="G29" s="228">
        <f>前期実績!G29</f>
        <v>0</v>
      </c>
      <c r="H29" s="228">
        <f>前期実績!H29</f>
        <v>0</v>
      </c>
      <c r="I29" s="228">
        <f>前期実績!I29</f>
        <v>0</v>
      </c>
      <c r="J29" s="228">
        <f>前期実績!J29</f>
        <v>0</v>
      </c>
      <c r="K29" s="228">
        <f>前期実績!K29</f>
        <v>0</v>
      </c>
      <c r="L29" s="228">
        <f>前期実績!L29</f>
        <v>0</v>
      </c>
      <c r="M29" s="228">
        <f>前期実績!M29</f>
        <v>0</v>
      </c>
      <c r="N29" s="228">
        <f>前期実績!N29</f>
        <v>0</v>
      </c>
      <c r="O29" s="228">
        <f>前期実績!O29</f>
        <v>0</v>
      </c>
      <c r="P29" s="228">
        <f>前期実績!P29</f>
        <v>0</v>
      </c>
      <c r="Q29" s="229">
        <f>前期実績!Q29</f>
        <v>0</v>
      </c>
      <c r="R29" s="249" t="str">
        <f>前期実績!R29</f>
        <v/>
      </c>
      <c r="S29" s="199">
        <f t="shared" si="0"/>
        <v>1</v>
      </c>
    </row>
    <row r="30" spans="1:26" ht="19.149999999999999" customHeight="1">
      <c r="A30" s="250"/>
      <c r="C30" s="227" t="str">
        <f>前期実績!C30</f>
        <v>製品売上原価</v>
      </c>
      <c r="D30" s="228">
        <f>前期実績!D30</f>
        <v>0</v>
      </c>
      <c r="E30" s="228">
        <f>前期実績!E30</f>
        <v>0</v>
      </c>
      <c r="F30" s="228">
        <f>前期実績!F30</f>
        <v>0</v>
      </c>
      <c r="G30" s="228">
        <f>前期実績!G30</f>
        <v>0</v>
      </c>
      <c r="H30" s="228">
        <f>前期実績!H30</f>
        <v>0</v>
      </c>
      <c r="I30" s="228">
        <f>前期実績!I30</f>
        <v>0</v>
      </c>
      <c r="J30" s="228">
        <f>前期実績!J30</f>
        <v>0</v>
      </c>
      <c r="K30" s="228">
        <f>前期実績!K30</f>
        <v>0</v>
      </c>
      <c r="L30" s="228">
        <f>前期実績!L30</f>
        <v>0</v>
      </c>
      <c r="M30" s="228">
        <f>前期実績!M30</f>
        <v>0</v>
      </c>
      <c r="N30" s="228">
        <f>前期実績!N30</f>
        <v>0</v>
      </c>
      <c r="O30" s="228">
        <f>前期実績!O30</f>
        <v>0</v>
      </c>
      <c r="P30" s="228">
        <f>前期実績!P30</f>
        <v>0</v>
      </c>
      <c r="Q30" s="229">
        <f>前期実績!Q30</f>
        <v>0</v>
      </c>
      <c r="R30" s="249" t="str">
        <f>前期実績!R30</f>
        <v/>
      </c>
      <c r="S30" s="199">
        <f t="shared" si="0"/>
        <v>1</v>
      </c>
    </row>
    <row r="31" spans="1:26" ht="19.149999999999999" customHeight="1">
      <c r="A31" s="250"/>
      <c r="B31" s="219"/>
      <c r="C31" s="227" t="str">
        <f>前期実績!C31</f>
        <v>売上原価</v>
      </c>
      <c r="D31" s="228">
        <f>前期実績!D31</f>
        <v>0</v>
      </c>
      <c r="E31" s="228">
        <f>前期実績!E31</f>
        <v>0</v>
      </c>
      <c r="F31" s="228">
        <f>前期実績!F31</f>
        <v>0</v>
      </c>
      <c r="G31" s="228">
        <f>前期実績!G31</f>
        <v>0</v>
      </c>
      <c r="H31" s="228">
        <f>前期実績!H31</f>
        <v>0</v>
      </c>
      <c r="I31" s="228">
        <f>前期実績!I31</f>
        <v>0</v>
      </c>
      <c r="J31" s="228">
        <f>前期実績!J31</f>
        <v>0</v>
      </c>
      <c r="K31" s="228">
        <f>前期実績!K31</f>
        <v>0</v>
      </c>
      <c r="L31" s="228">
        <f>前期実績!L31</f>
        <v>0</v>
      </c>
      <c r="M31" s="228">
        <f>前期実績!M31</f>
        <v>0</v>
      </c>
      <c r="N31" s="228">
        <f>前期実績!N31</f>
        <v>0</v>
      </c>
      <c r="O31" s="228">
        <f>前期実績!O31</f>
        <v>0</v>
      </c>
      <c r="P31" s="228">
        <f>前期実績!P31</f>
        <v>0</v>
      </c>
      <c r="Q31" s="229">
        <f>前期実績!Q31</f>
        <v>0</v>
      </c>
      <c r="R31" s="249" t="str">
        <f>前期実績!R31</f>
        <v/>
      </c>
      <c r="S31" s="199">
        <f t="shared" si="0"/>
        <v>1</v>
      </c>
    </row>
    <row r="32" spans="1:26" ht="19.149999999999999" customHeight="1">
      <c r="A32" s="231"/>
      <c r="C32" s="227" t="str">
        <f>前期実績!C32</f>
        <v>売上総損益金額</v>
      </c>
      <c r="D32" s="228">
        <f>前期実績!D32</f>
        <v>0</v>
      </c>
      <c r="E32" s="228">
        <f>前期実績!E32</f>
        <v>0</v>
      </c>
      <c r="F32" s="228">
        <f>前期実績!F32</f>
        <v>0</v>
      </c>
      <c r="G32" s="228">
        <f>前期実績!G32</f>
        <v>0</v>
      </c>
      <c r="H32" s="228">
        <f>前期実績!H32</f>
        <v>0</v>
      </c>
      <c r="I32" s="228">
        <f>前期実績!I32</f>
        <v>0</v>
      </c>
      <c r="J32" s="228">
        <f>前期実績!J32</f>
        <v>0</v>
      </c>
      <c r="K32" s="228">
        <f>前期実績!K32</f>
        <v>0</v>
      </c>
      <c r="L32" s="228">
        <f>前期実績!L32</f>
        <v>0</v>
      </c>
      <c r="M32" s="228">
        <f>前期実績!M32</f>
        <v>0</v>
      </c>
      <c r="N32" s="228">
        <f>前期実績!N32</f>
        <v>0</v>
      </c>
      <c r="O32" s="228">
        <f>前期実績!O32</f>
        <v>0</v>
      </c>
      <c r="P32" s="228">
        <f>前期実績!P32</f>
        <v>0</v>
      </c>
      <c r="Q32" s="229">
        <f>前期実績!Q32</f>
        <v>0</v>
      </c>
      <c r="R32" s="249" t="str">
        <f>前期実績!R32</f>
        <v/>
      </c>
      <c r="S32" s="199">
        <f t="shared" si="0"/>
        <v>1</v>
      </c>
    </row>
    <row r="33" spans="1:19" ht="19.149999999999999" customHeight="1">
      <c r="A33" s="231"/>
      <c r="B33" s="219"/>
      <c r="C33" s="227" t="str">
        <f>前期実績!C33</f>
        <v>売上総利益率</v>
      </c>
      <c r="D33" s="251">
        <f>前期実績!D33</f>
        <v>0</v>
      </c>
      <c r="E33" s="251">
        <f>前期実績!E33</f>
        <v>0</v>
      </c>
      <c r="F33" s="251">
        <f>前期実績!F33</f>
        <v>0</v>
      </c>
      <c r="G33" s="251">
        <f>前期実績!G33</f>
        <v>0</v>
      </c>
      <c r="H33" s="251">
        <f>前期実績!H33</f>
        <v>0</v>
      </c>
      <c r="I33" s="251">
        <f>前期実績!I33</f>
        <v>0</v>
      </c>
      <c r="J33" s="251">
        <f>前期実績!J33</f>
        <v>0</v>
      </c>
      <c r="K33" s="251">
        <f>前期実績!K33</f>
        <v>0</v>
      </c>
      <c r="L33" s="251">
        <f>前期実績!L33</f>
        <v>0</v>
      </c>
      <c r="M33" s="251">
        <f>前期実績!M33</f>
        <v>0</v>
      </c>
      <c r="N33" s="251">
        <f>前期実績!N33</f>
        <v>0</v>
      </c>
      <c r="O33" s="251">
        <f>前期実績!O33</f>
        <v>0</v>
      </c>
      <c r="P33" s="251">
        <f>前期実績!P33</f>
        <v>0</v>
      </c>
      <c r="Q33" s="252" t="str">
        <f>前期実績!Q33</f>
        <v/>
      </c>
      <c r="R33" s="249" t="str">
        <f>前期実績!R33</f>
        <v/>
      </c>
      <c r="S33" s="199">
        <f t="shared" si="0"/>
        <v>1</v>
      </c>
    </row>
    <row r="34" spans="1:19" ht="19.149999999999999" customHeight="1">
      <c r="A34" s="253"/>
      <c r="C34" s="211" t="str">
        <f>前期実績!C34</f>
        <v>[人件費]</v>
      </c>
      <c r="D34" s="232">
        <f>前期実績!D34</f>
        <v>0</v>
      </c>
      <c r="E34" s="232">
        <f>前期実績!E34</f>
        <v>0</v>
      </c>
      <c r="F34" s="232">
        <f>前期実績!F34</f>
        <v>0</v>
      </c>
      <c r="G34" s="232">
        <f>前期実績!G34</f>
        <v>0</v>
      </c>
      <c r="H34" s="232">
        <f>前期実績!H34</f>
        <v>0</v>
      </c>
      <c r="I34" s="232">
        <f>前期実績!I34</f>
        <v>0</v>
      </c>
      <c r="J34" s="232">
        <f>前期実績!J34</f>
        <v>0</v>
      </c>
      <c r="K34" s="232">
        <f>前期実績!K34</f>
        <v>0</v>
      </c>
      <c r="L34" s="232">
        <f>前期実績!L34</f>
        <v>0</v>
      </c>
      <c r="M34" s="232">
        <f>前期実績!M34</f>
        <v>0</v>
      </c>
      <c r="N34" s="232">
        <f>前期実績!N34</f>
        <v>0</v>
      </c>
      <c r="O34" s="232">
        <f>前期実績!O34</f>
        <v>0</v>
      </c>
      <c r="P34" s="232">
        <f>前期実績!P34</f>
        <v>0</v>
      </c>
      <c r="Q34" s="233">
        <f>前期実績!Q34</f>
        <v>0</v>
      </c>
      <c r="R34" s="254">
        <f>前期実績!R34</f>
        <v>0</v>
      </c>
      <c r="S34" s="199">
        <f t="shared" si="0"/>
        <v>1</v>
      </c>
    </row>
    <row r="35" spans="1:19" ht="19.149999999999999" customHeight="1">
      <c r="A35" s="235"/>
      <c r="B35" s="219"/>
      <c r="C35" s="215">
        <f>前期実績!C35</f>
        <v>0</v>
      </c>
      <c r="D35" s="202">
        <f>前期実績!D35</f>
        <v>0</v>
      </c>
      <c r="E35" s="202">
        <f>前期実績!E35</f>
        <v>0</v>
      </c>
      <c r="F35" s="202">
        <f>前期実績!F35</f>
        <v>0</v>
      </c>
      <c r="G35" s="202">
        <f>前期実績!G35</f>
        <v>0</v>
      </c>
      <c r="H35" s="202">
        <f>前期実績!H35</f>
        <v>0</v>
      </c>
      <c r="I35" s="202">
        <f>前期実績!I35</f>
        <v>0</v>
      </c>
      <c r="J35" s="202">
        <f>前期実績!J35</f>
        <v>0</v>
      </c>
      <c r="K35" s="202">
        <f>前期実績!K35</f>
        <v>0</v>
      </c>
      <c r="L35" s="202">
        <f>前期実績!L35</f>
        <v>0</v>
      </c>
      <c r="M35" s="202">
        <f>前期実績!M35</f>
        <v>0</v>
      </c>
      <c r="N35" s="202">
        <f>前期実績!N35</f>
        <v>0</v>
      </c>
      <c r="O35" s="202">
        <f>前期実績!O35</f>
        <v>0</v>
      </c>
      <c r="P35" s="202">
        <f>前期実績!P35</f>
        <v>0</v>
      </c>
      <c r="Q35" s="216">
        <f>前期実績!Q35</f>
        <v>0</v>
      </c>
      <c r="R35" s="239" t="str">
        <f>前期実績!R35</f>
        <v/>
      </c>
      <c r="S35" s="199" t="str">
        <f t="shared" si="0"/>
        <v/>
      </c>
    </row>
    <row r="36" spans="1:19" ht="19.149999999999999" customHeight="1">
      <c r="A36" s="218"/>
      <c r="C36" s="215">
        <f>前期実績!C36</f>
        <v>0</v>
      </c>
      <c r="D36" s="202">
        <f>前期実績!D36</f>
        <v>0</v>
      </c>
      <c r="E36" s="202">
        <f>前期実績!E36</f>
        <v>0</v>
      </c>
      <c r="F36" s="202">
        <f>前期実績!F36</f>
        <v>0</v>
      </c>
      <c r="G36" s="202">
        <f>前期実績!G36</f>
        <v>0</v>
      </c>
      <c r="H36" s="202">
        <f>前期実績!H36</f>
        <v>0</v>
      </c>
      <c r="I36" s="202">
        <f>前期実績!I36</f>
        <v>0</v>
      </c>
      <c r="J36" s="202">
        <f>前期実績!J36</f>
        <v>0</v>
      </c>
      <c r="K36" s="202">
        <f>前期実績!K36</f>
        <v>0</v>
      </c>
      <c r="L36" s="202">
        <f>前期実績!L36</f>
        <v>0</v>
      </c>
      <c r="M36" s="202">
        <f>前期実績!M36</f>
        <v>0</v>
      </c>
      <c r="N36" s="202">
        <f>前期実績!N36</f>
        <v>0</v>
      </c>
      <c r="O36" s="202">
        <f>前期実績!O36</f>
        <v>0</v>
      </c>
      <c r="P36" s="202">
        <f>前期実績!P36</f>
        <v>0</v>
      </c>
      <c r="Q36" s="216">
        <f>前期実績!Q36</f>
        <v>0</v>
      </c>
      <c r="R36" s="239" t="str">
        <f>前期実績!R36</f>
        <v/>
      </c>
      <c r="S36" s="199" t="str">
        <f t="shared" si="0"/>
        <v/>
      </c>
    </row>
    <row r="37" spans="1:19" ht="19.149999999999999" customHeight="1">
      <c r="A37" s="202"/>
      <c r="B37" s="226"/>
      <c r="C37" s="222">
        <f>前期実績!C37</f>
        <v>0</v>
      </c>
      <c r="D37" s="202">
        <f>前期実績!D37</f>
        <v>0</v>
      </c>
      <c r="E37" s="202">
        <f>前期実績!E37</f>
        <v>0</v>
      </c>
      <c r="F37" s="202">
        <f>前期実績!F37</f>
        <v>0</v>
      </c>
      <c r="G37" s="202">
        <f>前期実績!G37</f>
        <v>0</v>
      </c>
      <c r="H37" s="202">
        <f>前期実績!H37</f>
        <v>0</v>
      </c>
      <c r="I37" s="202">
        <f>前期実績!I37</f>
        <v>0</v>
      </c>
      <c r="J37" s="202">
        <f>前期実績!J37</f>
        <v>0</v>
      </c>
      <c r="K37" s="202">
        <f>前期実績!K37</f>
        <v>0</v>
      </c>
      <c r="L37" s="202">
        <f>前期実績!L37</f>
        <v>0</v>
      </c>
      <c r="M37" s="202">
        <f>前期実績!M37</f>
        <v>0</v>
      </c>
      <c r="N37" s="202">
        <f>前期実績!N37</f>
        <v>0</v>
      </c>
      <c r="O37" s="202">
        <f>前期実績!O37</f>
        <v>0</v>
      </c>
      <c r="P37" s="202">
        <f>前期実績!P37</f>
        <v>0</v>
      </c>
      <c r="Q37" s="216">
        <f>前期実績!Q37</f>
        <v>0</v>
      </c>
      <c r="R37" s="239" t="str">
        <f>前期実績!R37</f>
        <v/>
      </c>
      <c r="S37" s="199" t="str">
        <f t="shared" si="0"/>
        <v/>
      </c>
    </row>
    <row r="38" spans="1:19" ht="19.149999999999999" customHeight="1">
      <c r="A38" s="202"/>
      <c r="C38" s="222">
        <f>前期実績!C38</f>
        <v>0</v>
      </c>
      <c r="D38" s="202">
        <f>前期実績!D38</f>
        <v>0</v>
      </c>
      <c r="E38" s="202">
        <f>前期実績!E38</f>
        <v>0</v>
      </c>
      <c r="F38" s="202">
        <f>前期実績!F38</f>
        <v>0</v>
      </c>
      <c r="G38" s="202">
        <f>前期実績!G38</f>
        <v>0</v>
      </c>
      <c r="H38" s="202">
        <f>前期実績!H38</f>
        <v>0</v>
      </c>
      <c r="I38" s="202">
        <f>前期実績!I38</f>
        <v>0</v>
      </c>
      <c r="J38" s="202">
        <f>前期実績!J38</f>
        <v>0</v>
      </c>
      <c r="K38" s="202">
        <f>前期実績!K38</f>
        <v>0</v>
      </c>
      <c r="L38" s="202">
        <f>前期実績!L38</f>
        <v>0</v>
      </c>
      <c r="M38" s="202">
        <f>前期実績!M38</f>
        <v>0</v>
      </c>
      <c r="N38" s="202">
        <f>前期実績!N38</f>
        <v>0</v>
      </c>
      <c r="O38" s="202">
        <f>前期実績!O38</f>
        <v>0</v>
      </c>
      <c r="P38" s="202">
        <f>前期実績!P38</f>
        <v>0</v>
      </c>
      <c r="Q38" s="216">
        <f>前期実績!Q38</f>
        <v>0</v>
      </c>
      <c r="R38" s="239" t="str">
        <f>前期実績!R38</f>
        <v/>
      </c>
      <c r="S38" s="199" t="str">
        <f t="shared" si="0"/>
        <v/>
      </c>
    </row>
    <row r="39" spans="1:19" ht="19.149999999999999" customHeight="1">
      <c r="A39" s="202"/>
      <c r="B39" s="223"/>
      <c r="C39" s="222">
        <f>前期実績!C39</f>
        <v>0</v>
      </c>
      <c r="D39" s="202">
        <f>前期実績!D39</f>
        <v>0</v>
      </c>
      <c r="E39" s="202">
        <f>前期実績!E39</f>
        <v>0</v>
      </c>
      <c r="F39" s="202">
        <f>前期実績!F39</f>
        <v>0</v>
      </c>
      <c r="G39" s="202">
        <f>前期実績!G39</f>
        <v>0</v>
      </c>
      <c r="H39" s="202">
        <f>前期実績!H39</f>
        <v>0</v>
      </c>
      <c r="I39" s="202">
        <f>前期実績!I39</f>
        <v>0</v>
      </c>
      <c r="J39" s="202">
        <f>前期実績!J39</f>
        <v>0</v>
      </c>
      <c r="K39" s="202">
        <f>前期実績!K39</f>
        <v>0</v>
      </c>
      <c r="L39" s="202">
        <f>前期実績!L39</f>
        <v>0</v>
      </c>
      <c r="M39" s="202">
        <f>前期実績!M39</f>
        <v>0</v>
      </c>
      <c r="N39" s="202">
        <f>前期実績!N39</f>
        <v>0</v>
      </c>
      <c r="O39" s="202">
        <f>前期実績!O39</f>
        <v>0</v>
      </c>
      <c r="P39" s="202">
        <f>前期実績!P39</f>
        <v>0</v>
      </c>
      <c r="Q39" s="216">
        <f>前期実績!Q39</f>
        <v>0</v>
      </c>
      <c r="R39" s="239" t="str">
        <f>前期実績!R39</f>
        <v/>
      </c>
      <c r="S39" s="199" t="str">
        <f t="shared" si="0"/>
        <v/>
      </c>
    </row>
    <row r="40" spans="1:19" ht="19.149999999999999" customHeight="1">
      <c r="A40" s="202"/>
      <c r="B40" s="255"/>
      <c r="C40" s="222">
        <f>前期実績!C40</f>
        <v>0</v>
      </c>
      <c r="D40" s="202">
        <f>前期実績!D40</f>
        <v>0</v>
      </c>
      <c r="E40" s="202">
        <f>前期実績!E40</f>
        <v>0</v>
      </c>
      <c r="F40" s="202">
        <f>前期実績!F40</f>
        <v>0</v>
      </c>
      <c r="G40" s="202">
        <f>前期実績!G40</f>
        <v>0</v>
      </c>
      <c r="H40" s="202">
        <f>前期実績!H40</f>
        <v>0</v>
      </c>
      <c r="I40" s="202">
        <f>前期実績!I40</f>
        <v>0</v>
      </c>
      <c r="J40" s="202">
        <f>前期実績!J40</f>
        <v>0</v>
      </c>
      <c r="K40" s="202">
        <f>前期実績!K40</f>
        <v>0</v>
      </c>
      <c r="L40" s="202">
        <f>前期実績!L40</f>
        <v>0</v>
      </c>
      <c r="M40" s="202">
        <f>前期実績!M40</f>
        <v>0</v>
      </c>
      <c r="N40" s="202">
        <f>前期実績!N40</f>
        <v>0</v>
      </c>
      <c r="O40" s="202">
        <f>前期実績!O40</f>
        <v>0</v>
      </c>
      <c r="P40" s="202">
        <f>前期実績!P40</f>
        <v>0</v>
      </c>
      <c r="Q40" s="216">
        <f>前期実績!Q40</f>
        <v>0</v>
      </c>
      <c r="R40" s="239" t="str">
        <f>前期実績!R40</f>
        <v/>
      </c>
      <c r="S40" s="199" t="str">
        <f t="shared" si="0"/>
        <v/>
      </c>
    </row>
    <row r="41" spans="1:19" ht="19.149999999999999" customHeight="1">
      <c r="A41" s="202"/>
      <c r="B41" s="226"/>
      <c r="C41" s="222">
        <f>前期実績!C41</f>
        <v>0</v>
      </c>
      <c r="D41" s="202">
        <f>前期実績!D41</f>
        <v>0</v>
      </c>
      <c r="E41" s="202">
        <f>前期実績!E41</f>
        <v>0</v>
      </c>
      <c r="F41" s="202">
        <f>前期実績!F41</f>
        <v>0</v>
      </c>
      <c r="G41" s="202">
        <f>前期実績!G41</f>
        <v>0</v>
      </c>
      <c r="H41" s="202">
        <f>前期実績!H41</f>
        <v>0</v>
      </c>
      <c r="I41" s="202">
        <f>前期実績!I41</f>
        <v>0</v>
      </c>
      <c r="J41" s="202">
        <f>前期実績!J41</f>
        <v>0</v>
      </c>
      <c r="K41" s="202">
        <f>前期実績!K41</f>
        <v>0</v>
      </c>
      <c r="L41" s="202">
        <f>前期実績!L41</f>
        <v>0</v>
      </c>
      <c r="M41" s="202">
        <f>前期実績!M41</f>
        <v>0</v>
      </c>
      <c r="N41" s="202">
        <f>前期実績!N41</f>
        <v>0</v>
      </c>
      <c r="O41" s="202">
        <f>前期実績!O41</f>
        <v>0</v>
      </c>
      <c r="P41" s="202">
        <f>前期実績!P41</f>
        <v>0</v>
      </c>
      <c r="Q41" s="216">
        <f>前期実績!Q41</f>
        <v>0</v>
      </c>
      <c r="R41" s="239" t="str">
        <f>前期実績!R41</f>
        <v/>
      </c>
      <c r="S41" s="199" t="str">
        <f t="shared" si="0"/>
        <v/>
      </c>
    </row>
    <row r="42" spans="1:19" ht="19.149999999999999" customHeight="1">
      <c r="A42" s="202"/>
      <c r="C42" s="222">
        <f>前期実績!C42</f>
        <v>0</v>
      </c>
      <c r="D42" s="202">
        <f>前期実績!D42</f>
        <v>0</v>
      </c>
      <c r="E42" s="202">
        <f>前期実績!E42</f>
        <v>0</v>
      </c>
      <c r="F42" s="202">
        <f>前期実績!F42</f>
        <v>0</v>
      </c>
      <c r="G42" s="202">
        <f>前期実績!G42</f>
        <v>0</v>
      </c>
      <c r="H42" s="202">
        <f>前期実績!H42</f>
        <v>0</v>
      </c>
      <c r="I42" s="202">
        <f>前期実績!I42</f>
        <v>0</v>
      </c>
      <c r="J42" s="202">
        <f>前期実績!J42</f>
        <v>0</v>
      </c>
      <c r="K42" s="202">
        <f>前期実績!K42</f>
        <v>0</v>
      </c>
      <c r="L42" s="202">
        <f>前期実績!L42</f>
        <v>0</v>
      </c>
      <c r="M42" s="202">
        <f>前期実績!M42</f>
        <v>0</v>
      </c>
      <c r="N42" s="202">
        <f>前期実績!N42</f>
        <v>0</v>
      </c>
      <c r="O42" s="202">
        <f>前期実績!O42</f>
        <v>0</v>
      </c>
      <c r="P42" s="202">
        <f>前期実績!P42</f>
        <v>0</v>
      </c>
      <c r="Q42" s="216">
        <f>前期実績!Q42</f>
        <v>0</v>
      </c>
      <c r="R42" s="239" t="str">
        <f>前期実績!R42</f>
        <v/>
      </c>
      <c r="S42" s="199" t="str">
        <f t="shared" si="0"/>
        <v/>
      </c>
    </row>
    <row r="43" spans="1:19" ht="19.149999999999999" customHeight="1">
      <c r="A43" s="202"/>
      <c r="B43" s="226"/>
      <c r="C43" s="222">
        <f>前期実績!C43</f>
        <v>0</v>
      </c>
      <c r="D43" s="202">
        <f>前期実績!D43</f>
        <v>0</v>
      </c>
      <c r="E43" s="202">
        <f>前期実績!E43</f>
        <v>0</v>
      </c>
      <c r="F43" s="202">
        <f>前期実績!F43</f>
        <v>0</v>
      </c>
      <c r="G43" s="202">
        <f>前期実績!G43</f>
        <v>0</v>
      </c>
      <c r="H43" s="202">
        <f>前期実績!H43</f>
        <v>0</v>
      </c>
      <c r="I43" s="202">
        <f>前期実績!I43</f>
        <v>0</v>
      </c>
      <c r="J43" s="202">
        <f>前期実績!J43</f>
        <v>0</v>
      </c>
      <c r="K43" s="202">
        <f>前期実績!K43</f>
        <v>0</v>
      </c>
      <c r="L43" s="202">
        <f>前期実績!L43</f>
        <v>0</v>
      </c>
      <c r="M43" s="202">
        <f>前期実績!M43</f>
        <v>0</v>
      </c>
      <c r="N43" s="202">
        <f>前期実績!N43</f>
        <v>0</v>
      </c>
      <c r="O43" s="202">
        <f>前期実績!O43</f>
        <v>0</v>
      </c>
      <c r="P43" s="202">
        <f>前期実績!P43</f>
        <v>0</v>
      </c>
      <c r="Q43" s="216">
        <f>前期実績!Q43</f>
        <v>0</v>
      </c>
      <c r="R43" s="239" t="str">
        <f>前期実績!R43</f>
        <v/>
      </c>
      <c r="S43" s="199" t="str">
        <f t="shared" si="0"/>
        <v/>
      </c>
    </row>
    <row r="44" spans="1:19" ht="19.149999999999999" customHeight="1">
      <c r="A44" s="202"/>
      <c r="C44" s="222">
        <f>前期実績!C44</f>
        <v>0</v>
      </c>
      <c r="D44" s="202">
        <f>前期実績!D44</f>
        <v>0</v>
      </c>
      <c r="E44" s="202">
        <f>前期実績!E44</f>
        <v>0</v>
      </c>
      <c r="F44" s="202">
        <f>前期実績!F44</f>
        <v>0</v>
      </c>
      <c r="G44" s="202">
        <f>前期実績!G44</f>
        <v>0</v>
      </c>
      <c r="H44" s="202">
        <f>前期実績!H44</f>
        <v>0</v>
      </c>
      <c r="I44" s="202">
        <f>前期実績!I44</f>
        <v>0</v>
      </c>
      <c r="J44" s="202">
        <f>前期実績!J44</f>
        <v>0</v>
      </c>
      <c r="K44" s="202">
        <f>前期実績!K44</f>
        <v>0</v>
      </c>
      <c r="L44" s="202">
        <f>前期実績!L44</f>
        <v>0</v>
      </c>
      <c r="M44" s="202">
        <f>前期実績!M44</f>
        <v>0</v>
      </c>
      <c r="N44" s="202">
        <f>前期実績!N44</f>
        <v>0</v>
      </c>
      <c r="O44" s="202">
        <f>前期実績!O44</f>
        <v>0</v>
      </c>
      <c r="P44" s="202">
        <f>前期実績!P44</f>
        <v>0</v>
      </c>
      <c r="Q44" s="216">
        <f>前期実績!Q44</f>
        <v>0</v>
      </c>
      <c r="R44" s="239" t="str">
        <f>前期実績!R44</f>
        <v/>
      </c>
      <c r="S44" s="199" t="str">
        <f t="shared" si="0"/>
        <v/>
      </c>
    </row>
    <row r="45" spans="1:19" ht="19.149999999999999" customHeight="1">
      <c r="A45" s="218"/>
      <c r="B45" s="219"/>
      <c r="C45" s="242" t="str">
        <f>前期実績!C45</f>
        <v>人件費計</v>
      </c>
      <c r="D45" s="228">
        <f>前期実績!D45</f>
        <v>0</v>
      </c>
      <c r="E45" s="228">
        <f>前期実績!E45</f>
        <v>0</v>
      </c>
      <c r="F45" s="228">
        <f>前期実績!F45</f>
        <v>0</v>
      </c>
      <c r="G45" s="228">
        <f>前期実績!G45</f>
        <v>0</v>
      </c>
      <c r="H45" s="228">
        <f>前期実績!H45</f>
        <v>0</v>
      </c>
      <c r="I45" s="228">
        <f>前期実績!I45</f>
        <v>0</v>
      </c>
      <c r="J45" s="228">
        <f>前期実績!J45</f>
        <v>0</v>
      </c>
      <c r="K45" s="228">
        <f>前期実績!K45</f>
        <v>0</v>
      </c>
      <c r="L45" s="228">
        <f>前期実績!L45</f>
        <v>0</v>
      </c>
      <c r="M45" s="228">
        <f>前期実績!M45</f>
        <v>0</v>
      </c>
      <c r="N45" s="228">
        <f>前期実績!N45</f>
        <v>0</v>
      </c>
      <c r="O45" s="228">
        <f>前期実績!O45</f>
        <v>0</v>
      </c>
      <c r="P45" s="228">
        <f>前期実績!P45</f>
        <v>0</v>
      </c>
      <c r="Q45" s="256">
        <f>前期実績!Q45</f>
        <v>0</v>
      </c>
      <c r="R45" s="257" t="str">
        <f>前期実績!R45</f>
        <v/>
      </c>
      <c r="S45" s="199">
        <f t="shared" si="0"/>
        <v>1</v>
      </c>
    </row>
    <row r="46" spans="1:19" ht="19.149999999999999" customHeight="1">
      <c r="A46" s="245"/>
      <c r="C46" s="222" t="str">
        <f>前期実績!C46</f>
        <v>[その他販売管理費]</v>
      </c>
      <c r="D46" s="202">
        <f>前期実績!D46</f>
        <v>0</v>
      </c>
      <c r="E46" s="202">
        <f>前期実績!E46</f>
        <v>0</v>
      </c>
      <c r="F46" s="202">
        <f>前期実績!F46</f>
        <v>0</v>
      </c>
      <c r="G46" s="202">
        <f>前期実績!G46</f>
        <v>0</v>
      </c>
      <c r="H46" s="202">
        <f>前期実績!H46</f>
        <v>0</v>
      </c>
      <c r="I46" s="202">
        <f>前期実績!I46</f>
        <v>0</v>
      </c>
      <c r="J46" s="202">
        <f>前期実績!J46</f>
        <v>0</v>
      </c>
      <c r="K46" s="202">
        <f>前期実績!K46</f>
        <v>0</v>
      </c>
      <c r="L46" s="202">
        <f>前期実績!L46</f>
        <v>0</v>
      </c>
      <c r="M46" s="202">
        <f>前期実績!M46</f>
        <v>0</v>
      </c>
      <c r="N46" s="202">
        <f>前期実績!N46</f>
        <v>0</v>
      </c>
      <c r="O46" s="202">
        <f>前期実績!O46</f>
        <v>0</v>
      </c>
      <c r="P46" s="202">
        <f>前期実績!P46</f>
        <v>0</v>
      </c>
      <c r="Q46" s="216">
        <f>前期実績!Q46</f>
        <v>0</v>
      </c>
      <c r="R46" s="239" t="str">
        <f>前期実績!R46</f>
        <v/>
      </c>
      <c r="S46" s="199">
        <f t="shared" si="0"/>
        <v>1</v>
      </c>
    </row>
    <row r="47" spans="1:19" ht="19.149999999999999" customHeight="1">
      <c r="A47" s="218"/>
      <c r="B47" s="219"/>
      <c r="C47" s="222">
        <f>前期実績!C47</f>
        <v>0</v>
      </c>
      <c r="D47" s="202">
        <f>前期実績!D47</f>
        <v>0</v>
      </c>
      <c r="E47" s="202">
        <f>前期実績!E47</f>
        <v>0</v>
      </c>
      <c r="F47" s="202">
        <f>前期実績!F47</f>
        <v>0</v>
      </c>
      <c r="G47" s="202">
        <f>前期実績!G47</f>
        <v>0</v>
      </c>
      <c r="H47" s="202">
        <f>前期実績!H47</f>
        <v>0</v>
      </c>
      <c r="I47" s="202">
        <f>前期実績!I47</f>
        <v>0</v>
      </c>
      <c r="J47" s="202">
        <f>前期実績!J47</f>
        <v>0</v>
      </c>
      <c r="K47" s="202">
        <f>前期実績!K47</f>
        <v>0</v>
      </c>
      <c r="L47" s="202">
        <f>前期実績!L47</f>
        <v>0</v>
      </c>
      <c r="M47" s="202">
        <f>前期実績!M47</f>
        <v>0</v>
      </c>
      <c r="N47" s="202">
        <f>前期実績!N47</f>
        <v>0</v>
      </c>
      <c r="O47" s="202">
        <f>前期実績!O47</f>
        <v>0</v>
      </c>
      <c r="P47" s="202">
        <f>前期実績!P47</f>
        <v>0</v>
      </c>
      <c r="Q47" s="216">
        <f>前期実績!Q47</f>
        <v>0</v>
      </c>
      <c r="R47" s="239" t="str">
        <f>前期実績!R47</f>
        <v/>
      </c>
      <c r="S47" s="199" t="str">
        <f t="shared" si="0"/>
        <v/>
      </c>
    </row>
    <row r="48" spans="1:19" ht="19.149999999999999" customHeight="1">
      <c r="A48" s="218"/>
      <c r="C48" s="222">
        <f>前期実績!C48</f>
        <v>0</v>
      </c>
      <c r="D48" s="202">
        <f>前期実績!D48</f>
        <v>0</v>
      </c>
      <c r="E48" s="202">
        <f>前期実績!E48</f>
        <v>0</v>
      </c>
      <c r="F48" s="202">
        <f>前期実績!F48</f>
        <v>0</v>
      </c>
      <c r="G48" s="202">
        <f>前期実績!G48</f>
        <v>0</v>
      </c>
      <c r="H48" s="202">
        <f>前期実績!H48</f>
        <v>0</v>
      </c>
      <c r="I48" s="202">
        <f>前期実績!I48</f>
        <v>0</v>
      </c>
      <c r="J48" s="202">
        <f>前期実績!J48</f>
        <v>0</v>
      </c>
      <c r="K48" s="202">
        <f>前期実績!K48</f>
        <v>0</v>
      </c>
      <c r="L48" s="202">
        <f>前期実績!L48</f>
        <v>0</v>
      </c>
      <c r="M48" s="202">
        <f>前期実績!M48</f>
        <v>0</v>
      </c>
      <c r="N48" s="202">
        <f>前期実績!N48</f>
        <v>0</v>
      </c>
      <c r="O48" s="202">
        <f>前期実績!O48</f>
        <v>0</v>
      </c>
      <c r="P48" s="202">
        <f>前期実績!P48</f>
        <v>0</v>
      </c>
      <c r="Q48" s="216">
        <f>前期実績!Q48</f>
        <v>0</v>
      </c>
      <c r="R48" s="239" t="str">
        <f>前期実績!R48</f>
        <v/>
      </c>
      <c r="S48" s="199" t="str">
        <f t="shared" si="0"/>
        <v/>
      </c>
    </row>
    <row r="49" spans="1:19" ht="19.149999999999999" customHeight="1">
      <c r="A49" s="218"/>
      <c r="B49" s="219"/>
      <c r="C49" s="222">
        <f>前期実績!C49</f>
        <v>0</v>
      </c>
      <c r="D49" s="202">
        <f>前期実績!D49</f>
        <v>0</v>
      </c>
      <c r="E49" s="202">
        <f>前期実績!E49</f>
        <v>0</v>
      </c>
      <c r="F49" s="202">
        <f>前期実績!F49</f>
        <v>0</v>
      </c>
      <c r="G49" s="202">
        <f>前期実績!G49</f>
        <v>0</v>
      </c>
      <c r="H49" s="202">
        <f>前期実績!H49</f>
        <v>0</v>
      </c>
      <c r="I49" s="202">
        <f>前期実績!I49</f>
        <v>0</v>
      </c>
      <c r="J49" s="202">
        <f>前期実績!J49</f>
        <v>0</v>
      </c>
      <c r="K49" s="202">
        <f>前期実績!K49</f>
        <v>0</v>
      </c>
      <c r="L49" s="202">
        <f>前期実績!L49</f>
        <v>0</v>
      </c>
      <c r="M49" s="202">
        <f>前期実績!M49</f>
        <v>0</v>
      </c>
      <c r="N49" s="202">
        <f>前期実績!N49</f>
        <v>0</v>
      </c>
      <c r="O49" s="202">
        <f>前期実績!O49</f>
        <v>0</v>
      </c>
      <c r="P49" s="202">
        <f>前期実績!P49</f>
        <v>0</v>
      </c>
      <c r="Q49" s="216">
        <f>前期実績!Q49</f>
        <v>0</v>
      </c>
      <c r="R49" s="239" t="str">
        <f>前期実績!R49</f>
        <v/>
      </c>
      <c r="S49" s="199" t="str">
        <f t="shared" si="0"/>
        <v/>
      </c>
    </row>
    <row r="50" spans="1:19" ht="19.149999999999999" customHeight="1">
      <c r="A50" s="218"/>
      <c r="C50" s="222">
        <f>前期実績!C50</f>
        <v>0</v>
      </c>
      <c r="D50" s="202">
        <f>前期実績!D50</f>
        <v>0</v>
      </c>
      <c r="E50" s="202">
        <f>前期実績!E50</f>
        <v>0</v>
      </c>
      <c r="F50" s="202">
        <f>前期実績!F50</f>
        <v>0</v>
      </c>
      <c r="G50" s="202">
        <f>前期実績!G50</f>
        <v>0</v>
      </c>
      <c r="H50" s="202">
        <f>前期実績!H50</f>
        <v>0</v>
      </c>
      <c r="I50" s="202">
        <f>前期実績!I50</f>
        <v>0</v>
      </c>
      <c r="J50" s="202">
        <f>前期実績!J50</f>
        <v>0</v>
      </c>
      <c r="K50" s="202">
        <f>前期実績!K50</f>
        <v>0</v>
      </c>
      <c r="L50" s="202">
        <f>前期実績!L50</f>
        <v>0</v>
      </c>
      <c r="M50" s="202">
        <f>前期実績!M50</f>
        <v>0</v>
      </c>
      <c r="N50" s="202">
        <f>前期実績!N50</f>
        <v>0</v>
      </c>
      <c r="O50" s="202">
        <f>前期実績!O50</f>
        <v>0</v>
      </c>
      <c r="P50" s="202">
        <f>前期実績!P50</f>
        <v>0</v>
      </c>
      <c r="Q50" s="216">
        <f>前期実績!Q50</f>
        <v>0</v>
      </c>
      <c r="R50" s="239" t="str">
        <f>前期実績!R50</f>
        <v/>
      </c>
      <c r="S50" s="199" t="str">
        <f t="shared" si="0"/>
        <v/>
      </c>
    </row>
    <row r="51" spans="1:19" ht="19.149999999999999" customHeight="1">
      <c r="A51" s="218"/>
      <c r="B51" s="219"/>
      <c r="C51" s="222">
        <f>前期実績!C51</f>
        <v>0</v>
      </c>
      <c r="D51" s="202">
        <f>前期実績!D51</f>
        <v>0</v>
      </c>
      <c r="E51" s="202">
        <f>前期実績!E51</f>
        <v>0</v>
      </c>
      <c r="F51" s="202">
        <f>前期実績!F51</f>
        <v>0</v>
      </c>
      <c r="G51" s="202">
        <f>前期実績!G51</f>
        <v>0</v>
      </c>
      <c r="H51" s="202">
        <f>前期実績!H51</f>
        <v>0</v>
      </c>
      <c r="I51" s="202">
        <f>前期実績!I51</f>
        <v>0</v>
      </c>
      <c r="J51" s="202">
        <f>前期実績!J51</f>
        <v>0</v>
      </c>
      <c r="K51" s="202">
        <f>前期実績!K51</f>
        <v>0</v>
      </c>
      <c r="L51" s="202">
        <f>前期実績!L51</f>
        <v>0</v>
      </c>
      <c r="M51" s="202">
        <f>前期実績!M51</f>
        <v>0</v>
      </c>
      <c r="N51" s="202">
        <f>前期実績!N51</f>
        <v>0</v>
      </c>
      <c r="O51" s="202">
        <f>前期実績!O51</f>
        <v>0</v>
      </c>
      <c r="P51" s="202">
        <f>前期実績!P51</f>
        <v>0</v>
      </c>
      <c r="Q51" s="216">
        <f>前期実績!Q51</f>
        <v>0</v>
      </c>
      <c r="R51" s="239" t="str">
        <f>前期実績!R51</f>
        <v/>
      </c>
      <c r="S51" s="199" t="str">
        <f t="shared" si="0"/>
        <v/>
      </c>
    </row>
    <row r="52" spans="1:19" ht="19.149999999999999" customHeight="1">
      <c r="A52" s="218"/>
      <c r="C52" s="222">
        <f>前期実績!C52</f>
        <v>0</v>
      </c>
      <c r="D52" s="202">
        <f>前期実績!D52</f>
        <v>0</v>
      </c>
      <c r="E52" s="202">
        <f>前期実績!E52</f>
        <v>0</v>
      </c>
      <c r="F52" s="202">
        <f>前期実績!F52</f>
        <v>0</v>
      </c>
      <c r="G52" s="202">
        <f>前期実績!G52</f>
        <v>0</v>
      </c>
      <c r="H52" s="202">
        <f>前期実績!H52</f>
        <v>0</v>
      </c>
      <c r="I52" s="202">
        <f>前期実績!I52</f>
        <v>0</v>
      </c>
      <c r="J52" s="202">
        <f>前期実績!J52</f>
        <v>0</v>
      </c>
      <c r="K52" s="202">
        <f>前期実績!K52</f>
        <v>0</v>
      </c>
      <c r="L52" s="202">
        <f>前期実績!L52</f>
        <v>0</v>
      </c>
      <c r="M52" s="202">
        <f>前期実績!M52</f>
        <v>0</v>
      </c>
      <c r="N52" s="202">
        <f>前期実績!N52</f>
        <v>0</v>
      </c>
      <c r="O52" s="202">
        <f>前期実績!O52</f>
        <v>0</v>
      </c>
      <c r="P52" s="202">
        <f>前期実績!P52</f>
        <v>0</v>
      </c>
      <c r="Q52" s="216">
        <f>前期実績!Q52</f>
        <v>0</v>
      </c>
      <c r="R52" s="239" t="str">
        <f>前期実績!R52</f>
        <v/>
      </c>
      <c r="S52" s="199" t="str">
        <f t="shared" si="0"/>
        <v/>
      </c>
    </row>
    <row r="53" spans="1:19" ht="19.149999999999999" customHeight="1">
      <c r="A53" s="218"/>
      <c r="B53" s="219"/>
      <c r="C53" s="222">
        <f>前期実績!C53</f>
        <v>0</v>
      </c>
      <c r="D53" s="202">
        <f>前期実績!D53</f>
        <v>0</v>
      </c>
      <c r="E53" s="202">
        <f>前期実績!E53</f>
        <v>0</v>
      </c>
      <c r="F53" s="202">
        <f>前期実績!F53</f>
        <v>0</v>
      </c>
      <c r="G53" s="202">
        <f>前期実績!G53</f>
        <v>0</v>
      </c>
      <c r="H53" s="202">
        <f>前期実績!H53</f>
        <v>0</v>
      </c>
      <c r="I53" s="202">
        <f>前期実績!I53</f>
        <v>0</v>
      </c>
      <c r="J53" s="202">
        <f>前期実績!J53</f>
        <v>0</v>
      </c>
      <c r="K53" s="202">
        <f>前期実績!K53</f>
        <v>0</v>
      </c>
      <c r="L53" s="202">
        <f>前期実績!L53</f>
        <v>0</v>
      </c>
      <c r="M53" s="202">
        <f>前期実績!M53</f>
        <v>0</v>
      </c>
      <c r="N53" s="202">
        <f>前期実績!N53</f>
        <v>0</v>
      </c>
      <c r="O53" s="202">
        <f>前期実績!O53</f>
        <v>0</v>
      </c>
      <c r="P53" s="202">
        <f>前期実績!P53</f>
        <v>0</v>
      </c>
      <c r="Q53" s="216">
        <f>前期実績!Q53</f>
        <v>0</v>
      </c>
      <c r="R53" s="239" t="str">
        <f>前期実績!R53</f>
        <v/>
      </c>
      <c r="S53" s="199" t="str">
        <f t="shared" si="0"/>
        <v/>
      </c>
    </row>
    <row r="54" spans="1:19" ht="19.149999999999999" customHeight="1">
      <c r="A54" s="218"/>
      <c r="C54" s="222">
        <f>前期実績!C54</f>
        <v>0</v>
      </c>
      <c r="D54" s="202">
        <f>前期実績!D54</f>
        <v>0</v>
      </c>
      <c r="E54" s="202">
        <f>前期実績!E54</f>
        <v>0</v>
      </c>
      <c r="F54" s="202">
        <f>前期実績!F54</f>
        <v>0</v>
      </c>
      <c r="G54" s="202">
        <f>前期実績!G54</f>
        <v>0</v>
      </c>
      <c r="H54" s="202">
        <f>前期実績!H54</f>
        <v>0</v>
      </c>
      <c r="I54" s="202">
        <f>前期実績!I54</f>
        <v>0</v>
      </c>
      <c r="J54" s="202">
        <f>前期実績!J54</f>
        <v>0</v>
      </c>
      <c r="K54" s="202">
        <f>前期実績!K54</f>
        <v>0</v>
      </c>
      <c r="L54" s="202">
        <f>前期実績!L54</f>
        <v>0</v>
      </c>
      <c r="M54" s="202">
        <f>前期実績!M54</f>
        <v>0</v>
      </c>
      <c r="N54" s="202">
        <f>前期実績!N54</f>
        <v>0</v>
      </c>
      <c r="O54" s="202">
        <f>前期実績!O54</f>
        <v>0</v>
      </c>
      <c r="P54" s="202">
        <f>前期実績!P54</f>
        <v>0</v>
      </c>
      <c r="Q54" s="216">
        <f>前期実績!Q54</f>
        <v>0</v>
      </c>
      <c r="R54" s="239" t="str">
        <f>前期実績!R54</f>
        <v/>
      </c>
      <c r="S54" s="199" t="str">
        <f t="shared" si="0"/>
        <v/>
      </c>
    </row>
    <row r="55" spans="1:19" ht="19.149999999999999" customHeight="1">
      <c r="A55" s="218"/>
      <c r="B55" s="219"/>
      <c r="C55" s="222">
        <f>前期実績!C55</f>
        <v>0</v>
      </c>
      <c r="D55" s="202">
        <f>前期実績!D55</f>
        <v>0</v>
      </c>
      <c r="E55" s="202">
        <f>前期実績!E55</f>
        <v>0</v>
      </c>
      <c r="F55" s="202">
        <f>前期実績!F55</f>
        <v>0</v>
      </c>
      <c r="G55" s="202">
        <f>前期実績!G55</f>
        <v>0</v>
      </c>
      <c r="H55" s="202">
        <f>前期実績!H55</f>
        <v>0</v>
      </c>
      <c r="I55" s="202">
        <f>前期実績!I55</f>
        <v>0</v>
      </c>
      <c r="J55" s="202">
        <f>前期実績!J55</f>
        <v>0</v>
      </c>
      <c r="K55" s="202">
        <f>前期実績!K55</f>
        <v>0</v>
      </c>
      <c r="L55" s="202">
        <f>前期実績!L55</f>
        <v>0</v>
      </c>
      <c r="M55" s="202">
        <f>前期実績!M55</f>
        <v>0</v>
      </c>
      <c r="N55" s="202">
        <f>前期実績!N55</f>
        <v>0</v>
      </c>
      <c r="O55" s="202">
        <f>前期実績!O55</f>
        <v>0</v>
      </c>
      <c r="P55" s="202">
        <f>前期実績!P55</f>
        <v>0</v>
      </c>
      <c r="Q55" s="216">
        <f>前期実績!Q55</f>
        <v>0</v>
      </c>
      <c r="R55" s="239" t="str">
        <f>前期実績!R55</f>
        <v/>
      </c>
      <c r="S55" s="199" t="str">
        <f t="shared" si="0"/>
        <v/>
      </c>
    </row>
    <row r="56" spans="1:19" ht="19.149999999999999" customHeight="1">
      <c r="A56" s="218"/>
      <c r="C56" s="222">
        <f>前期実績!C56</f>
        <v>0</v>
      </c>
      <c r="D56" s="202">
        <f>前期実績!D56</f>
        <v>0</v>
      </c>
      <c r="E56" s="202">
        <f>前期実績!E56</f>
        <v>0</v>
      </c>
      <c r="F56" s="202">
        <f>前期実績!F56</f>
        <v>0</v>
      </c>
      <c r="G56" s="202">
        <f>前期実績!G56</f>
        <v>0</v>
      </c>
      <c r="H56" s="202">
        <f>前期実績!H56</f>
        <v>0</v>
      </c>
      <c r="I56" s="202">
        <f>前期実績!I56</f>
        <v>0</v>
      </c>
      <c r="J56" s="202">
        <f>前期実績!J56</f>
        <v>0</v>
      </c>
      <c r="K56" s="202">
        <f>前期実績!K56</f>
        <v>0</v>
      </c>
      <c r="L56" s="202">
        <f>前期実績!L56</f>
        <v>0</v>
      </c>
      <c r="M56" s="202">
        <f>前期実績!M56</f>
        <v>0</v>
      </c>
      <c r="N56" s="202">
        <f>前期実績!N56</f>
        <v>0</v>
      </c>
      <c r="O56" s="202">
        <f>前期実績!O56</f>
        <v>0</v>
      </c>
      <c r="P56" s="202">
        <f>前期実績!P56</f>
        <v>0</v>
      </c>
      <c r="Q56" s="216">
        <f>前期実績!Q56</f>
        <v>0</v>
      </c>
      <c r="R56" s="239" t="str">
        <f>前期実績!R56</f>
        <v/>
      </c>
      <c r="S56" s="199" t="str">
        <f t="shared" si="0"/>
        <v/>
      </c>
    </row>
    <row r="57" spans="1:19" ht="19.149999999999999" customHeight="1">
      <c r="A57" s="218"/>
      <c r="B57" s="219"/>
      <c r="C57" s="222">
        <f>前期実績!C57</f>
        <v>0</v>
      </c>
      <c r="D57" s="202">
        <f>前期実績!D57</f>
        <v>0</v>
      </c>
      <c r="E57" s="202">
        <f>前期実績!E57</f>
        <v>0</v>
      </c>
      <c r="F57" s="202">
        <f>前期実績!F57</f>
        <v>0</v>
      </c>
      <c r="G57" s="202">
        <f>前期実績!G57</f>
        <v>0</v>
      </c>
      <c r="H57" s="202">
        <f>前期実績!H57</f>
        <v>0</v>
      </c>
      <c r="I57" s="202">
        <f>前期実績!I57</f>
        <v>0</v>
      </c>
      <c r="J57" s="202">
        <f>前期実績!J57</f>
        <v>0</v>
      </c>
      <c r="K57" s="202">
        <f>前期実績!K57</f>
        <v>0</v>
      </c>
      <c r="L57" s="202">
        <f>前期実績!L57</f>
        <v>0</v>
      </c>
      <c r="M57" s="202">
        <f>前期実績!M57</f>
        <v>0</v>
      </c>
      <c r="N57" s="202">
        <f>前期実績!N57</f>
        <v>0</v>
      </c>
      <c r="O57" s="202">
        <f>前期実績!O57</f>
        <v>0</v>
      </c>
      <c r="P57" s="202">
        <f>前期実績!P57</f>
        <v>0</v>
      </c>
      <c r="Q57" s="216">
        <f>前期実績!Q57</f>
        <v>0</v>
      </c>
      <c r="R57" s="239" t="str">
        <f>前期実績!R57</f>
        <v/>
      </c>
      <c r="S57" s="199" t="str">
        <f t="shared" si="0"/>
        <v/>
      </c>
    </row>
    <row r="58" spans="1:19" ht="19.149999999999999" customHeight="1">
      <c r="A58" s="218"/>
      <c r="C58" s="222">
        <f>前期実績!C58</f>
        <v>0</v>
      </c>
      <c r="D58" s="202">
        <f>前期実績!D58</f>
        <v>0</v>
      </c>
      <c r="E58" s="202">
        <f>前期実績!E58</f>
        <v>0</v>
      </c>
      <c r="F58" s="202">
        <f>前期実績!F58</f>
        <v>0</v>
      </c>
      <c r="G58" s="202">
        <f>前期実績!G58</f>
        <v>0</v>
      </c>
      <c r="H58" s="202">
        <f>前期実績!H58</f>
        <v>0</v>
      </c>
      <c r="I58" s="202">
        <f>前期実績!I58</f>
        <v>0</v>
      </c>
      <c r="J58" s="202">
        <f>前期実績!J58</f>
        <v>0</v>
      </c>
      <c r="K58" s="202">
        <f>前期実績!K58</f>
        <v>0</v>
      </c>
      <c r="L58" s="202">
        <f>前期実績!L58</f>
        <v>0</v>
      </c>
      <c r="M58" s="202">
        <f>前期実績!M58</f>
        <v>0</v>
      </c>
      <c r="N58" s="202">
        <f>前期実績!N58</f>
        <v>0</v>
      </c>
      <c r="O58" s="202">
        <f>前期実績!O58</f>
        <v>0</v>
      </c>
      <c r="P58" s="202">
        <f>前期実績!P58</f>
        <v>0</v>
      </c>
      <c r="Q58" s="216">
        <f>前期実績!Q58</f>
        <v>0</v>
      </c>
      <c r="R58" s="239" t="str">
        <f>前期実績!R58</f>
        <v/>
      </c>
      <c r="S58" s="199" t="str">
        <f t="shared" si="0"/>
        <v/>
      </c>
    </row>
    <row r="59" spans="1:19" ht="19.149999999999999" customHeight="1">
      <c r="A59" s="218"/>
      <c r="B59" s="219"/>
      <c r="C59" s="222">
        <f>前期実績!C59</f>
        <v>0</v>
      </c>
      <c r="D59" s="202">
        <f>前期実績!D59</f>
        <v>0</v>
      </c>
      <c r="E59" s="202">
        <f>前期実績!E59</f>
        <v>0</v>
      </c>
      <c r="F59" s="202">
        <f>前期実績!F59</f>
        <v>0</v>
      </c>
      <c r="G59" s="202">
        <f>前期実績!G59</f>
        <v>0</v>
      </c>
      <c r="H59" s="202">
        <f>前期実績!H59</f>
        <v>0</v>
      </c>
      <c r="I59" s="202">
        <f>前期実績!I59</f>
        <v>0</v>
      </c>
      <c r="J59" s="202">
        <f>前期実績!J59</f>
        <v>0</v>
      </c>
      <c r="K59" s="202">
        <f>前期実績!K59</f>
        <v>0</v>
      </c>
      <c r="L59" s="202">
        <f>前期実績!L59</f>
        <v>0</v>
      </c>
      <c r="M59" s="202">
        <f>前期実績!M59</f>
        <v>0</v>
      </c>
      <c r="N59" s="202">
        <f>前期実績!N59</f>
        <v>0</v>
      </c>
      <c r="O59" s="202">
        <f>前期実績!O59</f>
        <v>0</v>
      </c>
      <c r="P59" s="202">
        <f>前期実績!P59</f>
        <v>0</v>
      </c>
      <c r="Q59" s="216">
        <f>前期実績!Q59</f>
        <v>0</v>
      </c>
      <c r="R59" s="239" t="str">
        <f>前期実績!R59</f>
        <v/>
      </c>
      <c r="S59" s="199" t="str">
        <f t="shared" si="0"/>
        <v/>
      </c>
    </row>
    <row r="60" spans="1:19" ht="19.149999999999999" customHeight="1">
      <c r="A60" s="218"/>
      <c r="C60" s="222">
        <f>前期実績!C60</f>
        <v>0</v>
      </c>
      <c r="D60" s="202">
        <f>前期実績!D60</f>
        <v>0</v>
      </c>
      <c r="E60" s="202">
        <f>前期実績!E60</f>
        <v>0</v>
      </c>
      <c r="F60" s="202">
        <f>前期実績!F60</f>
        <v>0</v>
      </c>
      <c r="G60" s="202">
        <f>前期実績!G60</f>
        <v>0</v>
      </c>
      <c r="H60" s="202">
        <f>前期実績!H60</f>
        <v>0</v>
      </c>
      <c r="I60" s="202">
        <f>前期実績!I60</f>
        <v>0</v>
      </c>
      <c r="J60" s="202">
        <f>前期実績!J60</f>
        <v>0</v>
      </c>
      <c r="K60" s="202">
        <f>前期実績!K60</f>
        <v>0</v>
      </c>
      <c r="L60" s="202">
        <f>前期実績!L60</f>
        <v>0</v>
      </c>
      <c r="M60" s="202">
        <f>前期実績!M60</f>
        <v>0</v>
      </c>
      <c r="N60" s="202">
        <f>前期実績!N60</f>
        <v>0</v>
      </c>
      <c r="O60" s="202">
        <f>前期実績!O60</f>
        <v>0</v>
      </c>
      <c r="P60" s="202">
        <f>前期実績!P60</f>
        <v>0</v>
      </c>
      <c r="Q60" s="216">
        <f>前期実績!Q60</f>
        <v>0</v>
      </c>
      <c r="R60" s="239" t="str">
        <f>前期実績!R60</f>
        <v/>
      </c>
      <c r="S60" s="199" t="str">
        <f t="shared" si="0"/>
        <v/>
      </c>
    </row>
    <row r="61" spans="1:19" ht="19.149999999999999" customHeight="1">
      <c r="A61" s="218"/>
      <c r="B61" s="219"/>
      <c r="C61" s="222">
        <f>前期実績!C61</f>
        <v>0</v>
      </c>
      <c r="D61" s="202">
        <f>前期実績!D61</f>
        <v>0</v>
      </c>
      <c r="E61" s="202">
        <f>前期実績!E61</f>
        <v>0</v>
      </c>
      <c r="F61" s="202">
        <f>前期実績!F61</f>
        <v>0</v>
      </c>
      <c r="G61" s="202">
        <f>前期実績!G61</f>
        <v>0</v>
      </c>
      <c r="H61" s="202">
        <f>前期実績!H61</f>
        <v>0</v>
      </c>
      <c r="I61" s="202">
        <f>前期実績!I61</f>
        <v>0</v>
      </c>
      <c r="J61" s="202">
        <f>前期実績!J61</f>
        <v>0</v>
      </c>
      <c r="K61" s="202">
        <f>前期実績!K61</f>
        <v>0</v>
      </c>
      <c r="L61" s="202">
        <f>前期実績!L61</f>
        <v>0</v>
      </c>
      <c r="M61" s="202">
        <f>前期実績!M61</f>
        <v>0</v>
      </c>
      <c r="N61" s="202">
        <f>前期実績!N61</f>
        <v>0</v>
      </c>
      <c r="O61" s="202">
        <f>前期実績!O61</f>
        <v>0</v>
      </c>
      <c r="P61" s="202">
        <f>前期実績!P61</f>
        <v>0</v>
      </c>
      <c r="Q61" s="216">
        <f>前期実績!Q61</f>
        <v>0</v>
      </c>
      <c r="R61" s="239" t="str">
        <f>前期実績!R61</f>
        <v/>
      </c>
      <c r="S61" s="199" t="str">
        <f t="shared" si="0"/>
        <v/>
      </c>
    </row>
    <row r="62" spans="1:19" ht="19.149999999999999" customHeight="1">
      <c r="A62" s="218"/>
      <c r="C62" s="222">
        <f>前期実績!C62</f>
        <v>0</v>
      </c>
      <c r="D62" s="202">
        <f>前期実績!D62</f>
        <v>0</v>
      </c>
      <c r="E62" s="202">
        <f>前期実績!E62</f>
        <v>0</v>
      </c>
      <c r="F62" s="202">
        <f>前期実績!F62</f>
        <v>0</v>
      </c>
      <c r="G62" s="202">
        <f>前期実績!G62</f>
        <v>0</v>
      </c>
      <c r="H62" s="202">
        <f>前期実績!H62</f>
        <v>0</v>
      </c>
      <c r="I62" s="202">
        <f>前期実績!I62</f>
        <v>0</v>
      </c>
      <c r="J62" s="202">
        <f>前期実績!J62</f>
        <v>0</v>
      </c>
      <c r="K62" s="202">
        <f>前期実績!K62</f>
        <v>0</v>
      </c>
      <c r="L62" s="202">
        <f>前期実績!L62</f>
        <v>0</v>
      </c>
      <c r="M62" s="202">
        <f>前期実績!M62</f>
        <v>0</v>
      </c>
      <c r="N62" s="202">
        <f>前期実績!N62</f>
        <v>0</v>
      </c>
      <c r="O62" s="202">
        <f>前期実績!O62</f>
        <v>0</v>
      </c>
      <c r="P62" s="202">
        <f>前期実績!P62</f>
        <v>0</v>
      </c>
      <c r="Q62" s="216">
        <f>前期実績!Q62</f>
        <v>0</v>
      </c>
      <c r="R62" s="239" t="str">
        <f>前期実績!R62</f>
        <v/>
      </c>
      <c r="S62" s="199" t="str">
        <f t="shared" si="0"/>
        <v/>
      </c>
    </row>
    <row r="63" spans="1:19" ht="19.149999999999999" customHeight="1">
      <c r="A63" s="218"/>
      <c r="B63" s="219"/>
      <c r="C63" s="222">
        <f>前期実績!C63</f>
        <v>0</v>
      </c>
      <c r="D63" s="202">
        <f>前期実績!D63</f>
        <v>0</v>
      </c>
      <c r="E63" s="202">
        <f>前期実績!E63</f>
        <v>0</v>
      </c>
      <c r="F63" s="202">
        <f>前期実績!F63</f>
        <v>0</v>
      </c>
      <c r="G63" s="202">
        <f>前期実績!G63</f>
        <v>0</v>
      </c>
      <c r="H63" s="202">
        <f>前期実績!H63</f>
        <v>0</v>
      </c>
      <c r="I63" s="202">
        <f>前期実績!I63</f>
        <v>0</v>
      </c>
      <c r="J63" s="202">
        <f>前期実績!J63</f>
        <v>0</v>
      </c>
      <c r="K63" s="202">
        <f>前期実績!K63</f>
        <v>0</v>
      </c>
      <c r="L63" s="202">
        <f>前期実績!L63</f>
        <v>0</v>
      </c>
      <c r="M63" s="202">
        <f>前期実績!M63</f>
        <v>0</v>
      </c>
      <c r="N63" s="202">
        <f>前期実績!N63</f>
        <v>0</v>
      </c>
      <c r="O63" s="202">
        <f>前期実績!O63</f>
        <v>0</v>
      </c>
      <c r="P63" s="202">
        <f>前期実績!P63</f>
        <v>0</v>
      </c>
      <c r="Q63" s="216">
        <f>前期実績!Q63</f>
        <v>0</v>
      </c>
      <c r="R63" s="239" t="str">
        <f>前期実績!R63</f>
        <v/>
      </c>
      <c r="S63" s="199" t="str">
        <f t="shared" si="0"/>
        <v/>
      </c>
    </row>
    <row r="64" spans="1:19" ht="19.149999999999999" customHeight="1">
      <c r="A64" s="218"/>
      <c r="C64" s="222">
        <f>前期実績!C64</f>
        <v>0</v>
      </c>
      <c r="D64" s="202">
        <f>前期実績!D64</f>
        <v>0</v>
      </c>
      <c r="E64" s="202">
        <f>前期実績!E64</f>
        <v>0</v>
      </c>
      <c r="F64" s="202">
        <f>前期実績!F64</f>
        <v>0</v>
      </c>
      <c r="G64" s="202">
        <f>前期実績!G64</f>
        <v>0</v>
      </c>
      <c r="H64" s="202">
        <f>前期実績!H64</f>
        <v>0</v>
      </c>
      <c r="I64" s="202">
        <f>前期実績!I64</f>
        <v>0</v>
      </c>
      <c r="J64" s="202">
        <f>前期実績!J64</f>
        <v>0</v>
      </c>
      <c r="K64" s="202">
        <f>前期実績!K64</f>
        <v>0</v>
      </c>
      <c r="L64" s="202">
        <f>前期実績!L64</f>
        <v>0</v>
      </c>
      <c r="M64" s="202">
        <f>前期実績!M64</f>
        <v>0</v>
      </c>
      <c r="N64" s="202">
        <f>前期実績!N64</f>
        <v>0</v>
      </c>
      <c r="O64" s="202">
        <f>前期実績!O64</f>
        <v>0</v>
      </c>
      <c r="P64" s="202">
        <f>前期実績!P64</f>
        <v>0</v>
      </c>
      <c r="Q64" s="216">
        <f>前期実績!Q64</f>
        <v>0</v>
      </c>
      <c r="R64" s="239" t="str">
        <f>前期実績!R64</f>
        <v/>
      </c>
      <c r="S64" s="199" t="str">
        <f t="shared" si="0"/>
        <v/>
      </c>
    </row>
    <row r="65" spans="1:19" ht="19.149999999999999" customHeight="1">
      <c r="A65" s="218"/>
      <c r="B65" s="219"/>
      <c r="C65" s="222">
        <f>前期実績!C65</f>
        <v>0</v>
      </c>
      <c r="D65" s="202">
        <f>前期実績!D65</f>
        <v>0</v>
      </c>
      <c r="E65" s="202">
        <f>前期実績!E65</f>
        <v>0</v>
      </c>
      <c r="F65" s="202">
        <f>前期実績!F65</f>
        <v>0</v>
      </c>
      <c r="G65" s="202">
        <f>前期実績!G65</f>
        <v>0</v>
      </c>
      <c r="H65" s="202">
        <f>前期実績!H65</f>
        <v>0</v>
      </c>
      <c r="I65" s="202">
        <f>前期実績!I65</f>
        <v>0</v>
      </c>
      <c r="J65" s="202">
        <f>前期実績!J65</f>
        <v>0</v>
      </c>
      <c r="K65" s="202">
        <f>前期実績!K65</f>
        <v>0</v>
      </c>
      <c r="L65" s="202">
        <f>前期実績!L65</f>
        <v>0</v>
      </c>
      <c r="M65" s="202">
        <f>前期実績!M65</f>
        <v>0</v>
      </c>
      <c r="N65" s="202">
        <f>前期実績!N65</f>
        <v>0</v>
      </c>
      <c r="O65" s="202">
        <f>前期実績!O65</f>
        <v>0</v>
      </c>
      <c r="P65" s="202">
        <f>前期実績!P65</f>
        <v>0</v>
      </c>
      <c r="Q65" s="216">
        <f>前期実績!Q65</f>
        <v>0</v>
      </c>
      <c r="R65" s="239" t="str">
        <f>前期実績!R65</f>
        <v/>
      </c>
      <c r="S65" s="199" t="str">
        <f t="shared" si="0"/>
        <v/>
      </c>
    </row>
    <row r="66" spans="1:19" ht="19.149999999999999" customHeight="1">
      <c r="A66" s="218"/>
      <c r="C66" s="222">
        <f>前期実績!C66</f>
        <v>0</v>
      </c>
      <c r="D66" s="202">
        <f>前期実績!D66</f>
        <v>0</v>
      </c>
      <c r="E66" s="202">
        <f>前期実績!E66</f>
        <v>0</v>
      </c>
      <c r="F66" s="202">
        <f>前期実績!F66</f>
        <v>0</v>
      </c>
      <c r="G66" s="202">
        <f>前期実績!G66</f>
        <v>0</v>
      </c>
      <c r="H66" s="202">
        <f>前期実績!H66</f>
        <v>0</v>
      </c>
      <c r="I66" s="202">
        <f>前期実績!I66</f>
        <v>0</v>
      </c>
      <c r="J66" s="202">
        <f>前期実績!J66</f>
        <v>0</v>
      </c>
      <c r="K66" s="202">
        <f>前期実績!K66</f>
        <v>0</v>
      </c>
      <c r="L66" s="202">
        <f>前期実績!L66</f>
        <v>0</v>
      </c>
      <c r="M66" s="202">
        <f>前期実績!M66</f>
        <v>0</v>
      </c>
      <c r="N66" s="202">
        <f>前期実績!N66</f>
        <v>0</v>
      </c>
      <c r="O66" s="202">
        <f>前期実績!O66</f>
        <v>0</v>
      </c>
      <c r="P66" s="202">
        <f>前期実績!P66</f>
        <v>0</v>
      </c>
      <c r="Q66" s="216">
        <f>前期実績!Q66</f>
        <v>0</v>
      </c>
      <c r="R66" s="239" t="str">
        <f>前期実績!R66</f>
        <v/>
      </c>
      <c r="S66" s="199" t="str">
        <f t="shared" si="0"/>
        <v/>
      </c>
    </row>
    <row r="67" spans="1:19" ht="19.149999999999999" customHeight="1">
      <c r="A67" s="218"/>
      <c r="B67" s="219"/>
      <c r="C67" s="222">
        <f>前期実績!C67</f>
        <v>0</v>
      </c>
      <c r="D67" s="202">
        <f>前期実績!D67</f>
        <v>0</v>
      </c>
      <c r="E67" s="202">
        <f>前期実績!E67</f>
        <v>0</v>
      </c>
      <c r="F67" s="202">
        <f>前期実績!F67</f>
        <v>0</v>
      </c>
      <c r="G67" s="202">
        <f>前期実績!G67</f>
        <v>0</v>
      </c>
      <c r="H67" s="202">
        <f>前期実績!H67</f>
        <v>0</v>
      </c>
      <c r="I67" s="202">
        <f>前期実績!I67</f>
        <v>0</v>
      </c>
      <c r="J67" s="202">
        <f>前期実績!J67</f>
        <v>0</v>
      </c>
      <c r="K67" s="202">
        <f>前期実績!K67</f>
        <v>0</v>
      </c>
      <c r="L67" s="202">
        <f>前期実績!L67</f>
        <v>0</v>
      </c>
      <c r="M67" s="202">
        <f>前期実績!M67</f>
        <v>0</v>
      </c>
      <c r="N67" s="202">
        <f>前期実績!N67</f>
        <v>0</v>
      </c>
      <c r="O67" s="202">
        <f>前期実績!O67</f>
        <v>0</v>
      </c>
      <c r="P67" s="202">
        <f>前期実績!P67</f>
        <v>0</v>
      </c>
      <c r="Q67" s="216">
        <f>前期実績!Q67</f>
        <v>0</v>
      </c>
      <c r="R67" s="239" t="str">
        <f>前期実績!R67</f>
        <v/>
      </c>
      <c r="S67" s="199" t="str">
        <f t="shared" si="0"/>
        <v/>
      </c>
    </row>
    <row r="68" spans="1:19" ht="19.149999999999999" customHeight="1">
      <c r="A68" s="218"/>
      <c r="C68" s="222">
        <f>前期実績!C68</f>
        <v>0</v>
      </c>
      <c r="D68" s="202">
        <f>前期実績!D68</f>
        <v>0</v>
      </c>
      <c r="E68" s="202">
        <f>前期実績!E68</f>
        <v>0</v>
      </c>
      <c r="F68" s="202">
        <f>前期実績!F68</f>
        <v>0</v>
      </c>
      <c r="G68" s="202">
        <f>前期実績!G68</f>
        <v>0</v>
      </c>
      <c r="H68" s="202">
        <f>前期実績!H68</f>
        <v>0</v>
      </c>
      <c r="I68" s="202">
        <f>前期実績!I68</f>
        <v>0</v>
      </c>
      <c r="J68" s="202">
        <f>前期実績!J68</f>
        <v>0</v>
      </c>
      <c r="K68" s="202">
        <f>前期実績!K68</f>
        <v>0</v>
      </c>
      <c r="L68" s="202">
        <f>前期実績!L68</f>
        <v>0</v>
      </c>
      <c r="M68" s="202">
        <f>前期実績!M68</f>
        <v>0</v>
      </c>
      <c r="N68" s="202">
        <f>前期実績!N68</f>
        <v>0</v>
      </c>
      <c r="O68" s="202">
        <f>前期実績!O68</f>
        <v>0</v>
      </c>
      <c r="P68" s="202">
        <f>前期実績!P68</f>
        <v>0</v>
      </c>
      <c r="Q68" s="216">
        <f>前期実績!Q68</f>
        <v>0</v>
      </c>
      <c r="R68" s="239" t="str">
        <f>前期実績!R68</f>
        <v/>
      </c>
      <c r="S68" s="199" t="str">
        <f t="shared" ref="S68:S131" si="1">IF(C68=0,"",1)</f>
        <v/>
      </c>
    </row>
    <row r="69" spans="1:19" ht="19.149999999999999" customHeight="1">
      <c r="A69" s="218"/>
      <c r="B69" s="219"/>
      <c r="C69" s="222">
        <f>前期実績!C69</f>
        <v>0</v>
      </c>
      <c r="D69" s="202">
        <f>前期実績!D69</f>
        <v>0</v>
      </c>
      <c r="E69" s="202">
        <f>前期実績!E69</f>
        <v>0</v>
      </c>
      <c r="F69" s="202">
        <f>前期実績!F69</f>
        <v>0</v>
      </c>
      <c r="G69" s="202">
        <f>前期実績!G69</f>
        <v>0</v>
      </c>
      <c r="H69" s="202">
        <f>前期実績!H69</f>
        <v>0</v>
      </c>
      <c r="I69" s="202">
        <f>前期実績!I69</f>
        <v>0</v>
      </c>
      <c r="J69" s="202">
        <f>前期実績!J69</f>
        <v>0</v>
      </c>
      <c r="K69" s="202">
        <f>前期実績!K69</f>
        <v>0</v>
      </c>
      <c r="L69" s="202">
        <f>前期実績!L69</f>
        <v>0</v>
      </c>
      <c r="M69" s="202">
        <f>前期実績!M69</f>
        <v>0</v>
      </c>
      <c r="N69" s="202">
        <f>前期実績!N69</f>
        <v>0</v>
      </c>
      <c r="O69" s="202">
        <f>前期実績!O69</f>
        <v>0</v>
      </c>
      <c r="P69" s="202">
        <f>前期実績!P69</f>
        <v>0</v>
      </c>
      <c r="Q69" s="216">
        <f>前期実績!Q69</f>
        <v>0</v>
      </c>
      <c r="R69" s="239" t="str">
        <f>前期実績!R69</f>
        <v/>
      </c>
      <c r="S69" s="199" t="str">
        <f t="shared" si="1"/>
        <v/>
      </c>
    </row>
    <row r="70" spans="1:19" ht="19.149999999999999" customHeight="1">
      <c r="A70" s="218"/>
      <c r="C70" s="222">
        <f>前期実績!C70</f>
        <v>0</v>
      </c>
      <c r="D70" s="202">
        <f>前期実績!D70</f>
        <v>0</v>
      </c>
      <c r="E70" s="202">
        <f>前期実績!E70</f>
        <v>0</v>
      </c>
      <c r="F70" s="202">
        <f>前期実績!F70</f>
        <v>0</v>
      </c>
      <c r="G70" s="202">
        <f>前期実績!G70</f>
        <v>0</v>
      </c>
      <c r="H70" s="202">
        <f>前期実績!H70</f>
        <v>0</v>
      </c>
      <c r="I70" s="202">
        <f>前期実績!I70</f>
        <v>0</v>
      </c>
      <c r="J70" s="202">
        <f>前期実績!J70</f>
        <v>0</v>
      </c>
      <c r="K70" s="202">
        <f>前期実績!K70</f>
        <v>0</v>
      </c>
      <c r="L70" s="202">
        <f>前期実績!L70</f>
        <v>0</v>
      </c>
      <c r="M70" s="202">
        <f>前期実績!M70</f>
        <v>0</v>
      </c>
      <c r="N70" s="202">
        <f>前期実績!N70</f>
        <v>0</v>
      </c>
      <c r="O70" s="202">
        <f>前期実績!O70</f>
        <v>0</v>
      </c>
      <c r="P70" s="202">
        <f>前期実績!P70</f>
        <v>0</v>
      </c>
      <c r="Q70" s="216">
        <f>前期実績!Q70</f>
        <v>0</v>
      </c>
      <c r="R70" s="239" t="str">
        <f>前期実績!R70</f>
        <v/>
      </c>
      <c r="S70" s="199" t="str">
        <f t="shared" si="1"/>
        <v/>
      </c>
    </row>
    <row r="71" spans="1:19" ht="19.149999999999999" customHeight="1">
      <c r="A71" s="218"/>
      <c r="B71" s="219"/>
      <c r="C71" s="222">
        <f>前期実績!C71</f>
        <v>0</v>
      </c>
      <c r="D71" s="202">
        <f>前期実績!D71</f>
        <v>0</v>
      </c>
      <c r="E71" s="202">
        <f>前期実績!E71</f>
        <v>0</v>
      </c>
      <c r="F71" s="202">
        <f>前期実績!F71</f>
        <v>0</v>
      </c>
      <c r="G71" s="202">
        <f>前期実績!G71</f>
        <v>0</v>
      </c>
      <c r="H71" s="202">
        <f>前期実績!H71</f>
        <v>0</v>
      </c>
      <c r="I71" s="202">
        <f>前期実績!I71</f>
        <v>0</v>
      </c>
      <c r="J71" s="202">
        <f>前期実績!J71</f>
        <v>0</v>
      </c>
      <c r="K71" s="202">
        <f>前期実績!K71</f>
        <v>0</v>
      </c>
      <c r="L71" s="202">
        <f>前期実績!L71</f>
        <v>0</v>
      </c>
      <c r="M71" s="202">
        <f>前期実績!M71</f>
        <v>0</v>
      </c>
      <c r="N71" s="202">
        <f>前期実績!N71</f>
        <v>0</v>
      </c>
      <c r="O71" s="202">
        <f>前期実績!O71</f>
        <v>0</v>
      </c>
      <c r="P71" s="202">
        <f>前期実績!P71</f>
        <v>0</v>
      </c>
      <c r="Q71" s="216">
        <f>前期実績!Q71</f>
        <v>0</v>
      </c>
      <c r="R71" s="239" t="str">
        <f>前期実績!R71</f>
        <v/>
      </c>
      <c r="S71" s="199" t="str">
        <f t="shared" si="1"/>
        <v/>
      </c>
    </row>
    <row r="72" spans="1:19" ht="19.149999999999999" customHeight="1">
      <c r="A72" s="218"/>
      <c r="C72" s="222">
        <f>前期実績!C72</f>
        <v>0</v>
      </c>
      <c r="D72" s="202">
        <f>前期実績!D72</f>
        <v>0</v>
      </c>
      <c r="E72" s="202">
        <f>前期実績!E72</f>
        <v>0</v>
      </c>
      <c r="F72" s="202">
        <f>前期実績!F72</f>
        <v>0</v>
      </c>
      <c r="G72" s="202">
        <f>前期実績!G72</f>
        <v>0</v>
      </c>
      <c r="H72" s="202">
        <f>前期実績!H72</f>
        <v>0</v>
      </c>
      <c r="I72" s="202">
        <f>前期実績!I72</f>
        <v>0</v>
      </c>
      <c r="J72" s="202">
        <f>前期実績!J72</f>
        <v>0</v>
      </c>
      <c r="K72" s="202">
        <f>前期実績!K72</f>
        <v>0</v>
      </c>
      <c r="L72" s="202">
        <f>前期実績!L72</f>
        <v>0</v>
      </c>
      <c r="M72" s="202">
        <f>前期実績!M72</f>
        <v>0</v>
      </c>
      <c r="N72" s="202">
        <f>前期実績!N72</f>
        <v>0</v>
      </c>
      <c r="O72" s="202">
        <f>前期実績!O72</f>
        <v>0</v>
      </c>
      <c r="P72" s="202">
        <f>前期実績!P72</f>
        <v>0</v>
      </c>
      <c r="Q72" s="216">
        <f>前期実績!Q72</f>
        <v>0</v>
      </c>
      <c r="R72" s="239" t="str">
        <f>前期実績!R72</f>
        <v/>
      </c>
      <c r="S72" s="199" t="str">
        <f t="shared" si="1"/>
        <v/>
      </c>
    </row>
    <row r="73" spans="1:19" ht="19.149999999999999" customHeight="1">
      <c r="A73" s="202"/>
      <c r="B73" s="226"/>
      <c r="C73" s="222">
        <f>前期実績!C73</f>
        <v>0</v>
      </c>
      <c r="D73" s="202">
        <f>前期実績!D73</f>
        <v>0</v>
      </c>
      <c r="E73" s="202">
        <f>前期実績!E73</f>
        <v>0</v>
      </c>
      <c r="F73" s="202">
        <f>前期実績!F73</f>
        <v>0</v>
      </c>
      <c r="G73" s="202">
        <f>前期実績!G73</f>
        <v>0</v>
      </c>
      <c r="H73" s="202">
        <f>前期実績!H73</f>
        <v>0</v>
      </c>
      <c r="I73" s="202">
        <f>前期実績!I73</f>
        <v>0</v>
      </c>
      <c r="J73" s="202">
        <f>前期実績!J73</f>
        <v>0</v>
      </c>
      <c r="K73" s="202">
        <f>前期実績!K73</f>
        <v>0</v>
      </c>
      <c r="L73" s="202">
        <f>前期実績!L73</f>
        <v>0</v>
      </c>
      <c r="M73" s="202">
        <f>前期実績!M73</f>
        <v>0</v>
      </c>
      <c r="N73" s="202">
        <f>前期実績!N73</f>
        <v>0</v>
      </c>
      <c r="O73" s="202">
        <f>前期実績!O73</f>
        <v>0</v>
      </c>
      <c r="P73" s="202">
        <f>前期実績!P73</f>
        <v>0</v>
      </c>
      <c r="Q73" s="216">
        <f>前期実績!Q73</f>
        <v>0</v>
      </c>
      <c r="R73" s="239" t="str">
        <f>前期実績!R73</f>
        <v/>
      </c>
      <c r="S73" s="199" t="str">
        <f t="shared" si="1"/>
        <v/>
      </c>
    </row>
    <row r="74" spans="1:19" ht="19.149999999999999" customHeight="1">
      <c r="A74" s="202"/>
      <c r="C74" s="222">
        <f>前期実績!C74</f>
        <v>0</v>
      </c>
      <c r="D74" s="202">
        <f>前期実績!D74</f>
        <v>0</v>
      </c>
      <c r="E74" s="202">
        <f>前期実績!E74</f>
        <v>0</v>
      </c>
      <c r="F74" s="202">
        <f>前期実績!F74</f>
        <v>0</v>
      </c>
      <c r="G74" s="202">
        <f>前期実績!G74</f>
        <v>0</v>
      </c>
      <c r="H74" s="202">
        <f>前期実績!H74</f>
        <v>0</v>
      </c>
      <c r="I74" s="202">
        <f>前期実績!I74</f>
        <v>0</v>
      </c>
      <c r="J74" s="202">
        <f>前期実績!J74</f>
        <v>0</v>
      </c>
      <c r="K74" s="202">
        <f>前期実績!K74</f>
        <v>0</v>
      </c>
      <c r="L74" s="202">
        <f>前期実績!L74</f>
        <v>0</v>
      </c>
      <c r="M74" s="202">
        <f>前期実績!M74</f>
        <v>0</v>
      </c>
      <c r="N74" s="202">
        <f>前期実績!N74</f>
        <v>0</v>
      </c>
      <c r="O74" s="202">
        <f>前期実績!O74</f>
        <v>0</v>
      </c>
      <c r="P74" s="202">
        <f>前期実績!P74</f>
        <v>0</v>
      </c>
      <c r="Q74" s="216">
        <f>前期実績!Q74</f>
        <v>0</v>
      </c>
      <c r="R74" s="239" t="str">
        <f>前期実績!R74</f>
        <v/>
      </c>
      <c r="S74" s="199" t="str">
        <f t="shared" si="1"/>
        <v/>
      </c>
    </row>
    <row r="75" spans="1:19" ht="19.149999999999999" customHeight="1">
      <c r="A75" s="202"/>
      <c r="B75" s="226"/>
      <c r="C75" s="222">
        <f>前期実績!C75</f>
        <v>0</v>
      </c>
      <c r="D75" s="202">
        <f>前期実績!D75</f>
        <v>0</v>
      </c>
      <c r="E75" s="202">
        <f>前期実績!E75</f>
        <v>0</v>
      </c>
      <c r="F75" s="202">
        <f>前期実績!F75</f>
        <v>0</v>
      </c>
      <c r="G75" s="202">
        <f>前期実績!G75</f>
        <v>0</v>
      </c>
      <c r="H75" s="202">
        <f>前期実績!H75</f>
        <v>0</v>
      </c>
      <c r="I75" s="202">
        <f>前期実績!I75</f>
        <v>0</v>
      </c>
      <c r="J75" s="202">
        <f>前期実績!J75</f>
        <v>0</v>
      </c>
      <c r="K75" s="202">
        <f>前期実績!K75</f>
        <v>0</v>
      </c>
      <c r="L75" s="202">
        <f>前期実績!L75</f>
        <v>0</v>
      </c>
      <c r="M75" s="202">
        <f>前期実績!M75</f>
        <v>0</v>
      </c>
      <c r="N75" s="202">
        <f>前期実績!N75</f>
        <v>0</v>
      </c>
      <c r="O75" s="202">
        <f>前期実績!O75</f>
        <v>0</v>
      </c>
      <c r="P75" s="202">
        <f>前期実績!P75</f>
        <v>0</v>
      </c>
      <c r="Q75" s="216">
        <f>前期実績!Q75</f>
        <v>0</v>
      </c>
      <c r="R75" s="239" t="str">
        <f>前期実績!R75</f>
        <v/>
      </c>
      <c r="S75" s="199" t="str">
        <f t="shared" si="1"/>
        <v/>
      </c>
    </row>
    <row r="76" spans="1:19" ht="19.149999999999999" customHeight="1">
      <c r="A76" s="202"/>
      <c r="C76" s="222">
        <f>前期実績!C76</f>
        <v>0</v>
      </c>
      <c r="D76" s="202">
        <f>前期実績!D76</f>
        <v>0</v>
      </c>
      <c r="E76" s="202">
        <f>前期実績!E76</f>
        <v>0</v>
      </c>
      <c r="F76" s="202">
        <f>前期実績!F76</f>
        <v>0</v>
      </c>
      <c r="G76" s="202">
        <f>前期実績!G76</f>
        <v>0</v>
      </c>
      <c r="H76" s="202">
        <f>前期実績!H76</f>
        <v>0</v>
      </c>
      <c r="I76" s="202">
        <f>前期実績!I76</f>
        <v>0</v>
      </c>
      <c r="J76" s="202">
        <f>前期実績!J76</f>
        <v>0</v>
      </c>
      <c r="K76" s="202">
        <f>前期実績!K76</f>
        <v>0</v>
      </c>
      <c r="L76" s="202">
        <f>前期実績!L76</f>
        <v>0</v>
      </c>
      <c r="M76" s="202">
        <f>前期実績!M76</f>
        <v>0</v>
      </c>
      <c r="N76" s="202">
        <f>前期実績!N76</f>
        <v>0</v>
      </c>
      <c r="O76" s="202">
        <f>前期実績!O76</f>
        <v>0</v>
      </c>
      <c r="P76" s="202">
        <f>前期実績!P76</f>
        <v>0</v>
      </c>
      <c r="Q76" s="216">
        <f>前期実績!Q76</f>
        <v>0</v>
      </c>
      <c r="R76" s="239" t="str">
        <f>前期実績!R76</f>
        <v/>
      </c>
      <c r="S76" s="199" t="str">
        <f t="shared" si="1"/>
        <v/>
      </c>
    </row>
    <row r="77" spans="1:19" ht="19.149999999999999" customHeight="1">
      <c r="A77" s="202"/>
      <c r="B77" s="226"/>
      <c r="C77" s="222">
        <f>前期実績!C77</f>
        <v>0</v>
      </c>
      <c r="D77" s="202">
        <f>前期実績!D77</f>
        <v>0</v>
      </c>
      <c r="E77" s="202">
        <f>前期実績!E77</f>
        <v>0</v>
      </c>
      <c r="F77" s="202">
        <f>前期実績!F77</f>
        <v>0</v>
      </c>
      <c r="G77" s="202">
        <f>前期実績!G77</f>
        <v>0</v>
      </c>
      <c r="H77" s="202">
        <f>前期実績!H77</f>
        <v>0</v>
      </c>
      <c r="I77" s="202">
        <f>前期実績!I77</f>
        <v>0</v>
      </c>
      <c r="J77" s="202">
        <f>前期実績!J77</f>
        <v>0</v>
      </c>
      <c r="K77" s="202">
        <f>前期実績!K77</f>
        <v>0</v>
      </c>
      <c r="L77" s="202">
        <f>前期実績!L77</f>
        <v>0</v>
      </c>
      <c r="M77" s="202">
        <f>前期実績!M77</f>
        <v>0</v>
      </c>
      <c r="N77" s="202">
        <f>前期実績!N77</f>
        <v>0</v>
      </c>
      <c r="O77" s="202">
        <f>前期実績!O77</f>
        <v>0</v>
      </c>
      <c r="P77" s="202">
        <f>前期実績!P77</f>
        <v>0</v>
      </c>
      <c r="Q77" s="216">
        <f>前期実績!Q77</f>
        <v>0</v>
      </c>
      <c r="R77" s="239" t="str">
        <f>前期実績!R77</f>
        <v/>
      </c>
      <c r="S77" s="199" t="str">
        <f t="shared" si="1"/>
        <v/>
      </c>
    </row>
    <row r="78" spans="1:19" ht="19.149999999999999" customHeight="1">
      <c r="A78" s="202"/>
      <c r="B78" s="258"/>
      <c r="C78" s="222">
        <f>前期実績!C78</f>
        <v>0</v>
      </c>
      <c r="D78" s="202">
        <f>前期実績!D78</f>
        <v>0</v>
      </c>
      <c r="E78" s="202">
        <f>前期実績!E78</f>
        <v>0</v>
      </c>
      <c r="F78" s="202">
        <f>前期実績!F78</f>
        <v>0</v>
      </c>
      <c r="G78" s="202">
        <f>前期実績!G78</f>
        <v>0</v>
      </c>
      <c r="H78" s="202">
        <f>前期実績!H78</f>
        <v>0</v>
      </c>
      <c r="I78" s="202">
        <f>前期実績!I78</f>
        <v>0</v>
      </c>
      <c r="J78" s="202">
        <f>前期実績!J78</f>
        <v>0</v>
      </c>
      <c r="K78" s="202">
        <f>前期実績!K78</f>
        <v>0</v>
      </c>
      <c r="L78" s="202">
        <f>前期実績!L78</f>
        <v>0</v>
      </c>
      <c r="M78" s="202">
        <f>前期実績!M78</f>
        <v>0</v>
      </c>
      <c r="N78" s="202">
        <f>前期実績!N78</f>
        <v>0</v>
      </c>
      <c r="O78" s="202">
        <f>前期実績!O78</f>
        <v>0</v>
      </c>
      <c r="P78" s="202">
        <f>前期実績!P78</f>
        <v>0</v>
      </c>
      <c r="Q78" s="216">
        <f>前期実績!Q78</f>
        <v>0</v>
      </c>
      <c r="R78" s="239" t="str">
        <f>前期実績!R78</f>
        <v/>
      </c>
      <c r="S78" s="199" t="str">
        <f t="shared" si="1"/>
        <v/>
      </c>
    </row>
    <row r="79" spans="1:19" ht="19.149999999999999" customHeight="1">
      <c r="A79" s="202"/>
      <c r="B79" s="226"/>
      <c r="C79" s="222">
        <f>前期実績!C79</f>
        <v>0</v>
      </c>
      <c r="D79" s="202">
        <f>前期実績!D79</f>
        <v>0</v>
      </c>
      <c r="E79" s="202">
        <f>前期実績!E79</f>
        <v>0</v>
      </c>
      <c r="F79" s="202">
        <f>前期実績!F79</f>
        <v>0</v>
      </c>
      <c r="G79" s="202">
        <f>前期実績!G79</f>
        <v>0</v>
      </c>
      <c r="H79" s="202">
        <f>前期実績!H79</f>
        <v>0</v>
      </c>
      <c r="I79" s="202">
        <f>前期実績!I79</f>
        <v>0</v>
      </c>
      <c r="J79" s="202">
        <f>前期実績!J79</f>
        <v>0</v>
      </c>
      <c r="K79" s="202">
        <f>前期実績!K79</f>
        <v>0</v>
      </c>
      <c r="L79" s="202">
        <f>前期実績!L79</f>
        <v>0</v>
      </c>
      <c r="M79" s="202">
        <f>前期実績!M79</f>
        <v>0</v>
      </c>
      <c r="N79" s="202">
        <f>前期実績!N79</f>
        <v>0</v>
      </c>
      <c r="O79" s="202">
        <f>前期実績!O79</f>
        <v>0</v>
      </c>
      <c r="P79" s="202">
        <f>前期実績!P79</f>
        <v>0</v>
      </c>
      <c r="Q79" s="216">
        <f>前期実績!Q79</f>
        <v>0</v>
      </c>
      <c r="R79" s="239" t="str">
        <f>前期実績!R79</f>
        <v/>
      </c>
      <c r="S79" s="199" t="str">
        <f t="shared" si="1"/>
        <v/>
      </c>
    </row>
    <row r="80" spans="1:19" ht="19.149999999999999" customHeight="1">
      <c r="A80" s="202"/>
      <c r="C80" s="222">
        <f>前期実績!C80</f>
        <v>0</v>
      </c>
      <c r="D80" s="202">
        <f>前期実績!D80</f>
        <v>0</v>
      </c>
      <c r="E80" s="202">
        <f>前期実績!E80</f>
        <v>0</v>
      </c>
      <c r="F80" s="202">
        <f>前期実績!F80</f>
        <v>0</v>
      </c>
      <c r="G80" s="202">
        <f>前期実績!G80</f>
        <v>0</v>
      </c>
      <c r="H80" s="202">
        <f>前期実績!H80</f>
        <v>0</v>
      </c>
      <c r="I80" s="202">
        <f>前期実績!I80</f>
        <v>0</v>
      </c>
      <c r="J80" s="202">
        <f>前期実績!J80</f>
        <v>0</v>
      </c>
      <c r="K80" s="202">
        <f>前期実績!K80</f>
        <v>0</v>
      </c>
      <c r="L80" s="202">
        <f>前期実績!L80</f>
        <v>0</v>
      </c>
      <c r="M80" s="202">
        <f>前期実績!M80</f>
        <v>0</v>
      </c>
      <c r="N80" s="202">
        <f>前期実績!N80</f>
        <v>0</v>
      </c>
      <c r="O80" s="202">
        <f>前期実績!O80</f>
        <v>0</v>
      </c>
      <c r="P80" s="202">
        <f>前期実績!P80</f>
        <v>0</v>
      </c>
      <c r="Q80" s="216">
        <f>前期実績!Q80</f>
        <v>0</v>
      </c>
      <c r="R80" s="239" t="str">
        <f>前期実績!R80</f>
        <v/>
      </c>
      <c r="S80" s="199" t="str">
        <f t="shared" si="1"/>
        <v/>
      </c>
    </row>
    <row r="81" spans="1:19" ht="19.149999999999999" customHeight="1">
      <c r="A81" s="218"/>
      <c r="B81" s="219"/>
      <c r="C81" s="222" t="str">
        <f>前期実績!C81</f>
        <v>消費税</v>
      </c>
      <c r="D81" s="202">
        <f>前期実績!D81</f>
        <v>0</v>
      </c>
      <c r="E81" s="202">
        <f>前期実績!E81</f>
        <v>0</v>
      </c>
      <c r="F81" s="202">
        <f>前期実績!F81</f>
        <v>0</v>
      </c>
      <c r="G81" s="202">
        <f>前期実績!G81</f>
        <v>0</v>
      </c>
      <c r="H81" s="202">
        <f>前期実績!H81</f>
        <v>0</v>
      </c>
      <c r="I81" s="202">
        <f>前期実績!I81</f>
        <v>0</v>
      </c>
      <c r="J81" s="202">
        <f>前期実績!J81</f>
        <v>0</v>
      </c>
      <c r="K81" s="202">
        <f>前期実績!K81</f>
        <v>0</v>
      </c>
      <c r="L81" s="202">
        <f>前期実績!L81</f>
        <v>0</v>
      </c>
      <c r="M81" s="202">
        <f>前期実績!M81</f>
        <v>0</v>
      </c>
      <c r="N81" s="202">
        <f>前期実績!N81</f>
        <v>0</v>
      </c>
      <c r="O81" s="202">
        <f>前期実績!O81</f>
        <v>0</v>
      </c>
      <c r="P81" s="202">
        <f>前期実績!P81</f>
        <v>0</v>
      </c>
      <c r="Q81" s="216">
        <f>前期実績!Q81</f>
        <v>0</v>
      </c>
      <c r="R81" s="239" t="str">
        <f>前期実績!R81</f>
        <v/>
      </c>
      <c r="S81" s="199">
        <f t="shared" si="1"/>
        <v>1</v>
      </c>
    </row>
    <row r="82" spans="1:19" ht="19.149999999999999" customHeight="1">
      <c r="A82" s="218"/>
      <c r="C82" s="259" t="str">
        <f>前期実績!C82</f>
        <v>その他販管費計</v>
      </c>
      <c r="D82" s="228">
        <f>前期実績!D82</f>
        <v>0</v>
      </c>
      <c r="E82" s="228">
        <f>前期実績!E82</f>
        <v>0</v>
      </c>
      <c r="F82" s="228">
        <f>前期実績!F82</f>
        <v>0</v>
      </c>
      <c r="G82" s="228">
        <f>前期実績!G82</f>
        <v>0</v>
      </c>
      <c r="H82" s="228">
        <f>前期実績!H82</f>
        <v>0</v>
      </c>
      <c r="I82" s="228">
        <f>前期実績!I82</f>
        <v>0</v>
      </c>
      <c r="J82" s="228">
        <f>前期実績!J82</f>
        <v>0</v>
      </c>
      <c r="K82" s="228">
        <f>前期実績!K82</f>
        <v>0</v>
      </c>
      <c r="L82" s="228">
        <f>前期実績!L82</f>
        <v>0</v>
      </c>
      <c r="M82" s="228">
        <f>前期実績!M82</f>
        <v>0</v>
      </c>
      <c r="N82" s="228">
        <f>前期実績!N82</f>
        <v>0</v>
      </c>
      <c r="O82" s="228">
        <f>前期実績!O82</f>
        <v>0</v>
      </c>
      <c r="P82" s="228">
        <f>前期実績!P82</f>
        <v>0</v>
      </c>
      <c r="Q82" s="256">
        <f>前期実績!Q82</f>
        <v>0</v>
      </c>
      <c r="R82" s="257" t="str">
        <f>前期実績!R82</f>
        <v/>
      </c>
      <c r="S82" s="199">
        <f t="shared" si="1"/>
        <v>1</v>
      </c>
    </row>
    <row r="83" spans="1:19" ht="19.149999999999999" customHeight="1">
      <c r="A83" s="245"/>
      <c r="B83" s="219"/>
      <c r="C83" s="260" t="str">
        <f>前期実績!C83</f>
        <v>販売管理費計</v>
      </c>
      <c r="D83" s="228">
        <f>前期実績!D83</f>
        <v>0</v>
      </c>
      <c r="E83" s="228">
        <f>前期実績!E83</f>
        <v>0</v>
      </c>
      <c r="F83" s="228">
        <f>前期実績!F83</f>
        <v>0</v>
      </c>
      <c r="G83" s="228">
        <f>前期実績!G83</f>
        <v>0</v>
      </c>
      <c r="H83" s="228">
        <f>前期実績!H83</f>
        <v>0</v>
      </c>
      <c r="I83" s="228">
        <f>前期実績!I83</f>
        <v>0</v>
      </c>
      <c r="J83" s="228">
        <f>前期実績!J83</f>
        <v>0</v>
      </c>
      <c r="K83" s="228">
        <f>前期実績!K83</f>
        <v>0</v>
      </c>
      <c r="L83" s="228">
        <f>前期実績!L83</f>
        <v>0</v>
      </c>
      <c r="M83" s="228">
        <f>前期実績!M83</f>
        <v>0</v>
      </c>
      <c r="N83" s="228">
        <f>前期実績!N83</f>
        <v>0</v>
      </c>
      <c r="O83" s="228">
        <f>前期実績!O83</f>
        <v>0</v>
      </c>
      <c r="P83" s="228">
        <f>前期実績!P83</f>
        <v>0</v>
      </c>
      <c r="Q83" s="229">
        <f>前期実績!Q83</f>
        <v>0</v>
      </c>
      <c r="R83" s="249" t="str">
        <f>前期実績!R83</f>
        <v/>
      </c>
      <c r="S83" s="199">
        <f t="shared" si="1"/>
        <v>1</v>
      </c>
    </row>
    <row r="84" spans="1:19" ht="19.149999999999999" customHeight="1">
      <c r="A84" s="231"/>
      <c r="C84" s="260" t="str">
        <f>前期実績!C84</f>
        <v>営業損益金額</v>
      </c>
      <c r="D84" s="228">
        <f>前期実績!D84</f>
        <v>0</v>
      </c>
      <c r="E84" s="228">
        <f>前期実績!E84</f>
        <v>0</v>
      </c>
      <c r="F84" s="228">
        <f>前期実績!F84</f>
        <v>0</v>
      </c>
      <c r="G84" s="228">
        <f>前期実績!G84</f>
        <v>0</v>
      </c>
      <c r="H84" s="228">
        <f>前期実績!H84</f>
        <v>0</v>
      </c>
      <c r="I84" s="228">
        <f>前期実績!I84</f>
        <v>0</v>
      </c>
      <c r="J84" s="228">
        <f>前期実績!J84</f>
        <v>0</v>
      </c>
      <c r="K84" s="228">
        <f>前期実績!K84</f>
        <v>0</v>
      </c>
      <c r="L84" s="228">
        <f>前期実績!L84</f>
        <v>0</v>
      </c>
      <c r="M84" s="228">
        <f>前期実績!M84</f>
        <v>0</v>
      </c>
      <c r="N84" s="228">
        <f>前期実績!N84</f>
        <v>0</v>
      </c>
      <c r="O84" s="228">
        <f>前期実績!O84</f>
        <v>0</v>
      </c>
      <c r="P84" s="228">
        <f>前期実績!P84</f>
        <v>0</v>
      </c>
      <c r="Q84" s="229">
        <f>前期実績!Q84</f>
        <v>0</v>
      </c>
      <c r="R84" s="249" t="str">
        <f>前期実績!R84</f>
        <v/>
      </c>
      <c r="S84" s="199">
        <f t="shared" si="1"/>
        <v>1</v>
      </c>
    </row>
    <row r="85" spans="1:19" ht="19.149999999999999" customHeight="1">
      <c r="A85" s="231"/>
      <c r="B85" s="219"/>
      <c r="C85" s="261" t="str">
        <f>前期実績!C85</f>
        <v>[営業外収益]</v>
      </c>
      <c r="D85" s="232">
        <f>前期実績!D85</f>
        <v>0</v>
      </c>
      <c r="E85" s="232">
        <f>前期実績!E85</f>
        <v>0</v>
      </c>
      <c r="F85" s="232">
        <f>前期実績!F85</f>
        <v>0</v>
      </c>
      <c r="G85" s="232">
        <f>前期実績!G85</f>
        <v>0</v>
      </c>
      <c r="H85" s="232">
        <f>前期実績!H85</f>
        <v>0</v>
      </c>
      <c r="I85" s="232">
        <f>前期実績!I85</f>
        <v>0</v>
      </c>
      <c r="J85" s="232">
        <f>前期実績!J85</f>
        <v>0</v>
      </c>
      <c r="K85" s="232">
        <f>前期実績!K85</f>
        <v>0</v>
      </c>
      <c r="L85" s="232">
        <f>前期実績!L85</f>
        <v>0</v>
      </c>
      <c r="M85" s="232">
        <f>前期実績!M85</f>
        <v>0</v>
      </c>
      <c r="N85" s="232">
        <f>前期実績!N85</f>
        <v>0</v>
      </c>
      <c r="O85" s="232">
        <f>前期実績!O85</f>
        <v>0</v>
      </c>
      <c r="P85" s="232">
        <f>前期実績!P85</f>
        <v>0</v>
      </c>
      <c r="Q85" s="233">
        <f>前期実績!Q85</f>
        <v>0</v>
      </c>
      <c r="R85" s="254" t="str">
        <f>前期実績!R85</f>
        <v/>
      </c>
      <c r="S85" s="199">
        <f t="shared" si="1"/>
        <v>1</v>
      </c>
    </row>
    <row r="86" spans="1:19" ht="19.149999999999999" customHeight="1">
      <c r="A86" s="235"/>
      <c r="C86" s="261">
        <f>前期実績!C86</f>
        <v>0</v>
      </c>
      <c r="D86" s="202">
        <f>前期実績!D86</f>
        <v>0</v>
      </c>
      <c r="E86" s="202">
        <f>前期実績!E86</f>
        <v>0</v>
      </c>
      <c r="F86" s="202">
        <f>前期実績!F86</f>
        <v>0</v>
      </c>
      <c r="G86" s="202">
        <f>前期実績!G86</f>
        <v>0</v>
      </c>
      <c r="H86" s="202">
        <f>前期実績!H86</f>
        <v>0</v>
      </c>
      <c r="I86" s="202">
        <f>前期実績!I86</f>
        <v>0</v>
      </c>
      <c r="J86" s="202">
        <f>前期実績!J86</f>
        <v>0</v>
      </c>
      <c r="K86" s="202">
        <f>前期実績!K86</f>
        <v>0</v>
      </c>
      <c r="L86" s="202">
        <f>前期実績!L86</f>
        <v>0</v>
      </c>
      <c r="M86" s="202">
        <f>前期実績!M86</f>
        <v>0</v>
      </c>
      <c r="N86" s="202">
        <f>前期実績!N86</f>
        <v>0</v>
      </c>
      <c r="O86" s="202">
        <f>前期実績!O86</f>
        <v>0</v>
      </c>
      <c r="P86" s="202">
        <f>前期実績!P86</f>
        <v>0</v>
      </c>
      <c r="Q86" s="216">
        <f>前期実績!Q86</f>
        <v>0</v>
      </c>
      <c r="R86" s="239" t="str">
        <f>前期実績!R86</f>
        <v/>
      </c>
      <c r="S86" s="199" t="str">
        <f t="shared" si="1"/>
        <v/>
      </c>
    </row>
    <row r="87" spans="1:19" ht="19.149999999999999" customHeight="1">
      <c r="A87" s="218"/>
      <c r="B87" s="219"/>
      <c r="C87" s="261">
        <f>前期実績!C87</f>
        <v>0</v>
      </c>
      <c r="D87" s="202">
        <f>前期実績!D87</f>
        <v>0</v>
      </c>
      <c r="E87" s="202">
        <f>前期実績!E87</f>
        <v>0</v>
      </c>
      <c r="F87" s="202">
        <f>前期実績!F87</f>
        <v>0</v>
      </c>
      <c r="G87" s="202">
        <f>前期実績!G87</f>
        <v>0</v>
      </c>
      <c r="H87" s="202">
        <f>前期実績!H87</f>
        <v>0</v>
      </c>
      <c r="I87" s="202">
        <f>前期実績!I87</f>
        <v>0</v>
      </c>
      <c r="J87" s="202">
        <f>前期実績!J87</f>
        <v>0</v>
      </c>
      <c r="K87" s="202">
        <f>前期実績!K87</f>
        <v>0</v>
      </c>
      <c r="L87" s="202">
        <f>前期実績!L87</f>
        <v>0</v>
      </c>
      <c r="M87" s="202">
        <f>前期実績!M87</f>
        <v>0</v>
      </c>
      <c r="N87" s="202">
        <f>前期実績!N87</f>
        <v>0</v>
      </c>
      <c r="O87" s="202">
        <f>前期実績!O87</f>
        <v>0</v>
      </c>
      <c r="P87" s="202">
        <f>前期実績!P87</f>
        <v>0</v>
      </c>
      <c r="Q87" s="216">
        <f>前期実績!Q87</f>
        <v>0</v>
      </c>
      <c r="R87" s="239" t="str">
        <f>前期実績!R87</f>
        <v/>
      </c>
      <c r="S87" s="199" t="str">
        <f t="shared" si="1"/>
        <v/>
      </c>
    </row>
    <row r="88" spans="1:19" ht="19.149999999999999" customHeight="1">
      <c r="A88" s="202"/>
      <c r="B88" s="240"/>
      <c r="C88" s="261">
        <f>前期実績!C88</f>
        <v>0</v>
      </c>
      <c r="D88" s="202">
        <f>前期実績!D88</f>
        <v>0</v>
      </c>
      <c r="E88" s="202">
        <f>前期実績!E88</f>
        <v>0</v>
      </c>
      <c r="F88" s="202">
        <f>前期実績!F88</f>
        <v>0</v>
      </c>
      <c r="G88" s="202">
        <f>前期実績!G88</f>
        <v>0</v>
      </c>
      <c r="H88" s="202">
        <f>前期実績!H88</f>
        <v>0</v>
      </c>
      <c r="I88" s="202">
        <f>前期実績!I88</f>
        <v>0</v>
      </c>
      <c r="J88" s="202">
        <f>前期実績!J88</f>
        <v>0</v>
      </c>
      <c r="K88" s="202">
        <f>前期実績!K88</f>
        <v>0</v>
      </c>
      <c r="L88" s="202">
        <f>前期実績!L88</f>
        <v>0</v>
      </c>
      <c r="M88" s="202">
        <f>前期実績!M88</f>
        <v>0</v>
      </c>
      <c r="N88" s="202">
        <f>前期実績!N88</f>
        <v>0</v>
      </c>
      <c r="O88" s="202">
        <f>前期実績!O88</f>
        <v>0</v>
      </c>
      <c r="P88" s="202">
        <f>前期実績!P88</f>
        <v>0</v>
      </c>
      <c r="Q88" s="216">
        <f>前期実績!Q88</f>
        <v>0</v>
      </c>
      <c r="R88" s="239" t="str">
        <f>前期実績!R88</f>
        <v/>
      </c>
      <c r="S88" s="199" t="str">
        <f t="shared" si="1"/>
        <v/>
      </c>
    </row>
    <row r="89" spans="1:19" ht="19.149999999999999" customHeight="1">
      <c r="A89" s="202"/>
      <c r="B89" s="225"/>
      <c r="C89" s="261">
        <f>前期実績!C89</f>
        <v>0</v>
      </c>
      <c r="D89" s="202">
        <f>前期実績!D89</f>
        <v>0</v>
      </c>
      <c r="E89" s="202">
        <f>前期実績!E89</f>
        <v>0</v>
      </c>
      <c r="F89" s="202">
        <f>前期実績!F89</f>
        <v>0</v>
      </c>
      <c r="G89" s="202">
        <f>前期実績!G89</f>
        <v>0</v>
      </c>
      <c r="H89" s="202">
        <f>前期実績!H89</f>
        <v>0</v>
      </c>
      <c r="I89" s="202">
        <f>前期実績!I89</f>
        <v>0</v>
      </c>
      <c r="J89" s="202">
        <f>前期実績!J89</f>
        <v>0</v>
      </c>
      <c r="K89" s="202">
        <f>前期実績!K89</f>
        <v>0</v>
      </c>
      <c r="L89" s="202">
        <f>前期実績!L89</f>
        <v>0</v>
      </c>
      <c r="M89" s="202">
        <f>前期実績!M89</f>
        <v>0</v>
      </c>
      <c r="N89" s="202">
        <f>前期実績!N89</f>
        <v>0</v>
      </c>
      <c r="O89" s="202">
        <f>前期実績!O89</f>
        <v>0</v>
      </c>
      <c r="P89" s="202">
        <f>前期実績!P89</f>
        <v>0</v>
      </c>
      <c r="Q89" s="216">
        <f>前期実績!Q89</f>
        <v>0</v>
      </c>
      <c r="R89" s="239" t="str">
        <f>前期実績!R89</f>
        <v/>
      </c>
      <c r="S89" s="199" t="str">
        <f t="shared" si="1"/>
        <v/>
      </c>
    </row>
    <row r="90" spans="1:19" ht="19.149999999999999" customHeight="1">
      <c r="A90" s="202"/>
      <c r="C90" s="261">
        <f>前期実績!C90</f>
        <v>0</v>
      </c>
      <c r="D90" s="202">
        <f>前期実績!D90</f>
        <v>0</v>
      </c>
      <c r="E90" s="202">
        <f>前期実績!E90</f>
        <v>0</v>
      </c>
      <c r="F90" s="202">
        <f>前期実績!F90</f>
        <v>0</v>
      </c>
      <c r="G90" s="202">
        <f>前期実績!G90</f>
        <v>0</v>
      </c>
      <c r="H90" s="202">
        <f>前期実績!H90</f>
        <v>0</v>
      </c>
      <c r="I90" s="202">
        <f>前期実績!I90</f>
        <v>0</v>
      </c>
      <c r="J90" s="202">
        <f>前期実績!J90</f>
        <v>0</v>
      </c>
      <c r="K90" s="202">
        <f>前期実績!K90</f>
        <v>0</v>
      </c>
      <c r="L90" s="202">
        <f>前期実績!L90</f>
        <v>0</v>
      </c>
      <c r="M90" s="202">
        <f>前期実績!M90</f>
        <v>0</v>
      </c>
      <c r="N90" s="202">
        <f>前期実績!N90</f>
        <v>0</v>
      </c>
      <c r="O90" s="202">
        <f>前期実績!O90</f>
        <v>0</v>
      </c>
      <c r="P90" s="202">
        <f>前期実績!P90</f>
        <v>0</v>
      </c>
      <c r="Q90" s="216">
        <f>前期実績!Q90</f>
        <v>0</v>
      </c>
      <c r="R90" s="239" t="str">
        <f>前期実績!R90</f>
        <v/>
      </c>
      <c r="S90" s="199" t="str">
        <f t="shared" si="1"/>
        <v/>
      </c>
    </row>
    <row r="91" spans="1:19" ht="19.149999999999999" customHeight="1">
      <c r="A91" s="202"/>
      <c r="B91" s="226"/>
      <c r="C91" s="261">
        <f>前期実績!C91</f>
        <v>0</v>
      </c>
      <c r="D91" s="202">
        <f>前期実績!D91</f>
        <v>0</v>
      </c>
      <c r="E91" s="202">
        <f>前期実績!E91</f>
        <v>0</v>
      </c>
      <c r="F91" s="202">
        <f>前期実績!F91</f>
        <v>0</v>
      </c>
      <c r="G91" s="202">
        <f>前期実績!G91</f>
        <v>0</v>
      </c>
      <c r="H91" s="202">
        <f>前期実績!H91</f>
        <v>0</v>
      </c>
      <c r="I91" s="202">
        <f>前期実績!I91</f>
        <v>0</v>
      </c>
      <c r="J91" s="202">
        <f>前期実績!J91</f>
        <v>0</v>
      </c>
      <c r="K91" s="202">
        <f>前期実績!K91</f>
        <v>0</v>
      </c>
      <c r="L91" s="202">
        <f>前期実績!L91</f>
        <v>0</v>
      </c>
      <c r="M91" s="202">
        <f>前期実績!M91</f>
        <v>0</v>
      </c>
      <c r="N91" s="202">
        <f>前期実績!N91</f>
        <v>0</v>
      </c>
      <c r="O91" s="202">
        <f>前期実績!O91</f>
        <v>0</v>
      </c>
      <c r="P91" s="202">
        <f>前期実績!P91</f>
        <v>0</v>
      </c>
      <c r="Q91" s="216">
        <f>前期実績!Q91</f>
        <v>0</v>
      </c>
      <c r="R91" s="239" t="str">
        <f>前期実績!R91</f>
        <v/>
      </c>
      <c r="S91" s="199" t="str">
        <f t="shared" si="1"/>
        <v/>
      </c>
    </row>
    <row r="92" spans="1:19" ht="19.149999999999999" customHeight="1">
      <c r="A92" s="202"/>
      <c r="B92" s="240"/>
      <c r="C92" s="261">
        <f>前期実績!C92</f>
        <v>0</v>
      </c>
      <c r="D92" s="202">
        <f>前期実績!D92</f>
        <v>0</v>
      </c>
      <c r="E92" s="202">
        <f>前期実績!E92</f>
        <v>0</v>
      </c>
      <c r="F92" s="202">
        <f>前期実績!F92</f>
        <v>0</v>
      </c>
      <c r="G92" s="202">
        <f>前期実績!G92</f>
        <v>0</v>
      </c>
      <c r="H92" s="202">
        <f>前期実績!H92</f>
        <v>0</v>
      </c>
      <c r="I92" s="202">
        <f>前期実績!I92</f>
        <v>0</v>
      </c>
      <c r="J92" s="202">
        <f>前期実績!J92</f>
        <v>0</v>
      </c>
      <c r="K92" s="202">
        <f>前期実績!K92</f>
        <v>0</v>
      </c>
      <c r="L92" s="202">
        <f>前期実績!L92</f>
        <v>0</v>
      </c>
      <c r="M92" s="202">
        <f>前期実績!M92</f>
        <v>0</v>
      </c>
      <c r="N92" s="202">
        <f>前期実績!N92</f>
        <v>0</v>
      </c>
      <c r="O92" s="202">
        <f>前期実績!O92</f>
        <v>0</v>
      </c>
      <c r="P92" s="202">
        <f>前期実績!P92</f>
        <v>0</v>
      </c>
      <c r="Q92" s="216">
        <f>前期実績!Q92</f>
        <v>0</v>
      </c>
      <c r="R92" s="239" t="str">
        <f>前期実績!R92</f>
        <v/>
      </c>
      <c r="S92" s="199" t="str">
        <f t="shared" si="1"/>
        <v/>
      </c>
    </row>
    <row r="93" spans="1:19" ht="19.149999999999999" customHeight="1">
      <c r="A93" s="202"/>
      <c r="B93" s="225"/>
      <c r="C93" s="261">
        <f>前期実績!C93</f>
        <v>0</v>
      </c>
      <c r="D93" s="202">
        <f>前期実績!D93</f>
        <v>0</v>
      </c>
      <c r="E93" s="202">
        <f>前期実績!E93</f>
        <v>0</v>
      </c>
      <c r="F93" s="202">
        <f>前期実績!F93</f>
        <v>0</v>
      </c>
      <c r="G93" s="202">
        <f>前期実績!G93</f>
        <v>0</v>
      </c>
      <c r="H93" s="202">
        <f>前期実績!H93</f>
        <v>0</v>
      </c>
      <c r="I93" s="202">
        <f>前期実績!I93</f>
        <v>0</v>
      </c>
      <c r="J93" s="202">
        <f>前期実績!J93</f>
        <v>0</v>
      </c>
      <c r="K93" s="202">
        <f>前期実績!K93</f>
        <v>0</v>
      </c>
      <c r="L93" s="202">
        <f>前期実績!L93</f>
        <v>0</v>
      </c>
      <c r="M93" s="202">
        <f>前期実績!M93</f>
        <v>0</v>
      </c>
      <c r="N93" s="202">
        <f>前期実績!N93</f>
        <v>0</v>
      </c>
      <c r="O93" s="202">
        <f>前期実績!O93</f>
        <v>0</v>
      </c>
      <c r="P93" s="202">
        <f>前期実績!P93</f>
        <v>0</v>
      </c>
      <c r="Q93" s="216">
        <f>前期実績!Q93</f>
        <v>0</v>
      </c>
      <c r="R93" s="239" t="str">
        <f>前期実績!R93</f>
        <v/>
      </c>
      <c r="S93" s="199" t="str">
        <f t="shared" si="1"/>
        <v/>
      </c>
    </row>
    <row r="94" spans="1:19" ht="19.149999999999999" customHeight="1">
      <c r="A94" s="202"/>
      <c r="C94" s="261">
        <f>前期実績!C94</f>
        <v>0</v>
      </c>
      <c r="D94" s="202">
        <f>前期実績!D94</f>
        <v>0</v>
      </c>
      <c r="E94" s="202">
        <f>前期実績!E94</f>
        <v>0</v>
      </c>
      <c r="F94" s="202">
        <f>前期実績!F94</f>
        <v>0</v>
      </c>
      <c r="G94" s="202">
        <f>前期実績!G94</f>
        <v>0</v>
      </c>
      <c r="H94" s="202">
        <f>前期実績!H94</f>
        <v>0</v>
      </c>
      <c r="I94" s="202">
        <f>前期実績!I94</f>
        <v>0</v>
      </c>
      <c r="J94" s="202">
        <f>前期実績!J94</f>
        <v>0</v>
      </c>
      <c r="K94" s="202">
        <f>前期実績!K94</f>
        <v>0</v>
      </c>
      <c r="L94" s="202">
        <f>前期実績!L94</f>
        <v>0</v>
      </c>
      <c r="M94" s="202">
        <f>前期実績!M94</f>
        <v>0</v>
      </c>
      <c r="N94" s="202">
        <f>前期実績!N94</f>
        <v>0</v>
      </c>
      <c r="O94" s="202">
        <f>前期実績!O94</f>
        <v>0</v>
      </c>
      <c r="P94" s="202">
        <f>前期実績!P94</f>
        <v>0</v>
      </c>
      <c r="Q94" s="216">
        <f>前期実績!Q94</f>
        <v>0</v>
      </c>
      <c r="R94" s="239" t="str">
        <f>前期実績!R94</f>
        <v/>
      </c>
      <c r="S94" s="199" t="str">
        <f t="shared" si="1"/>
        <v/>
      </c>
    </row>
    <row r="95" spans="1:19" ht="19.149999999999999" customHeight="1">
      <c r="A95" s="202"/>
      <c r="B95" s="226"/>
      <c r="C95" s="261">
        <f>前期実績!C95</f>
        <v>0</v>
      </c>
      <c r="D95" s="202">
        <f>前期実績!D95</f>
        <v>0</v>
      </c>
      <c r="E95" s="202">
        <f>前期実績!E95</f>
        <v>0</v>
      </c>
      <c r="F95" s="202">
        <f>前期実績!F95</f>
        <v>0</v>
      </c>
      <c r="G95" s="202">
        <f>前期実績!G95</f>
        <v>0</v>
      </c>
      <c r="H95" s="202">
        <f>前期実績!H95</f>
        <v>0</v>
      </c>
      <c r="I95" s="202">
        <f>前期実績!I95</f>
        <v>0</v>
      </c>
      <c r="J95" s="202">
        <f>前期実績!J95</f>
        <v>0</v>
      </c>
      <c r="K95" s="202">
        <f>前期実績!K95</f>
        <v>0</v>
      </c>
      <c r="L95" s="202">
        <f>前期実績!L95</f>
        <v>0</v>
      </c>
      <c r="M95" s="202">
        <f>前期実績!M95</f>
        <v>0</v>
      </c>
      <c r="N95" s="202">
        <f>前期実績!N95</f>
        <v>0</v>
      </c>
      <c r="O95" s="202">
        <f>前期実績!O95</f>
        <v>0</v>
      </c>
      <c r="P95" s="202">
        <f>前期実績!P95</f>
        <v>0</v>
      </c>
      <c r="Q95" s="216">
        <f>前期実績!Q95</f>
        <v>0</v>
      </c>
      <c r="R95" s="239" t="str">
        <f>前期実績!R95</f>
        <v/>
      </c>
      <c r="S95" s="199" t="str">
        <f t="shared" si="1"/>
        <v/>
      </c>
    </row>
    <row r="96" spans="1:19" ht="18" customHeight="1">
      <c r="A96" s="218"/>
      <c r="C96" s="260" t="str">
        <f>前期実績!C96</f>
        <v>営業外収益合計</v>
      </c>
      <c r="D96" s="228">
        <f>前期実績!D96</f>
        <v>0</v>
      </c>
      <c r="E96" s="228">
        <f>前期実績!E96</f>
        <v>0</v>
      </c>
      <c r="F96" s="228">
        <f>前期実績!F96</f>
        <v>0</v>
      </c>
      <c r="G96" s="228">
        <f>前期実績!G96</f>
        <v>0</v>
      </c>
      <c r="H96" s="228">
        <f>前期実績!H96</f>
        <v>0</v>
      </c>
      <c r="I96" s="228">
        <f>前期実績!I96</f>
        <v>0</v>
      </c>
      <c r="J96" s="228">
        <f>前期実績!J96</f>
        <v>0</v>
      </c>
      <c r="K96" s="228">
        <f>前期実績!K96</f>
        <v>0</v>
      </c>
      <c r="L96" s="228">
        <f>前期実績!L96</f>
        <v>0</v>
      </c>
      <c r="M96" s="228">
        <f>前期実績!M96</f>
        <v>0</v>
      </c>
      <c r="N96" s="228">
        <f>前期実績!N96</f>
        <v>0</v>
      </c>
      <c r="O96" s="228">
        <f>前期実績!O96</f>
        <v>0</v>
      </c>
      <c r="P96" s="228">
        <f>前期実績!P96</f>
        <v>0</v>
      </c>
      <c r="Q96" s="229">
        <f>前期実績!Q96</f>
        <v>0</v>
      </c>
      <c r="R96" s="249" t="str">
        <f>前期実績!R96</f>
        <v/>
      </c>
      <c r="S96" s="199">
        <f t="shared" si="1"/>
        <v>1</v>
      </c>
    </row>
    <row r="97" spans="1:100">
      <c r="A97" s="231"/>
      <c r="C97" s="261" t="str">
        <f>前期実績!C97</f>
        <v>[営業外費用]</v>
      </c>
      <c r="D97" s="232">
        <f>前期実績!D97</f>
        <v>0</v>
      </c>
      <c r="E97" s="232">
        <f>前期実績!E97</f>
        <v>0</v>
      </c>
      <c r="F97" s="232">
        <f>前期実績!F97</f>
        <v>0</v>
      </c>
      <c r="G97" s="232">
        <f>前期実績!G97</f>
        <v>0</v>
      </c>
      <c r="H97" s="232">
        <f>前期実績!H97</f>
        <v>0</v>
      </c>
      <c r="I97" s="232">
        <f>前期実績!I97</f>
        <v>0</v>
      </c>
      <c r="J97" s="232">
        <f>前期実績!J97</f>
        <v>0</v>
      </c>
      <c r="K97" s="232">
        <f>前期実績!K97</f>
        <v>0</v>
      </c>
      <c r="L97" s="232">
        <f>前期実績!L97</f>
        <v>0</v>
      </c>
      <c r="M97" s="232">
        <f>前期実績!M97</f>
        <v>0</v>
      </c>
      <c r="N97" s="232">
        <f>前期実績!N97</f>
        <v>0</v>
      </c>
      <c r="O97" s="232">
        <f>前期実績!O97</f>
        <v>0</v>
      </c>
      <c r="P97" s="232">
        <f>前期実績!P97</f>
        <v>0</v>
      </c>
      <c r="Q97" s="233">
        <f>前期実績!Q97</f>
        <v>0</v>
      </c>
      <c r="R97" s="254" t="str">
        <f>前期実績!R97</f>
        <v/>
      </c>
      <c r="S97" s="199">
        <f t="shared" si="1"/>
        <v>1</v>
      </c>
    </row>
    <row r="98" spans="1:100">
      <c r="A98" s="235"/>
      <c r="C98" s="215">
        <f>前期実績!C98</f>
        <v>0</v>
      </c>
      <c r="D98" s="202">
        <f>前期実績!D98</f>
        <v>0</v>
      </c>
      <c r="E98" s="202">
        <f>前期実績!E98</f>
        <v>0</v>
      </c>
      <c r="F98" s="202">
        <f>前期実績!F98</f>
        <v>0</v>
      </c>
      <c r="G98" s="202">
        <f>前期実績!G98</f>
        <v>0</v>
      </c>
      <c r="H98" s="202">
        <f>前期実績!H98</f>
        <v>0</v>
      </c>
      <c r="I98" s="202">
        <f>前期実績!I98</f>
        <v>0</v>
      </c>
      <c r="J98" s="202">
        <f>前期実績!J98</f>
        <v>0</v>
      </c>
      <c r="K98" s="202">
        <f>前期実績!K98</f>
        <v>0</v>
      </c>
      <c r="L98" s="202">
        <f>前期実績!L98</f>
        <v>0</v>
      </c>
      <c r="M98" s="202">
        <f>前期実績!M98</f>
        <v>0</v>
      </c>
      <c r="N98" s="202">
        <f>前期実績!N98</f>
        <v>0</v>
      </c>
      <c r="O98" s="202">
        <f>前期実績!O98</f>
        <v>0</v>
      </c>
      <c r="P98" s="202">
        <f>前期実績!P98</f>
        <v>0</v>
      </c>
      <c r="Q98" s="216">
        <f>前期実績!Q98</f>
        <v>0</v>
      </c>
      <c r="R98" s="239" t="str">
        <f>前期実績!R98</f>
        <v/>
      </c>
      <c r="S98" s="199" t="str">
        <f t="shared" si="1"/>
        <v/>
      </c>
    </row>
    <row r="99" spans="1:100">
      <c r="A99" s="202"/>
      <c r="C99" s="215">
        <f>前期実績!C99</f>
        <v>0</v>
      </c>
      <c r="D99" s="202">
        <f>前期実績!D99</f>
        <v>0</v>
      </c>
      <c r="E99" s="202">
        <f>前期実績!E99</f>
        <v>0</v>
      </c>
      <c r="F99" s="202">
        <f>前期実績!F99</f>
        <v>0</v>
      </c>
      <c r="G99" s="202">
        <f>前期実績!G99</f>
        <v>0</v>
      </c>
      <c r="H99" s="202">
        <f>前期実績!H99</f>
        <v>0</v>
      </c>
      <c r="I99" s="202">
        <f>前期実績!I99</f>
        <v>0</v>
      </c>
      <c r="J99" s="202">
        <f>前期実績!J99</f>
        <v>0</v>
      </c>
      <c r="K99" s="202">
        <f>前期実績!K99</f>
        <v>0</v>
      </c>
      <c r="L99" s="202">
        <f>前期実績!L99</f>
        <v>0</v>
      </c>
      <c r="M99" s="202">
        <f>前期実績!M99</f>
        <v>0</v>
      </c>
      <c r="N99" s="202">
        <f>前期実績!N99</f>
        <v>0</v>
      </c>
      <c r="O99" s="202">
        <f>前期実績!O99</f>
        <v>0</v>
      </c>
      <c r="P99" s="202">
        <f>前期実績!P99</f>
        <v>0</v>
      </c>
      <c r="Q99" s="216">
        <f>前期実績!Q99</f>
        <v>0</v>
      </c>
      <c r="R99" s="239" t="str">
        <f>前期実績!R99</f>
        <v/>
      </c>
      <c r="S99" s="199" t="str">
        <f t="shared" si="1"/>
        <v/>
      </c>
    </row>
    <row r="100" spans="1:100">
      <c r="A100" s="202"/>
      <c r="C100" s="215">
        <f>前期実績!C100</f>
        <v>0</v>
      </c>
      <c r="D100" s="202">
        <f>前期実績!D100</f>
        <v>0</v>
      </c>
      <c r="E100" s="202">
        <f>前期実績!E100</f>
        <v>0</v>
      </c>
      <c r="F100" s="202">
        <f>前期実績!F100</f>
        <v>0</v>
      </c>
      <c r="G100" s="202">
        <f>前期実績!G100</f>
        <v>0</v>
      </c>
      <c r="H100" s="202">
        <f>前期実績!H100</f>
        <v>0</v>
      </c>
      <c r="I100" s="202">
        <f>前期実績!I100</f>
        <v>0</v>
      </c>
      <c r="J100" s="202">
        <f>前期実績!J100</f>
        <v>0</v>
      </c>
      <c r="K100" s="202">
        <f>前期実績!K100</f>
        <v>0</v>
      </c>
      <c r="L100" s="202">
        <f>前期実績!L100</f>
        <v>0</v>
      </c>
      <c r="M100" s="202">
        <f>前期実績!M100</f>
        <v>0</v>
      </c>
      <c r="N100" s="202">
        <f>前期実績!N100</f>
        <v>0</v>
      </c>
      <c r="O100" s="202">
        <f>前期実績!O100</f>
        <v>0</v>
      </c>
      <c r="P100" s="202">
        <f>前期実績!P100</f>
        <v>0</v>
      </c>
      <c r="Q100" s="216">
        <f>前期実績!Q100</f>
        <v>0</v>
      </c>
      <c r="R100" s="239" t="str">
        <f>前期実績!R100</f>
        <v/>
      </c>
      <c r="S100" s="199" t="str">
        <f t="shared" si="1"/>
        <v/>
      </c>
    </row>
    <row r="101" spans="1:100">
      <c r="A101" s="202"/>
      <c r="C101" s="215">
        <f>前期実績!C101</f>
        <v>0</v>
      </c>
      <c r="D101" s="202">
        <f>前期実績!D101</f>
        <v>0</v>
      </c>
      <c r="E101" s="202">
        <f>前期実績!E101</f>
        <v>0</v>
      </c>
      <c r="F101" s="202">
        <f>前期実績!F101</f>
        <v>0</v>
      </c>
      <c r="G101" s="202">
        <f>前期実績!G101</f>
        <v>0</v>
      </c>
      <c r="H101" s="202">
        <f>前期実績!H101</f>
        <v>0</v>
      </c>
      <c r="I101" s="202">
        <f>前期実績!I101</f>
        <v>0</v>
      </c>
      <c r="J101" s="202">
        <f>前期実績!J101</f>
        <v>0</v>
      </c>
      <c r="K101" s="202">
        <f>前期実績!K101</f>
        <v>0</v>
      </c>
      <c r="L101" s="202">
        <f>前期実績!L101</f>
        <v>0</v>
      </c>
      <c r="M101" s="202">
        <f>前期実績!M101</f>
        <v>0</v>
      </c>
      <c r="N101" s="202">
        <f>前期実績!N101</f>
        <v>0</v>
      </c>
      <c r="O101" s="202">
        <f>前期実績!O101</f>
        <v>0</v>
      </c>
      <c r="P101" s="202">
        <f>前期実績!P101</f>
        <v>0</v>
      </c>
      <c r="Q101" s="216">
        <f>前期実績!Q101</f>
        <v>0</v>
      </c>
      <c r="R101" s="239" t="str">
        <f>前期実績!R101</f>
        <v/>
      </c>
      <c r="S101" s="199" t="str">
        <f t="shared" si="1"/>
        <v/>
      </c>
      <c r="CV101" s="199">
        <v>-1</v>
      </c>
    </row>
    <row r="102" spans="1:100">
      <c r="A102" s="202"/>
      <c r="C102" s="215">
        <f>前期実績!C102</f>
        <v>0</v>
      </c>
      <c r="D102" s="202">
        <f>前期実績!D102</f>
        <v>0</v>
      </c>
      <c r="E102" s="202">
        <f>前期実績!E102</f>
        <v>0</v>
      </c>
      <c r="F102" s="202">
        <f>前期実績!F102</f>
        <v>0</v>
      </c>
      <c r="G102" s="202">
        <f>前期実績!G102</f>
        <v>0</v>
      </c>
      <c r="H102" s="202">
        <f>前期実績!H102</f>
        <v>0</v>
      </c>
      <c r="I102" s="202">
        <f>前期実績!I102</f>
        <v>0</v>
      </c>
      <c r="J102" s="202">
        <f>前期実績!J102</f>
        <v>0</v>
      </c>
      <c r="K102" s="202">
        <f>前期実績!K102</f>
        <v>0</v>
      </c>
      <c r="L102" s="202">
        <f>前期実績!L102</f>
        <v>0</v>
      </c>
      <c r="M102" s="202">
        <f>前期実績!M102</f>
        <v>0</v>
      </c>
      <c r="N102" s="202">
        <f>前期実績!N102</f>
        <v>0</v>
      </c>
      <c r="O102" s="202">
        <f>前期実績!O102</f>
        <v>0</v>
      </c>
      <c r="P102" s="202">
        <f>前期実績!P102</f>
        <v>0</v>
      </c>
      <c r="Q102" s="216">
        <f>前期実績!Q102</f>
        <v>0</v>
      </c>
      <c r="R102" s="239" t="str">
        <f>前期実績!R102</f>
        <v/>
      </c>
      <c r="S102" s="199" t="str">
        <f t="shared" si="1"/>
        <v/>
      </c>
      <c r="CV102" s="199">
        <v>1000</v>
      </c>
    </row>
    <row r="103" spans="1:100">
      <c r="A103" s="202"/>
      <c r="C103" s="215">
        <f>前期実績!C103</f>
        <v>0</v>
      </c>
      <c r="D103" s="202">
        <f>前期実績!D103</f>
        <v>0</v>
      </c>
      <c r="E103" s="202">
        <f>前期実績!E103</f>
        <v>0</v>
      </c>
      <c r="F103" s="202">
        <f>前期実績!F103</f>
        <v>0</v>
      </c>
      <c r="G103" s="202">
        <f>前期実績!G103</f>
        <v>0</v>
      </c>
      <c r="H103" s="202">
        <f>前期実績!H103</f>
        <v>0</v>
      </c>
      <c r="I103" s="202">
        <f>前期実績!I103</f>
        <v>0</v>
      </c>
      <c r="J103" s="202">
        <f>前期実績!J103</f>
        <v>0</v>
      </c>
      <c r="K103" s="202">
        <f>前期実績!K103</f>
        <v>0</v>
      </c>
      <c r="L103" s="202">
        <f>前期実績!L103</f>
        <v>0</v>
      </c>
      <c r="M103" s="202">
        <f>前期実績!M103</f>
        <v>0</v>
      </c>
      <c r="N103" s="202">
        <f>前期実績!N103</f>
        <v>0</v>
      </c>
      <c r="O103" s="202">
        <f>前期実績!O103</f>
        <v>0</v>
      </c>
      <c r="P103" s="202">
        <f>前期実績!P103</f>
        <v>0</v>
      </c>
      <c r="Q103" s="216">
        <f>前期実績!Q103</f>
        <v>0</v>
      </c>
      <c r="R103" s="239" t="str">
        <f>前期実績!R103</f>
        <v/>
      </c>
      <c r="S103" s="199" t="str">
        <f t="shared" si="1"/>
        <v/>
      </c>
    </row>
    <row r="104" spans="1:100">
      <c r="A104" s="202"/>
      <c r="C104" s="215">
        <f>前期実績!C104</f>
        <v>0</v>
      </c>
      <c r="D104" s="202">
        <f>前期実績!D104</f>
        <v>0</v>
      </c>
      <c r="E104" s="202">
        <f>前期実績!E104</f>
        <v>0</v>
      </c>
      <c r="F104" s="202">
        <f>前期実績!F104</f>
        <v>0</v>
      </c>
      <c r="G104" s="202">
        <f>前期実績!G104</f>
        <v>0</v>
      </c>
      <c r="H104" s="202">
        <f>前期実績!H104</f>
        <v>0</v>
      </c>
      <c r="I104" s="202">
        <f>前期実績!I104</f>
        <v>0</v>
      </c>
      <c r="J104" s="202">
        <f>前期実績!J104</f>
        <v>0</v>
      </c>
      <c r="K104" s="202">
        <f>前期実績!K104</f>
        <v>0</v>
      </c>
      <c r="L104" s="202">
        <f>前期実績!L104</f>
        <v>0</v>
      </c>
      <c r="M104" s="202">
        <f>前期実績!M104</f>
        <v>0</v>
      </c>
      <c r="N104" s="202">
        <f>前期実績!N104</f>
        <v>0</v>
      </c>
      <c r="O104" s="202">
        <f>前期実績!O104</f>
        <v>0</v>
      </c>
      <c r="P104" s="202">
        <f>前期実績!P104</f>
        <v>0</v>
      </c>
      <c r="Q104" s="216">
        <f>前期実績!Q104</f>
        <v>0</v>
      </c>
      <c r="R104" s="239" t="str">
        <f>前期実績!R104</f>
        <v/>
      </c>
      <c r="S104" s="199" t="str">
        <f t="shared" si="1"/>
        <v/>
      </c>
    </row>
    <row r="105" spans="1:100">
      <c r="A105" s="202"/>
      <c r="C105" s="215">
        <f>前期実績!C105</f>
        <v>0</v>
      </c>
      <c r="D105" s="202">
        <f>前期実績!D105</f>
        <v>0</v>
      </c>
      <c r="E105" s="202">
        <f>前期実績!E105</f>
        <v>0</v>
      </c>
      <c r="F105" s="202">
        <f>前期実績!F105</f>
        <v>0</v>
      </c>
      <c r="G105" s="202">
        <f>前期実績!G105</f>
        <v>0</v>
      </c>
      <c r="H105" s="202">
        <f>前期実績!H105</f>
        <v>0</v>
      </c>
      <c r="I105" s="202">
        <f>前期実績!I105</f>
        <v>0</v>
      </c>
      <c r="J105" s="202">
        <f>前期実績!J105</f>
        <v>0</v>
      </c>
      <c r="K105" s="202">
        <f>前期実績!K105</f>
        <v>0</v>
      </c>
      <c r="L105" s="202">
        <f>前期実績!L105</f>
        <v>0</v>
      </c>
      <c r="M105" s="202">
        <f>前期実績!M105</f>
        <v>0</v>
      </c>
      <c r="N105" s="202">
        <f>前期実績!N105</f>
        <v>0</v>
      </c>
      <c r="O105" s="202">
        <f>前期実績!O105</f>
        <v>0</v>
      </c>
      <c r="P105" s="202">
        <f>前期実績!P105</f>
        <v>0</v>
      </c>
      <c r="Q105" s="216">
        <f>前期実績!Q105</f>
        <v>0</v>
      </c>
      <c r="R105" s="239" t="str">
        <f>前期実績!R105</f>
        <v/>
      </c>
      <c r="S105" s="199" t="str">
        <f t="shared" si="1"/>
        <v/>
      </c>
    </row>
    <row r="106" spans="1:100">
      <c r="A106" s="202"/>
      <c r="C106" s="215">
        <f>前期実績!C106</f>
        <v>0</v>
      </c>
      <c r="D106" s="202">
        <f>前期実績!D106</f>
        <v>0</v>
      </c>
      <c r="E106" s="202">
        <f>前期実績!E106</f>
        <v>0</v>
      </c>
      <c r="F106" s="202">
        <f>前期実績!F106</f>
        <v>0</v>
      </c>
      <c r="G106" s="202">
        <f>前期実績!G106</f>
        <v>0</v>
      </c>
      <c r="H106" s="202">
        <f>前期実績!H106</f>
        <v>0</v>
      </c>
      <c r="I106" s="202">
        <f>前期実績!I106</f>
        <v>0</v>
      </c>
      <c r="J106" s="202">
        <f>前期実績!J106</f>
        <v>0</v>
      </c>
      <c r="K106" s="202">
        <f>前期実績!K106</f>
        <v>0</v>
      </c>
      <c r="L106" s="202">
        <f>前期実績!L106</f>
        <v>0</v>
      </c>
      <c r="M106" s="202">
        <f>前期実績!M106</f>
        <v>0</v>
      </c>
      <c r="N106" s="202">
        <f>前期実績!N106</f>
        <v>0</v>
      </c>
      <c r="O106" s="202">
        <f>前期実績!O106</f>
        <v>0</v>
      </c>
      <c r="P106" s="202">
        <f>前期実績!P106</f>
        <v>0</v>
      </c>
      <c r="Q106" s="216">
        <f>前期実績!Q106</f>
        <v>0</v>
      </c>
      <c r="R106" s="239" t="str">
        <f>前期実績!R106</f>
        <v/>
      </c>
      <c r="S106" s="199" t="str">
        <f t="shared" si="1"/>
        <v/>
      </c>
    </row>
    <row r="107" spans="1:100">
      <c r="A107" s="202"/>
      <c r="C107" s="262">
        <f>前期実績!C107</f>
        <v>0</v>
      </c>
      <c r="D107" s="202">
        <f>前期実績!D107</f>
        <v>0</v>
      </c>
      <c r="E107" s="202">
        <f>前期実績!E107</f>
        <v>0</v>
      </c>
      <c r="F107" s="202">
        <f>前期実績!F107</f>
        <v>0</v>
      </c>
      <c r="G107" s="202">
        <f>前期実績!G107</f>
        <v>0</v>
      </c>
      <c r="H107" s="202">
        <f>前期実績!H107</f>
        <v>0</v>
      </c>
      <c r="I107" s="202">
        <f>前期実績!I107</f>
        <v>0</v>
      </c>
      <c r="J107" s="202">
        <f>前期実績!J107</f>
        <v>0</v>
      </c>
      <c r="K107" s="202">
        <f>前期実績!K107</f>
        <v>0</v>
      </c>
      <c r="L107" s="202">
        <f>前期実績!L107</f>
        <v>0</v>
      </c>
      <c r="M107" s="202">
        <f>前期実績!M107</f>
        <v>0</v>
      </c>
      <c r="N107" s="202">
        <f>前期実績!N107</f>
        <v>0</v>
      </c>
      <c r="O107" s="202">
        <f>前期実績!O107</f>
        <v>0</v>
      </c>
      <c r="P107" s="202">
        <f>前期実績!P107</f>
        <v>0</v>
      </c>
      <c r="Q107" s="216">
        <f>前期実績!Q107</f>
        <v>0</v>
      </c>
      <c r="R107" s="239" t="str">
        <f>前期実績!R107</f>
        <v/>
      </c>
      <c r="S107" s="199" t="str">
        <f t="shared" si="1"/>
        <v/>
      </c>
    </row>
    <row r="108" spans="1:100">
      <c r="A108" s="218"/>
      <c r="C108" s="260" t="str">
        <f>前期実績!C108</f>
        <v>営業外費用合計</v>
      </c>
      <c r="D108" s="228">
        <f>前期実績!D108</f>
        <v>0</v>
      </c>
      <c r="E108" s="228">
        <f>前期実績!E108</f>
        <v>0</v>
      </c>
      <c r="F108" s="228">
        <f>前期実績!F108</f>
        <v>0</v>
      </c>
      <c r="G108" s="228">
        <f>前期実績!G108</f>
        <v>0</v>
      </c>
      <c r="H108" s="228">
        <f>前期実績!H108</f>
        <v>0</v>
      </c>
      <c r="I108" s="228">
        <f>前期実績!I108</f>
        <v>0</v>
      </c>
      <c r="J108" s="228">
        <f>前期実績!J108</f>
        <v>0</v>
      </c>
      <c r="K108" s="228">
        <f>前期実績!K108</f>
        <v>0</v>
      </c>
      <c r="L108" s="228">
        <f>前期実績!L108</f>
        <v>0</v>
      </c>
      <c r="M108" s="228">
        <f>前期実績!M108</f>
        <v>0</v>
      </c>
      <c r="N108" s="228">
        <f>前期実績!N108</f>
        <v>0</v>
      </c>
      <c r="O108" s="228">
        <f>前期実績!O108</f>
        <v>0</v>
      </c>
      <c r="P108" s="228">
        <f>前期実績!P108</f>
        <v>0</v>
      </c>
      <c r="Q108" s="229">
        <f>前期実績!Q108</f>
        <v>0</v>
      </c>
      <c r="R108" s="249" t="str">
        <f>前期実績!R108</f>
        <v/>
      </c>
      <c r="S108" s="199">
        <f t="shared" si="1"/>
        <v>1</v>
      </c>
    </row>
    <row r="109" spans="1:100">
      <c r="A109" s="231"/>
      <c r="C109" s="260" t="str">
        <f>前期実績!C109</f>
        <v>経常損益金額</v>
      </c>
      <c r="D109" s="228">
        <f>前期実績!D109</f>
        <v>0</v>
      </c>
      <c r="E109" s="228">
        <f>前期実績!E109</f>
        <v>0</v>
      </c>
      <c r="F109" s="228">
        <f>前期実績!F109</f>
        <v>0</v>
      </c>
      <c r="G109" s="228">
        <f>前期実績!G109</f>
        <v>0</v>
      </c>
      <c r="H109" s="228">
        <f>前期実績!H109</f>
        <v>0</v>
      </c>
      <c r="I109" s="228">
        <f>前期実績!I109</f>
        <v>0</v>
      </c>
      <c r="J109" s="228">
        <f>前期実績!J109</f>
        <v>0</v>
      </c>
      <c r="K109" s="228">
        <f>前期実績!K109</f>
        <v>0</v>
      </c>
      <c r="L109" s="228">
        <f>前期実績!L109</f>
        <v>0</v>
      </c>
      <c r="M109" s="228">
        <f>前期実績!M109</f>
        <v>0</v>
      </c>
      <c r="N109" s="228">
        <f>前期実績!N109</f>
        <v>0</v>
      </c>
      <c r="O109" s="228">
        <f>前期実績!O109</f>
        <v>0</v>
      </c>
      <c r="P109" s="228">
        <f>前期実績!P109</f>
        <v>0</v>
      </c>
      <c r="Q109" s="229">
        <f>前期実績!Q109</f>
        <v>0</v>
      </c>
      <c r="R109" s="263" t="str">
        <f>前期実績!R109</f>
        <v/>
      </c>
      <c r="S109" s="199">
        <f t="shared" si="1"/>
        <v>1</v>
      </c>
    </row>
    <row r="110" spans="1:100">
      <c r="A110" s="264"/>
      <c r="C110" s="265" t="str">
        <f>前期実績!C110</f>
        <v>[特別利益]</v>
      </c>
      <c r="D110" s="266">
        <f>前期実績!D110</f>
        <v>0</v>
      </c>
      <c r="E110" s="266">
        <f>前期実績!E110</f>
        <v>0</v>
      </c>
      <c r="F110" s="266">
        <f>前期実績!F110</f>
        <v>0</v>
      </c>
      <c r="G110" s="266">
        <f>前期実績!G110</f>
        <v>0</v>
      </c>
      <c r="H110" s="266">
        <f>前期実績!H110</f>
        <v>0</v>
      </c>
      <c r="I110" s="266">
        <f>前期実績!I110</f>
        <v>0</v>
      </c>
      <c r="J110" s="266">
        <f>前期実績!J110</f>
        <v>0</v>
      </c>
      <c r="K110" s="266">
        <f>前期実績!K110</f>
        <v>0</v>
      </c>
      <c r="L110" s="266">
        <f>前期実績!L110</f>
        <v>0</v>
      </c>
      <c r="M110" s="266">
        <f>前期実績!M110</f>
        <v>0</v>
      </c>
      <c r="N110" s="266">
        <f>前期実績!N110</f>
        <v>0</v>
      </c>
      <c r="O110" s="266">
        <f>前期実績!O110</f>
        <v>0</v>
      </c>
      <c r="P110" s="266">
        <f>前期実績!P110</f>
        <v>0</v>
      </c>
      <c r="Q110" s="267">
        <f>前期実績!Q110</f>
        <v>0</v>
      </c>
      <c r="R110" s="268">
        <f>前期実績!R110</f>
        <v>0</v>
      </c>
      <c r="S110" s="199">
        <f t="shared" si="1"/>
        <v>1</v>
      </c>
    </row>
    <row r="111" spans="1:100">
      <c r="A111" s="269"/>
      <c r="C111" s="262">
        <f>前期実績!C111</f>
        <v>0</v>
      </c>
      <c r="D111" s="202">
        <f>前期実績!D111</f>
        <v>0</v>
      </c>
      <c r="E111" s="202">
        <f>前期実績!E111</f>
        <v>0</v>
      </c>
      <c r="F111" s="202">
        <f>前期実績!F111</f>
        <v>0</v>
      </c>
      <c r="G111" s="202">
        <f>前期実績!G111</f>
        <v>0</v>
      </c>
      <c r="H111" s="202">
        <f>前期実績!H111</f>
        <v>0</v>
      </c>
      <c r="I111" s="202">
        <f>前期実績!I111</f>
        <v>0</v>
      </c>
      <c r="J111" s="202">
        <f>前期実績!J111</f>
        <v>0</v>
      </c>
      <c r="K111" s="202">
        <f>前期実績!K111</f>
        <v>0</v>
      </c>
      <c r="L111" s="202">
        <f>前期実績!L111</f>
        <v>0</v>
      </c>
      <c r="M111" s="202">
        <f>前期実績!M111</f>
        <v>0</v>
      </c>
      <c r="N111" s="202">
        <f>前期実績!N111</f>
        <v>0</v>
      </c>
      <c r="O111" s="202">
        <f>前期実績!O111</f>
        <v>0</v>
      </c>
      <c r="P111" s="202">
        <f>前期実績!P111</f>
        <v>0</v>
      </c>
      <c r="Q111" s="270">
        <f>前期実績!Q111</f>
        <v>0</v>
      </c>
      <c r="R111" s="268">
        <f>前期実績!R111</f>
        <v>0</v>
      </c>
      <c r="S111" s="199" t="str">
        <f t="shared" si="1"/>
        <v/>
      </c>
    </row>
    <row r="112" spans="1:100">
      <c r="A112" s="202"/>
      <c r="C112" s="262">
        <f>前期実績!C112</f>
        <v>0</v>
      </c>
      <c r="D112" s="202">
        <f>前期実績!D112</f>
        <v>0</v>
      </c>
      <c r="E112" s="202">
        <f>前期実績!E112</f>
        <v>0</v>
      </c>
      <c r="F112" s="202">
        <f>前期実績!F112</f>
        <v>0</v>
      </c>
      <c r="G112" s="202">
        <f>前期実績!G112</f>
        <v>0</v>
      </c>
      <c r="H112" s="202">
        <f>前期実績!H112</f>
        <v>0</v>
      </c>
      <c r="I112" s="202">
        <f>前期実績!I112</f>
        <v>0</v>
      </c>
      <c r="J112" s="202">
        <f>前期実績!J112</f>
        <v>0</v>
      </c>
      <c r="K112" s="202">
        <f>前期実績!K112</f>
        <v>0</v>
      </c>
      <c r="L112" s="202">
        <f>前期実績!L112</f>
        <v>0</v>
      </c>
      <c r="M112" s="202">
        <f>前期実績!M112</f>
        <v>0</v>
      </c>
      <c r="N112" s="202">
        <f>前期実績!N112</f>
        <v>0</v>
      </c>
      <c r="O112" s="202">
        <f>前期実績!O112</f>
        <v>0</v>
      </c>
      <c r="P112" s="202">
        <f>前期実績!P112</f>
        <v>0</v>
      </c>
      <c r="Q112" s="270">
        <f>前期実績!Q112</f>
        <v>0</v>
      </c>
      <c r="R112" s="268">
        <f>前期実績!R112</f>
        <v>0</v>
      </c>
      <c r="S112" s="199" t="str">
        <f t="shared" si="1"/>
        <v/>
      </c>
    </row>
    <row r="113" spans="1:19">
      <c r="A113" s="202"/>
      <c r="C113" s="262">
        <f>前期実績!C113</f>
        <v>0</v>
      </c>
      <c r="D113" s="202">
        <f>前期実績!D113</f>
        <v>0</v>
      </c>
      <c r="E113" s="202">
        <f>前期実績!E113</f>
        <v>0</v>
      </c>
      <c r="F113" s="202">
        <f>前期実績!F113</f>
        <v>0</v>
      </c>
      <c r="G113" s="202">
        <f>前期実績!G113</f>
        <v>0</v>
      </c>
      <c r="H113" s="202">
        <f>前期実績!H113</f>
        <v>0</v>
      </c>
      <c r="I113" s="202">
        <f>前期実績!I113</f>
        <v>0</v>
      </c>
      <c r="J113" s="202">
        <f>前期実績!J113</f>
        <v>0</v>
      </c>
      <c r="K113" s="202">
        <f>前期実績!K113</f>
        <v>0</v>
      </c>
      <c r="L113" s="202">
        <f>前期実績!L113</f>
        <v>0</v>
      </c>
      <c r="M113" s="202">
        <f>前期実績!M113</f>
        <v>0</v>
      </c>
      <c r="N113" s="202">
        <f>前期実績!N113</f>
        <v>0</v>
      </c>
      <c r="O113" s="202">
        <f>前期実績!O113</f>
        <v>0</v>
      </c>
      <c r="P113" s="202">
        <f>前期実績!P113</f>
        <v>0</v>
      </c>
      <c r="Q113" s="270">
        <f>前期実績!Q113</f>
        <v>0</v>
      </c>
      <c r="R113" s="268">
        <f>前期実績!R113</f>
        <v>0</v>
      </c>
      <c r="S113" s="199" t="str">
        <f t="shared" si="1"/>
        <v/>
      </c>
    </row>
    <row r="114" spans="1:19">
      <c r="A114" s="202"/>
      <c r="C114" s="262">
        <f>前期実績!C114</f>
        <v>0</v>
      </c>
      <c r="D114" s="202">
        <f>前期実績!D114</f>
        <v>0</v>
      </c>
      <c r="E114" s="202">
        <f>前期実績!E114</f>
        <v>0</v>
      </c>
      <c r="F114" s="202">
        <f>前期実績!F114</f>
        <v>0</v>
      </c>
      <c r="G114" s="202">
        <f>前期実績!G114</f>
        <v>0</v>
      </c>
      <c r="H114" s="202">
        <f>前期実績!H114</f>
        <v>0</v>
      </c>
      <c r="I114" s="202">
        <f>前期実績!I114</f>
        <v>0</v>
      </c>
      <c r="J114" s="202">
        <f>前期実績!J114</f>
        <v>0</v>
      </c>
      <c r="K114" s="202">
        <f>前期実績!K114</f>
        <v>0</v>
      </c>
      <c r="L114" s="202">
        <f>前期実績!L114</f>
        <v>0</v>
      </c>
      <c r="M114" s="202">
        <f>前期実績!M114</f>
        <v>0</v>
      </c>
      <c r="N114" s="202">
        <f>前期実績!N114</f>
        <v>0</v>
      </c>
      <c r="O114" s="202">
        <f>前期実績!O114</f>
        <v>0</v>
      </c>
      <c r="P114" s="202">
        <f>前期実績!P114</f>
        <v>0</v>
      </c>
      <c r="Q114" s="270">
        <f>前期実績!Q114</f>
        <v>0</v>
      </c>
      <c r="R114" s="268">
        <f>前期実績!R114</f>
        <v>0</v>
      </c>
      <c r="S114" s="199" t="str">
        <f t="shared" si="1"/>
        <v/>
      </c>
    </row>
    <row r="115" spans="1:19">
      <c r="A115" s="202"/>
      <c r="C115" s="262">
        <f>前期実績!C115</f>
        <v>0</v>
      </c>
      <c r="D115" s="202">
        <f>前期実績!D115</f>
        <v>0</v>
      </c>
      <c r="E115" s="202">
        <f>前期実績!E115</f>
        <v>0</v>
      </c>
      <c r="F115" s="202">
        <f>前期実績!F115</f>
        <v>0</v>
      </c>
      <c r="G115" s="202">
        <f>前期実績!G115</f>
        <v>0</v>
      </c>
      <c r="H115" s="202">
        <f>前期実績!H115</f>
        <v>0</v>
      </c>
      <c r="I115" s="202">
        <f>前期実績!I115</f>
        <v>0</v>
      </c>
      <c r="J115" s="202">
        <f>前期実績!J115</f>
        <v>0</v>
      </c>
      <c r="K115" s="202">
        <f>前期実績!K115</f>
        <v>0</v>
      </c>
      <c r="L115" s="202">
        <f>前期実績!L115</f>
        <v>0</v>
      </c>
      <c r="M115" s="202">
        <f>前期実績!M115</f>
        <v>0</v>
      </c>
      <c r="N115" s="202">
        <f>前期実績!N115</f>
        <v>0</v>
      </c>
      <c r="O115" s="202">
        <f>前期実績!O115</f>
        <v>0</v>
      </c>
      <c r="P115" s="202">
        <f>前期実績!P115</f>
        <v>0</v>
      </c>
      <c r="Q115" s="270">
        <f>前期実績!Q115</f>
        <v>0</v>
      </c>
      <c r="R115" s="268">
        <f>前期実績!R115</f>
        <v>0</v>
      </c>
      <c r="S115" s="199" t="str">
        <f t="shared" si="1"/>
        <v/>
      </c>
    </row>
    <row r="116" spans="1:19">
      <c r="A116" s="218"/>
      <c r="C116" s="260" t="str">
        <f>前期実績!C116</f>
        <v>特別利益合計</v>
      </c>
      <c r="D116" s="228">
        <f>前期実績!D116</f>
        <v>0</v>
      </c>
      <c r="E116" s="228">
        <f>前期実績!E116</f>
        <v>0</v>
      </c>
      <c r="F116" s="228">
        <f>前期実績!F116</f>
        <v>0</v>
      </c>
      <c r="G116" s="228">
        <f>前期実績!G116</f>
        <v>0</v>
      </c>
      <c r="H116" s="228">
        <f>前期実績!H116</f>
        <v>0</v>
      </c>
      <c r="I116" s="228">
        <f>前期実績!I116</f>
        <v>0</v>
      </c>
      <c r="J116" s="228">
        <f>前期実績!J116</f>
        <v>0</v>
      </c>
      <c r="K116" s="228">
        <f>前期実績!K116</f>
        <v>0</v>
      </c>
      <c r="L116" s="228">
        <f>前期実績!L116</f>
        <v>0</v>
      </c>
      <c r="M116" s="228">
        <f>前期実績!M116</f>
        <v>0</v>
      </c>
      <c r="N116" s="228">
        <f>前期実績!N116</f>
        <v>0</v>
      </c>
      <c r="O116" s="228">
        <f>前期実績!O116</f>
        <v>0</v>
      </c>
      <c r="P116" s="228">
        <f>前期実績!P116</f>
        <v>0</v>
      </c>
      <c r="Q116" s="271">
        <f>前期実績!Q116</f>
        <v>0</v>
      </c>
      <c r="R116" s="268">
        <f>前期実績!R116</f>
        <v>0</v>
      </c>
      <c r="S116" s="199">
        <f t="shared" si="1"/>
        <v>1</v>
      </c>
    </row>
    <row r="117" spans="1:19">
      <c r="A117" s="231"/>
      <c r="C117" s="262" t="str">
        <f>前期実績!C117</f>
        <v>[特別損失]</v>
      </c>
      <c r="D117" s="232">
        <f>前期実績!D117</f>
        <v>0</v>
      </c>
      <c r="E117" s="232">
        <f>前期実績!E117</f>
        <v>0</v>
      </c>
      <c r="F117" s="232">
        <f>前期実績!F117</f>
        <v>0</v>
      </c>
      <c r="G117" s="232">
        <f>前期実績!G117</f>
        <v>0</v>
      </c>
      <c r="H117" s="232">
        <f>前期実績!H117</f>
        <v>0</v>
      </c>
      <c r="I117" s="232">
        <f>前期実績!I117</f>
        <v>0</v>
      </c>
      <c r="J117" s="232">
        <f>前期実績!J117</f>
        <v>0</v>
      </c>
      <c r="K117" s="232">
        <f>前期実績!K117</f>
        <v>0</v>
      </c>
      <c r="L117" s="232">
        <f>前期実績!L117</f>
        <v>0</v>
      </c>
      <c r="M117" s="232">
        <f>前期実績!M117</f>
        <v>0</v>
      </c>
      <c r="N117" s="232">
        <f>前期実績!N117</f>
        <v>0</v>
      </c>
      <c r="O117" s="232">
        <f>前期実績!O117</f>
        <v>0</v>
      </c>
      <c r="P117" s="232">
        <f>前期実績!P117</f>
        <v>0</v>
      </c>
      <c r="Q117" s="272">
        <f>前期実績!Q117</f>
        <v>0</v>
      </c>
      <c r="R117" s="268">
        <f>前期実績!R117</f>
        <v>0</v>
      </c>
      <c r="S117" s="199">
        <f t="shared" si="1"/>
        <v>1</v>
      </c>
    </row>
    <row r="118" spans="1:19">
      <c r="A118" s="273"/>
      <c r="C118" s="262">
        <f>前期実績!C118</f>
        <v>0</v>
      </c>
      <c r="D118" s="202">
        <f>前期実績!D118</f>
        <v>0</v>
      </c>
      <c r="E118" s="202">
        <f>前期実績!E118</f>
        <v>0</v>
      </c>
      <c r="F118" s="202">
        <f>前期実績!F118</f>
        <v>0</v>
      </c>
      <c r="G118" s="202">
        <f>前期実績!G118</f>
        <v>0</v>
      </c>
      <c r="H118" s="202">
        <f>前期実績!H118</f>
        <v>0</v>
      </c>
      <c r="I118" s="202">
        <f>前期実績!I118</f>
        <v>0</v>
      </c>
      <c r="J118" s="202">
        <f>前期実績!J118</f>
        <v>0</v>
      </c>
      <c r="K118" s="202">
        <f>前期実績!K118</f>
        <v>0</v>
      </c>
      <c r="L118" s="202">
        <f>前期実績!L118</f>
        <v>0</v>
      </c>
      <c r="M118" s="202">
        <f>前期実績!M118</f>
        <v>0</v>
      </c>
      <c r="N118" s="202">
        <f>前期実績!N118</f>
        <v>0</v>
      </c>
      <c r="O118" s="202">
        <f>前期実績!O118</f>
        <v>0</v>
      </c>
      <c r="P118" s="202">
        <f>前期実績!P118</f>
        <v>0</v>
      </c>
      <c r="Q118" s="270">
        <f>前期実績!Q118</f>
        <v>0</v>
      </c>
      <c r="R118" s="268">
        <f>前期実績!R118</f>
        <v>0</v>
      </c>
      <c r="S118" s="199" t="str">
        <f t="shared" si="1"/>
        <v/>
      </c>
    </row>
    <row r="119" spans="1:19">
      <c r="A119" s="202"/>
      <c r="C119" s="262">
        <f>前期実績!C119</f>
        <v>0</v>
      </c>
      <c r="D119" s="202">
        <f>前期実績!D119</f>
        <v>0</v>
      </c>
      <c r="E119" s="202">
        <f>前期実績!E119</f>
        <v>0</v>
      </c>
      <c r="F119" s="202">
        <f>前期実績!F119</f>
        <v>0</v>
      </c>
      <c r="G119" s="202">
        <f>前期実績!G119</f>
        <v>0</v>
      </c>
      <c r="H119" s="202">
        <f>前期実績!H119</f>
        <v>0</v>
      </c>
      <c r="I119" s="202">
        <f>前期実績!I119</f>
        <v>0</v>
      </c>
      <c r="J119" s="202">
        <f>前期実績!J119</f>
        <v>0</v>
      </c>
      <c r="K119" s="202">
        <f>前期実績!K119</f>
        <v>0</v>
      </c>
      <c r="L119" s="202">
        <f>前期実績!L119</f>
        <v>0</v>
      </c>
      <c r="M119" s="202">
        <f>前期実績!M119</f>
        <v>0</v>
      </c>
      <c r="N119" s="202">
        <f>前期実績!N119</f>
        <v>0</v>
      </c>
      <c r="O119" s="202">
        <f>前期実績!O119</f>
        <v>0</v>
      </c>
      <c r="P119" s="202">
        <f>前期実績!P119</f>
        <v>0</v>
      </c>
      <c r="Q119" s="270">
        <f>前期実績!Q119</f>
        <v>0</v>
      </c>
      <c r="R119" s="268">
        <f>前期実績!R119</f>
        <v>0</v>
      </c>
      <c r="S119" s="199" t="str">
        <f t="shared" si="1"/>
        <v/>
      </c>
    </row>
    <row r="120" spans="1:19">
      <c r="A120" s="202"/>
      <c r="C120" s="262">
        <f>前期実績!C120</f>
        <v>0</v>
      </c>
      <c r="D120" s="202">
        <f>前期実績!D120</f>
        <v>0</v>
      </c>
      <c r="E120" s="202">
        <f>前期実績!E120</f>
        <v>0</v>
      </c>
      <c r="F120" s="202">
        <f>前期実績!F120</f>
        <v>0</v>
      </c>
      <c r="G120" s="202">
        <f>前期実績!G120</f>
        <v>0</v>
      </c>
      <c r="H120" s="202">
        <f>前期実績!H120</f>
        <v>0</v>
      </c>
      <c r="I120" s="202">
        <f>前期実績!I120</f>
        <v>0</v>
      </c>
      <c r="J120" s="202">
        <f>前期実績!J120</f>
        <v>0</v>
      </c>
      <c r="K120" s="202">
        <f>前期実績!K120</f>
        <v>0</v>
      </c>
      <c r="L120" s="202">
        <f>前期実績!L120</f>
        <v>0</v>
      </c>
      <c r="M120" s="202">
        <f>前期実績!M120</f>
        <v>0</v>
      </c>
      <c r="N120" s="202">
        <f>前期実績!N120</f>
        <v>0</v>
      </c>
      <c r="O120" s="202">
        <f>前期実績!O120</f>
        <v>0</v>
      </c>
      <c r="P120" s="202">
        <f>前期実績!P120</f>
        <v>0</v>
      </c>
      <c r="Q120" s="270">
        <f>前期実績!Q120</f>
        <v>0</v>
      </c>
      <c r="R120" s="268">
        <f>前期実績!R120</f>
        <v>0</v>
      </c>
      <c r="S120" s="199" t="str">
        <f t="shared" si="1"/>
        <v/>
      </c>
    </row>
    <row r="121" spans="1:19">
      <c r="A121" s="202"/>
      <c r="C121" s="262">
        <f>前期実績!C121</f>
        <v>0</v>
      </c>
      <c r="D121" s="202">
        <f>前期実績!D121</f>
        <v>0</v>
      </c>
      <c r="E121" s="202">
        <f>前期実績!E121</f>
        <v>0</v>
      </c>
      <c r="F121" s="202">
        <f>前期実績!F121</f>
        <v>0</v>
      </c>
      <c r="G121" s="202">
        <f>前期実績!G121</f>
        <v>0</v>
      </c>
      <c r="H121" s="202">
        <f>前期実績!H121</f>
        <v>0</v>
      </c>
      <c r="I121" s="202">
        <f>前期実績!I121</f>
        <v>0</v>
      </c>
      <c r="J121" s="202">
        <f>前期実績!J121</f>
        <v>0</v>
      </c>
      <c r="K121" s="202">
        <f>前期実績!K121</f>
        <v>0</v>
      </c>
      <c r="L121" s="202">
        <f>前期実績!L121</f>
        <v>0</v>
      </c>
      <c r="M121" s="202">
        <f>前期実績!M121</f>
        <v>0</v>
      </c>
      <c r="N121" s="202">
        <f>前期実績!N121</f>
        <v>0</v>
      </c>
      <c r="O121" s="202">
        <f>前期実績!O121</f>
        <v>0</v>
      </c>
      <c r="P121" s="202">
        <f>前期実績!P121</f>
        <v>0</v>
      </c>
      <c r="Q121" s="270">
        <f>前期実績!Q121</f>
        <v>0</v>
      </c>
      <c r="R121" s="268">
        <f>前期実績!R121</f>
        <v>0</v>
      </c>
      <c r="S121" s="199" t="str">
        <f t="shared" si="1"/>
        <v/>
      </c>
    </row>
    <row r="122" spans="1:19">
      <c r="A122" s="202"/>
      <c r="C122" s="262">
        <f>前期実績!C122</f>
        <v>0</v>
      </c>
      <c r="D122" s="202">
        <f>前期実績!D122</f>
        <v>0</v>
      </c>
      <c r="E122" s="202">
        <f>前期実績!E122</f>
        <v>0</v>
      </c>
      <c r="F122" s="202">
        <f>前期実績!F122</f>
        <v>0</v>
      </c>
      <c r="G122" s="202">
        <f>前期実績!G122</f>
        <v>0</v>
      </c>
      <c r="H122" s="202">
        <f>前期実績!H122</f>
        <v>0</v>
      </c>
      <c r="I122" s="202">
        <f>前期実績!I122</f>
        <v>0</v>
      </c>
      <c r="J122" s="202">
        <f>前期実績!J122</f>
        <v>0</v>
      </c>
      <c r="K122" s="202">
        <f>前期実績!K122</f>
        <v>0</v>
      </c>
      <c r="L122" s="202">
        <f>前期実績!L122</f>
        <v>0</v>
      </c>
      <c r="M122" s="202">
        <f>前期実績!M122</f>
        <v>0</v>
      </c>
      <c r="N122" s="202">
        <f>前期実績!N122</f>
        <v>0</v>
      </c>
      <c r="O122" s="202">
        <f>前期実績!O122</f>
        <v>0</v>
      </c>
      <c r="P122" s="202">
        <f>前期実績!P122</f>
        <v>0</v>
      </c>
      <c r="Q122" s="270">
        <f>前期実績!Q122</f>
        <v>0</v>
      </c>
      <c r="R122" s="268">
        <f>前期実績!R122</f>
        <v>0</v>
      </c>
      <c r="S122" s="199" t="str">
        <f t="shared" si="1"/>
        <v/>
      </c>
    </row>
    <row r="123" spans="1:19">
      <c r="A123" s="218"/>
      <c r="C123" s="274" t="str">
        <f>前期実績!C123</f>
        <v>特別損失合計</v>
      </c>
      <c r="D123" s="275">
        <f>前期実績!D123</f>
        <v>0</v>
      </c>
      <c r="E123" s="275">
        <f>前期実績!E123</f>
        <v>0</v>
      </c>
      <c r="F123" s="275">
        <f>前期実績!F123</f>
        <v>0</v>
      </c>
      <c r="G123" s="275">
        <f>前期実績!G123</f>
        <v>0</v>
      </c>
      <c r="H123" s="275">
        <f>前期実績!H123</f>
        <v>0</v>
      </c>
      <c r="I123" s="275">
        <f>前期実績!I123</f>
        <v>0</v>
      </c>
      <c r="J123" s="275">
        <f>前期実績!J123</f>
        <v>0</v>
      </c>
      <c r="K123" s="275">
        <f>前期実績!K123</f>
        <v>0</v>
      </c>
      <c r="L123" s="275">
        <f>前期実績!L123</f>
        <v>0</v>
      </c>
      <c r="M123" s="275">
        <f>前期実績!M123</f>
        <v>0</v>
      </c>
      <c r="N123" s="275">
        <f>前期実績!N123</f>
        <v>0</v>
      </c>
      <c r="O123" s="275">
        <f>前期実績!O123</f>
        <v>0</v>
      </c>
      <c r="P123" s="275">
        <f>前期実績!P123</f>
        <v>0</v>
      </c>
      <c r="Q123" s="276">
        <f>前期実績!Q123</f>
        <v>0</v>
      </c>
      <c r="R123" s="277">
        <f>前期実績!R123</f>
        <v>0</v>
      </c>
      <c r="S123" s="199">
        <f t="shared" si="1"/>
        <v>1</v>
      </c>
    </row>
    <row r="124" spans="1:19" ht="19.5" thickBot="1">
      <c r="A124" s="264"/>
      <c r="C124" s="278" t="str">
        <f>前期実績!C124</f>
        <v>税引前当期純損益</v>
      </c>
      <c r="D124" s="279">
        <f>前期実績!D124</f>
        <v>0</v>
      </c>
      <c r="E124" s="279">
        <f>前期実績!E124</f>
        <v>0</v>
      </c>
      <c r="F124" s="279">
        <f>前期実績!F124</f>
        <v>0</v>
      </c>
      <c r="G124" s="279">
        <f>前期実績!G124</f>
        <v>0</v>
      </c>
      <c r="H124" s="279">
        <f>前期実績!H124</f>
        <v>0</v>
      </c>
      <c r="I124" s="279">
        <f>前期実績!I124</f>
        <v>0</v>
      </c>
      <c r="J124" s="279">
        <f>前期実績!J124</f>
        <v>0</v>
      </c>
      <c r="K124" s="279">
        <f>前期実績!K124</f>
        <v>0</v>
      </c>
      <c r="L124" s="279">
        <f>前期実績!L124</f>
        <v>0</v>
      </c>
      <c r="M124" s="279">
        <f>前期実績!M124</f>
        <v>0</v>
      </c>
      <c r="N124" s="279">
        <f>前期実績!N124</f>
        <v>0</v>
      </c>
      <c r="O124" s="279">
        <f>前期実績!O124</f>
        <v>0</v>
      </c>
      <c r="P124" s="279">
        <f>前期実績!P124</f>
        <v>0</v>
      </c>
      <c r="Q124" s="280">
        <f>前期実績!Q124</f>
        <v>0</v>
      </c>
      <c r="R124" s="277">
        <f>前期実績!R124</f>
        <v>0</v>
      </c>
      <c r="S124" s="199">
        <f t="shared" si="1"/>
        <v>1</v>
      </c>
    </row>
    <row r="125" spans="1:19" ht="23.5" thickTop="1" thickBot="1">
      <c r="A125" s="281"/>
      <c r="C125" s="282" t="s">
        <v>65</v>
      </c>
      <c r="D125" s="2094" t="s">
        <v>210</v>
      </c>
      <c r="E125" s="2095" t="s">
        <v>211</v>
      </c>
      <c r="F125" s="2095"/>
      <c r="G125" s="2098">
        <f>T5-1</f>
        <v>2</v>
      </c>
      <c r="H125" s="2095" t="s">
        <v>66</v>
      </c>
      <c r="I125" s="2096"/>
      <c r="J125" s="2096"/>
      <c r="K125" s="283">
        <f>前期実績!K125</f>
        <v>0</v>
      </c>
      <c r="L125" s="283">
        <f>前期実績!L125</f>
        <v>0</v>
      </c>
      <c r="M125" s="283">
        <f>前期実績!M125</f>
        <v>0</v>
      </c>
      <c r="N125" s="283">
        <f>前期実績!N125</f>
        <v>0</v>
      </c>
      <c r="O125" s="283">
        <f>前期実績!O125</f>
        <v>0</v>
      </c>
      <c r="P125" s="283">
        <f>前期実績!P125</f>
        <v>0</v>
      </c>
      <c r="Q125" s="284">
        <f>前期実績!Q125</f>
        <v>0</v>
      </c>
      <c r="R125" s="285">
        <f>前期実績!R125</f>
        <v>0</v>
      </c>
      <c r="S125" s="199">
        <v>2</v>
      </c>
    </row>
    <row r="126" spans="1:19" ht="23.5" thickTop="1" thickBot="1">
      <c r="A126" s="286"/>
      <c r="C126" s="287">
        <f>前期実績!C126</f>
        <v>0</v>
      </c>
      <c r="D126" s="2100" t="str">
        <f>前期実績!D126</f>
        <v>製造原価報告書</v>
      </c>
      <c r="E126" s="2099"/>
      <c r="F126" s="2099">
        <f>前期実績!F126</f>
        <v>0</v>
      </c>
      <c r="G126" s="2099">
        <f>前期実績!G126</f>
        <v>0</v>
      </c>
      <c r="H126" s="2099">
        <f>前期実績!H126</f>
        <v>0</v>
      </c>
      <c r="I126" s="2099">
        <f>前期実績!I126</f>
        <v>0</v>
      </c>
      <c r="J126" s="2099">
        <f>前期実績!J126</f>
        <v>0</v>
      </c>
      <c r="K126" s="288">
        <f>前期実績!K126</f>
        <v>0</v>
      </c>
      <c r="L126" s="288">
        <f>前期実績!L126</f>
        <v>0</v>
      </c>
      <c r="M126" s="288">
        <f>前期実績!M126</f>
        <v>0</v>
      </c>
      <c r="N126" s="288">
        <f>前期実績!N126</f>
        <v>0</v>
      </c>
      <c r="O126" s="288">
        <f>前期実績!O126</f>
        <v>0</v>
      </c>
      <c r="P126" s="288">
        <f>前期実績!P126</f>
        <v>0</v>
      </c>
      <c r="Q126" s="289">
        <f>前期実績!Q126</f>
        <v>0</v>
      </c>
      <c r="R126" s="290">
        <f>前期実績!R126</f>
        <v>0</v>
      </c>
      <c r="S126" s="199">
        <v>2</v>
      </c>
    </row>
    <row r="127" spans="1:19">
      <c r="A127" s="291"/>
      <c r="C127" s="292">
        <f>前期実績!C127</f>
        <v>0</v>
      </c>
      <c r="D127" s="292">
        <f>前期実績!D127</f>
        <v>45108</v>
      </c>
      <c r="E127" s="292">
        <f>前期実績!E127</f>
        <v>45139</v>
      </c>
      <c r="F127" s="292">
        <f>前期実績!F127</f>
        <v>45170</v>
      </c>
      <c r="G127" s="292">
        <f>前期実績!G127</f>
        <v>45200</v>
      </c>
      <c r="H127" s="292">
        <f>前期実績!H127</f>
        <v>45231</v>
      </c>
      <c r="I127" s="292">
        <f>前期実績!I127</f>
        <v>45261</v>
      </c>
      <c r="J127" s="292">
        <f>前期実績!J127</f>
        <v>45292</v>
      </c>
      <c r="K127" s="292">
        <f>前期実績!K127</f>
        <v>45323</v>
      </c>
      <c r="L127" s="292">
        <f>前期実績!L127</f>
        <v>45352</v>
      </c>
      <c r="M127" s="292">
        <f>前期実績!M127</f>
        <v>45383</v>
      </c>
      <c r="N127" s="292">
        <f>前期実績!N127</f>
        <v>45413</v>
      </c>
      <c r="O127" s="292">
        <f>前期実績!O127</f>
        <v>45444</v>
      </c>
      <c r="P127" s="292" t="str">
        <f>前期実績!P127</f>
        <v>決算</v>
      </c>
      <c r="Q127" s="292" t="str">
        <f>前期実績!Q127</f>
        <v>年間合計</v>
      </c>
      <c r="R127" s="292" t="str">
        <f>前期実績!R127</f>
        <v>対売上割合</v>
      </c>
      <c r="S127" s="199">
        <v>2</v>
      </c>
    </row>
    <row r="128" spans="1:19">
      <c r="A128" s="293"/>
      <c r="C128" s="294" t="str">
        <f>前期実績!C128</f>
        <v>[材料費]</v>
      </c>
      <c r="D128" s="232">
        <f>前期実績!D128</f>
        <v>0</v>
      </c>
      <c r="E128" s="232">
        <f>前期実績!E128</f>
        <v>0</v>
      </c>
      <c r="F128" s="232">
        <f>前期実績!F128</f>
        <v>0</v>
      </c>
      <c r="G128" s="232">
        <f>前期実績!G128</f>
        <v>0</v>
      </c>
      <c r="H128" s="232">
        <f>前期実績!H128</f>
        <v>0</v>
      </c>
      <c r="I128" s="232">
        <f>前期実績!I128</f>
        <v>0</v>
      </c>
      <c r="J128" s="232">
        <f>前期実績!J128</f>
        <v>0</v>
      </c>
      <c r="K128" s="232">
        <f>前期実績!K128</f>
        <v>0</v>
      </c>
      <c r="L128" s="232">
        <f>前期実績!L128</f>
        <v>0</v>
      </c>
      <c r="M128" s="232">
        <f>前期実績!M128</f>
        <v>0</v>
      </c>
      <c r="N128" s="232">
        <f>前期実績!N128</f>
        <v>0</v>
      </c>
      <c r="O128" s="232">
        <f>前期実績!O128</f>
        <v>0</v>
      </c>
      <c r="P128" s="232">
        <f>前期実績!P128</f>
        <v>0</v>
      </c>
      <c r="Q128" s="295">
        <f>前期実績!Q128</f>
        <v>0</v>
      </c>
      <c r="R128" s="296">
        <f>前期実績!R128</f>
        <v>0</v>
      </c>
      <c r="S128" s="199">
        <f t="shared" si="1"/>
        <v>1</v>
      </c>
    </row>
    <row r="129" spans="1:19">
      <c r="A129" s="297"/>
      <c r="C129" s="215" t="str">
        <f>前期実績!C129</f>
        <v>[製]期首材料棚卸高</v>
      </c>
      <c r="D129" s="202">
        <f>前期実績!D129</f>
        <v>0</v>
      </c>
      <c r="E129" s="202">
        <f>前期実績!E129</f>
        <v>0</v>
      </c>
      <c r="F129" s="202">
        <f>前期実績!F129</f>
        <v>0</v>
      </c>
      <c r="G129" s="202">
        <f>前期実績!G129</f>
        <v>0</v>
      </c>
      <c r="H129" s="202">
        <f>前期実績!H129</f>
        <v>0</v>
      </c>
      <c r="I129" s="202">
        <f>前期実績!I129</f>
        <v>0</v>
      </c>
      <c r="J129" s="202">
        <f>前期実績!J129</f>
        <v>0</v>
      </c>
      <c r="K129" s="202">
        <f>前期実績!K129</f>
        <v>0</v>
      </c>
      <c r="L129" s="202">
        <f>前期実績!L129</f>
        <v>0</v>
      </c>
      <c r="M129" s="202">
        <f>前期実績!M129</f>
        <v>0</v>
      </c>
      <c r="N129" s="202">
        <f>前期実績!N129</f>
        <v>0</v>
      </c>
      <c r="O129" s="202">
        <f>前期実績!O129</f>
        <v>0</v>
      </c>
      <c r="P129" s="202">
        <f>前期実績!P129</f>
        <v>0</v>
      </c>
      <c r="Q129" s="216">
        <f>前期実績!Q129</f>
        <v>0</v>
      </c>
      <c r="R129" s="298" t="str">
        <f>前期実績!R129</f>
        <v/>
      </c>
      <c r="S129" s="199">
        <f t="shared" si="1"/>
        <v>1</v>
      </c>
    </row>
    <row r="130" spans="1:19">
      <c r="A130" s="202"/>
      <c r="C130" s="220">
        <f>前期実績!C130</f>
        <v>0</v>
      </c>
      <c r="D130" s="202">
        <f>前期実績!D130</f>
        <v>0</v>
      </c>
      <c r="E130" s="202">
        <f>前期実績!E130</f>
        <v>0</v>
      </c>
      <c r="F130" s="202">
        <f>前期実績!F130</f>
        <v>0</v>
      </c>
      <c r="G130" s="202">
        <f>前期実績!G130</f>
        <v>0</v>
      </c>
      <c r="H130" s="202">
        <f>前期実績!H130</f>
        <v>0</v>
      </c>
      <c r="I130" s="202">
        <f>前期実績!I130</f>
        <v>0</v>
      </c>
      <c r="J130" s="202">
        <f>前期実績!J130</f>
        <v>0</v>
      </c>
      <c r="K130" s="202">
        <f>前期実績!K130</f>
        <v>0</v>
      </c>
      <c r="L130" s="202">
        <f>前期実績!L130</f>
        <v>0</v>
      </c>
      <c r="M130" s="202">
        <f>前期実績!M130</f>
        <v>0</v>
      </c>
      <c r="N130" s="202">
        <f>前期実績!N130</f>
        <v>0</v>
      </c>
      <c r="O130" s="202">
        <f>前期実績!O130</f>
        <v>0</v>
      </c>
      <c r="P130" s="202">
        <f>前期実績!P130</f>
        <v>0</v>
      </c>
      <c r="Q130" s="216">
        <f>前期実績!Q130</f>
        <v>0</v>
      </c>
      <c r="R130" s="239" t="str">
        <f>前期実績!R130</f>
        <v/>
      </c>
      <c r="S130" s="199" t="str">
        <f t="shared" si="1"/>
        <v/>
      </c>
    </row>
    <row r="131" spans="1:19">
      <c r="A131" s="202"/>
      <c r="C131" s="222">
        <f>前期実績!C131</f>
        <v>0</v>
      </c>
      <c r="D131" s="202">
        <f>前期実績!D131</f>
        <v>0</v>
      </c>
      <c r="E131" s="202">
        <f>前期実績!E131</f>
        <v>0</v>
      </c>
      <c r="F131" s="202">
        <f>前期実績!F131</f>
        <v>0</v>
      </c>
      <c r="G131" s="202">
        <f>前期実績!G131</f>
        <v>0</v>
      </c>
      <c r="H131" s="202">
        <f>前期実績!H131</f>
        <v>0</v>
      </c>
      <c r="I131" s="202">
        <f>前期実績!I131</f>
        <v>0</v>
      </c>
      <c r="J131" s="202">
        <f>前期実績!J131</f>
        <v>0</v>
      </c>
      <c r="K131" s="202">
        <f>前期実績!K131</f>
        <v>0</v>
      </c>
      <c r="L131" s="202">
        <f>前期実績!L131</f>
        <v>0</v>
      </c>
      <c r="M131" s="202">
        <f>前期実績!M131</f>
        <v>0</v>
      </c>
      <c r="N131" s="202">
        <f>前期実績!N131</f>
        <v>0</v>
      </c>
      <c r="O131" s="202">
        <f>前期実績!O131</f>
        <v>0</v>
      </c>
      <c r="P131" s="202">
        <f>前期実績!P131</f>
        <v>0</v>
      </c>
      <c r="Q131" s="216">
        <f>前期実績!Q131</f>
        <v>0</v>
      </c>
      <c r="R131" s="239" t="str">
        <f>前期実績!R131</f>
        <v/>
      </c>
      <c r="S131" s="199" t="str">
        <f t="shared" si="1"/>
        <v/>
      </c>
    </row>
    <row r="132" spans="1:19">
      <c r="A132" s="202"/>
      <c r="C132" s="222">
        <f>前期実績!C132</f>
        <v>0</v>
      </c>
      <c r="D132" s="202">
        <f>前期実績!D132</f>
        <v>0</v>
      </c>
      <c r="E132" s="202">
        <f>前期実績!E132</f>
        <v>0</v>
      </c>
      <c r="F132" s="202">
        <f>前期実績!F132</f>
        <v>0</v>
      </c>
      <c r="G132" s="202">
        <f>前期実績!G132</f>
        <v>0</v>
      </c>
      <c r="H132" s="202">
        <f>前期実績!H132</f>
        <v>0</v>
      </c>
      <c r="I132" s="202">
        <f>前期実績!I132</f>
        <v>0</v>
      </c>
      <c r="J132" s="202">
        <f>前期実績!J132</f>
        <v>0</v>
      </c>
      <c r="K132" s="202">
        <f>前期実績!K132</f>
        <v>0</v>
      </c>
      <c r="L132" s="202">
        <f>前期実績!L132</f>
        <v>0</v>
      </c>
      <c r="M132" s="202">
        <f>前期実績!M132</f>
        <v>0</v>
      </c>
      <c r="N132" s="202">
        <f>前期実績!N132</f>
        <v>0</v>
      </c>
      <c r="O132" s="202">
        <f>前期実績!O132</f>
        <v>0</v>
      </c>
      <c r="P132" s="202">
        <f>前期実績!P132</f>
        <v>0</v>
      </c>
      <c r="Q132" s="216">
        <f>前期実績!Q132</f>
        <v>0</v>
      </c>
      <c r="R132" s="239" t="str">
        <f>前期実績!R132</f>
        <v/>
      </c>
      <c r="S132" s="199" t="str">
        <f t="shared" ref="S132:S189" si="2">IF(C132=0,"",1)</f>
        <v/>
      </c>
    </row>
    <row r="133" spans="1:19">
      <c r="A133" s="202"/>
      <c r="C133" s="222">
        <f>前期実績!C133</f>
        <v>0</v>
      </c>
      <c r="D133" s="202">
        <f>前期実績!D133</f>
        <v>0</v>
      </c>
      <c r="E133" s="202">
        <f>前期実績!E133</f>
        <v>0</v>
      </c>
      <c r="F133" s="202">
        <f>前期実績!F133</f>
        <v>0</v>
      </c>
      <c r="G133" s="202">
        <f>前期実績!G133</f>
        <v>0</v>
      </c>
      <c r="H133" s="202">
        <f>前期実績!H133</f>
        <v>0</v>
      </c>
      <c r="I133" s="202">
        <f>前期実績!I133</f>
        <v>0</v>
      </c>
      <c r="J133" s="202">
        <f>前期実績!J133</f>
        <v>0</v>
      </c>
      <c r="K133" s="202">
        <f>前期実績!K133</f>
        <v>0</v>
      </c>
      <c r="L133" s="202">
        <f>前期実績!L133</f>
        <v>0</v>
      </c>
      <c r="M133" s="202">
        <f>前期実績!M133</f>
        <v>0</v>
      </c>
      <c r="N133" s="202">
        <f>前期実績!N133</f>
        <v>0</v>
      </c>
      <c r="O133" s="202">
        <f>前期実績!O133</f>
        <v>0</v>
      </c>
      <c r="P133" s="202">
        <f>前期実績!P133</f>
        <v>0</v>
      </c>
      <c r="Q133" s="216">
        <f>前期実績!Q133</f>
        <v>0</v>
      </c>
      <c r="R133" s="239" t="str">
        <f>前期実績!R133</f>
        <v/>
      </c>
      <c r="S133" s="199" t="str">
        <f t="shared" si="2"/>
        <v/>
      </c>
    </row>
    <row r="134" spans="1:19">
      <c r="A134" s="202"/>
      <c r="C134" s="222">
        <f>前期実績!C134</f>
        <v>0</v>
      </c>
      <c r="D134" s="202">
        <f>前期実績!D134</f>
        <v>0</v>
      </c>
      <c r="E134" s="202">
        <f>前期実績!E134</f>
        <v>0</v>
      </c>
      <c r="F134" s="202">
        <f>前期実績!F134</f>
        <v>0</v>
      </c>
      <c r="G134" s="202">
        <f>前期実績!G134</f>
        <v>0</v>
      </c>
      <c r="H134" s="202">
        <f>前期実績!H134</f>
        <v>0</v>
      </c>
      <c r="I134" s="202">
        <f>前期実績!I134</f>
        <v>0</v>
      </c>
      <c r="J134" s="202">
        <f>前期実績!J134</f>
        <v>0</v>
      </c>
      <c r="K134" s="202">
        <f>前期実績!K134</f>
        <v>0</v>
      </c>
      <c r="L134" s="202">
        <f>前期実績!L134</f>
        <v>0</v>
      </c>
      <c r="M134" s="202">
        <f>前期実績!M134</f>
        <v>0</v>
      </c>
      <c r="N134" s="202">
        <f>前期実績!N134</f>
        <v>0</v>
      </c>
      <c r="O134" s="202">
        <f>前期実績!O134</f>
        <v>0</v>
      </c>
      <c r="P134" s="202">
        <f>前期実績!P134</f>
        <v>0</v>
      </c>
      <c r="Q134" s="216">
        <f>前期実績!Q134</f>
        <v>0</v>
      </c>
      <c r="R134" s="239" t="str">
        <f>前期実績!R134</f>
        <v/>
      </c>
      <c r="S134" s="199" t="str">
        <f t="shared" si="2"/>
        <v/>
      </c>
    </row>
    <row r="135" spans="1:19">
      <c r="A135" s="202"/>
      <c r="C135" s="222">
        <f>前期実績!C135</f>
        <v>0</v>
      </c>
      <c r="D135" s="202">
        <f>前期実績!D135</f>
        <v>0</v>
      </c>
      <c r="E135" s="202">
        <f>前期実績!E135</f>
        <v>0</v>
      </c>
      <c r="F135" s="202">
        <f>前期実績!F135</f>
        <v>0</v>
      </c>
      <c r="G135" s="202">
        <f>前期実績!G135</f>
        <v>0</v>
      </c>
      <c r="H135" s="202">
        <f>前期実績!H135</f>
        <v>0</v>
      </c>
      <c r="I135" s="202">
        <f>前期実績!I135</f>
        <v>0</v>
      </c>
      <c r="J135" s="202">
        <f>前期実績!J135</f>
        <v>0</v>
      </c>
      <c r="K135" s="202">
        <f>前期実績!K135</f>
        <v>0</v>
      </c>
      <c r="L135" s="202">
        <f>前期実績!L135</f>
        <v>0</v>
      </c>
      <c r="M135" s="202">
        <f>前期実績!M135</f>
        <v>0</v>
      </c>
      <c r="N135" s="202">
        <f>前期実績!N135</f>
        <v>0</v>
      </c>
      <c r="O135" s="202">
        <f>前期実績!O135</f>
        <v>0</v>
      </c>
      <c r="P135" s="202">
        <f>前期実績!P135</f>
        <v>0</v>
      </c>
      <c r="Q135" s="216">
        <f>前期実績!Q135</f>
        <v>0</v>
      </c>
      <c r="R135" s="239" t="str">
        <f>前期実績!R135</f>
        <v/>
      </c>
      <c r="S135" s="199" t="str">
        <f t="shared" si="2"/>
        <v/>
      </c>
    </row>
    <row r="136" spans="1:19">
      <c r="A136" s="202"/>
      <c r="C136" s="222">
        <f>前期実績!C136</f>
        <v>0</v>
      </c>
      <c r="D136" s="202">
        <f>前期実績!D136</f>
        <v>0</v>
      </c>
      <c r="E136" s="202">
        <f>前期実績!E136</f>
        <v>0</v>
      </c>
      <c r="F136" s="202">
        <f>前期実績!F136</f>
        <v>0</v>
      </c>
      <c r="G136" s="202">
        <f>前期実績!G136</f>
        <v>0</v>
      </c>
      <c r="H136" s="202">
        <f>前期実績!H136</f>
        <v>0</v>
      </c>
      <c r="I136" s="202">
        <f>前期実績!I136</f>
        <v>0</v>
      </c>
      <c r="J136" s="202">
        <f>前期実績!J136</f>
        <v>0</v>
      </c>
      <c r="K136" s="202">
        <f>前期実績!K136</f>
        <v>0</v>
      </c>
      <c r="L136" s="202">
        <f>前期実績!L136</f>
        <v>0</v>
      </c>
      <c r="M136" s="202">
        <f>前期実績!M136</f>
        <v>0</v>
      </c>
      <c r="N136" s="202">
        <f>前期実績!N136</f>
        <v>0</v>
      </c>
      <c r="O136" s="202">
        <f>前期実績!O136</f>
        <v>0</v>
      </c>
      <c r="P136" s="202">
        <f>前期実績!P136</f>
        <v>0</v>
      </c>
      <c r="Q136" s="216">
        <f>前期実績!Q136</f>
        <v>0</v>
      </c>
      <c r="R136" s="239" t="str">
        <f>前期実績!R136</f>
        <v/>
      </c>
      <c r="S136" s="199" t="str">
        <f t="shared" si="2"/>
        <v/>
      </c>
    </row>
    <row r="137" spans="1:19">
      <c r="A137" s="202"/>
      <c r="C137" s="222">
        <f>前期実績!C137</f>
        <v>0</v>
      </c>
      <c r="D137" s="202">
        <f>前期実績!D137</f>
        <v>0</v>
      </c>
      <c r="E137" s="202">
        <f>前期実績!E137</f>
        <v>0</v>
      </c>
      <c r="F137" s="202">
        <f>前期実績!F137</f>
        <v>0</v>
      </c>
      <c r="G137" s="202">
        <f>前期実績!G137</f>
        <v>0</v>
      </c>
      <c r="H137" s="202">
        <f>前期実績!H137</f>
        <v>0</v>
      </c>
      <c r="I137" s="202">
        <f>前期実績!I137</f>
        <v>0</v>
      </c>
      <c r="J137" s="202">
        <f>前期実績!J137</f>
        <v>0</v>
      </c>
      <c r="K137" s="202">
        <f>前期実績!K137</f>
        <v>0</v>
      </c>
      <c r="L137" s="202">
        <f>前期実績!L137</f>
        <v>0</v>
      </c>
      <c r="M137" s="202">
        <f>前期実績!M137</f>
        <v>0</v>
      </c>
      <c r="N137" s="202">
        <f>前期実績!N137</f>
        <v>0</v>
      </c>
      <c r="O137" s="202">
        <f>前期実績!O137</f>
        <v>0</v>
      </c>
      <c r="P137" s="202">
        <f>前期実績!P137</f>
        <v>0</v>
      </c>
      <c r="Q137" s="216">
        <f>前期実績!Q137</f>
        <v>0</v>
      </c>
      <c r="R137" s="239" t="str">
        <f>前期実績!R137</f>
        <v/>
      </c>
      <c r="S137" s="199" t="str">
        <f t="shared" si="2"/>
        <v/>
      </c>
    </row>
    <row r="138" spans="1:19">
      <c r="A138" s="202"/>
      <c r="C138" s="222">
        <f>前期実績!C138</f>
        <v>0</v>
      </c>
      <c r="D138" s="202">
        <f>前期実績!D138</f>
        <v>0</v>
      </c>
      <c r="E138" s="202">
        <f>前期実績!E138</f>
        <v>0</v>
      </c>
      <c r="F138" s="202">
        <f>前期実績!F138</f>
        <v>0</v>
      </c>
      <c r="G138" s="202">
        <f>前期実績!G138</f>
        <v>0</v>
      </c>
      <c r="H138" s="202">
        <f>前期実績!H138</f>
        <v>0</v>
      </c>
      <c r="I138" s="202">
        <f>前期実績!I138</f>
        <v>0</v>
      </c>
      <c r="J138" s="202">
        <f>前期実績!J138</f>
        <v>0</v>
      </c>
      <c r="K138" s="202">
        <f>前期実績!K138</f>
        <v>0</v>
      </c>
      <c r="L138" s="202">
        <f>前期実績!L138</f>
        <v>0</v>
      </c>
      <c r="M138" s="202">
        <f>前期実績!M138</f>
        <v>0</v>
      </c>
      <c r="N138" s="202">
        <f>前期実績!N138</f>
        <v>0</v>
      </c>
      <c r="O138" s="202">
        <f>前期実績!O138</f>
        <v>0</v>
      </c>
      <c r="P138" s="202">
        <f>前期実績!P138</f>
        <v>0</v>
      </c>
      <c r="Q138" s="216">
        <f>前期実績!Q138</f>
        <v>0</v>
      </c>
      <c r="R138" s="239" t="str">
        <f>前期実績!R138</f>
        <v/>
      </c>
      <c r="S138" s="199" t="str">
        <f t="shared" si="2"/>
        <v/>
      </c>
    </row>
    <row r="139" spans="1:19">
      <c r="A139" s="202"/>
      <c r="C139" s="222">
        <f>前期実績!C139</f>
        <v>0</v>
      </c>
      <c r="D139" s="202">
        <f>前期実績!D139</f>
        <v>0</v>
      </c>
      <c r="E139" s="202">
        <f>前期実績!E139</f>
        <v>0</v>
      </c>
      <c r="F139" s="202">
        <f>前期実績!F139</f>
        <v>0</v>
      </c>
      <c r="G139" s="202">
        <f>前期実績!G139</f>
        <v>0</v>
      </c>
      <c r="H139" s="202">
        <f>前期実績!H139</f>
        <v>0</v>
      </c>
      <c r="I139" s="202">
        <f>前期実績!I139</f>
        <v>0</v>
      </c>
      <c r="J139" s="202">
        <f>前期実績!J139</f>
        <v>0</v>
      </c>
      <c r="K139" s="202">
        <f>前期実績!K139</f>
        <v>0</v>
      </c>
      <c r="L139" s="202">
        <f>前期実績!L139</f>
        <v>0</v>
      </c>
      <c r="M139" s="202">
        <f>前期実績!M139</f>
        <v>0</v>
      </c>
      <c r="N139" s="202">
        <f>前期実績!N139</f>
        <v>0</v>
      </c>
      <c r="O139" s="202">
        <f>前期実績!O139</f>
        <v>0</v>
      </c>
      <c r="P139" s="202">
        <f>前期実績!P139</f>
        <v>0</v>
      </c>
      <c r="Q139" s="216">
        <f>前期実績!Q139</f>
        <v>0</v>
      </c>
      <c r="R139" s="239" t="str">
        <f>前期実績!R139</f>
        <v/>
      </c>
      <c r="S139" s="199" t="str">
        <f t="shared" si="2"/>
        <v/>
      </c>
    </row>
    <row r="140" spans="1:19">
      <c r="A140" s="218"/>
      <c r="C140" s="222" t="str">
        <f>前期実績!C140</f>
        <v>[製]期末材料棚卸高</v>
      </c>
      <c r="D140" s="202">
        <f>前期実績!D140</f>
        <v>0</v>
      </c>
      <c r="E140" s="202">
        <f>前期実績!E140</f>
        <v>0</v>
      </c>
      <c r="F140" s="202">
        <f>前期実績!F140</f>
        <v>0</v>
      </c>
      <c r="G140" s="202">
        <f>前期実績!G140</f>
        <v>0</v>
      </c>
      <c r="H140" s="202">
        <f>前期実績!H140</f>
        <v>0</v>
      </c>
      <c r="I140" s="202">
        <f>前期実績!I140</f>
        <v>0</v>
      </c>
      <c r="J140" s="202">
        <f>前期実績!J140</f>
        <v>0</v>
      </c>
      <c r="K140" s="202">
        <f>前期実績!K140</f>
        <v>0</v>
      </c>
      <c r="L140" s="202">
        <f>前期実績!L140</f>
        <v>0</v>
      </c>
      <c r="M140" s="202">
        <f>前期実績!M140</f>
        <v>0</v>
      </c>
      <c r="N140" s="202">
        <f>前期実績!N140</f>
        <v>0</v>
      </c>
      <c r="O140" s="202">
        <f>前期実績!O140</f>
        <v>0</v>
      </c>
      <c r="P140" s="202">
        <f>前期実績!P140</f>
        <v>0</v>
      </c>
      <c r="Q140" s="216">
        <f>前期実績!Q140</f>
        <v>0</v>
      </c>
      <c r="R140" s="298" t="str">
        <f>前期実績!R140</f>
        <v/>
      </c>
      <c r="S140" s="199">
        <f t="shared" si="2"/>
        <v>1</v>
      </c>
    </row>
    <row r="141" spans="1:19">
      <c r="A141" s="218"/>
      <c r="C141" s="227" t="str">
        <f>前期実績!C141</f>
        <v>( 材料費合計)</v>
      </c>
      <c r="D141" s="228">
        <f>前期実績!D141</f>
        <v>0</v>
      </c>
      <c r="E141" s="228">
        <f>前期実績!E141</f>
        <v>0</v>
      </c>
      <c r="F141" s="228">
        <f>前期実績!F141</f>
        <v>0</v>
      </c>
      <c r="G141" s="228">
        <f>前期実績!G141</f>
        <v>0</v>
      </c>
      <c r="H141" s="228">
        <f>前期実績!H141</f>
        <v>0</v>
      </c>
      <c r="I141" s="228">
        <f>前期実績!I141</f>
        <v>0</v>
      </c>
      <c r="J141" s="228">
        <f>前期実績!J141</f>
        <v>0</v>
      </c>
      <c r="K141" s="228">
        <f>前期実績!K141</f>
        <v>0</v>
      </c>
      <c r="L141" s="228">
        <f>前期実績!L141</f>
        <v>0</v>
      </c>
      <c r="M141" s="228">
        <f>前期実績!M141</f>
        <v>0</v>
      </c>
      <c r="N141" s="228">
        <f>前期実績!N141</f>
        <v>0</v>
      </c>
      <c r="O141" s="228">
        <f>前期実績!O141</f>
        <v>0</v>
      </c>
      <c r="P141" s="228">
        <f>前期実績!P141</f>
        <v>0</v>
      </c>
      <c r="Q141" s="229">
        <f>前期実績!Q141</f>
        <v>0</v>
      </c>
      <c r="R141" s="249" t="str">
        <f>前期実績!R141</f>
        <v/>
      </c>
      <c r="S141" s="199">
        <f t="shared" si="2"/>
        <v>1</v>
      </c>
    </row>
    <row r="142" spans="1:19">
      <c r="A142" s="231"/>
      <c r="C142" s="211" t="str">
        <f>前期実績!C142</f>
        <v>[労務費]</v>
      </c>
      <c r="D142" s="232">
        <f>前期実績!D142</f>
        <v>0</v>
      </c>
      <c r="E142" s="232">
        <f>前期実績!E142</f>
        <v>0</v>
      </c>
      <c r="F142" s="232">
        <f>前期実績!F142</f>
        <v>0</v>
      </c>
      <c r="G142" s="232">
        <f>前期実績!G142</f>
        <v>0</v>
      </c>
      <c r="H142" s="232">
        <f>前期実績!H142</f>
        <v>0</v>
      </c>
      <c r="I142" s="232">
        <f>前期実績!I142</f>
        <v>0</v>
      </c>
      <c r="J142" s="232">
        <f>前期実績!J142</f>
        <v>0</v>
      </c>
      <c r="K142" s="232">
        <f>前期実績!K142</f>
        <v>0</v>
      </c>
      <c r="L142" s="232">
        <f>前期実績!L142</f>
        <v>0</v>
      </c>
      <c r="M142" s="232">
        <f>前期実績!M142</f>
        <v>0</v>
      </c>
      <c r="N142" s="232">
        <f>前期実績!N142</f>
        <v>0</v>
      </c>
      <c r="O142" s="232">
        <f>前期実績!O142</f>
        <v>0</v>
      </c>
      <c r="P142" s="232">
        <f>前期実績!P142</f>
        <v>0</v>
      </c>
      <c r="Q142" s="233">
        <f>前期実績!Q142</f>
        <v>0</v>
      </c>
      <c r="R142" s="254" t="str">
        <f>前期実績!R142</f>
        <v/>
      </c>
      <c r="S142" s="199">
        <f t="shared" si="2"/>
        <v>1</v>
      </c>
    </row>
    <row r="143" spans="1:19">
      <c r="A143" s="299"/>
      <c r="C143" s="222">
        <f>前期実績!C143</f>
        <v>0</v>
      </c>
      <c r="D143" s="202">
        <f>前期実績!D143</f>
        <v>0</v>
      </c>
      <c r="E143" s="202">
        <f>前期実績!E143</f>
        <v>0</v>
      </c>
      <c r="F143" s="202">
        <f>前期実績!F143</f>
        <v>0</v>
      </c>
      <c r="G143" s="202">
        <f>前期実績!G143</f>
        <v>0</v>
      </c>
      <c r="H143" s="202">
        <f>前期実績!H143</f>
        <v>0</v>
      </c>
      <c r="I143" s="202">
        <f>前期実績!I143</f>
        <v>0</v>
      </c>
      <c r="J143" s="202">
        <f>前期実績!J143</f>
        <v>0</v>
      </c>
      <c r="K143" s="202">
        <f>前期実績!K143</f>
        <v>0</v>
      </c>
      <c r="L143" s="202">
        <f>前期実績!L143</f>
        <v>0</v>
      </c>
      <c r="M143" s="202">
        <f>前期実績!M143</f>
        <v>0</v>
      </c>
      <c r="N143" s="202">
        <f>前期実績!N143</f>
        <v>0</v>
      </c>
      <c r="O143" s="202">
        <f>前期実績!O143</f>
        <v>0</v>
      </c>
      <c r="P143" s="202">
        <f>前期実績!P143</f>
        <v>0</v>
      </c>
      <c r="Q143" s="236">
        <f>前期実績!Q143</f>
        <v>0</v>
      </c>
      <c r="R143" s="248" t="str">
        <f>前期実績!R143</f>
        <v/>
      </c>
      <c r="S143" s="199" t="str">
        <f t="shared" si="2"/>
        <v/>
      </c>
    </row>
    <row r="144" spans="1:19">
      <c r="A144" s="202"/>
      <c r="C144" s="222">
        <f>前期実績!C144</f>
        <v>0</v>
      </c>
      <c r="D144" s="202">
        <f>前期実績!D144</f>
        <v>0</v>
      </c>
      <c r="E144" s="202">
        <f>前期実績!E144</f>
        <v>0</v>
      </c>
      <c r="F144" s="202">
        <f>前期実績!F144</f>
        <v>0</v>
      </c>
      <c r="G144" s="202">
        <f>前期実績!G144</f>
        <v>0</v>
      </c>
      <c r="H144" s="202">
        <f>前期実績!H144</f>
        <v>0</v>
      </c>
      <c r="I144" s="202">
        <f>前期実績!I144</f>
        <v>0</v>
      </c>
      <c r="J144" s="202">
        <f>前期実績!J144</f>
        <v>0</v>
      </c>
      <c r="K144" s="202">
        <f>前期実績!K144</f>
        <v>0</v>
      </c>
      <c r="L144" s="202">
        <f>前期実績!L144</f>
        <v>0</v>
      </c>
      <c r="M144" s="202">
        <f>前期実績!M144</f>
        <v>0</v>
      </c>
      <c r="N144" s="202">
        <f>前期実績!N144</f>
        <v>0</v>
      </c>
      <c r="O144" s="202">
        <f>前期実績!O144</f>
        <v>0</v>
      </c>
      <c r="P144" s="202">
        <f>前期実績!P144</f>
        <v>0</v>
      </c>
      <c r="Q144" s="216">
        <f>前期実績!Q144</f>
        <v>0</v>
      </c>
      <c r="R144" s="239" t="str">
        <f>前期実績!R144</f>
        <v/>
      </c>
      <c r="S144" s="199" t="str">
        <f t="shared" si="2"/>
        <v/>
      </c>
    </row>
    <row r="145" spans="1:19">
      <c r="A145" s="202"/>
      <c r="C145" s="222">
        <f>前期実績!C145</f>
        <v>0</v>
      </c>
      <c r="D145" s="202">
        <f>前期実績!D145</f>
        <v>0</v>
      </c>
      <c r="E145" s="202">
        <f>前期実績!E145</f>
        <v>0</v>
      </c>
      <c r="F145" s="202">
        <f>前期実績!F145</f>
        <v>0</v>
      </c>
      <c r="G145" s="202">
        <f>前期実績!G145</f>
        <v>0</v>
      </c>
      <c r="H145" s="202">
        <f>前期実績!H145</f>
        <v>0</v>
      </c>
      <c r="I145" s="202">
        <f>前期実績!I145</f>
        <v>0</v>
      </c>
      <c r="J145" s="202">
        <f>前期実績!J145</f>
        <v>0</v>
      </c>
      <c r="K145" s="202">
        <f>前期実績!K145</f>
        <v>0</v>
      </c>
      <c r="L145" s="202">
        <f>前期実績!L145</f>
        <v>0</v>
      </c>
      <c r="M145" s="202">
        <f>前期実績!M145</f>
        <v>0</v>
      </c>
      <c r="N145" s="202">
        <f>前期実績!N145</f>
        <v>0</v>
      </c>
      <c r="O145" s="202">
        <f>前期実績!O145</f>
        <v>0</v>
      </c>
      <c r="P145" s="202">
        <f>前期実績!P145</f>
        <v>0</v>
      </c>
      <c r="Q145" s="216">
        <f>前期実績!Q145</f>
        <v>0</v>
      </c>
      <c r="R145" s="239" t="str">
        <f>前期実績!R145</f>
        <v/>
      </c>
      <c r="S145" s="199" t="str">
        <f t="shared" si="2"/>
        <v/>
      </c>
    </row>
    <row r="146" spans="1:19">
      <c r="A146" s="202"/>
      <c r="C146" s="222">
        <f>前期実績!C146</f>
        <v>0</v>
      </c>
      <c r="D146" s="202">
        <f>前期実績!D146</f>
        <v>0</v>
      </c>
      <c r="E146" s="202">
        <f>前期実績!E146</f>
        <v>0</v>
      </c>
      <c r="F146" s="202">
        <f>前期実績!F146</f>
        <v>0</v>
      </c>
      <c r="G146" s="202">
        <f>前期実績!G146</f>
        <v>0</v>
      </c>
      <c r="H146" s="202">
        <f>前期実績!H146</f>
        <v>0</v>
      </c>
      <c r="I146" s="202">
        <f>前期実績!I146</f>
        <v>0</v>
      </c>
      <c r="J146" s="202">
        <f>前期実績!J146</f>
        <v>0</v>
      </c>
      <c r="K146" s="202">
        <f>前期実績!K146</f>
        <v>0</v>
      </c>
      <c r="L146" s="202">
        <f>前期実績!L146</f>
        <v>0</v>
      </c>
      <c r="M146" s="202">
        <f>前期実績!M146</f>
        <v>0</v>
      </c>
      <c r="N146" s="202">
        <f>前期実績!N146</f>
        <v>0</v>
      </c>
      <c r="O146" s="202">
        <f>前期実績!O146</f>
        <v>0</v>
      </c>
      <c r="P146" s="202">
        <f>前期実績!P146</f>
        <v>0</v>
      </c>
      <c r="Q146" s="216">
        <f>前期実績!Q146</f>
        <v>0</v>
      </c>
      <c r="R146" s="239" t="str">
        <f>前期実績!R146</f>
        <v/>
      </c>
      <c r="S146" s="199" t="str">
        <f t="shared" si="2"/>
        <v/>
      </c>
    </row>
    <row r="147" spans="1:19">
      <c r="A147" s="202"/>
      <c r="C147" s="222">
        <f>前期実績!C147</f>
        <v>0</v>
      </c>
      <c r="D147" s="202">
        <f>前期実績!D147</f>
        <v>0</v>
      </c>
      <c r="E147" s="202">
        <f>前期実績!E147</f>
        <v>0</v>
      </c>
      <c r="F147" s="202">
        <f>前期実績!F147</f>
        <v>0</v>
      </c>
      <c r="G147" s="202">
        <f>前期実績!G147</f>
        <v>0</v>
      </c>
      <c r="H147" s="202">
        <f>前期実績!H147</f>
        <v>0</v>
      </c>
      <c r="I147" s="202">
        <f>前期実績!I147</f>
        <v>0</v>
      </c>
      <c r="J147" s="202">
        <f>前期実績!J147</f>
        <v>0</v>
      </c>
      <c r="K147" s="202">
        <f>前期実績!K147</f>
        <v>0</v>
      </c>
      <c r="L147" s="202">
        <f>前期実績!L147</f>
        <v>0</v>
      </c>
      <c r="M147" s="202">
        <f>前期実績!M147</f>
        <v>0</v>
      </c>
      <c r="N147" s="202">
        <f>前期実績!N147</f>
        <v>0</v>
      </c>
      <c r="O147" s="202">
        <f>前期実績!O147</f>
        <v>0</v>
      </c>
      <c r="P147" s="202">
        <f>前期実績!P147</f>
        <v>0</v>
      </c>
      <c r="Q147" s="216">
        <f>前期実績!Q147</f>
        <v>0</v>
      </c>
      <c r="R147" s="239" t="str">
        <f>前期実績!R147</f>
        <v/>
      </c>
      <c r="S147" s="199" t="str">
        <f t="shared" si="2"/>
        <v/>
      </c>
    </row>
    <row r="148" spans="1:19">
      <c r="A148" s="202"/>
      <c r="C148" s="222">
        <f>前期実績!C148</f>
        <v>0</v>
      </c>
      <c r="D148" s="202">
        <f>前期実績!D148</f>
        <v>0</v>
      </c>
      <c r="E148" s="202">
        <f>前期実績!E148</f>
        <v>0</v>
      </c>
      <c r="F148" s="202">
        <f>前期実績!F148</f>
        <v>0</v>
      </c>
      <c r="G148" s="202">
        <f>前期実績!G148</f>
        <v>0</v>
      </c>
      <c r="H148" s="202">
        <f>前期実績!H148</f>
        <v>0</v>
      </c>
      <c r="I148" s="202">
        <f>前期実績!I148</f>
        <v>0</v>
      </c>
      <c r="J148" s="202">
        <f>前期実績!J148</f>
        <v>0</v>
      </c>
      <c r="K148" s="202">
        <f>前期実績!K148</f>
        <v>0</v>
      </c>
      <c r="L148" s="202">
        <f>前期実績!L148</f>
        <v>0</v>
      </c>
      <c r="M148" s="202">
        <f>前期実績!M148</f>
        <v>0</v>
      </c>
      <c r="N148" s="202">
        <f>前期実績!N148</f>
        <v>0</v>
      </c>
      <c r="O148" s="202">
        <f>前期実績!O148</f>
        <v>0</v>
      </c>
      <c r="P148" s="202">
        <f>前期実績!P148</f>
        <v>0</v>
      </c>
      <c r="Q148" s="216">
        <f>前期実績!Q148</f>
        <v>0</v>
      </c>
      <c r="R148" s="239" t="str">
        <f>前期実績!R148</f>
        <v/>
      </c>
      <c r="S148" s="199" t="str">
        <f t="shared" si="2"/>
        <v/>
      </c>
    </row>
    <row r="149" spans="1:19">
      <c r="A149" s="202"/>
      <c r="C149" s="222">
        <f>前期実績!C149</f>
        <v>0</v>
      </c>
      <c r="D149" s="202">
        <f>前期実績!D149</f>
        <v>0</v>
      </c>
      <c r="E149" s="202">
        <f>前期実績!E149</f>
        <v>0</v>
      </c>
      <c r="F149" s="202">
        <f>前期実績!F149</f>
        <v>0</v>
      </c>
      <c r="G149" s="202">
        <f>前期実績!G149</f>
        <v>0</v>
      </c>
      <c r="H149" s="202">
        <f>前期実績!H149</f>
        <v>0</v>
      </c>
      <c r="I149" s="202">
        <f>前期実績!I149</f>
        <v>0</v>
      </c>
      <c r="J149" s="202">
        <f>前期実績!J149</f>
        <v>0</v>
      </c>
      <c r="K149" s="202">
        <f>前期実績!K149</f>
        <v>0</v>
      </c>
      <c r="L149" s="202">
        <f>前期実績!L149</f>
        <v>0</v>
      </c>
      <c r="M149" s="202">
        <f>前期実績!M149</f>
        <v>0</v>
      </c>
      <c r="N149" s="202">
        <f>前期実績!N149</f>
        <v>0</v>
      </c>
      <c r="O149" s="202">
        <f>前期実績!O149</f>
        <v>0</v>
      </c>
      <c r="P149" s="202">
        <f>前期実績!P149</f>
        <v>0</v>
      </c>
      <c r="Q149" s="216">
        <f>前期実績!Q149</f>
        <v>0</v>
      </c>
      <c r="R149" s="239" t="str">
        <f>前期実績!R149</f>
        <v/>
      </c>
      <c r="S149" s="199" t="str">
        <f t="shared" si="2"/>
        <v/>
      </c>
    </row>
    <row r="150" spans="1:19">
      <c r="A150" s="202"/>
      <c r="C150" s="222">
        <f>前期実績!C150</f>
        <v>0</v>
      </c>
      <c r="D150" s="202">
        <f>前期実績!D150</f>
        <v>0</v>
      </c>
      <c r="E150" s="202">
        <f>前期実績!E150</f>
        <v>0</v>
      </c>
      <c r="F150" s="202">
        <f>前期実績!F150</f>
        <v>0</v>
      </c>
      <c r="G150" s="202">
        <f>前期実績!G150</f>
        <v>0</v>
      </c>
      <c r="H150" s="202">
        <f>前期実績!H150</f>
        <v>0</v>
      </c>
      <c r="I150" s="202">
        <f>前期実績!I150</f>
        <v>0</v>
      </c>
      <c r="J150" s="202">
        <f>前期実績!J150</f>
        <v>0</v>
      </c>
      <c r="K150" s="202">
        <f>前期実績!K150</f>
        <v>0</v>
      </c>
      <c r="L150" s="202">
        <f>前期実績!L150</f>
        <v>0</v>
      </c>
      <c r="M150" s="202">
        <f>前期実績!M150</f>
        <v>0</v>
      </c>
      <c r="N150" s="202">
        <f>前期実績!N150</f>
        <v>0</v>
      </c>
      <c r="O150" s="202">
        <f>前期実績!O150</f>
        <v>0</v>
      </c>
      <c r="P150" s="202">
        <f>前期実績!P150</f>
        <v>0</v>
      </c>
      <c r="Q150" s="216">
        <f>前期実績!Q150</f>
        <v>0</v>
      </c>
      <c r="R150" s="239" t="str">
        <f>前期実績!R150</f>
        <v/>
      </c>
      <c r="S150" s="199" t="str">
        <f t="shared" si="2"/>
        <v/>
      </c>
    </row>
    <row r="151" spans="1:19">
      <c r="A151" s="202"/>
      <c r="C151" s="222">
        <f>前期実績!C151</f>
        <v>0</v>
      </c>
      <c r="D151" s="202">
        <f>前期実績!D151</f>
        <v>0</v>
      </c>
      <c r="E151" s="202">
        <f>前期実績!E151</f>
        <v>0</v>
      </c>
      <c r="F151" s="202">
        <f>前期実績!F151</f>
        <v>0</v>
      </c>
      <c r="G151" s="202">
        <f>前期実績!G151</f>
        <v>0</v>
      </c>
      <c r="H151" s="202">
        <f>前期実績!H151</f>
        <v>0</v>
      </c>
      <c r="I151" s="202">
        <f>前期実績!I151</f>
        <v>0</v>
      </c>
      <c r="J151" s="202">
        <f>前期実績!J151</f>
        <v>0</v>
      </c>
      <c r="K151" s="202">
        <f>前期実績!K151</f>
        <v>0</v>
      </c>
      <c r="L151" s="202">
        <f>前期実績!L151</f>
        <v>0</v>
      </c>
      <c r="M151" s="202">
        <f>前期実績!M151</f>
        <v>0</v>
      </c>
      <c r="N151" s="202">
        <f>前期実績!N151</f>
        <v>0</v>
      </c>
      <c r="O151" s="202">
        <f>前期実績!O151</f>
        <v>0</v>
      </c>
      <c r="P151" s="202">
        <f>前期実績!P151</f>
        <v>0</v>
      </c>
      <c r="Q151" s="216">
        <f>前期実績!Q151</f>
        <v>0</v>
      </c>
      <c r="R151" s="239" t="str">
        <f>前期実績!R151</f>
        <v/>
      </c>
      <c r="S151" s="199" t="str">
        <f t="shared" si="2"/>
        <v/>
      </c>
    </row>
    <row r="152" spans="1:19">
      <c r="A152" s="202"/>
      <c r="C152" s="222">
        <f>前期実績!C152</f>
        <v>0</v>
      </c>
      <c r="D152" s="202">
        <f>前期実績!D152</f>
        <v>0</v>
      </c>
      <c r="E152" s="202">
        <f>前期実績!E152</f>
        <v>0</v>
      </c>
      <c r="F152" s="202">
        <f>前期実績!F152</f>
        <v>0</v>
      </c>
      <c r="G152" s="202">
        <f>前期実績!G152</f>
        <v>0</v>
      </c>
      <c r="H152" s="202">
        <f>前期実績!H152</f>
        <v>0</v>
      </c>
      <c r="I152" s="202">
        <f>前期実績!I152</f>
        <v>0</v>
      </c>
      <c r="J152" s="202">
        <f>前期実績!J152</f>
        <v>0</v>
      </c>
      <c r="K152" s="202">
        <f>前期実績!K152</f>
        <v>0</v>
      </c>
      <c r="L152" s="202">
        <f>前期実績!L152</f>
        <v>0</v>
      </c>
      <c r="M152" s="202">
        <f>前期実績!M152</f>
        <v>0</v>
      </c>
      <c r="N152" s="202">
        <f>前期実績!N152</f>
        <v>0</v>
      </c>
      <c r="O152" s="202">
        <f>前期実績!O152</f>
        <v>0</v>
      </c>
      <c r="P152" s="202">
        <f>前期実績!P152</f>
        <v>0</v>
      </c>
      <c r="Q152" s="216">
        <f>前期実績!Q152</f>
        <v>0</v>
      </c>
      <c r="R152" s="239" t="str">
        <f>前期実績!R152</f>
        <v/>
      </c>
      <c r="S152" s="199" t="str">
        <f t="shared" si="2"/>
        <v/>
      </c>
    </row>
    <row r="153" spans="1:19">
      <c r="A153" s="218"/>
      <c r="C153" s="242" t="str">
        <f>前期実績!C153</f>
        <v>( 労務費合計)</v>
      </c>
      <c r="D153" s="228">
        <f>前期実績!D153</f>
        <v>0</v>
      </c>
      <c r="E153" s="228">
        <f>前期実績!E153</f>
        <v>0</v>
      </c>
      <c r="F153" s="228">
        <f>前期実績!F153</f>
        <v>0</v>
      </c>
      <c r="G153" s="228">
        <f>前期実績!G153</f>
        <v>0</v>
      </c>
      <c r="H153" s="228">
        <f>前期実績!H153</f>
        <v>0</v>
      </c>
      <c r="I153" s="228">
        <f>前期実績!I153</f>
        <v>0</v>
      </c>
      <c r="J153" s="228">
        <f>前期実績!J153</f>
        <v>0</v>
      </c>
      <c r="K153" s="228">
        <f>前期実績!K153</f>
        <v>0</v>
      </c>
      <c r="L153" s="228">
        <f>前期実績!L153</f>
        <v>0</v>
      </c>
      <c r="M153" s="228">
        <f>前期実績!M153</f>
        <v>0</v>
      </c>
      <c r="N153" s="228">
        <f>前期実績!N153</f>
        <v>0</v>
      </c>
      <c r="O153" s="228">
        <f>前期実績!O153</f>
        <v>0</v>
      </c>
      <c r="P153" s="228">
        <f>前期実績!P153</f>
        <v>0</v>
      </c>
      <c r="Q153" s="229">
        <f>前期実績!Q153</f>
        <v>0</v>
      </c>
      <c r="R153" s="249" t="str">
        <f>前期実績!R153</f>
        <v/>
      </c>
      <c r="S153" s="199">
        <f t="shared" si="2"/>
        <v>1</v>
      </c>
    </row>
    <row r="154" spans="1:19">
      <c r="A154" s="245"/>
      <c r="C154" s="211" t="str">
        <f>前期実績!C154</f>
        <v>[製造経費]</v>
      </c>
      <c r="D154" s="232">
        <f>前期実績!D154</f>
        <v>0</v>
      </c>
      <c r="E154" s="232">
        <f>前期実績!E154</f>
        <v>0</v>
      </c>
      <c r="F154" s="232">
        <f>前期実績!F154</f>
        <v>0</v>
      </c>
      <c r="G154" s="232">
        <f>前期実績!G154</f>
        <v>0</v>
      </c>
      <c r="H154" s="232">
        <f>前期実績!H154</f>
        <v>0</v>
      </c>
      <c r="I154" s="232">
        <f>前期実績!I154</f>
        <v>0</v>
      </c>
      <c r="J154" s="232">
        <f>前期実績!J154</f>
        <v>0</v>
      </c>
      <c r="K154" s="232">
        <f>前期実績!K154</f>
        <v>0</v>
      </c>
      <c r="L154" s="232">
        <f>前期実績!L154</f>
        <v>0</v>
      </c>
      <c r="M154" s="232">
        <f>前期実績!M154</f>
        <v>0</v>
      </c>
      <c r="N154" s="232">
        <f>前期実績!N154</f>
        <v>0</v>
      </c>
      <c r="O154" s="232">
        <f>前期実績!O154</f>
        <v>0</v>
      </c>
      <c r="P154" s="232">
        <f>前期実績!P154</f>
        <v>0</v>
      </c>
      <c r="Q154" s="233">
        <f>前期実績!Q154</f>
        <v>0</v>
      </c>
      <c r="R154" s="254" t="str">
        <f>前期実績!R154</f>
        <v/>
      </c>
      <c r="S154" s="199">
        <f t="shared" si="2"/>
        <v>1</v>
      </c>
    </row>
    <row r="155" spans="1:19">
      <c r="A155" s="299"/>
      <c r="C155" s="222">
        <f>前期実績!C155</f>
        <v>0</v>
      </c>
      <c r="D155" s="202">
        <f>前期実績!D155</f>
        <v>0</v>
      </c>
      <c r="E155" s="202">
        <f>前期実績!E155</f>
        <v>0</v>
      </c>
      <c r="F155" s="202">
        <f>前期実績!F155</f>
        <v>0</v>
      </c>
      <c r="G155" s="202">
        <f>前期実績!G155</f>
        <v>0</v>
      </c>
      <c r="H155" s="202">
        <f>前期実績!H155</f>
        <v>0</v>
      </c>
      <c r="I155" s="202">
        <f>前期実績!I155</f>
        <v>0</v>
      </c>
      <c r="J155" s="202">
        <f>前期実績!J155</f>
        <v>0</v>
      </c>
      <c r="K155" s="202">
        <f>前期実績!K155</f>
        <v>0</v>
      </c>
      <c r="L155" s="202">
        <f>前期実績!L155</f>
        <v>0</v>
      </c>
      <c r="M155" s="202">
        <f>前期実績!M155</f>
        <v>0</v>
      </c>
      <c r="N155" s="202">
        <f>前期実績!N155</f>
        <v>0</v>
      </c>
      <c r="O155" s="202">
        <f>前期実績!O155</f>
        <v>0</v>
      </c>
      <c r="P155" s="202">
        <f>前期実績!P155</f>
        <v>0</v>
      </c>
      <c r="Q155" s="216">
        <f>前期実績!Q155</f>
        <v>0</v>
      </c>
      <c r="R155" s="248" t="str">
        <f>前期実績!R155</f>
        <v/>
      </c>
      <c r="S155" s="199" t="str">
        <f t="shared" si="2"/>
        <v/>
      </c>
    </row>
    <row r="156" spans="1:19">
      <c r="A156" s="202"/>
      <c r="C156" s="222">
        <f>前期実績!C156</f>
        <v>0</v>
      </c>
      <c r="D156" s="202">
        <f>前期実績!D156</f>
        <v>0</v>
      </c>
      <c r="E156" s="202">
        <f>前期実績!E156</f>
        <v>0</v>
      </c>
      <c r="F156" s="202">
        <f>前期実績!F156</f>
        <v>0</v>
      </c>
      <c r="G156" s="202">
        <f>前期実績!G156</f>
        <v>0</v>
      </c>
      <c r="H156" s="202">
        <f>前期実績!H156</f>
        <v>0</v>
      </c>
      <c r="I156" s="202">
        <f>前期実績!I156</f>
        <v>0</v>
      </c>
      <c r="J156" s="202">
        <f>前期実績!J156</f>
        <v>0</v>
      </c>
      <c r="K156" s="202">
        <f>前期実績!K156</f>
        <v>0</v>
      </c>
      <c r="L156" s="202">
        <f>前期実績!L156</f>
        <v>0</v>
      </c>
      <c r="M156" s="202">
        <f>前期実績!M156</f>
        <v>0</v>
      </c>
      <c r="N156" s="202">
        <f>前期実績!N156</f>
        <v>0</v>
      </c>
      <c r="O156" s="202">
        <f>前期実績!O156</f>
        <v>0</v>
      </c>
      <c r="P156" s="202">
        <f>前期実績!P156</f>
        <v>0</v>
      </c>
      <c r="Q156" s="216">
        <f>前期実績!Q156</f>
        <v>0</v>
      </c>
      <c r="R156" s="239" t="str">
        <f>前期実績!R156</f>
        <v/>
      </c>
      <c r="S156" s="199" t="str">
        <f t="shared" si="2"/>
        <v/>
      </c>
    </row>
    <row r="157" spans="1:19">
      <c r="A157" s="202"/>
      <c r="C157" s="222">
        <f>前期実績!C157</f>
        <v>0</v>
      </c>
      <c r="D157" s="202">
        <f>前期実績!D157</f>
        <v>0</v>
      </c>
      <c r="E157" s="202">
        <f>前期実績!E157</f>
        <v>0</v>
      </c>
      <c r="F157" s="202">
        <f>前期実績!F157</f>
        <v>0</v>
      </c>
      <c r="G157" s="202">
        <f>前期実績!G157</f>
        <v>0</v>
      </c>
      <c r="H157" s="202">
        <f>前期実績!H157</f>
        <v>0</v>
      </c>
      <c r="I157" s="202">
        <f>前期実績!I157</f>
        <v>0</v>
      </c>
      <c r="J157" s="202">
        <f>前期実績!J157</f>
        <v>0</v>
      </c>
      <c r="K157" s="202">
        <f>前期実績!K157</f>
        <v>0</v>
      </c>
      <c r="L157" s="202">
        <f>前期実績!L157</f>
        <v>0</v>
      </c>
      <c r="M157" s="202">
        <f>前期実績!M157</f>
        <v>0</v>
      </c>
      <c r="N157" s="202">
        <f>前期実績!N157</f>
        <v>0</v>
      </c>
      <c r="O157" s="202">
        <f>前期実績!O157</f>
        <v>0</v>
      </c>
      <c r="P157" s="202">
        <f>前期実績!P157</f>
        <v>0</v>
      </c>
      <c r="Q157" s="216">
        <f>前期実績!Q157</f>
        <v>0</v>
      </c>
      <c r="R157" s="239" t="str">
        <f>前期実績!R157</f>
        <v/>
      </c>
      <c r="S157" s="199" t="str">
        <f t="shared" si="2"/>
        <v/>
      </c>
    </row>
    <row r="158" spans="1:19">
      <c r="A158" s="202"/>
      <c r="C158" s="222">
        <f>前期実績!C158</f>
        <v>0</v>
      </c>
      <c r="D158" s="202">
        <f>前期実績!D158</f>
        <v>0</v>
      </c>
      <c r="E158" s="202">
        <f>前期実績!E158</f>
        <v>0</v>
      </c>
      <c r="F158" s="202">
        <f>前期実績!F158</f>
        <v>0</v>
      </c>
      <c r="G158" s="202">
        <f>前期実績!G158</f>
        <v>0</v>
      </c>
      <c r="H158" s="202">
        <f>前期実績!H158</f>
        <v>0</v>
      </c>
      <c r="I158" s="202">
        <f>前期実績!I158</f>
        <v>0</v>
      </c>
      <c r="J158" s="202">
        <f>前期実績!J158</f>
        <v>0</v>
      </c>
      <c r="K158" s="202">
        <f>前期実績!K158</f>
        <v>0</v>
      </c>
      <c r="L158" s="202">
        <f>前期実績!L158</f>
        <v>0</v>
      </c>
      <c r="M158" s="202">
        <f>前期実績!M158</f>
        <v>0</v>
      </c>
      <c r="N158" s="202">
        <f>前期実績!N158</f>
        <v>0</v>
      </c>
      <c r="O158" s="202">
        <f>前期実績!O158</f>
        <v>0</v>
      </c>
      <c r="P158" s="202">
        <f>前期実績!P158</f>
        <v>0</v>
      </c>
      <c r="Q158" s="216">
        <f>前期実績!Q158</f>
        <v>0</v>
      </c>
      <c r="R158" s="239" t="str">
        <f>前期実績!R158</f>
        <v/>
      </c>
      <c r="S158" s="199" t="str">
        <f t="shared" si="2"/>
        <v/>
      </c>
    </row>
    <row r="159" spans="1:19">
      <c r="A159" s="202"/>
      <c r="C159" s="222">
        <f>前期実績!C159</f>
        <v>0</v>
      </c>
      <c r="D159" s="202">
        <f>前期実績!D159</f>
        <v>0</v>
      </c>
      <c r="E159" s="202">
        <f>前期実績!E159</f>
        <v>0</v>
      </c>
      <c r="F159" s="202">
        <f>前期実績!F159</f>
        <v>0</v>
      </c>
      <c r="G159" s="202">
        <f>前期実績!G159</f>
        <v>0</v>
      </c>
      <c r="H159" s="202">
        <f>前期実績!H159</f>
        <v>0</v>
      </c>
      <c r="I159" s="202">
        <f>前期実績!I159</f>
        <v>0</v>
      </c>
      <c r="J159" s="202">
        <f>前期実績!J159</f>
        <v>0</v>
      </c>
      <c r="K159" s="202">
        <f>前期実績!K159</f>
        <v>0</v>
      </c>
      <c r="L159" s="202">
        <f>前期実績!L159</f>
        <v>0</v>
      </c>
      <c r="M159" s="202">
        <f>前期実績!M159</f>
        <v>0</v>
      </c>
      <c r="N159" s="202">
        <f>前期実績!N159</f>
        <v>0</v>
      </c>
      <c r="O159" s="202">
        <f>前期実績!O159</f>
        <v>0</v>
      </c>
      <c r="P159" s="202">
        <f>前期実績!P159</f>
        <v>0</v>
      </c>
      <c r="Q159" s="216">
        <f>前期実績!Q159</f>
        <v>0</v>
      </c>
      <c r="R159" s="239" t="str">
        <f>前期実績!R159</f>
        <v/>
      </c>
      <c r="S159" s="199" t="str">
        <f t="shared" si="2"/>
        <v/>
      </c>
    </row>
    <row r="160" spans="1:19">
      <c r="A160" s="202"/>
      <c r="C160" s="222">
        <f>前期実績!C160</f>
        <v>0</v>
      </c>
      <c r="D160" s="202">
        <f>前期実績!D160</f>
        <v>0</v>
      </c>
      <c r="E160" s="202">
        <f>前期実績!E160</f>
        <v>0</v>
      </c>
      <c r="F160" s="202">
        <f>前期実績!F160</f>
        <v>0</v>
      </c>
      <c r="G160" s="202">
        <f>前期実績!G160</f>
        <v>0</v>
      </c>
      <c r="H160" s="202">
        <f>前期実績!H160</f>
        <v>0</v>
      </c>
      <c r="I160" s="202">
        <f>前期実績!I160</f>
        <v>0</v>
      </c>
      <c r="J160" s="202">
        <f>前期実績!J160</f>
        <v>0</v>
      </c>
      <c r="K160" s="202">
        <f>前期実績!K160</f>
        <v>0</v>
      </c>
      <c r="L160" s="202">
        <f>前期実績!L160</f>
        <v>0</v>
      </c>
      <c r="M160" s="202">
        <f>前期実績!M160</f>
        <v>0</v>
      </c>
      <c r="N160" s="202">
        <f>前期実績!N160</f>
        <v>0</v>
      </c>
      <c r="O160" s="202">
        <f>前期実績!O160</f>
        <v>0</v>
      </c>
      <c r="P160" s="202">
        <f>前期実績!P160</f>
        <v>0</v>
      </c>
      <c r="Q160" s="216">
        <f>前期実績!Q160</f>
        <v>0</v>
      </c>
      <c r="R160" s="239" t="str">
        <f>前期実績!R160</f>
        <v/>
      </c>
      <c r="S160" s="199" t="str">
        <f t="shared" si="2"/>
        <v/>
      </c>
    </row>
    <row r="161" spans="1:19">
      <c r="A161" s="202"/>
      <c r="C161" s="222">
        <f>前期実績!C161</f>
        <v>0</v>
      </c>
      <c r="D161" s="202">
        <f>前期実績!D161</f>
        <v>0</v>
      </c>
      <c r="E161" s="202">
        <f>前期実績!E161</f>
        <v>0</v>
      </c>
      <c r="F161" s="202">
        <f>前期実績!F161</f>
        <v>0</v>
      </c>
      <c r="G161" s="202">
        <f>前期実績!G161</f>
        <v>0</v>
      </c>
      <c r="H161" s="202">
        <f>前期実績!H161</f>
        <v>0</v>
      </c>
      <c r="I161" s="202">
        <f>前期実績!I161</f>
        <v>0</v>
      </c>
      <c r="J161" s="202">
        <f>前期実績!J161</f>
        <v>0</v>
      </c>
      <c r="K161" s="202">
        <f>前期実績!K161</f>
        <v>0</v>
      </c>
      <c r="L161" s="202">
        <f>前期実績!L161</f>
        <v>0</v>
      </c>
      <c r="M161" s="202">
        <f>前期実績!M161</f>
        <v>0</v>
      </c>
      <c r="N161" s="202">
        <f>前期実績!N161</f>
        <v>0</v>
      </c>
      <c r="O161" s="202">
        <f>前期実績!O161</f>
        <v>0</v>
      </c>
      <c r="P161" s="202">
        <f>前期実績!P161</f>
        <v>0</v>
      </c>
      <c r="Q161" s="216">
        <f>前期実績!Q161</f>
        <v>0</v>
      </c>
      <c r="R161" s="239" t="str">
        <f>前期実績!R161</f>
        <v/>
      </c>
      <c r="S161" s="199" t="str">
        <f t="shared" si="2"/>
        <v/>
      </c>
    </row>
    <row r="162" spans="1:19">
      <c r="A162" s="202"/>
      <c r="C162" s="222">
        <f>前期実績!C162</f>
        <v>0</v>
      </c>
      <c r="D162" s="202">
        <f>前期実績!D162</f>
        <v>0</v>
      </c>
      <c r="E162" s="202">
        <f>前期実績!E162</f>
        <v>0</v>
      </c>
      <c r="F162" s="202">
        <f>前期実績!F162</f>
        <v>0</v>
      </c>
      <c r="G162" s="202">
        <f>前期実績!G162</f>
        <v>0</v>
      </c>
      <c r="H162" s="202">
        <f>前期実績!H162</f>
        <v>0</v>
      </c>
      <c r="I162" s="202">
        <f>前期実績!I162</f>
        <v>0</v>
      </c>
      <c r="J162" s="202">
        <f>前期実績!J162</f>
        <v>0</v>
      </c>
      <c r="K162" s="202">
        <f>前期実績!K162</f>
        <v>0</v>
      </c>
      <c r="L162" s="202">
        <f>前期実績!L162</f>
        <v>0</v>
      </c>
      <c r="M162" s="202">
        <f>前期実績!M162</f>
        <v>0</v>
      </c>
      <c r="N162" s="202">
        <f>前期実績!N162</f>
        <v>0</v>
      </c>
      <c r="O162" s="202">
        <f>前期実績!O162</f>
        <v>0</v>
      </c>
      <c r="P162" s="202">
        <f>前期実績!P162</f>
        <v>0</v>
      </c>
      <c r="Q162" s="216">
        <f>前期実績!Q162</f>
        <v>0</v>
      </c>
      <c r="R162" s="239" t="str">
        <f>前期実績!R162</f>
        <v/>
      </c>
      <c r="S162" s="199" t="str">
        <f t="shared" si="2"/>
        <v/>
      </c>
    </row>
    <row r="163" spans="1:19">
      <c r="A163" s="202"/>
      <c r="C163" s="222">
        <f>前期実績!C163</f>
        <v>0</v>
      </c>
      <c r="D163" s="202">
        <f>前期実績!D163</f>
        <v>0</v>
      </c>
      <c r="E163" s="202">
        <f>前期実績!E163</f>
        <v>0</v>
      </c>
      <c r="F163" s="202">
        <f>前期実績!F163</f>
        <v>0</v>
      </c>
      <c r="G163" s="202">
        <f>前期実績!G163</f>
        <v>0</v>
      </c>
      <c r="H163" s="202">
        <f>前期実績!H163</f>
        <v>0</v>
      </c>
      <c r="I163" s="202">
        <f>前期実績!I163</f>
        <v>0</v>
      </c>
      <c r="J163" s="202">
        <f>前期実績!J163</f>
        <v>0</v>
      </c>
      <c r="K163" s="202">
        <f>前期実績!K163</f>
        <v>0</v>
      </c>
      <c r="L163" s="202">
        <f>前期実績!L163</f>
        <v>0</v>
      </c>
      <c r="M163" s="202">
        <f>前期実績!M163</f>
        <v>0</v>
      </c>
      <c r="N163" s="202">
        <f>前期実績!N163</f>
        <v>0</v>
      </c>
      <c r="O163" s="202">
        <f>前期実績!O163</f>
        <v>0</v>
      </c>
      <c r="P163" s="202">
        <f>前期実績!P163</f>
        <v>0</v>
      </c>
      <c r="Q163" s="216">
        <f>前期実績!Q163</f>
        <v>0</v>
      </c>
      <c r="R163" s="239" t="str">
        <f>前期実績!R163</f>
        <v/>
      </c>
      <c r="S163" s="199" t="str">
        <f t="shared" si="2"/>
        <v/>
      </c>
    </row>
    <row r="164" spans="1:19">
      <c r="A164" s="202"/>
      <c r="C164" s="222">
        <f>前期実績!C164</f>
        <v>0</v>
      </c>
      <c r="D164" s="202">
        <f>前期実績!D164</f>
        <v>0</v>
      </c>
      <c r="E164" s="202">
        <f>前期実績!E164</f>
        <v>0</v>
      </c>
      <c r="F164" s="202">
        <f>前期実績!F164</f>
        <v>0</v>
      </c>
      <c r="G164" s="202">
        <f>前期実績!G164</f>
        <v>0</v>
      </c>
      <c r="H164" s="202">
        <f>前期実績!H164</f>
        <v>0</v>
      </c>
      <c r="I164" s="202">
        <f>前期実績!I164</f>
        <v>0</v>
      </c>
      <c r="J164" s="202">
        <f>前期実績!J164</f>
        <v>0</v>
      </c>
      <c r="K164" s="202">
        <f>前期実績!K164</f>
        <v>0</v>
      </c>
      <c r="L164" s="202">
        <f>前期実績!L164</f>
        <v>0</v>
      </c>
      <c r="M164" s="202">
        <f>前期実績!M164</f>
        <v>0</v>
      </c>
      <c r="N164" s="202">
        <f>前期実績!N164</f>
        <v>0</v>
      </c>
      <c r="O164" s="202">
        <f>前期実績!O164</f>
        <v>0</v>
      </c>
      <c r="P164" s="202">
        <f>前期実績!P164</f>
        <v>0</v>
      </c>
      <c r="Q164" s="216">
        <f>前期実績!Q164</f>
        <v>0</v>
      </c>
      <c r="R164" s="239" t="str">
        <f>前期実績!R164</f>
        <v/>
      </c>
      <c r="S164" s="199" t="str">
        <f t="shared" si="2"/>
        <v/>
      </c>
    </row>
    <row r="165" spans="1:19">
      <c r="A165" s="202"/>
      <c r="C165" s="222">
        <f>前期実績!C165</f>
        <v>0</v>
      </c>
      <c r="D165" s="202">
        <f>前期実績!D165</f>
        <v>0</v>
      </c>
      <c r="E165" s="202">
        <f>前期実績!E165</f>
        <v>0</v>
      </c>
      <c r="F165" s="202">
        <f>前期実績!F165</f>
        <v>0</v>
      </c>
      <c r="G165" s="202">
        <f>前期実績!G165</f>
        <v>0</v>
      </c>
      <c r="H165" s="202">
        <f>前期実績!H165</f>
        <v>0</v>
      </c>
      <c r="I165" s="202">
        <f>前期実績!I165</f>
        <v>0</v>
      </c>
      <c r="J165" s="202">
        <f>前期実績!J165</f>
        <v>0</v>
      </c>
      <c r="K165" s="202">
        <f>前期実績!K165</f>
        <v>0</v>
      </c>
      <c r="L165" s="202">
        <f>前期実績!L165</f>
        <v>0</v>
      </c>
      <c r="M165" s="202">
        <f>前期実績!M165</f>
        <v>0</v>
      </c>
      <c r="N165" s="202">
        <f>前期実績!N165</f>
        <v>0</v>
      </c>
      <c r="O165" s="202">
        <f>前期実績!O165</f>
        <v>0</v>
      </c>
      <c r="P165" s="202">
        <f>前期実績!P165</f>
        <v>0</v>
      </c>
      <c r="Q165" s="216">
        <f>前期実績!Q165</f>
        <v>0</v>
      </c>
      <c r="R165" s="248" t="str">
        <f>前期実績!R165</f>
        <v/>
      </c>
      <c r="S165" s="199" t="str">
        <f t="shared" si="2"/>
        <v/>
      </c>
    </row>
    <row r="166" spans="1:19">
      <c r="A166" s="202"/>
      <c r="C166" s="222">
        <f>前期実績!C166</f>
        <v>0</v>
      </c>
      <c r="D166" s="202">
        <f>前期実績!D166</f>
        <v>0</v>
      </c>
      <c r="E166" s="202">
        <f>前期実績!E166</f>
        <v>0</v>
      </c>
      <c r="F166" s="202">
        <f>前期実績!F166</f>
        <v>0</v>
      </c>
      <c r="G166" s="202">
        <f>前期実績!G166</f>
        <v>0</v>
      </c>
      <c r="H166" s="202">
        <f>前期実績!H166</f>
        <v>0</v>
      </c>
      <c r="I166" s="202">
        <f>前期実績!I166</f>
        <v>0</v>
      </c>
      <c r="J166" s="202">
        <f>前期実績!J166</f>
        <v>0</v>
      </c>
      <c r="K166" s="202">
        <f>前期実績!K166</f>
        <v>0</v>
      </c>
      <c r="L166" s="202">
        <f>前期実績!L166</f>
        <v>0</v>
      </c>
      <c r="M166" s="202">
        <f>前期実績!M166</f>
        <v>0</v>
      </c>
      <c r="N166" s="202">
        <f>前期実績!N166</f>
        <v>0</v>
      </c>
      <c r="O166" s="202">
        <f>前期実績!O166</f>
        <v>0</v>
      </c>
      <c r="P166" s="202">
        <f>前期実績!P166</f>
        <v>0</v>
      </c>
      <c r="Q166" s="216">
        <f>前期実績!Q166</f>
        <v>0</v>
      </c>
      <c r="R166" s="239" t="str">
        <f>前期実績!R166</f>
        <v/>
      </c>
      <c r="S166" s="199" t="str">
        <f t="shared" si="2"/>
        <v/>
      </c>
    </row>
    <row r="167" spans="1:19">
      <c r="A167" s="202"/>
      <c r="C167" s="222">
        <f>前期実績!C167</f>
        <v>0</v>
      </c>
      <c r="D167" s="202">
        <f>前期実績!D167</f>
        <v>0</v>
      </c>
      <c r="E167" s="202">
        <f>前期実績!E167</f>
        <v>0</v>
      </c>
      <c r="F167" s="202">
        <f>前期実績!F167</f>
        <v>0</v>
      </c>
      <c r="G167" s="202">
        <f>前期実績!G167</f>
        <v>0</v>
      </c>
      <c r="H167" s="202">
        <f>前期実績!H167</f>
        <v>0</v>
      </c>
      <c r="I167" s="202">
        <f>前期実績!I167</f>
        <v>0</v>
      </c>
      <c r="J167" s="202">
        <f>前期実績!J167</f>
        <v>0</v>
      </c>
      <c r="K167" s="202">
        <f>前期実績!K167</f>
        <v>0</v>
      </c>
      <c r="L167" s="202">
        <f>前期実績!L167</f>
        <v>0</v>
      </c>
      <c r="M167" s="202">
        <f>前期実績!M167</f>
        <v>0</v>
      </c>
      <c r="N167" s="202">
        <f>前期実績!N167</f>
        <v>0</v>
      </c>
      <c r="O167" s="202">
        <f>前期実績!O167</f>
        <v>0</v>
      </c>
      <c r="P167" s="202">
        <f>前期実績!P167</f>
        <v>0</v>
      </c>
      <c r="Q167" s="216">
        <f>前期実績!Q167</f>
        <v>0</v>
      </c>
      <c r="R167" s="239" t="str">
        <f>前期実績!R167</f>
        <v/>
      </c>
      <c r="S167" s="199" t="str">
        <f t="shared" si="2"/>
        <v/>
      </c>
    </row>
    <row r="168" spans="1:19">
      <c r="A168" s="202"/>
      <c r="C168" s="222">
        <f>前期実績!C168</f>
        <v>0</v>
      </c>
      <c r="D168" s="202">
        <f>前期実績!D168</f>
        <v>0</v>
      </c>
      <c r="E168" s="202">
        <f>前期実績!E168</f>
        <v>0</v>
      </c>
      <c r="F168" s="202">
        <f>前期実績!F168</f>
        <v>0</v>
      </c>
      <c r="G168" s="202">
        <f>前期実績!G168</f>
        <v>0</v>
      </c>
      <c r="H168" s="202">
        <f>前期実績!H168</f>
        <v>0</v>
      </c>
      <c r="I168" s="202">
        <f>前期実績!I168</f>
        <v>0</v>
      </c>
      <c r="J168" s="202">
        <f>前期実績!J168</f>
        <v>0</v>
      </c>
      <c r="K168" s="202">
        <f>前期実績!K168</f>
        <v>0</v>
      </c>
      <c r="L168" s="202">
        <f>前期実績!L168</f>
        <v>0</v>
      </c>
      <c r="M168" s="202">
        <f>前期実績!M168</f>
        <v>0</v>
      </c>
      <c r="N168" s="202">
        <f>前期実績!N168</f>
        <v>0</v>
      </c>
      <c r="O168" s="202">
        <f>前期実績!O168</f>
        <v>0</v>
      </c>
      <c r="P168" s="202">
        <f>前期実績!P168</f>
        <v>0</v>
      </c>
      <c r="Q168" s="216">
        <f>前期実績!Q168</f>
        <v>0</v>
      </c>
      <c r="R168" s="239" t="str">
        <f>前期実績!R168</f>
        <v/>
      </c>
      <c r="S168" s="199" t="str">
        <f t="shared" si="2"/>
        <v/>
      </c>
    </row>
    <row r="169" spans="1:19">
      <c r="A169" s="202"/>
      <c r="C169" s="222">
        <f>前期実績!C169</f>
        <v>0</v>
      </c>
      <c r="D169" s="202">
        <f>前期実績!D169</f>
        <v>0</v>
      </c>
      <c r="E169" s="202">
        <f>前期実績!E169</f>
        <v>0</v>
      </c>
      <c r="F169" s="202">
        <f>前期実績!F169</f>
        <v>0</v>
      </c>
      <c r="G169" s="202">
        <f>前期実績!G169</f>
        <v>0</v>
      </c>
      <c r="H169" s="202">
        <f>前期実績!H169</f>
        <v>0</v>
      </c>
      <c r="I169" s="202">
        <f>前期実績!I169</f>
        <v>0</v>
      </c>
      <c r="J169" s="202">
        <f>前期実績!J169</f>
        <v>0</v>
      </c>
      <c r="K169" s="202">
        <f>前期実績!K169</f>
        <v>0</v>
      </c>
      <c r="L169" s="202">
        <f>前期実績!L169</f>
        <v>0</v>
      </c>
      <c r="M169" s="202">
        <f>前期実績!M169</f>
        <v>0</v>
      </c>
      <c r="N169" s="202">
        <f>前期実績!N169</f>
        <v>0</v>
      </c>
      <c r="O169" s="202">
        <f>前期実績!O169</f>
        <v>0</v>
      </c>
      <c r="P169" s="202">
        <f>前期実績!P169</f>
        <v>0</v>
      </c>
      <c r="Q169" s="216">
        <f>前期実績!Q169</f>
        <v>0</v>
      </c>
      <c r="R169" s="239" t="str">
        <f>前期実績!R169</f>
        <v/>
      </c>
      <c r="S169" s="199" t="str">
        <f t="shared" si="2"/>
        <v/>
      </c>
    </row>
    <row r="170" spans="1:19">
      <c r="A170" s="202"/>
      <c r="C170" s="222">
        <f>前期実績!C170</f>
        <v>0</v>
      </c>
      <c r="D170" s="202">
        <f>前期実績!D170</f>
        <v>0</v>
      </c>
      <c r="E170" s="202">
        <f>前期実績!E170</f>
        <v>0</v>
      </c>
      <c r="F170" s="202">
        <f>前期実績!F170</f>
        <v>0</v>
      </c>
      <c r="G170" s="202">
        <f>前期実績!G170</f>
        <v>0</v>
      </c>
      <c r="H170" s="202">
        <f>前期実績!H170</f>
        <v>0</v>
      </c>
      <c r="I170" s="202">
        <f>前期実績!I170</f>
        <v>0</v>
      </c>
      <c r="J170" s="202">
        <f>前期実績!J170</f>
        <v>0</v>
      </c>
      <c r="K170" s="202">
        <f>前期実績!K170</f>
        <v>0</v>
      </c>
      <c r="L170" s="202">
        <f>前期実績!L170</f>
        <v>0</v>
      </c>
      <c r="M170" s="202">
        <f>前期実績!M170</f>
        <v>0</v>
      </c>
      <c r="N170" s="202">
        <f>前期実績!N170</f>
        <v>0</v>
      </c>
      <c r="O170" s="202">
        <f>前期実績!O170</f>
        <v>0</v>
      </c>
      <c r="P170" s="202">
        <f>前期実績!P170</f>
        <v>0</v>
      </c>
      <c r="Q170" s="216">
        <f>前期実績!Q170</f>
        <v>0</v>
      </c>
      <c r="R170" s="239" t="str">
        <f>前期実績!R170</f>
        <v/>
      </c>
      <c r="S170" s="199" t="str">
        <f t="shared" si="2"/>
        <v/>
      </c>
    </row>
    <row r="171" spans="1:19">
      <c r="A171" s="202"/>
      <c r="C171" s="222">
        <f>前期実績!C171</f>
        <v>0</v>
      </c>
      <c r="D171" s="202">
        <f>前期実績!D171</f>
        <v>0</v>
      </c>
      <c r="E171" s="202">
        <f>前期実績!E171</f>
        <v>0</v>
      </c>
      <c r="F171" s="202">
        <f>前期実績!F171</f>
        <v>0</v>
      </c>
      <c r="G171" s="202">
        <f>前期実績!G171</f>
        <v>0</v>
      </c>
      <c r="H171" s="202">
        <f>前期実績!H171</f>
        <v>0</v>
      </c>
      <c r="I171" s="202">
        <f>前期実績!I171</f>
        <v>0</v>
      </c>
      <c r="J171" s="202">
        <f>前期実績!J171</f>
        <v>0</v>
      </c>
      <c r="K171" s="202">
        <f>前期実績!K171</f>
        <v>0</v>
      </c>
      <c r="L171" s="202">
        <f>前期実績!L171</f>
        <v>0</v>
      </c>
      <c r="M171" s="202">
        <f>前期実績!M171</f>
        <v>0</v>
      </c>
      <c r="N171" s="202">
        <f>前期実績!N171</f>
        <v>0</v>
      </c>
      <c r="O171" s="202">
        <f>前期実績!O171</f>
        <v>0</v>
      </c>
      <c r="P171" s="202">
        <f>前期実績!P171</f>
        <v>0</v>
      </c>
      <c r="Q171" s="216">
        <f>前期実績!Q171</f>
        <v>0</v>
      </c>
      <c r="R171" s="239" t="str">
        <f>前期実績!R171</f>
        <v/>
      </c>
      <c r="S171" s="199" t="str">
        <f t="shared" si="2"/>
        <v/>
      </c>
    </row>
    <row r="172" spans="1:19">
      <c r="A172" s="202"/>
      <c r="C172" s="222">
        <f>前期実績!C172</f>
        <v>0</v>
      </c>
      <c r="D172" s="202">
        <f>前期実績!D172</f>
        <v>0</v>
      </c>
      <c r="E172" s="202">
        <f>前期実績!E172</f>
        <v>0</v>
      </c>
      <c r="F172" s="202">
        <f>前期実績!F172</f>
        <v>0</v>
      </c>
      <c r="G172" s="202">
        <f>前期実績!G172</f>
        <v>0</v>
      </c>
      <c r="H172" s="202">
        <f>前期実績!H172</f>
        <v>0</v>
      </c>
      <c r="I172" s="202">
        <f>前期実績!I172</f>
        <v>0</v>
      </c>
      <c r="J172" s="202">
        <f>前期実績!J172</f>
        <v>0</v>
      </c>
      <c r="K172" s="202">
        <f>前期実績!K172</f>
        <v>0</v>
      </c>
      <c r="L172" s="202">
        <f>前期実績!L172</f>
        <v>0</v>
      </c>
      <c r="M172" s="202">
        <f>前期実績!M172</f>
        <v>0</v>
      </c>
      <c r="N172" s="202">
        <f>前期実績!N172</f>
        <v>0</v>
      </c>
      <c r="O172" s="202">
        <f>前期実績!O172</f>
        <v>0</v>
      </c>
      <c r="P172" s="202">
        <f>前期実績!P172</f>
        <v>0</v>
      </c>
      <c r="Q172" s="216">
        <f>前期実績!Q172</f>
        <v>0</v>
      </c>
      <c r="R172" s="239" t="str">
        <f>前期実績!R172</f>
        <v/>
      </c>
      <c r="S172" s="199" t="str">
        <f t="shared" si="2"/>
        <v/>
      </c>
    </row>
    <row r="173" spans="1:19">
      <c r="A173" s="202"/>
      <c r="C173" s="222">
        <f>前期実績!C173</f>
        <v>0</v>
      </c>
      <c r="D173" s="202">
        <f>前期実績!D173</f>
        <v>0</v>
      </c>
      <c r="E173" s="202">
        <f>前期実績!E173</f>
        <v>0</v>
      </c>
      <c r="F173" s="202">
        <f>前期実績!F173</f>
        <v>0</v>
      </c>
      <c r="G173" s="202">
        <f>前期実績!G173</f>
        <v>0</v>
      </c>
      <c r="H173" s="202">
        <f>前期実績!H173</f>
        <v>0</v>
      </c>
      <c r="I173" s="202">
        <f>前期実績!I173</f>
        <v>0</v>
      </c>
      <c r="J173" s="202">
        <f>前期実績!J173</f>
        <v>0</v>
      </c>
      <c r="K173" s="202">
        <f>前期実績!K173</f>
        <v>0</v>
      </c>
      <c r="L173" s="202">
        <f>前期実績!L173</f>
        <v>0</v>
      </c>
      <c r="M173" s="202">
        <f>前期実績!M173</f>
        <v>0</v>
      </c>
      <c r="N173" s="202">
        <f>前期実績!N173</f>
        <v>0</v>
      </c>
      <c r="O173" s="202">
        <f>前期実績!O173</f>
        <v>0</v>
      </c>
      <c r="P173" s="202">
        <f>前期実績!P173</f>
        <v>0</v>
      </c>
      <c r="Q173" s="216">
        <f>前期実績!Q173</f>
        <v>0</v>
      </c>
      <c r="R173" s="239" t="str">
        <f>前期実績!R173</f>
        <v/>
      </c>
      <c r="S173" s="199" t="str">
        <f t="shared" si="2"/>
        <v/>
      </c>
    </row>
    <row r="174" spans="1:19">
      <c r="A174" s="202"/>
      <c r="C174" s="222">
        <f>前期実績!C174</f>
        <v>0</v>
      </c>
      <c r="D174" s="202">
        <f>前期実績!D174</f>
        <v>0</v>
      </c>
      <c r="E174" s="202">
        <f>前期実績!E174</f>
        <v>0</v>
      </c>
      <c r="F174" s="202">
        <f>前期実績!F174</f>
        <v>0</v>
      </c>
      <c r="G174" s="202">
        <f>前期実績!G174</f>
        <v>0</v>
      </c>
      <c r="H174" s="202">
        <f>前期実績!H174</f>
        <v>0</v>
      </c>
      <c r="I174" s="202">
        <f>前期実績!I174</f>
        <v>0</v>
      </c>
      <c r="J174" s="202">
        <f>前期実績!J174</f>
        <v>0</v>
      </c>
      <c r="K174" s="202">
        <f>前期実績!K174</f>
        <v>0</v>
      </c>
      <c r="L174" s="202">
        <f>前期実績!L174</f>
        <v>0</v>
      </c>
      <c r="M174" s="202">
        <f>前期実績!M174</f>
        <v>0</v>
      </c>
      <c r="N174" s="202">
        <f>前期実績!N174</f>
        <v>0</v>
      </c>
      <c r="O174" s="202">
        <f>前期実績!O174</f>
        <v>0</v>
      </c>
      <c r="P174" s="202">
        <f>前期実績!P174</f>
        <v>0</v>
      </c>
      <c r="Q174" s="216">
        <f>前期実績!Q174</f>
        <v>0</v>
      </c>
      <c r="R174" s="239" t="str">
        <f>前期実績!R174</f>
        <v/>
      </c>
      <c r="S174" s="199" t="str">
        <f t="shared" si="2"/>
        <v/>
      </c>
    </row>
    <row r="175" spans="1:19">
      <c r="A175" s="202"/>
      <c r="C175" s="222">
        <f>前期実績!C175</f>
        <v>0</v>
      </c>
      <c r="D175" s="202">
        <f>前期実績!D175</f>
        <v>0</v>
      </c>
      <c r="E175" s="202">
        <f>前期実績!E175</f>
        <v>0</v>
      </c>
      <c r="F175" s="202">
        <f>前期実績!F175</f>
        <v>0</v>
      </c>
      <c r="G175" s="202">
        <f>前期実績!G175</f>
        <v>0</v>
      </c>
      <c r="H175" s="202">
        <f>前期実績!H175</f>
        <v>0</v>
      </c>
      <c r="I175" s="202">
        <f>前期実績!I175</f>
        <v>0</v>
      </c>
      <c r="J175" s="202">
        <f>前期実績!J175</f>
        <v>0</v>
      </c>
      <c r="K175" s="202">
        <f>前期実績!K175</f>
        <v>0</v>
      </c>
      <c r="L175" s="202">
        <f>前期実績!L175</f>
        <v>0</v>
      </c>
      <c r="M175" s="202">
        <f>前期実績!M175</f>
        <v>0</v>
      </c>
      <c r="N175" s="202">
        <f>前期実績!N175</f>
        <v>0</v>
      </c>
      <c r="O175" s="202">
        <f>前期実績!O175</f>
        <v>0</v>
      </c>
      <c r="P175" s="202">
        <f>前期実績!P175</f>
        <v>0</v>
      </c>
      <c r="Q175" s="216">
        <f>前期実績!Q175</f>
        <v>0</v>
      </c>
      <c r="R175" s="248" t="str">
        <f>前期実績!R175</f>
        <v/>
      </c>
      <c r="S175" s="199" t="str">
        <f t="shared" si="2"/>
        <v/>
      </c>
    </row>
    <row r="176" spans="1:19">
      <c r="A176" s="202"/>
      <c r="C176" s="222">
        <f>前期実績!C176</f>
        <v>0</v>
      </c>
      <c r="D176" s="202">
        <f>前期実績!D176</f>
        <v>0</v>
      </c>
      <c r="E176" s="202">
        <f>前期実績!E176</f>
        <v>0</v>
      </c>
      <c r="F176" s="202">
        <f>前期実績!F176</f>
        <v>0</v>
      </c>
      <c r="G176" s="202">
        <f>前期実績!G176</f>
        <v>0</v>
      </c>
      <c r="H176" s="202">
        <f>前期実績!H176</f>
        <v>0</v>
      </c>
      <c r="I176" s="202">
        <f>前期実績!I176</f>
        <v>0</v>
      </c>
      <c r="J176" s="202">
        <f>前期実績!J176</f>
        <v>0</v>
      </c>
      <c r="K176" s="202">
        <f>前期実績!K176</f>
        <v>0</v>
      </c>
      <c r="L176" s="202">
        <f>前期実績!L176</f>
        <v>0</v>
      </c>
      <c r="M176" s="202">
        <f>前期実績!M176</f>
        <v>0</v>
      </c>
      <c r="N176" s="202">
        <f>前期実績!N176</f>
        <v>0</v>
      </c>
      <c r="O176" s="202">
        <f>前期実績!O176</f>
        <v>0</v>
      </c>
      <c r="P176" s="202">
        <f>前期実績!P176</f>
        <v>0</v>
      </c>
      <c r="Q176" s="216">
        <f>前期実績!Q176</f>
        <v>0</v>
      </c>
      <c r="R176" s="239" t="str">
        <f>前期実績!R176</f>
        <v/>
      </c>
      <c r="S176" s="199" t="str">
        <f t="shared" si="2"/>
        <v/>
      </c>
    </row>
    <row r="177" spans="1:19">
      <c r="A177" s="202"/>
      <c r="C177" s="222">
        <f>前期実績!C177</f>
        <v>0</v>
      </c>
      <c r="D177" s="202">
        <f>前期実績!D177</f>
        <v>0</v>
      </c>
      <c r="E177" s="202">
        <f>前期実績!E177</f>
        <v>0</v>
      </c>
      <c r="F177" s="202">
        <f>前期実績!F177</f>
        <v>0</v>
      </c>
      <c r="G177" s="202">
        <f>前期実績!G177</f>
        <v>0</v>
      </c>
      <c r="H177" s="202">
        <f>前期実績!H177</f>
        <v>0</v>
      </c>
      <c r="I177" s="202">
        <f>前期実績!I177</f>
        <v>0</v>
      </c>
      <c r="J177" s="202">
        <f>前期実績!J177</f>
        <v>0</v>
      </c>
      <c r="K177" s="202">
        <f>前期実績!K177</f>
        <v>0</v>
      </c>
      <c r="L177" s="202">
        <f>前期実績!L177</f>
        <v>0</v>
      </c>
      <c r="M177" s="202">
        <f>前期実績!M177</f>
        <v>0</v>
      </c>
      <c r="N177" s="202">
        <f>前期実績!N177</f>
        <v>0</v>
      </c>
      <c r="O177" s="202">
        <f>前期実績!O177</f>
        <v>0</v>
      </c>
      <c r="P177" s="202">
        <f>前期実績!P177</f>
        <v>0</v>
      </c>
      <c r="Q177" s="216">
        <f>前期実績!Q177</f>
        <v>0</v>
      </c>
      <c r="R177" s="239" t="str">
        <f>前期実績!R177</f>
        <v/>
      </c>
      <c r="S177" s="199" t="str">
        <f t="shared" si="2"/>
        <v/>
      </c>
    </row>
    <row r="178" spans="1:19">
      <c r="A178" s="202"/>
      <c r="C178" s="222">
        <f>前期実績!C178</f>
        <v>0</v>
      </c>
      <c r="D178" s="202">
        <f>前期実績!D178</f>
        <v>0</v>
      </c>
      <c r="E178" s="202">
        <f>前期実績!E178</f>
        <v>0</v>
      </c>
      <c r="F178" s="202">
        <f>前期実績!F178</f>
        <v>0</v>
      </c>
      <c r="G178" s="202">
        <f>前期実績!G178</f>
        <v>0</v>
      </c>
      <c r="H178" s="202">
        <f>前期実績!H178</f>
        <v>0</v>
      </c>
      <c r="I178" s="202">
        <f>前期実績!I178</f>
        <v>0</v>
      </c>
      <c r="J178" s="202">
        <f>前期実績!J178</f>
        <v>0</v>
      </c>
      <c r="K178" s="202">
        <f>前期実績!K178</f>
        <v>0</v>
      </c>
      <c r="L178" s="202">
        <f>前期実績!L178</f>
        <v>0</v>
      </c>
      <c r="M178" s="202">
        <f>前期実績!M178</f>
        <v>0</v>
      </c>
      <c r="N178" s="202">
        <f>前期実績!N178</f>
        <v>0</v>
      </c>
      <c r="O178" s="202">
        <f>前期実績!O178</f>
        <v>0</v>
      </c>
      <c r="P178" s="202">
        <f>前期実績!P178</f>
        <v>0</v>
      </c>
      <c r="Q178" s="216">
        <f>前期実績!Q178</f>
        <v>0</v>
      </c>
      <c r="R178" s="239" t="str">
        <f>前期実績!R178</f>
        <v/>
      </c>
      <c r="S178" s="199" t="str">
        <f t="shared" si="2"/>
        <v/>
      </c>
    </row>
    <row r="179" spans="1:19">
      <c r="A179" s="202"/>
      <c r="C179" s="222">
        <f>前期実績!C179</f>
        <v>0</v>
      </c>
      <c r="D179" s="202">
        <f>前期実績!D179</f>
        <v>0</v>
      </c>
      <c r="E179" s="202">
        <f>前期実績!E179</f>
        <v>0</v>
      </c>
      <c r="F179" s="202">
        <f>前期実績!F179</f>
        <v>0</v>
      </c>
      <c r="G179" s="202">
        <f>前期実績!G179</f>
        <v>0</v>
      </c>
      <c r="H179" s="202">
        <f>前期実績!H179</f>
        <v>0</v>
      </c>
      <c r="I179" s="202">
        <f>前期実績!I179</f>
        <v>0</v>
      </c>
      <c r="J179" s="202">
        <f>前期実績!J179</f>
        <v>0</v>
      </c>
      <c r="K179" s="202">
        <f>前期実績!K179</f>
        <v>0</v>
      </c>
      <c r="L179" s="202">
        <f>前期実績!L179</f>
        <v>0</v>
      </c>
      <c r="M179" s="202">
        <f>前期実績!M179</f>
        <v>0</v>
      </c>
      <c r="N179" s="202">
        <f>前期実績!N179</f>
        <v>0</v>
      </c>
      <c r="O179" s="202">
        <f>前期実績!O179</f>
        <v>0</v>
      </c>
      <c r="P179" s="202">
        <f>前期実績!P179</f>
        <v>0</v>
      </c>
      <c r="Q179" s="216">
        <f>前期実績!Q179</f>
        <v>0</v>
      </c>
      <c r="R179" s="239" t="str">
        <f>前期実績!R179</f>
        <v/>
      </c>
      <c r="S179" s="199" t="str">
        <f t="shared" si="2"/>
        <v/>
      </c>
    </row>
    <row r="180" spans="1:19">
      <c r="A180" s="202"/>
      <c r="C180" s="222">
        <f>前期実績!C180</f>
        <v>0</v>
      </c>
      <c r="D180" s="202">
        <f>前期実績!D180</f>
        <v>0</v>
      </c>
      <c r="E180" s="202">
        <f>前期実績!E180</f>
        <v>0</v>
      </c>
      <c r="F180" s="202">
        <f>前期実績!F180</f>
        <v>0</v>
      </c>
      <c r="G180" s="202">
        <f>前期実績!G180</f>
        <v>0</v>
      </c>
      <c r="H180" s="202">
        <f>前期実績!H180</f>
        <v>0</v>
      </c>
      <c r="I180" s="202">
        <f>前期実績!I180</f>
        <v>0</v>
      </c>
      <c r="J180" s="202">
        <f>前期実績!J180</f>
        <v>0</v>
      </c>
      <c r="K180" s="202">
        <f>前期実績!K180</f>
        <v>0</v>
      </c>
      <c r="L180" s="202">
        <f>前期実績!L180</f>
        <v>0</v>
      </c>
      <c r="M180" s="202">
        <f>前期実績!M180</f>
        <v>0</v>
      </c>
      <c r="N180" s="202">
        <f>前期実績!N180</f>
        <v>0</v>
      </c>
      <c r="O180" s="202">
        <f>前期実績!O180</f>
        <v>0</v>
      </c>
      <c r="P180" s="202">
        <f>前期実績!P180</f>
        <v>0</v>
      </c>
      <c r="Q180" s="216">
        <f>前期実績!Q180</f>
        <v>0</v>
      </c>
      <c r="R180" s="239" t="str">
        <f>前期実績!R180</f>
        <v/>
      </c>
      <c r="S180" s="199" t="str">
        <f t="shared" si="2"/>
        <v/>
      </c>
    </row>
    <row r="181" spans="1:19">
      <c r="A181" s="202"/>
      <c r="C181" s="222">
        <f>前期実績!C181</f>
        <v>0</v>
      </c>
      <c r="D181" s="202">
        <f>前期実績!D181</f>
        <v>0</v>
      </c>
      <c r="E181" s="202">
        <f>前期実績!E181</f>
        <v>0</v>
      </c>
      <c r="F181" s="202">
        <f>前期実績!F181</f>
        <v>0</v>
      </c>
      <c r="G181" s="202">
        <f>前期実績!G181</f>
        <v>0</v>
      </c>
      <c r="H181" s="202">
        <f>前期実績!H181</f>
        <v>0</v>
      </c>
      <c r="I181" s="202">
        <f>前期実績!I181</f>
        <v>0</v>
      </c>
      <c r="J181" s="202">
        <f>前期実績!J181</f>
        <v>0</v>
      </c>
      <c r="K181" s="202">
        <f>前期実績!K181</f>
        <v>0</v>
      </c>
      <c r="L181" s="202">
        <f>前期実績!L181</f>
        <v>0</v>
      </c>
      <c r="M181" s="202">
        <f>前期実績!M181</f>
        <v>0</v>
      </c>
      <c r="N181" s="202">
        <f>前期実績!N181</f>
        <v>0</v>
      </c>
      <c r="O181" s="202">
        <f>前期実績!O181</f>
        <v>0</v>
      </c>
      <c r="P181" s="202">
        <f>前期実績!P181</f>
        <v>0</v>
      </c>
      <c r="Q181" s="216">
        <f>前期実績!Q181</f>
        <v>0</v>
      </c>
      <c r="R181" s="239" t="str">
        <f>前期実績!R181</f>
        <v/>
      </c>
      <c r="S181" s="199" t="str">
        <f t="shared" si="2"/>
        <v/>
      </c>
    </row>
    <row r="182" spans="1:19">
      <c r="A182" s="202"/>
      <c r="C182" s="222">
        <f>前期実績!C182</f>
        <v>0</v>
      </c>
      <c r="D182" s="202">
        <f>前期実績!D182</f>
        <v>0</v>
      </c>
      <c r="E182" s="202">
        <f>前期実績!E182</f>
        <v>0</v>
      </c>
      <c r="F182" s="202">
        <f>前期実績!F182</f>
        <v>0</v>
      </c>
      <c r="G182" s="202">
        <f>前期実績!G182</f>
        <v>0</v>
      </c>
      <c r="H182" s="202">
        <f>前期実績!H182</f>
        <v>0</v>
      </c>
      <c r="I182" s="202">
        <f>前期実績!I182</f>
        <v>0</v>
      </c>
      <c r="J182" s="202">
        <f>前期実績!J182</f>
        <v>0</v>
      </c>
      <c r="K182" s="202">
        <f>前期実績!K182</f>
        <v>0</v>
      </c>
      <c r="L182" s="202">
        <f>前期実績!L182</f>
        <v>0</v>
      </c>
      <c r="M182" s="202">
        <f>前期実績!M182</f>
        <v>0</v>
      </c>
      <c r="N182" s="202">
        <f>前期実績!N182</f>
        <v>0</v>
      </c>
      <c r="O182" s="202">
        <f>前期実績!O182</f>
        <v>0</v>
      </c>
      <c r="P182" s="202">
        <f>前期実績!P182</f>
        <v>0</v>
      </c>
      <c r="Q182" s="216">
        <f>前期実績!Q182</f>
        <v>0</v>
      </c>
      <c r="R182" s="239" t="str">
        <f>前期実績!R182</f>
        <v/>
      </c>
      <c r="S182" s="199" t="str">
        <f t="shared" si="2"/>
        <v/>
      </c>
    </row>
    <row r="183" spans="1:19">
      <c r="A183" s="202"/>
      <c r="C183" s="222">
        <f>前期実績!C183</f>
        <v>0</v>
      </c>
      <c r="D183" s="202">
        <f>前期実績!D183</f>
        <v>0</v>
      </c>
      <c r="E183" s="202">
        <f>前期実績!E183</f>
        <v>0</v>
      </c>
      <c r="F183" s="202">
        <f>前期実績!F183</f>
        <v>0</v>
      </c>
      <c r="G183" s="202">
        <f>前期実績!G183</f>
        <v>0</v>
      </c>
      <c r="H183" s="202">
        <f>前期実績!H183</f>
        <v>0</v>
      </c>
      <c r="I183" s="202">
        <f>前期実績!I183</f>
        <v>0</v>
      </c>
      <c r="J183" s="202">
        <f>前期実績!J183</f>
        <v>0</v>
      </c>
      <c r="K183" s="202">
        <f>前期実績!K183</f>
        <v>0</v>
      </c>
      <c r="L183" s="202">
        <f>前期実績!L183</f>
        <v>0</v>
      </c>
      <c r="M183" s="202">
        <f>前期実績!M183</f>
        <v>0</v>
      </c>
      <c r="N183" s="202">
        <f>前期実績!N183</f>
        <v>0</v>
      </c>
      <c r="O183" s="202">
        <f>前期実績!O183</f>
        <v>0</v>
      </c>
      <c r="P183" s="202">
        <f>前期実績!P183</f>
        <v>0</v>
      </c>
      <c r="Q183" s="216">
        <f>前期実績!Q183</f>
        <v>0</v>
      </c>
      <c r="R183" s="239" t="str">
        <f>前期実績!R183</f>
        <v/>
      </c>
      <c r="S183" s="199" t="str">
        <f t="shared" si="2"/>
        <v/>
      </c>
    </row>
    <row r="184" spans="1:19">
      <c r="A184" s="202"/>
      <c r="C184" s="222">
        <f>前期実績!C184</f>
        <v>0</v>
      </c>
      <c r="D184" s="202">
        <f>前期実績!D184</f>
        <v>0</v>
      </c>
      <c r="E184" s="202">
        <f>前期実績!E184</f>
        <v>0</v>
      </c>
      <c r="F184" s="202">
        <f>前期実績!F184</f>
        <v>0</v>
      </c>
      <c r="G184" s="202">
        <f>前期実績!G184</f>
        <v>0</v>
      </c>
      <c r="H184" s="202">
        <f>前期実績!H184</f>
        <v>0</v>
      </c>
      <c r="I184" s="202">
        <f>前期実績!I184</f>
        <v>0</v>
      </c>
      <c r="J184" s="202">
        <f>前期実績!J184</f>
        <v>0</v>
      </c>
      <c r="K184" s="202">
        <f>前期実績!K184</f>
        <v>0</v>
      </c>
      <c r="L184" s="202">
        <f>前期実績!L184</f>
        <v>0</v>
      </c>
      <c r="M184" s="202">
        <f>前期実績!M184</f>
        <v>0</v>
      </c>
      <c r="N184" s="202">
        <f>前期実績!N184</f>
        <v>0</v>
      </c>
      <c r="O184" s="202">
        <f>前期実績!O184</f>
        <v>0</v>
      </c>
      <c r="P184" s="202">
        <f>前期実績!P184</f>
        <v>0</v>
      </c>
      <c r="Q184" s="216">
        <f>前期実績!Q184</f>
        <v>0</v>
      </c>
      <c r="R184" s="239" t="str">
        <f>前期実績!R184</f>
        <v/>
      </c>
      <c r="S184" s="199" t="str">
        <f t="shared" si="2"/>
        <v/>
      </c>
    </row>
    <row r="185" spans="1:19">
      <c r="C185" s="242" t="str">
        <f>前期実績!C185</f>
        <v>( 製造経費合計)</v>
      </c>
      <c r="D185" s="300">
        <f>前期実績!D185</f>
        <v>0</v>
      </c>
      <c r="E185" s="300">
        <f>前期実績!E185</f>
        <v>0</v>
      </c>
      <c r="F185" s="300">
        <f>前期実績!F185</f>
        <v>0</v>
      </c>
      <c r="G185" s="300">
        <f>前期実績!G185</f>
        <v>0</v>
      </c>
      <c r="H185" s="300">
        <f>前期実績!H185</f>
        <v>0</v>
      </c>
      <c r="I185" s="300">
        <f>前期実績!I185</f>
        <v>0</v>
      </c>
      <c r="J185" s="300">
        <f>前期実績!J185</f>
        <v>0</v>
      </c>
      <c r="K185" s="300">
        <f>前期実績!K185</f>
        <v>0</v>
      </c>
      <c r="L185" s="300">
        <f>前期実績!L185</f>
        <v>0</v>
      </c>
      <c r="M185" s="300">
        <f>前期実績!M185</f>
        <v>0</v>
      </c>
      <c r="N185" s="300">
        <f>前期実績!N185</f>
        <v>0</v>
      </c>
      <c r="O185" s="300">
        <f>前期実績!O185</f>
        <v>0</v>
      </c>
      <c r="P185" s="300">
        <f>前期実績!P185</f>
        <v>0</v>
      </c>
      <c r="Q185" s="229">
        <f>前期実績!Q185</f>
        <v>0</v>
      </c>
      <c r="R185" s="249" t="str">
        <f>前期実績!R185</f>
        <v/>
      </c>
      <c r="S185" s="199">
        <f t="shared" si="2"/>
        <v>1</v>
      </c>
    </row>
    <row r="186" spans="1:19">
      <c r="C186" s="242" t="str">
        <f>前期実績!C186</f>
        <v>( 総製造費用)</v>
      </c>
      <c r="D186" s="300">
        <f>前期実績!D186</f>
        <v>0</v>
      </c>
      <c r="E186" s="300">
        <f>前期実績!E186</f>
        <v>0</v>
      </c>
      <c r="F186" s="300">
        <f>前期実績!F186</f>
        <v>0</v>
      </c>
      <c r="G186" s="300">
        <f>前期実績!G186</f>
        <v>0</v>
      </c>
      <c r="H186" s="300">
        <f>前期実績!H186</f>
        <v>0</v>
      </c>
      <c r="I186" s="300">
        <f>前期実績!I186</f>
        <v>0</v>
      </c>
      <c r="J186" s="300">
        <f>前期実績!J186</f>
        <v>0</v>
      </c>
      <c r="K186" s="300">
        <f>前期実績!K186</f>
        <v>0</v>
      </c>
      <c r="L186" s="300">
        <f>前期実績!L186</f>
        <v>0</v>
      </c>
      <c r="M186" s="300">
        <f>前期実績!M186</f>
        <v>0</v>
      </c>
      <c r="N186" s="300">
        <f>前期実績!N186</f>
        <v>0</v>
      </c>
      <c r="O186" s="300">
        <f>前期実績!O186</f>
        <v>0</v>
      </c>
      <c r="P186" s="300">
        <f>前期実績!P186</f>
        <v>0</v>
      </c>
      <c r="Q186" s="229">
        <f>前期実績!Q186</f>
        <v>0</v>
      </c>
      <c r="R186" s="249" t="str">
        <f>前期実績!R186</f>
        <v/>
      </c>
      <c r="S186" s="199">
        <f t="shared" si="2"/>
        <v>1</v>
      </c>
    </row>
    <row r="187" spans="1:19">
      <c r="C187" s="242" t="str">
        <f>前期実績!C187</f>
        <v>[製]期首仕掛品</v>
      </c>
      <c r="D187" s="300">
        <f>前期実績!D187</f>
        <v>0</v>
      </c>
      <c r="E187" s="300">
        <f>前期実績!E187</f>
        <v>0</v>
      </c>
      <c r="F187" s="300">
        <f>前期実績!F187</f>
        <v>0</v>
      </c>
      <c r="G187" s="300">
        <f>前期実績!G187</f>
        <v>0</v>
      </c>
      <c r="H187" s="300">
        <f>前期実績!H187</f>
        <v>0</v>
      </c>
      <c r="I187" s="300">
        <f>前期実績!I187</f>
        <v>0</v>
      </c>
      <c r="J187" s="300">
        <f>前期実績!J187</f>
        <v>0</v>
      </c>
      <c r="K187" s="300">
        <f>前期実績!K187</f>
        <v>0</v>
      </c>
      <c r="L187" s="300">
        <f>前期実績!L187</f>
        <v>0</v>
      </c>
      <c r="M187" s="300">
        <f>前期実績!M187</f>
        <v>0</v>
      </c>
      <c r="N187" s="300">
        <f>前期実績!N187</f>
        <v>0</v>
      </c>
      <c r="O187" s="300">
        <f>前期実績!O187</f>
        <v>0</v>
      </c>
      <c r="P187" s="300">
        <f>前期実績!P187</f>
        <v>0</v>
      </c>
      <c r="Q187" s="229">
        <f>前期実績!Q187</f>
        <v>0</v>
      </c>
      <c r="R187" s="249" t="str">
        <f>前期実績!R187</f>
        <v/>
      </c>
      <c r="S187" s="199">
        <f t="shared" si="2"/>
        <v>1</v>
      </c>
    </row>
    <row r="188" spans="1:19">
      <c r="C188" s="301" t="str">
        <f>前期実績!C188</f>
        <v>[製]期末仕掛品</v>
      </c>
      <c r="D188" s="302">
        <f>前期実績!D188</f>
        <v>0</v>
      </c>
      <c r="E188" s="302">
        <f>前期実績!E188</f>
        <v>0</v>
      </c>
      <c r="F188" s="302">
        <f>前期実績!F188</f>
        <v>0</v>
      </c>
      <c r="G188" s="302">
        <f>前期実績!G188</f>
        <v>0</v>
      </c>
      <c r="H188" s="302">
        <f>前期実績!H188</f>
        <v>0</v>
      </c>
      <c r="I188" s="302">
        <f>前期実績!I188</f>
        <v>0</v>
      </c>
      <c r="J188" s="302">
        <f>前期実績!J188</f>
        <v>0</v>
      </c>
      <c r="K188" s="302">
        <f>前期実績!K188</f>
        <v>0</v>
      </c>
      <c r="L188" s="302">
        <f>前期実績!L188</f>
        <v>0</v>
      </c>
      <c r="M188" s="302">
        <f>前期実績!M188</f>
        <v>0</v>
      </c>
      <c r="N188" s="302">
        <f>前期実績!N188</f>
        <v>0</v>
      </c>
      <c r="O188" s="302">
        <f>前期実績!O188</f>
        <v>0</v>
      </c>
      <c r="P188" s="302">
        <f>前期実績!P188</f>
        <v>0</v>
      </c>
      <c r="Q188" s="229">
        <f>前期実績!Q188</f>
        <v>0</v>
      </c>
      <c r="R188" s="303" t="str">
        <f>前期実績!R188</f>
        <v/>
      </c>
      <c r="S188" s="199">
        <f t="shared" si="2"/>
        <v>1</v>
      </c>
    </row>
    <row r="189" spans="1:19" ht="19.5" thickBot="1">
      <c r="C189" s="304" t="str">
        <f>前期実績!C189</f>
        <v>( 当期製品製造原価)</v>
      </c>
      <c r="D189" s="305">
        <f>前期実績!D189</f>
        <v>0</v>
      </c>
      <c r="E189" s="305">
        <f>前期実績!E189</f>
        <v>0</v>
      </c>
      <c r="F189" s="305">
        <f>前期実績!F189</f>
        <v>0</v>
      </c>
      <c r="G189" s="305">
        <f>前期実績!G189</f>
        <v>0</v>
      </c>
      <c r="H189" s="305">
        <f>前期実績!H189</f>
        <v>0</v>
      </c>
      <c r="I189" s="305">
        <f>前期実績!I189</f>
        <v>0</v>
      </c>
      <c r="J189" s="305">
        <f>前期実績!J189</f>
        <v>0</v>
      </c>
      <c r="K189" s="305">
        <f>前期実績!K189</f>
        <v>0</v>
      </c>
      <c r="L189" s="305">
        <f>前期実績!L189</f>
        <v>0</v>
      </c>
      <c r="M189" s="305">
        <f>前期実績!M189</f>
        <v>0</v>
      </c>
      <c r="N189" s="305">
        <f>前期実績!N189</f>
        <v>0</v>
      </c>
      <c r="O189" s="305">
        <f>前期実績!O189</f>
        <v>0</v>
      </c>
      <c r="P189" s="305">
        <f>前期実績!P189</f>
        <v>0</v>
      </c>
      <c r="Q189" s="306">
        <f>前期実績!Q189</f>
        <v>0</v>
      </c>
      <c r="R189" s="307" t="str">
        <f>前期実績!R189</f>
        <v/>
      </c>
      <c r="S189" s="199">
        <f t="shared" si="2"/>
        <v>1</v>
      </c>
    </row>
    <row r="190" spans="1:19" ht="19.5" thickTop="1"/>
    <row r="191" spans="1:19" ht="22.5">
      <c r="C191" s="2090" t="s">
        <v>65</v>
      </c>
      <c r="D191" s="2091" t="s">
        <v>210</v>
      </c>
      <c r="E191" s="1521" t="s">
        <v>211</v>
      </c>
      <c r="F191" s="1521"/>
      <c r="G191" s="2097">
        <f>T5-1</f>
        <v>2</v>
      </c>
      <c r="H191" s="1521" t="s">
        <v>66</v>
      </c>
      <c r="I191" s="2092"/>
    </row>
    <row r="192" spans="1:19" ht="22.5">
      <c r="C192" s="1521"/>
      <c r="D192" s="2093"/>
      <c r="E192" s="2093"/>
      <c r="F192" s="2093"/>
      <c r="G192" s="2093"/>
      <c r="H192" s="2093"/>
      <c r="I192" s="2093"/>
    </row>
  </sheetData>
  <sheetProtection sheet="1" objects="1" scenarios="1"/>
  <phoneticPr fontId="2"/>
  <conditionalFormatting sqref="D4">
    <cfRule type="expression" dxfId="9781" priority="2330">
      <formula>IF(C4&lt;=0,AND(C4&lt;=0,D4&gt;=1),OR(C4/D4&gt;$T$5,D4/C4&gt;$T$5))</formula>
    </cfRule>
  </conditionalFormatting>
  <conditionalFormatting sqref="E4">
    <cfRule type="expression" dxfId="9780" priority="2329">
      <formula>IF(D4&lt;=0,AND(D4&lt;=0,E4&gt;=1),OR(D4/E4&gt;$T$5,E4/D4&gt;$T$5))</formula>
    </cfRule>
  </conditionalFormatting>
  <conditionalFormatting sqref="F4">
    <cfRule type="expression" dxfId="9779" priority="2328">
      <formula>IF(E4&lt;=0,AND(E4&lt;=0,F4&gt;=1),OR(E4/F4&gt;$T$5,F4/E4&gt;$T$5))</formula>
    </cfRule>
  </conditionalFormatting>
  <conditionalFormatting sqref="G4">
    <cfRule type="expression" dxfId="9778" priority="2327">
      <formula>IF(F4&lt;=0,AND(F4&lt;=0,G4&gt;=1),OR(F4/G4&gt;$T$5,G4/F4&gt;$T$5))</formula>
    </cfRule>
  </conditionalFormatting>
  <conditionalFormatting sqref="H4">
    <cfRule type="expression" dxfId="9777" priority="2326">
      <formula>IF(G4&lt;=0,AND(G4&lt;=0,H4&gt;=1),OR(G4/H4&gt;$T$5,H4/G4&gt;$T$5))</formula>
    </cfRule>
  </conditionalFormatting>
  <conditionalFormatting sqref="I4">
    <cfRule type="expression" dxfId="9776" priority="2325">
      <formula>IF(H4&lt;=0,AND(H4&lt;=0,I4&gt;=1),OR(H4/I4&gt;$T$5,I4/H4&gt;$T$5))</formula>
    </cfRule>
  </conditionalFormatting>
  <conditionalFormatting sqref="J4">
    <cfRule type="expression" dxfId="9775" priority="2324">
      <formula>IF(I4&lt;=0,AND(I4&lt;=0,J4&gt;=1),OR(I4/J4&gt;$T$5,J4/I4&gt;$T$5))</formula>
    </cfRule>
  </conditionalFormatting>
  <conditionalFormatting sqref="K4">
    <cfRule type="expression" dxfId="9774" priority="2323">
      <formula>IF(J4&lt;=0,AND(J4&lt;=0,K4&gt;=1),OR(J4/K4&gt;$T$5,K4/J4&gt;$T$5))</formula>
    </cfRule>
  </conditionalFormatting>
  <conditionalFormatting sqref="L4">
    <cfRule type="expression" dxfId="9773" priority="2322">
      <formula>IF(K4&lt;=0,AND(K4&lt;=0,L4&gt;=1),OR(K4/L4&gt;$T$5,L4/K4&gt;$T$5))</formula>
    </cfRule>
  </conditionalFormatting>
  <conditionalFormatting sqref="M4">
    <cfRule type="expression" dxfId="9772" priority="2321">
      <formula>IF(L4&lt;=0,AND(L4&lt;=0,M4&gt;=1),OR(L4/M4&gt;$T$5,M4/L4&gt;$T$5))</formula>
    </cfRule>
  </conditionalFormatting>
  <conditionalFormatting sqref="N4">
    <cfRule type="expression" dxfId="9771" priority="2320">
      <formula>IF(M4&lt;=0,AND(M4&lt;=0,N4&gt;=1),OR(M4/N4&gt;$T$5,N4/M4&gt;$T$5))</formula>
    </cfRule>
  </conditionalFormatting>
  <conditionalFormatting sqref="O4">
    <cfRule type="expression" dxfId="9770" priority="2319">
      <formula>IF(N4&lt;=0,AND(N4&lt;=0,O4&gt;=1),OR(N4/O4&gt;$T$5,O4/N4&gt;$T$5))</formula>
    </cfRule>
  </conditionalFormatting>
  <conditionalFormatting sqref="P4">
    <cfRule type="expression" dxfId="9769" priority="2318">
      <formula>IF(O4&lt;=0,AND(O4&lt;=0,P4&gt;=1),OR(O4/P4&gt;$T$5,P4/O4&gt;$T$5))</formula>
    </cfRule>
  </conditionalFormatting>
  <conditionalFormatting sqref="D5">
    <cfRule type="expression" dxfId="9768" priority="2317">
      <formula>IF(C5&lt;=0,AND(C5&lt;=0,D5&gt;=1),OR(C5/D5&gt;$T$5,D5/C5&gt;$T$5))</formula>
    </cfRule>
  </conditionalFormatting>
  <conditionalFormatting sqref="D6">
    <cfRule type="expression" dxfId="9767" priority="2316">
      <formula>IF(C6&lt;=0,AND(C6&lt;=0,D6&gt;=1),OR(C6/D6&gt;$T$5,D6/C6&gt;$T$5))</formula>
    </cfRule>
  </conditionalFormatting>
  <conditionalFormatting sqref="D7">
    <cfRule type="expression" dxfId="9766" priority="2315">
      <formula>IF(C7&lt;=0,AND(C7&lt;=0,D7&gt;=1),OR(C7/D7&gt;$T$5,D7/C7&gt;$T$5))</formula>
    </cfRule>
  </conditionalFormatting>
  <conditionalFormatting sqref="D8">
    <cfRule type="expression" dxfId="9765" priority="2314">
      <formula>IF(C8&lt;=0,AND(C8&lt;=0,D8&gt;=1),OR(C8/D8&gt;$T$5,D8/C8&gt;$T$5))</formula>
    </cfRule>
  </conditionalFormatting>
  <conditionalFormatting sqref="D9">
    <cfRule type="expression" dxfId="9764" priority="2313">
      <formula>IF(C9&lt;=0,AND(C9&lt;=0,D9&gt;=1),OR(C9/D9&gt;$T$5,D9/C9&gt;$T$5))</formula>
    </cfRule>
  </conditionalFormatting>
  <conditionalFormatting sqref="D10">
    <cfRule type="expression" dxfId="9763" priority="2312">
      <formula>IF(C10&lt;=0,AND(C10&lt;=0,D10&gt;=1),OR(C10/D10&gt;$T$5,D10/C10&gt;$T$5))</formula>
    </cfRule>
  </conditionalFormatting>
  <conditionalFormatting sqref="D11">
    <cfRule type="expression" dxfId="9762" priority="2311">
      <formula>IF(C11&lt;=0,AND(C11&lt;=0,D11&gt;=1),OR(C11/D11&gt;$T$5,D11/C11&gt;$T$5))</formula>
    </cfRule>
  </conditionalFormatting>
  <conditionalFormatting sqref="D12">
    <cfRule type="expression" dxfId="9761" priority="2310">
      <formula>IF(C12&lt;=0,AND(C12&lt;=0,D12&gt;=1),OR(C12/D12&gt;$T$5,D12/C12&gt;$T$5))</formula>
    </cfRule>
  </conditionalFormatting>
  <conditionalFormatting sqref="D13">
    <cfRule type="expression" dxfId="9760" priority="2309">
      <formula>IF(C13&lt;=0,AND(C13&lt;=0,D13&gt;=1),OR(C13/D13&gt;$T$5,D13/C13&gt;$T$5))</formula>
    </cfRule>
  </conditionalFormatting>
  <conditionalFormatting sqref="D14">
    <cfRule type="expression" dxfId="9759" priority="2308">
      <formula>IF(C14&lt;=0,AND(C14&lt;=0,D14&gt;=1),OR(C14/D14&gt;$T$5,D14/C14&gt;$T$5))</formula>
    </cfRule>
  </conditionalFormatting>
  <conditionalFormatting sqref="D15">
    <cfRule type="expression" dxfId="9758" priority="2307">
      <formula>IF(C15&lt;=0,AND(C15&lt;=0,D15&gt;=1),OR(C15/D15&gt;$T$5,D15/C15&gt;$T$5))</formula>
    </cfRule>
  </conditionalFormatting>
  <conditionalFormatting sqref="D16">
    <cfRule type="expression" dxfId="9757" priority="2306">
      <formula>IF(C16&lt;=0,AND(C16&lt;=0,D16&gt;=1),OR(C16/D16&gt;$T$5,D16/C16&gt;$T$5))</formula>
    </cfRule>
  </conditionalFormatting>
  <conditionalFormatting sqref="D17">
    <cfRule type="expression" dxfId="9756" priority="2305">
      <formula>IF(C17&lt;=0,AND(C17&lt;=0,D17&gt;=1),OR(C17/D17&gt;$T$5,D17/C17&gt;$T$5))</formula>
    </cfRule>
  </conditionalFormatting>
  <conditionalFormatting sqref="D18">
    <cfRule type="expression" dxfId="9755" priority="2304">
      <formula>IF(C18&lt;=0,AND(C18&lt;=0,D18&gt;=1),OR(C18/D18&gt;$T$5,D18/C18&gt;$T$5))</formula>
    </cfRule>
  </conditionalFormatting>
  <conditionalFormatting sqref="D19">
    <cfRule type="expression" dxfId="9754" priority="2303">
      <formula>IF(C19&lt;=0,AND(C19&lt;=0,D19&gt;=1),OR(C19/D19&gt;$T$5,D19/C19&gt;$T$5))</formula>
    </cfRule>
  </conditionalFormatting>
  <conditionalFormatting sqref="D20">
    <cfRule type="expression" dxfId="9753" priority="2302">
      <formula>IF(C20&lt;=0,AND(C20&lt;=0,D20&gt;=1),OR(C20/D20&gt;$T$5,D20/C20&gt;$T$5))</formula>
    </cfRule>
  </conditionalFormatting>
  <conditionalFormatting sqref="D21">
    <cfRule type="expression" dxfId="9752" priority="2301">
      <formula>IF(C21&lt;=0,AND(C21&lt;=0,D21&gt;=1),OR(C21/D21&gt;$T$5,D21/C21&gt;$T$5))</formula>
    </cfRule>
  </conditionalFormatting>
  <conditionalFormatting sqref="D22">
    <cfRule type="expression" dxfId="9751" priority="2300">
      <formula>IF(C22&lt;=0,AND(C22&lt;=0,D22&gt;=1),OR(C22/D22&gt;$T$5,D22/C22&gt;$T$5))</formula>
    </cfRule>
  </conditionalFormatting>
  <conditionalFormatting sqref="D23">
    <cfRule type="expression" dxfId="9750" priority="2299">
      <formula>IF(C23&lt;=0,AND(C23&lt;=0,D23&gt;=1),OR(C23/D23&gt;$T$5,D23/C23&gt;$T$5))</formula>
    </cfRule>
  </conditionalFormatting>
  <conditionalFormatting sqref="D24">
    <cfRule type="expression" dxfId="9749" priority="2298">
      <formula>IF(C24&lt;=0,AND(C24&lt;=0,D24&gt;=1),OR(C24/D24&gt;$T$5,D24/C24&gt;$T$5))</formula>
    </cfRule>
  </conditionalFormatting>
  <conditionalFormatting sqref="D25">
    <cfRule type="expression" dxfId="9748" priority="2297">
      <formula>IF(C25&lt;=0,AND(C25&lt;=0,D25&gt;=1),OR(C25/D25&gt;$T$5,D25/C25&gt;$T$5))</formula>
    </cfRule>
  </conditionalFormatting>
  <conditionalFormatting sqref="D26">
    <cfRule type="expression" dxfId="9747" priority="2296">
      <formula>IF(C26&lt;=0,AND(C26&lt;=0,D26&gt;=1),OR(C26/D26&gt;$T$5,D26/C26&gt;$T$5))</formula>
    </cfRule>
  </conditionalFormatting>
  <conditionalFormatting sqref="D27">
    <cfRule type="expression" dxfId="9746" priority="2295">
      <formula>IF(C27&lt;=0,AND(C27&lt;=0,D27&gt;=1),OR(C27/D27&gt;$T$5,D27/C27&gt;$T$5))</formula>
    </cfRule>
  </conditionalFormatting>
  <conditionalFormatting sqref="D28">
    <cfRule type="expression" dxfId="9745" priority="2294">
      <formula>IF(C28&lt;=0,AND(C28&lt;=0,D28&gt;=1),OR(C28/D28&gt;$T$5,D28/C28&gt;$T$5))</formula>
    </cfRule>
  </conditionalFormatting>
  <conditionalFormatting sqref="D29">
    <cfRule type="expression" dxfId="9744" priority="2293">
      <formula>IF(C29&lt;=0,AND(C29&lt;=0,D29&gt;=1),OR(C29/D29&gt;$T$5,D29/C29&gt;$T$5))</formula>
    </cfRule>
  </conditionalFormatting>
  <conditionalFormatting sqref="D30">
    <cfRule type="expression" dxfId="9743" priority="2292">
      <formula>IF(C30&lt;=0,AND(C30&lt;=0,D30&gt;=1),OR(C30/D30&gt;$T$5,D30/C30&gt;$T$5))</formula>
    </cfRule>
  </conditionalFormatting>
  <conditionalFormatting sqref="D31">
    <cfRule type="expression" dxfId="9742" priority="2291">
      <formula>IF(C31&lt;=0,AND(C31&lt;=0,D31&gt;=1),OR(C31/D31&gt;$T$5,D31/C31&gt;$T$5))</formula>
    </cfRule>
  </conditionalFormatting>
  <conditionalFormatting sqref="D32">
    <cfRule type="expression" dxfId="9741" priority="2290">
      <formula>IF(C32&lt;=0,AND(C32&lt;=0,D32&gt;=1),OR(C32/D32&gt;$T$5,D32/C32&gt;$T$5))</formula>
    </cfRule>
  </conditionalFormatting>
  <conditionalFormatting sqref="D34">
    <cfRule type="expression" dxfId="9740" priority="2289">
      <formula>IF(C34&lt;=0,AND(C34&lt;=0,D34&gt;=1),OR(C34/D34&gt;$T$5,D34/C34&gt;$T$5))</formula>
    </cfRule>
  </conditionalFormatting>
  <conditionalFormatting sqref="D35">
    <cfRule type="expression" dxfId="9739" priority="2288">
      <formula>IF(C35&lt;=0,AND(C35&lt;=0,D35&gt;=1),OR(C35/D35&gt;$T$5,D35/C35&gt;$T$5))</formula>
    </cfRule>
  </conditionalFormatting>
  <conditionalFormatting sqref="D36">
    <cfRule type="expression" dxfId="9738" priority="2287">
      <formula>IF(C36&lt;=0,AND(C36&lt;=0,D36&gt;=1),OR(C36/D36&gt;$T$5,D36/C36&gt;$T$5))</formula>
    </cfRule>
  </conditionalFormatting>
  <conditionalFormatting sqref="D37">
    <cfRule type="expression" dxfId="9737" priority="2286">
      <formula>IF(C37&lt;=0,AND(C37&lt;=0,D37&gt;=1),OR(C37/D37&gt;$T$5,D37/C37&gt;$T$5))</formula>
    </cfRule>
  </conditionalFormatting>
  <conditionalFormatting sqref="D38">
    <cfRule type="expression" dxfId="9736" priority="2285">
      <formula>IF(C38&lt;=0,AND(C38&lt;=0,D38&gt;=1),OR(C38/D38&gt;$T$5,D38/C38&gt;$T$5))</formula>
    </cfRule>
  </conditionalFormatting>
  <conditionalFormatting sqref="D39">
    <cfRule type="expression" dxfId="9735" priority="2284">
      <formula>IF(C39&lt;=0,AND(C39&lt;=0,D39&gt;=1),OR(C39/D39&gt;$T$5,D39/C39&gt;$T$5))</formula>
    </cfRule>
  </conditionalFormatting>
  <conditionalFormatting sqref="D40">
    <cfRule type="expression" dxfId="9734" priority="2283">
      <formula>IF(C40&lt;=0,AND(C40&lt;=0,D40&gt;=1),OR(C40/D40&gt;$T$5,D40/C40&gt;$T$5))</formula>
    </cfRule>
  </conditionalFormatting>
  <conditionalFormatting sqref="D41">
    <cfRule type="expression" dxfId="9733" priority="2282">
      <formula>IF(C41&lt;=0,AND(C41&lt;=0,D41&gt;=1),OR(C41/D41&gt;$T$5,D41/C41&gt;$T$5))</formula>
    </cfRule>
  </conditionalFormatting>
  <conditionalFormatting sqref="D42">
    <cfRule type="expression" dxfId="9732" priority="2281">
      <formula>IF(C42&lt;=0,AND(C42&lt;=0,D42&gt;=1),OR(C42/D42&gt;$T$5,D42/C42&gt;$T$5))</formula>
    </cfRule>
  </conditionalFormatting>
  <conditionalFormatting sqref="D43">
    <cfRule type="expression" dxfId="9731" priority="2280">
      <formula>IF(C43&lt;=0,AND(C43&lt;=0,D43&gt;=1),OR(C43/D43&gt;$T$5,D43/C43&gt;$T$5))</formula>
    </cfRule>
  </conditionalFormatting>
  <conditionalFormatting sqref="D44">
    <cfRule type="expression" dxfId="9730" priority="2279">
      <formula>IF(C44&lt;=0,AND(C44&lt;=0,D44&gt;=1),OR(C44/D44&gt;$T$5,D44/C44&gt;$T$5))</formula>
    </cfRule>
  </conditionalFormatting>
  <conditionalFormatting sqref="D45">
    <cfRule type="expression" dxfId="9729" priority="2278">
      <formula>IF(C45&lt;=0,AND(C45&lt;=0,D45&gt;=1),OR(C45/D45&gt;$T$5,D45/C45&gt;$T$5))</formula>
    </cfRule>
  </conditionalFormatting>
  <conditionalFormatting sqref="D46">
    <cfRule type="expression" dxfId="9728" priority="2277">
      <formula>IF(C46&lt;=0,AND(C46&lt;=0,D46&gt;=1),OR(C46/D46&gt;$T$5,D46/C46&gt;$T$5))</formula>
    </cfRule>
  </conditionalFormatting>
  <conditionalFormatting sqref="D47">
    <cfRule type="expression" dxfId="9727" priority="2276">
      <formula>IF(C47&lt;=0,AND(C47&lt;=0,D47&gt;=1),OR(C47/D47&gt;$T$5,D47/C47&gt;$T$5))</formula>
    </cfRule>
  </conditionalFormatting>
  <conditionalFormatting sqref="D48">
    <cfRule type="expression" dxfId="9726" priority="2275">
      <formula>IF(C48&lt;=0,AND(C48&lt;=0,D48&gt;=1),OR(C48/D48&gt;$T$5,D48/C48&gt;$T$5))</formula>
    </cfRule>
  </conditionalFormatting>
  <conditionalFormatting sqref="D49">
    <cfRule type="expression" dxfId="9725" priority="2274">
      <formula>IF(C49&lt;=0,AND(C49&lt;=0,D49&gt;=1),OR(C49/D49&gt;$T$5,D49/C49&gt;$T$5))</formula>
    </cfRule>
  </conditionalFormatting>
  <conditionalFormatting sqref="D50">
    <cfRule type="expression" dxfId="9724" priority="2273">
      <formula>IF(C50&lt;=0,AND(C50&lt;=0,D50&gt;=1),OR(C50/D50&gt;$T$5,D50/C50&gt;$T$5))</formula>
    </cfRule>
  </conditionalFormatting>
  <conditionalFormatting sqref="D51">
    <cfRule type="expression" dxfId="9723" priority="2272">
      <formula>IF(C51&lt;=0,AND(C51&lt;=0,D51&gt;=1),OR(C51/D51&gt;$T$5,D51/C51&gt;$T$5))</formula>
    </cfRule>
  </conditionalFormatting>
  <conditionalFormatting sqref="D52">
    <cfRule type="expression" dxfId="9722" priority="2271">
      <formula>IF(C52&lt;=0,AND(C52&lt;=0,D52&gt;=1),OR(C52/D52&gt;$T$5,D52/C52&gt;$T$5))</formula>
    </cfRule>
  </conditionalFormatting>
  <conditionalFormatting sqref="D53">
    <cfRule type="expression" dxfId="9721" priority="2270">
      <formula>IF(C53&lt;=0,AND(C53&lt;=0,D53&gt;=1),OR(C53/D53&gt;$T$5,D53/C53&gt;$T$5))</formula>
    </cfRule>
  </conditionalFormatting>
  <conditionalFormatting sqref="D54">
    <cfRule type="expression" dxfId="9720" priority="2269">
      <formula>IF(C54&lt;=0,AND(C54&lt;=0,D54&gt;=1),OR(C54/D54&gt;$T$5,D54/C54&gt;$T$5))</formula>
    </cfRule>
  </conditionalFormatting>
  <conditionalFormatting sqref="D55">
    <cfRule type="expression" dxfId="9719" priority="2268">
      <formula>IF(C55&lt;=0,AND(C55&lt;=0,D55&gt;=1),OR(C55/D55&gt;$T$5,D55/C55&gt;$T$5))</formula>
    </cfRule>
  </conditionalFormatting>
  <conditionalFormatting sqref="D56">
    <cfRule type="expression" dxfId="9718" priority="2267">
      <formula>IF(C56&lt;=0,AND(C56&lt;=0,D56&gt;=1),OR(C56/D56&gt;$T$5,D56/C56&gt;$T$5))</formula>
    </cfRule>
  </conditionalFormatting>
  <conditionalFormatting sqref="D57">
    <cfRule type="expression" dxfId="9717" priority="2266">
      <formula>IF(C57&lt;=0,AND(C57&lt;=0,D57&gt;=1),OR(C57/D57&gt;$T$5,D57/C57&gt;$T$5))</formula>
    </cfRule>
  </conditionalFormatting>
  <conditionalFormatting sqref="D58">
    <cfRule type="expression" dxfId="9716" priority="2265">
      <formula>IF(C58&lt;=0,AND(C58&lt;=0,D58&gt;=1),OR(C58/D58&gt;$T$5,D58/C58&gt;$T$5))</formula>
    </cfRule>
  </conditionalFormatting>
  <conditionalFormatting sqref="D59">
    <cfRule type="expression" dxfId="9715" priority="2264">
      <formula>IF(C59&lt;=0,AND(C59&lt;=0,D59&gt;=1),OR(C59/D59&gt;$T$5,D59/C59&gt;$T$5))</formula>
    </cfRule>
  </conditionalFormatting>
  <conditionalFormatting sqref="D60">
    <cfRule type="expression" dxfId="9714" priority="2263">
      <formula>IF(C60&lt;=0,AND(C60&lt;=0,D60&gt;=1),OR(C60/D60&gt;$T$5,D60/C60&gt;$T$5))</formula>
    </cfRule>
  </conditionalFormatting>
  <conditionalFormatting sqref="D61">
    <cfRule type="expression" dxfId="9713" priority="2262">
      <formula>IF(C61&lt;=0,AND(C61&lt;=0,D61&gt;=1),OR(C61/D61&gt;$T$5,D61/C61&gt;$T$5))</formula>
    </cfRule>
  </conditionalFormatting>
  <conditionalFormatting sqref="D62">
    <cfRule type="expression" dxfId="9712" priority="2261">
      <formula>IF(C62&lt;=0,AND(C62&lt;=0,D62&gt;=1),OR(C62/D62&gt;$T$5,D62/C62&gt;$T$5))</formula>
    </cfRule>
  </conditionalFormatting>
  <conditionalFormatting sqref="D63">
    <cfRule type="expression" dxfId="9711" priority="2260">
      <formula>IF(C63&lt;=0,AND(C63&lt;=0,D63&gt;=1),OR(C63/D63&gt;$T$5,D63/C63&gt;$T$5))</formula>
    </cfRule>
  </conditionalFormatting>
  <conditionalFormatting sqref="D64">
    <cfRule type="expression" dxfId="9710" priority="2259">
      <formula>IF(C64&lt;=0,AND(C64&lt;=0,D64&gt;=1),OR(C64/D64&gt;$T$5,D64/C64&gt;$T$5))</formula>
    </cfRule>
  </conditionalFormatting>
  <conditionalFormatting sqref="D65">
    <cfRule type="expression" dxfId="9709" priority="2258">
      <formula>IF(C65&lt;=0,AND(C65&lt;=0,D65&gt;=1),OR(C65/D65&gt;$T$5,D65/C65&gt;$T$5))</formula>
    </cfRule>
  </conditionalFormatting>
  <conditionalFormatting sqref="D66">
    <cfRule type="expression" dxfId="9708" priority="2257">
      <formula>IF(C66&lt;=0,AND(C66&lt;=0,D66&gt;=1),OR(C66/D66&gt;$T$5,D66/C66&gt;$T$5))</formula>
    </cfRule>
  </conditionalFormatting>
  <conditionalFormatting sqref="D67">
    <cfRule type="expression" dxfId="9707" priority="2256">
      <formula>IF(C67&lt;=0,AND(C67&lt;=0,D67&gt;=1),OR(C67/D67&gt;$T$5,D67/C67&gt;$T$5))</formula>
    </cfRule>
  </conditionalFormatting>
  <conditionalFormatting sqref="D68">
    <cfRule type="expression" dxfId="9706" priority="2255">
      <formula>IF(C68&lt;=0,AND(C68&lt;=0,D68&gt;=1),OR(C68/D68&gt;$T$5,D68/C68&gt;$T$5))</formula>
    </cfRule>
  </conditionalFormatting>
  <conditionalFormatting sqref="D69">
    <cfRule type="expression" dxfId="9705" priority="2254">
      <formula>IF(C69&lt;=0,AND(C69&lt;=0,D69&gt;=1),OR(C69/D69&gt;$T$5,D69/C69&gt;$T$5))</formula>
    </cfRule>
  </conditionalFormatting>
  <conditionalFormatting sqref="D70">
    <cfRule type="expression" dxfId="9704" priority="2253">
      <formula>IF(C70&lt;=0,AND(C70&lt;=0,D70&gt;=1),OR(C70/D70&gt;$T$5,D70/C70&gt;$T$5))</formula>
    </cfRule>
  </conditionalFormatting>
  <conditionalFormatting sqref="D71">
    <cfRule type="expression" dxfId="9703" priority="2252">
      <formula>IF(C71&lt;=0,AND(C71&lt;=0,D71&gt;=1),OR(C71/D71&gt;$T$5,D71/C71&gt;$T$5))</formula>
    </cfRule>
  </conditionalFormatting>
  <conditionalFormatting sqref="D72">
    <cfRule type="expression" dxfId="9702" priority="2251">
      <formula>IF(C72&lt;=0,AND(C72&lt;=0,D72&gt;=1),OR(C72/D72&gt;$T$5,D72/C72&gt;$T$5))</formula>
    </cfRule>
  </conditionalFormatting>
  <conditionalFormatting sqref="D73">
    <cfRule type="expression" dxfId="9701" priority="2250">
      <formula>IF(C73&lt;=0,AND(C73&lt;=0,D73&gt;=1),OR(C73/D73&gt;$T$5,D73/C73&gt;$T$5))</formula>
    </cfRule>
  </conditionalFormatting>
  <conditionalFormatting sqref="D74">
    <cfRule type="expression" dxfId="9700" priority="2249">
      <formula>IF(C74&lt;=0,AND(C74&lt;=0,D74&gt;=1),OR(C74/D74&gt;$T$5,D74/C74&gt;$T$5))</formula>
    </cfRule>
  </conditionalFormatting>
  <conditionalFormatting sqref="D75">
    <cfRule type="expression" dxfId="9699" priority="2248">
      <formula>IF(C75&lt;=0,AND(C75&lt;=0,D75&gt;=1),OR(C75/D75&gt;$T$5,D75/C75&gt;$T$5))</formula>
    </cfRule>
  </conditionalFormatting>
  <conditionalFormatting sqref="D76">
    <cfRule type="expression" dxfId="9698" priority="2247">
      <formula>IF(C76&lt;=0,AND(C76&lt;=0,D76&gt;=1),OR(C76/D76&gt;$T$5,D76/C76&gt;$T$5))</formula>
    </cfRule>
  </conditionalFormatting>
  <conditionalFormatting sqref="D77">
    <cfRule type="expression" dxfId="9697" priority="2246">
      <formula>IF(C77&lt;=0,AND(C77&lt;=0,D77&gt;=1),OR(C77/D77&gt;$T$5,D77/C77&gt;$T$5))</formula>
    </cfRule>
  </conditionalFormatting>
  <conditionalFormatting sqref="D78">
    <cfRule type="expression" dxfId="9696" priority="2245">
      <formula>IF(C78&lt;=0,AND(C78&lt;=0,D78&gt;=1),OR(C78/D78&gt;$T$5,D78/C78&gt;$T$5))</formula>
    </cfRule>
  </conditionalFormatting>
  <conditionalFormatting sqref="D79">
    <cfRule type="expression" dxfId="9695" priority="2244">
      <formula>IF(C79&lt;=0,AND(C79&lt;=0,D79&gt;=1),OR(C79/D79&gt;$T$5,D79/C79&gt;$T$5))</formula>
    </cfRule>
  </conditionalFormatting>
  <conditionalFormatting sqref="D80">
    <cfRule type="expression" dxfId="9694" priority="2243">
      <formula>IF(C80&lt;=0,AND(C80&lt;=0,D80&gt;=1),OR(C80/D80&gt;$T$5,D80/C80&gt;$T$5))</formula>
    </cfRule>
  </conditionalFormatting>
  <conditionalFormatting sqref="D81">
    <cfRule type="expression" dxfId="9693" priority="2242">
      <formula>IF(C81&lt;=0,AND(C81&lt;=0,D81&gt;=1),OR(C81/D81&gt;$T$5,D81/C81&gt;$T$5))</formula>
    </cfRule>
  </conditionalFormatting>
  <conditionalFormatting sqref="D82">
    <cfRule type="expression" dxfId="9692" priority="2241">
      <formula>IF(C82&lt;=0,AND(C82&lt;=0,D82&gt;=1),OR(C82/D82&gt;$T$5,D82/C82&gt;$T$5))</formula>
    </cfRule>
  </conditionalFormatting>
  <conditionalFormatting sqref="D83">
    <cfRule type="expression" dxfId="9691" priority="2240">
      <formula>IF(C83&lt;=0,AND(C83&lt;=0,D83&gt;=1),OR(C83/D83&gt;$T$5,D83/C83&gt;$T$5))</formula>
    </cfRule>
  </conditionalFormatting>
  <conditionalFormatting sqref="D84">
    <cfRule type="expression" dxfId="9690" priority="2239">
      <formula>IF(C84&lt;=0,AND(C84&lt;=0,D84&gt;=1),OR(C84/D84&gt;$T$5,D84/C84&gt;$T$5))</formula>
    </cfRule>
  </conditionalFormatting>
  <conditionalFormatting sqref="D85">
    <cfRule type="expression" dxfId="9689" priority="2238">
      <formula>IF(C85&lt;=0,AND(C85&lt;=0,D85&gt;=1),OR(C85/D85&gt;$T$5,D85/C85&gt;$T$5))</formula>
    </cfRule>
  </conditionalFormatting>
  <conditionalFormatting sqref="D86">
    <cfRule type="expression" dxfId="9688" priority="2237">
      <formula>IF(C86&lt;=0,AND(C86&lt;=0,D86&gt;=1),OR(C86/D86&gt;$T$5,D86/C86&gt;$T$5))</formula>
    </cfRule>
  </conditionalFormatting>
  <conditionalFormatting sqref="D87">
    <cfRule type="expression" dxfId="9687" priority="2236">
      <formula>IF(C87&lt;=0,AND(C87&lt;=0,D87&gt;=1),OR(C87/D87&gt;$T$5,D87/C87&gt;$T$5))</formula>
    </cfRule>
  </conditionalFormatting>
  <conditionalFormatting sqref="D88">
    <cfRule type="expression" dxfId="9686" priority="2235">
      <formula>IF(C88&lt;=0,AND(C88&lt;=0,D88&gt;=1),OR(C88/D88&gt;$T$5,D88/C88&gt;$T$5))</formula>
    </cfRule>
  </conditionalFormatting>
  <conditionalFormatting sqref="D89">
    <cfRule type="expression" dxfId="9685" priority="2234">
      <formula>IF(C89&lt;=0,AND(C89&lt;=0,D89&gt;=1),OR(C89/D89&gt;$T$5,D89/C89&gt;$T$5))</formula>
    </cfRule>
  </conditionalFormatting>
  <conditionalFormatting sqref="D90">
    <cfRule type="expression" dxfId="9684" priority="2233">
      <formula>IF(C90&lt;=0,AND(C90&lt;=0,D90&gt;=1),OR(C90/D90&gt;$T$5,D90/C90&gt;$T$5))</formula>
    </cfRule>
  </conditionalFormatting>
  <conditionalFormatting sqref="D91">
    <cfRule type="expression" dxfId="9683" priority="2232">
      <formula>IF(C91&lt;=0,AND(C91&lt;=0,D91&gt;=1),OR(C91/D91&gt;$T$5,D91/C91&gt;$T$5))</formula>
    </cfRule>
  </conditionalFormatting>
  <conditionalFormatting sqref="D92">
    <cfRule type="expression" dxfId="9682" priority="2231">
      <formula>IF(C92&lt;=0,AND(C92&lt;=0,D92&gt;=1),OR(C92/D92&gt;$T$5,D92/C92&gt;$T$5))</formula>
    </cfRule>
  </conditionalFormatting>
  <conditionalFormatting sqref="D93">
    <cfRule type="expression" dxfId="9681" priority="2230">
      <formula>IF(C93&lt;=0,AND(C93&lt;=0,D93&gt;=1),OR(C93/D93&gt;$T$5,D93/C93&gt;$T$5))</formula>
    </cfRule>
  </conditionalFormatting>
  <conditionalFormatting sqref="D94">
    <cfRule type="expression" dxfId="9680" priority="2229">
      <formula>IF(C94&lt;=0,AND(C94&lt;=0,D94&gt;=1),OR(C94/D94&gt;$T$5,D94/C94&gt;$T$5))</formula>
    </cfRule>
  </conditionalFormatting>
  <conditionalFormatting sqref="D95">
    <cfRule type="expression" dxfId="9679" priority="2228">
      <formula>IF(C95&lt;=0,AND(C95&lt;=0,D95&gt;=1),OR(C95/D95&gt;$T$5,D95/C95&gt;$T$5))</formula>
    </cfRule>
  </conditionalFormatting>
  <conditionalFormatting sqref="D96">
    <cfRule type="expression" dxfId="9678" priority="2227">
      <formula>IF(C96&lt;=0,AND(C96&lt;=0,D96&gt;=1),OR(C96/D96&gt;$T$5,D96/C96&gt;$T$5))</formula>
    </cfRule>
  </conditionalFormatting>
  <conditionalFormatting sqref="D97">
    <cfRule type="expression" dxfId="9677" priority="2226">
      <formula>IF(C97&lt;=0,AND(C97&lt;=0,D97&gt;=1),OR(C97/D97&gt;$T$5,D97/C97&gt;$T$5))</formula>
    </cfRule>
  </conditionalFormatting>
  <conditionalFormatting sqref="D98">
    <cfRule type="expression" dxfId="9676" priority="2225">
      <formula>IF(C98&lt;=0,AND(C98&lt;=0,D98&gt;=1),OR(C98/D98&gt;$T$5,D98/C98&gt;$T$5))</formula>
    </cfRule>
  </conditionalFormatting>
  <conditionalFormatting sqref="D99">
    <cfRule type="expression" dxfId="9675" priority="2224">
      <formula>IF(C99&lt;=0,AND(C99&lt;=0,D99&gt;=1),OR(C99/D99&gt;$T$5,D99/C99&gt;$T$5))</formula>
    </cfRule>
  </conditionalFormatting>
  <conditionalFormatting sqref="D100">
    <cfRule type="expression" dxfId="9674" priority="2223">
      <formula>IF(C100&lt;=0,AND(C100&lt;=0,D100&gt;=1),OR(C100/D100&gt;$T$5,D100/C100&gt;$T$5))</formula>
    </cfRule>
  </conditionalFormatting>
  <conditionalFormatting sqref="D101">
    <cfRule type="expression" dxfId="9673" priority="2222">
      <formula>IF(C101&lt;=0,AND(C101&lt;=0,D101&gt;=1),OR(C101/D101&gt;$T$5,D101/C101&gt;$T$5))</formula>
    </cfRule>
  </conditionalFormatting>
  <conditionalFormatting sqref="D102">
    <cfRule type="expression" dxfId="9672" priority="2221">
      <formula>IF(C102&lt;=0,AND(C102&lt;=0,D102&gt;=1),OR(C102/D102&gt;$T$5,D102/C102&gt;$T$5))</formula>
    </cfRule>
  </conditionalFormatting>
  <conditionalFormatting sqref="D103">
    <cfRule type="expression" dxfId="9671" priority="2220">
      <formula>IF(C103&lt;=0,AND(C103&lt;=0,D103&gt;=1),OR(C103/D103&gt;$T$5,D103/C103&gt;$T$5))</formula>
    </cfRule>
  </conditionalFormatting>
  <conditionalFormatting sqref="D104">
    <cfRule type="expression" dxfId="9670" priority="2219">
      <formula>IF(C104&lt;=0,AND(C104&lt;=0,D104&gt;=1),OR(C104/D104&gt;$T$5,D104/C104&gt;$T$5))</formula>
    </cfRule>
  </conditionalFormatting>
  <conditionalFormatting sqref="D105">
    <cfRule type="expression" dxfId="9669" priority="2218">
      <formula>IF(C105&lt;=0,AND(C105&lt;=0,D105&gt;=1),OR(C105/D105&gt;$T$5,D105/C105&gt;$T$5))</formula>
    </cfRule>
  </conditionalFormatting>
  <conditionalFormatting sqref="D106">
    <cfRule type="expression" dxfId="9668" priority="2217">
      <formula>IF(C106&lt;=0,AND(C106&lt;=0,D106&gt;=1),OR(C106/D106&gt;$T$5,D106/C106&gt;$T$5))</formula>
    </cfRule>
  </conditionalFormatting>
  <conditionalFormatting sqref="D107">
    <cfRule type="expression" dxfId="9667" priority="2216">
      <formula>IF(C107&lt;=0,AND(C107&lt;=0,D107&gt;=1),OR(C107/D107&gt;$T$5,D107/C107&gt;$T$5))</formula>
    </cfRule>
  </conditionalFormatting>
  <conditionalFormatting sqref="D108">
    <cfRule type="expression" dxfId="9666" priority="2215">
      <formula>IF(C108&lt;=0,AND(C108&lt;=0,D108&gt;=1),OR(C108/D108&gt;$T$5,D108/C108&gt;$T$5))</formula>
    </cfRule>
  </conditionalFormatting>
  <conditionalFormatting sqref="D109">
    <cfRule type="expression" dxfId="9665" priority="2214">
      <formula>IF(C109&lt;=0,AND(C109&lt;=0,D109&gt;=1),OR(C109/D109&gt;$T$5,D109/C109&gt;$T$5))</formula>
    </cfRule>
  </conditionalFormatting>
  <conditionalFormatting sqref="D110">
    <cfRule type="expression" dxfId="9664" priority="2213">
      <formula>IF(C110&lt;=0,AND(C110&lt;=0,D110&gt;=1),OR(C110/D110&gt;$T$5,D110/C110&gt;$T$5))</formula>
    </cfRule>
  </conditionalFormatting>
  <conditionalFormatting sqref="D111">
    <cfRule type="expression" dxfId="9663" priority="2212">
      <formula>IF(C111&lt;=0,AND(C111&lt;=0,D111&gt;=1),OR(C111/D111&gt;$T$5,D111/C111&gt;$T$5))</formula>
    </cfRule>
  </conditionalFormatting>
  <conditionalFormatting sqref="D112">
    <cfRule type="expression" dxfId="9662" priority="2211">
      <formula>IF(C112&lt;=0,AND(C112&lt;=0,D112&gt;=1),OR(C112/D112&gt;$T$5,D112/C112&gt;$T$5))</formula>
    </cfRule>
  </conditionalFormatting>
  <conditionalFormatting sqref="D113">
    <cfRule type="expression" dxfId="9661" priority="2210">
      <formula>IF(C113&lt;=0,AND(C113&lt;=0,D113&gt;=1),OR(C113/D113&gt;$T$5,D113/C113&gt;$T$5))</formula>
    </cfRule>
  </conditionalFormatting>
  <conditionalFormatting sqref="D114">
    <cfRule type="expression" dxfId="9660" priority="2209">
      <formula>IF(C114&lt;=0,AND(C114&lt;=0,D114&gt;=1),OR(C114/D114&gt;$T$5,D114/C114&gt;$T$5))</formula>
    </cfRule>
  </conditionalFormatting>
  <conditionalFormatting sqref="D115">
    <cfRule type="expression" dxfId="9659" priority="2208">
      <formula>IF(C115&lt;=0,AND(C115&lt;=0,D115&gt;=1),OR(C115/D115&gt;$T$5,D115/C115&gt;$T$5))</formula>
    </cfRule>
  </conditionalFormatting>
  <conditionalFormatting sqref="D116">
    <cfRule type="expression" dxfId="9658" priority="2207">
      <formula>IF(C116&lt;=0,AND(C116&lt;=0,D116&gt;=1),OR(C116/D116&gt;$T$5,D116/C116&gt;$T$5))</formula>
    </cfRule>
  </conditionalFormatting>
  <conditionalFormatting sqref="D117">
    <cfRule type="expression" dxfId="9657" priority="2206">
      <formula>IF(C117&lt;=0,AND(C117&lt;=0,D117&gt;=1),OR(C117/D117&gt;$T$5,D117/C117&gt;$T$5))</formula>
    </cfRule>
  </conditionalFormatting>
  <conditionalFormatting sqref="D118">
    <cfRule type="expression" dxfId="9656" priority="2205">
      <formula>IF(C118&lt;=0,AND(C118&lt;=0,D118&gt;=1),OR(C118/D118&gt;$T$5,D118/C118&gt;$T$5))</formula>
    </cfRule>
  </conditionalFormatting>
  <conditionalFormatting sqref="D119">
    <cfRule type="expression" dxfId="9655" priority="2204">
      <formula>IF(C119&lt;=0,AND(C119&lt;=0,D119&gt;=1),OR(C119/D119&gt;$T$5,D119/C119&gt;$T$5))</formula>
    </cfRule>
  </conditionalFormatting>
  <conditionalFormatting sqref="D120">
    <cfRule type="expression" dxfId="9654" priority="2203">
      <formula>IF(C120&lt;=0,AND(C120&lt;=0,D120&gt;=1),OR(C120/D120&gt;$T$5,D120/C120&gt;$T$5))</formula>
    </cfRule>
  </conditionalFormatting>
  <conditionalFormatting sqref="D121">
    <cfRule type="expression" dxfId="9653" priority="2202">
      <formula>IF(C121&lt;=0,AND(C121&lt;=0,D121&gt;=1),OR(C121/D121&gt;$T$5,D121/C121&gt;$T$5))</formula>
    </cfRule>
  </conditionalFormatting>
  <conditionalFormatting sqref="D122">
    <cfRule type="expression" dxfId="9652" priority="2201">
      <formula>IF(C122&lt;=0,AND(C122&lt;=0,D122&gt;=1),OR(C122/D122&gt;$T$5,D122/C122&gt;$T$5))</formula>
    </cfRule>
  </conditionalFormatting>
  <conditionalFormatting sqref="D123">
    <cfRule type="expression" dxfId="9651" priority="2200">
      <formula>IF(C123&lt;=0,AND(C123&lt;=0,D123&gt;=1),OR(C123/D123&gt;$T$5,D123/C123&gt;$T$5))</formula>
    </cfRule>
  </conditionalFormatting>
  <conditionalFormatting sqref="D124">
    <cfRule type="expression" dxfId="9650" priority="2199">
      <formula>IF(C124&lt;=0,AND(C124&lt;=0,D124&gt;=1),OR(C124/D124&gt;$T$5,D124/C124&gt;$T$5))</formula>
    </cfRule>
  </conditionalFormatting>
  <conditionalFormatting sqref="D125">
    <cfRule type="expression" dxfId="9649" priority="2198">
      <formula>IF(C125&lt;=0,AND(C125&lt;=0,D125&gt;=1),OR(C125/D125&gt;$T$5,D125/C125&gt;$T$5))</formula>
    </cfRule>
  </conditionalFormatting>
  <conditionalFormatting sqref="D128">
    <cfRule type="expression" dxfId="9648" priority="2197">
      <formula>IF(C128&lt;=0,AND(C128&lt;=0,D128&gt;=1),OR(C128/D128&gt;$T$5,D128/C128&gt;$T$5))</formula>
    </cfRule>
  </conditionalFormatting>
  <conditionalFormatting sqref="D129">
    <cfRule type="expression" dxfId="9647" priority="2196">
      <formula>IF(C129&lt;=0,AND(C129&lt;=0,D129&gt;=1),OR(C129/D129&gt;$T$5,D129/C129&gt;$T$5))</formula>
    </cfRule>
  </conditionalFormatting>
  <conditionalFormatting sqref="D130">
    <cfRule type="expression" dxfId="9646" priority="2195">
      <formula>IF(C130&lt;=0,AND(C130&lt;=0,D130&gt;=1),OR(C130/D130&gt;$T$5,D130/C130&gt;$T$5))</formula>
    </cfRule>
  </conditionalFormatting>
  <conditionalFormatting sqref="D131">
    <cfRule type="expression" dxfId="9645" priority="2194">
      <formula>IF(C131&lt;=0,AND(C131&lt;=0,D131&gt;=1),OR(C131/D131&gt;$T$5,D131/C131&gt;$T$5))</formula>
    </cfRule>
  </conditionalFormatting>
  <conditionalFormatting sqref="D132">
    <cfRule type="expression" dxfId="9644" priority="2193">
      <formula>IF(C132&lt;=0,AND(C132&lt;=0,D132&gt;=1),OR(C132/D132&gt;$T$5,D132/C132&gt;$T$5))</formula>
    </cfRule>
  </conditionalFormatting>
  <conditionalFormatting sqref="D133">
    <cfRule type="expression" dxfId="9643" priority="2192">
      <formula>IF(C133&lt;=0,AND(C133&lt;=0,D133&gt;=1),OR(C133/D133&gt;$T$5,D133/C133&gt;$T$5))</formula>
    </cfRule>
  </conditionalFormatting>
  <conditionalFormatting sqref="D134">
    <cfRule type="expression" dxfId="9642" priority="2191">
      <formula>IF(C134&lt;=0,AND(C134&lt;=0,D134&gt;=1),OR(C134/D134&gt;$T$5,D134/C134&gt;$T$5))</formula>
    </cfRule>
  </conditionalFormatting>
  <conditionalFormatting sqref="D135">
    <cfRule type="expression" dxfId="9641" priority="2190">
      <formula>IF(C135&lt;=0,AND(C135&lt;=0,D135&gt;=1),OR(C135/D135&gt;$T$5,D135/C135&gt;$T$5))</formula>
    </cfRule>
  </conditionalFormatting>
  <conditionalFormatting sqref="D136">
    <cfRule type="expression" dxfId="9640" priority="2189">
      <formula>IF(C136&lt;=0,AND(C136&lt;=0,D136&gt;=1),OR(C136/D136&gt;$T$5,D136/C136&gt;$T$5))</formula>
    </cfRule>
  </conditionalFormatting>
  <conditionalFormatting sqref="D137">
    <cfRule type="expression" dxfId="9639" priority="2188">
      <formula>IF(C137&lt;=0,AND(C137&lt;=0,D137&gt;=1),OR(C137/D137&gt;$T$5,D137/C137&gt;$T$5))</formula>
    </cfRule>
  </conditionalFormatting>
  <conditionalFormatting sqref="D138">
    <cfRule type="expression" dxfId="9638" priority="2187">
      <formula>IF(C138&lt;=0,AND(C138&lt;=0,D138&gt;=1),OR(C138/D138&gt;$T$5,D138/C138&gt;$T$5))</formula>
    </cfRule>
  </conditionalFormatting>
  <conditionalFormatting sqref="D139">
    <cfRule type="expression" dxfId="9637" priority="2186">
      <formula>IF(C139&lt;=0,AND(C139&lt;=0,D139&gt;=1),OR(C139/D139&gt;$T$5,D139/C139&gt;$T$5))</formula>
    </cfRule>
  </conditionalFormatting>
  <conditionalFormatting sqref="D140">
    <cfRule type="expression" dxfId="9636" priority="2185">
      <formula>IF(C140&lt;=0,AND(C140&lt;=0,D140&gt;=1),OR(C140/D140&gt;$T$5,D140/C140&gt;$T$5))</formula>
    </cfRule>
  </conditionalFormatting>
  <conditionalFormatting sqref="D141">
    <cfRule type="expression" dxfId="9635" priority="2184">
      <formula>IF(C141&lt;=0,AND(C141&lt;=0,D141&gt;=1),OR(C141/D141&gt;$T$5,D141/C141&gt;$T$5))</formula>
    </cfRule>
  </conditionalFormatting>
  <conditionalFormatting sqref="D142">
    <cfRule type="expression" dxfId="9634" priority="2183">
      <formula>IF(C142&lt;=0,AND(C142&lt;=0,D142&gt;=1),OR(C142/D142&gt;$T$5,D142/C142&gt;$T$5))</formula>
    </cfRule>
  </conditionalFormatting>
  <conditionalFormatting sqref="D143">
    <cfRule type="expression" dxfId="9633" priority="2182">
      <formula>IF(C143&lt;=0,AND(C143&lt;=0,D143&gt;=1),OR(C143/D143&gt;$T$5,D143/C143&gt;$T$5))</formula>
    </cfRule>
  </conditionalFormatting>
  <conditionalFormatting sqref="D144">
    <cfRule type="expression" dxfId="9632" priority="2181">
      <formula>IF(C144&lt;=0,AND(C144&lt;=0,D144&gt;=1),OR(C144/D144&gt;$T$5,D144/C144&gt;$T$5))</formula>
    </cfRule>
  </conditionalFormatting>
  <conditionalFormatting sqref="D145">
    <cfRule type="expression" dxfId="9631" priority="2180">
      <formula>IF(C145&lt;=0,AND(C145&lt;=0,D145&gt;=1),OR(C145/D145&gt;$T$5,D145/C145&gt;$T$5))</formula>
    </cfRule>
  </conditionalFormatting>
  <conditionalFormatting sqref="D146">
    <cfRule type="expression" dxfId="9630" priority="2179">
      <formula>IF(C146&lt;=0,AND(C146&lt;=0,D146&gt;=1),OR(C146/D146&gt;$T$5,D146/C146&gt;$T$5))</formula>
    </cfRule>
  </conditionalFormatting>
  <conditionalFormatting sqref="D147">
    <cfRule type="expression" dxfId="9629" priority="2178">
      <formula>IF(C147&lt;=0,AND(C147&lt;=0,D147&gt;=1),OR(C147/D147&gt;$T$5,D147/C147&gt;$T$5))</formula>
    </cfRule>
  </conditionalFormatting>
  <conditionalFormatting sqref="D148">
    <cfRule type="expression" dxfId="9628" priority="2177">
      <formula>IF(C148&lt;=0,AND(C148&lt;=0,D148&gt;=1),OR(C148/D148&gt;$T$5,D148/C148&gt;$T$5))</formula>
    </cfRule>
  </conditionalFormatting>
  <conditionalFormatting sqref="D149">
    <cfRule type="expression" dxfId="9627" priority="2176">
      <formula>IF(C149&lt;=0,AND(C149&lt;=0,D149&gt;=1),OR(C149/D149&gt;$T$5,D149/C149&gt;$T$5))</formula>
    </cfRule>
  </conditionalFormatting>
  <conditionalFormatting sqref="D150">
    <cfRule type="expression" dxfId="9626" priority="2175">
      <formula>IF(C150&lt;=0,AND(C150&lt;=0,D150&gt;=1),OR(C150/D150&gt;$T$5,D150/C150&gt;$T$5))</formula>
    </cfRule>
  </conditionalFormatting>
  <conditionalFormatting sqref="D151">
    <cfRule type="expression" dxfId="9625" priority="2174">
      <formula>IF(C151&lt;=0,AND(C151&lt;=0,D151&gt;=1),OR(C151/D151&gt;$T$5,D151/C151&gt;$T$5))</formula>
    </cfRule>
  </conditionalFormatting>
  <conditionalFormatting sqref="D152">
    <cfRule type="expression" dxfId="9624" priority="2173">
      <formula>IF(C152&lt;=0,AND(C152&lt;=0,D152&gt;=1),OR(C152/D152&gt;$T$5,D152/C152&gt;$T$5))</formula>
    </cfRule>
  </conditionalFormatting>
  <conditionalFormatting sqref="D153">
    <cfRule type="expression" dxfId="9623" priority="2172">
      <formula>IF(C153&lt;=0,AND(C153&lt;=0,D153&gt;=1),OR(C153/D153&gt;$T$5,D153/C153&gt;$T$5))</formula>
    </cfRule>
  </conditionalFormatting>
  <conditionalFormatting sqref="D154">
    <cfRule type="expression" dxfId="9622" priority="2171">
      <formula>IF(C154&lt;=0,AND(C154&lt;=0,D154&gt;=1),OR(C154/D154&gt;$T$5,D154/C154&gt;$T$5))</formula>
    </cfRule>
  </conditionalFormatting>
  <conditionalFormatting sqref="D155">
    <cfRule type="expression" dxfId="9621" priority="2170">
      <formula>IF(C155&lt;=0,AND(C155&lt;=0,D155&gt;=1),OR(C155/D155&gt;$T$5,D155/C155&gt;$T$5))</formula>
    </cfRule>
  </conditionalFormatting>
  <conditionalFormatting sqref="D156">
    <cfRule type="expression" dxfId="9620" priority="2169">
      <formula>IF(C156&lt;=0,AND(C156&lt;=0,D156&gt;=1),OR(C156/D156&gt;$T$5,D156/C156&gt;$T$5))</formula>
    </cfRule>
  </conditionalFormatting>
  <conditionalFormatting sqref="D157">
    <cfRule type="expression" dxfId="9619" priority="2168">
      <formula>IF(C157&lt;=0,AND(C157&lt;=0,D157&gt;=1),OR(C157/D157&gt;$T$5,D157/C157&gt;$T$5))</formula>
    </cfRule>
  </conditionalFormatting>
  <conditionalFormatting sqref="D158">
    <cfRule type="expression" dxfId="9618" priority="2167">
      <formula>IF(C158&lt;=0,AND(C158&lt;=0,D158&gt;=1),OR(C158/D158&gt;$T$5,D158/C158&gt;$T$5))</formula>
    </cfRule>
  </conditionalFormatting>
  <conditionalFormatting sqref="D159">
    <cfRule type="expression" dxfId="9617" priority="2166">
      <formula>IF(C159&lt;=0,AND(C159&lt;=0,D159&gt;=1),OR(C159/D159&gt;$T$5,D159/C159&gt;$T$5))</formula>
    </cfRule>
  </conditionalFormatting>
  <conditionalFormatting sqref="D160">
    <cfRule type="expression" dxfId="9616" priority="2165">
      <formula>IF(C160&lt;=0,AND(C160&lt;=0,D160&gt;=1),OR(C160/D160&gt;$T$5,D160/C160&gt;$T$5))</formula>
    </cfRule>
  </conditionalFormatting>
  <conditionalFormatting sqref="D161">
    <cfRule type="expression" dxfId="9615" priority="2164">
      <formula>IF(C161&lt;=0,AND(C161&lt;=0,D161&gt;=1),OR(C161/D161&gt;$T$5,D161/C161&gt;$T$5))</formula>
    </cfRule>
  </conditionalFormatting>
  <conditionalFormatting sqref="D162">
    <cfRule type="expression" dxfId="9614" priority="2163">
      <formula>IF(C162&lt;=0,AND(C162&lt;=0,D162&gt;=1),OR(C162/D162&gt;$T$5,D162/C162&gt;$T$5))</formula>
    </cfRule>
  </conditionalFormatting>
  <conditionalFormatting sqref="D163">
    <cfRule type="expression" dxfId="9613" priority="2162">
      <formula>IF(C163&lt;=0,AND(C163&lt;=0,D163&gt;=1),OR(C163/D163&gt;$T$5,D163/C163&gt;$T$5))</formula>
    </cfRule>
  </conditionalFormatting>
  <conditionalFormatting sqref="D164">
    <cfRule type="expression" dxfId="9612" priority="2161">
      <formula>IF(C164&lt;=0,AND(C164&lt;=0,D164&gt;=1),OR(C164/D164&gt;$T$5,D164/C164&gt;$T$5))</formula>
    </cfRule>
  </conditionalFormatting>
  <conditionalFormatting sqref="D165">
    <cfRule type="expression" dxfId="9611" priority="2160">
      <formula>IF(C165&lt;=0,AND(C165&lt;=0,D165&gt;=1),OR(C165/D165&gt;$T$5,D165/C165&gt;$T$5))</formula>
    </cfRule>
  </conditionalFormatting>
  <conditionalFormatting sqref="D166">
    <cfRule type="expression" dxfId="9610" priority="2159">
      <formula>IF(C166&lt;=0,AND(C166&lt;=0,D166&gt;=1),OR(C166/D166&gt;$T$5,D166/C166&gt;$T$5))</formula>
    </cfRule>
  </conditionalFormatting>
  <conditionalFormatting sqref="D167">
    <cfRule type="expression" dxfId="9609" priority="2158">
      <formula>IF(C167&lt;=0,AND(C167&lt;=0,D167&gt;=1),OR(C167/D167&gt;$T$5,D167/C167&gt;$T$5))</formula>
    </cfRule>
  </conditionalFormatting>
  <conditionalFormatting sqref="D168">
    <cfRule type="expression" dxfId="9608" priority="2157">
      <formula>IF(C168&lt;=0,AND(C168&lt;=0,D168&gt;=1),OR(C168/D168&gt;$T$5,D168/C168&gt;$T$5))</formula>
    </cfRule>
  </conditionalFormatting>
  <conditionalFormatting sqref="D169">
    <cfRule type="expression" dxfId="9607" priority="2156">
      <formula>IF(C169&lt;=0,AND(C169&lt;=0,D169&gt;=1),OR(C169/D169&gt;$T$5,D169/C169&gt;$T$5))</formula>
    </cfRule>
  </conditionalFormatting>
  <conditionalFormatting sqref="D170">
    <cfRule type="expression" dxfId="9606" priority="2155">
      <formula>IF(C170&lt;=0,AND(C170&lt;=0,D170&gt;=1),OR(C170/D170&gt;$T$5,D170/C170&gt;$T$5))</formula>
    </cfRule>
  </conditionalFormatting>
  <conditionalFormatting sqref="D171">
    <cfRule type="expression" dxfId="9605" priority="2154">
      <formula>IF(C171&lt;=0,AND(C171&lt;=0,D171&gt;=1),OR(C171/D171&gt;$T$5,D171/C171&gt;$T$5))</formula>
    </cfRule>
  </conditionalFormatting>
  <conditionalFormatting sqref="D172">
    <cfRule type="expression" dxfId="9604" priority="2153">
      <formula>IF(C172&lt;=0,AND(C172&lt;=0,D172&gt;=1),OR(C172/D172&gt;$T$5,D172/C172&gt;$T$5))</formula>
    </cfRule>
  </conditionalFormatting>
  <conditionalFormatting sqref="D173">
    <cfRule type="expression" dxfId="9603" priority="2152">
      <formula>IF(C173&lt;=0,AND(C173&lt;=0,D173&gt;=1),OR(C173/D173&gt;$T$5,D173/C173&gt;$T$5))</formula>
    </cfRule>
  </conditionalFormatting>
  <conditionalFormatting sqref="D174">
    <cfRule type="expression" dxfId="9602" priority="2151">
      <formula>IF(C174&lt;=0,AND(C174&lt;=0,D174&gt;=1),OR(C174/D174&gt;$T$5,D174/C174&gt;$T$5))</formula>
    </cfRule>
  </conditionalFormatting>
  <conditionalFormatting sqref="D175">
    <cfRule type="expression" dxfId="9601" priority="2150">
      <formula>IF(C175&lt;=0,AND(C175&lt;=0,D175&gt;=1),OR(C175/D175&gt;$T$5,D175/C175&gt;$T$5))</formula>
    </cfRule>
  </conditionalFormatting>
  <conditionalFormatting sqref="D176">
    <cfRule type="expression" dxfId="9600" priority="2149">
      <formula>IF(C176&lt;=0,AND(C176&lt;=0,D176&gt;=1),OR(C176/D176&gt;$T$5,D176/C176&gt;$T$5))</formula>
    </cfRule>
  </conditionalFormatting>
  <conditionalFormatting sqref="D177">
    <cfRule type="expression" dxfId="9599" priority="2148">
      <formula>IF(C177&lt;=0,AND(C177&lt;=0,D177&gt;=1),OR(C177/D177&gt;$T$5,D177/C177&gt;$T$5))</formula>
    </cfRule>
  </conditionalFormatting>
  <conditionalFormatting sqref="D178">
    <cfRule type="expression" dxfId="9598" priority="2147">
      <formula>IF(C178&lt;=0,AND(C178&lt;=0,D178&gt;=1),OR(C178/D178&gt;$T$5,D178/C178&gt;$T$5))</formula>
    </cfRule>
  </conditionalFormatting>
  <conditionalFormatting sqref="D179">
    <cfRule type="expression" dxfId="9597" priority="2146">
      <formula>IF(C179&lt;=0,AND(C179&lt;=0,D179&gt;=1),OR(C179/D179&gt;$T$5,D179/C179&gt;$T$5))</formula>
    </cfRule>
  </conditionalFormatting>
  <conditionalFormatting sqref="D180">
    <cfRule type="expression" dxfId="9596" priority="2145">
      <formula>IF(C180&lt;=0,AND(C180&lt;=0,D180&gt;=1),OR(C180/D180&gt;$T$5,D180/C180&gt;$T$5))</formula>
    </cfRule>
  </conditionalFormatting>
  <conditionalFormatting sqref="D181">
    <cfRule type="expression" dxfId="9595" priority="2144">
      <formula>IF(C181&lt;=0,AND(C181&lt;=0,D181&gt;=1),OR(C181/D181&gt;$T$5,D181/C181&gt;$T$5))</formula>
    </cfRule>
  </conditionalFormatting>
  <conditionalFormatting sqref="D182">
    <cfRule type="expression" dxfId="9594" priority="2143">
      <formula>IF(C182&lt;=0,AND(C182&lt;=0,D182&gt;=1),OR(C182/D182&gt;$T$5,D182/C182&gt;$T$5))</formula>
    </cfRule>
  </conditionalFormatting>
  <conditionalFormatting sqref="D183">
    <cfRule type="expression" dxfId="9593" priority="2142">
      <formula>IF(C183&lt;=0,AND(C183&lt;=0,D183&gt;=1),OR(C183/D183&gt;$T$5,D183/C183&gt;$T$5))</formula>
    </cfRule>
  </conditionalFormatting>
  <conditionalFormatting sqref="D184">
    <cfRule type="expression" dxfId="9592" priority="2141">
      <formula>IF(C184&lt;=0,AND(C184&lt;=0,D184&gt;=1),OR(C184/D184&gt;$T$5,D184/C184&gt;$T$5))</formula>
    </cfRule>
  </conditionalFormatting>
  <conditionalFormatting sqref="E5">
    <cfRule type="expression" dxfId="9591" priority="2140">
      <formula>IF(D5&lt;=0,AND(D5&lt;=0,E5&gt;=1),OR(D5/E5&gt;$T$5,E5/D5&gt;$T$5))</formula>
    </cfRule>
  </conditionalFormatting>
  <conditionalFormatting sqref="E6">
    <cfRule type="expression" dxfId="9590" priority="2139">
      <formula>IF(D6&lt;=0,AND(D6&lt;=0,E6&gt;=1),OR(D6/E6&gt;$T$5,E6/D6&gt;$T$5))</formula>
    </cfRule>
  </conditionalFormatting>
  <conditionalFormatting sqref="E7">
    <cfRule type="expression" dxfId="9589" priority="2138">
      <formula>IF(D7&lt;=0,AND(D7&lt;=0,E7&gt;=1),OR(D7/E7&gt;$T$5,E7/D7&gt;$T$5))</formula>
    </cfRule>
  </conditionalFormatting>
  <conditionalFormatting sqref="E8">
    <cfRule type="expression" dxfId="9588" priority="2137">
      <formula>IF(D8&lt;=0,AND(D8&lt;=0,E8&gt;=1),OR(D8/E8&gt;$T$5,E8/D8&gt;$T$5))</formula>
    </cfRule>
  </conditionalFormatting>
  <conditionalFormatting sqref="E9">
    <cfRule type="expression" dxfId="9587" priority="2136">
      <formula>IF(D9&lt;=0,AND(D9&lt;=0,E9&gt;=1),OR(D9/E9&gt;$T$5,E9/D9&gt;$T$5))</formula>
    </cfRule>
  </conditionalFormatting>
  <conditionalFormatting sqref="E10">
    <cfRule type="expression" dxfId="9586" priority="2135">
      <formula>IF(D10&lt;=0,AND(D10&lt;=0,E10&gt;=1),OR(D10/E10&gt;$T$5,E10/D10&gt;$T$5))</formula>
    </cfRule>
  </conditionalFormatting>
  <conditionalFormatting sqref="E11">
    <cfRule type="expression" dxfId="9585" priority="2134">
      <formula>IF(D11&lt;=0,AND(D11&lt;=0,E11&gt;=1),OR(D11/E11&gt;$T$5,E11/D11&gt;$T$5))</formula>
    </cfRule>
  </conditionalFormatting>
  <conditionalFormatting sqref="E12">
    <cfRule type="expression" dxfId="9584" priority="2133">
      <formula>IF(D12&lt;=0,AND(D12&lt;=0,E12&gt;=1),OR(D12/E12&gt;$T$5,E12/D12&gt;$T$5))</formula>
    </cfRule>
  </conditionalFormatting>
  <conditionalFormatting sqref="E13">
    <cfRule type="expression" dxfId="9583" priority="2132">
      <formula>IF(D13&lt;=0,AND(D13&lt;=0,E13&gt;=1),OR(D13/E13&gt;$T$5,E13/D13&gt;$T$5))</formula>
    </cfRule>
  </conditionalFormatting>
  <conditionalFormatting sqref="E14">
    <cfRule type="expression" dxfId="9582" priority="2131">
      <formula>IF(D14&lt;=0,AND(D14&lt;=0,E14&gt;=1),OR(D14/E14&gt;$T$5,E14/D14&gt;$T$5))</formula>
    </cfRule>
  </conditionalFormatting>
  <conditionalFormatting sqref="E15">
    <cfRule type="expression" dxfId="9581" priority="2130">
      <formula>IF(D15&lt;=0,AND(D15&lt;=0,E15&gt;=1),OR(D15/E15&gt;$T$5,E15/D15&gt;$T$5))</formula>
    </cfRule>
  </conditionalFormatting>
  <conditionalFormatting sqref="E16">
    <cfRule type="expression" dxfId="9580" priority="2129">
      <formula>IF(D16&lt;=0,AND(D16&lt;=0,E16&gt;=1),OR(D16/E16&gt;$T$5,E16/D16&gt;$T$5))</formula>
    </cfRule>
  </conditionalFormatting>
  <conditionalFormatting sqref="E17">
    <cfRule type="expression" dxfId="9579" priority="2128">
      <formula>IF(D17&lt;=0,AND(D17&lt;=0,E17&gt;=1),OR(D17/E17&gt;$T$5,E17/D17&gt;$T$5))</formula>
    </cfRule>
  </conditionalFormatting>
  <conditionalFormatting sqref="E18">
    <cfRule type="expression" dxfId="9578" priority="2127">
      <formula>IF(D18&lt;=0,AND(D18&lt;=0,E18&gt;=1),OR(D18/E18&gt;$T$5,E18/D18&gt;$T$5))</formula>
    </cfRule>
  </conditionalFormatting>
  <conditionalFormatting sqref="E19">
    <cfRule type="expression" dxfId="9577" priority="2126">
      <formula>IF(D19&lt;=0,AND(D19&lt;=0,E19&gt;=1),OR(D19/E19&gt;$T$5,E19/D19&gt;$T$5))</formula>
    </cfRule>
  </conditionalFormatting>
  <conditionalFormatting sqref="E20">
    <cfRule type="expression" dxfId="9576" priority="2125">
      <formula>IF(D20&lt;=0,AND(D20&lt;=0,E20&gt;=1),OR(D20/E20&gt;$T$5,E20/D20&gt;$T$5))</formula>
    </cfRule>
  </conditionalFormatting>
  <conditionalFormatting sqref="E21">
    <cfRule type="expression" dxfId="9575" priority="2124">
      <formula>IF(D21&lt;=0,AND(D21&lt;=0,E21&gt;=1),OR(D21/E21&gt;$T$5,E21/D21&gt;$T$5))</formula>
    </cfRule>
  </conditionalFormatting>
  <conditionalFormatting sqref="E22">
    <cfRule type="expression" dxfId="9574" priority="2123">
      <formula>IF(D22&lt;=0,AND(D22&lt;=0,E22&gt;=1),OR(D22/E22&gt;$T$5,E22/D22&gt;$T$5))</formula>
    </cfRule>
  </conditionalFormatting>
  <conditionalFormatting sqref="E23">
    <cfRule type="expression" dxfId="9573" priority="2122">
      <formula>IF(D23&lt;=0,AND(D23&lt;=0,E23&gt;=1),OR(D23/E23&gt;$T$5,E23/D23&gt;$T$5))</formula>
    </cfRule>
  </conditionalFormatting>
  <conditionalFormatting sqref="E24">
    <cfRule type="expression" dxfId="9572" priority="2121">
      <formula>IF(D24&lt;=0,AND(D24&lt;=0,E24&gt;=1),OR(D24/E24&gt;$T$5,E24/D24&gt;$T$5))</formula>
    </cfRule>
  </conditionalFormatting>
  <conditionalFormatting sqref="E25">
    <cfRule type="expression" dxfId="9571" priority="2120">
      <formula>IF(D25&lt;=0,AND(D25&lt;=0,E25&gt;=1),OR(D25/E25&gt;$T$5,E25/D25&gt;$T$5))</formula>
    </cfRule>
  </conditionalFormatting>
  <conditionalFormatting sqref="E26">
    <cfRule type="expression" dxfId="9570" priority="2119">
      <formula>IF(D26&lt;=0,AND(D26&lt;=0,E26&gt;=1),OR(D26/E26&gt;$T$5,E26/D26&gt;$T$5))</formula>
    </cfRule>
  </conditionalFormatting>
  <conditionalFormatting sqref="E27">
    <cfRule type="expression" dxfId="9569" priority="2118">
      <formula>IF(D27&lt;=0,AND(D27&lt;=0,E27&gt;=1),OR(D27/E27&gt;$T$5,E27/D27&gt;$T$5))</formula>
    </cfRule>
  </conditionalFormatting>
  <conditionalFormatting sqref="E28">
    <cfRule type="expression" dxfId="9568" priority="2117">
      <formula>IF(D28&lt;=0,AND(D28&lt;=0,E28&gt;=1),OR(D28/E28&gt;$T$5,E28/D28&gt;$T$5))</formula>
    </cfRule>
  </conditionalFormatting>
  <conditionalFormatting sqref="E29">
    <cfRule type="expression" dxfId="9567" priority="2116">
      <formula>IF(D29&lt;=0,AND(D29&lt;=0,E29&gt;=1),OR(D29/E29&gt;$T$5,E29/D29&gt;$T$5))</formula>
    </cfRule>
  </conditionalFormatting>
  <conditionalFormatting sqref="E30">
    <cfRule type="expression" dxfId="9566" priority="2115">
      <formula>IF(D30&lt;=0,AND(D30&lt;=0,E30&gt;=1),OR(D30/E30&gt;$T$5,E30/D30&gt;$T$5))</formula>
    </cfRule>
  </conditionalFormatting>
  <conditionalFormatting sqref="E31">
    <cfRule type="expression" dxfId="9565" priority="2114">
      <formula>IF(D31&lt;=0,AND(D31&lt;=0,E31&gt;=1),OR(D31/E31&gt;$T$5,E31/D31&gt;$T$5))</formula>
    </cfRule>
  </conditionalFormatting>
  <conditionalFormatting sqref="E32">
    <cfRule type="expression" dxfId="9564" priority="2113">
      <formula>IF(D32&lt;=0,AND(D32&lt;=0,E32&gt;=1),OR(D32/E32&gt;$T$5,E32/D32&gt;$T$5))</formula>
    </cfRule>
  </conditionalFormatting>
  <conditionalFormatting sqref="E34">
    <cfRule type="expression" dxfId="9563" priority="2112">
      <formula>IF(D34&lt;=0,AND(D34&lt;=0,E34&gt;=1),OR(D34/E34&gt;$T$5,E34/D34&gt;$T$5))</formula>
    </cfRule>
  </conditionalFormatting>
  <conditionalFormatting sqref="E35">
    <cfRule type="expression" dxfId="9562" priority="2111">
      <formula>IF(D35&lt;=0,AND(D35&lt;=0,E35&gt;=1),OR(D35/E35&gt;$T$5,E35/D35&gt;$T$5))</formula>
    </cfRule>
  </conditionalFormatting>
  <conditionalFormatting sqref="E36">
    <cfRule type="expression" dxfId="9561" priority="2110">
      <formula>IF(D36&lt;=0,AND(D36&lt;=0,E36&gt;=1),OR(D36/E36&gt;$T$5,E36/D36&gt;$T$5))</formula>
    </cfRule>
  </conditionalFormatting>
  <conditionalFormatting sqref="E37">
    <cfRule type="expression" dxfId="9560" priority="2109">
      <formula>IF(D37&lt;=0,AND(D37&lt;=0,E37&gt;=1),OR(D37/E37&gt;$T$5,E37/D37&gt;$T$5))</formula>
    </cfRule>
  </conditionalFormatting>
  <conditionalFormatting sqref="E38">
    <cfRule type="expression" dxfId="9559" priority="2108">
      <formula>IF(D38&lt;=0,AND(D38&lt;=0,E38&gt;=1),OR(D38/E38&gt;$T$5,E38/D38&gt;$T$5))</formula>
    </cfRule>
  </conditionalFormatting>
  <conditionalFormatting sqref="E39">
    <cfRule type="expression" dxfId="9558" priority="2107">
      <formula>IF(D39&lt;=0,AND(D39&lt;=0,E39&gt;=1),OR(D39/E39&gt;$T$5,E39/D39&gt;$T$5))</formula>
    </cfRule>
  </conditionalFormatting>
  <conditionalFormatting sqref="E40">
    <cfRule type="expression" dxfId="9557" priority="2106">
      <formula>IF(D40&lt;=0,AND(D40&lt;=0,E40&gt;=1),OR(D40/E40&gt;$T$5,E40/D40&gt;$T$5))</formula>
    </cfRule>
  </conditionalFormatting>
  <conditionalFormatting sqref="E41">
    <cfRule type="expression" dxfId="9556" priority="2105">
      <formula>IF(D41&lt;=0,AND(D41&lt;=0,E41&gt;=1),OR(D41/E41&gt;$T$5,E41/D41&gt;$T$5))</formula>
    </cfRule>
  </conditionalFormatting>
  <conditionalFormatting sqref="E42">
    <cfRule type="expression" dxfId="9555" priority="2104">
      <formula>IF(D42&lt;=0,AND(D42&lt;=0,E42&gt;=1),OR(D42/E42&gt;$T$5,E42/D42&gt;$T$5))</formula>
    </cfRule>
  </conditionalFormatting>
  <conditionalFormatting sqref="E43">
    <cfRule type="expression" dxfId="9554" priority="2103">
      <formula>IF(D43&lt;=0,AND(D43&lt;=0,E43&gt;=1),OR(D43/E43&gt;$T$5,E43/D43&gt;$T$5))</formula>
    </cfRule>
  </conditionalFormatting>
  <conditionalFormatting sqref="E44">
    <cfRule type="expression" dxfId="9553" priority="2102">
      <formula>IF(D44&lt;=0,AND(D44&lt;=0,E44&gt;=1),OR(D44/E44&gt;$T$5,E44/D44&gt;$T$5))</formula>
    </cfRule>
  </conditionalFormatting>
  <conditionalFormatting sqref="E45">
    <cfRule type="expression" dxfId="9552" priority="2101">
      <formula>IF(D45&lt;=0,AND(D45&lt;=0,E45&gt;=1),OR(D45/E45&gt;$T$5,E45/D45&gt;$T$5))</formula>
    </cfRule>
  </conditionalFormatting>
  <conditionalFormatting sqref="E46">
    <cfRule type="expression" dxfId="9551" priority="2100">
      <formula>IF(D46&lt;=0,AND(D46&lt;=0,E46&gt;=1),OR(D46/E46&gt;$T$5,E46/D46&gt;$T$5))</formula>
    </cfRule>
  </conditionalFormatting>
  <conditionalFormatting sqref="E47">
    <cfRule type="expression" dxfId="9550" priority="2099">
      <formula>IF(D47&lt;=0,AND(D47&lt;=0,E47&gt;=1),OR(D47/E47&gt;$T$5,E47/D47&gt;$T$5))</formula>
    </cfRule>
  </conditionalFormatting>
  <conditionalFormatting sqref="E48">
    <cfRule type="expression" dxfId="9549" priority="2098">
      <formula>IF(D48&lt;=0,AND(D48&lt;=0,E48&gt;=1),OR(D48/E48&gt;$T$5,E48/D48&gt;$T$5))</formula>
    </cfRule>
  </conditionalFormatting>
  <conditionalFormatting sqref="E49">
    <cfRule type="expression" dxfId="9548" priority="2097">
      <formula>IF(D49&lt;=0,AND(D49&lt;=0,E49&gt;=1),OR(D49/E49&gt;$T$5,E49/D49&gt;$T$5))</formula>
    </cfRule>
  </conditionalFormatting>
  <conditionalFormatting sqref="E50">
    <cfRule type="expression" dxfId="9547" priority="2096">
      <formula>IF(D50&lt;=0,AND(D50&lt;=0,E50&gt;=1),OR(D50/E50&gt;$T$5,E50/D50&gt;$T$5))</formula>
    </cfRule>
  </conditionalFormatting>
  <conditionalFormatting sqref="E51">
    <cfRule type="expression" dxfId="9546" priority="2095">
      <formula>IF(D51&lt;=0,AND(D51&lt;=0,E51&gt;=1),OR(D51/E51&gt;$T$5,E51/D51&gt;$T$5))</formula>
    </cfRule>
  </conditionalFormatting>
  <conditionalFormatting sqref="E52">
    <cfRule type="expression" dxfId="9545" priority="2094">
      <formula>IF(D52&lt;=0,AND(D52&lt;=0,E52&gt;=1),OR(D52/E52&gt;$T$5,E52/D52&gt;$T$5))</formula>
    </cfRule>
  </conditionalFormatting>
  <conditionalFormatting sqref="E53">
    <cfRule type="expression" dxfId="9544" priority="2093">
      <formula>IF(D53&lt;=0,AND(D53&lt;=0,E53&gt;=1),OR(D53/E53&gt;$T$5,E53/D53&gt;$T$5))</formula>
    </cfRule>
  </conditionalFormatting>
  <conditionalFormatting sqref="E54">
    <cfRule type="expression" dxfId="9543" priority="2092">
      <formula>IF(D54&lt;=0,AND(D54&lt;=0,E54&gt;=1),OR(D54/E54&gt;$T$5,E54/D54&gt;$T$5))</formula>
    </cfRule>
  </conditionalFormatting>
  <conditionalFormatting sqref="E55">
    <cfRule type="expression" dxfId="9542" priority="2091">
      <formula>IF(D55&lt;=0,AND(D55&lt;=0,E55&gt;=1),OR(D55/E55&gt;$T$5,E55/D55&gt;$T$5))</formula>
    </cfRule>
  </conditionalFormatting>
  <conditionalFormatting sqref="E56">
    <cfRule type="expression" dxfId="9541" priority="2090">
      <formula>IF(D56&lt;=0,AND(D56&lt;=0,E56&gt;=1),OR(D56/E56&gt;$T$5,E56/D56&gt;$T$5))</formula>
    </cfRule>
  </conditionalFormatting>
  <conditionalFormatting sqref="E57">
    <cfRule type="expression" dxfId="9540" priority="2089">
      <formula>IF(D57&lt;=0,AND(D57&lt;=0,E57&gt;=1),OR(D57/E57&gt;$T$5,E57/D57&gt;$T$5))</formula>
    </cfRule>
  </conditionalFormatting>
  <conditionalFormatting sqref="E58">
    <cfRule type="expression" dxfId="9539" priority="2088">
      <formula>IF(D58&lt;=0,AND(D58&lt;=0,E58&gt;=1),OR(D58/E58&gt;$T$5,E58/D58&gt;$T$5))</formula>
    </cfRule>
  </conditionalFormatting>
  <conditionalFormatting sqref="E59">
    <cfRule type="expression" dxfId="9538" priority="2087">
      <formula>IF(D59&lt;=0,AND(D59&lt;=0,E59&gt;=1),OR(D59/E59&gt;$T$5,E59/D59&gt;$T$5))</formula>
    </cfRule>
  </conditionalFormatting>
  <conditionalFormatting sqref="E60">
    <cfRule type="expression" dxfId="9537" priority="2086">
      <formula>IF(D60&lt;=0,AND(D60&lt;=0,E60&gt;=1),OR(D60/E60&gt;$T$5,E60/D60&gt;$T$5))</formula>
    </cfRule>
  </conditionalFormatting>
  <conditionalFormatting sqref="E61">
    <cfRule type="expression" dxfId="9536" priority="2085">
      <formula>IF(D61&lt;=0,AND(D61&lt;=0,E61&gt;=1),OR(D61/E61&gt;$T$5,E61/D61&gt;$T$5))</formula>
    </cfRule>
  </conditionalFormatting>
  <conditionalFormatting sqref="E62">
    <cfRule type="expression" dxfId="9535" priority="2084">
      <formula>IF(D62&lt;=0,AND(D62&lt;=0,E62&gt;=1),OR(D62/E62&gt;$T$5,E62/D62&gt;$T$5))</formula>
    </cfRule>
  </conditionalFormatting>
  <conditionalFormatting sqref="E63">
    <cfRule type="expression" dxfId="9534" priority="2083">
      <formula>IF(D63&lt;=0,AND(D63&lt;=0,E63&gt;=1),OR(D63/E63&gt;$T$5,E63/D63&gt;$T$5))</formula>
    </cfRule>
  </conditionalFormatting>
  <conditionalFormatting sqref="E64">
    <cfRule type="expression" dxfId="9533" priority="2082">
      <formula>IF(D64&lt;=0,AND(D64&lt;=0,E64&gt;=1),OR(D64/E64&gt;$T$5,E64/D64&gt;$T$5))</formula>
    </cfRule>
  </conditionalFormatting>
  <conditionalFormatting sqref="E65">
    <cfRule type="expression" dxfId="9532" priority="2081">
      <formula>IF(D65&lt;=0,AND(D65&lt;=0,E65&gt;=1),OR(D65/E65&gt;$T$5,E65/D65&gt;$T$5))</formula>
    </cfRule>
  </conditionalFormatting>
  <conditionalFormatting sqref="E66">
    <cfRule type="expression" dxfId="9531" priority="2080">
      <formula>IF(D66&lt;=0,AND(D66&lt;=0,E66&gt;=1),OR(D66/E66&gt;$T$5,E66/D66&gt;$T$5))</formula>
    </cfRule>
  </conditionalFormatting>
  <conditionalFormatting sqref="E67">
    <cfRule type="expression" dxfId="9530" priority="2079">
      <formula>IF(D67&lt;=0,AND(D67&lt;=0,E67&gt;=1),OR(D67/E67&gt;$T$5,E67/D67&gt;$T$5))</formula>
    </cfRule>
  </conditionalFormatting>
  <conditionalFormatting sqref="E68">
    <cfRule type="expression" dxfId="9529" priority="2078">
      <formula>IF(D68&lt;=0,AND(D68&lt;=0,E68&gt;=1),OR(D68/E68&gt;$T$5,E68/D68&gt;$T$5))</formula>
    </cfRule>
  </conditionalFormatting>
  <conditionalFormatting sqref="E69">
    <cfRule type="expression" dxfId="9528" priority="2077">
      <formula>IF(D69&lt;=0,AND(D69&lt;=0,E69&gt;=1),OR(D69/E69&gt;$T$5,E69/D69&gt;$T$5))</formula>
    </cfRule>
  </conditionalFormatting>
  <conditionalFormatting sqref="E70">
    <cfRule type="expression" dxfId="9527" priority="2076">
      <formula>IF(D70&lt;=0,AND(D70&lt;=0,E70&gt;=1),OR(D70/E70&gt;$T$5,E70/D70&gt;$T$5))</formula>
    </cfRule>
  </conditionalFormatting>
  <conditionalFormatting sqref="E71">
    <cfRule type="expression" dxfId="9526" priority="2075">
      <formula>IF(D71&lt;=0,AND(D71&lt;=0,E71&gt;=1),OR(D71/E71&gt;$T$5,E71/D71&gt;$T$5))</formula>
    </cfRule>
  </conditionalFormatting>
  <conditionalFormatting sqref="E72">
    <cfRule type="expression" dxfId="9525" priority="2074">
      <formula>IF(D72&lt;=0,AND(D72&lt;=0,E72&gt;=1),OR(D72/E72&gt;$T$5,E72/D72&gt;$T$5))</formula>
    </cfRule>
  </conditionalFormatting>
  <conditionalFormatting sqref="E73">
    <cfRule type="expression" dxfId="9524" priority="2073">
      <formula>IF(D73&lt;=0,AND(D73&lt;=0,E73&gt;=1),OR(D73/E73&gt;$T$5,E73/D73&gt;$T$5))</formula>
    </cfRule>
  </conditionalFormatting>
  <conditionalFormatting sqref="E74">
    <cfRule type="expression" dxfId="9523" priority="2072">
      <formula>IF(D74&lt;=0,AND(D74&lt;=0,E74&gt;=1),OR(D74/E74&gt;$T$5,E74/D74&gt;$T$5))</formula>
    </cfRule>
  </conditionalFormatting>
  <conditionalFormatting sqref="E75">
    <cfRule type="expression" dxfId="9522" priority="2071">
      <formula>IF(D75&lt;=0,AND(D75&lt;=0,E75&gt;=1),OR(D75/E75&gt;$T$5,E75/D75&gt;$T$5))</formula>
    </cfRule>
  </conditionalFormatting>
  <conditionalFormatting sqref="E76">
    <cfRule type="expression" dxfId="9521" priority="2070">
      <formula>IF(D76&lt;=0,AND(D76&lt;=0,E76&gt;=1),OR(D76/E76&gt;$T$5,E76/D76&gt;$T$5))</formula>
    </cfRule>
  </conditionalFormatting>
  <conditionalFormatting sqref="E77">
    <cfRule type="expression" dxfId="9520" priority="2069">
      <formula>IF(D77&lt;=0,AND(D77&lt;=0,E77&gt;=1),OR(D77/E77&gt;$T$5,E77/D77&gt;$T$5))</formula>
    </cfRule>
  </conditionalFormatting>
  <conditionalFormatting sqref="E78">
    <cfRule type="expression" dxfId="9519" priority="2068">
      <formula>IF(D78&lt;=0,AND(D78&lt;=0,E78&gt;=1),OR(D78/E78&gt;$T$5,E78/D78&gt;$T$5))</formula>
    </cfRule>
  </conditionalFormatting>
  <conditionalFormatting sqref="E79">
    <cfRule type="expression" dxfId="9518" priority="2067">
      <formula>IF(D79&lt;=0,AND(D79&lt;=0,E79&gt;=1),OR(D79/E79&gt;$T$5,E79/D79&gt;$T$5))</formula>
    </cfRule>
  </conditionalFormatting>
  <conditionalFormatting sqref="E80">
    <cfRule type="expression" dxfId="9517" priority="2066">
      <formula>IF(D80&lt;=0,AND(D80&lt;=0,E80&gt;=1),OR(D80/E80&gt;$T$5,E80/D80&gt;$T$5))</formula>
    </cfRule>
  </conditionalFormatting>
  <conditionalFormatting sqref="E81">
    <cfRule type="expression" dxfId="9516" priority="2065">
      <formula>IF(D81&lt;=0,AND(D81&lt;=0,E81&gt;=1),OR(D81/E81&gt;$T$5,E81/D81&gt;$T$5))</formula>
    </cfRule>
  </conditionalFormatting>
  <conditionalFormatting sqref="E82">
    <cfRule type="expression" dxfId="9515" priority="2064">
      <formula>IF(D82&lt;=0,AND(D82&lt;=0,E82&gt;=1),OR(D82/E82&gt;$T$5,E82/D82&gt;$T$5))</formula>
    </cfRule>
  </conditionalFormatting>
  <conditionalFormatting sqref="E83">
    <cfRule type="expression" dxfId="9514" priority="2063">
      <formula>IF(D83&lt;=0,AND(D83&lt;=0,E83&gt;=1),OR(D83/E83&gt;$T$5,E83/D83&gt;$T$5))</formula>
    </cfRule>
  </conditionalFormatting>
  <conditionalFormatting sqref="E84">
    <cfRule type="expression" dxfId="9513" priority="2062">
      <formula>IF(D84&lt;=0,AND(D84&lt;=0,E84&gt;=1),OR(D84/E84&gt;$T$5,E84/D84&gt;$T$5))</formula>
    </cfRule>
  </conditionalFormatting>
  <conditionalFormatting sqref="E85">
    <cfRule type="expression" dxfId="9512" priority="2061">
      <formula>IF(D85&lt;=0,AND(D85&lt;=0,E85&gt;=1),OR(D85/E85&gt;$T$5,E85/D85&gt;$T$5))</formula>
    </cfRule>
  </conditionalFormatting>
  <conditionalFormatting sqref="E86">
    <cfRule type="expression" dxfId="9511" priority="2060">
      <formula>IF(D86&lt;=0,AND(D86&lt;=0,E86&gt;=1),OR(D86/E86&gt;$T$5,E86/D86&gt;$T$5))</formula>
    </cfRule>
  </conditionalFormatting>
  <conditionalFormatting sqref="E87">
    <cfRule type="expression" dxfId="9510" priority="2059">
      <formula>IF(D87&lt;=0,AND(D87&lt;=0,E87&gt;=1),OR(D87/E87&gt;$T$5,E87/D87&gt;$T$5))</formula>
    </cfRule>
  </conditionalFormatting>
  <conditionalFormatting sqref="E88">
    <cfRule type="expression" dxfId="9509" priority="2058">
      <formula>IF(D88&lt;=0,AND(D88&lt;=0,E88&gt;=1),OR(D88/E88&gt;$T$5,E88/D88&gt;$T$5))</formula>
    </cfRule>
  </conditionalFormatting>
  <conditionalFormatting sqref="E89">
    <cfRule type="expression" dxfId="9508" priority="2057">
      <formula>IF(D89&lt;=0,AND(D89&lt;=0,E89&gt;=1),OR(D89/E89&gt;$T$5,E89/D89&gt;$T$5))</formula>
    </cfRule>
  </conditionalFormatting>
  <conditionalFormatting sqref="E90">
    <cfRule type="expression" dxfId="9507" priority="2056">
      <formula>IF(D90&lt;=0,AND(D90&lt;=0,E90&gt;=1),OR(D90/E90&gt;$T$5,E90/D90&gt;$T$5))</formula>
    </cfRule>
  </conditionalFormatting>
  <conditionalFormatting sqref="E91">
    <cfRule type="expression" dxfId="9506" priority="2055">
      <formula>IF(D91&lt;=0,AND(D91&lt;=0,E91&gt;=1),OR(D91/E91&gt;$T$5,E91/D91&gt;$T$5))</formula>
    </cfRule>
  </conditionalFormatting>
  <conditionalFormatting sqref="E92">
    <cfRule type="expression" dxfId="9505" priority="2054">
      <formula>IF(D92&lt;=0,AND(D92&lt;=0,E92&gt;=1),OR(D92/E92&gt;$T$5,E92/D92&gt;$T$5))</formula>
    </cfRule>
  </conditionalFormatting>
  <conditionalFormatting sqref="E93">
    <cfRule type="expression" dxfId="9504" priority="2053">
      <formula>IF(D93&lt;=0,AND(D93&lt;=0,E93&gt;=1),OR(D93/E93&gt;$T$5,E93/D93&gt;$T$5))</formula>
    </cfRule>
  </conditionalFormatting>
  <conditionalFormatting sqref="E94">
    <cfRule type="expression" dxfId="9503" priority="2052">
      <formula>IF(D94&lt;=0,AND(D94&lt;=0,E94&gt;=1),OR(D94/E94&gt;$T$5,E94/D94&gt;$T$5))</formula>
    </cfRule>
  </conditionalFormatting>
  <conditionalFormatting sqref="E95">
    <cfRule type="expression" dxfId="9502" priority="2051">
      <formula>IF(D95&lt;=0,AND(D95&lt;=0,E95&gt;=1),OR(D95/E95&gt;$T$5,E95/D95&gt;$T$5))</formula>
    </cfRule>
  </conditionalFormatting>
  <conditionalFormatting sqref="E96">
    <cfRule type="expression" dxfId="9501" priority="2050">
      <formula>IF(D96&lt;=0,AND(D96&lt;=0,E96&gt;=1),OR(D96/E96&gt;$T$5,E96/D96&gt;$T$5))</formula>
    </cfRule>
  </conditionalFormatting>
  <conditionalFormatting sqref="E97">
    <cfRule type="expression" dxfId="9500" priority="2049">
      <formula>IF(D97&lt;=0,AND(D97&lt;=0,E97&gt;=1),OR(D97/E97&gt;$T$5,E97/D97&gt;$T$5))</formula>
    </cfRule>
  </conditionalFormatting>
  <conditionalFormatting sqref="E98">
    <cfRule type="expression" dxfId="9499" priority="2048">
      <formula>IF(D98&lt;=0,AND(D98&lt;=0,E98&gt;=1),OR(D98/E98&gt;$T$5,E98/D98&gt;$T$5))</formula>
    </cfRule>
  </conditionalFormatting>
  <conditionalFormatting sqref="E99">
    <cfRule type="expression" dxfId="9498" priority="2047">
      <formula>IF(D99&lt;=0,AND(D99&lt;=0,E99&gt;=1),OR(D99/E99&gt;$T$5,E99/D99&gt;$T$5))</formula>
    </cfRule>
  </conditionalFormatting>
  <conditionalFormatting sqref="E100">
    <cfRule type="expression" dxfId="9497" priority="2046">
      <formula>IF(D100&lt;=0,AND(D100&lt;=0,E100&gt;=1),OR(D100/E100&gt;$T$5,E100/D100&gt;$T$5))</formula>
    </cfRule>
  </conditionalFormatting>
  <conditionalFormatting sqref="E101">
    <cfRule type="expression" dxfId="9496" priority="2045">
      <formula>IF(D101&lt;=0,AND(D101&lt;=0,E101&gt;=1),OR(D101/E101&gt;$T$5,E101/D101&gt;$T$5))</formula>
    </cfRule>
  </conditionalFormatting>
  <conditionalFormatting sqref="E102">
    <cfRule type="expression" dxfId="9495" priority="2044">
      <formula>IF(D102&lt;=0,AND(D102&lt;=0,E102&gt;=1),OR(D102/E102&gt;$T$5,E102/D102&gt;$T$5))</formula>
    </cfRule>
  </conditionalFormatting>
  <conditionalFormatting sqref="E103">
    <cfRule type="expression" dxfId="9494" priority="2043">
      <formula>IF(D103&lt;=0,AND(D103&lt;=0,E103&gt;=1),OR(D103/E103&gt;$T$5,E103/D103&gt;$T$5))</formula>
    </cfRule>
  </conditionalFormatting>
  <conditionalFormatting sqref="E104">
    <cfRule type="expression" dxfId="9493" priority="2042">
      <formula>IF(D104&lt;=0,AND(D104&lt;=0,E104&gt;=1),OR(D104/E104&gt;$T$5,E104/D104&gt;$T$5))</formula>
    </cfRule>
  </conditionalFormatting>
  <conditionalFormatting sqref="E105">
    <cfRule type="expression" dxfId="9492" priority="2041">
      <formula>IF(D105&lt;=0,AND(D105&lt;=0,E105&gt;=1),OR(D105/E105&gt;$T$5,E105/D105&gt;$T$5))</formula>
    </cfRule>
  </conditionalFormatting>
  <conditionalFormatting sqref="E106">
    <cfRule type="expression" dxfId="9491" priority="2040">
      <formula>IF(D106&lt;=0,AND(D106&lt;=0,E106&gt;=1),OR(D106/E106&gt;$T$5,E106/D106&gt;$T$5))</formula>
    </cfRule>
  </conditionalFormatting>
  <conditionalFormatting sqref="E107">
    <cfRule type="expression" dxfId="9490" priority="2039">
      <formula>IF(D107&lt;=0,AND(D107&lt;=0,E107&gt;=1),OR(D107/E107&gt;$T$5,E107/D107&gt;$T$5))</formula>
    </cfRule>
  </conditionalFormatting>
  <conditionalFormatting sqref="E108">
    <cfRule type="expression" dxfId="9489" priority="2038">
      <formula>IF(D108&lt;=0,AND(D108&lt;=0,E108&gt;=1),OR(D108/E108&gt;$T$5,E108/D108&gt;$T$5))</formula>
    </cfRule>
  </conditionalFormatting>
  <conditionalFormatting sqref="E109">
    <cfRule type="expression" dxfId="9488" priority="2037">
      <formula>IF(D109&lt;=0,AND(D109&lt;=0,E109&gt;=1),OR(D109/E109&gt;$T$5,E109/D109&gt;$T$5))</formula>
    </cfRule>
  </conditionalFormatting>
  <conditionalFormatting sqref="E110">
    <cfRule type="expression" dxfId="9487" priority="2036">
      <formula>IF(D110&lt;=0,AND(D110&lt;=0,E110&gt;=1),OR(D110/E110&gt;$T$5,E110/D110&gt;$T$5))</formula>
    </cfRule>
  </conditionalFormatting>
  <conditionalFormatting sqref="E111">
    <cfRule type="expression" dxfId="9486" priority="2035">
      <formula>IF(D111&lt;=0,AND(D111&lt;=0,E111&gt;=1),OR(D111/E111&gt;$T$5,E111/D111&gt;$T$5))</formula>
    </cfRule>
  </conditionalFormatting>
  <conditionalFormatting sqref="E112">
    <cfRule type="expression" dxfId="9485" priority="2034">
      <formula>IF(D112&lt;=0,AND(D112&lt;=0,E112&gt;=1),OR(D112/E112&gt;$T$5,E112/D112&gt;$T$5))</formula>
    </cfRule>
  </conditionalFormatting>
  <conditionalFormatting sqref="E113">
    <cfRule type="expression" dxfId="9484" priority="2033">
      <formula>IF(D113&lt;=0,AND(D113&lt;=0,E113&gt;=1),OR(D113/E113&gt;$T$5,E113/D113&gt;$T$5))</formula>
    </cfRule>
  </conditionalFormatting>
  <conditionalFormatting sqref="E114">
    <cfRule type="expression" dxfId="9483" priority="2032">
      <formula>IF(D114&lt;=0,AND(D114&lt;=0,E114&gt;=1),OR(D114/E114&gt;$T$5,E114/D114&gt;$T$5))</formula>
    </cfRule>
  </conditionalFormatting>
  <conditionalFormatting sqref="E115">
    <cfRule type="expression" dxfId="9482" priority="2031">
      <formula>IF(D115&lt;=0,AND(D115&lt;=0,E115&gt;=1),OR(D115/E115&gt;$T$5,E115/D115&gt;$T$5))</formula>
    </cfRule>
  </conditionalFormatting>
  <conditionalFormatting sqref="E116">
    <cfRule type="expression" dxfId="9481" priority="2030">
      <formula>IF(D116&lt;=0,AND(D116&lt;=0,E116&gt;=1),OR(D116/E116&gt;$T$5,E116/D116&gt;$T$5))</formula>
    </cfRule>
  </conditionalFormatting>
  <conditionalFormatting sqref="E117">
    <cfRule type="expression" dxfId="9480" priority="2029">
      <formula>IF(D117&lt;=0,AND(D117&lt;=0,E117&gt;=1),OR(D117/E117&gt;$T$5,E117/D117&gt;$T$5))</formula>
    </cfRule>
  </conditionalFormatting>
  <conditionalFormatting sqref="E118">
    <cfRule type="expression" dxfId="9479" priority="2028">
      <formula>IF(D118&lt;=0,AND(D118&lt;=0,E118&gt;=1),OR(D118/E118&gt;$T$5,E118/D118&gt;$T$5))</formula>
    </cfRule>
  </conditionalFormatting>
  <conditionalFormatting sqref="E119">
    <cfRule type="expression" dxfId="9478" priority="2027">
      <formula>IF(D119&lt;=0,AND(D119&lt;=0,E119&gt;=1),OR(D119/E119&gt;$T$5,E119/D119&gt;$T$5))</formula>
    </cfRule>
  </conditionalFormatting>
  <conditionalFormatting sqref="E120">
    <cfRule type="expression" dxfId="9477" priority="2026">
      <formula>IF(D120&lt;=0,AND(D120&lt;=0,E120&gt;=1),OR(D120/E120&gt;$T$5,E120/D120&gt;$T$5))</formula>
    </cfRule>
  </conditionalFormatting>
  <conditionalFormatting sqref="E121">
    <cfRule type="expression" dxfId="9476" priority="2025">
      <formula>IF(D121&lt;=0,AND(D121&lt;=0,E121&gt;=1),OR(D121/E121&gt;$T$5,E121/D121&gt;$T$5))</formula>
    </cfRule>
  </conditionalFormatting>
  <conditionalFormatting sqref="E122">
    <cfRule type="expression" dxfId="9475" priority="2024">
      <formula>IF(D122&lt;=0,AND(D122&lt;=0,E122&gt;=1),OR(D122/E122&gt;$T$5,E122/D122&gt;$T$5))</formula>
    </cfRule>
  </conditionalFormatting>
  <conditionalFormatting sqref="E123">
    <cfRule type="expression" dxfId="9474" priority="2023">
      <formula>IF(D123&lt;=0,AND(D123&lt;=0,E123&gt;=1),OR(D123/E123&gt;$T$5,E123/D123&gt;$T$5))</formula>
    </cfRule>
  </conditionalFormatting>
  <conditionalFormatting sqref="E124">
    <cfRule type="expression" dxfId="9473" priority="2022">
      <formula>IF(D124&lt;=0,AND(D124&lt;=0,E124&gt;=1),OR(D124/E124&gt;$T$5,E124/D124&gt;$T$5))</formula>
    </cfRule>
  </conditionalFormatting>
  <conditionalFormatting sqref="E125">
    <cfRule type="expression" dxfId="9472" priority="2021">
      <formula>IF(D125&lt;=0,AND(D125&lt;=0,E125&gt;=1),OR(D125/E125&gt;$T$5,E125/D125&gt;$T$5))</formula>
    </cfRule>
  </conditionalFormatting>
  <conditionalFormatting sqref="E126">
    <cfRule type="expression" dxfId="9471" priority="2020">
      <formula>IF(D126&lt;=0,AND(D126&lt;=0,E126&gt;=1),OR(D126/E126&gt;$T$5,E126/D126&gt;$T$5))</formula>
    </cfRule>
  </conditionalFormatting>
  <conditionalFormatting sqref="E128">
    <cfRule type="expression" dxfId="9470" priority="2019">
      <formula>IF(D128&lt;=0,AND(D128&lt;=0,E128&gt;=1),OR(D128/E128&gt;$T$5,E128/D128&gt;$T$5))</formula>
    </cfRule>
  </conditionalFormatting>
  <conditionalFormatting sqref="E129">
    <cfRule type="expression" dxfId="9469" priority="2018">
      <formula>IF(D129&lt;=0,AND(D129&lt;=0,E129&gt;=1),OR(D129/E129&gt;$T$5,E129/D129&gt;$T$5))</formula>
    </cfRule>
  </conditionalFormatting>
  <conditionalFormatting sqref="E130">
    <cfRule type="expression" dxfId="9468" priority="2017">
      <formula>IF(D130&lt;=0,AND(D130&lt;=0,E130&gt;=1),OR(D130/E130&gt;$T$5,E130/D130&gt;$T$5))</formula>
    </cfRule>
  </conditionalFormatting>
  <conditionalFormatting sqref="E131">
    <cfRule type="expression" dxfId="9467" priority="2016">
      <formula>IF(D131&lt;=0,AND(D131&lt;=0,E131&gt;=1),OR(D131/E131&gt;$T$5,E131/D131&gt;$T$5))</formula>
    </cfRule>
  </conditionalFormatting>
  <conditionalFormatting sqref="E132">
    <cfRule type="expression" dxfId="9466" priority="2015">
      <formula>IF(D132&lt;=0,AND(D132&lt;=0,E132&gt;=1),OR(D132/E132&gt;$T$5,E132/D132&gt;$T$5))</formula>
    </cfRule>
  </conditionalFormatting>
  <conditionalFormatting sqref="E133">
    <cfRule type="expression" dxfId="9465" priority="2014">
      <formula>IF(D133&lt;=0,AND(D133&lt;=0,E133&gt;=1),OR(D133/E133&gt;$T$5,E133/D133&gt;$T$5))</formula>
    </cfRule>
  </conditionalFormatting>
  <conditionalFormatting sqref="E134">
    <cfRule type="expression" dxfId="9464" priority="2013">
      <formula>IF(D134&lt;=0,AND(D134&lt;=0,E134&gt;=1),OR(D134/E134&gt;$T$5,E134/D134&gt;$T$5))</formula>
    </cfRule>
  </conditionalFormatting>
  <conditionalFormatting sqref="E135">
    <cfRule type="expression" dxfId="9463" priority="2012">
      <formula>IF(D135&lt;=0,AND(D135&lt;=0,E135&gt;=1),OR(D135/E135&gt;$T$5,E135/D135&gt;$T$5))</formula>
    </cfRule>
  </conditionalFormatting>
  <conditionalFormatting sqref="E136">
    <cfRule type="expression" dxfId="9462" priority="2011">
      <formula>IF(D136&lt;=0,AND(D136&lt;=0,E136&gt;=1),OR(D136/E136&gt;$T$5,E136/D136&gt;$T$5))</formula>
    </cfRule>
  </conditionalFormatting>
  <conditionalFormatting sqref="E137">
    <cfRule type="expression" dxfId="9461" priority="2010">
      <formula>IF(D137&lt;=0,AND(D137&lt;=0,E137&gt;=1),OR(D137/E137&gt;$T$5,E137/D137&gt;$T$5))</formula>
    </cfRule>
  </conditionalFormatting>
  <conditionalFormatting sqref="E138">
    <cfRule type="expression" dxfId="9460" priority="2009">
      <formula>IF(D138&lt;=0,AND(D138&lt;=0,E138&gt;=1),OR(D138/E138&gt;$T$5,E138/D138&gt;$T$5))</formula>
    </cfRule>
  </conditionalFormatting>
  <conditionalFormatting sqref="E139">
    <cfRule type="expression" dxfId="9459" priority="2008">
      <formula>IF(D139&lt;=0,AND(D139&lt;=0,E139&gt;=1),OR(D139/E139&gt;$T$5,E139/D139&gt;$T$5))</formula>
    </cfRule>
  </conditionalFormatting>
  <conditionalFormatting sqref="E140">
    <cfRule type="expression" dxfId="9458" priority="2007">
      <formula>IF(D140&lt;=0,AND(D140&lt;=0,E140&gt;=1),OR(D140/E140&gt;$T$5,E140/D140&gt;$T$5))</formula>
    </cfRule>
  </conditionalFormatting>
  <conditionalFormatting sqref="E141">
    <cfRule type="expression" dxfId="9457" priority="2006">
      <formula>IF(D141&lt;=0,AND(D141&lt;=0,E141&gt;=1),OR(D141/E141&gt;$T$5,E141/D141&gt;$T$5))</formula>
    </cfRule>
  </conditionalFormatting>
  <conditionalFormatting sqref="E142">
    <cfRule type="expression" dxfId="9456" priority="2005">
      <formula>IF(D142&lt;=0,AND(D142&lt;=0,E142&gt;=1),OR(D142/E142&gt;$T$5,E142/D142&gt;$T$5))</formula>
    </cfRule>
  </conditionalFormatting>
  <conditionalFormatting sqref="E143">
    <cfRule type="expression" dxfId="9455" priority="2004">
      <formula>IF(D143&lt;=0,AND(D143&lt;=0,E143&gt;=1),OR(D143/E143&gt;$T$5,E143/D143&gt;$T$5))</formula>
    </cfRule>
  </conditionalFormatting>
  <conditionalFormatting sqref="E144">
    <cfRule type="expression" dxfId="9454" priority="2003">
      <formula>IF(D144&lt;=0,AND(D144&lt;=0,E144&gt;=1),OR(D144/E144&gt;$T$5,E144/D144&gt;$T$5))</formula>
    </cfRule>
  </conditionalFormatting>
  <conditionalFormatting sqref="E145">
    <cfRule type="expression" dxfId="9453" priority="2002">
      <formula>IF(D145&lt;=0,AND(D145&lt;=0,E145&gt;=1),OR(D145/E145&gt;$T$5,E145/D145&gt;$T$5))</formula>
    </cfRule>
  </conditionalFormatting>
  <conditionalFormatting sqref="E146">
    <cfRule type="expression" dxfId="9452" priority="2001">
      <formula>IF(D146&lt;=0,AND(D146&lt;=0,E146&gt;=1),OR(D146/E146&gt;$T$5,E146/D146&gt;$T$5))</formula>
    </cfRule>
  </conditionalFormatting>
  <conditionalFormatting sqref="E147">
    <cfRule type="expression" dxfId="9451" priority="2000">
      <formula>IF(D147&lt;=0,AND(D147&lt;=0,E147&gt;=1),OR(D147/E147&gt;$T$5,E147/D147&gt;$T$5))</formula>
    </cfRule>
  </conditionalFormatting>
  <conditionalFormatting sqref="E148">
    <cfRule type="expression" dxfId="9450" priority="1999">
      <formula>IF(D148&lt;=0,AND(D148&lt;=0,E148&gt;=1),OR(D148/E148&gt;$T$5,E148/D148&gt;$T$5))</formula>
    </cfRule>
  </conditionalFormatting>
  <conditionalFormatting sqref="E149">
    <cfRule type="expression" dxfId="9449" priority="1998">
      <formula>IF(D149&lt;=0,AND(D149&lt;=0,E149&gt;=1),OR(D149/E149&gt;$T$5,E149/D149&gt;$T$5))</formula>
    </cfRule>
  </conditionalFormatting>
  <conditionalFormatting sqref="E150">
    <cfRule type="expression" dxfId="9448" priority="1997">
      <formula>IF(D150&lt;=0,AND(D150&lt;=0,E150&gt;=1),OR(D150/E150&gt;$T$5,E150/D150&gt;$T$5))</formula>
    </cfRule>
  </conditionalFormatting>
  <conditionalFormatting sqref="E151">
    <cfRule type="expression" dxfId="9447" priority="1996">
      <formula>IF(D151&lt;=0,AND(D151&lt;=0,E151&gt;=1),OR(D151/E151&gt;$T$5,E151/D151&gt;$T$5))</formula>
    </cfRule>
  </conditionalFormatting>
  <conditionalFormatting sqref="E152">
    <cfRule type="expression" dxfId="9446" priority="1995">
      <formula>IF(D152&lt;=0,AND(D152&lt;=0,E152&gt;=1),OR(D152/E152&gt;$T$5,E152/D152&gt;$T$5))</formula>
    </cfRule>
  </conditionalFormatting>
  <conditionalFormatting sqref="E153">
    <cfRule type="expression" dxfId="9445" priority="1994">
      <formula>IF(D153&lt;=0,AND(D153&lt;=0,E153&gt;=1),OR(D153/E153&gt;$T$5,E153/D153&gt;$T$5))</formula>
    </cfRule>
  </conditionalFormatting>
  <conditionalFormatting sqref="E154">
    <cfRule type="expression" dxfId="9444" priority="1993">
      <formula>IF(D154&lt;=0,AND(D154&lt;=0,E154&gt;=1),OR(D154/E154&gt;$T$5,E154/D154&gt;$T$5))</formula>
    </cfRule>
  </conditionalFormatting>
  <conditionalFormatting sqref="E155">
    <cfRule type="expression" dxfId="9443" priority="1992">
      <formula>IF(D155&lt;=0,AND(D155&lt;=0,E155&gt;=1),OR(D155/E155&gt;$T$5,E155/D155&gt;$T$5))</formula>
    </cfRule>
  </conditionalFormatting>
  <conditionalFormatting sqref="E156">
    <cfRule type="expression" dxfId="9442" priority="1991">
      <formula>IF(D156&lt;=0,AND(D156&lt;=0,E156&gt;=1),OR(D156/E156&gt;$T$5,E156/D156&gt;$T$5))</formula>
    </cfRule>
  </conditionalFormatting>
  <conditionalFormatting sqref="E157">
    <cfRule type="expression" dxfId="9441" priority="1990">
      <formula>IF(D157&lt;=0,AND(D157&lt;=0,E157&gt;=1),OR(D157/E157&gt;$T$5,E157/D157&gt;$T$5))</formula>
    </cfRule>
  </conditionalFormatting>
  <conditionalFormatting sqref="E158">
    <cfRule type="expression" dxfId="9440" priority="1989">
      <formula>IF(D158&lt;=0,AND(D158&lt;=0,E158&gt;=1),OR(D158/E158&gt;$T$5,E158/D158&gt;$T$5))</formula>
    </cfRule>
  </conditionalFormatting>
  <conditionalFormatting sqref="E159">
    <cfRule type="expression" dxfId="9439" priority="1988">
      <formula>IF(D159&lt;=0,AND(D159&lt;=0,E159&gt;=1),OR(D159/E159&gt;$T$5,E159/D159&gt;$T$5))</formula>
    </cfRule>
  </conditionalFormatting>
  <conditionalFormatting sqref="E160">
    <cfRule type="expression" dxfId="9438" priority="1987">
      <formula>IF(D160&lt;=0,AND(D160&lt;=0,E160&gt;=1),OR(D160/E160&gt;$T$5,E160/D160&gt;$T$5))</formula>
    </cfRule>
  </conditionalFormatting>
  <conditionalFormatting sqref="E161">
    <cfRule type="expression" dxfId="9437" priority="1986">
      <formula>IF(D161&lt;=0,AND(D161&lt;=0,E161&gt;=1),OR(D161/E161&gt;$T$5,E161/D161&gt;$T$5))</formula>
    </cfRule>
  </conditionalFormatting>
  <conditionalFormatting sqref="E162">
    <cfRule type="expression" dxfId="9436" priority="1985">
      <formula>IF(D162&lt;=0,AND(D162&lt;=0,E162&gt;=1),OR(D162/E162&gt;$T$5,E162/D162&gt;$T$5))</formula>
    </cfRule>
  </conditionalFormatting>
  <conditionalFormatting sqref="E163">
    <cfRule type="expression" dxfId="9435" priority="1984">
      <formula>IF(D163&lt;=0,AND(D163&lt;=0,E163&gt;=1),OR(D163/E163&gt;$T$5,E163/D163&gt;$T$5))</formula>
    </cfRule>
  </conditionalFormatting>
  <conditionalFormatting sqref="E164">
    <cfRule type="expression" dxfId="9434" priority="1983">
      <formula>IF(D164&lt;=0,AND(D164&lt;=0,E164&gt;=1),OR(D164/E164&gt;$T$5,E164/D164&gt;$T$5))</formula>
    </cfRule>
  </conditionalFormatting>
  <conditionalFormatting sqref="E165">
    <cfRule type="expression" dxfId="9433" priority="1982">
      <formula>IF(D165&lt;=0,AND(D165&lt;=0,E165&gt;=1),OR(D165/E165&gt;$T$5,E165/D165&gt;$T$5))</formula>
    </cfRule>
  </conditionalFormatting>
  <conditionalFormatting sqref="E166">
    <cfRule type="expression" dxfId="9432" priority="1981">
      <formula>IF(D166&lt;=0,AND(D166&lt;=0,E166&gt;=1),OR(D166/E166&gt;$T$5,E166/D166&gt;$T$5))</formula>
    </cfRule>
  </conditionalFormatting>
  <conditionalFormatting sqref="E167">
    <cfRule type="expression" dxfId="9431" priority="1980">
      <formula>IF(D167&lt;=0,AND(D167&lt;=0,E167&gt;=1),OR(D167/E167&gt;$T$5,E167/D167&gt;$T$5))</formula>
    </cfRule>
  </conditionalFormatting>
  <conditionalFormatting sqref="E168">
    <cfRule type="expression" dxfId="9430" priority="1979">
      <formula>IF(D168&lt;=0,AND(D168&lt;=0,E168&gt;=1),OR(D168/E168&gt;$T$5,E168/D168&gt;$T$5))</formula>
    </cfRule>
  </conditionalFormatting>
  <conditionalFormatting sqref="E169">
    <cfRule type="expression" dxfId="9429" priority="1978">
      <formula>IF(D169&lt;=0,AND(D169&lt;=0,E169&gt;=1),OR(D169/E169&gt;$T$5,E169/D169&gt;$T$5))</formula>
    </cfRule>
  </conditionalFormatting>
  <conditionalFormatting sqref="E170">
    <cfRule type="expression" dxfId="9428" priority="1977">
      <formula>IF(D170&lt;=0,AND(D170&lt;=0,E170&gt;=1),OR(D170/E170&gt;$T$5,E170/D170&gt;$T$5))</formula>
    </cfRule>
  </conditionalFormatting>
  <conditionalFormatting sqref="E171">
    <cfRule type="expression" dxfId="9427" priority="1976">
      <formula>IF(D171&lt;=0,AND(D171&lt;=0,E171&gt;=1),OR(D171/E171&gt;$T$5,E171/D171&gt;$T$5))</formula>
    </cfRule>
  </conditionalFormatting>
  <conditionalFormatting sqref="E172">
    <cfRule type="expression" dxfId="9426" priority="1975">
      <formula>IF(D172&lt;=0,AND(D172&lt;=0,E172&gt;=1),OR(D172/E172&gt;$T$5,E172/D172&gt;$T$5))</formula>
    </cfRule>
  </conditionalFormatting>
  <conditionalFormatting sqref="E173">
    <cfRule type="expression" dxfId="9425" priority="1974">
      <formula>IF(D173&lt;=0,AND(D173&lt;=0,E173&gt;=1),OR(D173/E173&gt;$T$5,E173/D173&gt;$T$5))</formula>
    </cfRule>
  </conditionalFormatting>
  <conditionalFormatting sqref="E174">
    <cfRule type="expression" dxfId="9424" priority="1973">
      <formula>IF(D174&lt;=0,AND(D174&lt;=0,E174&gt;=1),OR(D174/E174&gt;$T$5,E174/D174&gt;$T$5))</formula>
    </cfRule>
  </conditionalFormatting>
  <conditionalFormatting sqref="E175">
    <cfRule type="expression" dxfId="9423" priority="1972">
      <formula>IF(D175&lt;=0,AND(D175&lt;=0,E175&gt;=1),OR(D175/E175&gt;$T$5,E175/D175&gt;$T$5))</formula>
    </cfRule>
  </conditionalFormatting>
  <conditionalFormatting sqref="E176">
    <cfRule type="expression" dxfId="9422" priority="1971">
      <formula>IF(D176&lt;=0,AND(D176&lt;=0,E176&gt;=1),OR(D176/E176&gt;$T$5,E176/D176&gt;$T$5))</formula>
    </cfRule>
  </conditionalFormatting>
  <conditionalFormatting sqref="E177">
    <cfRule type="expression" dxfId="9421" priority="1970">
      <formula>IF(D177&lt;=0,AND(D177&lt;=0,E177&gt;=1),OR(D177/E177&gt;$T$5,E177/D177&gt;$T$5))</formula>
    </cfRule>
  </conditionalFormatting>
  <conditionalFormatting sqref="E178">
    <cfRule type="expression" dxfId="9420" priority="1969">
      <formula>IF(D178&lt;=0,AND(D178&lt;=0,E178&gt;=1),OR(D178/E178&gt;$T$5,E178/D178&gt;$T$5))</formula>
    </cfRule>
  </conditionalFormatting>
  <conditionalFormatting sqref="E179">
    <cfRule type="expression" dxfId="9419" priority="1968">
      <formula>IF(D179&lt;=0,AND(D179&lt;=0,E179&gt;=1),OR(D179/E179&gt;$T$5,E179/D179&gt;$T$5))</formula>
    </cfRule>
  </conditionalFormatting>
  <conditionalFormatting sqref="E180">
    <cfRule type="expression" dxfId="9418" priority="1967">
      <formula>IF(D180&lt;=0,AND(D180&lt;=0,E180&gt;=1),OR(D180/E180&gt;$T$5,E180/D180&gt;$T$5))</formula>
    </cfRule>
  </conditionalFormatting>
  <conditionalFormatting sqref="E181">
    <cfRule type="expression" dxfId="9417" priority="1966">
      <formula>IF(D181&lt;=0,AND(D181&lt;=0,E181&gt;=1),OR(D181/E181&gt;$T$5,E181/D181&gt;$T$5))</formula>
    </cfRule>
  </conditionalFormatting>
  <conditionalFormatting sqref="E182">
    <cfRule type="expression" dxfId="9416" priority="1965">
      <formula>IF(D182&lt;=0,AND(D182&lt;=0,E182&gt;=1),OR(D182/E182&gt;$T$5,E182/D182&gt;$T$5))</formula>
    </cfRule>
  </conditionalFormatting>
  <conditionalFormatting sqref="E183">
    <cfRule type="expression" dxfId="9415" priority="1964">
      <formula>IF(D183&lt;=0,AND(D183&lt;=0,E183&gt;=1),OR(D183/E183&gt;$T$5,E183/D183&gt;$T$5))</formula>
    </cfRule>
  </conditionalFormatting>
  <conditionalFormatting sqref="E184">
    <cfRule type="expression" dxfId="9414" priority="1963">
      <formula>IF(D184&lt;=0,AND(D184&lt;=0,E184&gt;=1),OR(D184/E184&gt;$T$5,E184/D184&gt;$T$5))</formula>
    </cfRule>
  </conditionalFormatting>
  <conditionalFormatting sqref="F5">
    <cfRule type="expression" dxfId="9413" priority="1962">
      <formula>IF(E5&lt;=0,AND(E5&lt;=0,F5&gt;=1),OR(E5/F5&gt;$T$5,F5/E5&gt;$T$5))</formula>
    </cfRule>
  </conditionalFormatting>
  <conditionalFormatting sqref="F6">
    <cfRule type="expression" dxfId="9412" priority="1961">
      <formula>IF(E6&lt;=0,AND(E6&lt;=0,F6&gt;=1),OR(E6/F6&gt;$T$5,F6/E6&gt;$T$5))</formula>
    </cfRule>
  </conditionalFormatting>
  <conditionalFormatting sqref="F7">
    <cfRule type="expression" dxfId="9411" priority="1960">
      <formula>IF(E7&lt;=0,AND(E7&lt;=0,F7&gt;=1),OR(E7/F7&gt;$T$5,F7/E7&gt;$T$5))</formula>
    </cfRule>
  </conditionalFormatting>
  <conditionalFormatting sqref="F8">
    <cfRule type="expression" dxfId="9410" priority="1959">
      <formula>IF(E8&lt;=0,AND(E8&lt;=0,F8&gt;=1),OR(E8/F8&gt;$T$5,F8/E8&gt;$T$5))</formula>
    </cfRule>
  </conditionalFormatting>
  <conditionalFormatting sqref="F9">
    <cfRule type="expression" dxfId="9409" priority="1958">
      <formula>IF(E9&lt;=0,AND(E9&lt;=0,F9&gt;=1),OR(E9/F9&gt;$T$5,F9/E9&gt;$T$5))</formula>
    </cfRule>
  </conditionalFormatting>
  <conditionalFormatting sqref="F10">
    <cfRule type="expression" dxfId="9408" priority="1957">
      <formula>IF(E10&lt;=0,AND(E10&lt;=0,F10&gt;=1),OR(E10/F10&gt;$T$5,F10/E10&gt;$T$5))</formula>
    </cfRule>
  </conditionalFormatting>
  <conditionalFormatting sqref="F11">
    <cfRule type="expression" dxfId="9407" priority="1956">
      <formula>IF(E11&lt;=0,AND(E11&lt;=0,F11&gt;=1),OR(E11/F11&gt;$T$5,F11/E11&gt;$T$5))</formula>
    </cfRule>
  </conditionalFormatting>
  <conditionalFormatting sqref="F12">
    <cfRule type="expression" dxfId="9406" priority="1955">
      <formula>IF(E12&lt;=0,AND(E12&lt;=0,F12&gt;=1),OR(E12/F12&gt;$T$5,F12/E12&gt;$T$5))</formula>
    </cfRule>
  </conditionalFormatting>
  <conditionalFormatting sqref="F13">
    <cfRule type="expression" dxfId="9405" priority="1954">
      <formula>IF(E13&lt;=0,AND(E13&lt;=0,F13&gt;=1),OR(E13/F13&gt;$T$5,F13/E13&gt;$T$5))</formula>
    </cfRule>
  </conditionalFormatting>
  <conditionalFormatting sqref="F14">
    <cfRule type="expression" dxfId="9404" priority="1953">
      <formula>IF(E14&lt;=0,AND(E14&lt;=0,F14&gt;=1),OR(E14/F14&gt;$T$5,F14/E14&gt;$T$5))</formula>
    </cfRule>
  </conditionalFormatting>
  <conditionalFormatting sqref="F15">
    <cfRule type="expression" dxfId="9403" priority="1952">
      <formula>IF(E15&lt;=0,AND(E15&lt;=0,F15&gt;=1),OR(E15/F15&gt;$T$5,F15/E15&gt;$T$5))</formula>
    </cfRule>
  </conditionalFormatting>
  <conditionalFormatting sqref="F16">
    <cfRule type="expression" dxfId="9402" priority="1951">
      <formula>IF(E16&lt;=0,AND(E16&lt;=0,F16&gt;=1),OR(E16/F16&gt;$T$5,F16/E16&gt;$T$5))</formula>
    </cfRule>
  </conditionalFormatting>
  <conditionalFormatting sqref="F17">
    <cfRule type="expression" dxfId="9401" priority="1950">
      <formula>IF(E17&lt;=0,AND(E17&lt;=0,F17&gt;=1),OR(E17/F17&gt;$T$5,F17/E17&gt;$T$5))</formula>
    </cfRule>
  </conditionalFormatting>
  <conditionalFormatting sqref="F18">
    <cfRule type="expression" dxfId="9400" priority="1949">
      <formula>IF(E18&lt;=0,AND(E18&lt;=0,F18&gt;=1),OR(E18/F18&gt;$T$5,F18/E18&gt;$T$5))</formula>
    </cfRule>
  </conditionalFormatting>
  <conditionalFormatting sqref="F19">
    <cfRule type="expression" dxfId="9399" priority="1948">
      <formula>IF(E19&lt;=0,AND(E19&lt;=0,F19&gt;=1),OR(E19/F19&gt;$T$5,F19/E19&gt;$T$5))</formula>
    </cfRule>
  </conditionalFormatting>
  <conditionalFormatting sqref="F20">
    <cfRule type="expression" dxfId="9398" priority="1947">
      <formula>IF(E20&lt;=0,AND(E20&lt;=0,F20&gt;=1),OR(E20/F20&gt;$T$5,F20/E20&gt;$T$5))</formula>
    </cfRule>
  </conditionalFormatting>
  <conditionalFormatting sqref="F21">
    <cfRule type="expression" dxfId="9397" priority="1946">
      <formula>IF(E21&lt;=0,AND(E21&lt;=0,F21&gt;=1),OR(E21/F21&gt;$T$5,F21/E21&gt;$T$5))</formula>
    </cfRule>
  </conditionalFormatting>
  <conditionalFormatting sqref="F22">
    <cfRule type="expression" dxfId="9396" priority="1945">
      <formula>IF(E22&lt;=0,AND(E22&lt;=0,F22&gt;=1),OR(E22/F22&gt;$T$5,F22/E22&gt;$T$5))</formula>
    </cfRule>
  </conditionalFormatting>
  <conditionalFormatting sqref="F23">
    <cfRule type="expression" dxfId="9395" priority="1944">
      <formula>IF(E23&lt;=0,AND(E23&lt;=0,F23&gt;=1),OR(E23/F23&gt;$T$5,F23/E23&gt;$T$5))</formula>
    </cfRule>
  </conditionalFormatting>
  <conditionalFormatting sqref="F24">
    <cfRule type="expression" dxfId="9394" priority="1943">
      <formula>IF(E24&lt;=0,AND(E24&lt;=0,F24&gt;=1),OR(E24/F24&gt;$T$5,F24/E24&gt;$T$5))</formula>
    </cfRule>
  </conditionalFormatting>
  <conditionalFormatting sqref="F25">
    <cfRule type="expression" dxfId="9393" priority="1942">
      <formula>IF(E25&lt;=0,AND(E25&lt;=0,F25&gt;=1),OR(E25/F25&gt;$T$5,F25/E25&gt;$T$5))</formula>
    </cfRule>
  </conditionalFormatting>
  <conditionalFormatting sqref="F26">
    <cfRule type="expression" dxfId="9392" priority="1941">
      <formula>IF(E26&lt;=0,AND(E26&lt;=0,F26&gt;=1),OR(E26/F26&gt;$T$5,F26/E26&gt;$T$5))</formula>
    </cfRule>
  </conditionalFormatting>
  <conditionalFormatting sqref="F27">
    <cfRule type="expression" dxfId="9391" priority="1940">
      <formula>IF(E27&lt;=0,AND(E27&lt;=0,F27&gt;=1),OR(E27/F27&gt;$T$5,F27/E27&gt;$T$5))</formula>
    </cfRule>
  </conditionalFormatting>
  <conditionalFormatting sqref="F28">
    <cfRule type="expression" dxfId="9390" priority="1939">
      <formula>IF(E28&lt;=0,AND(E28&lt;=0,F28&gt;=1),OR(E28/F28&gt;$T$5,F28/E28&gt;$T$5))</formula>
    </cfRule>
  </conditionalFormatting>
  <conditionalFormatting sqref="F29">
    <cfRule type="expression" dxfId="9389" priority="1938">
      <formula>IF(E29&lt;=0,AND(E29&lt;=0,F29&gt;=1),OR(E29/F29&gt;$T$5,F29/E29&gt;$T$5))</formula>
    </cfRule>
  </conditionalFormatting>
  <conditionalFormatting sqref="F30">
    <cfRule type="expression" dxfId="9388" priority="1937">
      <formula>IF(E30&lt;=0,AND(E30&lt;=0,F30&gt;=1),OR(E30/F30&gt;$T$5,F30/E30&gt;$T$5))</formula>
    </cfRule>
  </conditionalFormatting>
  <conditionalFormatting sqref="F31">
    <cfRule type="expression" dxfId="9387" priority="1936">
      <formula>IF(E31&lt;=0,AND(E31&lt;=0,F31&gt;=1),OR(E31/F31&gt;$T$5,F31/E31&gt;$T$5))</formula>
    </cfRule>
  </conditionalFormatting>
  <conditionalFormatting sqref="F32">
    <cfRule type="expression" dxfId="9386" priority="1935">
      <formula>IF(E32&lt;=0,AND(E32&lt;=0,F32&gt;=1),OR(E32/F32&gt;$T$5,F32/E32&gt;$T$5))</formula>
    </cfRule>
  </conditionalFormatting>
  <conditionalFormatting sqref="F34">
    <cfRule type="expression" dxfId="9385" priority="1934">
      <formula>IF(E34&lt;=0,AND(E34&lt;=0,F34&gt;=1),OR(E34/F34&gt;$T$5,F34/E34&gt;$T$5))</formula>
    </cfRule>
  </conditionalFormatting>
  <conditionalFormatting sqref="F35">
    <cfRule type="expression" dxfId="9384" priority="1933">
      <formula>IF(E35&lt;=0,AND(E35&lt;=0,F35&gt;=1),OR(E35/F35&gt;$T$5,F35/E35&gt;$T$5))</formula>
    </cfRule>
  </conditionalFormatting>
  <conditionalFormatting sqref="F36">
    <cfRule type="expression" dxfId="9383" priority="1932">
      <formula>IF(E36&lt;=0,AND(E36&lt;=0,F36&gt;=1),OR(E36/F36&gt;$T$5,F36/E36&gt;$T$5))</formula>
    </cfRule>
  </conditionalFormatting>
  <conditionalFormatting sqref="F37">
    <cfRule type="expression" dxfId="9382" priority="1931">
      <formula>IF(E37&lt;=0,AND(E37&lt;=0,F37&gt;=1),OR(E37/F37&gt;$T$5,F37/E37&gt;$T$5))</formula>
    </cfRule>
  </conditionalFormatting>
  <conditionalFormatting sqref="F38">
    <cfRule type="expression" dxfId="9381" priority="1930">
      <formula>IF(E38&lt;=0,AND(E38&lt;=0,F38&gt;=1),OR(E38/F38&gt;$T$5,F38/E38&gt;$T$5))</formula>
    </cfRule>
  </conditionalFormatting>
  <conditionalFormatting sqref="F39">
    <cfRule type="expression" dxfId="9380" priority="1929">
      <formula>IF(E39&lt;=0,AND(E39&lt;=0,F39&gt;=1),OR(E39/F39&gt;$T$5,F39/E39&gt;$T$5))</formula>
    </cfRule>
  </conditionalFormatting>
  <conditionalFormatting sqref="F40">
    <cfRule type="expression" dxfId="9379" priority="1928">
      <formula>IF(E40&lt;=0,AND(E40&lt;=0,F40&gt;=1),OR(E40/F40&gt;$T$5,F40/E40&gt;$T$5))</formula>
    </cfRule>
  </conditionalFormatting>
  <conditionalFormatting sqref="F41">
    <cfRule type="expression" dxfId="9378" priority="1927">
      <formula>IF(E41&lt;=0,AND(E41&lt;=0,F41&gt;=1),OR(E41/F41&gt;$T$5,F41/E41&gt;$T$5))</formula>
    </cfRule>
  </conditionalFormatting>
  <conditionalFormatting sqref="F42">
    <cfRule type="expression" dxfId="9377" priority="1926">
      <formula>IF(E42&lt;=0,AND(E42&lt;=0,F42&gt;=1),OR(E42/F42&gt;$T$5,F42/E42&gt;$T$5))</formula>
    </cfRule>
  </conditionalFormatting>
  <conditionalFormatting sqref="F43">
    <cfRule type="expression" dxfId="9376" priority="1925">
      <formula>IF(E43&lt;=0,AND(E43&lt;=0,F43&gt;=1),OR(E43/F43&gt;$T$5,F43/E43&gt;$T$5))</formula>
    </cfRule>
  </conditionalFormatting>
  <conditionalFormatting sqref="F44">
    <cfRule type="expression" dxfId="9375" priority="1924">
      <formula>IF(E44&lt;=0,AND(E44&lt;=0,F44&gt;=1),OR(E44/F44&gt;$T$5,F44/E44&gt;$T$5))</formula>
    </cfRule>
  </conditionalFormatting>
  <conditionalFormatting sqref="F45">
    <cfRule type="expression" dxfId="9374" priority="1923">
      <formula>IF(E45&lt;=0,AND(E45&lt;=0,F45&gt;=1),OR(E45/F45&gt;$T$5,F45/E45&gt;$T$5))</formula>
    </cfRule>
  </conditionalFormatting>
  <conditionalFormatting sqref="F46">
    <cfRule type="expression" dxfId="9373" priority="1922">
      <formula>IF(E46&lt;=0,AND(E46&lt;=0,F46&gt;=1),OR(E46/F46&gt;$T$5,F46/E46&gt;$T$5))</formula>
    </cfRule>
  </conditionalFormatting>
  <conditionalFormatting sqref="F47">
    <cfRule type="expression" dxfId="9372" priority="1921">
      <formula>IF(E47&lt;=0,AND(E47&lt;=0,F47&gt;=1),OR(E47/F47&gt;$T$5,F47/E47&gt;$T$5))</formula>
    </cfRule>
  </conditionalFormatting>
  <conditionalFormatting sqref="F48">
    <cfRule type="expression" dxfId="9371" priority="1920">
      <formula>IF(E48&lt;=0,AND(E48&lt;=0,F48&gt;=1),OR(E48/F48&gt;$T$5,F48/E48&gt;$T$5))</formula>
    </cfRule>
  </conditionalFormatting>
  <conditionalFormatting sqref="F49">
    <cfRule type="expression" dxfId="9370" priority="1919">
      <formula>IF(E49&lt;=0,AND(E49&lt;=0,F49&gt;=1),OR(E49/F49&gt;$T$5,F49/E49&gt;$T$5))</formula>
    </cfRule>
  </conditionalFormatting>
  <conditionalFormatting sqref="F50">
    <cfRule type="expression" dxfId="9369" priority="1918">
      <formula>IF(E50&lt;=0,AND(E50&lt;=0,F50&gt;=1),OR(E50/F50&gt;$T$5,F50/E50&gt;$T$5))</formula>
    </cfRule>
  </conditionalFormatting>
  <conditionalFormatting sqref="F51">
    <cfRule type="expression" dxfId="9368" priority="1917">
      <formula>IF(E51&lt;=0,AND(E51&lt;=0,F51&gt;=1),OR(E51/F51&gt;$T$5,F51/E51&gt;$T$5))</formula>
    </cfRule>
  </conditionalFormatting>
  <conditionalFormatting sqref="F52">
    <cfRule type="expression" dxfId="9367" priority="1916">
      <formula>IF(E52&lt;=0,AND(E52&lt;=0,F52&gt;=1),OR(E52/F52&gt;$T$5,F52/E52&gt;$T$5))</formula>
    </cfRule>
  </conditionalFormatting>
  <conditionalFormatting sqref="F53">
    <cfRule type="expression" dxfId="9366" priority="1915">
      <formula>IF(E53&lt;=0,AND(E53&lt;=0,F53&gt;=1),OR(E53/F53&gt;$T$5,F53/E53&gt;$T$5))</formula>
    </cfRule>
  </conditionalFormatting>
  <conditionalFormatting sqref="F54">
    <cfRule type="expression" dxfId="9365" priority="1914">
      <formula>IF(E54&lt;=0,AND(E54&lt;=0,F54&gt;=1),OR(E54/F54&gt;$T$5,F54/E54&gt;$T$5))</formula>
    </cfRule>
  </conditionalFormatting>
  <conditionalFormatting sqref="F55">
    <cfRule type="expression" dxfId="9364" priority="1913">
      <formula>IF(E55&lt;=0,AND(E55&lt;=0,F55&gt;=1),OR(E55/F55&gt;$T$5,F55/E55&gt;$T$5))</formula>
    </cfRule>
  </conditionalFormatting>
  <conditionalFormatting sqref="F56">
    <cfRule type="expression" dxfId="9363" priority="1912">
      <formula>IF(E56&lt;=0,AND(E56&lt;=0,F56&gt;=1),OR(E56/F56&gt;$T$5,F56/E56&gt;$T$5))</formula>
    </cfRule>
  </conditionalFormatting>
  <conditionalFormatting sqref="F57">
    <cfRule type="expression" dxfId="9362" priority="1911">
      <formula>IF(E57&lt;=0,AND(E57&lt;=0,F57&gt;=1),OR(E57/F57&gt;$T$5,F57/E57&gt;$T$5))</formula>
    </cfRule>
  </conditionalFormatting>
  <conditionalFormatting sqref="F58">
    <cfRule type="expression" dxfId="9361" priority="1910">
      <formula>IF(E58&lt;=0,AND(E58&lt;=0,F58&gt;=1),OR(E58/F58&gt;$T$5,F58/E58&gt;$T$5))</formula>
    </cfRule>
  </conditionalFormatting>
  <conditionalFormatting sqref="F59">
    <cfRule type="expression" dxfId="9360" priority="1909">
      <formula>IF(E59&lt;=0,AND(E59&lt;=0,F59&gt;=1),OR(E59/F59&gt;$T$5,F59/E59&gt;$T$5))</formula>
    </cfRule>
  </conditionalFormatting>
  <conditionalFormatting sqref="F60">
    <cfRule type="expression" dxfId="9359" priority="1908">
      <formula>IF(E60&lt;=0,AND(E60&lt;=0,F60&gt;=1),OR(E60/F60&gt;$T$5,F60/E60&gt;$T$5))</formula>
    </cfRule>
  </conditionalFormatting>
  <conditionalFormatting sqref="F61">
    <cfRule type="expression" dxfId="9358" priority="1907">
      <formula>IF(E61&lt;=0,AND(E61&lt;=0,F61&gt;=1),OR(E61/F61&gt;$T$5,F61/E61&gt;$T$5))</formula>
    </cfRule>
  </conditionalFormatting>
  <conditionalFormatting sqref="F62">
    <cfRule type="expression" dxfId="9357" priority="1906">
      <formula>IF(E62&lt;=0,AND(E62&lt;=0,F62&gt;=1),OR(E62/F62&gt;$T$5,F62/E62&gt;$T$5))</formula>
    </cfRule>
  </conditionalFormatting>
  <conditionalFormatting sqref="F63">
    <cfRule type="expression" dxfId="9356" priority="1905">
      <formula>IF(E63&lt;=0,AND(E63&lt;=0,F63&gt;=1),OR(E63/F63&gt;$T$5,F63/E63&gt;$T$5))</formula>
    </cfRule>
  </conditionalFormatting>
  <conditionalFormatting sqref="F64">
    <cfRule type="expression" dxfId="9355" priority="1904">
      <formula>IF(E64&lt;=0,AND(E64&lt;=0,F64&gt;=1),OR(E64/F64&gt;$T$5,F64/E64&gt;$T$5))</formula>
    </cfRule>
  </conditionalFormatting>
  <conditionalFormatting sqref="F65">
    <cfRule type="expression" dxfId="9354" priority="1903">
      <formula>IF(E65&lt;=0,AND(E65&lt;=0,F65&gt;=1),OR(E65/F65&gt;$T$5,F65/E65&gt;$T$5))</formula>
    </cfRule>
  </conditionalFormatting>
  <conditionalFormatting sqref="F66">
    <cfRule type="expression" dxfId="9353" priority="1902">
      <formula>IF(E66&lt;=0,AND(E66&lt;=0,F66&gt;=1),OR(E66/F66&gt;$T$5,F66/E66&gt;$T$5))</formula>
    </cfRule>
  </conditionalFormatting>
  <conditionalFormatting sqref="F67">
    <cfRule type="expression" dxfId="9352" priority="1901">
      <formula>IF(E67&lt;=0,AND(E67&lt;=0,F67&gt;=1),OR(E67/F67&gt;$T$5,F67/E67&gt;$T$5))</formula>
    </cfRule>
  </conditionalFormatting>
  <conditionalFormatting sqref="F68">
    <cfRule type="expression" dxfId="9351" priority="1900">
      <formula>IF(E68&lt;=0,AND(E68&lt;=0,F68&gt;=1),OR(E68/F68&gt;$T$5,F68/E68&gt;$T$5))</formula>
    </cfRule>
  </conditionalFormatting>
  <conditionalFormatting sqref="F69">
    <cfRule type="expression" dxfId="9350" priority="1899">
      <formula>IF(E69&lt;=0,AND(E69&lt;=0,F69&gt;=1),OR(E69/F69&gt;$T$5,F69/E69&gt;$T$5))</formula>
    </cfRule>
  </conditionalFormatting>
  <conditionalFormatting sqref="F70">
    <cfRule type="expression" dxfId="9349" priority="1898">
      <formula>IF(E70&lt;=0,AND(E70&lt;=0,F70&gt;=1),OR(E70/F70&gt;$T$5,F70/E70&gt;$T$5))</formula>
    </cfRule>
  </conditionalFormatting>
  <conditionalFormatting sqref="F71">
    <cfRule type="expression" dxfId="9348" priority="1897">
      <formula>IF(E71&lt;=0,AND(E71&lt;=0,F71&gt;=1),OR(E71/F71&gt;$T$5,F71/E71&gt;$T$5))</formula>
    </cfRule>
  </conditionalFormatting>
  <conditionalFormatting sqref="F72">
    <cfRule type="expression" dxfId="9347" priority="1896">
      <formula>IF(E72&lt;=0,AND(E72&lt;=0,F72&gt;=1),OR(E72/F72&gt;$T$5,F72/E72&gt;$T$5))</formula>
    </cfRule>
  </conditionalFormatting>
  <conditionalFormatting sqref="F73">
    <cfRule type="expression" dxfId="9346" priority="1895">
      <formula>IF(E73&lt;=0,AND(E73&lt;=0,F73&gt;=1),OR(E73/F73&gt;$T$5,F73/E73&gt;$T$5))</formula>
    </cfRule>
  </conditionalFormatting>
  <conditionalFormatting sqref="F74">
    <cfRule type="expression" dxfId="9345" priority="1894">
      <formula>IF(E74&lt;=0,AND(E74&lt;=0,F74&gt;=1),OR(E74/F74&gt;$T$5,F74/E74&gt;$T$5))</formula>
    </cfRule>
  </conditionalFormatting>
  <conditionalFormatting sqref="F75">
    <cfRule type="expression" dxfId="9344" priority="1893">
      <formula>IF(E75&lt;=0,AND(E75&lt;=0,F75&gt;=1),OR(E75/F75&gt;$T$5,F75/E75&gt;$T$5))</formula>
    </cfRule>
  </conditionalFormatting>
  <conditionalFormatting sqref="F76">
    <cfRule type="expression" dxfId="9343" priority="1892">
      <formula>IF(E76&lt;=0,AND(E76&lt;=0,F76&gt;=1),OR(E76/F76&gt;$T$5,F76/E76&gt;$T$5))</formula>
    </cfRule>
  </conditionalFormatting>
  <conditionalFormatting sqref="F77">
    <cfRule type="expression" dxfId="9342" priority="1891">
      <formula>IF(E77&lt;=0,AND(E77&lt;=0,F77&gt;=1),OR(E77/F77&gt;$T$5,F77/E77&gt;$T$5))</formula>
    </cfRule>
  </conditionalFormatting>
  <conditionalFormatting sqref="F78">
    <cfRule type="expression" dxfId="9341" priority="1890">
      <formula>IF(E78&lt;=0,AND(E78&lt;=0,F78&gt;=1),OR(E78/F78&gt;$T$5,F78/E78&gt;$T$5))</formula>
    </cfRule>
  </conditionalFormatting>
  <conditionalFormatting sqref="F79">
    <cfRule type="expression" dxfId="9340" priority="1889">
      <formula>IF(E79&lt;=0,AND(E79&lt;=0,F79&gt;=1),OR(E79/F79&gt;$T$5,F79/E79&gt;$T$5))</formula>
    </cfRule>
  </conditionalFormatting>
  <conditionalFormatting sqref="F80">
    <cfRule type="expression" dxfId="9339" priority="1888">
      <formula>IF(E80&lt;=0,AND(E80&lt;=0,F80&gt;=1),OR(E80/F80&gt;$T$5,F80/E80&gt;$T$5))</formula>
    </cfRule>
  </conditionalFormatting>
  <conditionalFormatting sqref="F81">
    <cfRule type="expression" dxfId="9338" priority="1887">
      <formula>IF(E81&lt;=0,AND(E81&lt;=0,F81&gt;=1),OR(E81/F81&gt;$T$5,F81/E81&gt;$T$5))</formula>
    </cfRule>
  </conditionalFormatting>
  <conditionalFormatting sqref="F82">
    <cfRule type="expression" dxfId="9337" priority="1886">
      <formula>IF(E82&lt;=0,AND(E82&lt;=0,F82&gt;=1),OR(E82/F82&gt;$T$5,F82/E82&gt;$T$5))</formula>
    </cfRule>
  </conditionalFormatting>
  <conditionalFormatting sqref="F83">
    <cfRule type="expression" dxfId="9336" priority="1885">
      <formula>IF(E83&lt;=0,AND(E83&lt;=0,F83&gt;=1),OR(E83/F83&gt;$T$5,F83/E83&gt;$T$5))</formula>
    </cfRule>
  </conditionalFormatting>
  <conditionalFormatting sqref="F84">
    <cfRule type="expression" dxfId="9335" priority="1884">
      <formula>IF(E84&lt;=0,AND(E84&lt;=0,F84&gt;=1),OR(E84/F84&gt;$T$5,F84/E84&gt;$T$5))</formula>
    </cfRule>
  </conditionalFormatting>
  <conditionalFormatting sqref="F85">
    <cfRule type="expression" dxfId="9334" priority="1883">
      <formula>IF(E85&lt;=0,AND(E85&lt;=0,F85&gt;=1),OR(E85/F85&gt;$T$5,F85/E85&gt;$T$5))</formula>
    </cfRule>
  </conditionalFormatting>
  <conditionalFormatting sqref="F86">
    <cfRule type="expression" dxfId="9333" priority="1882">
      <formula>IF(E86&lt;=0,AND(E86&lt;=0,F86&gt;=1),OR(E86/F86&gt;$T$5,F86/E86&gt;$T$5))</formula>
    </cfRule>
  </conditionalFormatting>
  <conditionalFormatting sqref="F87">
    <cfRule type="expression" dxfId="9332" priority="1881">
      <formula>IF(E87&lt;=0,AND(E87&lt;=0,F87&gt;=1),OR(E87/F87&gt;$T$5,F87/E87&gt;$T$5))</formula>
    </cfRule>
  </conditionalFormatting>
  <conditionalFormatting sqref="F88">
    <cfRule type="expression" dxfId="9331" priority="1880">
      <formula>IF(E88&lt;=0,AND(E88&lt;=0,F88&gt;=1),OR(E88/F88&gt;$T$5,F88/E88&gt;$T$5))</formula>
    </cfRule>
  </conditionalFormatting>
  <conditionalFormatting sqref="F89">
    <cfRule type="expression" dxfId="9330" priority="1879">
      <formula>IF(E89&lt;=0,AND(E89&lt;=0,F89&gt;=1),OR(E89/F89&gt;$T$5,F89/E89&gt;$T$5))</formula>
    </cfRule>
  </conditionalFormatting>
  <conditionalFormatting sqref="F90">
    <cfRule type="expression" dxfId="9329" priority="1878">
      <formula>IF(E90&lt;=0,AND(E90&lt;=0,F90&gt;=1),OR(E90/F90&gt;$T$5,F90/E90&gt;$T$5))</formula>
    </cfRule>
  </conditionalFormatting>
  <conditionalFormatting sqref="F91">
    <cfRule type="expression" dxfId="9328" priority="1877">
      <formula>IF(E91&lt;=0,AND(E91&lt;=0,F91&gt;=1),OR(E91/F91&gt;$T$5,F91/E91&gt;$T$5))</formula>
    </cfRule>
  </conditionalFormatting>
  <conditionalFormatting sqref="F92">
    <cfRule type="expression" dxfId="9327" priority="1876">
      <formula>IF(E92&lt;=0,AND(E92&lt;=0,F92&gt;=1),OR(E92/F92&gt;$T$5,F92/E92&gt;$T$5))</formula>
    </cfRule>
  </conditionalFormatting>
  <conditionalFormatting sqref="F93">
    <cfRule type="expression" dxfId="9326" priority="1875">
      <formula>IF(E93&lt;=0,AND(E93&lt;=0,F93&gt;=1),OR(E93/F93&gt;$T$5,F93/E93&gt;$T$5))</formula>
    </cfRule>
  </conditionalFormatting>
  <conditionalFormatting sqref="F94">
    <cfRule type="expression" dxfId="9325" priority="1874">
      <formula>IF(E94&lt;=0,AND(E94&lt;=0,F94&gt;=1),OR(E94/F94&gt;$T$5,F94/E94&gt;$T$5))</formula>
    </cfRule>
  </conditionalFormatting>
  <conditionalFormatting sqref="F95">
    <cfRule type="expression" dxfId="9324" priority="1873">
      <formula>IF(E95&lt;=0,AND(E95&lt;=0,F95&gt;=1),OR(E95/F95&gt;$T$5,F95/E95&gt;$T$5))</formula>
    </cfRule>
  </conditionalFormatting>
  <conditionalFormatting sqref="F96">
    <cfRule type="expression" dxfId="9323" priority="1872">
      <formula>IF(E96&lt;=0,AND(E96&lt;=0,F96&gt;=1),OR(E96/F96&gt;$T$5,F96/E96&gt;$T$5))</formula>
    </cfRule>
  </conditionalFormatting>
  <conditionalFormatting sqref="F97">
    <cfRule type="expression" dxfId="9322" priority="1871">
      <formula>IF(E97&lt;=0,AND(E97&lt;=0,F97&gt;=1),OR(E97/F97&gt;$T$5,F97/E97&gt;$T$5))</formula>
    </cfRule>
  </conditionalFormatting>
  <conditionalFormatting sqref="F98">
    <cfRule type="expression" dxfId="9321" priority="1870">
      <formula>IF(E98&lt;=0,AND(E98&lt;=0,F98&gt;=1),OR(E98/F98&gt;$T$5,F98/E98&gt;$T$5))</formula>
    </cfRule>
  </conditionalFormatting>
  <conditionalFormatting sqref="F99">
    <cfRule type="expression" dxfId="9320" priority="1869">
      <formula>IF(E99&lt;=0,AND(E99&lt;=0,F99&gt;=1),OR(E99/F99&gt;$T$5,F99/E99&gt;$T$5))</formula>
    </cfRule>
  </conditionalFormatting>
  <conditionalFormatting sqref="F100">
    <cfRule type="expression" dxfId="9319" priority="1868">
      <formula>IF(E100&lt;=0,AND(E100&lt;=0,F100&gt;=1),OR(E100/F100&gt;$T$5,F100/E100&gt;$T$5))</formula>
    </cfRule>
  </conditionalFormatting>
  <conditionalFormatting sqref="F101">
    <cfRule type="expression" dxfId="9318" priority="1867">
      <formula>IF(E101&lt;=0,AND(E101&lt;=0,F101&gt;=1),OR(E101/F101&gt;$T$5,F101/E101&gt;$T$5))</formula>
    </cfRule>
  </conditionalFormatting>
  <conditionalFormatting sqref="F102">
    <cfRule type="expression" dxfId="9317" priority="1866">
      <formula>IF(E102&lt;=0,AND(E102&lt;=0,F102&gt;=1),OR(E102/F102&gt;$T$5,F102/E102&gt;$T$5))</formula>
    </cfRule>
  </conditionalFormatting>
  <conditionalFormatting sqref="F103">
    <cfRule type="expression" dxfId="9316" priority="1865">
      <formula>IF(E103&lt;=0,AND(E103&lt;=0,F103&gt;=1),OR(E103/F103&gt;$T$5,F103/E103&gt;$T$5))</formula>
    </cfRule>
  </conditionalFormatting>
  <conditionalFormatting sqref="F104">
    <cfRule type="expression" dxfId="9315" priority="1864">
      <formula>IF(E104&lt;=0,AND(E104&lt;=0,F104&gt;=1),OR(E104/F104&gt;$T$5,F104/E104&gt;$T$5))</formula>
    </cfRule>
  </conditionalFormatting>
  <conditionalFormatting sqref="F105">
    <cfRule type="expression" dxfId="9314" priority="1863">
      <formula>IF(E105&lt;=0,AND(E105&lt;=0,F105&gt;=1),OR(E105/F105&gt;$T$5,F105/E105&gt;$T$5))</formula>
    </cfRule>
  </conditionalFormatting>
  <conditionalFormatting sqref="F106">
    <cfRule type="expression" dxfId="9313" priority="1862">
      <formula>IF(E106&lt;=0,AND(E106&lt;=0,F106&gt;=1),OR(E106/F106&gt;$T$5,F106/E106&gt;$T$5))</formula>
    </cfRule>
  </conditionalFormatting>
  <conditionalFormatting sqref="F107">
    <cfRule type="expression" dxfId="9312" priority="1861">
      <formula>IF(E107&lt;=0,AND(E107&lt;=0,F107&gt;=1),OR(E107/F107&gt;$T$5,F107/E107&gt;$T$5))</formula>
    </cfRule>
  </conditionalFormatting>
  <conditionalFormatting sqref="F108">
    <cfRule type="expression" dxfId="9311" priority="1860">
      <formula>IF(E108&lt;=0,AND(E108&lt;=0,F108&gt;=1),OR(E108/F108&gt;$T$5,F108/E108&gt;$T$5))</formula>
    </cfRule>
  </conditionalFormatting>
  <conditionalFormatting sqref="F109">
    <cfRule type="expression" dxfId="9310" priority="1859">
      <formula>IF(E109&lt;=0,AND(E109&lt;=0,F109&gt;=1),OR(E109/F109&gt;$T$5,F109/E109&gt;$T$5))</formula>
    </cfRule>
  </conditionalFormatting>
  <conditionalFormatting sqref="F110">
    <cfRule type="expression" dxfId="9309" priority="1858">
      <formula>IF(E110&lt;=0,AND(E110&lt;=0,F110&gt;=1),OR(E110/F110&gt;$T$5,F110/E110&gt;$T$5))</formula>
    </cfRule>
  </conditionalFormatting>
  <conditionalFormatting sqref="F111">
    <cfRule type="expression" dxfId="9308" priority="1857">
      <formula>IF(E111&lt;=0,AND(E111&lt;=0,F111&gt;=1),OR(E111/F111&gt;$T$5,F111/E111&gt;$T$5))</formula>
    </cfRule>
  </conditionalFormatting>
  <conditionalFormatting sqref="F112">
    <cfRule type="expression" dxfId="9307" priority="1856">
      <formula>IF(E112&lt;=0,AND(E112&lt;=0,F112&gt;=1),OR(E112/F112&gt;$T$5,F112/E112&gt;$T$5))</formula>
    </cfRule>
  </conditionalFormatting>
  <conditionalFormatting sqref="F113">
    <cfRule type="expression" dxfId="9306" priority="1855">
      <formula>IF(E113&lt;=0,AND(E113&lt;=0,F113&gt;=1),OR(E113/F113&gt;$T$5,F113/E113&gt;$T$5))</formula>
    </cfRule>
  </conditionalFormatting>
  <conditionalFormatting sqref="F114">
    <cfRule type="expression" dxfId="9305" priority="1854">
      <formula>IF(E114&lt;=0,AND(E114&lt;=0,F114&gt;=1),OR(E114/F114&gt;$T$5,F114/E114&gt;$T$5))</formula>
    </cfRule>
  </conditionalFormatting>
  <conditionalFormatting sqref="F115">
    <cfRule type="expression" dxfId="9304" priority="1853">
      <formula>IF(E115&lt;=0,AND(E115&lt;=0,F115&gt;=1),OR(E115/F115&gt;$T$5,F115/E115&gt;$T$5))</formula>
    </cfRule>
  </conditionalFormatting>
  <conditionalFormatting sqref="F116">
    <cfRule type="expression" dxfId="9303" priority="1852">
      <formula>IF(E116&lt;=0,AND(E116&lt;=0,F116&gt;=1),OR(E116/F116&gt;$T$5,F116/E116&gt;$T$5))</formula>
    </cfRule>
  </conditionalFormatting>
  <conditionalFormatting sqref="F117">
    <cfRule type="expression" dxfId="9302" priority="1851">
      <formula>IF(E117&lt;=0,AND(E117&lt;=0,F117&gt;=1),OR(E117/F117&gt;$T$5,F117/E117&gt;$T$5))</formula>
    </cfRule>
  </conditionalFormatting>
  <conditionalFormatting sqref="F118">
    <cfRule type="expression" dxfId="9301" priority="1850">
      <formula>IF(E118&lt;=0,AND(E118&lt;=0,F118&gt;=1),OR(E118/F118&gt;$T$5,F118/E118&gt;$T$5))</formula>
    </cfRule>
  </conditionalFormatting>
  <conditionalFormatting sqref="F119">
    <cfRule type="expression" dxfId="9300" priority="1849">
      <formula>IF(E119&lt;=0,AND(E119&lt;=0,F119&gt;=1),OR(E119/F119&gt;$T$5,F119/E119&gt;$T$5))</formula>
    </cfRule>
  </conditionalFormatting>
  <conditionalFormatting sqref="F120">
    <cfRule type="expression" dxfId="9299" priority="1848">
      <formula>IF(E120&lt;=0,AND(E120&lt;=0,F120&gt;=1),OR(E120/F120&gt;$T$5,F120/E120&gt;$T$5))</formula>
    </cfRule>
  </conditionalFormatting>
  <conditionalFormatting sqref="F121">
    <cfRule type="expression" dxfId="9298" priority="1847">
      <formula>IF(E121&lt;=0,AND(E121&lt;=0,F121&gt;=1),OR(E121/F121&gt;$T$5,F121/E121&gt;$T$5))</formula>
    </cfRule>
  </conditionalFormatting>
  <conditionalFormatting sqref="F122">
    <cfRule type="expression" dxfId="9297" priority="1846">
      <formula>IF(E122&lt;=0,AND(E122&lt;=0,F122&gt;=1),OR(E122/F122&gt;$T$5,F122/E122&gt;$T$5))</formula>
    </cfRule>
  </conditionalFormatting>
  <conditionalFormatting sqref="F123">
    <cfRule type="expression" dxfId="9296" priority="1845">
      <formula>IF(E123&lt;=0,AND(E123&lt;=0,F123&gt;=1),OR(E123/F123&gt;$T$5,F123/E123&gt;$T$5))</formula>
    </cfRule>
  </conditionalFormatting>
  <conditionalFormatting sqref="F124">
    <cfRule type="expression" dxfId="9295" priority="1844">
      <formula>IF(E124&lt;=0,AND(E124&lt;=0,F124&gt;=1),OR(E124/F124&gt;$T$5,F124/E124&gt;$T$5))</formula>
    </cfRule>
  </conditionalFormatting>
  <conditionalFormatting sqref="F125">
    <cfRule type="expression" dxfId="9294" priority="1843">
      <formula>IF(E125&lt;=0,AND(E125&lt;=0,F125&gt;=1),OR(E125/F125&gt;$T$5,F125/E125&gt;$T$5))</formula>
    </cfRule>
  </conditionalFormatting>
  <conditionalFormatting sqref="F126">
    <cfRule type="expression" dxfId="9293" priority="1842">
      <formula>IF(E126&lt;=0,AND(E126&lt;=0,F126&gt;=1),OR(E126/F126&gt;$T$5,F126/E126&gt;$T$5))</formula>
    </cfRule>
  </conditionalFormatting>
  <conditionalFormatting sqref="F128">
    <cfRule type="expression" dxfId="9292" priority="1841">
      <formula>IF(E128&lt;=0,AND(E128&lt;=0,F128&gt;=1),OR(E128/F128&gt;$T$5,F128/E128&gt;$T$5))</formula>
    </cfRule>
  </conditionalFormatting>
  <conditionalFormatting sqref="F129">
    <cfRule type="expression" dxfId="9291" priority="1840">
      <formula>IF(E129&lt;=0,AND(E129&lt;=0,F129&gt;=1),OR(E129/F129&gt;$T$5,F129/E129&gt;$T$5))</formula>
    </cfRule>
  </conditionalFormatting>
  <conditionalFormatting sqref="F130">
    <cfRule type="expression" dxfId="9290" priority="1839">
      <formula>IF(E130&lt;=0,AND(E130&lt;=0,F130&gt;=1),OR(E130/F130&gt;$T$5,F130/E130&gt;$T$5))</formula>
    </cfRule>
  </conditionalFormatting>
  <conditionalFormatting sqref="F131">
    <cfRule type="expression" dxfId="9289" priority="1838">
      <formula>IF(E131&lt;=0,AND(E131&lt;=0,F131&gt;=1),OR(E131/F131&gt;$T$5,F131/E131&gt;$T$5))</formula>
    </cfRule>
  </conditionalFormatting>
  <conditionalFormatting sqref="F132">
    <cfRule type="expression" dxfId="9288" priority="1837">
      <formula>IF(E132&lt;=0,AND(E132&lt;=0,F132&gt;=1),OR(E132/F132&gt;$T$5,F132/E132&gt;$T$5))</formula>
    </cfRule>
  </conditionalFormatting>
  <conditionalFormatting sqref="F133">
    <cfRule type="expression" dxfId="9287" priority="1836">
      <formula>IF(E133&lt;=0,AND(E133&lt;=0,F133&gt;=1),OR(E133/F133&gt;$T$5,F133/E133&gt;$T$5))</formula>
    </cfRule>
  </conditionalFormatting>
  <conditionalFormatting sqref="F134">
    <cfRule type="expression" dxfId="9286" priority="1835">
      <formula>IF(E134&lt;=0,AND(E134&lt;=0,F134&gt;=1),OR(E134/F134&gt;$T$5,F134/E134&gt;$T$5))</formula>
    </cfRule>
  </conditionalFormatting>
  <conditionalFormatting sqref="F135">
    <cfRule type="expression" dxfId="9285" priority="1834">
      <formula>IF(E135&lt;=0,AND(E135&lt;=0,F135&gt;=1),OR(E135/F135&gt;$T$5,F135/E135&gt;$T$5))</formula>
    </cfRule>
  </conditionalFormatting>
  <conditionalFormatting sqref="F136">
    <cfRule type="expression" dxfId="9284" priority="1833">
      <formula>IF(E136&lt;=0,AND(E136&lt;=0,F136&gt;=1),OR(E136/F136&gt;$T$5,F136/E136&gt;$T$5))</formula>
    </cfRule>
  </conditionalFormatting>
  <conditionalFormatting sqref="F137">
    <cfRule type="expression" dxfId="9283" priority="1832">
      <formula>IF(E137&lt;=0,AND(E137&lt;=0,F137&gt;=1),OR(E137/F137&gt;$T$5,F137/E137&gt;$T$5))</formula>
    </cfRule>
  </conditionalFormatting>
  <conditionalFormatting sqref="F138">
    <cfRule type="expression" dxfId="9282" priority="1831">
      <formula>IF(E138&lt;=0,AND(E138&lt;=0,F138&gt;=1),OR(E138/F138&gt;$T$5,F138/E138&gt;$T$5))</formula>
    </cfRule>
  </conditionalFormatting>
  <conditionalFormatting sqref="F139">
    <cfRule type="expression" dxfId="9281" priority="1830">
      <formula>IF(E139&lt;=0,AND(E139&lt;=0,F139&gt;=1),OR(E139/F139&gt;$T$5,F139/E139&gt;$T$5))</formula>
    </cfRule>
  </conditionalFormatting>
  <conditionalFormatting sqref="F140">
    <cfRule type="expression" dxfId="9280" priority="1829">
      <formula>IF(E140&lt;=0,AND(E140&lt;=0,F140&gt;=1),OR(E140/F140&gt;$T$5,F140/E140&gt;$T$5))</formula>
    </cfRule>
  </conditionalFormatting>
  <conditionalFormatting sqref="F141">
    <cfRule type="expression" dxfId="9279" priority="1828">
      <formula>IF(E141&lt;=0,AND(E141&lt;=0,F141&gt;=1),OR(E141/F141&gt;$T$5,F141/E141&gt;$T$5))</formula>
    </cfRule>
  </conditionalFormatting>
  <conditionalFormatting sqref="F142">
    <cfRule type="expression" dxfId="9278" priority="1827">
      <formula>IF(E142&lt;=0,AND(E142&lt;=0,F142&gt;=1),OR(E142/F142&gt;$T$5,F142/E142&gt;$T$5))</formula>
    </cfRule>
  </conditionalFormatting>
  <conditionalFormatting sqref="F143">
    <cfRule type="expression" dxfId="9277" priority="1826">
      <formula>IF(E143&lt;=0,AND(E143&lt;=0,F143&gt;=1),OR(E143/F143&gt;$T$5,F143/E143&gt;$T$5))</formula>
    </cfRule>
  </conditionalFormatting>
  <conditionalFormatting sqref="F144">
    <cfRule type="expression" dxfId="9276" priority="1825">
      <formula>IF(E144&lt;=0,AND(E144&lt;=0,F144&gt;=1),OR(E144/F144&gt;$T$5,F144/E144&gt;$T$5))</formula>
    </cfRule>
  </conditionalFormatting>
  <conditionalFormatting sqref="F145">
    <cfRule type="expression" dxfId="9275" priority="1824">
      <formula>IF(E145&lt;=0,AND(E145&lt;=0,F145&gt;=1),OR(E145/F145&gt;$T$5,F145/E145&gt;$T$5))</formula>
    </cfRule>
  </conditionalFormatting>
  <conditionalFormatting sqref="F146">
    <cfRule type="expression" dxfId="9274" priority="1823">
      <formula>IF(E146&lt;=0,AND(E146&lt;=0,F146&gt;=1),OR(E146/F146&gt;$T$5,F146/E146&gt;$T$5))</formula>
    </cfRule>
  </conditionalFormatting>
  <conditionalFormatting sqref="F147">
    <cfRule type="expression" dxfId="9273" priority="1822">
      <formula>IF(E147&lt;=0,AND(E147&lt;=0,F147&gt;=1),OR(E147/F147&gt;$T$5,F147/E147&gt;$T$5))</formula>
    </cfRule>
  </conditionalFormatting>
  <conditionalFormatting sqref="F148">
    <cfRule type="expression" dxfId="9272" priority="1821">
      <formula>IF(E148&lt;=0,AND(E148&lt;=0,F148&gt;=1),OR(E148/F148&gt;$T$5,F148/E148&gt;$T$5))</formula>
    </cfRule>
  </conditionalFormatting>
  <conditionalFormatting sqref="F149">
    <cfRule type="expression" dxfId="9271" priority="1820">
      <formula>IF(E149&lt;=0,AND(E149&lt;=0,F149&gt;=1),OR(E149/F149&gt;$T$5,F149/E149&gt;$T$5))</formula>
    </cfRule>
  </conditionalFormatting>
  <conditionalFormatting sqref="F150">
    <cfRule type="expression" dxfId="9270" priority="1819">
      <formula>IF(E150&lt;=0,AND(E150&lt;=0,F150&gt;=1),OR(E150/F150&gt;$T$5,F150/E150&gt;$T$5))</formula>
    </cfRule>
  </conditionalFormatting>
  <conditionalFormatting sqref="F151">
    <cfRule type="expression" dxfId="9269" priority="1818">
      <formula>IF(E151&lt;=0,AND(E151&lt;=0,F151&gt;=1),OR(E151/F151&gt;$T$5,F151/E151&gt;$T$5))</formula>
    </cfRule>
  </conditionalFormatting>
  <conditionalFormatting sqref="F152">
    <cfRule type="expression" dxfId="9268" priority="1817">
      <formula>IF(E152&lt;=0,AND(E152&lt;=0,F152&gt;=1),OR(E152/F152&gt;$T$5,F152/E152&gt;$T$5))</formula>
    </cfRule>
  </conditionalFormatting>
  <conditionalFormatting sqref="F153">
    <cfRule type="expression" dxfId="9267" priority="1816">
      <formula>IF(E153&lt;=0,AND(E153&lt;=0,F153&gt;=1),OR(E153/F153&gt;$T$5,F153/E153&gt;$T$5))</formula>
    </cfRule>
  </conditionalFormatting>
  <conditionalFormatting sqref="F154">
    <cfRule type="expression" dxfId="9266" priority="1815">
      <formula>IF(E154&lt;=0,AND(E154&lt;=0,F154&gt;=1),OR(E154/F154&gt;$T$5,F154/E154&gt;$T$5))</formula>
    </cfRule>
  </conditionalFormatting>
  <conditionalFormatting sqref="F155">
    <cfRule type="expression" dxfId="9265" priority="1814">
      <formula>IF(E155&lt;=0,AND(E155&lt;=0,F155&gt;=1),OR(E155/F155&gt;$T$5,F155/E155&gt;$T$5))</formula>
    </cfRule>
  </conditionalFormatting>
  <conditionalFormatting sqref="F156">
    <cfRule type="expression" dxfId="9264" priority="1813">
      <formula>IF(E156&lt;=0,AND(E156&lt;=0,F156&gt;=1),OR(E156/F156&gt;$T$5,F156/E156&gt;$T$5))</formula>
    </cfRule>
  </conditionalFormatting>
  <conditionalFormatting sqref="F157">
    <cfRule type="expression" dxfId="9263" priority="1812">
      <formula>IF(E157&lt;=0,AND(E157&lt;=0,F157&gt;=1),OR(E157/F157&gt;$T$5,F157/E157&gt;$T$5))</formula>
    </cfRule>
  </conditionalFormatting>
  <conditionalFormatting sqref="F158">
    <cfRule type="expression" dxfId="9262" priority="1811">
      <formula>IF(E158&lt;=0,AND(E158&lt;=0,F158&gt;=1),OR(E158/F158&gt;$T$5,F158/E158&gt;$T$5))</formula>
    </cfRule>
  </conditionalFormatting>
  <conditionalFormatting sqref="F159">
    <cfRule type="expression" dxfId="9261" priority="1810">
      <formula>IF(E159&lt;=0,AND(E159&lt;=0,F159&gt;=1),OR(E159/F159&gt;$T$5,F159/E159&gt;$T$5))</formula>
    </cfRule>
  </conditionalFormatting>
  <conditionalFormatting sqref="F160">
    <cfRule type="expression" dxfId="9260" priority="1809">
      <formula>IF(E160&lt;=0,AND(E160&lt;=0,F160&gt;=1),OR(E160/F160&gt;$T$5,F160/E160&gt;$T$5))</formula>
    </cfRule>
  </conditionalFormatting>
  <conditionalFormatting sqref="F161">
    <cfRule type="expression" dxfId="9259" priority="1808">
      <formula>IF(E161&lt;=0,AND(E161&lt;=0,F161&gt;=1),OR(E161/F161&gt;$T$5,F161/E161&gt;$T$5))</formula>
    </cfRule>
  </conditionalFormatting>
  <conditionalFormatting sqref="F162">
    <cfRule type="expression" dxfId="9258" priority="1807">
      <formula>IF(E162&lt;=0,AND(E162&lt;=0,F162&gt;=1),OR(E162/F162&gt;$T$5,F162/E162&gt;$T$5))</formula>
    </cfRule>
  </conditionalFormatting>
  <conditionalFormatting sqref="F163">
    <cfRule type="expression" dxfId="9257" priority="1806">
      <formula>IF(E163&lt;=0,AND(E163&lt;=0,F163&gt;=1),OR(E163/F163&gt;$T$5,F163/E163&gt;$T$5))</formula>
    </cfRule>
  </conditionalFormatting>
  <conditionalFormatting sqref="F164">
    <cfRule type="expression" dxfId="9256" priority="1805">
      <formula>IF(E164&lt;=0,AND(E164&lt;=0,F164&gt;=1),OR(E164/F164&gt;$T$5,F164/E164&gt;$T$5))</formula>
    </cfRule>
  </conditionalFormatting>
  <conditionalFormatting sqref="F165">
    <cfRule type="expression" dxfId="9255" priority="1804">
      <formula>IF(E165&lt;=0,AND(E165&lt;=0,F165&gt;=1),OR(E165/F165&gt;$T$5,F165/E165&gt;$T$5))</formula>
    </cfRule>
  </conditionalFormatting>
  <conditionalFormatting sqref="F166">
    <cfRule type="expression" dxfId="9254" priority="1803">
      <formula>IF(E166&lt;=0,AND(E166&lt;=0,F166&gt;=1),OR(E166/F166&gt;$T$5,F166/E166&gt;$T$5))</formula>
    </cfRule>
  </conditionalFormatting>
  <conditionalFormatting sqref="F167">
    <cfRule type="expression" dxfId="9253" priority="1802">
      <formula>IF(E167&lt;=0,AND(E167&lt;=0,F167&gt;=1),OR(E167/F167&gt;$T$5,F167/E167&gt;$T$5))</formula>
    </cfRule>
  </conditionalFormatting>
  <conditionalFormatting sqref="F168">
    <cfRule type="expression" dxfId="9252" priority="1801">
      <formula>IF(E168&lt;=0,AND(E168&lt;=0,F168&gt;=1),OR(E168/F168&gt;$T$5,F168/E168&gt;$T$5))</formula>
    </cfRule>
  </conditionalFormatting>
  <conditionalFormatting sqref="F169">
    <cfRule type="expression" dxfId="9251" priority="1800">
      <formula>IF(E169&lt;=0,AND(E169&lt;=0,F169&gt;=1),OR(E169/F169&gt;$T$5,F169/E169&gt;$T$5))</formula>
    </cfRule>
  </conditionalFormatting>
  <conditionalFormatting sqref="F170">
    <cfRule type="expression" dxfId="9250" priority="1799">
      <formula>IF(E170&lt;=0,AND(E170&lt;=0,F170&gt;=1),OR(E170/F170&gt;$T$5,F170/E170&gt;$T$5))</formula>
    </cfRule>
  </conditionalFormatting>
  <conditionalFormatting sqref="F171">
    <cfRule type="expression" dxfId="9249" priority="1798">
      <formula>IF(E171&lt;=0,AND(E171&lt;=0,F171&gt;=1),OR(E171/F171&gt;$T$5,F171/E171&gt;$T$5))</formula>
    </cfRule>
  </conditionalFormatting>
  <conditionalFormatting sqref="F172">
    <cfRule type="expression" dxfId="9248" priority="1797">
      <formula>IF(E172&lt;=0,AND(E172&lt;=0,F172&gt;=1),OR(E172/F172&gt;$T$5,F172/E172&gt;$T$5))</formula>
    </cfRule>
  </conditionalFormatting>
  <conditionalFormatting sqref="F173">
    <cfRule type="expression" dxfId="9247" priority="1796">
      <formula>IF(E173&lt;=0,AND(E173&lt;=0,F173&gt;=1),OR(E173/F173&gt;$T$5,F173/E173&gt;$T$5))</formula>
    </cfRule>
  </conditionalFormatting>
  <conditionalFormatting sqref="F174">
    <cfRule type="expression" dxfId="9246" priority="1795">
      <formula>IF(E174&lt;=0,AND(E174&lt;=0,F174&gt;=1),OR(E174/F174&gt;$T$5,F174/E174&gt;$T$5))</formula>
    </cfRule>
  </conditionalFormatting>
  <conditionalFormatting sqref="F175">
    <cfRule type="expression" dxfId="9245" priority="1794">
      <formula>IF(E175&lt;=0,AND(E175&lt;=0,F175&gt;=1),OR(E175/F175&gt;$T$5,F175/E175&gt;$T$5))</formula>
    </cfRule>
  </conditionalFormatting>
  <conditionalFormatting sqref="F176">
    <cfRule type="expression" dxfId="9244" priority="1793">
      <formula>IF(E176&lt;=0,AND(E176&lt;=0,F176&gt;=1),OR(E176/F176&gt;$T$5,F176/E176&gt;$T$5))</formula>
    </cfRule>
  </conditionalFormatting>
  <conditionalFormatting sqref="F177">
    <cfRule type="expression" dxfId="9243" priority="1792">
      <formula>IF(E177&lt;=0,AND(E177&lt;=0,F177&gt;=1),OR(E177/F177&gt;$T$5,F177/E177&gt;$T$5))</formula>
    </cfRule>
  </conditionalFormatting>
  <conditionalFormatting sqref="F178">
    <cfRule type="expression" dxfId="9242" priority="1791">
      <formula>IF(E178&lt;=0,AND(E178&lt;=0,F178&gt;=1),OR(E178/F178&gt;$T$5,F178/E178&gt;$T$5))</formula>
    </cfRule>
  </conditionalFormatting>
  <conditionalFormatting sqref="F179">
    <cfRule type="expression" dxfId="9241" priority="1790">
      <formula>IF(E179&lt;=0,AND(E179&lt;=0,F179&gt;=1),OR(E179/F179&gt;$T$5,F179/E179&gt;$T$5))</formula>
    </cfRule>
  </conditionalFormatting>
  <conditionalFormatting sqref="F180">
    <cfRule type="expression" dxfId="9240" priority="1789">
      <formula>IF(E180&lt;=0,AND(E180&lt;=0,F180&gt;=1),OR(E180/F180&gt;$T$5,F180/E180&gt;$T$5))</formula>
    </cfRule>
  </conditionalFormatting>
  <conditionalFormatting sqref="F181">
    <cfRule type="expression" dxfId="9239" priority="1788">
      <formula>IF(E181&lt;=0,AND(E181&lt;=0,F181&gt;=1),OR(E181/F181&gt;$T$5,F181/E181&gt;$T$5))</formula>
    </cfRule>
  </conditionalFormatting>
  <conditionalFormatting sqref="F182">
    <cfRule type="expression" dxfId="9238" priority="1787">
      <formula>IF(E182&lt;=0,AND(E182&lt;=0,F182&gt;=1),OR(E182/F182&gt;$T$5,F182/E182&gt;$T$5))</formula>
    </cfRule>
  </conditionalFormatting>
  <conditionalFormatting sqref="F183">
    <cfRule type="expression" dxfId="9237" priority="1786">
      <formula>IF(E183&lt;=0,AND(E183&lt;=0,F183&gt;=1),OR(E183/F183&gt;$T$5,F183/E183&gt;$T$5))</formula>
    </cfRule>
  </conditionalFormatting>
  <conditionalFormatting sqref="F184">
    <cfRule type="expression" dxfId="9236" priority="1785">
      <formula>IF(E184&lt;=0,AND(E184&lt;=0,F184&gt;=1),OR(E184/F184&gt;$T$5,F184/E184&gt;$T$5))</formula>
    </cfRule>
  </conditionalFormatting>
  <conditionalFormatting sqref="G5">
    <cfRule type="expression" dxfId="9235" priority="1784">
      <formula>IF(F5&lt;=0,AND(F5&lt;=0,G5&gt;=1),OR(F5/G5&gt;$T$5,G5/F5&gt;$T$5))</formula>
    </cfRule>
  </conditionalFormatting>
  <conditionalFormatting sqref="G6">
    <cfRule type="expression" dxfId="9234" priority="1783">
      <formula>IF(F6&lt;=0,AND(F6&lt;=0,G6&gt;=1),OR(F6/G6&gt;$T$5,G6/F6&gt;$T$5))</formula>
    </cfRule>
  </conditionalFormatting>
  <conditionalFormatting sqref="G7">
    <cfRule type="expression" dxfId="9233" priority="1782">
      <formula>IF(F7&lt;=0,AND(F7&lt;=0,G7&gt;=1),OR(F7/G7&gt;$T$5,G7/F7&gt;$T$5))</formula>
    </cfRule>
  </conditionalFormatting>
  <conditionalFormatting sqref="G8">
    <cfRule type="expression" dxfId="9232" priority="1781">
      <formula>IF(F8&lt;=0,AND(F8&lt;=0,G8&gt;=1),OR(F8/G8&gt;$T$5,G8/F8&gt;$T$5))</formula>
    </cfRule>
  </conditionalFormatting>
  <conditionalFormatting sqref="G9">
    <cfRule type="expression" dxfId="9231" priority="1780">
      <formula>IF(F9&lt;=0,AND(F9&lt;=0,G9&gt;=1),OR(F9/G9&gt;$T$5,G9/F9&gt;$T$5))</formula>
    </cfRule>
  </conditionalFormatting>
  <conditionalFormatting sqref="G10">
    <cfRule type="expression" dxfId="9230" priority="1779">
      <formula>IF(F10&lt;=0,AND(F10&lt;=0,G10&gt;=1),OR(F10/G10&gt;$T$5,G10/F10&gt;$T$5))</formula>
    </cfRule>
  </conditionalFormatting>
  <conditionalFormatting sqref="G11">
    <cfRule type="expression" dxfId="9229" priority="1778">
      <formula>IF(F11&lt;=0,AND(F11&lt;=0,G11&gt;=1),OR(F11/G11&gt;$T$5,G11/F11&gt;$T$5))</formula>
    </cfRule>
  </conditionalFormatting>
  <conditionalFormatting sqref="G12">
    <cfRule type="expression" dxfId="9228" priority="1777">
      <formula>IF(F12&lt;=0,AND(F12&lt;=0,G12&gt;=1),OR(F12/G12&gt;$T$5,G12/F12&gt;$T$5))</formula>
    </cfRule>
  </conditionalFormatting>
  <conditionalFormatting sqref="G13">
    <cfRule type="expression" dxfId="9227" priority="1776">
      <formula>IF(F13&lt;=0,AND(F13&lt;=0,G13&gt;=1),OR(F13/G13&gt;$T$5,G13/F13&gt;$T$5))</formula>
    </cfRule>
  </conditionalFormatting>
  <conditionalFormatting sqref="G14">
    <cfRule type="expression" dxfId="9226" priority="1775">
      <formula>IF(F14&lt;=0,AND(F14&lt;=0,G14&gt;=1),OR(F14/G14&gt;$T$5,G14/F14&gt;$T$5))</formula>
    </cfRule>
  </conditionalFormatting>
  <conditionalFormatting sqref="G15">
    <cfRule type="expression" dxfId="9225" priority="1774">
      <formula>IF(F15&lt;=0,AND(F15&lt;=0,G15&gt;=1),OR(F15/G15&gt;$T$5,G15/F15&gt;$T$5))</formula>
    </cfRule>
  </conditionalFormatting>
  <conditionalFormatting sqref="G16">
    <cfRule type="expression" dxfId="9224" priority="1773">
      <formula>IF(F16&lt;=0,AND(F16&lt;=0,G16&gt;=1),OR(F16/G16&gt;$T$5,G16/F16&gt;$T$5))</formula>
    </cfRule>
  </conditionalFormatting>
  <conditionalFormatting sqref="G17">
    <cfRule type="expression" dxfId="9223" priority="1772">
      <formula>IF(F17&lt;=0,AND(F17&lt;=0,G17&gt;=1),OR(F17/G17&gt;$T$5,G17/F17&gt;$T$5))</formula>
    </cfRule>
  </conditionalFormatting>
  <conditionalFormatting sqref="G18">
    <cfRule type="expression" dxfId="9222" priority="1771">
      <formula>IF(F18&lt;=0,AND(F18&lt;=0,G18&gt;=1),OR(F18/G18&gt;$T$5,G18/F18&gt;$T$5))</formula>
    </cfRule>
  </conditionalFormatting>
  <conditionalFormatting sqref="G19">
    <cfRule type="expression" dxfId="9221" priority="1770">
      <formula>IF(F19&lt;=0,AND(F19&lt;=0,G19&gt;=1),OR(F19/G19&gt;$T$5,G19/F19&gt;$T$5))</formula>
    </cfRule>
  </conditionalFormatting>
  <conditionalFormatting sqref="G20">
    <cfRule type="expression" dxfId="9220" priority="1769">
      <formula>IF(F20&lt;=0,AND(F20&lt;=0,G20&gt;=1),OR(F20/G20&gt;$T$5,G20/F20&gt;$T$5))</formula>
    </cfRule>
  </conditionalFormatting>
  <conditionalFormatting sqref="G21">
    <cfRule type="expression" dxfId="9219" priority="1768">
      <formula>IF(F21&lt;=0,AND(F21&lt;=0,G21&gt;=1),OR(F21/G21&gt;$T$5,G21/F21&gt;$T$5))</formula>
    </cfRule>
  </conditionalFormatting>
  <conditionalFormatting sqref="G22">
    <cfRule type="expression" dxfId="9218" priority="1767">
      <formula>IF(F22&lt;=0,AND(F22&lt;=0,G22&gt;=1),OR(F22/G22&gt;$T$5,G22/F22&gt;$T$5))</formula>
    </cfRule>
  </conditionalFormatting>
  <conditionalFormatting sqref="G23">
    <cfRule type="expression" dxfId="9217" priority="1766">
      <formula>IF(F23&lt;=0,AND(F23&lt;=0,G23&gt;=1),OR(F23/G23&gt;$T$5,G23/F23&gt;$T$5))</formula>
    </cfRule>
  </conditionalFormatting>
  <conditionalFormatting sqref="G24">
    <cfRule type="expression" dxfId="9216" priority="1765">
      <formula>IF(F24&lt;=0,AND(F24&lt;=0,G24&gt;=1),OR(F24/G24&gt;$T$5,G24/F24&gt;$T$5))</formula>
    </cfRule>
  </conditionalFormatting>
  <conditionalFormatting sqref="G25">
    <cfRule type="expression" dxfId="9215" priority="1764">
      <formula>IF(F25&lt;=0,AND(F25&lt;=0,G25&gt;=1),OR(F25/G25&gt;$T$5,G25/F25&gt;$T$5))</formula>
    </cfRule>
  </conditionalFormatting>
  <conditionalFormatting sqref="G26">
    <cfRule type="expression" dxfId="9214" priority="1763">
      <formula>IF(F26&lt;=0,AND(F26&lt;=0,G26&gt;=1),OR(F26/G26&gt;$T$5,G26/F26&gt;$T$5))</formula>
    </cfRule>
  </conditionalFormatting>
  <conditionalFormatting sqref="G27">
    <cfRule type="expression" dxfId="9213" priority="1762">
      <formula>IF(F27&lt;=0,AND(F27&lt;=0,G27&gt;=1),OR(F27/G27&gt;$T$5,G27/F27&gt;$T$5))</formula>
    </cfRule>
  </conditionalFormatting>
  <conditionalFormatting sqref="G28">
    <cfRule type="expression" dxfId="9212" priority="1761">
      <formula>IF(F28&lt;=0,AND(F28&lt;=0,G28&gt;=1),OR(F28/G28&gt;$T$5,G28/F28&gt;$T$5))</formula>
    </cfRule>
  </conditionalFormatting>
  <conditionalFormatting sqref="G29">
    <cfRule type="expression" dxfId="9211" priority="1760">
      <formula>IF(F29&lt;=0,AND(F29&lt;=0,G29&gt;=1),OR(F29/G29&gt;$T$5,G29/F29&gt;$T$5))</formula>
    </cfRule>
  </conditionalFormatting>
  <conditionalFormatting sqref="G30">
    <cfRule type="expression" dxfId="9210" priority="1759">
      <formula>IF(F30&lt;=0,AND(F30&lt;=0,G30&gt;=1),OR(F30/G30&gt;$T$5,G30/F30&gt;$T$5))</formula>
    </cfRule>
  </conditionalFormatting>
  <conditionalFormatting sqref="G31">
    <cfRule type="expression" dxfId="9209" priority="1758">
      <formula>IF(F31&lt;=0,AND(F31&lt;=0,G31&gt;=1),OR(F31/G31&gt;$T$5,G31/F31&gt;$T$5))</formula>
    </cfRule>
  </conditionalFormatting>
  <conditionalFormatting sqref="G32">
    <cfRule type="expression" dxfId="9208" priority="1757">
      <formula>IF(F32&lt;=0,AND(F32&lt;=0,G32&gt;=1),OR(F32/G32&gt;$T$5,G32/F32&gt;$T$5))</formula>
    </cfRule>
  </conditionalFormatting>
  <conditionalFormatting sqref="G34">
    <cfRule type="expression" dxfId="9207" priority="1756">
      <formula>IF(F34&lt;=0,AND(F34&lt;=0,G34&gt;=1),OR(F34/G34&gt;$T$5,G34/F34&gt;$T$5))</formula>
    </cfRule>
  </conditionalFormatting>
  <conditionalFormatting sqref="G35">
    <cfRule type="expression" dxfId="9206" priority="1755">
      <formula>IF(F35&lt;=0,AND(F35&lt;=0,G35&gt;=1),OR(F35/G35&gt;$T$5,G35/F35&gt;$T$5))</formula>
    </cfRule>
  </conditionalFormatting>
  <conditionalFormatting sqref="G36">
    <cfRule type="expression" dxfId="9205" priority="1754">
      <formula>IF(F36&lt;=0,AND(F36&lt;=0,G36&gt;=1),OR(F36/G36&gt;$T$5,G36/F36&gt;$T$5))</formula>
    </cfRule>
  </conditionalFormatting>
  <conditionalFormatting sqref="G37">
    <cfRule type="expression" dxfId="9204" priority="1753">
      <formula>IF(F37&lt;=0,AND(F37&lt;=0,G37&gt;=1),OR(F37/G37&gt;$T$5,G37/F37&gt;$T$5))</formula>
    </cfRule>
  </conditionalFormatting>
  <conditionalFormatting sqref="G38">
    <cfRule type="expression" dxfId="9203" priority="1752">
      <formula>IF(F38&lt;=0,AND(F38&lt;=0,G38&gt;=1),OR(F38/G38&gt;$T$5,G38/F38&gt;$T$5))</formula>
    </cfRule>
  </conditionalFormatting>
  <conditionalFormatting sqref="G39">
    <cfRule type="expression" dxfId="9202" priority="1751">
      <formula>IF(F39&lt;=0,AND(F39&lt;=0,G39&gt;=1),OR(F39/G39&gt;$T$5,G39/F39&gt;$T$5))</formula>
    </cfRule>
  </conditionalFormatting>
  <conditionalFormatting sqref="G40">
    <cfRule type="expression" dxfId="9201" priority="1750">
      <formula>IF(F40&lt;=0,AND(F40&lt;=0,G40&gt;=1),OR(F40/G40&gt;$T$5,G40/F40&gt;$T$5))</formula>
    </cfRule>
  </conditionalFormatting>
  <conditionalFormatting sqref="G41">
    <cfRule type="expression" dxfId="9200" priority="1749">
      <formula>IF(F41&lt;=0,AND(F41&lt;=0,G41&gt;=1),OR(F41/G41&gt;$T$5,G41/F41&gt;$T$5))</formula>
    </cfRule>
  </conditionalFormatting>
  <conditionalFormatting sqref="G42">
    <cfRule type="expression" dxfId="9199" priority="1748">
      <formula>IF(F42&lt;=0,AND(F42&lt;=0,G42&gt;=1),OR(F42/G42&gt;$T$5,G42/F42&gt;$T$5))</formula>
    </cfRule>
  </conditionalFormatting>
  <conditionalFormatting sqref="G43">
    <cfRule type="expression" dxfId="9198" priority="1747">
      <formula>IF(F43&lt;=0,AND(F43&lt;=0,G43&gt;=1),OR(F43/G43&gt;$T$5,G43/F43&gt;$T$5))</formula>
    </cfRule>
  </conditionalFormatting>
  <conditionalFormatting sqref="G44">
    <cfRule type="expression" dxfId="9197" priority="1746">
      <formula>IF(F44&lt;=0,AND(F44&lt;=0,G44&gt;=1),OR(F44/G44&gt;$T$5,G44/F44&gt;$T$5))</formula>
    </cfRule>
  </conditionalFormatting>
  <conditionalFormatting sqref="G45">
    <cfRule type="expression" dxfId="9196" priority="1745">
      <formula>IF(F45&lt;=0,AND(F45&lt;=0,G45&gt;=1),OR(F45/G45&gt;$T$5,G45/F45&gt;$T$5))</formula>
    </cfRule>
  </conditionalFormatting>
  <conditionalFormatting sqref="G46">
    <cfRule type="expression" dxfId="9195" priority="1744">
      <formula>IF(F46&lt;=0,AND(F46&lt;=0,G46&gt;=1),OR(F46/G46&gt;$T$5,G46/F46&gt;$T$5))</formula>
    </cfRule>
  </conditionalFormatting>
  <conditionalFormatting sqref="G47">
    <cfRule type="expression" dxfId="9194" priority="1743">
      <formula>IF(F47&lt;=0,AND(F47&lt;=0,G47&gt;=1),OR(F47/G47&gt;$T$5,G47/F47&gt;$T$5))</formula>
    </cfRule>
  </conditionalFormatting>
  <conditionalFormatting sqref="G48">
    <cfRule type="expression" dxfId="9193" priority="1742">
      <formula>IF(F48&lt;=0,AND(F48&lt;=0,G48&gt;=1),OR(F48/G48&gt;$T$5,G48/F48&gt;$T$5))</formula>
    </cfRule>
  </conditionalFormatting>
  <conditionalFormatting sqref="G49">
    <cfRule type="expression" dxfId="9192" priority="1741">
      <formula>IF(F49&lt;=0,AND(F49&lt;=0,G49&gt;=1),OR(F49/G49&gt;$T$5,G49/F49&gt;$T$5))</formula>
    </cfRule>
  </conditionalFormatting>
  <conditionalFormatting sqref="G50">
    <cfRule type="expression" dxfId="9191" priority="1740">
      <formula>IF(F50&lt;=0,AND(F50&lt;=0,G50&gt;=1),OR(F50/G50&gt;$T$5,G50/F50&gt;$T$5))</formula>
    </cfRule>
  </conditionalFormatting>
  <conditionalFormatting sqref="G51">
    <cfRule type="expression" dxfId="9190" priority="1739">
      <formula>IF(F51&lt;=0,AND(F51&lt;=0,G51&gt;=1),OR(F51/G51&gt;$T$5,G51/F51&gt;$T$5))</formula>
    </cfRule>
  </conditionalFormatting>
  <conditionalFormatting sqref="G52">
    <cfRule type="expression" dxfId="9189" priority="1738">
      <formula>IF(F52&lt;=0,AND(F52&lt;=0,G52&gt;=1),OR(F52/G52&gt;$T$5,G52/F52&gt;$T$5))</formula>
    </cfRule>
  </conditionalFormatting>
  <conditionalFormatting sqref="G53">
    <cfRule type="expression" dxfId="9188" priority="1737">
      <formula>IF(F53&lt;=0,AND(F53&lt;=0,G53&gt;=1),OR(F53/G53&gt;$T$5,G53/F53&gt;$T$5))</formula>
    </cfRule>
  </conditionalFormatting>
  <conditionalFormatting sqref="G54">
    <cfRule type="expression" dxfId="9187" priority="1736">
      <formula>IF(F54&lt;=0,AND(F54&lt;=0,G54&gt;=1),OR(F54/G54&gt;$T$5,G54/F54&gt;$T$5))</formula>
    </cfRule>
  </conditionalFormatting>
  <conditionalFormatting sqref="G55">
    <cfRule type="expression" dxfId="9186" priority="1735">
      <formula>IF(F55&lt;=0,AND(F55&lt;=0,G55&gt;=1),OR(F55/G55&gt;$T$5,G55/F55&gt;$T$5))</formula>
    </cfRule>
  </conditionalFormatting>
  <conditionalFormatting sqref="G56">
    <cfRule type="expression" dxfId="9185" priority="1734">
      <formula>IF(F56&lt;=0,AND(F56&lt;=0,G56&gt;=1),OR(F56/G56&gt;$T$5,G56/F56&gt;$T$5))</formula>
    </cfRule>
  </conditionalFormatting>
  <conditionalFormatting sqref="G57">
    <cfRule type="expression" dxfId="9184" priority="1733">
      <formula>IF(F57&lt;=0,AND(F57&lt;=0,G57&gt;=1),OR(F57/G57&gt;$T$5,G57/F57&gt;$T$5))</formula>
    </cfRule>
  </conditionalFormatting>
  <conditionalFormatting sqref="G58">
    <cfRule type="expression" dxfId="9183" priority="1732">
      <formula>IF(F58&lt;=0,AND(F58&lt;=0,G58&gt;=1),OR(F58/G58&gt;$T$5,G58/F58&gt;$T$5))</formula>
    </cfRule>
  </conditionalFormatting>
  <conditionalFormatting sqref="G59">
    <cfRule type="expression" dxfId="9182" priority="1731">
      <formula>IF(F59&lt;=0,AND(F59&lt;=0,G59&gt;=1),OR(F59/G59&gt;$T$5,G59/F59&gt;$T$5))</formula>
    </cfRule>
  </conditionalFormatting>
  <conditionalFormatting sqref="G60">
    <cfRule type="expression" dxfId="9181" priority="1730">
      <formula>IF(F60&lt;=0,AND(F60&lt;=0,G60&gt;=1),OR(F60/G60&gt;$T$5,G60/F60&gt;$T$5))</formula>
    </cfRule>
  </conditionalFormatting>
  <conditionalFormatting sqref="G61">
    <cfRule type="expression" dxfId="9180" priority="1729">
      <formula>IF(F61&lt;=0,AND(F61&lt;=0,G61&gt;=1),OR(F61/G61&gt;$T$5,G61/F61&gt;$T$5))</formula>
    </cfRule>
  </conditionalFormatting>
  <conditionalFormatting sqref="G62">
    <cfRule type="expression" dxfId="9179" priority="1728">
      <formula>IF(F62&lt;=0,AND(F62&lt;=0,G62&gt;=1),OR(F62/G62&gt;$T$5,G62/F62&gt;$T$5))</formula>
    </cfRule>
  </conditionalFormatting>
  <conditionalFormatting sqref="G63">
    <cfRule type="expression" dxfId="9178" priority="1727">
      <formula>IF(F63&lt;=0,AND(F63&lt;=0,G63&gt;=1),OR(F63/G63&gt;$T$5,G63/F63&gt;$T$5))</formula>
    </cfRule>
  </conditionalFormatting>
  <conditionalFormatting sqref="G64">
    <cfRule type="expression" dxfId="9177" priority="1726">
      <formula>IF(F64&lt;=0,AND(F64&lt;=0,G64&gt;=1),OR(F64/G64&gt;$T$5,G64/F64&gt;$T$5))</formula>
    </cfRule>
  </conditionalFormatting>
  <conditionalFormatting sqref="G65">
    <cfRule type="expression" dxfId="9176" priority="1725">
      <formula>IF(F65&lt;=0,AND(F65&lt;=0,G65&gt;=1),OR(F65/G65&gt;$T$5,G65/F65&gt;$T$5))</formula>
    </cfRule>
  </conditionalFormatting>
  <conditionalFormatting sqref="G66">
    <cfRule type="expression" dxfId="9175" priority="1724">
      <formula>IF(F66&lt;=0,AND(F66&lt;=0,G66&gt;=1),OR(F66/G66&gt;$T$5,G66/F66&gt;$T$5))</formula>
    </cfRule>
  </conditionalFormatting>
  <conditionalFormatting sqref="G67">
    <cfRule type="expression" dxfId="9174" priority="1723">
      <formula>IF(F67&lt;=0,AND(F67&lt;=0,G67&gt;=1),OR(F67/G67&gt;$T$5,G67/F67&gt;$T$5))</formula>
    </cfRule>
  </conditionalFormatting>
  <conditionalFormatting sqref="G68">
    <cfRule type="expression" dxfId="9173" priority="1722">
      <formula>IF(F68&lt;=0,AND(F68&lt;=0,G68&gt;=1),OR(F68/G68&gt;$T$5,G68/F68&gt;$T$5))</formula>
    </cfRule>
  </conditionalFormatting>
  <conditionalFormatting sqref="G69">
    <cfRule type="expression" dxfId="9172" priority="1721">
      <formula>IF(F69&lt;=0,AND(F69&lt;=0,G69&gt;=1),OR(F69/G69&gt;$T$5,G69/F69&gt;$T$5))</formula>
    </cfRule>
  </conditionalFormatting>
  <conditionalFormatting sqref="G70">
    <cfRule type="expression" dxfId="9171" priority="1720">
      <formula>IF(F70&lt;=0,AND(F70&lt;=0,G70&gt;=1),OR(F70/G70&gt;$T$5,G70/F70&gt;$T$5))</formula>
    </cfRule>
  </conditionalFormatting>
  <conditionalFormatting sqref="G71">
    <cfRule type="expression" dxfId="9170" priority="1719">
      <formula>IF(F71&lt;=0,AND(F71&lt;=0,G71&gt;=1),OR(F71/G71&gt;$T$5,G71/F71&gt;$T$5))</formula>
    </cfRule>
  </conditionalFormatting>
  <conditionalFormatting sqref="G72">
    <cfRule type="expression" dxfId="9169" priority="1718">
      <formula>IF(F72&lt;=0,AND(F72&lt;=0,G72&gt;=1),OR(F72/G72&gt;$T$5,G72/F72&gt;$T$5))</formula>
    </cfRule>
  </conditionalFormatting>
  <conditionalFormatting sqref="G73">
    <cfRule type="expression" dxfId="9168" priority="1717">
      <formula>IF(F73&lt;=0,AND(F73&lt;=0,G73&gt;=1),OR(F73/G73&gt;$T$5,G73/F73&gt;$T$5))</formula>
    </cfRule>
  </conditionalFormatting>
  <conditionalFormatting sqref="G74">
    <cfRule type="expression" dxfId="9167" priority="1716">
      <formula>IF(F74&lt;=0,AND(F74&lt;=0,G74&gt;=1),OR(F74/G74&gt;$T$5,G74/F74&gt;$T$5))</formula>
    </cfRule>
  </conditionalFormatting>
  <conditionalFormatting sqref="G75">
    <cfRule type="expression" dxfId="9166" priority="1715">
      <formula>IF(F75&lt;=0,AND(F75&lt;=0,G75&gt;=1),OR(F75/G75&gt;$T$5,G75/F75&gt;$T$5))</formula>
    </cfRule>
  </conditionalFormatting>
  <conditionalFormatting sqref="G76">
    <cfRule type="expression" dxfId="9165" priority="1714">
      <formula>IF(F76&lt;=0,AND(F76&lt;=0,G76&gt;=1),OR(F76/G76&gt;$T$5,G76/F76&gt;$T$5))</formula>
    </cfRule>
  </conditionalFormatting>
  <conditionalFormatting sqref="G77">
    <cfRule type="expression" dxfId="9164" priority="1713">
      <formula>IF(F77&lt;=0,AND(F77&lt;=0,G77&gt;=1),OR(F77/G77&gt;$T$5,G77/F77&gt;$T$5))</formula>
    </cfRule>
  </conditionalFormatting>
  <conditionalFormatting sqref="G78">
    <cfRule type="expression" dxfId="9163" priority="1712">
      <formula>IF(F78&lt;=0,AND(F78&lt;=0,G78&gt;=1),OR(F78/G78&gt;$T$5,G78/F78&gt;$T$5))</formula>
    </cfRule>
  </conditionalFormatting>
  <conditionalFormatting sqref="G79">
    <cfRule type="expression" dxfId="9162" priority="1711">
      <formula>IF(F79&lt;=0,AND(F79&lt;=0,G79&gt;=1),OR(F79/G79&gt;$T$5,G79/F79&gt;$T$5))</formula>
    </cfRule>
  </conditionalFormatting>
  <conditionalFormatting sqref="G80">
    <cfRule type="expression" dxfId="9161" priority="1710">
      <formula>IF(F80&lt;=0,AND(F80&lt;=0,G80&gt;=1),OR(F80/G80&gt;$T$5,G80/F80&gt;$T$5))</formula>
    </cfRule>
  </conditionalFormatting>
  <conditionalFormatting sqref="G81">
    <cfRule type="expression" dxfId="9160" priority="1709">
      <formula>IF(F81&lt;=0,AND(F81&lt;=0,G81&gt;=1),OR(F81/G81&gt;$T$5,G81/F81&gt;$T$5))</formula>
    </cfRule>
  </conditionalFormatting>
  <conditionalFormatting sqref="G82">
    <cfRule type="expression" dxfId="9159" priority="1708">
      <formula>IF(F82&lt;=0,AND(F82&lt;=0,G82&gt;=1),OR(F82/G82&gt;$T$5,G82/F82&gt;$T$5))</formula>
    </cfRule>
  </conditionalFormatting>
  <conditionalFormatting sqref="G83">
    <cfRule type="expression" dxfId="9158" priority="1707">
      <formula>IF(F83&lt;=0,AND(F83&lt;=0,G83&gt;=1),OR(F83/G83&gt;$T$5,G83/F83&gt;$T$5))</formula>
    </cfRule>
  </conditionalFormatting>
  <conditionalFormatting sqref="G84">
    <cfRule type="expression" dxfId="9157" priority="1706">
      <formula>IF(F84&lt;=0,AND(F84&lt;=0,G84&gt;=1),OR(F84/G84&gt;$T$5,G84/F84&gt;$T$5))</formula>
    </cfRule>
  </conditionalFormatting>
  <conditionalFormatting sqref="G85">
    <cfRule type="expression" dxfId="9156" priority="1705">
      <formula>IF(F85&lt;=0,AND(F85&lt;=0,G85&gt;=1),OR(F85/G85&gt;$T$5,G85/F85&gt;$T$5))</formula>
    </cfRule>
  </conditionalFormatting>
  <conditionalFormatting sqref="G86">
    <cfRule type="expression" dxfId="9155" priority="1704">
      <formula>IF(F86&lt;=0,AND(F86&lt;=0,G86&gt;=1),OR(F86/G86&gt;$T$5,G86/F86&gt;$T$5))</formula>
    </cfRule>
  </conditionalFormatting>
  <conditionalFormatting sqref="G87">
    <cfRule type="expression" dxfId="9154" priority="1703">
      <formula>IF(F87&lt;=0,AND(F87&lt;=0,G87&gt;=1),OR(F87/G87&gt;$T$5,G87/F87&gt;$T$5))</formula>
    </cfRule>
  </conditionalFormatting>
  <conditionalFormatting sqref="G88">
    <cfRule type="expression" dxfId="9153" priority="1702">
      <formula>IF(F88&lt;=0,AND(F88&lt;=0,G88&gt;=1),OR(F88/G88&gt;$T$5,G88/F88&gt;$T$5))</formula>
    </cfRule>
  </conditionalFormatting>
  <conditionalFormatting sqref="G89">
    <cfRule type="expression" dxfId="9152" priority="1701">
      <formula>IF(F89&lt;=0,AND(F89&lt;=0,G89&gt;=1),OR(F89/G89&gt;$T$5,G89/F89&gt;$T$5))</formula>
    </cfRule>
  </conditionalFormatting>
  <conditionalFormatting sqref="G90">
    <cfRule type="expression" dxfId="9151" priority="1700">
      <formula>IF(F90&lt;=0,AND(F90&lt;=0,G90&gt;=1),OR(F90/G90&gt;$T$5,G90/F90&gt;$T$5))</formula>
    </cfRule>
  </conditionalFormatting>
  <conditionalFormatting sqref="G91">
    <cfRule type="expression" dxfId="9150" priority="1699">
      <formula>IF(F91&lt;=0,AND(F91&lt;=0,G91&gt;=1),OR(F91/G91&gt;$T$5,G91/F91&gt;$T$5))</formula>
    </cfRule>
  </conditionalFormatting>
  <conditionalFormatting sqref="G92">
    <cfRule type="expression" dxfId="9149" priority="1698">
      <formula>IF(F92&lt;=0,AND(F92&lt;=0,G92&gt;=1),OR(F92/G92&gt;$T$5,G92/F92&gt;$T$5))</formula>
    </cfRule>
  </conditionalFormatting>
  <conditionalFormatting sqref="G93">
    <cfRule type="expression" dxfId="9148" priority="1697">
      <formula>IF(F93&lt;=0,AND(F93&lt;=0,G93&gt;=1),OR(F93/G93&gt;$T$5,G93/F93&gt;$T$5))</formula>
    </cfRule>
  </conditionalFormatting>
  <conditionalFormatting sqref="G94">
    <cfRule type="expression" dxfId="9147" priority="1696">
      <formula>IF(F94&lt;=0,AND(F94&lt;=0,G94&gt;=1),OR(F94/G94&gt;$T$5,G94/F94&gt;$T$5))</formula>
    </cfRule>
  </conditionalFormatting>
  <conditionalFormatting sqref="G95">
    <cfRule type="expression" dxfId="9146" priority="1695">
      <formula>IF(F95&lt;=0,AND(F95&lt;=0,G95&gt;=1),OR(F95/G95&gt;$T$5,G95/F95&gt;$T$5))</formula>
    </cfRule>
  </conditionalFormatting>
  <conditionalFormatting sqref="G96">
    <cfRule type="expression" dxfId="9145" priority="1694">
      <formula>IF(F96&lt;=0,AND(F96&lt;=0,G96&gt;=1),OR(F96/G96&gt;$T$5,G96/F96&gt;$T$5))</formula>
    </cfRule>
  </conditionalFormatting>
  <conditionalFormatting sqref="G97">
    <cfRule type="expression" dxfId="9144" priority="1693">
      <formula>IF(F97&lt;=0,AND(F97&lt;=0,G97&gt;=1),OR(F97/G97&gt;$T$5,G97/F97&gt;$T$5))</formula>
    </cfRule>
  </conditionalFormatting>
  <conditionalFormatting sqref="G98">
    <cfRule type="expression" dxfId="9143" priority="1692">
      <formula>IF(F98&lt;=0,AND(F98&lt;=0,G98&gt;=1),OR(F98/G98&gt;$T$5,G98/F98&gt;$T$5))</formula>
    </cfRule>
  </conditionalFormatting>
  <conditionalFormatting sqref="G99">
    <cfRule type="expression" dxfId="9142" priority="1691">
      <formula>IF(F99&lt;=0,AND(F99&lt;=0,G99&gt;=1),OR(F99/G99&gt;$T$5,G99/F99&gt;$T$5))</formula>
    </cfRule>
  </conditionalFormatting>
  <conditionalFormatting sqref="G100">
    <cfRule type="expression" dxfId="9141" priority="1690">
      <formula>IF(F100&lt;=0,AND(F100&lt;=0,G100&gt;=1),OR(F100/G100&gt;$T$5,G100/F100&gt;$T$5))</formula>
    </cfRule>
  </conditionalFormatting>
  <conditionalFormatting sqref="G101">
    <cfRule type="expression" dxfId="9140" priority="1689">
      <formula>IF(F101&lt;=0,AND(F101&lt;=0,G101&gt;=1),OR(F101/G101&gt;$T$5,G101/F101&gt;$T$5))</formula>
    </cfRule>
  </conditionalFormatting>
  <conditionalFormatting sqref="G102">
    <cfRule type="expression" dxfId="9139" priority="1688">
      <formula>IF(F102&lt;=0,AND(F102&lt;=0,G102&gt;=1),OR(F102/G102&gt;$T$5,G102/F102&gt;$T$5))</formula>
    </cfRule>
  </conditionalFormatting>
  <conditionalFormatting sqref="G103">
    <cfRule type="expression" dxfId="9138" priority="1687">
      <formula>IF(F103&lt;=0,AND(F103&lt;=0,G103&gt;=1),OR(F103/G103&gt;$T$5,G103/F103&gt;$T$5))</formula>
    </cfRule>
  </conditionalFormatting>
  <conditionalFormatting sqref="G104">
    <cfRule type="expression" dxfId="9137" priority="1686">
      <formula>IF(F104&lt;=0,AND(F104&lt;=0,G104&gt;=1),OR(F104/G104&gt;$T$5,G104/F104&gt;$T$5))</formula>
    </cfRule>
  </conditionalFormatting>
  <conditionalFormatting sqref="G105">
    <cfRule type="expression" dxfId="9136" priority="1685">
      <formula>IF(F105&lt;=0,AND(F105&lt;=0,G105&gt;=1),OR(F105/G105&gt;$T$5,G105/F105&gt;$T$5))</formula>
    </cfRule>
  </conditionalFormatting>
  <conditionalFormatting sqref="G106">
    <cfRule type="expression" dxfId="9135" priority="1684">
      <formula>IF(F106&lt;=0,AND(F106&lt;=0,G106&gt;=1),OR(F106/G106&gt;$T$5,G106/F106&gt;$T$5))</formula>
    </cfRule>
  </conditionalFormatting>
  <conditionalFormatting sqref="G107">
    <cfRule type="expression" dxfId="9134" priority="1683">
      <formula>IF(F107&lt;=0,AND(F107&lt;=0,G107&gt;=1),OR(F107/G107&gt;$T$5,G107/F107&gt;$T$5))</formula>
    </cfRule>
  </conditionalFormatting>
  <conditionalFormatting sqref="G108">
    <cfRule type="expression" dxfId="9133" priority="1682">
      <formula>IF(F108&lt;=0,AND(F108&lt;=0,G108&gt;=1),OR(F108/G108&gt;$T$5,G108/F108&gt;$T$5))</formula>
    </cfRule>
  </conditionalFormatting>
  <conditionalFormatting sqref="G109">
    <cfRule type="expression" dxfId="9132" priority="1681">
      <formula>IF(F109&lt;=0,AND(F109&lt;=0,G109&gt;=1),OR(F109/G109&gt;$T$5,G109/F109&gt;$T$5))</formula>
    </cfRule>
  </conditionalFormatting>
  <conditionalFormatting sqref="G110">
    <cfRule type="expression" dxfId="9131" priority="1680">
      <formula>IF(F110&lt;=0,AND(F110&lt;=0,G110&gt;=1),OR(F110/G110&gt;$T$5,G110/F110&gt;$T$5))</formula>
    </cfRule>
  </conditionalFormatting>
  <conditionalFormatting sqref="G111">
    <cfRule type="expression" dxfId="9130" priority="1679">
      <formula>IF(F111&lt;=0,AND(F111&lt;=0,G111&gt;=1),OR(F111/G111&gt;$T$5,G111/F111&gt;$T$5))</formula>
    </cfRule>
  </conditionalFormatting>
  <conditionalFormatting sqref="G112">
    <cfRule type="expression" dxfId="9129" priority="1678">
      <formula>IF(F112&lt;=0,AND(F112&lt;=0,G112&gt;=1),OR(F112/G112&gt;$T$5,G112/F112&gt;$T$5))</formula>
    </cfRule>
  </conditionalFormatting>
  <conditionalFormatting sqref="G113">
    <cfRule type="expression" dxfId="9128" priority="1677">
      <formula>IF(F113&lt;=0,AND(F113&lt;=0,G113&gt;=1),OR(F113/G113&gt;$T$5,G113/F113&gt;$T$5))</formula>
    </cfRule>
  </conditionalFormatting>
  <conditionalFormatting sqref="G114">
    <cfRule type="expression" dxfId="9127" priority="1676">
      <formula>IF(F114&lt;=0,AND(F114&lt;=0,G114&gt;=1),OR(F114/G114&gt;$T$5,G114/F114&gt;$T$5))</formula>
    </cfRule>
  </conditionalFormatting>
  <conditionalFormatting sqref="G115">
    <cfRule type="expression" dxfId="9126" priority="1675">
      <formula>IF(F115&lt;=0,AND(F115&lt;=0,G115&gt;=1),OR(F115/G115&gt;$T$5,G115/F115&gt;$T$5))</formula>
    </cfRule>
  </conditionalFormatting>
  <conditionalFormatting sqref="G116">
    <cfRule type="expression" dxfId="9125" priority="1674">
      <formula>IF(F116&lt;=0,AND(F116&lt;=0,G116&gt;=1),OR(F116/G116&gt;$T$5,G116/F116&gt;$T$5))</formula>
    </cfRule>
  </conditionalFormatting>
  <conditionalFormatting sqref="G117">
    <cfRule type="expression" dxfId="9124" priority="1673">
      <formula>IF(F117&lt;=0,AND(F117&lt;=0,G117&gt;=1),OR(F117/G117&gt;$T$5,G117/F117&gt;$T$5))</formula>
    </cfRule>
  </conditionalFormatting>
  <conditionalFormatting sqref="G118">
    <cfRule type="expression" dxfId="9123" priority="1672">
      <formula>IF(F118&lt;=0,AND(F118&lt;=0,G118&gt;=1),OR(F118/G118&gt;$T$5,G118/F118&gt;$T$5))</formula>
    </cfRule>
  </conditionalFormatting>
  <conditionalFormatting sqref="G119">
    <cfRule type="expression" dxfId="9122" priority="1671">
      <formula>IF(F119&lt;=0,AND(F119&lt;=0,G119&gt;=1),OR(F119/G119&gt;$T$5,G119/F119&gt;$T$5))</formula>
    </cfRule>
  </conditionalFormatting>
  <conditionalFormatting sqref="G120">
    <cfRule type="expression" dxfId="9121" priority="1670">
      <formula>IF(F120&lt;=0,AND(F120&lt;=0,G120&gt;=1),OR(F120/G120&gt;$T$5,G120/F120&gt;$T$5))</formula>
    </cfRule>
  </conditionalFormatting>
  <conditionalFormatting sqref="G121">
    <cfRule type="expression" dxfId="9120" priority="1669">
      <formula>IF(F121&lt;=0,AND(F121&lt;=0,G121&gt;=1),OR(F121/G121&gt;$T$5,G121/F121&gt;$T$5))</formula>
    </cfRule>
  </conditionalFormatting>
  <conditionalFormatting sqref="G122">
    <cfRule type="expression" dxfId="9119" priority="1668">
      <formula>IF(F122&lt;=0,AND(F122&lt;=0,G122&gt;=1),OR(F122/G122&gt;$T$5,G122/F122&gt;$T$5))</formula>
    </cfRule>
  </conditionalFormatting>
  <conditionalFormatting sqref="G123">
    <cfRule type="expression" dxfId="9118" priority="1667">
      <formula>IF(F123&lt;=0,AND(F123&lt;=0,G123&gt;=1),OR(F123/G123&gt;$T$5,G123/F123&gt;$T$5))</formula>
    </cfRule>
  </conditionalFormatting>
  <conditionalFormatting sqref="G124">
    <cfRule type="expression" dxfId="9117" priority="1666">
      <formula>IF(F124&lt;=0,AND(F124&lt;=0,G124&gt;=1),OR(F124/G124&gt;$T$5,G124/F124&gt;$T$5))</formula>
    </cfRule>
  </conditionalFormatting>
  <conditionalFormatting sqref="G126">
    <cfRule type="expression" dxfId="9116" priority="1665">
      <formula>IF(F126&lt;=0,AND(F126&lt;=0,G126&gt;=1),OR(F126/G126&gt;$T$5,G126/F126&gt;$T$5))</formula>
    </cfRule>
  </conditionalFormatting>
  <conditionalFormatting sqref="G128">
    <cfRule type="expression" dxfId="9115" priority="1664">
      <formula>IF(F128&lt;=0,AND(F128&lt;=0,G128&gt;=1),OR(F128/G128&gt;$T$5,G128/F128&gt;$T$5))</formula>
    </cfRule>
  </conditionalFormatting>
  <conditionalFormatting sqref="G129">
    <cfRule type="expression" dxfId="9114" priority="1663">
      <formula>IF(F129&lt;=0,AND(F129&lt;=0,G129&gt;=1),OR(F129/G129&gt;$T$5,G129/F129&gt;$T$5))</formula>
    </cfRule>
  </conditionalFormatting>
  <conditionalFormatting sqref="G130">
    <cfRule type="expression" dxfId="9113" priority="1662">
      <formula>IF(F130&lt;=0,AND(F130&lt;=0,G130&gt;=1),OR(F130/G130&gt;$T$5,G130/F130&gt;$T$5))</formula>
    </cfRule>
  </conditionalFormatting>
  <conditionalFormatting sqref="G131">
    <cfRule type="expression" dxfId="9112" priority="1661">
      <formula>IF(F131&lt;=0,AND(F131&lt;=0,G131&gt;=1),OR(F131/G131&gt;$T$5,G131/F131&gt;$T$5))</formula>
    </cfRule>
  </conditionalFormatting>
  <conditionalFormatting sqref="G132">
    <cfRule type="expression" dxfId="9111" priority="1660">
      <formula>IF(F132&lt;=0,AND(F132&lt;=0,G132&gt;=1),OR(F132/G132&gt;$T$5,G132/F132&gt;$T$5))</formula>
    </cfRule>
  </conditionalFormatting>
  <conditionalFormatting sqref="G133">
    <cfRule type="expression" dxfId="9110" priority="1659">
      <formula>IF(F133&lt;=0,AND(F133&lt;=0,G133&gt;=1),OR(F133/G133&gt;$T$5,G133/F133&gt;$T$5))</formula>
    </cfRule>
  </conditionalFormatting>
  <conditionalFormatting sqref="G134">
    <cfRule type="expression" dxfId="9109" priority="1658">
      <formula>IF(F134&lt;=0,AND(F134&lt;=0,G134&gt;=1),OR(F134/G134&gt;$T$5,G134/F134&gt;$T$5))</formula>
    </cfRule>
  </conditionalFormatting>
  <conditionalFormatting sqref="G135">
    <cfRule type="expression" dxfId="9108" priority="1657">
      <formula>IF(F135&lt;=0,AND(F135&lt;=0,G135&gt;=1),OR(F135/G135&gt;$T$5,G135/F135&gt;$T$5))</formula>
    </cfRule>
  </conditionalFormatting>
  <conditionalFormatting sqref="G136">
    <cfRule type="expression" dxfId="9107" priority="1656">
      <formula>IF(F136&lt;=0,AND(F136&lt;=0,G136&gt;=1),OR(F136/G136&gt;$T$5,G136/F136&gt;$T$5))</formula>
    </cfRule>
  </conditionalFormatting>
  <conditionalFormatting sqref="G137">
    <cfRule type="expression" dxfId="9106" priority="1655">
      <formula>IF(F137&lt;=0,AND(F137&lt;=0,G137&gt;=1),OR(F137/G137&gt;$T$5,G137/F137&gt;$T$5))</formula>
    </cfRule>
  </conditionalFormatting>
  <conditionalFormatting sqref="G138">
    <cfRule type="expression" dxfId="9105" priority="1654">
      <formula>IF(F138&lt;=0,AND(F138&lt;=0,G138&gt;=1),OR(F138/G138&gt;$T$5,G138/F138&gt;$T$5))</formula>
    </cfRule>
  </conditionalFormatting>
  <conditionalFormatting sqref="G139">
    <cfRule type="expression" dxfId="9104" priority="1653">
      <formula>IF(F139&lt;=0,AND(F139&lt;=0,G139&gt;=1),OR(F139/G139&gt;$T$5,G139/F139&gt;$T$5))</formula>
    </cfRule>
  </conditionalFormatting>
  <conditionalFormatting sqref="G140">
    <cfRule type="expression" dxfId="9103" priority="1652">
      <formula>IF(F140&lt;=0,AND(F140&lt;=0,G140&gt;=1),OR(F140/G140&gt;$T$5,G140/F140&gt;$T$5))</formula>
    </cfRule>
  </conditionalFormatting>
  <conditionalFormatting sqref="G141">
    <cfRule type="expression" dxfId="9102" priority="1651">
      <formula>IF(F141&lt;=0,AND(F141&lt;=0,G141&gt;=1),OR(F141/G141&gt;$T$5,G141/F141&gt;$T$5))</formula>
    </cfRule>
  </conditionalFormatting>
  <conditionalFormatting sqref="G142">
    <cfRule type="expression" dxfId="9101" priority="1650">
      <formula>IF(F142&lt;=0,AND(F142&lt;=0,G142&gt;=1),OR(F142/G142&gt;$T$5,G142/F142&gt;$T$5))</formula>
    </cfRule>
  </conditionalFormatting>
  <conditionalFormatting sqref="G143">
    <cfRule type="expression" dxfId="9100" priority="1649">
      <formula>IF(F143&lt;=0,AND(F143&lt;=0,G143&gt;=1),OR(F143/G143&gt;$T$5,G143/F143&gt;$T$5))</formula>
    </cfRule>
  </conditionalFormatting>
  <conditionalFormatting sqref="G144">
    <cfRule type="expression" dxfId="9099" priority="1648">
      <formula>IF(F144&lt;=0,AND(F144&lt;=0,G144&gt;=1),OR(F144/G144&gt;$T$5,G144/F144&gt;$T$5))</formula>
    </cfRule>
  </conditionalFormatting>
  <conditionalFormatting sqref="G145">
    <cfRule type="expression" dxfId="9098" priority="1647">
      <formula>IF(F145&lt;=0,AND(F145&lt;=0,G145&gt;=1),OR(F145/G145&gt;$T$5,G145/F145&gt;$T$5))</formula>
    </cfRule>
  </conditionalFormatting>
  <conditionalFormatting sqref="G146">
    <cfRule type="expression" dxfId="9097" priority="1646">
      <formula>IF(F146&lt;=0,AND(F146&lt;=0,G146&gt;=1),OR(F146/G146&gt;$T$5,G146/F146&gt;$T$5))</formula>
    </cfRule>
  </conditionalFormatting>
  <conditionalFormatting sqref="G147">
    <cfRule type="expression" dxfId="9096" priority="1645">
      <formula>IF(F147&lt;=0,AND(F147&lt;=0,G147&gt;=1),OR(F147/G147&gt;$T$5,G147/F147&gt;$T$5))</formula>
    </cfRule>
  </conditionalFormatting>
  <conditionalFormatting sqref="G148">
    <cfRule type="expression" dxfId="9095" priority="1644">
      <formula>IF(F148&lt;=0,AND(F148&lt;=0,G148&gt;=1),OR(F148/G148&gt;$T$5,G148/F148&gt;$T$5))</formula>
    </cfRule>
  </conditionalFormatting>
  <conditionalFormatting sqref="G149">
    <cfRule type="expression" dxfId="9094" priority="1643">
      <formula>IF(F149&lt;=0,AND(F149&lt;=0,G149&gt;=1),OR(F149/G149&gt;$T$5,G149/F149&gt;$T$5))</formula>
    </cfRule>
  </conditionalFormatting>
  <conditionalFormatting sqref="G150">
    <cfRule type="expression" dxfId="9093" priority="1642">
      <formula>IF(F150&lt;=0,AND(F150&lt;=0,G150&gt;=1),OR(F150/G150&gt;$T$5,G150/F150&gt;$T$5))</formula>
    </cfRule>
  </conditionalFormatting>
  <conditionalFormatting sqref="G151">
    <cfRule type="expression" dxfId="9092" priority="1641">
      <formula>IF(F151&lt;=0,AND(F151&lt;=0,G151&gt;=1),OR(F151/G151&gt;$T$5,G151/F151&gt;$T$5))</formula>
    </cfRule>
  </conditionalFormatting>
  <conditionalFormatting sqref="G152">
    <cfRule type="expression" dxfId="9091" priority="1640">
      <formula>IF(F152&lt;=0,AND(F152&lt;=0,G152&gt;=1),OR(F152/G152&gt;$T$5,G152/F152&gt;$T$5))</formula>
    </cfRule>
  </conditionalFormatting>
  <conditionalFormatting sqref="G153">
    <cfRule type="expression" dxfId="9090" priority="1639">
      <formula>IF(F153&lt;=0,AND(F153&lt;=0,G153&gt;=1),OR(F153/G153&gt;$T$5,G153/F153&gt;$T$5))</formula>
    </cfRule>
  </conditionalFormatting>
  <conditionalFormatting sqref="G154">
    <cfRule type="expression" dxfId="9089" priority="1638">
      <formula>IF(F154&lt;=0,AND(F154&lt;=0,G154&gt;=1),OR(F154/G154&gt;$T$5,G154/F154&gt;$T$5))</formula>
    </cfRule>
  </conditionalFormatting>
  <conditionalFormatting sqref="G155">
    <cfRule type="expression" dxfId="9088" priority="1637">
      <formula>IF(F155&lt;=0,AND(F155&lt;=0,G155&gt;=1),OR(F155/G155&gt;$T$5,G155/F155&gt;$T$5))</formula>
    </cfRule>
  </conditionalFormatting>
  <conditionalFormatting sqref="G156">
    <cfRule type="expression" dxfId="9087" priority="1636">
      <formula>IF(F156&lt;=0,AND(F156&lt;=0,G156&gt;=1),OR(F156/G156&gt;$T$5,G156/F156&gt;$T$5))</formula>
    </cfRule>
  </conditionalFormatting>
  <conditionalFormatting sqref="G157">
    <cfRule type="expression" dxfId="9086" priority="1635">
      <formula>IF(F157&lt;=0,AND(F157&lt;=0,G157&gt;=1),OR(F157/G157&gt;$T$5,G157/F157&gt;$T$5))</formula>
    </cfRule>
  </conditionalFormatting>
  <conditionalFormatting sqref="G158">
    <cfRule type="expression" dxfId="9085" priority="1634">
      <formula>IF(F158&lt;=0,AND(F158&lt;=0,G158&gt;=1),OR(F158/G158&gt;$T$5,G158/F158&gt;$T$5))</formula>
    </cfRule>
  </conditionalFormatting>
  <conditionalFormatting sqref="G159">
    <cfRule type="expression" dxfId="9084" priority="1633">
      <formula>IF(F159&lt;=0,AND(F159&lt;=0,G159&gt;=1),OR(F159/G159&gt;$T$5,G159/F159&gt;$T$5))</formula>
    </cfRule>
  </conditionalFormatting>
  <conditionalFormatting sqref="G160">
    <cfRule type="expression" dxfId="9083" priority="1632">
      <formula>IF(F160&lt;=0,AND(F160&lt;=0,G160&gt;=1),OR(F160/G160&gt;$T$5,G160/F160&gt;$T$5))</formula>
    </cfRule>
  </conditionalFormatting>
  <conditionalFormatting sqref="G161">
    <cfRule type="expression" dxfId="9082" priority="1631">
      <formula>IF(F161&lt;=0,AND(F161&lt;=0,G161&gt;=1),OR(F161/G161&gt;$T$5,G161/F161&gt;$T$5))</formula>
    </cfRule>
  </conditionalFormatting>
  <conditionalFormatting sqref="G162">
    <cfRule type="expression" dxfId="9081" priority="1630">
      <formula>IF(F162&lt;=0,AND(F162&lt;=0,G162&gt;=1),OR(F162/G162&gt;$T$5,G162/F162&gt;$T$5))</formula>
    </cfRule>
  </conditionalFormatting>
  <conditionalFormatting sqref="G163">
    <cfRule type="expression" dxfId="9080" priority="1629">
      <formula>IF(F163&lt;=0,AND(F163&lt;=0,G163&gt;=1),OR(F163/G163&gt;$T$5,G163/F163&gt;$T$5))</formula>
    </cfRule>
  </conditionalFormatting>
  <conditionalFormatting sqref="G164">
    <cfRule type="expression" dxfId="9079" priority="1628">
      <formula>IF(F164&lt;=0,AND(F164&lt;=0,G164&gt;=1),OR(F164/G164&gt;$T$5,G164/F164&gt;$T$5))</formula>
    </cfRule>
  </conditionalFormatting>
  <conditionalFormatting sqref="G165">
    <cfRule type="expression" dxfId="9078" priority="1627">
      <formula>IF(F165&lt;=0,AND(F165&lt;=0,G165&gt;=1),OR(F165/G165&gt;$T$5,G165/F165&gt;$T$5))</formula>
    </cfRule>
  </conditionalFormatting>
  <conditionalFormatting sqref="G166">
    <cfRule type="expression" dxfId="9077" priority="1626">
      <formula>IF(F166&lt;=0,AND(F166&lt;=0,G166&gt;=1),OR(F166/G166&gt;$T$5,G166/F166&gt;$T$5))</formula>
    </cfRule>
  </conditionalFormatting>
  <conditionalFormatting sqref="G167">
    <cfRule type="expression" dxfId="9076" priority="1625">
      <formula>IF(F167&lt;=0,AND(F167&lt;=0,G167&gt;=1),OR(F167/G167&gt;$T$5,G167/F167&gt;$T$5))</formula>
    </cfRule>
  </conditionalFormatting>
  <conditionalFormatting sqref="G168">
    <cfRule type="expression" dxfId="9075" priority="1624">
      <formula>IF(F168&lt;=0,AND(F168&lt;=0,G168&gt;=1),OR(F168/G168&gt;$T$5,G168/F168&gt;$T$5))</formula>
    </cfRule>
  </conditionalFormatting>
  <conditionalFormatting sqref="G169">
    <cfRule type="expression" dxfId="9074" priority="1623">
      <formula>IF(F169&lt;=0,AND(F169&lt;=0,G169&gt;=1),OR(F169/G169&gt;$T$5,G169/F169&gt;$T$5))</formula>
    </cfRule>
  </conditionalFormatting>
  <conditionalFormatting sqref="G170">
    <cfRule type="expression" dxfId="9073" priority="1622">
      <formula>IF(F170&lt;=0,AND(F170&lt;=0,G170&gt;=1),OR(F170/G170&gt;$T$5,G170/F170&gt;$T$5))</formula>
    </cfRule>
  </conditionalFormatting>
  <conditionalFormatting sqref="G171">
    <cfRule type="expression" dxfId="9072" priority="1621">
      <formula>IF(F171&lt;=0,AND(F171&lt;=0,G171&gt;=1),OR(F171/G171&gt;$T$5,G171/F171&gt;$T$5))</formula>
    </cfRule>
  </conditionalFormatting>
  <conditionalFormatting sqref="G172">
    <cfRule type="expression" dxfId="9071" priority="1620">
      <formula>IF(F172&lt;=0,AND(F172&lt;=0,G172&gt;=1),OR(F172/G172&gt;$T$5,G172/F172&gt;$T$5))</formula>
    </cfRule>
  </conditionalFormatting>
  <conditionalFormatting sqref="G173">
    <cfRule type="expression" dxfId="9070" priority="1619">
      <formula>IF(F173&lt;=0,AND(F173&lt;=0,G173&gt;=1),OR(F173/G173&gt;$T$5,G173/F173&gt;$T$5))</formula>
    </cfRule>
  </conditionalFormatting>
  <conditionalFormatting sqref="G174">
    <cfRule type="expression" dxfId="9069" priority="1618">
      <formula>IF(F174&lt;=0,AND(F174&lt;=0,G174&gt;=1),OR(F174/G174&gt;$T$5,G174/F174&gt;$T$5))</formula>
    </cfRule>
  </conditionalFormatting>
  <conditionalFormatting sqref="G175">
    <cfRule type="expression" dxfId="9068" priority="1617">
      <formula>IF(F175&lt;=0,AND(F175&lt;=0,G175&gt;=1),OR(F175/G175&gt;$T$5,G175/F175&gt;$T$5))</formula>
    </cfRule>
  </conditionalFormatting>
  <conditionalFormatting sqref="G176">
    <cfRule type="expression" dxfId="9067" priority="1616">
      <formula>IF(F176&lt;=0,AND(F176&lt;=0,G176&gt;=1),OR(F176/G176&gt;$T$5,G176/F176&gt;$T$5))</formula>
    </cfRule>
  </conditionalFormatting>
  <conditionalFormatting sqref="G177">
    <cfRule type="expression" dxfId="9066" priority="1615">
      <formula>IF(F177&lt;=0,AND(F177&lt;=0,G177&gt;=1),OR(F177/G177&gt;$T$5,G177/F177&gt;$T$5))</formula>
    </cfRule>
  </conditionalFormatting>
  <conditionalFormatting sqref="G178">
    <cfRule type="expression" dxfId="9065" priority="1614">
      <formula>IF(F178&lt;=0,AND(F178&lt;=0,G178&gt;=1),OR(F178/G178&gt;$T$5,G178/F178&gt;$T$5))</formula>
    </cfRule>
  </conditionalFormatting>
  <conditionalFormatting sqref="G179">
    <cfRule type="expression" dxfId="9064" priority="1613">
      <formula>IF(F179&lt;=0,AND(F179&lt;=0,G179&gt;=1),OR(F179/G179&gt;$T$5,G179/F179&gt;$T$5))</formula>
    </cfRule>
  </conditionalFormatting>
  <conditionalFormatting sqref="G180">
    <cfRule type="expression" dxfId="9063" priority="1612">
      <formula>IF(F180&lt;=0,AND(F180&lt;=0,G180&gt;=1),OR(F180/G180&gt;$T$5,G180/F180&gt;$T$5))</formula>
    </cfRule>
  </conditionalFormatting>
  <conditionalFormatting sqref="G181">
    <cfRule type="expression" dxfId="9062" priority="1611">
      <formula>IF(F181&lt;=0,AND(F181&lt;=0,G181&gt;=1),OR(F181/G181&gt;$T$5,G181/F181&gt;$T$5))</formula>
    </cfRule>
  </conditionalFormatting>
  <conditionalFormatting sqref="G182">
    <cfRule type="expression" dxfId="9061" priority="1610">
      <formula>IF(F182&lt;=0,AND(F182&lt;=0,G182&gt;=1),OR(F182/G182&gt;$T$5,G182/F182&gt;$T$5))</formula>
    </cfRule>
  </conditionalFormatting>
  <conditionalFormatting sqref="G183">
    <cfRule type="expression" dxfId="9060" priority="1609">
      <formula>IF(F183&lt;=0,AND(F183&lt;=0,G183&gt;=1),OR(F183/G183&gt;$T$5,G183/F183&gt;$T$5))</formula>
    </cfRule>
  </conditionalFormatting>
  <conditionalFormatting sqref="G184">
    <cfRule type="expression" dxfId="9059" priority="1608">
      <formula>IF(F184&lt;=0,AND(F184&lt;=0,G184&gt;=1),OR(F184/G184&gt;$T$5,G184/F184&gt;$T$5))</formula>
    </cfRule>
  </conditionalFormatting>
  <conditionalFormatting sqref="H5">
    <cfRule type="expression" dxfId="9058" priority="1607">
      <formula>IF(G5&lt;=0,AND(G5&lt;=0,H5&gt;=1),OR(G5/H5&gt;$T$5,H5/G5&gt;$T$5))</formula>
    </cfRule>
  </conditionalFormatting>
  <conditionalFormatting sqref="H6">
    <cfRule type="expression" dxfId="9057" priority="1606">
      <formula>IF(G6&lt;=0,AND(G6&lt;=0,H6&gt;=1),OR(G6/H6&gt;$T$5,H6/G6&gt;$T$5))</formula>
    </cfRule>
  </conditionalFormatting>
  <conditionalFormatting sqref="H7">
    <cfRule type="expression" dxfId="9056" priority="1605">
      <formula>IF(G7&lt;=0,AND(G7&lt;=0,H7&gt;=1),OR(G7/H7&gt;$T$5,H7/G7&gt;$T$5))</formula>
    </cfRule>
  </conditionalFormatting>
  <conditionalFormatting sqref="H8">
    <cfRule type="expression" dxfId="9055" priority="1604">
      <formula>IF(G8&lt;=0,AND(G8&lt;=0,H8&gt;=1),OR(G8/H8&gt;$T$5,H8/G8&gt;$T$5))</formula>
    </cfRule>
  </conditionalFormatting>
  <conditionalFormatting sqref="H9">
    <cfRule type="expression" dxfId="9054" priority="1603">
      <formula>IF(G9&lt;=0,AND(G9&lt;=0,H9&gt;=1),OR(G9/H9&gt;$T$5,H9/G9&gt;$T$5))</formula>
    </cfRule>
  </conditionalFormatting>
  <conditionalFormatting sqref="H10">
    <cfRule type="expression" dxfId="9053" priority="1602">
      <formula>IF(G10&lt;=0,AND(G10&lt;=0,H10&gt;=1),OR(G10/H10&gt;$T$5,H10/G10&gt;$T$5))</formula>
    </cfRule>
  </conditionalFormatting>
  <conditionalFormatting sqref="H11">
    <cfRule type="expression" dxfId="9052" priority="1601">
      <formula>IF(G11&lt;=0,AND(G11&lt;=0,H11&gt;=1),OR(G11/H11&gt;$T$5,H11/G11&gt;$T$5))</formula>
    </cfRule>
  </conditionalFormatting>
  <conditionalFormatting sqref="H12">
    <cfRule type="expression" dxfId="9051" priority="1600">
      <formula>IF(G12&lt;=0,AND(G12&lt;=0,H12&gt;=1),OR(G12/H12&gt;$T$5,H12/G12&gt;$T$5))</formula>
    </cfRule>
  </conditionalFormatting>
  <conditionalFormatting sqref="H13">
    <cfRule type="expression" dxfId="9050" priority="1599">
      <formula>IF(G13&lt;=0,AND(G13&lt;=0,H13&gt;=1),OR(G13/H13&gt;$T$5,H13/G13&gt;$T$5))</formula>
    </cfRule>
  </conditionalFormatting>
  <conditionalFormatting sqref="H14">
    <cfRule type="expression" dxfId="9049" priority="1598">
      <formula>IF(G14&lt;=0,AND(G14&lt;=0,H14&gt;=1),OR(G14/H14&gt;$T$5,H14/G14&gt;$T$5))</formula>
    </cfRule>
  </conditionalFormatting>
  <conditionalFormatting sqref="H15">
    <cfRule type="expression" dxfId="9048" priority="1597">
      <formula>IF(G15&lt;=0,AND(G15&lt;=0,H15&gt;=1),OR(G15/H15&gt;$T$5,H15/G15&gt;$T$5))</formula>
    </cfRule>
  </conditionalFormatting>
  <conditionalFormatting sqref="H16">
    <cfRule type="expression" dxfId="9047" priority="1596">
      <formula>IF(G16&lt;=0,AND(G16&lt;=0,H16&gt;=1),OR(G16/H16&gt;$T$5,H16/G16&gt;$T$5))</formula>
    </cfRule>
  </conditionalFormatting>
  <conditionalFormatting sqref="H17">
    <cfRule type="expression" dxfId="9046" priority="1595">
      <formula>IF(G17&lt;=0,AND(G17&lt;=0,H17&gt;=1),OR(G17/H17&gt;$T$5,H17/G17&gt;$T$5))</formula>
    </cfRule>
  </conditionalFormatting>
  <conditionalFormatting sqref="H18">
    <cfRule type="expression" dxfId="9045" priority="1594">
      <formula>IF(G18&lt;=0,AND(G18&lt;=0,H18&gt;=1),OR(G18/H18&gt;$T$5,H18/G18&gt;$T$5))</formula>
    </cfRule>
  </conditionalFormatting>
  <conditionalFormatting sqref="H19">
    <cfRule type="expression" dxfId="9044" priority="1593">
      <formula>IF(G19&lt;=0,AND(G19&lt;=0,H19&gt;=1),OR(G19/H19&gt;$T$5,H19/G19&gt;$T$5))</formula>
    </cfRule>
  </conditionalFormatting>
  <conditionalFormatting sqref="H20">
    <cfRule type="expression" dxfId="9043" priority="1592">
      <formula>IF(G20&lt;=0,AND(G20&lt;=0,H20&gt;=1),OR(G20/H20&gt;$T$5,H20/G20&gt;$T$5))</formula>
    </cfRule>
  </conditionalFormatting>
  <conditionalFormatting sqref="H21">
    <cfRule type="expression" dxfId="9042" priority="1591">
      <formula>IF(G21&lt;=0,AND(G21&lt;=0,H21&gt;=1),OR(G21/H21&gt;$T$5,H21/G21&gt;$T$5))</formula>
    </cfRule>
  </conditionalFormatting>
  <conditionalFormatting sqref="H22">
    <cfRule type="expression" dxfId="9041" priority="1590">
      <formula>IF(G22&lt;=0,AND(G22&lt;=0,H22&gt;=1),OR(G22/H22&gt;$T$5,H22/G22&gt;$T$5))</formula>
    </cfRule>
  </conditionalFormatting>
  <conditionalFormatting sqref="H23">
    <cfRule type="expression" dxfId="9040" priority="1589">
      <formula>IF(G23&lt;=0,AND(G23&lt;=0,H23&gt;=1),OR(G23/H23&gt;$T$5,H23/G23&gt;$T$5))</formula>
    </cfRule>
  </conditionalFormatting>
  <conditionalFormatting sqref="H24">
    <cfRule type="expression" dxfId="9039" priority="1588">
      <formula>IF(G24&lt;=0,AND(G24&lt;=0,H24&gt;=1),OR(G24/H24&gt;$T$5,H24/G24&gt;$T$5))</formula>
    </cfRule>
  </conditionalFormatting>
  <conditionalFormatting sqref="H25">
    <cfRule type="expression" dxfId="9038" priority="1587">
      <formula>IF(G25&lt;=0,AND(G25&lt;=0,H25&gt;=1),OR(G25/H25&gt;$T$5,H25/G25&gt;$T$5))</formula>
    </cfRule>
  </conditionalFormatting>
  <conditionalFormatting sqref="H26">
    <cfRule type="expression" dxfId="9037" priority="1586">
      <formula>IF(G26&lt;=0,AND(G26&lt;=0,H26&gt;=1),OR(G26/H26&gt;$T$5,H26/G26&gt;$T$5))</formula>
    </cfRule>
  </conditionalFormatting>
  <conditionalFormatting sqref="H27">
    <cfRule type="expression" dxfId="9036" priority="1585">
      <formula>IF(G27&lt;=0,AND(G27&lt;=0,H27&gt;=1),OR(G27/H27&gt;$T$5,H27/G27&gt;$T$5))</formula>
    </cfRule>
  </conditionalFormatting>
  <conditionalFormatting sqref="H28">
    <cfRule type="expression" dxfId="9035" priority="1584">
      <formula>IF(G28&lt;=0,AND(G28&lt;=0,H28&gt;=1),OR(G28/H28&gt;$T$5,H28/G28&gt;$T$5))</formula>
    </cfRule>
  </conditionalFormatting>
  <conditionalFormatting sqref="H29">
    <cfRule type="expression" dxfId="9034" priority="1583">
      <formula>IF(G29&lt;=0,AND(G29&lt;=0,H29&gt;=1),OR(G29/H29&gt;$T$5,H29/G29&gt;$T$5))</formula>
    </cfRule>
  </conditionalFormatting>
  <conditionalFormatting sqref="H30">
    <cfRule type="expression" dxfId="9033" priority="1582">
      <formula>IF(G30&lt;=0,AND(G30&lt;=0,H30&gt;=1),OR(G30/H30&gt;$T$5,H30/G30&gt;$T$5))</formula>
    </cfRule>
  </conditionalFormatting>
  <conditionalFormatting sqref="H31">
    <cfRule type="expression" dxfId="9032" priority="1581">
      <formula>IF(G31&lt;=0,AND(G31&lt;=0,H31&gt;=1),OR(G31/H31&gt;$T$5,H31/G31&gt;$T$5))</formula>
    </cfRule>
  </conditionalFormatting>
  <conditionalFormatting sqref="H32">
    <cfRule type="expression" dxfId="9031" priority="1580">
      <formula>IF(G32&lt;=0,AND(G32&lt;=0,H32&gt;=1),OR(G32/H32&gt;$T$5,H32/G32&gt;$T$5))</formula>
    </cfRule>
  </conditionalFormatting>
  <conditionalFormatting sqref="H34">
    <cfRule type="expression" dxfId="9030" priority="1579">
      <formula>IF(G34&lt;=0,AND(G34&lt;=0,H34&gt;=1),OR(G34/H34&gt;$T$5,H34/G34&gt;$T$5))</formula>
    </cfRule>
  </conditionalFormatting>
  <conditionalFormatting sqref="H35">
    <cfRule type="expression" dxfId="9029" priority="1578">
      <formula>IF(G35&lt;=0,AND(G35&lt;=0,H35&gt;=1),OR(G35/H35&gt;$T$5,H35/G35&gt;$T$5))</formula>
    </cfRule>
  </conditionalFormatting>
  <conditionalFormatting sqref="H36">
    <cfRule type="expression" dxfId="9028" priority="1577">
      <formula>IF(G36&lt;=0,AND(G36&lt;=0,H36&gt;=1),OR(G36/H36&gt;$T$5,H36/G36&gt;$T$5))</formula>
    </cfRule>
  </conditionalFormatting>
  <conditionalFormatting sqref="H37">
    <cfRule type="expression" dxfId="9027" priority="1576">
      <formula>IF(G37&lt;=0,AND(G37&lt;=0,H37&gt;=1),OR(G37/H37&gt;$T$5,H37/G37&gt;$T$5))</formula>
    </cfRule>
  </conditionalFormatting>
  <conditionalFormatting sqref="H38">
    <cfRule type="expression" dxfId="9026" priority="1575">
      <formula>IF(G38&lt;=0,AND(G38&lt;=0,H38&gt;=1),OR(G38/H38&gt;$T$5,H38/G38&gt;$T$5))</formula>
    </cfRule>
  </conditionalFormatting>
  <conditionalFormatting sqref="H39">
    <cfRule type="expression" dxfId="9025" priority="1574">
      <formula>IF(G39&lt;=0,AND(G39&lt;=0,H39&gt;=1),OR(G39/H39&gt;$T$5,H39/G39&gt;$T$5))</formula>
    </cfRule>
  </conditionalFormatting>
  <conditionalFormatting sqref="H40">
    <cfRule type="expression" dxfId="9024" priority="1573">
      <formula>IF(G40&lt;=0,AND(G40&lt;=0,H40&gt;=1),OR(G40/H40&gt;$T$5,H40/G40&gt;$T$5))</formula>
    </cfRule>
  </conditionalFormatting>
  <conditionalFormatting sqref="H41">
    <cfRule type="expression" dxfId="9023" priority="1572">
      <formula>IF(G41&lt;=0,AND(G41&lt;=0,H41&gt;=1),OR(G41/H41&gt;$T$5,H41/G41&gt;$T$5))</formula>
    </cfRule>
  </conditionalFormatting>
  <conditionalFormatting sqref="H42">
    <cfRule type="expression" dxfId="9022" priority="1571">
      <formula>IF(G42&lt;=0,AND(G42&lt;=0,H42&gt;=1),OR(G42/H42&gt;$T$5,H42/G42&gt;$T$5))</formula>
    </cfRule>
  </conditionalFormatting>
  <conditionalFormatting sqref="H43">
    <cfRule type="expression" dxfId="9021" priority="1570">
      <formula>IF(G43&lt;=0,AND(G43&lt;=0,H43&gt;=1),OR(G43/H43&gt;$T$5,H43/G43&gt;$T$5))</formula>
    </cfRule>
  </conditionalFormatting>
  <conditionalFormatting sqref="H44">
    <cfRule type="expression" dxfId="9020" priority="1569">
      <formula>IF(G44&lt;=0,AND(G44&lt;=0,H44&gt;=1),OR(G44/H44&gt;$T$5,H44/G44&gt;$T$5))</formula>
    </cfRule>
  </conditionalFormatting>
  <conditionalFormatting sqref="H45">
    <cfRule type="expression" dxfId="9019" priority="1568">
      <formula>IF(G45&lt;=0,AND(G45&lt;=0,H45&gt;=1),OR(G45/H45&gt;$T$5,H45/G45&gt;$T$5))</formula>
    </cfRule>
  </conditionalFormatting>
  <conditionalFormatting sqref="H46">
    <cfRule type="expression" dxfId="9018" priority="1567">
      <formula>IF(G46&lt;=0,AND(G46&lt;=0,H46&gt;=1),OR(G46/H46&gt;$T$5,H46/G46&gt;$T$5))</formula>
    </cfRule>
  </conditionalFormatting>
  <conditionalFormatting sqref="H47">
    <cfRule type="expression" dxfId="9017" priority="1566">
      <formula>IF(G47&lt;=0,AND(G47&lt;=0,H47&gt;=1),OR(G47/H47&gt;$T$5,H47/G47&gt;$T$5))</formula>
    </cfRule>
  </conditionalFormatting>
  <conditionalFormatting sqref="H48">
    <cfRule type="expression" dxfId="9016" priority="1565">
      <formula>IF(G48&lt;=0,AND(G48&lt;=0,H48&gt;=1),OR(G48/H48&gt;$T$5,H48/G48&gt;$T$5))</formula>
    </cfRule>
  </conditionalFormatting>
  <conditionalFormatting sqref="H49">
    <cfRule type="expression" dxfId="9015" priority="1564">
      <formula>IF(G49&lt;=0,AND(G49&lt;=0,H49&gt;=1),OR(G49/H49&gt;$T$5,H49/G49&gt;$T$5))</formula>
    </cfRule>
  </conditionalFormatting>
  <conditionalFormatting sqref="H50">
    <cfRule type="expression" dxfId="9014" priority="1563">
      <formula>IF(G50&lt;=0,AND(G50&lt;=0,H50&gt;=1),OR(G50/H50&gt;$T$5,H50/G50&gt;$T$5))</formula>
    </cfRule>
  </conditionalFormatting>
  <conditionalFormatting sqref="H51">
    <cfRule type="expression" dxfId="9013" priority="1562">
      <formula>IF(G51&lt;=0,AND(G51&lt;=0,H51&gt;=1),OR(G51/H51&gt;$T$5,H51/G51&gt;$T$5))</formula>
    </cfRule>
  </conditionalFormatting>
  <conditionalFormatting sqref="H52">
    <cfRule type="expression" dxfId="9012" priority="1561">
      <formula>IF(G52&lt;=0,AND(G52&lt;=0,H52&gt;=1),OR(G52/H52&gt;$T$5,H52/G52&gt;$T$5))</formula>
    </cfRule>
  </conditionalFormatting>
  <conditionalFormatting sqref="H53">
    <cfRule type="expression" dxfId="9011" priority="1560">
      <formula>IF(G53&lt;=0,AND(G53&lt;=0,H53&gt;=1),OR(G53/H53&gt;$T$5,H53/G53&gt;$T$5))</formula>
    </cfRule>
  </conditionalFormatting>
  <conditionalFormatting sqref="H54">
    <cfRule type="expression" dxfId="9010" priority="1559">
      <formula>IF(G54&lt;=0,AND(G54&lt;=0,H54&gt;=1),OR(G54/H54&gt;$T$5,H54/G54&gt;$T$5))</formula>
    </cfRule>
  </conditionalFormatting>
  <conditionalFormatting sqref="H55">
    <cfRule type="expression" dxfId="9009" priority="1558">
      <formula>IF(G55&lt;=0,AND(G55&lt;=0,H55&gt;=1),OR(G55/H55&gt;$T$5,H55/G55&gt;$T$5))</formula>
    </cfRule>
  </conditionalFormatting>
  <conditionalFormatting sqref="H56">
    <cfRule type="expression" dxfId="9008" priority="1557">
      <formula>IF(G56&lt;=0,AND(G56&lt;=0,H56&gt;=1),OR(G56/H56&gt;$T$5,H56/G56&gt;$T$5))</formula>
    </cfRule>
  </conditionalFormatting>
  <conditionalFormatting sqref="H57">
    <cfRule type="expression" dxfId="9007" priority="1556">
      <formula>IF(G57&lt;=0,AND(G57&lt;=0,H57&gt;=1),OR(G57/H57&gt;$T$5,H57/G57&gt;$T$5))</formula>
    </cfRule>
  </conditionalFormatting>
  <conditionalFormatting sqref="H58">
    <cfRule type="expression" dxfId="9006" priority="1555">
      <formula>IF(G58&lt;=0,AND(G58&lt;=0,H58&gt;=1),OR(G58/H58&gt;$T$5,H58/G58&gt;$T$5))</formula>
    </cfRule>
  </conditionalFormatting>
  <conditionalFormatting sqref="H59">
    <cfRule type="expression" dxfId="9005" priority="1554">
      <formula>IF(G59&lt;=0,AND(G59&lt;=0,H59&gt;=1),OR(G59/H59&gt;$T$5,H59/G59&gt;$T$5))</formula>
    </cfRule>
  </conditionalFormatting>
  <conditionalFormatting sqref="H60">
    <cfRule type="expression" dxfId="9004" priority="1553">
      <formula>IF(G60&lt;=0,AND(G60&lt;=0,H60&gt;=1),OR(G60/H60&gt;$T$5,H60/G60&gt;$T$5))</formula>
    </cfRule>
  </conditionalFormatting>
  <conditionalFormatting sqref="H61">
    <cfRule type="expression" dxfId="9003" priority="1552">
      <formula>IF(G61&lt;=0,AND(G61&lt;=0,H61&gt;=1),OR(G61/H61&gt;$T$5,H61/G61&gt;$T$5))</formula>
    </cfRule>
  </conditionalFormatting>
  <conditionalFormatting sqref="H62">
    <cfRule type="expression" dxfId="9002" priority="1551">
      <formula>IF(G62&lt;=0,AND(G62&lt;=0,H62&gt;=1),OR(G62/H62&gt;$T$5,H62/G62&gt;$T$5))</formula>
    </cfRule>
  </conditionalFormatting>
  <conditionalFormatting sqref="H63">
    <cfRule type="expression" dxfId="9001" priority="1550">
      <formula>IF(G63&lt;=0,AND(G63&lt;=0,H63&gt;=1),OR(G63/H63&gt;$T$5,H63/G63&gt;$T$5))</formula>
    </cfRule>
  </conditionalFormatting>
  <conditionalFormatting sqref="H64">
    <cfRule type="expression" dxfId="9000" priority="1549">
      <formula>IF(G64&lt;=0,AND(G64&lt;=0,H64&gt;=1),OR(G64/H64&gt;$T$5,H64/G64&gt;$T$5))</formula>
    </cfRule>
  </conditionalFormatting>
  <conditionalFormatting sqref="H65">
    <cfRule type="expression" dxfId="8999" priority="1548">
      <formula>IF(G65&lt;=0,AND(G65&lt;=0,H65&gt;=1),OR(G65/H65&gt;$T$5,H65/G65&gt;$T$5))</formula>
    </cfRule>
  </conditionalFormatting>
  <conditionalFormatting sqref="H66">
    <cfRule type="expression" dxfId="8998" priority="1547">
      <formula>IF(G66&lt;=0,AND(G66&lt;=0,H66&gt;=1),OR(G66/H66&gt;$T$5,H66/G66&gt;$T$5))</formula>
    </cfRule>
  </conditionalFormatting>
  <conditionalFormatting sqref="H67">
    <cfRule type="expression" dxfId="8997" priority="1546">
      <formula>IF(G67&lt;=0,AND(G67&lt;=0,H67&gt;=1),OR(G67/H67&gt;$T$5,H67/G67&gt;$T$5))</formula>
    </cfRule>
  </conditionalFormatting>
  <conditionalFormatting sqref="H68">
    <cfRule type="expression" dxfId="8996" priority="1545">
      <formula>IF(G68&lt;=0,AND(G68&lt;=0,H68&gt;=1),OR(G68/H68&gt;$T$5,H68/G68&gt;$T$5))</formula>
    </cfRule>
  </conditionalFormatting>
  <conditionalFormatting sqref="H69">
    <cfRule type="expression" dxfId="8995" priority="1544">
      <formula>IF(G69&lt;=0,AND(G69&lt;=0,H69&gt;=1),OR(G69/H69&gt;$T$5,H69/G69&gt;$T$5))</formula>
    </cfRule>
  </conditionalFormatting>
  <conditionalFormatting sqref="H70">
    <cfRule type="expression" dxfId="8994" priority="1543">
      <formula>IF(G70&lt;=0,AND(G70&lt;=0,H70&gt;=1),OR(G70/H70&gt;$T$5,H70/G70&gt;$T$5))</formula>
    </cfRule>
  </conditionalFormatting>
  <conditionalFormatting sqref="H71">
    <cfRule type="expression" dxfId="8993" priority="1542">
      <formula>IF(G71&lt;=0,AND(G71&lt;=0,H71&gt;=1),OR(G71/H71&gt;$T$5,H71/G71&gt;$T$5))</formula>
    </cfRule>
  </conditionalFormatting>
  <conditionalFormatting sqref="H72">
    <cfRule type="expression" dxfId="8992" priority="1541">
      <formula>IF(G72&lt;=0,AND(G72&lt;=0,H72&gt;=1),OR(G72/H72&gt;$T$5,H72/G72&gt;$T$5))</formula>
    </cfRule>
  </conditionalFormatting>
  <conditionalFormatting sqref="H73">
    <cfRule type="expression" dxfId="8991" priority="1540">
      <formula>IF(G73&lt;=0,AND(G73&lt;=0,H73&gt;=1),OR(G73/H73&gt;$T$5,H73/G73&gt;$T$5))</formula>
    </cfRule>
  </conditionalFormatting>
  <conditionalFormatting sqref="H74">
    <cfRule type="expression" dxfId="8990" priority="1539">
      <formula>IF(G74&lt;=0,AND(G74&lt;=0,H74&gt;=1),OR(G74/H74&gt;$T$5,H74/G74&gt;$T$5))</formula>
    </cfRule>
  </conditionalFormatting>
  <conditionalFormatting sqref="H75">
    <cfRule type="expression" dxfId="8989" priority="1538">
      <formula>IF(G75&lt;=0,AND(G75&lt;=0,H75&gt;=1),OR(G75/H75&gt;$T$5,H75/G75&gt;$T$5))</formula>
    </cfRule>
  </conditionalFormatting>
  <conditionalFormatting sqref="H76">
    <cfRule type="expression" dxfId="8988" priority="1537">
      <formula>IF(G76&lt;=0,AND(G76&lt;=0,H76&gt;=1),OR(G76/H76&gt;$T$5,H76/G76&gt;$T$5))</formula>
    </cfRule>
  </conditionalFormatting>
  <conditionalFormatting sqref="H77">
    <cfRule type="expression" dxfId="8987" priority="1536">
      <formula>IF(G77&lt;=0,AND(G77&lt;=0,H77&gt;=1),OR(G77/H77&gt;$T$5,H77/G77&gt;$T$5))</formula>
    </cfRule>
  </conditionalFormatting>
  <conditionalFormatting sqref="H78">
    <cfRule type="expression" dxfId="8986" priority="1535">
      <formula>IF(G78&lt;=0,AND(G78&lt;=0,H78&gt;=1),OR(G78/H78&gt;$T$5,H78/G78&gt;$T$5))</formula>
    </cfRule>
  </conditionalFormatting>
  <conditionalFormatting sqref="H79">
    <cfRule type="expression" dxfId="8985" priority="1534">
      <formula>IF(G79&lt;=0,AND(G79&lt;=0,H79&gt;=1),OR(G79/H79&gt;$T$5,H79/G79&gt;$T$5))</formula>
    </cfRule>
  </conditionalFormatting>
  <conditionalFormatting sqref="H80">
    <cfRule type="expression" dxfId="8984" priority="1533">
      <formula>IF(G80&lt;=0,AND(G80&lt;=0,H80&gt;=1),OR(G80/H80&gt;$T$5,H80/G80&gt;$T$5))</formula>
    </cfRule>
  </conditionalFormatting>
  <conditionalFormatting sqref="H81">
    <cfRule type="expression" dxfId="8983" priority="1532">
      <formula>IF(G81&lt;=0,AND(G81&lt;=0,H81&gt;=1),OR(G81/H81&gt;$T$5,H81/G81&gt;$T$5))</formula>
    </cfRule>
  </conditionalFormatting>
  <conditionalFormatting sqref="H82">
    <cfRule type="expression" dxfId="8982" priority="1531">
      <formula>IF(G82&lt;=0,AND(G82&lt;=0,H82&gt;=1),OR(G82/H82&gt;$T$5,H82/G82&gt;$T$5))</formula>
    </cfRule>
  </conditionalFormatting>
  <conditionalFormatting sqref="H83">
    <cfRule type="expression" dxfId="8981" priority="1530">
      <formula>IF(G83&lt;=0,AND(G83&lt;=0,H83&gt;=1),OR(G83/H83&gt;$T$5,H83/G83&gt;$T$5))</formula>
    </cfRule>
  </conditionalFormatting>
  <conditionalFormatting sqref="H84">
    <cfRule type="expression" dxfId="8980" priority="1529">
      <formula>IF(G84&lt;=0,AND(G84&lt;=0,H84&gt;=1),OR(G84/H84&gt;$T$5,H84/G84&gt;$T$5))</formula>
    </cfRule>
  </conditionalFormatting>
  <conditionalFormatting sqref="H85">
    <cfRule type="expression" dxfId="8979" priority="1528">
      <formula>IF(G85&lt;=0,AND(G85&lt;=0,H85&gt;=1),OR(G85/H85&gt;$T$5,H85/G85&gt;$T$5))</formula>
    </cfRule>
  </conditionalFormatting>
  <conditionalFormatting sqref="H86">
    <cfRule type="expression" dxfId="8978" priority="1527">
      <formula>IF(G86&lt;=0,AND(G86&lt;=0,H86&gt;=1),OR(G86/H86&gt;$T$5,H86/G86&gt;$T$5))</formula>
    </cfRule>
  </conditionalFormatting>
  <conditionalFormatting sqref="H87">
    <cfRule type="expression" dxfId="8977" priority="1526">
      <formula>IF(G87&lt;=0,AND(G87&lt;=0,H87&gt;=1),OR(G87/H87&gt;$T$5,H87/G87&gt;$T$5))</formula>
    </cfRule>
  </conditionalFormatting>
  <conditionalFormatting sqref="H88">
    <cfRule type="expression" dxfId="8976" priority="1525">
      <formula>IF(G88&lt;=0,AND(G88&lt;=0,H88&gt;=1),OR(G88/H88&gt;$T$5,H88/G88&gt;$T$5))</formula>
    </cfRule>
  </conditionalFormatting>
  <conditionalFormatting sqref="H89">
    <cfRule type="expression" dxfId="8975" priority="1524">
      <formula>IF(G89&lt;=0,AND(G89&lt;=0,H89&gt;=1),OR(G89/H89&gt;$T$5,H89/G89&gt;$T$5))</formula>
    </cfRule>
  </conditionalFormatting>
  <conditionalFormatting sqref="H90">
    <cfRule type="expression" dxfId="8974" priority="1523">
      <formula>IF(G90&lt;=0,AND(G90&lt;=0,H90&gt;=1),OR(G90/H90&gt;$T$5,H90/G90&gt;$T$5))</formula>
    </cfRule>
  </conditionalFormatting>
  <conditionalFormatting sqref="H91">
    <cfRule type="expression" dxfId="8973" priority="1522">
      <formula>IF(G91&lt;=0,AND(G91&lt;=0,H91&gt;=1),OR(G91/H91&gt;$T$5,H91/G91&gt;$T$5))</formula>
    </cfRule>
  </conditionalFormatting>
  <conditionalFormatting sqref="H92">
    <cfRule type="expression" dxfId="8972" priority="1521">
      <formula>IF(G92&lt;=0,AND(G92&lt;=0,H92&gt;=1),OR(G92/H92&gt;$T$5,H92/G92&gt;$T$5))</formula>
    </cfRule>
  </conditionalFormatting>
  <conditionalFormatting sqref="H93">
    <cfRule type="expression" dxfId="8971" priority="1520">
      <formula>IF(G93&lt;=0,AND(G93&lt;=0,H93&gt;=1),OR(G93/H93&gt;$T$5,H93/G93&gt;$T$5))</formula>
    </cfRule>
  </conditionalFormatting>
  <conditionalFormatting sqref="H94">
    <cfRule type="expression" dxfId="8970" priority="1519">
      <formula>IF(G94&lt;=0,AND(G94&lt;=0,H94&gt;=1),OR(G94/H94&gt;$T$5,H94/G94&gt;$T$5))</formula>
    </cfRule>
  </conditionalFormatting>
  <conditionalFormatting sqref="H95">
    <cfRule type="expression" dxfId="8969" priority="1518">
      <formula>IF(G95&lt;=0,AND(G95&lt;=0,H95&gt;=1),OR(G95/H95&gt;$T$5,H95/G95&gt;$T$5))</formula>
    </cfRule>
  </conditionalFormatting>
  <conditionalFormatting sqref="H96">
    <cfRule type="expression" dxfId="8968" priority="1517">
      <formula>IF(G96&lt;=0,AND(G96&lt;=0,H96&gt;=1),OR(G96/H96&gt;$T$5,H96/G96&gt;$T$5))</formula>
    </cfRule>
  </conditionalFormatting>
  <conditionalFormatting sqref="H97">
    <cfRule type="expression" dxfId="8967" priority="1516">
      <formula>IF(G97&lt;=0,AND(G97&lt;=0,H97&gt;=1),OR(G97/H97&gt;$T$5,H97/G97&gt;$T$5))</formula>
    </cfRule>
  </conditionalFormatting>
  <conditionalFormatting sqref="H98">
    <cfRule type="expression" dxfId="8966" priority="1515">
      <formula>IF(G98&lt;=0,AND(G98&lt;=0,H98&gt;=1),OR(G98/H98&gt;$T$5,H98/G98&gt;$T$5))</formula>
    </cfRule>
  </conditionalFormatting>
  <conditionalFormatting sqref="H99">
    <cfRule type="expression" dxfId="8965" priority="1514">
      <formula>IF(G99&lt;=0,AND(G99&lt;=0,H99&gt;=1),OR(G99/H99&gt;$T$5,H99/G99&gt;$T$5))</formula>
    </cfRule>
  </conditionalFormatting>
  <conditionalFormatting sqref="H100">
    <cfRule type="expression" dxfId="8964" priority="1513">
      <formula>IF(G100&lt;=0,AND(G100&lt;=0,H100&gt;=1),OR(G100/H100&gt;$T$5,H100/G100&gt;$T$5))</formula>
    </cfRule>
  </conditionalFormatting>
  <conditionalFormatting sqref="H101">
    <cfRule type="expression" dxfId="8963" priority="1512">
      <formula>IF(G101&lt;=0,AND(G101&lt;=0,H101&gt;=1),OR(G101/H101&gt;$T$5,H101/G101&gt;$T$5))</formula>
    </cfRule>
  </conditionalFormatting>
  <conditionalFormatting sqref="H102">
    <cfRule type="expression" dxfId="8962" priority="1511">
      <formula>IF(G102&lt;=0,AND(G102&lt;=0,H102&gt;=1),OR(G102/H102&gt;$T$5,H102/G102&gt;$T$5))</formula>
    </cfRule>
  </conditionalFormatting>
  <conditionalFormatting sqref="H103">
    <cfRule type="expression" dxfId="8961" priority="1510">
      <formula>IF(G103&lt;=0,AND(G103&lt;=0,H103&gt;=1),OR(G103/H103&gt;$T$5,H103/G103&gt;$T$5))</formula>
    </cfRule>
  </conditionalFormatting>
  <conditionalFormatting sqref="H104">
    <cfRule type="expression" dxfId="8960" priority="1509">
      <formula>IF(G104&lt;=0,AND(G104&lt;=0,H104&gt;=1),OR(G104/H104&gt;$T$5,H104/G104&gt;$T$5))</formula>
    </cfRule>
  </conditionalFormatting>
  <conditionalFormatting sqref="H105">
    <cfRule type="expression" dxfId="8959" priority="1508">
      <formula>IF(G105&lt;=0,AND(G105&lt;=0,H105&gt;=1),OR(G105/H105&gt;$T$5,H105/G105&gt;$T$5))</formula>
    </cfRule>
  </conditionalFormatting>
  <conditionalFormatting sqref="H106">
    <cfRule type="expression" dxfId="8958" priority="1507">
      <formula>IF(G106&lt;=0,AND(G106&lt;=0,H106&gt;=1),OR(G106/H106&gt;$T$5,H106/G106&gt;$T$5))</formula>
    </cfRule>
  </conditionalFormatting>
  <conditionalFormatting sqref="H107">
    <cfRule type="expression" dxfId="8957" priority="1506">
      <formula>IF(G107&lt;=0,AND(G107&lt;=0,H107&gt;=1),OR(G107/H107&gt;$T$5,H107/G107&gt;$T$5))</formula>
    </cfRule>
  </conditionalFormatting>
  <conditionalFormatting sqref="H108">
    <cfRule type="expression" dxfId="8956" priority="1505">
      <formula>IF(G108&lt;=0,AND(G108&lt;=0,H108&gt;=1),OR(G108/H108&gt;$T$5,H108/G108&gt;$T$5))</formula>
    </cfRule>
  </conditionalFormatting>
  <conditionalFormatting sqref="H109">
    <cfRule type="expression" dxfId="8955" priority="1504">
      <formula>IF(G109&lt;=0,AND(G109&lt;=0,H109&gt;=1),OR(G109/H109&gt;$T$5,H109/G109&gt;$T$5))</formula>
    </cfRule>
  </conditionalFormatting>
  <conditionalFormatting sqref="H110">
    <cfRule type="expression" dxfId="8954" priority="1503">
      <formula>IF(G110&lt;=0,AND(G110&lt;=0,H110&gt;=1),OR(G110/H110&gt;$T$5,H110/G110&gt;$T$5))</formula>
    </cfRule>
  </conditionalFormatting>
  <conditionalFormatting sqref="H111">
    <cfRule type="expression" dxfId="8953" priority="1502">
      <formula>IF(G111&lt;=0,AND(G111&lt;=0,H111&gt;=1),OR(G111/H111&gt;$T$5,H111/G111&gt;$T$5))</formula>
    </cfRule>
  </conditionalFormatting>
  <conditionalFormatting sqref="H112">
    <cfRule type="expression" dxfId="8952" priority="1501">
      <formula>IF(G112&lt;=0,AND(G112&lt;=0,H112&gt;=1),OR(G112/H112&gt;$T$5,H112/G112&gt;$T$5))</formula>
    </cfRule>
  </conditionalFormatting>
  <conditionalFormatting sqref="H113">
    <cfRule type="expression" dxfId="8951" priority="1500">
      <formula>IF(G113&lt;=0,AND(G113&lt;=0,H113&gt;=1),OR(G113/H113&gt;$T$5,H113/G113&gt;$T$5))</formula>
    </cfRule>
  </conditionalFormatting>
  <conditionalFormatting sqref="H114">
    <cfRule type="expression" dxfId="8950" priority="1499">
      <formula>IF(G114&lt;=0,AND(G114&lt;=0,H114&gt;=1),OR(G114/H114&gt;$T$5,H114/G114&gt;$T$5))</formula>
    </cfRule>
  </conditionalFormatting>
  <conditionalFormatting sqref="H115">
    <cfRule type="expression" dxfId="8949" priority="1498">
      <formula>IF(G115&lt;=0,AND(G115&lt;=0,H115&gt;=1),OR(G115/H115&gt;$T$5,H115/G115&gt;$T$5))</formula>
    </cfRule>
  </conditionalFormatting>
  <conditionalFormatting sqref="H116">
    <cfRule type="expression" dxfId="8948" priority="1497">
      <formula>IF(G116&lt;=0,AND(G116&lt;=0,H116&gt;=1),OR(G116/H116&gt;$T$5,H116/G116&gt;$T$5))</formula>
    </cfRule>
  </conditionalFormatting>
  <conditionalFormatting sqref="H117">
    <cfRule type="expression" dxfId="8947" priority="1496">
      <formula>IF(G117&lt;=0,AND(G117&lt;=0,H117&gt;=1),OR(G117/H117&gt;$T$5,H117/G117&gt;$T$5))</formula>
    </cfRule>
  </conditionalFormatting>
  <conditionalFormatting sqref="H118">
    <cfRule type="expression" dxfId="8946" priority="1495">
      <formula>IF(G118&lt;=0,AND(G118&lt;=0,H118&gt;=1),OR(G118/H118&gt;$T$5,H118/G118&gt;$T$5))</formula>
    </cfRule>
  </conditionalFormatting>
  <conditionalFormatting sqref="H119">
    <cfRule type="expression" dxfId="8945" priority="1494">
      <formula>IF(G119&lt;=0,AND(G119&lt;=0,H119&gt;=1),OR(G119/H119&gt;$T$5,H119/G119&gt;$T$5))</formula>
    </cfRule>
  </conditionalFormatting>
  <conditionalFormatting sqref="H120">
    <cfRule type="expression" dxfId="8944" priority="1493">
      <formula>IF(G120&lt;=0,AND(G120&lt;=0,H120&gt;=1),OR(G120/H120&gt;$T$5,H120/G120&gt;$T$5))</formula>
    </cfRule>
  </conditionalFormatting>
  <conditionalFormatting sqref="H121">
    <cfRule type="expression" dxfId="8943" priority="1492">
      <formula>IF(G121&lt;=0,AND(G121&lt;=0,H121&gt;=1),OR(G121/H121&gt;$T$5,H121/G121&gt;$T$5))</formula>
    </cfRule>
  </conditionalFormatting>
  <conditionalFormatting sqref="H122">
    <cfRule type="expression" dxfId="8942" priority="1491">
      <formula>IF(G122&lt;=0,AND(G122&lt;=0,H122&gt;=1),OR(G122/H122&gt;$T$5,H122/G122&gt;$T$5))</formula>
    </cfRule>
  </conditionalFormatting>
  <conditionalFormatting sqref="H123">
    <cfRule type="expression" dxfId="8941" priority="1490">
      <formula>IF(G123&lt;=0,AND(G123&lt;=0,H123&gt;=1),OR(G123/H123&gt;$T$5,H123/G123&gt;$T$5))</formula>
    </cfRule>
  </conditionalFormatting>
  <conditionalFormatting sqref="H124">
    <cfRule type="expression" dxfId="8940" priority="1489">
      <formula>IF(G124&lt;=0,AND(G124&lt;=0,H124&gt;=1),OR(G124/H124&gt;$T$5,H124/G124&gt;$T$5))</formula>
    </cfRule>
  </conditionalFormatting>
  <conditionalFormatting sqref="H125">
    <cfRule type="expression" dxfId="8939" priority="1488">
      <formula>IF(G125&lt;=0,AND(G125&lt;=0,H125&gt;=1),OR(G125/H125&gt;$T$5,H125/G125&gt;$T$5))</formula>
    </cfRule>
  </conditionalFormatting>
  <conditionalFormatting sqref="H126">
    <cfRule type="expression" dxfId="8938" priority="1487">
      <formula>IF(G126&lt;=0,AND(G126&lt;=0,H126&gt;=1),OR(G126/H126&gt;$T$5,H126/G126&gt;$T$5))</formula>
    </cfRule>
  </conditionalFormatting>
  <conditionalFormatting sqref="H128">
    <cfRule type="expression" dxfId="8937" priority="1486">
      <formula>IF(G128&lt;=0,AND(G128&lt;=0,H128&gt;=1),OR(G128/H128&gt;$T$5,H128/G128&gt;$T$5))</formula>
    </cfRule>
  </conditionalFormatting>
  <conditionalFormatting sqref="H129">
    <cfRule type="expression" dxfId="8936" priority="1485">
      <formula>IF(G129&lt;=0,AND(G129&lt;=0,H129&gt;=1),OR(G129/H129&gt;$T$5,H129/G129&gt;$T$5))</formula>
    </cfRule>
  </conditionalFormatting>
  <conditionalFormatting sqref="H130">
    <cfRule type="expression" dxfId="8935" priority="1484">
      <formula>IF(G130&lt;=0,AND(G130&lt;=0,H130&gt;=1),OR(G130/H130&gt;$T$5,H130/G130&gt;$T$5))</formula>
    </cfRule>
  </conditionalFormatting>
  <conditionalFormatting sqref="H131">
    <cfRule type="expression" dxfId="8934" priority="1483">
      <formula>IF(G131&lt;=0,AND(G131&lt;=0,H131&gt;=1),OR(G131/H131&gt;$T$5,H131/G131&gt;$T$5))</formula>
    </cfRule>
  </conditionalFormatting>
  <conditionalFormatting sqref="H132">
    <cfRule type="expression" dxfId="8933" priority="1482">
      <formula>IF(G132&lt;=0,AND(G132&lt;=0,H132&gt;=1),OR(G132/H132&gt;$T$5,H132/G132&gt;$T$5))</formula>
    </cfRule>
  </conditionalFormatting>
  <conditionalFormatting sqref="H133">
    <cfRule type="expression" dxfId="8932" priority="1481">
      <formula>IF(G133&lt;=0,AND(G133&lt;=0,H133&gt;=1),OR(G133/H133&gt;$T$5,H133/G133&gt;$T$5))</formula>
    </cfRule>
  </conditionalFormatting>
  <conditionalFormatting sqref="H134">
    <cfRule type="expression" dxfId="8931" priority="1480">
      <formula>IF(G134&lt;=0,AND(G134&lt;=0,H134&gt;=1),OR(G134/H134&gt;$T$5,H134/G134&gt;$T$5))</formula>
    </cfRule>
  </conditionalFormatting>
  <conditionalFormatting sqref="H135">
    <cfRule type="expression" dxfId="8930" priority="1479">
      <formula>IF(G135&lt;=0,AND(G135&lt;=0,H135&gt;=1),OR(G135/H135&gt;$T$5,H135/G135&gt;$T$5))</formula>
    </cfRule>
  </conditionalFormatting>
  <conditionalFormatting sqref="H136">
    <cfRule type="expression" dxfId="8929" priority="1478">
      <formula>IF(G136&lt;=0,AND(G136&lt;=0,H136&gt;=1),OR(G136/H136&gt;$T$5,H136/G136&gt;$T$5))</formula>
    </cfRule>
  </conditionalFormatting>
  <conditionalFormatting sqref="H137">
    <cfRule type="expression" dxfId="8928" priority="1477">
      <formula>IF(G137&lt;=0,AND(G137&lt;=0,H137&gt;=1),OR(G137/H137&gt;$T$5,H137/G137&gt;$T$5))</formula>
    </cfRule>
  </conditionalFormatting>
  <conditionalFormatting sqref="H138">
    <cfRule type="expression" dxfId="8927" priority="1476">
      <formula>IF(G138&lt;=0,AND(G138&lt;=0,H138&gt;=1),OR(G138/H138&gt;$T$5,H138/G138&gt;$T$5))</formula>
    </cfRule>
  </conditionalFormatting>
  <conditionalFormatting sqref="H139">
    <cfRule type="expression" dxfId="8926" priority="1475">
      <formula>IF(G139&lt;=0,AND(G139&lt;=0,H139&gt;=1),OR(G139/H139&gt;$T$5,H139/G139&gt;$T$5))</formula>
    </cfRule>
  </conditionalFormatting>
  <conditionalFormatting sqref="H140">
    <cfRule type="expression" dxfId="8925" priority="1474">
      <formula>IF(G140&lt;=0,AND(G140&lt;=0,H140&gt;=1),OR(G140/H140&gt;$T$5,H140/G140&gt;$T$5))</formula>
    </cfRule>
  </conditionalFormatting>
  <conditionalFormatting sqref="H141">
    <cfRule type="expression" dxfId="8924" priority="1473">
      <formula>IF(G141&lt;=0,AND(G141&lt;=0,H141&gt;=1),OR(G141/H141&gt;$T$5,H141/G141&gt;$T$5))</formula>
    </cfRule>
  </conditionalFormatting>
  <conditionalFormatting sqref="H142">
    <cfRule type="expression" dxfId="8923" priority="1472">
      <formula>IF(G142&lt;=0,AND(G142&lt;=0,H142&gt;=1),OR(G142/H142&gt;$T$5,H142/G142&gt;$T$5))</formula>
    </cfRule>
  </conditionalFormatting>
  <conditionalFormatting sqref="H143">
    <cfRule type="expression" dxfId="8922" priority="1471">
      <formula>IF(G143&lt;=0,AND(G143&lt;=0,H143&gt;=1),OR(G143/H143&gt;$T$5,H143/G143&gt;$T$5))</formula>
    </cfRule>
  </conditionalFormatting>
  <conditionalFormatting sqref="H144">
    <cfRule type="expression" dxfId="8921" priority="1470">
      <formula>IF(G144&lt;=0,AND(G144&lt;=0,H144&gt;=1),OR(G144/H144&gt;$T$5,H144/G144&gt;$T$5))</formula>
    </cfRule>
  </conditionalFormatting>
  <conditionalFormatting sqref="H145">
    <cfRule type="expression" dxfId="8920" priority="1469">
      <formula>IF(G145&lt;=0,AND(G145&lt;=0,H145&gt;=1),OR(G145/H145&gt;$T$5,H145/G145&gt;$T$5))</formula>
    </cfRule>
  </conditionalFormatting>
  <conditionalFormatting sqref="H146">
    <cfRule type="expression" dxfId="8919" priority="1468">
      <formula>IF(G146&lt;=0,AND(G146&lt;=0,H146&gt;=1),OR(G146/H146&gt;$T$5,H146/G146&gt;$T$5))</formula>
    </cfRule>
  </conditionalFormatting>
  <conditionalFormatting sqref="H147">
    <cfRule type="expression" dxfId="8918" priority="1467">
      <formula>IF(G147&lt;=0,AND(G147&lt;=0,H147&gt;=1),OR(G147/H147&gt;$T$5,H147/G147&gt;$T$5))</formula>
    </cfRule>
  </conditionalFormatting>
  <conditionalFormatting sqref="H148">
    <cfRule type="expression" dxfId="8917" priority="1466">
      <formula>IF(G148&lt;=0,AND(G148&lt;=0,H148&gt;=1),OR(G148/H148&gt;$T$5,H148/G148&gt;$T$5))</formula>
    </cfRule>
  </conditionalFormatting>
  <conditionalFormatting sqref="H149">
    <cfRule type="expression" dxfId="8916" priority="1465">
      <formula>IF(G149&lt;=0,AND(G149&lt;=0,H149&gt;=1),OR(G149/H149&gt;$T$5,H149/G149&gt;$T$5))</formula>
    </cfRule>
  </conditionalFormatting>
  <conditionalFormatting sqref="H150">
    <cfRule type="expression" dxfId="8915" priority="1464">
      <formula>IF(G150&lt;=0,AND(G150&lt;=0,H150&gt;=1),OR(G150/H150&gt;$T$5,H150/G150&gt;$T$5))</formula>
    </cfRule>
  </conditionalFormatting>
  <conditionalFormatting sqref="H151">
    <cfRule type="expression" dxfId="8914" priority="1463">
      <formula>IF(G151&lt;=0,AND(G151&lt;=0,H151&gt;=1),OR(G151/H151&gt;$T$5,H151/G151&gt;$T$5))</formula>
    </cfRule>
  </conditionalFormatting>
  <conditionalFormatting sqref="H152">
    <cfRule type="expression" dxfId="8913" priority="1462">
      <formula>IF(G152&lt;=0,AND(G152&lt;=0,H152&gt;=1),OR(G152/H152&gt;$T$5,H152/G152&gt;$T$5))</formula>
    </cfRule>
  </conditionalFormatting>
  <conditionalFormatting sqref="H153">
    <cfRule type="expression" dxfId="8912" priority="1461">
      <formula>IF(G153&lt;=0,AND(G153&lt;=0,H153&gt;=1),OR(G153/H153&gt;$T$5,H153/G153&gt;$T$5))</formula>
    </cfRule>
  </conditionalFormatting>
  <conditionalFormatting sqref="H154">
    <cfRule type="expression" dxfId="8911" priority="1460">
      <formula>IF(G154&lt;=0,AND(G154&lt;=0,H154&gt;=1),OR(G154/H154&gt;$T$5,H154/G154&gt;$T$5))</formula>
    </cfRule>
  </conditionalFormatting>
  <conditionalFormatting sqref="H155">
    <cfRule type="expression" dxfId="8910" priority="1459">
      <formula>IF(G155&lt;=0,AND(G155&lt;=0,H155&gt;=1),OR(G155/H155&gt;$T$5,H155/G155&gt;$T$5))</formula>
    </cfRule>
  </conditionalFormatting>
  <conditionalFormatting sqref="H156">
    <cfRule type="expression" dxfId="8909" priority="1458">
      <formula>IF(G156&lt;=0,AND(G156&lt;=0,H156&gt;=1),OR(G156/H156&gt;$T$5,H156/G156&gt;$T$5))</formula>
    </cfRule>
  </conditionalFormatting>
  <conditionalFormatting sqref="H157">
    <cfRule type="expression" dxfId="8908" priority="1457">
      <formula>IF(G157&lt;=0,AND(G157&lt;=0,H157&gt;=1),OR(G157/H157&gt;$T$5,H157/G157&gt;$T$5))</formula>
    </cfRule>
  </conditionalFormatting>
  <conditionalFormatting sqref="H158">
    <cfRule type="expression" dxfId="8907" priority="1456">
      <formula>IF(G158&lt;=0,AND(G158&lt;=0,H158&gt;=1),OR(G158/H158&gt;$T$5,H158/G158&gt;$T$5))</formula>
    </cfRule>
  </conditionalFormatting>
  <conditionalFormatting sqref="H159">
    <cfRule type="expression" dxfId="8906" priority="1455">
      <formula>IF(G159&lt;=0,AND(G159&lt;=0,H159&gt;=1),OR(G159/H159&gt;$T$5,H159/G159&gt;$T$5))</formula>
    </cfRule>
  </conditionalFormatting>
  <conditionalFormatting sqref="H160">
    <cfRule type="expression" dxfId="8905" priority="1454">
      <formula>IF(G160&lt;=0,AND(G160&lt;=0,H160&gt;=1),OR(G160/H160&gt;$T$5,H160/G160&gt;$T$5))</formula>
    </cfRule>
  </conditionalFormatting>
  <conditionalFormatting sqref="H161">
    <cfRule type="expression" dxfId="8904" priority="1453">
      <formula>IF(G161&lt;=0,AND(G161&lt;=0,H161&gt;=1),OR(G161/H161&gt;$T$5,H161/G161&gt;$T$5))</formula>
    </cfRule>
  </conditionalFormatting>
  <conditionalFormatting sqref="H162">
    <cfRule type="expression" dxfId="8903" priority="1452">
      <formula>IF(G162&lt;=0,AND(G162&lt;=0,H162&gt;=1),OR(G162/H162&gt;$T$5,H162/G162&gt;$T$5))</formula>
    </cfRule>
  </conditionalFormatting>
  <conditionalFormatting sqref="H163">
    <cfRule type="expression" dxfId="8902" priority="1451">
      <formula>IF(G163&lt;=0,AND(G163&lt;=0,H163&gt;=1),OR(G163/H163&gt;$T$5,H163/G163&gt;$T$5))</formula>
    </cfRule>
  </conditionalFormatting>
  <conditionalFormatting sqref="H164">
    <cfRule type="expression" dxfId="8901" priority="1450">
      <formula>IF(G164&lt;=0,AND(G164&lt;=0,H164&gt;=1),OR(G164/H164&gt;$T$5,H164/G164&gt;$T$5))</formula>
    </cfRule>
  </conditionalFormatting>
  <conditionalFormatting sqref="H165">
    <cfRule type="expression" dxfId="8900" priority="1449">
      <formula>IF(G165&lt;=0,AND(G165&lt;=0,H165&gt;=1),OR(G165/H165&gt;$T$5,H165/G165&gt;$T$5))</formula>
    </cfRule>
  </conditionalFormatting>
  <conditionalFormatting sqref="H166">
    <cfRule type="expression" dxfId="8899" priority="1448">
      <formula>IF(G166&lt;=0,AND(G166&lt;=0,H166&gt;=1),OR(G166/H166&gt;$T$5,H166/G166&gt;$T$5))</formula>
    </cfRule>
  </conditionalFormatting>
  <conditionalFormatting sqref="H167">
    <cfRule type="expression" dxfId="8898" priority="1447">
      <formula>IF(G167&lt;=0,AND(G167&lt;=0,H167&gt;=1),OR(G167/H167&gt;$T$5,H167/G167&gt;$T$5))</formula>
    </cfRule>
  </conditionalFormatting>
  <conditionalFormatting sqref="H168">
    <cfRule type="expression" dxfId="8897" priority="1446">
      <formula>IF(G168&lt;=0,AND(G168&lt;=0,H168&gt;=1),OR(G168/H168&gt;$T$5,H168/G168&gt;$T$5))</formula>
    </cfRule>
  </conditionalFormatting>
  <conditionalFormatting sqref="H169">
    <cfRule type="expression" dxfId="8896" priority="1445">
      <formula>IF(G169&lt;=0,AND(G169&lt;=0,H169&gt;=1),OR(G169/H169&gt;$T$5,H169/G169&gt;$T$5))</formula>
    </cfRule>
  </conditionalFormatting>
  <conditionalFormatting sqref="H170">
    <cfRule type="expression" dxfId="8895" priority="1444">
      <formula>IF(G170&lt;=0,AND(G170&lt;=0,H170&gt;=1),OR(G170/H170&gt;$T$5,H170/G170&gt;$T$5))</formula>
    </cfRule>
  </conditionalFormatting>
  <conditionalFormatting sqref="H171">
    <cfRule type="expression" dxfId="8894" priority="1443">
      <formula>IF(G171&lt;=0,AND(G171&lt;=0,H171&gt;=1),OR(G171/H171&gt;$T$5,H171/G171&gt;$T$5))</formula>
    </cfRule>
  </conditionalFormatting>
  <conditionalFormatting sqref="H172">
    <cfRule type="expression" dxfId="8893" priority="1442">
      <formula>IF(G172&lt;=0,AND(G172&lt;=0,H172&gt;=1),OR(G172/H172&gt;$T$5,H172/G172&gt;$T$5))</formula>
    </cfRule>
  </conditionalFormatting>
  <conditionalFormatting sqref="H173">
    <cfRule type="expression" dxfId="8892" priority="1441">
      <formula>IF(G173&lt;=0,AND(G173&lt;=0,H173&gt;=1),OR(G173/H173&gt;$T$5,H173/G173&gt;$T$5))</formula>
    </cfRule>
  </conditionalFormatting>
  <conditionalFormatting sqref="H174">
    <cfRule type="expression" dxfId="8891" priority="1440">
      <formula>IF(G174&lt;=0,AND(G174&lt;=0,H174&gt;=1),OR(G174/H174&gt;$T$5,H174/G174&gt;$T$5))</formula>
    </cfRule>
  </conditionalFormatting>
  <conditionalFormatting sqref="H175">
    <cfRule type="expression" dxfId="8890" priority="1439">
      <formula>IF(G175&lt;=0,AND(G175&lt;=0,H175&gt;=1),OR(G175/H175&gt;$T$5,H175/G175&gt;$T$5))</formula>
    </cfRule>
  </conditionalFormatting>
  <conditionalFormatting sqref="H176">
    <cfRule type="expression" dxfId="8889" priority="1438">
      <formula>IF(G176&lt;=0,AND(G176&lt;=0,H176&gt;=1),OR(G176/H176&gt;$T$5,H176/G176&gt;$T$5))</formula>
    </cfRule>
  </conditionalFormatting>
  <conditionalFormatting sqref="H177">
    <cfRule type="expression" dxfId="8888" priority="1437">
      <formula>IF(G177&lt;=0,AND(G177&lt;=0,H177&gt;=1),OR(G177/H177&gt;$T$5,H177/G177&gt;$T$5))</formula>
    </cfRule>
  </conditionalFormatting>
  <conditionalFormatting sqref="H178">
    <cfRule type="expression" dxfId="8887" priority="1436">
      <formula>IF(G178&lt;=0,AND(G178&lt;=0,H178&gt;=1),OR(G178/H178&gt;$T$5,H178/G178&gt;$T$5))</formula>
    </cfRule>
  </conditionalFormatting>
  <conditionalFormatting sqref="H179">
    <cfRule type="expression" dxfId="8886" priority="1435">
      <formula>IF(G179&lt;=0,AND(G179&lt;=0,H179&gt;=1),OR(G179/H179&gt;$T$5,H179/G179&gt;$T$5))</formula>
    </cfRule>
  </conditionalFormatting>
  <conditionalFormatting sqref="H180">
    <cfRule type="expression" dxfId="8885" priority="1434">
      <formula>IF(G180&lt;=0,AND(G180&lt;=0,H180&gt;=1),OR(G180/H180&gt;$T$5,H180/G180&gt;$T$5))</formula>
    </cfRule>
  </conditionalFormatting>
  <conditionalFormatting sqref="H181">
    <cfRule type="expression" dxfId="8884" priority="1433">
      <formula>IF(G181&lt;=0,AND(G181&lt;=0,H181&gt;=1),OR(G181/H181&gt;$T$5,H181/G181&gt;$T$5))</formula>
    </cfRule>
  </conditionalFormatting>
  <conditionalFormatting sqref="H182">
    <cfRule type="expression" dxfId="8883" priority="1432">
      <formula>IF(G182&lt;=0,AND(G182&lt;=0,H182&gt;=1),OR(G182/H182&gt;$T$5,H182/G182&gt;$T$5))</formula>
    </cfRule>
  </conditionalFormatting>
  <conditionalFormatting sqref="H183">
    <cfRule type="expression" dxfId="8882" priority="1431">
      <formula>IF(G183&lt;=0,AND(G183&lt;=0,H183&gt;=1),OR(G183/H183&gt;$T$5,H183/G183&gt;$T$5))</formula>
    </cfRule>
  </conditionalFormatting>
  <conditionalFormatting sqref="H184">
    <cfRule type="expression" dxfId="8881" priority="1430">
      <formula>IF(G184&lt;=0,AND(G184&lt;=0,H184&gt;=1),OR(G184/H184&gt;$T$5,H184/G184&gt;$T$5))</formula>
    </cfRule>
  </conditionalFormatting>
  <conditionalFormatting sqref="I5">
    <cfRule type="expression" dxfId="8880" priority="1429">
      <formula>IF(H5&lt;=0,AND(H5&lt;=0,I5&gt;=1),OR(H5/I5&gt;$T$5,I5/H5&gt;$T$5))</formula>
    </cfRule>
  </conditionalFormatting>
  <conditionalFormatting sqref="I6">
    <cfRule type="expression" dxfId="8879" priority="1428">
      <formula>IF(H6&lt;=0,AND(H6&lt;=0,I6&gt;=1),OR(H6/I6&gt;$T$5,I6/H6&gt;$T$5))</formula>
    </cfRule>
  </conditionalFormatting>
  <conditionalFormatting sqref="I7">
    <cfRule type="expression" dxfId="8878" priority="1427">
      <formula>IF(H7&lt;=0,AND(H7&lt;=0,I7&gt;=1),OR(H7/I7&gt;$T$5,I7/H7&gt;$T$5))</formula>
    </cfRule>
  </conditionalFormatting>
  <conditionalFormatting sqref="I8">
    <cfRule type="expression" dxfId="8877" priority="1426">
      <formula>IF(H8&lt;=0,AND(H8&lt;=0,I8&gt;=1),OR(H8/I8&gt;$T$5,I8/H8&gt;$T$5))</formula>
    </cfRule>
  </conditionalFormatting>
  <conditionalFormatting sqref="I9">
    <cfRule type="expression" dxfId="8876" priority="1425">
      <formula>IF(H9&lt;=0,AND(H9&lt;=0,I9&gt;=1),OR(H9/I9&gt;$T$5,I9/H9&gt;$T$5))</formula>
    </cfRule>
  </conditionalFormatting>
  <conditionalFormatting sqref="I10">
    <cfRule type="expression" dxfId="8875" priority="1424">
      <formula>IF(H10&lt;=0,AND(H10&lt;=0,I10&gt;=1),OR(H10/I10&gt;$T$5,I10/H10&gt;$T$5))</formula>
    </cfRule>
  </conditionalFormatting>
  <conditionalFormatting sqref="I11">
    <cfRule type="expression" dxfId="8874" priority="1423">
      <formula>IF(H11&lt;=0,AND(H11&lt;=0,I11&gt;=1),OR(H11/I11&gt;$T$5,I11/H11&gt;$T$5))</formula>
    </cfRule>
  </conditionalFormatting>
  <conditionalFormatting sqref="I12">
    <cfRule type="expression" dxfId="8873" priority="1422">
      <formula>IF(H12&lt;=0,AND(H12&lt;=0,I12&gt;=1),OR(H12/I12&gt;$T$5,I12/H12&gt;$T$5))</formula>
    </cfRule>
  </conditionalFormatting>
  <conditionalFormatting sqref="I13">
    <cfRule type="expression" dxfId="8872" priority="1421">
      <formula>IF(H13&lt;=0,AND(H13&lt;=0,I13&gt;=1),OR(H13/I13&gt;$T$5,I13/H13&gt;$T$5))</formula>
    </cfRule>
  </conditionalFormatting>
  <conditionalFormatting sqref="I14">
    <cfRule type="expression" dxfId="8871" priority="1420">
      <formula>IF(H14&lt;=0,AND(H14&lt;=0,I14&gt;=1),OR(H14/I14&gt;$T$5,I14/H14&gt;$T$5))</formula>
    </cfRule>
  </conditionalFormatting>
  <conditionalFormatting sqref="I15">
    <cfRule type="expression" dxfId="8870" priority="1419">
      <formula>IF(H15&lt;=0,AND(H15&lt;=0,I15&gt;=1),OR(H15/I15&gt;$T$5,I15/H15&gt;$T$5))</formula>
    </cfRule>
  </conditionalFormatting>
  <conditionalFormatting sqref="I16">
    <cfRule type="expression" dxfId="8869" priority="1418">
      <formula>IF(H16&lt;=0,AND(H16&lt;=0,I16&gt;=1),OR(H16/I16&gt;$T$5,I16/H16&gt;$T$5))</formula>
    </cfRule>
  </conditionalFormatting>
  <conditionalFormatting sqref="I17">
    <cfRule type="expression" dxfId="8868" priority="1417">
      <formula>IF(H17&lt;=0,AND(H17&lt;=0,I17&gt;=1),OR(H17/I17&gt;$T$5,I17/H17&gt;$T$5))</formula>
    </cfRule>
  </conditionalFormatting>
  <conditionalFormatting sqref="I18">
    <cfRule type="expression" dxfId="8867" priority="1416">
      <formula>IF(H18&lt;=0,AND(H18&lt;=0,I18&gt;=1),OR(H18/I18&gt;$T$5,I18/H18&gt;$T$5))</formula>
    </cfRule>
  </conditionalFormatting>
  <conditionalFormatting sqref="I19">
    <cfRule type="expression" dxfId="8866" priority="1415">
      <formula>IF(H19&lt;=0,AND(H19&lt;=0,I19&gt;=1),OR(H19/I19&gt;$T$5,I19/H19&gt;$T$5))</formula>
    </cfRule>
  </conditionalFormatting>
  <conditionalFormatting sqref="I20">
    <cfRule type="expression" dxfId="8865" priority="1414">
      <formula>IF(H20&lt;=0,AND(H20&lt;=0,I20&gt;=1),OR(H20/I20&gt;$T$5,I20/H20&gt;$T$5))</formula>
    </cfRule>
  </conditionalFormatting>
  <conditionalFormatting sqref="I21">
    <cfRule type="expression" dxfId="8864" priority="1413">
      <formula>IF(H21&lt;=0,AND(H21&lt;=0,I21&gt;=1),OR(H21/I21&gt;$T$5,I21/H21&gt;$T$5))</formula>
    </cfRule>
  </conditionalFormatting>
  <conditionalFormatting sqref="I22">
    <cfRule type="expression" dxfId="8863" priority="1412">
      <formula>IF(H22&lt;=0,AND(H22&lt;=0,I22&gt;=1),OR(H22/I22&gt;$T$5,I22/H22&gt;$T$5))</formula>
    </cfRule>
  </conditionalFormatting>
  <conditionalFormatting sqref="I23">
    <cfRule type="expression" dxfId="8862" priority="1411">
      <formula>IF(H23&lt;=0,AND(H23&lt;=0,I23&gt;=1),OR(H23/I23&gt;$T$5,I23/H23&gt;$T$5))</formula>
    </cfRule>
  </conditionalFormatting>
  <conditionalFormatting sqref="I24">
    <cfRule type="expression" dxfId="8861" priority="1410">
      <formula>IF(H24&lt;=0,AND(H24&lt;=0,I24&gt;=1),OR(H24/I24&gt;$T$5,I24/H24&gt;$T$5))</formula>
    </cfRule>
  </conditionalFormatting>
  <conditionalFormatting sqref="I25">
    <cfRule type="expression" dxfId="8860" priority="1409">
      <formula>IF(H25&lt;=0,AND(H25&lt;=0,I25&gt;=1),OR(H25/I25&gt;$T$5,I25/H25&gt;$T$5))</formula>
    </cfRule>
  </conditionalFormatting>
  <conditionalFormatting sqref="I26">
    <cfRule type="expression" dxfId="8859" priority="1408">
      <formula>IF(H26&lt;=0,AND(H26&lt;=0,I26&gt;=1),OR(H26/I26&gt;$T$5,I26/H26&gt;$T$5))</formula>
    </cfRule>
  </conditionalFormatting>
  <conditionalFormatting sqref="I27">
    <cfRule type="expression" dxfId="8858" priority="1407">
      <formula>IF(H27&lt;=0,AND(H27&lt;=0,I27&gt;=1),OR(H27/I27&gt;$T$5,I27/H27&gt;$T$5))</formula>
    </cfRule>
  </conditionalFormatting>
  <conditionalFormatting sqref="I28">
    <cfRule type="expression" dxfId="8857" priority="1406">
      <formula>IF(H28&lt;=0,AND(H28&lt;=0,I28&gt;=1),OR(H28/I28&gt;$T$5,I28/H28&gt;$T$5))</formula>
    </cfRule>
  </conditionalFormatting>
  <conditionalFormatting sqref="I29">
    <cfRule type="expression" dxfId="8856" priority="1405">
      <formula>IF(H29&lt;=0,AND(H29&lt;=0,I29&gt;=1),OR(H29/I29&gt;$T$5,I29/H29&gt;$T$5))</formula>
    </cfRule>
  </conditionalFormatting>
  <conditionalFormatting sqref="I30">
    <cfRule type="expression" dxfId="8855" priority="1404">
      <formula>IF(H30&lt;=0,AND(H30&lt;=0,I30&gt;=1),OR(H30/I30&gt;$T$5,I30/H30&gt;$T$5))</formula>
    </cfRule>
  </conditionalFormatting>
  <conditionalFormatting sqref="I31">
    <cfRule type="expression" dxfId="8854" priority="1403">
      <formula>IF(H31&lt;=0,AND(H31&lt;=0,I31&gt;=1),OR(H31/I31&gt;$T$5,I31/H31&gt;$T$5))</formula>
    </cfRule>
  </conditionalFormatting>
  <conditionalFormatting sqref="I32">
    <cfRule type="expression" dxfId="8853" priority="1402">
      <formula>IF(H32&lt;=0,AND(H32&lt;=0,I32&gt;=1),OR(H32/I32&gt;$T$5,I32/H32&gt;$T$5))</formula>
    </cfRule>
  </conditionalFormatting>
  <conditionalFormatting sqref="I34">
    <cfRule type="expression" dxfId="8852" priority="1401">
      <formula>IF(H34&lt;=0,AND(H34&lt;=0,I34&gt;=1),OR(H34/I34&gt;$T$5,I34/H34&gt;$T$5))</formula>
    </cfRule>
  </conditionalFormatting>
  <conditionalFormatting sqref="I35">
    <cfRule type="expression" dxfId="8851" priority="1400">
      <formula>IF(H35&lt;=0,AND(H35&lt;=0,I35&gt;=1),OR(H35/I35&gt;$T$5,I35/H35&gt;$T$5))</formula>
    </cfRule>
  </conditionalFormatting>
  <conditionalFormatting sqref="I36">
    <cfRule type="expression" dxfId="8850" priority="1399">
      <formula>IF(H36&lt;=0,AND(H36&lt;=0,I36&gt;=1),OR(H36/I36&gt;$T$5,I36/H36&gt;$T$5))</formula>
    </cfRule>
  </conditionalFormatting>
  <conditionalFormatting sqref="I37">
    <cfRule type="expression" dxfId="8849" priority="1398">
      <formula>IF(H37&lt;=0,AND(H37&lt;=0,I37&gt;=1),OR(H37/I37&gt;$T$5,I37/H37&gt;$T$5))</formula>
    </cfRule>
  </conditionalFormatting>
  <conditionalFormatting sqref="I38">
    <cfRule type="expression" dxfId="8848" priority="1397">
      <formula>IF(H38&lt;=0,AND(H38&lt;=0,I38&gt;=1),OR(H38/I38&gt;$T$5,I38/H38&gt;$T$5))</formula>
    </cfRule>
  </conditionalFormatting>
  <conditionalFormatting sqref="I39">
    <cfRule type="expression" dxfId="8847" priority="1396">
      <formula>IF(H39&lt;=0,AND(H39&lt;=0,I39&gt;=1),OR(H39/I39&gt;$T$5,I39/H39&gt;$T$5))</formula>
    </cfRule>
  </conditionalFormatting>
  <conditionalFormatting sqref="I40">
    <cfRule type="expression" dxfId="8846" priority="1395">
      <formula>IF(H40&lt;=0,AND(H40&lt;=0,I40&gt;=1),OR(H40/I40&gt;$T$5,I40/H40&gt;$T$5))</formula>
    </cfRule>
  </conditionalFormatting>
  <conditionalFormatting sqref="I41">
    <cfRule type="expression" dxfId="8845" priority="1394">
      <formula>IF(H41&lt;=0,AND(H41&lt;=0,I41&gt;=1),OR(H41/I41&gt;$T$5,I41/H41&gt;$T$5))</formula>
    </cfRule>
  </conditionalFormatting>
  <conditionalFormatting sqref="I42">
    <cfRule type="expression" dxfId="8844" priority="1393">
      <formula>IF(H42&lt;=0,AND(H42&lt;=0,I42&gt;=1),OR(H42/I42&gt;$T$5,I42/H42&gt;$T$5))</formula>
    </cfRule>
  </conditionalFormatting>
  <conditionalFormatting sqref="I43">
    <cfRule type="expression" dxfId="8843" priority="1392">
      <formula>IF(H43&lt;=0,AND(H43&lt;=0,I43&gt;=1),OR(H43/I43&gt;$T$5,I43/H43&gt;$T$5))</formula>
    </cfRule>
  </conditionalFormatting>
  <conditionalFormatting sqref="I44">
    <cfRule type="expression" dxfId="8842" priority="1391">
      <formula>IF(H44&lt;=0,AND(H44&lt;=0,I44&gt;=1),OR(H44/I44&gt;$T$5,I44/H44&gt;$T$5))</formula>
    </cfRule>
  </conditionalFormatting>
  <conditionalFormatting sqref="I45">
    <cfRule type="expression" dxfId="8841" priority="1390">
      <formula>IF(H45&lt;=0,AND(H45&lt;=0,I45&gt;=1),OR(H45/I45&gt;$T$5,I45/H45&gt;$T$5))</formula>
    </cfRule>
  </conditionalFormatting>
  <conditionalFormatting sqref="I46">
    <cfRule type="expression" dxfId="8840" priority="1389">
      <formula>IF(H46&lt;=0,AND(H46&lt;=0,I46&gt;=1),OR(H46/I46&gt;$T$5,I46/H46&gt;$T$5))</formula>
    </cfRule>
  </conditionalFormatting>
  <conditionalFormatting sqref="I47">
    <cfRule type="expression" dxfId="8839" priority="1388">
      <formula>IF(H47&lt;=0,AND(H47&lt;=0,I47&gt;=1),OR(H47/I47&gt;$T$5,I47/H47&gt;$T$5))</formula>
    </cfRule>
  </conditionalFormatting>
  <conditionalFormatting sqref="I48">
    <cfRule type="expression" dxfId="8838" priority="1387">
      <formula>IF(H48&lt;=0,AND(H48&lt;=0,I48&gt;=1),OR(H48/I48&gt;$T$5,I48/H48&gt;$T$5))</formula>
    </cfRule>
  </conditionalFormatting>
  <conditionalFormatting sqref="I49">
    <cfRule type="expression" dxfId="8837" priority="1386">
      <formula>IF(H49&lt;=0,AND(H49&lt;=0,I49&gt;=1),OR(H49/I49&gt;$T$5,I49/H49&gt;$T$5))</formula>
    </cfRule>
  </conditionalFormatting>
  <conditionalFormatting sqref="I50">
    <cfRule type="expression" dxfId="8836" priority="1385">
      <formula>IF(H50&lt;=0,AND(H50&lt;=0,I50&gt;=1),OR(H50/I50&gt;$T$5,I50/H50&gt;$T$5))</formula>
    </cfRule>
  </conditionalFormatting>
  <conditionalFormatting sqref="I51">
    <cfRule type="expression" dxfId="8835" priority="1384">
      <formula>IF(H51&lt;=0,AND(H51&lt;=0,I51&gt;=1),OR(H51/I51&gt;$T$5,I51/H51&gt;$T$5))</formula>
    </cfRule>
  </conditionalFormatting>
  <conditionalFormatting sqref="I52">
    <cfRule type="expression" dxfId="8834" priority="1383">
      <formula>IF(H52&lt;=0,AND(H52&lt;=0,I52&gt;=1),OR(H52/I52&gt;$T$5,I52/H52&gt;$T$5))</formula>
    </cfRule>
  </conditionalFormatting>
  <conditionalFormatting sqref="I53">
    <cfRule type="expression" dxfId="8833" priority="1382">
      <formula>IF(H53&lt;=0,AND(H53&lt;=0,I53&gt;=1),OR(H53/I53&gt;$T$5,I53/H53&gt;$T$5))</formula>
    </cfRule>
  </conditionalFormatting>
  <conditionalFormatting sqref="I54">
    <cfRule type="expression" dxfId="8832" priority="1381">
      <formula>IF(H54&lt;=0,AND(H54&lt;=0,I54&gt;=1),OR(H54/I54&gt;$T$5,I54/H54&gt;$T$5))</formula>
    </cfRule>
  </conditionalFormatting>
  <conditionalFormatting sqref="I55">
    <cfRule type="expression" dxfId="8831" priority="1380">
      <formula>IF(H55&lt;=0,AND(H55&lt;=0,I55&gt;=1),OR(H55/I55&gt;$T$5,I55/H55&gt;$T$5))</formula>
    </cfRule>
  </conditionalFormatting>
  <conditionalFormatting sqref="I56">
    <cfRule type="expression" dxfId="8830" priority="1379">
      <formula>IF(H56&lt;=0,AND(H56&lt;=0,I56&gt;=1),OR(H56/I56&gt;$T$5,I56/H56&gt;$T$5))</formula>
    </cfRule>
  </conditionalFormatting>
  <conditionalFormatting sqref="I57">
    <cfRule type="expression" dxfId="8829" priority="1378">
      <formula>IF(H57&lt;=0,AND(H57&lt;=0,I57&gt;=1),OR(H57/I57&gt;$T$5,I57/H57&gt;$T$5))</formula>
    </cfRule>
  </conditionalFormatting>
  <conditionalFormatting sqref="I58">
    <cfRule type="expression" dxfId="8828" priority="1377">
      <formula>IF(H58&lt;=0,AND(H58&lt;=0,I58&gt;=1),OR(H58/I58&gt;$T$5,I58/H58&gt;$T$5))</formula>
    </cfRule>
  </conditionalFormatting>
  <conditionalFormatting sqref="I59">
    <cfRule type="expression" dxfId="8827" priority="1376">
      <formula>IF(H59&lt;=0,AND(H59&lt;=0,I59&gt;=1),OR(H59/I59&gt;$T$5,I59/H59&gt;$T$5))</formula>
    </cfRule>
  </conditionalFormatting>
  <conditionalFormatting sqref="I60">
    <cfRule type="expression" dxfId="8826" priority="1375">
      <formula>IF(H60&lt;=0,AND(H60&lt;=0,I60&gt;=1),OR(H60/I60&gt;$T$5,I60/H60&gt;$T$5))</formula>
    </cfRule>
  </conditionalFormatting>
  <conditionalFormatting sqref="I61">
    <cfRule type="expression" dxfId="8825" priority="1374">
      <formula>IF(H61&lt;=0,AND(H61&lt;=0,I61&gt;=1),OR(H61/I61&gt;$T$5,I61/H61&gt;$T$5))</formula>
    </cfRule>
  </conditionalFormatting>
  <conditionalFormatting sqref="I62">
    <cfRule type="expression" dxfId="8824" priority="1373">
      <formula>IF(H62&lt;=0,AND(H62&lt;=0,I62&gt;=1),OR(H62/I62&gt;$T$5,I62/H62&gt;$T$5))</formula>
    </cfRule>
  </conditionalFormatting>
  <conditionalFormatting sqref="I63">
    <cfRule type="expression" dxfId="8823" priority="1372">
      <formula>IF(H63&lt;=0,AND(H63&lt;=0,I63&gt;=1),OR(H63/I63&gt;$T$5,I63/H63&gt;$T$5))</formula>
    </cfRule>
  </conditionalFormatting>
  <conditionalFormatting sqref="I64">
    <cfRule type="expression" dxfId="8822" priority="1371">
      <formula>IF(H64&lt;=0,AND(H64&lt;=0,I64&gt;=1),OR(H64/I64&gt;$T$5,I64/H64&gt;$T$5))</formula>
    </cfRule>
  </conditionalFormatting>
  <conditionalFormatting sqref="I65">
    <cfRule type="expression" dxfId="8821" priority="1370">
      <formula>IF(H65&lt;=0,AND(H65&lt;=0,I65&gt;=1),OR(H65/I65&gt;$T$5,I65/H65&gt;$T$5))</formula>
    </cfRule>
  </conditionalFormatting>
  <conditionalFormatting sqref="I66">
    <cfRule type="expression" dxfId="8820" priority="1369">
      <formula>IF(H66&lt;=0,AND(H66&lt;=0,I66&gt;=1),OR(H66/I66&gt;$T$5,I66/H66&gt;$T$5))</formula>
    </cfRule>
  </conditionalFormatting>
  <conditionalFormatting sqref="I67">
    <cfRule type="expression" dxfId="8819" priority="1368">
      <formula>IF(H67&lt;=0,AND(H67&lt;=0,I67&gt;=1),OR(H67/I67&gt;$T$5,I67/H67&gt;$T$5))</formula>
    </cfRule>
  </conditionalFormatting>
  <conditionalFormatting sqref="I68">
    <cfRule type="expression" dxfId="8818" priority="1367">
      <formula>IF(H68&lt;=0,AND(H68&lt;=0,I68&gt;=1),OR(H68/I68&gt;$T$5,I68/H68&gt;$T$5))</formula>
    </cfRule>
  </conditionalFormatting>
  <conditionalFormatting sqref="I69">
    <cfRule type="expression" dxfId="8817" priority="1366">
      <formula>IF(H69&lt;=0,AND(H69&lt;=0,I69&gt;=1),OR(H69/I69&gt;$T$5,I69/H69&gt;$T$5))</formula>
    </cfRule>
  </conditionalFormatting>
  <conditionalFormatting sqref="I70">
    <cfRule type="expression" dxfId="8816" priority="1365">
      <formula>IF(H70&lt;=0,AND(H70&lt;=0,I70&gt;=1),OR(H70/I70&gt;$T$5,I70/H70&gt;$T$5))</formula>
    </cfRule>
  </conditionalFormatting>
  <conditionalFormatting sqref="I71">
    <cfRule type="expression" dxfId="8815" priority="1364">
      <formula>IF(H71&lt;=0,AND(H71&lt;=0,I71&gt;=1),OR(H71/I71&gt;$T$5,I71/H71&gt;$T$5))</formula>
    </cfRule>
  </conditionalFormatting>
  <conditionalFormatting sqref="I72">
    <cfRule type="expression" dxfId="8814" priority="1363">
      <formula>IF(H72&lt;=0,AND(H72&lt;=0,I72&gt;=1),OR(H72/I72&gt;$T$5,I72/H72&gt;$T$5))</formula>
    </cfRule>
  </conditionalFormatting>
  <conditionalFormatting sqref="I73">
    <cfRule type="expression" dxfId="8813" priority="1362">
      <formula>IF(H73&lt;=0,AND(H73&lt;=0,I73&gt;=1),OR(H73/I73&gt;$T$5,I73/H73&gt;$T$5))</formula>
    </cfRule>
  </conditionalFormatting>
  <conditionalFormatting sqref="I74">
    <cfRule type="expression" dxfId="8812" priority="1361">
      <formula>IF(H74&lt;=0,AND(H74&lt;=0,I74&gt;=1),OR(H74/I74&gt;$T$5,I74/H74&gt;$T$5))</formula>
    </cfRule>
  </conditionalFormatting>
  <conditionalFormatting sqref="I75">
    <cfRule type="expression" dxfId="8811" priority="1360">
      <formula>IF(H75&lt;=0,AND(H75&lt;=0,I75&gt;=1),OR(H75/I75&gt;$T$5,I75/H75&gt;$T$5))</formula>
    </cfRule>
  </conditionalFormatting>
  <conditionalFormatting sqref="I76">
    <cfRule type="expression" dxfId="8810" priority="1359">
      <formula>IF(H76&lt;=0,AND(H76&lt;=0,I76&gt;=1),OR(H76/I76&gt;$T$5,I76/H76&gt;$T$5))</formula>
    </cfRule>
  </conditionalFormatting>
  <conditionalFormatting sqref="I77">
    <cfRule type="expression" dxfId="8809" priority="1358">
      <formula>IF(H77&lt;=0,AND(H77&lt;=0,I77&gt;=1),OR(H77/I77&gt;$T$5,I77/H77&gt;$T$5))</formula>
    </cfRule>
  </conditionalFormatting>
  <conditionalFormatting sqref="I78">
    <cfRule type="expression" dxfId="8808" priority="1357">
      <formula>IF(H78&lt;=0,AND(H78&lt;=0,I78&gt;=1),OR(H78/I78&gt;$T$5,I78/H78&gt;$T$5))</formula>
    </cfRule>
  </conditionalFormatting>
  <conditionalFormatting sqref="I79">
    <cfRule type="expression" dxfId="8807" priority="1356">
      <formula>IF(H79&lt;=0,AND(H79&lt;=0,I79&gt;=1),OR(H79/I79&gt;$T$5,I79/H79&gt;$T$5))</formula>
    </cfRule>
  </conditionalFormatting>
  <conditionalFormatting sqref="I80">
    <cfRule type="expression" dxfId="8806" priority="1355">
      <formula>IF(H80&lt;=0,AND(H80&lt;=0,I80&gt;=1),OR(H80/I80&gt;$T$5,I80/H80&gt;$T$5))</formula>
    </cfRule>
  </conditionalFormatting>
  <conditionalFormatting sqref="I81">
    <cfRule type="expression" dxfId="8805" priority="1354">
      <formula>IF(H81&lt;=0,AND(H81&lt;=0,I81&gt;=1),OR(H81/I81&gt;$T$5,I81/H81&gt;$T$5))</formula>
    </cfRule>
  </conditionalFormatting>
  <conditionalFormatting sqref="I82">
    <cfRule type="expression" dxfId="8804" priority="1353">
      <formula>IF(H82&lt;=0,AND(H82&lt;=0,I82&gt;=1),OR(H82/I82&gt;$T$5,I82/H82&gt;$T$5))</formula>
    </cfRule>
  </conditionalFormatting>
  <conditionalFormatting sqref="I83">
    <cfRule type="expression" dxfId="8803" priority="1352">
      <formula>IF(H83&lt;=0,AND(H83&lt;=0,I83&gt;=1),OR(H83/I83&gt;$T$5,I83/H83&gt;$T$5))</formula>
    </cfRule>
  </conditionalFormatting>
  <conditionalFormatting sqref="I84">
    <cfRule type="expression" dxfId="8802" priority="1351">
      <formula>IF(H84&lt;=0,AND(H84&lt;=0,I84&gt;=1),OR(H84/I84&gt;$T$5,I84/H84&gt;$T$5))</formula>
    </cfRule>
  </conditionalFormatting>
  <conditionalFormatting sqref="I85">
    <cfRule type="expression" dxfId="8801" priority="1350">
      <formula>IF(H85&lt;=0,AND(H85&lt;=0,I85&gt;=1),OR(H85/I85&gt;$T$5,I85/H85&gt;$T$5))</formula>
    </cfRule>
  </conditionalFormatting>
  <conditionalFormatting sqref="I86">
    <cfRule type="expression" dxfId="8800" priority="1349">
      <formula>IF(H86&lt;=0,AND(H86&lt;=0,I86&gt;=1),OR(H86/I86&gt;$T$5,I86/H86&gt;$T$5))</formula>
    </cfRule>
  </conditionalFormatting>
  <conditionalFormatting sqref="I87">
    <cfRule type="expression" dxfId="8799" priority="1348">
      <formula>IF(H87&lt;=0,AND(H87&lt;=0,I87&gt;=1),OR(H87/I87&gt;$T$5,I87/H87&gt;$T$5))</formula>
    </cfRule>
  </conditionalFormatting>
  <conditionalFormatting sqref="I88">
    <cfRule type="expression" dxfId="8798" priority="1347">
      <formula>IF(H88&lt;=0,AND(H88&lt;=0,I88&gt;=1),OR(H88/I88&gt;$T$5,I88/H88&gt;$T$5))</formula>
    </cfRule>
  </conditionalFormatting>
  <conditionalFormatting sqref="I89">
    <cfRule type="expression" dxfId="8797" priority="1346">
      <formula>IF(H89&lt;=0,AND(H89&lt;=0,I89&gt;=1),OR(H89/I89&gt;$T$5,I89/H89&gt;$T$5))</formula>
    </cfRule>
  </conditionalFormatting>
  <conditionalFormatting sqref="I90">
    <cfRule type="expression" dxfId="8796" priority="1345">
      <formula>IF(H90&lt;=0,AND(H90&lt;=0,I90&gt;=1),OR(H90/I90&gt;$T$5,I90/H90&gt;$T$5))</formula>
    </cfRule>
  </conditionalFormatting>
  <conditionalFormatting sqref="I91">
    <cfRule type="expression" dxfId="8795" priority="1344">
      <formula>IF(H91&lt;=0,AND(H91&lt;=0,I91&gt;=1),OR(H91/I91&gt;$T$5,I91/H91&gt;$T$5))</formula>
    </cfRule>
  </conditionalFormatting>
  <conditionalFormatting sqref="I92">
    <cfRule type="expression" dxfId="8794" priority="1343">
      <formula>IF(H92&lt;=0,AND(H92&lt;=0,I92&gt;=1),OR(H92/I92&gt;$T$5,I92/H92&gt;$T$5))</formula>
    </cfRule>
  </conditionalFormatting>
  <conditionalFormatting sqref="I93">
    <cfRule type="expression" dxfId="8793" priority="1342">
      <formula>IF(H93&lt;=0,AND(H93&lt;=0,I93&gt;=1),OR(H93/I93&gt;$T$5,I93/H93&gt;$T$5))</formula>
    </cfRule>
  </conditionalFormatting>
  <conditionalFormatting sqref="I94">
    <cfRule type="expression" dxfId="8792" priority="1341">
      <formula>IF(H94&lt;=0,AND(H94&lt;=0,I94&gt;=1),OR(H94/I94&gt;$T$5,I94/H94&gt;$T$5))</formula>
    </cfRule>
  </conditionalFormatting>
  <conditionalFormatting sqref="I95">
    <cfRule type="expression" dxfId="8791" priority="1340">
      <formula>IF(H95&lt;=0,AND(H95&lt;=0,I95&gt;=1),OR(H95/I95&gt;$T$5,I95/H95&gt;$T$5))</formula>
    </cfRule>
  </conditionalFormatting>
  <conditionalFormatting sqref="I96">
    <cfRule type="expression" dxfId="8790" priority="1339">
      <formula>IF(H96&lt;=0,AND(H96&lt;=0,I96&gt;=1),OR(H96/I96&gt;$T$5,I96/H96&gt;$T$5))</formula>
    </cfRule>
  </conditionalFormatting>
  <conditionalFormatting sqref="I97">
    <cfRule type="expression" dxfId="8789" priority="1338">
      <formula>IF(H97&lt;=0,AND(H97&lt;=0,I97&gt;=1),OR(H97/I97&gt;$T$5,I97/H97&gt;$T$5))</formula>
    </cfRule>
  </conditionalFormatting>
  <conditionalFormatting sqref="I98">
    <cfRule type="expression" dxfId="8788" priority="1337">
      <formula>IF(H98&lt;=0,AND(H98&lt;=0,I98&gt;=1),OR(H98/I98&gt;$T$5,I98/H98&gt;$T$5))</formula>
    </cfRule>
  </conditionalFormatting>
  <conditionalFormatting sqref="I99">
    <cfRule type="expression" dxfId="8787" priority="1336">
      <formula>IF(H99&lt;=0,AND(H99&lt;=0,I99&gt;=1),OR(H99/I99&gt;$T$5,I99/H99&gt;$T$5))</formula>
    </cfRule>
  </conditionalFormatting>
  <conditionalFormatting sqref="I100">
    <cfRule type="expression" dxfId="8786" priority="1335">
      <formula>IF(H100&lt;=0,AND(H100&lt;=0,I100&gt;=1),OR(H100/I100&gt;$T$5,I100/H100&gt;$T$5))</formula>
    </cfRule>
  </conditionalFormatting>
  <conditionalFormatting sqref="I101">
    <cfRule type="expression" dxfId="8785" priority="1334">
      <formula>IF(H101&lt;=0,AND(H101&lt;=0,I101&gt;=1),OR(H101/I101&gt;$T$5,I101/H101&gt;$T$5))</formula>
    </cfRule>
  </conditionalFormatting>
  <conditionalFormatting sqref="I102">
    <cfRule type="expression" dxfId="8784" priority="1333">
      <formula>IF(H102&lt;=0,AND(H102&lt;=0,I102&gt;=1),OR(H102/I102&gt;$T$5,I102/H102&gt;$T$5))</formula>
    </cfRule>
  </conditionalFormatting>
  <conditionalFormatting sqref="I103">
    <cfRule type="expression" dxfId="8783" priority="1332">
      <formula>IF(H103&lt;=0,AND(H103&lt;=0,I103&gt;=1),OR(H103/I103&gt;$T$5,I103/H103&gt;$T$5))</formula>
    </cfRule>
  </conditionalFormatting>
  <conditionalFormatting sqref="I104">
    <cfRule type="expression" dxfId="8782" priority="1331">
      <formula>IF(H104&lt;=0,AND(H104&lt;=0,I104&gt;=1),OR(H104/I104&gt;$T$5,I104/H104&gt;$T$5))</formula>
    </cfRule>
  </conditionalFormatting>
  <conditionalFormatting sqref="I105">
    <cfRule type="expression" dxfId="8781" priority="1330">
      <formula>IF(H105&lt;=0,AND(H105&lt;=0,I105&gt;=1),OR(H105/I105&gt;$T$5,I105/H105&gt;$T$5))</formula>
    </cfRule>
  </conditionalFormatting>
  <conditionalFormatting sqref="I106">
    <cfRule type="expression" dxfId="8780" priority="1329">
      <formula>IF(H106&lt;=0,AND(H106&lt;=0,I106&gt;=1),OR(H106/I106&gt;$T$5,I106/H106&gt;$T$5))</formula>
    </cfRule>
  </conditionalFormatting>
  <conditionalFormatting sqref="I107">
    <cfRule type="expression" dxfId="8779" priority="1328">
      <formula>IF(H107&lt;=0,AND(H107&lt;=0,I107&gt;=1),OR(H107/I107&gt;$T$5,I107/H107&gt;$T$5))</formula>
    </cfRule>
  </conditionalFormatting>
  <conditionalFormatting sqref="I108">
    <cfRule type="expression" dxfId="8778" priority="1327">
      <formula>IF(H108&lt;=0,AND(H108&lt;=0,I108&gt;=1),OR(H108/I108&gt;$T$5,I108/H108&gt;$T$5))</formula>
    </cfRule>
  </conditionalFormatting>
  <conditionalFormatting sqref="I109">
    <cfRule type="expression" dxfId="8777" priority="1326">
      <formula>IF(H109&lt;=0,AND(H109&lt;=0,I109&gt;=1),OR(H109/I109&gt;$T$5,I109/H109&gt;$T$5))</formula>
    </cfRule>
  </conditionalFormatting>
  <conditionalFormatting sqref="I110">
    <cfRule type="expression" dxfId="8776" priority="1325">
      <formula>IF(H110&lt;=0,AND(H110&lt;=0,I110&gt;=1),OR(H110/I110&gt;$T$5,I110/H110&gt;$T$5))</formula>
    </cfRule>
  </conditionalFormatting>
  <conditionalFormatting sqref="I111">
    <cfRule type="expression" dxfId="8775" priority="1324">
      <formula>IF(H111&lt;=0,AND(H111&lt;=0,I111&gt;=1),OR(H111/I111&gt;$T$5,I111/H111&gt;$T$5))</formula>
    </cfRule>
  </conditionalFormatting>
  <conditionalFormatting sqref="I112">
    <cfRule type="expression" dxfId="8774" priority="1323">
      <formula>IF(H112&lt;=0,AND(H112&lt;=0,I112&gt;=1),OR(H112/I112&gt;$T$5,I112/H112&gt;$T$5))</formula>
    </cfRule>
  </conditionalFormatting>
  <conditionalFormatting sqref="I113">
    <cfRule type="expression" dxfId="8773" priority="1322">
      <formula>IF(H113&lt;=0,AND(H113&lt;=0,I113&gt;=1),OR(H113/I113&gt;$T$5,I113/H113&gt;$T$5))</formula>
    </cfRule>
  </conditionalFormatting>
  <conditionalFormatting sqref="I114">
    <cfRule type="expression" dxfId="8772" priority="1321">
      <formula>IF(H114&lt;=0,AND(H114&lt;=0,I114&gt;=1),OR(H114/I114&gt;$T$5,I114/H114&gt;$T$5))</formula>
    </cfRule>
  </conditionalFormatting>
  <conditionalFormatting sqref="I115">
    <cfRule type="expression" dxfId="8771" priority="1320">
      <formula>IF(H115&lt;=0,AND(H115&lt;=0,I115&gt;=1),OR(H115/I115&gt;$T$5,I115/H115&gt;$T$5))</formula>
    </cfRule>
  </conditionalFormatting>
  <conditionalFormatting sqref="I116">
    <cfRule type="expression" dxfId="8770" priority="1319">
      <formula>IF(H116&lt;=0,AND(H116&lt;=0,I116&gt;=1),OR(H116/I116&gt;$T$5,I116/H116&gt;$T$5))</formula>
    </cfRule>
  </conditionalFormatting>
  <conditionalFormatting sqref="I117">
    <cfRule type="expression" dxfId="8769" priority="1318">
      <formula>IF(H117&lt;=0,AND(H117&lt;=0,I117&gt;=1),OR(H117/I117&gt;$T$5,I117/H117&gt;$T$5))</formula>
    </cfRule>
  </conditionalFormatting>
  <conditionalFormatting sqref="I118">
    <cfRule type="expression" dxfId="8768" priority="1317">
      <formula>IF(H118&lt;=0,AND(H118&lt;=0,I118&gt;=1),OR(H118/I118&gt;$T$5,I118/H118&gt;$T$5))</formula>
    </cfRule>
  </conditionalFormatting>
  <conditionalFormatting sqref="I119">
    <cfRule type="expression" dxfId="8767" priority="1316">
      <formula>IF(H119&lt;=0,AND(H119&lt;=0,I119&gt;=1),OR(H119/I119&gt;$T$5,I119/H119&gt;$T$5))</formula>
    </cfRule>
  </conditionalFormatting>
  <conditionalFormatting sqref="I120">
    <cfRule type="expression" dxfId="8766" priority="1315">
      <formula>IF(H120&lt;=0,AND(H120&lt;=0,I120&gt;=1),OR(H120/I120&gt;$T$5,I120/H120&gt;$T$5))</formula>
    </cfRule>
  </conditionalFormatting>
  <conditionalFormatting sqref="I121">
    <cfRule type="expression" dxfId="8765" priority="1314">
      <formula>IF(H121&lt;=0,AND(H121&lt;=0,I121&gt;=1),OR(H121/I121&gt;$T$5,I121/H121&gt;$T$5))</formula>
    </cfRule>
  </conditionalFormatting>
  <conditionalFormatting sqref="I122">
    <cfRule type="expression" dxfId="8764" priority="1313">
      <formula>IF(H122&lt;=0,AND(H122&lt;=0,I122&gt;=1),OR(H122/I122&gt;$T$5,I122/H122&gt;$T$5))</formula>
    </cfRule>
  </conditionalFormatting>
  <conditionalFormatting sqref="I123">
    <cfRule type="expression" dxfId="8763" priority="1312">
      <formula>IF(H123&lt;=0,AND(H123&lt;=0,I123&gt;=1),OR(H123/I123&gt;$T$5,I123/H123&gt;$T$5))</formula>
    </cfRule>
  </conditionalFormatting>
  <conditionalFormatting sqref="I124">
    <cfRule type="expression" dxfId="8762" priority="1311">
      <formula>IF(H124&lt;=0,AND(H124&lt;=0,I124&gt;=1),OR(H124/I124&gt;$T$5,I124/H124&gt;$T$5))</formula>
    </cfRule>
  </conditionalFormatting>
  <conditionalFormatting sqref="I125">
    <cfRule type="expression" dxfId="8761" priority="1310">
      <formula>IF(H125&lt;=0,AND(H125&lt;=0,I125&gt;=1),OR(H125/I125&gt;$T$5,I125/H125&gt;$T$5))</formula>
    </cfRule>
  </conditionalFormatting>
  <conditionalFormatting sqref="I126">
    <cfRule type="expression" dxfId="8760" priority="1309">
      <formula>IF(H126&lt;=0,AND(H126&lt;=0,I126&gt;=1),OR(H126/I126&gt;$T$5,I126/H126&gt;$T$5))</formula>
    </cfRule>
  </conditionalFormatting>
  <conditionalFormatting sqref="I128">
    <cfRule type="expression" dxfId="8759" priority="1308">
      <formula>IF(H128&lt;=0,AND(H128&lt;=0,I128&gt;=1),OR(H128/I128&gt;$T$5,I128/H128&gt;$T$5))</formula>
    </cfRule>
  </conditionalFormatting>
  <conditionalFormatting sqref="I129">
    <cfRule type="expression" dxfId="8758" priority="1307">
      <formula>IF(H129&lt;=0,AND(H129&lt;=0,I129&gt;=1),OR(H129/I129&gt;$T$5,I129/H129&gt;$T$5))</formula>
    </cfRule>
  </conditionalFormatting>
  <conditionalFormatting sqref="I130">
    <cfRule type="expression" dxfId="8757" priority="1306">
      <formula>IF(H130&lt;=0,AND(H130&lt;=0,I130&gt;=1),OR(H130/I130&gt;$T$5,I130/H130&gt;$T$5))</formula>
    </cfRule>
  </conditionalFormatting>
  <conditionalFormatting sqref="I131">
    <cfRule type="expression" dxfId="8756" priority="1305">
      <formula>IF(H131&lt;=0,AND(H131&lt;=0,I131&gt;=1),OR(H131/I131&gt;$T$5,I131/H131&gt;$T$5))</formula>
    </cfRule>
  </conditionalFormatting>
  <conditionalFormatting sqref="I132">
    <cfRule type="expression" dxfId="8755" priority="1304">
      <formula>IF(H132&lt;=0,AND(H132&lt;=0,I132&gt;=1),OR(H132/I132&gt;$T$5,I132/H132&gt;$T$5))</formula>
    </cfRule>
  </conditionalFormatting>
  <conditionalFormatting sqref="I133">
    <cfRule type="expression" dxfId="8754" priority="1303">
      <formula>IF(H133&lt;=0,AND(H133&lt;=0,I133&gt;=1),OR(H133/I133&gt;$T$5,I133/H133&gt;$T$5))</formula>
    </cfRule>
  </conditionalFormatting>
  <conditionalFormatting sqref="I134">
    <cfRule type="expression" dxfId="8753" priority="1302">
      <formula>IF(H134&lt;=0,AND(H134&lt;=0,I134&gt;=1),OR(H134/I134&gt;$T$5,I134/H134&gt;$T$5))</formula>
    </cfRule>
  </conditionalFormatting>
  <conditionalFormatting sqref="I135">
    <cfRule type="expression" dxfId="8752" priority="1301">
      <formula>IF(H135&lt;=0,AND(H135&lt;=0,I135&gt;=1),OR(H135/I135&gt;$T$5,I135/H135&gt;$T$5))</formula>
    </cfRule>
  </conditionalFormatting>
  <conditionalFormatting sqref="I136">
    <cfRule type="expression" dxfId="8751" priority="1300">
      <formula>IF(H136&lt;=0,AND(H136&lt;=0,I136&gt;=1),OR(H136/I136&gt;$T$5,I136/H136&gt;$T$5))</formula>
    </cfRule>
  </conditionalFormatting>
  <conditionalFormatting sqref="I137">
    <cfRule type="expression" dxfId="8750" priority="1299">
      <formula>IF(H137&lt;=0,AND(H137&lt;=0,I137&gt;=1),OR(H137/I137&gt;$T$5,I137/H137&gt;$T$5))</formula>
    </cfRule>
  </conditionalFormatting>
  <conditionalFormatting sqref="I138">
    <cfRule type="expression" dxfId="8749" priority="1298">
      <formula>IF(H138&lt;=0,AND(H138&lt;=0,I138&gt;=1),OR(H138/I138&gt;$T$5,I138/H138&gt;$T$5))</formula>
    </cfRule>
  </conditionalFormatting>
  <conditionalFormatting sqref="I139">
    <cfRule type="expression" dxfId="8748" priority="1297">
      <formula>IF(H139&lt;=0,AND(H139&lt;=0,I139&gt;=1),OR(H139/I139&gt;$T$5,I139/H139&gt;$T$5))</formula>
    </cfRule>
  </conditionalFormatting>
  <conditionalFormatting sqref="I140">
    <cfRule type="expression" dxfId="8747" priority="1296">
      <formula>IF(H140&lt;=0,AND(H140&lt;=0,I140&gt;=1),OR(H140/I140&gt;$T$5,I140/H140&gt;$T$5))</formula>
    </cfRule>
  </conditionalFormatting>
  <conditionalFormatting sqref="I141">
    <cfRule type="expression" dxfId="8746" priority="1295">
      <formula>IF(H141&lt;=0,AND(H141&lt;=0,I141&gt;=1),OR(H141/I141&gt;$T$5,I141/H141&gt;$T$5))</formula>
    </cfRule>
  </conditionalFormatting>
  <conditionalFormatting sqref="I142">
    <cfRule type="expression" dxfId="8745" priority="1294">
      <formula>IF(H142&lt;=0,AND(H142&lt;=0,I142&gt;=1),OR(H142/I142&gt;$T$5,I142/H142&gt;$T$5))</formula>
    </cfRule>
  </conditionalFormatting>
  <conditionalFormatting sqref="I143">
    <cfRule type="expression" dxfId="8744" priority="1293">
      <formula>IF(H143&lt;=0,AND(H143&lt;=0,I143&gt;=1),OR(H143/I143&gt;$T$5,I143/H143&gt;$T$5))</formula>
    </cfRule>
  </conditionalFormatting>
  <conditionalFormatting sqref="I144">
    <cfRule type="expression" dxfId="8743" priority="1292">
      <formula>IF(H144&lt;=0,AND(H144&lt;=0,I144&gt;=1),OR(H144/I144&gt;$T$5,I144/H144&gt;$T$5))</formula>
    </cfRule>
  </conditionalFormatting>
  <conditionalFormatting sqref="I145">
    <cfRule type="expression" dxfId="8742" priority="1291">
      <formula>IF(H145&lt;=0,AND(H145&lt;=0,I145&gt;=1),OR(H145/I145&gt;$T$5,I145/H145&gt;$T$5))</formula>
    </cfRule>
  </conditionalFormatting>
  <conditionalFormatting sqref="I146">
    <cfRule type="expression" dxfId="8741" priority="1290">
      <formula>IF(H146&lt;=0,AND(H146&lt;=0,I146&gt;=1),OR(H146/I146&gt;$T$5,I146/H146&gt;$T$5))</formula>
    </cfRule>
  </conditionalFormatting>
  <conditionalFormatting sqref="I147">
    <cfRule type="expression" dxfId="8740" priority="1289">
      <formula>IF(H147&lt;=0,AND(H147&lt;=0,I147&gt;=1),OR(H147/I147&gt;$T$5,I147/H147&gt;$T$5))</formula>
    </cfRule>
  </conditionalFormatting>
  <conditionalFormatting sqref="I148">
    <cfRule type="expression" dxfId="8739" priority="1288">
      <formula>IF(H148&lt;=0,AND(H148&lt;=0,I148&gt;=1),OR(H148/I148&gt;$T$5,I148/H148&gt;$T$5))</formula>
    </cfRule>
  </conditionalFormatting>
  <conditionalFormatting sqref="I149">
    <cfRule type="expression" dxfId="8738" priority="1287">
      <formula>IF(H149&lt;=0,AND(H149&lt;=0,I149&gt;=1),OR(H149/I149&gt;$T$5,I149/H149&gt;$T$5))</formula>
    </cfRule>
  </conditionalFormatting>
  <conditionalFormatting sqref="I150">
    <cfRule type="expression" dxfId="8737" priority="1286">
      <formula>IF(H150&lt;=0,AND(H150&lt;=0,I150&gt;=1),OR(H150/I150&gt;$T$5,I150/H150&gt;$T$5))</formula>
    </cfRule>
  </conditionalFormatting>
  <conditionalFormatting sqref="I151">
    <cfRule type="expression" dxfId="8736" priority="1285">
      <formula>IF(H151&lt;=0,AND(H151&lt;=0,I151&gt;=1),OR(H151/I151&gt;$T$5,I151/H151&gt;$T$5))</formula>
    </cfRule>
  </conditionalFormatting>
  <conditionalFormatting sqref="I152">
    <cfRule type="expression" dxfId="8735" priority="1284">
      <formula>IF(H152&lt;=0,AND(H152&lt;=0,I152&gt;=1),OR(H152/I152&gt;$T$5,I152/H152&gt;$T$5))</formula>
    </cfRule>
  </conditionalFormatting>
  <conditionalFormatting sqref="I153">
    <cfRule type="expression" dxfId="8734" priority="1283">
      <formula>IF(H153&lt;=0,AND(H153&lt;=0,I153&gt;=1),OR(H153/I153&gt;$T$5,I153/H153&gt;$T$5))</formula>
    </cfRule>
  </conditionalFormatting>
  <conditionalFormatting sqref="I154">
    <cfRule type="expression" dxfId="8733" priority="1282">
      <formula>IF(H154&lt;=0,AND(H154&lt;=0,I154&gt;=1),OR(H154/I154&gt;$T$5,I154/H154&gt;$T$5))</formula>
    </cfRule>
  </conditionalFormatting>
  <conditionalFormatting sqref="I155">
    <cfRule type="expression" dxfId="8732" priority="1281">
      <formula>IF(H155&lt;=0,AND(H155&lt;=0,I155&gt;=1),OR(H155/I155&gt;$T$5,I155/H155&gt;$T$5))</formula>
    </cfRule>
  </conditionalFormatting>
  <conditionalFormatting sqref="I156">
    <cfRule type="expression" dxfId="8731" priority="1280">
      <formula>IF(H156&lt;=0,AND(H156&lt;=0,I156&gt;=1),OR(H156/I156&gt;$T$5,I156/H156&gt;$T$5))</formula>
    </cfRule>
  </conditionalFormatting>
  <conditionalFormatting sqref="I157">
    <cfRule type="expression" dxfId="8730" priority="1279">
      <formula>IF(H157&lt;=0,AND(H157&lt;=0,I157&gt;=1),OR(H157/I157&gt;$T$5,I157/H157&gt;$T$5))</formula>
    </cfRule>
  </conditionalFormatting>
  <conditionalFormatting sqref="I158">
    <cfRule type="expression" dxfId="8729" priority="1278">
      <formula>IF(H158&lt;=0,AND(H158&lt;=0,I158&gt;=1),OR(H158/I158&gt;$T$5,I158/H158&gt;$T$5))</formula>
    </cfRule>
  </conditionalFormatting>
  <conditionalFormatting sqref="I159">
    <cfRule type="expression" dxfId="8728" priority="1277">
      <formula>IF(H159&lt;=0,AND(H159&lt;=0,I159&gt;=1),OR(H159/I159&gt;$T$5,I159/H159&gt;$T$5))</formula>
    </cfRule>
  </conditionalFormatting>
  <conditionalFormatting sqref="I160">
    <cfRule type="expression" dxfId="8727" priority="1276">
      <formula>IF(H160&lt;=0,AND(H160&lt;=0,I160&gt;=1),OR(H160/I160&gt;$T$5,I160/H160&gt;$T$5))</formula>
    </cfRule>
  </conditionalFormatting>
  <conditionalFormatting sqref="I161">
    <cfRule type="expression" dxfId="8726" priority="1275">
      <formula>IF(H161&lt;=0,AND(H161&lt;=0,I161&gt;=1),OR(H161/I161&gt;$T$5,I161/H161&gt;$T$5))</formula>
    </cfRule>
  </conditionalFormatting>
  <conditionalFormatting sqref="I162">
    <cfRule type="expression" dxfId="8725" priority="1274">
      <formula>IF(H162&lt;=0,AND(H162&lt;=0,I162&gt;=1),OR(H162/I162&gt;$T$5,I162/H162&gt;$T$5))</formula>
    </cfRule>
  </conditionalFormatting>
  <conditionalFormatting sqref="I163">
    <cfRule type="expression" dxfId="8724" priority="1273">
      <formula>IF(H163&lt;=0,AND(H163&lt;=0,I163&gt;=1),OR(H163/I163&gt;$T$5,I163/H163&gt;$T$5))</formula>
    </cfRule>
  </conditionalFormatting>
  <conditionalFormatting sqref="I164">
    <cfRule type="expression" dxfId="8723" priority="1272">
      <formula>IF(H164&lt;=0,AND(H164&lt;=0,I164&gt;=1),OR(H164/I164&gt;$T$5,I164/H164&gt;$T$5))</formula>
    </cfRule>
  </conditionalFormatting>
  <conditionalFormatting sqref="I165">
    <cfRule type="expression" dxfId="8722" priority="1271">
      <formula>IF(H165&lt;=0,AND(H165&lt;=0,I165&gt;=1),OR(H165/I165&gt;$T$5,I165/H165&gt;$T$5))</formula>
    </cfRule>
  </conditionalFormatting>
  <conditionalFormatting sqref="I166">
    <cfRule type="expression" dxfId="8721" priority="1270">
      <formula>IF(H166&lt;=0,AND(H166&lt;=0,I166&gt;=1),OR(H166/I166&gt;$T$5,I166/H166&gt;$T$5))</formula>
    </cfRule>
  </conditionalFormatting>
  <conditionalFormatting sqref="I167">
    <cfRule type="expression" dxfId="8720" priority="1269">
      <formula>IF(H167&lt;=0,AND(H167&lt;=0,I167&gt;=1),OR(H167/I167&gt;$T$5,I167/H167&gt;$T$5))</formula>
    </cfRule>
  </conditionalFormatting>
  <conditionalFormatting sqref="I168">
    <cfRule type="expression" dxfId="8719" priority="1268">
      <formula>IF(H168&lt;=0,AND(H168&lt;=0,I168&gt;=1),OR(H168/I168&gt;$T$5,I168/H168&gt;$T$5))</formula>
    </cfRule>
  </conditionalFormatting>
  <conditionalFormatting sqref="I169">
    <cfRule type="expression" dxfId="8718" priority="1267">
      <formula>IF(H169&lt;=0,AND(H169&lt;=0,I169&gt;=1),OR(H169/I169&gt;$T$5,I169/H169&gt;$T$5))</formula>
    </cfRule>
  </conditionalFormatting>
  <conditionalFormatting sqref="I170">
    <cfRule type="expression" dxfId="8717" priority="1266">
      <formula>IF(H170&lt;=0,AND(H170&lt;=0,I170&gt;=1),OR(H170/I170&gt;$T$5,I170/H170&gt;$T$5))</formula>
    </cfRule>
  </conditionalFormatting>
  <conditionalFormatting sqref="I171">
    <cfRule type="expression" dxfId="8716" priority="1265">
      <formula>IF(H171&lt;=0,AND(H171&lt;=0,I171&gt;=1),OR(H171/I171&gt;$T$5,I171/H171&gt;$T$5))</formula>
    </cfRule>
  </conditionalFormatting>
  <conditionalFormatting sqref="I172">
    <cfRule type="expression" dxfId="8715" priority="1264">
      <formula>IF(H172&lt;=0,AND(H172&lt;=0,I172&gt;=1),OR(H172/I172&gt;$T$5,I172/H172&gt;$T$5))</formula>
    </cfRule>
  </conditionalFormatting>
  <conditionalFormatting sqref="I173">
    <cfRule type="expression" dxfId="8714" priority="1263">
      <formula>IF(H173&lt;=0,AND(H173&lt;=0,I173&gt;=1),OR(H173/I173&gt;$T$5,I173/H173&gt;$T$5))</formula>
    </cfRule>
  </conditionalFormatting>
  <conditionalFormatting sqref="I174">
    <cfRule type="expression" dxfId="8713" priority="1262">
      <formula>IF(H174&lt;=0,AND(H174&lt;=0,I174&gt;=1),OR(H174/I174&gt;$T$5,I174/H174&gt;$T$5))</formula>
    </cfRule>
  </conditionalFormatting>
  <conditionalFormatting sqref="I175">
    <cfRule type="expression" dxfId="8712" priority="1261">
      <formula>IF(H175&lt;=0,AND(H175&lt;=0,I175&gt;=1),OR(H175/I175&gt;$T$5,I175/H175&gt;$T$5))</formula>
    </cfRule>
  </conditionalFormatting>
  <conditionalFormatting sqref="I176">
    <cfRule type="expression" dxfId="8711" priority="1260">
      <formula>IF(H176&lt;=0,AND(H176&lt;=0,I176&gt;=1),OR(H176/I176&gt;$T$5,I176/H176&gt;$T$5))</formula>
    </cfRule>
  </conditionalFormatting>
  <conditionalFormatting sqref="I177">
    <cfRule type="expression" dxfId="8710" priority="1259">
      <formula>IF(H177&lt;=0,AND(H177&lt;=0,I177&gt;=1),OR(H177/I177&gt;$T$5,I177/H177&gt;$T$5))</formula>
    </cfRule>
  </conditionalFormatting>
  <conditionalFormatting sqref="I178">
    <cfRule type="expression" dxfId="8709" priority="1258">
      <formula>IF(H178&lt;=0,AND(H178&lt;=0,I178&gt;=1),OR(H178/I178&gt;$T$5,I178/H178&gt;$T$5))</formula>
    </cfRule>
  </conditionalFormatting>
  <conditionalFormatting sqref="I179">
    <cfRule type="expression" dxfId="8708" priority="1257">
      <formula>IF(H179&lt;=0,AND(H179&lt;=0,I179&gt;=1),OR(H179/I179&gt;$T$5,I179/H179&gt;$T$5))</formula>
    </cfRule>
  </conditionalFormatting>
  <conditionalFormatting sqref="I180">
    <cfRule type="expression" dxfId="8707" priority="1256">
      <formula>IF(H180&lt;=0,AND(H180&lt;=0,I180&gt;=1),OR(H180/I180&gt;$T$5,I180/H180&gt;$T$5))</formula>
    </cfRule>
  </conditionalFormatting>
  <conditionalFormatting sqref="I181">
    <cfRule type="expression" dxfId="8706" priority="1255">
      <formula>IF(H181&lt;=0,AND(H181&lt;=0,I181&gt;=1),OR(H181/I181&gt;$T$5,I181/H181&gt;$T$5))</formula>
    </cfRule>
  </conditionalFormatting>
  <conditionalFormatting sqref="I182">
    <cfRule type="expression" dxfId="8705" priority="1254">
      <formula>IF(H182&lt;=0,AND(H182&lt;=0,I182&gt;=1),OR(H182/I182&gt;$T$5,I182/H182&gt;$T$5))</formula>
    </cfRule>
  </conditionalFormatting>
  <conditionalFormatting sqref="I183">
    <cfRule type="expression" dxfId="8704" priority="1253">
      <formula>IF(H183&lt;=0,AND(H183&lt;=0,I183&gt;=1),OR(H183/I183&gt;$T$5,I183/H183&gt;$T$5))</formula>
    </cfRule>
  </conditionalFormatting>
  <conditionalFormatting sqref="I184">
    <cfRule type="expression" dxfId="8703" priority="1252">
      <formula>IF(H184&lt;=0,AND(H184&lt;=0,I184&gt;=1),OR(H184/I184&gt;$T$5,I184/H184&gt;$T$5))</formula>
    </cfRule>
  </conditionalFormatting>
  <conditionalFormatting sqref="J5">
    <cfRule type="expression" dxfId="8702" priority="1251">
      <formula>IF(I5&lt;=0,AND(I5&lt;=0,J5&gt;=1),OR(I5/J5&gt;$T$5,J5/I5&gt;$T$5))</formula>
    </cfRule>
  </conditionalFormatting>
  <conditionalFormatting sqref="J6">
    <cfRule type="expression" dxfId="8701" priority="1250">
      <formula>IF(I6&lt;=0,AND(I6&lt;=0,J6&gt;=1),OR(I6/J6&gt;$T$5,J6/I6&gt;$T$5))</formula>
    </cfRule>
  </conditionalFormatting>
  <conditionalFormatting sqref="J7">
    <cfRule type="expression" dxfId="8700" priority="1249">
      <formula>IF(I7&lt;=0,AND(I7&lt;=0,J7&gt;=1),OR(I7/J7&gt;$T$5,J7/I7&gt;$T$5))</formula>
    </cfRule>
  </conditionalFormatting>
  <conditionalFormatting sqref="J8">
    <cfRule type="expression" dxfId="8699" priority="1248">
      <formula>IF(I8&lt;=0,AND(I8&lt;=0,J8&gt;=1),OR(I8/J8&gt;$T$5,J8/I8&gt;$T$5))</formula>
    </cfRule>
  </conditionalFormatting>
  <conditionalFormatting sqref="J9">
    <cfRule type="expression" dxfId="8698" priority="1247">
      <formula>IF(I9&lt;=0,AND(I9&lt;=0,J9&gt;=1),OR(I9/J9&gt;$T$5,J9/I9&gt;$T$5))</formula>
    </cfRule>
  </conditionalFormatting>
  <conditionalFormatting sqref="J10">
    <cfRule type="expression" dxfId="8697" priority="1246">
      <formula>IF(I10&lt;=0,AND(I10&lt;=0,J10&gt;=1),OR(I10/J10&gt;$T$5,J10/I10&gt;$T$5))</formula>
    </cfRule>
  </conditionalFormatting>
  <conditionalFormatting sqref="J11">
    <cfRule type="expression" dxfId="8696" priority="1245">
      <formula>IF(I11&lt;=0,AND(I11&lt;=0,J11&gt;=1),OR(I11/J11&gt;$T$5,J11/I11&gt;$T$5))</formula>
    </cfRule>
  </conditionalFormatting>
  <conditionalFormatting sqref="J12">
    <cfRule type="expression" dxfId="8695" priority="1244">
      <formula>IF(I12&lt;=0,AND(I12&lt;=0,J12&gt;=1),OR(I12/J12&gt;$T$5,J12/I12&gt;$T$5))</formula>
    </cfRule>
  </conditionalFormatting>
  <conditionalFormatting sqref="J13">
    <cfRule type="expression" dxfId="8694" priority="1243">
      <formula>IF(I13&lt;=0,AND(I13&lt;=0,J13&gt;=1),OR(I13/J13&gt;$T$5,J13/I13&gt;$T$5))</formula>
    </cfRule>
  </conditionalFormatting>
  <conditionalFormatting sqref="J14">
    <cfRule type="expression" dxfId="8693" priority="1242">
      <formula>IF(I14&lt;=0,AND(I14&lt;=0,J14&gt;=1),OR(I14/J14&gt;$T$5,J14/I14&gt;$T$5))</formula>
    </cfRule>
  </conditionalFormatting>
  <conditionalFormatting sqref="J15">
    <cfRule type="expression" dxfId="8692" priority="1241">
      <formula>IF(I15&lt;=0,AND(I15&lt;=0,J15&gt;=1),OR(I15/J15&gt;$T$5,J15/I15&gt;$T$5))</formula>
    </cfRule>
  </conditionalFormatting>
  <conditionalFormatting sqref="J16">
    <cfRule type="expression" dxfId="8691" priority="1240">
      <formula>IF(I16&lt;=0,AND(I16&lt;=0,J16&gt;=1),OR(I16/J16&gt;$T$5,J16/I16&gt;$T$5))</formula>
    </cfRule>
  </conditionalFormatting>
  <conditionalFormatting sqref="J17">
    <cfRule type="expression" dxfId="8690" priority="1239">
      <formula>IF(I17&lt;=0,AND(I17&lt;=0,J17&gt;=1),OR(I17/J17&gt;$T$5,J17/I17&gt;$T$5))</formula>
    </cfRule>
  </conditionalFormatting>
  <conditionalFormatting sqref="J18">
    <cfRule type="expression" dxfId="8689" priority="1238">
      <formula>IF(I18&lt;=0,AND(I18&lt;=0,J18&gt;=1),OR(I18/J18&gt;$T$5,J18/I18&gt;$T$5))</formula>
    </cfRule>
  </conditionalFormatting>
  <conditionalFormatting sqref="J19">
    <cfRule type="expression" dxfId="8688" priority="1237">
      <formula>IF(I19&lt;=0,AND(I19&lt;=0,J19&gt;=1),OR(I19/J19&gt;$T$5,J19/I19&gt;$T$5))</formula>
    </cfRule>
  </conditionalFormatting>
  <conditionalFormatting sqref="J20">
    <cfRule type="expression" dxfId="8687" priority="1236">
      <formula>IF(I20&lt;=0,AND(I20&lt;=0,J20&gt;=1),OR(I20/J20&gt;$T$5,J20/I20&gt;$T$5))</formula>
    </cfRule>
  </conditionalFormatting>
  <conditionalFormatting sqref="J21">
    <cfRule type="expression" dxfId="8686" priority="1235">
      <formula>IF(I21&lt;=0,AND(I21&lt;=0,J21&gt;=1),OR(I21/J21&gt;$T$5,J21/I21&gt;$T$5))</formula>
    </cfRule>
  </conditionalFormatting>
  <conditionalFormatting sqref="J22">
    <cfRule type="expression" dxfId="8685" priority="1234">
      <formula>IF(I22&lt;=0,AND(I22&lt;=0,J22&gt;=1),OR(I22/J22&gt;$T$5,J22/I22&gt;$T$5))</formula>
    </cfRule>
  </conditionalFormatting>
  <conditionalFormatting sqref="J23">
    <cfRule type="expression" dxfId="8684" priority="1233">
      <formula>IF(I23&lt;=0,AND(I23&lt;=0,J23&gt;=1),OR(I23/J23&gt;$T$5,J23/I23&gt;$T$5))</formula>
    </cfRule>
  </conditionalFormatting>
  <conditionalFormatting sqref="J24">
    <cfRule type="expression" dxfId="8683" priority="1232">
      <formula>IF(I24&lt;=0,AND(I24&lt;=0,J24&gt;=1),OR(I24/J24&gt;$T$5,J24/I24&gt;$T$5))</formula>
    </cfRule>
  </conditionalFormatting>
  <conditionalFormatting sqref="J25">
    <cfRule type="expression" dxfId="8682" priority="1231">
      <formula>IF(I25&lt;=0,AND(I25&lt;=0,J25&gt;=1),OR(I25/J25&gt;$T$5,J25/I25&gt;$T$5))</formula>
    </cfRule>
  </conditionalFormatting>
  <conditionalFormatting sqref="J26">
    <cfRule type="expression" dxfId="8681" priority="1230">
      <formula>IF(I26&lt;=0,AND(I26&lt;=0,J26&gt;=1),OR(I26/J26&gt;$T$5,J26/I26&gt;$T$5))</formula>
    </cfRule>
  </conditionalFormatting>
  <conditionalFormatting sqref="J27">
    <cfRule type="expression" dxfId="8680" priority="1229">
      <formula>IF(I27&lt;=0,AND(I27&lt;=0,J27&gt;=1),OR(I27/J27&gt;$T$5,J27/I27&gt;$T$5))</formula>
    </cfRule>
  </conditionalFormatting>
  <conditionalFormatting sqref="J28">
    <cfRule type="expression" dxfId="8679" priority="1228">
      <formula>IF(I28&lt;=0,AND(I28&lt;=0,J28&gt;=1),OR(I28/J28&gt;$T$5,J28/I28&gt;$T$5))</formula>
    </cfRule>
  </conditionalFormatting>
  <conditionalFormatting sqref="J29">
    <cfRule type="expression" dxfId="8678" priority="1227">
      <formula>IF(I29&lt;=0,AND(I29&lt;=0,J29&gt;=1),OR(I29/J29&gt;$T$5,J29/I29&gt;$T$5))</formula>
    </cfRule>
  </conditionalFormatting>
  <conditionalFormatting sqref="J30">
    <cfRule type="expression" dxfId="8677" priority="1226">
      <formula>IF(I30&lt;=0,AND(I30&lt;=0,J30&gt;=1),OR(I30/J30&gt;$T$5,J30/I30&gt;$T$5))</formula>
    </cfRule>
  </conditionalFormatting>
  <conditionalFormatting sqref="J31">
    <cfRule type="expression" dxfId="8676" priority="1225">
      <formula>IF(I31&lt;=0,AND(I31&lt;=0,J31&gt;=1),OR(I31/J31&gt;$T$5,J31/I31&gt;$T$5))</formula>
    </cfRule>
  </conditionalFormatting>
  <conditionalFormatting sqref="J32">
    <cfRule type="expression" dxfId="8675" priority="1224">
      <formula>IF(I32&lt;=0,AND(I32&lt;=0,J32&gt;=1),OR(I32/J32&gt;$T$5,J32/I32&gt;$T$5))</formula>
    </cfRule>
  </conditionalFormatting>
  <conditionalFormatting sqref="J34">
    <cfRule type="expression" dxfId="8674" priority="1223">
      <formula>IF(I34&lt;=0,AND(I34&lt;=0,J34&gt;=1),OR(I34/J34&gt;$T$5,J34/I34&gt;$T$5))</formula>
    </cfRule>
  </conditionalFormatting>
  <conditionalFormatting sqref="J35">
    <cfRule type="expression" dxfId="8673" priority="1222">
      <formula>IF(I35&lt;=0,AND(I35&lt;=0,J35&gt;=1),OR(I35/J35&gt;$T$5,J35/I35&gt;$T$5))</formula>
    </cfRule>
  </conditionalFormatting>
  <conditionalFormatting sqref="J36">
    <cfRule type="expression" dxfId="8672" priority="1221">
      <formula>IF(I36&lt;=0,AND(I36&lt;=0,J36&gt;=1),OR(I36/J36&gt;$T$5,J36/I36&gt;$T$5))</formula>
    </cfRule>
  </conditionalFormatting>
  <conditionalFormatting sqref="J37">
    <cfRule type="expression" dxfId="8671" priority="1220">
      <formula>IF(I37&lt;=0,AND(I37&lt;=0,J37&gt;=1),OR(I37/J37&gt;$T$5,J37/I37&gt;$T$5))</formula>
    </cfRule>
  </conditionalFormatting>
  <conditionalFormatting sqref="J38">
    <cfRule type="expression" dxfId="8670" priority="1219">
      <formula>IF(I38&lt;=0,AND(I38&lt;=0,J38&gt;=1),OR(I38/J38&gt;$T$5,J38/I38&gt;$T$5))</formula>
    </cfRule>
  </conditionalFormatting>
  <conditionalFormatting sqref="J39">
    <cfRule type="expression" dxfId="8669" priority="1218">
      <formula>IF(I39&lt;=0,AND(I39&lt;=0,J39&gt;=1),OR(I39/J39&gt;$T$5,J39/I39&gt;$T$5))</formula>
    </cfRule>
  </conditionalFormatting>
  <conditionalFormatting sqref="J40">
    <cfRule type="expression" dxfId="8668" priority="1217">
      <formula>IF(I40&lt;=0,AND(I40&lt;=0,J40&gt;=1),OR(I40/J40&gt;$T$5,J40/I40&gt;$T$5))</formula>
    </cfRule>
  </conditionalFormatting>
  <conditionalFormatting sqref="J41">
    <cfRule type="expression" dxfId="8667" priority="1216">
      <formula>IF(I41&lt;=0,AND(I41&lt;=0,J41&gt;=1),OR(I41/J41&gt;$T$5,J41/I41&gt;$T$5))</formula>
    </cfRule>
  </conditionalFormatting>
  <conditionalFormatting sqref="J42">
    <cfRule type="expression" dxfId="8666" priority="1215">
      <formula>IF(I42&lt;=0,AND(I42&lt;=0,J42&gt;=1),OR(I42/J42&gt;$T$5,J42/I42&gt;$T$5))</formula>
    </cfRule>
  </conditionalFormatting>
  <conditionalFormatting sqref="J43">
    <cfRule type="expression" dxfId="8665" priority="1214">
      <formula>IF(I43&lt;=0,AND(I43&lt;=0,J43&gt;=1),OR(I43/J43&gt;$T$5,J43/I43&gt;$T$5))</formula>
    </cfRule>
  </conditionalFormatting>
  <conditionalFormatting sqref="J44">
    <cfRule type="expression" dxfId="8664" priority="1213">
      <formula>IF(I44&lt;=0,AND(I44&lt;=0,J44&gt;=1),OR(I44/J44&gt;$T$5,J44/I44&gt;$T$5))</formula>
    </cfRule>
  </conditionalFormatting>
  <conditionalFormatting sqref="J45">
    <cfRule type="expression" dxfId="8663" priority="1212">
      <formula>IF(I45&lt;=0,AND(I45&lt;=0,J45&gt;=1),OR(I45/J45&gt;$T$5,J45/I45&gt;$T$5))</formula>
    </cfRule>
  </conditionalFormatting>
  <conditionalFormatting sqref="J46">
    <cfRule type="expression" dxfId="8662" priority="1211">
      <formula>IF(I46&lt;=0,AND(I46&lt;=0,J46&gt;=1),OR(I46/J46&gt;$T$5,J46/I46&gt;$T$5))</formula>
    </cfRule>
  </conditionalFormatting>
  <conditionalFormatting sqref="J47">
    <cfRule type="expression" dxfId="8661" priority="1210">
      <formula>IF(I47&lt;=0,AND(I47&lt;=0,J47&gt;=1),OR(I47/J47&gt;$T$5,J47/I47&gt;$T$5))</formula>
    </cfRule>
  </conditionalFormatting>
  <conditionalFormatting sqref="J48">
    <cfRule type="expression" dxfId="8660" priority="1209">
      <formula>IF(I48&lt;=0,AND(I48&lt;=0,J48&gt;=1),OR(I48/J48&gt;$T$5,J48/I48&gt;$T$5))</formula>
    </cfRule>
  </conditionalFormatting>
  <conditionalFormatting sqref="J49">
    <cfRule type="expression" dxfId="8659" priority="1208">
      <formula>IF(I49&lt;=0,AND(I49&lt;=0,J49&gt;=1),OR(I49/J49&gt;$T$5,J49/I49&gt;$T$5))</formula>
    </cfRule>
  </conditionalFormatting>
  <conditionalFormatting sqref="J50">
    <cfRule type="expression" dxfId="8658" priority="1207">
      <formula>IF(I50&lt;=0,AND(I50&lt;=0,J50&gt;=1),OR(I50/J50&gt;$T$5,J50/I50&gt;$T$5))</formula>
    </cfRule>
  </conditionalFormatting>
  <conditionalFormatting sqref="J51">
    <cfRule type="expression" dxfId="8657" priority="1206">
      <formula>IF(I51&lt;=0,AND(I51&lt;=0,J51&gt;=1),OR(I51/J51&gt;$T$5,J51/I51&gt;$T$5))</formula>
    </cfRule>
  </conditionalFormatting>
  <conditionalFormatting sqref="J52">
    <cfRule type="expression" dxfId="8656" priority="1205">
      <formula>IF(I52&lt;=0,AND(I52&lt;=0,J52&gt;=1),OR(I52/J52&gt;$T$5,J52/I52&gt;$T$5))</formula>
    </cfRule>
  </conditionalFormatting>
  <conditionalFormatting sqref="J53">
    <cfRule type="expression" dxfId="8655" priority="1204">
      <formula>IF(I53&lt;=0,AND(I53&lt;=0,J53&gt;=1),OR(I53/J53&gt;$T$5,J53/I53&gt;$T$5))</formula>
    </cfRule>
  </conditionalFormatting>
  <conditionalFormatting sqref="J54">
    <cfRule type="expression" dxfId="8654" priority="1203">
      <formula>IF(I54&lt;=0,AND(I54&lt;=0,J54&gt;=1),OR(I54/J54&gt;$T$5,J54/I54&gt;$T$5))</formula>
    </cfRule>
  </conditionalFormatting>
  <conditionalFormatting sqref="J55">
    <cfRule type="expression" dxfId="8653" priority="1202">
      <formula>IF(I55&lt;=0,AND(I55&lt;=0,J55&gt;=1),OR(I55/J55&gt;$T$5,J55/I55&gt;$T$5))</formula>
    </cfRule>
  </conditionalFormatting>
  <conditionalFormatting sqref="J56">
    <cfRule type="expression" dxfId="8652" priority="1201">
      <formula>IF(I56&lt;=0,AND(I56&lt;=0,J56&gt;=1),OR(I56/J56&gt;$T$5,J56/I56&gt;$T$5))</formula>
    </cfRule>
  </conditionalFormatting>
  <conditionalFormatting sqref="J57">
    <cfRule type="expression" dxfId="8651" priority="1200">
      <formula>IF(I57&lt;=0,AND(I57&lt;=0,J57&gt;=1),OR(I57/J57&gt;$T$5,J57/I57&gt;$T$5))</formula>
    </cfRule>
  </conditionalFormatting>
  <conditionalFormatting sqref="J58">
    <cfRule type="expression" dxfId="8650" priority="1199">
      <formula>IF(I58&lt;=0,AND(I58&lt;=0,J58&gt;=1),OR(I58/J58&gt;$T$5,J58/I58&gt;$T$5))</formula>
    </cfRule>
  </conditionalFormatting>
  <conditionalFormatting sqref="J59">
    <cfRule type="expression" dxfId="8649" priority="1198">
      <formula>IF(I59&lt;=0,AND(I59&lt;=0,J59&gt;=1),OR(I59/J59&gt;$T$5,J59/I59&gt;$T$5))</formula>
    </cfRule>
  </conditionalFormatting>
  <conditionalFormatting sqref="J60">
    <cfRule type="expression" dxfId="8648" priority="1197">
      <formula>IF(I60&lt;=0,AND(I60&lt;=0,J60&gt;=1),OR(I60/J60&gt;$T$5,J60/I60&gt;$T$5))</formula>
    </cfRule>
  </conditionalFormatting>
  <conditionalFormatting sqref="J61">
    <cfRule type="expression" dxfId="8647" priority="1196">
      <formula>IF(I61&lt;=0,AND(I61&lt;=0,J61&gt;=1),OR(I61/J61&gt;$T$5,J61/I61&gt;$T$5))</formula>
    </cfRule>
  </conditionalFormatting>
  <conditionalFormatting sqref="J62">
    <cfRule type="expression" dxfId="8646" priority="1195">
      <formula>IF(I62&lt;=0,AND(I62&lt;=0,J62&gt;=1),OR(I62/J62&gt;$T$5,J62/I62&gt;$T$5))</formula>
    </cfRule>
  </conditionalFormatting>
  <conditionalFormatting sqref="J63">
    <cfRule type="expression" dxfId="8645" priority="1194">
      <formula>IF(I63&lt;=0,AND(I63&lt;=0,J63&gt;=1),OR(I63/J63&gt;$T$5,J63/I63&gt;$T$5))</formula>
    </cfRule>
  </conditionalFormatting>
  <conditionalFormatting sqref="J64">
    <cfRule type="expression" dxfId="8644" priority="1193">
      <formula>IF(I64&lt;=0,AND(I64&lt;=0,J64&gt;=1),OR(I64/J64&gt;$T$5,J64/I64&gt;$T$5))</formula>
    </cfRule>
  </conditionalFormatting>
  <conditionalFormatting sqref="J65">
    <cfRule type="expression" dxfId="8643" priority="1192">
      <formula>IF(I65&lt;=0,AND(I65&lt;=0,J65&gt;=1),OR(I65/J65&gt;$T$5,J65/I65&gt;$T$5))</formula>
    </cfRule>
  </conditionalFormatting>
  <conditionalFormatting sqref="J66">
    <cfRule type="expression" dxfId="8642" priority="1191">
      <formula>IF(I66&lt;=0,AND(I66&lt;=0,J66&gt;=1),OR(I66/J66&gt;$T$5,J66/I66&gt;$T$5))</formula>
    </cfRule>
  </conditionalFormatting>
  <conditionalFormatting sqref="J67">
    <cfRule type="expression" dxfId="8641" priority="1190">
      <formula>IF(I67&lt;=0,AND(I67&lt;=0,J67&gt;=1),OR(I67/J67&gt;$T$5,J67/I67&gt;$T$5))</formula>
    </cfRule>
  </conditionalFormatting>
  <conditionalFormatting sqref="J68">
    <cfRule type="expression" dxfId="8640" priority="1189">
      <formula>IF(I68&lt;=0,AND(I68&lt;=0,J68&gt;=1),OR(I68/J68&gt;$T$5,J68/I68&gt;$T$5))</formula>
    </cfRule>
  </conditionalFormatting>
  <conditionalFormatting sqref="J69">
    <cfRule type="expression" dxfId="8639" priority="1188">
      <formula>IF(I69&lt;=0,AND(I69&lt;=0,J69&gt;=1),OR(I69/J69&gt;$T$5,J69/I69&gt;$T$5))</formula>
    </cfRule>
  </conditionalFormatting>
  <conditionalFormatting sqref="J70">
    <cfRule type="expression" dxfId="8638" priority="1187">
      <formula>IF(I70&lt;=0,AND(I70&lt;=0,J70&gt;=1),OR(I70/J70&gt;$T$5,J70/I70&gt;$T$5))</formula>
    </cfRule>
  </conditionalFormatting>
  <conditionalFormatting sqref="J71">
    <cfRule type="expression" dxfId="8637" priority="1186">
      <formula>IF(I71&lt;=0,AND(I71&lt;=0,J71&gt;=1),OR(I71/J71&gt;$T$5,J71/I71&gt;$T$5))</formula>
    </cfRule>
  </conditionalFormatting>
  <conditionalFormatting sqref="J72">
    <cfRule type="expression" dxfId="8636" priority="1185">
      <formula>IF(I72&lt;=0,AND(I72&lt;=0,J72&gt;=1),OR(I72/J72&gt;$T$5,J72/I72&gt;$T$5))</formula>
    </cfRule>
  </conditionalFormatting>
  <conditionalFormatting sqref="J73">
    <cfRule type="expression" dxfId="8635" priority="1184">
      <formula>IF(I73&lt;=0,AND(I73&lt;=0,J73&gt;=1),OR(I73/J73&gt;$T$5,J73/I73&gt;$T$5))</formula>
    </cfRule>
  </conditionalFormatting>
  <conditionalFormatting sqref="J74">
    <cfRule type="expression" dxfId="8634" priority="1183">
      <formula>IF(I74&lt;=0,AND(I74&lt;=0,J74&gt;=1),OR(I74/J74&gt;$T$5,J74/I74&gt;$T$5))</formula>
    </cfRule>
  </conditionalFormatting>
  <conditionalFormatting sqref="J75">
    <cfRule type="expression" dxfId="8633" priority="1182">
      <formula>IF(I75&lt;=0,AND(I75&lt;=0,J75&gt;=1),OR(I75/J75&gt;$T$5,J75/I75&gt;$T$5))</formula>
    </cfRule>
  </conditionalFormatting>
  <conditionalFormatting sqref="J76">
    <cfRule type="expression" dxfId="8632" priority="1181">
      <formula>IF(I76&lt;=0,AND(I76&lt;=0,J76&gt;=1),OR(I76/J76&gt;$T$5,J76/I76&gt;$T$5))</formula>
    </cfRule>
  </conditionalFormatting>
  <conditionalFormatting sqref="J77">
    <cfRule type="expression" dxfId="8631" priority="1180">
      <formula>IF(I77&lt;=0,AND(I77&lt;=0,J77&gt;=1),OR(I77/J77&gt;$T$5,J77/I77&gt;$T$5))</formula>
    </cfRule>
  </conditionalFormatting>
  <conditionalFormatting sqref="J78">
    <cfRule type="expression" dxfId="8630" priority="1179">
      <formula>IF(I78&lt;=0,AND(I78&lt;=0,J78&gt;=1),OR(I78/J78&gt;$T$5,J78/I78&gt;$T$5))</formula>
    </cfRule>
  </conditionalFormatting>
  <conditionalFormatting sqref="J79">
    <cfRule type="expression" dxfId="8629" priority="1178">
      <formula>IF(I79&lt;=0,AND(I79&lt;=0,J79&gt;=1),OR(I79/J79&gt;$T$5,J79/I79&gt;$T$5))</formula>
    </cfRule>
  </conditionalFormatting>
  <conditionalFormatting sqref="J80">
    <cfRule type="expression" dxfId="8628" priority="1177">
      <formula>IF(I80&lt;=0,AND(I80&lt;=0,J80&gt;=1),OR(I80/J80&gt;$T$5,J80/I80&gt;$T$5))</formula>
    </cfRule>
  </conditionalFormatting>
  <conditionalFormatting sqref="J81">
    <cfRule type="expression" dxfId="8627" priority="1176">
      <formula>IF(I81&lt;=0,AND(I81&lt;=0,J81&gt;=1),OR(I81/J81&gt;$T$5,J81/I81&gt;$T$5))</formula>
    </cfRule>
  </conditionalFormatting>
  <conditionalFormatting sqref="J82">
    <cfRule type="expression" dxfId="8626" priority="1175">
      <formula>IF(I82&lt;=0,AND(I82&lt;=0,J82&gt;=1),OR(I82/J82&gt;$T$5,J82/I82&gt;$T$5))</formula>
    </cfRule>
  </conditionalFormatting>
  <conditionalFormatting sqref="J83">
    <cfRule type="expression" dxfId="8625" priority="1174">
      <formula>IF(I83&lt;=0,AND(I83&lt;=0,J83&gt;=1),OR(I83/J83&gt;$T$5,J83/I83&gt;$T$5))</formula>
    </cfRule>
  </conditionalFormatting>
  <conditionalFormatting sqref="J84">
    <cfRule type="expression" dxfId="8624" priority="1173">
      <formula>IF(I84&lt;=0,AND(I84&lt;=0,J84&gt;=1),OR(I84/J84&gt;$T$5,J84/I84&gt;$T$5))</formula>
    </cfRule>
  </conditionalFormatting>
  <conditionalFormatting sqref="J85">
    <cfRule type="expression" dxfId="8623" priority="1172">
      <formula>IF(I85&lt;=0,AND(I85&lt;=0,J85&gt;=1),OR(I85/J85&gt;$T$5,J85/I85&gt;$T$5))</formula>
    </cfRule>
  </conditionalFormatting>
  <conditionalFormatting sqref="J86">
    <cfRule type="expression" dxfId="8622" priority="1171">
      <formula>IF(I86&lt;=0,AND(I86&lt;=0,J86&gt;=1),OR(I86/J86&gt;$T$5,J86/I86&gt;$T$5))</formula>
    </cfRule>
  </conditionalFormatting>
  <conditionalFormatting sqref="J87">
    <cfRule type="expression" dxfId="8621" priority="1170">
      <formula>IF(I87&lt;=0,AND(I87&lt;=0,J87&gt;=1),OR(I87/J87&gt;$T$5,J87/I87&gt;$T$5))</formula>
    </cfRule>
  </conditionalFormatting>
  <conditionalFormatting sqref="J88">
    <cfRule type="expression" dxfId="8620" priority="1169">
      <formula>IF(I88&lt;=0,AND(I88&lt;=0,J88&gt;=1),OR(I88/J88&gt;$T$5,J88/I88&gt;$T$5))</formula>
    </cfRule>
  </conditionalFormatting>
  <conditionalFormatting sqref="J89">
    <cfRule type="expression" dxfId="8619" priority="1168">
      <formula>IF(I89&lt;=0,AND(I89&lt;=0,J89&gt;=1),OR(I89/J89&gt;$T$5,J89/I89&gt;$T$5))</formula>
    </cfRule>
  </conditionalFormatting>
  <conditionalFormatting sqref="J90">
    <cfRule type="expression" dxfId="8618" priority="1167">
      <formula>IF(I90&lt;=0,AND(I90&lt;=0,J90&gt;=1),OR(I90/J90&gt;$T$5,J90/I90&gt;$T$5))</formula>
    </cfRule>
  </conditionalFormatting>
  <conditionalFormatting sqref="J91">
    <cfRule type="expression" dxfId="8617" priority="1166">
      <formula>IF(I91&lt;=0,AND(I91&lt;=0,J91&gt;=1),OR(I91/J91&gt;$T$5,J91/I91&gt;$T$5))</formula>
    </cfRule>
  </conditionalFormatting>
  <conditionalFormatting sqref="J92">
    <cfRule type="expression" dxfId="8616" priority="1165">
      <formula>IF(I92&lt;=0,AND(I92&lt;=0,J92&gt;=1),OR(I92/J92&gt;$T$5,J92/I92&gt;$T$5))</formula>
    </cfRule>
  </conditionalFormatting>
  <conditionalFormatting sqref="J93">
    <cfRule type="expression" dxfId="8615" priority="1164">
      <formula>IF(I93&lt;=0,AND(I93&lt;=0,J93&gt;=1),OR(I93/J93&gt;$T$5,J93/I93&gt;$T$5))</formula>
    </cfRule>
  </conditionalFormatting>
  <conditionalFormatting sqref="J94">
    <cfRule type="expression" dxfId="8614" priority="1163">
      <formula>IF(I94&lt;=0,AND(I94&lt;=0,J94&gt;=1),OR(I94/J94&gt;$T$5,J94/I94&gt;$T$5))</formula>
    </cfRule>
  </conditionalFormatting>
  <conditionalFormatting sqref="J95">
    <cfRule type="expression" dxfId="8613" priority="1162">
      <formula>IF(I95&lt;=0,AND(I95&lt;=0,J95&gt;=1),OR(I95/J95&gt;$T$5,J95/I95&gt;$T$5))</formula>
    </cfRule>
  </conditionalFormatting>
  <conditionalFormatting sqref="J96">
    <cfRule type="expression" dxfId="8612" priority="1161">
      <formula>IF(I96&lt;=0,AND(I96&lt;=0,J96&gt;=1),OR(I96/J96&gt;$T$5,J96/I96&gt;$T$5))</formula>
    </cfRule>
  </conditionalFormatting>
  <conditionalFormatting sqref="J97">
    <cfRule type="expression" dxfId="8611" priority="1160">
      <formula>IF(I97&lt;=0,AND(I97&lt;=0,J97&gt;=1),OR(I97/J97&gt;$T$5,J97/I97&gt;$T$5))</formula>
    </cfRule>
  </conditionalFormatting>
  <conditionalFormatting sqref="J98">
    <cfRule type="expression" dxfId="8610" priority="1159">
      <formula>IF(I98&lt;=0,AND(I98&lt;=0,J98&gt;=1),OR(I98/J98&gt;$T$5,J98/I98&gt;$T$5))</formula>
    </cfRule>
  </conditionalFormatting>
  <conditionalFormatting sqref="J99">
    <cfRule type="expression" dxfId="8609" priority="1158">
      <formula>IF(I99&lt;=0,AND(I99&lt;=0,J99&gt;=1),OR(I99/J99&gt;$T$5,J99/I99&gt;$T$5))</formula>
    </cfRule>
  </conditionalFormatting>
  <conditionalFormatting sqref="J100">
    <cfRule type="expression" dxfId="8608" priority="1157">
      <formula>IF(I100&lt;=0,AND(I100&lt;=0,J100&gt;=1),OR(I100/J100&gt;$T$5,J100/I100&gt;$T$5))</formula>
    </cfRule>
  </conditionalFormatting>
  <conditionalFormatting sqref="J101">
    <cfRule type="expression" dxfId="8607" priority="1156">
      <formula>IF(I101&lt;=0,AND(I101&lt;=0,J101&gt;=1),OR(I101/J101&gt;$T$5,J101/I101&gt;$T$5))</formula>
    </cfRule>
  </conditionalFormatting>
  <conditionalFormatting sqref="J102">
    <cfRule type="expression" dxfId="8606" priority="1155">
      <formula>IF(I102&lt;=0,AND(I102&lt;=0,J102&gt;=1),OR(I102/J102&gt;$T$5,J102/I102&gt;$T$5))</formula>
    </cfRule>
  </conditionalFormatting>
  <conditionalFormatting sqref="J103">
    <cfRule type="expression" dxfId="8605" priority="1154">
      <formula>IF(I103&lt;=0,AND(I103&lt;=0,J103&gt;=1),OR(I103/J103&gt;$T$5,J103/I103&gt;$T$5))</formula>
    </cfRule>
  </conditionalFormatting>
  <conditionalFormatting sqref="J104">
    <cfRule type="expression" dxfId="8604" priority="1153">
      <formula>IF(I104&lt;=0,AND(I104&lt;=0,J104&gt;=1),OR(I104/J104&gt;$T$5,J104/I104&gt;$T$5))</formula>
    </cfRule>
  </conditionalFormatting>
  <conditionalFormatting sqref="J105">
    <cfRule type="expression" dxfId="8603" priority="1152">
      <formula>IF(I105&lt;=0,AND(I105&lt;=0,J105&gt;=1),OR(I105/J105&gt;$T$5,J105/I105&gt;$T$5))</formula>
    </cfRule>
  </conditionalFormatting>
  <conditionalFormatting sqref="J106">
    <cfRule type="expression" dxfId="8602" priority="1151">
      <formula>IF(I106&lt;=0,AND(I106&lt;=0,J106&gt;=1),OR(I106/J106&gt;$T$5,J106/I106&gt;$T$5))</formula>
    </cfRule>
  </conditionalFormatting>
  <conditionalFormatting sqref="J107">
    <cfRule type="expression" dxfId="8601" priority="1150">
      <formula>IF(I107&lt;=0,AND(I107&lt;=0,J107&gt;=1),OR(I107/J107&gt;$T$5,J107/I107&gt;$T$5))</formula>
    </cfRule>
  </conditionalFormatting>
  <conditionalFormatting sqref="J108">
    <cfRule type="expression" dxfId="8600" priority="1149">
      <formula>IF(I108&lt;=0,AND(I108&lt;=0,J108&gt;=1),OR(I108/J108&gt;$T$5,J108/I108&gt;$T$5))</formula>
    </cfRule>
  </conditionalFormatting>
  <conditionalFormatting sqref="J109">
    <cfRule type="expression" dxfId="8599" priority="1148">
      <formula>IF(I109&lt;=0,AND(I109&lt;=0,J109&gt;=1),OR(I109/J109&gt;$T$5,J109/I109&gt;$T$5))</formula>
    </cfRule>
  </conditionalFormatting>
  <conditionalFormatting sqref="J110">
    <cfRule type="expression" dxfId="8598" priority="1147">
      <formula>IF(I110&lt;=0,AND(I110&lt;=0,J110&gt;=1),OR(I110/J110&gt;$T$5,J110/I110&gt;$T$5))</formula>
    </cfRule>
  </conditionalFormatting>
  <conditionalFormatting sqref="J111">
    <cfRule type="expression" dxfId="8597" priority="1146">
      <formula>IF(I111&lt;=0,AND(I111&lt;=0,J111&gt;=1),OR(I111/J111&gt;$T$5,J111/I111&gt;$T$5))</formula>
    </cfRule>
  </conditionalFormatting>
  <conditionalFormatting sqref="J112">
    <cfRule type="expression" dxfId="8596" priority="1145">
      <formula>IF(I112&lt;=0,AND(I112&lt;=0,J112&gt;=1),OR(I112/J112&gt;$T$5,J112/I112&gt;$T$5))</formula>
    </cfRule>
  </conditionalFormatting>
  <conditionalFormatting sqref="J113">
    <cfRule type="expression" dxfId="8595" priority="1144">
      <formula>IF(I113&lt;=0,AND(I113&lt;=0,J113&gt;=1),OR(I113/J113&gt;$T$5,J113/I113&gt;$T$5))</formula>
    </cfRule>
  </conditionalFormatting>
  <conditionalFormatting sqref="J114">
    <cfRule type="expression" dxfId="8594" priority="1143">
      <formula>IF(I114&lt;=0,AND(I114&lt;=0,J114&gt;=1),OR(I114/J114&gt;$T$5,J114/I114&gt;$T$5))</formula>
    </cfRule>
  </conditionalFormatting>
  <conditionalFormatting sqref="J115">
    <cfRule type="expression" dxfId="8593" priority="1142">
      <formula>IF(I115&lt;=0,AND(I115&lt;=0,J115&gt;=1),OR(I115/J115&gt;$T$5,J115/I115&gt;$T$5))</formula>
    </cfRule>
  </conditionalFormatting>
  <conditionalFormatting sqref="J116">
    <cfRule type="expression" dxfId="8592" priority="1141">
      <formula>IF(I116&lt;=0,AND(I116&lt;=0,J116&gt;=1),OR(I116/J116&gt;$T$5,J116/I116&gt;$T$5))</formula>
    </cfRule>
  </conditionalFormatting>
  <conditionalFormatting sqref="J117">
    <cfRule type="expression" dxfId="8591" priority="1140">
      <formula>IF(I117&lt;=0,AND(I117&lt;=0,J117&gt;=1),OR(I117/J117&gt;$T$5,J117/I117&gt;$T$5))</formula>
    </cfRule>
  </conditionalFormatting>
  <conditionalFormatting sqref="J118">
    <cfRule type="expression" dxfId="8590" priority="1139">
      <formula>IF(I118&lt;=0,AND(I118&lt;=0,J118&gt;=1),OR(I118/J118&gt;$T$5,J118/I118&gt;$T$5))</formula>
    </cfRule>
  </conditionalFormatting>
  <conditionalFormatting sqref="J119">
    <cfRule type="expression" dxfId="8589" priority="1138">
      <formula>IF(I119&lt;=0,AND(I119&lt;=0,J119&gt;=1),OR(I119/J119&gt;$T$5,J119/I119&gt;$T$5))</formula>
    </cfRule>
  </conditionalFormatting>
  <conditionalFormatting sqref="J120">
    <cfRule type="expression" dxfId="8588" priority="1137">
      <formula>IF(I120&lt;=0,AND(I120&lt;=0,J120&gt;=1),OR(I120/J120&gt;$T$5,J120/I120&gt;$T$5))</formula>
    </cfRule>
  </conditionalFormatting>
  <conditionalFormatting sqref="J121">
    <cfRule type="expression" dxfId="8587" priority="1136">
      <formula>IF(I121&lt;=0,AND(I121&lt;=0,J121&gt;=1),OR(I121/J121&gt;$T$5,J121/I121&gt;$T$5))</formula>
    </cfRule>
  </conditionalFormatting>
  <conditionalFormatting sqref="J122">
    <cfRule type="expression" dxfId="8586" priority="1135">
      <formula>IF(I122&lt;=0,AND(I122&lt;=0,J122&gt;=1),OR(I122/J122&gt;$T$5,J122/I122&gt;$T$5))</formula>
    </cfRule>
  </conditionalFormatting>
  <conditionalFormatting sqref="J123">
    <cfRule type="expression" dxfId="8585" priority="1134">
      <formula>IF(I123&lt;=0,AND(I123&lt;=0,J123&gt;=1),OR(I123/J123&gt;$T$5,J123/I123&gt;$T$5))</formula>
    </cfRule>
  </conditionalFormatting>
  <conditionalFormatting sqref="J124">
    <cfRule type="expression" dxfId="8584" priority="1133">
      <formula>IF(I124&lt;=0,AND(I124&lt;=0,J124&gt;=1),OR(I124/J124&gt;$T$5,J124/I124&gt;$T$5))</formula>
    </cfRule>
  </conditionalFormatting>
  <conditionalFormatting sqref="J125">
    <cfRule type="expression" dxfId="8583" priority="1132">
      <formula>IF(I125&lt;=0,AND(I125&lt;=0,J125&gt;=1),OR(I125/J125&gt;$T$5,J125/I125&gt;$T$5))</formula>
    </cfRule>
  </conditionalFormatting>
  <conditionalFormatting sqref="J126">
    <cfRule type="expression" dxfId="8582" priority="1131">
      <formula>IF(I126&lt;=0,AND(I126&lt;=0,J126&gt;=1),OR(I126/J126&gt;$T$5,J126/I126&gt;$T$5))</formula>
    </cfRule>
  </conditionalFormatting>
  <conditionalFormatting sqref="J128">
    <cfRule type="expression" dxfId="8581" priority="1130">
      <formula>IF(I128&lt;=0,AND(I128&lt;=0,J128&gt;=1),OR(I128/J128&gt;$T$5,J128/I128&gt;$T$5))</formula>
    </cfRule>
  </conditionalFormatting>
  <conditionalFormatting sqref="J129">
    <cfRule type="expression" dxfId="8580" priority="1129">
      <formula>IF(I129&lt;=0,AND(I129&lt;=0,J129&gt;=1),OR(I129/J129&gt;$T$5,J129/I129&gt;$T$5))</formula>
    </cfRule>
  </conditionalFormatting>
  <conditionalFormatting sqref="J130">
    <cfRule type="expression" dxfId="8579" priority="1128">
      <formula>IF(I130&lt;=0,AND(I130&lt;=0,J130&gt;=1),OR(I130/J130&gt;$T$5,J130/I130&gt;$T$5))</formula>
    </cfRule>
  </conditionalFormatting>
  <conditionalFormatting sqref="J131">
    <cfRule type="expression" dxfId="8578" priority="1127">
      <formula>IF(I131&lt;=0,AND(I131&lt;=0,J131&gt;=1),OR(I131/J131&gt;$T$5,J131/I131&gt;$T$5))</formula>
    </cfRule>
  </conditionalFormatting>
  <conditionalFormatting sqref="J132">
    <cfRule type="expression" dxfId="8577" priority="1126">
      <formula>IF(I132&lt;=0,AND(I132&lt;=0,J132&gt;=1),OR(I132/J132&gt;$T$5,J132/I132&gt;$T$5))</formula>
    </cfRule>
  </conditionalFormatting>
  <conditionalFormatting sqref="J133">
    <cfRule type="expression" dxfId="8576" priority="1125">
      <formula>IF(I133&lt;=0,AND(I133&lt;=0,J133&gt;=1),OR(I133/J133&gt;$T$5,J133/I133&gt;$T$5))</formula>
    </cfRule>
  </conditionalFormatting>
  <conditionalFormatting sqref="J134">
    <cfRule type="expression" dxfId="8575" priority="1124">
      <formula>IF(I134&lt;=0,AND(I134&lt;=0,J134&gt;=1),OR(I134/J134&gt;$T$5,J134/I134&gt;$T$5))</formula>
    </cfRule>
  </conditionalFormatting>
  <conditionalFormatting sqref="J135">
    <cfRule type="expression" dxfId="8574" priority="1123">
      <formula>IF(I135&lt;=0,AND(I135&lt;=0,J135&gt;=1),OR(I135/J135&gt;$T$5,J135/I135&gt;$T$5))</formula>
    </cfRule>
  </conditionalFormatting>
  <conditionalFormatting sqref="J136">
    <cfRule type="expression" dxfId="8573" priority="1122">
      <formula>IF(I136&lt;=0,AND(I136&lt;=0,J136&gt;=1),OR(I136/J136&gt;$T$5,J136/I136&gt;$T$5))</formula>
    </cfRule>
  </conditionalFormatting>
  <conditionalFormatting sqref="J137">
    <cfRule type="expression" dxfId="8572" priority="1121">
      <formula>IF(I137&lt;=0,AND(I137&lt;=0,J137&gt;=1),OR(I137/J137&gt;$T$5,J137/I137&gt;$T$5))</formula>
    </cfRule>
  </conditionalFormatting>
  <conditionalFormatting sqref="J138">
    <cfRule type="expression" dxfId="8571" priority="1120">
      <formula>IF(I138&lt;=0,AND(I138&lt;=0,J138&gt;=1),OR(I138/J138&gt;$T$5,J138/I138&gt;$T$5))</formula>
    </cfRule>
  </conditionalFormatting>
  <conditionalFormatting sqref="J139">
    <cfRule type="expression" dxfId="8570" priority="1119">
      <formula>IF(I139&lt;=0,AND(I139&lt;=0,J139&gt;=1),OR(I139/J139&gt;$T$5,J139/I139&gt;$T$5))</formula>
    </cfRule>
  </conditionalFormatting>
  <conditionalFormatting sqref="J140">
    <cfRule type="expression" dxfId="8569" priority="1118">
      <formula>IF(I140&lt;=0,AND(I140&lt;=0,J140&gt;=1),OR(I140/J140&gt;$T$5,J140/I140&gt;$T$5))</formula>
    </cfRule>
  </conditionalFormatting>
  <conditionalFormatting sqref="J141">
    <cfRule type="expression" dxfId="8568" priority="1117">
      <formula>IF(I141&lt;=0,AND(I141&lt;=0,J141&gt;=1),OR(I141/J141&gt;$T$5,J141/I141&gt;$T$5))</formula>
    </cfRule>
  </conditionalFormatting>
  <conditionalFormatting sqref="J142">
    <cfRule type="expression" dxfId="8567" priority="1116">
      <formula>IF(I142&lt;=0,AND(I142&lt;=0,J142&gt;=1),OR(I142/J142&gt;$T$5,J142/I142&gt;$T$5))</formula>
    </cfRule>
  </conditionalFormatting>
  <conditionalFormatting sqref="J143">
    <cfRule type="expression" dxfId="8566" priority="1115">
      <formula>IF(I143&lt;=0,AND(I143&lt;=0,J143&gt;=1),OR(I143/J143&gt;$T$5,J143/I143&gt;$T$5))</formula>
    </cfRule>
  </conditionalFormatting>
  <conditionalFormatting sqref="J144">
    <cfRule type="expression" dxfId="8565" priority="1114">
      <formula>IF(I144&lt;=0,AND(I144&lt;=0,J144&gt;=1),OR(I144/J144&gt;$T$5,J144/I144&gt;$T$5))</formula>
    </cfRule>
  </conditionalFormatting>
  <conditionalFormatting sqref="J145">
    <cfRule type="expression" dxfId="8564" priority="1113">
      <formula>IF(I145&lt;=0,AND(I145&lt;=0,J145&gt;=1),OR(I145/J145&gt;$T$5,J145/I145&gt;$T$5))</formula>
    </cfRule>
  </conditionalFormatting>
  <conditionalFormatting sqref="J146">
    <cfRule type="expression" dxfId="8563" priority="1112">
      <formula>IF(I146&lt;=0,AND(I146&lt;=0,J146&gt;=1),OR(I146/J146&gt;$T$5,J146/I146&gt;$T$5))</formula>
    </cfRule>
  </conditionalFormatting>
  <conditionalFormatting sqref="J147">
    <cfRule type="expression" dxfId="8562" priority="1111">
      <formula>IF(I147&lt;=0,AND(I147&lt;=0,J147&gt;=1),OR(I147/J147&gt;$T$5,J147/I147&gt;$T$5))</formula>
    </cfRule>
  </conditionalFormatting>
  <conditionalFormatting sqref="J148">
    <cfRule type="expression" dxfId="8561" priority="1110">
      <formula>IF(I148&lt;=0,AND(I148&lt;=0,J148&gt;=1),OR(I148/J148&gt;$T$5,J148/I148&gt;$T$5))</formula>
    </cfRule>
  </conditionalFormatting>
  <conditionalFormatting sqref="J149">
    <cfRule type="expression" dxfId="8560" priority="1109">
      <formula>IF(I149&lt;=0,AND(I149&lt;=0,J149&gt;=1),OR(I149/J149&gt;$T$5,J149/I149&gt;$T$5))</formula>
    </cfRule>
  </conditionalFormatting>
  <conditionalFormatting sqref="J150">
    <cfRule type="expression" dxfId="8559" priority="1108">
      <formula>IF(I150&lt;=0,AND(I150&lt;=0,J150&gt;=1),OR(I150/J150&gt;$T$5,J150/I150&gt;$T$5))</formula>
    </cfRule>
  </conditionalFormatting>
  <conditionalFormatting sqref="J151">
    <cfRule type="expression" dxfId="8558" priority="1107">
      <formula>IF(I151&lt;=0,AND(I151&lt;=0,J151&gt;=1),OR(I151/J151&gt;$T$5,J151/I151&gt;$T$5))</formula>
    </cfRule>
  </conditionalFormatting>
  <conditionalFormatting sqref="J152">
    <cfRule type="expression" dxfId="8557" priority="1106">
      <formula>IF(I152&lt;=0,AND(I152&lt;=0,J152&gt;=1),OR(I152/J152&gt;$T$5,J152/I152&gt;$T$5))</formula>
    </cfRule>
  </conditionalFormatting>
  <conditionalFormatting sqref="J153">
    <cfRule type="expression" dxfId="8556" priority="1105">
      <formula>IF(I153&lt;=0,AND(I153&lt;=0,J153&gt;=1),OR(I153/J153&gt;$T$5,J153/I153&gt;$T$5))</formula>
    </cfRule>
  </conditionalFormatting>
  <conditionalFormatting sqref="J154">
    <cfRule type="expression" dxfId="8555" priority="1104">
      <formula>IF(I154&lt;=0,AND(I154&lt;=0,J154&gt;=1),OR(I154/J154&gt;$T$5,J154/I154&gt;$T$5))</formula>
    </cfRule>
  </conditionalFormatting>
  <conditionalFormatting sqref="J155">
    <cfRule type="expression" dxfId="8554" priority="1103">
      <formula>IF(I155&lt;=0,AND(I155&lt;=0,J155&gt;=1),OR(I155/J155&gt;$T$5,J155/I155&gt;$T$5))</formula>
    </cfRule>
  </conditionalFormatting>
  <conditionalFormatting sqref="J156">
    <cfRule type="expression" dxfId="8553" priority="1102">
      <formula>IF(I156&lt;=0,AND(I156&lt;=0,J156&gt;=1),OR(I156/J156&gt;$T$5,J156/I156&gt;$T$5))</formula>
    </cfRule>
  </conditionalFormatting>
  <conditionalFormatting sqref="J157">
    <cfRule type="expression" dxfId="8552" priority="1101">
      <formula>IF(I157&lt;=0,AND(I157&lt;=0,J157&gt;=1),OR(I157/J157&gt;$T$5,J157/I157&gt;$T$5))</formula>
    </cfRule>
  </conditionalFormatting>
  <conditionalFormatting sqref="J158">
    <cfRule type="expression" dxfId="8551" priority="1100">
      <formula>IF(I158&lt;=0,AND(I158&lt;=0,J158&gt;=1),OR(I158/J158&gt;$T$5,J158/I158&gt;$T$5))</formula>
    </cfRule>
  </conditionalFormatting>
  <conditionalFormatting sqref="J159">
    <cfRule type="expression" dxfId="8550" priority="1099">
      <formula>IF(I159&lt;=0,AND(I159&lt;=0,J159&gt;=1),OR(I159/J159&gt;$T$5,J159/I159&gt;$T$5))</formula>
    </cfRule>
  </conditionalFormatting>
  <conditionalFormatting sqref="J160">
    <cfRule type="expression" dxfId="8549" priority="1098">
      <formula>IF(I160&lt;=0,AND(I160&lt;=0,J160&gt;=1),OR(I160/J160&gt;$T$5,J160/I160&gt;$T$5))</formula>
    </cfRule>
  </conditionalFormatting>
  <conditionalFormatting sqref="J161">
    <cfRule type="expression" dxfId="8548" priority="1097">
      <formula>IF(I161&lt;=0,AND(I161&lt;=0,J161&gt;=1),OR(I161/J161&gt;$T$5,J161/I161&gt;$T$5))</formula>
    </cfRule>
  </conditionalFormatting>
  <conditionalFormatting sqref="J162">
    <cfRule type="expression" dxfId="8547" priority="1096">
      <formula>IF(I162&lt;=0,AND(I162&lt;=0,J162&gt;=1),OR(I162/J162&gt;$T$5,J162/I162&gt;$T$5))</formula>
    </cfRule>
  </conditionalFormatting>
  <conditionalFormatting sqref="J163">
    <cfRule type="expression" dxfId="8546" priority="1095">
      <formula>IF(I163&lt;=0,AND(I163&lt;=0,J163&gt;=1),OR(I163/J163&gt;$T$5,J163/I163&gt;$T$5))</formula>
    </cfRule>
  </conditionalFormatting>
  <conditionalFormatting sqref="J164">
    <cfRule type="expression" dxfId="8545" priority="1094">
      <formula>IF(I164&lt;=0,AND(I164&lt;=0,J164&gt;=1),OR(I164/J164&gt;$T$5,J164/I164&gt;$T$5))</formula>
    </cfRule>
  </conditionalFormatting>
  <conditionalFormatting sqref="J165">
    <cfRule type="expression" dxfId="8544" priority="1093">
      <formula>IF(I165&lt;=0,AND(I165&lt;=0,J165&gt;=1),OR(I165/J165&gt;$T$5,J165/I165&gt;$T$5))</formula>
    </cfRule>
  </conditionalFormatting>
  <conditionalFormatting sqref="J166">
    <cfRule type="expression" dxfId="8543" priority="1092">
      <formula>IF(I166&lt;=0,AND(I166&lt;=0,J166&gt;=1),OR(I166/J166&gt;$T$5,J166/I166&gt;$T$5))</formula>
    </cfRule>
  </conditionalFormatting>
  <conditionalFormatting sqref="J167">
    <cfRule type="expression" dxfId="8542" priority="1091">
      <formula>IF(I167&lt;=0,AND(I167&lt;=0,J167&gt;=1),OR(I167/J167&gt;$T$5,J167/I167&gt;$T$5))</formula>
    </cfRule>
  </conditionalFormatting>
  <conditionalFormatting sqref="J168">
    <cfRule type="expression" dxfId="8541" priority="1090">
      <formula>IF(I168&lt;=0,AND(I168&lt;=0,J168&gt;=1),OR(I168/J168&gt;$T$5,J168/I168&gt;$T$5))</formula>
    </cfRule>
  </conditionalFormatting>
  <conditionalFormatting sqref="J169">
    <cfRule type="expression" dxfId="8540" priority="1089">
      <formula>IF(I169&lt;=0,AND(I169&lt;=0,J169&gt;=1),OR(I169/J169&gt;$T$5,J169/I169&gt;$T$5))</formula>
    </cfRule>
  </conditionalFormatting>
  <conditionalFormatting sqref="J170">
    <cfRule type="expression" dxfId="8539" priority="1088">
      <formula>IF(I170&lt;=0,AND(I170&lt;=0,J170&gt;=1),OR(I170/J170&gt;$T$5,J170/I170&gt;$T$5))</formula>
    </cfRule>
  </conditionalFormatting>
  <conditionalFormatting sqref="J171">
    <cfRule type="expression" dxfId="8538" priority="1087">
      <formula>IF(I171&lt;=0,AND(I171&lt;=0,J171&gt;=1),OR(I171/J171&gt;$T$5,J171/I171&gt;$T$5))</formula>
    </cfRule>
  </conditionalFormatting>
  <conditionalFormatting sqref="J172">
    <cfRule type="expression" dxfId="8537" priority="1086">
      <formula>IF(I172&lt;=0,AND(I172&lt;=0,J172&gt;=1),OR(I172/J172&gt;$T$5,J172/I172&gt;$T$5))</formula>
    </cfRule>
  </conditionalFormatting>
  <conditionalFormatting sqref="J173">
    <cfRule type="expression" dxfId="8536" priority="1085">
      <formula>IF(I173&lt;=0,AND(I173&lt;=0,J173&gt;=1),OR(I173/J173&gt;$T$5,J173/I173&gt;$T$5))</formula>
    </cfRule>
  </conditionalFormatting>
  <conditionalFormatting sqref="J174">
    <cfRule type="expression" dxfId="8535" priority="1084">
      <formula>IF(I174&lt;=0,AND(I174&lt;=0,J174&gt;=1),OR(I174/J174&gt;$T$5,J174/I174&gt;$T$5))</formula>
    </cfRule>
  </conditionalFormatting>
  <conditionalFormatting sqref="J175">
    <cfRule type="expression" dxfId="8534" priority="1083">
      <formula>IF(I175&lt;=0,AND(I175&lt;=0,J175&gt;=1),OR(I175/J175&gt;$T$5,J175/I175&gt;$T$5))</formula>
    </cfRule>
  </conditionalFormatting>
  <conditionalFormatting sqref="J176">
    <cfRule type="expression" dxfId="8533" priority="1082">
      <formula>IF(I176&lt;=0,AND(I176&lt;=0,J176&gt;=1),OR(I176/J176&gt;$T$5,J176/I176&gt;$T$5))</formula>
    </cfRule>
  </conditionalFormatting>
  <conditionalFormatting sqref="J177">
    <cfRule type="expression" dxfId="8532" priority="1081">
      <formula>IF(I177&lt;=0,AND(I177&lt;=0,J177&gt;=1),OR(I177/J177&gt;$T$5,J177/I177&gt;$T$5))</formula>
    </cfRule>
  </conditionalFormatting>
  <conditionalFormatting sqref="J178">
    <cfRule type="expression" dxfId="8531" priority="1080">
      <formula>IF(I178&lt;=0,AND(I178&lt;=0,J178&gt;=1),OR(I178/J178&gt;$T$5,J178/I178&gt;$T$5))</formula>
    </cfRule>
  </conditionalFormatting>
  <conditionalFormatting sqref="J179">
    <cfRule type="expression" dxfId="8530" priority="1079">
      <formula>IF(I179&lt;=0,AND(I179&lt;=0,J179&gt;=1),OR(I179/J179&gt;$T$5,J179/I179&gt;$T$5))</formula>
    </cfRule>
  </conditionalFormatting>
  <conditionalFormatting sqref="J180">
    <cfRule type="expression" dxfId="8529" priority="1078">
      <formula>IF(I180&lt;=0,AND(I180&lt;=0,J180&gt;=1),OR(I180/J180&gt;$T$5,J180/I180&gt;$T$5))</formula>
    </cfRule>
  </conditionalFormatting>
  <conditionalFormatting sqref="J181">
    <cfRule type="expression" dxfId="8528" priority="1077">
      <formula>IF(I181&lt;=0,AND(I181&lt;=0,J181&gt;=1),OR(I181/J181&gt;$T$5,J181/I181&gt;$T$5))</formula>
    </cfRule>
  </conditionalFormatting>
  <conditionalFormatting sqref="J182">
    <cfRule type="expression" dxfId="8527" priority="1076">
      <formula>IF(I182&lt;=0,AND(I182&lt;=0,J182&gt;=1),OR(I182/J182&gt;$T$5,J182/I182&gt;$T$5))</formula>
    </cfRule>
  </conditionalFormatting>
  <conditionalFormatting sqref="J183">
    <cfRule type="expression" dxfId="8526" priority="1075">
      <formula>IF(I183&lt;=0,AND(I183&lt;=0,J183&gt;=1),OR(I183/J183&gt;$T$5,J183/I183&gt;$T$5))</formula>
    </cfRule>
  </conditionalFormatting>
  <conditionalFormatting sqref="J184">
    <cfRule type="expression" dxfId="8525" priority="1074">
      <formula>IF(I184&lt;=0,AND(I184&lt;=0,J184&gt;=1),OR(I184/J184&gt;$T$5,J184/I184&gt;$T$5))</formula>
    </cfRule>
  </conditionalFormatting>
  <conditionalFormatting sqref="K5">
    <cfRule type="expression" dxfId="8524" priority="1073">
      <formula>IF(J5&lt;=0,AND(J5&lt;=0,K5&gt;=1),OR(J5/K5&gt;$T$5,K5/J5&gt;$T$5))</formula>
    </cfRule>
  </conditionalFormatting>
  <conditionalFormatting sqref="K6">
    <cfRule type="expression" dxfId="8523" priority="1072">
      <formula>IF(J6&lt;=0,AND(J6&lt;=0,K6&gt;=1),OR(J6/K6&gt;$T$5,K6/J6&gt;$T$5))</formula>
    </cfRule>
  </conditionalFormatting>
  <conditionalFormatting sqref="K7">
    <cfRule type="expression" dxfId="8522" priority="1071">
      <formula>IF(J7&lt;=0,AND(J7&lt;=0,K7&gt;=1),OR(J7/K7&gt;$T$5,K7/J7&gt;$T$5))</formula>
    </cfRule>
  </conditionalFormatting>
  <conditionalFormatting sqref="K8">
    <cfRule type="expression" dxfId="8521" priority="1070">
      <formula>IF(J8&lt;=0,AND(J8&lt;=0,K8&gt;=1),OR(J8/K8&gt;$T$5,K8/J8&gt;$T$5))</formula>
    </cfRule>
  </conditionalFormatting>
  <conditionalFormatting sqref="K9">
    <cfRule type="expression" dxfId="8520" priority="1069">
      <formula>IF(J9&lt;=0,AND(J9&lt;=0,K9&gt;=1),OR(J9/K9&gt;$T$5,K9/J9&gt;$T$5))</formula>
    </cfRule>
  </conditionalFormatting>
  <conditionalFormatting sqref="K10">
    <cfRule type="expression" dxfId="8519" priority="1068">
      <formula>IF(J10&lt;=0,AND(J10&lt;=0,K10&gt;=1),OR(J10/K10&gt;$T$5,K10/J10&gt;$T$5))</formula>
    </cfRule>
  </conditionalFormatting>
  <conditionalFormatting sqref="K11">
    <cfRule type="expression" dxfId="8518" priority="1067">
      <formula>IF(J11&lt;=0,AND(J11&lt;=0,K11&gt;=1),OR(J11/K11&gt;$T$5,K11/J11&gt;$T$5))</formula>
    </cfRule>
  </conditionalFormatting>
  <conditionalFormatting sqref="K12">
    <cfRule type="expression" dxfId="8517" priority="1066">
      <formula>IF(J12&lt;=0,AND(J12&lt;=0,K12&gt;=1),OR(J12/K12&gt;$T$5,K12/J12&gt;$T$5))</formula>
    </cfRule>
  </conditionalFormatting>
  <conditionalFormatting sqref="K13">
    <cfRule type="expression" dxfId="8516" priority="1065">
      <formula>IF(J13&lt;=0,AND(J13&lt;=0,K13&gt;=1),OR(J13/K13&gt;$T$5,K13/J13&gt;$T$5))</formula>
    </cfRule>
  </conditionalFormatting>
  <conditionalFormatting sqref="K14">
    <cfRule type="expression" dxfId="8515" priority="1064">
      <formula>IF(J14&lt;=0,AND(J14&lt;=0,K14&gt;=1),OR(J14/K14&gt;$T$5,K14/J14&gt;$T$5))</formula>
    </cfRule>
  </conditionalFormatting>
  <conditionalFormatting sqref="K15">
    <cfRule type="expression" dxfId="8514" priority="1063">
      <formula>IF(J15&lt;=0,AND(J15&lt;=0,K15&gt;=1),OR(J15/K15&gt;$T$5,K15/J15&gt;$T$5))</formula>
    </cfRule>
  </conditionalFormatting>
  <conditionalFormatting sqref="K16">
    <cfRule type="expression" dxfId="8513" priority="1062">
      <formula>IF(J16&lt;=0,AND(J16&lt;=0,K16&gt;=1),OR(J16/K16&gt;$T$5,K16/J16&gt;$T$5))</formula>
    </cfRule>
  </conditionalFormatting>
  <conditionalFormatting sqref="K17">
    <cfRule type="expression" dxfId="8512" priority="1061">
      <formula>IF(J17&lt;=0,AND(J17&lt;=0,K17&gt;=1),OR(J17/K17&gt;$T$5,K17/J17&gt;$T$5))</formula>
    </cfRule>
  </conditionalFormatting>
  <conditionalFormatting sqref="K18">
    <cfRule type="expression" dxfId="8511" priority="1060">
      <formula>IF(J18&lt;=0,AND(J18&lt;=0,K18&gt;=1),OR(J18/K18&gt;$T$5,K18/J18&gt;$T$5))</formula>
    </cfRule>
  </conditionalFormatting>
  <conditionalFormatting sqref="K19">
    <cfRule type="expression" dxfId="8510" priority="1059">
      <formula>IF(J19&lt;=0,AND(J19&lt;=0,K19&gt;=1),OR(J19/K19&gt;$T$5,K19/J19&gt;$T$5))</formula>
    </cfRule>
  </conditionalFormatting>
  <conditionalFormatting sqref="K20">
    <cfRule type="expression" dxfId="8509" priority="1058">
      <formula>IF(J20&lt;=0,AND(J20&lt;=0,K20&gt;=1),OR(J20/K20&gt;$T$5,K20/J20&gt;$T$5))</formula>
    </cfRule>
  </conditionalFormatting>
  <conditionalFormatting sqref="K21">
    <cfRule type="expression" dxfId="8508" priority="1057">
      <formula>IF(J21&lt;=0,AND(J21&lt;=0,K21&gt;=1),OR(J21/K21&gt;$T$5,K21/J21&gt;$T$5))</formula>
    </cfRule>
  </conditionalFormatting>
  <conditionalFormatting sqref="K22">
    <cfRule type="expression" dxfId="8507" priority="1056">
      <formula>IF(J22&lt;=0,AND(J22&lt;=0,K22&gt;=1),OR(J22/K22&gt;$T$5,K22/J22&gt;$T$5))</formula>
    </cfRule>
  </conditionalFormatting>
  <conditionalFormatting sqref="K23">
    <cfRule type="expression" dxfId="8506" priority="1055">
      <formula>IF(J23&lt;=0,AND(J23&lt;=0,K23&gt;=1),OR(J23/K23&gt;$T$5,K23/J23&gt;$T$5))</formula>
    </cfRule>
  </conditionalFormatting>
  <conditionalFormatting sqref="K24">
    <cfRule type="expression" dxfId="8505" priority="1054">
      <formula>IF(J24&lt;=0,AND(J24&lt;=0,K24&gt;=1),OR(J24/K24&gt;$T$5,K24/J24&gt;$T$5))</formula>
    </cfRule>
  </conditionalFormatting>
  <conditionalFormatting sqref="K25">
    <cfRule type="expression" dxfId="8504" priority="1053">
      <formula>IF(J25&lt;=0,AND(J25&lt;=0,K25&gt;=1),OR(J25/K25&gt;$T$5,K25/J25&gt;$T$5))</formula>
    </cfRule>
  </conditionalFormatting>
  <conditionalFormatting sqref="K26">
    <cfRule type="expression" dxfId="8503" priority="1052">
      <formula>IF(J26&lt;=0,AND(J26&lt;=0,K26&gt;=1),OR(J26/K26&gt;$T$5,K26/J26&gt;$T$5))</formula>
    </cfRule>
  </conditionalFormatting>
  <conditionalFormatting sqref="K27">
    <cfRule type="expression" dxfId="8502" priority="1051">
      <formula>IF(J27&lt;=0,AND(J27&lt;=0,K27&gt;=1),OR(J27/K27&gt;$T$5,K27/J27&gt;$T$5))</formula>
    </cfRule>
  </conditionalFormatting>
  <conditionalFormatting sqref="K28">
    <cfRule type="expression" dxfId="8501" priority="1050">
      <formula>IF(J28&lt;=0,AND(J28&lt;=0,K28&gt;=1),OR(J28/K28&gt;$T$5,K28/J28&gt;$T$5))</formula>
    </cfRule>
  </conditionalFormatting>
  <conditionalFormatting sqref="K29">
    <cfRule type="expression" dxfId="8500" priority="1049">
      <formula>IF(J29&lt;=0,AND(J29&lt;=0,K29&gt;=1),OR(J29/K29&gt;$T$5,K29/J29&gt;$T$5))</formula>
    </cfRule>
  </conditionalFormatting>
  <conditionalFormatting sqref="K30">
    <cfRule type="expression" dxfId="8499" priority="1048">
      <formula>IF(J30&lt;=0,AND(J30&lt;=0,K30&gt;=1),OR(J30/K30&gt;$T$5,K30/J30&gt;$T$5))</formula>
    </cfRule>
  </conditionalFormatting>
  <conditionalFormatting sqref="K31">
    <cfRule type="expression" dxfId="8498" priority="1047">
      <formula>IF(J31&lt;=0,AND(J31&lt;=0,K31&gt;=1),OR(J31/K31&gt;$T$5,K31/J31&gt;$T$5))</formula>
    </cfRule>
  </conditionalFormatting>
  <conditionalFormatting sqref="K32">
    <cfRule type="expression" dxfId="8497" priority="1046">
      <formula>IF(J32&lt;=0,AND(J32&lt;=0,K32&gt;=1),OR(J32/K32&gt;$T$5,K32/J32&gt;$T$5))</formula>
    </cfRule>
  </conditionalFormatting>
  <conditionalFormatting sqref="K34">
    <cfRule type="expression" dxfId="8496" priority="1045">
      <formula>IF(J34&lt;=0,AND(J34&lt;=0,K34&gt;=1),OR(J34/K34&gt;$T$5,K34/J34&gt;$T$5))</formula>
    </cfRule>
  </conditionalFormatting>
  <conditionalFormatting sqref="K35">
    <cfRule type="expression" dxfId="8495" priority="1044">
      <formula>IF(J35&lt;=0,AND(J35&lt;=0,K35&gt;=1),OR(J35/K35&gt;$T$5,K35/J35&gt;$T$5))</formula>
    </cfRule>
  </conditionalFormatting>
  <conditionalFormatting sqref="K36">
    <cfRule type="expression" dxfId="8494" priority="1043">
      <formula>IF(J36&lt;=0,AND(J36&lt;=0,K36&gt;=1),OR(J36/K36&gt;$T$5,K36/J36&gt;$T$5))</formula>
    </cfRule>
  </conditionalFormatting>
  <conditionalFormatting sqref="K37">
    <cfRule type="expression" dxfId="8493" priority="1042">
      <formula>IF(J37&lt;=0,AND(J37&lt;=0,K37&gt;=1),OR(J37/K37&gt;$T$5,K37/J37&gt;$T$5))</formula>
    </cfRule>
  </conditionalFormatting>
  <conditionalFormatting sqref="K38">
    <cfRule type="expression" dxfId="8492" priority="1041">
      <formula>IF(J38&lt;=0,AND(J38&lt;=0,K38&gt;=1),OR(J38/K38&gt;$T$5,K38/J38&gt;$T$5))</formula>
    </cfRule>
  </conditionalFormatting>
  <conditionalFormatting sqref="K39">
    <cfRule type="expression" dxfId="8491" priority="1040">
      <formula>IF(J39&lt;=0,AND(J39&lt;=0,K39&gt;=1),OR(J39/K39&gt;$T$5,K39/J39&gt;$T$5))</formula>
    </cfRule>
  </conditionalFormatting>
  <conditionalFormatting sqref="K40">
    <cfRule type="expression" dxfId="8490" priority="1039">
      <formula>IF(J40&lt;=0,AND(J40&lt;=0,K40&gt;=1),OR(J40/K40&gt;$T$5,K40/J40&gt;$T$5))</formula>
    </cfRule>
  </conditionalFormatting>
  <conditionalFormatting sqref="K41">
    <cfRule type="expression" dxfId="8489" priority="1038">
      <formula>IF(J41&lt;=0,AND(J41&lt;=0,K41&gt;=1),OR(J41/K41&gt;$T$5,K41/J41&gt;$T$5))</formula>
    </cfRule>
  </conditionalFormatting>
  <conditionalFormatting sqref="K42">
    <cfRule type="expression" dxfId="8488" priority="1037">
      <formula>IF(J42&lt;=0,AND(J42&lt;=0,K42&gt;=1),OR(J42/K42&gt;$T$5,K42/J42&gt;$T$5))</formula>
    </cfRule>
  </conditionalFormatting>
  <conditionalFormatting sqref="K43">
    <cfRule type="expression" dxfId="8487" priority="1036">
      <formula>IF(J43&lt;=0,AND(J43&lt;=0,K43&gt;=1),OR(J43/K43&gt;$T$5,K43/J43&gt;$T$5))</formula>
    </cfRule>
  </conditionalFormatting>
  <conditionalFormatting sqref="K44">
    <cfRule type="expression" dxfId="8486" priority="1035">
      <formula>IF(J44&lt;=0,AND(J44&lt;=0,K44&gt;=1),OR(J44/K44&gt;$T$5,K44/J44&gt;$T$5))</formula>
    </cfRule>
  </conditionalFormatting>
  <conditionalFormatting sqref="K45">
    <cfRule type="expression" dxfId="8485" priority="1034">
      <formula>IF(J45&lt;=0,AND(J45&lt;=0,K45&gt;=1),OR(J45/K45&gt;$T$5,K45/J45&gt;$T$5))</formula>
    </cfRule>
  </conditionalFormatting>
  <conditionalFormatting sqref="K46">
    <cfRule type="expression" dxfId="8484" priority="1033">
      <formula>IF(J46&lt;=0,AND(J46&lt;=0,K46&gt;=1),OR(J46/K46&gt;$T$5,K46/J46&gt;$T$5))</formula>
    </cfRule>
  </conditionalFormatting>
  <conditionalFormatting sqref="K47">
    <cfRule type="expression" dxfId="8483" priority="1032">
      <formula>IF(J47&lt;=0,AND(J47&lt;=0,K47&gt;=1),OR(J47/K47&gt;$T$5,K47/J47&gt;$T$5))</formula>
    </cfRule>
  </conditionalFormatting>
  <conditionalFormatting sqref="K48">
    <cfRule type="expression" dxfId="8482" priority="1031">
      <formula>IF(J48&lt;=0,AND(J48&lt;=0,K48&gt;=1),OR(J48/K48&gt;$T$5,K48/J48&gt;$T$5))</formula>
    </cfRule>
  </conditionalFormatting>
  <conditionalFormatting sqref="K49">
    <cfRule type="expression" dxfId="8481" priority="1030">
      <formula>IF(J49&lt;=0,AND(J49&lt;=0,K49&gt;=1),OR(J49/K49&gt;$T$5,K49/J49&gt;$T$5))</formula>
    </cfRule>
  </conditionalFormatting>
  <conditionalFormatting sqref="K50">
    <cfRule type="expression" dxfId="8480" priority="1029">
      <formula>IF(J50&lt;=0,AND(J50&lt;=0,K50&gt;=1),OR(J50/K50&gt;$T$5,K50/J50&gt;$T$5))</formula>
    </cfRule>
  </conditionalFormatting>
  <conditionalFormatting sqref="K51">
    <cfRule type="expression" dxfId="8479" priority="1028">
      <formula>IF(J51&lt;=0,AND(J51&lt;=0,K51&gt;=1),OR(J51/K51&gt;$T$5,K51/J51&gt;$T$5))</formula>
    </cfRule>
  </conditionalFormatting>
  <conditionalFormatting sqref="K52">
    <cfRule type="expression" dxfId="8478" priority="1027">
      <formula>IF(J52&lt;=0,AND(J52&lt;=0,K52&gt;=1),OR(J52/K52&gt;$T$5,K52/J52&gt;$T$5))</formula>
    </cfRule>
  </conditionalFormatting>
  <conditionalFormatting sqref="K53">
    <cfRule type="expression" dxfId="8477" priority="1026">
      <formula>IF(J53&lt;=0,AND(J53&lt;=0,K53&gt;=1),OR(J53/K53&gt;$T$5,K53/J53&gt;$T$5))</formula>
    </cfRule>
  </conditionalFormatting>
  <conditionalFormatting sqref="K54">
    <cfRule type="expression" dxfId="8476" priority="1025">
      <formula>IF(J54&lt;=0,AND(J54&lt;=0,K54&gt;=1),OR(J54/K54&gt;$T$5,K54/J54&gt;$T$5))</formula>
    </cfRule>
  </conditionalFormatting>
  <conditionalFormatting sqref="K55">
    <cfRule type="expression" dxfId="8475" priority="1024">
      <formula>IF(J55&lt;=0,AND(J55&lt;=0,K55&gt;=1),OR(J55/K55&gt;$T$5,K55/J55&gt;$T$5))</formula>
    </cfRule>
  </conditionalFormatting>
  <conditionalFormatting sqref="K56">
    <cfRule type="expression" dxfId="8474" priority="1023">
      <formula>IF(J56&lt;=0,AND(J56&lt;=0,K56&gt;=1),OR(J56/K56&gt;$T$5,K56/J56&gt;$T$5))</formula>
    </cfRule>
  </conditionalFormatting>
  <conditionalFormatting sqref="K57">
    <cfRule type="expression" dxfId="8473" priority="1022">
      <formula>IF(J57&lt;=0,AND(J57&lt;=0,K57&gt;=1),OR(J57/K57&gt;$T$5,K57/J57&gt;$T$5))</formula>
    </cfRule>
  </conditionalFormatting>
  <conditionalFormatting sqref="K58">
    <cfRule type="expression" dxfId="8472" priority="1021">
      <formula>IF(J58&lt;=0,AND(J58&lt;=0,K58&gt;=1),OR(J58/K58&gt;$T$5,K58/J58&gt;$T$5))</formula>
    </cfRule>
  </conditionalFormatting>
  <conditionalFormatting sqref="K59">
    <cfRule type="expression" dxfId="8471" priority="1020">
      <formula>IF(J59&lt;=0,AND(J59&lt;=0,K59&gt;=1),OR(J59/K59&gt;$T$5,K59/J59&gt;$T$5))</formula>
    </cfRule>
  </conditionalFormatting>
  <conditionalFormatting sqref="K60">
    <cfRule type="expression" dxfId="8470" priority="1019">
      <formula>IF(J60&lt;=0,AND(J60&lt;=0,K60&gt;=1),OR(J60/K60&gt;$T$5,K60/J60&gt;$T$5))</formula>
    </cfRule>
  </conditionalFormatting>
  <conditionalFormatting sqref="K61">
    <cfRule type="expression" dxfId="8469" priority="1018">
      <formula>IF(J61&lt;=0,AND(J61&lt;=0,K61&gt;=1),OR(J61/K61&gt;$T$5,K61/J61&gt;$T$5))</formula>
    </cfRule>
  </conditionalFormatting>
  <conditionalFormatting sqref="K62">
    <cfRule type="expression" dxfId="8468" priority="1017">
      <formula>IF(J62&lt;=0,AND(J62&lt;=0,K62&gt;=1),OR(J62/K62&gt;$T$5,K62/J62&gt;$T$5))</formula>
    </cfRule>
  </conditionalFormatting>
  <conditionalFormatting sqref="K63">
    <cfRule type="expression" dxfId="8467" priority="1016">
      <formula>IF(J63&lt;=0,AND(J63&lt;=0,K63&gt;=1),OR(J63/K63&gt;$T$5,K63/J63&gt;$T$5))</formula>
    </cfRule>
  </conditionalFormatting>
  <conditionalFormatting sqref="K64">
    <cfRule type="expression" dxfId="8466" priority="1015">
      <formula>IF(J64&lt;=0,AND(J64&lt;=0,K64&gt;=1),OR(J64/K64&gt;$T$5,K64/J64&gt;$T$5))</formula>
    </cfRule>
  </conditionalFormatting>
  <conditionalFormatting sqref="K65">
    <cfRule type="expression" dxfId="8465" priority="1014">
      <formula>IF(J65&lt;=0,AND(J65&lt;=0,K65&gt;=1),OR(J65/K65&gt;$T$5,K65/J65&gt;$T$5))</formula>
    </cfRule>
  </conditionalFormatting>
  <conditionalFormatting sqref="K66">
    <cfRule type="expression" dxfId="8464" priority="1013">
      <formula>IF(J66&lt;=0,AND(J66&lt;=0,K66&gt;=1),OR(J66/K66&gt;$T$5,K66/J66&gt;$T$5))</formula>
    </cfRule>
  </conditionalFormatting>
  <conditionalFormatting sqref="K67">
    <cfRule type="expression" dxfId="8463" priority="1012">
      <formula>IF(J67&lt;=0,AND(J67&lt;=0,K67&gt;=1),OR(J67/K67&gt;$T$5,K67/J67&gt;$T$5))</formula>
    </cfRule>
  </conditionalFormatting>
  <conditionalFormatting sqref="K68">
    <cfRule type="expression" dxfId="8462" priority="1011">
      <formula>IF(J68&lt;=0,AND(J68&lt;=0,K68&gt;=1),OR(J68/K68&gt;$T$5,K68/J68&gt;$T$5))</formula>
    </cfRule>
  </conditionalFormatting>
  <conditionalFormatting sqref="K69">
    <cfRule type="expression" dxfId="8461" priority="1010">
      <formula>IF(J69&lt;=0,AND(J69&lt;=0,K69&gt;=1),OR(J69/K69&gt;$T$5,K69/J69&gt;$T$5))</formula>
    </cfRule>
  </conditionalFormatting>
  <conditionalFormatting sqref="K70">
    <cfRule type="expression" dxfId="8460" priority="1009">
      <formula>IF(J70&lt;=0,AND(J70&lt;=0,K70&gt;=1),OR(J70/K70&gt;$T$5,K70/J70&gt;$T$5))</formula>
    </cfRule>
  </conditionalFormatting>
  <conditionalFormatting sqref="K71">
    <cfRule type="expression" dxfId="8459" priority="1008">
      <formula>IF(J71&lt;=0,AND(J71&lt;=0,K71&gt;=1),OR(J71/K71&gt;$T$5,K71/J71&gt;$T$5))</formula>
    </cfRule>
  </conditionalFormatting>
  <conditionalFormatting sqref="K72">
    <cfRule type="expression" dxfId="8458" priority="1007">
      <formula>IF(J72&lt;=0,AND(J72&lt;=0,K72&gt;=1),OR(J72/K72&gt;$T$5,K72/J72&gt;$T$5))</formula>
    </cfRule>
  </conditionalFormatting>
  <conditionalFormatting sqref="K73">
    <cfRule type="expression" dxfId="8457" priority="1006">
      <formula>IF(J73&lt;=0,AND(J73&lt;=0,K73&gt;=1),OR(J73/K73&gt;$T$5,K73/J73&gt;$T$5))</formula>
    </cfRule>
  </conditionalFormatting>
  <conditionalFormatting sqref="K74">
    <cfRule type="expression" dxfId="8456" priority="1005">
      <formula>IF(J74&lt;=0,AND(J74&lt;=0,K74&gt;=1),OR(J74/K74&gt;$T$5,K74/J74&gt;$T$5))</formula>
    </cfRule>
  </conditionalFormatting>
  <conditionalFormatting sqref="K75">
    <cfRule type="expression" dxfId="8455" priority="1004">
      <formula>IF(J75&lt;=0,AND(J75&lt;=0,K75&gt;=1),OR(J75/K75&gt;$T$5,K75/J75&gt;$T$5))</formula>
    </cfRule>
  </conditionalFormatting>
  <conditionalFormatting sqref="K76">
    <cfRule type="expression" dxfId="8454" priority="1003">
      <formula>IF(J76&lt;=0,AND(J76&lt;=0,K76&gt;=1),OR(J76/K76&gt;$T$5,K76/J76&gt;$T$5))</formula>
    </cfRule>
  </conditionalFormatting>
  <conditionalFormatting sqref="K77">
    <cfRule type="expression" dxfId="8453" priority="1002">
      <formula>IF(J77&lt;=0,AND(J77&lt;=0,K77&gt;=1),OR(J77/K77&gt;$T$5,K77/J77&gt;$T$5))</formula>
    </cfRule>
  </conditionalFormatting>
  <conditionalFormatting sqref="K78">
    <cfRule type="expression" dxfId="8452" priority="1001">
      <formula>IF(J78&lt;=0,AND(J78&lt;=0,K78&gt;=1),OR(J78/K78&gt;$T$5,K78/J78&gt;$T$5))</formula>
    </cfRule>
  </conditionalFormatting>
  <conditionalFormatting sqref="K79">
    <cfRule type="expression" dxfId="8451" priority="1000">
      <formula>IF(J79&lt;=0,AND(J79&lt;=0,K79&gt;=1),OR(J79/K79&gt;$T$5,K79/J79&gt;$T$5))</formula>
    </cfRule>
  </conditionalFormatting>
  <conditionalFormatting sqref="K80">
    <cfRule type="expression" dxfId="8450" priority="999">
      <formula>IF(J80&lt;=0,AND(J80&lt;=0,K80&gt;=1),OR(J80/K80&gt;$T$5,K80/J80&gt;$T$5))</formula>
    </cfRule>
  </conditionalFormatting>
  <conditionalFormatting sqref="K81">
    <cfRule type="expression" dxfId="8449" priority="998">
      <formula>IF(J81&lt;=0,AND(J81&lt;=0,K81&gt;=1),OR(J81/K81&gt;$T$5,K81/J81&gt;$T$5))</formula>
    </cfRule>
  </conditionalFormatting>
  <conditionalFormatting sqref="K82">
    <cfRule type="expression" dxfId="8448" priority="997">
      <formula>IF(J82&lt;=0,AND(J82&lt;=0,K82&gt;=1),OR(J82/K82&gt;$T$5,K82/J82&gt;$T$5))</formula>
    </cfRule>
  </conditionalFormatting>
  <conditionalFormatting sqref="K83">
    <cfRule type="expression" dxfId="8447" priority="996">
      <formula>IF(J83&lt;=0,AND(J83&lt;=0,K83&gt;=1),OR(J83/K83&gt;$T$5,K83/J83&gt;$T$5))</formula>
    </cfRule>
  </conditionalFormatting>
  <conditionalFormatting sqref="K84">
    <cfRule type="expression" dxfId="8446" priority="995">
      <formula>IF(J84&lt;=0,AND(J84&lt;=0,K84&gt;=1),OR(J84/K84&gt;$T$5,K84/J84&gt;$T$5))</formula>
    </cfRule>
  </conditionalFormatting>
  <conditionalFormatting sqref="K85">
    <cfRule type="expression" dxfId="8445" priority="994">
      <formula>IF(J85&lt;=0,AND(J85&lt;=0,K85&gt;=1),OR(J85/K85&gt;$T$5,K85/J85&gt;$T$5))</formula>
    </cfRule>
  </conditionalFormatting>
  <conditionalFormatting sqref="K86">
    <cfRule type="expression" dxfId="8444" priority="993">
      <formula>IF(J86&lt;=0,AND(J86&lt;=0,K86&gt;=1),OR(J86/K86&gt;$T$5,K86/J86&gt;$T$5))</formula>
    </cfRule>
  </conditionalFormatting>
  <conditionalFormatting sqref="K87">
    <cfRule type="expression" dxfId="8443" priority="992">
      <formula>IF(J87&lt;=0,AND(J87&lt;=0,K87&gt;=1),OR(J87/K87&gt;$T$5,K87/J87&gt;$T$5))</formula>
    </cfRule>
  </conditionalFormatting>
  <conditionalFormatting sqref="K88">
    <cfRule type="expression" dxfId="8442" priority="991">
      <formula>IF(J88&lt;=0,AND(J88&lt;=0,K88&gt;=1),OR(J88/K88&gt;$T$5,K88/J88&gt;$T$5))</formula>
    </cfRule>
  </conditionalFormatting>
  <conditionalFormatting sqref="K89">
    <cfRule type="expression" dxfId="8441" priority="990">
      <formula>IF(J89&lt;=0,AND(J89&lt;=0,K89&gt;=1),OR(J89/K89&gt;$T$5,K89/J89&gt;$T$5))</formula>
    </cfRule>
  </conditionalFormatting>
  <conditionalFormatting sqref="K90">
    <cfRule type="expression" dxfId="8440" priority="989">
      <formula>IF(J90&lt;=0,AND(J90&lt;=0,K90&gt;=1),OR(J90/K90&gt;$T$5,K90/J90&gt;$T$5))</formula>
    </cfRule>
  </conditionalFormatting>
  <conditionalFormatting sqref="K91">
    <cfRule type="expression" dxfId="8439" priority="988">
      <formula>IF(J91&lt;=0,AND(J91&lt;=0,K91&gt;=1),OR(J91/K91&gt;$T$5,K91/J91&gt;$T$5))</formula>
    </cfRule>
  </conditionalFormatting>
  <conditionalFormatting sqref="K92">
    <cfRule type="expression" dxfId="8438" priority="987">
      <formula>IF(J92&lt;=0,AND(J92&lt;=0,K92&gt;=1),OR(J92/K92&gt;$T$5,K92/J92&gt;$T$5))</formula>
    </cfRule>
  </conditionalFormatting>
  <conditionalFormatting sqref="K93">
    <cfRule type="expression" dxfId="8437" priority="986">
      <formula>IF(J93&lt;=0,AND(J93&lt;=0,K93&gt;=1),OR(J93/K93&gt;$T$5,K93/J93&gt;$T$5))</formula>
    </cfRule>
  </conditionalFormatting>
  <conditionalFormatting sqref="K94">
    <cfRule type="expression" dxfId="8436" priority="985">
      <formula>IF(J94&lt;=0,AND(J94&lt;=0,K94&gt;=1),OR(J94/K94&gt;$T$5,K94/J94&gt;$T$5))</formula>
    </cfRule>
  </conditionalFormatting>
  <conditionalFormatting sqref="K95">
    <cfRule type="expression" dxfId="8435" priority="984">
      <formula>IF(J95&lt;=0,AND(J95&lt;=0,K95&gt;=1),OR(J95/K95&gt;$T$5,K95/J95&gt;$T$5))</formula>
    </cfRule>
  </conditionalFormatting>
  <conditionalFormatting sqref="K96">
    <cfRule type="expression" dxfId="8434" priority="983">
      <formula>IF(J96&lt;=0,AND(J96&lt;=0,K96&gt;=1),OR(J96/K96&gt;$T$5,K96/J96&gt;$T$5))</formula>
    </cfRule>
  </conditionalFormatting>
  <conditionalFormatting sqref="K97">
    <cfRule type="expression" dxfId="8433" priority="982">
      <formula>IF(J97&lt;=0,AND(J97&lt;=0,K97&gt;=1),OR(J97/K97&gt;$T$5,K97/J97&gt;$T$5))</formula>
    </cfRule>
  </conditionalFormatting>
  <conditionalFormatting sqref="K98">
    <cfRule type="expression" dxfId="8432" priority="981">
      <formula>IF(J98&lt;=0,AND(J98&lt;=0,K98&gt;=1),OR(J98/K98&gt;$T$5,K98/J98&gt;$T$5))</formula>
    </cfRule>
  </conditionalFormatting>
  <conditionalFormatting sqref="K99">
    <cfRule type="expression" dxfId="8431" priority="980">
      <formula>IF(J99&lt;=0,AND(J99&lt;=0,K99&gt;=1),OR(J99/K99&gt;$T$5,K99/J99&gt;$T$5))</formula>
    </cfRule>
  </conditionalFormatting>
  <conditionalFormatting sqref="K100">
    <cfRule type="expression" dxfId="8430" priority="979">
      <formula>IF(J100&lt;=0,AND(J100&lt;=0,K100&gt;=1),OR(J100/K100&gt;$T$5,K100/J100&gt;$T$5))</formula>
    </cfRule>
  </conditionalFormatting>
  <conditionalFormatting sqref="K101">
    <cfRule type="expression" dxfId="8429" priority="978">
      <formula>IF(J101&lt;=0,AND(J101&lt;=0,K101&gt;=1),OR(J101/K101&gt;$T$5,K101/J101&gt;$T$5))</formula>
    </cfRule>
  </conditionalFormatting>
  <conditionalFormatting sqref="K102">
    <cfRule type="expression" dxfId="8428" priority="977">
      <formula>IF(J102&lt;=0,AND(J102&lt;=0,K102&gt;=1),OR(J102/K102&gt;$T$5,K102/J102&gt;$T$5))</formula>
    </cfRule>
  </conditionalFormatting>
  <conditionalFormatting sqref="K103">
    <cfRule type="expression" dxfId="8427" priority="976">
      <formula>IF(J103&lt;=0,AND(J103&lt;=0,K103&gt;=1),OR(J103/K103&gt;$T$5,K103/J103&gt;$T$5))</formula>
    </cfRule>
  </conditionalFormatting>
  <conditionalFormatting sqref="K104">
    <cfRule type="expression" dxfId="8426" priority="975">
      <formula>IF(J104&lt;=0,AND(J104&lt;=0,K104&gt;=1),OR(J104/K104&gt;$T$5,K104/J104&gt;$T$5))</formula>
    </cfRule>
  </conditionalFormatting>
  <conditionalFormatting sqref="K105">
    <cfRule type="expression" dxfId="8425" priority="974">
      <formula>IF(J105&lt;=0,AND(J105&lt;=0,K105&gt;=1),OR(J105/K105&gt;$T$5,K105/J105&gt;$T$5))</formula>
    </cfRule>
  </conditionalFormatting>
  <conditionalFormatting sqref="K106">
    <cfRule type="expression" dxfId="8424" priority="973">
      <formula>IF(J106&lt;=0,AND(J106&lt;=0,K106&gt;=1),OR(J106/K106&gt;$T$5,K106/J106&gt;$T$5))</formula>
    </cfRule>
  </conditionalFormatting>
  <conditionalFormatting sqref="K107">
    <cfRule type="expression" dxfId="8423" priority="972">
      <formula>IF(J107&lt;=0,AND(J107&lt;=0,K107&gt;=1),OR(J107/K107&gt;$T$5,K107/J107&gt;$T$5))</formula>
    </cfRule>
  </conditionalFormatting>
  <conditionalFormatting sqref="K108">
    <cfRule type="expression" dxfId="8422" priority="971">
      <formula>IF(J108&lt;=0,AND(J108&lt;=0,K108&gt;=1),OR(J108/K108&gt;$T$5,K108/J108&gt;$T$5))</formula>
    </cfRule>
  </conditionalFormatting>
  <conditionalFormatting sqref="K109">
    <cfRule type="expression" dxfId="8421" priority="970">
      <formula>IF(J109&lt;=0,AND(J109&lt;=0,K109&gt;=1),OR(J109/K109&gt;$T$5,K109/J109&gt;$T$5))</formula>
    </cfRule>
  </conditionalFormatting>
  <conditionalFormatting sqref="K110">
    <cfRule type="expression" dxfId="8420" priority="969">
      <formula>IF(J110&lt;=0,AND(J110&lt;=0,K110&gt;=1),OR(J110/K110&gt;$T$5,K110/J110&gt;$T$5))</formula>
    </cfRule>
  </conditionalFormatting>
  <conditionalFormatting sqref="K111">
    <cfRule type="expression" dxfId="8419" priority="968">
      <formula>IF(J111&lt;=0,AND(J111&lt;=0,K111&gt;=1),OR(J111/K111&gt;$T$5,K111/J111&gt;$T$5))</formula>
    </cfRule>
  </conditionalFormatting>
  <conditionalFormatting sqref="K112">
    <cfRule type="expression" dxfId="8418" priority="967">
      <formula>IF(J112&lt;=0,AND(J112&lt;=0,K112&gt;=1),OR(J112/K112&gt;$T$5,K112/J112&gt;$T$5))</formula>
    </cfRule>
  </conditionalFormatting>
  <conditionalFormatting sqref="K113">
    <cfRule type="expression" dxfId="8417" priority="966">
      <formula>IF(J113&lt;=0,AND(J113&lt;=0,K113&gt;=1),OR(J113/K113&gt;$T$5,K113/J113&gt;$T$5))</formula>
    </cfRule>
  </conditionalFormatting>
  <conditionalFormatting sqref="K114">
    <cfRule type="expression" dxfId="8416" priority="965">
      <formula>IF(J114&lt;=0,AND(J114&lt;=0,K114&gt;=1),OR(J114/K114&gt;$T$5,K114/J114&gt;$T$5))</formula>
    </cfRule>
  </conditionalFormatting>
  <conditionalFormatting sqref="K115">
    <cfRule type="expression" dxfId="8415" priority="964">
      <formula>IF(J115&lt;=0,AND(J115&lt;=0,K115&gt;=1),OR(J115/K115&gt;$T$5,K115/J115&gt;$T$5))</formula>
    </cfRule>
  </conditionalFormatting>
  <conditionalFormatting sqref="K116">
    <cfRule type="expression" dxfId="8414" priority="963">
      <formula>IF(J116&lt;=0,AND(J116&lt;=0,K116&gt;=1),OR(J116/K116&gt;$T$5,K116/J116&gt;$T$5))</formula>
    </cfRule>
  </conditionalFormatting>
  <conditionalFormatting sqref="K117">
    <cfRule type="expression" dxfId="8413" priority="962">
      <formula>IF(J117&lt;=0,AND(J117&lt;=0,K117&gt;=1),OR(J117/K117&gt;$T$5,K117/J117&gt;$T$5))</formula>
    </cfRule>
  </conditionalFormatting>
  <conditionalFormatting sqref="K118">
    <cfRule type="expression" dxfId="8412" priority="961">
      <formula>IF(J118&lt;=0,AND(J118&lt;=0,K118&gt;=1),OR(J118/K118&gt;$T$5,K118/J118&gt;$T$5))</formula>
    </cfRule>
  </conditionalFormatting>
  <conditionalFormatting sqref="K119">
    <cfRule type="expression" dxfId="8411" priority="960">
      <formula>IF(J119&lt;=0,AND(J119&lt;=0,K119&gt;=1),OR(J119/K119&gt;$T$5,K119/J119&gt;$T$5))</formula>
    </cfRule>
  </conditionalFormatting>
  <conditionalFormatting sqref="K120">
    <cfRule type="expression" dxfId="8410" priority="959">
      <formula>IF(J120&lt;=0,AND(J120&lt;=0,K120&gt;=1),OR(J120/K120&gt;$T$5,K120/J120&gt;$T$5))</formula>
    </cfRule>
  </conditionalFormatting>
  <conditionalFormatting sqref="K121">
    <cfRule type="expression" dxfId="8409" priority="958">
      <formula>IF(J121&lt;=0,AND(J121&lt;=0,K121&gt;=1),OR(J121/K121&gt;$T$5,K121/J121&gt;$T$5))</formula>
    </cfRule>
  </conditionalFormatting>
  <conditionalFormatting sqref="K122">
    <cfRule type="expression" dxfId="8408" priority="957">
      <formula>IF(J122&lt;=0,AND(J122&lt;=0,K122&gt;=1),OR(J122/K122&gt;$T$5,K122/J122&gt;$T$5))</formula>
    </cfRule>
  </conditionalFormatting>
  <conditionalFormatting sqref="K123">
    <cfRule type="expression" dxfId="8407" priority="956">
      <formula>IF(J123&lt;=0,AND(J123&lt;=0,K123&gt;=1),OR(J123/K123&gt;$T$5,K123/J123&gt;$T$5))</formula>
    </cfRule>
  </conditionalFormatting>
  <conditionalFormatting sqref="K124">
    <cfRule type="expression" dxfId="8406" priority="955">
      <formula>IF(J124&lt;=0,AND(J124&lt;=0,K124&gt;=1),OR(J124/K124&gt;$T$5,K124/J124&gt;$T$5))</formula>
    </cfRule>
  </conditionalFormatting>
  <conditionalFormatting sqref="K125">
    <cfRule type="expression" dxfId="8405" priority="954">
      <formula>IF(J125&lt;=0,AND(J125&lt;=0,K125&gt;=1),OR(J125/K125&gt;$T$5,K125/J125&gt;$T$5))</formula>
    </cfRule>
  </conditionalFormatting>
  <conditionalFormatting sqref="K126">
    <cfRule type="expression" dxfId="8404" priority="953">
      <formula>IF(J126&lt;=0,AND(J126&lt;=0,K126&gt;=1),OR(J126/K126&gt;$T$5,K126/J126&gt;$T$5))</formula>
    </cfRule>
  </conditionalFormatting>
  <conditionalFormatting sqref="K128">
    <cfRule type="expression" dxfId="8403" priority="952">
      <formula>IF(J128&lt;=0,AND(J128&lt;=0,K128&gt;=1),OR(J128/K128&gt;$T$5,K128/J128&gt;$T$5))</formula>
    </cfRule>
  </conditionalFormatting>
  <conditionalFormatting sqref="K129">
    <cfRule type="expression" dxfId="8402" priority="951">
      <formula>IF(J129&lt;=0,AND(J129&lt;=0,K129&gt;=1),OR(J129/K129&gt;$T$5,K129/J129&gt;$T$5))</formula>
    </cfRule>
  </conditionalFormatting>
  <conditionalFormatting sqref="K130">
    <cfRule type="expression" dxfId="8401" priority="950">
      <formula>IF(J130&lt;=0,AND(J130&lt;=0,K130&gt;=1),OR(J130/K130&gt;$T$5,K130/J130&gt;$T$5))</formula>
    </cfRule>
  </conditionalFormatting>
  <conditionalFormatting sqref="K131">
    <cfRule type="expression" dxfId="8400" priority="949">
      <formula>IF(J131&lt;=0,AND(J131&lt;=0,K131&gt;=1),OR(J131/K131&gt;$T$5,K131/J131&gt;$T$5))</formula>
    </cfRule>
  </conditionalFormatting>
  <conditionalFormatting sqref="K132">
    <cfRule type="expression" dxfId="8399" priority="948">
      <formula>IF(J132&lt;=0,AND(J132&lt;=0,K132&gt;=1),OR(J132/K132&gt;$T$5,K132/J132&gt;$T$5))</formula>
    </cfRule>
  </conditionalFormatting>
  <conditionalFormatting sqref="K133">
    <cfRule type="expression" dxfId="8398" priority="947">
      <formula>IF(J133&lt;=0,AND(J133&lt;=0,K133&gt;=1),OR(J133/K133&gt;$T$5,K133/J133&gt;$T$5))</formula>
    </cfRule>
  </conditionalFormatting>
  <conditionalFormatting sqref="K134">
    <cfRule type="expression" dxfId="8397" priority="946">
      <formula>IF(J134&lt;=0,AND(J134&lt;=0,K134&gt;=1),OR(J134/K134&gt;$T$5,K134/J134&gt;$T$5))</formula>
    </cfRule>
  </conditionalFormatting>
  <conditionalFormatting sqref="K135">
    <cfRule type="expression" dxfId="8396" priority="945">
      <formula>IF(J135&lt;=0,AND(J135&lt;=0,K135&gt;=1),OR(J135/K135&gt;$T$5,K135/J135&gt;$T$5))</formula>
    </cfRule>
  </conditionalFormatting>
  <conditionalFormatting sqref="K136">
    <cfRule type="expression" dxfId="8395" priority="944">
      <formula>IF(J136&lt;=0,AND(J136&lt;=0,K136&gt;=1),OR(J136/K136&gt;$T$5,K136/J136&gt;$T$5))</formula>
    </cfRule>
  </conditionalFormatting>
  <conditionalFormatting sqref="K137">
    <cfRule type="expression" dxfId="8394" priority="943">
      <formula>IF(J137&lt;=0,AND(J137&lt;=0,K137&gt;=1),OR(J137/K137&gt;$T$5,K137/J137&gt;$T$5))</formula>
    </cfRule>
  </conditionalFormatting>
  <conditionalFormatting sqref="K138">
    <cfRule type="expression" dxfId="8393" priority="942">
      <formula>IF(J138&lt;=0,AND(J138&lt;=0,K138&gt;=1),OR(J138/K138&gt;$T$5,K138/J138&gt;$T$5))</formula>
    </cfRule>
  </conditionalFormatting>
  <conditionalFormatting sqref="K139">
    <cfRule type="expression" dxfId="8392" priority="941">
      <formula>IF(J139&lt;=0,AND(J139&lt;=0,K139&gt;=1),OR(J139/K139&gt;$T$5,K139/J139&gt;$T$5))</formula>
    </cfRule>
  </conditionalFormatting>
  <conditionalFormatting sqref="K140">
    <cfRule type="expression" dxfId="8391" priority="940">
      <formula>IF(J140&lt;=0,AND(J140&lt;=0,K140&gt;=1),OR(J140/K140&gt;$T$5,K140/J140&gt;$T$5))</formula>
    </cfRule>
  </conditionalFormatting>
  <conditionalFormatting sqref="K141">
    <cfRule type="expression" dxfId="8390" priority="939">
      <formula>IF(J141&lt;=0,AND(J141&lt;=0,K141&gt;=1),OR(J141/K141&gt;$T$5,K141/J141&gt;$T$5))</formula>
    </cfRule>
  </conditionalFormatting>
  <conditionalFormatting sqref="K142">
    <cfRule type="expression" dxfId="8389" priority="938">
      <formula>IF(J142&lt;=0,AND(J142&lt;=0,K142&gt;=1),OR(J142/K142&gt;$T$5,K142/J142&gt;$T$5))</formula>
    </cfRule>
  </conditionalFormatting>
  <conditionalFormatting sqref="K143">
    <cfRule type="expression" dxfId="8388" priority="937">
      <formula>IF(J143&lt;=0,AND(J143&lt;=0,K143&gt;=1),OR(J143/K143&gt;$T$5,K143/J143&gt;$T$5))</formula>
    </cfRule>
  </conditionalFormatting>
  <conditionalFormatting sqref="K144">
    <cfRule type="expression" dxfId="8387" priority="936">
      <formula>IF(J144&lt;=0,AND(J144&lt;=0,K144&gt;=1),OR(J144/K144&gt;$T$5,K144/J144&gt;$T$5))</formula>
    </cfRule>
  </conditionalFormatting>
  <conditionalFormatting sqref="K145">
    <cfRule type="expression" dxfId="8386" priority="935">
      <formula>IF(J145&lt;=0,AND(J145&lt;=0,K145&gt;=1),OR(J145/K145&gt;$T$5,K145/J145&gt;$T$5))</formula>
    </cfRule>
  </conditionalFormatting>
  <conditionalFormatting sqref="K146">
    <cfRule type="expression" dxfId="8385" priority="934">
      <formula>IF(J146&lt;=0,AND(J146&lt;=0,K146&gt;=1),OR(J146/K146&gt;$T$5,K146/J146&gt;$T$5))</formula>
    </cfRule>
  </conditionalFormatting>
  <conditionalFormatting sqref="K147">
    <cfRule type="expression" dxfId="8384" priority="933">
      <formula>IF(J147&lt;=0,AND(J147&lt;=0,K147&gt;=1),OR(J147/K147&gt;$T$5,K147/J147&gt;$T$5))</formula>
    </cfRule>
  </conditionalFormatting>
  <conditionalFormatting sqref="K148">
    <cfRule type="expression" dxfId="8383" priority="932">
      <formula>IF(J148&lt;=0,AND(J148&lt;=0,K148&gt;=1),OR(J148/K148&gt;$T$5,K148/J148&gt;$T$5))</formula>
    </cfRule>
  </conditionalFormatting>
  <conditionalFormatting sqref="K149">
    <cfRule type="expression" dxfId="8382" priority="931">
      <formula>IF(J149&lt;=0,AND(J149&lt;=0,K149&gt;=1),OR(J149/K149&gt;$T$5,K149/J149&gt;$T$5))</formula>
    </cfRule>
  </conditionalFormatting>
  <conditionalFormatting sqref="K150">
    <cfRule type="expression" dxfId="8381" priority="930">
      <formula>IF(J150&lt;=0,AND(J150&lt;=0,K150&gt;=1),OR(J150/K150&gt;$T$5,K150/J150&gt;$T$5))</formula>
    </cfRule>
  </conditionalFormatting>
  <conditionalFormatting sqref="K151">
    <cfRule type="expression" dxfId="8380" priority="929">
      <formula>IF(J151&lt;=0,AND(J151&lt;=0,K151&gt;=1),OR(J151/K151&gt;$T$5,K151/J151&gt;$T$5))</formula>
    </cfRule>
  </conditionalFormatting>
  <conditionalFormatting sqref="K152">
    <cfRule type="expression" dxfId="8379" priority="928">
      <formula>IF(J152&lt;=0,AND(J152&lt;=0,K152&gt;=1),OR(J152/K152&gt;$T$5,K152/J152&gt;$T$5))</formula>
    </cfRule>
  </conditionalFormatting>
  <conditionalFormatting sqref="K153">
    <cfRule type="expression" dxfId="8378" priority="927">
      <formula>IF(J153&lt;=0,AND(J153&lt;=0,K153&gt;=1),OR(J153/K153&gt;$T$5,K153/J153&gt;$T$5))</formula>
    </cfRule>
  </conditionalFormatting>
  <conditionalFormatting sqref="K154">
    <cfRule type="expression" dxfId="8377" priority="926">
      <formula>IF(J154&lt;=0,AND(J154&lt;=0,K154&gt;=1),OR(J154/K154&gt;$T$5,K154/J154&gt;$T$5))</formula>
    </cfRule>
  </conditionalFormatting>
  <conditionalFormatting sqref="K155">
    <cfRule type="expression" dxfId="8376" priority="925">
      <formula>IF(J155&lt;=0,AND(J155&lt;=0,K155&gt;=1),OR(J155/K155&gt;$T$5,K155/J155&gt;$T$5))</formula>
    </cfRule>
  </conditionalFormatting>
  <conditionalFormatting sqref="K156">
    <cfRule type="expression" dxfId="8375" priority="924">
      <formula>IF(J156&lt;=0,AND(J156&lt;=0,K156&gt;=1),OR(J156/K156&gt;$T$5,K156/J156&gt;$T$5))</formula>
    </cfRule>
  </conditionalFormatting>
  <conditionalFormatting sqref="K157">
    <cfRule type="expression" dxfId="8374" priority="923">
      <formula>IF(J157&lt;=0,AND(J157&lt;=0,K157&gt;=1),OR(J157/K157&gt;$T$5,K157/J157&gt;$T$5))</formula>
    </cfRule>
  </conditionalFormatting>
  <conditionalFormatting sqref="K158">
    <cfRule type="expression" dxfId="8373" priority="922">
      <formula>IF(J158&lt;=0,AND(J158&lt;=0,K158&gt;=1),OR(J158/K158&gt;$T$5,K158/J158&gt;$T$5))</formula>
    </cfRule>
  </conditionalFormatting>
  <conditionalFormatting sqref="K159">
    <cfRule type="expression" dxfId="8372" priority="921">
      <formula>IF(J159&lt;=0,AND(J159&lt;=0,K159&gt;=1),OR(J159/K159&gt;$T$5,K159/J159&gt;$T$5))</formula>
    </cfRule>
  </conditionalFormatting>
  <conditionalFormatting sqref="K160">
    <cfRule type="expression" dxfId="8371" priority="920">
      <formula>IF(J160&lt;=0,AND(J160&lt;=0,K160&gt;=1),OR(J160/K160&gt;$T$5,K160/J160&gt;$T$5))</formula>
    </cfRule>
  </conditionalFormatting>
  <conditionalFormatting sqref="K161">
    <cfRule type="expression" dxfId="8370" priority="919">
      <formula>IF(J161&lt;=0,AND(J161&lt;=0,K161&gt;=1),OR(J161/K161&gt;$T$5,K161/J161&gt;$T$5))</formula>
    </cfRule>
  </conditionalFormatting>
  <conditionalFormatting sqref="K162">
    <cfRule type="expression" dxfId="8369" priority="918">
      <formula>IF(J162&lt;=0,AND(J162&lt;=0,K162&gt;=1),OR(J162/K162&gt;$T$5,K162/J162&gt;$T$5))</formula>
    </cfRule>
  </conditionalFormatting>
  <conditionalFormatting sqref="K163">
    <cfRule type="expression" dxfId="8368" priority="917">
      <formula>IF(J163&lt;=0,AND(J163&lt;=0,K163&gt;=1),OR(J163/K163&gt;$T$5,K163/J163&gt;$T$5))</formula>
    </cfRule>
  </conditionalFormatting>
  <conditionalFormatting sqref="K164">
    <cfRule type="expression" dxfId="8367" priority="916">
      <formula>IF(J164&lt;=0,AND(J164&lt;=0,K164&gt;=1),OR(J164/K164&gt;$T$5,K164/J164&gt;$T$5))</formula>
    </cfRule>
  </conditionalFormatting>
  <conditionalFormatting sqref="K165">
    <cfRule type="expression" dxfId="8366" priority="915">
      <formula>IF(J165&lt;=0,AND(J165&lt;=0,K165&gt;=1),OR(J165/K165&gt;$T$5,K165/J165&gt;$T$5))</formula>
    </cfRule>
  </conditionalFormatting>
  <conditionalFormatting sqref="K166">
    <cfRule type="expression" dxfId="8365" priority="914">
      <formula>IF(J166&lt;=0,AND(J166&lt;=0,K166&gt;=1),OR(J166/K166&gt;$T$5,K166/J166&gt;$T$5))</formula>
    </cfRule>
  </conditionalFormatting>
  <conditionalFormatting sqref="K167">
    <cfRule type="expression" dxfId="8364" priority="913">
      <formula>IF(J167&lt;=0,AND(J167&lt;=0,K167&gt;=1),OR(J167/K167&gt;$T$5,K167/J167&gt;$T$5))</formula>
    </cfRule>
  </conditionalFormatting>
  <conditionalFormatting sqref="K168">
    <cfRule type="expression" dxfId="8363" priority="912">
      <formula>IF(J168&lt;=0,AND(J168&lt;=0,K168&gt;=1),OR(J168/K168&gt;$T$5,K168/J168&gt;$T$5))</formula>
    </cfRule>
  </conditionalFormatting>
  <conditionalFormatting sqref="K169">
    <cfRule type="expression" dxfId="8362" priority="911">
      <formula>IF(J169&lt;=0,AND(J169&lt;=0,K169&gt;=1),OR(J169/K169&gt;$T$5,K169/J169&gt;$T$5))</formula>
    </cfRule>
  </conditionalFormatting>
  <conditionalFormatting sqref="K170">
    <cfRule type="expression" dxfId="8361" priority="910">
      <formula>IF(J170&lt;=0,AND(J170&lt;=0,K170&gt;=1),OR(J170/K170&gt;$T$5,K170/J170&gt;$T$5))</formula>
    </cfRule>
  </conditionalFormatting>
  <conditionalFormatting sqref="K171">
    <cfRule type="expression" dxfId="8360" priority="909">
      <formula>IF(J171&lt;=0,AND(J171&lt;=0,K171&gt;=1),OR(J171/K171&gt;$T$5,K171/J171&gt;$T$5))</formula>
    </cfRule>
  </conditionalFormatting>
  <conditionalFormatting sqref="K172">
    <cfRule type="expression" dxfId="8359" priority="908">
      <formula>IF(J172&lt;=0,AND(J172&lt;=0,K172&gt;=1),OR(J172/K172&gt;$T$5,K172/J172&gt;$T$5))</formula>
    </cfRule>
  </conditionalFormatting>
  <conditionalFormatting sqref="K173">
    <cfRule type="expression" dxfId="8358" priority="907">
      <formula>IF(J173&lt;=0,AND(J173&lt;=0,K173&gt;=1),OR(J173/K173&gt;$T$5,K173/J173&gt;$T$5))</formula>
    </cfRule>
  </conditionalFormatting>
  <conditionalFormatting sqref="K174">
    <cfRule type="expression" dxfId="8357" priority="906">
      <formula>IF(J174&lt;=0,AND(J174&lt;=0,K174&gt;=1),OR(J174/K174&gt;$T$5,K174/J174&gt;$T$5))</formula>
    </cfRule>
  </conditionalFormatting>
  <conditionalFormatting sqref="K175">
    <cfRule type="expression" dxfId="8356" priority="905">
      <formula>IF(J175&lt;=0,AND(J175&lt;=0,K175&gt;=1),OR(J175/K175&gt;$T$5,K175/J175&gt;$T$5))</formula>
    </cfRule>
  </conditionalFormatting>
  <conditionalFormatting sqref="K176">
    <cfRule type="expression" dxfId="8355" priority="904">
      <formula>IF(J176&lt;=0,AND(J176&lt;=0,K176&gt;=1),OR(J176/K176&gt;$T$5,K176/J176&gt;$T$5))</formula>
    </cfRule>
  </conditionalFormatting>
  <conditionalFormatting sqref="K177">
    <cfRule type="expression" dxfId="8354" priority="903">
      <formula>IF(J177&lt;=0,AND(J177&lt;=0,K177&gt;=1),OR(J177/K177&gt;$T$5,K177/J177&gt;$T$5))</formula>
    </cfRule>
  </conditionalFormatting>
  <conditionalFormatting sqref="K178">
    <cfRule type="expression" dxfId="8353" priority="902">
      <formula>IF(J178&lt;=0,AND(J178&lt;=0,K178&gt;=1),OR(J178/K178&gt;$T$5,K178/J178&gt;$T$5))</formula>
    </cfRule>
  </conditionalFormatting>
  <conditionalFormatting sqref="K179">
    <cfRule type="expression" dxfId="8352" priority="901">
      <formula>IF(J179&lt;=0,AND(J179&lt;=0,K179&gt;=1),OR(J179/K179&gt;$T$5,K179/J179&gt;$T$5))</formula>
    </cfRule>
  </conditionalFormatting>
  <conditionalFormatting sqref="K180">
    <cfRule type="expression" dxfId="8351" priority="900">
      <formula>IF(J180&lt;=0,AND(J180&lt;=0,K180&gt;=1),OR(J180/K180&gt;$T$5,K180/J180&gt;$T$5))</formula>
    </cfRule>
  </conditionalFormatting>
  <conditionalFormatting sqref="K181">
    <cfRule type="expression" dxfId="8350" priority="899">
      <formula>IF(J181&lt;=0,AND(J181&lt;=0,K181&gt;=1),OR(J181/K181&gt;$T$5,K181/J181&gt;$T$5))</formula>
    </cfRule>
  </conditionalFormatting>
  <conditionalFormatting sqref="K182">
    <cfRule type="expression" dxfId="8349" priority="898">
      <formula>IF(J182&lt;=0,AND(J182&lt;=0,K182&gt;=1),OR(J182/K182&gt;$T$5,K182/J182&gt;$T$5))</formula>
    </cfRule>
  </conditionalFormatting>
  <conditionalFormatting sqref="K183">
    <cfRule type="expression" dxfId="8348" priority="897">
      <formula>IF(J183&lt;=0,AND(J183&lt;=0,K183&gt;=1),OR(J183/K183&gt;$T$5,K183/J183&gt;$T$5))</formula>
    </cfRule>
  </conditionalFormatting>
  <conditionalFormatting sqref="K184">
    <cfRule type="expression" dxfId="8347" priority="896">
      <formula>IF(J184&lt;=0,AND(J184&lt;=0,K184&gt;=1),OR(J184/K184&gt;$T$5,K184/J184&gt;$T$5))</formula>
    </cfRule>
  </conditionalFormatting>
  <conditionalFormatting sqref="L5">
    <cfRule type="expression" dxfId="8346" priority="895">
      <formula>IF(K5&lt;=0,AND(K5&lt;=0,L5&gt;=1),OR(K5/L5&gt;$T$5,L5/K5&gt;$T$5))</formula>
    </cfRule>
  </conditionalFormatting>
  <conditionalFormatting sqref="L6">
    <cfRule type="expression" dxfId="8345" priority="894">
      <formula>IF(K6&lt;=0,AND(K6&lt;=0,L6&gt;=1),OR(K6/L6&gt;$T$5,L6/K6&gt;$T$5))</formula>
    </cfRule>
  </conditionalFormatting>
  <conditionalFormatting sqref="L7">
    <cfRule type="expression" dxfId="8344" priority="893">
      <formula>IF(K7&lt;=0,AND(K7&lt;=0,L7&gt;=1),OR(K7/L7&gt;$T$5,L7/K7&gt;$T$5))</formula>
    </cfRule>
  </conditionalFormatting>
  <conditionalFormatting sqref="L8">
    <cfRule type="expression" dxfId="8343" priority="892">
      <formula>IF(K8&lt;=0,AND(K8&lt;=0,L8&gt;=1),OR(K8/L8&gt;$T$5,L8/K8&gt;$T$5))</formula>
    </cfRule>
  </conditionalFormatting>
  <conditionalFormatting sqref="L9">
    <cfRule type="expression" dxfId="8342" priority="891">
      <formula>IF(K9&lt;=0,AND(K9&lt;=0,L9&gt;=1),OR(K9/L9&gt;$T$5,L9/K9&gt;$T$5))</formula>
    </cfRule>
  </conditionalFormatting>
  <conditionalFormatting sqref="L10">
    <cfRule type="expression" dxfId="8341" priority="890">
      <formula>IF(K10&lt;=0,AND(K10&lt;=0,L10&gt;=1),OR(K10/L10&gt;$T$5,L10/K10&gt;$T$5))</formula>
    </cfRule>
  </conditionalFormatting>
  <conditionalFormatting sqref="L11">
    <cfRule type="expression" dxfId="8340" priority="889">
      <formula>IF(K11&lt;=0,AND(K11&lt;=0,L11&gt;=1),OR(K11/L11&gt;$T$5,L11/K11&gt;$T$5))</formula>
    </cfRule>
  </conditionalFormatting>
  <conditionalFormatting sqref="L12">
    <cfRule type="expression" dxfId="8339" priority="888">
      <formula>IF(K12&lt;=0,AND(K12&lt;=0,L12&gt;=1),OR(K12/L12&gt;$T$5,L12/K12&gt;$T$5))</formula>
    </cfRule>
  </conditionalFormatting>
  <conditionalFormatting sqref="L13">
    <cfRule type="expression" dxfId="8338" priority="887">
      <formula>IF(K13&lt;=0,AND(K13&lt;=0,L13&gt;=1),OR(K13/L13&gt;$T$5,L13/K13&gt;$T$5))</formula>
    </cfRule>
  </conditionalFormatting>
  <conditionalFormatting sqref="L14">
    <cfRule type="expression" dxfId="8337" priority="886">
      <formula>IF(K14&lt;=0,AND(K14&lt;=0,L14&gt;=1),OR(K14/L14&gt;$T$5,L14/K14&gt;$T$5))</formula>
    </cfRule>
  </conditionalFormatting>
  <conditionalFormatting sqref="L15">
    <cfRule type="expression" dxfId="8336" priority="885">
      <formula>IF(K15&lt;=0,AND(K15&lt;=0,L15&gt;=1),OR(K15/L15&gt;$T$5,L15/K15&gt;$T$5))</formula>
    </cfRule>
  </conditionalFormatting>
  <conditionalFormatting sqref="L16">
    <cfRule type="expression" dxfId="8335" priority="884">
      <formula>IF(K16&lt;=0,AND(K16&lt;=0,L16&gt;=1),OR(K16/L16&gt;$T$5,L16/K16&gt;$T$5))</formula>
    </cfRule>
  </conditionalFormatting>
  <conditionalFormatting sqref="L17">
    <cfRule type="expression" dxfId="8334" priority="883">
      <formula>IF(K17&lt;=0,AND(K17&lt;=0,L17&gt;=1),OR(K17/L17&gt;$T$5,L17/K17&gt;$T$5))</formula>
    </cfRule>
  </conditionalFormatting>
  <conditionalFormatting sqref="L18">
    <cfRule type="expression" dxfId="8333" priority="882">
      <formula>IF(K18&lt;=0,AND(K18&lt;=0,L18&gt;=1),OR(K18/L18&gt;$T$5,L18/K18&gt;$T$5))</formula>
    </cfRule>
  </conditionalFormatting>
  <conditionalFormatting sqref="L19">
    <cfRule type="expression" dxfId="8332" priority="881">
      <formula>IF(K19&lt;=0,AND(K19&lt;=0,L19&gt;=1),OR(K19/L19&gt;$T$5,L19/K19&gt;$T$5))</formula>
    </cfRule>
  </conditionalFormatting>
  <conditionalFormatting sqref="L20">
    <cfRule type="expression" dxfId="8331" priority="880">
      <formula>IF(K20&lt;=0,AND(K20&lt;=0,L20&gt;=1),OR(K20/L20&gt;$T$5,L20/K20&gt;$T$5))</formula>
    </cfRule>
  </conditionalFormatting>
  <conditionalFormatting sqref="L21">
    <cfRule type="expression" dxfId="8330" priority="879">
      <formula>IF(K21&lt;=0,AND(K21&lt;=0,L21&gt;=1),OR(K21/L21&gt;$T$5,L21/K21&gt;$T$5))</formula>
    </cfRule>
  </conditionalFormatting>
  <conditionalFormatting sqref="L22">
    <cfRule type="expression" dxfId="8329" priority="878">
      <formula>IF(K22&lt;=0,AND(K22&lt;=0,L22&gt;=1),OR(K22/L22&gt;$T$5,L22/K22&gt;$T$5))</formula>
    </cfRule>
  </conditionalFormatting>
  <conditionalFormatting sqref="L23">
    <cfRule type="expression" dxfId="8328" priority="877">
      <formula>IF(K23&lt;=0,AND(K23&lt;=0,L23&gt;=1),OR(K23/L23&gt;$T$5,L23/K23&gt;$T$5))</formula>
    </cfRule>
  </conditionalFormatting>
  <conditionalFormatting sqref="L24">
    <cfRule type="expression" dxfId="8327" priority="876">
      <formula>IF(K24&lt;=0,AND(K24&lt;=0,L24&gt;=1),OR(K24/L24&gt;$T$5,L24/K24&gt;$T$5))</formula>
    </cfRule>
  </conditionalFormatting>
  <conditionalFormatting sqref="L25">
    <cfRule type="expression" dxfId="8326" priority="875">
      <formula>IF(K25&lt;=0,AND(K25&lt;=0,L25&gt;=1),OR(K25/L25&gt;$T$5,L25/K25&gt;$T$5))</formula>
    </cfRule>
  </conditionalFormatting>
  <conditionalFormatting sqref="L26">
    <cfRule type="expression" dxfId="8325" priority="874">
      <formula>IF(K26&lt;=0,AND(K26&lt;=0,L26&gt;=1),OR(K26/L26&gt;$T$5,L26/K26&gt;$T$5))</formula>
    </cfRule>
  </conditionalFormatting>
  <conditionalFormatting sqref="L27">
    <cfRule type="expression" dxfId="8324" priority="873">
      <formula>IF(K27&lt;=0,AND(K27&lt;=0,L27&gt;=1),OR(K27/L27&gt;$T$5,L27/K27&gt;$T$5))</formula>
    </cfRule>
  </conditionalFormatting>
  <conditionalFormatting sqref="L28">
    <cfRule type="expression" dxfId="8323" priority="872">
      <formula>IF(K28&lt;=0,AND(K28&lt;=0,L28&gt;=1),OR(K28/L28&gt;$T$5,L28/K28&gt;$T$5))</formula>
    </cfRule>
  </conditionalFormatting>
  <conditionalFormatting sqref="L29">
    <cfRule type="expression" dxfId="8322" priority="871">
      <formula>IF(K29&lt;=0,AND(K29&lt;=0,L29&gt;=1),OR(K29/L29&gt;$T$5,L29/K29&gt;$T$5))</formula>
    </cfRule>
  </conditionalFormatting>
  <conditionalFormatting sqref="L30">
    <cfRule type="expression" dxfId="8321" priority="870">
      <formula>IF(K30&lt;=0,AND(K30&lt;=0,L30&gt;=1),OR(K30/L30&gt;$T$5,L30/K30&gt;$T$5))</formula>
    </cfRule>
  </conditionalFormatting>
  <conditionalFormatting sqref="L31">
    <cfRule type="expression" dxfId="8320" priority="869">
      <formula>IF(K31&lt;=0,AND(K31&lt;=0,L31&gt;=1),OR(K31/L31&gt;$T$5,L31/K31&gt;$T$5))</formula>
    </cfRule>
  </conditionalFormatting>
  <conditionalFormatting sqref="L32">
    <cfRule type="expression" dxfId="8319" priority="868">
      <formula>IF(K32&lt;=0,AND(K32&lt;=0,L32&gt;=1),OR(K32/L32&gt;$T$5,L32/K32&gt;$T$5))</formula>
    </cfRule>
  </conditionalFormatting>
  <conditionalFormatting sqref="L34">
    <cfRule type="expression" dxfId="8318" priority="867">
      <formula>IF(K34&lt;=0,AND(K34&lt;=0,L34&gt;=1),OR(K34/L34&gt;$T$5,L34/K34&gt;$T$5))</formula>
    </cfRule>
  </conditionalFormatting>
  <conditionalFormatting sqref="L35">
    <cfRule type="expression" dxfId="8317" priority="866">
      <formula>IF(K35&lt;=0,AND(K35&lt;=0,L35&gt;=1),OR(K35/L35&gt;$T$5,L35/K35&gt;$T$5))</formula>
    </cfRule>
  </conditionalFormatting>
  <conditionalFormatting sqref="L36">
    <cfRule type="expression" dxfId="8316" priority="865">
      <formula>IF(K36&lt;=0,AND(K36&lt;=0,L36&gt;=1),OR(K36/L36&gt;$T$5,L36/K36&gt;$T$5))</formula>
    </cfRule>
  </conditionalFormatting>
  <conditionalFormatting sqref="L37">
    <cfRule type="expression" dxfId="8315" priority="864">
      <formula>IF(K37&lt;=0,AND(K37&lt;=0,L37&gt;=1),OR(K37/L37&gt;$T$5,L37/K37&gt;$T$5))</formula>
    </cfRule>
  </conditionalFormatting>
  <conditionalFormatting sqref="L38">
    <cfRule type="expression" dxfId="8314" priority="863">
      <formula>IF(K38&lt;=0,AND(K38&lt;=0,L38&gt;=1),OR(K38/L38&gt;$T$5,L38/K38&gt;$T$5))</formula>
    </cfRule>
  </conditionalFormatting>
  <conditionalFormatting sqref="L39">
    <cfRule type="expression" dxfId="8313" priority="862">
      <formula>IF(K39&lt;=0,AND(K39&lt;=0,L39&gt;=1),OR(K39/L39&gt;$T$5,L39/K39&gt;$T$5))</formula>
    </cfRule>
  </conditionalFormatting>
  <conditionalFormatting sqref="L40">
    <cfRule type="expression" dxfId="8312" priority="861">
      <formula>IF(K40&lt;=0,AND(K40&lt;=0,L40&gt;=1),OR(K40/L40&gt;$T$5,L40/K40&gt;$T$5))</formula>
    </cfRule>
  </conditionalFormatting>
  <conditionalFormatting sqref="L41">
    <cfRule type="expression" dxfId="8311" priority="860">
      <formula>IF(K41&lt;=0,AND(K41&lt;=0,L41&gt;=1),OR(K41/L41&gt;$T$5,L41/K41&gt;$T$5))</formula>
    </cfRule>
  </conditionalFormatting>
  <conditionalFormatting sqref="L42">
    <cfRule type="expression" dxfId="8310" priority="859">
      <formula>IF(K42&lt;=0,AND(K42&lt;=0,L42&gt;=1),OR(K42/L42&gt;$T$5,L42/K42&gt;$T$5))</formula>
    </cfRule>
  </conditionalFormatting>
  <conditionalFormatting sqref="L43">
    <cfRule type="expression" dxfId="8309" priority="858">
      <formula>IF(K43&lt;=0,AND(K43&lt;=0,L43&gt;=1),OR(K43/L43&gt;$T$5,L43/K43&gt;$T$5))</formula>
    </cfRule>
  </conditionalFormatting>
  <conditionalFormatting sqref="L44">
    <cfRule type="expression" dxfId="8308" priority="857">
      <formula>IF(K44&lt;=0,AND(K44&lt;=0,L44&gt;=1),OR(K44/L44&gt;$T$5,L44/K44&gt;$T$5))</formula>
    </cfRule>
  </conditionalFormatting>
  <conditionalFormatting sqref="L45">
    <cfRule type="expression" dxfId="8307" priority="856">
      <formula>IF(K45&lt;=0,AND(K45&lt;=0,L45&gt;=1),OR(K45/L45&gt;$T$5,L45/K45&gt;$T$5))</formula>
    </cfRule>
  </conditionalFormatting>
  <conditionalFormatting sqref="L46">
    <cfRule type="expression" dxfId="8306" priority="855">
      <formula>IF(K46&lt;=0,AND(K46&lt;=0,L46&gt;=1),OR(K46/L46&gt;$T$5,L46/K46&gt;$T$5))</formula>
    </cfRule>
  </conditionalFormatting>
  <conditionalFormatting sqref="L47">
    <cfRule type="expression" dxfId="8305" priority="854">
      <formula>IF(K47&lt;=0,AND(K47&lt;=0,L47&gt;=1),OR(K47/L47&gt;$T$5,L47/K47&gt;$T$5))</formula>
    </cfRule>
  </conditionalFormatting>
  <conditionalFormatting sqref="L48">
    <cfRule type="expression" dxfId="8304" priority="853">
      <formula>IF(K48&lt;=0,AND(K48&lt;=0,L48&gt;=1),OR(K48/L48&gt;$T$5,L48/K48&gt;$T$5))</formula>
    </cfRule>
  </conditionalFormatting>
  <conditionalFormatting sqref="L49">
    <cfRule type="expression" dxfId="8303" priority="852">
      <formula>IF(K49&lt;=0,AND(K49&lt;=0,L49&gt;=1),OR(K49/L49&gt;$T$5,L49/K49&gt;$T$5))</formula>
    </cfRule>
  </conditionalFormatting>
  <conditionalFormatting sqref="L50">
    <cfRule type="expression" dxfId="8302" priority="851">
      <formula>IF(K50&lt;=0,AND(K50&lt;=0,L50&gt;=1),OR(K50/L50&gt;$T$5,L50/K50&gt;$T$5))</formula>
    </cfRule>
  </conditionalFormatting>
  <conditionalFormatting sqref="L51">
    <cfRule type="expression" dxfId="8301" priority="850">
      <formula>IF(K51&lt;=0,AND(K51&lt;=0,L51&gt;=1),OR(K51/L51&gt;$T$5,L51/K51&gt;$T$5))</formula>
    </cfRule>
  </conditionalFormatting>
  <conditionalFormatting sqref="L52">
    <cfRule type="expression" dxfId="8300" priority="849">
      <formula>IF(K52&lt;=0,AND(K52&lt;=0,L52&gt;=1),OR(K52/L52&gt;$T$5,L52/K52&gt;$T$5))</formula>
    </cfRule>
  </conditionalFormatting>
  <conditionalFormatting sqref="L53">
    <cfRule type="expression" dxfId="8299" priority="848">
      <formula>IF(K53&lt;=0,AND(K53&lt;=0,L53&gt;=1),OR(K53/L53&gt;$T$5,L53/K53&gt;$T$5))</formula>
    </cfRule>
  </conditionalFormatting>
  <conditionalFormatting sqref="L54">
    <cfRule type="expression" dxfId="8298" priority="847">
      <formula>IF(K54&lt;=0,AND(K54&lt;=0,L54&gt;=1),OR(K54/L54&gt;$T$5,L54/K54&gt;$T$5))</formula>
    </cfRule>
  </conditionalFormatting>
  <conditionalFormatting sqref="L55">
    <cfRule type="expression" dxfId="8297" priority="846">
      <formula>IF(K55&lt;=0,AND(K55&lt;=0,L55&gt;=1),OR(K55/L55&gt;$T$5,L55/K55&gt;$T$5))</formula>
    </cfRule>
  </conditionalFormatting>
  <conditionalFormatting sqref="L56">
    <cfRule type="expression" dxfId="8296" priority="845">
      <formula>IF(K56&lt;=0,AND(K56&lt;=0,L56&gt;=1),OR(K56/L56&gt;$T$5,L56/K56&gt;$T$5))</formula>
    </cfRule>
  </conditionalFormatting>
  <conditionalFormatting sqref="L57">
    <cfRule type="expression" dxfId="8295" priority="844">
      <formula>IF(K57&lt;=0,AND(K57&lt;=0,L57&gt;=1),OR(K57/L57&gt;$T$5,L57/K57&gt;$T$5))</formula>
    </cfRule>
  </conditionalFormatting>
  <conditionalFormatting sqref="L58">
    <cfRule type="expression" dxfId="8294" priority="843">
      <formula>IF(K58&lt;=0,AND(K58&lt;=0,L58&gt;=1),OR(K58/L58&gt;$T$5,L58/K58&gt;$T$5))</formula>
    </cfRule>
  </conditionalFormatting>
  <conditionalFormatting sqref="L59">
    <cfRule type="expression" dxfId="8293" priority="842">
      <formula>IF(K59&lt;=0,AND(K59&lt;=0,L59&gt;=1),OR(K59/L59&gt;$T$5,L59/K59&gt;$T$5))</formula>
    </cfRule>
  </conditionalFormatting>
  <conditionalFormatting sqref="L60">
    <cfRule type="expression" dxfId="8292" priority="841">
      <formula>IF(K60&lt;=0,AND(K60&lt;=0,L60&gt;=1),OR(K60/L60&gt;$T$5,L60/K60&gt;$T$5))</formula>
    </cfRule>
  </conditionalFormatting>
  <conditionalFormatting sqref="L61">
    <cfRule type="expression" dxfId="8291" priority="840">
      <formula>IF(K61&lt;=0,AND(K61&lt;=0,L61&gt;=1),OR(K61/L61&gt;$T$5,L61/K61&gt;$T$5))</formula>
    </cfRule>
  </conditionalFormatting>
  <conditionalFormatting sqref="L62">
    <cfRule type="expression" dxfId="8290" priority="839">
      <formula>IF(K62&lt;=0,AND(K62&lt;=0,L62&gt;=1),OR(K62/L62&gt;$T$5,L62/K62&gt;$T$5))</formula>
    </cfRule>
  </conditionalFormatting>
  <conditionalFormatting sqref="L63">
    <cfRule type="expression" dxfId="8289" priority="838">
      <formula>IF(K63&lt;=0,AND(K63&lt;=0,L63&gt;=1),OR(K63/L63&gt;$T$5,L63/K63&gt;$T$5))</formula>
    </cfRule>
  </conditionalFormatting>
  <conditionalFormatting sqref="L64">
    <cfRule type="expression" dxfId="8288" priority="837">
      <formula>IF(K64&lt;=0,AND(K64&lt;=0,L64&gt;=1),OR(K64/L64&gt;$T$5,L64/K64&gt;$T$5))</formula>
    </cfRule>
  </conditionalFormatting>
  <conditionalFormatting sqref="L65">
    <cfRule type="expression" dxfId="8287" priority="836">
      <formula>IF(K65&lt;=0,AND(K65&lt;=0,L65&gt;=1),OR(K65/L65&gt;$T$5,L65/K65&gt;$T$5))</formula>
    </cfRule>
  </conditionalFormatting>
  <conditionalFormatting sqref="L66">
    <cfRule type="expression" dxfId="8286" priority="835">
      <formula>IF(K66&lt;=0,AND(K66&lt;=0,L66&gt;=1),OR(K66/L66&gt;$T$5,L66/K66&gt;$T$5))</formula>
    </cfRule>
  </conditionalFormatting>
  <conditionalFormatting sqref="L67">
    <cfRule type="expression" dxfId="8285" priority="834">
      <formula>IF(K67&lt;=0,AND(K67&lt;=0,L67&gt;=1),OR(K67/L67&gt;$T$5,L67/K67&gt;$T$5))</formula>
    </cfRule>
  </conditionalFormatting>
  <conditionalFormatting sqref="L68">
    <cfRule type="expression" dxfId="8284" priority="833">
      <formula>IF(K68&lt;=0,AND(K68&lt;=0,L68&gt;=1),OR(K68/L68&gt;$T$5,L68/K68&gt;$T$5))</formula>
    </cfRule>
  </conditionalFormatting>
  <conditionalFormatting sqref="L69">
    <cfRule type="expression" dxfId="8283" priority="832">
      <formula>IF(K69&lt;=0,AND(K69&lt;=0,L69&gt;=1),OR(K69/L69&gt;$T$5,L69/K69&gt;$T$5))</formula>
    </cfRule>
  </conditionalFormatting>
  <conditionalFormatting sqref="L70">
    <cfRule type="expression" dxfId="8282" priority="831">
      <formula>IF(K70&lt;=0,AND(K70&lt;=0,L70&gt;=1),OR(K70/L70&gt;$T$5,L70/K70&gt;$T$5))</formula>
    </cfRule>
  </conditionalFormatting>
  <conditionalFormatting sqref="L71">
    <cfRule type="expression" dxfId="8281" priority="830">
      <formula>IF(K71&lt;=0,AND(K71&lt;=0,L71&gt;=1),OR(K71/L71&gt;$T$5,L71/K71&gt;$T$5))</formula>
    </cfRule>
  </conditionalFormatting>
  <conditionalFormatting sqref="L72">
    <cfRule type="expression" dxfId="8280" priority="829">
      <formula>IF(K72&lt;=0,AND(K72&lt;=0,L72&gt;=1),OR(K72/L72&gt;$T$5,L72/K72&gt;$T$5))</formula>
    </cfRule>
  </conditionalFormatting>
  <conditionalFormatting sqref="L73">
    <cfRule type="expression" dxfId="8279" priority="828">
      <formula>IF(K73&lt;=0,AND(K73&lt;=0,L73&gt;=1),OR(K73/L73&gt;$T$5,L73/K73&gt;$T$5))</formula>
    </cfRule>
  </conditionalFormatting>
  <conditionalFormatting sqref="L74">
    <cfRule type="expression" dxfId="8278" priority="827">
      <formula>IF(K74&lt;=0,AND(K74&lt;=0,L74&gt;=1),OR(K74/L74&gt;$T$5,L74/K74&gt;$T$5))</formula>
    </cfRule>
  </conditionalFormatting>
  <conditionalFormatting sqref="L75">
    <cfRule type="expression" dxfId="8277" priority="826">
      <formula>IF(K75&lt;=0,AND(K75&lt;=0,L75&gt;=1),OR(K75/L75&gt;$T$5,L75/K75&gt;$T$5))</formula>
    </cfRule>
  </conditionalFormatting>
  <conditionalFormatting sqref="L76">
    <cfRule type="expression" dxfId="8276" priority="825">
      <formula>IF(K76&lt;=0,AND(K76&lt;=0,L76&gt;=1),OR(K76/L76&gt;$T$5,L76/K76&gt;$T$5))</formula>
    </cfRule>
  </conditionalFormatting>
  <conditionalFormatting sqref="L77">
    <cfRule type="expression" dxfId="8275" priority="824">
      <formula>IF(K77&lt;=0,AND(K77&lt;=0,L77&gt;=1),OR(K77/L77&gt;$T$5,L77/K77&gt;$T$5))</formula>
    </cfRule>
  </conditionalFormatting>
  <conditionalFormatting sqref="L78">
    <cfRule type="expression" dxfId="8274" priority="823">
      <formula>IF(K78&lt;=0,AND(K78&lt;=0,L78&gt;=1),OR(K78/L78&gt;$T$5,L78/K78&gt;$T$5))</formula>
    </cfRule>
  </conditionalFormatting>
  <conditionalFormatting sqref="L79">
    <cfRule type="expression" dxfId="8273" priority="822">
      <formula>IF(K79&lt;=0,AND(K79&lt;=0,L79&gt;=1),OR(K79/L79&gt;$T$5,L79/K79&gt;$T$5))</formula>
    </cfRule>
  </conditionalFormatting>
  <conditionalFormatting sqref="L80">
    <cfRule type="expression" dxfId="8272" priority="821">
      <formula>IF(K80&lt;=0,AND(K80&lt;=0,L80&gt;=1),OR(K80/L80&gt;$T$5,L80/K80&gt;$T$5))</formula>
    </cfRule>
  </conditionalFormatting>
  <conditionalFormatting sqref="L81">
    <cfRule type="expression" dxfId="8271" priority="820">
      <formula>IF(K81&lt;=0,AND(K81&lt;=0,L81&gt;=1),OR(K81/L81&gt;$T$5,L81/K81&gt;$T$5))</formula>
    </cfRule>
  </conditionalFormatting>
  <conditionalFormatting sqref="L82">
    <cfRule type="expression" dxfId="8270" priority="819">
      <formula>IF(K82&lt;=0,AND(K82&lt;=0,L82&gt;=1),OR(K82/L82&gt;$T$5,L82/K82&gt;$T$5))</formula>
    </cfRule>
  </conditionalFormatting>
  <conditionalFormatting sqref="L83">
    <cfRule type="expression" dxfId="8269" priority="818">
      <formula>IF(K83&lt;=0,AND(K83&lt;=0,L83&gt;=1),OR(K83/L83&gt;$T$5,L83/K83&gt;$T$5))</formula>
    </cfRule>
  </conditionalFormatting>
  <conditionalFormatting sqref="L84">
    <cfRule type="expression" dxfId="8268" priority="817">
      <formula>IF(K84&lt;=0,AND(K84&lt;=0,L84&gt;=1),OR(K84/L84&gt;$T$5,L84/K84&gt;$T$5))</formula>
    </cfRule>
  </conditionalFormatting>
  <conditionalFormatting sqref="L85">
    <cfRule type="expression" dxfId="8267" priority="816">
      <formula>IF(K85&lt;=0,AND(K85&lt;=0,L85&gt;=1),OR(K85/L85&gt;$T$5,L85/K85&gt;$T$5))</formula>
    </cfRule>
  </conditionalFormatting>
  <conditionalFormatting sqref="L86">
    <cfRule type="expression" dxfId="8266" priority="815">
      <formula>IF(K86&lt;=0,AND(K86&lt;=0,L86&gt;=1),OR(K86/L86&gt;$T$5,L86/K86&gt;$T$5))</formula>
    </cfRule>
  </conditionalFormatting>
  <conditionalFormatting sqref="L87">
    <cfRule type="expression" dxfId="8265" priority="814">
      <formula>IF(K87&lt;=0,AND(K87&lt;=0,L87&gt;=1),OR(K87/L87&gt;$T$5,L87/K87&gt;$T$5))</formula>
    </cfRule>
  </conditionalFormatting>
  <conditionalFormatting sqref="L88">
    <cfRule type="expression" dxfId="8264" priority="813">
      <formula>IF(K88&lt;=0,AND(K88&lt;=0,L88&gt;=1),OR(K88/L88&gt;$T$5,L88/K88&gt;$T$5))</formula>
    </cfRule>
  </conditionalFormatting>
  <conditionalFormatting sqref="L89">
    <cfRule type="expression" dxfId="8263" priority="812">
      <formula>IF(K89&lt;=0,AND(K89&lt;=0,L89&gt;=1),OR(K89/L89&gt;$T$5,L89/K89&gt;$T$5))</formula>
    </cfRule>
  </conditionalFormatting>
  <conditionalFormatting sqref="L90">
    <cfRule type="expression" dxfId="8262" priority="811">
      <formula>IF(K90&lt;=0,AND(K90&lt;=0,L90&gt;=1),OR(K90/L90&gt;$T$5,L90/K90&gt;$T$5))</formula>
    </cfRule>
  </conditionalFormatting>
  <conditionalFormatting sqref="L91">
    <cfRule type="expression" dxfId="8261" priority="810">
      <formula>IF(K91&lt;=0,AND(K91&lt;=0,L91&gt;=1),OR(K91/L91&gt;$T$5,L91/K91&gt;$T$5))</formula>
    </cfRule>
  </conditionalFormatting>
  <conditionalFormatting sqref="L92">
    <cfRule type="expression" dxfId="8260" priority="809">
      <formula>IF(K92&lt;=0,AND(K92&lt;=0,L92&gt;=1),OR(K92/L92&gt;$T$5,L92/K92&gt;$T$5))</formula>
    </cfRule>
  </conditionalFormatting>
  <conditionalFormatting sqref="L93">
    <cfRule type="expression" dxfId="8259" priority="808">
      <formula>IF(K93&lt;=0,AND(K93&lt;=0,L93&gt;=1),OR(K93/L93&gt;$T$5,L93/K93&gt;$T$5))</formula>
    </cfRule>
  </conditionalFormatting>
  <conditionalFormatting sqref="L94">
    <cfRule type="expression" dxfId="8258" priority="807">
      <formula>IF(K94&lt;=0,AND(K94&lt;=0,L94&gt;=1),OR(K94/L94&gt;$T$5,L94/K94&gt;$T$5))</formula>
    </cfRule>
  </conditionalFormatting>
  <conditionalFormatting sqref="L95">
    <cfRule type="expression" dxfId="8257" priority="806">
      <formula>IF(K95&lt;=0,AND(K95&lt;=0,L95&gt;=1),OR(K95/L95&gt;$T$5,L95/K95&gt;$T$5))</formula>
    </cfRule>
  </conditionalFormatting>
  <conditionalFormatting sqref="L96">
    <cfRule type="expression" dxfId="8256" priority="805">
      <formula>IF(K96&lt;=0,AND(K96&lt;=0,L96&gt;=1),OR(K96/L96&gt;$T$5,L96/K96&gt;$T$5))</formula>
    </cfRule>
  </conditionalFormatting>
  <conditionalFormatting sqref="L97">
    <cfRule type="expression" dxfId="8255" priority="804">
      <formula>IF(K97&lt;=0,AND(K97&lt;=0,L97&gt;=1),OR(K97/L97&gt;$T$5,L97/K97&gt;$T$5))</formula>
    </cfRule>
  </conditionalFormatting>
  <conditionalFormatting sqref="L98">
    <cfRule type="expression" dxfId="8254" priority="803">
      <formula>IF(K98&lt;=0,AND(K98&lt;=0,L98&gt;=1),OR(K98/L98&gt;$T$5,L98/K98&gt;$T$5))</formula>
    </cfRule>
  </conditionalFormatting>
  <conditionalFormatting sqref="L99">
    <cfRule type="expression" dxfId="8253" priority="802">
      <formula>IF(K99&lt;=0,AND(K99&lt;=0,L99&gt;=1),OR(K99/L99&gt;$T$5,L99/K99&gt;$T$5))</formula>
    </cfRule>
  </conditionalFormatting>
  <conditionalFormatting sqref="L100">
    <cfRule type="expression" dxfId="8252" priority="801">
      <formula>IF(K100&lt;=0,AND(K100&lt;=0,L100&gt;=1),OR(K100/L100&gt;$T$5,L100/K100&gt;$T$5))</formula>
    </cfRule>
  </conditionalFormatting>
  <conditionalFormatting sqref="L101">
    <cfRule type="expression" dxfId="8251" priority="800">
      <formula>IF(K101&lt;=0,AND(K101&lt;=0,L101&gt;=1),OR(K101/L101&gt;$T$5,L101/K101&gt;$T$5))</formula>
    </cfRule>
  </conditionalFormatting>
  <conditionalFormatting sqref="L102">
    <cfRule type="expression" dxfId="8250" priority="799">
      <formula>IF(K102&lt;=0,AND(K102&lt;=0,L102&gt;=1),OR(K102/L102&gt;$T$5,L102/K102&gt;$T$5))</formula>
    </cfRule>
  </conditionalFormatting>
  <conditionalFormatting sqref="L103">
    <cfRule type="expression" dxfId="8249" priority="798">
      <formula>IF(K103&lt;=0,AND(K103&lt;=0,L103&gt;=1),OR(K103/L103&gt;$T$5,L103/K103&gt;$T$5))</formula>
    </cfRule>
  </conditionalFormatting>
  <conditionalFormatting sqref="L104">
    <cfRule type="expression" dxfId="8248" priority="797">
      <formula>IF(K104&lt;=0,AND(K104&lt;=0,L104&gt;=1),OR(K104/L104&gt;$T$5,L104/K104&gt;$T$5))</formula>
    </cfRule>
  </conditionalFormatting>
  <conditionalFormatting sqref="L105">
    <cfRule type="expression" dxfId="8247" priority="796">
      <formula>IF(K105&lt;=0,AND(K105&lt;=0,L105&gt;=1),OR(K105/L105&gt;$T$5,L105/K105&gt;$T$5))</formula>
    </cfRule>
  </conditionalFormatting>
  <conditionalFormatting sqref="L106">
    <cfRule type="expression" dxfId="8246" priority="795">
      <formula>IF(K106&lt;=0,AND(K106&lt;=0,L106&gt;=1),OR(K106/L106&gt;$T$5,L106/K106&gt;$T$5))</formula>
    </cfRule>
  </conditionalFormatting>
  <conditionalFormatting sqref="L107">
    <cfRule type="expression" dxfId="8245" priority="794">
      <formula>IF(K107&lt;=0,AND(K107&lt;=0,L107&gt;=1),OR(K107/L107&gt;$T$5,L107/K107&gt;$T$5))</formula>
    </cfRule>
  </conditionalFormatting>
  <conditionalFormatting sqref="L108">
    <cfRule type="expression" dxfId="8244" priority="793">
      <formula>IF(K108&lt;=0,AND(K108&lt;=0,L108&gt;=1),OR(K108/L108&gt;$T$5,L108/K108&gt;$T$5))</formula>
    </cfRule>
  </conditionalFormatting>
  <conditionalFormatting sqref="L109">
    <cfRule type="expression" dxfId="8243" priority="792">
      <formula>IF(K109&lt;=0,AND(K109&lt;=0,L109&gt;=1),OR(K109/L109&gt;$T$5,L109/K109&gt;$T$5))</formula>
    </cfRule>
  </conditionalFormatting>
  <conditionalFormatting sqref="L110">
    <cfRule type="expression" dxfId="8242" priority="791">
      <formula>IF(K110&lt;=0,AND(K110&lt;=0,L110&gt;=1),OR(K110/L110&gt;$T$5,L110/K110&gt;$T$5))</formula>
    </cfRule>
  </conditionalFormatting>
  <conditionalFormatting sqref="L111">
    <cfRule type="expression" dxfId="8241" priority="790">
      <formula>IF(K111&lt;=0,AND(K111&lt;=0,L111&gt;=1),OR(K111/L111&gt;$T$5,L111/K111&gt;$T$5))</formula>
    </cfRule>
  </conditionalFormatting>
  <conditionalFormatting sqref="L112">
    <cfRule type="expression" dxfId="8240" priority="789">
      <formula>IF(K112&lt;=0,AND(K112&lt;=0,L112&gt;=1),OR(K112/L112&gt;$T$5,L112/K112&gt;$T$5))</formula>
    </cfRule>
  </conditionalFormatting>
  <conditionalFormatting sqref="L113">
    <cfRule type="expression" dxfId="8239" priority="788">
      <formula>IF(K113&lt;=0,AND(K113&lt;=0,L113&gt;=1),OR(K113/L113&gt;$T$5,L113/K113&gt;$T$5))</formula>
    </cfRule>
  </conditionalFormatting>
  <conditionalFormatting sqref="L114">
    <cfRule type="expression" dxfId="8238" priority="787">
      <formula>IF(K114&lt;=0,AND(K114&lt;=0,L114&gt;=1),OR(K114/L114&gt;$T$5,L114/K114&gt;$T$5))</formula>
    </cfRule>
  </conditionalFormatting>
  <conditionalFormatting sqref="L115">
    <cfRule type="expression" dxfId="8237" priority="786">
      <formula>IF(K115&lt;=0,AND(K115&lt;=0,L115&gt;=1),OR(K115/L115&gt;$T$5,L115/K115&gt;$T$5))</formula>
    </cfRule>
  </conditionalFormatting>
  <conditionalFormatting sqref="L116">
    <cfRule type="expression" dxfId="8236" priority="785">
      <formula>IF(K116&lt;=0,AND(K116&lt;=0,L116&gt;=1),OR(K116/L116&gt;$T$5,L116/K116&gt;$T$5))</formula>
    </cfRule>
  </conditionalFormatting>
  <conditionalFormatting sqref="L117">
    <cfRule type="expression" dxfId="8235" priority="784">
      <formula>IF(K117&lt;=0,AND(K117&lt;=0,L117&gt;=1),OR(K117/L117&gt;$T$5,L117/K117&gt;$T$5))</formula>
    </cfRule>
  </conditionalFormatting>
  <conditionalFormatting sqref="L118">
    <cfRule type="expression" dxfId="8234" priority="783">
      <formula>IF(K118&lt;=0,AND(K118&lt;=0,L118&gt;=1),OR(K118/L118&gt;$T$5,L118/K118&gt;$T$5))</formula>
    </cfRule>
  </conditionalFormatting>
  <conditionalFormatting sqref="L119">
    <cfRule type="expression" dxfId="8233" priority="782">
      <formula>IF(K119&lt;=0,AND(K119&lt;=0,L119&gt;=1),OR(K119/L119&gt;$T$5,L119/K119&gt;$T$5))</formula>
    </cfRule>
  </conditionalFormatting>
  <conditionalFormatting sqref="L120">
    <cfRule type="expression" dxfId="8232" priority="781">
      <formula>IF(K120&lt;=0,AND(K120&lt;=0,L120&gt;=1),OR(K120/L120&gt;$T$5,L120/K120&gt;$T$5))</formula>
    </cfRule>
  </conditionalFormatting>
  <conditionalFormatting sqref="L121">
    <cfRule type="expression" dxfId="8231" priority="780">
      <formula>IF(K121&lt;=0,AND(K121&lt;=0,L121&gt;=1),OR(K121/L121&gt;$T$5,L121/K121&gt;$T$5))</formula>
    </cfRule>
  </conditionalFormatting>
  <conditionalFormatting sqref="L122">
    <cfRule type="expression" dxfId="8230" priority="779">
      <formula>IF(K122&lt;=0,AND(K122&lt;=0,L122&gt;=1),OR(K122/L122&gt;$T$5,L122/K122&gt;$T$5))</formula>
    </cfRule>
  </conditionalFormatting>
  <conditionalFormatting sqref="L123">
    <cfRule type="expression" dxfId="8229" priority="778">
      <formula>IF(K123&lt;=0,AND(K123&lt;=0,L123&gt;=1),OR(K123/L123&gt;$T$5,L123/K123&gt;$T$5))</formula>
    </cfRule>
  </conditionalFormatting>
  <conditionalFormatting sqref="L124">
    <cfRule type="expression" dxfId="8228" priority="777">
      <formula>IF(K124&lt;=0,AND(K124&lt;=0,L124&gt;=1),OR(K124/L124&gt;$T$5,L124/K124&gt;$T$5))</formula>
    </cfRule>
  </conditionalFormatting>
  <conditionalFormatting sqref="L125">
    <cfRule type="expression" dxfId="8227" priority="776">
      <formula>IF(K125&lt;=0,AND(K125&lt;=0,L125&gt;=1),OR(K125/L125&gt;$T$5,L125/K125&gt;$T$5))</formula>
    </cfRule>
  </conditionalFormatting>
  <conditionalFormatting sqref="L126">
    <cfRule type="expression" dxfId="8226" priority="775">
      <formula>IF(K126&lt;=0,AND(K126&lt;=0,L126&gt;=1),OR(K126/L126&gt;$T$5,L126/K126&gt;$T$5))</formula>
    </cfRule>
  </conditionalFormatting>
  <conditionalFormatting sqref="L128">
    <cfRule type="expression" dxfId="8225" priority="774">
      <formula>IF(K128&lt;=0,AND(K128&lt;=0,L128&gt;=1),OR(K128/L128&gt;$T$5,L128/K128&gt;$T$5))</formula>
    </cfRule>
  </conditionalFormatting>
  <conditionalFormatting sqref="L129">
    <cfRule type="expression" dxfId="8224" priority="773">
      <formula>IF(K129&lt;=0,AND(K129&lt;=0,L129&gt;=1),OR(K129/L129&gt;$T$5,L129/K129&gt;$T$5))</formula>
    </cfRule>
  </conditionalFormatting>
  <conditionalFormatting sqref="L130">
    <cfRule type="expression" dxfId="8223" priority="772">
      <formula>IF(K130&lt;=0,AND(K130&lt;=0,L130&gt;=1),OR(K130/L130&gt;$T$5,L130/K130&gt;$T$5))</formula>
    </cfRule>
  </conditionalFormatting>
  <conditionalFormatting sqref="L131">
    <cfRule type="expression" dxfId="8222" priority="771">
      <formula>IF(K131&lt;=0,AND(K131&lt;=0,L131&gt;=1),OR(K131/L131&gt;$T$5,L131/K131&gt;$T$5))</formula>
    </cfRule>
  </conditionalFormatting>
  <conditionalFormatting sqref="L132">
    <cfRule type="expression" dxfId="8221" priority="770">
      <formula>IF(K132&lt;=0,AND(K132&lt;=0,L132&gt;=1),OR(K132/L132&gt;$T$5,L132/K132&gt;$T$5))</formula>
    </cfRule>
  </conditionalFormatting>
  <conditionalFormatting sqref="L133">
    <cfRule type="expression" dxfId="8220" priority="769">
      <formula>IF(K133&lt;=0,AND(K133&lt;=0,L133&gt;=1),OR(K133/L133&gt;$T$5,L133/K133&gt;$T$5))</formula>
    </cfRule>
  </conditionalFormatting>
  <conditionalFormatting sqref="L134">
    <cfRule type="expression" dxfId="8219" priority="768">
      <formula>IF(K134&lt;=0,AND(K134&lt;=0,L134&gt;=1),OR(K134/L134&gt;$T$5,L134/K134&gt;$T$5))</formula>
    </cfRule>
  </conditionalFormatting>
  <conditionalFormatting sqref="L135">
    <cfRule type="expression" dxfId="8218" priority="767">
      <formula>IF(K135&lt;=0,AND(K135&lt;=0,L135&gt;=1),OR(K135/L135&gt;$T$5,L135/K135&gt;$T$5))</formula>
    </cfRule>
  </conditionalFormatting>
  <conditionalFormatting sqref="L136">
    <cfRule type="expression" dxfId="8217" priority="766">
      <formula>IF(K136&lt;=0,AND(K136&lt;=0,L136&gt;=1),OR(K136/L136&gt;$T$5,L136/K136&gt;$T$5))</formula>
    </cfRule>
  </conditionalFormatting>
  <conditionalFormatting sqref="L137">
    <cfRule type="expression" dxfId="8216" priority="765">
      <formula>IF(K137&lt;=0,AND(K137&lt;=0,L137&gt;=1),OR(K137/L137&gt;$T$5,L137/K137&gt;$T$5))</formula>
    </cfRule>
  </conditionalFormatting>
  <conditionalFormatting sqref="L138">
    <cfRule type="expression" dxfId="8215" priority="764">
      <formula>IF(K138&lt;=0,AND(K138&lt;=0,L138&gt;=1),OR(K138/L138&gt;$T$5,L138/K138&gt;$T$5))</formula>
    </cfRule>
  </conditionalFormatting>
  <conditionalFormatting sqref="L139">
    <cfRule type="expression" dxfId="8214" priority="763">
      <formula>IF(K139&lt;=0,AND(K139&lt;=0,L139&gt;=1),OR(K139/L139&gt;$T$5,L139/K139&gt;$T$5))</formula>
    </cfRule>
  </conditionalFormatting>
  <conditionalFormatting sqref="L140">
    <cfRule type="expression" dxfId="8213" priority="762">
      <formula>IF(K140&lt;=0,AND(K140&lt;=0,L140&gt;=1),OR(K140/L140&gt;$T$5,L140/K140&gt;$T$5))</formula>
    </cfRule>
  </conditionalFormatting>
  <conditionalFormatting sqref="L141">
    <cfRule type="expression" dxfId="8212" priority="761">
      <formula>IF(K141&lt;=0,AND(K141&lt;=0,L141&gt;=1),OR(K141/L141&gt;$T$5,L141/K141&gt;$T$5))</formula>
    </cfRule>
  </conditionalFormatting>
  <conditionalFormatting sqref="L142">
    <cfRule type="expression" dxfId="8211" priority="760">
      <formula>IF(K142&lt;=0,AND(K142&lt;=0,L142&gt;=1),OR(K142/L142&gt;$T$5,L142/K142&gt;$T$5))</formula>
    </cfRule>
  </conditionalFormatting>
  <conditionalFormatting sqref="L143">
    <cfRule type="expression" dxfId="8210" priority="759">
      <formula>IF(K143&lt;=0,AND(K143&lt;=0,L143&gt;=1),OR(K143/L143&gt;$T$5,L143/K143&gt;$T$5))</formula>
    </cfRule>
  </conditionalFormatting>
  <conditionalFormatting sqref="L144">
    <cfRule type="expression" dxfId="8209" priority="758">
      <formula>IF(K144&lt;=0,AND(K144&lt;=0,L144&gt;=1),OR(K144/L144&gt;$T$5,L144/K144&gt;$T$5))</formula>
    </cfRule>
  </conditionalFormatting>
  <conditionalFormatting sqref="L145">
    <cfRule type="expression" dxfId="8208" priority="757">
      <formula>IF(K145&lt;=0,AND(K145&lt;=0,L145&gt;=1),OR(K145/L145&gt;$T$5,L145/K145&gt;$T$5))</formula>
    </cfRule>
  </conditionalFormatting>
  <conditionalFormatting sqref="L146">
    <cfRule type="expression" dxfId="8207" priority="756">
      <formula>IF(K146&lt;=0,AND(K146&lt;=0,L146&gt;=1),OR(K146/L146&gt;$T$5,L146/K146&gt;$T$5))</formula>
    </cfRule>
  </conditionalFormatting>
  <conditionalFormatting sqref="L147">
    <cfRule type="expression" dxfId="8206" priority="755">
      <formula>IF(K147&lt;=0,AND(K147&lt;=0,L147&gt;=1),OR(K147/L147&gt;$T$5,L147/K147&gt;$T$5))</formula>
    </cfRule>
  </conditionalFormatting>
  <conditionalFormatting sqref="L148">
    <cfRule type="expression" dxfId="8205" priority="754">
      <formula>IF(K148&lt;=0,AND(K148&lt;=0,L148&gt;=1),OR(K148/L148&gt;$T$5,L148/K148&gt;$T$5))</formula>
    </cfRule>
  </conditionalFormatting>
  <conditionalFormatting sqref="L149">
    <cfRule type="expression" dxfId="8204" priority="753">
      <formula>IF(K149&lt;=0,AND(K149&lt;=0,L149&gt;=1),OR(K149/L149&gt;$T$5,L149/K149&gt;$T$5))</formula>
    </cfRule>
  </conditionalFormatting>
  <conditionalFormatting sqref="L150">
    <cfRule type="expression" dxfId="8203" priority="752">
      <formula>IF(K150&lt;=0,AND(K150&lt;=0,L150&gt;=1),OR(K150/L150&gt;$T$5,L150/K150&gt;$T$5))</formula>
    </cfRule>
  </conditionalFormatting>
  <conditionalFormatting sqref="L151">
    <cfRule type="expression" dxfId="8202" priority="751">
      <formula>IF(K151&lt;=0,AND(K151&lt;=0,L151&gt;=1),OR(K151/L151&gt;$T$5,L151/K151&gt;$T$5))</formula>
    </cfRule>
  </conditionalFormatting>
  <conditionalFormatting sqref="L152">
    <cfRule type="expression" dxfId="8201" priority="750">
      <formula>IF(K152&lt;=0,AND(K152&lt;=0,L152&gt;=1),OR(K152/L152&gt;$T$5,L152/K152&gt;$T$5))</formula>
    </cfRule>
  </conditionalFormatting>
  <conditionalFormatting sqref="L153">
    <cfRule type="expression" dxfId="8200" priority="749">
      <formula>IF(K153&lt;=0,AND(K153&lt;=0,L153&gt;=1),OR(K153/L153&gt;$T$5,L153/K153&gt;$T$5))</formula>
    </cfRule>
  </conditionalFormatting>
  <conditionalFormatting sqref="L154">
    <cfRule type="expression" dxfId="8199" priority="748">
      <formula>IF(K154&lt;=0,AND(K154&lt;=0,L154&gt;=1),OR(K154/L154&gt;$T$5,L154/K154&gt;$T$5))</formula>
    </cfRule>
  </conditionalFormatting>
  <conditionalFormatting sqref="L155">
    <cfRule type="expression" dxfId="8198" priority="747">
      <formula>IF(K155&lt;=0,AND(K155&lt;=0,L155&gt;=1),OR(K155/L155&gt;$T$5,L155/K155&gt;$T$5))</formula>
    </cfRule>
  </conditionalFormatting>
  <conditionalFormatting sqref="L156">
    <cfRule type="expression" dxfId="8197" priority="746">
      <formula>IF(K156&lt;=0,AND(K156&lt;=0,L156&gt;=1),OR(K156/L156&gt;$T$5,L156/K156&gt;$T$5))</formula>
    </cfRule>
  </conditionalFormatting>
  <conditionalFormatting sqref="L157">
    <cfRule type="expression" dxfId="8196" priority="745">
      <formula>IF(K157&lt;=0,AND(K157&lt;=0,L157&gt;=1),OR(K157/L157&gt;$T$5,L157/K157&gt;$T$5))</formula>
    </cfRule>
  </conditionalFormatting>
  <conditionalFormatting sqref="L158">
    <cfRule type="expression" dxfId="8195" priority="744">
      <formula>IF(K158&lt;=0,AND(K158&lt;=0,L158&gt;=1),OR(K158/L158&gt;$T$5,L158/K158&gt;$T$5))</formula>
    </cfRule>
  </conditionalFormatting>
  <conditionalFormatting sqref="L159">
    <cfRule type="expression" dxfId="8194" priority="743">
      <formula>IF(K159&lt;=0,AND(K159&lt;=0,L159&gt;=1),OR(K159/L159&gt;$T$5,L159/K159&gt;$T$5))</formula>
    </cfRule>
  </conditionalFormatting>
  <conditionalFormatting sqref="L160">
    <cfRule type="expression" dxfId="8193" priority="742">
      <formula>IF(K160&lt;=0,AND(K160&lt;=0,L160&gt;=1),OR(K160/L160&gt;$T$5,L160/K160&gt;$T$5))</formula>
    </cfRule>
  </conditionalFormatting>
  <conditionalFormatting sqref="L161">
    <cfRule type="expression" dxfId="8192" priority="741">
      <formula>IF(K161&lt;=0,AND(K161&lt;=0,L161&gt;=1),OR(K161/L161&gt;$T$5,L161/K161&gt;$T$5))</formula>
    </cfRule>
  </conditionalFormatting>
  <conditionalFormatting sqref="L162">
    <cfRule type="expression" dxfId="8191" priority="740">
      <formula>IF(K162&lt;=0,AND(K162&lt;=0,L162&gt;=1),OR(K162/L162&gt;$T$5,L162/K162&gt;$T$5))</formula>
    </cfRule>
  </conditionalFormatting>
  <conditionalFormatting sqref="L163">
    <cfRule type="expression" dxfId="8190" priority="739">
      <formula>IF(K163&lt;=0,AND(K163&lt;=0,L163&gt;=1),OR(K163/L163&gt;$T$5,L163/K163&gt;$T$5))</formula>
    </cfRule>
  </conditionalFormatting>
  <conditionalFormatting sqref="L164">
    <cfRule type="expression" dxfId="8189" priority="738">
      <formula>IF(K164&lt;=0,AND(K164&lt;=0,L164&gt;=1),OR(K164/L164&gt;$T$5,L164/K164&gt;$T$5))</formula>
    </cfRule>
  </conditionalFormatting>
  <conditionalFormatting sqref="L165">
    <cfRule type="expression" dxfId="8188" priority="737">
      <formula>IF(K165&lt;=0,AND(K165&lt;=0,L165&gt;=1),OR(K165/L165&gt;$T$5,L165/K165&gt;$T$5))</formula>
    </cfRule>
  </conditionalFormatting>
  <conditionalFormatting sqref="L166">
    <cfRule type="expression" dxfId="8187" priority="736">
      <formula>IF(K166&lt;=0,AND(K166&lt;=0,L166&gt;=1),OR(K166/L166&gt;$T$5,L166/K166&gt;$T$5))</formula>
    </cfRule>
  </conditionalFormatting>
  <conditionalFormatting sqref="L167">
    <cfRule type="expression" dxfId="8186" priority="735">
      <formula>IF(K167&lt;=0,AND(K167&lt;=0,L167&gt;=1),OR(K167/L167&gt;$T$5,L167/K167&gt;$T$5))</formula>
    </cfRule>
  </conditionalFormatting>
  <conditionalFormatting sqref="L168">
    <cfRule type="expression" dxfId="8185" priority="734">
      <formula>IF(K168&lt;=0,AND(K168&lt;=0,L168&gt;=1),OR(K168/L168&gt;$T$5,L168/K168&gt;$T$5))</formula>
    </cfRule>
  </conditionalFormatting>
  <conditionalFormatting sqref="L169">
    <cfRule type="expression" dxfId="8184" priority="733">
      <formula>IF(K169&lt;=0,AND(K169&lt;=0,L169&gt;=1),OR(K169/L169&gt;$T$5,L169/K169&gt;$T$5))</formula>
    </cfRule>
  </conditionalFormatting>
  <conditionalFormatting sqref="L170">
    <cfRule type="expression" dxfId="8183" priority="732">
      <formula>IF(K170&lt;=0,AND(K170&lt;=0,L170&gt;=1),OR(K170/L170&gt;$T$5,L170/K170&gt;$T$5))</formula>
    </cfRule>
  </conditionalFormatting>
  <conditionalFormatting sqref="L171">
    <cfRule type="expression" dxfId="8182" priority="731">
      <formula>IF(K171&lt;=0,AND(K171&lt;=0,L171&gt;=1),OR(K171/L171&gt;$T$5,L171/K171&gt;$T$5))</formula>
    </cfRule>
  </conditionalFormatting>
  <conditionalFormatting sqref="L172">
    <cfRule type="expression" dxfId="8181" priority="730">
      <formula>IF(K172&lt;=0,AND(K172&lt;=0,L172&gt;=1),OR(K172/L172&gt;$T$5,L172/K172&gt;$T$5))</formula>
    </cfRule>
  </conditionalFormatting>
  <conditionalFormatting sqref="L173">
    <cfRule type="expression" dxfId="8180" priority="729">
      <formula>IF(K173&lt;=0,AND(K173&lt;=0,L173&gt;=1),OR(K173/L173&gt;$T$5,L173/K173&gt;$T$5))</formula>
    </cfRule>
  </conditionalFormatting>
  <conditionalFormatting sqref="L174">
    <cfRule type="expression" dxfId="8179" priority="728">
      <formula>IF(K174&lt;=0,AND(K174&lt;=0,L174&gt;=1),OR(K174/L174&gt;$T$5,L174/K174&gt;$T$5))</formula>
    </cfRule>
  </conditionalFormatting>
  <conditionalFormatting sqref="L175">
    <cfRule type="expression" dxfId="8178" priority="727">
      <formula>IF(K175&lt;=0,AND(K175&lt;=0,L175&gt;=1),OR(K175/L175&gt;$T$5,L175/K175&gt;$T$5))</formula>
    </cfRule>
  </conditionalFormatting>
  <conditionalFormatting sqref="L176">
    <cfRule type="expression" dxfId="8177" priority="726">
      <formula>IF(K176&lt;=0,AND(K176&lt;=0,L176&gt;=1),OR(K176/L176&gt;$T$5,L176/K176&gt;$T$5))</formula>
    </cfRule>
  </conditionalFormatting>
  <conditionalFormatting sqref="L177">
    <cfRule type="expression" dxfId="8176" priority="725">
      <formula>IF(K177&lt;=0,AND(K177&lt;=0,L177&gt;=1),OR(K177/L177&gt;$T$5,L177/K177&gt;$T$5))</formula>
    </cfRule>
  </conditionalFormatting>
  <conditionalFormatting sqref="L178">
    <cfRule type="expression" dxfId="8175" priority="724">
      <formula>IF(K178&lt;=0,AND(K178&lt;=0,L178&gt;=1),OR(K178/L178&gt;$T$5,L178/K178&gt;$T$5))</formula>
    </cfRule>
  </conditionalFormatting>
  <conditionalFormatting sqref="L179">
    <cfRule type="expression" dxfId="8174" priority="723">
      <formula>IF(K179&lt;=0,AND(K179&lt;=0,L179&gt;=1),OR(K179/L179&gt;$T$5,L179/K179&gt;$T$5))</formula>
    </cfRule>
  </conditionalFormatting>
  <conditionalFormatting sqref="L180">
    <cfRule type="expression" dxfId="8173" priority="722">
      <formula>IF(K180&lt;=0,AND(K180&lt;=0,L180&gt;=1),OR(K180/L180&gt;$T$5,L180/K180&gt;$T$5))</formula>
    </cfRule>
  </conditionalFormatting>
  <conditionalFormatting sqref="L181">
    <cfRule type="expression" dxfId="8172" priority="721">
      <formula>IF(K181&lt;=0,AND(K181&lt;=0,L181&gt;=1),OR(K181/L181&gt;$T$5,L181/K181&gt;$T$5))</formula>
    </cfRule>
  </conditionalFormatting>
  <conditionalFormatting sqref="L182">
    <cfRule type="expression" dxfId="8171" priority="720">
      <formula>IF(K182&lt;=0,AND(K182&lt;=0,L182&gt;=1),OR(K182/L182&gt;$T$5,L182/K182&gt;$T$5))</formula>
    </cfRule>
  </conditionalFormatting>
  <conditionalFormatting sqref="L183">
    <cfRule type="expression" dxfId="8170" priority="719">
      <formula>IF(K183&lt;=0,AND(K183&lt;=0,L183&gt;=1),OR(K183/L183&gt;$T$5,L183/K183&gt;$T$5))</formula>
    </cfRule>
  </conditionalFormatting>
  <conditionalFormatting sqref="L184">
    <cfRule type="expression" dxfId="8169" priority="718">
      <formula>IF(K184&lt;=0,AND(K184&lt;=0,L184&gt;=1),OR(K184/L184&gt;$T$5,L184/K184&gt;$T$5))</formula>
    </cfRule>
  </conditionalFormatting>
  <conditionalFormatting sqref="M5">
    <cfRule type="expression" dxfId="8168" priority="717">
      <formula>IF(L5&lt;=0,AND(L5&lt;=0,M5&gt;=1),OR(L5/M5&gt;$T$5,M5/L5&gt;$T$5))</formula>
    </cfRule>
  </conditionalFormatting>
  <conditionalFormatting sqref="M6">
    <cfRule type="expression" dxfId="8167" priority="716">
      <formula>IF(L6&lt;=0,AND(L6&lt;=0,M6&gt;=1),OR(L6/M6&gt;$T$5,M6/L6&gt;$T$5))</formula>
    </cfRule>
  </conditionalFormatting>
  <conditionalFormatting sqref="M7">
    <cfRule type="expression" dxfId="8166" priority="715">
      <formula>IF(L7&lt;=0,AND(L7&lt;=0,M7&gt;=1),OR(L7/M7&gt;$T$5,M7/L7&gt;$T$5))</formula>
    </cfRule>
  </conditionalFormatting>
  <conditionalFormatting sqref="M8">
    <cfRule type="expression" dxfId="8165" priority="714">
      <formula>IF(L8&lt;=0,AND(L8&lt;=0,M8&gt;=1),OR(L8/M8&gt;$T$5,M8/L8&gt;$T$5))</formula>
    </cfRule>
  </conditionalFormatting>
  <conditionalFormatting sqref="M9">
    <cfRule type="expression" dxfId="8164" priority="713">
      <formula>IF(L9&lt;=0,AND(L9&lt;=0,M9&gt;=1),OR(L9/M9&gt;$T$5,M9/L9&gt;$T$5))</formula>
    </cfRule>
  </conditionalFormatting>
  <conditionalFormatting sqref="M10">
    <cfRule type="expression" dxfId="8163" priority="712">
      <formula>IF(L10&lt;=0,AND(L10&lt;=0,M10&gt;=1),OR(L10/M10&gt;$T$5,M10/L10&gt;$T$5))</formula>
    </cfRule>
  </conditionalFormatting>
  <conditionalFormatting sqref="M11">
    <cfRule type="expression" dxfId="8162" priority="711">
      <formula>IF(L11&lt;=0,AND(L11&lt;=0,M11&gt;=1),OR(L11/M11&gt;$T$5,M11/L11&gt;$T$5))</formula>
    </cfRule>
  </conditionalFormatting>
  <conditionalFormatting sqref="M12">
    <cfRule type="expression" dxfId="8161" priority="710">
      <formula>IF(L12&lt;=0,AND(L12&lt;=0,M12&gt;=1),OR(L12/M12&gt;$T$5,M12/L12&gt;$T$5))</formula>
    </cfRule>
  </conditionalFormatting>
  <conditionalFormatting sqref="M13">
    <cfRule type="expression" dxfId="8160" priority="709">
      <formula>IF(L13&lt;=0,AND(L13&lt;=0,M13&gt;=1),OR(L13/M13&gt;$T$5,M13/L13&gt;$T$5))</formula>
    </cfRule>
  </conditionalFormatting>
  <conditionalFormatting sqref="M14">
    <cfRule type="expression" dxfId="8159" priority="708">
      <formula>IF(L14&lt;=0,AND(L14&lt;=0,M14&gt;=1),OR(L14/M14&gt;$T$5,M14/L14&gt;$T$5))</formula>
    </cfRule>
  </conditionalFormatting>
  <conditionalFormatting sqref="M15">
    <cfRule type="expression" dxfId="8158" priority="707">
      <formula>IF(L15&lt;=0,AND(L15&lt;=0,M15&gt;=1),OR(L15/M15&gt;$T$5,M15/L15&gt;$T$5))</formula>
    </cfRule>
  </conditionalFormatting>
  <conditionalFormatting sqref="M16">
    <cfRule type="expression" dxfId="8157" priority="706">
      <formula>IF(L16&lt;=0,AND(L16&lt;=0,M16&gt;=1),OR(L16/M16&gt;$T$5,M16/L16&gt;$T$5))</formula>
    </cfRule>
  </conditionalFormatting>
  <conditionalFormatting sqref="M17">
    <cfRule type="expression" dxfId="8156" priority="705">
      <formula>IF(L17&lt;=0,AND(L17&lt;=0,M17&gt;=1),OR(L17/M17&gt;$T$5,M17/L17&gt;$T$5))</formula>
    </cfRule>
  </conditionalFormatting>
  <conditionalFormatting sqref="M18">
    <cfRule type="expression" dxfId="8155" priority="704">
      <formula>IF(L18&lt;=0,AND(L18&lt;=0,M18&gt;=1),OR(L18/M18&gt;$T$5,M18/L18&gt;$T$5))</formula>
    </cfRule>
  </conditionalFormatting>
  <conditionalFormatting sqref="M19">
    <cfRule type="expression" dxfId="8154" priority="703">
      <formula>IF(L19&lt;=0,AND(L19&lt;=0,M19&gt;=1),OR(L19/M19&gt;$T$5,M19/L19&gt;$T$5))</formula>
    </cfRule>
  </conditionalFormatting>
  <conditionalFormatting sqref="M20">
    <cfRule type="expression" dxfId="8153" priority="702">
      <formula>IF(L20&lt;=0,AND(L20&lt;=0,M20&gt;=1),OR(L20/M20&gt;$T$5,M20/L20&gt;$T$5))</formula>
    </cfRule>
  </conditionalFormatting>
  <conditionalFormatting sqref="M21">
    <cfRule type="expression" dxfId="8152" priority="701">
      <formula>IF(L21&lt;=0,AND(L21&lt;=0,M21&gt;=1),OR(L21/M21&gt;$T$5,M21/L21&gt;$T$5))</formula>
    </cfRule>
  </conditionalFormatting>
  <conditionalFormatting sqref="M22">
    <cfRule type="expression" dxfId="8151" priority="700">
      <formula>IF(L22&lt;=0,AND(L22&lt;=0,M22&gt;=1),OR(L22/M22&gt;$T$5,M22/L22&gt;$T$5))</formula>
    </cfRule>
  </conditionalFormatting>
  <conditionalFormatting sqref="M23">
    <cfRule type="expression" dxfId="8150" priority="699">
      <formula>IF(L23&lt;=0,AND(L23&lt;=0,M23&gt;=1),OR(L23/M23&gt;$T$5,M23/L23&gt;$T$5))</formula>
    </cfRule>
  </conditionalFormatting>
  <conditionalFormatting sqref="M24">
    <cfRule type="expression" dxfId="8149" priority="698">
      <formula>IF(L24&lt;=0,AND(L24&lt;=0,M24&gt;=1),OR(L24/M24&gt;$T$5,M24/L24&gt;$T$5))</formula>
    </cfRule>
  </conditionalFormatting>
  <conditionalFormatting sqref="M25">
    <cfRule type="expression" dxfId="8148" priority="697">
      <formula>IF(L25&lt;=0,AND(L25&lt;=0,M25&gt;=1),OR(L25/M25&gt;$T$5,M25/L25&gt;$T$5))</formula>
    </cfRule>
  </conditionalFormatting>
  <conditionalFormatting sqref="M26">
    <cfRule type="expression" dxfId="8147" priority="696">
      <formula>IF(L26&lt;=0,AND(L26&lt;=0,M26&gt;=1),OR(L26/M26&gt;$T$5,M26/L26&gt;$T$5))</formula>
    </cfRule>
  </conditionalFormatting>
  <conditionalFormatting sqref="M27">
    <cfRule type="expression" dxfId="8146" priority="695">
      <formula>IF(L27&lt;=0,AND(L27&lt;=0,M27&gt;=1),OR(L27/M27&gt;$T$5,M27/L27&gt;$T$5))</formula>
    </cfRule>
  </conditionalFormatting>
  <conditionalFormatting sqref="M28">
    <cfRule type="expression" dxfId="8145" priority="694">
      <formula>IF(L28&lt;=0,AND(L28&lt;=0,M28&gt;=1),OR(L28/M28&gt;$T$5,M28/L28&gt;$T$5))</formula>
    </cfRule>
  </conditionalFormatting>
  <conditionalFormatting sqref="M29">
    <cfRule type="expression" dxfId="8144" priority="693">
      <formula>IF(L29&lt;=0,AND(L29&lt;=0,M29&gt;=1),OR(L29/M29&gt;$T$5,M29/L29&gt;$T$5))</formula>
    </cfRule>
  </conditionalFormatting>
  <conditionalFormatting sqref="M30">
    <cfRule type="expression" dxfId="8143" priority="692">
      <formula>IF(L30&lt;=0,AND(L30&lt;=0,M30&gt;=1),OR(L30/M30&gt;$T$5,M30/L30&gt;$T$5))</formula>
    </cfRule>
  </conditionalFormatting>
  <conditionalFormatting sqref="M31">
    <cfRule type="expression" dxfId="8142" priority="691">
      <formula>IF(L31&lt;=0,AND(L31&lt;=0,M31&gt;=1),OR(L31/M31&gt;$T$5,M31/L31&gt;$T$5))</formula>
    </cfRule>
  </conditionalFormatting>
  <conditionalFormatting sqref="M32">
    <cfRule type="expression" dxfId="8141" priority="690">
      <formula>IF(L32&lt;=0,AND(L32&lt;=0,M32&gt;=1),OR(L32/M32&gt;$T$5,M32/L32&gt;$T$5))</formula>
    </cfRule>
  </conditionalFormatting>
  <conditionalFormatting sqref="M34">
    <cfRule type="expression" dxfId="8140" priority="689">
      <formula>IF(L34&lt;=0,AND(L34&lt;=0,M34&gt;=1),OR(L34/M34&gt;$T$5,M34/L34&gt;$T$5))</formula>
    </cfRule>
  </conditionalFormatting>
  <conditionalFormatting sqref="M35">
    <cfRule type="expression" dxfId="8139" priority="688">
      <formula>IF(L35&lt;=0,AND(L35&lt;=0,M35&gt;=1),OR(L35/M35&gt;$T$5,M35/L35&gt;$T$5))</formula>
    </cfRule>
  </conditionalFormatting>
  <conditionalFormatting sqref="M36">
    <cfRule type="expression" dxfId="8138" priority="687">
      <formula>IF(L36&lt;=0,AND(L36&lt;=0,M36&gt;=1),OR(L36/M36&gt;$T$5,M36/L36&gt;$T$5))</formula>
    </cfRule>
  </conditionalFormatting>
  <conditionalFormatting sqref="M37">
    <cfRule type="expression" dxfId="8137" priority="686">
      <formula>IF(L37&lt;=0,AND(L37&lt;=0,M37&gt;=1),OR(L37/M37&gt;$T$5,M37/L37&gt;$T$5))</formula>
    </cfRule>
  </conditionalFormatting>
  <conditionalFormatting sqref="M38">
    <cfRule type="expression" dxfId="8136" priority="685">
      <formula>IF(L38&lt;=0,AND(L38&lt;=0,M38&gt;=1),OR(L38/M38&gt;$T$5,M38/L38&gt;$T$5))</formula>
    </cfRule>
  </conditionalFormatting>
  <conditionalFormatting sqref="M39">
    <cfRule type="expression" dxfId="8135" priority="684">
      <formula>IF(L39&lt;=0,AND(L39&lt;=0,M39&gt;=1),OR(L39/M39&gt;$T$5,M39/L39&gt;$T$5))</formula>
    </cfRule>
  </conditionalFormatting>
  <conditionalFormatting sqref="M40">
    <cfRule type="expression" dxfId="8134" priority="683">
      <formula>IF(L40&lt;=0,AND(L40&lt;=0,M40&gt;=1),OR(L40/M40&gt;$T$5,M40/L40&gt;$T$5))</formula>
    </cfRule>
  </conditionalFormatting>
  <conditionalFormatting sqref="M41">
    <cfRule type="expression" dxfId="8133" priority="682">
      <formula>IF(L41&lt;=0,AND(L41&lt;=0,M41&gt;=1),OR(L41/M41&gt;$T$5,M41/L41&gt;$T$5))</formula>
    </cfRule>
  </conditionalFormatting>
  <conditionalFormatting sqref="M42">
    <cfRule type="expression" dxfId="8132" priority="681">
      <formula>IF(L42&lt;=0,AND(L42&lt;=0,M42&gt;=1),OR(L42/M42&gt;$T$5,M42/L42&gt;$T$5))</formula>
    </cfRule>
  </conditionalFormatting>
  <conditionalFormatting sqref="M43">
    <cfRule type="expression" dxfId="8131" priority="680">
      <formula>IF(L43&lt;=0,AND(L43&lt;=0,M43&gt;=1),OR(L43/M43&gt;$T$5,M43/L43&gt;$T$5))</formula>
    </cfRule>
  </conditionalFormatting>
  <conditionalFormatting sqref="M44">
    <cfRule type="expression" dxfId="8130" priority="679">
      <formula>IF(L44&lt;=0,AND(L44&lt;=0,M44&gt;=1),OR(L44/M44&gt;$T$5,M44/L44&gt;$T$5))</formula>
    </cfRule>
  </conditionalFormatting>
  <conditionalFormatting sqref="M45">
    <cfRule type="expression" dxfId="8129" priority="678">
      <formula>IF(L45&lt;=0,AND(L45&lt;=0,M45&gt;=1),OR(L45/M45&gt;$T$5,M45/L45&gt;$T$5))</formula>
    </cfRule>
  </conditionalFormatting>
  <conditionalFormatting sqref="M46">
    <cfRule type="expression" dxfId="8128" priority="677">
      <formula>IF(L46&lt;=0,AND(L46&lt;=0,M46&gt;=1),OR(L46/M46&gt;$T$5,M46/L46&gt;$T$5))</formula>
    </cfRule>
  </conditionalFormatting>
  <conditionalFormatting sqref="M47">
    <cfRule type="expression" dxfId="8127" priority="676">
      <formula>IF(L47&lt;=0,AND(L47&lt;=0,M47&gt;=1),OR(L47/M47&gt;$T$5,M47/L47&gt;$T$5))</formula>
    </cfRule>
  </conditionalFormatting>
  <conditionalFormatting sqref="M48">
    <cfRule type="expression" dxfId="8126" priority="675">
      <formula>IF(L48&lt;=0,AND(L48&lt;=0,M48&gt;=1),OR(L48/M48&gt;$T$5,M48/L48&gt;$T$5))</formula>
    </cfRule>
  </conditionalFormatting>
  <conditionalFormatting sqref="M49">
    <cfRule type="expression" dxfId="8125" priority="674">
      <formula>IF(L49&lt;=0,AND(L49&lt;=0,M49&gt;=1),OR(L49/M49&gt;$T$5,M49/L49&gt;$T$5))</formula>
    </cfRule>
  </conditionalFormatting>
  <conditionalFormatting sqref="M50">
    <cfRule type="expression" dxfId="8124" priority="673">
      <formula>IF(L50&lt;=0,AND(L50&lt;=0,M50&gt;=1),OR(L50/M50&gt;$T$5,M50/L50&gt;$T$5))</formula>
    </cfRule>
  </conditionalFormatting>
  <conditionalFormatting sqref="M51">
    <cfRule type="expression" dxfId="8123" priority="672">
      <formula>IF(L51&lt;=0,AND(L51&lt;=0,M51&gt;=1),OR(L51/M51&gt;$T$5,M51/L51&gt;$T$5))</formula>
    </cfRule>
  </conditionalFormatting>
  <conditionalFormatting sqref="M52">
    <cfRule type="expression" dxfId="8122" priority="671">
      <formula>IF(L52&lt;=0,AND(L52&lt;=0,M52&gt;=1),OR(L52/M52&gt;$T$5,M52/L52&gt;$T$5))</formula>
    </cfRule>
  </conditionalFormatting>
  <conditionalFormatting sqref="M53">
    <cfRule type="expression" dxfId="8121" priority="670">
      <formula>IF(L53&lt;=0,AND(L53&lt;=0,M53&gt;=1),OR(L53/M53&gt;$T$5,M53/L53&gt;$T$5))</formula>
    </cfRule>
  </conditionalFormatting>
  <conditionalFormatting sqref="M54">
    <cfRule type="expression" dxfId="8120" priority="669">
      <formula>IF(L54&lt;=0,AND(L54&lt;=0,M54&gt;=1),OR(L54/M54&gt;$T$5,M54/L54&gt;$T$5))</formula>
    </cfRule>
  </conditionalFormatting>
  <conditionalFormatting sqref="M55">
    <cfRule type="expression" dxfId="8119" priority="668">
      <formula>IF(L55&lt;=0,AND(L55&lt;=0,M55&gt;=1),OR(L55/M55&gt;$T$5,M55/L55&gt;$T$5))</formula>
    </cfRule>
  </conditionalFormatting>
  <conditionalFormatting sqref="M56">
    <cfRule type="expression" dxfId="8118" priority="667">
      <formula>IF(L56&lt;=0,AND(L56&lt;=0,M56&gt;=1),OR(L56/M56&gt;$T$5,M56/L56&gt;$T$5))</formula>
    </cfRule>
  </conditionalFormatting>
  <conditionalFormatting sqref="M57">
    <cfRule type="expression" dxfId="8117" priority="666">
      <formula>IF(L57&lt;=0,AND(L57&lt;=0,M57&gt;=1),OR(L57/M57&gt;$T$5,M57/L57&gt;$T$5))</formula>
    </cfRule>
  </conditionalFormatting>
  <conditionalFormatting sqref="M58">
    <cfRule type="expression" dxfId="8116" priority="665">
      <formula>IF(L58&lt;=0,AND(L58&lt;=0,M58&gt;=1),OR(L58/M58&gt;$T$5,M58/L58&gt;$T$5))</formula>
    </cfRule>
  </conditionalFormatting>
  <conditionalFormatting sqref="M59">
    <cfRule type="expression" dxfId="8115" priority="664">
      <formula>IF(L59&lt;=0,AND(L59&lt;=0,M59&gt;=1),OR(L59/M59&gt;$T$5,M59/L59&gt;$T$5))</formula>
    </cfRule>
  </conditionalFormatting>
  <conditionalFormatting sqref="M60">
    <cfRule type="expression" dxfId="8114" priority="663">
      <formula>IF(L60&lt;=0,AND(L60&lt;=0,M60&gt;=1),OR(L60/M60&gt;$T$5,M60/L60&gt;$T$5))</formula>
    </cfRule>
  </conditionalFormatting>
  <conditionalFormatting sqref="M61">
    <cfRule type="expression" dxfId="8113" priority="662">
      <formula>IF(L61&lt;=0,AND(L61&lt;=0,M61&gt;=1),OR(L61/M61&gt;$T$5,M61/L61&gt;$T$5))</formula>
    </cfRule>
  </conditionalFormatting>
  <conditionalFormatting sqref="M62">
    <cfRule type="expression" dxfId="8112" priority="661">
      <formula>IF(L62&lt;=0,AND(L62&lt;=0,M62&gt;=1),OR(L62/M62&gt;$T$5,M62/L62&gt;$T$5))</formula>
    </cfRule>
  </conditionalFormatting>
  <conditionalFormatting sqref="M63">
    <cfRule type="expression" dxfId="8111" priority="660">
      <formula>IF(L63&lt;=0,AND(L63&lt;=0,M63&gt;=1),OR(L63/M63&gt;$T$5,M63/L63&gt;$T$5))</formula>
    </cfRule>
  </conditionalFormatting>
  <conditionalFormatting sqref="M64">
    <cfRule type="expression" dxfId="8110" priority="659">
      <formula>IF(L64&lt;=0,AND(L64&lt;=0,M64&gt;=1),OR(L64/M64&gt;$T$5,M64/L64&gt;$T$5))</formula>
    </cfRule>
  </conditionalFormatting>
  <conditionalFormatting sqref="M65">
    <cfRule type="expression" dxfId="8109" priority="658">
      <formula>IF(L65&lt;=0,AND(L65&lt;=0,M65&gt;=1),OR(L65/M65&gt;$T$5,M65/L65&gt;$T$5))</formula>
    </cfRule>
  </conditionalFormatting>
  <conditionalFormatting sqref="M66">
    <cfRule type="expression" dxfId="8108" priority="657">
      <formula>IF(L66&lt;=0,AND(L66&lt;=0,M66&gt;=1),OR(L66/M66&gt;$T$5,M66/L66&gt;$T$5))</formula>
    </cfRule>
  </conditionalFormatting>
  <conditionalFormatting sqref="M67">
    <cfRule type="expression" dxfId="8107" priority="656">
      <formula>IF(L67&lt;=0,AND(L67&lt;=0,M67&gt;=1),OR(L67/M67&gt;$T$5,M67/L67&gt;$T$5))</formula>
    </cfRule>
  </conditionalFormatting>
  <conditionalFormatting sqref="M68">
    <cfRule type="expression" dxfId="8106" priority="655">
      <formula>IF(L68&lt;=0,AND(L68&lt;=0,M68&gt;=1),OR(L68/M68&gt;$T$5,M68/L68&gt;$T$5))</formula>
    </cfRule>
  </conditionalFormatting>
  <conditionalFormatting sqref="M69">
    <cfRule type="expression" dxfId="8105" priority="654">
      <formula>IF(L69&lt;=0,AND(L69&lt;=0,M69&gt;=1),OR(L69/M69&gt;$T$5,M69/L69&gt;$T$5))</formula>
    </cfRule>
  </conditionalFormatting>
  <conditionalFormatting sqref="M70">
    <cfRule type="expression" dxfId="8104" priority="653">
      <formula>IF(L70&lt;=0,AND(L70&lt;=0,M70&gt;=1),OR(L70/M70&gt;$T$5,M70/L70&gt;$T$5))</formula>
    </cfRule>
  </conditionalFormatting>
  <conditionalFormatting sqref="M71">
    <cfRule type="expression" dxfId="8103" priority="652">
      <formula>IF(L71&lt;=0,AND(L71&lt;=0,M71&gt;=1),OR(L71/M71&gt;$T$5,M71/L71&gt;$T$5))</formula>
    </cfRule>
  </conditionalFormatting>
  <conditionalFormatting sqref="M72">
    <cfRule type="expression" dxfId="8102" priority="651">
      <formula>IF(L72&lt;=0,AND(L72&lt;=0,M72&gt;=1),OR(L72/M72&gt;$T$5,M72/L72&gt;$T$5))</formula>
    </cfRule>
  </conditionalFormatting>
  <conditionalFormatting sqref="M73">
    <cfRule type="expression" dxfId="8101" priority="650">
      <formula>IF(L73&lt;=0,AND(L73&lt;=0,M73&gt;=1),OR(L73/M73&gt;$T$5,M73/L73&gt;$T$5))</formula>
    </cfRule>
  </conditionalFormatting>
  <conditionalFormatting sqref="M74">
    <cfRule type="expression" dxfId="8100" priority="649">
      <formula>IF(L74&lt;=0,AND(L74&lt;=0,M74&gt;=1),OR(L74/M74&gt;$T$5,M74/L74&gt;$T$5))</formula>
    </cfRule>
  </conditionalFormatting>
  <conditionalFormatting sqref="M75">
    <cfRule type="expression" dxfId="8099" priority="648">
      <formula>IF(L75&lt;=0,AND(L75&lt;=0,M75&gt;=1),OR(L75/M75&gt;$T$5,M75/L75&gt;$T$5))</formula>
    </cfRule>
  </conditionalFormatting>
  <conditionalFormatting sqref="M76">
    <cfRule type="expression" dxfId="8098" priority="647">
      <formula>IF(L76&lt;=0,AND(L76&lt;=0,M76&gt;=1),OR(L76/M76&gt;$T$5,M76/L76&gt;$T$5))</formula>
    </cfRule>
  </conditionalFormatting>
  <conditionalFormatting sqref="M77">
    <cfRule type="expression" dxfId="8097" priority="646">
      <formula>IF(L77&lt;=0,AND(L77&lt;=0,M77&gt;=1),OR(L77/M77&gt;$T$5,M77/L77&gt;$T$5))</formula>
    </cfRule>
  </conditionalFormatting>
  <conditionalFormatting sqref="M78">
    <cfRule type="expression" dxfId="8096" priority="645">
      <formula>IF(L78&lt;=0,AND(L78&lt;=0,M78&gt;=1),OR(L78/M78&gt;$T$5,M78/L78&gt;$T$5))</formula>
    </cfRule>
  </conditionalFormatting>
  <conditionalFormatting sqref="M79">
    <cfRule type="expression" dxfId="8095" priority="644">
      <formula>IF(L79&lt;=0,AND(L79&lt;=0,M79&gt;=1),OR(L79/M79&gt;$T$5,M79/L79&gt;$T$5))</formula>
    </cfRule>
  </conditionalFormatting>
  <conditionalFormatting sqref="M80">
    <cfRule type="expression" dxfId="8094" priority="643">
      <formula>IF(L80&lt;=0,AND(L80&lt;=0,M80&gt;=1),OR(L80/M80&gt;$T$5,M80/L80&gt;$T$5))</formula>
    </cfRule>
  </conditionalFormatting>
  <conditionalFormatting sqref="M81">
    <cfRule type="expression" dxfId="8093" priority="642">
      <formula>IF(L81&lt;=0,AND(L81&lt;=0,M81&gt;=1),OR(L81/M81&gt;$T$5,M81/L81&gt;$T$5))</formula>
    </cfRule>
  </conditionalFormatting>
  <conditionalFormatting sqref="M82">
    <cfRule type="expression" dxfId="8092" priority="641">
      <formula>IF(L82&lt;=0,AND(L82&lt;=0,M82&gt;=1),OR(L82/M82&gt;$T$5,M82/L82&gt;$T$5))</formula>
    </cfRule>
  </conditionalFormatting>
  <conditionalFormatting sqref="M83">
    <cfRule type="expression" dxfId="8091" priority="640">
      <formula>IF(L83&lt;=0,AND(L83&lt;=0,M83&gt;=1),OR(L83/M83&gt;$T$5,M83/L83&gt;$T$5))</formula>
    </cfRule>
  </conditionalFormatting>
  <conditionalFormatting sqref="M84">
    <cfRule type="expression" dxfId="8090" priority="639">
      <formula>IF(L84&lt;=0,AND(L84&lt;=0,M84&gt;=1),OR(L84/M84&gt;$T$5,M84/L84&gt;$T$5))</formula>
    </cfRule>
  </conditionalFormatting>
  <conditionalFormatting sqref="M85">
    <cfRule type="expression" dxfId="8089" priority="638">
      <formula>IF(L85&lt;=0,AND(L85&lt;=0,M85&gt;=1),OR(L85/M85&gt;$T$5,M85/L85&gt;$T$5))</formula>
    </cfRule>
  </conditionalFormatting>
  <conditionalFormatting sqref="M86">
    <cfRule type="expression" dxfId="8088" priority="637">
      <formula>IF(L86&lt;=0,AND(L86&lt;=0,M86&gt;=1),OR(L86/M86&gt;$T$5,M86/L86&gt;$T$5))</formula>
    </cfRule>
  </conditionalFormatting>
  <conditionalFormatting sqref="M87">
    <cfRule type="expression" dxfId="8087" priority="636">
      <formula>IF(L87&lt;=0,AND(L87&lt;=0,M87&gt;=1),OR(L87/M87&gt;$T$5,M87/L87&gt;$T$5))</formula>
    </cfRule>
  </conditionalFormatting>
  <conditionalFormatting sqref="M88">
    <cfRule type="expression" dxfId="8086" priority="635">
      <formula>IF(L88&lt;=0,AND(L88&lt;=0,M88&gt;=1),OR(L88/M88&gt;$T$5,M88/L88&gt;$T$5))</formula>
    </cfRule>
  </conditionalFormatting>
  <conditionalFormatting sqref="M89">
    <cfRule type="expression" dxfId="8085" priority="634">
      <formula>IF(L89&lt;=0,AND(L89&lt;=0,M89&gt;=1),OR(L89/M89&gt;$T$5,M89/L89&gt;$T$5))</formula>
    </cfRule>
  </conditionalFormatting>
  <conditionalFormatting sqref="M90">
    <cfRule type="expression" dxfId="8084" priority="633">
      <formula>IF(L90&lt;=0,AND(L90&lt;=0,M90&gt;=1),OR(L90/M90&gt;$T$5,M90/L90&gt;$T$5))</formula>
    </cfRule>
  </conditionalFormatting>
  <conditionalFormatting sqref="M91">
    <cfRule type="expression" dxfId="8083" priority="632">
      <formula>IF(L91&lt;=0,AND(L91&lt;=0,M91&gt;=1),OR(L91/M91&gt;$T$5,M91/L91&gt;$T$5))</formula>
    </cfRule>
  </conditionalFormatting>
  <conditionalFormatting sqref="M92">
    <cfRule type="expression" dxfId="8082" priority="631">
      <formula>IF(L92&lt;=0,AND(L92&lt;=0,M92&gt;=1),OR(L92/M92&gt;$T$5,M92/L92&gt;$T$5))</formula>
    </cfRule>
  </conditionalFormatting>
  <conditionalFormatting sqref="M93">
    <cfRule type="expression" dxfId="8081" priority="630">
      <formula>IF(L93&lt;=0,AND(L93&lt;=0,M93&gt;=1),OR(L93/M93&gt;$T$5,M93/L93&gt;$T$5))</formula>
    </cfRule>
  </conditionalFormatting>
  <conditionalFormatting sqref="M94">
    <cfRule type="expression" dxfId="8080" priority="629">
      <formula>IF(L94&lt;=0,AND(L94&lt;=0,M94&gt;=1),OR(L94/M94&gt;$T$5,M94/L94&gt;$T$5))</formula>
    </cfRule>
  </conditionalFormatting>
  <conditionalFormatting sqref="M95">
    <cfRule type="expression" dxfId="8079" priority="628">
      <formula>IF(L95&lt;=0,AND(L95&lt;=0,M95&gt;=1),OR(L95/M95&gt;$T$5,M95/L95&gt;$T$5))</formula>
    </cfRule>
  </conditionalFormatting>
  <conditionalFormatting sqref="M96">
    <cfRule type="expression" dxfId="8078" priority="627">
      <formula>IF(L96&lt;=0,AND(L96&lt;=0,M96&gt;=1),OR(L96/M96&gt;$T$5,M96/L96&gt;$T$5))</formula>
    </cfRule>
  </conditionalFormatting>
  <conditionalFormatting sqref="M97">
    <cfRule type="expression" dxfId="8077" priority="626">
      <formula>IF(L97&lt;=0,AND(L97&lt;=0,M97&gt;=1),OR(L97/M97&gt;$T$5,M97/L97&gt;$T$5))</formula>
    </cfRule>
  </conditionalFormatting>
  <conditionalFormatting sqref="M98">
    <cfRule type="expression" dxfId="8076" priority="625">
      <formula>IF(L98&lt;=0,AND(L98&lt;=0,M98&gt;=1),OR(L98/M98&gt;$T$5,M98/L98&gt;$T$5))</formula>
    </cfRule>
  </conditionalFormatting>
  <conditionalFormatting sqref="M99">
    <cfRule type="expression" dxfId="8075" priority="624">
      <formula>IF(L99&lt;=0,AND(L99&lt;=0,M99&gt;=1),OR(L99/M99&gt;$T$5,M99/L99&gt;$T$5))</formula>
    </cfRule>
  </conditionalFormatting>
  <conditionalFormatting sqref="M100">
    <cfRule type="expression" dxfId="8074" priority="623">
      <formula>IF(L100&lt;=0,AND(L100&lt;=0,M100&gt;=1),OR(L100/M100&gt;$T$5,M100/L100&gt;$T$5))</formula>
    </cfRule>
  </conditionalFormatting>
  <conditionalFormatting sqref="M101">
    <cfRule type="expression" dxfId="8073" priority="622">
      <formula>IF(L101&lt;=0,AND(L101&lt;=0,M101&gt;=1),OR(L101/M101&gt;$T$5,M101/L101&gt;$T$5))</formula>
    </cfRule>
  </conditionalFormatting>
  <conditionalFormatting sqref="M102">
    <cfRule type="expression" dxfId="8072" priority="621">
      <formula>IF(L102&lt;=0,AND(L102&lt;=0,M102&gt;=1),OR(L102/M102&gt;$T$5,M102/L102&gt;$T$5))</formula>
    </cfRule>
  </conditionalFormatting>
  <conditionalFormatting sqref="M103">
    <cfRule type="expression" dxfId="8071" priority="620">
      <formula>IF(L103&lt;=0,AND(L103&lt;=0,M103&gt;=1),OR(L103/M103&gt;$T$5,M103/L103&gt;$T$5))</formula>
    </cfRule>
  </conditionalFormatting>
  <conditionalFormatting sqref="M104">
    <cfRule type="expression" dxfId="8070" priority="619">
      <formula>IF(L104&lt;=0,AND(L104&lt;=0,M104&gt;=1),OR(L104/M104&gt;$T$5,M104/L104&gt;$T$5))</formula>
    </cfRule>
  </conditionalFormatting>
  <conditionalFormatting sqref="M105">
    <cfRule type="expression" dxfId="8069" priority="618">
      <formula>IF(L105&lt;=0,AND(L105&lt;=0,M105&gt;=1),OR(L105/M105&gt;$T$5,M105/L105&gt;$T$5))</formula>
    </cfRule>
  </conditionalFormatting>
  <conditionalFormatting sqref="M106">
    <cfRule type="expression" dxfId="8068" priority="617">
      <formula>IF(L106&lt;=0,AND(L106&lt;=0,M106&gt;=1),OR(L106/M106&gt;$T$5,M106/L106&gt;$T$5))</formula>
    </cfRule>
  </conditionalFormatting>
  <conditionalFormatting sqref="M107">
    <cfRule type="expression" dxfId="8067" priority="616">
      <formula>IF(L107&lt;=0,AND(L107&lt;=0,M107&gt;=1),OR(L107/M107&gt;$T$5,M107/L107&gt;$T$5))</formula>
    </cfRule>
  </conditionalFormatting>
  <conditionalFormatting sqref="M108">
    <cfRule type="expression" dxfId="8066" priority="615">
      <formula>IF(L108&lt;=0,AND(L108&lt;=0,M108&gt;=1),OR(L108/M108&gt;$T$5,M108/L108&gt;$T$5))</formula>
    </cfRule>
  </conditionalFormatting>
  <conditionalFormatting sqref="M109">
    <cfRule type="expression" dxfId="8065" priority="614">
      <formula>IF(L109&lt;=0,AND(L109&lt;=0,M109&gt;=1),OR(L109/M109&gt;$T$5,M109/L109&gt;$T$5))</formula>
    </cfRule>
  </conditionalFormatting>
  <conditionalFormatting sqref="M110">
    <cfRule type="expression" dxfId="8064" priority="613">
      <formula>IF(L110&lt;=0,AND(L110&lt;=0,M110&gt;=1),OR(L110/M110&gt;$T$5,M110/L110&gt;$T$5))</formula>
    </cfRule>
  </conditionalFormatting>
  <conditionalFormatting sqref="M111">
    <cfRule type="expression" dxfId="8063" priority="612">
      <formula>IF(L111&lt;=0,AND(L111&lt;=0,M111&gt;=1),OR(L111/M111&gt;$T$5,M111/L111&gt;$T$5))</formula>
    </cfRule>
  </conditionalFormatting>
  <conditionalFormatting sqref="M112">
    <cfRule type="expression" dxfId="8062" priority="611">
      <formula>IF(L112&lt;=0,AND(L112&lt;=0,M112&gt;=1),OR(L112/M112&gt;$T$5,M112/L112&gt;$T$5))</formula>
    </cfRule>
  </conditionalFormatting>
  <conditionalFormatting sqref="M113">
    <cfRule type="expression" dxfId="8061" priority="610">
      <formula>IF(L113&lt;=0,AND(L113&lt;=0,M113&gt;=1),OR(L113/M113&gt;$T$5,M113/L113&gt;$T$5))</formula>
    </cfRule>
  </conditionalFormatting>
  <conditionalFormatting sqref="M114">
    <cfRule type="expression" dxfId="8060" priority="609">
      <formula>IF(L114&lt;=0,AND(L114&lt;=0,M114&gt;=1),OR(L114/M114&gt;$T$5,M114/L114&gt;$T$5))</formula>
    </cfRule>
  </conditionalFormatting>
  <conditionalFormatting sqref="M115">
    <cfRule type="expression" dxfId="8059" priority="608">
      <formula>IF(L115&lt;=0,AND(L115&lt;=0,M115&gt;=1),OR(L115/M115&gt;$T$5,M115/L115&gt;$T$5))</formula>
    </cfRule>
  </conditionalFormatting>
  <conditionalFormatting sqref="M116">
    <cfRule type="expression" dxfId="8058" priority="607">
      <formula>IF(L116&lt;=0,AND(L116&lt;=0,M116&gt;=1),OR(L116/M116&gt;$T$5,M116/L116&gt;$T$5))</formula>
    </cfRule>
  </conditionalFormatting>
  <conditionalFormatting sqref="M117">
    <cfRule type="expression" dxfId="8057" priority="606">
      <formula>IF(L117&lt;=0,AND(L117&lt;=0,M117&gt;=1),OR(L117/M117&gt;$T$5,M117/L117&gt;$T$5))</formula>
    </cfRule>
  </conditionalFormatting>
  <conditionalFormatting sqref="M118">
    <cfRule type="expression" dxfId="8056" priority="605">
      <formula>IF(L118&lt;=0,AND(L118&lt;=0,M118&gt;=1),OR(L118/M118&gt;$T$5,M118/L118&gt;$T$5))</formula>
    </cfRule>
  </conditionalFormatting>
  <conditionalFormatting sqref="M119">
    <cfRule type="expression" dxfId="8055" priority="604">
      <formula>IF(L119&lt;=0,AND(L119&lt;=0,M119&gt;=1),OR(L119/M119&gt;$T$5,M119/L119&gt;$T$5))</formula>
    </cfRule>
  </conditionalFormatting>
  <conditionalFormatting sqref="M120">
    <cfRule type="expression" dxfId="8054" priority="603">
      <formula>IF(L120&lt;=0,AND(L120&lt;=0,M120&gt;=1),OR(L120/M120&gt;$T$5,M120/L120&gt;$T$5))</formula>
    </cfRule>
  </conditionalFormatting>
  <conditionalFormatting sqref="M121">
    <cfRule type="expression" dxfId="8053" priority="602">
      <formula>IF(L121&lt;=0,AND(L121&lt;=0,M121&gt;=1),OR(L121/M121&gt;$T$5,M121/L121&gt;$T$5))</formula>
    </cfRule>
  </conditionalFormatting>
  <conditionalFormatting sqref="M122">
    <cfRule type="expression" dxfId="8052" priority="601">
      <formula>IF(L122&lt;=0,AND(L122&lt;=0,M122&gt;=1),OR(L122/M122&gt;$T$5,M122/L122&gt;$T$5))</formula>
    </cfRule>
  </conditionalFormatting>
  <conditionalFormatting sqref="M123">
    <cfRule type="expression" dxfId="8051" priority="600">
      <formula>IF(L123&lt;=0,AND(L123&lt;=0,M123&gt;=1),OR(L123/M123&gt;$T$5,M123/L123&gt;$T$5))</formula>
    </cfRule>
  </conditionalFormatting>
  <conditionalFormatting sqref="M124">
    <cfRule type="expression" dxfId="8050" priority="599">
      <formula>IF(L124&lt;=0,AND(L124&lt;=0,M124&gt;=1),OR(L124/M124&gt;$T$5,M124/L124&gt;$T$5))</formula>
    </cfRule>
  </conditionalFormatting>
  <conditionalFormatting sqref="M125">
    <cfRule type="expression" dxfId="8049" priority="598">
      <formula>IF(L125&lt;=0,AND(L125&lt;=0,M125&gt;=1),OR(L125/M125&gt;$T$5,M125/L125&gt;$T$5))</formula>
    </cfRule>
  </conditionalFormatting>
  <conditionalFormatting sqref="M126">
    <cfRule type="expression" dxfId="8048" priority="597">
      <formula>IF(L126&lt;=0,AND(L126&lt;=0,M126&gt;=1),OR(L126/M126&gt;$T$5,M126/L126&gt;$T$5))</formula>
    </cfRule>
  </conditionalFormatting>
  <conditionalFormatting sqref="M128">
    <cfRule type="expression" dxfId="8047" priority="596">
      <formula>IF(L128&lt;=0,AND(L128&lt;=0,M128&gt;=1),OR(L128/M128&gt;$T$5,M128/L128&gt;$T$5))</formula>
    </cfRule>
  </conditionalFormatting>
  <conditionalFormatting sqref="M129">
    <cfRule type="expression" dxfId="8046" priority="595">
      <formula>IF(L129&lt;=0,AND(L129&lt;=0,M129&gt;=1),OR(L129/M129&gt;$T$5,M129/L129&gt;$T$5))</formula>
    </cfRule>
  </conditionalFormatting>
  <conditionalFormatting sqref="M130">
    <cfRule type="expression" dxfId="8045" priority="594">
      <formula>IF(L130&lt;=0,AND(L130&lt;=0,M130&gt;=1),OR(L130/M130&gt;$T$5,M130/L130&gt;$T$5))</formula>
    </cfRule>
  </conditionalFormatting>
  <conditionalFormatting sqref="M131">
    <cfRule type="expression" dxfId="8044" priority="593">
      <formula>IF(L131&lt;=0,AND(L131&lt;=0,M131&gt;=1),OR(L131/M131&gt;$T$5,M131/L131&gt;$T$5))</formula>
    </cfRule>
  </conditionalFormatting>
  <conditionalFormatting sqref="M132">
    <cfRule type="expression" dxfId="8043" priority="592">
      <formula>IF(L132&lt;=0,AND(L132&lt;=0,M132&gt;=1),OR(L132/M132&gt;$T$5,M132/L132&gt;$T$5))</formula>
    </cfRule>
  </conditionalFormatting>
  <conditionalFormatting sqref="M133">
    <cfRule type="expression" dxfId="8042" priority="591">
      <formula>IF(L133&lt;=0,AND(L133&lt;=0,M133&gt;=1),OR(L133/M133&gt;$T$5,M133/L133&gt;$T$5))</formula>
    </cfRule>
  </conditionalFormatting>
  <conditionalFormatting sqref="M134">
    <cfRule type="expression" dxfId="8041" priority="590">
      <formula>IF(L134&lt;=0,AND(L134&lt;=0,M134&gt;=1),OR(L134/M134&gt;$T$5,M134/L134&gt;$T$5))</formula>
    </cfRule>
  </conditionalFormatting>
  <conditionalFormatting sqref="M135">
    <cfRule type="expression" dxfId="8040" priority="589">
      <formula>IF(L135&lt;=0,AND(L135&lt;=0,M135&gt;=1),OR(L135/M135&gt;$T$5,M135/L135&gt;$T$5))</formula>
    </cfRule>
  </conditionalFormatting>
  <conditionalFormatting sqref="M136">
    <cfRule type="expression" dxfId="8039" priority="588">
      <formula>IF(L136&lt;=0,AND(L136&lt;=0,M136&gt;=1),OR(L136/M136&gt;$T$5,M136/L136&gt;$T$5))</formula>
    </cfRule>
  </conditionalFormatting>
  <conditionalFormatting sqref="M137">
    <cfRule type="expression" dxfId="8038" priority="587">
      <formula>IF(L137&lt;=0,AND(L137&lt;=0,M137&gt;=1),OR(L137/M137&gt;$T$5,M137/L137&gt;$T$5))</formula>
    </cfRule>
  </conditionalFormatting>
  <conditionalFormatting sqref="M138">
    <cfRule type="expression" dxfId="8037" priority="586">
      <formula>IF(L138&lt;=0,AND(L138&lt;=0,M138&gt;=1),OR(L138/M138&gt;$T$5,M138/L138&gt;$T$5))</formula>
    </cfRule>
  </conditionalFormatting>
  <conditionalFormatting sqref="M139">
    <cfRule type="expression" dxfId="8036" priority="585">
      <formula>IF(L139&lt;=0,AND(L139&lt;=0,M139&gt;=1),OR(L139/M139&gt;$T$5,M139/L139&gt;$T$5))</formula>
    </cfRule>
  </conditionalFormatting>
  <conditionalFormatting sqref="M140">
    <cfRule type="expression" dxfId="8035" priority="584">
      <formula>IF(L140&lt;=0,AND(L140&lt;=0,M140&gt;=1),OR(L140/M140&gt;$T$5,M140/L140&gt;$T$5))</formula>
    </cfRule>
  </conditionalFormatting>
  <conditionalFormatting sqref="M141">
    <cfRule type="expression" dxfId="8034" priority="583">
      <formula>IF(L141&lt;=0,AND(L141&lt;=0,M141&gt;=1),OR(L141/M141&gt;$T$5,M141/L141&gt;$T$5))</formula>
    </cfRule>
  </conditionalFormatting>
  <conditionalFormatting sqref="M142">
    <cfRule type="expression" dxfId="8033" priority="582">
      <formula>IF(L142&lt;=0,AND(L142&lt;=0,M142&gt;=1),OR(L142/M142&gt;$T$5,M142/L142&gt;$T$5))</formula>
    </cfRule>
  </conditionalFormatting>
  <conditionalFormatting sqref="M143">
    <cfRule type="expression" dxfId="8032" priority="581">
      <formula>IF(L143&lt;=0,AND(L143&lt;=0,M143&gt;=1),OR(L143/M143&gt;$T$5,M143/L143&gt;$T$5))</formula>
    </cfRule>
  </conditionalFormatting>
  <conditionalFormatting sqref="M144">
    <cfRule type="expression" dxfId="8031" priority="580">
      <formula>IF(L144&lt;=0,AND(L144&lt;=0,M144&gt;=1),OR(L144/M144&gt;$T$5,M144/L144&gt;$T$5))</formula>
    </cfRule>
  </conditionalFormatting>
  <conditionalFormatting sqref="M145">
    <cfRule type="expression" dxfId="8030" priority="579">
      <formula>IF(L145&lt;=0,AND(L145&lt;=0,M145&gt;=1),OR(L145/M145&gt;$T$5,M145/L145&gt;$T$5))</formula>
    </cfRule>
  </conditionalFormatting>
  <conditionalFormatting sqref="M146">
    <cfRule type="expression" dxfId="8029" priority="578">
      <formula>IF(L146&lt;=0,AND(L146&lt;=0,M146&gt;=1),OR(L146/M146&gt;$T$5,M146/L146&gt;$T$5))</formula>
    </cfRule>
  </conditionalFormatting>
  <conditionalFormatting sqref="M147">
    <cfRule type="expression" dxfId="8028" priority="577">
      <formula>IF(L147&lt;=0,AND(L147&lt;=0,M147&gt;=1),OR(L147/M147&gt;$T$5,M147/L147&gt;$T$5))</formula>
    </cfRule>
  </conditionalFormatting>
  <conditionalFormatting sqref="M148">
    <cfRule type="expression" dxfId="8027" priority="576">
      <formula>IF(L148&lt;=0,AND(L148&lt;=0,M148&gt;=1),OR(L148/M148&gt;$T$5,M148/L148&gt;$T$5))</formula>
    </cfRule>
  </conditionalFormatting>
  <conditionalFormatting sqref="M149">
    <cfRule type="expression" dxfId="8026" priority="575">
      <formula>IF(L149&lt;=0,AND(L149&lt;=0,M149&gt;=1),OR(L149/M149&gt;$T$5,M149/L149&gt;$T$5))</formula>
    </cfRule>
  </conditionalFormatting>
  <conditionalFormatting sqref="M150">
    <cfRule type="expression" dxfId="8025" priority="574">
      <formula>IF(L150&lt;=0,AND(L150&lt;=0,M150&gt;=1),OR(L150/M150&gt;$T$5,M150/L150&gt;$T$5))</formula>
    </cfRule>
  </conditionalFormatting>
  <conditionalFormatting sqref="M151">
    <cfRule type="expression" dxfId="8024" priority="573">
      <formula>IF(L151&lt;=0,AND(L151&lt;=0,M151&gt;=1),OR(L151/M151&gt;$T$5,M151/L151&gt;$T$5))</formula>
    </cfRule>
  </conditionalFormatting>
  <conditionalFormatting sqref="M152">
    <cfRule type="expression" dxfId="8023" priority="572">
      <formula>IF(L152&lt;=0,AND(L152&lt;=0,M152&gt;=1),OR(L152/M152&gt;$T$5,M152/L152&gt;$T$5))</formula>
    </cfRule>
  </conditionalFormatting>
  <conditionalFormatting sqref="M153">
    <cfRule type="expression" dxfId="8022" priority="571">
      <formula>IF(L153&lt;=0,AND(L153&lt;=0,M153&gt;=1),OR(L153/M153&gt;$T$5,M153/L153&gt;$T$5))</formula>
    </cfRule>
  </conditionalFormatting>
  <conditionalFormatting sqref="M154">
    <cfRule type="expression" dxfId="8021" priority="570">
      <formula>IF(L154&lt;=0,AND(L154&lt;=0,M154&gt;=1),OR(L154/M154&gt;$T$5,M154/L154&gt;$T$5))</formula>
    </cfRule>
  </conditionalFormatting>
  <conditionalFormatting sqref="M155">
    <cfRule type="expression" dxfId="8020" priority="569">
      <formula>IF(L155&lt;=0,AND(L155&lt;=0,M155&gt;=1),OR(L155/M155&gt;$T$5,M155/L155&gt;$T$5))</formula>
    </cfRule>
  </conditionalFormatting>
  <conditionalFormatting sqref="M156">
    <cfRule type="expression" dxfId="8019" priority="568">
      <formula>IF(L156&lt;=0,AND(L156&lt;=0,M156&gt;=1),OR(L156/M156&gt;$T$5,M156/L156&gt;$T$5))</formula>
    </cfRule>
  </conditionalFormatting>
  <conditionalFormatting sqref="M157">
    <cfRule type="expression" dxfId="8018" priority="567">
      <formula>IF(L157&lt;=0,AND(L157&lt;=0,M157&gt;=1),OR(L157/M157&gt;$T$5,M157/L157&gt;$T$5))</formula>
    </cfRule>
  </conditionalFormatting>
  <conditionalFormatting sqref="M158">
    <cfRule type="expression" dxfId="8017" priority="566">
      <formula>IF(L158&lt;=0,AND(L158&lt;=0,M158&gt;=1),OR(L158/M158&gt;$T$5,M158/L158&gt;$T$5))</formula>
    </cfRule>
  </conditionalFormatting>
  <conditionalFormatting sqref="M159">
    <cfRule type="expression" dxfId="8016" priority="565">
      <formula>IF(L159&lt;=0,AND(L159&lt;=0,M159&gt;=1),OR(L159/M159&gt;$T$5,M159/L159&gt;$T$5))</formula>
    </cfRule>
  </conditionalFormatting>
  <conditionalFormatting sqref="M160">
    <cfRule type="expression" dxfId="8015" priority="564">
      <formula>IF(L160&lt;=0,AND(L160&lt;=0,M160&gt;=1),OR(L160/M160&gt;$T$5,M160/L160&gt;$T$5))</formula>
    </cfRule>
  </conditionalFormatting>
  <conditionalFormatting sqref="M161">
    <cfRule type="expression" dxfId="8014" priority="563">
      <formula>IF(L161&lt;=0,AND(L161&lt;=0,M161&gt;=1),OR(L161/M161&gt;$T$5,M161/L161&gt;$T$5))</formula>
    </cfRule>
  </conditionalFormatting>
  <conditionalFormatting sqref="M162">
    <cfRule type="expression" dxfId="8013" priority="562">
      <formula>IF(L162&lt;=0,AND(L162&lt;=0,M162&gt;=1),OR(L162/M162&gt;$T$5,M162/L162&gt;$T$5))</formula>
    </cfRule>
  </conditionalFormatting>
  <conditionalFormatting sqref="M163">
    <cfRule type="expression" dxfId="8012" priority="561">
      <formula>IF(L163&lt;=0,AND(L163&lt;=0,M163&gt;=1),OR(L163/M163&gt;$T$5,M163/L163&gt;$T$5))</formula>
    </cfRule>
  </conditionalFormatting>
  <conditionalFormatting sqref="M164">
    <cfRule type="expression" dxfId="8011" priority="560">
      <formula>IF(L164&lt;=0,AND(L164&lt;=0,M164&gt;=1),OR(L164/M164&gt;$T$5,M164/L164&gt;$T$5))</formula>
    </cfRule>
  </conditionalFormatting>
  <conditionalFormatting sqref="M165">
    <cfRule type="expression" dxfId="8010" priority="559">
      <formula>IF(L165&lt;=0,AND(L165&lt;=0,M165&gt;=1),OR(L165/M165&gt;$T$5,M165/L165&gt;$T$5))</formula>
    </cfRule>
  </conditionalFormatting>
  <conditionalFormatting sqref="M166">
    <cfRule type="expression" dxfId="8009" priority="558">
      <formula>IF(L166&lt;=0,AND(L166&lt;=0,M166&gt;=1),OR(L166/M166&gt;$T$5,M166/L166&gt;$T$5))</formula>
    </cfRule>
  </conditionalFormatting>
  <conditionalFormatting sqref="M167">
    <cfRule type="expression" dxfId="8008" priority="557">
      <formula>IF(L167&lt;=0,AND(L167&lt;=0,M167&gt;=1),OR(L167/M167&gt;$T$5,M167/L167&gt;$T$5))</formula>
    </cfRule>
  </conditionalFormatting>
  <conditionalFormatting sqref="M168">
    <cfRule type="expression" dxfId="8007" priority="556">
      <formula>IF(L168&lt;=0,AND(L168&lt;=0,M168&gt;=1),OR(L168/M168&gt;$T$5,M168/L168&gt;$T$5))</formula>
    </cfRule>
  </conditionalFormatting>
  <conditionalFormatting sqref="M169">
    <cfRule type="expression" dxfId="8006" priority="555">
      <formula>IF(L169&lt;=0,AND(L169&lt;=0,M169&gt;=1),OR(L169/M169&gt;$T$5,M169/L169&gt;$T$5))</formula>
    </cfRule>
  </conditionalFormatting>
  <conditionalFormatting sqref="M170">
    <cfRule type="expression" dxfId="8005" priority="554">
      <formula>IF(L170&lt;=0,AND(L170&lt;=0,M170&gt;=1),OR(L170/M170&gt;$T$5,M170/L170&gt;$T$5))</formula>
    </cfRule>
  </conditionalFormatting>
  <conditionalFormatting sqref="M171">
    <cfRule type="expression" dxfId="8004" priority="553">
      <formula>IF(L171&lt;=0,AND(L171&lt;=0,M171&gt;=1),OR(L171/M171&gt;$T$5,M171/L171&gt;$T$5))</formula>
    </cfRule>
  </conditionalFormatting>
  <conditionalFormatting sqref="M172">
    <cfRule type="expression" dxfId="8003" priority="552">
      <formula>IF(L172&lt;=0,AND(L172&lt;=0,M172&gt;=1),OR(L172/M172&gt;$T$5,M172/L172&gt;$T$5))</formula>
    </cfRule>
  </conditionalFormatting>
  <conditionalFormatting sqref="M173">
    <cfRule type="expression" dxfId="8002" priority="551">
      <formula>IF(L173&lt;=0,AND(L173&lt;=0,M173&gt;=1),OR(L173/M173&gt;$T$5,M173/L173&gt;$T$5))</formula>
    </cfRule>
  </conditionalFormatting>
  <conditionalFormatting sqref="M174">
    <cfRule type="expression" dxfId="8001" priority="550">
      <formula>IF(L174&lt;=0,AND(L174&lt;=0,M174&gt;=1),OR(L174/M174&gt;$T$5,M174/L174&gt;$T$5))</formula>
    </cfRule>
  </conditionalFormatting>
  <conditionalFormatting sqref="M175">
    <cfRule type="expression" dxfId="8000" priority="549">
      <formula>IF(L175&lt;=0,AND(L175&lt;=0,M175&gt;=1),OR(L175/M175&gt;$T$5,M175/L175&gt;$T$5))</formula>
    </cfRule>
  </conditionalFormatting>
  <conditionalFormatting sqref="M176">
    <cfRule type="expression" dxfId="7999" priority="548">
      <formula>IF(L176&lt;=0,AND(L176&lt;=0,M176&gt;=1),OR(L176/M176&gt;$T$5,M176/L176&gt;$T$5))</formula>
    </cfRule>
  </conditionalFormatting>
  <conditionalFormatting sqref="M177">
    <cfRule type="expression" dxfId="7998" priority="547">
      <formula>IF(L177&lt;=0,AND(L177&lt;=0,M177&gt;=1),OR(L177/M177&gt;$T$5,M177/L177&gt;$T$5))</formula>
    </cfRule>
  </conditionalFormatting>
  <conditionalFormatting sqref="M178">
    <cfRule type="expression" dxfId="7997" priority="546">
      <formula>IF(L178&lt;=0,AND(L178&lt;=0,M178&gt;=1),OR(L178/M178&gt;$T$5,M178/L178&gt;$T$5))</formula>
    </cfRule>
  </conditionalFormatting>
  <conditionalFormatting sqref="M179">
    <cfRule type="expression" dxfId="7996" priority="545">
      <formula>IF(L179&lt;=0,AND(L179&lt;=0,M179&gt;=1),OR(L179/M179&gt;$T$5,M179/L179&gt;$T$5))</formula>
    </cfRule>
  </conditionalFormatting>
  <conditionalFormatting sqref="M180">
    <cfRule type="expression" dxfId="7995" priority="544">
      <formula>IF(L180&lt;=0,AND(L180&lt;=0,M180&gt;=1),OR(L180/M180&gt;$T$5,M180/L180&gt;$T$5))</formula>
    </cfRule>
  </conditionalFormatting>
  <conditionalFormatting sqref="M181">
    <cfRule type="expression" dxfId="7994" priority="543">
      <formula>IF(L181&lt;=0,AND(L181&lt;=0,M181&gt;=1),OR(L181/M181&gt;$T$5,M181/L181&gt;$T$5))</formula>
    </cfRule>
  </conditionalFormatting>
  <conditionalFormatting sqref="M182">
    <cfRule type="expression" dxfId="7993" priority="542">
      <formula>IF(L182&lt;=0,AND(L182&lt;=0,M182&gt;=1),OR(L182/M182&gt;$T$5,M182/L182&gt;$T$5))</formula>
    </cfRule>
  </conditionalFormatting>
  <conditionalFormatting sqref="M183">
    <cfRule type="expression" dxfId="7992" priority="541">
      <formula>IF(L183&lt;=0,AND(L183&lt;=0,M183&gt;=1),OR(L183/M183&gt;$T$5,M183/L183&gt;$T$5))</formula>
    </cfRule>
  </conditionalFormatting>
  <conditionalFormatting sqref="M184">
    <cfRule type="expression" dxfId="7991" priority="540">
      <formula>IF(L184&lt;=0,AND(L184&lt;=0,M184&gt;=1),OR(L184/M184&gt;$T$5,M184/L184&gt;$T$5))</formula>
    </cfRule>
  </conditionalFormatting>
  <conditionalFormatting sqref="N5">
    <cfRule type="expression" dxfId="7990" priority="539">
      <formula>IF(M5&lt;=0,AND(M5&lt;=0,N5&gt;=1),OR(M5/N5&gt;$T$5,N5/M5&gt;$T$5))</formula>
    </cfRule>
  </conditionalFormatting>
  <conditionalFormatting sqref="N6">
    <cfRule type="expression" dxfId="7989" priority="538">
      <formula>IF(M6&lt;=0,AND(M6&lt;=0,N6&gt;=1),OR(M6/N6&gt;$T$5,N6/M6&gt;$T$5))</formula>
    </cfRule>
  </conditionalFormatting>
  <conditionalFormatting sqref="N7">
    <cfRule type="expression" dxfId="7988" priority="537">
      <formula>IF(M7&lt;=0,AND(M7&lt;=0,N7&gt;=1),OR(M7/N7&gt;$T$5,N7/M7&gt;$T$5))</formula>
    </cfRule>
  </conditionalFormatting>
  <conditionalFormatting sqref="N8">
    <cfRule type="expression" dxfId="7987" priority="536">
      <formula>IF(M8&lt;=0,AND(M8&lt;=0,N8&gt;=1),OR(M8/N8&gt;$T$5,N8/M8&gt;$T$5))</formula>
    </cfRule>
  </conditionalFormatting>
  <conditionalFormatting sqref="N9">
    <cfRule type="expression" dxfId="7986" priority="535">
      <formula>IF(M9&lt;=0,AND(M9&lt;=0,N9&gt;=1),OR(M9/N9&gt;$T$5,N9/M9&gt;$T$5))</formula>
    </cfRule>
  </conditionalFormatting>
  <conditionalFormatting sqref="N10">
    <cfRule type="expression" dxfId="7985" priority="534">
      <formula>IF(M10&lt;=0,AND(M10&lt;=0,N10&gt;=1),OR(M10/N10&gt;$T$5,N10/M10&gt;$T$5))</formula>
    </cfRule>
  </conditionalFormatting>
  <conditionalFormatting sqref="N11">
    <cfRule type="expression" dxfId="7984" priority="533">
      <formula>IF(M11&lt;=0,AND(M11&lt;=0,N11&gt;=1),OR(M11/N11&gt;$T$5,N11/M11&gt;$T$5))</formula>
    </cfRule>
  </conditionalFormatting>
  <conditionalFormatting sqref="N12">
    <cfRule type="expression" dxfId="7983" priority="532">
      <formula>IF(M12&lt;=0,AND(M12&lt;=0,N12&gt;=1),OR(M12/N12&gt;$T$5,N12/M12&gt;$T$5))</formula>
    </cfRule>
  </conditionalFormatting>
  <conditionalFormatting sqref="N13">
    <cfRule type="expression" dxfId="7982" priority="531">
      <formula>IF(M13&lt;=0,AND(M13&lt;=0,N13&gt;=1),OR(M13/N13&gt;$T$5,N13/M13&gt;$T$5))</formula>
    </cfRule>
  </conditionalFormatting>
  <conditionalFormatting sqref="N14">
    <cfRule type="expression" dxfId="7981" priority="530">
      <formula>IF(M14&lt;=0,AND(M14&lt;=0,N14&gt;=1),OR(M14/N14&gt;$T$5,N14/M14&gt;$T$5))</formula>
    </cfRule>
  </conditionalFormatting>
  <conditionalFormatting sqref="N15">
    <cfRule type="expression" dxfId="7980" priority="529">
      <formula>IF(M15&lt;=0,AND(M15&lt;=0,N15&gt;=1),OR(M15/N15&gt;$T$5,N15/M15&gt;$T$5))</formula>
    </cfRule>
  </conditionalFormatting>
  <conditionalFormatting sqref="N16">
    <cfRule type="expression" dxfId="7979" priority="528">
      <formula>IF(M16&lt;=0,AND(M16&lt;=0,N16&gt;=1),OR(M16/N16&gt;$T$5,N16/M16&gt;$T$5))</formula>
    </cfRule>
  </conditionalFormatting>
  <conditionalFormatting sqref="N17">
    <cfRule type="expression" dxfId="7978" priority="527">
      <formula>IF(M17&lt;=0,AND(M17&lt;=0,N17&gt;=1),OR(M17/N17&gt;$T$5,N17/M17&gt;$T$5))</formula>
    </cfRule>
  </conditionalFormatting>
  <conditionalFormatting sqref="N18">
    <cfRule type="expression" dxfId="7977" priority="526">
      <formula>IF(M18&lt;=0,AND(M18&lt;=0,N18&gt;=1),OR(M18/N18&gt;$T$5,N18/M18&gt;$T$5))</formula>
    </cfRule>
  </conditionalFormatting>
  <conditionalFormatting sqref="N19">
    <cfRule type="expression" dxfId="7976" priority="525">
      <formula>IF(M19&lt;=0,AND(M19&lt;=0,N19&gt;=1),OR(M19/N19&gt;$T$5,N19/M19&gt;$T$5))</formula>
    </cfRule>
  </conditionalFormatting>
  <conditionalFormatting sqref="N20">
    <cfRule type="expression" dxfId="7975" priority="524">
      <formula>IF(M20&lt;=0,AND(M20&lt;=0,N20&gt;=1),OR(M20/N20&gt;$T$5,N20/M20&gt;$T$5))</formula>
    </cfRule>
  </conditionalFormatting>
  <conditionalFormatting sqref="N21">
    <cfRule type="expression" dxfId="7974" priority="523">
      <formula>IF(M21&lt;=0,AND(M21&lt;=0,N21&gt;=1),OR(M21/N21&gt;$T$5,N21/M21&gt;$T$5))</formula>
    </cfRule>
  </conditionalFormatting>
  <conditionalFormatting sqref="N22">
    <cfRule type="expression" dxfId="7973" priority="522">
      <formula>IF(M22&lt;=0,AND(M22&lt;=0,N22&gt;=1),OR(M22/N22&gt;$T$5,N22/M22&gt;$T$5))</formula>
    </cfRule>
  </conditionalFormatting>
  <conditionalFormatting sqref="N23">
    <cfRule type="expression" dxfId="7972" priority="521">
      <formula>IF(M23&lt;=0,AND(M23&lt;=0,N23&gt;=1),OR(M23/N23&gt;$T$5,N23/M23&gt;$T$5))</formula>
    </cfRule>
  </conditionalFormatting>
  <conditionalFormatting sqref="N24">
    <cfRule type="expression" dxfId="7971" priority="520">
      <formula>IF(M24&lt;=0,AND(M24&lt;=0,N24&gt;=1),OR(M24/N24&gt;$T$5,N24/M24&gt;$T$5))</formula>
    </cfRule>
  </conditionalFormatting>
  <conditionalFormatting sqref="N25">
    <cfRule type="expression" dxfId="7970" priority="519">
      <formula>IF(M25&lt;=0,AND(M25&lt;=0,N25&gt;=1),OR(M25/N25&gt;$T$5,N25/M25&gt;$T$5))</formula>
    </cfRule>
  </conditionalFormatting>
  <conditionalFormatting sqref="N26">
    <cfRule type="expression" dxfId="7969" priority="518">
      <formula>IF(M26&lt;=0,AND(M26&lt;=0,N26&gt;=1),OR(M26/N26&gt;$T$5,N26/M26&gt;$T$5))</formula>
    </cfRule>
  </conditionalFormatting>
  <conditionalFormatting sqref="N27">
    <cfRule type="expression" dxfId="7968" priority="517">
      <formula>IF(M27&lt;=0,AND(M27&lt;=0,N27&gt;=1),OR(M27/N27&gt;$T$5,N27/M27&gt;$T$5))</formula>
    </cfRule>
  </conditionalFormatting>
  <conditionalFormatting sqref="N28">
    <cfRule type="expression" dxfId="7967" priority="516">
      <formula>IF(M28&lt;=0,AND(M28&lt;=0,N28&gt;=1),OR(M28/N28&gt;$T$5,N28/M28&gt;$T$5))</formula>
    </cfRule>
  </conditionalFormatting>
  <conditionalFormatting sqref="N29">
    <cfRule type="expression" dxfId="7966" priority="515">
      <formula>IF(M29&lt;=0,AND(M29&lt;=0,N29&gt;=1),OR(M29/N29&gt;$T$5,N29/M29&gt;$T$5))</formula>
    </cfRule>
  </conditionalFormatting>
  <conditionalFormatting sqref="N30">
    <cfRule type="expression" dxfId="7965" priority="514">
      <formula>IF(M30&lt;=0,AND(M30&lt;=0,N30&gt;=1),OR(M30/N30&gt;$T$5,N30/M30&gt;$T$5))</formula>
    </cfRule>
  </conditionalFormatting>
  <conditionalFormatting sqref="N31">
    <cfRule type="expression" dxfId="7964" priority="513">
      <formula>IF(M31&lt;=0,AND(M31&lt;=0,N31&gt;=1),OR(M31/N31&gt;$T$5,N31/M31&gt;$T$5))</formula>
    </cfRule>
  </conditionalFormatting>
  <conditionalFormatting sqref="N32">
    <cfRule type="expression" dxfId="7963" priority="512">
      <formula>IF(M32&lt;=0,AND(M32&lt;=0,N32&gt;=1),OR(M32/N32&gt;$T$5,N32/M32&gt;$T$5))</formula>
    </cfRule>
  </conditionalFormatting>
  <conditionalFormatting sqref="N34">
    <cfRule type="expression" dxfId="7962" priority="511">
      <formula>IF(M34&lt;=0,AND(M34&lt;=0,N34&gt;=1),OR(M34/N34&gt;$T$5,N34/M34&gt;$T$5))</formula>
    </cfRule>
  </conditionalFormatting>
  <conditionalFormatting sqref="N35">
    <cfRule type="expression" dxfId="7961" priority="510">
      <formula>IF(M35&lt;=0,AND(M35&lt;=0,N35&gt;=1),OR(M35/N35&gt;$T$5,N35/M35&gt;$T$5))</formula>
    </cfRule>
  </conditionalFormatting>
  <conditionalFormatting sqref="N36">
    <cfRule type="expression" dxfId="7960" priority="509">
      <formula>IF(M36&lt;=0,AND(M36&lt;=0,N36&gt;=1),OR(M36/N36&gt;$T$5,N36/M36&gt;$T$5))</formula>
    </cfRule>
  </conditionalFormatting>
  <conditionalFormatting sqref="N37">
    <cfRule type="expression" dxfId="7959" priority="508">
      <formula>IF(M37&lt;=0,AND(M37&lt;=0,N37&gt;=1),OR(M37/N37&gt;$T$5,N37/M37&gt;$T$5))</formula>
    </cfRule>
  </conditionalFormatting>
  <conditionalFormatting sqref="N38">
    <cfRule type="expression" dxfId="7958" priority="507">
      <formula>IF(M38&lt;=0,AND(M38&lt;=0,N38&gt;=1),OR(M38/N38&gt;$T$5,N38/M38&gt;$T$5))</formula>
    </cfRule>
  </conditionalFormatting>
  <conditionalFormatting sqref="N39">
    <cfRule type="expression" dxfId="7957" priority="506">
      <formula>IF(M39&lt;=0,AND(M39&lt;=0,N39&gt;=1),OR(M39/N39&gt;$T$5,N39/M39&gt;$T$5))</formula>
    </cfRule>
  </conditionalFormatting>
  <conditionalFormatting sqref="N40">
    <cfRule type="expression" dxfId="7956" priority="505">
      <formula>IF(M40&lt;=0,AND(M40&lt;=0,N40&gt;=1),OR(M40/N40&gt;$T$5,N40/M40&gt;$T$5))</formula>
    </cfRule>
  </conditionalFormatting>
  <conditionalFormatting sqref="N41">
    <cfRule type="expression" dxfId="7955" priority="504">
      <formula>IF(M41&lt;=0,AND(M41&lt;=0,N41&gt;=1),OR(M41/N41&gt;$T$5,N41/M41&gt;$T$5))</formula>
    </cfRule>
  </conditionalFormatting>
  <conditionalFormatting sqref="N42">
    <cfRule type="expression" dxfId="7954" priority="503">
      <formula>IF(M42&lt;=0,AND(M42&lt;=0,N42&gt;=1),OR(M42/N42&gt;$T$5,N42/M42&gt;$T$5))</formula>
    </cfRule>
  </conditionalFormatting>
  <conditionalFormatting sqref="N43">
    <cfRule type="expression" dxfId="7953" priority="502">
      <formula>IF(M43&lt;=0,AND(M43&lt;=0,N43&gt;=1),OR(M43/N43&gt;$T$5,N43/M43&gt;$T$5))</formula>
    </cfRule>
  </conditionalFormatting>
  <conditionalFormatting sqref="N44">
    <cfRule type="expression" dxfId="7952" priority="501">
      <formula>IF(M44&lt;=0,AND(M44&lt;=0,N44&gt;=1),OR(M44/N44&gt;$T$5,N44/M44&gt;$T$5))</formula>
    </cfRule>
  </conditionalFormatting>
  <conditionalFormatting sqref="N45">
    <cfRule type="expression" dxfId="7951" priority="500">
      <formula>IF(M45&lt;=0,AND(M45&lt;=0,N45&gt;=1),OR(M45/N45&gt;$T$5,N45/M45&gt;$T$5))</formula>
    </cfRule>
  </conditionalFormatting>
  <conditionalFormatting sqref="N46">
    <cfRule type="expression" dxfId="7950" priority="499">
      <formula>IF(M46&lt;=0,AND(M46&lt;=0,N46&gt;=1),OR(M46/N46&gt;$T$5,N46/M46&gt;$T$5))</formula>
    </cfRule>
  </conditionalFormatting>
  <conditionalFormatting sqref="N47">
    <cfRule type="expression" dxfId="7949" priority="498">
      <formula>IF(M47&lt;=0,AND(M47&lt;=0,N47&gt;=1),OR(M47/N47&gt;$T$5,N47/M47&gt;$T$5))</formula>
    </cfRule>
  </conditionalFormatting>
  <conditionalFormatting sqref="N48">
    <cfRule type="expression" dxfId="7948" priority="497">
      <formula>IF(M48&lt;=0,AND(M48&lt;=0,N48&gt;=1),OR(M48/N48&gt;$T$5,N48/M48&gt;$T$5))</formula>
    </cfRule>
  </conditionalFormatting>
  <conditionalFormatting sqref="N49">
    <cfRule type="expression" dxfId="7947" priority="496">
      <formula>IF(M49&lt;=0,AND(M49&lt;=0,N49&gt;=1),OR(M49/N49&gt;$T$5,N49/M49&gt;$T$5))</formula>
    </cfRule>
  </conditionalFormatting>
  <conditionalFormatting sqref="N50">
    <cfRule type="expression" dxfId="7946" priority="495">
      <formula>IF(M50&lt;=0,AND(M50&lt;=0,N50&gt;=1),OR(M50/N50&gt;$T$5,N50/M50&gt;$T$5))</formula>
    </cfRule>
  </conditionalFormatting>
  <conditionalFormatting sqref="N51">
    <cfRule type="expression" dxfId="7945" priority="494">
      <formula>IF(M51&lt;=0,AND(M51&lt;=0,N51&gt;=1),OR(M51/N51&gt;$T$5,N51/M51&gt;$T$5))</formula>
    </cfRule>
  </conditionalFormatting>
  <conditionalFormatting sqref="N52">
    <cfRule type="expression" dxfId="7944" priority="493">
      <formula>IF(M52&lt;=0,AND(M52&lt;=0,N52&gt;=1),OR(M52/N52&gt;$T$5,N52/M52&gt;$T$5))</formula>
    </cfRule>
  </conditionalFormatting>
  <conditionalFormatting sqref="N53">
    <cfRule type="expression" dxfId="7943" priority="492">
      <formula>IF(M53&lt;=0,AND(M53&lt;=0,N53&gt;=1),OR(M53/N53&gt;$T$5,N53/M53&gt;$T$5))</formula>
    </cfRule>
  </conditionalFormatting>
  <conditionalFormatting sqref="N54">
    <cfRule type="expression" dxfId="7942" priority="491">
      <formula>IF(M54&lt;=0,AND(M54&lt;=0,N54&gt;=1),OR(M54/N54&gt;$T$5,N54/M54&gt;$T$5))</formula>
    </cfRule>
  </conditionalFormatting>
  <conditionalFormatting sqref="N55">
    <cfRule type="expression" dxfId="7941" priority="490">
      <formula>IF(M55&lt;=0,AND(M55&lt;=0,N55&gt;=1),OR(M55/N55&gt;$T$5,N55/M55&gt;$T$5))</formula>
    </cfRule>
  </conditionalFormatting>
  <conditionalFormatting sqref="N56">
    <cfRule type="expression" dxfId="7940" priority="489">
      <formula>IF(M56&lt;=0,AND(M56&lt;=0,N56&gt;=1),OR(M56/N56&gt;$T$5,N56/M56&gt;$T$5))</formula>
    </cfRule>
  </conditionalFormatting>
  <conditionalFormatting sqref="N57">
    <cfRule type="expression" dxfId="7939" priority="488">
      <formula>IF(M57&lt;=0,AND(M57&lt;=0,N57&gt;=1),OR(M57/N57&gt;$T$5,N57/M57&gt;$T$5))</formula>
    </cfRule>
  </conditionalFormatting>
  <conditionalFormatting sqref="N58">
    <cfRule type="expression" dxfId="7938" priority="487">
      <formula>IF(M58&lt;=0,AND(M58&lt;=0,N58&gt;=1),OR(M58/N58&gt;$T$5,N58/M58&gt;$T$5))</formula>
    </cfRule>
  </conditionalFormatting>
  <conditionalFormatting sqref="N59">
    <cfRule type="expression" dxfId="7937" priority="486">
      <formula>IF(M59&lt;=0,AND(M59&lt;=0,N59&gt;=1),OR(M59/N59&gt;$T$5,N59/M59&gt;$T$5))</formula>
    </cfRule>
  </conditionalFormatting>
  <conditionalFormatting sqref="N60">
    <cfRule type="expression" dxfId="7936" priority="485">
      <formula>IF(M60&lt;=0,AND(M60&lt;=0,N60&gt;=1),OR(M60/N60&gt;$T$5,N60/M60&gt;$T$5))</formula>
    </cfRule>
  </conditionalFormatting>
  <conditionalFormatting sqref="N61">
    <cfRule type="expression" dxfId="7935" priority="484">
      <formula>IF(M61&lt;=0,AND(M61&lt;=0,N61&gt;=1),OR(M61/N61&gt;$T$5,N61/M61&gt;$T$5))</formula>
    </cfRule>
  </conditionalFormatting>
  <conditionalFormatting sqref="N62">
    <cfRule type="expression" dxfId="7934" priority="483">
      <formula>IF(M62&lt;=0,AND(M62&lt;=0,N62&gt;=1),OR(M62/N62&gt;$T$5,N62/M62&gt;$T$5))</formula>
    </cfRule>
  </conditionalFormatting>
  <conditionalFormatting sqref="N63">
    <cfRule type="expression" dxfId="7933" priority="482">
      <formula>IF(M63&lt;=0,AND(M63&lt;=0,N63&gt;=1),OR(M63/N63&gt;$T$5,N63/M63&gt;$T$5))</formula>
    </cfRule>
  </conditionalFormatting>
  <conditionalFormatting sqref="N64">
    <cfRule type="expression" dxfId="7932" priority="481">
      <formula>IF(M64&lt;=0,AND(M64&lt;=0,N64&gt;=1),OR(M64/N64&gt;$T$5,N64/M64&gt;$T$5))</formula>
    </cfRule>
  </conditionalFormatting>
  <conditionalFormatting sqref="N65">
    <cfRule type="expression" dxfId="7931" priority="480">
      <formula>IF(M65&lt;=0,AND(M65&lt;=0,N65&gt;=1),OR(M65/N65&gt;$T$5,N65/M65&gt;$T$5))</formula>
    </cfRule>
  </conditionalFormatting>
  <conditionalFormatting sqref="N66">
    <cfRule type="expression" dxfId="7930" priority="479">
      <formula>IF(M66&lt;=0,AND(M66&lt;=0,N66&gt;=1),OR(M66/N66&gt;$T$5,N66/M66&gt;$T$5))</formula>
    </cfRule>
  </conditionalFormatting>
  <conditionalFormatting sqref="N67">
    <cfRule type="expression" dxfId="7929" priority="478">
      <formula>IF(M67&lt;=0,AND(M67&lt;=0,N67&gt;=1),OR(M67/N67&gt;$T$5,N67/M67&gt;$T$5))</formula>
    </cfRule>
  </conditionalFormatting>
  <conditionalFormatting sqref="N68">
    <cfRule type="expression" dxfId="7928" priority="477">
      <formula>IF(M68&lt;=0,AND(M68&lt;=0,N68&gt;=1),OR(M68/N68&gt;$T$5,N68/M68&gt;$T$5))</formula>
    </cfRule>
  </conditionalFormatting>
  <conditionalFormatting sqref="N69">
    <cfRule type="expression" dxfId="7927" priority="476">
      <formula>IF(M69&lt;=0,AND(M69&lt;=0,N69&gt;=1),OR(M69/N69&gt;$T$5,N69/M69&gt;$T$5))</formula>
    </cfRule>
  </conditionalFormatting>
  <conditionalFormatting sqref="N70">
    <cfRule type="expression" dxfId="7926" priority="475">
      <formula>IF(M70&lt;=0,AND(M70&lt;=0,N70&gt;=1),OR(M70/N70&gt;$T$5,N70/M70&gt;$T$5))</formula>
    </cfRule>
  </conditionalFormatting>
  <conditionalFormatting sqref="N71">
    <cfRule type="expression" dxfId="7925" priority="474">
      <formula>IF(M71&lt;=0,AND(M71&lt;=0,N71&gt;=1),OR(M71/N71&gt;$T$5,N71/M71&gt;$T$5))</formula>
    </cfRule>
  </conditionalFormatting>
  <conditionalFormatting sqref="N72">
    <cfRule type="expression" dxfId="7924" priority="473">
      <formula>IF(M72&lt;=0,AND(M72&lt;=0,N72&gt;=1),OR(M72/N72&gt;$T$5,N72/M72&gt;$T$5))</formula>
    </cfRule>
  </conditionalFormatting>
  <conditionalFormatting sqref="N73">
    <cfRule type="expression" dxfId="7923" priority="472">
      <formula>IF(M73&lt;=0,AND(M73&lt;=0,N73&gt;=1),OR(M73/N73&gt;$T$5,N73/M73&gt;$T$5))</formula>
    </cfRule>
  </conditionalFormatting>
  <conditionalFormatting sqref="N74">
    <cfRule type="expression" dxfId="7922" priority="471">
      <formula>IF(M74&lt;=0,AND(M74&lt;=0,N74&gt;=1),OR(M74/N74&gt;$T$5,N74/M74&gt;$T$5))</formula>
    </cfRule>
  </conditionalFormatting>
  <conditionalFormatting sqref="N75">
    <cfRule type="expression" dxfId="7921" priority="470">
      <formula>IF(M75&lt;=0,AND(M75&lt;=0,N75&gt;=1),OR(M75/N75&gt;$T$5,N75/M75&gt;$T$5))</formula>
    </cfRule>
  </conditionalFormatting>
  <conditionalFormatting sqref="N76">
    <cfRule type="expression" dxfId="7920" priority="469">
      <formula>IF(M76&lt;=0,AND(M76&lt;=0,N76&gt;=1),OR(M76/N76&gt;$T$5,N76/M76&gt;$T$5))</formula>
    </cfRule>
  </conditionalFormatting>
  <conditionalFormatting sqref="N77">
    <cfRule type="expression" dxfId="7919" priority="468">
      <formula>IF(M77&lt;=0,AND(M77&lt;=0,N77&gt;=1),OR(M77/N77&gt;$T$5,N77/M77&gt;$T$5))</formula>
    </cfRule>
  </conditionalFormatting>
  <conditionalFormatting sqref="N78">
    <cfRule type="expression" dxfId="7918" priority="467">
      <formula>IF(M78&lt;=0,AND(M78&lt;=0,N78&gt;=1),OR(M78/N78&gt;$T$5,N78/M78&gt;$T$5))</formula>
    </cfRule>
  </conditionalFormatting>
  <conditionalFormatting sqref="N79">
    <cfRule type="expression" dxfId="7917" priority="466">
      <formula>IF(M79&lt;=0,AND(M79&lt;=0,N79&gt;=1),OR(M79/N79&gt;$T$5,N79/M79&gt;$T$5))</formula>
    </cfRule>
  </conditionalFormatting>
  <conditionalFormatting sqref="N80">
    <cfRule type="expression" dxfId="7916" priority="465">
      <formula>IF(M80&lt;=0,AND(M80&lt;=0,N80&gt;=1),OR(M80/N80&gt;$T$5,N80/M80&gt;$T$5))</formula>
    </cfRule>
  </conditionalFormatting>
  <conditionalFormatting sqref="N81">
    <cfRule type="expression" dxfId="7915" priority="464">
      <formula>IF(M81&lt;=0,AND(M81&lt;=0,N81&gt;=1),OR(M81/N81&gt;$T$5,N81/M81&gt;$T$5))</formula>
    </cfRule>
  </conditionalFormatting>
  <conditionalFormatting sqref="N82">
    <cfRule type="expression" dxfId="7914" priority="463">
      <formula>IF(M82&lt;=0,AND(M82&lt;=0,N82&gt;=1),OR(M82/N82&gt;$T$5,N82/M82&gt;$T$5))</formula>
    </cfRule>
  </conditionalFormatting>
  <conditionalFormatting sqref="N83">
    <cfRule type="expression" dxfId="7913" priority="462">
      <formula>IF(M83&lt;=0,AND(M83&lt;=0,N83&gt;=1),OR(M83/N83&gt;$T$5,N83/M83&gt;$T$5))</formula>
    </cfRule>
  </conditionalFormatting>
  <conditionalFormatting sqref="N84">
    <cfRule type="expression" dxfId="7912" priority="461">
      <formula>IF(M84&lt;=0,AND(M84&lt;=0,N84&gt;=1),OR(M84/N84&gt;$T$5,N84/M84&gt;$T$5))</formula>
    </cfRule>
  </conditionalFormatting>
  <conditionalFormatting sqref="N85">
    <cfRule type="expression" dxfId="7911" priority="460">
      <formula>IF(M85&lt;=0,AND(M85&lt;=0,N85&gt;=1),OR(M85/N85&gt;$T$5,N85/M85&gt;$T$5))</formula>
    </cfRule>
  </conditionalFormatting>
  <conditionalFormatting sqref="N86">
    <cfRule type="expression" dxfId="7910" priority="459">
      <formula>IF(M86&lt;=0,AND(M86&lt;=0,N86&gt;=1),OR(M86/N86&gt;$T$5,N86/M86&gt;$T$5))</formula>
    </cfRule>
  </conditionalFormatting>
  <conditionalFormatting sqref="N87">
    <cfRule type="expression" dxfId="7909" priority="458">
      <formula>IF(M87&lt;=0,AND(M87&lt;=0,N87&gt;=1),OR(M87/N87&gt;$T$5,N87/M87&gt;$T$5))</formula>
    </cfRule>
  </conditionalFormatting>
  <conditionalFormatting sqref="N88">
    <cfRule type="expression" dxfId="7908" priority="457">
      <formula>IF(M88&lt;=0,AND(M88&lt;=0,N88&gt;=1),OR(M88/N88&gt;$T$5,N88/M88&gt;$T$5))</formula>
    </cfRule>
  </conditionalFormatting>
  <conditionalFormatting sqref="N89">
    <cfRule type="expression" dxfId="7907" priority="456">
      <formula>IF(M89&lt;=0,AND(M89&lt;=0,N89&gt;=1),OR(M89/N89&gt;$T$5,N89/M89&gt;$T$5))</formula>
    </cfRule>
  </conditionalFormatting>
  <conditionalFormatting sqref="N90">
    <cfRule type="expression" dxfId="7906" priority="455">
      <formula>IF(M90&lt;=0,AND(M90&lt;=0,N90&gt;=1),OR(M90/N90&gt;$T$5,N90/M90&gt;$T$5))</formula>
    </cfRule>
  </conditionalFormatting>
  <conditionalFormatting sqref="N91">
    <cfRule type="expression" dxfId="7905" priority="454">
      <formula>IF(M91&lt;=0,AND(M91&lt;=0,N91&gt;=1),OR(M91/N91&gt;$T$5,N91/M91&gt;$T$5))</formula>
    </cfRule>
  </conditionalFormatting>
  <conditionalFormatting sqref="N92">
    <cfRule type="expression" dxfId="7904" priority="453">
      <formula>IF(M92&lt;=0,AND(M92&lt;=0,N92&gt;=1),OR(M92/N92&gt;$T$5,N92/M92&gt;$T$5))</formula>
    </cfRule>
  </conditionalFormatting>
  <conditionalFormatting sqref="N93">
    <cfRule type="expression" dxfId="7903" priority="452">
      <formula>IF(M93&lt;=0,AND(M93&lt;=0,N93&gt;=1),OR(M93/N93&gt;$T$5,N93/M93&gt;$T$5))</formula>
    </cfRule>
  </conditionalFormatting>
  <conditionalFormatting sqref="N94">
    <cfRule type="expression" dxfId="7902" priority="451">
      <formula>IF(M94&lt;=0,AND(M94&lt;=0,N94&gt;=1),OR(M94/N94&gt;$T$5,N94/M94&gt;$T$5))</formula>
    </cfRule>
  </conditionalFormatting>
  <conditionalFormatting sqref="N95">
    <cfRule type="expression" dxfId="7901" priority="450">
      <formula>IF(M95&lt;=0,AND(M95&lt;=0,N95&gt;=1),OR(M95/N95&gt;$T$5,N95/M95&gt;$T$5))</formula>
    </cfRule>
  </conditionalFormatting>
  <conditionalFormatting sqref="N96">
    <cfRule type="expression" dxfId="7900" priority="449">
      <formula>IF(M96&lt;=0,AND(M96&lt;=0,N96&gt;=1),OR(M96/N96&gt;$T$5,N96/M96&gt;$T$5))</formula>
    </cfRule>
  </conditionalFormatting>
  <conditionalFormatting sqref="N97">
    <cfRule type="expression" dxfId="7899" priority="448">
      <formula>IF(M97&lt;=0,AND(M97&lt;=0,N97&gt;=1),OR(M97/N97&gt;$T$5,N97/M97&gt;$T$5))</formula>
    </cfRule>
  </conditionalFormatting>
  <conditionalFormatting sqref="N98">
    <cfRule type="expression" dxfId="7898" priority="447">
      <formula>IF(M98&lt;=0,AND(M98&lt;=0,N98&gt;=1),OR(M98/N98&gt;$T$5,N98/M98&gt;$T$5))</formula>
    </cfRule>
  </conditionalFormatting>
  <conditionalFormatting sqref="N99">
    <cfRule type="expression" dxfId="7897" priority="446">
      <formula>IF(M99&lt;=0,AND(M99&lt;=0,N99&gt;=1),OR(M99/N99&gt;$T$5,N99/M99&gt;$T$5))</formula>
    </cfRule>
  </conditionalFormatting>
  <conditionalFormatting sqref="N100">
    <cfRule type="expression" dxfId="7896" priority="445">
      <formula>IF(M100&lt;=0,AND(M100&lt;=0,N100&gt;=1),OR(M100/N100&gt;$T$5,N100/M100&gt;$T$5))</formula>
    </cfRule>
  </conditionalFormatting>
  <conditionalFormatting sqref="N101">
    <cfRule type="expression" dxfId="7895" priority="444">
      <formula>IF(M101&lt;=0,AND(M101&lt;=0,N101&gt;=1),OR(M101/N101&gt;$T$5,N101/M101&gt;$T$5))</formula>
    </cfRule>
  </conditionalFormatting>
  <conditionalFormatting sqref="N102">
    <cfRule type="expression" dxfId="7894" priority="443">
      <formula>IF(M102&lt;=0,AND(M102&lt;=0,N102&gt;=1),OR(M102/N102&gt;$T$5,N102/M102&gt;$T$5))</formula>
    </cfRule>
  </conditionalFormatting>
  <conditionalFormatting sqref="N103">
    <cfRule type="expression" dxfId="7893" priority="442">
      <formula>IF(M103&lt;=0,AND(M103&lt;=0,N103&gt;=1),OR(M103/N103&gt;$T$5,N103/M103&gt;$T$5))</formula>
    </cfRule>
  </conditionalFormatting>
  <conditionalFormatting sqref="N104">
    <cfRule type="expression" dxfId="7892" priority="441">
      <formula>IF(M104&lt;=0,AND(M104&lt;=0,N104&gt;=1),OR(M104/N104&gt;$T$5,N104/M104&gt;$T$5))</formula>
    </cfRule>
  </conditionalFormatting>
  <conditionalFormatting sqref="N105">
    <cfRule type="expression" dxfId="7891" priority="440">
      <formula>IF(M105&lt;=0,AND(M105&lt;=0,N105&gt;=1),OR(M105/N105&gt;$T$5,N105/M105&gt;$T$5))</formula>
    </cfRule>
  </conditionalFormatting>
  <conditionalFormatting sqref="N106">
    <cfRule type="expression" dxfId="7890" priority="439">
      <formula>IF(M106&lt;=0,AND(M106&lt;=0,N106&gt;=1),OR(M106/N106&gt;$T$5,N106/M106&gt;$T$5))</formula>
    </cfRule>
  </conditionalFormatting>
  <conditionalFormatting sqref="N107">
    <cfRule type="expression" dxfId="7889" priority="438">
      <formula>IF(M107&lt;=0,AND(M107&lt;=0,N107&gt;=1),OR(M107/N107&gt;$T$5,N107/M107&gt;$T$5))</formula>
    </cfRule>
  </conditionalFormatting>
  <conditionalFormatting sqref="N108">
    <cfRule type="expression" dxfId="7888" priority="437">
      <formula>IF(M108&lt;=0,AND(M108&lt;=0,N108&gt;=1),OR(M108/N108&gt;$T$5,N108/M108&gt;$T$5))</formula>
    </cfRule>
  </conditionalFormatting>
  <conditionalFormatting sqref="N109">
    <cfRule type="expression" dxfId="7887" priority="436">
      <formula>IF(M109&lt;=0,AND(M109&lt;=0,N109&gt;=1),OR(M109/N109&gt;$T$5,N109/M109&gt;$T$5))</formula>
    </cfRule>
  </conditionalFormatting>
  <conditionalFormatting sqref="N110">
    <cfRule type="expression" dxfId="7886" priority="435">
      <formula>IF(M110&lt;=0,AND(M110&lt;=0,N110&gt;=1),OR(M110/N110&gt;$T$5,N110/M110&gt;$T$5))</formula>
    </cfRule>
  </conditionalFormatting>
  <conditionalFormatting sqref="N111">
    <cfRule type="expression" dxfId="7885" priority="434">
      <formula>IF(M111&lt;=0,AND(M111&lt;=0,N111&gt;=1),OR(M111/N111&gt;$T$5,N111/M111&gt;$T$5))</formula>
    </cfRule>
  </conditionalFormatting>
  <conditionalFormatting sqref="N112">
    <cfRule type="expression" dxfId="7884" priority="433">
      <formula>IF(M112&lt;=0,AND(M112&lt;=0,N112&gt;=1),OR(M112/N112&gt;$T$5,N112/M112&gt;$T$5))</formula>
    </cfRule>
  </conditionalFormatting>
  <conditionalFormatting sqref="N113">
    <cfRule type="expression" dxfId="7883" priority="432">
      <formula>IF(M113&lt;=0,AND(M113&lt;=0,N113&gt;=1),OR(M113/N113&gt;$T$5,N113/M113&gt;$T$5))</formula>
    </cfRule>
  </conditionalFormatting>
  <conditionalFormatting sqref="N114">
    <cfRule type="expression" dxfId="7882" priority="431">
      <formula>IF(M114&lt;=0,AND(M114&lt;=0,N114&gt;=1),OR(M114/N114&gt;$T$5,N114/M114&gt;$T$5))</formula>
    </cfRule>
  </conditionalFormatting>
  <conditionalFormatting sqref="N115">
    <cfRule type="expression" dxfId="7881" priority="430">
      <formula>IF(M115&lt;=0,AND(M115&lt;=0,N115&gt;=1),OR(M115/N115&gt;$T$5,N115/M115&gt;$T$5))</formula>
    </cfRule>
  </conditionalFormatting>
  <conditionalFormatting sqref="N116">
    <cfRule type="expression" dxfId="7880" priority="429">
      <formula>IF(M116&lt;=0,AND(M116&lt;=0,N116&gt;=1),OR(M116/N116&gt;$T$5,N116/M116&gt;$T$5))</formula>
    </cfRule>
  </conditionalFormatting>
  <conditionalFormatting sqref="N117">
    <cfRule type="expression" dxfId="7879" priority="428">
      <formula>IF(M117&lt;=0,AND(M117&lt;=0,N117&gt;=1),OR(M117/N117&gt;$T$5,N117/M117&gt;$T$5))</formula>
    </cfRule>
  </conditionalFormatting>
  <conditionalFormatting sqref="N118">
    <cfRule type="expression" dxfId="7878" priority="427">
      <formula>IF(M118&lt;=0,AND(M118&lt;=0,N118&gt;=1),OR(M118/N118&gt;$T$5,N118/M118&gt;$T$5))</formula>
    </cfRule>
  </conditionalFormatting>
  <conditionalFormatting sqref="N119">
    <cfRule type="expression" dxfId="7877" priority="426">
      <formula>IF(M119&lt;=0,AND(M119&lt;=0,N119&gt;=1),OR(M119/N119&gt;$T$5,N119/M119&gt;$T$5))</formula>
    </cfRule>
  </conditionalFormatting>
  <conditionalFormatting sqref="N120">
    <cfRule type="expression" dxfId="7876" priority="425">
      <formula>IF(M120&lt;=0,AND(M120&lt;=0,N120&gt;=1),OR(M120/N120&gt;$T$5,N120/M120&gt;$T$5))</formula>
    </cfRule>
  </conditionalFormatting>
  <conditionalFormatting sqref="N121">
    <cfRule type="expression" dxfId="7875" priority="424">
      <formula>IF(M121&lt;=0,AND(M121&lt;=0,N121&gt;=1),OR(M121/N121&gt;$T$5,N121/M121&gt;$T$5))</formula>
    </cfRule>
  </conditionalFormatting>
  <conditionalFormatting sqref="N122">
    <cfRule type="expression" dxfId="7874" priority="423">
      <formula>IF(M122&lt;=0,AND(M122&lt;=0,N122&gt;=1),OR(M122/N122&gt;$T$5,N122/M122&gt;$T$5))</formula>
    </cfRule>
  </conditionalFormatting>
  <conditionalFormatting sqref="N123">
    <cfRule type="expression" dxfId="7873" priority="422">
      <formula>IF(M123&lt;=0,AND(M123&lt;=0,N123&gt;=1),OR(M123/N123&gt;$T$5,N123/M123&gt;$T$5))</formula>
    </cfRule>
  </conditionalFormatting>
  <conditionalFormatting sqref="N124">
    <cfRule type="expression" dxfId="7872" priority="421">
      <formula>IF(M124&lt;=0,AND(M124&lt;=0,N124&gt;=1),OR(M124/N124&gt;$T$5,N124/M124&gt;$T$5))</formula>
    </cfRule>
  </conditionalFormatting>
  <conditionalFormatting sqref="N125">
    <cfRule type="expression" dxfId="7871" priority="420">
      <formula>IF(M125&lt;=0,AND(M125&lt;=0,N125&gt;=1),OR(M125/N125&gt;$T$5,N125/M125&gt;$T$5))</formula>
    </cfRule>
  </conditionalFormatting>
  <conditionalFormatting sqref="N126">
    <cfRule type="expression" dxfId="7870" priority="419">
      <formula>IF(M126&lt;=0,AND(M126&lt;=0,N126&gt;=1),OR(M126/N126&gt;$T$5,N126/M126&gt;$T$5))</formula>
    </cfRule>
  </conditionalFormatting>
  <conditionalFormatting sqref="N128">
    <cfRule type="expression" dxfId="7869" priority="418">
      <formula>IF(M128&lt;=0,AND(M128&lt;=0,N128&gt;=1),OR(M128/N128&gt;$T$5,N128/M128&gt;$T$5))</formula>
    </cfRule>
  </conditionalFormatting>
  <conditionalFormatting sqref="N129">
    <cfRule type="expression" dxfId="7868" priority="417">
      <formula>IF(M129&lt;=0,AND(M129&lt;=0,N129&gt;=1),OR(M129/N129&gt;$T$5,N129/M129&gt;$T$5))</formula>
    </cfRule>
  </conditionalFormatting>
  <conditionalFormatting sqref="N130">
    <cfRule type="expression" dxfId="7867" priority="416">
      <formula>IF(M130&lt;=0,AND(M130&lt;=0,N130&gt;=1),OR(M130/N130&gt;$T$5,N130/M130&gt;$T$5))</formula>
    </cfRule>
  </conditionalFormatting>
  <conditionalFormatting sqref="N131">
    <cfRule type="expression" dxfId="7866" priority="415">
      <formula>IF(M131&lt;=0,AND(M131&lt;=0,N131&gt;=1),OR(M131/N131&gt;$T$5,N131/M131&gt;$T$5))</formula>
    </cfRule>
  </conditionalFormatting>
  <conditionalFormatting sqref="N132">
    <cfRule type="expression" dxfId="7865" priority="414">
      <formula>IF(M132&lt;=0,AND(M132&lt;=0,N132&gt;=1),OR(M132/N132&gt;$T$5,N132/M132&gt;$T$5))</formula>
    </cfRule>
  </conditionalFormatting>
  <conditionalFormatting sqref="N133">
    <cfRule type="expression" dxfId="7864" priority="413">
      <formula>IF(M133&lt;=0,AND(M133&lt;=0,N133&gt;=1),OR(M133/N133&gt;$T$5,N133/M133&gt;$T$5))</formula>
    </cfRule>
  </conditionalFormatting>
  <conditionalFormatting sqref="N134">
    <cfRule type="expression" dxfId="7863" priority="412">
      <formula>IF(M134&lt;=0,AND(M134&lt;=0,N134&gt;=1),OR(M134/N134&gt;$T$5,N134/M134&gt;$T$5))</formula>
    </cfRule>
  </conditionalFormatting>
  <conditionalFormatting sqref="N135">
    <cfRule type="expression" dxfId="7862" priority="411">
      <formula>IF(M135&lt;=0,AND(M135&lt;=0,N135&gt;=1),OR(M135/N135&gt;$T$5,N135/M135&gt;$T$5))</formula>
    </cfRule>
  </conditionalFormatting>
  <conditionalFormatting sqref="N136">
    <cfRule type="expression" dxfId="7861" priority="410">
      <formula>IF(M136&lt;=0,AND(M136&lt;=0,N136&gt;=1),OR(M136/N136&gt;$T$5,N136/M136&gt;$T$5))</formula>
    </cfRule>
  </conditionalFormatting>
  <conditionalFormatting sqref="N137">
    <cfRule type="expression" dxfId="7860" priority="409">
      <formula>IF(M137&lt;=0,AND(M137&lt;=0,N137&gt;=1),OR(M137/N137&gt;$T$5,N137/M137&gt;$T$5))</formula>
    </cfRule>
  </conditionalFormatting>
  <conditionalFormatting sqref="N138">
    <cfRule type="expression" dxfId="7859" priority="408">
      <formula>IF(M138&lt;=0,AND(M138&lt;=0,N138&gt;=1),OR(M138/N138&gt;$T$5,N138/M138&gt;$T$5))</formula>
    </cfRule>
  </conditionalFormatting>
  <conditionalFormatting sqref="N139">
    <cfRule type="expression" dxfId="7858" priority="407">
      <formula>IF(M139&lt;=0,AND(M139&lt;=0,N139&gt;=1),OR(M139/N139&gt;$T$5,N139/M139&gt;$T$5))</formula>
    </cfRule>
  </conditionalFormatting>
  <conditionalFormatting sqref="N140">
    <cfRule type="expression" dxfId="7857" priority="406">
      <formula>IF(M140&lt;=0,AND(M140&lt;=0,N140&gt;=1),OR(M140/N140&gt;$T$5,N140/M140&gt;$T$5))</formula>
    </cfRule>
  </conditionalFormatting>
  <conditionalFormatting sqref="N141">
    <cfRule type="expression" dxfId="7856" priority="405">
      <formula>IF(M141&lt;=0,AND(M141&lt;=0,N141&gt;=1),OR(M141/N141&gt;$T$5,N141/M141&gt;$T$5))</formula>
    </cfRule>
  </conditionalFormatting>
  <conditionalFormatting sqref="N142">
    <cfRule type="expression" dxfId="7855" priority="404">
      <formula>IF(M142&lt;=0,AND(M142&lt;=0,N142&gt;=1),OR(M142/N142&gt;$T$5,N142/M142&gt;$T$5))</formula>
    </cfRule>
  </conditionalFormatting>
  <conditionalFormatting sqref="N143">
    <cfRule type="expression" dxfId="7854" priority="403">
      <formula>IF(M143&lt;=0,AND(M143&lt;=0,N143&gt;=1),OR(M143/N143&gt;$T$5,N143/M143&gt;$T$5))</formula>
    </cfRule>
  </conditionalFormatting>
  <conditionalFormatting sqref="N144">
    <cfRule type="expression" dxfId="7853" priority="402">
      <formula>IF(M144&lt;=0,AND(M144&lt;=0,N144&gt;=1),OR(M144/N144&gt;$T$5,N144/M144&gt;$T$5))</formula>
    </cfRule>
  </conditionalFormatting>
  <conditionalFormatting sqref="N145">
    <cfRule type="expression" dxfId="7852" priority="401">
      <formula>IF(M145&lt;=0,AND(M145&lt;=0,N145&gt;=1),OR(M145/N145&gt;$T$5,N145/M145&gt;$T$5))</formula>
    </cfRule>
  </conditionalFormatting>
  <conditionalFormatting sqref="N146">
    <cfRule type="expression" dxfId="7851" priority="400">
      <formula>IF(M146&lt;=0,AND(M146&lt;=0,N146&gt;=1),OR(M146/N146&gt;$T$5,N146/M146&gt;$T$5))</formula>
    </cfRule>
  </conditionalFormatting>
  <conditionalFormatting sqref="N147">
    <cfRule type="expression" dxfId="7850" priority="399">
      <formula>IF(M147&lt;=0,AND(M147&lt;=0,N147&gt;=1),OR(M147/N147&gt;$T$5,N147/M147&gt;$T$5))</formula>
    </cfRule>
  </conditionalFormatting>
  <conditionalFormatting sqref="N148">
    <cfRule type="expression" dxfId="7849" priority="398">
      <formula>IF(M148&lt;=0,AND(M148&lt;=0,N148&gt;=1),OR(M148/N148&gt;$T$5,N148/M148&gt;$T$5))</formula>
    </cfRule>
  </conditionalFormatting>
  <conditionalFormatting sqref="N149">
    <cfRule type="expression" dxfId="7848" priority="397">
      <formula>IF(M149&lt;=0,AND(M149&lt;=0,N149&gt;=1),OR(M149/N149&gt;$T$5,N149/M149&gt;$T$5))</formula>
    </cfRule>
  </conditionalFormatting>
  <conditionalFormatting sqref="N150">
    <cfRule type="expression" dxfId="7847" priority="396">
      <formula>IF(M150&lt;=0,AND(M150&lt;=0,N150&gt;=1),OR(M150/N150&gt;$T$5,N150/M150&gt;$T$5))</formula>
    </cfRule>
  </conditionalFormatting>
  <conditionalFormatting sqref="N151">
    <cfRule type="expression" dxfId="7846" priority="395">
      <formula>IF(M151&lt;=0,AND(M151&lt;=0,N151&gt;=1),OR(M151/N151&gt;$T$5,N151/M151&gt;$T$5))</formula>
    </cfRule>
  </conditionalFormatting>
  <conditionalFormatting sqref="N152">
    <cfRule type="expression" dxfId="7845" priority="394">
      <formula>IF(M152&lt;=0,AND(M152&lt;=0,N152&gt;=1),OR(M152/N152&gt;$T$5,N152/M152&gt;$T$5))</formula>
    </cfRule>
  </conditionalFormatting>
  <conditionalFormatting sqref="N153">
    <cfRule type="expression" dxfId="7844" priority="393">
      <formula>IF(M153&lt;=0,AND(M153&lt;=0,N153&gt;=1),OR(M153/N153&gt;$T$5,N153/M153&gt;$T$5))</formula>
    </cfRule>
  </conditionalFormatting>
  <conditionalFormatting sqref="N154">
    <cfRule type="expression" dxfId="7843" priority="392">
      <formula>IF(M154&lt;=0,AND(M154&lt;=0,N154&gt;=1),OR(M154/N154&gt;$T$5,N154/M154&gt;$T$5))</formula>
    </cfRule>
  </conditionalFormatting>
  <conditionalFormatting sqref="N155">
    <cfRule type="expression" dxfId="7842" priority="391">
      <formula>IF(M155&lt;=0,AND(M155&lt;=0,N155&gt;=1),OR(M155/N155&gt;$T$5,N155/M155&gt;$T$5))</formula>
    </cfRule>
  </conditionalFormatting>
  <conditionalFormatting sqref="N156">
    <cfRule type="expression" dxfId="7841" priority="390">
      <formula>IF(M156&lt;=0,AND(M156&lt;=0,N156&gt;=1),OR(M156/N156&gt;$T$5,N156/M156&gt;$T$5))</formula>
    </cfRule>
  </conditionalFormatting>
  <conditionalFormatting sqref="N157">
    <cfRule type="expression" dxfId="7840" priority="389">
      <formula>IF(M157&lt;=0,AND(M157&lt;=0,N157&gt;=1),OR(M157/N157&gt;$T$5,N157/M157&gt;$T$5))</formula>
    </cfRule>
  </conditionalFormatting>
  <conditionalFormatting sqref="N158">
    <cfRule type="expression" dxfId="7839" priority="388">
      <formula>IF(M158&lt;=0,AND(M158&lt;=0,N158&gt;=1),OR(M158/N158&gt;$T$5,N158/M158&gt;$T$5))</formula>
    </cfRule>
  </conditionalFormatting>
  <conditionalFormatting sqref="N159">
    <cfRule type="expression" dxfId="7838" priority="387">
      <formula>IF(M159&lt;=0,AND(M159&lt;=0,N159&gt;=1),OR(M159/N159&gt;$T$5,N159/M159&gt;$T$5))</formula>
    </cfRule>
  </conditionalFormatting>
  <conditionalFormatting sqref="N160">
    <cfRule type="expression" dxfId="7837" priority="386">
      <formula>IF(M160&lt;=0,AND(M160&lt;=0,N160&gt;=1),OR(M160/N160&gt;$T$5,N160/M160&gt;$T$5))</formula>
    </cfRule>
  </conditionalFormatting>
  <conditionalFormatting sqref="N161">
    <cfRule type="expression" dxfId="7836" priority="385">
      <formula>IF(M161&lt;=0,AND(M161&lt;=0,N161&gt;=1),OR(M161/N161&gt;$T$5,N161/M161&gt;$T$5))</formula>
    </cfRule>
  </conditionalFormatting>
  <conditionalFormatting sqref="N162">
    <cfRule type="expression" dxfId="7835" priority="384">
      <formula>IF(M162&lt;=0,AND(M162&lt;=0,N162&gt;=1),OR(M162/N162&gt;$T$5,N162/M162&gt;$T$5))</formula>
    </cfRule>
  </conditionalFormatting>
  <conditionalFormatting sqref="N163">
    <cfRule type="expression" dxfId="7834" priority="383">
      <formula>IF(M163&lt;=0,AND(M163&lt;=0,N163&gt;=1),OR(M163/N163&gt;$T$5,N163/M163&gt;$T$5))</formula>
    </cfRule>
  </conditionalFormatting>
  <conditionalFormatting sqref="N164">
    <cfRule type="expression" dxfId="7833" priority="382">
      <formula>IF(M164&lt;=0,AND(M164&lt;=0,N164&gt;=1),OR(M164/N164&gt;$T$5,N164/M164&gt;$T$5))</formula>
    </cfRule>
  </conditionalFormatting>
  <conditionalFormatting sqref="N165">
    <cfRule type="expression" dxfId="7832" priority="381">
      <formula>IF(M165&lt;=0,AND(M165&lt;=0,N165&gt;=1),OR(M165/N165&gt;$T$5,N165/M165&gt;$T$5))</formula>
    </cfRule>
  </conditionalFormatting>
  <conditionalFormatting sqref="N166">
    <cfRule type="expression" dxfId="7831" priority="380">
      <formula>IF(M166&lt;=0,AND(M166&lt;=0,N166&gt;=1),OR(M166/N166&gt;$T$5,N166/M166&gt;$T$5))</formula>
    </cfRule>
  </conditionalFormatting>
  <conditionalFormatting sqref="N167">
    <cfRule type="expression" dxfId="7830" priority="379">
      <formula>IF(M167&lt;=0,AND(M167&lt;=0,N167&gt;=1),OR(M167/N167&gt;$T$5,N167/M167&gt;$T$5))</formula>
    </cfRule>
  </conditionalFormatting>
  <conditionalFormatting sqref="N168">
    <cfRule type="expression" dxfId="7829" priority="378">
      <formula>IF(M168&lt;=0,AND(M168&lt;=0,N168&gt;=1),OR(M168/N168&gt;$T$5,N168/M168&gt;$T$5))</formula>
    </cfRule>
  </conditionalFormatting>
  <conditionalFormatting sqref="N169">
    <cfRule type="expression" dxfId="7828" priority="377">
      <formula>IF(M169&lt;=0,AND(M169&lt;=0,N169&gt;=1),OR(M169/N169&gt;$T$5,N169/M169&gt;$T$5))</formula>
    </cfRule>
  </conditionalFormatting>
  <conditionalFormatting sqref="N170">
    <cfRule type="expression" dxfId="7827" priority="376">
      <formula>IF(M170&lt;=0,AND(M170&lt;=0,N170&gt;=1),OR(M170/N170&gt;$T$5,N170/M170&gt;$T$5))</formula>
    </cfRule>
  </conditionalFormatting>
  <conditionalFormatting sqref="N171">
    <cfRule type="expression" dxfId="7826" priority="375">
      <formula>IF(M171&lt;=0,AND(M171&lt;=0,N171&gt;=1),OR(M171/N171&gt;$T$5,N171/M171&gt;$T$5))</formula>
    </cfRule>
  </conditionalFormatting>
  <conditionalFormatting sqref="N172">
    <cfRule type="expression" dxfId="7825" priority="374">
      <formula>IF(M172&lt;=0,AND(M172&lt;=0,N172&gt;=1),OR(M172/N172&gt;$T$5,N172/M172&gt;$T$5))</formula>
    </cfRule>
  </conditionalFormatting>
  <conditionalFormatting sqref="N173">
    <cfRule type="expression" dxfId="7824" priority="373">
      <formula>IF(M173&lt;=0,AND(M173&lt;=0,N173&gt;=1),OR(M173/N173&gt;$T$5,N173/M173&gt;$T$5))</formula>
    </cfRule>
  </conditionalFormatting>
  <conditionalFormatting sqref="N174">
    <cfRule type="expression" dxfId="7823" priority="372">
      <formula>IF(M174&lt;=0,AND(M174&lt;=0,N174&gt;=1),OR(M174/N174&gt;$T$5,N174/M174&gt;$T$5))</formula>
    </cfRule>
  </conditionalFormatting>
  <conditionalFormatting sqref="N175">
    <cfRule type="expression" dxfId="7822" priority="371">
      <formula>IF(M175&lt;=0,AND(M175&lt;=0,N175&gt;=1),OR(M175/N175&gt;$T$5,N175/M175&gt;$T$5))</formula>
    </cfRule>
  </conditionalFormatting>
  <conditionalFormatting sqref="N176">
    <cfRule type="expression" dxfId="7821" priority="370">
      <formula>IF(M176&lt;=0,AND(M176&lt;=0,N176&gt;=1),OR(M176/N176&gt;$T$5,N176/M176&gt;$T$5))</formula>
    </cfRule>
  </conditionalFormatting>
  <conditionalFormatting sqref="N177">
    <cfRule type="expression" dxfId="7820" priority="369">
      <formula>IF(M177&lt;=0,AND(M177&lt;=0,N177&gt;=1),OR(M177/N177&gt;$T$5,N177/M177&gt;$T$5))</formula>
    </cfRule>
  </conditionalFormatting>
  <conditionalFormatting sqref="N178">
    <cfRule type="expression" dxfId="7819" priority="368">
      <formula>IF(M178&lt;=0,AND(M178&lt;=0,N178&gt;=1),OR(M178/N178&gt;$T$5,N178/M178&gt;$T$5))</formula>
    </cfRule>
  </conditionalFormatting>
  <conditionalFormatting sqref="N179">
    <cfRule type="expression" dxfId="7818" priority="367">
      <formula>IF(M179&lt;=0,AND(M179&lt;=0,N179&gt;=1),OR(M179/N179&gt;$T$5,N179/M179&gt;$T$5))</formula>
    </cfRule>
  </conditionalFormatting>
  <conditionalFormatting sqref="N180">
    <cfRule type="expression" dxfId="7817" priority="366">
      <formula>IF(M180&lt;=0,AND(M180&lt;=0,N180&gt;=1),OR(M180/N180&gt;$T$5,N180/M180&gt;$T$5))</formula>
    </cfRule>
  </conditionalFormatting>
  <conditionalFormatting sqref="N181">
    <cfRule type="expression" dxfId="7816" priority="365">
      <formula>IF(M181&lt;=0,AND(M181&lt;=0,N181&gt;=1),OR(M181/N181&gt;$T$5,N181/M181&gt;$T$5))</formula>
    </cfRule>
  </conditionalFormatting>
  <conditionalFormatting sqref="N182">
    <cfRule type="expression" dxfId="7815" priority="364">
      <formula>IF(M182&lt;=0,AND(M182&lt;=0,N182&gt;=1),OR(M182/N182&gt;$T$5,N182/M182&gt;$T$5))</formula>
    </cfRule>
  </conditionalFormatting>
  <conditionalFormatting sqref="N183">
    <cfRule type="expression" dxfId="7814" priority="363">
      <formula>IF(M183&lt;=0,AND(M183&lt;=0,N183&gt;=1),OR(M183/N183&gt;$T$5,N183/M183&gt;$T$5))</formula>
    </cfRule>
  </conditionalFormatting>
  <conditionalFormatting sqref="N184">
    <cfRule type="expression" dxfId="7813" priority="362">
      <formula>IF(M184&lt;=0,AND(M184&lt;=0,N184&gt;=1),OR(M184/N184&gt;$T$5,N184/M184&gt;$T$5))</formula>
    </cfRule>
  </conditionalFormatting>
  <conditionalFormatting sqref="O5">
    <cfRule type="expression" dxfId="7812" priority="361">
      <formula>IF(N5&lt;=0,AND(N5&lt;=0,O5&gt;=1),OR(N5/O5&gt;$T$5,O5/N5&gt;$T$5))</formula>
    </cfRule>
  </conditionalFormatting>
  <conditionalFormatting sqref="O6">
    <cfRule type="expression" dxfId="7811" priority="360">
      <formula>IF(N6&lt;=0,AND(N6&lt;=0,O6&gt;=1),OR(N6/O6&gt;$T$5,O6/N6&gt;$T$5))</formula>
    </cfRule>
  </conditionalFormatting>
  <conditionalFormatting sqref="O7">
    <cfRule type="expression" dxfId="7810" priority="359">
      <formula>IF(N7&lt;=0,AND(N7&lt;=0,O7&gt;=1),OR(N7/O7&gt;$T$5,O7/N7&gt;$T$5))</formula>
    </cfRule>
  </conditionalFormatting>
  <conditionalFormatting sqref="O8">
    <cfRule type="expression" dxfId="7809" priority="358">
      <formula>IF(N8&lt;=0,AND(N8&lt;=0,O8&gt;=1),OR(N8/O8&gt;$T$5,O8/N8&gt;$T$5))</formula>
    </cfRule>
  </conditionalFormatting>
  <conditionalFormatting sqref="O9">
    <cfRule type="expression" dxfId="7808" priority="357">
      <formula>IF(N9&lt;=0,AND(N9&lt;=0,O9&gt;=1),OR(N9/O9&gt;$T$5,O9/N9&gt;$T$5))</formula>
    </cfRule>
  </conditionalFormatting>
  <conditionalFormatting sqref="O10">
    <cfRule type="expression" dxfId="7807" priority="356">
      <formula>IF(N10&lt;=0,AND(N10&lt;=0,O10&gt;=1),OR(N10/O10&gt;$T$5,O10/N10&gt;$T$5))</formula>
    </cfRule>
  </conditionalFormatting>
  <conditionalFormatting sqref="O11">
    <cfRule type="expression" dxfId="7806" priority="355">
      <formula>IF(N11&lt;=0,AND(N11&lt;=0,O11&gt;=1),OR(N11/O11&gt;$T$5,O11/N11&gt;$T$5))</formula>
    </cfRule>
  </conditionalFormatting>
  <conditionalFormatting sqref="O12">
    <cfRule type="expression" dxfId="7805" priority="354">
      <formula>IF(N12&lt;=0,AND(N12&lt;=0,O12&gt;=1),OR(N12/O12&gt;$T$5,O12/N12&gt;$T$5))</formula>
    </cfRule>
  </conditionalFormatting>
  <conditionalFormatting sqref="O13">
    <cfRule type="expression" dxfId="7804" priority="353">
      <formula>IF(N13&lt;=0,AND(N13&lt;=0,O13&gt;=1),OR(N13/O13&gt;$T$5,O13/N13&gt;$T$5))</formula>
    </cfRule>
  </conditionalFormatting>
  <conditionalFormatting sqref="O14">
    <cfRule type="expression" dxfId="7803" priority="352">
      <formula>IF(N14&lt;=0,AND(N14&lt;=0,O14&gt;=1),OR(N14/O14&gt;$T$5,O14/N14&gt;$T$5))</formula>
    </cfRule>
  </conditionalFormatting>
  <conditionalFormatting sqref="O15">
    <cfRule type="expression" dxfId="7802" priority="351">
      <formula>IF(N15&lt;=0,AND(N15&lt;=0,O15&gt;=1),OR(N15/O15&gt;$T$5,O15/N15&gt;$T$5))</formula>
    </cfRule>
  </conditionalFormatting>
  <conditionalFormatting sqref="O16">
    <cfRule type="expression" dxfId="7801" priority="350">
      <formula>IF(N16&lt;=0,AND(N16&lt;=0,O16&gt;=1),OR(N16/O16&gt;$T$5,O16/N16&gt;$T$5))</formula>
    </cfRule>
  </conditionalFormatting>
  <conditionalFormatting sqref="O17">
    <cfRule type="expression" dxfId="7800" priority="349">
      <formula>IF(N17&lt;=0,AND(N17&lt;=0,O17&gt;=1),OR(N17/O17&gt;$T$5,O17/N17&gt;$T$5))</formula>
    </cfRule>
  </conditionalFormatting>
  <conditionalFormatting sqref="O18">
    <cfRule type="expression" dxfId="7799" priority="348">
      <formula>IF(N18&lt;=0,AND(N18&lt;=0,O18&gt;=1),OR(N18/O18&gt;$T$5,O18/N18&gt;$T$5))</formula>
    </cfRule>
  </conditionalFormatting>
  <conditionalFormatting sqref="O19">
    <cfRule type="expression" dxfId="7798" priority="347">
      <formula>IF(N19&lt;=0,AND(N19&lt;=0,O19&gt;=1),OR(N19/O19&gt;$T$5,O19/N19&gt;$T$5))</formula>
    </cfRule>
  </conditionalFormatting>
  <conditionalFormatting sqref="O20">
    <cfRule type="expression" dxfId="7797" priority="346">
      <formula>IF(N20&lt;=0,AND(N20&lt;=0,O20&gt;=1),OR(N20/O20&gt;$T$5,O20/N20&gt;$T$5))</formula>
    </cfRule>
  </conditionalFormatting>
  <conditionalFormatting sqref="O21">
    <cfRule type="expression" dxfId="7796" priority="345">
      <formula>IF(N21&lt;=0,AND(N21&lt;=0,O21&gt;=1),OR(N21/O21&gt;$T$5,O21/N21&gt;$T$5))</formula>
    </cfRule>
  </conditionalFormatting>
  <conditionalFormatting sqref="O22">
    <cfRule type="expression" dxfId="7795" priority="344">
      <formula>IF(N22&lt;=0,AND(N22&lt;=0,O22&gt;=1),OR(N22/O22&gt;$T$5,O22/N22&gt;$T$5))</formula>
    </cfRule>
  </conditionalFormatting>
  <conditionalFormatting sqref="O23">
    <cfRule type="expression" dxfId="7794" priority="343">
      <formula>IF(N23&lt;=0,AND(N23&lt;=0,O23&gt;=1),OR(N23/O23&gt;$T$5,O23/N23&gt;$T$5))</formula>
    </cfRule>
  </conditionalFormatting>
  <conditionalFormatting sqref="O24">
    <cfRule type="expression" dxfId="7793" priority="342">
      <formula>IF(N24&lt;=0,AND(N24&lt;=0,O24&gt;=1),OR(N24/O24&gt;$T$5,O24/N24&gt;$T$5))</formula>
    </cfRule>
  </conditionalFormatting>
  <conditionalFormatting sqref="O25">
    <cfRule type="expression" dxfId="7792" priority="341">
      <formula>IF(N25&lt;=0,AND(N25&lt;=0,O25&gt;=1),OR(N25/O25&gt;$T$5,O25/N25&gt;$T$5))</formula>
    </cfRule>
  </conditionalFormatting>
  <conditionalFormatting sqref="O26">
    <cfRule type="expression" dxfId="7791" priority="340">
      <formula>IF(N26&lt;=0,AND(N26&lt;=0,O26&gt;=1),OR(N26/O26&gt;$T$5,O26/N26&gt;$T$5))</formula>
    </cfRule>
  </conditionalFormatting>
  <conditionalFormatting sqref="O27">
    <cfRule type="expression" dxfId="7790" priority="339">
      <formula>IF(N27&lt;=0,AND(N27&lt;=0,O27&gt;=1),OR(N27/O27&gt;$T$5,O27/N27&gt;$T$5))</formula>
    </cfRule>
  </conditionalFormatting>
  <conditionalFormatting sqref="O28">
    <cfRule type="expression" dxfId="7789" priority="338">
      <formula>IF(N28&lt;=0,AND(N28&lt;=0,O28&gt;=1),OR(N28/O28&gt;$T$5,O28/N28&gt;$T$5))</formula>
    </cfRule>
  </conditionalFormatting>
  <conditionalFormatting sqref="O29">
    <cfRule type="expression" dxfId="7788" priority="337">
      <formula>IF(N29&lt;=0,AND(N29&lt;=0,O29&gt;=1),OR(N29/O29&gt;$T$5,O29/N29&gt;$T$5))</formula>
    </cfRule>
  </conditionalFormatting>
  <conditionalFormatting sqref="O30">
    <cfRule type="expression" dxfId="7787" priority="336">
      <formula>IF(N30&lt;=0,AND(N30&lt;=0,O30&gt;=1),OR(N30/O30&gt;$T$5,O30/N30&gt;$T$5))</formula>
    </cfRule>
  </conditionalFormatting>
  <conditionalFormatting sqref="O31">
    <cfRule type="expression" dxfId="7786" priority="335">
      <formula>IF(N31&lt;=0,AND(N31&lt;=0,O31&gt;=1),OR(N31/O31&gt;$T$5,O31/N31&gt;$T$5))</formula>
    </cfRule>
  </conditionalFormatting>
  <conditionalFormatting sqref="O32">
    <cfRule type="expression" dxfId="7785" priority="334">
      <formula>IF(N32&lt;=0,AND(N32&lt;=0,O32&gt;=1),OR(N32/O32&gt;$T$5,O32/N32&gt;$T$5))</formula>
    </cfRule>
  </conditionalFormatting>
  <conditionalFormatting sqref="O34">
    <cfRule type="expression" dxfId="7784" priority="333">
      <formula>IF(N34&lt;=0,AND(N34&lt;=0,O34&gt;=1),OR(N34/O34&gt;$T$5,O34/N34&gt;$T$5))</formula>
    </cfRule>
  </conditionalFormatting>
  <conditionalFormatting sqref="O35">
    <cfRule type="expression" dxfId="7783" priority="332">
      <formula>IF(N35&lt;=0,AND(N35&lt;=0,O35&gt;=1),OR(N35/O35&gt;$T$5,O35/N35&gt;$T$5))</formula>
    </cfRule>
  </conditionalFormatting>
  <conditionalFormatting sqref="O36">
    <cfRule type="expression" dxfId="7782" priority="331">
      <formula>IF(N36&lt;=0,AND(N36&lt;=0,O36&gt;=1),OR(N36/O36&gt;$T$5,O36/N36&gt;$T$5))</formula>
    </cfRule>
  </conditionalFormatting>
  <conditionalFormatting sqref="O37">
    <cfRule type="expression" dxfId="7781" priority="330">
      <formula>IF(N37&lt;=0,AND(N37&lt;=0,O37&gt;=1),OR(N37/O37&gt;$T$5,O37/N37&gt;$T$5))</formula>
    </cfRule>
  </conditionalFormatting>
  <conditionalFormatting sqref="O38">
    <cfRule type="expression" dxfId="7780" priority="329">
      <formula>IF(N38&lt;=0,AND(N38&lt;=0,O38&gt;=1),OR(N38/O38&gt;$T$5,O38/N38&gt;$T$5))</formula>
    </cfRule>
  </conditionalFormatting>
  <conditionalFormatting sqref="O39">
    <cfRule type="expression" dxfId="7779" priority="328">
      <formula>IF(N39&lt;=0,AND(N39&lt;=0,O39&gt;=1),OR(N39/O39&gt;$T$5,O39/N39&gt;$T$5))</formula>
    </cfRule>
  </conditionalFormatting>
  <conditionalFormatting sqref="O40">
    <cfRule type="expression" dxfId="7778" priority="327">
      <formula>IF(N40&lt;=0,AND(N40&lt;=0,O40&gt;=1),OR(N40/O40&gt;$T$5,O40/N40&gt;$T$5))</formula>
    </cfRule>
  </conditionalFormatting>
  <conditionalFormatting sqref="O41">
    <cfRule type="expression" dxfId="7777" priority="326">
      <formula>IF(N41&lt;=0,AND(N41&lt;=0,O41&gt;=1),OR(N41/O41&gt;$T$5,O41/N41&gt;$T$5))</formula>
    </cfRule>
  </conditionalFormatting>
  <conditionalFormatting sqref="O42">
    <cfRule type="expression" dxfId="7776" priority="325">
      <formula>IF(N42&lt;=0,AND(N42&lt;=0,O42&gt;=1),OR(N42/O42&gt;$T$5,O42/N42&gt;$T$5))</formula>
    </cfRule>
  </conditionalFormatting>
  <conditionalFormatting sqref="O43">
    <cfRule type="expression" dxfId="7775" priority="324">
      <formula>IF(N43&lt;=0,AND(N43&lt;=0,O43&gt;=1),OR(N43/O43&gt;$T$5,O43/N43&gt;$T$5))</formula>
    </cfRule>
  </conditionalFormatting>
  <conditionalFormatting sqref="O44">
    <cfRule type="expression" dxfId="7774" priority="323">
      <formula>IF(N44&lt;=0,AND(N44&lt;=0,O44&gt;=1),OR(N44/O44&gt;$T$5,O44/N44&gt;$T$5))</formula>
    </cfRule>
  </conditionalFormatting>
  <conditionalFormatting sqref="O45">
    <cfRule type="expression" dxfId="7773" priority="322">
      <formula>IF(N45&lt;=0,AND(N45&lt;=0,O45&gt;=1),OR(N45/O45&gt;$T$5,O45/N45&gt;$T$5))</formula>
    </cfRule>
  </conditionalFormatting>
  <conditionalFormatting sqref="O46">
    <cfRule type="expression" dxfId="7772" priority="321">
      <formula>IF(N46&lt;=0,AND(N46&lt;=0,O46&gt;=1),OR(N46/O46&gt;$T$5,O46/N46&gt;$T$5))</formula>
    </cfRule>
  </conditionalFormatting>
  <conditionalFormatting sqref="O47">
    <cfRule type="expression" dxfId="7771" priority="320">
      <formula>IF(N47&lt;=0,AND(N47&lt;=0,O47&gt;=1),OR(N47/O47&gt;$T$5,O47/N47&gt;$T$5))</formula>
    </cfRule>
  </conditionalFormatting>
  <conditionalFormatting sqref="O48">
    <cfRule type="expression" dxfId="7770" priority="319">
      <formula>IF(N48&lt;=0,AND(N48&lt;=0,O48&gt;=1),OR(N48/O48&gt;$T$5,O48/N48&gt;$T$5))</formula>
    </cfRule>
  </conditionalFormatting>
  <conditionalFormatting sqref="O49">
    <cfRule type="expression" dxfId="7769" priority="318">
      <formula>IF(N49&lt;=0,AND(N49&lt;=0,O49&gt;=1),OR(N49/O49&gt;$T$5,O49/N49&gt;$T$5))</formula>
    </cfRule>
  </conditionalFormatting>
  <conditionalFormatting sqref="O50">
    <cfRule type="expression" dxfId="7768" priority="317">
      <formula>IF(N50&lt;=0,AND(N50&lt;=0,O50&gt;=1),OR(N50/O50&gt;$T$5,O50/N50&gt;$T$5))</formula>
    </cfRule>
  </conditionalFormatting>
  <conditionalFormatting sqref="O51">
    <cfRule type="expression" dxfId="7767" priority="316">
      <formula>IF(N51&lt;=0,AND(N51&lt;=0,O51&gt;=1),OR(N51/O51&gt;$T$5,O51/N51&gt;$T$5))</formula>
    </cfRule>
  </conditionalFormatting>
  <conditionalFormatting sqref="O52">
    <cfRule type="expression" dxfId="7766" priority="315">
      <formula>IF(N52&lt;=0,AND(N52&lt;=0,O52&gt;=1),OR(N52/O52&gt;$T$5,O52/N52&gt;$T$5))</formula>
    </cfRule>
  </conditionalFormatting>
  <conditionalFormatting sqref="O53">
    <cfRule type="expression" dxfId="7765" priority="314">
      <formula>IF(N53&lt;=0,AND(N53&lt;=0,O53&gt;=1),OR(N53/O53&gt;$T$5,O53/N53&gt;$T$5))</formula>
    </cfRule>
  </conditionalFormatting>
  <conditionalFormatting sqref="O54">
    <cfRule type="expression" dxfId="7764" priority="313">
      <formula>IF(N54&lt;=0,AND(N54&lt;=0,O54&gt;=1),OR(N54/O54&gt;$T$5,O54/N54&gt;$T$5))</formula>
    </cfRule>
  </conditionalFormatting>
  <conditionalFormatting sqref="O55">
    <cfRule type="expression" dxfId="7763" priority="312">
      <formula>IF(N55&lt;=0,AND(N55&lt;=0,O55&gt;=1),OR(N55/O55&gt;$T$5,O55/N55&gt;$T$5))</formula>
    </cfRule>
  </conditionalFormatting>
  <conditionalFormatting sqref="O56">
    <cfRule type="expression" dxfId="7762" priority="311">
      <formula>IF(N56&lt;=0,AND(N56&lt;=0,O56&gt;=1),OR(N56/O56&gt;$T$5,O56/N56&gt;$T$5))</formula>
    </cfRule>
  </conditionalFormatting>
  <conditionalFormatting sqref="O57">
    <cfRule type="expression" dxfId="7761" priority="310">
      <formula>IF(N57&lt;=0,AND(N57&lt;=0,O57&gt;=1),OR(N57/O57&gt;$T$5,O57/N57&gt;$T$5))</formula>
    </cfRule>
  </conditionalFormatting>
  <conditionalFormatting sqref="O58">
    <cfRule type="expression" dxfId="7760" priority="309">
      <formula>IF(N58&lt;=0,AND(N58&lt;=0,O58&gt;=1),OR(N58/O58&gt;$T$5,O58/N58&gt;$T$5))</formula>
    </cfRule>
  </conditionalFormatting>
  <conditionalFormatting sqref="O59">
    <cfRule type="expression" dxfId="7759" priority="308">
      <formula>IF(N59&lt;=0,AND(N59&lt;=0,O59&gt;=1),OR(N59/O59&gt;$T$5,O59/N59&gt;$T$5))</formula>
    </cfRule>
  </conditionalFormatting>
  <conditionalFormatting sqref="O60">
    <cfRule type="expression" dxfId="7758" priority="307">
      <formula>IF(N60&lt;=0,AND(N60&lt;=0,O60&gt;=1),OR(N60/O60&gt;$T$5,O60/N60&gt;$T$5))</formula>
    </cfRule>
  </conditionalFormatting>
  <conditionalFormatting sqref="O61">
    <cfRule type="expression" dxfId="7757" priority="306">
      <formula>IF(N61&lt;=0,AND(N61&lt;=0,O61&gt;=1),OR(N61/O61&gt;$T$5,O61/N61&gt;$T$5))</formula>
    </cfRule>
  </conditionalFormatting>
  <conditionalFormatting sqref="O62">
    <cfRule type="expression" dxfId="7756" priority="305">
      <formula>IF(N62&lt;=0,AND(N62&lt;=0,O62&gt;=1),OR(N62/O62&gt;$T$5,O62/N62&gt;$T$5))</formula>
    </cfRule>
  </conditionalFormatting>
  <conditionalFormatting sqref="O63">
    <cfRule type="expression" dxfId="7755" priority="304">
      <formula>IF(N63&lt;=0,AND(N63&lt;=0,O63&gt;=1),OR(N63/O63&gt;$T$5,O63/N63&gt;$T$5))</formula>
    </cfRule>
  </conditionalFormatting>
  <conditionalFormatting sqref="O64">
    <cfRule type="expression" dxfId="7754" priority="303">
      <formula>IF(N64&lt;=0,AND(N64&lt;=0,O64&gt;=1),OR(N64/O64&gt;$T$5,O64/N64&gt;$T$5))</formula>
    </cfRule>
  </conditionalFormatting>
  <conditionalFormatting sqref="O65">
    <cfRule type="expression" dxfId="7753" priority="302">
      <formula>IF(N65&lt;=0,AND(N65&lt;=0,O65&gt;=1),OR(N65/O65&gt;$T$5,O65/N65&gt;$T$5))</formula>
    </cfRule>
  </conditionalFormatting>
  <conditionalFormatting sqref="O66">
    <cfRule type="expression" dxfId="7752" priority="301">
      <formula>IF(N66&lt;=0,AND(N66&lt;=0,O66&gt;=1),OR(N66/O66&gt;$T$5,O66/N66&gt;$T$5))</formula>
    </cfRule>
  </conditionalFormatting>
  <conditionalFormatting sqref="O67">
    <cfRule type="expression" dxfId="7751" priority="300">
      <formula>IF(N67&lt;=0,AND(N67&lt;=0,O67&gt;=1),OR(N67/O67&gt;$T$5,O67/N67&gt;$T$5))</formula>
    </cfRule>
  </conditionalFormatting>
  <conditionalFormatting sqref="O68">
    <cfRule type="expression" dxfId="7750" priority="299">
      <formula>IF(N68&lt;=0,AND(N68&lt;=0,O68&gt;=1),OR(N68/O68&gt;$T$5,O68/N68&gt;$T$5))</formula>
    </cfRule>
  </conditionalFormatting>
  <conditionalFormatting sqref="O69">
    <cfRule type="expression" dxfId="7749" priority="298">
      <formula>IF(N69&lt;=0,AND(N69&lt;=0,O69&gt;=1),OR(N69/O69&gt;$T$5,O69/N69&gt;$T$5))</formula>
    </cfRule>
  </conditionalFormatting>
  <conditionalFormatting sqref="O70">
    <cfRule type="expression" dxfId="7748" priority="297">
      <formula>IF(N70&lt;=0,AND(N70&lt;=0,O70&gt;=1),OR(N70/O70&gt;$T$5,O70/N70&gt;$T$5))</formula>
    </cfRule>
  </conditionalFormatting>
  <conditionalFormatting sqref="O71">
    <cfRule type="expression" dxfId="7747" priority="296">
      <formula>IF(N71&lt;=0,AND(N71&lt;=0,O71&gt;=1),OR(N71/O71&gt;$T$5,O71/N71&gt;$T$5))</formula>
    </cfRule>
  </conditionalFormatting>
  <conditionalFormatting sqref="O72">
    <cfRule type="expression" dxfId="7746" priority="295">
      <formula>IF(N72&lt;=0,AND(N72&lt;=0,O72&gt;=1),OR(N72/O72&gt;$T$5,O72/N72&gt;$T$5))</formula>
    </cfRule>
  </conditionalFormatting>
  <conditionalFormatting sqref="O73">
    <cfRule type="expression" dxfId="7745" priority="294">
      <formula>IF(N73&lt;=0,AND(N73&lt;=0,O73&gt;=1),OR(N73/O73&gt;$T$5,O73/N73&gt;$T$5))</formula>
    </cfRule>
  </conditionalFormatting>
  <conditionalFormatting sqref="O74">
    <cfRule type="expression" dxfId="7744" priority="293">
      <formula>IF(N74&lt;=0,AND(N74&lt;=0,O74&gt;=1),OR(N74/O74&gt;$T$5,O74/N74&gt;$T$5))</formula>
    </cfRule>
  </conditionalFormatting>
  <conditionalFormatting sqref="O75">
    <cfRule type="expression" dxfId="7743" priority="292">
      <formula>IF(N75&lt;=0,AND(N75&lt;=0,O75&gt;=1),OR(N75/O75&gt;$T$5,O75/N75&gt;$T$5))</formula>
    </cfRule>
  </conditionalFormatting>
  <conditionalFormatting sqref="O76">
    <cfRule type="expression" dxfId="7742" priority="291">
      <formula>IF(N76&lt;=0,AND(N76&lt;=0,O76&gt;=1),OR(N76/O76&gt;$T$5,O76/N76&gt;$T$5))</formula>
    </cfRule>
  </conditionalFormatting>
  <conditionalFormatting sqref="O77">
    <cfRule type="expression" dxfId="7741" priority="290">
      <formula>IF(N77&lt;=0,AND(N77&lt;=0,O77&gt;=1),OR(N77/O77&gt;$T$5,O77/N77&gt;$T$5))</formula>
    </cfRule>
  </conditionalFormatting>
  <conditionalFormatting sqref="O78">
    <cfRule type="expression" dxfId="7740" priority="289">
      <formula>IF(N78&lt;=0,AND(N78&lt;=0,O78&gt;=1),OR(N78/O78&gt;$T$5,O78/N78&gt;$T$5))</formula>
    </cfRule>
  </conditionalFormatting>
  <conditionalFormatting sqref="O79">
    <cfRule type="expression" dxfId="7739" priority="288">
      <formula>IF(N79&lt;=0,AND(N79&lt;=0,O79&gt;=1),OR(N79/O79&gt;$T$5,O79/N79&gt;$T$5))</formula>
    </cfRule>
  </conditionalFormatting>
  <conditionalFormatting sqref="O80">
    <cfRule type="expression" dxfId="7738" priority="287">
      <formula>IF(N80&lt;=0,AND(N80&lt;=0,O80&gt;=1),OR(N80/O80&gt;$T$5,O80/N80&gt;$T$5))</formula>
    </cfRule>
  </conditionalFormatting>
  <conditionalFormatting sqref="O81">
    <cfRule type="expression" dxfId="7737" priority="286">
      <formula>IF(N81&lt;=0,AND(N81&lt;=0,O81&gt;=1),OR(N81/O81&gt;$T$5,O81/N81&gt;$T$5))</formula>
    </cfRule>
  </conditionalFormatting>
  <conditionalFormatting sqref="O82">
    <cfRule type="expression" dxfId="7736" priority="285">
      <formula>IF(N82&lt;=0,AND(N82&lt;=0,O82&gt;=1),OR(N82/O82&gt;$T$5,O82/N82&gt;$T$5))</formula>
    </cfRule>
  </conditionalFormatting>
  <conditionalFormatting sqref="O83">
    <cfRule type="expression" dxfId="7735" priority="284">
      <formula>IF(N83&lt;=0,AND(N83&lt;=0,O83&gt;=1),OR(N83/O83&gt;$T$5,O83/N83&gt;$T$5))</formula>
    </cfRule>
  </conditionalFormatting>
  <conditionalFormatting sqref="O84">
    <cfRule type="expression" dxfId="7734" priority="283">
      <formula>IF(N84&lt;=0,AND(N84&lt;=0,O84&gt;=1),OR(N84/O84&gt;$T$5,O84/N84&gt;$T$5))</formula>
    </cfRule>
  </conditionalFormatting>
  <conditionalFormatting sqref="O85">
    <cfRule type="expression" dxfId="7733" priority="282">
      <formula>IF(N85&lt;=0,AND(N85&lt;=0,O85&gt;=1),OR(N85/O85&gt;$T$5,O85/N85&gt;$T$5))</formula>
    </cfRule>
  </conditionalFormatting>
  <conditionalFormatting sqref="O86">
    <cfRule type="expression" dxfId="7732" priority="281">
      <formula>IF(N86&lt;=0,AND(N86&lt;=0,O86&gt;=1),OR(N86/O86&gt;$T$5,O86/N86&gt;$T$5))</formula>
    </cfRule>
  </conditionalFormatting>
  <conditionalFormatting sqref="O87">
    <cfRule type="expression" dxfId="7731" priority="280">
      <formula>IF(N87&lt;=0,AND(N87&lt;=0,O87&gt;=1),OR(N87/O87&gt;$T$5,O87/N87&gt;$T$5))</formula>
    </cfRule>
  </conditionalFormatting>
  <conditionalFormatting sqref="O88">
    <cfRule type="expression" dxfId="7730" priority="279">
      <formula>IF(N88&lt;=0,AND(N88&lt;=0,O88&gt;=1),OR(N88/O88&gt;$T$5,O88/N88&gt;$T$5))</formula>
    </cfRule>
  </conditionalFormatting>
  <conditionalFormatting sqref="O89">
    <cfRule type="expression" dxfId="7729" priority="278">
      <formula>IF(N89&lt;=0,AND(N89&lt;=0,O89&gt;=1),OR(N89/O89&gt;$T$5,O89/N89&gt;$T$5))</formula>
    </cfRule>
  </conditionalFormatting>
  <conditionalFormatting sqref="O90">
    <cfRule type="expression" dxfId="7728" priority="277">
      <formula>IF(N90&lt;=0,AND(N90&lt;=0,O90&gt;=1),OR(N90/O90&gt;$T$5,O90/N90&gt;$T$5))</formula>
    </cfRule>
  </conditionalFormatting>
  <conditionalFormatting sqref="O91">
    <cfRule type="expression" dxfId="7727" priority="276">
      <formula>IF(N91&lt;=0,AND(N91&lt;=0,O91&gt;=1),OR(N91/O91&gt;$T$5,O91/N91&gt;$T$5))</formula>
    </cfRule>
  </conditionalFormatting>
  <conditionalFormatting sqref="O92">
    <cfRule type="expression" dxfId="7726" priority="275">
      <formula>IF(N92&lt;=0,AND(N92&lt;=0,O92&gt;=1),OR(N92/O92&gt;$T$5,O92/N92&gt;$T$5))</formula>
    </cfRule>
  </conditionalFormatting>
  <conditionalFormatting sqref="O93">
    <cfRule type="expression" dxfId="7725" priority="274">
      <formula>IF(N93&lt;=0,AND(N93&lt;=0,O93&gt;=1),OR(N93/O93&gt;$T$5,O93/N93&gt;$T$5))</formula>
    </cfRule>
  </conditionalFormatting>
  <conditionalFormatting sqref="O94">
    <cfRule type="expression" dxfId="7724" priority="273">
      <formula>IF(N94&lt;=0,AND(N94&lt;=0,O94&gt;=1),OR(N94/O94&gt;$T$5,O94/N94&gt;$T$5))</formula>
    </cfRule>
  </conditionalFormatting>
  <conditionalFormatting sqref="O95">
    <cfRule type="expression" dxfId="7723" priority="272">
      <formula>IF(N95&lt;=0,AND(N95&lt;=0,O95&gt;=1),OR(N95/O95&gt;$T$5,O95/N95&gt;$T$5))</formula>
    </cfRule>
  </conditionalFormatting>
  <conditionalFormatting sqref="O96">
    <cfRule type="expression" dxfId="7722" priority="271">
      <formula>IF(N96&lt;=0,AND(N96&lt;=0,O96&gt;=1),OR(N96/O96&gt;$T$5,O96/N96&gt;$T$5))</formula>
    </cfRule>
  </conditionalFormatting>
  <conditionalFormatting sqref="O97">
    <cfRule type="expression" dxfId="7721" priority="270">
      <formula>IF(N97&lt;=0,AND(N97&lt;=0,O97&gt;=1),OR(N97/O97&gt;$T$5,O97/N97&gt;$T$5))</formula>
    </cfRule>
  </conditionalFormatting>
  <conditionalFormatting sqref="O98">
    <cfRule type="expression" dxfId="7720" priority="269">
      <formula>IF(N98&lt;=0,AND(N98&lt;=0,O98&gt;=1),OR(N98/O98&gt;$T$5,O98/N98&gt;$T$5))</formula>
    </cfRule>
  </conditionalFormatting>
  <conditionalFormatting sqref="O99">
    <cfRule type="expression" dxfId="7719" priority="268">
      <formula>IF(N99&lt;=0,AND(N99&lt;=0,O99&gt;=1),OR(N99/O99&gt;$T$5,O99/N99&gt;$T$5))</formula>
    </cfRule>
  </conditionalFormatting>
  <conditionalFormatting sqref="O100">
    <cfRule type="expression" dxfId="7718" priority="267">
      <formula>IF(N100&lt;=0,AND(N100&lt;=0,O100&gt;=1),OR(N100/O100&gt;$T$5,O100/N100&gt;$T$5))</formula>
    </cfRule>
  </conditionalFormatting>
  <conditionalFormatting sqref="O101">
    <cfRule type="expression" dxfId="7717" priority="266">
      <formula>IF(N101&lt;=0,AND(N101&lt;=0,O101&gt;=1),OR(N101/O101&gt;$T$5,O101/N101&gt;$T$5))</formula>
    </cfRule>
  </conditionalFormatting>
  <conditionalFormatting sqref="O102">
    <cfRule type="expression" dxfId="7716" priority="265">
      <formula>IF(N102&lt;=0,AND(N102&lt;=0,O102&gt;=1),OR(N102/O102&gt;$T$5,O102/N102&gt;$T$5))</formula>
    </cfRule>
  </conditionalFormatting>
  <conditionalFormatting sqref="O103">
    <cfRule type="expression" dxfId="7715" priority="264">
      <formula>IF(N103&lt;=0,AND(N103&lt;=0,O103&gt;=1),OR(N103/O103&gt;$T$5,O103/N103&gt;$T$5))</formula>
    </cfRule>
  </conditionalFormatting>
  <conditionalFormatting sqref="O104">
    <cfRule type="expression" dxfId="7714" priority="263">
      <formula>IF(N104&lt;=0,AND(N104&lt;=0,O104&gt;=1),OR(N104/O104&gt;$T$5,O104/N104&gt;$T$5))</formula>
    </cfRule>
  </conditionalFormatting>
  <conditionalFormatting sqref="O105">
    <cfRule type="expression" dxfId="7713" priority="262">
      <formula>IF(N105&lt;=0,AND(N105&lt;=0,O105&gt;=1),OR(N105/O105&gt;$T$5,O105/N105&gt;$T$5))</formula>
    </cfRule>
  </conditionalFormatting>
  <conditionalFormatting sqref="O106">
    <cfRule type="expression" dxfId="7712" priority="261">
      <formula>IF(N106&lt;=0,AND(N106&lt;=0,O106&gt;=1),OR(N106/O106&gt;$T$5,O106/N106&gt;$T$5))</formula>
    </cfRule>
  </conditionalFormatting>
  <conditionalFormatting sqref="O107">
    <cfRule type="expression" dxfId="7711" priority="260">
      <formula>IF(N107&lt;=0,AND(N107&lt;=0,O107&gt;=1),OR(N107/O107&gt;$T$5,O107/N107&gt;$T$5))</formula>
    </cfRule>
  </conditionalFormatting>
  <conditionalFormatting sqref="O108">
    <cfRule type="expression" dxfId="7710" priority="259">
      <formula>IF(N108&lt;=0,AND(N108&lt;=0,O108&gt;=1),OR(N108/O108&gt;$T$5,O108/N108&gt;$T$5))</formula>
    </cfRule>
  </conditionalFormatting>
  <conditionalFormatting sqref="O109">
    <cfRule type="expression" dxfId="7709" priority="258">
      <formula>IF(N109&lt;=0,AND(N109&lt;=0,O109&gt;=1),OR(N109/O109&gt;$T$5,O109/N109&gt;$T$5))</formula>
    </cfRule>
  </conditionalFormatting>
  <conditionalFormatting sqref="O110">
    <cfRule type="expression" dxfId="7708" priority="257">
      <formula>IF(N110&lt;=0,AND(N110&lt;=0,O110&gt;=1),OR(N110/O110&gt;$T$5,O110/N110&gt;$T$5))</formula>
    </cfRule>
  </conditionalFormatting>
  <conditionalFormatting sqref="O111">
    <cfRule type="expression" dxfId="7707" priority="256">
      <formula>IF(N111&lt;=0,AND(N111&lt;=0,O111&gt;=1),OR(N111/O111&gt;$T$5,O111/N111&gt;$T$5))</formula>
    </cfRule>
  </conditionalFormatting>
  <conditionalFormatting sqref="O112">
    <cfRule type="expression" dxfId="7706" priority="255">
      <formula>IF(N112&lt;=0,AND(N112&lt;=0,O112&gt;=1),OR(N112/O112&gt;$T$5,O112/N112&gt;$T$5))</formula>
    </cfRule>
  </conditionalFormatting>
  <conditionalFormatting sqref="O113">
    <cfRule type="expression" dxfId="7705" priority="254">
      <formula>IF(N113&lt;=0,AND(N113&lt;=0,O113&gt;=1),OR(N113/O113&gt;$T$5,O113/N113&gt;$T$5))</formula>
    </cfRule>
  </conditionalFormatting>
  <conditionalFormatting sqref="O114">
    <cfRule type="expression" dxfId="7704" priority="253">
      <formula>IF(N114&lt;=0,AND(N114&lt;=0,O114&gt;=1),OR(N114/O114&gt;$T$5,O114/N114&gt;$T$5))</formula>
    </cfRule>
  </conditionalFormatting>
  <conditionalFormatting sqref="O115">
    <cfRule type="expression" dxfId="7703" priority="252">
      <formula>IF(N115&lt;=0,AND(N115&lt;=0,O115&gt;=1),OR(N115/O115&gt;$T$5,O115/N115&gt;$T$5))</formula>
    </cfRule>
  </conditionalFormatting>
  <conditionalFormatting sqref="O116">
    <cfRule type="expression" dxfId="7702" priority="251">
      <formula>IF(N116&lt;=0,AND(N116&lt;=0,O116&gt;=1),OR(N116/O116&gt;$T$5,O116/N116&gt;$T$5))</formula>
    </cfRule>
  </conditionalFormatting>
  <conditionalFormatting sqref="O117">
    <cfRule type="expression" dxfId="7701" priority="250">
      <formula>IF(N117&lt;=0,AND(N117&lt;=0,O117&gt;=1),OR(N117/O117&gt;$T$5,O117/N117&gt;$T$5))</formula>
    </cfRule>
  </conditionalFormatting>
  <conditionalFormatting sqref="O118">
    <cfRule type="expression" dxfId="7700" priority="249">
      <formula>IF(N118&lt;=0,AND(N118&lt;=0,O118&gt;=1),OR(N118/O118&gt;$T$5,O118/N118&gt;$T$5))</formula>
    </cfRule>
  </conditionalFormatting>
  <conditionalFormatting sqref="O119">
    <cfRule type="expression" dxfId="7699" priority="248">
      <formula>IF(N119&lt;=0,AND(N119&lt;=0,O119&gt;=1),OR(N119/O119&gt;$T$5,O119/N119&gt;$T$5))</formula>
    </cfRule>
  </conditionalFormatting>
  <conditionalFormatting sqref="O120">
    <cfRule type="expression" dxfId="7698" priority="247">
      <formula>IF(N120&lt;=0,AND(N120&lt;=0,O120&gt;=1),OR(N120/O120&gt;$T$5,O120/N120&gt;$T$5))</formula>
    </cfRule>
  </conditionalFormatting>
  <conditionalFormatting sqref="O121">
    <cfRule type="expression" dxfId="7697" priority="246">
      <formula>IF(N121&lt;=0,AND(N121&lt;=0,O121&gt;=1),OR(N121/O121&gt;$T$5,O121/N121&gt;$T$5))</formula>
    </cfRule>
  </conditionalFormatting>
  <conditionalFormatting sqref="O122">
    <cfRule type="expression" dxfId="7696" priority="245">
      <formula>IF(N122&lt;=0,AND(N122&lt;=0,O122&gt;=1),OR(N122/O122&gt;$T$5,O122/N122&gt;$T$5))</formula>
    </cfRule>
  </conditionalFormatting>
  <conditionalFormatting sqref="O123">
    <cfRule type="expression" dxfId="7695" priority="244">
      <formula>IF(N123&lt;=0,AND(N123&lt;=0,O123&gt;=1),OR(N123/O123&gt;$T$5,O123/N123&gt;$T$5))</formula>
    </cfRule>
  </conditionalFormatting>
  <conditionalFormatting sqref="O124">
    <cfRule type="expression" dxfId="7694" priority="243">
      <formula>IF(N124&lt;=0,AND(N124&lt;=0,O124&gt;=1),OR(N124/O124&gt;$T$5,O124/N124&gt;$T$5))</formula>
    </cfRule>
  </conditionalFormatting>
  <conditionalFormatting sqref="O125">
    <cfRule type="expression" dxfId="7693" priority="242">
      <formula>IF(N125&lt;=0,AND(N125&lt;=0,O125&gt;=1),OR(N125/O125&gt;$T$5,O125/N125&gt;$T$5))</formula>
    </cfRule>
  </conditionalFormatting>
  <conditionalFormatting sqref="O126">
    <cfRule type="expression" dxfId="7692" priority="241">
      <formula>IF(N126&lt;=0,AND(N126&lt;=0,O126&gt;=1),OR(N126/O126&gt;$T$5,O126/N126&gt;$T$5))</formula>
    </cfRule>
  </conditionalFormatting>
  <conditionalFormatting sqref="O128">
    <cfRule type="expression" dxfId="7691" priority="240">
      <formula>IF(N128&lt;=0,AND(N128&lt;=0,O128&gt;=1),OR(N128/O128&gt;$T$5,O128/N128&gt;$T$5))</formula>
    </cfRule>
  </conditionalFormatting>
  <conditionalFormatting sqref="O129">
    <cfRule type="expression" dxfId="7690" priority="239">
      <formula>IF(N129&lt;=0,AND(N129&lt;=0,O129&gt;=1),OR(N129/O129&gt;$T$5,O129/N129&gt;$T$5))</formula>
    </cfRule>
  </conditionalFormatting>
  <conditionalFormatting sqref="O130">
    <cfRule type="expression" dxfId="7689" priority="238">
      <formula>IF(N130&lt;=0,AND(N130&lt;=0,O130&gt;=1),OR(N130/O130&gt;$T$5,O130/N130&gt;$T$5))</formula>
    </cfRule>
  </conditionalFormatting>
  <conditionalFormatting sqref="O131">
    <cfRule type="expression" dxfId="7688" priority="237">
      <formula>IF(N131&lt;=0,AND(N131&lt;=0,O131&gt;=1),OR(N131/O131&gt;$T$5,O131/N131&gt;$T$5))</formula>
    </cfRule>
  </conditionalFormatting>
  <conditionalFormatting sqref="O132">
    <cfRule type="expression" dxfId="7687" priority="236">
      <formula>IF(N132&lt;=0,AND(N132&lt;=0,O132&gt;=1),OR(N132/O132&gt;$T$5,O132/N132&gt;$T$5))</formula>
    </cfRule>
  </conditionalFormatting>
  <conditionalFormatting sqref="O133">
    <cfRule type="expression" dxfId="7686" priority="235">
      <formula>IF(N133&lt;=0,AND(N133&lt;=0,O133&gt;=1),OR(N133/O133&gt;$T$5,O133/N133&gt;$T$5))</formula>
    </cfRule>
  </conditionalFormatting>
  <conditionalFormatting sqref="O134">
    <cfRule type="expression" dxfId="7685" priority="234">
      <formula>IF(N134&lt;=0,AND(N134&lt;=0,O134&gt;=1),OR(N134/O134&gt;$T$5,O134/N134&gt;$T$5))</formula>
    </cfRule>
  </conditionalFormatting>
  <conditionalFormatting sqref="O135">
    <cfRule type="expression" dxfId="7684" priority="233">
      <formula>IF(N135&lt;=0,AND(N135&lt;=0,O135&gt;=1),OR(N135/O135&gt;$T$5,O135/N135&gt;$T$5))</formula>
    </cfRule>
  </conditionalFormatting>
  <conditionalFormatting sqref="O136">
    <cfRule type="expression" dxfId="7683" priority="232">
      <formula>IF(N136&lt;=0,AND(N136&lt;=0,O136&gt;=1),OR(N136/O136&gt;$T$5,O136/N136&gt;$T$5))</formula>
    </cfRule>
  </conditionalFormatting>
  <conditionalFormatting sqref="O137">
    <cfRule type="expression" dxfId="7682" priority="231">
      <formula>IF(N137&lt;=0,AND(N137&lt;=0,O137&gt;=1),OR(N137/O137&gt;$T$5,O137/N137&gt;$T$5))</formula>
    </cfRule>
  </conditionalFormatting>
  <conditionalFormatting sqref="O138">
    <cfRule type="expression" dxfId="7681" priority="230">
      <formula>IF(N138&lt;=0,AND(N138&lt;=0,O138&gt;=1),OR(N138/O138&gt;$T$5,O138/N138&gt;$T$5))</formula>
    </cfRule>
  </conditionalFormatting>
  <conditionalFormatting sqref="O139">
    <cfRule type="expression" dxfId="7680" priority="229">
      <formula>IF(N139&lt;=0,AND(N139&lt;=0,O139&gt;=1),OR(N139/O139&gt;$T$5,O139/N139&gt;$T$5))</formula>
    </cfRule>
  </conditionalFormatting>
  <conditionalFormatting sqref="O140">
    <cfRule type="expression" dxfId="7679" priority="228">
      <formula>IF(N140&lt;=0,AND(N140&lt;=0,O140&gt;=1),OR(N140/O140&gt;$T$5,O140/N140&gt;$T$5))</formula>
    </cfRule>
  </conditionalFormatting>
  <conditionalFormatting sqref="O141">
    <cfRule type="expression" dxfId="7678" priority="227">
      <formula>IF(N141&lt;=0,AND(N141&lt;=0,O141&gt;=1),OR(N141/O141&gt;$T$5,O141/N141&gt;$T$5))</formula>
    </cfRule>
  </conditionalFormatting>
  <conditionalFormatting sqref="O142">
    <cfRule type="expression" dxfId="7677" priority="226">
      <formula>IF(N142&lt;=0,AND(N142&lt;=0,O142&gt;=1),OR(N142/O142&gt;$T$5,O142/N142&gt;$T$5))</formula>
    </cfRule>
  </conditionalFormatting>
  <conditionalFormatting sqref="O143">
    <cfRule type="expression" dxfId="7676" priority="225">
      <formula>IF(N143&lt;=0,AND(N143&lt;=0,O143&gt;=1),OR(N143/O143&gt;$T$5,O143/N143&gt;$T$5))</formula>
    </cfRule>
  </conditionalFormatting>
  <conditionalFormatting sqref="O144">
    <cfRule type="expression" dxfId="7675" priority="224">
      <formula>IF(N144&lt;=0,AND(N144&lt;=0,O144&gt;=1),OR(N144/O144&gt;$T$5,O144/N144&gt;$T$5))</formula>
    </cfRule>
  </conditionalFormatting>
  <conditionalFormatting sqref="O145">
    <cfRule type="expression" dxfId="7674" priority="223">
      <formula>IF(N145&lt;=0,AND(N145&lt;=0,O145&gt;=1),OR(N145/O145&gt;$T$5,O145/N145&gt;$T$5))</formula>
    </cfRule>
  </conditionalFormatting>
  <conditionalFormatting sqref="O146">
    <cfRule type="expression" dxfId="7673" priority="222">
      <formula>IF(N146&lt;=0,AND(N146&lt;=0,O146&gt;=1),OR(N146/O146&gt;$T$5,O146/N146&gt;$T$5))</formula>
    </cfRule>
  </conditionalFormatting>
  <conditionalFormatting sqref="O147">
    <cfRule type="expression" dxfId="7672" priority="221">
      <formula>IF(N147&lt;=0,AND(N147&lt;=0,O147&gt;=1),OR(N147/O147&gt;$T$5,O147/N147&gt;$T$5))</formula>
    </cfRule>
  </conditionalFormatting>
  <conditionalFormatting sqref="O148">
    <cfRule type="expression" dxfId="7671" priority="220">
      <formula>IF(N148&lt;=0,AND(N148&lt;=0,O148&gt;=1),OR(N148/O148&gt;$T$5,O148/N148&gt;$T$5))</formula>
    </cfRule>
  </conditionalFormatting>
  <conditionalFormatting sqref="O149">
    <cfRule type="expression" dxfId="7670" priority="219">
      <formula>IF(N149&lt;=0,AND(N149&lt;=0,O149&gt;=1),OR(N149/O149&gt;$T$5,O149/N149&gt;$T$5))</formula>
    </cfRule>
  </conditionalFormatting>
  <conditionalFormatting sqref="O150">
    <cfRule type="expression" dxfId="7669" priority="218">
      <formula>IF(N150&lt;=0,AND(N150&lt;=0,O150&gt;=1),OR(N150/O150&gt;$T$5,O150/N150&gt;$T$5))</formula>
    </cfRule>
  </conditionalFormatting>
  <conditionalFormatting sqref="O151">
    <cfRule type="expression" dxfId="7668" priority="217">
      <formula>IF(N151&lt;=0,AND(N151&lt;=0,O151&gt;=1),OR(N151/O151&gt;$T$5,O151/N151&gt;$T$5))</formula>
    </cfRule>
  </conditionalFormatting>
  <conditionalFormatting sqref="O152">
    <cfRule type="expression" dxfId="7667" priority="216">
      <formula>IF(N152&lt;=0,AND(N152&lt;=0,O152&gt;=1),OR(N152/O152&gt;$T$5,O152/N152&gt;$T$5))</formula>
    </cfRule>
  </conditionalFormatting>
  <conditionalFormatting sqref="O153">
    <cfRule type="expression" dxfId="7666" priority="215">
      <formula>IF(N153&lt;=0,AND(N153&lt;=0,O153&gt;=1),OR(N153/O153&gt;$T$5,O153/N153&gt;$T$5))</formula>
    </cfRule>
  </conditionalFormatting>
  <conditionalFormatting sqref="O154">
    <cfRule type="expression" dxfId="7665" priority="214">
      <formula>IF(N154&lt;=0,AND(N154&lt;=0,O154&gt;=1),OR(N154/O154&gt;$T$5,O154/N154&gt;$T$5))</formula>
    </cfRule>
  </conditionalFormatting>
  <conditionalFormatting sqref="O155">
    <cfRule type="expression" dxfId="7664" priority="213">
      <formula>IF(N155&lt;=0,AND(N155&lt;=0,O155&gt;=1),OR(N155/O155&gt;$T$5,O155/N155&gt;$T$5))</formula>
    </cfRule>
  </conditionalFormatting>
  <conditionalFormatting sqref="O156">
    <cfRule type="expression" dxfId="7663" priority="212">
      <formula>IF(N156&lt;=0,AND(N156&lt;=0,O156&gt;=1),OR(N156/O156&gt;$T$5,O156/N156&gt;$T$5))</formula>
    </cfRule>
  </conditionalFormatting>
  <conditionalFormatting sqref="O157">
    <cfRule type="expression" dxfId="7662" priority="211">
      <formula>IF(N157&lt;=0,AND(N157&lt;=0,O157&gt;=1),OR(N157/O157&gt;$T$5,O157/N157&gt;$T$5))</formula>
    </cfRule>
  </conditionalFormatting>
  <conditionalFormatting sqref="O158">
    <cfRule type="expression" dxfId="7661" priority="210">
      <formula>IF(N158&lt;=0,AND(N158&lt;=0,O158&gt;=1),OR(N158/O158&gt;$T$5,O158/N158&gt;$T$5))</formula>
    </cfRule>
  </conditionalFormatting>
  <conditionalFormatting sqref="O159">
    <cfRule type="expression" dxfId="7660" priority="209">
      <formula>IF(N159&lt;=0,AND(N159&lt;=0,O159&gt;=1),OR(N159/O159&gt;$T$5,O159/N159&gt;$T$5))</formula>
    </cfRule>
  </conditionalFormatting>
  <conditionalFormatting sqref="O160">
    <cfRule type="expression" dxfId="7659" priority="208">
      <formula>IF(N160&lt;=0,AND(N160&lt;=0,O160&gt;=1),OR(N160/O160&gt;$T$5,O160/N160&gt;$T$5))</formula>
    </cfRule>
  </conditionalFormatting>
  <conditionalFormatting sqref="O161">
    <cfRule type="expression" dxfId="7658" priority="207">
      <formula>IF(N161&lt;=0,AND(N161&lt;=0,O161&gt;=1),OR(N161/O161&gt;$T$5,O161/N161&gt;$T$5))</formula>
    </cfRule>
  </conditionalFormatting>
  <conditionalFormatting sqref="O162">
    <cfRule type="expression" dxfId="7657" priority="206">
      <formula>IF(N162&lt;=0,AND(N162&lt;=0,O162&gt;=1),OR(N162/O162&gt;$T$5,O162/N162&gt;$T$5))</formula>
    </cfRule>
  </conditionalFormatting>
  <conditionalFormatting sqref="O163">
    <cfRule type="expression" dxfId="7656" priority="205">
      <formula>IF(N163&lt;=0,AND(N163&lt;=0,O163&gt;=1),OR(N163/O163&gt;$T$5,O163/N163&gt;$T$5))</formula>
    </cfRule>
  </conditionalFormatting>
  <conditionalFormatting sqref="O164">
    <cfRule type="expression" dxfId="7655" priority="204">
      <formula>IF(N164&lt;=0,AND(N164&lt;=0,O164&gt;=1),OR(N164/O164&gt;$T$5,O164/N164&gt;$T$5))</formula>
    </cfRule>
  </conditionalFormatting>
  <conditionalFormatting sqref="O165">
    <cfRule type="expression" dxfId="7654" priority="203">
      <formula>IF(N165&lt;=0,AND(N165&lt;=0,O165&gt;=1),OR(N165/O165&gt;$T$5,O165/N165&gt;$T$5))</formula>
    </cfRule>
  </conditionalFormatting>
  <conditionalFormatting sqref="O166">
    <cfRule type="expression" dxfId="7653" priority="202">
      <formula>IF(N166&lt;=0,AND(N166&lt;=0,O166&gt;=1),OR(N166/O166&gt;$T$5,O166/N166&gt;$T$5))</formula>
    </cfRule>
  </conditionalFormatting>
  <conditionalFormatting sqref="O167">
    <cfRule type="expression" dxfId="7652" priority="201">
      <formula>IF(N167&lt;=0,AND(N167&lt;=0,O167&gt;=1),OR(N167/O167&gt;$T$5,O167/N167&gt;$T$5))</formula>
    </cfRule>
  </conditionalFormatting>
  <conditionalFormatting sqref="O168">
    <cfRule type="expression" dxfId="7651" priority="200">
      <formula>IF(N168&lt;=0,AND(N168&lt;=0,O168&gt;=1),OR(N168/O168&gt;$T$5,O168/N168&gt;$T$5))</formula>
    </cfRule>
  </conditionalFormatting>
  <conditionalFormatting sqref="O169">
    <cfRule type="expression" dxfId="7650" priority="199">
      <formula>IF(N169&lt;=0,AND(N169&lt;=0,O169&gt;=1),OR(N169/O169&gt;$T$5,O169/N169&gt;$T$5))</formula>
    </cfRule>
  </conditionalFormatting>
  <conditionalFormatting sqref="O170">
    <cfRule type="expression" dxfId="7649" priority="198">
      <formula>IF(N170&lt;=0,AND(N170&lt;=0,O170&gt;=1),OR(N170/O170&gt;$T$5,O170/N170&gt;$T$5))</formula>
    </cfRule>
  </conditionalFormatting>
  <conditionalFormatting sqref="O171">
    <cfRule type="expression" dxfId="7648" priority="197">
      <formula>IF(N171&lt;=0,AND(N171&lt;=0,O171&gt;=1),OR(N171/O171&gt;$T$5,O171/N171&gt;$T$5))</formula>
    </cfRule>
  </conditionalFormatting>
  <conditionalFormatting sqref="O172">
    <cfRule type="expression" dxfId="7647" priority="196">
      <formula>IF(N172&lt;=0,AND(N172&lt;=0,O172&gt;=1),OR(N172/O172&gt;$T$5,O172/N172&gt;$T$5))</formula>
    </cfRule>
  </conditionalFormatting>
  <conditionalFormatting sqref="O173">
    <cfRule type="expression" dxfId="7646" priority="195">
      <formula>IF(N173&lt;=0,AND(N173&lt;=0,O173&gt;=1),OR(N173/O173&gt;$T$5,O173/N173&gt;$T$5))</formula>
    </cfRule>
  </conditionalFormatting>
  <conditionalFormatting sqref="O174">
    <cfRule type="expression" dxfId="7645" priority="194">
      <formula>IF(N174&lt;=0,AND(N174&lt;=0,O174&gt;=1),OR(N174/O174&gt;$T$5,O174/N174&gt;$T$5))</formula>
    </cfRule>
  </conditionalFormatting>
  <conditionalFormatting sqref="O175">
    <cfRule type="expression" dxfId="7644" priority="193">
      <formula>IF(N175&lt;=0,AND(N175&lt;=0,O175&gt;=1),OR(N175/O175&gt;$T$5,O175/N175&gt;$T$5))</formula>
    </cfRule>
  </conditionalFormatting>
  <conditionalFormatting sqref="O176">
    <cfRule type="expression" dxfId="7643" priority="192">
      <formula>IF(N176&lt;=0,AND(N176&lt;=0,O176&gt;=1),OR(N176/O176&gt;$T$5,O176/N176&gt;$T$5))</formula>
    </cfRule>
  </conditionalFormatting>
  <conditionalFormatting sqref="O177">
    <cfRule type="expression" dxfId="7642" priority="191">
      <formula>IF(N177&lt;=0,AND(N177&lt;=0,O177&gt;=1),OR(N177/O177&gt;$T$5,O177/N177&gt;$T$5))</formula>
    </cfRule>
  </conditionalFormatting>
  <conditionalFormatting sqref="O178">
    <cfRule type="expression" dxfId="7641" priority="190">
      <formula>IF(N178&lt;=0,AND(N178&lt;=0,O178&gt;=1),OR(N178/O178&gt;$T$5,O178/N178&gt;$T$5))</formula>
    </cfRule>
  </conditionalFormatting>
  <conditionalFormatting sqref="O179">
    <cfRule type="expression" dxfId="7640" priority="189">
      <formula>IF(N179&lt;=0,AND(N179&lt;=0,O179&gt;=1),OR(N179/O179&gt;$T$5,O179/N179&gt;$T$5))</formula>
    </cfRule>
  </conditionalFormatting>
  <conditionalFormatting sqref="O180">
    <cfRule type="expression" dxfId="7639" priority="188">
      <formula>IF(N180&lt;=0,AND(N180&lt;=0,O180&gt;=1),OR(N180/O180&gt;$T$5,O180/N180&gt;$T$5))</formula>
    </cfRule>
  </conditionalFormatting>
  <conditionalFormatting sqref="O181">
    <cfRule type="expression" dxfId="7638" priority="187">
      <formula>IF(N181&lt;=0,AND(N181&lt;=0,O181&gt;=1),OR(N181/O181&gt;$T$5,O181/N181&gt;$T$5))</formula>
    </cfRule>
  </conditionalFormatting>
  <conditionalFormatting sqref="O182">
    <cfRule type="expression" dxfId="7637" priority="186">
      <formula>IF(N182&lt;=0,AND(N182&lt;=0,O182&gt;=1),OR(N182/O182&gt;$T$5,O182/N182&gt;$T$5))</formula>
    </cfRule>
  </conditionalFormatting>
  <conditionalFormatting sqref="O183">
    <cfRule type="expression" dxfId="7636" priority="185">
      <formula>IF(N183&lt;=0,AND(N183&lt;=0,O183&gt;=1),OR(N183/O183&gt;$T$5,O183/N183&gt;$T$5))</formula>
    </cfRule>
  </conditionalFormatting>
  <conditionalFormatting sqref="O184">
    <cfRule type="expression" dxfId="7635" priority="184">
      <formula>IF(N184&lt;=0,AND(N184&lt;=0,O184&gt;=1),OR(N184/O184&gt;$T$5,O184/N184&gt;$T$5))</formula>
    </cfRule>
  </conditionalFormatting>
  <conditionalFormatting sqref="P5">
    <cfRule type="expression" dxfId="7634" priority="183">
      <formula>IF(O5&lt;=0,AND(O5&lt;=0,P5&gt;=1),OR(O5/P5&gt;$T$5,P5/O5&gt;$T$5))</formula>
    </cfRule>
  </conditionalFormatting>
  <conditionalFormatting sqref="P6">
    <cfRule type="expression" dxfId="7633" priority="182">
      <formula>IF(O6&lt;=0,AND(O6&lt;=0,P6&gt;=1),OR(O6/P6&gt;$T$5,P6/O6&gt;$T$5))</formula>
    </cfRule>
  </conditionalFormatting>
  <conditionalFormatting sqref="P7">
    <cfRule type="expression" dxfId="7632" priority="181">
      <formula>IF(O7&lt;=0,AND(O7&lt;=0,P7&gt;=1),OR(O7/P7&gt;$T$5,P7/O7&gt;$T$5))</formula>
    </cfRule>
  </conditionalFormatting>
  <conditionalFormatting sqref="P8">
    <cfRule type="expression" dxfId="7631" priority="180">
      <formula>IF(O8&lt;=0,AND(O8&lt;=0,P8&gt;=1),OR(O8/P8&gt;$T$5,P8/O8&gt;$T$5))</formula>
    </cfRule>
  </conditionalFormatting>
  <conditionalFormatting sqref="P9">
    <cfRule type="expression" dxfId="7630" priority="179">
      <formula>IF(O9&lt;=0,AND(O9&lt;=0,P9&gt;=1),OR(O9/P9&gt;$T$5,P9/O9&gt;$T$5))</formula>
    </cfRule>
  </conditionalFormatting>
  <conditionalFormatting sqref="P10">
    <cfRule type="expression" dxfId="7629" priority="178">
      <formula>IF(O10&lt;=0,AND(O10&lt;=0,P10&gt;=1),OR(O10/P10&gt;$T$5,P10/O10&gt;$T$5))</formula>
    </cfRule>
  </conditionalFormatting>
  <conditionalFormatting sqref="P11">
    <cfRule type="expression" dxfId="7628" priority="177">
      <formula>IF(O11&lt;=0,AND(O11&lt;=0,P11&gt;=1),OR(O11/P11&gt;$T$5,P11/O11&gt;$T$5))</formula>
    </cfRule>
  </conditionalFormatting>
  <conditionalFormatting sqref="P12">
    <cfRule type="expression" dxfId="7627" priority="176">
      <formula>IF(O12&lt;=0,AND(O12&lt;=0,P12&gt;=1),OR(O12/P12&gt;$T$5,P12/O12&gt;$T$5))</formula>
    </cfRule>
  </conditionalFormatting>
  <conditionalFormatting sqref="P13">
    <cfRule type="expression" dxfId="7626" priority="175">
      <formula>IF(O13&lt;=0,AND(O13&lt;=0,P13&gt;=1),OR(O13/P13&gt;$T$5,P13/O13&gt;$T$5))</formula>
    </cfRule>
  </conditionalFormatting>
  <conditionalFormatting sqref="P14">
    <cfRule type="expression" dxfId="7625" priority="174">
      <formula>IF(O14&lt;=0,AND(O14&lt;=0,P14&gt;=1),OR(O14/P14&gt;$T$5,P14/O14&gt;$T$5))</formula>
    </cfRule>
  </conditionalFormatting>
  <conditionalFormatting sqref="P15">
    <cfRule type="expression" dxfId="7624" priority="173">
      <formula>IF(O15&lt;=0,AND(O15&lt;=0,P15&gt;=1),OR(O15/P15&gt;$T$5,P15/O15&gt;$T$5))</formula>
    </cfRule>
  </conditionalFormatting>
  <conditionalFormatting sqref="P16">
    <cfRule type="expression" dxfId="7623" priority="172">
      <formula>IF(O16&lt;=0,AND(O16&lt;=0,P16&gt;=1),OR(O16/P16&gt;$T$5,P16/O16&gt;$T$5))</formula>
    </cfRule>
  </conditionalFormatting>
  <conditionalFormatting sqref="P17">
    <cfRule type="expression" dxfId="7622" priority="171">
      <formula>IF(O17&lt;=0,AND(O17&lt;=0,P17&gt;=1),OR(O17/P17&gt;$T$5,P17/O17&gt;$T$5))</formula>
    </cfRule>
  </conditionalFormatting>
  <conditionalFormatting sqref="P18">
    <cfRule type="expression" dxfId="7621" priority="170">
      <formula>IF(O18&lt;=0,AND(O18&lt;=0,P18&gt;=1),OR(O18/P18&gt;$T$5,P18/O18&gt;$T$5))</formula>
    </cfRule>
  </conditionalFormatting>
  <conditionalFormatting sqref="P19">
    <cfRule type="expression" dxfId="7620" priority="169">
      <formula>IF(O19&lt;=0,AND(O19&lt;=0,P19&gt;=1),OR(O19/P19&gt;$T$5,P19/O19&gt;$T$5))</formula>
    </cfRule>
  </conditionalFormatting>
  <conditionalFormatting sqref="P20">
    <cfRule type="expression" dxfId="7619" priority="168">
      <formula>IF(O20&lt;=0,AND(O20&lt;=0,P20&gt;=1),OR(O20/P20&gt;$T$5,P20/O20&gt;$T$5))</formula>
    </cfRule>
  </conditionalFormatting>
  <conditionalFormatting sqref="P21">
    <cfRule type="expression" dxfId="7618" priority="167">
      <formula>IF(O21&lt;=0,AND(O21&lt;=0,P21&gt;=1),OR(O21/P21&gt;$T$5,P21/O21&gt;$T$5))</formula>
    </cfRule>
  </conditionalFormatting>
  <conditionalFormatting sqref="P22">
    <cfRule type="expression" dxfId="7617" priority="166">
      <formula>IF(O22&lt;=0,AND(O22&lt;=0,P22&gt;=1),OR(O22/P22&gt;$T$5,P22/O22&gt;$T$5))</formula>
    </cfRule>
  </conditionalFormatting>
  <conditionalFormatting sqref="P23">
    <cfRule type="expression" dxfId="7616" priority="165">
      <formula>IF(O23&lt;=0,AND(O23&lt;=0,P23&gt;=1),OR(O23/P23&gt;$T$5,P23/O23&gt;$T$5))</formula>
    </cfRule>
  </conditionalFormatting>
  <conditionalFormatting sqref="P24">
    <cfRule type="expression" dxfId="7615" priority="164">
      <formula>IF(O24&lt;=0,AND(O24&lt;=0,P24&gt;=1),OR(O24/P24&gt;$T$5,P24/O24&gt;$T$5))</formula>
    </cfRule>
  </conditionalFormatting>
  <conditionalFormatting sqref="P25">
    <cfRule type="expression" dxfId="7614" priority="163">
      <formula>IF(O25&lt;=0,AND(O25&lt;=0,P25&gt;=1),OR(O25/P25&gt;$T$5,P25/O25&gt;$T$5))</formula>
    </cfRule>
  </conditionalFormatting>
  <conditionalFormatting sqref="P26">
    <cfRule type="expression" dxfId="7613" priority="162">
      <formula>IF(O26&lt;=0,AND(O26&lt;=0,P26&gt;=1),OR(O26/P26&gt;$T$5,P26/O26&gt;$T$5))</formula>
    </cfRule>
  </conditionalFormatting>
  <conditionalFormatting sqref="P27">
    <cfRule type="expression" dxfId="7612" priority="161">
      <formula>IF(O27&lt;=0,AND(O27&lt;=0,P27&gt;=1),OR(O27/P27&gt;$T$5,P27/O27&gt;$T$5))</formula>
    </cfRule>
  </conditionalFormatting>
  <conditionalFormatting sqref="P28">
    <cfRule type="expression" dxfId="7611" priority="160">
      <formula>IF(O28&lt;=0,AND(O28&lt;=0,P28&gt;=1),OR(O28/P28&gt;$T$5,P28/O28&gt;$T$5))</formula>
    </cfRule>
  </conditionalFormatting>
  <conditionalFormatting sqref="P29">
    <cfRule type="expression" dxfId="7610" priority="159">
      <formula>IF(O29&lt;=0,AND(O29&lt;=0,P29&gt;=1),OR(O29/P29&gt;$T$5,P29/O29&gt;$T$5))</formula>
    </cfRule>
  </conditionalFormatting>
  <conditionalFormatting sqref="P30">
    <cfRule type="expression" dxfId="7609" priority="158">
      <formula>IF(O30&lt;=0,AND(O30&lt;=0,P30&gt;=1),OR(O30/P30&gt;$T$5,P30/O30&gt;$T$5))</formula>
    </cfRule>
  </conditionalFormatting>
  <conditionalFormatting sqref="P31">
    <cfRule type="expression" dxfId="7608" priority="157">
      <formula>IF(O31&lt;=0,AND(O31&lt;=0,P31&gt;=1),OR(O31/P31&gt;$T$5,P31/O31&gt;$T$5))</formula>
    </cfRule>
  </conditionalFormatting>
  <conditionalFormatting sqref="P32">
    <cfRule type="expression" dxfId="7607" priority="156">
      <formula>IF(O32&lt;=0,AND(O32&lt;=0,P32&gt;=1),OR(O32/P32&gt;$T$5,P32/O32&gt;$T$5))</formula>
    </cfRule>
  </conditionalFormatting>
  <conditionalFormatting sqref="P34">
    <cfRule type="expression" dxfId="7606" priority="155">
      <formula>IF(O34&lt;=0,AND(O34&lt;=0,P34&gt;=1),OR(O34/P34&gt;$T$5,P34/O34&gt;$T$5))</formula>
    </cfRule>
  </conditionalFormatting>
  <conditionalFormatting sqref="P35">
    <cfRule type="expression" dxfId="7605" priority="154">
      <formula>IF(O35&lt;=0,AND(O35&lt;=0,P35&gt;=1),OR(O35/P35&gt;$T$5,P35/O35&gt;$T$5))</formula>
    </cfRule>
  </conditionalFormatting>
  <conditionalFormatting sqref="P36">
    <cfRule type="expression" dxfId="7604" priority="153">
      <formula>IF(O36&lt;=0,AND(O36&lt;=0,P36&gt;=1),OR(O36/P36&gt;$T$5,P36/O36&gt;$T$5))</formula>
    </cfRule>
  </conditionalFormatting>
  <conditionalFormatting sqref="P37">
    <cfRule type="expression" dxfId="7603" priority="152">
      <formula>IF(O37&lt;=0,AND(O37&lt;=0,P37&gt;=1),OR(O37/P37&gt;$T$5,P37/O37&gt;$T$5))</formula>
    </cfRule>
  </conditionalFormatting>
  <conditionalFormatting sqref="P38">
    <cfRule type="expression" dxfId="7602" priority="151">
      <formula>IF(O38&lt;=0,AND(O38&lt;=0,P38&gt;=1),OR(O38/P38&gt;$T$5,P38/O38&gt;$T$5))</formula>
    </cfRule>
  </conditionalFormatting>
  <conditionalFormatting sqref="P39">
    <cfRule type="expression" dxfId="7601" priority="150">
      <formula>IF(O39&lt;=0,AND(O39&lt;=0,P39&gt;=1),OR(O39/P39&gt;$T$5,P39/O39&gt;$T$5))</formula>
    </cfRule>
  </conditionalFormatting>
  <conditionalFormatting sqref="P40">
    <cfRule type="expression" dxfId="7600" priority="149">
      <formula>IF(O40&lt;=0,AND(O40&lt;=0,P40&gt;=1),OR(O40/P40&gt;$T$5,P40/O40&gt;$T$5))</formula>
    </cfRule>
  </conditionalFormatting>
  <conditionalFormatting sqref="P41">
    <cfRule type="expression" dxfId="7599" priority="148">
      <formula>IF(O41&lt;=0,AND(O41&lt;=0,P41&gt;=1),OR(O41/P41&gt;$T$5,P41/O41&gt;$T$5))</formula>
    </cfRule>
  </conditionalFormatting>
  <conditionalFormatting sqref="P42">
    <cfRule type="expression" dxfId="7598" priority="147">
      <formula>IF(O42&lt;=0,AND(O42&lt;=0,P42&gt;=1),OR(O42/P42&gt;$T$5,P42/O42&gt;$T$5))</formula>
    </cfRule>
  </conditionalFormatting>
  <conditionalFormatting sqref="P43">
    <cfRule type="expression" dxfId="7597" priority="146">
      <formula>IF(O43&lt;=0,AND(O43&lt;=0,P43&gt;=1),OR(O43/P43&gt;$T$5,P43/O43&gt;$T$5))</formula>
    </cfRule>
  </conditionalFormatting>
  <conditionalFormatting sqref="P44">
    <cfRule type="expression" dxfId="7596" priority="145">
      <formula>IF(O44&lt;=0,AND(O44&lt;=0,P44&gt;=1),OR(O44/P44&gt;$T$5,P44/O44&gt;$T$5))</formula>
    </cfRule>
  </conditionalFormatting>
  <conditionalFormatting sqref="P45">
    <cfRule type="expression" dxfId="7595" priority="144">
      <formula>IF(O45&lt;=0,AND(O45&lt;=0,P45&gt;=1),OR(O45/P45&gt;$T$5,P45/O45&gt;$T$5))</formula>
    </cfRule>
  </conditionalFormatting>
  <conditionalFormatting sqref="P46">
    <cfRule type="expression" dxfId="7594" priority="143">
      <formula>IF(O46&lt;=0,AND(O46&lt;=0,P46&gt;=1),OR(O46/P46&gt;$T$5,P46/O46&gt;$T$5))</formula>
    </cfRule>
  </conditionalFormatting>
  <conditionalFormatting sqref="P47">
    <cfRule type="expression" dxfId="7593" priority="142">
      <formula>IF(O47&lt;=0,AND(O47&lt;=0,P47&gt;=1),OR(O47/P47&gt;$T$5,P47/O47&gt;$T$5))</formula>
    </cfRule>
  </conditionalFormatting>
  <conditionalFormatting sqref="P48">
    <cfRule type="expression" dxfId="7592" priority="141">
      <formula>IF(O48&lt;=0,AND(O48&lt;=0,P48&gt;=1),OR(O48/P48&gt;$T$5,P48/O48&gt;$T$5))</formula>
    </cfRule>
  </conditionalFormatting>
  <conditionalFormatting sqref="P49">
    <cfRule type="expression" dxfId="7591" priority="140">
      <formula>IF(O49&lt;=0,AND(O49&lt;=0,P49&gt;=1),OR(O49/P49&gt;$T$5,P49/O49&gt;$T$5))</formula>
    </cfRule>
  </conditionalFormatting>
  <conditionalFormatting sqref="P50">
    <cfRule type="expression" dxfId="7590" priority="139">
      <formula>IF(O50&lt;=0,AND(O50&lt;=0,P50&gt;=1),OR(O50/P50&gt;$T$5,P50/O50&gt;$T$5))</formula>
    </cfRule>
  </conditionalFormatting>
  <conditionalFormatting sqref="P51">
    <cfRule type="expression" dxfId="7589" priority="138">
      <formula>IF(O51&lt;=0,AND(O51&lt;=0,P51&gt;=1),OR(O51/P51&gt;$T$5,P51/O51&gt;$T$5))</formula>
    </cfRule>
  </conditionalFormatting>
  <conditionalFormatting sqref="P52">
    <cfRule type="expression" dxfId="7588" priority="137">
      <formula>IF(O52&lt;=0,AND(O52&lt;=0,P52&gt;=1),OR(O52/P52&gt;$T$5,P52/O52&gt;$T$5))</formula>
    </cfRule>
  </conditionalFormatting>
  <conditionalFormatting sqref="P53">
    <cfRule type="expression" dxfId="7587" priority="136">
      <formula>IF(O53&lt;=0,AND(O53&lt;=0,P53&gt;=1),OR(O53/P53&gt;$T$5,P53/O53&gt;$T$5))</formula>
    </cfRule>
  </conditionalFormatting>
  <conditionalFormatting sqref="P54">
    <cfRule type="expression" dxfId="7586" priority="135">
      <formula>IF(O54&lt;=0,AND(O54&lt;=0,P54&gt;=1),OR(O54/P54&gt;$T$5,P54/O54&gt;$T$5))</formula>
    </cfRule>
  </conditionalFormatting>
  <conditionalFormatting sqref="P55">
    <cfRule type="expression" dxfId="7585" priority="134">
      <formula>IF(O55&lt;=0,AND(O55&lt;=0,P55&gt;=1),OR(O55/P55&gt;$T$5,P55/O55&gt;$T$5))</formula>
    </cfRule>
  </conditionalFormatting>
  <conditionalFormatting sqref="P56">
    <cfRule type="expression" dxfId="7584" priority="133">
      <formula>IF(O56&lt;=0,AND(O56&lt;=0,P56&gt;=1),OR(O56/P56&gt;$T$5,P56/O56&gt;$T$5))</formula>
    </cfRule>
  </conditionalFormatting>
  <conditionalFormatting sqref="P57">
    <cfRule type="expression" dxfId="7583" priority="132">
      <formula>IF(O57&lt;=0,AND(O57&lt;=0,P57&gt;=1),OR(O57/P57&gt;$T$5,P57/O57&gt;$T$5))</formula>
    </cfRule>
  </conditionalFormatting>
  <conditionalFormatting sqref="P58">
    <cfRule type="expression" dxfId="7582" priority="131">
      <formula>IF(O58&lt;=0,AND(O58&lt;=0,P58&gt;=1),OR(O58/P58&gt;$T$5,P58/O58&gt;$T$5))</formula>
    </cfRule>
  </conditionalFormatting>
  <conditionalFormatting sqref="P59">
    <cfRule type="expression" dxfId="7581" priority="130">
      <formula>IF(O59&lt;=0,AND(O59&lt;=0,P59&gt;=1),OR(O59/P59&gt;$T$5,P59/O59&gt;$T$5))</formula>
    </cfRule>
  </conditionalFormatting>
  <conditionalFormatting sqref="P60">
    <cfRule type="expression" dxfId="7580" priority="129">
      <formula>IF(O60&lt;=0,AND(O60&lt;=0,P60&gt;=1),OR(O60/P60&gt;$T$5,P60/O60&gt;$T$5))</formula>
    </cfRule>
  </conditionalFormatting>
  <conditionalFormatting sqref="P61">
    <cfRule type="expression" dxfId="7579" priority="128">
      <formula>IF(O61&lt;=0,AND(O61&lt;=0,P61&gt;=1),OR(O61/P61&gt;$T$5,P61/O61&gt;$T$5))</formula>
    </cfRule>
  </conditionalFormatting>
  <conditionalFormatting sqref="P62">
    <cfRule type="expression" dxfId="7578" priority="127">
      <formula>IF(O62&lt;=0,AND(O62&lt;=0,P62&gt;=1),OR(O62/P62&gt;$T$5,P62/O62&gt;$T$5))</formula>
    </cfRule>
  </conditionalFormatting>
  <conditionalFormatting sqref="P63">
    <cfRule type="expression" dxfId="7577" priority="126">
      <formula>IF(O63&lt;=0,AND(O63&lt;=0,P63&gt;=1),OR(O63/P63&gt;$T$5,P63/O63&gt;$T$5))</formula>
    </cfRule>
  </conditionalFormatting>
  <conditionalFormatting sqref="P64">
    <cfRule type="expression" dxfId="7576" priority="125">
      <formula>IF(O64&lt;=0,AND(O64&lt;=0,P64&gt;=1),OR(O64/P64&gt;$T$5,P64/O64&gt;$T$5))</formula>
    </cfRule>
  </conditionalFormatting>
  <conditionalFormatting sqref="P65">
    <cfRule type="expression" dxfId="7575" priority="124">
      <formula>IF(O65&lt;=0,AND(O65&lt;=0,P65&gt;=1),OR(O65/P65&gt;$T$5,P65/O65&gt;$T$5))</formula>
    </cfRule>
  </conditionalFormatting>
  <conditionalFormatting sqref="P66">
    <cfRule type="expression" dxfId="7574" priority="123">
      <formula>IF(O66&lt;=0,AND(O66&lt;=0,P66&gt;=1),OR(O66/P66&gt;$T$5,P66/O66&gt;$T$5))</formula>
    </cfRule>
  </conditionalFormatting>
  <conditionalFormatting sqref="P67">
    <cfRule type="expression" dxfId="7573" priority="122">
      <formula>IF(O67&lt;=0,AND(O67&lt;=0,P67&gt;=1),OR(O67/P67&gt;$T$5,P67/O67&gt;$T$5))</formula>
    </cfRule>
  </conditionalFormatting>
  <conditionalFormatting sqref="P68">
    <cfRule type="expression" dxfId="7572" priority="121">
      <formula>IF(O68&lt;=0,AND(O68&lt;=0,P68&gt;=1),OR(O68/P68&gt;$T$5,P68/O68&gt;$T$5))</formula>
    </cfRule>
  </conditionalFormatting>
  <conditionalFormatting sqref="P69">
    <cfRule type="expression" dxfId="7571" priority="120">
      <formula>IF(O69&lt;=0,AND(O69&lt;=0,P69&gt;=1),OR(O69/P69&gt;$T$5,P69/O69&gt;$T$5))</formula>
    </cfRule>
  </conditionalFormatting>
  <conditionalFormatting sqref="P70">
    <cfRule type="expression" dxfId="7570" priority="119">
      <formula>IF(O70&lt;=0,AND(O70&lt;=0,P70&gt;=1),OR(O70/P70&gt;$T$5,P70/O70&gt;$T$5))</formula>
    </cfRule>
  </conditionalFormatting>
  <conditionalFormatting sqref="P71">
    <cfRule type="expression" dxfId="7569" priority="118">
      <formula>IF(O71&lt;=0,AND(O71&lt;=0,P71&gt;=1),OR(O71/P71&gt;$T$5,P71/O71&gt;$T$5))</formula>
    </cfRule>
  </conditionalFormatting>
  <conditionalFormatting sqref="P72">
    <cfRule type="expression" dxfId="7568" priority="117">
      <formula>IF(O72&lt;=0,AND(O72&lt;=0,P72&gt;=1),OR(O72/P72&gt;$T$5,P72/O72&gt;$T$5))</formula>
    </cfRule>
  </conditionalFormatting>
  <conditionalFormatting sqref="P73">
    <cfRule type="expression" dxfId="7567" priority="116">
      <formula>IF(O73&lt;=0,AND(O73&lt;=0,P73&gt;=1),OR(O73/P73&gt;$T$5,P73/O73&gt;$T$5))</formula>
    </cfRule>
  </conditionalFormatting>
  <conditionalFormatting sqref="P74">
    <cfRule type="expression" dxfId="7566" priority="115">
      <formula>IF(O74&lt;=0,AND(O74&lt;=0,P74&gt;=1),OR(O74/P74&gt;$T$5,P74/O74&gt;$T$5))</formula>
    </cfRule>
  </conditionalFormatting>
  <conditionalFormatting sqref="P75">
    <cfRule type="expression" dxfId="7565" priority="114">
      <formula>IF(O75&lt;=0,AND(O75&lt;=0,P75&gt;=1),OR(O75/P75&gt;$T$5,P75/O75&gt;$T$5))</formula>
    </cfRule>
  </conditionalFormatting>
  <conditionalFormatting sqref="P76">
    <cfRule type="expression" dxfId="7564" priority="113">
      <formula>IF(O76&lt;=0,AND(O76&lt;=0,P76&gt;=1),OR(O76/P76&gt;$T$5,P76/O76&gt;$T$5))</formula>
    </cfRule>
  </conditionalFormatting>
  <conditionalFormatting sqref="P77">
    <cfRule type="expression" dxfId="7563" priority="112">
      <formula>IF(O77&lt;=0,AND(O77&lt;=0,P77&gt;=1),OR(O77/P77&gt;$T$5,P77/O77&gt;$T$5))</formula>
    </cfRule>
  </conditionalFormatting>
  <conditionalFormatting sqref="P78">
    <cfRule type="expression" dxfId="7562" priority="111">
      <formula>IF(O78&lt;=0,AND(O78&lt;=0,P78&gt;=1),OR(O78/P78&gt;$T$5,P78/O78&gt;$T$5))</formula>
    </cfRule>
  </conditionalFormatting>
  <conditionalFormatting sqref="P79">
    <cfRule type="expression" dxfId="7561" priority="110">
      <formula>IF(O79&lt;=0,AND(O79&lt;=0,P79&gt;=1),OR(O79/P79&gt;$T$5,P79/O79&gt;$T$5))</formula>
    </cfRule>
  </conditionalFormatting>
  <conditionalFormatting sqref="P80">
    <cfRule type="expression" dxfId="7560" priority="109">
      <formula>IF(O80&lt;=0,AND(O80&lt;=0,P80&gt;=1),OR(O80/P80&gt;$T$5,P80/O80&gt;$T$5))</formula>
    </cfRule>
  </conditionalFormatting>
  <conditionalFormatting sqref="P81">
    <cfRule type="expression" dxfId="7559" priority="108">
      <formula>IF(O81&lt;=0,AND(O81&lt;=0,P81&gt;=1),OR(O81/P81&gt;$T$5,P81/O81&gt;$T$5))</formula>
    </cfRule>
  </conditionalFormatting>
  <conditionalFormatting sqref="P82">
    <cfRule type="expression" dxfId="7558" priority="107">
      <formula>IF(O82&lt;=0,AND(O82&lt;=0,P82&gt;=1),OR(O82/P82&gt;$T$5,P82/O82&gt;$T$5))</formula>
    </cfRule>
  </conditionalFormatting>
  <conditionalFormatting sqref="P83">
    <cfRule type="expression" dxfId="7557" priority="106">
      <formula>IF(O83&lt;=0,AND(O83&lt;=0,P83&gt;=1),OR(O83/P83&gt;$T$5,P83/O83&gt;$T$5))</formula>
    </cfRule>
  </conditionalFormatting>
  <conditionalFormatting sqref="P84">
    <cfRule type="expression" dxfId="7556" priority="105">
      <formula>IF(O84&lt;=0,AND(O84&lt;=0,P84&gt;=1),OR(O84/P84&gt;$T$5,P84/O84&gt;$T$5))</formula>
    </cfRule>
  </conditionalFormatting>
  <conditionalFormatting sqref="P85">
    <cfRule type="expression" dxfId="7555" priority="104">
      <formula>IF(O85&lt;=0,AND(O85&lt;=0,P85&gt;=1),OR(O85/P85&gt;$T$5,P85/O85&gt;$T$5))</formula>
    </cfRule>
  </conditionalFormatting>
  <conditionalFormatting sqref="P86">
    <cfRule type="expression" dxfId="7554" priority="103">
      <formula>IF(O86&lt;=0,AND(O86&lt;=0,P86&gt;=1),OR(O86/P86&gt;$T$5,P86/O86&gt;$T$5))</formula>
    </cfRule>
  </conditionalFormatting>
  <conditionalFormatting sqref="P87">
    <cfRule type="expression" dxfId="7553" priority="102">
      <formula>IF(O87&lt;=0,AND(O87&lt;=0,P87&gt;=1),OR(O87/P87&gt;$T$5,P87/O87&gt;$T$5))</formula>
    </cfRule>
  </conditionalFormatting>
  <conditionalFormatting sqref="P88">
    <cfRule type="expression" dxfId="7552" priority="101">
      <formula>IF(O88&lt;=0,AND(O88&lt;=0,P88&gt;=1),OR(O88/P88&gt;$T$5,P88/O88&gt;$T$5))</formula>
    </cfRule>
  </conditionalFormatting>
  <conditionalFormatting sqref="P89">
    <cfRule type="expression" dxfId="7551" priority="100">
      <formula>IF(O89&lt;=0,AND(O89&lt;=0,P89&gt;=1),OR(O89/P89&gt;$T$5,P89/O89&gt;$T$5))</formula>
    </cfRule>
  </conditionalFormatting>
  <conditionalFormatting sqref="P90">
    <cfRule type="expression" dxfId="7550" priority="99">
      <formula>IF(O90&lt;=0,AND(O90&lt;=0,P90&gt;=1),OR(O90/P90&gt;$T$5,P90/O90&gt;$T$5))</formula>
    </cfRule>
  </conditionalFormatting>
  <conditionalFormatting sqref="P91">
    <cfRule type="expression" dxfId="7549" priority="98">
      <formula>IF(O91&lt;=0,AND(O91&lt;=0,P91&gt;=1),OR(O91/P91&gt;$T$5,P91/O91&gt;$T$5))</formula>
    </cfRule>
  </conditionalFormatting>
  <conditionalFormatting sqref="P92">
    <cfRule type="expression" dxfId="7548" priority="97">
      <formula>IF(O92&lt;=0,AND(O92&lt;=0,P92&gt;=1),OR(O92/P92&gt;$T$5,P92/O92&gt;$T$5))</formula>
    </cfRule>
  </conditionalFormatting>
  <conditionalFormatting sqref="P93">
    <cfRule type="expression" dxfId="7547" priority="96">
      <formula>IF(O93&lt;=0,AND(O93&lt;=0,P93&gt;=1),OR(O93/P93&gt;$T$5,P93/O93&gt;$T$5))</formula>
    </cfRule>
  </conditionalFormatting>
  <conditionalFormatting sqref="P94">
    <cfRule type="expression" dxfId="7546" priority="95">
      <formula>IF(O94&lt;=0,AND(O94&lt;=0,P94&gt;=1),OR(O94/P94&gt;$T$5,P94/O94&gt;$T$5))</formula>
    </cfRule>
  </conditionalFormatting>
  <conditionalFormatting sqref="P95">
    <cfRule type="expression" dxfId="7545" priority="94">
      <formula>IF(O95&lt;=0,AND(O95&lt;=0,P95&gt;=1),OR(O95/P95&gt;$T$5,P95/O95&gt;$T$5))</formula>
    </cfRule>
  </conditionalFormatting>
  <conditionalFormatting sqref="P96">
    <cfRule type="expression" dxfId="7544" priority="93">
      <formula>IF(O96&lt;=0,AND(O96&lt;=0,P96&gt;=1),OR(O96/P96&gt;$T$5,P96/O96&gt;$T$5))</formula>
    </cfRule>
  </conditionalFormatting>
  <conditionalFormatting sqref="P97">
    <cfRule type="expression" dxfId="7543" priority="92">
      <formula>IF(O97&lt;=0,AND(O97&lt;=0,P97&gt;=1),OR(O97/P97&gt;$T$5,P97/O97&gt;$T$5))</formula>
    </cfRule>
  </conditionalFormatting>
  <conditionalFormatting sqref="P98">
    <cfRule type="expression" dxfId="7542" priority="91">
      <formula>IF(O98&lt;=0,AND(O98&lt;=0,P98&gt;=1),OR(O98/P98&gt;$T$5,P98/O98&gt;$T$5))</formula>
    </cfRule>
  </conditionalFormatting>
  <conditionalFormatting sqref="P99">
    <cfRule type="expression" dxfId="7541" priority="90">
      <formula>IF(O99&lt;=0,AND(O99&lt;=0,P99&gt;=1),OR(O99/P99&gt;$T$5,P99/O99&gt;$T$5))</formula>
    </cfRule>
  </conditionalFormatting>
  <conditionalFormatting sqref="P100">
    <cfRule type="expression" dxfId="7540" priority="89">
      <formula>IF(O100&lt;=0,AND(O100&lt;=0,P100&gt;=1),OR(O100/P100&gt;$T$5,P100/O100&gt;$T$5))</formula>
    </cfRule>
  </conditionalFormatting>
  <conditionalFormatting sqref="P101">
    <cfRule type="expression" dxfId="7539" priority="88">
      <formula>IF(O101&lt;=0,AND(O101&lt;=0,P101&gt;=1),OR(O101/P101&gt;$T$5,P101/O101&gt;$T$5))</formula>
    </cfRule>
  </conditionalFormatting>
  <conditionalFormatting sqref="P102">
    <cfRule type="expression" dxfId="7538" priority="87">
      <formula>IF(O102&lt;=0,AND(O102&lt;=0,P102&gt;=1),OR(O102/P102&gt;$T$5,P102/O102&gt;$T$5))</formula>
    </cfRule>
  </conditionalFormatting>
  <conditionalFormatting sqref="P103">
    <cfRule type="expression" dxfId="7537" priority="86">
      <formula>IF(O103&lt;=0,AND(O103&lt;=0,P103&gt;=1),OR(O103/P103&gt;$T$5,P103/O103&gt;$T$5))</formula>
    </cfRule>
  </conditionalFormatting>
  <conditionalFormatting sqref="P104">
    <cfRule type="expression" dxfId="7536" priority="85">
      <formula>IF(O104&lt;=0,AND(O104&lt;=0,P104&gt;=1),OR(O104/P104&gt;$T$5,P104/O104&gt;$T$5))</formula>
    </cfRule>
  </conditionalFormatting>
  <conditionalFormatting sqref="P105">
    <cfRule type="expression" dxfId="7535" priority="84">
      <formula>IF(O105&lt;=0,AND(O105&lt;=0,P105&gt;=1),OR(O105/P105&gt;$T$5,P105/O105&gt;$T$5))</formula>
    </cfRule>
  </conditionalFormatting>
  <conditionalFormatting sqref="P106">
    <cfRule type="expression" dxfId="7534" priority="83">
      <formula>IF(O106&lt;=0,AND(O106&lt;=0,P106&gt;=1),OR(O106/P106&gt;$T$5,P106/O106&gt;$T$5))</formula>
    </cfRule>
  </conditionalFormatting>
  <conditionalFormatting sqref="P107">
    <cfRule type="expression" dxfId="7533" priority="82">
      <formula>IF(O107&lt;=0,AND(O107&lt;=0,P107&gt;=1),OR(O107/P107&gt;$T$5,P107/O107&gt;$T$5))</formula>
    </cfRule>
  </conditionalFormatting>
  <conditionalFormatting sqref="P108">
    <cfRule type="expression" dxfId="7532" priority="81">
      <formula>IF(O108&lt;=0,AND(O108&lt;=0,P108&gt;=1),OR(O108/P108&gt;$T$5,P108/O108&gt;$T$5))</formula>
    </cfRule>
  </conditionalFormatting>
  <conditionalFormatting sqref="P109">
    <cfRule type="expression" dxfId="7531" priority="80">
      <formula>IF(O109&lt;=0,AND(O109&lt;=0,P109&gt;=1),OR(O109/P109&gt;$T$5,P109/O109&gt;$T$5))</formula>
    </cfRule>
  </conditionalFormatting>
  <conditionalFormatting sqref="P110">
    <cfRule type="expression" dxfId="7530" priority="79">
      <formula>IF(O110&lt;=0,AND(O110&lt;=0,P110&gt;=1),OR(O110/P110&gt;$T$5,P110/O110&gt;$T$5))</formula>
    </cfRule>
  </conditionalFormatting>
  <conditionalFormatting sqref="P111">
    <cfRule type="expression" dxfId="7529" priority="78">
      <formula>IF(O111&lt;=0,AND(O111&lt;=0,P111&gt;=1),OR(O111/P111&gt;$T$5,P111/O111&gt;$T$5))</formula>
    </cfRule>
  </conditionalFormatting>
  <conditionalFormatting sqref="P112">
    <cfRule type="expression" dxfId="7528" priority="77">
      <formula>IF(O112&lt;=0,AND(O112&lt;=0,P112&gt;=1),OR(O112/P112&gt;$T$5,P112/O112&gt;$T$5))</formula>
    </cfRule>
  </conditionalFormatting>
  <conditionalFormatting sqref="P113">
    <cfRule type="expression" dxfId="7527" priority="76">
      <formula>IF(O113&lt;=0,AND(O113&lt;=0,P113&gt;=1),OR(O113/P113&gt;$T$5,P113/O113&gt;$T$5))</formula>
    </cfRule>
  </conditionalFormatting>
  <conditionalFormatting sqref="P114">
    <cfRule type="expression" dxfId="7526" priority="75">
      <formula>IF(O114&lt;=0,AND(O114&lt;=0,P114&gt;=1),OR(O114/P114&gt;$T$5,P114/O114&gt;$T$5))</formula>
    </cfRule>
  </conditionalFormatting>
  <conditionalFormatting sqref="P115">
    <cfRule type="expression" dxfId="7525" priority="74">
      <formula>IF(O115&lt;=0,AND(O115&lt;=0,P115&gt;=1),OR(O115/P115&gt;$T$5,P115/O115&gt;$T$5))</formula>
    </cfRule>
  </conditionalFormatting>
  <conditionalFormatting sqref="P116">
    <cfRule type="expression" dxfId="7524" priority="73">
      <formula>IF(O116&lt;=0,AND(O116&lt;=0,P116&gt;=1),OR(O116/P116&gt;$T$5,P116/O116&gt;$T$5))</formula>
    </cfRule>
  </conditionalFormatting>
  <conditionalFormatting sqref="P117">
    <cfRule type="expression" dxfId="7523" priority="72">
      <formula>IF(O117&lt;=0,AND(O117&lt;=0,P117&gt;=1),OR(O117/P117&gt;$T$5,P117/O117&gt;$T$5))</formula>
    </cfRule>
  </conditionalFormatting>
  <conditionalFormatting sqref="P118">
    <cfRule type="expression" dxfId="7522" priority="71">
      <formula>IF(O118&lt;=0,AND(O118&lt;=0,P118&gt;=1),OR(O118/P118&gt;$T$5,P118/O118&gt;$T$5))</formula>
    </cfRule>
  </conditionalFormatting>
  <conditionalFormatting sqref="P119">
    <cfRule type="expression" dxfId="7521" priority="70">
      <formula>IF(O119&lt;=0,AND(O119&lt;=0,P119&gt;=1),OR(O119/P119&gt;$T$5,P119/O119&gt;$T$5))</formula>
    </cfRule>
  </conditionalFormatting>
  <conditionalFormatting sqref="P120">
    <cfRule type="expression" dxfId="7520" priority="69">
      <formula>IF(O120&lt;=0,AND(O120&lt;=0,P120&gt;=1),OR(O120/P120&gt;$T$5,P120/O120&gt;$T$5))</formula>
    </cfRule>
  </conditionalFormatting>
  <conditionalFormatting sqref="P121">
    <cfRule type="expression" dxfId="7519" priority="68">
      <formula>IF(O121&lt;=0,AND(O121&lt;=0,P121&gt;=1),OR(O121/P121&gt;$T$5,P121/O121&gt;$T$5))</formula>
    </cfRule>
  </conditionalFormatting>
  <conditionalFormatting sqref="P122">
    <cfRule type="expression" dxfId="7518" priority="67">
      <formula>IF(O122&lt;=0,AND(O122&lt;=0,P122&gt;=1),OR(O122/P122&gt;$T$5,P122/O122&gt;$T$5))</formula>
    </cfRule>
  </conditionalFormatting>
  <conditionalFormatting sqref="P123">
    <cfRule type="expression" dxfId="7517" priority="66">
      <formula>IF(O123&lt;=0,AND(O123&lt;=0,P123&gt;=1),OR(O123/P123&gt;$T$5,P123/O123&gt;$T$5))</formula>
    </cfRule>
  </conditionalFormatting>
  <conditionalFormatting sqref="P124">
    <cfRule type="expression" dxfId="7516" priority="65">
      <formula>IF(O124&lt;=0,AND(O124&lt;=0,P124&gt;=1),OR(O124/P124&gt;$T$5,P124/O124&gt;$T$5))</formula>
    </cfRule>
  </conditionalFormatting>
  <conditionalFormatting sqref="P125">
    <cfRule type="expression" dxfId="7515" priority="64">
      <formula>IF(O125&lt;=0,AND(O125&lt;=0,P125&gt;=1),OR(O125/P125&gt;$T$5,P125/O125&gt;$T$5))</formula>
    </cfRule>
  </conditionalFormatting>
  <conditionalFormatting sqref="P126">
    <cfRule type="expression" dxfId="7514" priority="63">
      <formula>IF(O126&lt;=0,AND(O126&lt;=0,P126&gt;=1),OR(O126/P126&gt;$T$5,P126/O126&gt;$T$5))</formula>
    </cfRule>
  </conditionalFormatting>
  <conditionalFormatting sqref="P128">
    <cfRule type="expression" dxfId="7513" priority="62">
      <formula>IF(O128&lt;=0,AND(O128&lt;=0,P128&gt;=1),OR(O128/P128&gt;$T$5,P128/O128&gt;$T$5))</formula>
    </cfRule>
  </conditionalFormatting>
  <conditionalFormatting sqref="P129">
    <cfRule type="expression" dxfId="7512" priority="61">
      <formula>IF(O129&lt;=0,AND(O129&lt;=0,P129&gt;=1),OR(O129/P129&gt;$T$5,P129/O129&gt;$T$5))</formula>
    </cfRule>
  </conditionalFormatting>
  <conditionalFormatting sqref="P130">
    <cfRule type="expression" dxfId="7511" priority="60">
      <formula>IF(O130&lt;=0,AND(O130&lt;=0,P130&gt;=1),OR(O130/P130&gt;$T$5,P130/O130&gt;$T$5))</formula>
    </cfRule>
  </conditionalFormatting>
  <conditionalFormatting sqref="P131">
    <cfRule type="expression" dxfId="7510" priority="59">
      <formula>IF(O131&lt;=0,AND(O131&lt;=0,P131&gt;=1),OR(O131/P131&gt;$T$5,P131/O131&gt;$T$5))</formula>
    </cfRule>
  </conditionalFormatting>
  <conditionalFormatting sqref="P132">
    <cfRule type="expression" dxfId="7509" priority="58">
      <formula>IF(O132&lt;=0,AND(O132&lt;=0,P132&gt;=1),OR(O132/P132&gt;$T$5,P132/O132&gt;$T$5))</formula>
    </cfRule>
  </conditionalFormatting>
  <conditionalFormatting sqref="P133">
    <cfRule type="expression" dxfId="7508" priority="57">
      <formula>IF(O133&lt;=0,AND(O133&lt;=0,P133&gt;=1),OR(O133/P133&gt;$T$5,P133/O133&gt;$T$5))</formula>
    </cfRule>
  </conditionalFormatting>
  <conditionalFormatting sqref="P134">
    <cfRule type="expression" dxfId="7507" priority="56">
      <formula>IF(O134&lt;=0,AND(O134&lt;=0,P134&gt;=1),OR(O134/P134&gt;$T$5,P134/O134&gt;$T$5))</formula>
    </cfRule>
  </conditionalFormatting>
  <conditionalFormatting sqref="P135">
    <cfRule type="expression" dxfId="7506" priority="55">
      <formula>IF(O135&lt;=0,AND(O135&lt;=0,P135&gt;=1),OR(O135/P135&gt;$T$5,P135/O135&gt;$T$5))</formula>
    </cfRule>
  </conditionalFormatting>
  <conditionalFormatting sqref="P136">
    <cfRule type="expression" dxfId="7505" priority="54">
      <formula>IF(O136&lt;=0,AND(O136&lt;=0,P136&gt;=1),OR(O136/P136&gt;$T$5,P136/O136&gt;$T$5))</formula>
    </cfRule>
  </conditionalFormatting>
  <conditionalFormatting sqref="P137">
    <cfRule type="expression" dxfId="7504" priority="53">
      <formula>IF(O137&lt;=0,AND(O137&lt;=0,P137&gt;=1),OR(O137/P137&gt;$T$5,P137/O137&gt;$T$5))</formula>
    </cfRule>
  </conditionalFormatting>
  <conditionalFormatting sqref="P138">
    <cfRule type="expression" dxfId="7503" priority="52">
      <formula>IF(O138&lt;=0,AND(O138&lt;=0,P138&gt;=1),OR(O138/P138&gt;$T$5,P138/O138&gt;$T$5))</formula>
    </cfRule>
  </conditionalFormatting>
  <conditionalFormatting sqref="P139">
    <cfRule type="expression" dxfId="7502" priority="51">
      <formula>IF(O139&lt;=0,AND(O139&lt;=0,P139&gt;=1),OR(O139/P139&gt;$T$5,P139/O139&gt;$T$5))</formula>
    </cfRule>
  </conditionalFormatting>
  <conditionalFormatting sqref="P140">
    <cfRule type="expression" dxfId="7501" priority="50">
      <formula>IF(O140&lt;=0,AND(O140&lt;=0,P140&gt;=1),OR(O140/P140&gt;$T$5,P140/O140&gt;$T$5))</formula>
    </cfRule>
  </conditionalFormatting>
  <conditionalFormatting sqref="P141">
    <cfRule type="expression" dxfId="7500" priority="49">
      <formula>IF(O141&lt;=0,AND(O141&lt;=0,P141&gt;=1),OR(O141/P141&gt;$T$5,P141/O141&gt;$T$5))</formula>
    </cfRule>
  </conditionalFormatting>
  <conditionalFormatting sqref="P142">
    <cfRule type="expression" dxfId="7499" priority="48">
      <formula>IF(O142&lt;=0,AND(O142&lt;=0,P142&gt;=1),OR(O142/P142&gt;$T$5,P142/O142&gt;$T$5))</formula>
    </cfRule>
  </conditionalFormatting>
  <conditionalFormatting sqref="P143">
    <cfRule type="expression" dxfId="7498" priority="47">
      <formula>IF(O143&lt;=0,AND(O143&lt;=0,P143&gt;=1),OR(O143/P143&gt;$T$5,P143/O143&gt;$T$5))</formula>
    </cfRule>
  </conditionalFormatting>
  <conditionalFormatting sqref="P144">
    <cfRule type="expression" dxfId="7497" priority="46">
      <formula>IF(O144&lt;=0,AND(O144&lt;=0,P144&gt;=1),OR(O144/P144&gt;$T$5,P144/O144&gt;$T$5))</formula>
    </cfRule>
  </conditionalFormatting>
  <conditionalFormatting sqref="P145">
    <cfRule type="expression" dxfId="7496" priority="45">
      <formula>IF(O145&lt;=0,AND(O145&lt;=0,P145&gt;=1),OR(O145/P145&gt;$T$5,P145/O145&gt;$T$5))</formula>
    </cfRule>
  </conditionalFormatting>
  <conditionalFormatting sqref="P146">
    <cfRule type="expression" dxfId="7495" priority="44">
      <formula>IF(O146&lt;=0,AND(O146&lt;=0,P146&gt;=1),OR(O146/P146&gt;$T$5,P146/O146&gt;$T$5))</formula>
    </cfRule>
  </conditionalFormatting>
  <conditionalFormatting sqref="P147">
    <cfRule type="expression" dxfId="7494" priority="43">
      <formula>IF(O147&lt;=0,AND(O147&lt;=0,P147&gt;=1),OR(O147/P147&gt;$T$5,P147/O147&gt;$T$5))</formula>
    </cfRule>
  </conditionalFormatting>
  <conditionalFormatting sqref="P148">
    <cfRule type="expression" dxfId="7493" priority="42">
      <formula>IF(O148&lt;=0,AND(O148&lt;=0,P148&gt;=1),OR(O148/P148&gt;$T$5,P148/O148&gt;$T$5))</formula>
    </cfRule>
  </conditionalFormatting>
  <conditionalFormatting sqref="P149">
    <cfRule type="expression" dxfId="7492" priority="41">
      <formula>IF(O149&lt;=0,AND(O149&lt;=0,P149&gt;=1),OR(O149/P149&gt;$T$5,P149/O149&gt;$T$5))</formula>
    </cfRule>
  </conditionalFormatting>
  <conditionalFormatting sqref="P150">
    <cfRule type="expression" dxfId="7491" priority="40">
      <formula>IF(O150&lt;=0,AND(O150&lt;=0,P150&gt;=1),OR(O150/P150&gt;$T$5,P150/O150&gt;$T$5))</formula>
    </cfRule>
  </conditionalFormatting>
  <conditionalFormatting sqref="P151">
    <cfRule type="expression" dxfId="7490" priority="39">
      <formula>IF(O151&lt;=0,AND(O151&lt;=0,P151&gt;=1),OR(O151/P151&gt;$T$5,P151/O151&gt;$T$5))</formula>
    </cfRule>
  </conditionalFormatting>
  <conditionalFormatting sqref="P152">
    <cfRule type="expression" dxfId="7489" priority="38">
      <formula>IF(O152&lt;=0,AND(O152&lt;=0,P152&gt;=1),OR(O152/P152&gt;$T$5,P152/O152&gt;$T$5))</formula>
    </cfRule>
  </conditionalFormatting>
  <conditionalFormatting sqref="P153">
    <cfRule type="expression" dxfId="7488" priority="37">
      <formula>IF(O153&lt;=0,AND(O153&lt;=0,P153&gt;=1),OR(O153/P153&gt;$T$5,P153/O153&gt;$T$5))</formula>
    </cfRule>
  </conditionalFormatting>
  <conditionalFormatting sqref="P154">
    <cfRule type="expression" dxfId="7487" priority="36">
      <formula>IF(O154&lt;=0,AND(O154&lt;=0,P154&gt;=1),OR(O154/P154&gt;$T$5,P154/O154&gt;$T$5))</formula>
    </cfRule>
  </conditionalFormatting>
  <conditionalFormatting sqref="P155">
    <cfRule type="expression" dxfId="7486" priority="35">
      <formula>IF(O155&lt;=0,AND(O155&lt;=0,P155&gt;=1),OR(O155/P155&gt;$T$5,P155/O155&gt;$T$5))</formula>
    </cfRule>
  </conditionalFormatting>
  <conditionalFormatting sqref="P156">
    <cfRule type="expression" dxfId="7485" priority="34">
      <formula>IF(O156&lt;=0,AND(O156&lt;=0,P156&gt;=1),OR(O156/P156&gt;$T$5,P156/O156&gt;$T$5))</formula>
    </cfRule>
  </conditionalFormatting>
  <conditionalFormatting sqref="P157">
    <cfRule type="expression" dxfId="7484" priority="33">
      <formula>IF(O157&lt;=0,AND(O157&lt;=0,P157&gt;=1),OR(O157/P157&gt;$T$5,P157/O157&gt;$T$5))</formula>
    </cfRule>
  </conditionalFormatting>
  <conditionalFormatting sqref="P158">
    <cfRule type="expression" dxfId="7483" priority="32">
      <formula>IF(O158&lt;=0,AND(O158&lt;=0,P158&gt;=1),OR(O158/P158&gt;$T$5,P158/O158&gt;$T$5))</formula>
    </cfRule>
  </conditionalFormatting>
  <conditionalFormatting sqref="P159">
    <cfRule type="expression" dxfId="7482" priority="31">
      <formula>IF(O159&lt;=0,AND(O159&lt;=0,P159&gt;=1),OR(O159/P159&gt;$T$5,P159/O159&gt;$T$5))</formula>
    </cfRule>
  </conditionalFormatting>
  <conditionalFormatting sqref="P160">
    <cfRule type="expression" dxfId="7481" priority="30">
      <formula>IF(O160&lt;=0,AND(O160&lt;=0,P160&gt;=1),OR(O160/P160&gt;$T$5,P160/O160&gt;$T$5))</formula>
    </cfRule>
  </conditionalFormatting>
  <conditionalFormatting sqref="P161">
    <cfRule type="expression" dxfId="7480" priority="29">
      <formula>IF(O161&lt;=0,AND(O161&lt;=0,P161&gt;=1),OR(O161/P161&gt;$T$5,P161/O161&gt;$T$5))</formula>
    </cfRule>
  </conditionalFormatting>
  <conditionalFormatting sqref="P162">
    <cfRule type="expression" dxfId="7479" priority="28">
      <formula>IF(O162&lt;=0,AND(O162&lt;=0,P162&gt;=1),OR(O162/P162&gt;$T$5,P162/O162&gt;$T$5))</formula>
    </cfRule>
  </conditionalFormatting>
  <conditionalFormatting sqref="P163">
    <cfRule type="expression" dxfId="7478" priority="27">
      <formula>IF(O163&lt;=0,AND(O163&lt;=0,P163&gt;=1),OR(O163/P163&gt;$T$5,P163/O163&gt;$T$5))</formula>
    </cfRule>
  </conditionalFormatting>
  <conditionalFormatting sqref="P164">
    <cfRule type="expression" dxfId="7477" priority="26">
      <formula>IF(O164&lt;=0,AND(O164&lt;=0,P164&gt;=1),OR(O164/P164&gt;$T$5,P164/O164&gt;$T$5))</formula>
    </cfRule>
  </conditionalFormatting>
  <conditionalFormatting sqref="P165">
    <cfRule type="expression" dxfId="7476" priority="25">
      <formula>IF(O165&lt;=0,AND(O165&lt;=0,P165&gt;=1),OR(O165/P165&gt;$T$5,P165/O165&gt;$T$5))</formula>
    </cfRule>
  </conditionalFormatting>
  <conditionalFormatting sqref="P166">
    <cfRule type="expression" dxfId="7475" priority="24">
      <formula>IF(O166&lt;=0,AND(O166&lt;=0,P166&gt;=1),OR(O166/P166&gt;$T$5,P166/O166&gt;$T$5))</formula>
    </cfRule>
  </conditionalFormatting>
  <conditionalFormatting sqref="P167">
    <cfRule type="expression" dxfId="7474" priority="23">
      <formula>IF(O167&lt;=0,AND(O167&lt;=0,P167&gt;=1),OR(O167/P167&gt;$T$5,P167/O167&gt;$T$5))</formula>
    </cfRule>
  </conditionalFormatting>
  <conditionalFormatting sqref="P168">
    <cfRule type="expression" dxfId="7473" priority="22">
      <formula>IF(O168&lt;=0,AND(O168&lt;=0,P168&gt;=1),OR(O168/P168&gt;$T$5,P168/O168&gt;$T$5))</formula>
    </cfRule>
  </conditionalFormatting>
  <conditionalFormatting sqref="P169">
    <cfRule type="expression" dxfId="7472" priority="21">
      <formula>IF(O169&lt;=0,AND(O169&lt;=0,P169&gt;=1),OR(O169/P169&gt;$T$5,P169/O169&gt;$T$5))</formula>
    </cfRule>
  </conditionalFormatting>
  <conditionalFormatting sqref="P170">
    <cfRule type="expression" dxfId="7471" priority="20">
      <formula>IF(O170&lt;=0,AND(O170&lt;=0,P170&gt;=1),OR(O170/P170&gt;$T$5,P170/O170&gt;$T$5))</formula>
    </cfRule>
  </conditionalFormatting>
  <conditionalFormatting sqref="P171">
    <cfRule type="expression" dxfId="7470" priority="19">
      <formula>IF(O171&lt;=0,AND(O171&lt;=0,P171&gt;=1),OR(O171/P171&gt;$T$5,P171/O171&gt;$T$5))</formula>
    </cfRule>
  </conditionalFormatting>
  <conditionalFormatting sqref="P172">
    <cfRule type="expression" dxfId="7469" priority="18">
      <formula>IF(O172&lt;=0,AND(O172&lt;=0,P172&gt;=1),OR(O172/P172&gt;$T$5,P172/O172&gt;$T$5))</formula>
    </cfRule>
  </conditionalFormatting>
  <conditionalFormatting sqref="P173">
    <cfRule type="expression" dxfId="7468" priority="17">
      <formula>IF(O173&lt;=0,AND(O173&lt;=0,P173&gt;=1),OR(O173/P173&gt;$T$5,P173/O173&gt;$T$5))</formula>
    </cfRule>
  </conditionalFormatting>
  <conditionalFormatting sqref="P174">
    <cfRule type="expression" dxfId="7467" priority="16">
      <formula>IF(O174&lt;=0,AND(O174&lt;=0,P174&gt;=1),OR(O174/P174&gt;$T$5,P174/O174&gt;$T$5))</formula>
    </cfRule>
  </conditionalFormatting>
  <conditionalFormatting sqref="P175">
    <cfRule type="expression" dxfId="7466" priority="15">
      <formula>IF(O175&lt;=0,AND(O175&lt;=0,P175&gt;=1),OR(O175/P175&gt;$T$5,P175/O175&gt;$T$5))</formula>
    </cfRule>
  </conditionalFormatting>
  <conditionalFormatting sqref="P176">
    <cfRule type="expression" dxfId="7465" priority="14">
      <formula>IF(O176&lt;=0,AND(O176&lt;=0,P176&gt;=1),OR(O176/P176&gt;$T$5,P176/O176&gt;$T$5))</formula>
    </cfRule>
  </conditionalFormatting>
  <conditionalFormatting sqref="P177">
    <cfRule type="expression" dxfId="7464" priority="13">
      <formula>IF(O177&lt;=0,AND(O177&lt;=0,P177&gt;=1),OR(O177/P177&gt;$T$5,P177/O177&gt;$T$5))</formula>
    </cfRule>
  </conditionalFormatting>
  <conditionalFormatting sqref="P178">
    <cfRule type="expression" dxfId="7463" priority="12">
      <formula>IF(O178&lt;=0,AND(O178&lt;=0,P178&gt;=1),OR(O178/P178&gt;$T$5,P178/O178&gt;$T$5))</formula>
    </cfRule>
  </conditionalFormatting>
  <conditionalFormatting sqref="P179">
    <cfRule type="expression" dxfId="7462" priority="11">
      <formula>IF(O179&lt;=0,AND(O179&lt;=0,P179&gt;=1),OR(O179/P179&gt;$T$5,P179/O179&gt;$T$5))</formula>
    </cfRule>
  </conditionalFormatting>
  <conditionalFormatting sqref="P180">
    <cfRule type="expression" dxfId="7461" priority="10">
      <formula>IF(O180&lt;=0,AND(O180&lt;=0,P180&gt;=1),OR(O180/P180&gt;$T$5,P180/O180&gt;$T$5))</formula>
    </cfRule>
  </conditionalFormatting>
  <conditionalFormatting sqref="P181">
    <cfRule type="expression" dxfId="7460" priority="9">
      <formula>IF(O181&lt;=0,AND(O181&lt;=0,P181&gt;=1),OR(O181/P181&gt;$T$5,P181/O181&gt;$T$5))</formula>
    </cfRule>
  </conditionalFormatting>
  <conditionalFormatting sqref="P182">
    <cfRule type="expression" dxfId="7459" priority="8">
      <formula>IF(O182&lt;=0,AND(O182&lt;=0,P182&gt;=1),OR(O182/P182&gt;$T$5,P182/O182&gt;$T$5))</formula>
    </cfRule>
  </conditionalFormatting>
  <conditionalFormatting sqref="P183">
    <cfRule type="expression" dxfId="7458" priority="7">
      <formula>IF(O183&lt;=0,AND(O183&lt;=0,P183&gt;=1),OR(O183/P183&gt;$T$5,P183/O183&gt;$T$5))</formula>
    </cfRule>
  </conditionalFormatting>
  <conditionalFormatting sqref="P184">
    <cfRule type="expression" dxfId="7457" priority="6">
      <formula>IF(O184&lt;=0,AND(O184&lt;=0,P184&gt;=1),OR(O184/P184&gt;$T$5,P184/O184&gt;$T$5))</formula>
    </cfRule>
  </conditionalFormatting>
  <conditionalFormatting sqref="A1:XFD1048576">
    <cfRule type="expression" dxfId="7456" priority="5">
      <formula>CELL("protect", A1)=0</formula>
    </cfRule>
  </conditionalFormatting>
  <conditionalFormatting sqref="Q1">
    <cfRule type="expression" dxfId="7455" priority="4">
      <formula>$AT$1=2</formula>
    </cfRule>
  </conditionalFormatting>
  <conditionalFormatting sqref="D4:Q32">
    <cfRule type="expression" dxfId="7454" priority="3">
      <formula>$AT$1=2</formula>
    </cfRule>
  </conditionalFormatting>
  <conditionalFormatting sqref="D35:Q124">
    <cfRule type="expression" dxfId="7453" priority="2">
      <formula>$AT$1=2</formula>
    </cfRule>
  </conditionalFormatting>
  <conditionalFormatting sqref="D129:Q189">
    <cfRule type="expression" dxfId="7452" priority="1">
      <formula>$AT$1=2</formula>
    </cfRule>
  </conditionalFormatting>
  <dataValidations count="1">
    <dataValidation imeMode="off" allowBlank="1" showInputMessage="1" showErrorMessage="1" sqref="R2 D12:P13 D20:P21 D28:P28 D30:P33 D41:P41 D73:P76 D80:P81 D85:P87 D90:P91 G2" xr:uid="{3B4E9A0A-A11C-4538-B88F-549BB5BE847C}"/>
  </dataValidations>
  <pageMargins left="0.5" right="0.3" top="0.5" bottom="0.5" header="0.3" footer="0.3"/>
  <pageSetup paperSize="9"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ボタン 1">
              <controlPr defaultSize="0" print="0" autoFill="0" autoPict="0" macro="[0]!tj_当期前期損益空白行非表示autofilter">
                <anchor>
                  <from>
                    <xdr:col>5</xdr:col>
                    <xdr:colOff>184150</xdr:colOff>
                    <xdr:row>0</xdr:row>
                    <xdr:rowOff>95250</xdr:rowOff>
                  </from>
                  <to>
                    <xdr:col>6</xdr:col>
                    <xdr:colOff>755650</xdr:colOff>
                    <xdr:row>0</xdr:row>
                    <xdr:rowOff>393700</xdr:rowOff>
                  </to>
                </anchor>
              </controlPr>
            </control>
          </mc:Choice>
        </mc:AlternateContent>
        <mc:AlternateContent xmlns:mc="http://schemas.openxmlformats.org/markup-compatibility/2006">
          <mc:Choice Requires="x14">
            <control shapeId="5122" r:id="rId5" name="Button 6">
              <controlPr defaultSize="0" print="0" autoFill="0" autoPict="0" macro="[0]!p前期実績プリントフォーム">
                <anchor>
                  <from>
                    <xdr:col>7</xdr:col>
                    <xdr:colOff>184150</xdr:colOff>
                    <xdr:row>0</xdr:row>
                    <xdr:rowOff>69850</xdr:rowOff>
                  </from>
                  <to>
                    <xdr:col>8</xdr:col>
                    <xdr:colOff>679450</xdr:colOff>
                    <xdr:row>0</xdr:row>
                    <xdr:rowOff>438150</xdr:rowOff>
                  </to>
                </anchor>
              </controlPr>
            </control>
          </mc:Choice>
        </mc:AlternateContent>
        <mc:AlternateContent xmlns:mc="http://schemas.openxmlformats.org/markup-compatibility/2006">
          <mc:Choice Requires="x14">
            <control shapeId="5123" r:id="rId6" name="Option Button 3">
              <controlPr defaultSize="0" autoFill="0" autoLine="0" autoPict="0">
                <anchor moveWithCells="1">
                  <from>
                    <xdr:col>14</xdr:col>
                    <xdr:colOff>0</xdr:colOff>
                    <xdr:row>0</xdr:row>
                    <xdr:rowOff>0</xdr:rowOff>
                  </from>
                  <to>
                    <xdr:col>14</xdr:col>
                    <xdr:colOff>412750</xdr:colOff>
                    <xdr:row>0</xdr:row>
                    <xdr:rowOff>260350</xdr:rowOff>
                  </to>
                </anchor>
              </controlPr>
            </control>
          </mc:Choice>
        </mc:AlternateContent>
        <mc:AlternateContent xmlns:mc="http://schemas.openxmlformats.org/markup-compatibility/2006">
          <mc:Choice Requires="x14">
            <control shapeId="5124" r:id="rId7" name="Option Button 4">
              <controlPr defaultSize="0" autoFill="0" autoLine="0" autoPict="0">
                <anchor moveWithCells="1">
                  <from>
                    <xdr:col>14</xdr:col>
                    <xdr:colOff>0</xdr:colOff>
                    <xdr:row>0</xdr:row>
                    <xdr:rowOff>190500</xdr:rowOff>
                  </from>
                  <to>
                    <xdr:col>15</xdr:col>
                    <xdr:colOff>12700</xdr:colOff>
                    <xdr:row>0</xdr:row>
                    <xdr:rowOff>419100</xdr:rowOff>
                  </to>
                </anchor>
              </controlPr>
            </control>
          </mc:Choice>
        </mc:AlternateContent>
        <mc:AlternateContent xmlns:mc="http://schemas.openxmlformats.org/markup-compatibility/2006">
          <mc:Choice Requires="x14">
            <control shapeId="5125" r:id="rId8" name="Button 5">
              <controlPr defaultSize="0" print="0" autoFill="0" autoPict="0" macro="[0]!m_menu">
                <anchor>
                  <from>
                    <xdr:col>22</xdr:col>
                    <xdr:colOff>57150</xdr:colOff>
                    <xdr:row>0</xdr:row>
                    <xdr:rowOff>76200</xdr:rowOff>
                  </from>
                  <to>
                    <xdr:col>23</xdr:col>
                    <xdr:colOff>527050</xdr:colOff>
                    <xdr:row>1</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E075B-1A22-4049-BB30-9C6B6578D455}">
  <sheetPr codeName="Sheet23">
    <tabColor rgb="FFFF0000"/>
    <pageSetUpPr fitToPage="1"/>
  </sheetPr>
  <dimension ref="A1:CV670"/>
  <sheetViews>
    <sheetView showGridLines="0" showZeros="0" zoomScale="70" zoomScaleNormal="70" workbookViewId="0">
      <pane xSplit="2" ySplit="3" topLeftCell="C92" activePane="bottomRight" state="frozen"/>
      <selection pane="topRight" activeCell="C1" sqref="C1"/>
      <selection pane="bottomLeft" activeCell="A4" sqref="A4"/>
      <selection pane="bottomRight" activeCell="D44" sqref="D44:P44"/>
    </sheetView>
  </sheetViews>
  <sheetFormatPr defaultColWidth="8.08203125" defaultRowHeight="19"/>
  <cols>
    <col min="1" max="1" width="9" style="310" customWidth="1"/>
    <col min="2" max="2" width="3.75" style="310" hidden="1" customWidth="1"/>
    <col min="3" max="3" width="15.75" style="310" customWidth="1"/>
    <col min="4" max="16" width="9.5" style="310" customWidth="1"/>
    <col min="17" max="17" width="9.25" style="310" customWidth="1"/>
    <col min="18" max="18" width="9.5" style="661" customWidth="1"/>
    <col min="19" max="19" width="9.5" style="310" customWidth="1"/>
    <col min="20" max="20" width="11" style="79" hidden="1" customWidth="1"/>
    <col min="21" max="36" width="14.08203125" style="310" hidden="1" customWidth="1"/>
    <col min="37" max="37" width="10.75" style="310" hidden="1" customWidth="1"/>
    <col min="38" max="38" width="11" style="310" hidden="1" customWidth="1"/>
    <col min="39" max="39" width="12.08203125" style="310" hidden="1" customWidth="1"/>
    <col min="40" max="41" width="9.75" style="310" hidden="1" customWidth="1"/>
    <col min="42" max="42" width="9.33203125" style="310" customWidth="1"/>
    <col min="43" max="44" width="11.83203125" style="310" customWidth="1"/>
    <col min="45" max="45" width="10.5" style="310" customWidth="1"/>
    <col min="46" max="50" width="9.75" style="310" hidden="1" customWidth="1"/>
    <col min="51" max="51" width="8.08203125" style="310" hidden="1" customWidth="1"/>
    <col min="52" max="52" width="42.83203125" style="310" hidden="1" customWidth="1"/>
    <col min="53" max="76" width="8.08203125" style="310" hidden="1" customWidth="1"/>
    <col min="77" max="77" width="8.33203125" style="310" hidden="1" customWidth="1"/>
    <col min="78" max="92" width="8.08203125" style="310" hidden="1" customWidth="1"/>
    <col min="93" max="16384" width="8.08203125" style="310"/>
  </cols>
  <sheetData>
    <row r="1" spans="1:92" ht="85.4" customHeight="1">
      <c r="C1" s="311" t="s">
        <v>212</v>
      </c>
      <c r="D1" s="59"/>
      <c r="E1" s="312"/>
      <c r="F1" s="313"/>
      <c r="G1" s="314"/>
      <c r="H1" s="315"/>
      <c r="I1" s="314"/>
      <c r="J1" s="315"/>
      <c r="K1" s="314"/>
      <c r="L1" s="316"/>
      <c r="M1" s="314"/>
      <c r="N1" s="317"/>
      <c r="O1" s="315"/>
      <c r="P1" s="318">
        <f>Q124</f>
        <v>0</v>
      </c>
      <c r="Q1" s="319"/>
      <c r="R1" s="2513"/>
      <c r="S1" s="2513"/>
      <c r="T1" s="320" t="b">
        <v>0</v>
      </c>
      <c r="U1" s="321" t="b">
        <v>0</v>
      </c>
      <c r="AT1" s="321">
        <v>2</v>
      </c>
    </row>
    <row r="2" spans="1:92" ht="22.5" customHeight="1">
      <c r="A2" s="322" t="s">
        <v>178</v>
      </c>
      <c r="B2" s="323" t="s">
        <v>179</v>
      </c>
      <c r="C2" s="324">
        <f>Q1</f>
        <v>0</v>
      </c>
      <c r="D2" s="72">
        <f>EDATE(前期実績!D2,12)</f>
        <v>45474</v>
      </c>
      <c r="E2" s="72">
        <f>EDATE(前期実績!E2,12)</f>
        <v>45505</v>
      </c>
      <c r="F2" s="72">
        <f>EDATE(前期実績!F2,12)</f>
        <v>45536</v>
      </c>
      <c r="G2" s="72">
        <f>EDATE(前期実績!G2,12)</f>
        <v>45566</v>
      </c>
      <c r="H2" s="72">
        <f>EDATE(前期実績!H2,12)</f>
        <v>45597</v>
      </c>
      <c r="I2" s="72">
        <f>EDATE(前期実績!I2,12)</f>
        <v>45627</v>
      </c>
      <c r="J2" s="72">
        <f>EDATE(前期実績!J2,12)</f>
        <v>45658</v>
      </c>
      <c r="K2" s="72">
        <f>EDATE(前期実績!K2,12)</f>
        <v>45689</v>
      </c>
      <c r="L2" s="72">
        <f>EDATE(前期実績!L2,12)</f>
        <v>45717</v>
      </c>
      <c r="M2" s="72">
        <f>EDATE(前期実績!M2,12)</f>
        <v>45748</v>
      </c>
      <c r="N2" s="72">
        <f>EDATE(前期実績!N2,12)</f>
        <v>45778</v>
      </c>
      <c r="O2" s="72">
        <f>EDATE(前期実績!O2,12)</f>
        <v>45809</v>
      </c>
      <c r="P2" s="73" t="s">
        <v>17</v>
      </c>
      <c r="Q2" s="73" t="s">
        <v>18</v>
      </c>
      <c r="R2" s="325" t="s">
        <v>169</v>
      </c>
      <c r="S2" s="326" t="s">
        <v>171</v>
      </c>
      <c r="T2" s="327"/>
      <c r="U2" s="72">
        <f>D2</f>
        <v>45474</v>
      </c>
      <c r="V2" s="72">
        <f t="shared" ref="V2:AJ2" si="0">E2</f>
        <v>45505</v>
      </c>
      <c r="W2" s="72">
        <f t="shared" si="0"/>
        <v>45536</v>
      </c>
      <c r="X2" s="72">
        <f t="shared" si="0"/>
        <v>45566</v>
      </c>
      <c r="Y2" s="72">
        <f t="shared" si="0"/>
        <v>45597</v>
      </c>
      <c r="Z2" s="72">
        <f t="shared" si="0"/>
        <v>45627</v>
      </c>
      <c r="AA2" s="72">
        <f t="shared" si="0"/>
        <v>45658</v>
      </c>
      <c r="AB2" s="72">
        <f t="shared" si="0"/>
        <v>45689</v>
      </c>
      <c r="AC2" s="72">
        <f t="shared" si="0"/>
        <v>45717</v>
      </c>
      <c r="AD2" s="72">
        <f t="shared" si="0"/>
        <v>45748</v>
      </c>
      <c r="AE2" s="72">
        <f t="shared" si="0"/>
        <v>45778</v>
      </c>
      <c r="AF2" s="72">
        <f t="shared" si="0"/>
        <v>45809</v>
      </c>
      <c r="AG2" s="328" t="str">
        <f t="shared" si="0"/>
        <v>決算</v>
      </c>
      <c r="AH2" s="328" t="str">
        <f t="shared" si="0"/>
        <v>年間合計</v>
      </c>
      <c r="AI2" s="328" t="str">
        <f t="shared" si="0"/>
        <v>対売上割合</v>
      </c>
      <c r="AJ2" s="328" t="str">
        <f t="shared" si="0"/>
        <v>前年実績</v>
      </c>
      <c r="AK2" s="329"/>
      <c r="CA2" s="72">
        <f>D2</f>
        <v>45474</v>
      </c>
      <c r="CB2" s="72">
        <f t="shared" ref="CB2:CN2" si="1">E2</f>
        <v>45505</v>
      </c>
      <c r="CC2" s="72">
        <f t="shared" si="1"/>
        <v>45536</v>
      </c>
      <c r="CD2" s="72">
        <f t="shared" si="1"/>
        <v>45566</v>
      </c>
      <c r="CE2" s="72">
        <f t="shared" si="1"/>
        <v>45597</v>
      </c>
      <c r="CF2" s="72">
        <f t="shared" si="1"/>
        <v>45627</v>
      </c>
      <c r="CG2" s="72">
        <f t="shared" si="1"/>
        <v>45658</v>
      </c>
      <c r="CH2" s="72">
        <f t="shared" si="1"/>
        <v>45689</v>
      </c>
      <c r="CI2" s="72">
        <f t="shared" si="1"/>
        <v>45717</v>
      </c>
      <c r="CJ2" s="72">
        <f t="shared" si="1"/>
        <v>45748</v>
      </c>
      <c r="CK2" s="72">
        <f t="shared" si="1"/>
        <v>45778</v>
      </c>
      <c r="CL2" s="72">
        <f t="shared" si="1"/>
        <v>45809</v>
      </c>
      <c r="CM2" s="72" t="str">
        <f t="shared" si="1"/>
        <v>決算</v>
      </c>
      <c r="CN2" s="72" t="str">
        <f t="shared" si="1"/>
        <v>年間合計</v>
      </c>
    </row>
    <row r="3" spans="1:92" ht="18" customHeight="1">
      <c r="A3" s="330"/>
      <c r="B3" s="331"/>
      <c r="C3" s="1849" t="s">
        <v>19</v>
      </c>
      <c r="D3" s="332"/>
      <c r="E3" s="332"/>
      <c r="F3" s="332"/>
      <c r="G3" s="332"/>
      <c r="H3" s="332"/>
      <c r="I3" s="332"/>
      <c r="J3" s="332"/>
      <c r="K3" s="332"/>
      <c r="L3" s="332"/>
      <c r="M3" s="332"/>
      <c r="N3" s="332"/>
      <c r="O3" s="332"/>
      <c r="P3" s="332"/>
      <c r="Q3" s="333"/>
      <c r="R3" s="334"/>
      <c r="S3" s="334"/>
      <c r="AJ3" s="333"/>
      <c r="AK3" s="316"/>
    </row>
    <row r="4" spans="1:92" ht="18" customHeight="1">
      <c r="A4" s="335"/>
      <c r="B4" s="336">
        <v>4</v>
      </c>
      <c r="C4" s="337"/>
      <c r="D4" s="131"/>
      <c r="E4" s="131"/>
      <c r="F4" s="131"/>
      <c r="G4" s="131"/>
      <c r="H4" s="131"/>
      <c r="I4" s="131"/>
      <c r="J4" s="131"/>
      <c r="K4" s="131"/>
      <c r="L4" s="131"/>
      <c r="M4" s="131"/>
      <c r="N4" s="131"/>
      <c r="O4" s="131"/>
      <c r="P4" s="131"/>
      <c r="Q4" s="338">
        <f t="shared" ref="Q4:Q13" si="2">SUM(D4:P4)</f>
        <v>0</v>
      </c>
      <c r="R4" s="339"/>
      <c r="S4" s="340">
        <f>前期実績!Q4</f>
        <v>0</v>
      </c>
      <c r="T4" s="341" t="b">
        <v>0</v>
      </c>
      <c r="U4" s="79">
        <f>IF($AO4=TRUE,IF($T$1=FALSE,D4*HOME!$H$21,D4*HOME!$H$21/(1+HOME!$H$21)),
IF(D$2&lt;DATE(2019,10,1),IF($T$1=FALSE,IF($T4=FALSE,D4*HOME!$H$18,0),
IF($T4=FALSE,D4*HOME!$H$18/(1+HOME!$H$18),0)),
IF($T$1=FALSE,IF($T4=FALSE,D4*HOME!$H$20,0),
IF($T4=FALSE,D4*HOME!$H$20/(1+HOME!$H$20),0))))</f>
        <v>0</v>
      </c>
      <c r="V4" s="79">
        <f>IF($AO4=TRUE,IF($T$1=FALSE,E4*HOME!$H$21,E4*HOME!$H$21/(1+HOME!$H$21)),IF(E$2&lt;DATE(2019,10,1),IF($T$1=FALSE,IF($T4=FALSE,E4*HOME!$H$18,0),IF($T4=FALSE,E4*HOME!$H$18/(1+HOME!$H$18),0)),IF($T$1=FALSE,IF($T4=FALSE,E4*HOME!$H$20,0),IF($T4=FALSE,E4*HOME!$H$20/(1+HOME!$H$20),0))))</f>
        <v>0</v>
      </c>
      <c r="W4" s="79">
        <f>IF($AO4=TRUE,IF($T$1=FALSE,F4*HOME!$H$21,F4*HOME!$H$21/(1+HOME!$H$21)),IF(F$2&lt;DATE(2019,10,1),IF($T$1=FALSE,IF($T4=FALSE,F4*HOME!$H$18,0),IF($T4=FALSE,F4*HOME!$H$18/(1+HOME!$H$18),0)),IF($T$1=FALSE,IF($T4=FALSE,F4*HOME!$H$20,0),IF($T4=FALSE,F4*HOME!$H$20/(1+HOME!$H$20),0))))</f>
        <v>0</v>
      </c>
      <c r="X4" s="79">
        <f>IF($AO4=TRUE,IF($T$1=FALSE,G4*HOME!$H$21,G4*HOME!$H$21/(1+HOME!$H$21)),IF(G$2&lt;DATE(2019,10,1),IF($T$1=FALSE,IF($T4=FALSE,G4*HOME!$H$18,0),IF($T4=FALSE,G4*HOME!$H$18/(1+HOME!$H$18),0)),IF($T$1=FALSE,IF($T4=FALSE,G4*HOME!$H$20,0),IF($T4=FALSE,G4*HOME!$H$20/(1+HOME!$H$20),0))))</f>
        <v>0</v>
      </c>
      <c r="Y4" s="79">
        <f>IF($AO4=TRUE,IF($T$1=FALSE,H4*HOME!$H$21,H4*HOME!$H$21/(1+HOME!$H$21)),IF(H$2&lt;DATE(2019,10,1),IF($T$1=FALSE,IF($T4=FALSE,H4*HOME!$H$18,0),IF($T4=FALSE,H4*HOME!$H$18/(1+HOME!$H$18),0)),IF($T$1=FALSE,IF($T4=FALSE,H4*HOME!$H$20,0),IF($T4=FALSE,H4*HOME!$H$20/(1+HOME!$H$20),0))))</f>
        <v>0</v>
      </c>
      <c r="Z4" s="79">
        <f>IF($AO4=TRUE,IF($T$1=FALSE,I4*HOME!$H$21,I4*HOME!$H$21/(1+HOME!$H$21)),IF(I$2&lt;DATE(2019,10,1),IF($T$1=FALSE,IF($T4=FALSE,I4*HOME!$H$18,0),IF($T4=FALSE,I4*HOME!$H$18/(1+HOME!$H$18),0)),IF($T$1=FALSE,IF($T4=FALSE,I4*HOME!$H$20,0),IF($T4=FALSE,I4*HOME!$H$20/(1+HOME!$H$20),0))))</f>
        <v>0</v>
      </c>
      <c r="AA4" s="79">
        <f>IF($AO4=TRUE,IF($T$1=FALSE,J4*HOME!$H$21,J4*HOME!$H$21/(1+HOME!$H$21)),IF(J$2&lt;DATE(2019,10,1),IF($T$1=FALSE,IF($T4=FALSE,J4*HOME!$H$18,0),IF($T4=FALSE,J4*HOME!$H$18/(1+HOME!$H$18),0)),IF($T$1=FALSE,IF($T4=FALSE,J4*HOME!$H$20,0),IF($T4=FALSE,J4*HOME!$H$20/(1+HOME!$H$20),0))))</f>
        <v>0</v>
      </c>
      <c r="AB4" s="79">
        <f>IF($AO4=TRUE,IF($T$1=FALSE,K4*HOME!$H$21,K4*HOME!$H$21/(1+HOME!$H$21)),IF(K$2&lt;DATE(2019,10,1),IF($T$1=FALSE,IF($T4=FALSE,K4*HOME!$H$18,0),IF($T4=FALSE,K4*HOME!$H$18/(1+HOME!$H$18),0)),IF($T$1=FALSE,IF($T4=FALSE,K4*HOME!$H$20,0),IF($T4=FALSE,K4*HOME!$H$20/(1+HOME!$H$20),0))))</f>
        <v>0</v>
      </c>
      <c r="AC4" s="79">
        <f>IF($AO4=TRUE,IF($T$1=FALSE,L4*HOME!$H$21,L4*HOME!$H$21/(1+HOME!$H$21)),IF(L$2&lt;DATE(2019,10,1),IF($T$1=FALSE,IF($T4=FALSE,L4*HOME!$H$18,0),IF($T4=FALSE,L4*HOME!$H$18/(1+HOME!$H$18),0)),IF($T$1=FALSE,IF($T4=FALSE,L4*HOME!$H$20,0),IF($T4=FALSE,L4*HOME!$H$20/(1+HOME!$H$20),0))))</f>
        <v>0</v>
      </c>
      <c r="AD4" s="79">
        <f>IF($AO4=TRUE,IF($T$1=FALSE,M4*HOME!$H$21,M4*HOME!$H$21/(1+HOME!$H$21)),IF(M$2&lt;DATE(2019,10,1),IF($T$1=FALSE,IF($T4=FALSE,M4*HOME!$H$18,0),IF($T4=FALSE,M4*HOME!$H$18/(1+HOME!$H$18),0)),IF($T$1=FALSE,IF($T4=FALSE,M4*HOME!$H$20,0),IF($T4=FALSE,M4*HOME!$H$20/(1+HOME!$H$20),0))))</f>
        <v>0</v>
      </c>
      <c r="AE4" s="79">
        <f>IF($AO4=TRUE,IF($T$1=FALSE,N4*HOME!$H$21,N4*HOME!$H$21/(1+HOME!$H$21)),IF(N$2&lt;DATE(2019,10,1),IF($T$1=FALSE,IF($T4=FALSE,N4*HOME!$H$18,0),IF($T4=FALSE,N4*HOME!$H$18/(1+HOME!$H$18),0)),IF($T$1=FALSE,IF($T4=FALSE,N4*HOME!$H$20,0),IF($T4=FALSE,N4*HOME!$H$20/(1+HOME!$H$20),0))))</f>
        <v>0</v>
      </c>
      <c r="AF4" s="79">
        <f>IF($AO4=TRUE,IF($T$1=FALSE,O4*HOME!$H$21,O4*HOME!$H$21/(1+HOME!$H$21)),IF(O$2&lt;DATE(2019,10,1),IF($T$1=FALSE,IF($T4=FALSE,O4*HOME!$H$18,0),IF($T4=FALSE,O4*HOME!$H$18/(1+HOME!$H$18),0)),IF($T$1=FALSE,IF($T4=FALSE,O4*HOME!$H$20,0),IF($T4=FALSE,O4*HOME!$H$20/(1+HOME!$H$20),0))))</f>
        <v>0</v>
      </c>
      <c r="AG4" s="79">
        <f>IF($AO4=TRUE,IF($T$1=FALSE,P4*HOME!$H$21,P4*HOME!$H$21/(1+HOME!$H$21)),IF(P$2&lt;DATE(2019,10,1),IF($T$1=FALSE,IF($T4=FALSE,P4*HOME!$H$18,0),IF($T4=FALSE,P4*HOME!$H$18/(1+HOME!$H$18),0)),IF($T$1=FALSE,IF($T4=FALSE,P4*HOME!$H$20,0),IF($T4=FALSE,P4*HOME!$H$20/(1+HOME!$H$20),0))))</f>
        <v>0</v>
      </c>
      <c r="AH4" s="79">
        <f>SUM(U4:AG4)</f>
        <v>0</v>
      </c>
      <c r="AI4" s="79">
        <f t="shared" ref="AI4:AI13" si="3">IF($T4=FALSE,Q4,"")</f>
        <v>0</v>
      </c>
      <c r="AJ4" s="86"/>
      <c r="AK4" s="79"/>
      <c r="AL4" s="79"/>
      <c r="AM4" s="79"/>
      <c r="AN4" s="79"/>
      <c r="AO4" s="342" t="b">
        <v>0</v>
      </c>
      <c r="AP4" s="86"/>
      <c r="AQ4" s="79"/>
      <c r="AR4" s="79"/>
      <c r="CA4" s="310">
        <f>IF($T4=TRUE,0,IF(D$2&lt;DATE(2019,10,1),IF($T$1=FALSE,D4*HOME!$F$18,D4*HOME!$F$18/(1+HOME!$H$18)),IF($AO4=TRUE,IF($T$1=FALSE,D4*HOME!$F$21,D4*HOME!$F$21/(1+HOME!$H$21)),IF($T$1=FALSE,D4*HOME!$F$20,D4*HOME!$F$20/(1+HOME!$H$20)))))</f>
        <v>0</v>
      </c>
      <c r="CB4" s="310">
        <f>IF($T4=TRUE,0,IF(E$2&lt;DATE(2019,10,1),IF($T$1=FALSE,E4*HOME!$F$18,E4*HOME!$F$18/(1+HOME!$H$18)),IF($AO4=TRUE,IF($T$1=FALSE,E4*HOME!$F$21,E4*HOME!$F$21/(1+HOME!$H$21)),IF($T$1=FALSE,E4*HOME!$F$20,E4*HOME!$F$20/(1+HOME!$H$20)))))</f>
        <v>0</v>
      </c>
      <c r="CC4" s="310">
        <f>IF($T4=TRUE,0,IF(F$2&lt;DATE(2019,10,1),IF($T$1=FALSE,F4*HOME!$F$18,F4*HOME!$F$18/(1+HOME!$H$18)),IF($AO4=TRUE,IF($T$1=FALSE,F4*HOME!$F$21,F4*HOME!$F$21/(1+HOME!$H$21)),IF($T$1=FALSE,F4*HOME!$F$20,F4*HOME!$F$20/(1+HOME!$H$20)))))</f>
        <v>0</v>
      </c>
      <c r="CD4" s="310">
        <f>IF($T4=TRUE,0,IF(G$2&lt;DATE(2019,10,1),IF($T$1=FALSE,G4*HOME!$F$18,G4*HOME!$F$18/(1+HOME!$H$18)),IF($AO4=TRUE,IF($T$1=FALSE,G4*HOME!$F$21,G4*HOME!$F$21/(1+HOME!$H$21)),IF($T$1=FALSE,G4*HOME!$F$20,G4*HOME!$F$20/(1+HOME!$H$20)))))</f>
        <v>0</v>
      </c>
      <c r="CE4" s="310">
        <f>IF($T4=TRUE,0,IF(H$2&lt;DATE(2019,10,1),IF($T$1=FALSE,H4*HOME!$F$18,H4*HOME!$F$18/(1+HOME!$H$18)),IF($AO4=TRUE,IF($T$1=FALSE,H4*HOME!$F$21,H4*HOME!$F$21/(1+HOME!$H$21)),IF($T$1=FALSE,H4*HOME!$F$20,H4*HOME!$F$20/(1+HOME!$H$20)))))</f>
        <v>0</v>
      </c>
      <c r="CF4" s="310">
        <f>IF($T4=TRUE,0,IF(I$2&lt;DATE(2019,10,1),IF($T$1=FALSE,I4*HOME!$F$18,I4*HOME!$F$18/(1+HOME!$H$18)),IF($AO4=TRUE,IF($T$1=FALSE,I4*HOME!$F$21,I4*HOME!$F$21/(1+HOME!$H$21)),IF($T$1=FALSE,I4*HOME!$F$20,I4*HOME!$F$20/(1+HOME!$H$20)))))</f>
        <v>0</v>
      </c>
      <c r="CG4" s="310">
        <f>IF($T4=TRUE,0,IF(J$2&lt;DATE(2019,10,1),IF($T$1=FALSE,J4*HOME!$F$18,J4*HOME!$F$18/(1+HOME!$H$18)),IF($AO4=TRUE,IF($T$1=FALSE,J4*HOME!$F$21,J4*HOME!$F$21/(1+HOME!$H$21)),IF($T$1=FALSE,J4*HOME!$F$20,J4*HOME!$F$20/(1+HOME!$H$20)))))</f>
        <v>0</v>
      </c>
      <c r="CH4" s="310">
        <f>IF($T4=TRUE,0,IF(K$2&lt;DATE(2019,10,1),IF($T$1=FALSE,K4*HOME!$F$18,K4*HOME!$F$18/(1+HOME!$H$18)),IF($AO4=TRUE,IF($T$1=FALSE,K4*HOME!$F$21,K4*HOME!$F$21/(1+HOME!$H$21)),IF($T$1=FALSE,K4*HOME!$F$20,K4*HOME!$F$20/(1+HOME!$H$20)))))</f>
        <v>0</v>
      </c>
      <c r="CI4" s="310">
        <f>IF($T4=TRUE,0,IF(L$2&lt;DATE(2019,10,1),IF($T$1=FALSE,L4*HOME!$F$18,L4*HOME!$F$18/(1+HOME!$H$18)),IF($AO4=TRUE,IF($T$1=FALSE,L4*HOME!$F$21,L4*HOME!$F$21/(1+HOME!$H$21)),IF($T$1=FALSE,L4*HOME!$F$20,L4*HOME!$F$20/(1+HOME!$H$20)))))</f>
        <v>0</v>
      </c>
      <c r="CJ4" s="310">
        <f>IF($T4=TRUE,0,IF(M$2&lt;DATE(2019,10,1),IF($T$1=FALSE,M4*HOME!$F$18,M4*HOME!$F$18/(1+HOME!$H$18)),IF($AO4=TRUE,IF($T$1=FALSE,M4*HOME!$F$21,M4*HOME!$F$21/(1+HOME!$H$21)),IF($T$1=FALSE,M4*HOME!$F$20,M4*HOME!$F$20/(1+HOME!$H$20)))))</f>
        <v>0</v>
      </c>
      <c r="CK4" s="310">
        <f>IF($T4=TRUE,0,IF(N$2&lt;DATE(2019,10,1),IF($T$1=FALSE,N4*HOME!$F$18,N4*HOME!$F$18/(1+HOME!$H$18)),IF($AO4=TRUE,IF($T$1=FALSE,N4*HOME!$F$21,N4*HOME!$F$21/(1+HOME!$H$21)),IF($T$1=FALSE,N4*HOME!$F$20,N4*HOME!$F$20/(1+HOME!$H$20)))))</f>
        <v>0</v>
      </c>
      <c r="CL4" s="310">
        <f>IF($T4=TRUE,0,IF(O$2&lt;DATE(2019,10,1),IF($T$1=FALSE,O4*HOME!$F$18,O4*HOME!$F$18/(1+HOME!$H$18)),IF($AO4=TRUE,IF($T$1=FALSE,O4*HOME!$F$21,O4*HOME!$F$21/(1+HOME!$H$21)),IF($T$1=FALSE,O4*HOME!$F$20,O4*HOME!$F$20/(1+HOME!$H$20)))))</f>
        <v>0</v>
      </c>
      <c r="CM4" s="310">
        <f>IF($T4=TRUE,0,IF(P$2&lt;DATE(2019,10,1),IF($T$1=FALSE,P4*HOME!$F$18,P4*HOME!$F$18/(1+HOME!$H$18)),IF($AO4=TRUE,IF($T$1=FALSE,P4*HOME!$F$21,P4*HOME!$F$21/(1+HOME!$H$21)),IF($T$1=FALSE,P4*HOME!$F$20,P4*HOME!$F$20/(1+HOME!$H$20)))))</f>
        <v>0</v>
      </c>
      <c r="CN4" s="310">
        <f>SUM(CA4:CM4)</f>
        <v>0</v>
      </c>
    </row>
    <row r="5" spans="1:92" ht="18" customHeight="1">
      <c r="A5" s="335"/>
      <c r="B5" s="336">
        <v>5</v>
      </c>
      <c r="C5" s="337"/>
      <c r="D5" s="131"/>
      <c r="E5" s="131"/>
      <c r="F5" s="131"/>
      <c r="G5" s="131"/>
      <c r="H5" s="131"/>
      <c r="I5" s="131"/>
      <c r="J5" s="131"/>
      <c r="K5" s="131"/>
      <c r="L5" s="131"/>
      <c r="M5" s="131"/>
      <c r="N5" s="131"/>
      <c r="O5" s="131"/>
      <c r="P5" s="131"/>
      <c r="Q5" s="90">
        <f t="shared" si="2"/>
        <v>0</v>
      </c>
      <c r="R5" s="343"/>
      <c r="S5" s="344">
        <f>前期実績!Q5</f>
        <v>0</v>
      </c>
      <c r="T5" s="341" t="b">
        <v>0</v>
      </c>
      <c r="U5" s="79">
        <f>IF($AO5=TRUE,IF($T$1=FALSE,D5*HOME!$H$21,D5*HOME!$H$21/(1+HOME!$H$21)),IF(D$2&lt;DATE(2019,10,1),IF($T$1=FALSE,IF($T5=FALSE,D5*HOME!$H$18,0),IF($T5=FALSE,D5*HOME!$H$18/(1+HOME!$H$18),0)),IF($T$1=FALSE,IF($T5=FALSE,D5*HOME!$H$20,0),IF($T5=FALSE,D5*HOME!$H$20/(1+HOME!$H$20),0))))</f>
        <v>0</v>
      </c>
      <c r="V5" s="79">
        <f>IF($AO5=TRUE,IF($T$1=FALSE,E5*HOME!$H$21,E5*HOME!$H$21/(1+HOME!$H$21)),IF(E$2&lt;DATE(2019,10,1),IF($T$1=FALSE,IF($T5=FALSE,E5*HOME!$H$18,0),IF($T5=FALSE,E5*HOME!$H$18/(1+HOME!$H$18),0)),IF($T$1=FALSE,IF($T5=FALSE,E5*HOME!$H$20,0),IF($T5=FALSE,E5*HOME!$H$20/(1+HOME!$H$20),0))))</f>
        <v>0</v>
      </c>
      <c r="W5" s="79">
        <f>IF($AO5=TRUE,IF($T$1=FALSE,F5*HOME!$H$21,F5*HOME!$H$21/(1+HOME!$H$21)),IF(F$2&lt;DATE(2019,10,1),IF($T$1=FALSE,IF($T5=FALSE,F5*HOME!$H$18,0),IF($T5=FALSE,F5*HOME!$H$18/(1+HOME!$H$18),0)),IF($T$1=FALSE,IF($T5=FALSE,F5*HOME!$H$20,0),IF($T5=FALSE,F5*HOME!$H$20/(1+HOME!$H$20),0))))</f>
        <v>0</v>
      </c>
      <c r="X5" s="79">
        <f>IF($AO5=TRUE,IF($T$1=FALSE,G5*HOME!$H$21,G5*HOME!$H$21/(1+HOME!$H$21)),IF(G$2&lt;DATE(2019,10,1),IF($T$1=FALSE,IF($T5=FALSE,G5*HOME!$H$18,0),IF($T5=FALSE,G5*HOME!$H$18/(1+HOME!$H$18),0)),IF($T$1=FALSE,IF($T5=FALSE,G5*HOME!$H$20,0),IF($T5=FALSE,G5*HOME!$H$20/(1+HOME!$H$20),0))))</f>
        <v>0</v>
      </c>
      <c r="Y5" s="79">
        <f>IF($AO5=TRUE,IF($T$1=FALSE,H5*HOME!$H$21,H5*HOME!$H$21/(1+HOME!$H$21)),IF(H$2&lt;DATE(2019,10,1),IF($T$1=FALSE,IF($T5=FALSE,H5*HOME!$H$18,0),IF($T5=FALSE,H5*HOME!$H$18/(1+HOME!$H$18),0)),IF($T$1=FALSE,IF($T5=FALSE,H5*HOME!$H$20,0),IF($T5=FALSE,H5*HOME!$H$20/(1+HOME!$H$20),0))))</f>
        <v>0</v>
      </c>
      <c r="Z5" s="79">
        <f>IF($AO5=TRUE,IF($T$1=FALSE,I5*HOME!$H$21,I5*HOME!$H$21/(1+HOME!$H$21)),IF(I$2&lt;DATE(2019,10,1),IF($T$1=FALSE,IF($T5=FALSE,I5*HOME!$H$18,0),IF($T5=FALSE,I5*HOME!$H$18/(1+HOME!$H$18),0)),IF($T$1=FALSE,IF($T5=FALSE,I5*HOME!$H$20,0),IF($T5=FALSE,I5*HOME!$H$20/(1+HOME!$H$20),0))))</f>
        <v>0</v>
      </c>
      <c r="AA5" s="79">
        <f>IF($AO5=TRUE,IF($T$1=FALSE,J5*HOME!$H$21,J5*HOME!$H$21/(1+HOME!$H$21)),IF(J$2&lt;DATE(2019,10,1),IF($T$1=FALSE,IF($T5=FALSE,J5*HOME!$H$18,0),IF($T5=FALSE,J5*HOME!$H$18/(1+HOME!$H$18),0)),IF($T$1=FALSE,IF($T5=FALSE,J5*HOME!$H$20,0),IF($T5=FALSE,J5*HOME!$H$20/(1+HOME!$H$20),0))))</f>
        <v>0</v>
      </c>
      <c r="AB5" s="79">
        <f>IF($AO5=TRUE,IF($T$1=FALSE,K5*HOME!$H$21,K5*HOME!$H$21/(1+HOME!$H$21)),IF(K$2&lt;DATE(2019,10,1),IF($T$1=FALSE,IF($T5=FALSE,K5*HOME!$H$18,0),IF($T5=FALSE,K5*HOME!$H$18/(1+HOME!$H$18),0)),IF($T$1=FALSE,IF($T5=FALSE,K5*HOME!$H$20,0),IF($T5=FALSE,K5*HOME!$H$20/(1+HOME!$H$20),0))))</f>
        <v>0</v>
      </c>
      <c r="AC5" s="79">
        <f>IF($AO5=TRUE,IF($T$1=FALSE,L5*HOME!$H$21,L5*HOME!$H$21/(1+HOME!$H$21)),IF(L$2&lt;DATE(2019,10,1),IF($T$1=FALSE,IF($T5=FALSE,L5*HOME!$H$18,0),IF($T5=FALSE,L5*HOME!$H$18/(1+HOME!$H$18),0)),IF($T$1=FALSE,IF($T5=FALSE,L5*HOME!$H$20,0),IF($T5=FALSE,L5*HOME!$H$20/(1+HOME!$H$20),0))))</f>
        <v>0</v>
      </c>
      <c r="AD5" s="79">
        <f>IF($AO5=TRUE,IF($T$1=FALSE,M5*HOME!$H$21,M5*HOME!$H$21/(1+HOME!$H$21)),IF(M$2&lt;DATE(2019,10,1),IF($T$1=FALSE,IF($T5=FALSE,M5*HOME!$H$18,0),IF($T5=FALSE,M5*HOME!$H$18/(1+HOME!$H$18),0)),IF($T$1=FALSE,IF($T5=FALSE,M5*HOME!$H$20,0),IF($T5=FALSE,M5*HOME!$H$20/(1+HOME!$H$20),0))))</f>
        <v>0</v>
      </c>
      <c r="AE5" s="79">
        <f>IF($AO5=TRUE,IF($T$1=FALSE,N5*HOME!$H$21,N5*HOME!$H$21/(1+HOME!$H$21)),IF(N$2&lt;DATE(2019,10,1),IF($T$1=FALSE,IF($T5=FALSE,N5*HOME!$H$18,0),IF($T5=FALSE,N5*HOME!$H$18/(1+HOME!$H$18),0)),IF($T$1=FALSE,IF($T5=FALSE,N5*HOME!$H$20,0),IF($T5=FALSE,N5*HOME!$H$20/(1+HOME!$H$20),0))))</f>
        <v>0</v>
      </c>
      <c r="AF5" s="79">
        <f>IF($AO5=TRUE,IF($T$1=FALSE,O5*HOME!$H$21,O5*HOME!$H$21/(1+HOME!$H$21)),IF(O$2&lt;DATE(2019,10,1),IF($T$1=FALSE,IF($T5=FALSE,O5*HOME!$H$18,0),IF($T5=FALSE,O5*HOME!$H$18/(1+HOME!$H$18),0)),IF($T$1=FALSE,IF($T5=FALSE,O5*HOME!$H$20,0),IF($T5=FALSE,O5*HOME!$H$20/(1+HOME!$H$20),0))))</f>
        <v>0</v>
      </c>
      <c r="AG5" s="79">
        <f>IF($AO5=TRUE,IF($T$1=FALSE,P5*HOME!$H$21,P5*HOME!$H$21/(1+HOME!$H$21)),IF(P$2&lt;DATE(2019,10,1),IF($T$1=FALSE,IF($T5=FALSE,P5*HOME!$H$18,0),IF($T5=FALSE,P5*HOME!$H$18/(1+HOME!$H$18),0)),IF($T$1=FALSE,IF($T5=FALSE,P5*HOME!$H$20,0),IF($T5=FALSE,P5*HOME!$H$20/(1+HOME!$H$20),0))))</f>
        <v>0</v>
      </c>
      <c r="AH5" s="79">
        <f>SUM(U5:AG5)</f>
        <v>0</v>
      </c>
      <c r="AI5" s="79">
        <f t="shared" si="3"/>
        <v>0</v>
      </c>
      <c r="AJ5" s="86"/>
      <c r="AK5" s="79"/>
      <c r="AL5" s="79"/>
      <c r="AM5" s="79"/>
      <c r="AN5" s="79"/>
      <c r="AO5" s="342" t="b">
        <v>0</v>
      </c>
      <c r="AP5" s="86"/>
      <c r="AQ5" s="79"/>
      <c r="AR5" s="79"/>
      <c r="CA5" s="310">
        <f>IF($T5=TRUE,0,IF(D$2&lt;DATE(2019,10,1),IF($T$1=FALSE,D5*HOME!$F$18,D5*HOME!$F$18/(1+HOME!$H$18)),IF($AO5=TRUE,IF($T$1=FALSE,D5*HOME!$F$21,D5*HOME!$F$21/(1+HOME!$H$21)),IF($T$1=FALSE,D5*HOME!$F$20,D5*HOME!$F$20/(1+HOME!$H$20)))))</f>
        <v>0</v>
      </c>
      <c r="CB5" s="310">
        <f>IF($T5=TRUE,0,IF(E$2&lt;DATE(2019,10,1),IF($T$1=FALSE,E5*HOME!$F$18,E5*HOME!$F$18/(1+HOME!$H$18)),IF($AO5=TRUE,IF($T$1=FALSE,E5*HOME!$F$21,E5*HOME!$F$21/(1+HOME!$H$21)),IF($T$1=FALSE,E5*HOME!$F$20,E5*HOME!$F$20/(1+HOME!$H$20)))))</f>
        <v>0</v>
      </c>
      <c r="CC5" s="310">
        <f>IF($T5=TRUE,0,IF(F$2&lt;DATE(2019,10,1),IF($T$1=FALSE,F5*HOME!$F$18,F5*HOME!$F$18/(1+HOME!$H$18)),IF($AO5=TRUE,IF($T$1=FALSE,F5*HOME!$F$21,F5*HOME!$F$21/(1+HOME!$H$21)),IF($T$1=FALSE,F5*HOME!$F$20,F5*HOME!$F$20/(1+HOME!$H$20)))))</f>
        <v>0</v>
      </c>
      <c r="CD5" s="310">
        <f>IF($T5=TRUE,0,IF(G$2&lt;DATE(2019,10,1),IF($T$1=FALSE,G5*HOME!$F$18,G5*HOME!$F$18/(1+HOME!$H$18)),IF($AO5=TRUE,IF($T$1=FALSE,G5*HOME!$F$21,G5*HOME!$F$21/(1+HOME!$H$21)),IF($T$1=FALSE,G5*HOME!$F$20,G5*HOME!$F$20/(1+HOME!$H$20)))))</f>
        <v>0</v>
      </c>
      <c r="CE5" s="310">
        <f>IF($T5=TRUE,0,IF(H$2&lt;DATE(2019,10,1),IF($T$1=FALSE,H5*HOME!$F$18,H5*HOME!$F$18/(1+HOME!$H$18)),IF($AO5=TRUE,IF($T$1=FALSE,H5*HOME!$F$21,H5*HOME!$F$21/(1+HOME!$H$21)),IF($T$1=FALSE,H5*HOME!$F$20,H5*HOME!$F$20/(1+HOME!$H$20)))))</f>
        <v>0</v>
      </c>
      <c r="CF5" s="310">
        <f>IF($T5=TRUE,0,IF(I$2&lt;DATE(2019,10,1),IF($T$1=FALSE,I5*HOME!$F$18,I5*HOME!$F$18/(1+HOME!$H$18)),IF($AO5=TRUE,IF($T$1=FALSE,I5*HOME!$F$21,I5*HOME!$F$21/(1+HOME!$H$21)),IF($T$1=FALSE,I5*HOME!$F$20,I5*HOME!$F$20/(1+HOME!$H$20)))))</f>
        <v>0</v>
      </c>
      <c r="CG5" s="310">
        <f>IF($T5=TRUE,0,IF(J$2&lt;DATE(2019,10,1),IF($T$1=FALSE,J5*HOME!$F$18,J5*HOME!$F$18/(1+HOME!$H$18)),IF($AO5=TRUE,IF($T$1=FALSE,J5*HOME!$F$21,J5*HOME!$F$21/(1+HOME!$H$21)),IF($T$1=FALSE,J5*HOME!$F$20,J5*HOME!$F$20/(1+HOME!$H$20)))))</f>
        <v>0</v>
      </c>
      <c r="CH5" s="310">
        <f>IF($T5=TRUE,0,IF(K$2&lt;DATE(2019,10,1),IF($T$1=FALSE,K5*HOME!$F$18,K5*HOME!$F$18/(1+HOME!$H$18)),IF($AO5=TRUE,IF($T$1=FALSE,K5*HOME!$F$21,K5*HOME!$F$21/(1+HOME!$H$21)),IF($T$1=FALSE,K5*HOME!$F$20,K5*HOME!$F$20/(1+HOME!$H$20)))))</f>
        <v>0</v>
      </c>
      <c r="CI5" s="310">
        <f>IF($T5=TRUE,0,IF(L$2&lt;DATE(2019,10,1),IF($T$1=FALSE,L5*HOME!$F$18,L5*HOME!$F$18/(1+HOME!$H$18)),IF($AO5=TRUE,IF($T$1=FALSE,L5*HOME!$F$21,L5*HOME!$F$21/(1+HOME!$H$21)),IF($T$1=FALSE,L5*HOME!$F$20,L5*HOME!$F$20/(1+HOME!$H$20)))))</f>
        <v>0</v>
      </c>
      <c r="CJ5" s="310">
        <f>IF($T5=TRUE,0,IF(M$2&lt;DATE(2019,10,1),IF($T$1=FALSE,M5*HOME!$F$18,M5*HOME!$F$18/(1+HOME!$H$18)),IF($AO5=TRUE,IF($T$1=FALSE,M5*HOME!$F$21,M5*HOME!$F$21/(1+HOME!$H$21)),IF($T$1=FALSE,M5*HOME!$F$20,M5*HOME!$F$20/(1+HOME!$H$20)))))</f>
        <v>0</v>
      </c>
      <c r="CK5" s="310">
        <f>IF($T5=TRUE,0,IF(N$2&lt;DATE(2019,10,1),IF($T$1=FALSE,N5*HOME!$F$18,N5*HOME!$F$18/(1+HOME!$H$18)),IF($AO5=TRUE,IF($T$1=FALSE,N5*HOME!$F$21,N5*HOME!$F$21/(1+HOME!$H$21)),IF($T$1=FALSE,N5*HOME!$F$20,N5*HOME!$F$20/(1+HOME!$H$20)))))</f>
        <v>0</v>
      </c>
      <c r="CL5" s="310">
        <f>IF($T5=TRUE,0,IF(O$2&lt;DATE(2019,10,1),IF($T$1=FALSE,O5*HOME!$F$18,O5*HOME!$F$18/(1+HOME!$H$18)),IF($AO5=TRUE,IF($T$1=FALSE,O5*HOME!$F$21,O5*HOME!$F$21/(1+HOME!$H$21)),IF($T$1=FALSE,O5*HOME!$F$20,O5*HOME!$F$20/(1+HOME!$H$20)))))</f>
        <v>0</v>
      </c>
      <c r="CM5" s="310">
        <f>IF($T5=TRUE,0,IF(P$2&lt;DATE(2019,10,1),IF($T$1=FALSE,P5*HOME!$F$18,P5*HOME!$F$18/(1+HOME!$H$18)),IF($AO5=TRUE,IF($T$1=FALSE,P5*HOME!$F$21,P5*HOME!$F$21/(1+HOME!$H$21)),IF($T$1=FALSE,P5*HOME!$F$20,P5*HOME!$F$20/(1+HOME!$H$20)))))</f>
        <v>0</v>
      </c>
      <c r="CN5" s="310">
        <f t="shared" ref="CN5:CN13" si="4">SUM(CA5:CM5)</f>
        <v>0</v>
      </c>
    </row>
    <row r="6" spans="1:92" ht="18" customHeight="1">
      <c r="A6" s="335"/>
      <c r="B6" s="336">
        <v>6</v>
      </c>
      <c r="C6" s="337"/>
      <c r="D6" s="131"/>
      <c r="E6" s="131"/>
      <c r="F6" s="131"/>
      <c r="G6" s="131"/>
      <c r="H6" s="131"/>
      <c r="I6" s="131"/>
      <c r="J6" s="131"/>
      <c r="K6" s="131"/>
      <c r="L6" s="131"/>
      <c r="M6" s="131"/>
      <c r="N6" s="131"/>
      <c r="O6" s="131"/>
      <c r="P6" s="131"/>
      <c r="Q6" s="90">
        <f t="shared" si="2"/>
        <v>0</v>
      </c>
      <c r="R6" s="343"/>
      <c r="S6" s="344">
        <f>前期実績!Q6</f>
        <v>0</v>
      </c>
      <c r="T6" s="341" t="b">
        <v>0</v>
      </c>
      <c r="U6" s="79">
        <f>IF($AO6=TRUE,IF($T$1=FALSE,D6*HOME!$H$21,D6*HOME!$H$21/(1+HOME!$H$21)),IF(D$2&lt;DATE(2019,10,1),IF($T$1=FALSE,IF($T6=FALSE,D6*HOME!$H$18,0),IF($T6=FALSE,D6*HOME!$H$18/(1+HOME!$H$18),0)),IF($T$1=FALSE,IF($T6=FALSE,D6*HOME!$H$20,0),IF($T6=FALSE,D6*HOME!$H$20/(1+HOME!$H$20),0))))</f>
        <v>0</v>
      </c>
      <c r="V6" s="79">
        <f>IF($AO6=TRUE,IF($T$1=FALSE,E6*HOME!$H$21,E6*HOME!$H$21/(1+HOME!$H$21)),IF(E$2&lt;DATE(2019,10,1),IF($T$1=FALSE,IF($T6=FALSE,E6*HOME!$H$18,0),IF($T6=FALSE,E6*HOME!$H$18/(1+HOME!$H$18),0)),IF($T$1=FALSE,IF($T6=FALSE,E6*HOME!$H$20,0),IF($T6=FALSE,E6*HOME!$H$20/(1+HOME!$H$20),0))))</f>
        <v>0</v>
      </c>
      <c r="W6" s="79">
        <f>IF($AO6=TRUE,IF($T$1=FALSE,F6*HOME!$H$21,F6*HOME!$H$21/(1+HOME!$H$21)),IF(F$2&lt;DATE(2019,10,1),IF($T$1=FALSE,IF($T6=FALSE,F6*HOME!$H$18,0),IF($T6=FALSE,F6*HOME!$H$18/(1+HOME!$H$18),0)),IF($T$1=FALSE,IF($T6=FALSE,F6*HOME!$H$20,0),IF($T6=FALSE,F6*HOME!$H$20/(1+HOME!$H$20),0))))</f>
        <v>0</v>
      </c>
      <c r="X6" s="79">
        <f>IF($AO6=TRUE,IF($T$1=FALSE,G6*HOME!$H$21,G6*HOME!$H$21/(1+HOME!$H$21)),IF(G$2&lt;DATE(2019,10,1),IF($T$1=FALSE,IF($T6=FALSE,G6*HOME!$H$18,0),IF($T6=FALSE,G6*HOME!$H$18/(1+HOME!$H$18),0)),IF($T$1=FALSE,IF($T6=FALSE,G6*HOME!$H$20,0),IF($T6=FALSE,G6*HOME!$H$20/(1+HOME!$H$20),0))))</f>
        <v>0</v>
      </c>
      <c r="Y6" s="79">
        <f>IF($AO6=TRUE,IF($T$1=FALSE,H6*HOME!$H$21,H6*HOME!$H$21/(1+HOME!$H$21)),IF(H$2&lt;DATE(2019,10,1),IF($T$1=FALSE,IF($T6=FALSE,H6*HOME!$H$18,0),IF($T6=FALSE,H6*HOME!$H$18/(1+HOME!$H$18),0)),IF($T$1=FALSE,IF($T6=FALSE,H6*HOME!$H$20,0),IF($T6=FALSE,H6*HOME!$H$20/(1+HOME!$H$20),0))))</f>
        <v>0</v>
      </c>
      <c r="Z6" s="79">
        <f>IF($AO6=TRUE,IF($T$1=FALSE,I6*HOME!$H$21,I6*HOME!$H$21/(1+HOME!$H$21)),IF(I$2&lt;DATE(2019,10,1),IF($T$1=FALSE,IF($T6=FALSE,I6*HOME!$H$18,0),IF($T6=FALSE,I6*HOME!$H$18/(1+HOME!$H$18),0)),IF($T$1=FALSE,IF($T6=FALSE,I6*HOME!$H$20,0),IF($T6=FALSE,I6*HOME!$H$20/(1+HOME!$H$20),0))))</f>
        <v>0</v>
      </c>
      <c r="AA6" s="79">
        <f>IF($AO6=TRUE,IF($T$1=FALSE,J6*HOME!$H$21,J6*HOME!$H$21/(1+HOME!$H$21)),IF(J$2&lt;DATE(2019,10,1),IF($T$1=FALSE,IF($T6=FALSE,J6*HOME!$H$18,0),IF($T6=FALSE,J6*HOME!$H$18/(1+HOME!$H$18),0)),IF($T$1=FALSE,IF($T6=FALSE,J6*HOME!$H$20,0),IF($T6=FALSE,J6*HOME!$H$20/(1+HOME!$H$20),0))))</f>
        <v>0</v>
      </c>
      <c r="AB6" s="79">
        <f>IF($AO6=TRUE,IF($T$1=FALSE,K6*HOME!$H$21,K6*HOME!$H$21/(1+HOME!$H$21)),IF(K$2&lt;DATE(2019,10,1),IF($T$1=FALSE,IF($T6=FALSE,K6*HOME!$H$18,0),IF($T6=FALSE,K6*HOME!$H$18/(1+HOME!$H$18),0)),IF($T$1=FALSE,IF($T6=FALSE,K6*HOME!$H$20,0),IF($T6=FALSE,K6*HOME!$H$20/(1+HOME!$H$20),0))))</f>
        <v>0</v>
      </c>
      <c r="AC6" s="79">
        <f>IF($AO6=TRUE,IF($T$1=FALSE,L6*HOME!$H$21,L6*HOME!$H$21/(1+HOME!$H$21)),IF(L$2&lt;DATE(2019,10,1),IF($T$1=FALSE,IF($T6=FALSE,L6*HOME!$H$18,0),IF($T6=FALSE,L6*HOME!$H$18/(1+HOME!$H$18),0)),IF($T$1=FALSE,IF($T6=FALSE,L6*HOME!$H$20,0),IF($T6=FALSE,L6*HOME!$H$20/(1+HOME!$H$20),0))))</f>
        <v>0</v>
      </c>
      <c r="AD6" s="79">
        <f>IF($AO6=TRUE,IF($T$1=FALSE,M6*HOME!$H$21,M6*HOME!$H$21/(1+HOME!$H$21)),IF(M$2&lt;DATE(2019,10,1),IF($T$1=FALSE,IF($T6=FALSE,M6*HOME!$H$18,0),IF($T6=FALSE,M6*HOME!$H$18/(1+HOME!$H$18),0)),IF($T$1=FALSE,IF($T6=FALSE,M6*HOME!$H$20,0),IF($T6=FALSE,M6*HOME!$H$20/(1+HOME!$H$20),0))))</f>
        <v>0</v>
      </c>
      <c r="AE6" s="79">
        <f>IF($AO6=TRUE,IF($T$1=FALSE,N6*HOME!$H$21,N6*HOME!$H$21/(1+HOME!$H$21)),IF(N$2&lt;DATE(2019,10,1),IF($T$1=FALSE,IF($T6=FALSE,N6*HOME!$H$18,0),IF($T6=FALSE,N6*HOME!$H$18/(1+HOME!$H$18),0)),IF($T$1=FALSE,IF($T6=FALSE,N6*HOME!$H$20,0),IF($T6=FALSE,N6*HOME!$H$20/(1+HOME!$H$20),0))))</f>
        <v>0</v>
      </c>
      <c r="AF6" s="79">
        <f>IF($AO6=TRUE,IF($T$1=FALSE,O6*HOME!$H$21,O6*HOME!$H$21/(1+HOME!$H$21)),IF(O$2&lt;DATE(2019,10,1),IF($T$1=FALSE,IF($T6=FALSE,O6*HOME!$H$18,0),IF($T6=FALSE,O6*HOME!$H$18/(1+HOME!$H$18),0)),IF($T$1=FALSE,IF($T6=FALSE,O6*HOME!$H$20,0),IF($T6=FALSE,O6*HOME!$H$20/(1+HOME!$H$20),0))))</f>
        <v>0</v>
      </c>
      <c r="AG6" s="79">
        <f>IF($AO6=TRUE,IF($T$1=FALSE,P6*HOME!$H$21,P6*HOME!$H$21/(1+HOME!$H$21)),IF(P$2&lt;DATE(2019,10,1),IF($T$1=FALSE,IF($T6=FALSE,P6*HOME!$H$18,0),IF($T6=FALSE,P6*HOME!$H$18/(1+HOME!$H$18),0)),IF($T$1=FALSE,IF($T6=FALSE,P6*HOME!$H$20,0),IF($T6=FALSE,P6*HOME!$H$20/(1+HOME!$H$20),0))))</f>
        <v>0</v>
      </c>
      <c r="AH6" s="79">
        <f t="shared" ref="AH6:AH13" si="5">SUM(U6:AG6)</f>
        <v>0</v>
      </c>
      <c r="AI6" s="79">
        <f t="shared" si="3"/>
        <v>0</v>
      </c>
      <c r="AJ6" s="86"/>
      <c r="AK6" s="79"/>
      <c r="AL6" s="79"/>
      <c r="AM6" s="79"/>
      <c r="AN6" s="79"/>
      <c r="AO6" s="342" t="b">
        <v>0</v>
      </c>
      <c r="AP6" s="86"/>
      <c r="AQ6" s="79"/>
      <c r="AR6" s="79"/>
      <c r="CA6" s="310">
        <f>IF($T6=TRUE,0,IF(D$2&lt;DATE(2019,10,1),IF($T$1=FALSE,D6*HOME!$F$18,D6*HOME!$F$18/(1+HOME!$H$18)),IF($AO6=TRUE,IF($T$1=FALSE,D6*HOME!$F$21,D6*HOME!$F$21/(1+HOME!$H$21)),IF($T$1=FALSE,D6*HOME!$F$20,D6*HOME!$F$20/(1+HOME!$H$20)))))</f>
        <v>0</v>
      </c>
      <c r="CB6" s="310">
        <f>IF($T6=TRUE,0,IF(E$2&lt;DATE(2019,10,1),IF($T$1=FALSE,E6*HOME!$F$18,E6*HOME!$F$18/(1+HOME!$H$18)),IF($AO6=TRUE,IF($T$1=FALSE,E6*HOME!$F$21,E6*HOME!$F$21/(1+HOME!$H$21)),IF($T$1=FALSE,E6*HOME!$F$20,E6*HOME!$F$20/(1+HOME!$H$20)))))</f>
        <v>0</v>
      </c>
      <c r="CC6" s="310">
        <f>IF($T6=TRUE,0,IF(F$2&lt;DATE(2019,10,1),IF($T$1=FALSE,F6*HOME!$F$18,F6*HOME!$F$18/(1+HOME!$H$18)),IF($AO6=TRUE,IF($T$1=FALSE,F6*HOME!$F$21,F6*HOME!$F$21/(1+HOME!$H$21)),IF($T$1=FALSE,F6*HOME!$F$20,F6*HOME!$F$20/(1+HOME!$H$20)))))</f>
        <v>0</v>
      </c>
      <c r="CD6" s="310">
        <f>IF($T6=TRUE,0,IF(G$2&lt;DATE(2019,10,1),IF($T$1=FALSE,G6*HOME!$F$18,G6*HOME!$F$18/(1+HOME!$H$18)),IF($AO6=TRUE,IF($T$1=FALSE,G6*HOME!$F$21,G6*HOME!$F$21/(1+HOME!$H$21)),IF($T$1=FALSE,G6*HOME!$F$20,G6*HOME!$F$20/(1+HOME!$H$20)))))</f>
        <v>0</v>
      </c>
      <c r="CE6" s="310">
        <f>IF($T6=TRUE,0,IF(H$2&lt;DATE(2019,10,1),IF($T$1=FALSE,H6*HOME!$F$18,H6*HOME!$F$18/(1+HOME!$H$18)),IF($AO6=TRUE,IF($T$1=FALSE,H6*HOME!$F$21,H6*HOME!$F$21/(1+HOME!$H$21)),IF($T$1=FALSE,H6*HOME!$F$20,H6*HOME!$F$20/(1+HOME!$H$20)))))</f>
        <v>0</v>
      </c>
      <c r="CF6" s="310">
        <f>IF($T6=TRUE,0,IF(I$2&lt;DATE(2019,10,1),IF($T$1=FALSE,I6*HOME!$F$18,I6*HOME!$F$18/(1+HOME!$H$18)),IF($AO6=TRUE,IF($T$1=FALSE,I6*HOME!$F$21,I6*HOME!$F$21/(1+HOME!$H$21)),IF($T$1=FALSE,I6*HOME!$F$20,I6*HOME!$F$20/(1+HOME!$H$20)))))</f>
        <v>0</v>
      </c>
      <c r="CG6" s="310">
        <f>IF($T6=TRUE,0,IF(J$2&lt;DATE(2019,10,1),IF($T$1=FALSE,J6*HOME!$F$18,J6*HOME!$F$18/(1+HOME!$H$18)),IF($AO6=TRUE,IF($T$1=FALSE,J6*HOME!$F$21,J6*HOME!$F$21/(1+HOME!$H$21)),IF($T$1=FALSE,J6*HOME!$F$20,J6*HOME!$F$20/(1+HOME!$H$20)))))</f>
        <v>0</v>
      </c>
      <c r="CH6" s="310">
        <f>IF($T6=TRUE,0,IF(K$2&lt;DATE(2019,10,1),IF($T$1=FALSE,K6*HOME!$F$18,K6*HOME!$F$18/(1+HOME!$H$18)),IF($AO6=TRUE,IF($T$1=FALSE,K6*HOME!$F$21,K6*HOME!$F$21/(1+HOME!$H$21)),IF($T$1=FALSE,K6*HOME!$F$20,K6*HOME!$F$20/(1+HOME!$H$20)))))</f>
        <v>0</v>
      </c>
      <c r="CI6" s="310">
        <f>IF($T6=TRUE,0,IF(L$2&lt;DATE(2019,10,1),IF($T$1=FALSE,L6*HOME!$F$18,L6*HOME!$F$18/(1+HOME!$H$18)),IF($AO6=TRUE,IF($T$1=FALSE,L6*HOME!$F$21,L6*HOME!$F$21/(1+HOME!$H$21)),IF($T$1=FALSE,L6*HOME!$F$20,L6*HOME!$F$20/(1+HOME!$H$20)))))</f>
        <v>0</v>
      </c>
      <c r="CJ6" s="310">
        <f>IF($T6=TRUE,0,IF(M$2&lt;DATE(2019,10,1),IF($T$1=FALSE,M6*HOME!$F$18,M6*HOME!$F$18/(1+HOME!$H$18)),IF($AO6=TRUE,IF($T$1=FALSE,M6*HOME!$F$21,M6*HOME!$F$21/(1+HOME!$H$21)),IF($T$1=FALSE,M6*HOME!$F$20,M6*HOME!$F$20/(1+HOME!$H$20)))))</f>
        <v>0</v>
      </c>
      <c r="CK6" s="310">
        <f>IF($T6=TRUE,0,IF(N$2&lt;DATE(2019,10,1),IF($T$1=FALSE,N6*HOME!$F$18,N6*HOME!$F$18/(1+HOME!$H$18)),IF($AO6=TRUE,IF($T$1=FALSE,N6*HOME!$F$21,N6*HOME!$F$21/(1+HOME!$H$21)),IF($T$1=FALSE,N6*HOME!$F$20,N6*HOME!$F$20/(1+HOME!$H$20)))))</f>
        <v>0</v>
      </c>
      <c r="CL6" s="310">
        <f>IF($T6=TRUE,0,IF(O$2&lt;DATE(2019,10,1),IF($T$1=FALSE,O6*HOME!$F$18,O6*HOME!$F$18/(1+HOME!$H$18)),IF($AO6=TRUE,IF($T$1=FALSE,O6*HOME!$F$21,O6*HOME!$F$21/(1+HOME!$H$21)),IF($T$1=FALSE,O6*HOME!$F$20,O6*HOME!$F$20/(1+HOME!$H$20)))))</f>
        <v>0</v>
      </c>
      <c r="CM6" s="310">
        <f>IF($T6=TRUE,0,IF(P$2&lt;DATE(2019,10,1),IF($T$1=FALSE,P6*HOME!$F$18,P6*HOME!$F$18/(1+HOME!$H$18)),IF($AO6=TRUE,IF($T$1=FALSE,P6*HOME!$F$21,P6*HOME!$F$21/(1+HOME!$H$21)),IF($T$1=FALSE,P6*HOME!$F$20,P6*HOME!$F$20/(1+HOME!$H$20)))))</f>
        <v>0</v>
      </c>
      <c r="CN6" s="310">
        <f t="shared" si="4"/>
        <v>0</v>
      </c>
    </row>
    <row r="7" spans="1:92" ht="18" customHeight="1">
      <c r="A7" s="335"/>
      <c r="B7" s="336">
        <v>7</v>
      </c>
      <c r="C7" s="337"/>
      <c r="D7" s="131"/>
      <c r="E7" s="131"/>
      <c r="F7" s="131"/>
      <c r="G7" s="131"/>
      <c r="H7" s="131"/>
      <c r="I7" s="131"/>
      <c r="J7" s="131"/>
      <c r="K7" s="131"/>
      <c r="L7" s="131"/>
      <c r="M7" s="131"/>
      <c r="N7" s="131"/>
      <c r="O7" s="131"/>
      <c r="P7" s="131"/>
      <c r="Q7" s="90">
        <f t="shared" si="2"/>
        <v>0</v>
      </c>
      <c r="R7" s="343"/>
      <c r="S7" s="344">
        <f>前期実績!Q7</f>
        <v>0</v>
      </c>
      <c r="T7" s="341" t="b">
        <v>0</v>
      </c>
      <c r="U7" s="79">
        <f>IF($AO7=TRUE,IF($T$1=FALSE,D7*HOME!$H$21,D7*HOME!$H$21/(1+HOME!$H$21)),IF(D$2&lt;DATE(2019,10,1),IF($T$1=FALSE,IF($T7=FALSE,D7*HOME!$H$18,0),IF($T7=FALSE,D7*HOME!$H$18/(1+HOME!$H$18),0)),IF($T$1=FALSE,IF($T7=FALSE,D7*HOME!$H$20,0),IF($T7=FALSE,D7*HOME!$H$20/(1+HOME!$H$20),0))))</f>
        <v>0</v>
      </c>
      <c r="V7" s="79">
        <f>IF($AO7=TRUE,IF($T$1=FALSE,E7*HOME!$H$21,E7*HOME!$H$21/(1+HOME!$H$21)),IF(E$2&lt;DATE(2019,10,1),IF($T$1=FALSE,IF($T7=FALSE,E7*HOME!$H$18,0),IF($T7=FALSE,E7*HOME!$H$18/(1+HOME!$H$18),0)),IF($T$1=FALSE,IF($T7=FALSE,E7*HOME!$H$20,0),IF($T7=FALSE,E7*HOME!$H$20/(1+HOME!$H$20),0))))</f>
        <v>0</v>
      </c>
      <c r="W7" s="79">
        <f>IF($AO7=TRUE,IF($T$1=FALSE,F7*HOME!$H$21,F7*HOME!$H$21/(1+HOME!$H$21)),IF(F$2&lt;DATE(2019,10,1),IF($T$1=FALSE,IF($T7=FALSE,F7*HOME!$H$18,0),IF($T7=FALSE,F7*HOME!$H$18/(1+HOME!$H$18),0)),IF($T$1=FALSE,IF($T7=FALSE,F7*HOME!$H$20,0),IF($T7=FALSE,F7*HOME!$H$20/(1+HOME!$H$20),0))))</f>
        <v>0</v>
      </c>
      <c r="X7" s="79">
        <f>IF($AO7=TRUE,IF($T$1=FALSE,G7*HOME!$H$21,G7*HOME!$H$21/(1+HOME!$H$21)),IF(G$2&lt;DATE(2019,10,1),IF($T$1=FALSE,IF($T7=FALSE,G7*HOME!$H$18,0),IF($T7=FALSE,G7*HOME!$H$18/(1+HOME!$H$18),0)),IF($T$1=FALSE,IF($T7=FALSE,G7*HOME!$H$20,0),IF($T7=FALSE,G7*HOME!$H$20/(1+HOME!$H$20),0))))</f>
        <v>0</v>
      </c>
      <c r="Y7" s="79">
        <f>IF($AO7=TRUE,IF($T$1=FALSE,H7*HOME!$H$21,H7*HOME!$H$21/(1+HOME!$H$21)),IF(H$2&lt;DATE(2019,10,1),IF($T$1=FALSE,IF($T7=FALSE,H7*HOME!$H$18,0),IF($T7=FALSE,H7*HOME!$H$18/(1+HOME!$H$18),0)),IF($T$1=FALSE,IF($T7=FALSE,H7*HOME!$H$20,0),IF($T7=FALSE,H7*HOME!$H$20/(1+HOME!$H$20),0))))</f>
        <v>0</v>
      </c>
      <c r="Z7" s="79">
        <f>IF($AO7=TRUE,IF($T$1=FALSE,I7*HOME!$H$21,I7*HOME!$H$21/(1+HOME!$H$21)),IF(I$2&lt;DATE(2019,10,1),IF($T$1=FALSE,IF($T7=FALSE,I7*HOME!$H$18,0),IF($T7=FALSE,I7*HOME!$H$18/(1+HOME!$H$18),0)),IF($T$1=FALSE,IF($T7=FALSE,I7*HOME!$H$20,0),IF($T7=FALSE,I7*HOME!$H$20/(1+HOME!$H$20),0))))</f>
        <v>0</v>
      </c>
      <c r="AA7" s="79">
        <f>IF($AO7=TRUE,IF($T$1=FALSE,J7*HOME!$H$21,J7*HOME!$H$21/(1+HOME!$H$21)),IF(J$2&lt;DATE(2019,10,1),IF($T$1=FALSE,IF($T7=FALSE,J7*HOME!$H$18,0),IF($T7=FALSE,J7*HOME!$H$18/(1+HOME!$H$18),0)),IF($T$1=FALSE,IF($T7=FALSE,J7*HOME!$H$20,0),IF($T7=FALSE,J7*HOME!$H$20/(1+HOME!$H$20),0))))</f>
        <v>0</v>
      </c>
      <c r="AB7" s="79">
        <f>IF($AO7=TRUE,IF($T$1=FALSE,K7*HOME!$H$21,K7*HOME!$H$21/(1+HOME!$H$21)),IF(K$2&lt;DATE(2019,10,1),IF($T$1=FALSE,IF($T7=FALSE,K7*HOME!$H$18,0),IF($T7=FALSE,K7*HOME!$H$18/(1+HOME!$H$18),0)),IF($T$1=FALSE,IF($T7=FALSE,K7*HOME!$H$20,0),IF($T7=FALSE,K7*HOME!$H$20/(1+HOME!$H$20),0))))</f>
        <v>0</v>
      </c>
      <c r="AC7" s="79">
        <f>IF($AO7=TRUE,IF($T$1=FALSE,L7*HOME!$H$21,L7*HOME!$H$21/(1+HOME!$H$21)),IF(L$2&lt;DATE(2019,10,1),IF($T$1=FALSE,IF($T7=FALSE,L7*HOME!$H$18,0),IF($T7=FALSE,L7*HOME!$H$18/(1+HOME!$H$18),0)),IF($T$1=FALSE,IF($T7=FALSE,L7*HOME!$H$20,0),IF($T7=FALSE,L7*HOME!$H$20/(1+HOME!$H$20),0))))</f>
        <v>0</v>
      </c>
      <c r="AD7" s="79">
        <f>IF($AO7=TRUE,IF($T$1=FALSE,M7*HOME!$H$21,M7*HOME!$H$21/(1+HOME!$H$21)),IF(M$2&lt;DATE(2019,10,1),IF($T$1=FALSE,IF($T7=FALSE,M7*HOME!$H$18,0),IF($T7=FALSE,M7*HOME!$H$18/(1+HOME!$H$18),0)),IF($T$1=FALSE,IF($T7=FALSE,M7*HOME!$H$20,0),IF($T7=FALSE,M7*HOME!$H$20/(1+HOME!$H$20),0))))</f>
        <v>0</v>
      </c>
      <c r="AE7" s="79">
        <f>IF($AO7=TRUE,IF($T$1=FALSE,N7*HOME!$H$21,N7*HOME!$H$21/(1+HOME!$H$21)),IF(N$2&lt;DATE(2019,10,1),IF($T$1=FALSE,IF($T7=FALSE,N7*HOME!$H$18,0),IF($T7=FALSE,N7*HOME!$H$18/(1+HOME!$H$18),0)),IF($T$1=FALSE,IF($T7=FALSE,N7*HOME!$H$20,0),IF($T7=FALSE,N7*HOME!$H$20/(1+HOME!$H$20),0))))</f>
        <v>0</v>
      </c>
      <c r="AF7" s="79">
        <f>IF($AO7=TRUE,IF($T$1=FALSE,O7*HOME!$H$21,O7*HOME!$H$21/(1+HOME!$H$21)),IF(O$2&lt;DATE(2019,10,1),IF($T$1=FALSE,IF($T7=FALSE,O7*HOME!$H$18,0),IF($T7=FALSE,O7*HOME!$H$18/(1+HOME!$H$18),0)),IF($T$1=FALSE,IF($T7=FALSE,O7*HOME!$H$20,0),IF($T7=FALSE,O7*HOME!$H$20/(1+HOME!$H$20),0))))</f>
        <v>0</v>
      </c>
      <c r="AG7" s="79">
        <f>IF($AO7=TRUE,IF($T$1=FALSE,P7*HOME!$H$21,P7*HOME!$H$21/(1+HOME!$H$21)),IF(P$2&lt;DATE(2019,10,1),IF($T$1=FALSE,IF($T7=FALSE,P7*HOME!$H$18,0),IF($T7=FALSE,P7*HOME!$H$18/(1+HOME!$H$18),0)),IF($T$1=FALSE,IF($T7=FALSE,P7*HOME!$H$20,0),IF($T7=FALSE,P7*HOME!$H$20/(1+HOME!$H$20),0))))</f>
        <v>0</v>
      </c>
      <c r="AH7" s="79">
        <f t="shared" si="5"/>
        <v>0</v>
      </c>
      <c r="AI7" s="79">
        <f t="shared" si="3"/>
        <v>0</v>
      </c>
      <c r="AJ7" s="86"/>
      <c r="AK7" s="79"/>
      <c r="AL7" s="79"/>
      <c r="AM7" s="79"/>
      <c r="AN7" s="79"/>
      <c r="AO7" s="342" t="b">
        <v>0</v>
      </c>
      <c r="AP7" s="86"/>
      <c r="AQ7" s="79"/>
      <c r="AR7" s="79"/>
      <c r="CA7" s="310">
        <f>IF($T7=TRUE,0,IF(D$2&lt;DATE(2019,10,1),IF($T$1=FALSE,D7*HOME!$F$18,D7*HOME!$F$18/(1+HOME!$H$18)),IF($AO7=TRUE,IF($T$1=FALSE,D7*HOME!$F$21,D7*HOME!$F$21/(1+HOME!$H$21)),IF($T$1=FALSE,D7*HOME!$F$20,D7*HOME!$F$20/(1+HOME!$H$20)))))</f>
        <v>0</v>
      </c>
      <c r="CB7" s="310">
        <f>IF($T7=TRUE,0,IF(E$2&lt;DATE(2019,10,1),IF($T$1=FALSE,E7*HOME!$F$18,E7*HOME!$F$18/(1+HOME!$H$18)),IF($AO7=TRUE,IF($T$1=FALSE,E7*HOME!$F$21,E7*HOME!$F$21/(1+HOME!$H$21)),IF($T$1=FALSE,E7*HOME!$F$20,E7*HOME!$F$20/(1+HOME!$H$20)))))</f>
        <v>0</v>
      </c>
      <c r="CC7" s="310">
        <f>IF($T7=TRUE,0,IF(F$2&lt;DATE(2019,10,1),IF($T$1=FALSE,F7*HOME!$F$18,F7*HOME!$F$18/(1+HOME!$H$18)),IF($AO7=TRUE,IF($T$1=FALSE,F7*HOME!$F$21,F7*HOME!$F$21/(1+HOME!$H$21)),IF($T$1=FALSE,F7*HOME!$F$20,F7*HOME!$F$20/(1+HOME!$H$20)))))</f>
        <v>0</v>
      </c>
      <c r="CD7" s="310">
        <f>IF($T7=TRUE,0,IF(G$2&lt;DATE(2019,10,1),IF($T$1=FALSE,G7*HOME!$F$18,G7*HOME!$F$18/(1+HOME!$H$18)),IF($AO7=TRUE,IF($T$1=FALSE,G7*HOME!$F$21,G7*HOME!$F$21/(1+HOME!$H$21)),IF($T$1=FALSE,G7*HOME!$F$20,G7*HOME!$F$20/(1+HOME!$H$20)))))</f>
        <v>0</v>
      </c>
      <c r="CE7" s="310">
        <f>IF($T7=TRUE,0,IF(H$2&lt;DATE(2019,10,1),IF($T$1=FALSE,H7*HOME!$F$18,H7*HOME!$F$18/(1+HOME!$H$18)),IF($AO7=TRUE,IF($T$1=FALSE,H7*HOME!$F$21,H7*HOME!$F$21/(1+HOME!$H$21)),IF($T$1=FALSE,H7*HOME!$F$20,H7*HOME!$F$20/(1+HOME!$H$20)))))</f>
        <v>0</v>
      </c>
      <c r="CF7" s="310">
        <f>IF($T7=TRUE,0,IF(I$2&lt;DATE(2019,10,1),IF($T$1=FALSE,I7*HOME!$F$18,I7*HOME!$F$18/(1+HOME!$H$18)),IF($AO7=TRUE,IF($T$1=FALSE,I7*HOME!$F$21,I7*HOME!$F$21/(1+HOME!$H$21)),IF($T$1=FALSE,I7*HOME!$F$20,I7*HOME!$F$20/(1+HOME!$H$20)))))</f>
        <v>0</v>
      </c>
      <c r="CG7" s="310">
        <f>IF($T7=TRUE,0,IF(J$2&lt;DATE(2019,10,1),IF($T$1=FALSE,J7*HOME!$F$18,J7*HOME!$F$18/(1+HOME!$H$18)),IF($AO7=TRUE,IF($T$1=FALSE,J7*HOME!$F$21,J7*HOME!$F$21/(1+HOME!$H$21)),IF($T$1=FALSE,J7*HOME!$F$20,J7*HOME!$F$20/(1+HOME!$H$20)))))</f>
        <v>0</v>
      </c>
      <c r="CH7" s="310">
        <f>IF($T7=TRUE,0,IF(K$2&lt;DATE(2019,10,1),IF($T$1=FALSE,K7*HOME!$F$18,K7*HOME!$F$18/(1+HOME!$H$18)),IF($AO7=TRUE,IF($T$1=FALSE,K7*HOME!$F$21,K7*HOME!$F$21/(1+HOME!$H$21)),IF($T$1=FALSE,K7*HOME!$F$20,K7*HOME!$F$20/(1+HOME!$H$20)))))</f>
        <v>0</v>
      </c>
      <c r="CI7" s="310">
        <f>IF($T7=TRUE,0,IF(L$2&lt;DATE(2019,10,1),IF($T$1=FALSE,L7*HOME!$F$18,L7*HOME!$F$18/(1+HOME!$H$18)),IF($AO7=TRUE,IF($T$1=FALSE,L7*HOME!$F$21,L7*HOME!$F$21/(1+HOME!$H$21)),IF($T$1=FALSE,L7*HOME!$F$20,L7*HOME!$F$20/(1+HOME!$H$20)))))</f>
        <v>0</v>
      </c>
      <c r="CJ7" s="310">
        <f>IF($T7=TRUE,0,IF(M$2&lt;DATE(2019,10,1),IF($T$1=FALSE,M7*HOME!$F$18,M7*HOME!$F$18/(1+HOME!$H$18)),IF($AO7=TRUE,IF($T$1=FALSE,M7*HOME!$F$21,M7*HOME!$F$21/(1+HOME!$H$21)),IF($T$1=FALSE,M7*HOME!$F$20,M7*HOME!$F$20/(1+HOME!$H$20)))))</f>
        <v>0</v>
      </c>
      <c r="CK7" s="310">
        <f>IF($T7=TRUE,0,IF(N$2&lt;DATE(2019,10,1),IF($T$1=FALSE,N7*HOME!$F$18,N7*HOME!$F$18/(1+HOME!$H$18)),IF($AO7=TRUE,IF($T$1=FALSE,N7*HOME!$F$21,N7*HOME!$F$21/(1+HOME!$H$21)),IF($T$1=FALSE,N7*HOME!$F$20,N7*HOME!$F$20/(1+HOME!$H$20)))))</f>
        <v>0</v>
      </c>
      <c r="CL7" s="310">
        <f>IF($T7=TRUE,0,IF(O$2&lt;DATE(2019,10,1),IF($T$1=FALSE,O7*HOME!$F$18,O7*HOME!$F$18/(1+HOME!$H$18)),IF($AO7=TRUE,IF($T$1=FALSE,O7*HOME!$F$21,O7*HOME!$F$21/(1+HOME!$H$21)),IF($T$1=FALSE,O7*HOME!$F$20,O7*HOME!$F$20/(1+HOME!$H$20)))))</f>
        <v>0</v>
      </c>
      <c r="CM7" s="310">
        <f>IF($T7=TRUE,0,IF(P$2&lt;DATE(2019,10,1),IF($T$1=FALSE,P7*HOME!$F$18,P7*HOME!$F$18/(1+HOME!$H$18)),IF($AO7=TRUE,IF($T$1=FALSE,P7*HOME!$F$21,P7*HOME!$F$21/(1+HOME!$H$21)),IF($T$1=FALSE,P7*HOME!$F$20,P7*HOME!$F$20/(1+HOME!$H$20)))))</f>
        <v>0</v>
      </c>
      <c r="CN7" s="310">
        <f t="shared" si="4"/>
        <v>0</v>
      </c>
    </row>
    <row r="8" spans="1:92" ht="18" customHeight="1">
      <c r="A8" s="335"/>
      <c r="B8" s="336">
        <v>8</v>
      </c>
      <c r="C8" s="337"/>
      <c r="D8" s="131"/>
      <c r="E8" s="131"/>
      <c r="F8" s="131"/>
      <c r="G8" s="131"/>
      <c r="H8" s="131"/>
      <c r="I8" s="131"/>
      <c r="J8" s="131"/>
      <c r="K8" s="131"/>
      <c r="L8" s="131"/>
      <c r="M8" s="131"/>
      <c r="N8" s="131"/>
      <c r="O8" s="131"/>
      <c r="P8" s="131"/>
      <c r="Q8" s="90">
        <f t="shared" si="2"/>
        <v>0</v>
      </c>
      <c r="R8" s="343"/>
      <c r="S8" s="344">
        <f>前期実績!Q8</f>
        <v>0</v>
      </c>
      <c r="T8" s="341" t="b">
        <v>0</v>
      </c>
      <c r="U8" s="79">
        <f>IF($AO8=TRUE,IF($T$1=FALSE,D8*HOME!$H$21,D8*HOME!$H$21/(1+HOME!$H$21)),IF(D$2&lt;DATE(2019,10,1),IF($T$1=FALSE,IF($T8=FALSE,D8*HOME!$H$18,0),IF($T8=FALSE,D8*HOME!$H$18/(1+HOME!$H$18),0)),IF($T$1=FALSE,IF($T8=FALSE,D8*HOME!$H$20,0),IF($T8=FALSE,D8*HOME!$H$20/(1+HOME!$H$20),0))))</f>
        <v>0</v>
      </c>
      <c r="V8" s="79">
        <f>IF($AO8=TRUE,IF($T$1=FALSE,E8*HOME!$H$21,E8*HOME!$H$21/(1+HOME!$H$21)),IF(E$2&lt;DATE(2019,10,1),IF($T$1=FALSE,IF($T8=FALSE,E8*HOME!$H$18,0),IF($T8=FALSE,E8*HOME!$H$18/(1+HOME!$H$18),0)),IF($T$1=FALSE,IF($T8=FALSE,E8*HOME!$H$20,0),IF($T8=FALSE,E8*HOME!$H$20/(1+HOME!$H$20),0))))</f>
        <v>0</v>
      </c>
      <c r="W8" s="79">
        <f>IF($AO8=TRUE,IF($T$1=FALSE,F8*HOME!$H$21,F8*HOME!$H$21/(1+HOME!$H$21)),IF(F$2&lt;DATE(2019,10,1),IF($T$1=FALSE,IF($T8=FALSE,F8*HOME!$H$18,0),IF($T8=FALSE,F8*HOME!$H$18/(1+HOME!$H$18),0)),IF($T$1=FALSE,IF($T8=FALSE,F8*HOME!$H$20,0),IF($T8=FALSE,F8*HOME!$H$20/(1+HOME!$H$20),0))))</f>
        <v>0</v>
      </c>
      <c r="X8" s="79">
        <f>IF($AO8=TRUE,IF($T$1=FALSE,G8*HOME!$H$21,G8*HOME!$H$21/(1+HOME!$H$21)),IF(G$2&lt;DATE(2019,10,1),IF($T$1=FALSE,IF($T8=FALSE,G8*HOME!$H$18,0),IF($T8=FALSE,G8*HOME!$H$18/(1+HOME!$H$18),0)),IF($T$1=FALSE,IF($T8=FALSE,G8*HOME!$H$20,0),IF($T8=FALSE,G8*HOME!$H$20/(1+HOME!$H$20),0))))</f>
        <v>0</v>
      </c>
      <c r="Y8" s="79">
        <f>IF($AO8=TRUE,IF($T$1=FALSE,H8*HOME!$H$21,H8*HOME!$H$21/(1+HOME!$H$21)),IF(H$2&lt;DATE(2019,10,1),IF($T$1=FALSE,IF($T8=FALSE,H8*HOME!$H$18,0),IF($T8=FALSE,H8*HOME!$H$18/(1+HOME!$H$18),0)),IF($T$1=FALSE,IF($T8=FALSE,H8*HOME!$H$20,0),IF($T8=FALSE,H8*HOME!$H$20/(1+HOME!$H$20),0))))</f>
        <v>0</v>
      </c>
      <c r="Z8" s="79">
        <f>IF($AO8=TRUE,IF($T$1=FALSE,I8*HOME!$H$21,I8*HOME!$H$21/(1+HOME!$H$21)),IF(I$2&lt;DATE(2019,10,1),IF($T$1=FALSE,IF($T8=FALSE,I8*HOME!$H$18,0),IF($T8=FALSE,I8*HOME!$H$18/(1+HOME!$H$18),0)),IF($T$1=FALSE,IF($T8=FALSE,I8*HOME!$H$20,0),IF($T8=FALSE,I8*HOME!$H$20/(1+HOME!$H$20),0))))</f>
        <v>0</v>
      </c>
      <c r="AA8" s="79">
        <f>IF($AO8=TRUE,IF($T$1=FALSE,J8*HOME!$H$21,J8*HOME!$H$21/(1+HOME!$H$21)),IF(J$2&lt;DATE(2019,10,1),IF($T$1=FALSE,IF($T8=FALSE,J8*HOME!$H$18,0),IF($T8=FALSE,J8*HOME!$H$18/(1+HOME!$H$18),0)),IF($T$1=FALSE,IF($T8=FALSE,J8*HOME!$H$20,0),IF($T8=FALSE,J8*HOME!$H$20/(1+HOME!$H$20),0))))</f>
        <v>0</v>
      </c>
      <c r="AB8" s="79">
        <f>IF($AO8=TRUE,IF($T$1=FALSE,K8*HOME!$H$21,K8*HOME!$H$21/(1+HOME!$H$21)),IF(K$2&lt;DATE(2019,10,1),IF($T$1=FALSE,IF($T8=FALSE,K8*HOME!$H$18,0),IF($T8=FALSE,K8*HOME!$H$18/(1+HOME!$H$18),0)),IF($T$1=FALSE,IF($T8=FALSE,K8*HOME!$H$20,0),IF($T8=FALSE,K8*HOME!$H$20/(1+HOME!$H$20),0))))</f>
        <v>0</v>
      </c>
      <c r="AC8" s="79">
        <f>IF($AO8=TRUE,IF($T$1=FALSE,L8*HOME!$H$21,L8*HOME!$H$21/(1+HOME!$H$21)),IF(L$2&lt;DATE(2019,10,1),IF($T$1=FALSE,IF($T8=FALSE,L8*HOME!$H$18,0),IF($T8=FALSE,L8*HOME!$H$18/(1+HOME!$H$18),0)),IF($T$1=FALSE,IF($T8=FALSE,L8*HOME!$H$20,0),IF($T8=FALSE,L8*HOME!$H$20/(1+HOME!$H$20),0))))</f>
        <v>0</v>
      </c>
      <c r="AD8" s="79">
        <f>IF($AO8=TRUE,IF($T$1=FALSE,M8*HOME!$H$21,M8*HOME!$H$21/(1+HOME!$H$21)),IF(M$2&lt;DATE(2019,10,1),IF($T$1=FALSE,IF($T8=FALSE,M8*HOME!$H$18,0),IF($T8=FALSE,M8*HOME!$H$18/(1+HOME!$H$18),0)),IF($T$1=FALSE,IF($T8=FALSE,M8*HOME!$H$20,0),IF($T8=FALSE,M8*HOME!$H$20/(1+HOME!$H$20),0))))</f>
        <v>0</v>
      </c>
      <c r="AE8" s="79">
        <f>IF($AO8=TRUE,IF($T$1=FALSE,N8*HOME!$H$21,N8*HOME!$H$21/(1+HOME!$H$21)),IF(N$2&lt;DATE(2019,10,1),IF($T$1=FALSE,IF($T8=FALSE,N8*HOME!$H$18,0),IF($T8=FALSE,N8*HOME!$H$18/(1+HOME!$H$18),0)),IF($T$1=FALSE,IF($T8=FALSE,N8*HOME!$H$20,0),IF($T8=FALSE,N8*HOME!$H$20/(1+HOME!$H$20),0))))</f>
        <v>0</v>
      </c>
      <c r="AF8" s="79">
        <f>IF($AO8=TRUE,IF($T$1=FALSE,O8*HOME!$H$21,O8*HOME!$H$21/(1+HOME!$H$21)),IF(O$2&lt;DATE(2019,10,1),IF($T$1=FALSE,IF($T8=FALSE,O8*HOME!$H$18,0),IF($T8=FALSE,O8*HOME!$H$18/(1+HOME!$H$18),0)),IF($T$1=FALSE,IF($T8=FALSE,O8*HOME!$H$20,0),IF($T8=FALSE,O8*HOME!$H$20/(1+HOME!$H$20),0))))</f>
        <v>0</v>
      </c>
      <c r="AG8" s="79">
        <f>IF($AO8=TRUE,IF($T$1=FALSE,P8*HOME!$H$21,P8*HOME!$H$21/(1+HOME!$H$21)),IF(P$2&lt;DATE(2019,10,1),IF($T$1=FALSE,IF($T8=FALSE,P8*HOME!$H$18,0),IF($T8=FALSE,P8*HOME!$H$18/(1+HOME!$H$18),0)),IF($T$1=FALSE,IF($T8=FALSE,P8*HOME!$H$20,0),IF($T8=FALSE,P8*HOME!$H$20/(1+HOME!$H$20),0))))</f>
        <v>0</v>
      </c>
      <c r="AH8" s="79">
        <f t="shared" si="5"/>
        <v>0</v>
      </c>
      <c r="AI8" s="79">
        <f t="shared" si="3"/>
        <v>0</v>
      </c>
      <c r="AJ8" s="86"/>
      <c r="AK8" s="79"/>
      <c r="AL8" s="79"/>
      <c r="AM8" s="79"/>
      <c r="AN8" s="79"/>
      <c r="AO8" s="342" t="b">
        <v>0</v>
      </c>
      <c r="AP8" s="86"/>
      <c r="AQ8" s="79"/>
      <c r="AR8" s="79"/>
      <c r="CA8" s="310">
        <f>IF($T8=TRUE,0,IF(D$2&lt;DATE(2019,10,1),IF($T$1=FALSE,D8*HOME!$F$18,D8*HOME!$F$18/(1+HOME!$H$18)),IF($AO8=TRUE,IF($T$1=FALSE,D8*HOME!$F$21,D8*HOME!$F$21/(1+HOME!$H$21)),IF($T$1=FALSE,D8*HOME!$F$20,D8*HOME!$F$20/(1+HOME!$H$20)))))</f>
        <v>0</v>
      </c>
      <c r="CB8" s="310">
        <f>IF($T8=TRUE,0,IF(E$2&lt;DATE(2019,10,1),IF($T$1=FALSE,E8*HOME!$F$18,E8*HOME!$F$18/(1+HOME!$H$18)),IF($AO8=TRUE,IF($T$1=FALSE,E8*HOME!$F$21,E8*HOME!$F$21/(1+HOME!$H$21)),IF($T$1=FALSE,E8*HOME!$F$20,E8*HOME!$F$20/(1+HOME!$H$20)))))</f>
        <v>0</v>
      </c>
      <c r="CC8" s="310">
        <f>IF($T8=TRUE,0,IF(F$2&lt;DATE(2019,10,1),IF($T$1=FALSE,F8*HOME!$F$18,F8*HOME!$F$18/(1+HOME!$H$18)),IF($AO8=TRUE,IF($T$1=FALSE,F8*HOME!$F$21,F8*HOME!$F$21/(1+HOME!$H$21)),IF($T$1=FALSE,F8*HOME!$F$20,F8*HOME!$F$20/(1+HOME!$H$20)))))</f>
        <v>0</v>
      </c>
      <c r="CD8" s="310">
        <f>IF($T8=TRUE,0,IF(G$2&lt;DATE(2019,10,1),IF($T$1=FALSE,G8*HOME!$F$18,G8*HOME!$F$18/(1+HOME!$H$18)),IF($AO8=TRUE,IF($T$1=FALSE,G8*HOME!$F$21,G8*HOME!$F$21/(1+HOME!$H$21)),IF($T$1=FALSE,G8*HOME!$F$20,G8*HOME!$F$20/(1+HOME!$H$20)))))</f>
        <v>0</v>
      </c>
      <c r="CE8" s="310">
        <f>IF($T8=TRUE,0,IF(H$2&lt;DATE(2019,10,1),IF($T$1=FALSE,H8*HOME!$F$18,H8*HOME!$F$18/(1+HOME!$H$18)),IF($AO8=TRUE,IF($T$1=FALSE,H8*HOME!$F$21,H8*HOME!$F$21/(1+HOME!$H$21)),IF($T$1=FALSE,H8*HOME!$F$20,H8*HOME!$F$20/(1+HOME!$H$20)))))</f>
        <v>0</v>
      </c>
      <c r="CF8" s="310">
        <f>IF($T8=TRUE,0,IF(I$2&lt;DATE(2019,10,1),IF($T$1=FALSE,I8*HOME!$F$18,I8*HOME!$F$18/(1+HOME!$H$18)),IF($AO8=TRUE,IF($T$1=FALSE,I8*HOME!$F$21,I8*HOME!$F$21/(1+HOME!$H$21)),IF($T$1=FALSE,I8*HOME!$F$20,I8*HOME!$F$20/(1+HOME!$H$20)))))</f>
        <v>0</v>
      </c>
      <c r="CG8" s="310">
        <f>IF($T8=TRUE,0,IF(J$2&lt;DATE(2019,10,1),IF($T$1=FALSE,J8*HOME!$F$18,J8*HOME!$F$18/(1+HOME!$H$18)),IF($AO8=TRUE,IF($T$1=FALSE,J8*HOME!$F$21,J8*HOME!$F$21/(1+HOME!$H$21)),IF($T$1=FALSE,J8*HOME!$F$20,J8*HOME!$F$20/(1+HOME!$H$20)))))</f>
        <v>0</v>
      </c>
      <c r="CH8" s="310">
        <f>IF($T8=TRUE,0,IF(K$2&lt;DATE(2019,10,1),IF($T$1=FALSE,K8*HOME!$F$18,K8*HOME!$F$18/(1+HOME!$H$18)),IF($AO8=TRUE,IF($T$1=FALSE,K8*HOME!$F$21,K8*HOME!$F$21/(1+HOME!$H$21)),IF($T$1=FALSE,K8*HOME!$F$20,K8*HOME!$F$20/(1+HOME!$H$20)))))</f>
        <v>0</v>
      </c>
      <c r="CI8" s="310">
        <f>IF($T8=TRUE,0,IF(L$2&lt;DATE(2019,10,1),IF($T$1=FALSE,L8*HOME!$F$18,L8*HOME!$F$18/(1+HOME!$H$18)),IF($AO8=TRUE,IF($T$1=FALSE,L8*HOME!$F$21,L8*HOME!$F$21/(1+HOME!$H$21)),IF($T$1=FALSE,L8*HOME!$F$20,L8*HOME!$F$20/(1+HOME!$H$20)))))</f>
        <v>0</v>
      </c>
      <c r="CJ8" s="310">
        <f>IF($T8=TRUE,0,IF(M$2&lt;DATE(2019,10,1),IF($T$1=FALSE,M8*HOME!$F$18,M8*HOME!$F$18/(1+HOME!$H$18)),IF($AO8=TRUE,IF($T$1=FALSE,M8*HOME!$F$21,M8*HOME!$F$21/(1+HOME!$H$21)),IF($T$1=FALSE,M8*HOME!$F$20,M8*HOME!$F$20/(1+HOME!$H$20)))))</f>
        <v>0</v>
      </c>
      <c r="CK8" s="310">
        <f>IF($T8=TRUE,0,IF(N$2&lt;DATE(2019,10,1),IF($T$1=FALSE,N8*HOME!$F$18,N8*HOME!$F$18/(1+HOME!$H$18)),IF($AO8=TRUE,IF($T$1=FALSE,N8*HOME!$F$21,N8*HOME!$F$21/(1+HOME!$H$21)),IF($T$1=FALSE,N8*HOME!$F$20,N8*HOME!$F$20/(1+HOME!$H$20)))))</f>
        <v>0</v>
      </c>
      <c r="CL8" s="310">
        <f>IF($T8=TRUE,0,IF(O$2&lt;DATE(2019,10,1),IF($T$1=FALSE,O8*HOME!$F$18,O8*HOME!$F$18/(1+HOME!$H$18)),IF($AO8=TRUE,IF($T$1=FALSE,O8*HOME!$F$21,O8*HOME!$F$21/(1+HOME!$H$21)),IF($T$1=FALSE,O8*HOME!$F$20,O8*HOME!$F$20/(1+HOME!$H$20)))))</f>
        <v>0</v>
      </c>
      <c r="CM8" s="310">
        <f>IF($T8=TRUE,0,IF(P$2&lt;DATE(2019,10,1),IF($T$1=FALSE,P8*HOME!$F$18,P8*HOME!$F$18/(1+HOME!$H$18)),IF($AO8=TRUE,IF($T$1=FALSE,P8*HOME!$F$21,P8*HOME!$F$21/(1+HOME!$H$21)),IF($T$1=FALSE,P8*HOME!$F$20,P8*HOME!$F$20/(1+HOME!$H$20)))))</f>
        <v>0</v>
      </c>
      <c r="CN8" s="310">
        <f t="shared" si="4"/>
        <v>0</v>
      </c>
    </row>
    <row r="9" spans="1:92" ht="18" customHeight="1">
      <c r="A9" s="335"/>
      <c r="B9" s="336"/>
      <c r="C9" s="337"/>
      <c r="D9" s="131"/>
      <c r="E9" s="131"/>
      <c r="F9" s="131"/>
      <c r="G9" s="131"/>
      <c r="H9" s="131"/>
      <c r="I9" s="131"/>
      <c r="J9" s="131"/>
      <c r="K9" s="131"/>
      <c r="L9" s="131"/>
      <c r="M9" s="131"/>
      <c r="N9" s="131"/>
      <c r="O9" s="131"/>
      <c r="P9" s="131"/>
      <c r="Q9" s="90">
        <f t="shared" si="2"/>
        <v>0</v>
      </c>
      <c r="R9" s="343"/>
      <c r="S9" s="344">
        <f>前期実績!Q9</f>
        <v>0</v>
      </c>
      <c r="T9" s="341" t="b">
        <v>0</v>
      </c>
      <c r="U9" s="79">
        <f>IF($AO9=TRUE,IF($T$1=FALSE,D9*HOME!$H$21,D9*HOME!$H$21/(1+HOME!$H$21)),IF(D$2&lt;DATE(2019,10,1),IF($T$1=FALSE,IF($T9=FALSE,D9*HOME!$H$18,0),IF($T9=FALSE,D9*HOME!$H$18/(1+HOME!$H$18),0)),IF($T$1=FALSE,IF($T9=FALSE,D9*HOME!$H$20,0),IF($T9=FALSE,D9*HOME!$H$20/(1+HOME!$H$20),0))))</f>
        <v>0</v>
      </c>
      <c r="V9" s="79">
        <f>IF($AO9=TRUE,IF($T$1=FALSE,E9*HOME!$H$21,E9*HOME!$H$21/(1+HOME!$H$21)),IF(E$2&lt;DATE(2019,10,1),IF($T$1=FALSE,IF($T9=FALSE,E9*HOME!$H$18,0),IF($T9=FALSE,E9*HOME!$H$18/(1+HOME!$H$18),0)),IF($T$1=FALSE,IF($T9=FALSE,E9*HOME!$H$20,0),IF($T9=FALSE,E9*HOME!$H$20/(1+HOME!$H$20),0))))</f>
        <v>0</v>
      </c>
      <c r="W9" s="79">
        <f>IF($AO9=TRUE,IF($T$1=FALSE,F9*HOME!$H$21,F9*HOME!$H$21/(1+HOME!$H$21)),IF(F$2&lt;DATE(2019,10,1),IF($T$1=FALSE,IF($T9=FALSE,F9*HOME!$H$18,0),IF($T9=FALSE,F9*HOME!$H$18/(1+HOME!$H$18),0)),IF($T$1=FALSE,IF($T9=FALSE,F9*HOME!$H$20,0),IF($T9=FALSE,F9*HOME!$H$20/(1+HOME!$H$20),0))))</f>
        <v>0</v>
      </c>
      <c r="X9" s="79">
        <f>IF($AO9=TRUE,IF($T$1=FALSE,G9*HOME!$H$21,G9*HOME!$H$21/(1+HOME!$H$21)),IF(G$2&lt;DATE(2019,10,1),IF($T$1=FALSE,IF($T9=FALSE,G9*HOME!$H$18,0),IF($T9=FALSE,G9*HOME!$H$18/(1+HOME!$H$18),0)),IF($T$1=FALSE,IF($T9=FALSE,G9*HOME!$H$20,0),IF($T9=FALSE,G9*HOME!$H$20/(1+HOME!$H$20),0))))</f>
        <v>0</v>
      </c>
      <c r="Y9" s="79">
        <f>IF($AO9=TRUE,IF($T$1=FALSE,H9*HOME!$H$21,H9*HOME!$H$21/(1+HOME!$H$21)),IF(H$2&lt;DATE(2019,10,1),IF($T$1=FALSE,IF($T9=FALSE,H9*HOME!$H$18,0),IF($T9=FALSE,H9*HOME!$H$18/(1+HOME!$H$18),0)),IF($T$1=FALSE,IF($T9=FALSE,H9*HOME!$H$20,0),IF($T9=FALSE,H9*HOME!$H$20/(1+HOME!$H$20),0))))</f>
        <v>0</v>
      </c>
      <c r="Z9" s="79">
        <f>IF($AO9=TRUE,IF($T$1=FALSE,I9*HOME!$H$21,I9*HOME!$H$21/(1+HOME!$H$21)),IF(I$2&lt;DATE(2019,10,1),IF($T$1=FALSE,IF($T9=FALSE,I9*HOME!$H$18,0),IF($T9=FALSE,I9*HOME!$H$18/(1+HOME!$H$18),0)),IF($T$1=FALSE,IF($T9=FALSE,I9*HOME!$H$20,0),IF($T9=FALSE,I9*HOME!$H$20/(1+HOME!$H$20),0))))</f>
        <v>0</v>
      </c>
      <c r="AA9" s="79">
        <f>IF($AO9=TRUE,IF($T$1=FALSE,J9*HOME!$H$21,J9*HOME!$H$21/(1+HOME!$H$21)),IF(J$2&lt;DATE(2019,10,1),IF($T$1=FALSE,IF($T9=FALSE,J9*HOME!$H$18,0),IF($T9=FALSE,J9*HOME!$H$18/(1+HOME!$H$18),0)),IF($T$1=FALSE,IF($T9=FALSE,J9*HOME!$H$20,0),IF($T9=FALSE,J9*HOME!$H$20/(1+HOME!$H$20),0))))</f>
        <v>0</v>
      </c>
      <c r="AB9" s="79">
        <f>IF($AO9=TRUE,IF($T$1=FALSE,K9*HOME!$H$21,K9*HOME!$H$21/(1+HOME!$H$21)),IF(K$2&lt;DATE(2019,10,1),IF($T$1=FALSE,IF($T9=FALSE,K9*HOME!$H$18,0),IF($T9=FALSE,K9*HOME!$H$18/(1+HOME!$H$18),0)),IF($T$1=FALSE,IF($T9=FALSE,K9*HOME!$H$20,0),IF($T9=FALSE,K9*HOME!$H$20/(1+HOME!$H$20),0))))</f>
        <v>0</v>
      </c>
      <c r="AC9" s="79">
        <f>IF($AO9=TRUE,IF($T$1=FALSE,L9*HOME!$H$21,L9*HOME!$H$21/(1+HOME!$H$21)),IF(L$2&lt;DATE(2019,10,1),IF($T$1=FALSE,IF($T9=FALSE,L9*HOME!$H$18,0),IF($T9=FALSE,L9*HOME!$H$18/(1+HOME!$H$18),0)),IF($T$1=FALSE,IF($T9=FALSE,L9*HOME!$H$20,0),IF($T9=FALSE,L9*HOME!$H$20/(1+HOME!$H$20),0))))</f>
        <v>0</v>
      </c>
      <c r="AD9" s="79">
        <f>IF($AO9=TRUE,IF($T$1=FALSE,M9*HOME!$H$21,M9*HOME!$H$21/(1+HOME!$H$21)),IF(M$2&lt;DATE(2019,10,1),IF($T$1=FALSE,IF($T9=FALSE,M9*HOME!$H$18,0),IF($T9=FALSE,M9*HOME!$H$18/(1+HOME!$H$18),0)),IF($T$1=FALSE,IF($T9=FALSE,M9*HOME!$H$20,0),IF($T9=FALSE,M9*HOME!$H$20/(1+HOME!$H$20),0))))</f>
        <v>0</v>
      </c>
      <c r="AE9" s="79">
        <f>IF($AO9=TRUE,IF($T$1=FALSE,N9*HOME!$H$21,N9*HOME!$H$21/(1+HOME!$H$21)),IF(N$2&lt;DATE(2019,10,1),IF($T$1=FALSE,IF($T9=FALSE,N9*HOME!$H$18,0),IF($T9=FALSE,N9*HOME!$H$18/(1+HOME!$H$18),0)),IF($T$1=FALSE,IF($T9=FALSE,N9*HOME!$H$20,0),IF($T9=FALSE,N9*HOME!$H$20/(1+HOME!$H$20),0))))</f>
        <v>0</v>
      </c>
      <c r="AF9" s="79">
        <f>IF($AO9=TRUE,IF($T$1=FALSE,O9*HOME!$H$21,O9*HOME!$H$21/(1+HOME!$H$21)),IF(O$2&lt;DATE(2019,10,1),IF($T$1=FALSE,IF($T9=FALSE,O9*HOME!$H$18,0),IF($T9=FALSE,O9*HOME!$H$18/(1+HOME!$H$18),0)),IF($T$1=FALSE,IF($T9=FALSE,O9*HOME!$H$20,0),IF($T9=FALSE,O9*HOME!$H$20/(1+HOME!$H$20),0))))</f>
        <v>0</v>
      </c>
      <c r="AG9" s="79">
        <f>IF($AO9=TRUE,IF($T$1=FALSE,P9*HOME!$H$21,P9*HOME!$H$21/(1+HOME!$H$21)),IF(P$2&lt;DATE(2019,10,1),IF($T$1=FALSE,IF($T9=FALSE,P9*HOME!$H$18,0),IF($T9=FALSE,P9*HOME!$H$18/(1+HOME!$H$18),0)),IF($T$1=FALSE,IF($T9=FALSE,P9*HOME!$H$20,0),IF($T9=FALSE,P9*HOME!$H$20/(1+HOME!$H$20),0))))</f>
        <v>0</v>
      </c>
      <c r="AH9" s="79">
        <f t="shared" si="5"/>
        <v>0</v>
      </c>
      <c r="AI9" s="79">
        <f t="shared" si="3"/>
        <v>0</v>
      </c>
      <c r="AJ9" s="86"/>
      <c r="AK9" s="79"/>
      <c r="AL9" s="79"/>
      <c r="AM9" s="79"/>
      <c r="AN9" s="79"/>
      <c r="AO9" s="342" t="b">
        <v>0</v>
      </c>
      <c r="AP9" s="86"/>
      <c r="AQ9" s="79"/>
      <c r="AR9" s="79"/>
      <c r="CA9" s="310">
        <f>IF($T9=TRUE,0,IF(D$2&lt;DATE(2019,10,1),IF($T$1=FALSE,D9*HOME!$F$18,D9*HOME!$F$18/(1+HOME!$H$18)),IF($AO9=TRUE,IF($T$1=FALSE,D9*HOME!$F$21,D9*HOME!$F$21/(1+HOME!$H$21)),IF($T$1=FALSE,D9*HOME!$F$20,D9*HOME!$F$20/(1+HOME!$H$20)))))</f>
        <v>0</v>
      </c>
      <c r="CB9" s="310">
        <f>IF($T9=TRUE,0,IF(E$2&lt;DATE(2019,10,1),IF($T$1=FALSE,E9*HOME!$F$18,E9*HOME!$F$18/(1+HOME!$H$18)),IF($AO9=TRUE,IF($T$1=FALSE,E9*HOME!$F$21,E9*HOME!$F$21/(1+HOME!$H$21)),IF($T$1=FALSE,E9*HOME!$F$20,E9*HOME!$F$20/(1+HOME!$H$20)))))</f>
        <v>0</v>
      </c>
      <c r="CC9" s="310">
        <f>IF($T9=TRUE,0,IF(F$2&lt;DATE(2019,10,1),IF($T$1=FALSE,F9*HOME!$F$18,F9*HOME!$F$18/(1+HOME!$H$18)),IF($AO9=TRUE,IF($T$1=FALSE,F9*HOME!$F$21,F9*HOME!$F$21/(1+HOME!$H$21)),IF($T$1=FALSE,F9*HOME!$F$20,F9*HOME!$F$20/(1+HOME!$H$20)))))</f>
        <v>0</v>
      </c>
      <c r="CD9" s="310">
        <f>IF($T9=TRUE,0,IF(G$2&lt;DATE(2019,10,1),IF($T$1=FALSE,G9*HOME!$F$18,G9*HOME!$F$18/(1+HOME!$H$18)),IF($AO9=TRUE,IF($T$1=FALSE,G9*HOME!$F$21,G9*HOME!$F$21/(1+HOME!$H$21)),IF($T$1=FALSE,G9*HOME!$F$20,G9*HOME!$F$20/(1+HOME!$H$20)))))</f>
        <v>0</v>
      </c>
      <c r="CE9" s="310">
        <f>IF($T9=TRUE,0,IF(H$2&lt;DATE(2019,10,1),IF($T$1=FALSE,H9*HOME!$F$18,H9*HOME!$F$18/(1+HOME!$H$18)),IF($AO9=TRUE,IF($T$1=FALSE,H9*HOME!$F$21,H9*HOME!$F$21/(1+HOME!$H$21)),IF($T$1=FALSE,H9*HOME!$F$20,H9*HOME!$F$20/(1+HOME!$H$20)))))</f>
        <v>0</v>
      </c>
      <c r="CF9" s="310">
        <f>IF($T9=TRUE,0,IF(I$2&lt;DATE(2019,10,1),IF($T$1=FALSE,I9*HOME!$F$18,I9*HOME!$F$18/(1+HOME!$H$18)),IF($AO9=TRUE,IF($T$1=FALSE,I9*HOME!$F$21,I9*HOME!$F$21/(1+HOME!$H$21)),IF($T$1=FALSE,I9*HOME!$F$20,I9*HOME!$F$20/(1+HOME!$H$20)))))</f>
        <v>0</v>
      </c>
      <c r="CG9" s="310">
        <f>IF($T9=TRUE,0,IF(J$2&lt;DATE(2019,10,1),IF($T$1=FALSE,J9*HOME!$F$18,J9*HOME!$F$18/(1+HOME!$H$18)),IF($AO9=TRUE,IF($T$1=FALSE,J9*HOME!$F$21,J9*HOME!$F$21/(1+HOME!$H$21)),IF($T$1=FALSE,J9*HOME!$F$20,J9*HOME!$F$20/(1+HOME!$H$20)))))</f>
        <v>0</v>
      </c>
      <c r="CH9" s="310">
        <f>IF($T9=TRUE,0,IF(K$2&lt;DATE(2019,10,1),IF($T$1=FALSE,K9*HOME!$F$18,K9*HOME!$F$18/(1+HOME!$H$18)),IF($AO9=TRUE,IF($T$1=FALSE,K9*HOME!$F$21,K9*HOME!$F$21/(1+HOME!$H$21)),IF($T$1=FALSE,K9*HOME!$F$20,K9*HOME!$F$20/(1+HOME!$H$20)))))</f>
        <v>0</v>
      </c>
      <c r="CI9" s="310">
        <f>IF($T9=TRUE,0,IF(L$2&lt;DATE(2019,10,1),IF($T$1=FALSE,L9*HOME!$F$18,L9*HOME!$F$18/(1+HOME!$H$18)),IF($AO9=TRUE,IF($T$1=FALSE,L9*HOME!$F$21,L9*HOME!$F$21/(1+HOME!$H$21)),IF($T$1=FALSE,L9*HOME!$F$20,L9*HOME!$F$20/(1+HOME!$H$20)))))</f>
        <v>0</v>
      </c>
      <c r="CJ9" s="310">
        <f>IF($T9=TRUE,0,IF(M$2&lt;DATE(2019,10,1),IF($T$1=FALSE,M9*HOME!$F$18,M9*HOME!$F$18/(1+HOME!$H$18)),IF($AO9=TRUE,IF($T$1=FALSE,M9*HOME!$F$21,M9*HOME!$F$21/(1+HOME!$H$21)),IF($T$1=FALSE,M9*HOME!$F$20,M9*HOME!$F$20/(1+HOME!$H$20)))))</f>
        <v>0</v>
      </c>
      <c r="CK9" s="310">
        <f>IF($T9=TRUE,0,IF(N$2&lt;DATE(2019,10,1),IF($T$1=FALSE,N9*HOME!$F$18,N9*HOME!$F$18/(1+HOME!$H$18)),IF($AO9=TRUE,IF($T$1=FALSE,N9*HOME!$F$21,N9*HOME!$F$21/(1+HOME!$H$21)),IF($T$1=FALSE,N9*HOME!$F$20,N9*HOME!$F$20/(1+HOME!$H$20)))))</f>
        <v>0</v>
      </c>
      <c r="CL9" s="310">
        <f>IF($T9=TRUE,0,IF(O$2&lt;DATE(2019,10,1),IF($T$1=FALSE,O9*HOME!$F$18,O9*HOME!$F$18/(1+HOME!$H$18)),IF($AO9=TRUE,IF($T$1=FALSE,O9*HOME!$F$21,O9*HOME!$F$21/(1+HOME!$H$21)),IF($T$1=FALSE,O9*HOME!$F$20,O9*HOME!$F$20/(1+HOME!$H$20)))))</f>
        <v>0</v>
      </c>
      <c r="CM9" s="310">
        <f>IF($T9=TRUE,0,IF(P$2&lt;DATE(2019,10,1),IF($T$1=FALSE,P9*HOME!$F$18,P9*HOME!$F$18/(1+HOME!$H$18)),IF($AO9=TRUE,IF($T$1=FALSE,P9*HOME!$F$21,P9*HOME!$F$21/(1+HOME!$H$21)),IF($T$1=FALSE,P9*HOME!$F$20,P9*HOME!$F$20/(1+HOME!$H$20)))))</f>
        <v>0</v>
      </c>
      <c r="CN9" s="310">
        <f t="shared" si="4"/>
        <v>0</v>
      </c>
    </row>
    <row r="10" spans="1:92" ht="18" customHeight="1">
      <c r="A10" s="335"/>
      <c r="B10" s="336"/>
      <c r="C10" s="337"/>
      <c r="D10" s="131"/>
      <c r="E10" s="131"/>
      <c r="F10" s="131"/>
      <c r="G10" s="131"/>
      <c r="H10" s="131"/>
      <c r="I10" s="131"/>
      <c r="J10" s="131"/>
      <c r="K10" s="131"/>
      <c r="L10" s="131"/>
      <c r="M10" s="131"/>
      <c r="N10" s="131"/>
      <c r="O10" s="131"/>
      <c r="P10" s="131"/>
      <c r="Q10" s="90">
        <f t="shared" si="2"/>
        <v>0</v>
      </c>
      <c r="R10" s="343"/>
      <c r="S10" s="344">
        <f>前期実績!Q10</f>
        <v>0</v>
      </c>
      <c r="T10" s="341" t="b">
        <v>0</v>
      </c>
      <c r="U10" s="79">
        <f>IF($AO10=TRUE,IF($T$1=FALSE,D10*HOME!$H$21,D10*HOME!$H$21/(1+HOME!$H$21)),IF(D$2&lt;DATE(2019,10,1),IF($T$1=FALSE,IF($T10=FALSE,D10*HOME!$H$18,0),IF($T10=FALSE,D10*HOME!$H$18/(1+HOME!$H$18),0)),IF($T$1=FALSE,IF($T10=FALSE,D10*HOME!$H$20,0),IF($T10=FALSE,D10*HOME!$H$20/(1+HOME!$H$20),0))))</f>
        <v>0</v>
      </c>
      <c r="V10" s="79">
        <f>IF($AO10=TRUE,IF($T$1=FALSE,E10*HOME!$H$21,E10*HOME!$H$21/(1+HOME!$H$21)),IF(E$2&lt;DATE(2019,10,1),IF($T$1=FALSE,IF($T10=FALSE,E10*HOME!$H$18,0),IF($T10=FALSE,E10*HOME!$H$18/(1+HOME!$H$18),0)),IF($T$1=FALSE,IF($T10=FALSE,E10*HOME!$H$20,0),IF($T10=FALSE,E10*HOME!$H$20/(1+HOME!$H$20),0))))</f>
        <v>0</v>
      </c>
      <c r="W10" s="79">
        <f>IF($AO10=TRUE,IF($T$1=FALSE,F10*HOME!$H$21,F10*HOME!$H$21/(1+HOME!$H$21)),IF(F$2&lt;DATE(2019,10,1),IF($T$1=FALSE,IF($T10=FALSE,F10*HOME!$H$18,0),IF($T10=FALSE,F10*HOME!$H$18/(1+HOME!$H$18),0)),IF($T$1=FALSE,IF($T10=FALSE,F10*HOME!$H$20,0),IF($T10=FALSE,F10*HOME!$H$20/(1+HOME!$H$20),0))))</f>
        <v>0</v>
      </c>
      <c r="X10" s="79">
        <f>IF($AO10=TRUE,IF($T$1=FALSE,G10*HOME!$H$21,G10*HOME!$H$21/(1+HOME!$H$21)),IF(G$2&lt;DATE(2019,10,1),IF($T$1=FALSE,IF($T10=FALSE,G10*HOME!$H$18,0),IF($T10=FALSE,G10*HOME!$H$18/(1+HOME!$H$18),0)),IF($T$1=FALSE,IF($T10=FALSE,G10*HOME!$H$20,0),IF($T10=FALSE,G10*HOME!$H$20/(1+HOME!$H$20),0))))</f>
        <v>0</v>
      </c>
      <c r="Y10" s="79">
        <f>IF($AO10=TRUE,IF($T$1=FALSE,H10*HOME!$H$21,H10*HOME!$H$21/(1+HOME!$H$21)),IF(H$2&lt;DATE(2019,10,1),IF($T$1=FALSE,IF($T10=FALSE,H10*HOME!$H$18,0),IF($T10=FALSE,H10*HOME!$H$18/(1+HOME!$H$18),0)),IF($T$1=FALSE,IF($T10=FALSE,H10*HOME!$H$20,0),IF($T10=FALSE,H10*HOME!$H$20/(1+HOME!$H$20),0))))</f>
        <v>0</v>
      </c>
      <c r="Z10" s="79">
        <f>IF($AO10=TRUE,IF($T$1=FALSE,I10*HOME!$H$21,I10*HOME!$H$21/(1+HOME!$H$21)),IF(I$2&lt;DATE(2019,10,1),IF($T$1=FALSE,IF($T10=FALSE,I10*HOME!$H$18,0),IF($T10=FALSE,I10*HOME!$H$18/(1+HOME!$H$18),0)),IF($T$1=FALSE,IF($T10=FALSE,I10*HOME!$H$20,0),IF($T10=FALSE,I10*HOME!$H$20/(1+HOME!$H$20),0))))</f>
        <v>0</v>
      </c>
      <c r="AA10" s="79">
        <f>IF($AO10=TRUE,IF($T$1=FALSE,J10*HOME!$H$21,J10*HOME!$H$21/(1+HOME!$H$21)),IF(J$2&lt;DATE(2019,10,1),IF($T$1=FALSE,IF($T10=FALSE,J10*HOME!$H$18,0),IF($T10=FALSE,J10*HOME!$H$18/(1+HOME!$H$18),0)),IF($T$1=FALSE,IF($T10=FALSE,J10*HOME!$H$20,0),IF($T10=FALSE,J10*HOME!$H$20/(1+HOME!$H$20),0))))</f>
        <v>0</v>
      </c>
      <c r="AB10" s="79">
        <f>IF($AO10=TRUE,IF($T$1=FALSE,K10*HOME!$H$21,K10*HOME!$H$21/(1+HOME!$H$21)),IF(K$2&lt;DATE(2019,10,1),IF($T$1=FALSE,IF($T10=FALSE,K10*HOME!$H$18,0),IF($T10=FALSE,K10*HOME!$H$18/(1+HOME!$H$18),0)),IF($T$1=FALSE,IF($T10=FALSE,K10*HOME!$H$20,0),IF($T10=FALSE,K10*HOME!$H$20/(1+HOME!$H$20),0))))</f>
        <v>0</v>
      </c>
      <c r="AC10" s="79">
        <f>IF($AO10=TRUE,IF($T$1=FALSE,L10*HOME!$H$21,L10*HOME!$H$21/(1+HOME!$H$21)),IF(L$2&lt;DATE(2019,10,1),IF($T$1=FALSE,IF($T10=FALSE,L10*HOME!$H$18,0),IF($T10=FALSE,L10*HOME!$H$18/(1+HOME!$H$18),0)),IF($T$1=FALSE,IF($T10=FALSE,L10*HOME!$H$20,0),IF($T10=FALSE,L10*HOME!$H$20/(1+HOME!$H$20),0))))</f>
        <v>0</v>
      </c>
      <c r="AD10" s="79">
        <f>IF($AO10=TRUE,IF($T$1=FALSE,M10*HOME!$H$21,M10*HOME!$H$21/(1+HOME!$H$21)),IF(M$2&lt;DATE(2019,10,1),IF($T$1=FALSE,IF($T10=FALSE,M10*HOME!$H$18,0),IF($T10=FALSE,M10*HOME!$H$18/(1+HOME!$H$18),0)),IF($T$1=FALSE,IF($T10=FALSE,M10*HOME!$H$20,0),IF($T10=FALSE,M10*HOME!$H$20/(1+HOME!$H$20),0))))</f>
        <v>0</v>
      </c>
      <c r="AE10" s="79">
        <f>IF($AO10=TRUE,IF($T$1=FALSE,N10*HOME!$H$21,N10*HOME!$H$21/(1+HOME!$H$21)),IF(N$2&lt;DATE(2019,10,1),IF($T$1=FALSE,IF($T10=FALSE,N10*HOME!$H$18,0),IF($T10=FALSE,N10*HOME!$H$18/(1+HOME!$H$18),0)),IF($T$1=FALSE,IF($T10=FALSE,N10*HOME!$H$20,0),IF($T10=FALSE,N10*HOME!$H$20/(1+HOME!$H$20),0))))</f>
        <v>0</v>
      </c>
      <c r="AF10" s="79">
        <f>IF($AO10=TRUE,IF($T$1=FALSE,O10*HOME!$H$21,O10*HOME!$H$21/(1+HOME!$H$21)),IF(O$2&lt;DATE(2019,10,1),IF($T$1=FALSE,IF($T10=FALSE,O10*HOME!$H$18,0),IF($T10=FALSE,O10*HOME!$H$18/(1+HOME!$H$18),0)),IF($T$1=FALSE,IF($T10=FALSE,O10*HOME!$H$20,0),IF($T10=FALSE,O10*HOME!$H$20/(1+HOME!$H$20),0))))</f>
        <v>0</v>
      </c>
      <c r="AG10" s="79">
        <f>IF($AO10=TRUE,IF($T$1=FALSE,P10*HOME!$H$21,P10*HOME!$H$21/(1+HOME!$H$21)),IF(P$2&lt;DATE(2019,10,1),IF($T$1=FALSE,IF($T10=FALSE,P10*HOME!$H$18,0),IF($T10=FALSE,P10*HOME!$H$18/(1+HOME!$H$18),0)),IF($T$1=FALSE,IF($T10=FALSE,P10*HOME!$H$20,0),IF($T10=FALSE,P10*HOME!$H$20/(1+HOME!$H$20),0))))</f>
        <v>0</v>
      </c>
      <c r="AH10" s="79">
        <f t="shared" si="5"/>
        <v>0</v>
      </c>
      <c r="AI10" s="79">
        <f t="shared" si="3"/>
        <v>0</v>
      </c>
      <c r="AJ10" s="86"/>
      <c r="AK10" s="79"/>
      <c r="AL10" s="79"/>
      <c r="AM10" s="79"/>
      <c r="AN10" s="79"/>
      <c r="AO10" s="342" t="b">
        <v>0</v>
      </c>
      <c r="AP10" s="86"/>
      <c r="AQ10" s="79"/>
      <c r="AR10" s="79"/>
      <c r="CA10" s="310">
        <f>IF($T10=TRUE,0,IF(D$2&lt;DATE(2019,10,1),IF($T$1=FALSE,D10*HOME!$F$18,D10*HOME!$F$18/(1+HOME!$H$18)),IF($AO10=TRUE,IF($T$1=FALSE,D10*HOME!$F$21,D10*HOME!$F$21/(1+HOME!$H$21)),IF($T$1=FALSE,D10*HOME!$F$20,D10*HOME!$F$20/(1+HOME!$H$20)))))</f>
        <v>0</v>
      </c>
      <c r="CB10" s="310">
        <f>IF($T10=TRUE,0,IF(E$2&lt;DATE(2019,10,1),IF($T$1=FALSE,E10*HOME!$F$18,E10*HOME!$F$18/(1+HOME!$H$18)),IF($AO10=TRUE,IF($T$1=FALSE,E10*HOME!$F$21,E10*HOME!$F$21/(1+HOME!$H$21)),IF($T$1=FALSE,E10*HOME!$F$20,E10*HOME!$F$20/(1+HOME!$H$20)))))</f>
        <v>0</v>
      </c>
      <c r="CC10" s="310">
        <f>IF($T10=TRUE,0,IF(F$2&lt;DATE(2019,10,1),IF($T$1=FALSE,F10*HOME!$F$18,F10*HOME!$F$18/(1+HOME!$H$18)),IF($AO10=TRUE,IF($T$1=FALSE,F10*HOME!$F$21,F10*HOME!$F$21/(1+HOME!$H$21)),IF($T$1=FALSE,F10*HOME!$F$20,F10*HOME!$F$20/(1+HOME!$H$20)))))</f>
        <v>0</v>
      </c>
      <c r="CD10" s="310">
        <f>IF($T10=TRUE,0,IF(G$2&lt;DATE(2019,10,1),IF($T$1=FALSE,G10*HOME!$F$18,G10*HOME!$F$18/(1+HOME!$H$18)),IF($AO10=TRUE,IF($T$1=FALSE,G10*HOME!$F$21,G10*HOME!$F$21/(1+HOME!$H$21)),IF($T$1=FALSE,G10*HOME!$F$20,G10*HOME!$F$20/(1+HOME!$H$20)))))</f>
        <v>0</v>
      </c>
      <c r="CE10" s="310">
        <f>IF($T10=TRUE,0,IF(H$2&lt;DATE(2019,10,1),IF($T$1=FALSE,H10*HOME!$F$18,H10*HOME!$F$18/(1+HOME!$H$18)),IF($AO10=TRUE,IF($T$1=FALSE,H10*HOME!$F$21,H10*HOME!$F$21/(1+HOME!$H$21)),IF($T$1=FALSE,H10*HOME!$F$20,H10*HOME!$F$20/(1+HOME!$H$20)))))</f>
        <v>0</v>
      </c>
      <c r="CF10" s="310">
        <f>IF($T10=TRUE,0,IF(I$2&lt;DATE(2019,10,1),IF($T$1=FALSE,I10*HOME!$F$18,I10*HOME!$F$18/(1+HOME!$H$18)),IF($AO10=TRUE,IF($T$1=FALSE,I10*HOME!$F$21,I10*HOME!$F$21/(1+HOME!$H$21)),IF($T$1=FALSE,I10*HOME!$F$20,I10*HOME!$F$20/(1+HOME!$H$20)))))</f>
        <v>0</v>
      </c>
      <c r="CG10" s="310">
        <f>IF($T10=TRUE,0,IF(J$2&lt;DATE(2019,10,1),IF($T$1=FALSE,J10*HOME!$F$18,J10*HOME!$F$18/(1+HOME!$H$18)),IF($AO10=TRUE,IF($T$1=FALSE,J10*HOME!$F$21,J10*HOME!$F$21/(1+HOME!$H$21)),IF($T$1=FALSE,J10*HOME!$F$20,J10*HOME!$F$20/(1+HOME!$H$20)))))</f>
        <v>0</v>
      </c>
      <c r="CH10" s="310">
        <f>IF($T10=TRUE,0,IF(K$2&lt;DATE(2019,10,1),IF($T$1=FALSE,K10*HOME!$F$18,K10*HOME!$F$18/(1+HOME!$H$18)),IF($AO10=TRUE,IF($T$1=FALSE,K10*HOME!$F$21,K10*HOME!$F$21/(1+HOME!$H$21)),IF($T$1=FALSE,K10*HOME!$F$20,K10*HOME!$F$20/(1+HOME!$H$20)))))</f>
        <v>0</v>
      </c>
      <c r="CI10" s="310">
        <f>IF($T10=TRUE,0,IF(L$2&lt;DATE(2019,10,1),IF($T$1=FALSE,L10*HOME!$F$18,L10*HOME!$F$18/(1+HOME!$H$18)),IF($AO10=TRUE,IF($T$1=FALSE,L10*HOME!$F$21,L10*HOME!$F$21/(1+HOME!$H$21)),IF($T$1=FALSE,L10*HOME!$F$20,L10*HOME!$F$20/(1+HOME!$H$20)))))</f>
        <v>0</v>
      </c>
      <c r="CJ10" s="310">
        <f>IF($T10=TRUE,0,IF(M$2&lt;DATE(2019,10,1),IF($T$1=FALSE,M10*HOME!$F$18,M10*HOME!$F$18/(1+HOME!$H$18)),IF($AO10=TRUE,IF($T$1=FALSE,M10*HOME!$F$21,M10*HOME!$F$21/(1+HOME!$H$21)),IF($T$1=FALSE,M10*HOME!$F$20,M10*HOME!$F$20/(1+HOME!$H$20)))))</f>
        <v>0</v>
      </c>
      <c r="CK10" s="310">
        <f>IF($T10=TRUE,0,IF(N$2&lt;DATE(2019,10,1),IF($T$1=FALSE,N10*HOME!$F$18,N10*HOME!$F$18/(1+HOME!$H$18)),IF($AO10=TRUE,IF($T$1=FALSE,N10*HOME!$F$21,N10*HOME!$F$21/(1+HOME!$H$21)),IF($T$1=FALSE,N10*HOME!$F$20,N10*HOME!$F$20/(1+HOME!$H$20)))))</f>
        <v>0</v>
      </c>
      <c r="CL10" s="310">
        <f>IF($T10=TRUE,0,IF(O$2&lt;DATE(2019,10,1),IF($T$1=FALSE,O10*HOME!$F$18,O10*HOME!$F$18/(1+HOME!$H$18)),IF($AO10=TRUE,IF($T$1=FALSE,O10*HOME!$F$21,O10*HOME!$F$21/(1+HOME!$H$21)),IF($T$1=FALSE,O10*HOME!$F$20,O10*HOME!$F$20/(1+HOME!$H$20)))))</f>
        <v>0</v>
      </c>
      <c r="CM10" s="310">
        <f>IF($T10=TRUE,0,IF(P$2&lt;DATE(2019,10,1),IF($T$1=FALSE,P10*HOME!$F$18,P10*HOME!$F$18/(1+HOME!$H$18)),IF($AO10=TRUE,IF($T$1=FALSE,P10*HOME!$F$21,P10*HOME!$F$21/(1+HOME!$H$21)),IF($T$1=FALSE,P10*HOME!$F$20,P10*HOME!$F$20/(1+HOME!$H$20)))))</f>
        <v>0</v>
      </c>
      <c r="CN10" s="310">
        <f t="shared" si="4"/>
        <v>0</v>
      </c>
    </row>
    <row r="11" spans="1:92" ht="18" customHeight="1">
      <c r="A11" s="335"/>
      <c r="B11" s="336">
        <v>9</v>
      </c>
      <c r="C11" s="337"/>
      <c r="D11" s="131"/>
      <c r="E11" s="131"/>
      <c r="F11" s="131"/>
      <c r="G11" s="131"/>
      <c r="H11" s="131"/>
      <c r="I11" s="131"/>
      <c r="J11" s="131"/>
      <c r="K11" s="131"/>
      <c r="L11" s="131"/>
      <c r="M11" s="131"/>
      <c r="N11" s="131"/>
      <c r="O11" s="131"/>
      <c r="P11" s="131"/>
      <c r="Q11" s="90">
        <f t="shared" si="2"/>
        <v>0</v>
      </c>
      <c r="R11" s="343"/>
      <c r="S11" s="344">
        <f>前期実績!Q11</f>
        <v>0</v>
      </c>
      <c r="T11" s="341" t="b">
        <v>0</v>
      </c>
      <c r="U11" s="79">
        <f>IF($AO11=TRUE,IF($T$1=FALSE,D11*HOME!$H$21,D11*HOME!$H$21/(1+HOME!$H$21)),IF(D$2&lt;DATE(2019,10,1),IF($T$1=FALSE,IF($T11=FALSE,D11*HOME!$H$18,0),IF($T11=FALSE,D11*HOME!$H$18/(1+HOME!$H$18),0)),IF($T$1=FALSE,IF($T11=FALSE,D11*HOME!$H$20,0),IF($T11=FALSE,D11*HOME!$H$20/(1+HOME!$H$20),0))))</f>
        <v>0</v>
      </c>
      <c r="V11" s="79">
        <f>IF($AO11=TRUE,IF($T$1=FALSE,E11*HOME!$H$21,E11*HOME!$H$21/(1+HOME!$H$21)),IF(E$2&lt;DATE(2019,10,1),IF($T$1=FALSE,IF($T11=FALSE,E11*HOME!$H$18,0),IF($T11=FALSE,E11*HOME!$H$18/(1+HOME!$H$18),0)),IF($T$1=FALSE,IF($T11=FALSE,E11*HOME!$H$20,0),IF($T11=FALSE,E11*HOME!$H$20/(1+HOME!$H$20),0))))</f>
        <v>0</v>
      </c>
      <c r="W11" s="79">
        <f>IF($AO11=TRUE,IF($T$1=FALSE,F11*HOME!$H$21,F11*HOME!$H$21/(1+HOME!$H$21)),IF(F$2&lt;DATE(2019,10,1),IF($T$1=FALSE,IF($T11=FALSE,F11*HOME!$H$18,0),IF($T11=FALSE,F11*HOME!$H$18/(1+HOME!$H$18),0)),IF($T$1=FALSE,IF($T11=FALSE,F11*HOME!$H$20,0),IF($T11=FALSE,F11*HOME!$H$20/(1+HOME!$H$20),0))))</f>
        <v>0</v>
      </c>
      <c r="X11" s="79">
        <f>IF($AO11=TRUE,IF($T$1=FALSE,G11*HOME!$H$21,G11*HOME!$H$21/(1+HOME!$H$21)),IF(G$2&lt;DATE(2019,10,1),IF($T$1=FALSE,IF($T11=FALSE,G11*HOME!$H$18,0),IF($T11=FALSE,G11*HOME!$H$18/(1+HOME!$H$18),0)),IF($T$1=FALSE,IF($T11=FALSE,G11*HOME!$H$20,0),IF($T11=FALSE,G11*HOME!$H$20/(1+HOME!$H$20),0))))</f>
        <v>0</v>
      </c>
      <c r="Y11" s="79">
        <f>IF($AO11=TRUE,IF($T$1=FALSE,H11*HOME!$H$21,H11*HOME!$H$21/(1+HOME!$H$21)),IF(H$2&lt;DATE(2019,10,1),IF($T$1=FALSE,IF($T11=FALSE,H11*HOME!$H$18,0),IF($T11=FALSE,H11*HOME!$H$18/(1+HOME!$H$18),0)),IF($T$1=FALSE,IF($T11=FALSE,H11*HOME!$H$20,0),IF($T11=FALSE,H11*HOME!$H$20/(1+HOME!$H$20),0))))</f>
        <v>0</v>
      </c>
      <c r="Z11" s="79">
        <f>IF($AO11=TRUE,IF($T$1=FALSE,I11*HOME!$H$21,I11*HOME!$H$21/(1+HOME!$H$21)),IF(I$2&lt;DATE(2019,10,1),IF($T$1=FALSE,IF($T11=FALSE,I11*HOME!$H$18,0),IF($T11=FALSE,I11*HOME!$H$18/(1+HOME!$H$18),0)),IF($T$1=FALSE,IF($T11=FALSE,I11*HOME!$H$20,0),IF($T11=FALSE,I11*HOME!$H$20/(1+HOME!$H$20),0))))</f>
        <v>0</v>
      </c>
      <c r="AA11" s="79">
        <f>IF($AO11=TRUE,IF($T$1=FALSE,J11*HOME!$H$21,J11*HOME!$H$21/(1+HOME!$H$21)),IF(J$2&lt;DATE(2019,10,1),IF($T$1=FALSE,IF($T11=FALSE,J11*HOME!$H$18,0),IF($T11=FALSE,J11*HOME!$H$18/(1+HOME!$H$18),0)),IF($T$1=FALSE,IF($T11=FALSE,J11*HOME!$H$20,0),IF($T11=FALSE,J11*HOME!$H$20/(1+HOME!$H$20),0))))</f>
        <v>0</v>
      </c>
      <c r="AB11" s="79">
        <f>IF($AO11=TRUE,IF($T$1=FALSE,K11*HOME!$H$21,K11*HOME!$H$21/(1+HOME!$H$21)),IF(K$2&lt;DATE(2019,10,1),IF($T$1=FALSE,IF($T11=FALSE,K11*HOME!$H$18,0),IF($T11=FALSE,K11*HOME!$H$18/(1+HOME!$H$18),0)),IF($T$1=FALSE,IF($T11=FALSE,K11*HOME!$H$20,0),IF($T11=FALSE,K11*HOME!$H$20/(1+HOME!$H$20),0))))</f>
        <v>0</v>
      </c>
      <c r="AC11" s="79">
        <f>IF($AO11=TRUE,IF($T$1=FALSE,L11*HOME!$H$21,L11*HOME!$H$21/(1+HOME!$H$21)),IF(L$2&lt;DATE(2019,10,1),IF($T$1=FALSE,IF($T11=FALSE,L11*HOME!$H$18,0),IF($T11=FALSE,L11*HOME!$H$18/(1+HOME!$H$18),0)),IF($T$1=FALSE,IF($T11=FALSE,L11*HOME!$H$20,0),IF($T11=FALSE,L11*HOME!$H$20/(1+HOME!$H$20),0))))</f>
        <v>0</v>
      </c>
      <c r="AD11" s="79">
        <f>IF($AO11=TRUE,IF($T$1=FALSE,M11*HOME!$H$21,M11*HOME!$H$21/(1+HOME!$H$21)),IF(M$2&lt;DATE(2019,10,1),IF($T$1=FALSE,IF($T11=FALSE,M11*HOME!$H$18,0),IF($T11=FALSE,M11*HOME!$H$18/(1+HOME!$H$18),0)),IF($T$1=FALSE,IF($T11=FALSE,M11*HOME!$H$20,0),IF($T11=FALSE,M11*HOME!$H$20/(1+HOME!$H$20),0))))</f>
        <v>0</v>
      </c>
      <c r="AE11" s="79">
        <f>IF($AO11=TRUE,IF($T$1=FALSE,N11*HOME!$H$21,N11*HOME!$H$21/(1+HOME!$H$21)),IF(N$2&lt;DATE(2019,10,1),IF($T$1=FALSE,IF($T11=FALSE,N11*HOME!$H$18,0),IF($T11=FALSE,N11*HOME!$H$18/(1+HOME!$H$18),0)),IF($T$1=FALSE,IF($T11=FALSE,N11*HOME!$H$20,0),IF($T11=FALSE,N11*HOME!$H$20/(1+HOME!$H$20),0))))</f>
        <v>0</v>
      </c>
      <c r="AF11" s="79">
        <f>IF($AO11=TRUE,IF($T$1=FALSE,O11*HOME!$H$21,O11*HOME!$H$21/(1+HOME!$H$21)),IF(O$2&lt;DATE(2019,10,1),IF($T$1=FALSE,IF($T11=FALSE,O11*HOME!$H$18,0),IF($T11=FALSE,O11*HOME!$H$18/(1+HOME!$H$18),0)),IF($T$1=FALSE,IF($T11=FALSE,O11*HOME!$H$20,0),IF($T11=FALSE,O11*HOME!$H$20/(1+HOME!$H$20),0))))</f>
        <v>0</v>
      </c>
      <c r="AG11" s="79">
        <f>IF($AO11=TRUE,IF($T$1=FALSE,P11*HOME!$H$21,P11*HOME!$H$21/(1+HOME!$H$21)),IF(P$2&lt;DATE(2019,10,1),IF($T$1=FALSE,IF($T11=FALSE,P11*HOME!$H$18,0),IF($T11=FALSE,P11*HOME!$H$18/(1+HOME!$H$18),0)),IF($T$1=FALSE,IF($T11=FALSE,P11*HOME!$H$20,0),IF($T11=FALSE,P11*HOME!$H$20/(1+HOME!$H$20),0))))</f>
        <v>0</v>
      </c>
      <c r="AH11" s="79">
        <f t="shared" si="5"/>
        <v>0</v>
      </c>
      <c r="AI11" s="79">
        <f t="shared" si="3"/>
        <v>0</v>
      </c>
      <c r="AJ11" s="86"/>
      <c r="AK11" s="79"/>
      <c r="AL11" s="79"/>
      <c r="AM11" s="79"/>
      <c r="AN11" s="79"/>
      <c r="AO11" s="342" t="b">
        <v>0</v>
      </c>
      <c r="AP11" s="86"/>
      <c r="AQ11" s="79"/>
      <c r="AR11" s="79"/>
      <c r="CA11" s="310">
        <f>IF($T11=TRUE,0,IF(D$2&lt;DATE(2019,10,1),IF($T$1=FALSE,D11*HOME!$F$18,D11*HOME!$F$18/(1+HOME!$H$18)),IF($AO11=TRUE,IF($T$1=FALSE,D11*HOME!$F$21,D11*HOME!$F$21/(1+HOME!$H$21)),IF($T$1=FALSE,D11*HOME!$F$20,D11*HOME!$F$20/(1+HOME!$H$20)))))</f>
        <v>0</v>
      </c>
      <c r="CB11" s="310">
        <f>IF($T11=TRUE,0,IF(E$2&lt;DATE(2019,10,1),IF($T$1=FALSE,E11*HOME!$F$18,E11*HOME!$F$18/(1+HOME!$H$18)),IF($AO11=TRUE,IF($T$1=FALSE,E11*HOME!$F$21,E11*HOME!$F$21/(1+HOME!$H$21)),IF($T$1=FALSE,E11*HOME!$F$20,E11*HOME!$F$20/(1+HOME!$H$20)))))</f>
        <v>0</v>
      </c>
      <c r="CC11" s="310">
        <f>IF($T11=TRUE,0,IF(F$2&lt;DATE(2019,10,1),IF($T$1=FALSE,F11*HOME!$F$18,F11*HOME!$F$18/(1+HOME!$H$18)),IF($AO11=TRUE,IF($T$1=FALSE,F11*HOME!$F$21,F11*HOME!$F$21/(1+HOME!$H$21)),IF($T$1=FALSE,F11*HOME!$F$20,F11*HOME!$F$20/(1+HOME!$H$20)))))</f>
        <v>0</v>
      </c>
      <c r="CD11" s="310">
        <f>IF($T11=TRUE,0,IF(G$2&lt;DATE(2019,10,1),IF($T$1=FALSE,G11*HOME!$F$18,G11*HOME!$F$18/(1+HOME!$H$18)),IF($AO11=TRUE,IF($T$1=FALSE,G11*HOME!$F$21,G11*HOME!$F$21/(1+HOME!$H$21)),IF($T$1=FALSE,G11*HOME!$F$20,G11*HOME!$F$20/(1+HOME!$H$20)))))</f>
        <v>0</v>
      </c>
      <c r="CE11" s="310">
        <f>IF($T11=TRUE,0,IF(H$2&lt;DATE(2019,10,1),IF($T$1=FALSE,H11*HOME!$F$18,H11*HOME!$F$18/(1+HOME!$H$18)),IF($AO11=TRUE,IF($T$1=FALSE,H11*HOME!$F$21,H11*HOME!$F$21/(1+HOME!$H$21)),IF($T$1=FALSE,H11*HOME!$F$20,H11*HOME!$F$20/(1+HOME!$H$20)))))</f>
        <v>0</v>
      </c>
      <c r="CF11" s="310">
        <f>IF($T11=TRUE,0,IF(I$2&lt;DATE(2019,10,1),IF($T$1=FALSE,I11*HOME!$F$18,I11*HOME!$F$18/(1+HOME!$H$18)),IF($AO11=TRUE,IF($T$1=FALSE,I11*HOME!$F$21,I11*HOME!$F$21/(1+HOME!$H$21)),IF($T$1=FALSE,I11*HOME!$F$20,I11*HOME!$F$20/(1+HOME!$H$20)))))</f>
        <v>0</v>
      </c>
      <c r="CG11" s="310">
        <f>IF($T11=TRUE,0,IF(J$2&lt;DATE(2019,10,1),IF($T$1=FALSE,J11*HOME!$F$18,J11*HOME!$F$18/(1+HOME!$H$18)),IF($AO11=TRUE,IF($T$1=FALSE,J11*HOME!$F$21,J11*HOME!$F$21/(1+HOME!$H$21)),IF($T$1=FALSE,J11*HOME!$F$20,J11*HOME!$F$20/(1+HOME!$H$20)))))</f>
        <v>0</v>
      </c>
      <c r="CH11" s="310">
        <f>IF($T11=TRUE,0,IF(K$2&lt;DATE(2019,10,1),IF($T$1=FALSE,K11*HOME!$F$18,K11*HOME!$F$18/(1+HOME!$H$18)),IF($AO11=TRUE,IF($T$1=FALSE,K11*HOME!$F$21,K11*HOME!$F$21/(1+HOME!$H$21)),IF($T$1=FALSE,K11*HOME!$F$20,K11*HOME!$F$20/(1+HOME!$H$20)))))</f>
        <v>0</v>
      </c>
      <c r="CI11" s="310">
        <f>IF($T11=TRUE,0,IF(L$2&lt;DATE(2019,10,1),IF($T$1=FALSE,L11*HOME!$F$18,L11*HOME!$F$18/(1+HOME!$H$18)),IF($AO11=TRUE,IF($T$1=FALSE,L11*HOME!$F$21,L11*HOME!$F$21/(1+HOME!$H$21)),IF($T$1=FALSE,L11*HOME!$F$20,L11*HOME!$F$20/(1+HOME!$H$20)))))</f>
        <v>0</v>
      </c>
      <c r="CJ11" s="310">
        <f>IF($T11=TRUE,0,IF(M$2&lt;DATE(2019,10,1),IF($T$1=FALSE,M11*HOME!$F$18,M11*HOME!$F$18/(1+HOME!$H$18)),IF($AO11=TRUE,IF($T$1=FALSE,M11*HOME!$F$21,M11*HOME!$F$21/(1+HOME!$H$21)),IF($T$1=FALSE,M11*HOME!$F$20,M11*HOME!$F$20/(1+HOME!$H$20)))))</f>
        <v>0</v>
      </c>
      <c r="CK11" s="310">
        <f>IF($T11=TRUE,0,IF(N$2&lt;DATE(2019,10,1),IF($T$1=FALSE,N11*HOME!$F$18,N11*HOME!$F$18/(1+HOME!$H$18)),IF($AO11=TRUE,IF($T$1=FALSE,N11*HOME!$F$21,N11*HOME!$F$21/(1+HOME!$H$21)),IF($T$1=FALSE,N11*HOME!$F$20,N11*HOME!$F$20/(1+HOME!$H$20)))))</f>
        <v>0</v>
      </c>
      <c r="CL11" s="310">
        <f>IF($T11=TRUE,0,IF(O$2&lt;DATE(2019,10,1),IF($T$1=FALSE,O11*HOME!$F$18,O11*HOME!$F$18/(1+HOME!$H$18)),IF($AO11=TRUE,IF($T$1=FALSE,O11*HOME!$F$21,O11*HOME!$F$21/(1+HOME!$H$21)),IF($T$1=FALSE,O11*HOME!$F$20,O11*HOME!$F$20/(1+HOME!$H$20)))))</f>
        <v>0</v>
      </c>
      <c r="CM11" s="310">
        <f>IF($T11=TRUE,0,IF(P$2&lt;DATE(2019,10,1),IF($T$1=FALSE,P11*HOME!$F$18,P11*HOME!$F$18/(1+HOME!$H$18)),IF($AO11=TRUE,IF($T$1=FALSE,P11*HOME!$F$21,P11*HOME!$F$21/(1+HOME!$H$21)),IF($T$1=FALSE,P11*HOME!$F$20,P11*HOME!$F$20/(1+HOME!$H$20)))))</f>
        <v>0</v>
      </c>
      <c r="CN11" s="310">
        <f t="shared" si="4"/>
        <v>0</v>
      </c>
    </row>
    <row r="12" spans="1:92" ht="18" customHeight="1">
      <c r="A12" s="335"/>
      <c r="B12" s="336"/>
      <c r="C12" s="337"/>
      <c r="D12" s="131"/>
      <c r="E12" s="131"/>
      <c r="F12" s="131"/>
      <c r="G12" s="131"/>
      <c r="H12" s="131"/>
      <c r="I12" s="131"/>
      <c r="J12" s="131"/>
      <c r="K12" s="131"/>
      <c r="L12" s="131"/>
      <c r="M12" s="131"/>
      <c r="N12" s="131"/>
      <c r="O12" s="131"/>
      <c r="P12" s="131"/>
      <c r="Q12" s="90">
        <f t="shared" si="2"/>
        <v>0</v>
      </c>
      <c r="R12" s="343"/>
      <c r="S12" s="344">
        <f>前期実績!Q12</f>
        <v>0</v>
      </c>
      <c r="T12" s="341" t="b">
        <v>0</v>
      </c>
      <c r="U12" s="79">
        <f>IF($AO12=TRUE,IF($T$1=FALSE,D12*HOME!$H$21,D12*HOME!$H$21/(1+HOME!$H$21)),IF(D$2&lt;DATE(2019,10,1),IF($T$1=FALSE,IF($T12=FALSE,D12*HOME!$H$18,0),IF($T12=FALSE,D12*HOME!$H$18/(1+HOME!$H$18),0)),IF($T$1=FALSE,IF($T12=FALSE,D12*HOME!$H$20,0),IF($T12=FALSE,D12*HOME!$H$20/(1+HOME!$H$20),0))))</f>
        <v>0</v>
      </c>
      <c r="V12" s="79">
        <f>IF($AO12=TRUE,IF($T$1=FALSE,E12*HOME!$H$21,E12*HOME!$H$21/(1+HOME!$H$21)),IF(E$2&lt;DATE(2019,10,1),IF($T$1=FALSE,IF($T12=FALSE,E12*HOME!$H$18,0),IF($T12=FALSE,E12*HOME!$H$18/(1+HOME!$H$18),0)),IF($T$1=FALSE,IF($T12=FALSE,E12*HOME!$H$20,0),IF($T12=FALSE,E12*HOME!$H$20/(1+HOME!$H$20),0))))</f>
        <v>0</v>
      </c>
      <c r="W12" s="79">
        <f>IF($AO12=TRUE,IF($T$1=FALSE,F12*HOME!$H$21,F12*HOME!$H$21/(1+HOME!$H$21)),IF(F$2&lt;DATE(2019,10,1),IF($T$1=FALSE,IF($T12=FALSE,F12*HOME!$H$18,0),IF($T12=FALSE,F12*HOME!$H$18/(1+HOME!$H$18),0)),IF($T$1=FALSE,IF($T12=FALSE,F12*HOME!$H$20,0),IF($T12=FALSE,F12*HOME!$H$20/(1+HOME!$H$20),0))))</f>
        <v>0</v>
      </c>
      <c r="X12" s="79">
        <f>IF($AO12=TRUE,IF($T$1=FALSE,G12*HOME!$H$21,G12*HOME!$H$21/(1+HOME!$H$21)),IF(G$2&lt;DATE(2019,10,1),IF($T$1=FALSE,IF($T12=FALSE,G12*HOME!$H$18,0),IF($T12=FALSE,G12*HOME!$H$18/(1+HOME!$H$18),0)),IF($T$1=FALSE,IF($T12=FALSE,G12*HOME!$H$20,0),IF($T12=FALSE,G12*HOME!$H$20/(1+HOME!$H$20),0))))</f>
        <v>0</v>
      </c>
      <c r="Y12" s="79">
        <f>IF($AO12=TRUE,IF($T$1=FALSE,H12*HOME!$H$21,H12*HOME!$H$21/(1+HOME!$H$21)),IF(H$2&lt;DATE(2019,10,1),IF($T$1=FALSE,IF($T12=FALSE,H12*HOME!$H$18,0),IF($T12=FALSE,H12*HOME!$H$18/(1+HOME!$H$18),0)),IF($T$1=FALSE,IF($T12=FALSE,H12*HOME!$H$20,0),IF($T12=FALSE,H12*HOME!$H$20/(1+HOME!$H$20),0))))</f>
        <v>0</v>
      </c>
      <c r="Z12" s="79">
        <f>IF($AO12=TRUE,IF($T$1=FALSE,I12*HOME!$H$21,I12*HOME!$H$21/(1+HOME!$H$21)),IF(I$2&lt;DATE(2019,10,1),IF($T$1=FALSE,IF($T12=FALSE,I12*HOME!$H$18,0),IF($T12=FALSE,I12*HOME!$H$18/(1+HOME!$H$18),0)),IF($T$1=FALSE,IF($T12=FALSE,I12*HOME!$H$20,0),IF($T12=FALSE,I12*HOME!$H$20/(1+HOME!$H$20),0))))</f>
        <v>0</v>
      </c>
      <c r="AA12" s="79">
        <f>IF($AO12=TRUE,IF($T$1=FALSE,J12*HOME!$H$21,J12*HOME!$H$21/(1+HOME!$H$21)),IF(J$2&lt;DATE(2019,10,1),IF($T$1=FALSE,IF($T12=FALSE,J12*HOME!$H$18,0),IF($T12=FALSE,J12*HOME!$H$18/(1+HOME!$H$18),0)),IF($T$1=FALSE,IF($T12=FALSE,J12*HOME!$H$20,0),IF($T12=FALSE,J12*HOME!$H$20/(1+HOME!$H$20),0))))</f>
        <v>0</v>
      </c>
      <c r="AB12" s="79">
        <f>IF($AO12=TRUE,IF($T$1=FALSE,K12*HOME!$H$21,K12*HOME!$H$21/(1+HOME!$H$21)),IF(K$2&lt;DATE(2019,10,1),IF($T$1=FALSE,IF($T12=FALSE,K12*HOME!$H$18,0),IF($T12=FALSE,K12*HOME!$H$18/(1+HOME!$H$18),0)),IF($T$1=FALSE,IF($T12=FALSE,K12*HOME!$H$20,0),IF($T12=FALSE,K12*HOME!$H$20/(1+HOME!$H$20),0))))</f>
        <v>0</v>
      </c>
      <c r="AC12" s="79">
        <f>IF($AO12=TRUE,IF($T$1=FALSE,L12*HOME!$H$21,L12*HOME!$H$21/(1+HOME!$H$21)),IF(L$2&lt;DATE(2019,10,1),IF($T$1=FALSE,IF($T12=FALSE,L12*HOME!$H$18,0),IF($T12=FALSE,L12*HOME!$H$18/(1+HOME!$H$18),0)),IF($T$1=FALSE,IF($T12=FALSE,L12*HOME!$H$20,0),IF($T12=FALSE,L12*HOME!$H$20/(1+HOME!$H$20),0))))</f>
        <v>0</v>
      </c>
      <c r="AD12" s="79">
        <f>IF($AO12=TRUE,IF($T$1=FALSE,M12*HOME!$H$21,M12*HOME!$H$21/(1+HOME!$H$21)),IF(M$2&lt;DATE(2019,10,1),IF($T$1=FALSE,IF($T12=FALSE,M12*HOME!$H$18,0),IF($T12=FALSE,M12*HOME!$H$18/(1+HOME!$H$18),0)),IF($T$1=FALSE,IF($T12=FALSE,M12*HOME!$H$20,0),IF($T12=FALSE,M12*HOME!$H$20/(1+HOME!$H$20),0))))</f>
        <v>0</v>
      </c>
      <c r="AE12" s="79">
        <f>IF($AO12=TRUE,IF($T$1=FALSE,N12*HOME!$H$21,N12*HOME!$H$21/(1+HOME!$H$21)),IF(N$2&lt;DATE(2019,10,1),IF($T$1=FALSE,IF($T12=FALSE,N12*HOME!$H$18,0),IF($T12=FALSE,N12*HOME!$H$18/(1+HOME!$H$18),0)),IF($T$1=FALSE,IF($T12=FALSE,N12*HOME!$H$20,0),IF($T12=FALSE,N12*HOME!$H$20/(1+HOME!$H$20),0))))</f>
        <v>0</v>
      </c>
      <c r="AF12" s="79">
        <f>IF($AO12=TRUE,IF($T$1=FALSE,O12*HOME!$H$21,O12*HOME!$H$21/(1+HOME!$H$21)),IF(O$2&lt;DATE(2019,10,1),IF($T$1=FALSE,IF($T12=FALSE,O12*HOME!$H$18,0),IF($T12=FALSE,O12*HOME!$H$18/(1+HOME!$H$18),0)),IF($T$1=FALSE,IF($T12=FALSE,O12*HOME!$H$20,0),IF($T12=FALSE,O12*HOME!$H$20/(1+HOME!$H$20),0))))</f>
        <v>0</v>
      </c>
      <c r="AG12" s="79">
        <f>IF($AO12=TRUE,IF($T$1=FALSE,P12*HOME!$H$21,P12*HOME!$H$21/(1+HOME!$H$21)),IF(P$2&lt;DATE(2019,10,1),IF($T$1=FALSE,IF($T12=FALSE,P12*HOME!$H$18,0),IF($T12=FALSE,P12*HOME!$H$18/(1+HOME!$H$18),0)),IF($T$1=FALSE,IF($T12=FALSE,P12*HOME!$H$20,0),IF($T12=FALSE,P12*HOME!$H$20/(1+HOME!$H$20),0))))</f>
        <v>0</v>
      </c>
      <c r="AH12" s="79">
        <f t="shared" si="5"/>
        <v>0</v>
      </c>
      <c r="AI12" s="79">
        <f t="shared" si="3"/>
        <v>0</v>
      </c>
      <c r="AJ12" s="86"/>
      <c r="AK12" s="79"/>
      <c r="AL12" s="79"/>
      <c r="AM12" s="79"/>
      <c r="AN12" s="79"/>
      <c r="AO12" s="342" t="b">
        <v>0</v>
      </c>
      <c r="AP12" s="86"/>
      <c r="AQ12" s="79"/>
      <c r="AR12" s="79"/>
      <c r="CA12" s="310">
        <f>IF($T12=TRUE,0,IF(D$2&lt;DATE(2019,10,1),IF($T$1=FALSE,D12*HOME!$F$18,D12*HOME!$F$18/(1+HOME!$H$18)),IF($AO12=TRUE,IF($T$1=FALSE,D12*HOME!$F$21,D12*HOME!$F$21/(1+HOME!$H$21)),IF($T$1=FALSE,D12*HOME!$F$20,D12*HOME!$F$20/(1+HOME!$H$20)))))</f>
        <v>0</v>
      </c>
      <c r="CB12" s="310">
        <f>IF($T12=TRUE,0,IF(E$2&lt;DATE(2019,10,1),IF($T$1=FALSE,E12*HOME!$F$18,E12*HOME!$F$18/(1+HOME!$H$18)),IF($AO12=TRUE,IF($T$1=FALSE,E12*HOME!$F$21,E12*HOME!$F$21/(1+HOME!$H$21)),IF($T$1=FALSE,E12*HOME!$F$20,E12*HOME!$F$20/(1+HOME!$H$20)))))</f>
        <v>0</v>
      </c>
      <c r="CC12" s="310">
        <f>IF($T12=TRUE,0,IF(F$2&lt;DATE(2019,10,1),IF($T$1=FALSE,F12*HOME!$F$18,F12*HOME!$F$18/(1+HOME!$H$18)),IF($AO12=TRUE,IF($T$1=FALSE,F12*HOME!$F$21,F12*HOME!$F$21/(1+HOME!$H$21)),IF($T$1=FALSE,F12*HOME!$F$20,F12*HOME!$F$20/(1+HOME!$H$20)))))</f>
        <v>0</v>
      </c>
      <c r="CD12" s="310">
        <f>IF($T12=TRUE,0,IF(G$2&lt;DATE(2019,10,1),IF($T$1=FALSE,G12*HOME!$F$18,G12*HOME!$F$18/(1+HOME!$H$18)),IF($AO12=TRUE,IF($T$1=FALSE,G12*HOME!$F$21,G12*HOME!$F$21/(1+HOME!$H$21)),IF($T$1=FALSE,G12*HOME!$F$20,G12*HOME!$F$20/(1+HOME!$H$20)))))</f>
        <v>0</v>
      </c>
      <c r="CE12" s="310">
        <f>IF($T12=TRUE,0,IF(H$2&lt;DATE(2019,10,1),IF($T$1=FALSE,H12*HOME!$F$18,H12*HOME!$F$18/(1+HOME!$H$18)),IF($AO12=TRUE,IF($T$1=FALSE,H12*HOME!$F$21,H12*HOME!$F$21/(1+HOME!$H$21)),IF($T$1=FALSE,H12*HOME!$F$20,H12*HOME!$F$20/(1+HOME!$H$20)))))</f>
        <v>0</v>
      </c>
      <c r="CF12" s="310">
        <f>IF($T12=TRUE,0,IF(I$2&lt;DATE(2019,10,1),IF($T$1=FALSE,I12*HOME!$F$18,I12*HOME!$F$18/(1+HOME!$H$18)),IF($AO12=TRUE,IF($T$1=FALSE,I12*HOME!$F$21,I12*HOME!$F$21/(1+HOME!$H$21)),IF($T$1=FALSE,I12*HOME!$F$20,I12*HOME!$F$20/(1+HOME!$H$20)))))</f>
        <v>0</v>
      </c>
      <c r="CG12" s="310">
        <f>IF($T12=TRUE,0,IF(J$2&lt;DATE(2019,10,1),IF($T$1=FALSE,J12*HOME!$F$18,J12*HOME!$F$18/(1+HOME!$H$18)),IF($AO12=TRUE,IF($T$1=FALSE,J12*HOME!$F$21,J12*HOME!$F$21/(1+HOME!$H$21)),IF($T$1=FALSE,J12*HOME!$F$20,J12*HOME!$F$20/(1+HOME!$H$20)))))</f>
        <v>0</v>
      </c>
      <c r="CH12" s="310">
        <f>IF($T12=TRUE,0,IF(K$2&lt;DATE(2019,10,1),IF($T$1=FALSE,K12*HOME!$F$18,K12*HOME!$F$18/(1+HOME!$H$18)),IF($AO12=TRUE,IF($T$1=FALSE,K12*HOME!$F$21,K12*HOME!$F$21/(1+HOME!$H$21)),IF($T$1=FALSE,K12*HOME!$F$20,K12*HOME!$F$20/(1+HOME!$H$20)))))</f>
        <v>0</v>
      </c>
      <c r="CI12" s="310">
        <f>IF($T12=TRUE,0,IF(L$2&lt;DATE(2019,10,1),IF($T$1=FALSE,L12*HOME!$F$18,L12*HOME!$F$18/(1+HOME!$H$18)),IF($AO12=TRUE,IF($T$1=FALSE,L12*HOME!$F$21,L12*HOME!$F$21/(1+HOME!$H$21)),IF($T$1=FALSE,L12*HOME!$F$20,L12*HOME!$F$20/(1+HOME!$H$20)))))</f>
        <v>0</v>
      </c>
      <c r="CJ12" s="310">
        <f>IF($T12=TRUE,0,IF(M$2&lt;DATE(2019,10,1),IF($T$1=FALSE,M12*HOME!$F$18,M12*HOME!$F$18/(1+HOME!$H$18)),IF($AO12=TRUE,IF($T$1=FALSE,M12*HOME!$F$21,M12*HOME!$F$21/(1+HOME!$H$21)),IF($T$1=FALSE,M12*HOME!$F$20,M12*HOME!$F$20/(1+HOME!$H$20)))))</f>
        <v>0</v>
      </c>
      <c r="CK12" s="310">
        <f>IF($T12=TRUE,0,IF(N$2&lt;DATE(2019,10,1),IF($T$1=FALSE,N12*HOME!$F$18,N12*HOME!$F$18/(1+HOME!$H$18)),IF($AO12=TRUE,IF($T$1=FALSE,N12*HOME!$F$21,N12*HOME!$F$21/(1+HOME!$H$21)),IF($T$1=FALSE,N12*HOME!$F$20,N12*HOME!$F$20/(1+HOME!$H$20)))))</f>
        <v>0</v>
      </c>
      <c r="CL12" s="310">
        <f>IF($T12=TRUE,0,IF(O$2&lt;DATE(2019,10,1),IF($T$1=FALSE,O12*HOME!$F$18,O12*HOME!$F$18/(1+HOME!$H$18)),IF($AO12=TRUE,IF($T$1=FALSE,O12*HOME!$F$21,O12*HOME!$F$21/(1+HOME!$H$21)),IF($T$1=FALSE,O12*HOME!$F$20,O12*HOME!$F$20/(1+HOME!$H$20)))))</f>
        <v>0</v>
      </c>
      <c r="CM12" s="310">
        <f>IF($T12=TRUE,0,IF(P$2&lt;DATE(2019,10,1),IF($T$1=FALSE,P12*HOME!$F$18,P12*HOME!$F$18/(1+HOME!$H$18)),IF($AO12=TRUE,IF($T$1=FALSE,P12*HOME!$F$21,P12*HOME!$F$21/(1+HOME!$H$21)),IF($T$1=FALSE,P12*HOME!$F$20,P12*HOME!$F$20/(1+HOME!$H$20)))))</f>
        <v>0</v>
      </c>
      <c r="CN12" s="310">
        <f t="shared" si="4"/>
        <v>0</v>
      </c>
    </row>
    <row r="13" spans="1:92" ht="18" customHeight="1">
      <c r="A13" s="335"/>
      <c r="B13" s="336">
        <v>10</v>
      </c>
      <c r="C13" s="345"/>
      <c r="D13" s="131"/>
      <c r="E13" s="131"/>
      <c r="F13" s="131"/>
      <c r="G13" s="131"/>
      <c r="H13" s="131"/>
      <c r="I13" s="131"/>
      <c r="J13" s="131"/>
      <c r="K13" s="131"/>
      <c r="L13" s="131"/>
      <c r="M13" s="131"/>
      <c r="N13" s="131"/>
      <c r="O13" s="131"/>
      <c r="P13" s="364"/>
      <c r="Q13" s="107">
        <f t="shared" si="2"/>
        <v>0</v>
      </c>
      <c r="R13" s="346"/>
      <c r="S13" s="347">
        <f>前期実績!Q13</f>
        <v>0</v>
      </c>
      <c r="T13" s="341" t="b">
        <v>0</v>
      </c>
      <c r="U13" s="79">
        <f>IF($AO13=TRUE,IF($T$1=FALSE,D13*HOME!$H$21,D13*HOME!$H$21/(1+HOME!$H$21)),IF(D$2&lt;DATE(2019,10,1),IF($T$1=FALSE,IF($T13=FALSE,D13*HOME!$H$18,0),IF($T13=FALSE,D13*HOME!$H$18/(1+HOME!$H$18),0)),IF($T$1=FALSE,IF($T13=FALSE,D13*HOME!$H$20,0),IF($T13=FALSE,D13*HOME!$H$20/(1+HOME!$H$20),0))))</f>
        <v>0</v>
      </c>
      <c r="V13" s="79">
        <f>IF($AO13=TRUE,IF($T$1=FALSE,E13*HOME!$H$21,E13*HOME!$H$21/(1+HOME!$H$21)),IF(E$2&lt;DATE(2019,10,1),IF($T$1=FALSE,IF($T13=FALSE,E13*HOME!$H$18,0),IF($T13=FALSE,E13*HOME!$H$18/(1+HOME!$H$18),0)),IF($T$1=FALSE,IF($T13=FALSE,E13*HOME!$H$20,0),IF($T13=FALSE,E13*HOME!$H$20/(1+HOME!$H$20),0))))</f>
        <v>0</v>
      </c>
      <c r="W13" s="79">
        <f>IF($AO13=TRUE,IF($T$1=FALSE,F13*HOME!$H$21,F13*HOME!$H$21/(1+HOME!$H$21)),IF(F$2&lt;DATE(2019,10,1),IF($T$1=FALSE,IF($T13=FALSE,F13*HOME!$H$18,0),IF($T13=FALSE,F13*HOME!$H$18/(1+HOME!$H$18),0)),IF($T$1=FALSE,IF($T13=FALSE,F13*HOME!$H$20,0),IF($T13=FALSE,F13*HOME!$H$20/(1+HOME!$H$20),0))))</f>
        <v>0</v>
      </c>
      <c r="X13" s="79">
        <f>IF($AO13=TRUE,IF($T$1=FALSE,G13*HOME!$H$21,G13*HOME!$H$21/(1+HOME!$H$21)),IF(G$2&lt;DATE(2019,10,1),IF($T$1=FALSE,IF($T13=FALSE,G13*HOME!$H$18,0),IF($T13=FALSE,G13*HOME!$H$18/(1+HOME!$H$18),0)),IF($T$1=FALSE,IF($T13=FALSE,G13*HOME!$H$20,0),IF($T13=FALSE,G13*HOME!$H$20/(1+HOME!$H$20),0))))</f>
        <v>0</v>
      </c>
      <c r="Y13" s="79">
        <f>IF($AO13=TRUE,IF($T$1=FALSE,H13*HOME!$H$21,H13*HOME!$H$21/(1+HOME!$H$21)),IF(H$2&lt;DATE(2019,10,1),IF($T$1=FALSE,IF($T13=FALSE,H13*HOME!$H$18,0),IF($T13=FALSE,H13*HOME!$H$18/(1+HOME!$H$18),0)),IF($T$1=FALSE,IF($T13=FALSE,H13*HOME!$H$20,0),IF($T13=FALSE,H13*HOME!$H$20/(1+HOME!$H$20),0))))</f>
        <v>0</v>
      </c>
      <c r="Z13" s="79">
        <f>IF($AO13=TRUE,IF($T$1=FALSE,I13*HOME!$H$21,I13*HOME!$H$21/(1+HOME!$H$21)),IF(I$2&lt;DATE(2019,10,1),IF($T$1=FALSE,IF($T13=FALSE,I13*HOME!$H$18,0),IF($T13=FALSE,I13*HOME!$H$18/(1+HOME!$H$18),0)),IF($T$1=FALSE,IF($T13=FALSE,I13*HOME!$H$20,0),IF($T13=FALSE,I13*HOME!$H$20/(1+HOME!$H$20),0))))</f>
        <v>0</v>
      </c>
      <c r="AA13" s="79">
        <f>IF($AO13=TRUE,IF($T$1=FALSE,J13*HOME!$H$21,J13*HOME!$H$21/(1+HOME!$H$21)),IF(J$2&lt;DATE(2019,10,1),IF($T$1=FALSE,IF($T13=FALSE,J13*HOME!$H$18,0),IF($T13=FALSE,J13*HOME!$H$18/(1+HOME!$H$18),0)),IF($T$1=FALSE,IF($T13=FALSE,J13*HOME!$H$20,0),IF($T13=FALSE,J13*HOME!$H$20/(1+HOME!$H$20),0))))</f>
        <v>0</v>
      </c>
      <c r="AB13" s="79">
        <f>IF($AO13=TRUE,IF($T$1=FALSE,K13*HOME!$H$21,K13*HOME!$H$21/(1+HOME!$H$21)),IF(K$2&lt;DATE(2019,10,1),IF($T$1=FALSE,IF($T13=FALSE,K13*HOME!$H$18,0),IF($T13=FALSE,K13*HOME!$H$18/(1+HOME!$H$18),0)),IF($T$1=FALSE,IF($T13=FALSE,K13*HOME!$H$20,0),IF($T13=FALSE,K13*HOME!$H$20/(1+HOME!$H$20),0))))</f>
        <v>0</v>
      </c>
      <c r="AC13" s="79">
        <f>IF($AO13=TRUE,IF($T$1=FALSE,L13*HOME!$H$21,L13*HOME!$H$21/(1+HOME!$H$21)),IF(L$2&lt;DATE(2019,10,1),IF($T$1=FALSE,IF($T13=FALSE,L13*HOME!$H$18,0),IF($T13=FALSE,L13*HOME!$H$18/(1+HOME!$H$18),0)),IF($T$1=FALSE,IF($T13=FALSE,L13*HOME!$H$20,0),IF($T13=FALSE,L13*HOME!$H$20/(1+HOME!$H$20),0))))</f>
        <v>0</v>
      </c>
      <c r="AD13" s="79">
        <f>IF($AO13=TRUE,IF($T$1=FALSE,M13*HOME!$H$21,M13*HOME!$H$21/(1+HOME!$H$21)),IF(M$2&lt;DATE(2019,10,1),IF($T$1=FALSE,IF($T13=FALSE,M13*HOME!$H$18,0),IF($T13=FALSE,M13*HOME!$H$18/(1+HOME!$H$18),0)),IF($T$1=FALSE,IF($T13=FALSE,M13*HOME!$H$20,0),IF($T13=FALSE,M13*HOME!$H$20/(1+HOME!$H$20),0))))</f>
        <v>0</v>
      </c>
      <c r="AE13" s="79">
        <f>IF($AO13=TRUE,IF($T$1=FALSE,N13*HOME!$H$21,N13*HOME!$H$21/(1+HOME!$H$21)),IF(N$2&lt;DATE(2019,10,1),IF($T$1=FALSE,IF($T13=FALSE,N13*HOME!$H$18,0),IF($T13=FALSE,N13*HOME!$H$18/(1+HOME!$H$18),0)),IF($T$1=FALSE,IF($T13=FALSE,N13*HOME!$H$20,0),IF($T13=FALSE,N13*HOME!$H$20/(1+HOME!$H$20),0))))</f>
        <v>0</v>
      </c>
      <c r="AF13" s="79">
        <f>IF($AO13=TRUE,IF($T$1=FALSE,O13*HOME!$H$21,O13*HOME!$H$21/(1+HOME!$H$21)),IF(O$2&lt;DATE(2019,10,1),IF($T$1=FALSE,IF($T13=FALSE,O13*HOME!$H$18,0),IF($T13=FALSE,O13*HOME!$H$18/(1+HOME!$H$18),0)),IF($T$1=FALSE,IF($T13=FALSE,O13*HOME!$H$20,0),IF($T13=FALSE,O13*HOME!$H$20/(1+HOME!$H$20),0))))</f>
        <v>0</v>
      </c>
      <c r="AG13" s="79">
        <f>IF($AO13=TRUE,IF($T$1=FALSE,P13*HOME!$H$21,P13*HOME!$H$21/(1+HOME!$H$21)),IF(P$2&lt;DATE(2019,10,1),IF($T$1=FALSE,IF($T13=FALSE,P13*HOME!$H$18,0),IF($T13=FALSE,P13*HOME!$H$18/(1+HOME!$H$18),0)),IF($T$1=FALSE,IF($T13=FALSE,P13*HOME!$H$20,0),IF($T13=FALSE,P13*HOME!$H$20/(1+HOME!$H$20),0))))</f>
        <v>0</v>
      </c>
      <c r="AH13" s="79">
        <f t="shared" si="5"/>
        <v>0</v>
      </c>
      <c r="AI13" s="79">
        <f t="shared" si="3"/>
        <v>0</v>
      </c>
      <c r="AJ13" s="86"/>
      <c r="AK13" s="79"/>
      <c r="AL13" s="79"/>
      <c r="AM13" s="79"/>
      <c r="AN13" s="79"/>
      <c r="AO13" s="342" t="b">
        <v>0</v>
      </c>
      <c r="AP13" s="86"/>
      <c r="AQ13" s="79"/>
      <c r="AR13" s="79"/>
      <c r="CA13" s="310">
        <f>IF($T13=TRUE,0,IF(D$2&lt;DATE(2019,10,1),IF($T$1=FALSE,D13*HOME!$F$18,D13*HOME!$F$18/(1+HOME!$H$18)),IF($AO13=TRUE,IF($T$1=FALSE,D13*HOME!$F$21,D13*HOME!$F$21/(1+HOME!$H$21)),IF($T$1=FALSE,D13*HOME!$F$20,D13*HOME!$F$20/(1+HOME!$H$20)))))</f>
        <v>0</v>
      </c>
      <c r="CB13" s="310">
        <f>IF($T13=TRUE,0,IF(E$2&lt;DATE(2019,10,1),IF($T$1=FALSE,E13*HOME!$F$18,E13*HOME!$F$18/(1+HOME!$H$18)),IF($AO13=TRUE,IF($T$1=FALSE,E13*HOME!$F$21,E13*HOME!$F$21/(1+HOME!$H$21)),IF($T$1=FALSE,E13*HOME!$F$20,E13*HOME!$F$20/(1+HOME!$H$20)))))</f>
        <v>0</v>
      </c>
      <c r="CC13" s="310">
        <f>IF($T13=TRUE,0,IF(F$2&lt;DATE(2019,10,1),IF($T$1=FALSE,F13*HOME!$F$18,F13*HOME!$F$18/(1+HOME!$H$18)),IF($AO13=TRUE,IF($T$1=FALSE,F13*HOME!$F$21,F13*HOME!$F$21/(1+HOME!$H$21)),IF($T$1=FALSE,F13*HOME!$F$20,F13*HOME!$F$20/(1+HOME!$H$20)))))</f>
        <v>0</v>
      </c>
      <c r="CD13" s="310">
        <f>IF($T13=TRUE,0,IF(G$2&lt;DATE(2019,10,1),IF($T$1=FALSE,G13*HOME!$F$18,G13*HOME!$F$18/(1+HOME!$H$18)),IF($AO13=TRUE,IF($T$1=FALSE,G13*HOME!$F$21,G13*HOME!$F$21/(1+HOME!$H$21)),IF($T$1=FALSE,G13*HOME!$F$20,G13*HOME!$F$20/(1+HOME!$H$20)))))</f>
        <v>0</v>
      </c>
      <c r="CE13" s="310">
        <f>IF($T13=TRUE,0,IF(H$2&lt;DATE(2019,10,1),IF($T$1=FALSE,H13*HOME!$F$18,H13*HOME!$F$18/(1+HOME!$H$18)),IF($AO13=TRUE,IF($T$1=FALSE,H13*HOME!$F$21,H13*HOME!$F$21/(1+HOME!$H$21)),IF($T$1=FALSE,H13*HOME!$F$20,H13*HOME!$F$20/(1+HOME!$H$20)))))</f>
        <v>0</v>
      </c>
      <c r="CF13" s="310">
        <f>IF($T13=TRUE,0,IF(I$2&lt;DATE(2019,10,1),IF($T$1=FALSE,I13*HOME!$F$18,I13*HOME!$F$18/(1+HOME!$H$18)),IF($AO13=TRUE,IF($T$1=FALSE,I13*HOME!$F$21,I13*HOME!$F$21/(1+HOME!$H$21)),IF($T$1=FALSE,I13*HOME!$F$20,I13*HOME!$F$20/(1+HOME!$H$20)))))</f>
        <v>0</v>
      </c>
      <c r="CG13" s="310">
        <f>IF($T13=TRUE,0,IF(J$2&lt;DATE(2019,10,1),IF($T$1=FALSE,J13*HOME!$F$18,J13*HOME!$F$18/(1+HOME!$H$18)),IF($AO13=TRUE,IF($T$1=FALSE,J13*HOME!$F$21,J13*HOME!$F$21/(1+HOME!$H$21)),IF($T$1=FALSE,J13*HOME!$F$20,J13*HOME!$F$20/(1+HOME!$H$20)))))</f>
        <v>0</v>
      </c>
      <c r="CH13" s="310">
        <f>IF($T13=TRUE,0,IF(K$2&lt;DATE(2019,10,1),IF($T$1=FALSE,K13*HOME!$F$18,K13*HOME!$F$18/(1+HOME!$H$18)),IF($AO13=TRUE,IF($T$1=FALSE,K13*HOME!$F$21,K13*HOME!$F$21/(1+HOME!$H$21)),IF($T$1=FALSE,K13*HOME!$F$20,K13*HOME!$F$20/(1+HOME!$H$20)))))</f>
        <v>0</v>
      </c>
      <c r="CI13" s="310">
        <f>IF($T13=TRUE,0,IF(L$2&lt;DATE(2019,10,1),IF($T$1=FALSE,L13*HOME!$F$18,L13*HOME!$F$18/(1+HOME!$H$18)),IF($AO13=TRUE,IF($T$1=FALSE,L13*HOME!$F$21,L13*HOME!$F$21/(1+HOME!$H$21)),IF($T$1=FALSE,L13*HOME!$F$20,L13*HOME!$F$20/(1+HOME!$H$20)))))</f>
        <v>0</v>
      </c>
      <c r="CJ13" s="310">
        <f>IF($T13=TRUE,0,IF(M$2&lt;DATE(2019,10,1),IF($T$1=FALSE,M13*HOME!$F$18,M13*HOME!$F$18/(1+HOME!$H$18)),IF($AO13=TRUE,IF($T$1=FALSE,M13*HOME!$F$21,M13*HOME!$F$21/(1+HOME!$H$21)),IF($T$1=FALSE,M13*HOME!$F$20,M13*HOME!$F$20/(1+HOME!$H$20)))))</f>
        <v>0</v>
      </c>
      <c r="CK13" s="310">
        <f>IF($T13=TRUE,0,IF(N$2&lt;DATE(2019,10,1),IF($T$1=FALSE,N13*HOME!$F$18,N13*HOME!$F$18/(1+HOME!$H$18)),IF($AO13=TRUE,IF($T$1=FALSE,N13*HOME!$F$21,N13*HOME!$F$21/(1+HOME!$H$21)),IF($T$1=FALSE,N13*HOME!$F$20,N13*HOME!$F$20/(1+HOME!$H$20)))))</f>
        <v>0</v>
      </c>
      <c r="CL13" s="310">
        <f>IF($T13=TRUE,0,IF(O$2&lt;DATE(2019,10,1),IF($T$1=FALSE,O13*HOME!$F$18,O13*HOME!$F$18/(1+HOME!$H$18)),IF($AO13=TRUE,IF($T$1=FALSE,O13*HOME!$F$21,O13*HOME!$F$21/(1+HOME!$H$21)),IF($T$1=FALSE,O13*HOME!$F$20,O13*HOME!$F$20/(1+HOME!$H$20)))))</f>
        <v>0</v>
      </c>
      <c r="CM13" s="310">
        <f>IF($T13=TRUE,0,IF(P$2&lt;DATE(2019,10,1),IF($T$1=FALSE,P13*HOME!$F$18,P13*HOME!$F$18/(1+HOME!$H$18)),IF($AO13=TRUE,IF($T$1=FALSE,P13*HOME!$F$21,P13*HOME!$F$21/(1+HOME!$H$21)),IF($T$1=FALSE,P13*HOME!$F$20,P13*HOME!$F$20/(1+HOME!$H$20)))))</f>
        <v>0</v>
      </c>
      <c r="CN13" s="310">
        <f t="shared" si="4"/>
        <v>0</v>
      </c>
    </row>
    <row r="14" spans="1:92" ht="18" customHeight="1">
      <c r="A14" s="335"/>
      <c r="B14" s="336">
        <v>11</v>
      </c>
      <c r="C14" s="348" t="s">
        <v>20</v>
      </c>
      <c r="D14" s="349">
        <f>SUM(D4:D13)</f>
        <v>0</v>
      </c>
      <c r="E14" s="349">
        <f t="shared" ref="E14:P14" si="6">SUM(E4:E13)</f>
        <v>0</v>
      </c>
      <c r="F14" s="349">
        <f t="shared" si="6"/>
        <v>0</v>
      </c>
      <c r="G14" s="349">
        <f t="shared" si="6"/>
        <v>0</v>
      </c>
      <c r="H14" s="349">
        <f t="shared" si="6"/>
        <v>0</v>
      </c>
      <c r="I14" s="349">
        <f t="shared" si="6"/>
        <v>0</v>
      </c>
      <c r="J14" s="349">
        <f t="shared" si="6"/>
        <v>0</v>
      </c>
      <c r="K14" s="349">
        <f t="shared" si="6"/>
        <v>0</v>
      </c>
      <c r="L14" s="349">
        <f t="shared" si="6"/>
        <v>0</v>
      </c>
      <c r="M14" s="349">
        <f t="shared" si="6"/>
        <v>0</v>
      </c>
      <c r="N14" s="349">
        <f t="shared" si="6"/>
        <v>0</v>
      </c>
      <c r="O14" s="349">
        <f t="shared" si="6"/>
        <v>0</v>
      </c>
      <c r="P14" s="349">
        <f t="shared" si="6"/>
        <v>0</v>
      </c>
      <c r="Q14" s="349">
        <f>SUM(Q4:Q13)</f>
        <v>0</v>
      </c>
      <c r="R14" s="350"/>
      <c r="S14" s="351">
        <f>前期実績!Q14</f>
        <v>0</v>
      </c>
      <c r="T14" s="352" t="s">
        <v>120</v>
      </c>
      <c r="U14" s="353">
        <f t="shared" ref="U14:AG14" si="7">SUM(U4:U13)</f>
        <v>0</v>
      </c>
      <c r="V14" s="353">
        <f t="shared" si="7"/>
        <v>0</v>
      </c>
      <c r="W14" s="353">
        <f t="shared" si="7"/>
        <v>0</v>
      </c>
      <c r="X14" s="353">
        <f t="shared" si="7"/>
        <v>0</v>
      </c>
      <c r="Y14" s="353">
        <f t="shared" si="7"/>
        <v>0</v>
      </c>
      <c r="Z14" s="353">
        <f t="shared" si="7"/>
        <v>0</v>
      </c>
      <c r="AA14" s="353">
        <f t="shared" si="7"/>
        <v>0</v>
      </c>
      <c r="AB14" s="353">
        <f t="shared" si="7"/>
        <v>0</v>
      </c>
      <c r="AC14" s="353">
        <f t="shared" si="7"/>
        <v>0</v>
      </c>
      <c r="AD14" s="353">
        <f t="shared" si="7"/>
        <v>0</v>
      </c>
      <c r="AE14" s="353">
        <f t="shared" si="7"/>
        <v>0</v>
      </c>
      <c r="AF14" s="353">
        <f t="shared" si="7"/>
        <v>0</v>
      </c>
      <c r="AG14" s="353">
        <f t="shared" si="7"/>
        <v>0</v>
      </c>
      <c r="AH14" s="353">
        <f>SUM(U14:AG14)</f>
        <v>0</v>
      </c>
      <c r="AI14" s="353">
        <f>SUM(AI4:AI13)</f>
        <v>0</v>
      </c>
      <c r="AJ14" s="354"/>
      <c r="AK14" s="79"/>
      <c r="AL14" s="79"/>
      <c r="AM14" s="79"/>
      <c r="AN14" s="79"/>
      <c r="AO14" s="79"/>
      <c r="AP14" s="79"/>
      <c r="AQ14" s="79"/>
      <c r="AR14" s="79"/>
      <c r="CA14" s="355">
        <f>SUM(CA4:CA13)</f>
        <v>0</v>
      </c>
      <c r="CB14" s="355">
        <f t="shared" ref="CB14:CN14" si="8">SUM(CB4:CB13)</f>
        <v>0</v>
      </c>
      <c r="CC14" s="355">
        <f t="shared" si="8"/>
        <v>0</v>
      </c>
      <c r="CD14" s="355">
        <f t="shared" si="8"/>
        <v>0</v>
      </c>
      <c r="CE14" s="355">
        <f t="shared" si="8"/>
        <v>0</v>
      </c>
      <c r="CF14" s="355">
        <f t="shared" si="8"/>
        <v>0</v>
      </c>
      <c r="CG14" s="355">
        <f t="shared" si="8"/>
        <v>0</v>
      </c>
      <c r="CH14" s="355">
        <f t="shared" si="8"/>
        <v>0</v>
      </c>
      <c r="CI14" s="355">
        <f t="shared" si="8"/>
        <v>0</v>
      </c>
      <c r="CJ14" s="355">
        <f t="shared" si="8"/>
        <v>0</v>
      </c>
      <c r="CK14" s="355">
        <f t="shared" si="8"/>
        <v>0</v>
      </c>
      <c r="CL14" s="355">
        <f t="shared" si="8"/>
        <v>0</v>
      </c>
      <c r="CM14" s="355">
        <f t="shared" si="8"/>
        <v>0</v>
      </c>
      <c r="CN14" s="355">
        <f t="shared" si="8"/>
        <v>0</v>
      </c>
    </row>
    <row r="15" spans="1:92" ht="18" customHeight="1">
      <c r="A15" s="335"/>
      <c r="B15" s="336">
        <v>12</v>
      </c>
      <c r="C15" s="80" t="s">
        <v>22</v>
      </c>
      <c r="D15" s="356"/>
      <c r="E15" s="356"/>
      <c r="F15" s="356"/>
      <c r="G15" s="356"/>
      <c r="H15" s="356"/>
      <c r="I15" s="356"/>
      <c r="J15" s="356"/>
      <c r="K15" s="356"/>
      <c r="L15" s="356"/>
      <c r="M15" s="356"/>
      <c r="N15" s="356"/>
      <c r="O15" s="356"/>
      <c r="P15" s="356"/>
      <c r="Q15" s="357"/>
      <c r="R15" s="358"/>
      <c r="S15" s="359">
        <f>前期実績!Q15</f>
        <v>0</v>
      </c>
      <c r="T15" s="360"/>
      <c r="U15" s="361"/>
      <c r="V15" s="361"/>
      <c r="W15" s="361"/>
      <c r="X15" s="361"/>
      <c r="Y15" s="361"/>
      <c r="Z15" s="361"/>
      <c r="AA15" s="361"/>
      <c r="AB15" s="361"/>
      <c r="AC15" s="361"/>
      <c r="AD15" s="361"/>
      <c r="AE15" s="361"/>
      <c r="AF15" s="361"/>
      <c r="AG15" s="361"/>
      <c r="AH15" s="361">
        <f>SUM(U15:AG15)</f>
        <v>0</v>
      </c>
      <c r="AI15" s="361"/>
      <c r="AJ15" s="362"/>
      <c r="AK15" s="79"/>
      <c r="AL15" s="79"/>
      <c r="AM15" s="79"/>
      <c r="AN15" s="79"/>
      <c r="AO15" s="79"/>
      <c r="AP15" s="79"/>
      <c r="AQ15" s="79"/>
      <c r="AR15" s="79"/>
    </row>
    <row r="16" spans="1:92" ht="18" customHeight="1" thickBot="1">
      <c r="A16" s="335"/>
      <c r="B16" s="336">
        <v>13</v>
      </c>
      <c r="C16" s="363" t="s">
        <v>366</v>
      </c>
      <c r="D16" s="450"/>
      <c r="E16" s="450"/>
      <c r="F16" s="450"/>
      <c r="G16" s="450"/>
      <c r="H16" s="450"/>
      <c r="I16" s="450"/>
      <c r="J16" s="450"/>
      <c r="K16" s="450"/>
      <c r="L16" s="450"/>
      <c r="M16" s="450"/>
      <c r="N16" s="450"/>
      <c r="O16" s="450"/>
      <c r="P16" s="450"/>
      <c r="Q16" s="365">
        <f>SUM(D16:P16)</f>
        <v>0</v>
      </c>
      <c r="R16" s="366"/>
      <c r="S16" s="367">
        <f>前期実績!Q16</f>
        <v>0</v>
      </c>
      <c r="T16" s="368"/>
      <c r="U16" s="369"/>
      <c r="V16" s="369"/>
      <c r="W16" s="369"/>
      <c r="X16" s="369"/>
      <c r="Y16" s="369"/>
      <c r="Z16" s="369"/>
      <c r="AA16" s="369"/>
      <c r="AB16" s="369"/>
      <c r="AC16" s="369"/>
      <c r="AD16" s="369"/>
      <c r="AE16" s="369"/>
      <c r="AF16" s="369"/>
      <c r="AG16" s="369"/>
      <c r="AH16" s="369">
        <f>SUM(U16:AG16)</f>
        <v>0</v>
      </c>
      <c r="AI16" s="369"/>
      <c r="AJ16" s="370"/>
      <c r="AK16" s="79"/>
      <c r="AL16" s="79"/>
      <c r="AM16" s="79"/>
      <c r="AN16" s="79"/>
      <c r="AO16" s="79"/>
      <c r="AP16" s="79"/>
      <c r="AQ16" s="371" t="s">
        <v>128</v>
      </c>
      <c r="AR16" s="372" t="s">
        <v>181</v>
      </c>
      <c r="AS16" s="373" t="s">
        <v>182</v>
      </c>
      <c r="AT16" s="372"/>
      <c r="AU16" s="372"/>
    </row>
    <row r="17" spans="1:92" ht="18" customHeight="1">
      <c r="A17" s="335"/>
      <c r="B17" s="336">
        <v>14</v>
      </c>
      <c r="C17" s="374"/>
      <c r="D17" s="144"/>
      <c r="E17" s="131"/>
      <c r="F17" s="131"/>
      <c r="G17" s="131"/>
      <c r="H17" s="131"/>
      <c r="I17" s="131"/>
      <c r="J17" s="131"/>
      <c r="K17" s="131"/>
      <c r="L17" s="131"/>
      <c r="M17" s="131"/>
      <c r="N17" s="131"/>
      <c r="O17" s="131"/>
      <c r="P17" s="131"/>
      <c r="Q17" s="376">
        <f>SUM(D17:P17)</f>
        <v>0</v>
      </c>
      <c r="R17" s="377" t="str">
        <f>IF(ISERROR(Q17/$Q$14),"",Q17/$Q$14)</f>
        <v/>
      </c>
      <c r="S17" s="378">
        <f>前期実績!Q17</f>
        <v>0</v>
      </c>
      <c r="T17" s="341" t="b">
        <v>0</v>
      </c>
      <c r="U17" s="79">
        <f>IF($AO17=TRUE,IF($T$1=FALSE,D17*HOME!$H$21,D17*HOME!$H$21/(1+HOME!$H$21)),IF(D$2&lt;DATE(2019,10,1),IF($T$1=FALSE,IF($T17=FALSE,D17*HOME!$H$18,0),IF($T17=FALSE,D17*HOME!$H$18/(1+HOME!$H$18),0)),IF($T$1=FALSE,IF($T17=FALSE,D17*HOME!$H$20,0),IF($T17=FALSE,D17*HOME!$H$20/(1+HOME!$H$20),0))))</f>
        <v>0</v>
      </c>
      <c r="V17" s="79">
        <f>IF($AO17=TRUE,IF($T$1=FALSE,E17*HOME!$H$21,E17*HOME!$H$21/(1+HOME!$H$21)),IF(E$2&lt;DATE(2019,10,1),IF($T$1=FALSE,IF($T17=FALSE,E17*HOME!$H$18,0),IF($T17=FALSE,E17*HOME!$H$18/(1+HOME!$H$18),0)),IF($T$1=FALSE,IF($T17=FALSE,E17*HOME!$H$20,0),IF($T17=FALSE,E17*HOME!$H$20/(1+HOME!$H$20),0))))</f>
        <v>0</v>
      </c>
      <c r="W17" s="79">
        <f>IF($AO17=TRUE,IF($T$1=FALSE,F17*HOME!$H$21,F17*HOME!$H$21/(1+HOME!$H$21)),IF(F$2&lt;DATE(2019,10,1),IF($T$1=FALSE,IF($T17=FALSE,F17*HOME!$H$18,0),IF($T17=FALSE,F17*HOME!$H$18/(1+HOME!$H$18),0)),IF($T$1=FALSE,IF($T17=FALSE,F17*HOME!$H$20,0),IF($T17=FALSE,F17*HOME!$H$20/(1+HOME!$H$20),0))))</f>
        <v>0</v>
      </c>
      <c r="X17" s="79">
        <f>IF($AO17=TRUE,IF($T$1=FALSE,G17*HOME!$H$21,G17*HOME!$H$21/(1+HOME!$H$21)),IF(G$2&lt;DATE(2019,10,1),IF($T$1=FALSE,IF($T17=FALSE,G17*HOME!$H$18,0),IF($T17=FALSE,G17*HOME!$H$18/(1+HOME!$H$18),0)),IF($T$1=FALSE,IF($T17=FALSE,G17*HOME!$H$20,0),IF($T17=FALSE,G17*HOME!$H$20/(1+HOME!$H$20),0))))</f>
        <v>0</v>
      </c>
      <c r="Y17" s="79">
        <f>IF($AO17=TRUE,IF($T$1=FALSE,H17*HOME!$H$21,H17*HOME!$H$21/(1+HOME!$H$21)),IF(H$2&lt;DATE(2019,10,1),IF($T$1=FALSE,IF($T17=FALSE,H17*HOME!$H$18,0),IF($T17=FALSE,H17*HOME!$H$18/(1+HOME!$H$18),0)),IF($T$1=FALSE,IF($T17=FALSE,H17*HOME!$H$20,0),IF($T17=FALSE,H17*HOME!$H$20/(1+HOME!$H$20),0))))</f>
        <v>0</v>
      </c>
      <c r="Z17" s="79">
        <f>IF($AO17=TRUE,IF($T$1=FALSE,I17*HOME!$H$21,I17*HOME!$H$21/(1+HOME!$H$21)),IF(I$2&lt;DATE(2019,10,1),IF($T$1=FALSE,IF($T17=FALSE,I17*HOME!$H$18,0),IF($T17=FALSE,I17*HOME!$H$18/(1+HOME!$H$18),0)),IF($T$1=FALSE,IF($T17=FALSE,I17*HOME!$H$20,0),IF($T17=FALSE,I17*HOME!$H$20/(1+HOME!$H$20),0))))</f>
        <v>0</v>
      </c>
      <c r="AA17" s="79">
        <f>IF($AO17=TRUE,IF($T$1=FALSE,J17*HOME!$H$21,J17*HOME!$H$21/(1+HOME!$H$21)),IF(J$2&lt;DATE(2019,10,1),IF($T$1=FALSE,IF($T17=FALSE,J17*HOME!$H$18,0),IF($T17=FALSE,J17*HOME!$H$18/(1+HOME!$H$18),0)),IF($T$1=FALSE,IF($T17=FALSE,J17*HOME!$H$20,0),IF($T17=FALSE,J17*HOME!$H$20/(1+HOME!$H$20),0))))</f>
        <v>0</v>
      </c>
      <c r="AB17" s="79">
        <f>IF($AO17=TRUE,IF($T$1=FALSE,K17*HOME!$H$21,K17*HOME!$H$21/(1+HOME!$H$21)),IF(K$2&lt;DATE(2019,10,1),IF($T$1=FALSE,IF($T17=FALSE,K17*HOME!$H$18,0),IF($T17=FALSE,K17*HOME!$H$18/(1+HOME!$H$18),0)),IF($T$1=FALSE,IF($T17=FALSE,K17*HOME!$H$20,0),IF($T17=FALSE,K17*HOME!$H$20/(1+HOME!$H$20),0))))</f>
        <v>0</v>
      </c>
      <c r="AC17" s="79">
        <f>IF($AO17=TRUE,IF($T$1=FALSE,L17*HOME!$H$21,L17*HOME!$H$21/(1+HOME!$H$21)),IF(L$2&lt;DATE(2019,10,1),IF($T$1=FALSE,IF($T17=FALSE,L17*HOME!$H$18,0),IF($T17=FALSE,L17*HOME!$H$18/(1+HOME!$H$18),0)),IF($T$1=FALSE,IF($T17=FALSE,L17*HOME!$H$20,0),IF($T17=FALSE,L17*HOME!$H$20/(1+HOME!$H$20),0))))</f>
        <v>0</v>
      </c>
      <c r="AD17" s="79">
        <f>IF($AO17=TRUE,IF($T$1=FALSE,M17*HOME!$H$21,M17*HOME!$H$21/(1+HOME!$H$21)),IF(M$2&lt;DATE(2019,10,1),IF($T$1=FALSE,IF($T17=FALSE,M17*HOME!$H$18,0),IF($T17=FALSE,M17*HOME!$H$18/(1+HOME!$H$18),0)),IF($T$1=FALSE,IF($T17=FALSE,M17*HOME!$H$20,0),IF($T17=FALSE,M17*HOME!$H$20/(1+HOME!$H$20),0))))</f>
        <v>0</v>
      </c>
      <c r="AE17" s="79">
        <f>IF($AO17=TRUE,IF($T$1=FALSE,N17*HOME!$H$21,N17*HOME!$H$21/(1+HOME!$H$21)),IF(N$2&lt;DATE(2019,10,1),IF($T$1=FALSE,IF($T17=FALSE,N17*HOME!$H$18,0),IF($T17=FALSE,N17*HOME!$H$18/(1+HOME!$H$18),0)),IF($T$1=FALSE,IF($T17=FALSE,N17*HOME!$H$20,0),IF($T17=FALSE,N17*HOME!$H$20/(1+HOME!$H$20),0))))</f>
        <v>0</v>
      </c>
      <c r="AF17" s="79">
        <f>IF($AO17=TRUE,IF($T$1=FALSE,O17*HOME!$H$21,O17*HOME!$H$21/(1+HOME!$H$21)),IF(O$2&lt;DATE(2019,10,1),IF($T$1=FALSE,IF($T17=FALSE,O17*HOME!$H$18,0),IF($T17=FALSE,O17*HOME!$H$18/(1+HOME!$H$18),0)),IF($T$1=FALSE,IF($T17=FALSE,O17*HOME!$H$20,0),IF($T17=FALSE,O17*HOME!$H$20/(1+HOME!$H$20),0))))</f>
        <v>0</v>
      </c>
      <c r="AG17" s="79">
        <f>IF($AO17=TRUE,IF($T$1=FALSE,P17*HOME!$H$21,P17*HOME!$H$21/(1+HOME!$H$21)),IF(P$2&lt;DATE(2019,10,1),IF($T$1=FALSE,IF($T17=FALSE,P17*HOME!$H$18,0),IF($T17=FALSE,P17*HOME!$H$18/(1+HOME!$H$18),0)),IF($T$1=FALSE,IF($T17=FALSE,P17*HOME!$H$20,0),IF($T17=FALSE,P17*HOME!$H$20/(1+HOME!$H$20),0))))</f>
        <v>0</v>
      </c>
      <c r="AH17" s="79">
        <f>IF($AO17=TRUE,IF($T$1=FALSE,Q17*HOME!$H$21,Q17*HOME!$H$21/(1+HOME!$H$21)),IF(Q$2&lt;DATE(2019,10,1),IF($T$1=FALSE,IF($T17=FALSE,Q17*HOME!$H$18,0),IF($T17=FALSE,Q17*HOME!$H$18/(1+HOME!$H$18),0)),IF($T$1=FALSE,IF($T17=FALSE,Q17*HOME!$H$20,0),IF($T17=FALSE,Q17*HOME!$H$20/(1+HOME!$H$20),0))))</f>
        <v>0</v>
      </c>
      <c r="AI17" s="79">
        <f t="shared" ref="AI17:AI26" si="9">IF($T17=FALSE,Q17,"")</f>
        <v>0</v>
      </c>
      <c r="AJ17" s="86"/>
      <c r="AK17" s="79"/>
      <c r="AL17" s="79"/>
      <c r="AM17" s="79"/>
      <c r="AN17" s="79"/>
      <c r="AO17" s="342" t="b">
        <v>0</v>
      </c>
      <c r="AP17" s="379"/>
      <c r="AQ17" s="380"/>
      <c r="AR17" s="381" t="str">
        <f>前期実績!T17</f>
        <v/>
      </c>
      <c r="AS17" s="382" t="str">
        <f>前期実績!U17</f>
        <v/>
      </c>
      <c r="AT17" s="372"/>
      <c r="AU17" s="383"/>
      <c r="AZ17" s="384">
        <f t="shared" ref="AZ17:BL26" si="10">D4*$AQ17</f>
        <v>0</v>
      </c>
      <c r="BA17" s="384">
        <f t="shared" si="10"/>
        <v>0</v>
      </c>
      <c r="BB17" s="384">
        <f t="shared" si="10"/>
        <v>0</v>
      </c>
      <c r="BC17" s="384">
        <f t="shared" si="10"/>
        <v>0</v>
      </c>
      <c r="BD17" s="384">
        <f t="shared" si="10"/>
        <v>0</v>
      </c>
      <c r="BE17" s="384">
        <f t="shared" si="10"/>
        <v>0</v>
      </c>
      <c r="BF17" s="384">
        <f t="shared" si="10"/>
        <v>0</v>
      </c>
      <c r="BG17" s="384">
        <f t="shared" si="10"/>
        <v>0</v>
      </c>
      <c r="BH17" s="384">
        <f t="shared" si="10"/>
        <v>0</v>
      </c>
      <c r="BI17" s="384">
        <f t="shared" si="10"/>
        <v>0</v>
      </c>
      <c r="BJ17" s="384">
        <f t="shared" si="10"/>
        <v>0</v>
      </c>
      <c r="BK17" s="384">
        <f t="shared" si="10"/>
        <v>0</v>
      </c>
      <c r="BL17" s="384">
        <f t="shared" si="10"/>
        <v>0</v>
      </c>
      <c r="BM17" s="385">
        <f>D$14*$AQ17</f>
        <v>0</v>
      </c>
      <c r="BN17" s="385">
        <f t="shared" ref="BN17:BY26" si="11">E$14*$AQ17</f>
        <v>0</v>
      </c>
      <c r="BO17" s="385">
        <f t="shared" si="11"/>
        <v>0</v>
      </c>
      <c r="BP17" s="385">
        <f t="shared" si="11"/>
        <v>0</v>
      </c>
      <c r="BQ17" s="385">
        <f t="shared" si="11"/>
        <v>0</v>
      </c>
      <c r="BR17" s="385">
        <f t="shared" si="11"/>
        <v>0</v>
      </c>
      <c r="BS17" s="385">
        <f t="shared" si="11"/>
        <v>0</v>
      </c>
      <c r="BT17" s="385">
        <f t="shared" si="11"/>
        <v>0</v>
      </c>
      <c r="BU17" s="385">
        <f t="shared" si="11"/>
        <v>0</v>
      </c>
      <c r="BV17" s="385">
        <f t="shared" si="11"/>
        <v>0</v>
      </c>
      <c r="BW17" s="385">
        <f t="shared" si="11"/>
        <v>0</v>
      </c>
      <c r="BX17" s="385">
        <f t="shared" si="11"/>
        <v>0</v>
      </c>
      <c r="BY17" s="384">
        <f t="shared" si="11"/>
        <v>0</v>
      </c>
      <c r="CA17" s="310">
        <f>IF($T17=TRUE,0,IF(D$2&lt;DATE(2019,10,1),IF($T$1=FALSE,D17*HOME!$F$18,D17*HOME!$F$18/(1+HOME!$H$18)),IF($AO17=TRUE,IF($T$1=FALSE,D17*HOME!$F$21,D17*HOME!$F$21/(1+HOME!$H$21)),IF($T$1=FALSE,D17*HOME!$F$20,D17*HOME!$F$20/(1+HOME!$H$20)))))</f>
        <v>0</v>
      </c>
      <c r="CB17" s="310">
        <f>IF($T17=TRUE,0,IF(E$2&lt;DATE(2019,10,1),IF($T$1=FALSE,E17*HOME!$F$18,E17*HOME!$F$18/(1+HOME!$H$18)),IF($AO17=TRUE,IF($T$1=FALSE,E17*HOME!$F$21,E17*HOME!$F$21/(1+HOME!$H$21)),IF($T$1=FALSE,E17*HOME!$F$20,E17*HOME!$F$20/(1+HOME!$H$20)))))</f>
        <v>0</v>
      </c>
      <c r="CC17" s="310">
        <f>IF($T17=TRUE,0,IF(F$2&lt;DATE(2019,10,1),IF($T$1=FALSE,F17*HOME!$F$18,F17*HOME!$F$18/(1+HOME!$H$18)),IF($AO17=TRUE,IF($T$1=FALSE,F17*HOME!$F$21,F17*HOME!$F$21/(1+HOME!$H$21)),IF($T$1=FALSE,F17*HOME!$F$20,F17*HOME!$F$20/(1+HOME!$H$20)))))</f>
        <v>0</v>
      </c>
      <c r="CD17" s="310">
        <f>IF($T17=TRUE,0,IF(G$2&lt;DATE(2019,10,1),IF($T$1=FALSE,G17*HOME!$F$18,G17*HOME!$F$18/(1+HOME!$H$18)),IF($AO17=TRUE,IF($T$1=FALSE,G17*HOME!$F$21,G17*HOME!$F$21/(1+HOME!$H$21)),IF($T$1=FALSE,G17*HOME!$F$20,G17*HOME!$F$20/(1+HOME!$H$20)))))</f>
        <v>0</v>
      </c>
      <c r="CE17" s="310">
        <f>IF($T17=TRUE,0,IF(H$2&lt;DATE(2019,10,1),IF($T$1=FALSE,H17*HOME!$F$18,H17*HOME!$F$18/(1+HOME!$H$18)),IF($AO17=TRUE,IF($T$1=FALSE,H17*HOME!$F$21,H17*HOME!$F$21/(1+HOME!$H$21)),IF($T$1=FALSE,H17*HOME!$F$20,H17*HOME!$F$20/(1+HOME!$H$20)))))</f>
        <v>0</v>
      </c>
      <c r="CF17" s="310">
        <f>IF($T17=TRUE,0,IF(I$2&lt;DATE(2019,10,1),IF($T$1=FALSE,I17*HOME!$F$18,I17*HOME!$F$18/(1+HOME!$H$18)),IF($AO17=TRUE,IF($T$1=FALSE,I17*HOME!$F$21,I17*HOME!$F$21/(1+HOME!$H$21)),IF($T$1=FALSE,I17*HOME!$F$20,I17*HOME!$F$20/(1+HOME!$H$20)))))</f>
        <v>0</v>
      </c>
      <c r="CG17" s="310">
        <f>IF($T17=TRUE,0,IF(J$2&lt;DATE(2019,10,1),IF($T$1=FALSE,J17*HOME!$F$18,J17*HOME!$F$18/(1+HOME!$H$18)),IF($AO17=TRUE,IF($T$1=FALSE,J17*HOME!$F$21,J17*HOME!$F$21/(1+HOME!$H$21)),IF($T$1=FALSE,J17*HOME!$F$20,J17*HOME!$F$20/(1+HOME!$H$20)))))</f>
        <v>0</v>
      </c>
      <c r="CH17" s="310">
        <f>IF($T17=TRUE,0,IF(K$2&lt;DATE(2019,10,1),IF($T$1=FALSE,K17*HOME!$F$18,K17*HOME!$F$18/(1+HOME!$H$18)),IF($AO17=TRUE,IF($T$1=FALSE,K17*HOME!$F$21,K17*HOME!$F$21/(1+HOME!$H$21)),IF($T$1=FALSE,K17*HOME!$F$20,K17*HOME!$F$20/(1+HOME!$H$20)))))</f>
        <v>0</v>
      </c>
      <c r="CI17" s="310">
        <f>IF($T17=TRUE,0,IF(L$2&lt;DATE(2019,10,1),IF($T$1=FALSE,L17*HOME!$F$18,L17*HOME!$F$18/(1+HOME!$H$18)),IF($AO17=TRUE,IF($T$1=FALSE,L17*HOME!$F$21,L17*HOME!$F$21/(1+HOME!$H$21)),IF($T$1=FALSE,L17*HOME!$F$20,L17*HOME!$F$20/(1+HOME!$H$20)))))</f>
        <v>0</v>
      </c>
      <c r="CJ17" s="310">
        <f>IF($T17=TRUE,0,IF(M$2&lt;DATE(2019,10,1),IF($T$1=FALSE,M17*HOME!$F$18,M17*HOME!$F$18/(1+HOME!$H$18)),IF($AO17=TRUE,IF($T$1=FALSE,M17*HOME!$F$21,M17*HOME!$F$21/(1+HOME!$H$21)),IF($T$1=FALSE,M17*HOME!$F$20,M17*HOME!$F$20/(1+HOME!$H$20)))))</f>
        <v>0</v>
      </c>
      <c r="CK17" s="310">
        <f>IF($T17=TRUE,0,IF(N$2&lt;DATE(2019,10,1),IF($T$1=FALSE,N17*HOME!$F$18,N17*HOME!$F$18/(1+HOME!$H$18)),IF($AO17=TRUE,IF($T$1=FALSE,N17*HOME!$F$21,N17*HOME!$F$21/(1+HOME!$H$21)),IF($T$1=FALSE,N17*HOME!$F$20,N17*HOME!$F$20/(1+HOME!$H$20)))))</f>
        <v>0</v>
      </c>
      <c r="CL17" s="310">
        <f>IF($T17=TRUE,0,IF(O$2&lt;DATE(2019,10,1),IF($T$1=FALSE,O17*HOME!$F$18,O17*HOME!$F$18/(1+HOME!$H$18)),IF($AO17=TRUE,IF($T$1=FALSE,O17*HOME!$F$21,O17*HOME!$F$21/(1+HOME!$H$21)),IF($T$1=FALSE,O17*HOME!$F$20,O17*HOME!$F$20/(1+HOME!$H$20)))))</f>
        <v>0</v>
      </c>
      <c r="CM17" s="310">
        <f>IF($T17=TRUE,0,IF(P$2&lt;DATE(2019,10,1),IF($T$1=FALSE,P17*HOME!$F$18,P17*HOME!$F$18/(1+HOME!$H$18)),IF($AO17=TRUE,IF($T$1=FALSE,P17*HOME!$F$21,P17*HOME!$F$21/(1+HOME!$H$21)),IF($T$1=FALSE,P17*HOME!$F$20,P17*HOME!$F$20/(1+HOME!$H$20)))))</f>
        <v>0</v>
      </c>
      <c r="CN17" s="310">
        <f t="shared" ref="CN17:CN26" si="12">SUM(CA17:CM17)</f>
        <v>0</v>
      </c>
    </row>
    <row r="18" spans="1:92" ht="18" customHeight="1">
      <c r="A18" s="335"/>
      <c r="B18" s="336"/>
      <c r="C18" s="386"/>
      <c r="D18" s="131"/>
      <c r="E18" s="131"/>
      <c r="F18" s="131"/>
      <c r="G18" s="131"/>
      <c r="H18" s="131"/>
      <c r="I18" s="131"/>
      <c r="J18" s="131"/>
      <c r="K18" s="131"/>
      <c r="L18" s="131"/>
      <c r="M18" s="131"/>
      <c r="N18" s="131"/>
      <c r="O18" s="131"/>
      <c r="P18" s="131"/>
      <c r="Q18" s="388">
        <f t="shared" ref="Q18:Q32" si="13">SUM(D18:P18)</f>
        <v>0</v>
      </c>
      <c r="R18" s="389" t="str">
        <f t="shared" ref="R18:R81" si="14">IF(ISERROR(Q18/$Q$14),"",Q18/$Q$14)</f>
        <v/>
      </c>
      <c r="S18" s="154">
        <f>前期実績!Q18</f>
        <v>0</v>
      </c>
      <c r="T18" s="341" t="b">
        <v>0</v>
      </c>
      <c r="U18" s="79">
        <f>IF($AO18=TRUE,IF($T$1=FALSE,D18*HOME!$H$21,D18*HOME!$H$21/(1+HOME!$H$21)),IF(D$2&lt;DATE(2019,10,1),IF($T$1=FALSE,IF($T18=FALSE,D18*HOME!$H$18,0),IF($T18=FALSE,D18*HOME!$H$18/(1+HOME!$H$18),0)),IF($T$1=FALSE,IF($T18=FALSE,D18*HOME!$H$20,0),IF($T18=FALSE,D18*HOME!$H$20/(1+HOME!$H$20),0))))</f>
        <v>0</v>
      </c>
      <c r="V18" s="79">
        <f>IF($AO18=TRUE,IF($T$1=FALSE,E18*HOME!$H$21,E18*HOME!$H$21/(1+HOME!$H$21)),IF(E$2&lt;DATE(2019,10,1),IF($T$1=FALSE,IF($T18=FALSE,E18*HOME!$H$18,0),IF($T18=FALSE,E18*HOME!$H$18/(1+HOME!$H$18),0)),IF($T$1=FALSE,IF($T18=FALSE,E18*HOME!$H$20,0),IF($T18=FALSE,E18*HOME!$H$20/(1+HOME!$H$20),0))))</f>
        <v>0</v>
      </c>
      <c r="W18" s="79">
        <f>IF($AO18=TRUE,IF($T$1=FALSE,F18*HOME!$H$21,F18*HOME!$H$21/(1+HOME!$H$21)),IF(F$2&lt;DATE(2019,10,1),IF($T$1=FALSE,IF($T18=FALSE,F18*HOME!$H$18,0),IF($T18=FALSE,F18*HOME!$H$18/(1+HOME!$H$18),0)),IF($T$1=FALSE,IF($T18=FALSE,F18*HOME!$H$20,0),IF($T18=FALSE,F18*HOME!$H$20/(1+HOME!$H$20),0))))</f>
        <v>0</v>
      </c>
      <c r="X18" s="79">
        <f>IF($AO18=TRUE,IF($T$1=FALSE,G18*HOME!$H$21,G18*HOME!$H$21/(1+HOME!$H$21)),IF(G$2&lt;DATE(2019,10,1),IF($T$1=FALSE,IF($T18=FALSE,G18*HOME!$H$18,0),IF($T18=FALSE,G18*HOME!$H$18/(1+HOME!$H$18),0)),IF($T$1=FALSE,IF($T18=FALSE,G18*HOME!$H$20,0),IF($T18=FALSE,G18*HOME!$H$20/(1+HOME!$H$20),0))))</f>
        <v>0</v>
      </c>
      <c r="Y18" s="79">
        <f>IF($AO18=TRUE,IF($T$1=FALSE,H18*HOME!$H$21,H18*HOME!$H$21/(1+HOME!$H$21)),IF(H$2&lt;DATE(2019,10,1),IF($T$1=FALSE,IF($T18=FALSE,H18*HOME!$H$18,0),IF($T18=FALSE,H18*HOME!$H$18/(1+HOME!$H$18),0)),IF($T$1=FALSE,IF($T18=FALSE,H18*HOME!$H$20,0),IF($T18=FALSE,H18*HOME!$H$20/(1+HOME!$H$20),0))))</f>
        <v>0</v>
      </c>
      <c r="Z18" s="79">
        <f>IF($AO18=TRUE,IF($T$1=FALSE,I18*HOME!$H$21,I18*HOME!$H$21/(1+HOME!$H$21)),IF(I$2&lt;DATE(2019,10,1),IF($T$1=FALSE,IF($T18=FALSE,I18*HOME!$H$18,0),IF($T18=FALSE,I18*HOME!$H$18/(1+HOME!$H$18),0)),IF($T$1=FALSE,IF($T18=FALSE,I18*HOME!$H$20,0),IF($T18=FALSE,I18*HOME!$H$20/(1+HOME!$H$20),0))))</f>
        <v>0</v>
      </c>
      <c r="AA18" s="79">
        <f>IF($AO18=TRUE,IF($T$1=FALSE,J18*HOME!$H$21,J18*HOME!$H$21/(1+HOME!$H$21)),IF(J$2&lt;DATE(2019,10,1),IF($T$1=FALSE,IF($T18=FALSE,J18*HOME!$H$18,0),IF($T18=FALSE,J18*HOME!$H$18/(1+HOME!$H$18),0)),IF($T$1=FALSE,IF($T18=FALSE,J18*HOME!$H$20,0),IF($T18=FALSE,J18*HOME!$H$20/(1+HOME!$H$20),0))))</f>
        <v>0</v>
      </c>
      <c r="AB18" s="79">
        <f>IF($AO18=TRUE,IF($T$1=FALSE,K18*HOME!$H$21,K18*HOME!$H$21/(1+HOME!$H$21)),IF(K$2&lt;DATE(2019,10,1),IF($T$1=FALSE,IF($T18=FALSE,K18*HOME!$H$18,0),IF($T18=FALSE,K18*HOME!$H$18/(1+HOME!$H$18),0)),IF($T$1=FALSE,IF($T18=FALSE,K18*HOME!$H$20,0),IF($T18=FALSE,K18*HOME!$H$20/(1+HOME!$H$20),0))))</f>
        <v>0</v>
      </c>
      <c r="AC18" s="79">
        <f>IF($AO18=TRUE,IF($T$1=FALSE,L18*HOME!$H$21,L18*HOME!$H$21/(1+HOME!$H$21)),IF(L$2&lt;DATE(2019,10,1),IF($T$1=FALSE,IF($T18=FALSE,L18*HOME!$H$18,0),IF($T18=FALSE,L18*HOME!$H$18/(1+HOME!$H$18),0)),IF($T$1=FALSE,IF($T18=FALSE,L18*HOME!$H$20,0),IF($T18=FALSE,L18*HOME!$H$20/(1+HOME!$H$20),0))))</f>
        <v>0</v>
      </c>
      <c r="AD18" s="79">
        <f>IF($AO18=TRUE,IF($T$1=FALSE,M18*HOME!$H$21,M18*HOME!$H$21/(1+HOME!$H$21)),IF(M$2&lt;DATE(2019,10,1),IF($T$1=FALSE,IF($T18=FALSE,M18*HOME!$H$18,0),IF($T18=FALSE,M18*HOME!$H$18/(1+HOME!$H$18),0)),IF($T$1=FALSE,IF($T18=FALSE,M18*HOME!$H$20,0),IF($T18=FALSE,M18*HOME!$H$20/(1+HOME!$H$20),0))))</f>
        <v>0</v>
      </c>
      <c r="AE18" s="79">
        <f>IF($AO18=TRUE,IF($T$1=FALSE,N18*HOME!$H$21,N18*HOME!$H$21/(1+HOME!$H$21)),IF(N$2&lt;DATE(2019,10,1),IF($T$1=FALSE,IF($T18=FALSE,N18*HOME!$H$18,0),IF($T18=FALSE,N18*HOME!$H$18/(1+HOME!$H$18),0)),IF($T$1=FALSE,IF($T18=FALSE,N18*HOME!$H$20,0),IF($T18=FALSE,N18*HOME!$H$20/(1+HOME!$H$20),0))))</f>
        <v>0</v>
      </c>
      <c r="AF18" s="79">
        <f>IF($AO18=TRUE,IF($T$1=FALSE,O18*HOME!$H$21,O18*HOME!$H$21/(1+HOME!$H$21)),IF(O$2&lt;DATE(2019,10,1),IF($T$1=FALSE,IF($T18=FALSE,O18*HOME!$H$18,0),IF($T18=FALSE,O18*HOME!$H$18/(1+HOME!$H$18),0)),IF($T$1=FALSE,IF($T18=FALSE,O18*HOME!$H$20,0),IF($T18=FALSE,O18*HOME!$H$20/(1+HOME!$H$20),0))))</f>
        <v>0</v>
      </c>
      <c r="AG18" s="79">
        <f>IF($AO18=TRUE,IF($T$1=FALSE,P18*HOME!$H$21,P18*HOME!$H$21/(1+HOME!$H$21)),IF(P$2&lt;DATE(2019,10,1),IF($T$1=FALSE,IF($T18=FALSE,P18*HOME!$H$18,0),IF($T18=FALSE,P18*HOME!$H$18/(1+HOME!$H$18),0)),IF($T$1=FALSE,IF($T18=FALSE,P18*HOME!$H$20,0),IF($T18=FALSE,P18*HOME!$H$20/(1+HOME!$H$20),0))))</f>
        <v>0</v>
      </c>
      <c r="AH18" s="79">
        <f>IF($AO18=TRUE,IF($T$1=FALSE,Q18*HOME!$H$21,Q18*HOME!$H$21/(1+HOME!$H$21)),IF(Q$2&lt;DATE(2019,10,1),IF($T$1=FALSE,IF($T18=FALSE,Q18*HOME!$H$18,0),IF($T18=FALSE,Q18*HOME!$H$18/(1+HOME!$H$18),0)),IF($T$1=FALSE,IF($T18=FALSE,Q18*HOME!$H$20,0),IF($T18=FALSE,Q18*HOME!$H$20/(1+HOME!$H$20),0))))</f>
        <v>0</v>
      </c>
      <c r="AI18" s="79">
        <f t="shared" si="9"/>
        <v>0</v>
      </c>
      <c r="AJ18" s="86"/>
      <c r="AK18" s="79"/>
      <c r="AL18" s="79"/>
      <c r="AM18" s="79"/>
      <c r="AN18" s="79"/>
      <c r="AO18" s="342" t="b">
        <v>0</v>
      </c>
      <c r="AP18" s="379"/>
      <c r="AQ18" s="380"/>
      <c r="AR18" s="390" t="str">
        <f>前期実績!T18</f>
        <v/>
      </c>
      <c r="AS18" s="391" t="str">
        <f>前期実績!U18</f>
        <v/>
      </c>
      <c r="AT18" s="372"/>
      <c r="AU18" s="383"/>
      <c r="AZ18" s="392">
        <f t="shared" si="10"/>
        <v>0</v>
      </c>
      <c r="BA18" s="392">
        <f t="shared" si="10"/>
        <v>0</v>
      </c>
      <c r="BB18" s="392">
        <f t="shared" si="10"/>
        <v>0</v>
      </c>
      <c r="BC18" s="392">
        <f t="shared" si="10"/>
        <v>0</v>
      </c>
      <c r="BD18" s="392">
        <f t="shared" si="10"/>
        <v>0</v>
      </c>
      <c r="BE18" s="392">
        <f t="shared" si="10"/>
        <v>0</v>
      </c>
      <c r="BF18" s="392">
        <f t="shared" si="10"/>
        <v>0</v>
      </c>
      <c r="BG18" s="392">
        <f t="shared" si="10"/>
        <v>0</v>
      </c>
      <c r="BH18" s="392">
        <f t="shared" si="10"/>
        <v>0</v>
      </c>
      <c r="BI18" s="392">
        <f t="shared" si="10"/>
        <v>0</v>
      </c>
      <c r="BJ18" s="392">
        <f t="shared" si="10"/>
        <v>0</v>
      </c>
      <c r="BK18" s="392">
        <f t="shared" si="10"/>
        <v>0</v>
      </c>
      <c r="BL18" s="392">
        <f t="shared" si="10"/>
        <v>0</v>
      </c>
      <c r="BM18" s="393">
        <f t="shared" ref="BM18:BM26" si="15">D$14*$AQ18</f>
        <v>0</v>
      </c>
      <c r="BN18" s="393">
        <f t="shared" si="11"/>
        <v>0</v>
      </c>
      <c r="BO18" s="393">
        <f t="shared" si="11"/>
        <v>0</v>
      </c>
      <c r="BP18" s="393">
        <f t="shared" si="11"/>
        <v>0</v>
      </c>
      <c r="BQ18" s="393">
        <f t="shared" si="11"/>
        <v>0</v>
      </c>
      <c r="BR18" s="393">
        <f t="shared" si="11"/>
        <v>0</v>
      </c>
      <c r="BS18" s="393">
        <f t="shared" si="11"/>
        <v>0</v>
      </c>
      <c r="BT18" s="393">
        <f t="shared" si="11"/>
        <v>0</v>
      </c>
      <c r="BU18" s="393">
        <f t="shared" si="11"/>
        <v>0</v>
      </c>
      <c r="BV18" s="393">
        <f t="shared" si="11"/>
        <v>0</v>
      </c>
      <c r="BW18" s="393">
        <f t="shared" si="11"/>
        <v>0</v>
      </c>
      <c r="BX18" s="393">
        <f t="shared" si="11"/>
        <v>0</v>
      </c>
      <c r="BY18" s="392">
        <f t="shared" si="11"/>
        <v>0</v>
      </c>
      <c r="CA18" s="310">
        <f>IF($T18=TRUE,0,IF(D$2&lt;DATE(2019,10,1),IF($T$1=FALSE,D18*HOME!$F$18,D18*HOME!$F$18/(1+HOME!$H$18)),IF($AO18=TRUE,IF($T$1=FALSE,D18*HOME!$F$21,D18*HOME!$F$21/(1+HOME!$H$21)),IF($T$1=FALSE,D18*HOME!$F$20,D18*HOME!$F$20/(1+HOME!$H$20)))))</f>
        <v>0</v>
      </c>
      <c r="CB18" s="310">
        <f>IF($T18=TRUE,0,IF(E$2&lt;DATE(2019,10,1),IF($T$1=FALSE,E18*HOME!$F$18,E18*HOME!$F$18/(1+HOME!$H$18)),IF($AO18=TRUE,IF($T$1=FALSE,E18*HOME!$F$21,E18*HOME!$F$21/(1+HOME!$H$21)),IF($T$1=FALSE,E18*HOME!$F$20,E18*HOME!$F$20/(1+HOME!$H$20)))))</f>
        <v>0</v>
      </c>
      <c r="CC18" s="310">
        <f>IF($T18=TRUE,0,IF(F$2&lt;DATE(2019,10,1),IF($T$1=FALSE,F18*HOME!$F$18,F18*HOME!$F$18/(1+HOME!$H$18)),IF($AO18=TRUE,IF($T$1=FALSE,F18*HOME!$F$21,F18*HOME!$F$21/(1+HOME!$H$21)),IF($T$1=FALSE,F18*HOME!$F$20,F18*HOME!$F$20/(1+HOME!$H$20)))))</f>
        <v>0</v>
      </c>
      <c r="CD18" s="310">
        <f>IF($T18=TRUE,0,IF(G$2&lt;DATE(2019,10,1),IF($T$1=FALSE,G18*HOME!$F$18,G18*HOME!$F$18/(1+HOME!$H$18)),IF($AO18=TRUE,IF($T$1=FALSE,G18*HOME!$F$21,G18*HOME!$F$21/(1+HOME!$H$21)),IF($T$1=FALSE,G18*HOME!$F$20,G18*HOME!$F$20/(1+HOME!$H$20)))))</f>
        <v>0</v>
      </c>
      <c r="CE18" s="310">
        <f>IF($T18=TRUE,0,IF(H$2&lt;DATE(2019,10,1),IF($T$1=FALSE,H18*HOME!$F$18,H18*HOME!$F$18/(1+HOME!$H$18)),IF($AO18=TRUE,IF($T$1=FALSE,H18*HOME!$F$21,H18*HOME!$F$21/(1+HOME!$H$21)),IF($T$1=FALSE,H18*HOME!$F$20,H18*HOME!$F$20/(1+HOME!$H$20)))))</f>
        <v>0</v>
      </c>
      <c r="CF18" s="310">
        <f>IF($T18=TRUE,0,IF(I$2&lt;DATE(2019,10,1),IF($T$1=FALSE,I18*HOME!$F$18,I18*HOME!$F$18/(1+HOME!$H$18)),IF($AO18=TRUE,IF($T$1=FALSE,I18*HOME!$F$21,I18*HOME!$F$21/(1+HOME!$H$21)),IF($T$1=FALSE,I18*HOME!$F$20,I18*HOME!$F$20/(1+HOME!$H$20)))))</f>
        <v>0</v>
      </c>
      <c r="CG18" s="310">
        <f>IF($T18=TRUE,0,IF(J$2&lt;DATE(2019,10,1),IF($T$1=FALSE,J18*HOME!$F$18,J18*HOME!$F$18/(1+HOME!$H$18)),IF($AO18=TRUE,IF($T$1=FALSE,J18*HOME!$F$21,J18*HOME!$F$21/(1+HOME!$H$21)),IF($T$1=FALSE,J18*HOME!$F$20,J18*HOME!$F$20/(1+HOME!$H$20)))))</f>
        <v>0</v>
      </c>
      <c r="CH18" s="310">
        <f>IF($T18=TRUE,0,IF(K$2&lt;DATE(2019,10,1),IF($T$1=FALSE,K18*HOME!$F$18,K18*HOME!$F$18/(1+HOME!$H$18)),IF($AO18=TRUE,IF($T$1=FALSE,K18*HOME!$F$21,K18*HOME!$F$21/(1+HOME!$H$21)),IF($T$1=FALSE,K18*HOME!$F$20,K18*HOME!$F$20/(1+HOME!$H$20)))))</f>
        <v>0</v>
      </c>
      <c r="CI18" s="310">
        <f>IF($T18=TRUE,0,IF(L$2&lt;DATE(2019,10,1),IF($T$1=FALSE,L18*HOME!$F$18,L18*HOME!$F$18/(1+HOME!$H$18)),IF($AO18=TRUE,IF($T$1=FALSE,L18*HOME!$F$21,L18*HOME!$F$21/(1+HOME!$H$21)),IF($T$1=FALSE,L18*HOME!$F$20,L18*HOME!$F$20/(1+HOME!$H$20)))))</f>
        <v>0</v>
      </c>
      <c r="CJ18" s="310">
        <f>IF($T18=TRUE,0,IF(M$2&lt;DATE(2019,10,1),IF($T$1=FALSE,M18*HOME!$F$18,M18*HOME!$F$18/(1+HOME!$H$18)),IF($AO18=TRUE,IF($T$1=FALSE,M18*HOME!$F$21,M18*HOME!$F$21/(1+HOME!$H$21)),IF($T$1=FALSE,M18*HOME!$F$20,M18*HOME!$F$20/(1+HOME!$H$20)))))</f>
        <v>0</v>
      </c>
      <c r="CK18" s="310">
        <f>IF($T18=TRUE,0,IF(N$2&lt;DATE(2019,10,1),IF($T$1=FALSE,N18*HOME!$F$18,N18*HOME!$F$18/(1+HOME!$H$18)),IF($AO18=TRUE,IF($T$1=FALSE,N18*HOME!$F$21,N18*HOME!$F$21/(1+HOME!$H$21)),IF($T$1=FALSE,N18*HOME!$F$20,N18*HOME!$F$20/(1+HOME!$H$20)))))</f>
        <v>0</v>
      </c>
      <c r="CL18" s="310">
        <f>IF($T18=TRUE,0,IF(O$2&lt;DATE(2019,10,1),IF($T$1=FALSE,O18*HOME!$F$18,O18*HOME!$F$18/(1+HOME!$H$18)),IF($AO18=TRUE,IF($T$1=FALSE,O18*HOME!$F$21,O18*HOME!$F$21/(1+HOME!$H$21)),IF($T$1=FALSE,O18*HOME!$F$20,O18*HOME!$F$20/(1+HOME!$H$20)))))</f>
        <v>0</v>
      </c>
      <c r="CM18" s="310">
        <f>IF($T18=TRUE,0,IF(P$2&lt;DATE(2019,10,1),IF($T$1=FALSE,P18*HOME!$F$18,P18*HOME!$F$18/(1+HOME!$H$18)),IF($AO18=TRUE,IF($T$1=FALSE,P18*HOME!$F$21,P18*HOME!$F$21/(1+HOME!$H$21)),IF($T$1=FALSE,P18*HOME!$F$20,P18*HOME!$F$20/(1+HOME!$H$20)))))</f>
        <v>0</v>
      </c>
      <c r="CN18" s="310">
        <f t="shared" si="12"/>
        <v>0</v>
      </c>
    </row>
    <row r="19" spans="1:92" ht="18" customHeight="1">
      <c r="A19" s="335"/>
      <c r="B19" s="336"/>
      <c r="C19" s="386"/>
      <c r="D19" s="131"/>
      <c r="E19" s="131"/>
      <c r="F19" s="131"/>
      <c r="G19" s="131"/>
      <c r="H19" s="131"/>
      <c r="I19" s="131"/>
      <c r="J19" s="131"/>
      <c r="K19" s="131"/>
      <c r="L19" s="131"/>
      <c r="M19" s="131"/>
      <c r="N19" s="131"/>
      <c r="O19" s="131"/>
      <c r="P19" s="131"/>
      <c r="Q19" s="388">
        <f t="shared" si="13"/>
        <v>0</v>
      </c>
      <c r="R19" s="389" t="str">
        <f t="shared" si="14"/>
        <v/>
      </c>
      <c r="S19" s="154">
        <f>前期実績!Q19</f>
        <v>0</v>
      </c>
      <c r="T19" s="341" t="b">
        <v>0</v>
      </c>
      <c r="U19" s="79">
        <f>IF($AO19=TRUE,IF($T$1=FALSE,D19*HOME!$H$21,D19*HOME!$H$21/(1+HOME!$H$21)),IF(D$2&lt;DATE(2019,10,1),IF($T$1=FALSE,IF($T19=FALSE,D19*HOME!$H$18,0),IF($T19=FALSE,D19*HOME!$H$18/(1+HOME!$H$18),0)),IF($T$1=FALSE,IF($T19=FALSE,D19*HOME!$H$20,0),IF($T19=FALSE,D19*HOME!$H$20/(1+HOME!$H$20),0))))</f>
        <v>0</v>
      </c>
      <c r="V19" s="79">
        <f>IF($AO19=TRUE,IF($T$1=FALSE,E19*HOME!$H$21,E19*HOME!$H$21/(1+HOME!$H$21)),IF(E$2&lt;DATE(2019,10,1),IF($T$1=FALSE,IF($T19=FALSE,E19*HOME!$H$18,0),IF($T19=FALSE,E19*HOME!$H$18/(1+HOME!$H$18),0)),IF($T$1=FALSE,IF($T19=FALSE,E19*HOME!$H$20,0),IF($T19=FALSE,E19*HOME!$H$20/(1+HOME!$H$20),0))))</f>
        <v>0</v>
      </c>
      <c r="W19" s="79">
        <f>IF($AO19=TRUE,IF($T$1=FALSE,F19*HOME!$H$21,F19*HOME!$H$21/(1+HOME!$H$21)),IF(F$2&lt;DATE(2019,10,1),IF($T$1=FALSE,IF($T19=FALSE,F19*HOME!$H$18,0),IF($T19=FALSE,F19*HOME!$H$18/(1+HOME!$H$18),0)),IF($T$1=FALSE,IF($T19=FALSE,F19*HOME!$H$20,0),IF($T19=FALSE,F19*HOME!$H$20/(1+HOME!$H$20),0))))</f>
        <v>0</v>
      </c>
      <c r="X19" s="79">
        <f>IF($AO19=TRUE,IF($T$1=FALSE,G19*HOME!$H$21,G19*HOME!$H$21/(1+HOME!$H$21)),IF(G$2&lt;DATE(2019,10,1),IF($T$1=FALSE,IF($T19=FALSE,G19*HOME!$H$18,0),IF($T19=FALSE,G19*HOME!$H$18/(1+HOME!$H$18),0)),IF($T$1=FALSE,IF($T19=FALSE,G19*HOME!$H$20,0),IF($T19=FALSE,G19*HOME!$H$20/(1+HOME!$H$20),0))))</f>
        <v>0</v>
      </c>
      <c r="Y19" s="79">
        <f>IF($AO19=TRUE,IF($T$1=FALSE,H19*HOME!$H$21,H19*HOME!$H$21/(1+HOME!$H$21)),IF(H$2&lt;DATE(2019,10,1),IF($T$1=FALSE,IF($T19=FALSE,H19*HOME!$H$18,0),IF($T19=FALSE,H19*HOME!$H$18/(1+HOME!$H$18),0)),IF($T$1=FALSE,IF($T19=FALSE,H19*HOME!$H$20,0),IF($T19=FALSE,H19*HOME!$H$20/(1+HOME!$H$20),0))))</f>
        <v>0</v>
      </c>
      <c r="Z19" s="79">
        <f>IF($AO19=TRUE,IF($T$1=FALSE,I19*HOME!$H$21,I19*HOME!$H$21/(1+HOME!$H$21)),IF(I$2&lt;DATE(2019,10,1),IF($T$1=FALSE,IF($T19=FALSE,I19*HOME!$H$18,0),IF($T19=FALSE,I19*HOME!$H$18/(1+HOME!$H$18),0)),IF($T$1=FALSE,IF($T19=FALSE,I19*HOME!$H$20,0),IF($T19=FALSE,I19*HOME!$H$20/(1+HOME!$H$20),0))))</f>
        <v>0</v>
      </c>
      <c r="AA19" s="79">
        <f>IF($AO19=TRUE,IF($T$1=FALSE,J19*HOME!$H$21,J19*HOME!$H$21/(1+HOME!$H$21)),IF(J$2&lt;DATE(2019,10,1),IF($T$1=FALSE,IF($T19=FALSE,J19*HOME!$H$18,0),IF($T19=FALSE,J19*HOME!$H$18/(1+HOME!$H$18),0)),IF($T$1=FALSE,IF($T19=FALSE,J19*HOME!$H$20,0),IF($T19=FALSE,J19*HOME!$H$20/(1+HOME!$H$20),0))))</f>
        <v>0</v>
      </c>
      <c r="AB19" s="79">
        <f>IF($AO19=TRUE,IF($T$1=FALSE,K19*HOME!$H$21,K19*HOME!$H$21/(1+HOME!$H$21)),IF(K$2&lt;DATE(2019,10,1),IF($T$1=FALSE,IF($T19=FALSE,K19*HOME!$H$18,0),IF($T19=FALSE,K19*HOME!$H$18/(1+HOME!$H$18),0)),IF($T$1=FALSE,IF($T19=FALSE,K19*HOME!$H$20,0),IF($T19=FALSE,K19*HOME!$H$20/(1+HOME!$H$20),0))))</f>
        <v>0</v>
      </c>
      <c r="AC19" s="79">
        <f>IF($AO19=TRUE,IF($T$1=FALSE,L19*HOME!$H$21,L19*HOME!$H$21/(1+HOME!$H$21)),IF(L$2&lt;DATE(2019,10,1),IF($T$1=FALSE,IF($T19=FALSE,L19*HOME!$H$18,0),IF($T19=FALSE,L19*HOME!$H$18/(1+HOME!$H$18),0)),IF($T$1=FALSE,IF($T19=FALSE,L19*HOME!$H$20,0),IF($T19=FALSE,L19*HOME!$H$20/(1+HOME!$H$20),0))))</f>
        <v>0</v>
      </c>
      <c r="AD19" s="79">
        <f>IF($AO19=TRUE,IF($T$1=FALSE,M19*HOME!$H$21,M19*HOME!$H$21/(1+HOME!$H$21)),IF(M$2&lt;DATE(2019,10,1),IF($T$1=FALSE,IF($T19=FALSE,M19*HOME!$H$18,0),IF($T19=FALSE,M19*HOME!$H$18/(1+HOME!$H$18),0)),IF($T$1=FALSE,IF($T19=FALSE,M19*HOME!$H$20,0),IF($T19=FALSE,M19*HOME!$H$20/(1+HOME!$H$20),0))))</f>
        <v>0</v>
      </c>
      <c r="AE19" s="79">
        <f>IF($AO19=TRUE,IF($T$1=FALSE,N19*HOME!$H$21,N19*HOME!$H$21/(1+HOME!$H$21)),IF(N$2&lt;DATE(2019,10,1),IF($T$1=FALSE,IF($T19=FALSE,N19*HOME!$H$18,0),IF($T19=FALSE,N19*HOME!$H$18/(1+HOME!$H$18),0)),IF($T$1=FALSE,IF($T19=FALSE,N19*HOME!$H$20,0),IF($T19=FALSE,N19*HOME!$H$20/(1+HOME!$H$20),0))))</f>
        <v>0</v>
      </c>
      <c r="AF19" s="79">
        <f>IF($AO19=TRUE,IF($T$1=FALSE,O19*HOME!$H$21,O19*HOME!$H$21/(1+HOME!$H$21)),IF(O$2&lt;DATE(2019,10,1),IF($T$1=FALSE,IF($T19=FALSE,O19*HOME!$H$18,0),IF($T19=FALSE,O19*HOME!$H$18/(1+HOME!$H$18),0)),IF($T$1=FALSE,IF($T19=FALSE,O19*HOME!$H$20,0),IF($T19=FALSE,O19*HOME!$H$20/(1+HOME!$H$20),0))))</f>
        <v>0</v>
      </c>
      <c r="AG19" s="79">
        <f>IF($AO19=TRUE,IF($T$1=FALSE,P19*HOME!$H$21,P19*HOME!$H$21/(1+HOME!$H$21)),IF(P$2&lt;DATE(2019,10,1),IF($T$1=FALSE,IF($T19=FALSE,P19*HOME!$H$18,0),IF($T19=FALSE,P19*HOME!$H$18/(1+HOME!$H$18),0)),IF($T$1=FALSE,IF($T19=FALSE,P19*HOME!$H$20,0),IF($T19=FALSE,P19*HOME!$H$20/(1+HOME!$H$20),0))))</f>
        <v>0</v>
      </c>
      <c r="AH19" s="79">
        <f>IF($AO19=TRUE,IF($T$1=FALSE,Q19*HOME!$H$21,Q19*HOME!$H$21/(1+HOME!$H$21)),IF(Q$2&lt;DATE(2019,10,1),IF($T$1=FALSE,IF($T19=FALSE,Q19*HOME!$H$18,0),IF($T19=FALSE,Q19*HOME!$H$18/(1+HOME!$H$18),0)),IF($T$1=FALSE,IF($T19=FALSE,Q19*HOME!$H$20,0),IF($T19=FALSE,Q19*HOME!$H$20/(1+HOME!$H$20),0))))</f>
        <v>0</v>
      </c>
      <c r="AI19" s="79">
        <f t="shared" si="9"/>
        <v>0</v>
      </c>
      <c r="AJ19" s="86"/>
      <c r="AK19" s="79"/>
      <c r="AL19" s="79"/>
      <c r="AM19" s="79"/>
      <c r="AN19" s="79"/>
      <c r="AO19" s="342" t="b">
        <v>0</v>
      </c>
      <c r="AP19" s="379"/>
      <c r="AQ19" s="380"/>
      <c r="AR19" s="390" t="str">
        <f>前期実績!T19</f>
        <v/>
      </c>
      <c r="AS19" s="391" t="str">
        <f>前期実績!U19</f>
        <v/>
      </c>
      <c r="AT19" s="372"/>
      <c r="AU19" s="383"/>
      <c r="AZ19" s="392">
        <f t="shared" si="10"/>
        <v>0</v>
      </c>
      <c r="BA19" s="392">
        <f t="shared" si="10"/>
        <v>0</v>
      </c>
      <c r="BB19" s="392">
        <f t="shared" si="10"/>
        <v>0</v>
      </c>
      <c r="BC19" s="392">
        <f t="shared" si="10"/>
        <v>0</v>
      </c>
      <c r="BD19" s="392">
        <f t="shared" si="10"/>
        <v>0</v>
      </c>
      <c r="BE19" s="392">
        <f t="shared" si="10"/>
        <v>0</v>
      </c>
      <c r="BF19" s="392">
        <f t="shared" si="10"/>
        <v>0</v>
      </c>
      <c r="BG19" s="392">
        <f t="shared" si="10"/>
        <v>0</v>
      </c>
      <c r="BH19" s="392">
        <f t="shared" si="10"/>
        <v>0</v>
      </c>
      <c r="BI19" s="392">
        <f t="shared" si="10"/>
        <v>0</v>
      </c>
      <c r="BJ19" s="392">
        <f t="shared" si="10"/>
        <v>0</v>
      </c>
      <c r="BK19" s="392">
        <f t="shared" si="10"/>
        <v>0</v>
      </c>
      <c r="BL19" s="392">
        <f t="shared" si="10"/>
        <v>0</v>
      </c>
      <c r="BM19" s="393">
        <f t="shared" si="15"/>
        <v>0</v>
      </c>
      <c r="BN19" s="393">
        <f t="shared" si="11"/>
        <v>0</v>
      </c>
      <c r="BO19" s="393">
        <f t="shared" si="11"/>
        <v>0</v>
      </c>
      <c r="BP19" s="393">
        <f t="shared" si="11"/>
        <v>0</v>
      </c>
      <c r="BQ19" s="393">
        <f t="shared" si="11"/>
        <v>0</v>
      </c>
      <c r="BR19" s="393">
        <f t="shared" si="11"/>
        <v>0</v>
      </c>
      <c r="BS19" s="393">
        <f t="shared" si="11"/>
        <v>0</v>
      </c>
      <c r="BT19" s="393">
        <f t="shared" si="11"/>
        <v>0</v>
      </c>
      <c r="BU19" s="393">
        <f t="shared" si="11"/>
        <v>0</v>
      </c>
      <c r="BV19" s="393">
        <f t="shared" si="11"/>
        <v>0</v>
      </c>
      <c r="BW19" s="393">
        <f t="shared" si="11"/>
        <v>0</v>
      </c>
      <c r="BX19" s="393">
        <f t="shared" si="11"/>
        <v>0</v>
      </c>
      <c r="BY19" s="392">
        <f t="shared" si="11"/>
        <v>0</v>
      </c>
      <c r="CA19" s="310">
        <f>IF($T19=TRUE,0,IF(D$2&lt;DATE(2019,10,1),IF($T$1=FALSE,D19*HOME!$F$18,D19*HOME!$F$18/(1+HOME!$H$18)),IF($AO19=TRUE,IF($T$1=FALSE,D19*HOME!$F$21,D19*HOME!$F$21/(1+HOME!$H$21)),IF($T$1=FALSE,D19*HOME!$F$20,D19*HOME!$F$20/(1+HOME!$H$20)))))</f>
        <v>0</v>
      </c>
      <c r="CB19" s="310">
        <f>IF($T19=TRUE,0,IF(E$2&lt;DATE(2019,10,1),IF($T$1=FALSE,E19*HOME!$F$18,E19*HOME!$F$18/(1+HOME!$H$18)),IF($AO19=TRUE,IF($T$1=FALSE,E19*HOME!$F$21,E19*HOME!$F$21/(1+HOME!$H$21)),IF($T$1=FALSE,E19*HOME!$F$20,E19*HOME!$F$20/(1+HOME!$H$20)))))</f>
        <v>0</v>
      </c>
      <c r="CC19" s="310">
        <f>IF($T19=TRUE,0,IF(F$2&lt;DATE(2019,10,1),IF($T$1=FALSE,F19*HOME!$F$18,F19*HOME!$F$18/(1+HOME!$H$18)),IF($AO19=TRUE,IF($T$1=FALSE,F19*HOME!$F$21,F19*HOME!$F$21/(1+HOME!$H$21)),IF($T$1=FALSE,F19*HOME!$F$20,F19*HOME!$F$20/(1+HOME!$H$20)))))</f>
        <v>0</v>
      </c>
      <c r="CD19" s="310">
        <f>IF($T19=TRUE,0,IF(G$2&lt;DATE(2019,10,1),IF($T$1=FALSE,G19*HOME!$F$18,G19*HOME!$F$18/(1+HOME!$H$18)),IF($AO19=TRUE,IF($T$1=FALSE,G19*HOME!$F$21,G19*HOME!$F$21/(1+HOME!$H$21)),IF($T$1=FALSE,G19*HOME!$F$20,G19*HOME!$F$20/(1+HOME!$H$20)))))</f>
        <v>0</v>
      </c>
      <c r="CE19" s="310">
        <f>IF($T19=TRUE,0,IF(H$2&lt;DATE(2019,10,1),IF($T$1=FALSE,H19*HOME!$F$18,H19*HOME!$F$18/(1+HOME!$H$18)),IF($AO19=TRUE,IF($T$1=FALSE,H19*HOME!$F$21,H19*HOME!$F$21/(1+HOME!$H$21)),IF($T$1=FALSE,H19*HOME!$F$20,H19*HOME!$F$20/(1+HOME!$H$20)))))</f>
        <v>0</v>
      </c>
      <c r="CF19" s="310">
        <f>IF($T19=TRUE,0,IF(I$2&lt;DATE(2019,10,1),IF($T$1=FALSE,I19*HOME!$F$18,I19*HOME!$F$18/(1+HOME!$H$18)),IF($AO19=TRUE,IF($T$1=FALSE,I19*HOME!$F$21,I19*HOME!$F$21/(1+HOME!$H$21)),IF($T$1=FALSE,I19*HOME!$F$20,I19*HOME!$F$20/(1+HOME!$H$20)))))</f>
        <v>0</v>
      </c>
      <c r="CG19" s="310">
        <f>IF($T19=TRUE,0,IF(J$2&lt;DATE(2019,10,1),IF($T$1=FALSE,J19*HOME!$F$18,J19*HOME!$F$18/(1+HOME!$H$18)),IF($AO19=TRUE,IF($T$1=FALSE,J19*HOME!$F$21,J19*HOME!$F$21/(1+HOME!$H$21)),IF($T$1=FALSE,J19*HOME!$F$20,J19*HOME!$F$20/(1+HOME!$H$20)))))</f>
        <v>0</v>
      </c>
      <c r="CH19" s="310">
        <f>IF($T19=TRUE,0,IF(K$2&lt;DATE(2019,10,1),IF($T$1=FALSE,K19*HOME!$F$18,K19*HOME!$F$18/(1+HOME!$H$18)),IF($AO19=TRUE,IF($T$1=FALSE,K19*HOME!$F$21,K19*HOME!$F$21/(1+HOME!$H$21)),IF($T$1=FALSE,K19*HOME!$F$20,K19*HOME!$F$20/(1+HOME!$H$20)))))</f>
        <v>0</v>
      </c>
      <c r="CI19" s="310">
        <f>IF($T19=TRUE,0,IF(L$2&lt;DATE(2019,10,1),IF($T$1=FALSE,L19*HOME!$F$18,L19*HOME!$F$18/(1+HOME!$H$18)),IF($AO19=TRUE,IF($T$1=FALSE,L19*HOME!$F$21,L19*HOME!$F$21/(1+HOME!$H$21)),IF($T$1=FALSE,L19*HOME!$F$20,L19*HOME!$F$20/(1+HOME!$H$20)))))</f>
        <v>0</v>
      </c>
      <c r="CJ19" s="310">
        <f>IF($T19=TRUE,0,IF(M$2&lt;DATE(2019,10,1),IF($T$1=FALSE,M19*HOME!$F$18,M19*HOME!$F$18/(1+HOME!$H$18)),IF($AO19=TRUE,IF($T$1=FALSE,M19*HOME!$F$21,M19*HOME!$F$21/(1+HOME!$H$21)),IF($T$1=FALSE,M19*HOME!$F$20,M19*HOME!$F$20/(1+HOME!$H$20)))))</f>
        <v>0</v>
      </c>
      <c r="CK19" s="310">
        <f>IF($T19=TRUE,0,IF(N$2&lt;DATE(2019,10,1),IF($T$1=FALSE,N19*HOME!$F$18,N19*HOME!$F$18/(1+HOME!$H$18)),IF($AO19=TRUE,IF($T$1=FALSE,N19*HOME!$F$21,N19*HOME!$F$21/(1+HOME!$H$21)),IF($T$1=FALSE,N19*HOME!$F$20,N19*HOME!$F$20/(1+HOME!$H$20)))))</f>
        <v>0</v>
      </c>
      <c r="CL19" s="310">
        <f>IF($T19=TRUE,0,IF(O$2&lt;DATE(2019,10,1),IF($T$1=FALSE,O19*HOME!$F$18,O19*HOME!$F$18/(1+HOME!$H$18)),IF($AO19=TRUE,IF($T$1=FALSE,O19*HOME!$F$21,O19*HOME!$F$21/(1+HOME!$H$21)),IF($T$1=FALSE,O19*HOME!$F$20,O19*HOME!$F$20/(1+HOME!$H$20)))))</f>
        <v>0</v>
      </c>
      <c r="CM19" s="310">
        <f>IF($T19=TRUE,0,IF(P$2&lt;DATE(2019,10,1),IF($T$1=FALSE,P19*HOME!$F$18,P19*HOME!$F$18/(1+HOME!$H$18)),IF($AO19=TRUE,IF($T$1=FALSE,P19*HOME!$F$21,P19*HOME!$F$21/(1+HOME!$H$21)),IF($T$1=FALSE,P19*HOME!$F$20,P19*HOME!$F$20/(1+HOME!$H$20)))))</f>
        <v>0</v>
      </c>
      <c r="CN19" s="310">
        <f t="shared" si="12"/>
        <v>0</v>
      </c>
    </row>
    <row r="20" spans="1:92" ht="18" customHeight="1">
      <c r="A20" s="335"/>
      <c r="B20" s="336"/>
      <c r="C20" s="386"/>
      <c r="D20" s="131"/>
      <c r="E20" s="131"/>
      <c r="F20" s="131"/>
      <c r="G20" s="131"/>
      <c r="H20" s="131"/>
      <c r="I20" s="131"/>
      <c r="J20" s="131"/>
      <c r="K20" s="131"/>
      <c r="L20" s="131"/>
      <c r="M20" s="131"/>
      <c r="N20" s="131"/>
      <c r="O20" s="131"/>
      <c r="P20" s="131"/>
      <c r="Q20" s="388">
        <f t="shared" si="13"/>
        <v>0</v>
      </c>
      <c r="R20" s="389" t="str">
        <f t="shared" si="14"/>
        <v/>
      </c>
      <c r="S20" s="154">
        <f>前期実績!Q20</f>
        <v>0</v>
      </c>
      <c r="T20" s="341" t="b">
        <v>0</v>
      </c>
      <c r="U20" s="79">
        <f>IF($AO20=TRUE,IF($T$1=FALSE,D20*HOME!$H$21,D20*HOME!$H$21/(1+HOME!$H$21)),IF(D$2&lt;DATE(2019,10,1),IF($T$1=FALSE,IF($T20=FALSE,D20*HOME!$H$18,0),IF($T20=FALSE,D20*HOME!$H$18/(1+HOME!$H$18),0)),IF($T$1=FALSE,IF($T20=FALSE,D20*HOME!$H$20,0),IF($T20=FALSE,D20*HOME!$H$20/(1+HOME!$H$20),0))))</f>
        <v>0</v>
      </c>
      <c r="V20" s="79">
        <f>IF($AO20=TRUE,IF($T$1=FALSE,E20*HOME!$H$21,E20*HOME!$H$21/(1+HOME!$H$21)),IF(E$2&lt;DATE(2019,10,1),IF($T$1=FALSE,IF($T20=FALSE,E20*HOME!$H$18,0),IF($T20=FALSE,E20*HOME!$H$18/(1+HOME!$H$18),0)),IF($T$1=FALSE,IF($T20=FALSE,E20*HOME!$H$20,0),IF($T20=FALSE,E20*HOME!$H$20/(1+HOME!$H$20),0))))</f>
        <v>0</v>
      </c>
      <c r="W20" s="79">
        <f>IF($AO20=TRUE,IF($T$1=FALSE,F20*HOME!$H$21,F20*HOME!$H$21/(1+HOME!$H$21)),IF(F$2&lt;DATE(2019,10,1),IF($T$1=FALSE,IF($T20=FALSE,F20*HOME!$H$18,0),IF($T20=FALSE,F20*HOME!$H$18/(1+HOME!$H$18),0)),IF($T$1=FALSE,IF($T20=FALSE,F20*HOME!$H$20,0),IF($T20=FALSE,F20*HOME!$H$20/(1+HOME!$H$20),0))))</f>
        <v>0</v>
      </c>
      <c r="X20" s="79">
        <f>IF($AO20=TRUE,IF($T$1=FALSE,G20*HOME!$H$21,G20*HOME!$H$21/(1+HOME!$H$21)),IF(G$2&lt;DATE(2019,10,1),IF($T$1=FALSE,IF($T20=FALSE,G20*HOME!$H$18,0),IF($T20=FALSE,G20*HOME!$H$18/(1+HOME!$H$18),0)),IF($T$1=FALSE,IF($T20=FALSE,G20*HOME!$H$20,0),IF($T20=FALSE,G20*HOME!$H$20/(1+HOME!$H$20),0))))</f>
        <v>0</v>
      </c>
      <c r="Y20" s="79">
        <f>IF($AO20=TRUE,IF($T$1=FALSE,H20*HOME!$H$21,H20*HOME!$H$21/(1+HOME!$H$21)),IF(H$2&lt;DATE(2019,10,1),IF($T$1=FALSE,IF($T20=FALSE,H20*HOME!$H$18,0),IF($T20=FALSE,H20*HOME!$H$18/(1+HOME!$H$18),0)),IF($T$1=FALSE,IF($T20=FALSE,H20*HOME!$H$20,0),IF($T20=FALSE,H20*HOME!$H$20/(1+HOME!$H$20),0))))</f>
        <v>0</v>
      </c>
      <c r="Z20" s="79">
        <f>IF($AO20=TRUE,IF($T$1=FALSE,I20*HOME!$H$21,I20*HOME!$H$21/(1+HOME!$H$21)),IF(I$2&lt;DATE(2019,10,1),IF($T$1=FALSE,IF($T20=FALSE,I20*HOME!$H$18,0),IF($T20=FALSE,I20*HOME!$H$18/(1+HOME!$H$18),0)),IF($T$1=FALSE,IF($T20=FALSE,I20*HOME!$H$20,0),IF($T20=FALSE,I20*HOME!$H$20/(1+HOME!$H$20),0))))</f>
        <v>0</v>
      </c>
      <c r="AA20" s="79">
        <f>IF($AO20=TRUE,IF($T$1=FALSE,J20*HOME!$H$21,J20*HOME!$H$21/(1+HOME!$H$21)),IF(J$2&lt;DATE(2019,10,1),IF($T$1=FALSE,IF($T20=FALSE,J20*HOME!$H$18,0),IF($T20=FALSE,J20*HOME!$H$18/(1+HOME!$H$18),0)),IF($T$1=FALSE,IF($T20=FALSE,J20*HOME!$H$20,0),IF($T20=FALSE,J20*HOME!$H$20/(1+HOME!$H$20),0))))</f>
        <v>0</v>
      </c>
      <c r="AB20" s="79">
        <f>IF($AO20=TRUE,IF($T$1=FALSE,K20*HOME!$H$21,K20*HOME!$H$21/(1+HOME!$H$21)),IF(K$2&lt;DATE(2019,10,1),IF($T$1=FALSE,IF($T20=FALSE,K20*HOME!$H$18,0),IF($T20=FALSE,K20*HOME!$H$18/(1+HOME!$H$18),0)),IF($T$1=FALSE,IF($T20=FALSE,K20*HOME!$H$20,0),IF($T20=FALSE,K20*HOME!$H$20/(1+HOME!$H$20),0))))</f>
        <v>0</v>
      </c>
      <c r="AC20" s="79">
        <f>IF($AO20=TRUE,IF($T$1=FALSE,L20*HOME!$H$21,L20*HOME!$H$21/(1+HOME!$H$21)),IF(L$2&lt;DATE(2019,10,1),IF($T$1=FALSE,IF($T20=FALSE,L20*HOME!$H$18,0),IF($T20=FALSE,L20*HOME!$H$18/(1+HOME!$H$18),0)),IF($T$1=FALSE,IF($T20=FALSE,L20*HOME!$H$20,0),IF($T20=FALSE,L20*HOME!$H$20/(1+HOME!$H$20),0))))</f>
        <v>0</v>
      </c>
      <c r="AD20" s="79">
        <f>IF($AO20=TRUE,IF($T$1=FALSE,M20*HOME!$H$21,M20*HOME!$H$21/(1+HOME!$H$21)),IF(M$2&lt;DATE(2019,10,1),IF($T$1=FALSE,IF($T20=FALSE,M20*HOME!$H$18,0),IF($T20=FALSE,M20*HOME!$H$18/(1+HOME!$H$18),0)),IF($T$1=FALSE,IF($T20=FALSE,M20*HOME!$H$20,0),IF($T20=FALSE,M20*HOME!$H$20/(1+HOME!$H$20),0))))</f>
        <v>0</v>
      </c>
      <c r="AE20" s="79">
        <f>IF($AO20=TRUE,IF($T$1=FALSE,N20*HOME!$H$21,N20*HOME!$H$21/(1+HOME!$H$21)),IF(N$2&lt;DATE(2019,10,1),IF($T$1=FALSE,IF($T20=FALSE,N20*HOME!$H$18,0),IF($T20=FALSE,N20*HOME!$H$18/(1+HOME!$H$18),0)),IF($T$1=FALSE,IF($T20=FALSE,N20*HOME!$H$20,0),IF($T20=FALSE,N20*HOME!$H$20/(1+HOME!$H$20),0))))</f>
        <v>0</v>
      </c>
      <c r="AF20" s="79">
        <f>IF($AO20=TRUE,IF($T$1=FALSE,O20*HOME!$H$21,O20*HOME!$H$21/(1+HOME!$H$21)),IF(O$2&lt;DATE(2019,10,1),IF($T$1=FALSE,IF($T20=FALSE,O20*HOME!$H$18,0),IF($T20=FALSE,O20*HOME!$H$18/(1+HOME!$H$18),0)),IF($T$1=FALSE,IF($T20=FALSE,O20*HOME!$H$20,0),IF($T20=FALSE,O20*HOME!$H$20/(1+HOME!$H$20),0))))</f>
        <v>0</v>
      </c>
      <c r="AG20" s="79">
        <f>IF($AO20=TRUE,IF($T$1=FALSE,P20*HOME!$H$21,P20*HOME!$H$21/(1+HOME!$H$21)),IF(P$2&lt;DATE(2019,10,1),IF($T$1=FALSE,IF($T20=FALSE,P20*HOME!$H$18,0),IF($T20=FALSE,P20*HOME!$H$18/(1+HOME!$H$18),0)),IF($T$1=FALSE,IF($T20=FALSE,P20*HOME!$H$20,0),IF($T20=FALSE,P20*HOME!$H$20/(1+HOME!$H$20),0))))</f>
        <v>0</v>
      </c>
      <c r="AH20" s="79">
        <f>IF($AO20=TRUE,IF($T$1=FALSE,Q20*HOME!$H$21,Q20*HOME!$H$21/(1+HOME!$H$21)),IF(Q$2&lt;DATE(2019,10,1),IF($T$1=FALSE,IF($T20=FALSE,Q20*HOME!$H$18,0),IF($T20=FALSE,Q20*HOME!$H$18/(1+HOME!$H$18),0)),IF($T$1=FALSE,IF($T20=FALSE,Q20*HOME!$H$20,0),IF($T20=FALSE,Q20*HOME!$H$20/(1+HOME!$H$20),0))))</f>
        <v>0</v>
      </c>
      <c r="AI20" s="79">
        <f t="shared" si="9"/>
        <v>0</v>
      </c>
      <c r="AJ20" s="86"/>
      <c r="AK20" s="79"/>
      <c r="AL20" s="79"/>
      <c r="AM20" s="79"/>
      <c r="AN20" s="79"/>
      <c r="AO20" s="342" t="b">
        <v>0</v>
      </c>
      <c r="AP20" s="379"/>
      <c r="AQ20" s="380"/>
      <c r="AR20" s="390" t="str">
        <f>前期実績!T20</f>
        <v/>
      </c>
      <c r="AS20" s="391" t="str">
        <f>前期実績!U20</f>
        <v/>
      </c>
      <c r="AT20" s="372"/>
      <c r="AU20" s="383"/>
      <c r="AZ20" s="392">
        <f t="shared" si="10"/>
        <v>0</v>
      </c>
      <c r="BA20" s="392">
        <f t="shared" si="10"/>
        <v>0</v>
      </c>
      <c r="BB20" s="392">
        <f t="shared" si="10"/>
        <v>0</v>
      </c>
      <c r="BC20" s="392">
        <f t="shared" si="10"/>
        <v>0</v>
      </c>
      <c r="BD20" s="392">
        <f t="shared" si="10"/>
        <v>0</v>
      </c>
      <c r="BE20" s="392">
        <f t="shared" si="10"/>
        <v>0</v>
      </c>
      <c r="BF20" s="392">
        <f t="shared" si="10"/>
        <v>0</v>
      </c>
      <c r="BG20" s="392">
        <f t="shared" si="10"/>
        <v>0</v>
      </c>
      <c r="BH20" s="392">
        <f t="shared" si="10"/>
        <v>0</v>
      </c>
      <c r="BI20" s="392">
        <f t="shared" si="10"/>
        <v>0</v>
      </c>
      <c r="BJ20" s="392">
        <f t="shared" si="10"/>
        <v>0</v>
      </c>
      <c r="BK20" s="392">
        <f t="shared" si="10"/>
        <v>0</v>
      </c>
      <c r="BL20" s="392">
        <f t="shared" si="10"/>
        <v>0</v>
      </c>
      <c r="BM20" s="393">
        <f t="shared" si="15"/>
        <v>0</v>
      </c>
      <c r="BN20" s="393">
        <f t="shared" si="11"/>
        <v>0</v>
      </c>
      <c r="BO20" s="393">
        <f t="shared" si="11"/>
        <v>0</v>
      </c>
      <c r="BP20" s="393">
        <f t="shared" si="11"/>
        <v>0</v>
      </c>
      <c r="BQ20" s="393">
        <f t="shared" si="11"/>
        <v>0</v>
      </c>
      <c r="BR20" s="393">
        <f t="shared" si="11"/>
        <v>0</v>
      </c>
      <c r="BS20" s="393">
        <f t="shared" si="11"/>
        <v>0</v>
      </c>
      <c r="BT20" s="393">
        <f t="shared" si="11"/>
        <v>0</v>
      </c>
      <c r="BU20" s="393">
        <f t="shared" si="11"/>
        <v>0</v>
      </c>
      <c r="BV20" s="393">
        <f t="shared" si="11"/>
        <v>0</v>
      </c>
      <c r="BW20" s="393">
        <f t="shared" si="11"/>
        <v>0</v>
      </c>
      <c r="BX20" s="393">
        <f t="shared" si="11"/>
        <v>0</v>
      </c>
      <c r="BY20" s="392">
        <f t="shared" si="11"/>
        <v>0</v>
      </c>
      <c r="CA20" s="310">
        <f>IF($T20=TRUE,0,IF(D$2&lt;DATE(2019,10,1),IF($T$1=FALSE,D20*HOME!$F$18,D20*HOME!$F$18/(1+HOME!$H$18)),IF($AO20=TRUE,IF($T$1=FALSE,D20*HOME!$F$21,D20*HOME!$F$21/(1+HOME!$H$21)),IF($T$1=FALSE,D20*HOME!$F$20,D20*HOME!$F$20/(1+HOME!$H$20)))))</f>
        <v>0</v>
      </c>
      <c r="CB20" s="310">
        <f>IF($T20=TRUE,0,IF(E$2&lt;DATE(2019,10,1),IF($T$1=FALSE,E20*HOME!$F$18,E20*HOME!$F$18/(1+HOME!$H$18)),IF($AO20=TRUE,IF($T$1=FALSE,E20*HOME!$F$21,E20*HOME!$F$21/(1+HOME!$H$21)),IF($T$1=FALSE,E20*HOME!$F$20,E20*HOME!$F$20/(1+HOME!$H$20)))))</f>
        <v>0</v>
      </c>
      <c r="CC20" s="310">
        <f>IF($T20=TRUE,0,IF(F$2&lt;DATE(2019,10,1),IF($T$1=FALSE,F20*HOME!$F$18,F20*HOME!$F$18/(1+HOME!$H$18)),IF($AO20=TRUE,IF($T$1=FALSE,F20*HOME!$F$21,F20*HOME!$F$21/(1+HOME!$H$21)),IF($T$1=FALSE,F20*HOME!$F$20,F20*HOME!$F$20/(1+HOME!$H$20)))))</f>
        <v>0</v>
      </c>
      <c r="CD20" s="310">
        <f>IF($T20=TRUE,0,IF(G$2&lt;DATE(2019,10,1),IF($T$1=FALSE,G20*HOME!$F$18,G20*HOME!$F$18/(1+HOME!$H$18)),IF($AO20=TRUE,IF($T$1=FALSE,G20*HOME!$F$21,G20*HOME!$F$21/(1+HOME!$H$21)),IF($T$1=FALSE,G20*HOME!$F$20,G20*HOME!$F$20/(1+HOME!$H$20)))))</f>
        <v>0</v>
      </c>
      <c r="CE20" s="310">
        <f>IF($T20=TRUE,0,IF(H$2&lt;DATE(2019,10,1),IF($T$1=FALSE,H20*HOME!$F$18,H20*HOME!$F$18/(1+HOME!$H$18)),IF($AO20=TRUE,IF($T$1=FALSE,H20*HOME!$F$21,H20*HOME!$F$21/(1+HOME!$H$21)),IF($T$1=FALSE,H20*HOME!$F$20,H20*HOME!$F$20/(1+HOME!$H$20)))))</f>
        <v>0</v>
      </c>
      <c r="CF20" s="310">
        <f>IF($T20=TRUE,0,IF(I$2&lt;DATE(2019,10,1),IF($T$1=FALSE,I20*HOME!$F$18,I20*HOME!$F$18/(1+HOME!$H$18)),IF($AO20=TRUE,IF($T$1=FALSE,I20*HOME!$F$21,I20*HOME!$F$21/(1+HOME!$H$21)),IF($T$1=FALSE,I20*HOME!$F$20,I20*HOME!$F$20/(1+HOME!$H$20)))))</f>
        <v>0</v>
      </c>
      <c r="CG20" s="310">
        <f>IF($T20=TRUE,0,IF(J$2&lt;DATE(2019,10,1),IF($T$1=FALSE,J20*HOME!$F$18,J20*HOME!$F$18/(1+HOME!$H$18)),IF($AO20=TRUE,IF($T$1=FALSE,J20*HOME!$F$21,J20*HOME!$F$21/(1+HOME!$H$21)),IF($T$1=FALSE,J20*HOME!$F$20,J20*HOME!$F$20/(1+HOME!$H$20)))))</f>
        <v>0</v>
      </c>
      <c r="CH20" s="310">
        <f>IF($T20=TRUE,0,IF(K$2&lt;DATE(2019,10,1),IF($T$1=FALSE,K20*HOME!$F$18,K20*HOME!$F$18/(1+HOME!$H$18)),IF($AO20=TRUE,IF($T$1=FALSE,K20*HOME!$F$21,K20*HOME!$F$21/(1+HOME!$H$21)),IF($T$1=FALSE,K20*HOME!$F$20,K20*HOME!$F$20/(1+HOME!$H$20)))))</f>
        <v>0</v>
      </c>
      <c r="CI20" s="310">
        <f>IF($T20=TRUE,0,IF(L$2&lt;DATE(2019,10,1),IF($T$1=FALSE,L20*HOME!$F$18,L20*HOME!$F$18/(1+HOME!$H$18)),IF($AO20=TRUE,IF($T$1=FALSE,L20*HOME!$F$21,L20*HOME!$F$21/(1+HOME!$H$21)),IF($T$1=FALSE,L20*HOME!$F$20,L20*HOME!$F$20/(1+HOME!$H$20)))))</f>
        <v>0</v>
      </c>
      <c r="CJ20" s="310">
        <f>IF($T20=TRUE,0,IF(M$2&lt;DATE(2019,10,1),IF($T$1=FALSE,M20*HOME!$F$18,M20*HOME!$F$18/(1+HOME!$H$18)),IF($AO20=TRUE,IF($T$1=FALSE,M20*HOME!$F$21,M20*HOME!$F$21/(1+HOME!$H$21)),IF($T$1=FALSE,M20*HOME!$F$20,M20*HOME!$F$20/(1+HOME!$H$20)))))</f>
        <v>0</v>
      </c>
      <c r="CK20" s="310">
        <f>IF($T20=TRUE,0,IF(N$2&lt;DATE(2019,10,1),IF($T$1=FALSE,N20*HOME!$F$18,N20*HOME!$F$18/(1+HOME!$H$18)),IF($AO20=TRUE,IF($T$1=FALSE,N20*HOME!$F$21,N20*HOME!$F$21/(1+HOME!$H$21)),IF($T$1=FALSE,N20*HOME!$F$20,N20*HOME!$F$20/(1+HOME!$H$20)))))</f>
        <v>0</v>
      </c>
      <c r="CL20" s="310">
        <f>IF($T20=TRUE,0,IF(O$2&lt;DATE(2019,10,1),IF($T$1=FALSE,O20*HOME!$F$18,O20*HOME!$F$18/(1+HOME!$H$18)),IF($AO20=TRUE,IF($T$1=FALSE,O20*HOME!$F$21,O20*HOME!$F$21/(1+HOME!$H$21)),IF($T$1=FALSE,O20*HOME!$F$20,O20*HOME!$F$20/(1+HOME!$H$20)))))</f>
        <v>0</v>
      </c>
      <c r="CM20" s="310">
        <f>IF($T20=TRUE,0,IF(P$2&lt;DATE(2019,10,1),IF($T$1=FALSE,P20*HOME!$F$18,P20*HOME!$F$18/(1+HOME!$H$18)),IF($AO20=TRUE,IF($T$1=FALSE,P20*HOME!$F$21,P20*HOME!$F$21/(1+HOME!$H$21)),IF($T$1=FALSE,P20*HOME!$F$20,P20*HOME!$F$20/(1+HOME!$H$20)))))</f>
        <v>0</v>
      </c>
      <c r="CN20" s="310">
        <f t="shared" si="12"/>
        <v>0</v>
      </c>
    </row>
    <row r="21" spans="1:92" ht="18" customHeight="1">
      <c r="A21" s="335"/>
      <c r="B21" s="336"/>
      <c r="C21" s="386"/>
      <c r="D21" s="131"/>
      <c r="E21" s="131"/>
      <c r="F21" s="131"/>
      <c r="G21" s="131"/>
      <c r="H21" s="131"/>
      <c r="I21" s="131"/>
      <c r="J21" s="131"/>
      <c r="K21" s="131"/>
      <c r="L21" s="131"/>
      <c r="M21" s="131"/>
      <c r="N21" s="131"/>
      <c r="O21" s="131"/>
      <c r="P21" s="131"/>
      <c r="Q21" s="388">
        <f t="shared" si="13"/>
        <v>0</v>
      </c>
      <c r="R21" s="389" t="str">
        <f t="shared" si="14"/>
        <v/>
      </c>
      <c r="S21" s="154">
        <f>前期実績!Q21</f>
        <v>0</v>
      </c>
      <c r="T21" s="341" t="b">
        <v>0</v>
      </c>
      <c r="U21" s="79">
        <f>IF($AO21=TRUE,IF($T$1=FALSE,D21*HOME!$H$21,D21*HOME!$H$21/(1+HOME!$H$21)),IF(D$2&lt;DATE(2019,10,1),IF($T$1=FALSE,IF($T21=FALSE,D21*HOME!$H$18,0),IF($T21=FALSE,D21*HOME!$H$18/(1+HOME!$H$18),0)),IF($T$1=FALSE,IF($T21=FALSE,D21*HOME!$H$20,0),IF($T21=FALSE,D21*HOME!$H$20/(1+HOME!$H$20),0))))</f>
        <v>0</v>
      </c>
      <c r="V21" s="79">
        <f>IF($AO21=TRUE,IF($T$1=FALSE,E21*HOME!$H$21,E21*HOME!$H$21/(1+HOME!$H$21)),IF(E$2&lt;DATE(2019,10,1),IF($T$1=FALSE,IF($T21=FALSE,E21*HOME!$H$18,0),IF($T21=FALSE,E21*HOME!$H$18/(1+HOME!$H$18),0)),IF($T$1=FALSE,IF($T21=FALSE,E21*HOME!$H$20,0),IF($T21=FALSE,E21*HOME!$H$20/(1+HOME!$H$20),0))))</f>
        <v>0</v>
      </c>
      <c r="W21" s="79">
        <f>IF($AO21=TRUE,IF($T$1=FALSE,F21*HOME!$H$21,F21*HOME!$H$21/(1+HOME!$H$21)),IF(F$2&lt;DATE(2019,10,1),IF($T$1=FALSE,IF($T21=FALSE,F21*HOME!$H$18,0),IF($T21=FALSE,F21*HOME!$H$18/(1+HOME!$H$18),0)),IF($T$1=FALSE,IF($T21=FALSE,F21*HOME!$H$20,0),IF($T21=FALSE,F21*HOME!$H$20/(1+HOME!$H$20),0))))</f>
        <v>0</v>
      </c>
      <c r="X21" s="79">
        <f>IF($AO21=TRUE,IF($T$1=FALSE,G21*HOME!$H$21,G21*HOME!$H$21/(1+HOME!$H$21)),IF(G$2&lt;DATE(2019,10,1),IF($T$1=FALSE,IF($T21=FALSE,G21*HOME!$H$18,0),IF($T21=FALSE,G21*HOME!$H$18/(1+HOME!$H$18),0)),IF($T$1=FALSE,IF($T21=FALSE,G21*HOME!$H$20,0),IF($T21=FALSE,G21*HOME!$H$20/(1+HOME!$H$20),0))))</f>
        <v>0</v>
      </c>
      <c r="Y21" s="79">
        <f>IF($AO21=TRUE,IF($T$1=FALSE,H21*HOME!$H$21,H21*HOME!$H$21/(1+HOME!$H$21)),IF(H$2&lt;DATE(2019,10,1),IF($T$1=FALSE,IF($T21=FALSE,H21*HOME!$H$18,0),IF($T21=FALSE,H21*HOME!$H$18/(1+HOME!$H$18),0)),IF($T$1=FALSE,IF($T21=FALSE,H21*HOME!$H$20,0),IF($T21=FALSE,H21*HOME!$H$20/(1+HOME!$H$20),0))))</f>
        <v>0</v>
      </c>
      <c r="Z21" s="79">
        <f>IF($AO21=TRUE,IF($T$1=FALSE,I21*HOME!$H$21,I21*HOME!$H$21/(1+HOME!$H$21)),IF(I$2&lt;DATE(2019,10,1),IF($T$1=FALSE,IF($T21=FALSE,I21*HOME!$H$18,0),IF($T21=FALSE,I21*HOME!$H$18/(1+HOME!$H$18),0)),IF($T$1=FALSE,IF($T21=FALSE,I21*HOME!$H$20,0),IF($T21=FALSE,I21*HOME!$H$20/(1+HOME!$H$20),0))))</f>
        <v>0</v>
      </c>
      <c r="AA21" s="79">
        <f>IF($AO21=TRUE,IF($T$1=FALSE,J21*HOME!$H$21,J21*HOME!$H$21/(1+HOME!$H$21)),IF(J$2&lt;DATE(2019,10,1),IF($T$1=FALSE,IF($T21=FALSE,J21*HOME!$H$18,0),IF($T21=FALSE,J21*HOME!$H$18/(1+HOME!$H$18),0)),IF($T$1=FALSE,IF($T21=FALSE,J21*HOME!$H$20,0),IF($T21=FALSE,J21*HOME!$H$20/(1+HOME!$H$20),0))))</f>
        <v>0</v>
      </c>
      <c r="AB21" s="79">
        <f>IF($AO21=TRUE,IF($T$1=FALSE,K21*HOME!$H$21,K21*HOME!$H$21/(1+HOME!$H$21)),IF(K$2&lt;DATE(2019,10,1),IF($T$1=FALSE,IF($T21=FALSE,K21*HOME!$H$18,0),IF($T21=FALSE,K21*HOME!$H$18/(1+HOME!$H$18),0)),IF($T$1=FALSE,IF($T21=FALSE,K21*HOME!$H$20,0),IF($T21=FALSE,K21*HOME!$H$20/(1+HOME!$H$20),0))))</f>
        <v>0</v>
      </c>
      <c r="AC21" s="79">
        <f>IF($AO21=TRUE,IF($T$1=FALSE,L21*HOME!$H$21,L21*HOME!$H$21/(1+HOME!$H$21)),IF(L$2&lt;DATE(2019,10,1),IF($T$1=FALSE,IF($T21=FALSE,L21*HOME!$H$18,0),IF($T21=FALSE,L21*HOME!$H$18/(1+HOME!$H$18),0)),IF($T$1=FALSE,IF($T21=FALSE,L21*HOME!$H$20,0),IF($T21=FALSE,L21*HOME!$H$20/(1+HOME!$H$20),0))))</f>
        <v>0</v>
      </c>
      <c r="AD21" s="79">
        <f>IF($AO21=TRUE,IF($T$1=FALSE,M21*HOME!$H$21,M21*HOME!$H$21/(1+HOME!$H$21)),IF(M$2&lt;DATE(2019,10,1),IF($T$1=FALSE,IF($T21=FALSE,M21*HOME!$H$18,0),IF($T21=FALSE,M21*HOME!$H$18/(1+HOME!$H$18),0)),IF($T$1=FALSE,IF($T21=FALSE,M21*HOME!$H$20,0),IF($T21=FALSE,M21*HOME!$H$20/(1+HOME!$H$20),0))))</f>
        <v>0</v>
      </c>
      <c r="AE21" s="79">
        <f>IF($AO21=TRUE,IF($T$1=FALSE,N21*HOME!$H$21,N21*HOME!$H$21/(1+HOME!$H$21)),IF(N$2&lt;DATE(2019,10,1),IF($T$1=FALSE,IF($T21=FALSE,N21*HOME!$H$18,0),IF($T21=FALSE,N21*HOME!$H$18/(1+HOME!$H$18),0)),IF($T$1=FALSE,IF($T21=FALSE,N21*HOME!$H$20,0),IF($T21=FALSE,N21*HOME!$H$20/(1+HOME!$H$20),0))))</f>
        <v>0</v>
      </c>
      <c r="AF21" s="79">
        <f>IF($AO21=TRUE,IF($T$1=FALSE,O21*HOME!$H$21,O21*HOME!$H$21/(1+HOME!$H$21)),IF(O$2&lt;DATE(2019,10,1),IF($T$1=FALSE,IF($T21=FALSE,O21*HOME!$H$18,0),IF($T21=FALSE,O21*HOME!$H$18/(1+HOME!$H$18),0)),IF($T$1=FALSE,IF($T21=FALSE,O21*HOME!$H$20,0),IF($T21=FALSE,O21*HOME!$H$20/(1+HOME!$H$20),0))))</f>
        <v>0</v>
      </c>
      <c r="AG21" s="79">
        <f>IF($AO21=TRUE,IF($T$1=FALSE,P21*HOME!$H$21,P21*HOME!$H$21/(1+HOME!$H$21)),IF(P$2&lt;DATE(2019,10,1),IF($T$1=FALSE,IF($T21=FALSE,P21*HOME!$H$18,0),IF($T21=FALSE,P21*HOME!$H$18/(1+HOME!$H$18),0)),IF($T$1=FALSE,IF($T21=FALSE,P21*HOME!$H$20,0),IF($T21=FALSE,P21*HOME!$H$20/(1+HOME!$H$20),0))))</f>
        <v>0</v>
      </c>
      <c r="AH21" s="79">
        <f>IF($AO21=TRUE,IF($T$1=FALSE,Q21*HOME!$H$21,Q21*HOME!$H$21/(1+HOME!$H$21)),IF(Q$2&lt;DATE(2019,10,1),IF($T$1=FALSE,IF($T21=FALSE,Q21*HOME!$H$18,0),IF($T21=FALSE,Q21*HOME!$H$18/(1+HOME!$H$18),0)),IF($T$1=FALSE,IF($T21=FALSE,Q21*HOME!$H$20,0),IF($T21=FALSE,Q21*HOME!$H$20/(1+HOME!$H$20),0))))</f>
        <v>0</v>
      </c>
      <c r="AI21" s="79">
        <f t="shared" si="9"/>
        <v>0</v>
      </c>
      <c r="AJ21" s="86"/>
      <c r="AK21" s="79"/>
      <c r="AL21" s="79"/>
      <c r="AM21" s="79"/>
      <c r="AN21" s="79"/>
      <c r="AO21" s="342" t="b">
        <v>0</v>
      </c>
      <c r="AP21" s="379"/>
      <c r="AQ21" s="380"/>
      <c r="AR21" s="390" t="str">
        <f>前期実績!T21</f>
        <v/>
      </c>
      <c r="AS21" s="391" t="str">
        <f>前期実績!U21</f>
        <v/>
      </c>
      <c r="AT21" s="372"/>
      <c r="AU21" s="383"/>
      <c r="AZ21" s="392">
        <f t="shared" si="10"/>
        <v>0</v>
      </c>
      <c r="BA21" s="392">
        <f t="shared" si="10"/>
        <v>0</v>
      </c>
      <c r="BB21" s="392">
        <f t="shared" si="10"/>
        <v>0</v>
      </c>
      <c r="BC21" s="392">
        <f t="shared" si="10"/>
        <v>0</v>
      </c>
      <c r="BD21" s="392">
        <f t="shared" si="10"/>
        <v>0</v>
      </c>
      <c r="BE21" s="392">
        <f t="shared" si="10"/>
        <v>0</v>
      </c>
      <c r="BF21" s="392">
        <f t="shared" si="10"/>
        <v>0</v>
      </c>
      <c r="BG21" s="392">
        <f t="shared" si="10"/>
        <v>0</v>
      </c>
      <c r="BH21" s="392">
        <f t="shared" si="10"/>
        <v>0</v>
      </c>
      <c r="BI21" s="392">
        <f t="shared" si="10"/>
        <v>0</v>
      </c>
      <c r="BJ21" s="392">
        <f t="shared" si="10"/>
        <v>0</v>
      </c>
      <c r="BK21" s="392">
        <f t="shared" si="10"/>
        <v>0</v>
      </c>
      <c r="BL21" s="392">
        <f t="shared" si="10"/>
        <v>0</v>
      </c>
      <c r="BM21" s="393">
        <f t="shared" si="15"/>
        <v>0</v>
      </c>
      <c r="BN21" s="393">
        <f t="shared" si="11"/>
        <v>0</v>
      </c>
      <c r="BO21" s="393">
        <f t="shared" si="11"/>
        <v>0</v>
      </c>
      <c r="BP21" s="393">
        <f t="shared" si="11"/>
        <v>0</v>
      </c>
      <c r="BQ21" s="393">
        <f t="shared" si="11"/>
        <v>0</v>
      </c>
      <c r="BR21" s="393">
        <f t="shared" si="11"/>
        <v>0</v>
      </c>
      <c r="BS21" s="393">
        <f t="shared" si="11"/>
        <v>0</v>
      </c>
      <c r="BT21" s="393">
        <f t="shared" si="11"/>
        <v>0</v>
      </c>
      <c r="BU21" s="393">
        <f t="shared" si="11"/>
        <v>0</v>
      </c>
      <c r="BV21" s="393">
        <f t="shared" si="11"/>
        <v>0</v>
      </c>
      <c r="BW21" s="393">
        <f t="shared" si="11"/>
        <v>0</v>
      </c>
      <c r="BX21" s="393">
        <f t="shared" si="11"/>
        <v>0</v>
      </c>
      <c r="BY21" s="392">
        <f t="shared" si="11"/>
        <v>0</v>
      </c>
      <c r="CA21" s="310">
        <f>IF($T21=TRUE,0,IF(D$2&lt;DATE(2019,10,1),IF($T$1=FALSE,D21*HOME!$F$18,D21*HOME!$F$18/(1+HOME!$H$18)),IF($AO21=TRUE,IF($T$1=FALSE,D21*HOME!$F$21,D21*HOME!$F$21/(1+HOME!$H$21)),IF($T$1=FALSE,D21*HOME!$F$20,D21*HOME!$F$20/(1+HOME!$H$20)))))</f>
        <v>0</v>
      </c>
      <c r="CB21" s="310">
        <f>IF($T21=TRUE,0,IF(E$2&lt;DATE(2019,10,1),IF($T$1=FALSE,E21*HOME!$F$18,E21*HOME!$F$18/(1+HOME!$H$18)),IF($AO21=TRUE,IF($T$1=FALSE,E21*HOME!$F$21,E21*HOME!$F$21/(1+HOME!$H$21)),IF($T$1=FALSE,E21*HOME!$F$20,E21*HOME!$F$20/(1+HOME!$H$20)))))</f>
        <v>0</v>
      </c>
      <c r="CC21" s="310">
        <f>IF($T21=TRUE,0,IF(F$2&lt;DATE(2019,10,1),IF($T$1=FALSE,F21*HOME!$F$18,F21*HOME!$F$18/(1+HOME!$H$18)),IF($AO21=TRUE,IF($T$1=FALSE,F21*HOME!$F$21,F21*HOME!$F$21/(1+HOME!$H$21)),IF($T$1=FALSE,F21*HOME!$F$20,F21*HOME!$F$20/(1+HOME!$H$20)))))</f>
        <v>0</v>
      </c>
      <c r="CD21" s="310">
        <f>IF($T21=TRUE,0,IF(G$2&lt;DATE(2019,10,1),IF($T$1=FALSE,G21*HOME!$F$18,G21*HOME!$F$18/(1+HOME!$H$18)),IF($AO21=TRUE,IF($T$1=FALSE,G21*HOME!$F$21,G21*HOME!$F$21/(1+HOME!$H$21)),IF($T$1=FALSE,G21*HOME!$F$20,G21*HOME!$F$20/(1+HOME!$H$20)))))</f>
        <v>0</v>
      </c>
      <c r="CE21" s="310">
        <f>IF($T21=TRUE,0,IF(H$2&lt;DATE(2019,10,1),IF($T$1=FALSE,H21*HOME!$F$18,H21*HOME!$F$18/(1+HOME!$H$18)),IF($AO21=TRUE,IF($T$1=FALSE,H21*HOME!$F$21,H21*HOME!$F$21/(1+HOME!$H$21)),IF($T$1=FALSE,H21*HOME!$F$20,H21*HOME!$F$20/(1+HOME!$H$20)))))</f>
        <v>0</v>
      </c>
      <c r="CF21" s="310">
        <f>IF($T21=TRUE,0,IF(I$2&lt;DATE(2019,10,1),IF($T$1=FALSE,I21*HOME!$F$18,I21*HOME!$F$18/(1+HOME!$H$18)),IF($AO21=TRUE,IF($T$1=FALSE,I21*HOME!$F$21,I21*HOME!$F$21/(1+HOME!$H$21)),IF($T$1=FALSE,I21*HOME!$F$20,I21*HOME!$F$20/(1+HOME!$H$20)))))</f>
        <v>0</v>
      </c>
      <c r="CG21" s="310">
        <f>IF($T21=TRUE,0,IF(J$2&lt;DATE(2019,10,1),IF($T$1=FALSE,J21*HOME!$F$18,J21*HOME!$F$18/(1+HOME!$H$18)),IF($AO21=TRUE,IF($T$1=FALSE,J21*HOME!$F$21,J21*HOME!$F$21/(1+HOME!$H$21)),IF($T$1=FALSE,J21*HOME!$F$20,J21*HOME!$F$20/(1+HOME!$H$20)))))</f>
        <v>0</v>
      </c>
      <c r="CH21" s="310">
        <f>IF($T21=TRUE,0,IF(K$2&lt;DATE(2019,10,1),IF($T$1=FALSE,K21*HOME!$F$18,K21*HOME!$F$18/(1+HOME!$H$18)),IF($AO21=TRUE,IF($T$1=FALSE,K21*HOME!$F$21,K21*HOME!$F$21/(1+HOME!$H$21)),IF($T$1=FALSE,K21*HOME!$F$20,K21*HOME!$F$20/(1+HOME!$H$20)))))</f>
        <v>0</v>
      </c>
      <c r="CI21" s="310">
        <f>IF($T21=TRUE,0,IF(L$2&lt;DATE(2019,10,1),IF($T$1=FALSE,L21*HOME!$F$18,L21*HOME!$F$18/(1+HOME!$H$18)),IF($AO21=TRUE,IF($T$1=FALSE,L21*HOME!$F$21,L21*HOME!$F$21/(1+HOME!$H$21)),IF($T$1=FALSE,L21*HOME!$F$20,L21*HOME!$F$20/(1+HOME!$H$20)))))</f>
        <v>0</v>
      </c>
      <c r="CJ21" s="310">
        <f>IF($T21=TRUE,0,IF(M$2&lt;DATE(2019,10,1),IF($T$1=FALSE,M21*HOME!$F$18,M21*HOME!$F$18/(1+HOME!$H$18)),IF($AO21=TRUE,IF($T$1=FALSE,M21*HOME!$F$21,M21*HOME!$F$21/(1+HOME!$H$21)),IF($T$1=FALSE,M21*HOME!$F$20,M21*HOME!$F$20/(1+HOME!$H$20)))))</f>
        <v>0</v>
      </c>
      <c r="CK21" s="310">
        <f>IF($T21=TRUE,0,IF(N$2&lt;DATE(2019,10,1),IF($T$1=FALSE,N21*HOME!$F$18,N21*HOME!$F$18/(1+HOME!$H$18)),IF($AO21=TRUE,IF($T$1=FALSE,N21*HOME!$F$21,N21*HOME!$F$21/(1+HOME!$H$21)),IF($T$1=FALSE,N21*HOME!$F$20,N21*HOME!$F$20/(1+HOME!$H$20)))))</f>
        <v>0</v>
      </c>
      <c r="CL21" s="310">
        <f>IF($T21=TRUE,0,IF(O$2&lt;DATE(2019,10,1),IF($T$1=FALSE,O21*HOME!$F$18,O21*HOME!$F$18/(1+HOME!$H$18)),IF($AO21=TRUE,IF($T$1=FALSE,O21*HOME!$F$21,O21*HOME!$F$21/(1+HOME!$H$21)),IF($T$1=FALSE,O21*HOME!$F$20,O21*HOME!$F$20/(1+HOME!$H$20)))))</f>
        <v>0</v>
      </c>
      <c r="CM21" s="310">
        <f>IF($T21=TRUE,0,IF(P$2&lt;DATE(2019,10,1),IF($T$1=FALSE,P21*HOME!$F$18,P21*HOME!$F$18/(1+HOME!$H$18)),IF($AO21=TRUE,IF($T$1=FALSE,P21*HOME!$F$21,P21*HOME!$F$21/(1+HOME!$H$21)),IF($T$1=FALSE,P21*HOME!$F$20,P21*HOME!$F$20/(1+HOME!$H$20)))))</f>
        <v>0</v>
      </c>
      <c r="CN21" s="310">
        <f t="shared" si="12"/>
        <v>0</v>
      </c>
    </row>
    <row r="22" spans="1:92" ht="18" customHeight="1">
      <c r="A22" s="335"/>
      <c r="B22" s="336"/>
      <c r="C22" s="386"/>
      <c r="D22" s="131"/>
      <c r="E22" s="131"/>
      <c r="F22" s="131"/>
      <c r="G22" s="131"/>
      <c r="H22" s="131"/>
      <c r="I22" s="131"/>
      <c r="J22" s="131"/>
      <c r="K22" s="131"/>
      <c r="L22" s="131"/>
      <c r="M22" s="131"/>
      <c r="N22" s="131"/>
      <c r="O22" s="131"/>
      <c r="P22" s="131"/>
      <c r="Q22" s="388">
        <f t="shared" si="13"/>
        <v>0</v>
      </c>
      <c r="R22" s="389" t="str">
        <f t="shared" si="14"/>
        <v/>
      </c>
      <c r="S22" s="154">
        <f>前期実績!Q22</f>
        <v>0</v>
      </c>
      <c r="T22" s="341" t="b">
        <v>0</v>
      </c>
      <c r="U22" s="79">
        <f>IF($AO22=TRUE,IF($T$1=FALSE,D22*HOME!$H$21,D22*HOME!$H$21/(1+HOME!$H$21)),IF(D$2&lt;DATE(2019,10,1),IF($T$1=FALSE,IF($T22=FALSE,D22*HOME!$H$18,0),IF($T22=FALSE,D22*HOME!$H$18/(1+HOME!$H$18),0)),IF($T$1=FALSE,IF($T22=FALSE,D22*HOME!$H$20,0),IF($T22=FALSE,D22*HOME!$H$20/(1+HOME!$H$20),0))))</f>
        <v>0</v>
      </c>
      <c r="V22" s="79">
        <f>IF($AO22=TRUE,IF($T$1=FALSE,E22*HOME!$H$21,E22*HOME!$H$21/(1+HOME!$H$21)),IF(E$2&lt;DATE(2019,10,1),IF($T$1=FALSE,IF($T22=FALSE,E22*HOME!$H$18,0),IF($T22=FALSE,E22*HOME!$H$18/(1+HOME!$H$18),0)),IF($T$1=FALSE,IF($T22=FALSE,E22*HOME!$H$20,0),IF($T22=FALSE,E22*HOME!$H$20/(1+HOME!$H$20),0))))</f>
        <v>0</v>
      </c>
      <c r="W22" s="79">
        <f>IF($AO22=TRUE,IF($T$1=FALSE,F22*HOME!$H$21,F22*HOME!$H$21/(1+HOME!$H$21)),IF(F$2&lt;DATE(2019,10,1),IF($T$1=FALSE,IF($T22=FALSE,F22*HOME!$H$18,0),IF($T22=FALSE,F22*HOME!$H$18/(1+HOME!$H$18),0)),IF($T$1=FALSE,IF($T22=FALSE,F22*HOME!$H$20,0),IF($T22=FALSE,F22*HOME!$H$20/(1+HOME!$H$20),0))))</f>
        <v>0</v>
      </c>
      <c r="X22" s="79">
        <f>IF($AO22=TRUE,IF($T$1=FALSE,G22*HOME!$H$21,G22*HOME!$H$21/(1+HOME!$H$21)),IF(G$2&lt;DATE(2019,10,1),IF($T$1=FALSE,IF($T22=FALSE,G22*HOME!$H$18,0),IF($T22=FALSE,G22*HOME!$H$18/(1+HOME!$H$18),0)),IF($T$1=FALSE,IF($T22=FALSE,G22*HOME!$H$20,0),IF($T22=FALSE,G22*HOME!$H$20/(1+HOME!$H$20),0))))</f>
        <v>0</v>
      </c>
      <c r="Y22" s="79">
        <f>IF($AO22=TRUE,IF($T$1=FALSE,H22*HOME!$H$21,H22*HOME!$H$21/(1+HOME!$H$21)),IF(H$2&lt;DATE(2019,10,1),IF($T$1=FALSE,IF($T22=FALSE,H22*HOME!$H$18,0),IF($T22=FALSE,H22*HOME!$H$18/(1+HOME!$H$18),0)),IF($T$1=FALSE,IF($T22=FALSE,H22*HOME!$H$20,0),IF($T22=FALSE,H22*HOME!$H$20/(1+HOME!$H$20),0))))</f>
        <v>0</v>
      </c>
      <c r="Z22" s="79">
        <f>IF($AO22=TRUE,IF($T$1=FALSE,I22*HOME!$H$21,I22*HOME!$H$21/(1+HOME!$H$21)),IF(I$2&lt;DATE(2019,10,1),IF($T$1=FALSE,IF($T22=FALSE,I22*HOME!$H$18,0),IF($T22=FALSE,I22*HOME!$H$18/(1+HOME!$H$18),0)),IF($T$1=FALSE,IF($T22=FALSE,I22*HOME!$H$20,0),IF($T22=FALSE,I22*HOME!$H$20/(1+HOME!$H$20),0))))</f>
        <v>0</v>
      </c>
      <c r="AA22" s="79">
        <f>IF($AO22=TRUE,IF($T$1=FALSE,J22*HOME!$H$21,J22*HOME!$H$21/(1+HOME!$H$21)),IF(J$2&lt;DATE(2019,10,1),IF($T$1=FALSE,IF($T22=FALSE,J22*HOME!$H$18,0),IF($T22=FALSE,J22*HOME!$H$18/(1+HOME!$H$18),0)),IF($T$1=FALSE,IF($T22=FALSE,J22*HOME!$H$20,0),IF($T22=FALSE,J22*HOME!$H$20/(1+HOME!$H$20),0))))</f>
        <v>0</v>
      </c>
      <c r="AB22" s="79">
        <f>IF($AO22=TRUE,IF($T$1=FALSE,K22*HOME!$H$21,K22*HOME!$H$21/(1+HOME!$H$21)),IF(K$2&lt;DATE(2019,10,1),IF($T$1=FALSE,IF($T22=FALSE,K22*HOME!$H$18,0),IF($T22=FALSE,K22*HOME!$H$18/(1+HOME!$H$18),0)),IF($T$1=FALSE,IF($T22=FALSE,K22*HOME!$H$20,0),IF($T22=FALSE,K22*HOME!$H$20/(1+HOME!$H$20),0))))</f>
        <v>0</v>
      </c>
      <c r="AC22" s="79">
        <f>IF($AO22=TRUE,IF($T$1=FALSE,L22*HOME!$H$21,L22*HOME!$H$21/(1+HOME!$H$21)),IF(L$2&lt;DATE(2019,10,1),IF($T$1=FALSE,IF($T22=FALSE,L22*HOME!$H$18,0),IF($T22=FALSE,L22*HOME!$H$18/(1+HOME!$H$18),0)),IF($T$1=FALSE,IF($T22=FALSE,L22*HOME!$H$20,0),IF($T22=FALSE,L22*HOME!$H$20/(1+HOME!$H$20),0))))</f>
        <v>0</v>
      </c>
      <c r="AD22" s="79">
        <f>IF($AO22=TRUE,IF($T$1=FALSE,M22*HOME!$H$21,M22*HOME!$H$21/(1+HOME!$H$21)),IF(M$2&lt;DATE(2019,10,1),IF($T$1=FALSE,IF($T22=FALSE,M22*HOME!$H$18,0),IF($T22=FALSE,M22*HOME!$H$18/(1+HOME!$H$18),0)),IF($T$1=FALSE,IF($T22=FALSE,M22*HOME!$H$20,0),IF($T22=FALSE,M22*HOME!$H$20/(1+HOME!$H$20),0))))</f>
        <v>0</v>
      </c>
      <c r="AE22" s="79">
        <f>IF($AO22=TRUE,IF($T$1=FALSE,N22*HOME!$H$21,N22*HOME!$H$21/(1+HOME!$H$21)),IF(N$2&lt;DATE(2019,10,1),IF($T$1=FALSE,IF($T22=FALSE,N22*HOME!$H$18,0),IF($T22=FALSE,N22*HOME!$H$18/(1+HOME!$H$18),0)),IF($T$1=FALSE,IF($T22=FALSE,N22*HOME!$H$20,0),IF($T22=FALSE,N22*HOME!$H$20/(1+HOME!$H$20),0))))</f>
        <v>0</v>
      </c>
      <c r="AF22" s="79">
        <f>IF($AO22=TRUE,IF($T$1=FALSE,O22*HOME!$H$21,O22*HOME!$H$21/(1+HOME!$H$21)),IF(O$2&lt;DATE(2019,10,1),IF($T$1=FALSE,IF($T22=FALSE,O22*HOME!$H$18,0),IF($T22=FALSE,O22*HOME!$H$18/(1+HOME!$H$18),0)),IF($T$1=FALSE,IF($T22=FALSE,O22*HOME!$H$20,0),IF($T22=FALSE,O22*HOME!$H$20/(1+HOME!$H$20),0))))</f>
        <v>0</v>
      </c>
      <c r="AG22" s="79">
        <f>IF($AO22=TRUE,IF($T$1=FALSE,P22*HOME!$H$21,P22*HOME!$H$21/(1+HOME!$H$21)),IF(P$2&lt;DATE(2019,10,1),IF($T$1=FALSE,IF($T22=FALSE,P22*HOME!$H$18,0),IF($T22=FALSE,P22*HOME!$H$18/(1+HOME!$H$18),0)),IF($T$1=FALSE,IF($T22=FALSE,P22*HOME!$H$20,0),IF($T22=FALSE,P22*HOME!$H$20/(1+HOME!$H$20),0))))</f>
        <v>0</v>
      </c>
      <c r="AH22" s="79">
        <f>IF($AO22=TRUE,IF($T$1=FALSE,Q22*HOME!$H$21,Q22*HOME!$H$21/(1+HOME!$H$21)),IF(Q$2&lt;DATE(2019,10,1),IF($T$1=FALSE,IF($T22=FALSE,Q22*HOME!$H$18,0),IF($T22=FALSE,Q22*HOME!$H$18/(1+HOME!$H$18),0)),IF($T$1=FALSE,IF($T22=FALSE,Q22*HOME!$H$20,0),IF($T22=FALSE,Q22*HOME!$H$20/(1+HOME!$H$20),0))))</f>
        <v>0</v>
      </c>
      <c r="AI22" s="79">
        <f t="shared" si="9"/>
        <v>0</v>
      </c>
      <c r="AJ22" s="86"/>
      <c r="AK22" s="79"/>
      <c r="AL22" s="79"/>
      <c r="AM22" s="79"/>
      <c r="AN22" s="79"/>
      <c r="AO22" s="342" t="b">
        <v>0</v>
      </c>
      <c r="AP22" s="379"/>
      <c r="AQ22" s="380"/>
      <c r="AR22" s="390" t="str">
        <f>前期実績!T22</f>
        <v/>
      </c>
      <c r="AS22" s="391" t="str">
        <f>前期実績!U22</f>
        <v/>
      </c>
      <c r="AT22" s="372"/>
      <c r="AU22" s="383"/>
      <c r="AZ22" s="392">
        <f t="shared" si="10"/>
        <v>0</v>
      </c>
      <c r="BA22" s="392">
        <f t="shared" si="10"/>
        <v>0</v>
      </c>
      <c r="BB22" s="392">
        <f t="shared" si="10"/>
        <v>0</v>
      </c>
      <c r="BC22" s="392">
        <f t="shared" si="10"/>
        <v>0</v>
      </c>
      <c r="BD22" s="392">
        <f t="shared" si="10"/>
        <v>0</v>
      </c>
      <c r="BE22" s="392">
        <f t="shared" si="10"/>
        <v>0</v>
      </c>
      <c r="BF22" s="392">
        <f t="shared" si="10"/>
        <v>0</v>
      </c>
      <c r="BG22" s="392">
        <f t="shared" si="10"/>
        <v>0</v>
      </c>
      <c r="BH22" s="392">
        <f t="shared" si="10"/>
        <v>0</v>
      </c>
      <c r="BI22" s="392">
        <f t="shared" si="10"/>
        <v>0</v>
      </c>
      <c r="BJ22" s="392">
        <f t="shared" si="10"/>
        <v>0</v>
      </c>
      <c r="BK22" s="392">
        <f t="shared" si="10"/>
        <v>0</v>
      </c>
      <c r="BL22" s="392">
        <f t="shared" si="10"/>
        <v>0</v>
      </c>
      <c r="BM22" s="393">
        <f t="shared" si="15"/>
        <v>0</v>
      </c>
      <c r="BN22" s="393">
        <f t="shared" si="11"/>
        <v>0</v>
      </c>
      <c r="BO22" s="393">
        <f t="shared" si="11"/>
        <v>0</v>
      </c>
      <c r="BP22" s="393">
        <f t="shared" si="11"/>
        <v>0</v>
      </c>
      <c r="BQ22" s="393">
        <f t="shared" si="11"/>
        <v>0</v>
      </c>
      <c r="BR22" s="393">
        <f t="shared" si="11"/>
        <v>0</v>
      </c>
      <c r="BS22" s="393">
        <f t="shared" si="11"/>
        <v>0</v>
      </c>
      <c r="BT22" s="393">
        <f t="shared" si="11"/>
        <v>0</v>
      </c>
      <c r="BU22" s="393">
        <f t="shared" si="11"/>
        <v>0</v>
      </c>
      <c r="BV22" s="393">
        <f t="shared" si="11"/>
        <v>0</v>
      </c>
      <c r="BW22" s="393">
        <f t="shared" si="11"/>
        <v>0</v>
      </c>
      <c r="BX22" s="393">
        <f t="shared" si="11"/>
        <v>0</v>
      </c>
      <c r="BY22" s="392">
        <f t="shared" si="11"/>
        <v>0</v>
      </c>
      <c r="CA22" s="310">
        <f>IF($T22=TRUE,0,IF(D$2&lt;DATE(2019,10,1),IF($T$1=FALSE,D22*HOME!$F$18,D22*HOME!$F$18/(1+HOME!$H$18)),IF($AO22=TRUE,IF($T$1=FALSE,D22*HOME!$F$21,D22*HOME!$F$21/(1+HOME!$H$21)),IF($T$1=FALSE,D22*HOME!$F$20,D22*HOME!$F$20/(1+HOME!$H$20)))))</f>
        <v>0</v>
      </c>
      <c r="CB22" s="310">
        <f>IF($T22=TRUE,0,IF(E$2&lt;DATE(2019,10,1),IF($T$1=FALSE,E22*HOME!$F$18,E22*HOME!$F$18/(1+HOME!$H$18)),IF($AO22=TRUE,IF($T$1=FALSE,E22*HOME!$F$21,E22*HOME!$F$21/(1+HOME!$H$21)),IF($T$1=FALSE,E22*HOME!$F$20,E22*HOME!$F$20/(1+HOME!$H$20)))))</f>
        <v>0</v>
      </c>
      <c r="CC22" s="310">
        <f>IF($T22=TRUE,0,IF(F$2&lt;DATE(2019,10,1),IF($T$1=FALSE,F22*HOME!$F$18,F22*HOME!$F$18/(1+HOME!$H$18)),IF($AO22=TRUE,IF($T$1=FALSE,F22*HOME!$F$21,F22*HOME!$F$21/(1+HOME!$H$21)),IF($T$1=FALSE,F22*HOME!$F$20,F22*HOME!$F$20/(1+HOME!$H$20)))))</f>
        <v>0</v>
      </c>
      <c r="CD22" s="310">
        <f>IF($T22=TRUE,0,IF(G$2&lt;DATE(2019,10,1),IF($T$1=FALSE,G22*HOME!$F$18,G22*HOME!$F$18/(1+HOME!$H$18)),IF($AO22=TRUE,IF($T$1=FALSE,G22*HOME!$F$21,G22*HOME!$F$21/(1+HOME!$H$21)),IF($T$1=FALSE,G22*HOME!$F$20,G22*HOME!$F$20/(1+HOME!$H$20)))))</f>
        <v>0</v>
      </c>
      <c r="CE22" s="310">
        <f>IF($T22=TRUE,0,IF(H$2&lt;DATE(2019,10,1),IF($T$1=FALSE,H22*HOME!$F$18,H22*HOME!$F$18/(1+HOME!$H$18)),IF($AO22=TRUE,IF($T$1=FALSE,H22*HOME!$F$21,H22*HOME!$F$21/(1+HOME!$H$21)),IF($T$1=FALSE,H22*HOME!$F$20,H22*HOME!$F$20/(1+HOME!$H$20)))))</f>
        <v>0</v>
      </c>
      <c r="CF22" s="310">
        <f>IF($T22=TRUE,0,IF(I$2&lt;DATE(2019,10,1),IF($T$1=FALSE,I22*HOME!$F$18,I22*HOME!$F$18/(1+HOME!$H$18)),IF($AO22=TRUE,IF($T$1=FALSE,I22*HOME!$F$21,I22*HOME!$F$21/(1+HOME!$H$21)),IF($T$1=FALSE,I22*HOME!$F$20,I22*HOME!$F$20/(1+HOME!$H$20)))))</f>
        <v>0</v>
      </c>
      <c r="CG22" s="310">
        <f>IF($T22=TRUE,0,IF(J$2&lt;DATE(2019,10,1),IF($T$1=FALSE,J22*HOME!$F$18,J22*HOME!$F$18/(1+HOME!$H$18)),IF($AO22=TRUE,IF($T$1=FALSE,J22*HOME!$F$21,J22*HOME!$F$21/(1+HOME!$H$21)),IF($T$1=FALSE,J22*HOME!$F$20,J22*HOME!$F$20/(1+HOME!$H$20)))))</f>
        <v>0</v>
      </c>
      <c r="CH22" s="310">
        <f>IF($T22=TRUE,0,IF(K$2&lt;DATE(2019,10,1),IF($T$1=FALSE,K22*HOME!$F$18,K22*HOME!$F$18/(1+HOME!$H$18)),IF($AO22=TRUE,IF($T$1=FALSE,K22*HOME!$F$21,K22*HOME!$F$21/(1+HOME!$H$21)),IF($T$1=FALSE,K22*HOME!$F$20,K22*HOME!$F$20/(1+HOME!$H$20)))))</f>
        <v>0</v>
      </c>
      <c r="CI22" s="310">
        <f>IF($T22=TRUE,0,IF(L$2&lt;DATE(2019,10,1),IF($T$1=FALSE,L22*HOME!$F$18,L22*HOME!$F$18/(1+HOME!$H$18)),IF($AO22=TRUE,IF($T$1=FALSE,L22*HOME!$F$21,L22*HOME!$F$21/(1+HOME!$H$21)),IF($T$1=FALSE,L22*HOME!$F$20,L22*HOME!$F$20/(1+HOME!$H$20)))))</f>
        <v>0</v>
      </c>
      <c r="CJ22" s="310">
        <f>IF($T22=TRUE,0,IF(M$2&lt;DATE(2019,10,1),IF($T$1=FALSE,M22*HOME!$F$18,M22*HOME!$F$18/(1+HOME!$H$18)),IF($AO22=TRUE,IF($T$1=FALSE,M22*HOME!$F$21,M22*HOME!$F$21/(1+HOME!$H$21)),IF($T$1=FALSE,M22*HOME!$F$20,M22*HOME!$F$20/(1+HOME!$H$20)))))</f>
        <v>0</v>
      </c>
      <c r="CK22" s="310">
        <f>IF($T22=TRUE,0,IF(N$2&lt;DATE(2019,10,1),IF($T$1=FALSE,N22*HOME!$F$18,N22*HOME!$F$18/(1+HOME!$H$18)),IF($AO22=TRUE,IF($T$1=FALSE,N22*HOME!$F$21,N22*HOME!$F$21/(1+HOME!$H$21)),IF($T$1=FALSE,N22*HOME!$F$20,N22*HOME!$F$20/(1+HOME!$H$20)))))</f>
        <v>0</v>
      </c>
      <c r="CL22" s="310">
        <f>IF($T22=TRUE,0,IF(O$2&lt;DATE(2019,10,1),IF($T$1=FALSE,O22*HOME!$F$18,O22*HOME!$F$18/(1+HOME!$H$18)),IF($AO22=TRUE,IF($T$1=FALSE,O22*HOME!$F$21,O22*HOME!$F$21/(1+HOME!$H$21)),IF($T$1=FALSE,O22*HOME!$F$20,O22*HOME!$F$20/(1+HOME!$H$20)))))</f>
        <v>0</v>
      </c>
      <c r="CM22" s="310">
        <f>IF($T22=TRUE,0,IF(P$2&lt;DATE(2019,10,1),IF($T$1=FALSE,P22*HOME!$F$18,P22*HOME!$F$18/(1+HOME!$H$18)),IF($AO22=TRUE,IF($T$1=FALSE,P22*HOME!$F$21,P22*HOME!$F$21/(1+HOME!$H$21)),IF($T$1=FALSE,P22*HOME!$F$20,P22*HOME!$F$20/(1+HOME!$H$20)))))</f>
        <v>0</v>
      </c>
      <c r="CN22" s="310">
        <f t="shared" si="12"/>
        <v>0</v>
      </c>
    </row>
    <row r="23" spans="1:92" ht="18" customHeight="1">
      <c r="A23" s="335"/>
      <c r="B23" s="336">
        <v>15</v>
      </c>
      <c r="C23" s="386"/>
      <c r="D23" s="131"/>
      <c r="E23" s="131"/>
      <c r="F23" s="131"/>
      <c r="G23" s="131"/>
      <c r="H23" s="131"/>
      <c r="I23" s="131"/>
      <c r="J23" s="131"/>
      <c r="K23" s="131"/>
      <c r="L23" s="131"/>
      <c r="M23" s="131"/>
      <c r="N23" s="131"/>
      <c r="O23" s="131"/>
      <c r="P23" s="131"/>
      <c r="Q23" s="388">
        <f t="shared" si="13"/>
        <v>0</v>
      </c>
      <c r="R23" s="389" t="str">
        <f t="shared" si="14"/>
        <v/>
      </c>
      <c r="S23" s="154">
        <f>前期実績!Q23</f>
        <v>0</v>
      </c>
      <c r="T23" s="341" t="b">
        <v>0</v>
      </c>
      <c r="U23" s="79">
        <f>IF($AO23=TRUE,IF($T$1=FALSE,D23*HOME!$H$21,D23*HOME!$H$21/(1+HOME!$H$21)),IF(D$2&lt;DATE(2019,10,1),IF($T$1=FALSE,IF($T23=FALSE,D23*HOME!$H$18,0),IF($T23=FALSE,D23*HOME!$H$18/(1+HOME!$H$18),0)),IF($T$1=FALSE,IF($T23=FALSE,D23*HOME!$H$20,0),IF($T23=FALSE,D23*HOME!$H$20/(1+HOME!$H$20),0))))</f>
        <v>0</v>
      </c>
      <c r="V23" s="79">
        <f>IF($AO23=TRUE,IF($T$1=FALSE,E23*HOME!$H$21,E23*HOME!$H$21/(1+HOME!$H$21)),IF(E$2&lt;DATE(2019,10,1),IF($T$1=FALSE,IF($T23=FALSE,E23*HOME!$H$18,0),IF($T23=FALSE,E23*HOME!$H$18/(1+HOME!$H$18),0)),IF($T$1=FALSE,IF($T23=FALSE,E23*HOME!$H$20,0),IF($T23=FALSE,E23*HOME!$H$20/(1+HOME!$H$20),0))))</f>
        <v>0</v>
      </c>
      <c r="W23" s="79">
        <f>IF($AO23=TRUE,IF($T$1=FALSE,F23*HOME!$H$21,F23*HOME!$H$21/(1+HOME!$H$21)),IF(F$2&lt;DATE(2019,10,1),IF($T$1=FALSE,IF($T23=FALSE,F23*HOME!$H$18,0),IF($T23=FALSE,F23*HOME!$H$18/(1+HOME!$H$18),0)),IF($T$1=FALSE,IF($T23=FALSE,F23*HOME!$H$20,0),IF($T23=FALSE,F23*HOME!$H$20/(1+HOME!$H$20),0))))</f>
        <v>0</v>
      </c>
      <c r="X23" s="79">
        <f>IF($AO23=TRUE,IF($T$1=FALSE,G23*HOME!$H$21,G23*HOME!$H$21/(1+HOME!$H$21)),IF(G$2&lt;DATE(2019,10,1),IF($T$1=FALSE,IF($T23=FALSE,G23*HOME!$H$18,0),IF($T23=FALSE,G23*HOME!$H$18/(1+HOME!$H$18),0)),IF($T$1=FALSE,IF($T23=FALSE,G23*HOME!$H$20,0),IF($T23=FALSE,G23*HOME!$H$20/(1+HOME!$H$20),0))))</f>
        <v>0</v>
      </c>
      <c r="Y23" s="79">
        <f>IF($AO23=TRUE,IF($T$1=FALSE,H23*HOME!$H$21,H23*HOME!$H$21/(1+HOME!$H$21)),IF(H$2&lt;DATE(2019,10,1),IF($T$1=FALSE,IF($T23=FALSE,H23*HOME!$H$18,0),IF($T23=FALSE,H23*HOME!$H$18/(1+HOME!$H$18),0)),IF($T$1=FALSE,IF($T23=FALSE,H23*HOME!$H$20,0),IF($T23=FALSE,H23*HOME!$H$20/(1+HOME!$H$20),0))))</f>
        <v>0</v>
      </c>
      <c r="Z23" s="79">
        <f>IF($AO23=TRUE,IF($T$1=FALSE,I23*HOME!$H$21,I23*HOME!$H$21/(1+HOME!$H$21)),IF(I$2&lt;DATE(2019,10,1),IF($T$1=FALSE,IF($T23=FALSE,I23*HOME!$H$18,0),IF($T23=FALSE,I23*HOME!$H$18/(1+HOME!$H$18),0)),IF($T$1=FALSE,IF($T23=FALSE,I23*HOME!$H$20,0),IF($T23=FALSE,I23*HOME!$H$20/(1+HOME!$H$20),0))))</f>
        <v>0</v>
      </c>
      <c r="AA23" s="79">
        <f>IF($AO23=TRUE,IF($T$1=FALSE,J23*HOME!$H$21,J23*HOME!$H$21/(1+HOME!$H$21)),IF(J$2&lt;DATE(2019,10,1),IF($T$1=FALSE,IF($T23=FALSE,J23*HOME!$H$18,0),IF($T23=FALSE,J23*HOME!$H$18/(1+HOME!$H$18),0)),IF($T$1=FALSE,IF($T23=FALSE,J23*HOME!$H$20,0),IF($T23=FALSE,J23*HOME!$H$20/(1+HOME!$H$20),0))))</f>
        <v>0</v>
      </c>
      <c r="AB23" s="79">
        <f>IF($AO23=TRUE,IF($T$1=FALSE,K23*HOME!$H$21,K23*HOME!$H$21/(1+HOME!$H$21)),IF(K$2&lt;DATE(2019,10,1),IF($T$1=FALSE,IF($T23=FALSE,K23*HOME!$H$18,0),IF($T23=FALSE,K23*HOME!$H$18/(1+HOME!$H$18),0)),IF($T$1=FALSE,IF($T23=FALSE,K23*HOME!$H$20,0),IF($T23=FALSE,K23*HOME!$H$20/(1+HOME!$H$20),0))))</f>
        <v>0</v>
      </c>
      <c r="AC23" s="79">
        <f>IF($AO23=TRUE,IF($T$1=FALSE,L23*HOME!$H$21,L23*HOME!$H$21/(1+HOME!$H$21)),IF(L$2&lt;DATE(2019,10,1),IF($T$1=FALSE,IF($T23=FALSE,L23*HOME!$H$18,0),IF($T23=FALSE,L23*HOME!$H$18/(1+HOME!$H$18),0)),IF($T$1=FALSE,IF($T23=FALSE,L23*HOME!$H$20,0),IF($T23=FALSE,L23*HOME!$H$20/(1+HOME!$H$20),0))))</f>
        <v>0</v>
      </c>
      <c r="AD23" s="79">
        <f>IF($AO23=TRUE,IF($T$1=FALSE,M23*HOME!$H$21,M23*HOME!$H$21/(1+HOME!$H$21)),IF(M$2&lt;DATE(2019,10,1),IF($T$1=FALSE,IF($T23=FALSE,M23*HOME!$H$18,0),IF($T23=FALSE,M23*HOME!$H$18/(1+HOME!$H$18),0)),IF($T$1=FALSE,IF($T23=FALSE,M23*HOME!$H$20,0),IF($T23=FALSE,M23*HOME!$H$20/(1+HOME!$H$20),0))))</f>
        <v>0</v>
      </c>
      <c r="AE23" s="79">
        <f>IF($AO23=TRUE,IF($T$1=FALSE,N23*HOME!$H$21,N23*HOME!$H$21/(1+HOME!$H$21)),IF(N$2&lt;DATE(2019,10,1),IF($T$1=FALSE,IF($T23=FALSE,N23*HOME!$H$18,0),IF($T23=FALSE,N23*HOME!$H$18/(1+HOME!$H$18),0)),IF($T$1=FALSE,IF($T23=FALSE,N23*HOME!$H$20,0),IF($T23=FALSE,N23*HOME!$H$20/(1+HOME!$H$20),0))))</f>
        <v>0</v>
      </c>
      <c r="AF23" s="79">
        <f>IF($AO23=TRUE,IF($T$1=FALSE,O23*HOME!$H$21,O23*HOME!$H$21/(1+HOME!$H$21)),IF(O$2&lt;DATE(2019,10,1),IF($T$1=FALSE,IF($T23=FALSE,O23*HOME!$H$18,0),IF($T23=FALSE,O23*HOME!$H$18/(1+HOME!$H$18),0)),IF($T$1=FALSE,IF($T23=FALSE,O23*HOME!$H$20,0),IF($T23=FALSE,O23*HOME!$H$20/(1+HOME!$H$20),0))))</f>
        <v>0</v>
      </c>
      <c r="AG23" s="79">
        <f>IF($AO23=TRUE,IF($T$1=FALSE,P23*HOME!$H$21,P23*HOME!$H$21/(1+HOME!$H$21)),IF(P$2&lt;DATE(2019,10,1),IF($T$1=FALSE,IF($T23=FALSE,P23*HOME!$H$18,0),IF($T23=FALSE,P23*HOME!$H$18/(1+HOME!$H$18),0)),IF($T$1=FALSE,IF($T23=FALSE,P23*HOME!$H$20,0),IF($T23=FALSE,P23*HOME!$H$20/(1+HOME!$H$20),0))))</f>
        <v>0</v>
      </c>
      <c r="AH23" s="79">
        <f>IF($AO23=TRUE,IF($T$1=FALSE,Q23*HOME!$H$21,Q23*HOME!$H$21/(1+HOME!$H$21)),IF(Q$2&lt;DATE(2019,10,1),IF($T$1=FALSE,IF($T23=FALSE,Q23*HOME!$H$18,0),IF($T23=FALSE,Q23*HOME!$H$18/(1+HOME!$H$18),0)),IF($T$1=FALSE,IF($T23=FALSE,Q23*HOME!$H$20,0),IF($T23=FALSE,Q23*HOME!$H$20/(1+HOME!$H$20),0))))</f>
        <v>0</v>
      </c>
      <c r="AI23" s="79">
        <f t="shared" si="9"/>
        <v>0</v>
      </c>
      <c r="AJ23" s="86"/>
      <c r="AK23" s="79"/>
      <c r="AL23" s="79"/>
      <c r="AM23" s="79"/>
      <c r="AN23" s="79"/>
      <c r="AO23" s="342" t="b">
        <v>0</v>
      </c>
      <c r="AP23" s="379"/>
      <c r="AQ23" s="380"/>
      <c r="AR23" s="390" t="str">
        <f>前期実績!T23</f>
        <v/>
      </c>
      <c r="AS23" s="394" t="str">
        <f>前期実績!U23</f>
        <v/>
      </c>
      <c r="AT23" s="372"/>
      <c r="AU23" s="372"/>
      <c r="AZ23" s="392">
        <f t="shared" si="10"/>
        <v>0</v>
      </c>
      <c r="BA23" s="392">
        <f t="shared" si="10"/>
        <v>0</v>
      </c>
      <c r="BB23" s="392">
        <f t="shared" si="10"/>
        <v>0</v>
      </c>
      <c r="BC23" s="392">
        <f t="shared" si="10"/>
        <v>0</v>
      </c>
      <c r="BD23" s="392">
        <f t="shared" si="10"/>
        <v>0</v>
      </c>
      <c r="BE23" s="392">
        <f t="shared" si="10"/>
        <v>0</v>
      </c>
      <c r="BF23" s="392">
        <f t="shared" si="10"/>
        <v>0</v>
      </c>
      <c r="BG23" s="392">
        <f t="shared" si="10"/>
        <v>0</v>
      </c>
      <c r="BH23" s="392">
        <f t="shared" si="10"/>
        <v>0</v>
      </c>
      <c r="BI23" s="392">
        <f t="shared" si="10"/>
        <v>0</v>
      </c>
      <c r="BJ23" s="392">
        <f t="shared" si="10"/>
        <v>0</v>
      </c>
      <c r="BK23" s="392">
        <f t="shared" si="10"/>
        <v>0</v>
      </c>
      <c r="BL23" s="392">
        <f t="shared" si="10"/>
        <v>0</v>
      </c>
      <c r="BM23" s="393">
        <f t="shared" si="15"/>
        <v>0</v>
      </c>
      <c r="BN23" s="393">
        <f t="shared" si="11"/>
        <v>0</v>
      </c>
      <c r="BO23" s="393">
        <f t="shared" si="11"/>
        <v>0</v>
      </c>
      <c r="BP23" s="393">
        <f t="shared" si="11"/>
        <v>0</v>
      </c>
      <c r="BQ23" s="393">
        <f t="shared" si="11"/>
        <v>0</v>
      </c>
      <c r="BR23" s="393">
        <f t="shared" si="11"/>
        <v>0</v>
      </c>
      <c r="BS23" s="393">
        <f t="shared" si="11"/>
        <v>0</v>
      </c>
      <c r="BT23" s="393">
        <f t="shared" si="11"/>
        <v>0</v>
      </c>
      <c r="BU23" s="393">
        <f t="shared" si="11"/>
        <v>0</v>
      </c>
      <c r="BV23" s="393">
        <f t="shared" si="11"/>
        <v>0</v>
      </c>
      <c r="BW23" s="393">
        <f t="shared" si="11"/>
        <v>0</v>
      </c>
      <c r="BX23" s="393">
        <f t="shared" si="11"/>
        <v>0</v>
      </c>
      <c r="BY23" s="392">
        <f t="shared" si="11"/>
        <v>0</v>
      </c>
      <c r="CA23" s="310">
        <f>IF($T23=TRUE,0,IF(D$2&lt;DATE(2019,10,1),IF($T$1=FALSE,D23*HOME!$F$18,D23*HOME!$F$18/(1+HOME!$H$18)),IF($AO23=TRUE,IF($T$1=FALSE,D23*HOME!$F$21,D23*HOME!$F$21/(1+HOME!$H$21)),IF($T$1=FALSE,D23*HOME!$F$20,D23*HOME!$F$20/(1+HOME!$H$20)))))</f>
        <v>0</v>
      </c>
      <c r="CB23" s="310">
        <f>IF($T23=TRUE,0,IF(E$2&lt;DATE(2019,10,1),IF($T$1=FALSE,E23*HOME!$F$18,E23*HOME!$F$18/(1+HOME!$H$18)),IF($AO23=TRUE,IF($T$1=FALSE,E23*HOME!$F$21,E23*HOME!$F$21/(1+HOME!$H$21)),IF($T$1=FALSE,E23*HOME!$F$20,E23*HOME!$F$20/(1+HOME!$H$20)))))</f>
        <v>0</v>
      </c>
      <c r="CC23" s="310">
        <f>IF($T23=TRUE,0,IF(F$2&lt;DATE(2019,10,1),IF($T$1=FALSE,F23*HOME!$F$18,F23*HOME!$F$18/(1+HOME!$H$18)),IF($AO23=TRUE,IF($T$1=FALSE,F23*HOME!$F$21,F23*HOME!$F$21/(1+HOME!$H$21)),IF($T$1=FALSE,F23*HOME!$F$20,F23*HOME!$F$20/(1+HOME!$H$20)))))</f>
        <v>0</v>
      </c>
      <c r="CD23" s="310">
        <f>IF($T23=TRUE,0,IF(G$2&lt;DATE(2019,10,1),IF($T$1=FALSE,G23*HOME!$F$18,G23*HOME!$F$18/(1+HOME!$H$18)),IF($AO23=TRUE,IF($T$1=FALSE,G23*HOME!$F$21,G23*HOME!$F$21/(1+HOME!$H$21)),IF($T$1=FALSE,G23*HOME!$F$20,G23*HOME!$F$20/(1+HOME!$H$20)))))</f>
        <v>0</v>
      </c>
      <c r="CE23" s="310">
        <f>IF($T23=TRUE,0,IF(H$2&lt;DATE(2019,10,1),IF($T$1=FALSE,H23*HOME!$F$18,H23*HOME!$F$18/(1+HOME!$H$18)),IF($AO23=TRUE,IF($T$1=FALSE,H23*HOME!$F$21,H23*HOME!$F$21/(1+HOME!$H$21)),IF($T$1=FALSE,H23*HOME!$F$20,H23*HOME!$F$20/(1+HOME!$H$20)))))</f>
        <v>0</v>
      </c>
      <c r="CF23" s="310">
        <f>IF($T23=TRUE,0,IF(I$2&lt;DATE(2019,10,1),IF($T$1=FALSE,I23*HOME!$F$18,I23*HOME!$F$18/(1+HOME!$H$18)),IF($AO23=TRUE,IF($T$1=FALSE,I23*HOME!$F$21,I23*HOME!$F$21/(1+HOME!$H$21)),IF($T$1=FALSE,I23*HOME!$F$20,I23*HOME!$F$20/(1+HOME!$H$20)))))</f>
        <v>0</v>
      </c>
      <c r="CG23" s="310">
        <f>IF($T23=TRUE,0,IF(J$2&lt;DATE(2019,10,1),IF($T$1=FALSE,J23*HOME!$F$18,J23*HOME!$F$18/(1+HOME!$H$18)),IF($AO23=TRUE,IF($T$1=FALSE,J23*HOME!$F$21,J23*HOME!$F$21/(1+HOME!$H$21)),IF($T$1=FALSE,J23*HOME!$F$20,J23*HOME!$F$20/(1+HOME!$H$20)))))</f>
        <v>0</v>
      </c>
      <c r="CH23" s="310">
        <f>IF($T23=TRUE,0,IF(K$2&lt;DATE(2019,10,1),IF($T$1=FALSE,K23*HOME!$F$18,K23*HOME!$F$18/(1+HOME!$H$18)),IF($AO23=TRUE,IF($T$1=FALSE,K23*HOME!$F$21,K23*HOME!$F$21/(1+HOME!$H$21)),IF($T$1=FALSE,K23*HOME!$F$20,K23*HOME!$F$20/(1+HOME!$H$20)))))</f>
        <v>0</v>
      </c>
      <c r="CI23" s="310">
        <f>IF($T23=TRUE,0,IF(L$2&lt;DATE(2019,10,1),IF($T$1=FALSE,L23*HOME!$F$18,L23*HOME!$F$18/(1+HOME!$H$18)),IF($AO23=TRUE,IF($T$1=FALSE,L23*HOME!$F$21,L23*HOME!$F$21/(1+HOME!$H$21)),IF($T$1=FALSE,L23*HOME!$F$20,L23*HOME!$F$20/(1+HOME!$H$20)))))</f>
        <v>0</v>
      </c>
      <c r="CJ23" s="310">
        <f>IF($T23=TRUE,0,IF(M$2&lt;DATE(2019,10,1),IF($T$1=FALSE,M23*HOME!$F$18,M23*HOME!$F$18/(1+HOME!$H$18)),IF($AO23=TRUE,IF($T$1=FALSE,M23*HOME!$F$21,M23*HOME!$F$21/(1+HOME!$H$21)),IF($T$1=FALSE,M23*HOME!$F$20,M23*HOME!$F$20/(1+HOME!$H$20)))))</f>
        <v>0</v>
      </c>
      <c r="CK23" s="310">
        <f>IF($T23=TRUE,0,IF(N$2&lt;DATE(2019,10,1),IF($T$1=FALSE,N23*HOME!$F$18,N23*HOME!$F$18/(1+HOME!$H$18)),IF($AO23=TRUE,IF($T$1=FALSE,N23*HOME!$F$21,N23*HOME!$F$21/(1+HOME!$H$21)),IF($T$1=FALSE,N23*HOME!$F$20,N23*HOME!$F$20/(1+HOME!$H$20)))))</f>
        <v>0</v>
      </c>
      <c r="CL23" s="310">
        <f>IF($T23=TRUE,0,IF(O$2&lt;DATE(2019,10,1),IF($T$1=FALSE,O23*HOME!$F$18,O23*HOME!$F$18/(1+HOME!$H$18)),IF($AO23=TRUE,IF($T$1=FALSE,O23*HOME!$F$21,O23*HOME!$F$21/(1+HOME!$H$21)),IF($T$1=FALSE,O23*HOME!$F$20,O23*HOME!$F$20/(1+HOME!$H$20)))))</f>
        <v>0</v>
      </c>
      <c r="CM23" s="310">
        <f>IF($T23=TRUE,0,IF(P$2&lt;DATE(2019,10,1),IF($T$1=FALSE,P23*HOME!$F$18,P23*HOME!$F$18/(1+HOME!$H$18)),IF($AO23=TRUE,IF($T$1=FALSE,P23*HOME!$F$21,P23*HOME!$F$21/(1+HOME!$H$21)),IF($T$1=FALSE,P23*HOME!$F$20,P23*HOME!$F$20/(1+HOME!$H$20)))))</f>
        <v>0</v>
      </c>
      <c r="CN23" s="310">
        <f t="shared" si="12"/>
        <v>0</v>
      </c>
    </row>
    <row r="24" spans="1:92" ht="18" customHeight="1">
      <c r="A24" s="335"/>
      <c r="B24" s="336">
        <v>16</v>
      </c>
      <c r="C24" s="386"/>
      <c r="D24" s="131"/>
      <c r="E24" s="131"/>
      <c r="F24" s="131"/>
      <c r="G24" s="131"/>
      <c r="H24" s="131"/>
      <c r="I24" s="131"/>
      <c r="J24" s="131"/>
      <c r="K24" s="131"/>
      <c r="L24" s="131"/>
      <c r="M24" s="131"/>
      <c r="N24" s="131"/>
      <c r="O24" s="131"/>
      <c r="P24" s="131"/>
      <c r="Q24" s="388">
        <f t="shared" si="13"/>
        <v>0</v>
      </c>
      <c r="R24" s="389" t="str">
        <f t="shared" si="14"/>
        <v/>
      </c>
      <c r="S24" s="154">
        <f>前期実績!Q24</f>
        <v>0</v>
      </c>
      <c r="T24" s="341" t="b">
        <v>0</v>
      </c>
      <c r="U24" s="79">
        <f>IF($AO24=TRUE,IF($T$1=FALSE,D24*HOME!$H$21,D24*HOME!$H$21/(1+HOME!$H$21)),IF(D$2&lt;DATE(2019,10,1),IF($T$1=FALSE,IF($T24=FALSE,D24*HOME!$H$18,0),IF($T24=FALSE,D24*HOME!$H$18/(1+HOME!$H$18),0)),IF($T$1=FALSE,IF($T24=FALSE,D24*HOME!$H$20,0),IF($T24=FALSE,D24*HOME!$H$20/(1+HOME!$H$20),0))))</f>
        <v>0</v>
      </c>
      <c r="V24" s="79">
        <f>IF($AO24=TRUE,IF($T$1=FALSE,E24*HOME!$H$21,E24*HOME!$H$21/(1+HOME!$H$21)),IF(E$2&lt;DATE(2019,10,1),IF($T$1=FALSE,IF($T24=FALSE,E24*HOME!$H$18,0),IF($T24=FALSE,E24*HOME!$H$18/(1+HOME!$H$18),0)),IF($T$1=FALSE,IF($T24=FALSE,E24*HOME!$H$20,0),IF($T24=FALSE,E24*HOME!$H$20/(1+HOME!$H$20),0))))</f>
        <v>0</v>
      </c>
      <c r="W24" s="79">
        <f>IF($AO24=TRUE,IF($T$1=FALSE,F24*HOME!$H$21,F24*HOME!$H$21/(1+HOME!$H$21)),IF(F$2&lt;DATE(2019,10,1),IF($T$1=FALSE,IF($T24=FALSE,F24*HOME!$H$18,0),IF($T24=FALSE,F24*HOME!$H$18/(1+HOME!$H$18),0)),IF($T$1=FALSE,IF($T24=FALSE,F24*HOME!$H$20,0),IF($T24=FALSE,F24*HOME!$H$20/(1+HOME!$H$20),0))))</f>
        <v>0</v>
      </c>
      <c r="X24" s="79">
        <f>IF($AO24=TRUE,IF($T$1=FALSE,G24*HOME!$H$21,G24*HOME!$H$21/(1+HOME!$H$21)),IF(G$2&lt;DATE(2019,10,1),IF($T$1=FALSE,IF($T24=FALSE,G24*HOME!$H$18,0),IF($T24=FALSE,G24*HOME!$H$18/(1+HOME!$H$18),0)),IF($T$1=FALSE,IF($T24=FALSE,G24*HOME!$H$20,0),IF($T24=FALSE,G24*HOME!$H$20/(1+HOME!$H$20),0))))</f>
        <v>0</v>
      </c>
      <c r="Y24" s="79">
        <f>IF($AO24=TRUE,IF($T$1=FALSE,H24*HOME!$H$21,H24*HOME!$H$21/(1+HOME!$H$21)),IF(H$2&lt;DATE(2019,10,1),IF($T$1=FALSE,IF($T24=FALSE,H24*HOME!$H$18,0),IF($T24=FALSE,H24*HOME!$H$18/(1+HOME!$H$18),0)),IF($T$1=FALSE,IF($T24=FALSE,H24*HOME!$H$20,0),IF($T24=FALSE,H24*HOME!$H$20/(1+HOME!$H$20),0))))</f>
        <v>0</v>
      </c>
      <c r="Z24" s="79">
        <f>IF($AO24=TRUE,IF($T$1=FALSE,I24*HOME!$H$21,I24*HOME!$H$21/(1+HOME!$H$21)),IF(I$2&lt;DATE(2019,10,1),IF($T$1=FALSE,IF($T24=FALSE,I24*HOME!$H$18,0),IF($T24=FALSE,I24*HOME!$H$18/(1+HOME!$H$18),0)),IF($T$1=FALSE,IF($T24=FALSE,I24*HOME!$H$20,0),IF($T24=FALSE,I24*HOME!$H$20/(1+HOME!$H$20),0))))</f>
        <v>0</v>
      </c>
      <c r="AA24" s="79">
        <f>IF($AO24=TRUE,IF($T$1=FALSE,J24*HOME!$H$21,J24*HOME!$H$21/(1+HOME!$H$21)),IF(J$2&lt;DATE(2019,10,1),IF($T$1=FALSE,IF($T24=FALSE,J24*HOME!$H$18,0),IF($T24=FALSE,J24*HOME!$H$18/(1+HOME!$H$18),0)),IF($T$1=FALSE,IF($T24=FALSE,J24*HOME!$H$20,0),IF($T24=FALSE,J24*HOME!$H$20/(1+HOME!$H$20),0))))</f>
        <v>0</v>
      </c>
      <c r="AB24" s="79">
        <f>IF($AO24=TRUE,IF($T$1=FALSE,K24*HOME!$H$21,K24*HOME!$H$21/(1+HOME!$H$21)),IF(K$2&lt;DATE(2019,10,1),IF($T$1=FALSE,IF($T24=FALSE,K24*HOME!$H$18,0),IF($T24=FALSE,K24*HOME!$H$18/(1+HOME!$H$18),0)),IF($T$1=FALSE,IF($T24=FALSE,K24*HOME!$H$20,0),IF($T24=FALSE,K24*HOME!$H$20/(1+HOME!$H$20),0))))</f>
        <v>0</v>
      </c>
      <c r="AC24" s="79">
        <f>IF($AO24=TRUE,IF($T$1=FALSE,L24*HOME!$H$21,L24*HOME!$H$21/(1+HOME!$H$21)),IF(L$2&lt;DATE(2019,10,1),IF($T$1=FALSE,IF($T24=FALSE,L24*HOME!$H$18,0),IF($T24=FALSE,L24*HOME!$H$18/(1+HOME!$H$18),0)),IF($T$1=FALSE,IF($T24=FALSE,L24*HOME!$H$20,0),IF($T24=FALSE,L24*HOME!$H$20/(1+HOME!$H$20),0))))</f>
        <v>0</v>
      </c>
      <c r="AD24" s="79">
        <f>IF($AO24=TRUE,IF($T$1=FALSE,M24*HOME!$H$21,M24*HOME!$H$21/(1+HOME!$H$21)),IF(M$2&lt;DATE(2019,10,1),IF($T$1=FALSE,IF($T24=FALSE,M24*HOME!$H$18,0),IF($T24=FALSE,M24*HOME!$H$18/(1+HOME!$H$18),0)),IF($T$1=FALSE,IF($T24=FALSE,M24*HOME!$H$20,0),IF($T24=FALSE,M24*HOME!$H$20/(1+HOME!$H$20),0))))</f>
        <v>0</v>
      </c>
      <c r="AE24" s="79">
        <f>IF($AO24=TRUE,IF($T$1=FALSE,N24*HOME!$H$21,N24*HOME!$H$21/(1+HOME!$H$21)),IF(N$2&lt;DATE(2019,10,1),IF($T$1=FALSE,IF($T24=FALSE,N24*HOME!$H$18,0),IF($T24=FALSE,N24*HOME!$H$18/(1+HOME!$H$18),0)),IF($T$1=FALSE,IF($T24=FALSE,N24*HOME!$H$20,0),IF($T24=FALSE,N24*HOME!$H$20/(1+HOME!$H$20),0))))</f>
        <v>0</v>
      </c>
      <c r="AF24" s="79">
        <f>IF($AO24=TRUE,IF($T$1=FALSE,O24*HOME!$H$21,O24*HOME!$H$21/(1+HOME!$H$21)),IF(O$2&lt;DATE(2019,10,1),IF($T$1=FALSE,IF($T24=FALSE,O24*HOME!$H$18,0),IF($T24=FALSE,O24*HOME!$H$18/(1+HOME!$H$18),0)),IF($T$1=FALSE,IF($T24=FALSE,O24*HOME!$H$20,0),IF($T24=FALSE,O24*HOME!$H$20/(1+HOME!$H$20),0))))</f>
        <v>0</v>
      </c>
      <c r="AG24" s="79">
        <f>IF($AO24=TRUE,IF($T$1=FALSE,P24*HOME!$H$21,P24*HOME!$H$21/(1+HOME!$H$21)),IF(P$2&lt;DATE(2019,10,1),IF($T$1=FALSE,IF($T24=FALSE,P24*HOME!$H$18,0),IF($T24=FALSE,P24*HOME!$H$18/(1+HOME!$H$18),0)),IF($T$1=FALSE,IF($T24=FALSE,P24*HOME!$H$20,0),IF($T24=FALSE,P24*HOME!$H$20/(1+HOME!$H$20),0))))</f>
        <v>0</v>
      </c>
      <c r="AH24" s="79">
        <f>IF($AO24=TRUE,IF($T$1=FALSE,Q24*HOME!$H$21,Q24*HOME!$H$21/(1+HOME!$H$21)),IF(Q$2&lt;DATE(2019,10,1),IF($T$1=FALSE,IF($T24=FALSE,Q24*HOME!$H$18,0),IF($T24=FALSE,Q24*HOME!$H$18/(1+HOME!$H$18),0)),IF($T$1=FALSE,IF($T24=FALSE,Q24*HOME!$H$20,0),IF($T24=FALSE,Q24*HOME!$H$20/(1+HOME!$H$20),0))))</f>
        <v>0</v>
      </c>
      <c r="AI24" s="79">
        <f t="shared" si="9"/>
        <v>0</v>
      </c>
      <c r="AJ24" s="86"/>
      <c r="AK24" s="79"/>
      <c r="AL24" s="79"/>
      <c r="AM24" s="79"/>
      <c r="AN24" s="79"/>
      <c r="AO24" s="342" t="b">
        <v>0</v>
      </c>
      <c r="AP24" s="379"/>
      <c r="AQ24" s="380"/>
      <c r="AR24" s="390" t="str">
        <f>前期実績!T24</f>
        <v/>
      </c>
      <c r="AS24" s="394" t="str">
        <f>前期実績!U24</f>
        <v/>
      </c>
      <c r="AT24" s="372"/>
      <c r="AU24" s="372"/>
      <c r="AZ24" s="392">
        <f t="shared" si="10"/>
        <v>0</v>
      </c>
      <c r="BA24" s="392">
        <f t="shared" si="10"/>
        <v>0</v>
      </c>
      <c r="BB24" s="392">
        <f t="shared" si="10"/>
        <v>0</v>
      </c>
      <c r="BC24" s="392">
        <f t="shared" si="10"/>
        <v>0</v>
      </c>
      <c r="BD24" s="392">
        <f t="shared" si="10"/>
        <v>0</v>
      </c>
      <c r="BE24" s="392">
        <f t="shared" si="10"/>
        <v>0</v>
      </c>
      <c r="BF24" s="392">
        <f t="shared" si="10"/>
        <v>0</v>
      </c>
      <c r="BG24" s="392">
        <f t="shared" si="10"/>
        <v>0</v>
      </c>
      <c r="BH24" s="392">
        <f t="shared" si="10"/>
        <v>0</v>
      </c>
      <c r="BI24" s="392">
        <f t="shared" si="10"/>
        <v>0</v>
      </c>
      <c r="BJ24" s="392">
        <f t="shared" si="10"/>
        <v>0</v>
      </c>
      <c r="BK24" s="392">
        <f t="shared" si="10"/>
        <v>0</v>
      </c>
      <c r="BL24" s="392">
        <f t="shared" si="10"/>
        <v>0</v>
      </c>
      <c r="BM24" s="393">
        <f t="shared" si="15"/>
        <v>0</v>
      </c>
      <c r="BN24" s="393">
        <f t="shared" si="11"/>
        <v>0</v>
      </c>
      <c r="BO24" s="393">
        <f t="shared" si="11"/>
        <v>0</v>
      </c>
      <c r="BP24" s="393">
        <f t="shared" si="11"/>
        <v>0</v>
      </c>
      <c r="BQ24" s="393">
        <f t="shared" si="11"/>
        <v>0</v>
      </c>
      <c r="BR24" s="393">
        <f t="shared" si="11"/>
        <v>0</v>
      </c>
      <c r="BS24" s="393">
        <f t="shared" si="11"/>
        <v>0</v>
      </c>
      <c r="BT24" s="393">
        <f t="shared" si="11"/>
        <v>0</v>
      </c>
      <c r="BU24" s="393">
        <f t="shared" si="11"/>
        <v>0</v>
      </c>
      <c r="BV24" s="393">
        <f t="shared" si="11"/>
        <v>0</v>
      </c>
      <c r="BW24" s="393">
        <f t="shared" si="11"/>
        <v>0</v>
      </c>
      <c r="BX24" s="393">
        <f t="shared" si="11"/>
        <v>0</v>
      </c>
      <c r="BY24" s="392">
        <f t="shared" si="11"/>
        <v>0</v>
      </c>
      <c r="CA24" s="310">
        <f>IF($T24=TRUE,0,IF(D$2&lt;DATE(2019,10,1),IF($T$1=FALSE,D24*HOME!$F$18,D24*HOME!$F$18/(1+HOME!$H$18)),IF($AO24=TRUE,IF($T$1=FALSE,D24*HOME!$F$21,D24*HOME!$F$21/(1+HOME!$H$21)),IF($T$1=FALSE,D24*HOME!$F$20,D24*HOME!$F$20/(1+HOME!$H$20)))))</f>
        <v>0</v>
      </c>
      <c r="CB24" s="310">
        <f>IF($T24=TRUE,0,IF(E$2&lt;DATE(2019,10,1),IF($T$1=FALSE,E24*HOME!$F$18,E24*HOME!$F$18/(1+HOME!$H$18)),IF($AO24=TRUE,IF($T$1=FALSE,E24*HOME!$F$21,E24*HOME!$F$21/(1+HOME!$H$21)),IF($T$1=FALSE,E24*HOME!$F$20,E24*HOME!$F$20/(1+HOME!$H$20)))))</f>
        <v>0</v>
      </c>
      <c r="CC24" s="310">
        <f>IF($T24=TRUE,0,IF(F$2&lt;DATE(2019,10,1),IF($T$1=FALSE,F24*HOME!$F$18,F24*HOME!$F$18/(1+HOME!$H$18)),IF($AO24=TRUE,IF($T$1=FALSE,F24*HOME!$F$21,F24*HOME!$F$21/(1+HOME!$H$21)),IF($T$1=FALSE,F24*HOME!$F$20,F24*HOME!$F$20/(1+HOME!$H$20)))))</f>
        <v>0</v>
      </c>
      <c r="CD24" s="310">
        <f>IF($T24=TRUE,0,IF(G$2&lt;DATE(2019,10,1),IF($T$1=FALSE,G24*HOME!$F$18,G24*HOME!$F$18/(1+HOME!$H$18)),IF($AO24=TRUE,IF($T$1=FALSE,G24*HOME!$F$21,G24*HOME!$F$21/(1+HOME!$H$21)),IF($T$1=FALSE,G24*HOME!$F$20,G24*HOME!$F$20/(1+HOME!$H$20)))))</f>
        <v>0</v>
      </c>
      <c r="CE24" s="310">
        <f>IF($T24=TRUE,0,IF(H$2&lt;DATE(2019,10,1),IF($T$1=FALSE,H24*HOME!$F$18,H24*HOME!$F$18/(1+HOME!$H$18)),IF($AO24=TRUE,IF($T$1=FALSE,H24*HOME!$F$21,H24*HOME!$F$21/(1+HOME!$H$21)),IF($T$1=FALSE,H24*HOME!$F$20,H24*HOME!$F$20/(1+HOME!$H$20)))))</f>
        <v>0</v>
      </c>
      <c r="CF24" s="310">
        <f>IF($T24=TRUE,0,IF(I$2&lt;DATE(2019,10,1),IF($T$1=FALSE,I24*HOME!$F$18,I24*HOME!$F$18/(1+HOME!$H$18)),IF($AO24=TRUE,IF($T$1=FALSE,I24*HOME!$F$21,I24*HOME!$F$21/(1+HOME!$H$21)),IF($T$1=FALSE,I24*HOME!$F$20,I24*HOME!$F$20/(1+HOME!$H$20)))))</f>
        <v>0</v>
      </c>
      <c r="CG24" s="310">
        <f>IF($T24=TRUE,0,IF(J$2&lt;DATE(2019,10,1),IF($T$1=FALSE,J24*HOME!$F$18,J24*HOME!$F$18/(1+HOME!$H$18)),IF($AO24=TRUE,IF($T$1=FALSE,J24*HOME!$F$21,J24*HOME!$F$21/(1+HOME!$H$21)),IF($T$1=FALSE,J24*HOME!$F$20,J24*HOME!$F$20/(1+HOME!$H$20)))))</f>
        <v>0</v>
      </c>
      <c r="CH24" s="310">
        <f>IF($T24=TRUE,0,IF(K$2&lt;DATE(2019,10,1),IF($T$1=FALSE,K24*HOME!$F$18,K24*HOME!$F$18/(1+HOME!$H$18)),IF($AO24=TRUE,IF($T$1=FALSE,K24*HOME!$F$21,K24*HOME!$F$21/(1+HOME!$H$21)),IF($T$1=FALSE,K24*HOME!$F$20,K24*HOME!$F$20/(1+HOME!$H$20)))))</f>
        <v>0</v>
      </c>
      <c r="CI24" s="310">
        <f>IF($T24=TRUE,0,IF(L$2&lt;DATE(2019,10,1),IF($T$1=FALSE,L24*HOME!$F$18,L24*HOME!$F$18/(1+HOME!$H$18)),IF($AO24=TRUE,IF($T$1=FALSE,L24*HOME!$F$21,L24*HOME!$F$21/(1+HOME!$H$21)),IF($T$1=FALSE,L24*HOME!$F$20,L24*HOME!$F$20/(1+HOME!$H$20)))))</f>
        <v>0</v>
      </c>
      <c r="CJ24" s="310">
        <f>IF($T24=TRUE,0,IF(M$2&lt;DATE(2019,10,1),IF($T$1=FALSE,M24*HOME!$F$18,M24*HOME!$F$18/(1+HOME!$H$18)),IF($AO24=TRUE,IF($T$1=FALSE,M24*HOME!$F$21,M24*HOME!$F$21/(1+HOME!$H$21)),IF($T$1=FALSE,M24*HOME!$F$20,M24*HOME!$F$20/(1+HOME!$H$20)))))</f>
        <v>0</v>
      </c>
      <c r="CK24" s="310">
        <f>IF($T24=TRUE,0,IF(N$2&lt;DATE(2019,10,1),IF($T$1=FALSE,N24*HOME!$F$18,N24*HOME!$F$18/(1+HOME!$H$18)),IF($AO24=TRUE,IF($T$1=FALSE,N24*HOME!$F$21,N24*HOME!$F$21/(1+HOME!$H$21)),IF($T$1=FALSE,N24*HOME!$F$20,N24*HOME!$F$20/(1+HOME!$H$20)))))</f>
        <v>0</v>
      </c>
      <c r="CL24" s="310">
        <f>IF($T24=TRUE,0,IF(O$2&lt;DATE(2019,10,1),IF($T$1=FALSE,O24*HOME!$F$18,O24*HOME!$F$18/(1+HOME!$H$18)),IF($AO24=TRUE,IF($T$1=FALSE,O24*HOME!$F$21,O24*HOME!$F$21/(1+HOME!$H$21)),IF($T$1=FALSE,O24*HOME!$F$20,O24*HOME!$F$20/(1+HOME!$H$20)))))</f>
        <v>0</v>
      </c>
      <c r="CM24" s="310">
        <f>IF($T24=TRUE,0,IF(P$2&lt;DATE(2019,10,1),IF($T$1=FALSE,P24*HOME!$F$18,P24*HOME!$F$18/(1+HOME!$H$18)),IF($AO24=TRUE,IF($T$1=FALSE,P24*HOME!$F$21,P24*HOME!$F$21/(1+HOME!$H$21)),IF($T$1=FALSE,P24*HOME!$F$20,P24*HOME!$F$20/(1+HOME!$H$20)))))</f>
        <v>0</v>
      </c>
      <c r="CN24" s="310">
        <f t="shared" si="12"/>
        <v>0</v>
      </c>
    </row>
    <row r="25" spans="1:92" ht="18" customHeight="1">
      <c r="A25" s="335"/>
      <c r="B25" s="336">
        <v>17</v>
      </c>
      <c r="C25" s="386"/>
      <c r="D25" s="131"/>
      <c r="E25" s="131"/>
      <c r="F25" s="131"/>
      <c r="G25" s="131"/>
      <c r="H25" s="131"/>
      <c r="I25" s="131"/>
      <c r="J25" s="131"/>
      <c r="K25" s="131"/>
      <c r="L25" s="131"/>
      <c r="M25" s="131"/>
      <c r="N25" s="131"/>
      <c r="O25" s="131"/>
      <c r="P25" s="131"/>
      <c r="Q25" s="388">
        <f t="shared" si="13"/>
        <v>0</v>
      </c>
      <c r="R25" s="389" t="str">
        <f t="shared" si="14"/>
        <v/>
      </c>
      <c r="S25" s="154">
        <f>前期実績!Q25</f>
        <v>0</v>
      </c>
      <c r="T25" s="341" t="b">
        <v>0</v>
      </c>
      <c r="U25" s="79">
        <f>IF($AO25=TRUE,IF($T$1=FALSE,D25*HOME!$H$21,D25*HOME!$H$21/(1+HOME!$H$21)),IF(D$2&lt;DATE(2019,10,1),IF($T$1=FALSE,IF($T25=FALSE,D25*HOME!$H$18,0),IF($T25=FALSE,D25*HOME!$H$18/(1+HOME!$H$18),0)),IF($T$1=FALSE,IF($T25=FALSE,D25*HOME!$H$20,0),IF($T25=FALSE,D25*HOME!$H$20/(1+HOME!$H$20),0))))</f>
        <v>0</v>
      </c>
      <c r="V25" s="79">
        <f>IF($AO25=TRUE,IF($T$1=FALSE,E25*HOME!$H$21,E25*HOME!$H$21/(1+HOME!$H$21)),IF(E$2&lt;DATE(2019,10,1),IF($T$1=FALSE,IF($T25=FALSE,E25*HOME!$H$18,0),IF($T25=FALSE,E25*HOME!$H$18/(1+HOME!$H$18),0)),IF($T$1=FALSE,IF($T25=FALSE,E25*HOME!$H$20,0),IF($T25=FALSE,E25*HOME!$H$20/(1+HOME!$H$20),0))))</f>
        <v>0</v>
      </c>
      <c r="W25" s="79">
        <f>IF($AO25=TRUE,IF($T$1=FALSE,F25*HOME!$H$21,F25*HOME!$H$21/(1+HOME!$H$21)),IF(F$2&lt;DATE(2019,10,1),IF($T$1=FALSE,IF($T25=FALSE,F25*HOME!$H$18,0),IF($T25=FALSE,F25*HOME!$H$18/(1+HOME!$H$18),0)),IF($T$1=FALSE,IF($T25=FALSE,F25*HOME!$H$20,0),IF($T25=FALSE,F25*HOME!$H$20/(1+HOME!$H$20),0))))</f>
        <v>0</v>
      </c>
      <c r="X25" s="79">
        <f>IF($AO25=TRUE,IF($T$1=FALSE,G25*HOME!$H$21,G25*HOME!$H$21/(1+HOME!$H$21)),IF(G$2&lt;DATE(2019,10,1),IF($T$1=FALSE,IF($T25=FALSE,G25*HOME!$H$18,0),IF($T25=FALSE,G25*HOME!$H$18/(1+HOME!$H$18),0)),IF($T$1=FALSE,IF($T25=FALSE,G25*HOME!$H$20,0),IF($T25=FALSE,G25*HOME!$H$20/(1+HOME!$H$20),0))))</f>
        <v>0</v>
      </c>
      <c r="Y25" s="79">
        <f>IF($AO25=TRUE,IF($T$1=FALSE,H25*HOME!$H$21,H25*HOME!$H$21/(1+HOME!$H$21)),IF(H$2&lt;DATE(2019,10,1),IF($T$1=FALSE,IF($T25=FALSE,H25*HOME!$H$18,0),IF($T25=FALSE,H25*HOME!$H$18/(1+HOME!$H$18),0)),IF($T$1=FALSE,IF($T25=FALSE,H25*HOME!$H$20,0),IF($T25=FALSE,H25*HOME!$H$20/(1+HOME!$H$20),0))))</f>
        <v>0</v>
      </c>
      <c r="Z25" s="79">
        <f>IF($AO25=TRUE,IF($T$1=FALSE,I25*HOME!$H$21,I25*HOME!$H$21/(1+HOME!$H$21)),IF(I$2&lt;DATE(2019,10,1),IF($T$1=FALSE,IF($T25=FALSE,I25*HOME!$H$18,0),IF($T25=FALSE,I25*HOME!$H$18/(1+HOME!$H$18),0)),IF($T$1=FALSE,IF($T25=FALSE,I25*HOME!$H$20,0),IF($T25=FALSE,I25*HOME!$H$20/(1+HOME!$H$20),0))))</f>
        <v>0</v>
      </c>
      <c r="AA25" s="79">
        <f>IF($AO25=TRUE,IF($T$1=FALSE,J25*HOME!$H$21,J25*HOME!$H$21/(1+HOME!$H$21)),IF(J$2&lt;DATE(2019,10,1),IF($T$1=FALSE,IF($T25=FALSE,J25*HOME!$H$18,0),IF($T25=FALSE,J25*HOME!$H$18/(1+HOME!$H$18),0)),IF($T$1=FALSE,IF($T25=FALSE,J25*HOME!$H$20,0),IF($T25=FALSE,J25*HOME!$H$20/(1+HOME!$H$20),0))))</f>
        <v>0</v>
      </c>
      <c r="AB25" s="79">
        <f>IF($AO25=TRUE,IF($T$1=FALSE,K25*HOME!$H$21,K25*HOME!$H$21/(1+HOME!$H$21)),IF(K$2&lt;DATE(2019,10,1),IF($T$1=FALSE,IF($T25=FALSE,K25*HOME!$H$18,0),IF($T25=FALSE,K25*HOME!$H$18/(1+HOME!$H$18),0)),IF($T$1=FALSE,IF($T25=FALSE,K25*HOME!$H$20,0),IF($T25=FALSE,K25*HOME!$H$20/(1+HOME!$H$20),0))))</f>
        <v>0</v>
      </c>
      <c r="AC25" s="79">
        <f>IF($AO25=TRUE,IF($T$1=FALSE,L25*HOME!$H$21,L25*HOME!$H$21/(1+HOME!$H$21)),IF(L$2&lt;DATE(2019,10,1),IF($T$1=FALSE,IF($T25=FALSE,L25*HOME!$H$18,0),IF($T25=FALSE,L25*HOME!$H$18/(1+HOME!$H$18),0)),IF($T$1=FALSE,IF($T25=FALSE,L25*HOME!$H$20,0),IF($T25=FALSE,L25*HOME!$H$20/(1+HOME!$H$20),0))))</f>
        <v>0</v>
      </c>
      <c r="AD25" s="79">
        <f>IF($AO25=TRUE,IF($T$1=FALSE,M25*HOME!$H$21,M25*HOME!$H$21/(1+HOME!$H$21)),IF(M$2&lt;DATE(2019,10,1),IF($T$1=FALSE,IF($T25=FALSE,M25*HOME!$H$18,0),IF($T25=FALSE,M25*HOME!$H$18/(1+HOME!$H$18),0)),IF($T$1=FALSE,IF($T25=FALSE,M25*HOME!$H$20,0),IF($T25=FALSE,M25*HOME!$H$20/(1+HOME!$H$20),0))))</f>
        <v>0</v>
      </c>
      <c r="AE25" s="79">
        <f>IF($AO25=TRUE,IF($T$1=FALSE,N25*HOME!$H$21,N25*HOME!$H$21/(1+HOME!$H$21)),IF(N$2&lt;DATE(2019,10,1),IF($T$1=FALSE,IF($T25=FALSE,N25*HOME!$H$18,0),IF($T25=FALSE,N25*HOME!$H$18/(1+HOME!$H$18),0)),IF($T$1=FALSE,IF($T25=FALSE,N25*HOME!$H$20,0),IF($T25=FALSE,N25*HOME!$H$20/(1+HOME!$H$20),0))))</f>
        <v>0</v>
      </c>
      <c r="AF25" s="79">
        <f>IF($AO25=TRUE,IF($T$1=FALSE,O25*HOME!$H$21,O25*HOME!$H$21/(1+HOME!$H$21)),IF(O$2&lt;DATE(2019,10,1),IF($T$1=FALSE,IF($T25=FALSE,O25*HOME!$H$18,0),IF($T25=FALSE,O25*HOME!$H$18/(1+HOME!$H$18),0)),IF($T$1=FALSE,IF($T25=FALSE,O25*HOME!$H$20,0),IF($T25=FALSE,O25*HOME!$H$20/(1+HOME!$H$20),0))))</f>
        <v>0</v>
      </c>
      <c r="AG25" s="79">
        <f>IF($AO25=TRUE,IF($T$1=FALSE,P25*HOME!$H$21,P25*HOME!$H$21/(1+HOME!$H$21)),IF(P$2&lt;DATE(2019,10,1),IF($T$1=FALSE,IF($T25=FALSE,P25*HOME!$H$18,0),IF($T25=FALSE,P25*HOME!$H$18/(1+HOME!$H$18),0)),IF($T$1=FALSE,IF($T25=FALSE,P25*HOME!$H$20,0),IF($T25=FALSE,P25*HOME!$H$20/(1+HOME!$H$20),0))))</f>
        <v>0</v>
      </c>
      <c r="AH25" s="79">
        <f>IF($AO25=TRUE,IF($T$1=FALSE,Q25*HOME!$H$21,Q25*HOME!$H$21/(1+HOME!$H$21)),IF(Q$2&lt;DATE(2019,10,1),IF($T$1=FALSE,IF($T25=FALSE,Q25*HOME!$H$18,0),IF($T25=FALSE,Q25*HOME!$H$18/(1+HOME!$H$18),0)),IF($T$1=FALSE,IF($T25=FALSE,Q25*HOME!$H$20,0),IF($T25=FALSE,Q25*HOME!$H$20/(1+HOME!$H$20),0))))</f>
        <v>0</v>
      </c>
      <c r="AI25" s="79">
        <f t="shared" si="9"/>
        <v>0</v>
      </c>
      <c r="AJ25" s="86"/>
      <c r="AK25" s="79"/>
      <c r="AL25" s="79"/>
      <c r="AM25" s="79"/>
      <c r="AN25" s="79"/>
      <c r="AO25" s="342" t="b">
        <v>0</v>
      </c>
      <c r="AP25" s="379"/>
      <c r="AQ25" s="380"/>
      <c r="AR25" s="390" t="str">
        <f>前期実績!T25</f>
        <v/>
      </c>
      <c r="AS25" s="394" t="str">
        <f>前期実績!U25</f>
        <v/>
      </c>
      <c r="AT25" s="372"/>
      <c r="AU25" s="372"/>
      <c r="AZ25" s="392">
        <f t="shared" si="10"/>
        <v>0</v>
      </c>
      <c r="BA25" s="392">
        <f t="shared" si="10"/>
        <v>0</v>
      </c>
      <c r="BB25" s="392">
        <f t="shared" si="10"/>
        <v>0</v>
      </c>
      <c r="BC25" s="392">
        <f t="shared" si="10"/>
        <v>0</v>
      </c>
      <c r="BD25" s="392">
        <f t="shared" si="10"/>
        <v>0</v>
      </c>
      <c r="BE25" s="392">
        <f t="shared" si="10"/>
        <v>0</v>
      </c>
      <c r="BF25" s="392">
        <f t="shared" si="10"/>
        <v>0</v>
      </c>
      <c r="BG25" s="392">
        <f t="shared" si="10"/>
        <v>0</v>
      </c>
      <c r="BH25" s="392">
        <f t="shared" si="10"/>
        <v>0</v>
      </c>
      <c r="BI25" s="392">
        <f t="shared" si="10"/>
        <v>0</v>
      </c>
      <c r="BJ25" s="392">
        <f t="shared" si="10"/>
        <v>0</v>
      </c>
      <c r="BK25" s="392">
        <f t="shared" si="10"/>
        <v>0</v>
      </c>
      <c r="BL25" s="392">
        <f t="shared" si="10"/>
        <v>0</v>
      </c>
      <c r="BM25" s="393">
        <f t="shared" si="15"/>
        <v>0</v>
      </c>
      <c r="BN25" s="393">
        <f t="shared" si="11"/>
        <v>0</v>
      </c>
      <c r="BO25" s="393">
        <f t="shared" si="11"/>
        <v>0</v>
      </c>
      <c r="BP25" s="393">
        <f t="shared" si="11"/>
        <v>0</v>
      </c>
      <c r="BQ25" s="393">
        <f t="shared" si="11"/>
        <v>0</v>
      </c>
      <c r="BR25" s="393">
        <f t="shared" si="11"/>
        <v>0</v>
      </c>
      <c r="BS25" s="393">
        <f t="shared" si="11"/>
        <v>0</v>
      </c>
      <c r="BT25" s="393">
        <f t="shared" si="11"/>
        <v>0</v>
      </c>
      <c r="BU25" s="393">
        <f t="shared" si="11"/>
        <v>0</v>
      </c>
      <c r="BV25" s="393">
        <f t="shared" si="11"/>
        <v>0</v>
      </c>
      <c r="BW25" s="393">
        <f t="shared" si="11"/>
        <v>0</v>
      </c>
      <c r="BX25" s="393">
        <f t="shared" si="11"/>
        <v>0</v>
      </c>
      <c r="BY25" s="392">
        <f t="shared" si="11"/>
        <v>0</v>
      </c>
      <c r="CA25" s="310">
        <f>IF($T25=TRUE,0,IF(D$2&lt;DATE(2019,10,1),IF($T$1=FALSE,D25*HOME!$F$18,D25*HOME!$F$18/(1+HOME!$H$18)),IF($AO25=TRUE,IF($T$1=FALSE,D25*HOME!$F$21,D25*HOME!$F$21/(1+HOME!$H$21)),IF($T$1=FALSE,D25*HOME!$F$20,D25*HOME!$F$20/(1+HOME!$H$20)))))</f>
        <v>0</v>
      </c>
      <c r="CB25" s="310">
        <f>IF($T25=TRUE,0,IF(E$2&lt;DATE(2019,10,1),IF($T$1=FALSE,E25*HOME!$F$18,E25*HOME!$F$18/(1+HOME!$H$18)),IF($AO25=TRUE,IF($T$1=FALSE,E25*HOME!$F$21,E25*HOME!$F$21/(1+HOME!$H$21)),IF($T$1=FALSE,E25*HOME!$F$20,E25*HOME!$F$20/(1+HOME!$H$20)))))</f>
        <v>0</v>
      </c>
      <c r="CC25" s="310">
        <f>IF($T25=TRUE,0,IF(F$2&lt;DATE(2019,10,1),IF($T$1=FALSE,F25*HOME!$F$18,F25*HOME!$F$18/(1+HOME!$H$18)),IF($AO25=TRUE,IF($T$1=FALSE,F25*HOME!$F$21,F25*HOME!$F$21/(1+HOME!$H$21)),IF($T$1=FALSE,F25*HOME!$F$20,F25*HOME!$F$20/(1+HOME!$H$20)))))</f>
        <v>0</v>
      </c>
      <c r="CD25" s="310">
        <f>IF($T25=TRUE,0,IF(G$2&lt;DATE(2019,10,1),IF($T$1=FALSE,G25*HOME!$F$18,G25*HOME!$F$18/(1+HOME!$H$18)),IF($AO25=TRUE,IF($T$1=FALSE,G25*HOME!$F$21,G25*HOME!$F$21/(1+HOME!$H$21)),IF($T$1=FALSE,G25*HOME!$F$20,G25*HOME!$F$20/(1+HOME!$H$20)))))</f>
        <v>0</v>
      </c>
      <c r="CE25" s="310">
        <f>IF($T25=TRUE,0,IF(H$2&lt;DATE(2019,10,1),IF($T$1=FALSE,H25*HOME!$F$18,H25*HOME!$F$18/(1+HOME!$H$18)),IF($AO25=TRUE,IF($T$1=FALSE,H25*HOME!$F$21,H25*HOME!$F$21/(1+HOME!$H$21)),IF($T$1=FALSE,H25*HOME!$F$20,H25*HOME!$F$20/(1+HOME!$H$20)))))</f>
        <v>0</v>
      </c>
      <c r="CF25" s="310">
        <f>IF($T25=TRUE,0,IF(I$2&lt;DATE(2019,10,1),IF($T$1=FALSE,I25*HOME!$F$18,I25*HOME!$F$18/(1+HOME!$H$18)),IF($AO25=TRUE,IF($T$1=FALSE,I25*HOME!$F$21,I25*HOME!$F$21/(1+HOME!$H$21)),IF($T$1=FALSE,I25*HOME!$F$20,I25*HOME!$F$20/(1+HOME!$H$20)))))</f>
        <v>0</v>
      </c>
      <c r="CG25" s="310">
        <f>IF($T25=TRUE,0,IF(J$2&lt;DATE(2019,10,1),IF($T$1=FALSE,J25*HOME!$F$18,J25*HOME!$F$18/(1+HOME!$H$18)),IF($AO25=TRUE,IF($T$1=FALSE,J25*HOME!$F$21,J25*HOME!$F$21/(1+HOME!$H$21)),IF($T$1=FALSE,J25*HOME!$F$20,J25*HOME!$F$20/(1+HOME!$H$20)))))</f>
        <v>0</v>
      </c>
      <c r="CH25" s="310">
        <f>IF($T25=TRUE,0,IF(K$2&lt;DATE(2019,10,1),IF($T$1=FALSE,K25*HOME!$F$18,K25*HOME!$F$18/(1+HOME!$H$18)),IF($AO25=TRUE,IF($T$1=FALSE,K25*HOME!$F$21,K25*HOME!$F$21/(1+HOME!$H$21)),IF($T$1=FALSE,K25*HOME!$F$20,K25*HOME!$F$20/(1+HOME!$H$20)))))</f>
        <v>0</v>
      </c>
      <c r="CI25" s="310">
        <f>IF($T25=TRUE,0,IF(L$2&lt;DATE(2019,10,1),IF($T$1=FALSE,L25*HOME!$F$18,L25*HOME!$F$18/(1+HOME!$H$18)),IF($AO25=TRUE,IF($T$1=FALSE,L25*HOME!$F$21,L25*HOME!$F$21/(1+HOME!$H$21)),IF($T$1=FALSE,L25*HOME!$F$20,L25*HOME!$F$20/(1+HOME!$H$20)))))</f>
        <v>0</v>
      </c>
      <c r="CJ25" s="310">
        <f>IF($T25=TRUE,0,IF(M$2&lt;DATE(2019,10,1),IF($T$1=FALSE,M25*HOME!$F$18,M25*HOME!$F$18/(1+HOME!$H$18)),IF($AO25=TRUE,IF($T$1=FALSE,M25*HOME!$F$21,M25*HOME!$F$21/(1+HOME!$H$21)),IF($T$1=FALSE,M25*HOME!$F$20,M25*HOME!$F$20/(1+HOME!$H$20)))))</f>
        <v>0</v>
      </c>
      <c r="CK25" s="310">
        <f>IF($T25=TRUE,0,IF(N$2&lt;DATE(2019,10,1),IF($T$1=FALSE,N25*HOME!$F$18,N25*HOME!$F$18/(1+HOME!$H$18)),IF($AO25=TRUE,IF($T$1=FALSE,N25*HOME!$F$21,N25*HOME!$F$21/(1+HOME!$H$21)),IF($T$1=FALSE,N25*HOME!$F$20,N25*HOME!$F$20/(1+HOME!$H$20)))))</f>
        <v>0</v>
      </c>
      <c r="CL25" s="310">
        <f>IF($T25=TRUE,0,IF(O$2&lt;DATE(2019,10,1),IF($T$1=FALSE,O25*HOME!$F$18,O25*HOME!$F$18/(1+HOME!$H$18)),IF($AO25=TRUE,IF($T$1=FALSE,O25*HOME!$F$21,O25*HOME!$F$21/(1+HOME!$H$21)),IF($T$1=FALSE,O25*HOME!$F$20,O25*HOME!$F$20/(1+HOME!$H$20)))))</f>
        <v>0</v>
      </c>
      <c r="CM25" s="310">
        <f>IF($T25=TRUE,0,IF(P$2&lt;DATE(2019,10,1),IF($T$1=FALSE,P25*HOME!$F$18,P25*HOME!$F$18/(1+HOME!$H$18)),IF($AO25=TRUE,IF($T$1=FALSE,P25*HOME!$F$21,P25*HOME!$F$21/(1+HOME!$H$21)),IF($T$1=FALSE,P25*HOME!$F$20,P25*HOME!$F$20/(1+HOME!$H$20)))))</f>
        <v>0</v>
      </c>
      <c r="CN25" s="310">
        <f t="shared" si="12"/>
        <v>0</v>
      </c>
    </row>
    <row r="26" spans="1:92" ht="18" customHeight="1" thickBot="1">
      <c r="A26" s="335"/>
      <c r="B26" s="336">
        <v>18</v>
      </c>
      <c r="C26" s="395"/>
      <c r="D26" s="131"/>
      <c r="E26" s="131"/>
      <c r="F26" s="131"/>
      <c r="G26" s="131"/>
      <c r="H26" s="131"/>
      <c r="I26" s="131"/>
      <c r="J26" s="131"/>
      <c r="K26" s="131"/>
      <c r="L26" s="131"/>
      <c r="M26" s="131"/>
      <c r="N26" s="131"/>
      <c r="O26" s="131"/>
      <c r="P26" s="131"/>
      <c r="Q26" s="388">
        <f t="shared" si="13"/>
        <v>0</v>
      </c>
      <c r="R26" s="366" t="str">
        <f t="shared" si="14"/>
        <v/>
      </c>
      <c r="S26" s="367">
        <f>前期実績!Q26</f>
        <v>0</v>
      </c>
      <c r="T26" s="341" t="b">
        <v>0</v>
      </c>
      <c r="U26" s="79">
        <f>IF($AO26=TRUE,IF($T$1=FALSE,D26*HOME!$H$21,D26*HOME!$H$21/(1+HOME!$H$21)),IF(D$2&lt;DATE(2019,10,1),IF($T$1=FALSE,IF($T26=FALSE,D26*HOME!$H$18,0),IF($T26=FALSE,D26*HOME!$H$18/(1+HOME!$H$18),0)),IF($T$1=FALSE,IF($T26=FALSE,D26*HOME!$H$20,0),IF($T26=FALSE,D26*HOME!$H$20/(1+HOME!$H$20),0))))</f>
        <v>0</v>
      </c>
      <c r="V26" s="79">
        <f>IF($AO26=TRUE,IF($T$1=FALSE,E26*HOME!$H$21,E26*HOME!$H$21/(1+HOME!$H$21)),IF(E$2&lt;DATE(2019,10,1),IF($T$1=FALSE,IF($T26=FALSE,E26*HOME!$H$18,0),IF($T26=FALSE,E26*HOME!$H$18/(1+HOME!$H$18),0)),IF($T$1=FALSE,IF($T26=FALSE,E26*HOME!$H$20,0),IF($T26=FALSE,E26*HOME!$H$20/(1+HOME!$H$20),0))))</f>
        <v>0</v>
      </c>
      <c r="W26" s="79">
        <f>IF($AO26=TRUE,IF($T$1=FALSE,F26*HOME!$H$21,F26*HOME!$H$21/(1+HOME!$H$21)),IF(F$2&lt;DATE(2019,10,1),IF($T$1=FALSE,IF($T26=FALSE,F26*HOME!$H$18,0),IF($T26=FALSE,F26*HOME!$H$18/(1+HOME!$H$18),0)),IF($T$1=FALSE,IF($T26=FALSE,F26*HOME!$H$20,0),IF($T26=FALSE,F26*HOME!$H$20/(1+HOME!$H$20),0))))</f>
        <v>0</v>
      </c>
      <c r="X26" s="79">
        <f>IF($AO26=TRUE,IF($T$1=FALSE,G26*HOME!$H$21,G26*HOME!$H$21/(1+HOME!$H$21)),IF(G$2&lt;DATE(2019,10,1),IF($T$1=FALSE,IF($T26=FALSE,G26*HOME!$H$18,0),IF($T26=FALSE,G26*HOME!$H$18/(1+HOME!$H$18),0)),IF($T$1=FALSE,IF($T26=FALSE,G26*HOME!$H$20,0),IF($T26=FALSE,G26*HOME!$H$20/(1+HOME!$H$20),0))))</f>
        <v>0</v>
      </c>
      <c r="Y26" s="79">
        <f>IF($AO26=TRUE,IF($T$1=FALSE,H26*HOME!$H$21,H26*HOME!$H$21/(1+HOME!$H$21)),IF(H$2&lt;DATE(2019,10,1),IF($T$1=FALSE,IF($T26=FALSE,H26*HOME!$H$18,0),IF($T26=FALSE,H26*HOME!$H$18/(1+HOME!$H$18),0)),IF($T$1=FALSE,IF($T26=FALSE,H26*HOME!$H$20,0),IF($T26=FALSE,H26*HOME!$H$20/(1+HOME!$H$20),0))))</f>
        <v>0</v>
      </c>
      <c r="Z26" s="79">
        <f>IF($AO26=TRUE,IF($T$1=FALSE,I26*HOME!$H$21,I26*HOME!$H$21/(1+HOME!$H$21)),IF(I$2&lt;DATE(2019,10,1),IF($T$1=FALSE,IF($T26=FALSE,I26*HOME!$H$18,0),IF($T26=FALSE,I26*HOME!$H$18/(1+HOME!$H$18),0)),IF($T$1=FALSE,IF($T26=FALSE,I26*HOME!$H$20,0),IF($T26=FALSE,I26*HOME!$H$20/(1+HOME!$H$20),0))))</f>
        <v>0</v>
      </c>
      <c r="AA26" s="79">
        <f>IF($AO26=TRUE,IF($T$1=FALSE,J26*HOME!$H$21,J26*HOME!$H$21/(1+HOME!$H$21)),IF(J$2&lt;DATE(2019,10,1),IF($T$1=FALSE,IF($T26=FALSE,J26*HOME!$H$18,0),IF($T26=FALSE,J26*HOME!$H$18/(1+HOME!$H$18),0)),IF($T$1=FALSE,IF($T26=FALSE,J26*HOME!$H$20,0),IF($T26=FALSE,J26*HOME!$H$20/(1+HOME!$H$20),0))))</f>
        <v>0</v>
      </c>
      <c r="AB26" s="79">
        <f>IF($AO26=TRUE,IF($T$1=FALSE,K26*HOME!$H$21,K26*HOME!$H$21/(1+HOME!$H$21)),IF(K$2&lt;DATE(2019,10,1),IF($T$1=FALSE,IF($T26=FALSE,K26*HOME!$H$18,0),IF($T26=FALSE,K26*HOME!$H$18/(1+HOME!$H$18),0)),IF($T$1=FALSE,IF($T26=FALSE,K26*HOME!$H$20,0),IF($T26=FALSE,K26*HOME!$H$20/(1+HOME!$H$20),0))))</f>
        <v>0</v>
      </c>
      <c r="AC26" s="79">
        <f>IF($AO26=TRUE,IF($T$1=FALSE,L26*HOME!$H$21,L26*HOME!$H$21/(1+HOME!$H$21)),IF(L$2&lt;DATE(2019,10,1),IF($T$1=FALSE,IF($T26=FALSE,L26*HOME!$H$18,0),IF($T26=FALSE,L26*HOME!$H$18/(1+HOME!$H$18),0)),IF($T$1=FALSE,IF($T26=FALSE,L26*HOME!$H$20,0),IF($T26=FALSE,L26*HOME!$H$20/(1+HOME!$H$20),0))))</f>
        <v>0</v>
      </c>
      <c r="AD26" s="79">
        <f>IF($AO26=TRUE,IF($T$1=FALSE,M26*HOME!$H$21,M26*HOME!$H$21/(1+HOME!$H$21)),IF(M$2&lt;DATE(2019,10,1),IF($T$1=FALSE,IF($T26=FALSE,M26*HOME!$H$18,0),IF($T26=FALSE,M26*HOME!$H$18/(1+HOME!$H$18),0)),IF($T$1=FALSE,IF($T26=FALSE,M26*HOME!$H$20,0),IF($T26=FALSE,M26*HOME!$H$20/(1+HOME!$H$20),0))))</f>
        <v>0</v>
      </c>
      <c r="AE26" s="79">
        <f>IF($AO26=TRUE,IF($T$1=FALSE,N26*HOME!$H$21,N26*HOME!$H$21/(1+HOME!$H$21)),IF(N$2&lt;DATE(2019,10,1),IF($T$1=FALSE,IF($T26=FALSE,N26*HOME!$H$18,0),IF($T26=FALSE,N26*HOME!$H$18/(1+HOME!$H$18),0)),IF($T$1=FALSE,IF($T26=FALSE,N26*HOME!$H$20,0),IF($T26=FALSE,N26*HOME!$H$20/(1+HOME!$H$20),0))))</f>
        <v>0</v>
      </c>
      <c r="AF26" s="79">
        <f>IF($AO26=TRUE,IF($T$1=FALSE,O26*HOME!$H$21,O26*HOME!$H$21/(1+HOME!$H$21)),IF(O$2&lt;DATE(2019,10,1),IF($T$1=FALSE,IF($T26=FALSE,O26*HOME!$H$18,0),IF($T26=FALSE,O26*HOME!$H$18/(1+HOME!$H$18),0)),IF($T$1=FALSE,IF($T26=FALSE,O26*HOME!$H$20,0),IF($T26=FALSE,O26*HOME!$H$20/(1+HOME!$H$20),0))))</f>
        <v>0</v>
      </c>
      <c r="AG26" s="79">
        <f>IF($AO26=TRUE,IF($T$1=FALSE,P26*HOME!$H$21,P26*HOME!$H$21/(1+HOME!$H$21)),IF(P$2&lt;DATE(2019,10,1),IF($T$1=FALSE,IF($T26=FALSE,P26*HOME!$H$18,0),IF($T26=FALSE,P26*HOME!$H$18/(1+HOME!$H$18),0)),IF($T$1=FALSE,IF($T26=FALSE,P26*HOME!$H$20,0),IF($T26=FALSE,P26*HOME!$H$20/(1+HOME!$H$20),0))))</f>
        <v>0</v>
      </c>
      <c r="AH26" s="79">
        <f>IF($AO26=TRUE,IF($T$1=FALSE,Q26*HOME!$H$21,Q26*HOME!$H$21/(1+HOME!$H$21)),IF(Q$2&lt;DATE(2019,10,1),IF($T$1=FALSE,IF($T26=FALSE,Q26*HOME!$H$18,0),IF($T26=FALSE,Q26*HOME!$H$18/(1+HOME!$H$18),0)),IF($T$1=FALSE,IF($T26=FALSE,Q26*HOME!$H$20,0),IF($T26=FALSE,Q26*HOME!$H$20/(1+HOME!$H$20),0))))</f>
        <v>0</v>
      </c>
      <c r="AI26" s="79">
        <f t="shared" si="9"/>
        <v>0</v>
      </c>
      <c r="AJ26" s="86"/>
      <c r="AK26" s="79"/>
      <c r="AL26" s="79"/>
      <c r="AM26" s="79"/>
      <c r="AN26" s="79"/>
      <c r="AO26" s="342" t="b">
        <v>0</v>
      </c>
      <c r="AP26" s="379"/>
      <c r="AQ26" s="380"/>
      <c r="AR26" s="396" t="str">
        <f>前期実績!T26</f>
        <v/>
      </c>
      <c r="AS26" s="397" t="str">
        <f>前期実績!U26</f>
        <v/>
      </c>
      <c r="AT26" s="372"/>
      <c r="AU26" s="372"/>
      <c r="AZ26" s="398">
        <f t="shared" si="10"/>
        <v>0</v>
      </c>
      <c r="BA26" s="398">
        <f t="shared" si="10"/>
        <v>0</v>
      </c>
      <c r="BB26" s="398">
        <f t="shared" si="10"/>
        <v>0</v>
      </c>
      <c r="BC26" s="398">
        <f t="shared" si="10"/>
        <v>0</v>
      </c>
      <c r="BD26" s="398">
        <f t="shared" si="10"/>
        <v>0</v>
      </c>
      <c r="BE26" s="398">
        <f t="shared" si="10"/>
        <v>0</v>
      </c>
      <c r="BF26" s="398">
        <f t="shared" si="10"/>
        <v>0</v>
      </c>
      <c r="BG26" s="398">
        <f t="shared" si="10"/>
        <v>0</v>
      </c>
      <c r="BH26" s="398">
        <f t="shared" si="10"/>
        <v>0</v>
      </c>
      <c r="BI26" s="398">
        <f t="shared" si="10"/>
        <v>0</v>
      </c>
      <c r="BJ26" s="398">
        <f t="shared" si="10"/>
        <v>0</v>
      </c>
      <c r="BK26" s="398">
        <f t="shared" si="10"/>
        <v>0</v>
      </c>
      <c r="BL26" s="398">
        <f t="shared" si="10"/>
        <v>0</v>
      </c>
      <c r="BM26" s="399">
        <f t="shared" si="15"/>
        <v>0</v>
      </c>
      <c r="BN26" s="399">
        <f t="shared" si="11"/>
        <v>0</v>
      </c>
      <c r="BO26" s="399">
        <f t="shared" si="11"/>
        <v>0</v>
      </c>
      <c r="BP26" s="399">
        <f t="shared" si="11"/>
        <v>0</v>
      </c>
      <c r="BQ26" s="399">
        <f t="shared" si="11"/>
        <v>0</v>
      </c>
      <c r="BR26" s="399">
        <f t="shared" si="11"/>
        <v>0</v>
      </c>
      <c r="BS26" s="399">
        <f t="shared" si="11"/>
        <v>0</v>
      </c>
      <c r="BT26" s="399">
        <f t="shared" si="11"/>
        <v>0</v>
      </c>
      <c r="BU26" s="399">
        <f t="shared" si="11"/>
        <v>0</v>
      </c>
      <c r="BV26" s="399">
        <f t="shared" si="11"/>
        <v>0</v>
      </c>
      <c r="BW26" s="399">
        <f t="shared" si="11"/>
        <v>0</v>
      </c>
      <c r="BX26" s="399">
        <f t="shared" si="11"/>
        <v>0</v>
      </c>
      <c r="BY26" s="398">
        <f t="shared" si="11"/>
        <v>0</v>
      </c>
      <c r="CA26" s="310">
        <f>IF($T26=TRUE,0,IF(D$2&lt;DATE(2019,10,1),IF($T$1=FALSE,D26*HOME!$F$18,D26*HOME!$F$18/(1+HOME!$H$18)),IF($AO26=TRUE,IF($T$1=FALSE,D26*HOME!$F$21,D26*HOME!$F$21/(1+HOME!$H$21)),IF($T$1=FALSE,D26*HOME!$F$20,D26*HOME!$F$20/(1+HOME!$H$20)))))</f>
        <v>0</v>
      </c>
      <c r="CB26" s="310">
        <f>IF($T26=TRUE,0,IF(E$2&lt;DATE(2019,10,1),IF($T$1=FALSE,E26*HOME!$F$18,E26*HOME!$F$18/(1+HOME!$H$18)),IF($AO26=TRUE,IF($T$1=FALSE,E26*HOME!$F$21,E26*HOME!$F$21/(1+HOME!$H$21)),IF($T$1=FALSE,E26*HOME!$F$20,E26*HOME!$F$20/(1+HOME!$H$20)))))</f>
        <v>0</v>
      </c>
      <c r="CC26" s="310">
        <f>IF($T26=TRUE,0,IF(F$2&lt;DATE(2019,10,1),IF($T$1=FALSE,F26*HOME!$F$18,F26*HOME!$F$18/(1+HOME!$H$18)),IF($AO26=TRUE,IF($T$1=FALSE,F26*HOME!$F$21,F26*HOME!$F$21/(1+HOME!$H$21)),IF($T$1=FALSE,F26*HOME!$F$20,F26*HOME!$F$20/(1+HOME!$H$20)))))</f>
        <v>0</v>
      </c>
      <c r="CD26" s="310">
        <f>IF($T26=TRUE,0,IF(G$2&lt;DATE(2019,10,1),IF($T$1=FALSE,G26*HOME!$F$18,G26*HOME!$F$18/(1+HOME!$H$18)),IF($AO26=TRUE,IF($T$1=FALSE,G26*HOME!$F$21,G26*HOME!$F$21/(1+HOME!$H$21)),IF($T$1=FALSE,G26*HOME!$F$20,G26*HOME!$F$20/(1+HOME!$H$20)))))</f>
        <v>0</v>
      </c>
      <c r="CE26" s="310">
        <f>IF($T26=TRUE,0,IF(H$2&lt;DATE(2019,10,1),IF($T$1=FALSE,H26*HOME!$F$18,H26*HOME!$F$18/(1+HOME!$H$18)),IF($AO26=TRUE,IF($T$1=FALSE,H26*HOME!$F$21,H26*HOME!$F$21/(1+HOME!$H$21)),IF($T$1=FALSE,H26*HOME!$F$20,H26*HOME!$F$20/(1+HOME!$H$20)))))</f>
        <v>0</v>
      </c>
      <c r="CF26" s="310">
        <f>IF($T26=TRUE,0,IF(I$2&lt;DATE(2019,10,1),IF($T$1=FALSE,I26*HOME!$F$18,I26*HOME!$F$18/(1+HOME!$H$18)),IF($AO26=TRUE,IF($T$1=FALSE,I26*HOME!$F$21,I26*HOME!$F$21/(1+HOME!$H$21)),IF($T$1=FALSE,I26*HOME!$F$20,I26*HOME!$F$20/(1+HOME!$H$20)))))</f>
        <v>0</v>
      </c>
      <c r="CG26" s="310">
        <f>IF($T26=TRUE,0,IF(J$2&lt;DATE(2019,10,1),IF($T$1=FALSE,J26*HOME!$F$18,J26*HOME!$F$18/(1+HOME!$H$18)),IF($AO26=TRUE,IF($T$1=FALSE,J26*HOME!$F$21,J26*HOME!$F$21/(1+HOME!$H$21)),IF($T$1=FALSE,J26*HOME!$F$20,J26*HOME!$F$20/(1+HOME!$H$20)))))</f>
        <v>0</v>
      </c>
      <c r="CH26" s="310">
        <f>IF($T26=TRUE,0,IF(K$2&lt;DATE(2019,10,1),IF($T$1=FALSE,K26*HOME!$F$18,K26*HOME!$F$18/(1+HOME!$H$18)),IF($AO26=TRUE,IF($T$1=FALSE,K26*HOME!$F$21,K26*HOME!$F$21/(1+HOME!$H$21)),IF($T$1=FALSE,K26*HOME!$F$20,K26*HOME!$F$20/(1+HOME!$H$20)))))</f>
        <v>0</v>
      </c>
      <c r="CI26" s="310">
        <f>IF($T26=TRUE,0,IF(L$2&lt;DATE(2019,10,1),IF($T$1=FALSE,L26*HOME!$F$18,L26*HOME!$F$18/(1+HOME!$H$18)),IF($AO26=TRUE,IF($T$1=FALSE,L26*HOME!$F$21,L26*HOME!$F$21/(1+HOME!$H$21)),IF($T$1=FALSE,L26*HOME!$F$20,L26*HOME!$F$20/(1+HOME!$H$20)))))</f>
        <v>0</v>
      </c>
      <c r="CJ26" s="310">
        <f>IF($T26=TRUE,0,IF(M$2&lt;DATE(2019,10,1),IF($T$1=FALSE,M26*HOME!$F$18,M26*HOME!$F$18/(1+HOME!$H$18)),IF($AO26=TRUE,IF($T$1=FALSE,M26*HOME!$F$21,M26*HOME!$F$21/(1+HOME!$H$21)),IF($T$1=FALSE,M26*HOME!$F$20,M26*HOME!$F$20/(1+HOME!$H$20)))))</f>
        <v>0</v>
      </c>
      <c r="CK26" s="310">
        <f>IF($T26=TRUE,0,IF(N$2&lt;DATE(2019,10,1),IF($T$1=FALSE,N26*HOME!$F$18,N26*HOME!$F$18/(1+HOME!$H$18)),IF($AO26=TRUE,IF($T$1=FALSE,N26*HOME!$F$21,N26*HOME!$F$21/(1+HOME!$H$21)),IF($T$1=FALSE,N26*HOME!$F$20,N26*HOME!$F$20/(1+HOME!$H$20)))))</f>
        <v>0</v>
      </c>
      <c r="CL26" s="310">
        <f>IF($T26=TRUE,0,IF(O$2&lt;DATE(2019,10,1),IF($T$1=FALSE,O26*HOME!$F$18,O26*HOME!$F$18/(1+HOME!$H$18)),IF($AO26=TRUE,IF($T$1=FALSE,O26*HOME!$F$21,O26*HOME!$F$21/(1+HOME!$H$21)),IF($T$1=FALSE,O26*HOME!$F$20,O26*HOME!$F$20/(1+HOME!$H$20)))))</f>
        <v>0</v>
      </c>
      <c r="CM26" s="310">
        <f>IF($T26=TRUE,0,IF(P$2&lt;DATE(2019,10,1),IF($T$1=FALSE,P26*HOME!$F$18,P26*HOME!$F$18/(1+HOME!$H$18)),IF($AO26=TRUE,IF($T$1=FALSE,P26*HOME!$F$21,P26*HOME!$F$21/(1+HOME!$H$21)),IF($T$1=FALSE,P26*HOME!$F$20,P26*HOME!$F$20/(1+HOME!$H$20)))))</f>
        <v>0</v>
      </c>
      <c r="CN26" s="310">
        <f t="shared" si="12"/>
        <v>0</v>
      </c>
    </row>
    <row r="27" spans="1:92" ht="18" customHeight="1" thickBot="1">
      <c r="A27" s="335"/>
      <c r="B27" s="336">
        <v>19</v>
      </c>
      <c r="C27" s="400" t="s">
        <v>23</v>
      </c>
      <c r="D27" s="349">
        <f t="shared" ref="D27:P27" si="16">SUM(D17:D26)</f>
        <v>0</v>
      </c>
      <c r="E27" s="349">
        <f t="shared" si="16"/>
        <v>0</v>
      </c>
      <c r="F27" s="349">
        <f t="shared" si="16"/>
        <v>0</v>
      </c>
      <c r="G27" s="349">
        <f t="shared" si="16"/>
        <v>0</v>
      </c>
      <c r="H27" s="349">
        <f t="shared" si="16"/>
        <v>0</v>
      </c>
      <c r="I27" s="349">
        <f t="shared" si="16"/>
        <v>0</v>
      </c>
      <c r="J27" s="349">
        <f t="shared" si="16"/>
        <v>0</v>
      </c>
      <c r="K27" s="349">
        <f t="shared" si="16"/>
        <v>0</v>
      </c>
      <c r="L27" s="349">
        <f t="shared" si="16"/>
        <v>0</v>
      </c>
      <c r="M27" s="349">
        <f t="shared" si="16"/>
        <v>0</v>
      </c>
      <c r="N27" s="349">
        <f t="shared" si="16"/>
        <v>0</v>
      </c>
      <c r="O27" s="349">
        <f t="shared" si="16"/>
        <v>0</v>
      </c>
      <c r="P27" s="401">
        <f t="shared" si="16"/>
        <v>0</v>
      </c>
      <c r="Q27" s="402">
        <f t="shared" si="13"/>
        <v>0</v>
      </c>
      <c r="R27" s="350" t="str">
        <f t="shared" si="14"/>
        <v/>
      </c>
      <c r="S27" s="351">
        <f>前期実績!Q27</f>
        <v>0</v>
      </c>
      <c r="T27" s="352" t="s">
        <v>120</v>
      </c>
      <c r="U27" s="353">
        <f t="shared" ref="U27:AG27" si="17">SUM(U17:U26)</f>
        <v>0</v>
      </c>
      <c r="V27" s="353">
        <f t="shared" si="17"/>
        <v>0</v>
      </c>
      <c r="W27" s="353">
        <f t="shared" si="17"/>
        <v>0</v>
      </c>
      <c r="X27" s="353">
        <f t="shared" si="17"/>
        <v>0</v>
      </c>
      <c r="Y27" s="353">
        <f t="shared" si="17"/>
        <v>0</v>
      </c>
      <c r="Z27" s="353">
        <f t="shared" si="17"/>
        <v>0</v>
      </c>
      <c r="AA27" s="353">
        <f t="shared" si="17"/>
        <v>0</v>
      </c>
      <c r="AB27" s="353">
        <f t="shared" si="17"/>
        <v>0</v>
      </c>
      <c r="AC27" s="353">
        <f t="shared" si="17"/>
        <v>0</v>
      </c>
      <c r="AD27" s="353">
        <f t="shared" si="17"/>
        <v>0</v>
      </c>
      <c r="AE27" s="353">
        <f t="shared" si="17"/>
        <v>0</v>
      </c>
      <c r="AF27" s="353">
        <f t="shared" si="17"/>
        <v>0</v>
      </c>
      <c r="AG27" s="353">
        <f t="shared" si="17"/>
        <v>0</v>
      </c>
      <c r="AH27" s="353">
        <f>SUM(U27:AG27)</f>
        <v>0</v>
      </c>
      <c r="AI27" s="353"/>
      <c r="AJ27" s="354"/>
      <c r="AK27" s="79"/>
      <c r="AL27" s="79"/>
      <c r="AM27" s="79"/>
      <c r="AN27" s="79"/>
      <c r="AO27" s="79"/>
      <c r="AP27" s="79"/>
      <c r="AQ27" s="403" t="s">
        <v>183</v>
      </c>
      <c r="AR27" s="404" t="str">
        <f>前期実績!R27</f>
        <v/>
      </c>
      <c r="AS27" s="397" t="str">
        <f>前期実績!R27</f>
        <v/>
      </c>
      <c r="AT27" s="372"/>
      <c r="AU27" s="372"/>
      <c r="CA27" s="405">
        <f>SUM(CA17:CA26)</f>
        <v>0</v>
      </c>
      <c r="CB27" s="405">
        <f t="shared" ref="CB27:CN27" si="18">SUM(CB17:CB26)</f>
        <v>0</v>
      </c>
      <c r="CC27" s="405">
        <f t="shared" si="18"/>
        <v>0</v>
      </c>
      <c r="CD27" s="405">
        <f t="shared" si="18"/>
        <v>0</v>
      </c>
      <c r="CE27" s="405">
        <f t="shared" si="18"/>
        <v>0</v>
      </c>
      <c r="CF27" s="405">
        <f t="shared" si="18"/>
        <v>0</v>
      </c>
      <c r="CG27" s="405">
        <f t="shared" si="18"/>
        <v>0</v>
      </c>
      <c r="CH27" s="405">
        <f t="shared" si="18"/>
        <v>0</v>
      </c>
      <c r="CI27" s="405">
        <f t="shared" si="18"/>
        <v>0</v>
      </c>
      <c r="CJ27" s="405">
        <f t="shared" si="18"/>
        <v>0</v>
      </c>
      <c r="CK27" s="405">
        <f t="shared" si="18"/>
        <v>0</v>
      </c>
      <c r="CL27" s="405">
        <f t="shared" si="18"/>
        <v>0</v>
      </c>
      <c r="CM27" s="405">
        <f t="shared" si="18"/>
        <v>0</v>
      </c>
      <c r="CN27" s="405">
        <f t="shared" si="18"/>
        <v>0</v>
      </c>
    </row>
    <row r="28" spans="1:92" ht="18" customHeight="1">
      <c r="A28" s="335"/>
      <c r="B28" s="336">
        <v>20</v>
      </c>
      <c r="C28" s="406" t="s">
        <v>24</v>
      </c>
      <c r="D28" s="407"/>
      <c r="E28" s="407"/>
      <c r="F28" s="407"/>
      <c r="G28" s="407"/>
      <c r="H28" s="407"/>
      <c r="I28" s="407"/>
      <c r="J28" s="407"/>
      <c r="K28" s="407"/>
      <c r="L28" s="407"/>
      <c r="M28" s="407"/>
      <c r="N28" s="407"/>
      <c r="O28" s="407"/>
      <c r="P28" s="408"/>
      <c r="Q28" s="388">
        <f t="shared" si="13"/>
        <v>0</v>
      </c>
      <c r="R28" s="409" t="str">
        <f t="shared" si="14"/>
        <v/>
      </c>
      <c r="S28" s="410">
        <f>前期実績!Q28</f>
        <v>0</v>
      </c>
      <c r="T28" s="411"/>
      <c r="U28" s="361"/>
      <c r="V28" s="361"/>
      <c r="W28" s="361"/>
      <c r="X28" s="361"/>
      <c r="Y28" s="361"/>
      <c r="Z28" s="361"/>
      <c r="AA28" s="361"/>
      <c r="AB28" s="361"/>
      <c r="AC28" s="361"/>
      <c r="AD28" s="361"/>
      <c r="AE28" s="361"/>
      <c r="AF28" s="361"/>
      <c r="AG28" s="361"/>
      <c r="AH28" s="361"/>
      <c r="AI28" s="361"/>
      <c r="AJ28" s="362"/>
      <c r="AK28" s="79"/>
      <c r="AL28" s="79"/>
      <c r="AM28" s="79"/>
      <c r="AN28" s="79"/>
      <c r="AO28" s="79"/>
      <c r="AP28" s="79"/>
      <c r="AQ28" s="372"/>
      <c r="AR28" s="372"/>
      <c r="AS28" s="373"/>
      <c r="AT28" s="372"/>
      <c r="AU28" s="372"/>
    </row>
    <row r="29" spans="1:92" ht="18" customHeight="1">
      <c r="A29" s="335"/>
      <c r="B29" s="336">
        <v>21</v>
      </c>
      <c r="C29" s="412" t="s">
        <v>25</v>
      </c>
      <c r="D29" s="97">
        <f>D16+D27-D28</f>
        <v>0</v>
      </c>
      <c r="E29" s="97">
        <f t="shared" ref="E29:P29" si="19">E16+E27-E28</f>
        <v>0</v>
      </c>
      <c r="F29" s="97">
        <f t="shared" si="19"/>
        <v>0</v>
      </c>
      <c r="G29" s="97">
        <f t="shared" si="19"/>
        <v>0</v>
      </c>
      <c r="H29" s="97">
        <f t="shared" si="19"/>
        <v>0</v>
      </c>
      <c r="I29" s="97">
        <f t="shared" si="19"/>
        <v>0</v>
      </c>
      <c r="J29" s="97">
        <f t="shared" si="19"/>
        <v>0</v>
      </c>
      <c r="K29" s="97">
        <f t="shared" si="19"/>
        <v>0</v>
      </c>
      <c r="L29" s="97">
        <f t="shared" si="19"/>
        <v>0</v>
      </c>
      <c r="M29" s="97">
        <f t="shared" si="19"/>
        <v>0</v>
      </c>
      <c r="N29" s="97">
        <f t="shared" si="19"/>
        <v>0</v>
      </c>
      <c r="O29" s="97">
        <f t="shared" si="19"/>
        <v>0</v>
      </c>
      <c r="P29" s="413">
        <f t="shared" si="19"/>
        <v>0</v>
      </c>
      <c r="Q29" s="414">
        <f t="shared" si="13"/>
        <v>0</v>
      </c>
      <c r="R29" s="389" t="str">
        <f t="shared" si="14"/>
        <v/>
      </c>
      <c r="S29" s="154">
        <f>前期実績!Q29</f>
        <v>0</v>
      </c>
      <c r="T29" s="341"/>
      <c r="U29" s="79"/>
      <c r="V29" s="79"/>
      <c r="W29" s="79"/>
      <c r="X29" s="79"/>
      <c r="Y29" s="79"/>
      <c r="Z29" s="79"/>
      <c r="AA29" s="79"/>
      <c r="AB29" s="79"/>
      <c r="AC29" s="79"/>
      <c r="AD29" s="79"/>
      <c r="AE29" s="79"/>
      <c r="AF29" s="79"/>
      <c r="AG29" s="79"/>
      <c r="AH29" s="79"/>
      <c r="AI29" s="79"/>
      <c r="AJ29" s="86"/>
      <c r="AK29" s="79"/>
      <c r="AL29" s="79"/>
      <c r="AM29" s="79"/>
      <c r="AN29" s="79"/>
      <c r="AO29" s="79"/>
      <c r="AP29" s="79"/>
      <c r="AQ29" s="415"/>
      <c r="AR29" s="416"/>
      <c r="AS29" s="417"/>
      <c r="AT29" s="372"/>
      <c r="AU29" s="372"/>
      <c r="AZ29" s="418">
        <f>D14*$AQ$29</f>
        <v>0</v>
      </c>
      <c r="BA29" s="418">
        <f t="shared" ref="BA29:BL29" si="20">E14*$AQ$29</f>
        <v>0</v>
      </c>
      <c r="BB29" s="418">
        <f t="shared" si="20"/>
        <v>0</v>
      </c>
      <c r="BC29" s="418">
        <f t="shared" si="20"/>
        <v>0</v>
      </c>
      <c r="BD29" s="418">
        <f t="shared" si="20"/>
        <v>0</v>
      </c>
      <c r="BE29" s="418">
        <f t="shared" si="20"/>
        <v>0</v>
      </c>
      <c r="BF29" s="418">
        <f t="shared" si="20"/>
        <v>0</v>
      </c>
      <c r="BG29" s="418">
        <f t="shared" si="20"/>
        <v>0</v>
      </c>
      <c r="BH29" s="418">
        <f t="shared" si="20"/>
        <v>0</v>
      </c>
      <c r="BI29" s="418">
        <f t="shared" si="20"/>
        <v>0</v>
      </c>
      <c r="BJ29" s="418">
        <f t="shared" si="20"/>
        <v>0</v>
      </c>
      <c r="BK29" s="418">
        <f t="shared" si="20"/>
        <v>0</v>
      </c>
      <c r="BL29" s="418">
        <f t="shared" si="20"/>
        <v>0</v>
      </c>
    </row>
    <row r="30" spans="1:92" ht="18" customHeight="1">
      <c r="A30" s="335"/>
      <c r="B30" s="336">
        <v>22</v>
      </c>
      <c r="C30" s="419" t="s">
        <v>26</v>
      </c>
      <c r="D30" s="97">
        <f>D231+D232-D233</f>
        <v>0</v>
      </c>
      <c r="E30" s="97">
        <f t="shared" ref="E30:P30" si="21">E231+E232-E233</f>
        <v>0</v>
      </c>
      <c r="F30" s="97">
        <f t="shared" si="21"/>
        <v>0</v>
      </c>
      <c r="G30" s="97">
        <f t="shared" si="21"/>
        <v>0</v>
      </c>
      <c r="H30" s="97">
        <f t="shared" si="21"/>
        <v>0</v>
      </c>
      <c r="I30" s="97">
        <f t="shared" si="21"/>
        <v>0</v>
      </c>
      <c r="J30" s="97">
        <f t="shared" si="21"/>
        <v>0</v>
      </c>
      <c r="K30" s="97">
        <f t="shared" si="21"/>
        <v>0</v>
      </c>
      <c r="L30" s="97">
        <f t="shared" si="21"/>
        <v>0</v>
      </c>
      <c r="M30" s="97">
        <f t="shared" si="21"/>
        <v>0</v>
      </c>
      <c r="N30" s="97">
        <f t="shared" si="21"/>
        <v>0</v>
      </c>
      <c r="O30" s="97">
        <f t="shared" si="21"/>
        <v>0</v>
      </c>
      <c r="P30" s="97">
        <f t="shared" si="21"/>
        <v>0</v>
      </c>
      <c r="Q30" s="414">
        <f t="shared" si="13"/>
        <v>0</v>
      </c>
      <c r="R30" s="389" t="str">
        <f t="shared" si="14"/>
        <v/>
      </c>
      <c r="S30" s="154">
        <f>前期実績!Q30</f>
        <v>0</v>
      </c>
      <c r="T30" s="341"/>
      <c r="U30" s="79"/>
      <c r="V30" s="79"/>
      <c r="W30" s="79"/>
      <c r="X30" s="79"/>
      <c r="Y30" s="79"/>
      <c r="Z30" s="79"/>
      <c r="AA30" s="79"/>
      <c r="AB30" s="79"/>
      <c r="AC30" s="79"/>
      <c r="AD30" s="79"/>
      <c r="AE30" s="79"/>
      <c r="AF30" s="79"/>
      <c r="AG30" s="79"/>
      <c r="AH30" s="79"/>
      <c r="AI30" s="79"/>
      <c r="AJ30" s="86"/>
      <c r="AK30" s="79"/>
      <c r="AL30" s="79"/>
      <c r="AM30" s="79"/>
      <c r="AN30" s="79"/>
      <c r="AO30" s="79"/>
      <c r="AP30" s="79"/>
      <c r="AQ30" s="415" t="s">
        <v>184</v>
      </c>
      <c r="AR30" s="416"/>
      <c r="AS30" s="417"/>
      <c r="AT30" s="2120">
        <f>SUMIF(AT197:AT226,FALSE,Q197:Q226)+Q195</f>
        <v>0</v>
      </c>
      <c r="AU30" s="372"/>
      <c r="AZ30" s="418"/>
      <c r="BA30" s="418"/>
      <c r="BB30" s="418"/>
      <c r="BC30" s="418"/>
      <c r="BD30" s="418"/>
      <c r="BE30" s="418"/>
      <c r="BF30" s="418"/>
      <c r="BG30" s="418"/>
      <c r="BH30" s="418"/>
      <c r="BI30" s="418"/>
      <c r="BJ30" s="418"/>
      <c r="BK30" s="418"/>
      <c r="BL30" s="418"/>
    </row>
    <row r="31" spans="1:92" ht="18" customHeight="1">
      <c r="A31" s="335"/>
      <c r="B31" s="336">
        <v>23</v>
      </c>
      <c r="C31" s="419" t="s">
        <v>27</v>
      </c>
      <c r="D31" s="97">
        <f>D29+D30</f>
        <v>0</v>
      </c>
      <c r="E31" s="97">
        <f t="shared" ref="E31:P31" si="22">E29+E30</f>
        <v>0</v>
      </c>
      <c r="F31" s="97">
        <f t="shared" si="22"/>
        <v>0</v>
      </c>
      <c r="G31" s="97">
        <f t="shared" si="22"/>
        <v>0</v>
      </c>
      <c r="H31" s="97">
        <f t="shared" si="22"/>
        <v>0</v>
      </c>
      <c r="I31" s="97">
        <f t="shared" si="22"/>
        <v>0</v>
      </c>
      <c r="J31" s="97">
        <f t="shared" si="22"/>
        <v>0</v>
      </c>
      <c r="K31" s="97">
        <f t="shared" si="22"/>
        <v>0</v>
      </c>
      <c r="L31" s="97">
        <f t="shared" si="22"/>
        <v>0</v>
      </c>
      <c r="M31" s="97">
        <f t="shared" si="22"/>
        <v>0</v>
      </c>
      <c r="N31" s="97">
        <f t="shared" si="22"/>
        <v>0</v>
      </c>
      <c r="O31" s="97">
        <f t="shared" si="22"/>
        <v>0</v>
      </c>
      <c r="P31" s="413">
        <f t="shared" si="22"/>
        <v>0</v>
      </c>
      <c r="Q31" s="414">
        <f t="shared" si="13"/>
        <v>0</v>
      </c>
      <c r="R31" s="389" t="str">
        <f t="shared" si="14"/>
        <v/>
      </c>
      <c r="S31" s="154">
        <f>前期実績!Q31</f>
        <v>0</v>
      </c>
      <c r="T31" s="341"/>
      <c r="U31" s="79"/>
      <c r="V31" s="79"/>
      <c r="W31" s="79"/>
      <c r="X31" s="79"/>
      <c r="Y31" s="79"/>
      <c r="Z31" s="79"/>
      <c r="AA31" s="79"/>
      <c r="AB31" s="79"/>
      <c r="AC31" s="79"/>
      <c r="AD31" s="79"/>
      <c r="AE31" s="79"/>
      <c r="AF31" s="79"/>
      <c r="AG31" s="79"/>
      <c r="AH31" s="79"/>
      <c r="AI31" s="79"/>
      <c r="AJ31" s="86"/>
      <c r="AK31" s="79"/>
      <c r="AL31" s="79"/>
      <c r="AM31" s="79"/>
      <c r="AN31" s="79"/>
      <c r="AO31" s="79"/>
      <c r="AP31" s="79"/>
      <c r="AQ31" s="420">
        <f>Q32+AT30</f>
        <v>0</v>
      </c>
      <c r="AR31" s="416"/>
      <c r="AS31" s="417"/>
      <c r="AT31" s="2121"/>
      <c r="AU31" s="372"/>
      <c r="AZ31" s="2119"/>
      <c r="BA31" s="2119"/>
      <c r="BB31" s="2119"/>
      <c r="BC31" s="2119"/>
      <c r="BD31" s="2119"/>
      <c r="BE31" s="2119"/>
      <c r="BF31" s="2119"/>
      <c r="BG31" s="2119"/>
      <c r="BH31" s="2119"/>
      <c r="BI31" s="2119"/>
      <c r="BJ31" s="2119"/>
      <c r="BK31" s="2119"/>
      <c r="BL31" s="418">
        <f t="shared" ref="BL31" si="23">P14*$AQ$31</f>
        <v>0</v>
      </c>
    </row>
    <row r="32" spans="1:92" ht="18" customHeight="1">
      <c r="A32" s="335"/>
      <c r="B32" s="336">
        <v>24</v>
      </c>
      <c r="C32" s="419" t="s">
        <v>28</v>
      </c>
      <c r="D32" s="97">
        <f>D14-D31</f>
        <v>0</v>
      </c>
      <c r="E32" s="97">
        <f t="shared" ref="E32:P32" si="24">E14-E31</f>
        <v>0</v>
      </c>
      <c r="F32" s="97">
        <f t="shared" si="24"/>
        <v>0</v>
      </c>
      <c r="G32" s="97">
        <f t="shared" si="24"/>
        <v>0</v>
      </c>
      <c r="H32" s="97">
        <f t="shared" si="24"/>
        <v>0</v>
      </c>
      <c r="I32" s="97">
        <f t="shared" si="24"/>
        <v>0</v>
      </c>
      <c r="J32" s="97">
        <f t="shared" si="24"/>
        <v>0</v>
      </c>
      <c r="K32" s="97">
        <f t="shared" si="24"/>
        <v>0</v>
      </c>
      <c r="L32" s="97">
        <f t="shared" si="24"/>
        <v>0</v>
      </c>
      <c r="M32" s="97">
        <f t="shared" si="24"/>
        <v>0</v>
      </c>
      <c r="N32" s="97">
        <f t="shared" si="24"/>
        <v>0</v>
      </c>
      <c r="O32" s="97">
        <f t="shared" si="24"/>
        <v>0</v>
      </c>
      <c r="P32" s="413">
        <f t="shared" si="24"/>
        <v>0</v>
      </c>
      <c r="Q32" s="414">
        <f t="shared" si="13"/>
        <v>0</v>
      </c>
      <c r="R32" s="389" t="str">
        <f t="shared" si="14"/>
        <v/>
      </c>
      <c r="S32" s="154">
        <f>前期実績!Q32</f>
        <v>0</v>
      </c>
      <c r="T32" s="341"/>
      <c r="U32" s="79"/>
      <c r="V32" s="79"/>
      <c r="W32" s="79"/>
      <c r="X32" s="79"/>
      <c r="Y32" s="79"/>
      <c r="Z32" s="79"/>
      <c r="AA32" s="79"/>
      <c r="AB32" s="79"/>
      <c r="AC32" s="79"/>
      <c r="AD32" s="79"/>
      <c r="AE32" s="79"/>
      <c r="AF32" s="79"/>
      <c r="AG32" s="79"/>
      <c r="AH32" s="79"/>
      <c r="AI32" s="79"/>
      <c r="AJ32" s="86"/>
      <c r="AK32" s="79"/>
      <c r="AL32" s="79"/>
      <c r="AM32" s="79"/>
      <c r="AN32" s="79"/>
      <c r="AO32" s="79"/>
      <c r="AP32" s="79"/>
      <c r="AQ32" s="421" t="s">
        <v>185</v>
      </c>
      <c r="AR32" s="416"/>
      <c r="AS32" s="417"/>
      <c r="AT32" s="372"/>
      <c r="AU32" s="372"/>
      <c r="AZ32" s="418"/>
      <c r="BA32" s="418"/>
      <c r="BB32" s="418"/>
      <c r="BC32" s="418"/>
      <c r="BD32" s="418"/>
      <c r="BE32" s="418"/>
      <c r="BF32" s="418"/>
      <c r="BG32" s="418"/>
      <c r="BH32" s="418"/>
      <c r="BI32" s="418"/>
      <c r="BJ32" s="418"/>
      <c r="BK32" s="418"/>
      <c r="BL32" s="418"/>
    </row>
    <row r="33" spans="1:100" ht="18" customHeight="1">
      <c r="A33" s="335"/>
      <c r="B33" s="336">
        <v>25</v>
      </c>
      <c r="C33" s="422" t="s">
        <v>29</v>
      </c>
      <c r="D33" s="2468">
        <f>IFERROR(D32/D14,0)</f>
        <v>0</v>
      </c>
      <c r="E33" s="2468">
        <f t="shared" ref="E33:P33" si="25">IFERROR(E32/E14,0)</f>
        <v>0</v>
      </c>
      <c r="F33" s="2468">
        <f t="shared" si="25"/>
        <v>0</v>
      </c>
      <c r="G33" s="2468">
        <f t="shared" si="25"/>
        <v>0</v>
      </c>
      <c r="H33" s="2468">
        <f t="shared" si="25"/>
        <v>0</v>
      </c>
      <c r="I33" s="2468">
        <f t="shared" si="25"/>
        <v>0</v>
      </c>
      <c r="J33" s="2468">
        <f t="shared" si="25"/>
        <v>0</v>
      </c>
      <c r="K33" s="2468">
        <f>IFERROR(K32/K14,0)</f>
        <v>0</v>
      </c>
      <c r="L33" s="2468">
        <f t="shared" si="25"/>
        <v>0</v>
      </c>
      <c r="M33" s="2468">
        <f t="shared" si="25"/>
        <v>0</v>
      </c>
      <c r="N33" s="2468">
        <f t="shared" si="25"/>
        <v>0</v>
      </c>
      <c r="O33" s="2468">
        <f t="shared" si="25"/>
        <v>0</v>
      </c>
      <c r="P33" s="2469">
        <f t="shared" si="25"/>
        <v>0</v>
      </c>
      <c r="Q33" s="2470" t="str">
        <f>IF( Q14=0,"",Q32 /  Q14)</f>
        <v/>
      </c>
      <c r="R33" s="423"/>
      <c r="S33" s="424">
        <f>IFERROR(S32/S14,0)</f>
        <v>0</v>
      </c>
      <c r="T33" s="341"/>
      <c r="U33" s="79"/>
      <c r="V33" s="79"/>
      <c r="W33" s="79"/>
      <c r="X33" s="79"/>
      <c r="Y33" s="79"/>
      <c r="Z33" s="79"/>
      <c r="AA33" s="79"/>
      <c r="AB33" s="79"/>
      <c r="AC33" s="79"/>
      <c r="AD33" s="79"/>
      <c r="AE33" s="79"/>
      <c r="AF33" s="79"/>
      <c r="AG33" s="79"/>
      <c r="AH33" s="79"/>
      <c r="AI33" s="79"/>
      <c r="AJ33" s="86"/>
      <c r="AK33" s="79"/>
      <c r="AL33" s="79"/>
      <c r="AM33" s="79"/>
      <c r="AN33" s="79"/>
      <c r="AO33" s="79"/>
      <c r="AP33" s="79"/>
      <c r="AQ33" s="425">
        <f>IFERROR(AQ31/Q14,0)</f>
        <v>0</v>
      </c>
      <c r="AR33" s="426" t="s">
        <v>186</v>
      </c>
      <c r="AS33" s="427"/>
      <c r="AT33" s="372"/>
      <c r="AU33" s="372"/>
    </row>
    <row r="34" spans="1:100" ht="18" customHeight="1">
      <c r="A34" s="335"/>
      <c r="B34" s="336">
        <v>32</v>
      </c>
      <c r="C34" s="428" t="s">
        <v>30</v>
      </c>
      <c r="D34" s="356"/>
      <c r="E34" s="356"/>
      <c r="F34" s="356"/>
      <c r="G34" s="356"/>
      <c r="H34" s="356"/>
      <c r="I34" s="356"/>
      <c r="J34" s="356"/>
      <c r="K34" s="356"/>
      <c r="L34" s="356"/>
      <c r="M34" s="356"/>
      <c r="N34" s="356"/>
      <c r="O34" s="356"/>
      <c r="P34" s="429"/>
      <c r="Q34" s="430"/>
      <c r="R34" s="431"/>
      <c r="S34" s="158">
        <f>前期実績!Q34</f>
        <v>0</v>
      </c>
      <c r="T34" s="432"/>
      <c r="U34" s="361"/>
      <c r="V34" s="361"/>
      <c r="W34" s="361"/>
      <c r="X34" s="361"/>
      <c r="Y34" s="361"/>
      <c r="Z34" s="361"/>
      <c r="AA34" s="361"/>
      <c r="AB34" s="361"/>
      <c r="AC34" s="361"/>
      <c r="AD34" s="361"/>
      <c r="AE34" s="361"/>
      <c r="AF34" s="361"/>
      <c r="AG34" s="361"/>
      <c r="AH34" s="361">
        <f>SUM(U34:AG34)</f>
        <v>0</v>
      </c>
      <c r="AI34" s="361"/>
      <c r="AJ34" s="362"/>
      <c r="AK34" s="79"/>
      <c r="AL34" s="79"/>
      <c r="AM34" s="79"/>
      <c r="AN34" s="79"/>
      <c r="AO34" s="79"/>
      <c r="AP34" s="79"/>
      <c r="AQ34" s="2514"/>
      <c r="AR34" s="2514"/>
      <c r="AS34" s="433"/>
    </row>
    <row r="35" spans="1:100" ht="18" customHeight="1">
      <c r="A35" s="335"/>
      <c r="B35" s="336">
        <v>33</v>
      </c>
      <c r="C35" s="337"/>
      <c r="D35" s="131"/>
      <c r="E35" s="131"/>
      <c r="F35" s="131"/>
      <c r="G35" s="131"/>
      <c r="H35" s="131"/>
      <c r="I35" s="131"/>
      <c r="J35" s="131"/>
      <c r="K35" s="131"/>
      <c r="L35" s="131"/>
      <c r="M35" s="131"/>
      <c r="N35" s="131"/>
      <c r="O35" s="131"/>
      <c r="P35" s="434"/>
      <c r="Q35" s="90">
        <f t="shared" ref="Q35:Q81" si="26">SUM(D35:P35)</f>
        <v>0</v>
      </c>
      <c r="R35" s="389" t="str">
        <f t="shared" si="14"/>
        <v/>
      </c>
      <c r="S35" s="154">
        <f>前期実績!Q35</f>
        <v>0</v>
      </c>
      <c r="T35" s="435" t="b">
        <v>1</v>
      </c>
      <c r="U35" s="79">
        <f>IF(D$2&lt;DATE(2019,10,1),IF($T$1=FALSE,IF($T35=FALSE,D35*HOME!$H$18,0),IF($T35=FALSE,D35*HOME!$H$18/(1+HOME!$H$18),0)),IF($T$1=FALSE,IF($T35=FALSE,D35*HOME!$H$20,0),IF($T35=FALSE,D35*HOME!$H$20/(1+HOME!$H$20),0)))</f>
        <v>0</v>
      </c>
      <c r="V35" s="79">
        <f>IF(E$2&lt;DATE(2019,10,1),IF($T$1=FALSE,IF($T35=FALSE,E35*HOME!$H$18,0),IF($T35=FALSE,E35*HOME!$H$18/(1+HOME!$H$18),0)),IF($T$1=FALSE,IF($T35=FALSE,E35*HOME!$H$20,0),IF($T35=FALSE,E35*HOME!$H$20/(1+HOME!$H$20),0)))</f>
        <v>0</v>
      </c>
      <c r="W35" s="79">
        <f>IF(F$2&lt;DATE(2019,10,1),IF($T$1=FALSE,IF($T35=FALSE,F35*HOME!$H$18,0),IF($T35=FALSE,F35*HOME!$H$18/(1+HOME!$H$18),0)),IF($T$1=FALSE,IF($T35=FALSE,F35*HOME!$H$20,0),IF($T35=FALSE,F35*HOME!$H$20/(1+HOME!$H$20),0)))</f>
        <v>0</v>
      </c>
      <c r="X35" s="79">
        <f>IF(G$2&lt;DATE(2019,10,1),IF($T$1=FALSE,IF($T35=FALSE,G35*HOME!$H$18,0),IF($T35=FALSE,G35*HOME!$H$18/(1+HOME!$H$18),0)),IF($T$1=FALSE,IF($T35=FALSE,G35*HOME!$H$20,0),IF($T35=FALSE,G35*HOME!$H$20/(1+HOME!$H$20),0)))</f>
        <v>0</v>
      </c>
      <c r="Y35" s="79">
        <f>IF(H$2&lt;DATE(2019,10,1),IF($T$1=FALSE,IF($T35=FALSE,H35*HOME!$H$18,0),IF($T35=FALSE,H35*HOME!$H$18/(1+HOME!$H$18),0)),IF($T$1=FALSE,IF($T35=FALSE,H35*HOME!$H$20,0),IF($T35=FALSE,H35*HOME!$H$20/(1+HOME!$H$20),0)))</f>
        <v>0</v>
      </c>
      <c r="Z35" s="79">
        <f>IF(I$2&lt;DATE(2019,10,1),IF($T$1=FALSE,IF($T35=FALSE,I35*HOME!$H$18,0),IF($T35=FALSE,I35*HOME!$H$18/(1+HOME!$H$18),0)),IF($T$1=FALSE,IF($T35=FALSE,I35*HOME!$H$20,0),IF($T35=FALSE,I35*HOME!$H$20/(1+HOME!$H$20),0)))</f>
        <v>0</v>
      </c>
      <c r="AA35" s="79">
        <f>IF(J$2&lt;DATE(2019,10,1),IF($T$1=FALSE,IF($T35=FALSE,J35*HOME!$H$18,0),IF($T35=FALSE,J35*HOME!$H$18/(1+HOME!$H$18),0)),IF($T$1=FALSE,IF($T35=FALSE,J35*HOME!$H$20,0),IF($T35=FALSE,J35*HOME!$H$20/(1+HOME!$H$20),0)))</f>
        <v>0</v>
      </c>
      <c r="AB35" s="79">
        <f>IF(K$2&lt;DATE(2019,10,1),IF($T$1=FALSE,IF($T35=FALSE,K35*HOME!$H$18,0),IF($T35=FALSE,K35*HOME!$H$18/(1+HOME!$H$18),0)),IF($T$1=FALSE,IF($T35=FALSE,K35*HOME!$H$20,0),IF($T35=FALSE,K35*HOME!$H$20/(1+HOME!$H$20),0)))</f>
        <v>0</v>
      </c>
      <c r="AC35" s="79">
        <f>IF(L$2&lt;DATE(2019,10,1),IF($T$1=FALSE,IF($T35=FALSE,L35*HOME!$H$18,0),IF($T35=FALSE,L35*HOME!$H$18/(1+HOME!$H$18),0)),IF($T$1=FALSE,IF($T35=FALSE,L35*HOME!$H$20,0),IF($T35=FALSE,L35*HOME!$H$20/(1+HOME!$H$20),0)))</f>
        <v>0</v>
      </c>
      <c r="AD35" s="79">
        <f>IF(M$2&lt;DATE(2019,10,1),IF($T$1=FALSE,IF($T35=FALSE,M35*HOME!$H$18,0),IF($T35=FALSE,M35*HOME!$H$18/(1+HOME!$H$18),0)),IF($T$1=FALSE,IF($T35=FALSE,M35*HOME!$H$20,0),IF($T35=FALSE,M35*HOME!$H$20/(1+HOME!$H$20),0)))</f>
        <v>0</v>
      </c>
      <c r="AE35" s="79">
        <f>IF(N$2&lt;DATE(2019,10,1),IF($T$1=FALSE,IF($T35=FALSE,N35*HOME!$H$18,0),IF($T35=FALSE,N35*HOME!$H$18/(1+HOME!$H$18),0)),IF($T$1=FALSE,IF($T35=FALSE,N35*HOME!$H$20,0),IF($T35=FALSE,N35*HOME!$H$20/(1+HOME!$H$20),0)))</f>
        <v>0</v>
      </c>
      <c r="AF35" s="79">
        <f>IF(O$2&lt;DATE(2019,10,1),IF($T$1=FALSE,IF($T35=FALSE,O35*HOME!$H$18,0),IF($T35=FALSE,O35*HOME!$H$18/(1+HOME!$H$18),0)),IF($T$1=FALSE,IF($T35=FALSE,O35*HOME!$H$20,0),IF($T35=FALSE,O35*HOME!$H$20/(1+HOME!$H$20),0)))</f>
        <v>0</v>
      </c>
      <c r="AG35" s="79">
        <f>IF(P$2&lt;DATE(2019,10,1),IF($T$1=FALSE,IF($T35=FALSE,P35*HOME!$H$18,0),IF($T35=FALSE,P35*HOME!$H$18/(1+HOME!$H$18),0)),IF($T$1=FALSE,IF($T35=FALSE,P35*HOME!$H$20,0),IF($T35=FALSE,P35*HOME!$H$20/(1+HOME!$H$20),0)))</f>
        <v>0</v>
      </c>
      <c r="AH35" s="79">
        <f t="shared" ref="AH35:AH98" si="27">SUM(U35:AG35)</f>
        <v>0</v>
      </c>
      <c r="AI35" s="79" t="str">
        <f t="shared" ref="AI35:AI98" si="28">IF($T35=FALSE,Q35,"")</f>
        <v/>
      </c>
      <c r="AJ35" s="86"/>
      <c r="AK35" s="79"/>
      <c r="AL35" s="79"/>
      <c r="AM35" s="79"/>
      <c r="AN35" s="79"/>
      <c r="AO35" s="79"/>
      <c r="AP35" s="79"/>
      <c r="AQ35" s="436" t="s">
        <v>187</v>
      </c>
      <c r="AR35" s="436" t="s">
        <v>33</v>
      </c>
      <c r="AS35" s="437"/>
      <c r="CA35" s="310">
        <f>IF($T35=TRUE,0,IF(D$2&lt;DATE(2019,10,1),IF($T$1=FALSE,D35*HOME!$F$18,D35*HOME!$F$18/(1+HOME!$H$18)),IF($AO35=TRUE,IF($T$1=FALSE,D35*HOME!$F$21,D35*HOME!$F$21/(1+HOME!$H$21)),IF($T$1=FALSE,D35*HOME!$F$20,D35*HOME!$F$20/(1+HOME!$H$20)))))</f>
        <v>0</v>
      </c>
      <c r="CB35" s="310">
        <f>IF($T35=TRUE,0,IF(E$2&lt;DATE(2019,10,1),IF($T$1=FALSE,E35*HOME!$F$18,E35*HOME!$F$18/(1+HOME!$H$18)),IF($AO35=TRUE,IF($T$1=FALSE,E35*HOME!$F$21,E35*HOME!$F$21/(1+HOME!$H$21)),IF($T$1=FALSE,E35*HOME!$F$20,E35*HOME!$F$20/(1+HOME!$H$20)))))</f>
        <v>0</v>
      </c>
      <c r="CC35" s="310">
        <f>IF($T35=TRUE,0,IF(F$2&lt;DATE(2019,10,1),IF($T$1=FALSE,F35*HOME!$F$18,F35*HOME!$F$18/(1+HOME!$H$18)),IF($AO35=TRUE,IF($T$1=FALSE,F35*HOME!$F$21,F35*HOME!$F$21/(1+HOME!$H$21)),IF($T$1=FALSE,F35*HOME!$F$20,F35*HOME!$F$20/(1+HOME!$H$20)))))</f>
        <v>0</v>
      </c>
      <c r="CD35" s="310">
        <f>IF($T35=TRUE,0,IF(G$2&lt;DATE(2019,10,1),IF($T$1=FALSE,G35*HOME!$F$18,G35*HOME!$F$18/(1+HOME!$H$18)),IF($AO35=TRUE,IF($T$1=FALSE,G35*HOME!$F$21,G35*HOME!$F$21/(1+HOME!$H$21)),IF($T$1=FALSE,G35*HOME!$F$20,G35*HOME!$F$20/(1+HOME!$H$20)))))</f>
        <v>0</v>
      </c>
      <c r="CE35" s="310">
        <f>IF($T35=TRUE,0,IF(H$2&lt;DATE(2019,10,1),IF($T$1=FALSE,H35*HOME!$F$18,H35*HOME!$F$18/(1+HOME!$H$18)),IF($AO35=TRUE,IF($T$1=FALSE,H35*HOME!$F$21,H35*HOME!$F$21/(1+HOME!$H$21)),IF($T$1=FALSE,H35*HOME!$F$20,H35*HOME!$F$20/(1+HOME!$H$20)))))</f>
        <v>0</v>
      </c>
      <c r="CF35" s="310">
        <f>IF($T35=TRUE,0,IF(I$2&lt;DATE(2019,10,1),IF($T$1=FALSE,I35*HOME!$F$18,I35*HOME!$F$18/(1+HOME!$H$18)),IF($AO35=TRUE,IF($T$1=FALSE,I35*HOME!$F$21,I35*HOME!$F$21/(1+HOME!$H$21)),IF($T$1=FALSE,I35*HOME!$F$20,I35*HOME!$F$20/(1+HOME!$H$20)))))</f>
        <v>0</v>
      </c>
      <c r="CG35" s="310">
        <f>IF($T35=TRUE,0,IF(J$2&lt;DATE(2019,10,1),IF($T$1=FALSE,J35*HOME!$F$18,J35*HOME!$F$18/(1+HOME!$H$18)),IF($AO35=TRUE,IF($T$1=FALSE,J35*HOME!$F$21,J35*HOME!$F$21/(1+HOME!$H$21)),IF($T$1=FALSE,J35*HOME!$F$20,J35*HOME!$F$20/(1+HOME!$H$20)))))</f>
        <v>0</v>
      </c>
      <c r="CH35" s="310">
        <f>IF($T35=TRUE,0,IF(K$2&lt;DATE(2019,10,1),IF($T$1=FALSE,K35*HOME!$F$18,K35*HOME!$F$18/(1+HOME!$H$18)),IF($AO35=TRUE,IF($T$1=FALSE,K35*HOME!$F$21,K35*HOME!$F$21/(1+HOME!$H$21)),IF($T$1=FALSE,K35*HOME!$F$20,K35*HOME!$F$20/(1+HOME!$H$20)))))</f>
        <v>0</v>
      </c>
      <c r="CI35" s="310">
        <f>IF($T35=TRUE,0,IF(L$2&lt;DATE(2019,10,1),IF($T$1=FALSE,L35*HOME!$F$18,L35*HOME!$F$18/(1+HOME!$H$18)),IF($AO35=TRUE,IF($T$1=FALSE,L35*HOME!$F$21,L35*HOME!$F$21/(1+HOME!$H$21)),IF($T$1=FALSE,L35*HOME!$F$20,L35*HOME!$F$20/(1+HOME!$H$20)))))</f>
        <v>0</v>
      </c>
      <c r="CJ35" s="310">
        <f>IF($T35=TRUE,0,IF(M$2&lt;DATE(2019,10,1),IF($T$1=FALSE,M35*HOME!$F$18,M35*HOME!$F$18/(1+HOME!$H$18)),IF($AO35=TRUE,IF($T$1=FALSE,M35*HOME!$F$21,M35*HOME!$F$21/(1+HOME!$H$21)),IF($T$1=FALSE,M35*HOME!$F$20,M35*HOME!$F$20/(1+HOME!$H$20)))))</f>
        <v>0</v>
      </c>
      <c r="CK35" s="310">
        <f>IF($T35=TRUE,0,IF(N$2&lt;DATE(2019,10,1),IF($T$1=FALSE,N35*HOME!$F$18,N35*HOME!$F$18/(1+HOME!$H$18)),IF($AO35=TRUE,IF($T$1=FALSE,N35*HOME!$F$21,N35*HOME!$F$21/(1+HOME!$H$21)),IF($T$1=FALSE,N35*HOME!$F$20,N35*HOME!$F$20/(1+HOME!$H$20)))))</f>
        <v>0</v>
      </c>
      <c r="CL35" s="310">
        <f>IF($T35=TRUE,0,IF(O$2&lt;DATE(2019,10,1),IF($T$1=FALSE,O35*HOME!$F$18,O35*HOME!$F$18/(1+HOME!$H$18)),IF($AO35=TRUE,IF($T$1=FALSE,O35*HOME!$F$21,O35*HOME!$F$21/(1+HOME!$H$21)),IF($T$1=FALSE,O35*HOME!$F$20,O35*HOME!$F$20/(1+HOME!$H$20)))))</f>
        <v>0</v>
      </c>
      <c r="CM35" s="310">
        <f>IF($T35=TRUE,0,IF(P$2&lt;DATE(2019,10,1),IF($T$1=FALSE,P35*HOME!$F$18,P35*HOME!$F$18/(1+HOME!$H$18)),IF($AO35=TRUE,IF($T$1=FALSE,P35*HOME!$F$21,P35*HOME!$F$21/(1+HOME!$H$21)),IF($T$1=FALSE,P35*HOME!$F$20,P35*HOME!$F$20/(1+HOME!$H$20)))))</f>
        <v>0</v>
      </c>
      <c r="CN35" s="310">
        <f t="shared" ref="CN35:CN80" si="29">SUM(CA35:CM35)</f>
        <v>0</v>
      </c>
    </row>
    <row r="36" spans="1:100" ht="18" customHeight="1">
      <c r="A36" s="335"/>
      <c r="B36" s="336">
        <v>34</v>
      </c>
      <c r="C36" s="337"/>
      <c r="D36" s="131"/>
      <c r="E36" s="131"/>
      <c r="F36" s="131"/>
      <c r="G36" s="131"/>
      <c r="H36" s="131"/>
      <c r="I36" s="131"/>
      <c r="J36" s="131"/>
      <c r="K36" s="131"/>
      <c r="L36" s="131"/>
      <c r="M36" s="131"/>
      <c r="N36" s="131"/>
      <c r="O36" s="131"/>
      <c r="P36" s="434"/>
      <c r="Q36" s="90">
        <f t="shared" si="26"/>
        <v>0</v>
      </c>
      <c r="R36" s="389" t="str">
        <f t="shared" si="14"/>
        <v/>
      </c>
      <c r="S36" s="154">
        <f>前期実績!Q36</f>
        <v>0</v>
      </c>
      <c r="T36" s="435" t="b">
        <v>1</v>
      </c>
      <c r="U36" s="79">
        <f>IF(D$2&lt;DATE(2019,10,1),IF($T$1=FALSE,IF($T36=FALSE,D36*HOME!$H$18,0),IF($T36=FALSE,D36*HOME!$H$18/(1+HOME!$H$18),0)),IF($T$1=FALSE,IF($T36=FALSE,D36*HOME!$H$20,0),IF($T36=FALSE,D36*HOME!$H$20/(1+HOME!$H$20),0)))</f>
        <v>0</v>
      </c>
      <c r="V36" s="79">
        <f>IF(E$2&lt;DATE(2019,10,1),IF($T$1=FALSE,IF($T36=FALSE,E36*HOME!$H$18,0),IF($T36=FALSE,E36*HOME!$H$18/(1+HOME!$H$18),0)),IF($T$1=FALSE,IF($T36=FALSE,E36*HOME!$H$20,0),IF($T36=FALSE,E36*HOME!$H$20/(1+HOME!$H$20),0)))</f>
        <v>0</v>
      </c>
      <c r="W36" s="79">
        <f>IF(F$2&lt;DATE(2019,10,1),IF($T$1=FALSE,IF($T36=FALSE,F36*HOME!$H$18,0),IF($T36=FALSE,F36*HOME!$H$18/(1+HOME!$H$18),0)),IF($T$1=FALSE,IF($T36=FALSE,F36*HOME!$H$20,0),IF($T36=FALSE,F36*HOME!$H$20/(1+HOME!$H$20),0)))</f>
        <v>0</v>
      </c>
      <c r="X36" s="79">
        <f>IF(G$2&lt;DATE(2019,10,1),IF($T$1=FALSE,IF($T36=FALSE,G36*HOME!$H$18,0),IF($T36=FALSE,G36*HOME!$H$18/(1+HOME!$H$18),0)),IF($T$1=FALSE,IF($T36=FALSE,G36*HOME!$H$20,0),IF($T36=FALSE,G36*HOME!$H$20/(1+HOME!$H$20),0)))</f>
        <v>0</v>
      </c>
      <c r="Y36" s="79">
        <f>IF(H$2&lt;DATE(2019,10,1),IF($T$1=FALSE,IF($T36=FALSE,H36*HOME!$H$18,0),IF($T36=FALSE,H36*HOME!$H$18/(1+HOME!$H$18),0)),IF($T$1=FALSE,IF($T36=FALSE,H36*HOME!$H$20,0),IF($T36=FALSE,H36*HOME!$H$20/(1+HOME!$H$20),0)))</f>
        <v>0</v>
      </c>
      <c r="Z36" s="79">
        <f>IF(I$2&lt;DATE(2019,10,1),IF($T$1=FALSE,IF($T36=FALSE,I36*HOME!$H$18,0),IF($T36=FALSE,I36*HOME!$H$18/(1+HOME!$H$18),0)),IF($T$1=FALSE,IF($T36=FALSE,I36*HOME!$H$20,0),IF($T36=FALSE,I36*HOME!$H$20/(1+HOME!$H$20),0)))</f>
        <v>0</v>
      </c>
      <c r="AA36" s="79">
        <f>IF(J$2&lt;DATE(2019,10,1),IF($T$1=FALSE,IF($T36=FALSE,J36*HOME!$H$18,0),IF($T36=FALSE,J36*HOME!$H$18/(1+HOME!$H$18),0)),IF($T$1=FALSE,IF($T36=FALSE,J36*HOME!$H$20,0),IF($T36=FALSE,J36*HOME!$H$20/(1+HOME!$H$20),0)))</f>
        <v>0</v>
      </c>
      <c r="AB36" s="79">
        <f>IF(K$2&lt;DATE(2019,10,1),IF($T$1=FALSE,IF($T36=FALSE,K36*HOME!$H$18,0),IF($T36=FALSE,K36*HOME!$H$18/(1+HOME!$H$18),0)),IF($T$1=FALSE,IF($T36=FALSE,K36*HOME!$H$20,0),IF($T36=FALSE,K36*HOME!$H$20/(1+HOME!$H$20),0)))</f>
        <v>0</v>
      </c>
      <c r="AC36" s="79">
        <f>IF(L$2&lt;DATE(2019,10,1),IF($T$1=FALSE,IF($T36=FALSE,L36*HOME!$H$18,0),IF($T36=FALSE,L36*HOME!$H$18/(1+HOME!$H$18),0)),IF($T$1=FALSE,IF($T36=FALSE,L36*HOME!$H$20,0),IF($T36=FALSE,L36*HOME!$H$20/(1+HOME!$H$20),0)))</f>
        <v>0</v>
      </c>
      <c r="AD36" s="79">
        <f>IF(M$2&lt;DATE(2019,10,1),IF($T$1=FALSE,IF($T36=FALSE,M36*HOME!$H$18,0),IF($T36=FALSE,M36*HOME!$H$18/(1+HOME!$H$18),0)),IF($T$1=FALSE,IF($T36=FALSE,M36*HOME!$H$20,0),IF($T36=FALSE,M36*HOME!$H$20/(1+HOME!$H$20),0)))</f>
        <v>0</v>
      </c>
      <c r="AE36" s="79">
        <f>IF(N$2&lt;DATE(2019,10,1),IF($T$1=FALSE,IF($T36=FALSE,N36*HOME!$H$18,0),IF($T36=FALSE,N36*HOME!$H$18/(1+HOME!$H$18),0)),IF($T$1=FALSE,IF($T36=FALSE,N36*HOME!$H$20,0),IF($T36=FALSE,N36*HOME!$H$20/(1+HOME!$H$20),0)))</f>
        <v>0</v>
      </c>
      <c r="AF36" s="79">
        <f>IF(O$2&lt;DATE(2019,10,1),IF($T$1=FALSE,IF($T36=FALSE,O36*HOME!$H$18,0),IF($T36=FALSE,O36*HOME!$H$18/(1+HOME!$H$18),0)),IF($T$1=FALSE,IF($T36=FALSE,O36*HOME!$H$20,0),IF($T36=FALSE,O36*HOME!$H$20/(1+HOME!$H$20),0)))</f>
        <v>0</v>
      </c>
      <c r="AG36" s="79">
        <f>IF(P$2&lt;DATE(2019,10,1),IF($T$1=FALSE,IF($T36=FALSE,P36*HOME!$H$18,0),IF($T36=FALSE,P36*HOME!$H$18/(1+HOME!$H$18),0)),IF($T$1=FALSE,IF($T36=FALSE,P36*HOME!$H$20,0),IF($T36=FALSE,P36*HOME!$H$20/(1+HOME!$H$20),0)))</f>
        <v>0</v>
      </c>
      <c r="AH36" s="79">
        <f t="shared" si="27"/>
        <v>0</v>
      </c>
      <c r="AI36" s="79" t="str">
        <f t="shared" si="28"/>
        <v/>
      </c>
      <c r="AJ36" s="86"/>
      <c r="AK36" s="79"/>
      <c r="AL36" s="79"/>
      <c r="AM36" s="79"/>
      <c r="AN36" s="79"/>
      <c r="AO36" s="79"/>
      <c r="AP36" s="79"/>
      <c r="AQ36" s="438">
        <f>Q195</f>
        <v>0</v>
      </c>
      <c r="AR36" s="438">
        <f>Q45+AQ36</f>
        <v>0</v>
      </c>
      <c r="AS36" s="439"/>
      <c r="AT36" s="440"/>
      <c r="AU36" s="440"/>
      <c r="CA36" s="310">
        <f>IF($T36=TRUE,0,IF(D$2&lt;DATE(2019,10,1),IF($T$1=FALSE,D36*HOME!$F$18,D36*HOME!$F$18/(1+HOME!$H$18)),IF($AO36=TRUE,IF($T$1=FALSE,D36*HOME!$F$21,D36*HOME!$F$21/(1+HOME!$H$21)),IF($T$1=FALSE,D36*HOME!$F$20,D36*HOME!$F$20/(1+HOME!$H$20)))))</f>
        <v>0</v>
      </c>
      <c r="CB36" s="310">
        <f>IF($T36=TRUE,0,IF(E$2&lt;DATE(2019,10,1),IF($T$1=FALSE,E36*HOME!$F$18,E36*HOME!$F$18/(1+HOME!$H$18)),IF($AO36=TRUE,IF($T$1=FALSE,E36*HOME!$F$21,E36*HOME!$F$21/(1+HOME!$H$21)),IF($T$1=FALSE,E36*HOME!$F$20,E36*HOME!$F$20/(1+HOME!$H$20)))))</f>
        <v>0</v>
      </c>
      <c r="CC36" s="310">
        <f>IF($T36=TRUE,0,IF(F$2&lt;DATE(2019,10,1),IF($T$1=FALSE,F36*HOME!$F$18,F36*HOME!$F$18/(1+HOME!$H$18)),IF($AO36=TRUE,IF($T$1=FALSE,F36*HOME!$F$21,F36*HOME!$F$21/(1+HOME!$H$21)),IF($T$1=FALSE,F36*HOME!$F$20,F36*HOME!$F$20/(1+HOME!$H$20)))))</f>
        <v>0</v>
      </c>
      <c r="CD36" s="310">
        <f>IF($T36=TRUE,0,IF(G$2&lt;DATE(2019,10,1),IF($T$1=FALSE,G36*HOME!$F$18,G36*HOME!$F$18/(1+HOME!$H$18)),IF($AO36=TRUE,IF($T$1=FALSE,G36*HOME!$F$21,G36*HOME!$F$21/(1+HOME!$H$21)),IF($T$1=FALSE,G36*HOME!$F$20,G36*HOME!$F$20/(1+HOME!$H$20)))))</f>
        <v>0</v>
      </c>
      <c r="CE36" s="310">
        <f>IF($T36=TRUE,0,IF(H$2&lt;DATE(2019,10,1),IF($T$1=FALSE,H36*HOME!$F$18,H36*HOME!$F$18/(1+HOME!$H$18)),IF($AO36=TRUE,IF($T$1=FALSE,H36*HOME!$F$21,H36*HOME!$F$21/(1+HOME!$H$21)),IF($T$1=FALSE,H36*HOME!$F$20,H36*HOME!$F$20/(1+HOME!$H$20)))))</f>
        <v>0</v>
      </c>
      <c r="CF36" s="310">
        <f>IF($T36=TRUE,0,IF(I$2&lt;DATE(2019,10,1),IF($T$1=FALSE,I36*HOME!$F$18,I36*HOME!$F$18/(1+HOME!$H$18)),IF($AO36=TRUE,IF($T$1=FALSE,I36*HOME!$F$21,I36*HOME!$F$21/(1+HOME!$H$21)),IF($T$1=FALSE,I36*HOME!$F$20,I36*HOME!$F$20/(1+HOME!$H$20)))))</f>
        <v>0</v>
      </c>
      <c r="CG36" s="310">
        <f>IF($T36=TRUE,0,IF(J$2&lt;DATE(2019,10,1),IF($T$1=FALSE,J36*HOME!$F$18,J36*HOME!$F$18/(1+HOME!$H$18)),IF($AO36=TRUE,IF($T$1=FALSE,J36*HOME!$F$21,J36*HOME!$F$21/(1+HOME!$H$21)),IF($T$1=FALSE,J36*HOME!$F$20,J36*HOME!$F$20/(1+HOME!$H$20)))))</f>
        <v>0</v>
      </c>
      <c r="CH36" s="310">
        <f>IF($T36=TRUE,0,IF(K$2&lt;DATE(2019,10,1),IF($T$1=FALSE,K36*HOME!$F$18,K36*HOME!$F$18/(1+HOME!$H$18)),IF($AO36=TRUE,IF($T$1=FALSE,K36*HOME!$F$21,K36*HOME!$F$21/(1+HOME!$H$21)),IF($T$1=FALSE,K36*HOME!$F$20,K36*HOME!$F$20/(1+HOME!$H$20)))))</f>
        <v>0</v>
      </c>
      <c r="CI36" s="310">
        <f>IF($T36=TRUE,0,IF(L$2&lt;DATE(2019,10,1),IF($T$1=FALSE,L36*HOME!$F$18,L36*HOME!$F$18/(1+HOME!$H$18)),IF($AO36=TRUE,IF($T$1=FALSE,L36*HOME!$F$21,L36*HOME!$F$21/(1+HOME!$H$21)),IF($T$1=FALSE,L36*HOME!$F$20,L36*HOME!$F$20/(1+HOME!$H$20)))))</f>
        <v>0</v>
      </c>
      <c r="CJ36" s="310">
        <f>IF($T36=TRUE,0,IF(M$2&lt;DATE(2019,10,1),IF($T$1=FALSE,M36*HOME!$F$18,M36*HOME!$F$18/(1+HOME!$H$18)),IF($AO36=TRUE,IF($T$1=FALSE,M36*HOME!$F$21,M36*HOME!$F$21/(1+HOME!$H$21)),IF($T$1=FALSE,M36*HOME!$F$20,M36*HOME!$F$20/(1+HOME!$H$20)))))</f>
        <v>0</v>
      </c>
      <c r="CK36" s="310">
        <f>IF($T36=TRUE,0,IF(N$2&lt;DATE(2019,10,1),IF($T$1=FALSE,N36*HOME!$F$18,N36*HOME!$F$18/(1+HOME!$H$18)),IF($AO36=TRUE,IF($T$1=FALSE,N36*HOME!$F$21,N36*HOME!$F$21/(1+HOME!$H$21)),IF($T$1=FALSE,N36*HOME!$F$20,N36*HOME!$F$20/(1+HOME!$H$20)))))</f>
        <v>0</v>
      </c>
      <c r="CL36" s="310">
        <f>IF($T36=TRUE,0,IF(O$2&lt;DATE(2019,10,1),IF($T$1=FALSE,O36*HOME!$F$18,O36*HOME!$F$18/(1+HOME!$H$18)),IF($AO36=TRUE,IF($T$1=FALSE,O36*HOME!$F$21,O36*HOME!$F$21/(1+HOME!$H$21)),IF($T$1=FALSE,O36*HOME!$F$20,O36*HOME!$F$20/(1+HOME!$H$20)))))</f>
        <v>0</v>
      </c>
      <c r="CM36" s="310">
        <f>IF($T36=TRUE,0,IF(P$2&lt;DATE(2019,10,1),IF($T$1=FALSE,P36*HOME!$F$18,P36*HOME!$F$18/(1+HOME!$H$18)),IF($AO36=TRUE,IF($T$1=FALSE,P36*HOME!$F$21,P36*HOME!$F$21/(1+HOME!$H$21)),IF($T$1=FALSE,P36*HOME!$F$20,P36*HOME!$F$20/(1+HOME!$H$20)))))</f>
        <v>0</v>
      </c>
      <c r="CN36" s="310">
        <f t="shared" si="29"/>
        <v>0</v>
      </c>
    </row>
    <row r="37" spans="1:100" ht="18" customHeight="1">
      <c r="A37" s="335"/>
      <c r="B37" s="336">
        <v>35</v>
      </c>
      <c r="C37" s="337"/>
      <c r="D37" s="131"/>
      <c r="E37" s="131"/>
      <c r="F37" s="131"/>
      <c r="G37" s="131"/>
      <c r="H37" s="131"/>
      <c r="I37" s="131"/>
      <c r="J37" s="131"/>
      <c r="K37" s="131"/>
      <c r="L37" s="131"/>
      <c r="M37" s="131"/>
      <c r="N37" s="131"/>
      <c r="O37" s="131"/>
      <c r="P37" s="434"/>
      <c r="Q37" s="90">
        <f t="shared" si="26"/>
        <v>0</v>
      </c>
      <c r="R37" s="389" t="str">
        <f t="shared" si="14"/>
        <v/>
      </c>
      <c r="S37" s="154">
        <f>前期実績!Q37</f>
        <v>0</v>
      </c>
      <c r="T37" s="435" t="b">
        <v>1</v>
      </c>
      <c r="U37" s="79">
        <f>IF(D$2&lt;DATE(2019,10,1),IF($T$1=FALSE,IF($T37=FALSE,D37*HOME!$H$18,0),IF($T37=FALSE,D37*HOME!$H$18/(1+HOME!$H$18),0)),IF($T$1=FALSE,IF($T37=FALSE,D37*HOME!$H$20,0),IF($T37=FALSE,D37*HOME!$H$20/(1+HOME!$H$20),0)))</f>
        <v>0</v>
      </c>
      <c r="V37" s="79">
        <f>IF(E$2&lt;DATE(2019,10,1),IF($T$1=FALSE,IF($T37=FALSE,E37*HOME!$H$18,0),IF($T37=FALSE,E37*HOME!$H$18/(1+HOME!$H$18),0)),IF($T$1=FALSE,IF($T37=FALSE,E37*HOME!$H$20,0),IF($T37=FALSE,E37*HOME!$H$20/(1+HOME!$H$20),0)))</f>
        <v>0</v>
      </c>
      <c r="W37" s="79">
        <f>IF(F$2&lt;DATE(2019,10,1),IF($T$1=FALSE,IF($T37=FALSE,F37*HOME!$H$18,0),IF($T37=FALSE,F37*HOME!$H$18/(1+HOME!$H$18),0)),IF($T$1=FALSE,IF($T37=FALSE,F37*HOME!$H$20,0),IF($T37=FALSE,F37*HOME!$H$20/(1+HOME!$H$20),0)))</f>
        <v>0</v>
      </c>
      <c r="X37" s="79">
        <f>IF(G$2&lt;DATE(2019,10,1),IF($T$1=FALSE,IF($T37=FALSE,G37*HOME!$H$18,0),IF($T37=FALSE,G37*HOME!$H$18/(1+HOME!$H$18),0)),IF($T$1=FALSE,IF($T37=FALSE,G37*HOME!$H$20,0),IF($T37=FALSE,G37*HOME!$H$20/(1+HOME!$H$20),0)))</f>
        <v>0</v>
      </c>
      <c r="Y37" s="79">
        <f>IF(H$2&lt;DATE(2019,10,1),IF($T$1=FALSE,IF($T37=FALSE,H37*HOME!$H$18,0),IF($T37=FALSE,H37*HOME!$H$18/(1+HOME!$H$18),0)),IF($T$1=FALSE,IF($T37=FALSE,H37*HOME!$H$20,0),IF($T37=FALSE,H37*HOME!$H$20/(1+HOME!$H$20),0)))</f>
        <v>0</v>
      </c>
      <c r="Z37" s="79">
        <f>IF(I$2&lt;DATE(2019,10,1),IF($T$1=FALSE,IF($T37=FALSE,I37*HOME!$H$18,0),IF($T37=FALSE,I37*HOME!$H$18/(1+HOME!$H$18),0)),IF($T$1=FALSE,IF($T37=FALSE,I37*HOME!$H$20,0),IF($T37=FALSE,I37*HOME!$H$20/(1+HOME!$H$20),0)))</f>
        <v>0</v>
      </c>
      <c r="AA37" s="79">
        <f>IF(J$2&lt;DATE(2019,10,1),IF($T$1=FALSE,IF($T37=FALSE,J37*HOME!$H$18,0),IF($T37=FALSE,J37*HOME!$H$18/(1+HOME!$H$18),0)),IF($T$1=FALSE,IF($T37=FALSE,J37*HOME!$H$20,0),IF($T37=FALSE,J37*HOME!$H$20/(1+HOME!$H$20),0)))</f>
        <v>0</v>
      </c>
      <c r="AB37" s="79">
        <f>IF(K$2&lt;DATE(2019,10,1),IF($T$1=FALSE,IF($T37=FALSE,K37*HOME!$H$18,0),IF($T37=FALSE,K37*HOME!$H$18/(1+HOME!$H$18),0)),IF($T$1=FALSE,IF($T37=FALSE,K37*HOME!$H$20,0),IF($T37=FALSE,K37*HOME!$H$20/(1+HOME!$H$20),0)))</f>
        <v>0</v>
      </c>
      <c r="AC37" s="79">
        <f>IF(L$2&lt;DATE(2019,10,1),IF($T$1=FALSE,IF($T37=FALSE,L37*HOME!$H$18,0),IF($T37=FALSE,L37*HOME!$H$18/(1+HOME!$H$18),0)),IF($T$1=FALSE,IF($T37=FALSE,L37*HOME!$H$20,0),IF($T37=FALSE,L37*HOME!$H$20/(1+HOME!$H$20),0)))</f>
        <v>0</v>
      </c>
      <c r="AD37" s="79">
        <f>IF(M$2&lt;DATE(2019,10,1),IF($T$1=FALSE,IF($T37=FALSE,M37*HOME!$H$18,0),IF($T37=FALSE,M37*HOME!$H$18/(1+HOME!$H$18),0)),IF($T$1=FALSE,IF($T37=FALSE,M37*HOME!$H$20,0),IF($T37=FALSE,M37*HOME!$H$20/(1+HOME!$H$20),0)))</f>
        <v>0</v>
      </c>
      <c r="AE37" s="79">
        <f>IF(N$2&lt;DATE(2019,10,1),IF($T$1=FALSE,IF($T37=FALSE,N37*HOME!$H$18,0),IF($T37=FALSE,N37*HOME!$H$18/(1+HOME!$H$18),0)),IF($T$1=FALSE,IF($T37=FALSE,N37*HOME!$H$20,0),IF($T37=FALSE,N37*HOME!$H$20/(1+HOME!$H$20),0)))</f>
        <v>0</v>
      </c>
      <c r="AF37" s="79">
        <f>IF(O$2&lt;DATE(2019,10,1),IF($T$1=FALSE,IF($T37=FALSE,O37*HOME!$H$18,0),IF($T37=FALSE,O37*HOME!$H$18/(1+HOME!$H$18),0)),IF($T$1=FALSE,IF($T37=FALSE,O37*HOME!$H$20,0),IF($T37=FALSE,O37*HOME!$H$20/(1+HOME!$H$20),0)))</f>
        <v>0</v>
      </c>
      <c r="AG37" s="79">
        <f>IF(P$2&lt;DATE(2019,10,1),IF($T$1=FALSE,IF($T37=FALSE,P37*HOME!$H$18,0),IF($T37=FALSE,P37*HOME!$H$18/(1+HOME!$H$18),0)),IF($T$1=FALSE,IF($T37=FALSE,P37*HOME!$H$20,0),IF($T37=FALSE,P37*HOME!$H$20/(1+HOME!$H$20),0)))</f>
        <v>0</v>
      </c>
      <c r="AH37" s="79">
        <f t="shared" si="27"/>
        <v>0</v>
      </c>
      <c r="AI37" s="79" t="str">
        <f t="shared" si="28"/>
        <v/>
      </c>
      <c r="AJ37" s="86"/>
      <c r="AK37" s="79"/>
      <c r="AL37" s="79"/>
      <c r="AM37" s="79"/>
      <c r="AN37" s="79"/>
      <c r="AO37" s="79"/>
      <c r="AP37" s="79"/>
      <c r="AQ37" s="2515"/>
      <c r="AR37" s="2515"/>
      <c r="AS37" s="439"/>
      <c r="AT37" s="440"/>
      <c r="AU37" s="440"/>
      <c r="CA37" s="310">
        <f>IF($T37=TRUE,0,IF(D$2&lt;DATE(2019,10,1),IF($T$1=FALSE,D37*HOME!$F$18,D37*HOME!$F$18/(1+HOME!$H$18)),IF($AO37=TRUE,IF($T$1=FALSE,D37*HOME!$F$21,D37*HOME!$F$21/(1+HOME!$H$21)),IF($T$1=FALSE,D37*HOME!$F$20,D37*HOME!$F$20/(1+HOME!$H$20)))))</f>
        <v>0</v>
      </c>
      <c r="CB37" s="310">
        <f>IF($T37=TRUE,0,IF(E$2&lt;DATE(2019,10,1),IF($T$1=FALSE,E37*HOME!$F$18,E37*HOME!$F$18/(1+HOME!$H$18)),IF($AO37=TRUE,IF($T$1=FALSE,E37*HOME!$F$21,E37*HOME!$F$21/(1+HOME!$H$21)),IF($T$1=FALSE,E37*HOME!$F$20,E37*HOME!$F$20/(1+HOME!$H$20)))))</f>
        <v>0</v>
      </c>
      <c r="CC37" s="310">
        <f>IF($T37=TRUE,0,IF(F$2&lt;DATE(2019,10,1),IF($T$1=FALSE,F37*HOME!$F$18,F37*HOME!$F$18/(1+HOME!$H$18)),IF($AO37=TRUE,IF($T$1=FALSE,F37*HOME!$F$21,F37*HOME!$F$21/(1+HOME!$H$21)),IF($T$1=FALSE,F37*HOME!$F$20,F37*HOME!$F$20/(1+HOME!$H$20)))))</f>
        <v>0</v>
      </c>
      <c r="CD37" s="310">
        <f>IF($T37=TRUE,0,IF(G$2&lt;DATE(2019,10,1),IF($T$1=FALSE,G37*HOME!$F$18,G37*HOME!$F$18/(1+HOME!$H$18)),IF($AO37=TRUE,IF($T$1=FALSE,G37*HOME!$F$21,G37*HOME!$F$21/(1+HOME!$H$21)),IF($T$1=FALSE,G37*HOME!$F$20,G37*HOME!$F$20/(1+HOME!$H$20)))))</f>
        <v>0</v>
      </c>
      <c r="CE37" s="310">
        <f>IF($T37=TRUE,0,IF(H$2&lt;DATE(2019,10,1),IF($T$1=FALSE,H37*HOME!$F$18,H37*HOME!$F$18/(1+HOME!$H$18)),IF($AO37=TRUE,IF($T$1=FALSE,H37*HOME!$F$21,H37*HOME!$F$21/(1+HOME!$H$21)),IF($T$1=FALSE,H37*HOME!$F$20,H37*HOME!$F$20/(1+HOME!$H$20)))))</f>
        <v>0</v>
      </c>
      <c r="CF37" s="310">
        <f>IF($T37=TRUE,0,IF(I$2&lt;DATE(2019,10,1),IF($T$1=FALSE,I37*HOME!$F$18,I37*HOME!$F$18/(1+HOME!$H$18)),IF($AO37=TRUE,IF($T$1=FALSE,I37*HOME!$F$21,I37*HOME!$F$21/(1+HOME!$H$21)),IF($T$1=FALSE,I37*HOME!$F$20,I37*HOME!$F$20/(1+HOME!$H$20)))))</f>
        <v>0</v>
      </c>
      <c r="CG37" s="310">
        <f>IF($T37=TRUE,0,IF(J$2&lt;DATE(2019,10,1),IF($T$1=FALSE,J37*HOME!$F$18,J37*HOME!$F$18/(1+HOME!$H$18)),IF($AO37=TRUE,IF($T$1=FALSE,J37*HOME!$F$21,J37*HOME!$F$21/(1+HOME!$H$21)),IF($T$1=FALSE,J37*HOME!$F$20,J37*HOME!$F$20/(1+HOME!$H$20)))))</f>
        <v>0</v>
      </c>
      <c r="CH37" s="310">
        <f>IF($T37=TRUE,0,IF(K$2&lt;DATE(2019,10,1),IF($T$1=FALSE,K37*HOME!$F$18,K37*HOME!$F$18/(1+HOME!$H$18)),IF($AO37=TRUE,IF($T$1=FALSE,K37*HOME!$F$21,K37*HOME!$F$21/(1+HOME!$H$21)),IF($T$1=FALSE,K37*HOME!$F$20,K37*HOME!$F$20/(1+HOME!$H$20)))))</f>
        <v>0</v>
      </c>
      <c r="CI37" s="310">
        <f>IF($T37=TRUE,0,IF(L$2&lt;DATE(2019,10,1),IF($T$1=FALSE,L37*HOME!$F$18,L37*HOME!$F$18/(1+HOME!$H$18)),IF($AO37=TRUE,IF($T$1=FALSE,L37*HOME!$F$21,L37*HOME!$F$21/(1+HOME!$H$21)),IF($T$1=FALSE,L37*HOME!$F$20,L37*HOME!$F$20/(1+HOME!$H$20)))))</f>
        <v>0</v>
      </c>
      <c r="CJ37" s="310">
        <f>IF($T37=TRUE,0,IF(M$2&lt;DATE(2019,10,1),IF($T$1=FALSE,M37*HOME!$F$18,M37*HOME!$F$18/(1+HOME!$H$18)),IF($AO37=TRUE,IF($T$1=FALSE,M37*HOME!$F$21,M37*HOME!$F$21/(1+HOME!$H$21)),IF($T$1=FALSE,M37*HOME!$F$20,M37*HOME!$F$20/(1+HOME!$H$20)))))</f>
        <v>0</v>
      </c>
      <c r="CK37" s="310">
        <f>IF($T37=TRUE,0,IF(N$2&lt;DATE(2019,10,1),IF($T$1=FALSE,N37*HOME!$F$18,N37*HOME!$F$18/(1+HOME!$H$18)),IF($AO37=TRUE,IF($T$1=FALSE,N37*HOME!$F$21,N37*HOME!$F$21/(1+HOME!$H$21)),IF($T$1=FALSE,N37*HOME!$F$20,N37*HOME!$F$20/(1+HOME!$H$20)))))</f>
        <v>0</v>
      </c>
      <c r="CL37" s="310">
        <f>IF($T37=TRUE,0,IF(O$2&lt;DATE(2019,10,1),IF($T$1=FALSE,O37*HOME!$F$18,O37*HOME!$F$18/(1+HOME!$H$18)),IF($AO37=TRUE,IF($T$1=FALSE,O37*HOME!$F$21,O37*HOME!$F$21/(1+HOME!$H$21)),IF($T$1=FALSE,O37*HOME!$F$20,O37*HOME!$F$20/(1+HOME!$H$20)))))</f>
        <v>0</v>
      </c>
      <c r="CM37" s="310">
        <f>IF($T37=TRUE,0,IF(P$2&lt;DATE(2019,10,1),IF($T$1=FALSE,P37*HOME!$F$18,P37*HOME!$F$18/(1+HOME!$H$18)),IF($AO37=TRUE,IF($T$1=FALSE,P37*HOME!$F$21,P37*HOME!$F$21/(1+HOME!$H$21)),IF($T$1=FALSE,P37*HOME!$F$20,P37*HOME!$F$20/(1+HOME!$H$20)))))</f>
        <v>0</v>
      </c>
      <c r="CN37" s="310">
        <f t="shared" si="29"/>
        <v>0</v>
      </c>
    </row>
    <row r="38" spans="1:100" ht="18" customHeight="1">
      <c r="A38" s="335"/>
      <c r="B38" s="336"/>
      <c r="C38" s="337"/>
      <c r="D38" s="131"/>
      <c r="E38" s="131"/>
      <c r="F38" s="131"/>
      <c r="G38" s="131"/>
      <c r="H38" s="131"/>
      <c r="I38" s="131"/>
      <c r="J38" s="131"/>
      <c r="K38" s="131"/>
      <c r="L38" s="131"/>
      <c r="M38" s="131"/>
      <c r="N38" s="131"/>
      <c r="O38" s="131"/>
      <c r="P38" s="434"/>
      <c r="Q38" s="90">
        <f t="shared" si="26"/>
        <v>0</v>
      </c>
      <c r="R38" s="389" t="str">
        <f t="shared" si="14"/>
        <v/>
      </c>
      <c r="S38" s="154">
        <f>前期実績!Q38</f>
        <v>0</v>
      </c>
      <c r="T38" s="435" t="b">
        <v>0</v>
      </c>
      <c r="U38" s="79">
        <f>IF(D$2&lt;DATE(2019,10,1),IF($T$1=FALSE,IF($T38=FALSE,D38*HOME!$H$18,0),IF($T38=FALSE,D38*HOME!$H$18/(1+HOME!$H$18),0)),IF($T$1=FALSE,IF($T38=FALSE,D38*HOME!$H$20,0),IF($T38=FALSE,D38*HOME!$H$20/(1+HOME!$H$20),0)))</f>
        <v>0</v>
      </c>
      <c r="V38" s="79">
        <f>IF(E$2&lt;DATE(2019,10,1),IF($T$1=FALSE,IF($T38=FALSE,E38*HOME!$H$18,0),IF($T38=FALSE,E38*HOME!$H$18/(1+HOME!$H$18),0)),IF($T$1=FALSE,IF($T38=FALSE,E38*HOME!$H$20,0),IF($T38=FALSE,E38*HOME!$H$20/(1+HOME!$H$20),0)))</f>
        <v>0</v>
      </c>
      <c r="W38" s="79">
        <f>IF(F$2&lt;DATE(2019,10,1),IF($T$1=FALSE,IF($T38=FALSE,F38*HOME!$H$18,0),IF($T38=FALSE,F38*HOME!$H$18/(1+HOME!$H$18),0)),IF($T$1=FALSE,IF($T38=FALSE,F38*HOME!$H$20,0),IF($T38=FALSE,F38*HOME!$H$20/(1+HOME!$H$20),0)))</f>
        <v>0</v>
      </c>
      <c r="X38" s="79">
        <f>IF(G$2&lt;DATE(2019,10,1),IF($T$1=FALSE,IF($T38=FALSE,G38*HOME!$H$18,0),IF($T38=FALSE,G38*HOME!$H$18/(1+HOME!$H$18),0)),IF($T$1=FALSE,IF($T38=FALSE,G38*HOME!$H$20,0),IF($T38=FALSE,G38*HOME!$H$20/(1+HOME!$H$20),0)))</f>
        <v>0</v>
      </c>
      <c r="Y38" s="79">
        <f>IF(H$2&lt;DATE(2019,10,1),IF($T$1=FALSE,IF($T38=FALSE,H38*HOME!$H$18,0),IF($T38=FALSE,H38*HOME!$H$18/(1+HOME!$H$18),0)),IF($T$1=FALSE,IF($T38=FALSE,H38*HOME!$H$20,0),IF($T38=FALSE,H38*HOME!$H$20/(1+HOME!$H$20),0)))</f>
        <v>0</v>
      </c>
      <c r="Z38" s="79">
        <f>IF(I$2&lt;DATE(2019,10,1),IF($T$1=FALSE,IF($T38=FALSE,I38*HOME!$H$18,0),IF($T38=FALSE,I38*HOME!$H$18/(1+HOME!$H$18),0)),IF($T$1=FALSE,IF($T38=FALSE,I38*HOME!$H$20,0),IF($T38=FALSE,I38*HOME!$H$20/(1+HOME!$H$20),0)))</f>
        <v>0</v>
      </c>
      <c r="AA38" s="79">
        <f>IF(J$2&lt;DATE(2019,10,1),IF($T$1=FALSE,IF($T38=FALSE,J38*HOME!$H$18,0),IF($T38=FALSE,J38*HOME!$H$18/(1+HOME!$H$18),0)),IF($T$1=FALSE,IF($T38=FALSE,J38*HOME!$H$20,0),IF($T38=FALSE,J38*HOME!$H$20/(1+HOME!$H$20),0)))</f>
        <v>0</v>
      </c>
      <c r="AB38" s="79">
        <f>IF(K$2&lt;DATE(2019,10,1),IF($T$1=FALSE,IF($T38=FALSE,K38*HOME!$H$18,0),IF($T38=FALSE,K38*HOME!$H$18/(1+HOME!$H$18),0)),IF($T$1=FALSE,IF($T38=FALSE,K38*HOME!$H$20,0),IF($T38=FALSE,K38*HOME!$H$20/(1+HOME!$H$20),0)))</f>
        <v>0</v>
      </c>
      <c r="AC38" s="79">
        <f>IF(L$2&lt;DATE(2019,10,1),IF($T$1=FALSE,IF($T38=FALSE,L38*HOME!$H$18,0),IF($T38=FALSE,L38*HOME!$H$18/(1+HOME!$H$18),0)),IF($T$1=FALSE,IF($T38=FALSE,L38*HOME!$H$20,0),IF($T38=FALSE,L38*HOME!$H$20/(1+HOME!$H$20),0)))</f>
        <v>0</v>
      </c>
      <c r="AD38" s="79">
        <f>IF(M$2&lt;DATE(2019,10,1),IF($T$1=FALSE,IF($T38=FALSE,M38*HOME!$H$18,0),IF($T38=FALSE,M38*HOME!$H$18/(1+HOME!$H$18),0)),IF($T$1=FALSE,IF($T38=FALSE,M38*HOME!$H$20,0),IF($T38=FALSE,M38*HOME!$H$20/(1+HOME!$H$20),0)))</f>
        <v>0</v>
      </c>
      <c r="AE38" s="79">
        <f>IF(N$2&lt;DATE(2019,10,1),IF($T$1=FALSE,IF($T38=FALSE,N38*HOME!$H$18,0),IF($T38=FALSE,N38*HOME!$H$18/(1+HOME!$H$18),0)),IF($T$1=FALSE,IF($T38=FALSE,N38*HOME!$H$20,0),IF($T38=FALSE,N38*HOME!$H$20/(1+HOME!$H$20),0)))</f>
        <v>0</v>
      </c>
      <c r="AF38" s="79">
        <f>IF(O$2&lt;DATE(2019,10,1),IF($T$1=FALSE,IF($T38=FALSE,O38*HOME!$H$18,0),IF($T38=FALSE,O38*HOME!$H$18/(1+HOME!$H$18),0)),IF($T$1=FALSE,IF($T38=FALSE,O38*HOME!$H$20,0),IF($T38=FALSE,O38*HOME!$H$20/(1+HOME!$H$20),0)))</f>
        <v>0</v>
      </c>
      <c r="AG38" s="79">
        <f>IF(P$2&lt;DATE(2019,10,1),IF($T$1=FALSE,IF($T38=FALSE,P38*HOME!$H$18,0),IF($T38=FALSE,P38*HOME!$H$18/(1+HOME!$H$18),0)),IF($T$1=FALSE,IF($T38=FALSE,P38*HOME!$H$20,0),IF($T38=FALSE,P38*HOME!$H$20/(1+HOME!$H$20),0)))</f>
        <v>0</v>
      </c>
      <c r="AH38" s="79">
        <f t="shared" si="27"/>
        <v>0</v>
      </c>
      <c r="AI38" s="79">
        <f t="shared" si="28"/>
        <v>0</v>
      </c>
      <c r="AJ38" s="86"/>
      <c r="AK38" s="79"/>
      <c r="AL38" s="79"/>
      <c r="AM38" s="79"/>
      <c r="AN38" s="79"/>
      <c r="AO38" s="79"/>
      <c r="AP38" s="79"/>
      <c r="AQ38" s="439"/>
      <c r="AR38" s="439"/>
      <c r="AS38" s="441"/>
      <c r="AT38" s="440"/>
      <c r="AU38" s="440"/>
      <c r="CA38" s="310">
        <f>IF($T38=TRUE,0,IF(D$2&lt;DATE(2019,10,1),IF($T$1=FALSE,D38*HOME!$F$18,D38*HOME!$F$18/(1+HOME!$H$18)),IF($AO38=TRUE,IF($T$1=FALSE,D38*HOME!$F$21,D38*HOME!$F$21/(1+HOME!$H$21)),IF($T$1=FALSE,D38*HOME!$F$20,D38*HOME!$F$20/(1+HOME!$H$20)))))</f>
        <v>0</v>
      </c>
      <c r="CB38" s="310">
        <f>IF($T38=TRUE,0,IF(E$2&lt;DATE(2019,10,1),IF($T$1=FALSE,E38*HOME!$F$18,E38*HOME!$F$18/(1+HOME!$H$18)),IF($AO38=TRUE,IF($T$1=FALSE,E38*HOME!$F$21,E38*HOME!$F$21/(1+HOME!$H$21)),IF($T$1=FALSE,E38*HOME!$F$20,E38*HOME!$F$20/(1+HOME!$H$20)))))</f>
        <v>0</v>
      </c>
      <c r="CC38" s="310">
        <f>IF($T38=TRUE,0,IF(F$2&lt;DATE(2019,10,1),IF($T$1=FALSE,F38*HOME!$F$18,F38*HOME!$F$18/(1+HOME!$H$18)),IF($AO38=TRUE,IF($T$1=FALSE,F38*HOME!$F$21,F38*HOME!$F$21/(1+HOME!$H$21)),IF($T$1=FALSE,F38*HOME!$F$20,F38*HOME!$F$20/(1+HOME!$H$20)))))</f>
        <v>0</v>
      </c>
      <c r="CD38" s="310">
        <f>IF($T38=TRUE,0,IF(G$2&lt;DATE(2019,10,1),IF($T$1=FALSE,G38*HOME!$F$18,G38*HOME!$F$18/(1+HOME!$H$18)),IF($AO38=TRUE,IF($T$1=FALSE,G38*HOME!$F$21,G38*HOME!$F$21/(1+HOME!$H$21)),IF($T$1=FALSE,G38*HOME!$F$20,G38*HOME!$F$20/(1+HOME!$H$20)))))</f>
        <v>0</v>
      </c>
      <c r="CE38" s="310">
        <f>IF($T38=TRUE,0,IF(H$2&lt;DATE(2019,10,1),IF($T$1=FALSE,H38*HOME!$F$18,H38*HOME!$F$18/(1+HOME!$H$18)),IF($AO38=TRUE,IF($T$1=FALSE,H38*HOME!$F$21,H38*HOME!$F$21/(1+HOME!$H$21)),IF($T$1=FALSE,H38*HOME!$F$20,H38*HOME!$F$20/(1+HOME!$H$20)))))</f>
        <v>0</v>
      </c>
      <c r="CF38" s="310">
        <f>IF($T38=TRUE,0,IF(I$2&lt;DATE(2019,10,1),IF($T$1=FALSE,I38*HOME!$F$18,I38*HOME!$F$18/(1+HOME!$H$18)),IF($AO38=TRUE,IF($T$1=FALSE,I38*HOME!$F$21,I38*HOME!$F$21/(1+HOME!$H$21)),IF($T$1=FALSE,I38*HOME!$F$20,I38*HOME!$F$20/(1+HOME!$H$20)))))</f>
        <v>0</v>
      </c>
      <c r="CG38" s="310">
        <f>IF($T38=TRUE,0,IF(J$2&lt;DATE(2019,10,1),IF($T$1=FALSE,J38*HOME!$F$18,J38*HOME!$F$18/(1+HOME!$H$18)),IF($AO38=TRUE,IF($T$1=FALSE,J38*HOME!$F$21,J38*HOME!$F$21/(1+HOME!$H$21)),IF($T$1=FALSE,J38*HOME!$F$20,J38*HOME!$F$20/(1+HOME!$H$20)))))</f>
        <v>0</v>
      </c>
      <c r="CH38" s="310">
        <f>IF($T38=TRUE,0,IF(K$2&lt;DATE(2019,10,1),IF($T$1=FALSE,K38*HOME!$F$18,K38*HOME!$F$18/(1+HOME!$H$18)),IF($AO38=TRUE,IF($T$1=FALSE,K38*HOME!$F$21,K38*HOME!$F$21/(1+HOME!$H$21)),IF($T$1=FALSE,K38*HOME!$F$20,K38*HOME!$F$20/(1+HOME!$H$20)))))</f>
        <v>0</v>
      </c>
      <c r="CI38" s="310">
        <f>IF($T38=TRUE,0,IF(L$2&lt;DATE(2019,10,1),IF($T$1=FALSE,L38*HOME!$F$18,L38*HOME!$F$18/(1+HOME!$H$18)),IF($AO38=TRUE,IF($T$1=FALSE,L38*HOME!$F$21,L38*HOME!$F$21/(1+HOME!$H$21)),IF($T$1=FALSE,L38*HOME!$F$20,L38*HOME!$F$20/(1+HOME!$H$20)))))</f>
        <v>0</v>
      </c>
      <c r="CJ38" s="310">
        <f>IF($T38=TRUE,0,IF(M$2&lt;DATE(2019,10,1),IF($T$1=FALSE,M38*HOME!$F$18,M38*HOME!$F$18/(1+HOME!$H$18)),IF($AO38=TRUE,IF($T$1=FALSE,M38*HOME!$F$21,M38*HOME!$F$21/(1+HOME!$H$21)),IF($T$1=FALSE,M38*HOME!$F$20,M38*HOME!$F$20/(1+HOME!$H$20)))))</f>
        <v>0</v>
      </c>
      <c r="CK38" s="310">
        <f>IF($T38=TRUE,0,IF(N$2&lt;DATE(2019,10,1),IF($T$1=FALSE,N38*HOME!$F$18,N38*HOME!$F$18/(1+HOME!$H$18)),IF($AO38=TRUE,IF($T$1=FALSE,N38*HOME!$F$21,N38*HOME!$F$21/(1+HOME!$H$21)),IF($T$1=FALSE,N38*HOME!$F$20,N38*HOME!$F$20/(1+HOME!$H$20)))))</f>
        <v>0</v>
      </c>
      <c r="CL38" s="310">
        <f>IF($T38=TRUE,0,IF(O$2&lt;DATE(2019,10,1),IF($T$1=FALSE,O38*HOME!$F$18,O38*HOME!$F$18/(1+HOME!$H$18)),IF($AO38=TRUE,IF($T$1=FALSE,O38*HOME!$F$21,O38*HOME!$F$21/(1+HOME!$H$21)),IF($T$1=FALSE,O38*HOME!$F$20,O38*HOME!$F$20/(1+HOME!$H$20)))))</f>
        <v>0</v>
      </c>
      <c r="CM38" s="310">
        <f>IF($T38=TRUE,0,IF(P$2&lt;DATE(2019,10,1),IF($T$1=FALSE,P38*HOME!$F$18,P38*HOME!$F$18/(1+HOME!$H$18)),IF($AO38=TRUE,IF($T$1=FALSE,P38*HOME!$F$21,P38*HOME!$F$21/(1+HOME!$H$21)),IF($T$1=FALSE,P38*HOME!$F$20,P38*HOME!$F$20/(1+HOME!$H$20)))))</f>
        <v>0</v>
      </c>
      <c r="CN38" s="310">
        <f t="shared" si="29"/>
        <v>0</v>
      </c>
    </row>
    <row r="39" spans="1:100" ht="18" customHeight="1">
      <c r="A39" s="335"/>
      <c r="B39" s="336"/>
      <c r="C39" s="337"/>
      <c r="D39" s="131"/>
      <c r="E39" s="131"/>
      <c r="F39" s="131"/>
      <c r="G39" s="131"/>
      <c r="H39" s="131"/>
      <c r="I39" s="131"/>
      <c r="J39" s="131"/>
      <c r="K39" s="131"/>
      <c r="L39" s="131"/>
      <c r="M39" s="131"/>
      <c r="N39" s="131"/>
      <c r="O39" s="131"/>
      <c r="P39" s="434"/>
      <c r="Q39" s="90">
        <f t="shared" ref="Q39:Q44" si="30">SUM(D39:P39)</f>
        <v>0</v>
      </c>
      <c r="R39" s="389" t="str">
        <f t="shared" si="14"/>
        <v/>
      </c>
      <c r="S39" s="154">
        <f>前期実績!Q39</f>
        <v>0</v>
      </c>
      <c r="T39" s="435" t="b">
        <v>0</v>
      </c>
      <c r="U39" s="79">
        <f>IF(D$2&lt;DATE(2019,10,1),IF($T$1=FALSE,IF($T39=FALSE,D39*HOME!$H$18,0),IF($T39=FALSE,D39*HOME!$H$18/(1+HOME!$H$18),0)),IF($T$1=FALSE,IF($T39=FALSE,D39*HOME!$H$20,0),IF($T39=FALSE,D39*HOME!$H$20/(1+HOME!$H$20),0)))</f>
        <v>0</v>
      </c>
      <c r="V39" s="79">
        <f>IF(E$2&lt;DATE(2019,10,1),IF($T$1=FALSE,IF($T39=FALSE,E39*HOME!$H$18,0),IF($T39=FALSE,E39*HOME!$H$18/(1+HOME!$H$18),0)),IF($T$1=FALSE,IF($T39=FALSE,E39*HOME!$H$20,0),IF($T39=FALSE,E39*HOME!$H$20/(1+HOME!$H$20),0)))</f>
        <v>0</v>
      </c>
      <c r="W39" s="79">
        <f>IF(F$2&lt;DATE(2019,10,1),IF($T$1=FALSE,IF($T39=FALSE,F39*HOME!$H$18,0),IF($T39=FALSE,F39*HOME!$H$18/(1+HOME!$H$18),0)),IF($T$1=FALSE,IF($T39=FALSE,F39*HOME!$H$20,0),IF($T39=FALSE,F39*HOME!$H$20/(1+HOME!$H$20),0)))</f>
        <v>0</v>
      </c>
      <c r="X39" s="79">
        <f>IF(G$2&lt;DATE(2019,10,1),IF($T$1=FALSE,IF($T39=FALSE,G39*HOME!$H$18,0),IF($T39=FALSE,G39*HOME!$H$18/(1+HOME!$H$18),0)),IF($T$1=FALSE,IF($T39=FALSE,G39*HOME!$H$20,0),IF($T39=FALSE,G39*HOME!$H$20/(1+HOME!$H$20),0)))</f>
        <v>0</v>
      </c>
      <c r="Y39" s="79">
        <f>IF(H$2&lt;DATE(2019,10,1),IF($T$1=FALSE,IF($T39=FALSE,H39*HOME!$H$18,0),IF($T39=FALSE,H39*HOME!$H$18/(1+HOME!$H$18),0)),IF($T$1=FALSE,IF($T39=FALSE,H39*HOME!$H$20,0),IF($T39=FALSE,H39*HOME!$H$20/(1+HOME!$H$20),0)))</f>
        <v>0</v>
      </c>
      <c r="Z39" s="79">
        <f>IF(I$2&lt;DATE(2019,10,1),IF($T$1=FALSE,IF($T39=FALSE,I39*HOME!$H$18,0),IF($T39=FALSE,I39*HOME!$H$18/(1+HOME!$H$18),0)),IF($T$1=FALSE,IF($T39=FALSE,I39*HOME!$H$20,0),IF($T39=FALSE,I39*HOME!$H$20/(1+HOME!$H$20),0)))</f>
        <v>0</v>
      </c>
      <c r="AA39" s="79">
        <f>IF(J$2&lt;DATE(2019,10,1),IF($T$1=FALSE,IF($T39=FALSE,J39*HOME!$H$18,0),IF($T39=FALSE,J39*HOME!$H$18/(1+HOME!$H$18),0)),IF($T$1=FALSE,IF($T39=FALSE,J39*HOME!$H$20,0),IF($T39=FALSE,J39*HOME!$H$20/(1+HOME!$H$20),0)))</f>
        <v>0</v>
      </c>
      <c r="AB39" s="79">
        <f>IF(K$2&lt;DATE(2019,10,1),IF($T$1=FALSE,IF($T39=FALSE,K39*HOME!$H$18,0),IF($T39=FALSE,K39*HOME!$H$18/(1+HOME!$H$18),0)),IF($T$1=FALSE,IF($T39=FALSE,K39*HOME!$H$20,0),IF($T39=FALSE,K39*HOME!$H$20/(1+HOME!$H$20),0)))</f>
        <v>0</v>
      </c>
      <c r="AC39" s="79">
        <f>IF(L$2&lt;DATE(2019,10,1),IF($T$1=FALSE,IF($T39=FALSE,L39*HOME!$H$18,0),IF($T39=FALSE,L39*HOME!$H$18/(1+HOME!$H$18),0)),IF($T$1=FALSE,IF($T39=FALSE,L39*HOME!$H$20,0),IF($T39=FALSE,L39*HOME!$H$20/(1+HOME!$H$20),0)))</f>
        <v>0</v>
      </c>
      <c r="AD39" s="79">
        <f>IF(M$2&lt;DATE(2019,10,1),IF($T$1=FALSE,IF($T39=FALSE,M39*HOME!$H$18,0),IF($T39=FALSE,M39*HOME!$H$18/(1+HOME!$H$18),0)),IF($T$1=FALSE,IF($T39=FALSE,M39*HOME!$H$20,0),IF($T39=FALSE,M39*HOME!$H$20/(1+HOME!$H$20),0)))</f>
        <v>0</v>
      </c>
      <c r="AE39" s="79">
        <f>IF(N$2&lt;DATE(2019,10,1),IF($T$1=FALSE,IF($T39=FALSE,N39*HOME!$H$18,0),IF($T39=FALSE,N39*HOME!$H$18/(1+HOME!$H$18),0)),IF($T$1=FALSE,IF($T39=FALSE,N39*HOME!$H$20,0),IF($T39=FALSE,N39*HOME!$H$20/(1+HOME!$H$20),0)))</f>
        <v>0</v>
      </c>
      <c r="AF39" s="79">
        <f>IF(O$2&lt;DATE(2019,10,1),IF($T$1=FALSE,IF($T39=FALSE,O39*HOME!$H$18,0),IF($T39=FALSE,O39*HOME!$H$18/(1+HOME!$H$18),0)),IF($T$1=FALSE,IF($T39=FALSE,O39*HOME!$H$20,0),IF($T39=FALSE,O39*HOME!$H$20/(1+HOME!$H$20),0)))</f>
        <v>0</v>
      </c>
      <c r="AG39" s="79">
        <f>IF(P$2&lt;DATE(2019,10,1),IF($T$1=FALSE,IF($T39=FALSE,P39*HOME!$H$18,0),IF($T39=FALSE,P39*HOME!$H$18/(1+HOME!$H$18),0)),IF($T$1=FALSE,IF($T39=FALSE,P39*HOME!$H$20,0),IF($T39=FALSE,P39*HOME!$H$20/(1+HOME!$H$20),0)))</f>
        <v>0</v>
      </c>
      <c r="AH39" s="79">
        <f t="shared" si="27"/>
        <v>0</v>
      </c>
      <c r="AI39" s="79">
        <f t="shared" si="28"/>
        <v>0</v>
      </c>
      <c r="AJ39" s="86"/>
      <c r="AK39" s="79"/>
      <c r="AL39" s="79"/>
      <c r="AM39" s="79"/>
      <c r="AN39" s="79"/>
      <c r="AO39" s="79"/>
      <c r="AP39" s="79"/>
      <c r="AQ39" s="439"/>
      <c r="AR39" s="436"/>
      <c r="AS39" s="439"/>
      <c r="AT39" s="440"/>
      <c r="AU39" s="440"/>
      <c r="CA39" s="310">
        <f>IF($T39=TRUE,0,IF(D$2&lt;DATE(2019,10,1),IF($T$1=FALSE,D39*HOME!$F$18,D39*HOME!$F$18/(1+HOME!$H$18)),IF($AO39=TRUE,IF($T$1=FALSE,D39*HOME!$F$21,D39*HOME!$F$21/(1+HOME!$H$21)),IF($T$1=FALSE,D39*HOME!$F$20,D39*HOME!$F$20/(1+HOME!$H$20)))))</f>
        <v>0</v>
      </c>
      <c r="CB39" s="310">
        <f>IF($T39=TRUE,0,IF(E$2&lt;DATE(2019,10,1),IF($T$1=FALSE,E39*HOME!$F$18,E39*HOME!$F$18/(1+HOME!$H$18)),IF($AO39=TRUE,IF($T$1=FALSE,E39*HOME!$F$21,E39*HOME!$F$21/(1+HOME!$H$21)),IF($T$1=FALSE,E39*HOME!$F$20,E39*HOME!$F$20/(1+HOME!$H$20)))))</f>
        <v>0</v>
      </c>
      <c r="CC39" s="310">
        <f>IF($T39=TRUE,0,IF(F$2&lt;DATE(2019,10,1),IF($T$1=FALSE,F39*HOME!$F$18,F39*HOME!$F$18/(1+HOME!$H$18)),IF($AO39=TRUE,IF($T$1=FALSE,F39*HOME!$F$21,F39*HOME!$F$21/(1+HOME!$H$21)),IF($T$1=FALSE,F39*HOME!$F$20,F39*HOME!$F$20/(1+HOME!$H$20)))))</f>
        <v>0</v>
      </c>
      <c r="CD39" s="310">
        <f>IF($T39=TRUE,0,IF(G$2&lt;DATE(2019,10,1),IF($T$1=FALSE,G39*HOME!$F$18,G39*HOME!$F$18/(1+HOME!$H$18)),IF($AO39=TRUE,IF($T$1=FALSE,G39*HOME!$F$21,G39*HOME!$F$21/(1+HOME!$H$21)),IF($T$1=FALSE,G39*HOME!$F$20,G39*HOME!$F$20/(1+HOME!$H$20)))))</f>
        <v>0</v>
      </c>
      <c r="CE39" s="310">
        <f>IF($T39=TRUE,0,IF(H$2&lt;DATE(2019,10,1),IF($T$1=FALSE,H39*HOME!$F$18,H39*HOME!$F$18/(1+HOME!$H$18)),IF($AO39=TRUE,IF($T$1=FALSE,H39*HOME!$F$21,H39*HOME!$F$21/(1+HOME!$H$21)),IF($T$1=FALSE,H39*HOME!$F$20,H39*HOME!$F$20/(1+HOME!$H$20)))))</f>
        <v>0</v>
      </c>
      <c r="CF39" s="310">
        <f>IF($T39=TRUE,0,IF(I$2&lt;DATE(2019,10,1),IF($T$1=FALSE,I39*HOME!$F$18,I39*HOME!$F$18/(1+HOME!$H$18)),IF($AO39=TRUE,IF($T$1=FALSE,I39*HOME!$F$21,I39*HOME!$F$21/(1+HOME!$H$21)),IF($T$1=FALSE,I39*HOME!$F$20,I39*HOME!$F$20/(1+HOME!$H$20)))))</f>
        <v>0</v>
      </c>
      <c r="CG39" s="310">
        <f>IF($T39=TRUE,0,IF(J$2&lt;DATE(2019,10,1),IF($T$1=FALSE,J39*HOME!$F$18,J39*HOME!$F$18/(1+HOME!$H$18)),IF($AO39=TRUE,IF($T$1=FALSE,J39*HOME!$F$21,J39*HOME!$F$21/(1+HOME!$H$21)),IF($T$1=FALSE,J39*HOME!$F$20,J39*HOME!$F$20/(1+HOME!$H$20)))))</f>
        <v>0</v>
      </c>
      <c r="CH39" s="310">
        <f>IF($T39=TRUE,0,IF(K$2&lt;DATE(2019,10,1),IF($T$1=FALSE,K39*HOME!$F$18,K39*HOME!$F$18/(1+HOME!$H$18)),IF($AO39=TRUE,IF($T$1=FALSE,K39*HOME!$F$21,K39*HOME!$F$21/(1+HOME!$H$21)),IF($T$1=FALSE,K39*HOME!$F$20,K39*HOME!$F$20/(1+HOME!$H$20)))))</f>
        <v>0</v>
      </c>
      <c r="CI39" s="310">
        <f>IF($T39=TRUE,0,IF(L$2&lt;DATE(2019,10,1),IF($T$1=FALSE,L39*HOME!$F$18,L39*HOME!$F$18/(1+HOME!$H$18)),IF($AO39=TRUE,IF($T$1=FALSE,L39*HOME!$F$21,L39*HOME!$F$21/(1+HOME!$H$21)),IF($T$1=FALSE,L39*HOME!$F$20,L39*HOME!$F$20/(1+HOME!$H$20)))))</f>
        <v>0</v>
      </c>
      <c r="CJ39" s="310">
        <f>IF($T39=TRUE,0,IF(M$2&lt;DATE(2019,10,1),IF($T$1=FALSE,M39*HOME!$F$18,M39*HOME!$F$18/(1+HOME!$H$18)),IF($AO39=TRUE,IF($T$1=FALSE,M39*HOME!$F$21,M39*HOME!$F$21/(1+HOME!$H$21)),IF($T$1=FALSE,M39*HOME!$F$20,M39*HOME!$F$20/(1+HOME!$H$20)))))</f>
        <v>0</v>
      </c>
      <c r="CK39" s="310">
        <f>IF($T39=TRUE,0,IF(N$2&lt;DATE(2019,10,1),IF($T$1=FALSE,N39*HOME!$F$18,N39*HOME!$F$18/(1+HOME!$H$18)),IF($AO39=TRUE,IF($T$1=FALSE,N39*HOME!$F$21,N39*HOME!$F$21/(1+HOME!$H$21)),IF($T$1=FALSE,N39*HOME!$F$20,N39*HOME!$F$20/(1+HOME!$H$20)))))</f>
        <v>0</v>
      </c>
      <c r="CL39" s="310">
        <f>IF($T39=TRUE,0,IF(O$2&lt;DATE(2019,10,1),IF($T$1=FALSE,O39*HOME!$F$18,O39*HOME!$F$18/(1+HOME!$H$18)),IF($AO39=TRUE,IF($T$1=FALSE,O39*HOME!$F$21,O39*HOME!$F$21/(1+HOME!$H$21)),IF($T$1=FALSE,O39*HOME!$F$20,O39*HOME!$F$20/(1+HOME!$H$20)))))</f>
        <v>0</v>
      </c>
      <c r="CM39" s="310">
        <f>IF($T39=TRUE,0,IF(P$2&lt;DATE(2019,10,1),IF($T$1=FALSE,P39*HOME!$F$18,P39*HOME!$F$18/(1+HOME!$H$18)),IF($AO39=TRUE,IF($T$1=FALSE,P39*HOME!$F$21,P39*HOME!$F$21/(1+HOME!$H$21)),IF($T$1=FALSE,P39*HOME!$F$20,P39*HOME!$F$20/(1+HOME!$H$20)))))</f>
        <v>0</v>
      </c>
      <c r="CN39" s="310">
        <f t="shared" si="29"/>
        <v>0</v>
      </c>
    </row>
    <row r="40" spans="1:100" ht="18" customHeight="1">
      <c r="A40" s="335"/>
      <c r="B40" s="336"/>
      <c r="C40" s="337"/>
      <c r="D40" s="131"/>
      <c r="E40" s="131"/>
      <c r="F40" s="131"/>
      <c r="G40" s="131"/>
      <c r="H40" s="131"/>
      <c r="I40" s="131"/>
      <c r="J40" s="131"/>
      <c r="K40" s="131"/>
      <c r="L40" s="131"/>
      <c r="M40" s="131"/>
      <c r="N40" s="131"/>
      <c r="O40" s="131"/>
      <c r="P40" s="434"/>
      <c r="Q40" s="90">
        <f t="shared" si="30"/>
        <v>0</v>
      </c>
      <c r="R40" s="389" t="str">
        <f t="shared" si="14"/>
        <v/>
      </c>
      <c r="S40" s="154">
        <f>前期実績!Q40</f>
        <v>0</v>
      </c>
      <c r="T40" s="435" t="b">
        <v>0</v>
      </c>
      <c r="U40" s="79">
        <f>IF(D$2&lt;DATE(2019,10,1),IF($T$1=FALSE,IF($T40=FALSE,D40*HOME!$H$18,0),IF($T40=FALSE,D40*HOME!$H$18/(1+HOME!$H$18),0)),IF($T$1=FALSE,IF($T40=FALSE,D40*HOME!$H$20,0),IF($T40=FALSE,D40*HOME!$H$20/(1+HOME!$H$20),0)))</f>
        <v>0</v>
      </c>
      <c r="V40" s="79">
        <f>IF(E$2&lt;DATE(2019,10,1),IF($T$1=FALSE,IF($T40=FALSE,E40*HOME!$H$18,0),IF($T40=FALSE,E40*HOME!$H$18/(1+HOME!$H$18),0)),IF($T$1=FALSE,IF($T40=FALSE,E40*HOME!$H$20,0),IF($T40=FALSE,E40*HOME!$H$20/(1+HOME!$H$20),0)))</f>
        <v>0</v>
      </c>
      <c r="W40" s="79">
        <f>IF(F$2&lt;DATE(2019,10,1),IF($T$1=FALSE,IF($T40=FALSE,F40*HOME!$H$18,0),IF($T40=FALSE,F40*HOME!$H$18/(1+HOME!$H$18),0)),IF($T$1=FALSE,IF($T40=FALSE,F40*HOME!$H$20,0),IF($T40=FALSE,F40*HOME!$H$20/(1+HOME!$H$20),0)))</f>
        <v>0</v>
      </c>
      <c r="X40" s="79">
        <f>IF(G$2&lt;DATE(2019,10,1),IF($T$1=FALSE,IF($T40=FALSE,G40*HOME!$H$18,0),IF($T40=FALSE,G40*HOME!$H$18/(1+HOME!$H$18),0)),IF($T$1=FALSE,IF($T40=FALSE,G40*HOME!$H$20,0),IF($T40=FALSE,G40*HOME!$H$20/(1+HOME!$H$20),0)))</f>
        <v>0</v>
      </c>
      <c r="Y40" s="79">
        <f>IF(H$2&lt;DATE(2019,10,1),IF($T$1=FALSE,IF($T40=FALSE,H40*HOME!$H$18,0),IF($T40=FALSE,H40*HOME!$H$18/(1+HOME!$H$18),0)),IF($T$1=FALSE,IF($T40=FALSE,H40*HOME!$H$20,0),IF($T40=FALSE,H40*HOME!$H$20/(1+HOME!$H$20),0)))</f>
        <v>0</v>
      </c>
      <c r="Z40" s="79">
        <f>IF(I$2&lt;DATE(2019,10,1),IF($T$1=FALSE,IF($T40=FALSE,I40*HOME!$H$18,0),IF($T40=FALSE,I40*HOME!$H$18/(1+HOME!$H$18),0)),IF($T$1=FALSE,IF($T40=FALSE,I40*HOME!$H$20,0),IF($T40=FALSE,I40*HOME!$H$20/(1+HOME!$H$20),0)))</f>
        <v>0</v>
      </c>
      <c r="AA40" s="79">
        <f>IF(J$2&lt;DATE(2019,10,1),IF($T$1=FALSE,IF($T40=FALSE,J40*HOME!$H$18,0),IF($T40=FALSE,J40*HOME!$H$18/(1+HOME!$H$18),0)),IF($T$1=FALSE,IF($T40=FALSE,J40*HOME!$H$20,0),IF($T40=FALSE,J40*HOME!$H$20/(1+HOME!$H$20),0)))</f>
        <v>0</v>
      </c>
      <c r="AB40" s="79">
        <f>IF(K$2&lt;DATE(2019,10,1),IF($T$1=FALSE,IF($T40=FALSE,K40*HOME!$H$18,0),IF($T40=FALSE,K40*HOME!$H$18/(1+HOME!$H$18),0)),IF($T$1=FALSE,IF($T40=FALSE,K40*HOME!$H$20,0),IF($T40=FALSE,K40*HOME!$H$20/(1+HOME!$H$20),0)))</f>
        <v>0</v>
      </c>
      <c r="AC40" s="79">
        <f>IF(L$2&lt;DATE(2019,10,1),IF($T$1=FALSE,IF($T40=FALSE,L40*HOME!$H$18,0),IF($T40=FALSE,L40*HOME!$H$18/(1+HOME!$H$18),0)),IF($T$1=FALSE,IF($T40=FALSE,L40*HOME!$H$20,0),IF($T40=FALSE,L40*HOME!$H$20/(1+HOME!$H$20),0)))</f>
        <v>0</v>
      </c>
      <c r="AD40" s="79">
        <f>IF(M$2&lt;DATE(2019,10,1),IF($T$1=FALSE,IF($T40=FALSE,M40*HOME!$H$18,0),IF($T40=FALSE,M40*HOME!$H$18/(1+HOME!$H$18),0)),IF($T$1=FALSE,IF($T40=FALSE,M40*HOME!$H$20,0),IF($T40=FALSE,M40*HOME!$H$20/(1+HOME!$H$20),0)))</f>
        <v>0</v>
      </c>
      <c r="AE40" s="79">
        <f>IF(N$2&lt;DATE(2019,10,1),IF($T$1=FALSE,IF($T40=FALSE,N40*HOME!$H$18,0),IF($T40=FALSE,N40*HOME!$H$18/(1+HOME!$H$18),0)),IF($T$1=FALSE,IF($T40=FALSE,N40*HOME!$H$20,0),IF($T40=FALSE,N40*HOME!$H$20/(1+HOME!$H$20),0)))</f>
        <v>0</v>
      </c>
      <c r="AF40" s="79">
        <f>IF(O$2&lt;DATE(2019,10,1),IF($T$1=FALSE,IF($T40=FALSE,O40*HOME!$H$18,0),IF($T40=FALSE,O40*HOME!$H$18/(1+HOME!$H$18),0)),IF($T$1=FALSE,IF($T40=FALSE,O40*HOME!$H$20,0),IF($T40=FALSE,O40*HOME!$H$20/(1+HOME!$H$20),0)))</f>
        <v>0</v>
      </c>
      <c r="AG40" s="79">
        <f>IF(P$2&lt;DATE(2019,10,1),IF($T$1=FALSE,IF($T40=FALSE,P40*HOME!$H$18,0),IF($T40=FALSE,P40*HOME!$H$18/(1+HOME!$H$18),0)),IF($T$1=FALSE,IF($T40=FALSE,P40*HOME!$H$20,0),IF($T40=FALSE,P40*HOME!$H$20/(1+HOME!$H$20),0)))</f>
        <v>0</v>
      </c>
      <c r="AH40" s="79">
        <f t="shared" si="27"/>
        <v>0</v>
      </c>
      <c r="AI40" s="79">
        <f t="shared" si="28"/>
        <v>0</v>
      </c>
      <c r="AJ40" s="86"/>
      <c r="AK40" s="79"/>
      <c r="AL40" s="79"/>
      <c r="AM40" s="79"/>
      <c r="AN40" s="79"/>
      <c r="AO40" s="79"/>
      <c r="AP40" s="79"/>
      <c r="AQ40" s="2511" t="s">
        <v>32</v>
      </c>
      <c r="AR40" s="2512"/>
      <c r="AS40" s="372"/>
      <c r="AY40" s="418"/>
      <c r="AZ40" s="418"/>
      <c r="BA40" s="418"/>
      <c r="BB40" s="418"/>
      <c r="BC40" s="418"/>
      <c r="BD40" s="418"/>
      <c r="BE40" s="418"/>
      <c r="BF40" s="418"/>
      <c r="BG40" s="418"/>
      <c r="BH40" s="418"/>
      <c r="BI40" s="418"/>
      <c r="BJ40" s="418"/>
      <c r="BK40" s="418"/>
      <c r="BL40" s="418"/>
      <c r="CA40" s="310">
        <f>IF($T40=TRUE,0,IF(D$2&lt;DATE(2019,10,1),IF($T$1=FALSE,D40*HOME!$F$18,D40*HOME!$F$18/(1+HOME!$H$18)),IF($AO40=TRUE,IF($T$1=FALSE,D40*HOME!$F$21,D40*HOME!$F$21/(1+HOME!$H$21)),IF($T$1=FALSE,D40*HOME!$F$20,D40*HOME!$F$20/(1+HOME!$H$20)))))</f>
        <v>0</v>
      </c>
      <c r="CB40" s="310">
        <f>IF($T40=TRUE,0,IF(E$2&lt;DATE(2019,10,1),IF($T$1=FALSE,E40*HOME!$F$18,E40*HOME!$F$18/(1+HOME!$H$18)),IF($AO40=TRUE,IF($T$1=FALSE,E40*HOME!$F$21,E40*HOME!$F$21/(1+HOME!$H$21)),IF($T$1=FALSE,E40*HOME!$F$20,E40*HOME!$F$20/(1+HOME!$H$20)))))</f>
        <v>0</v>
      </c>
      <c r="CC40" s="310">
        <f>IF($T40=TRUE,0,IF(F$2&lt;DATE(2019,10,1),IF($T$1=FALSE,F40*HOME!$F$18,F40*HOME!$F$18/(1+HOME!$H$18)),IF($AO40=TRUE,IF($T$1=FALSE,F40*HOME!$F$21,F40*HOME!$F$21/(1+HOME!$H$21)),IF($T$1=FALSE,F40*HOME!$F$20,F40*HOME!$F$20/(1+HOME!$H$20)))))</f>
        <v>0</v>
      </c>
      <c r="CD40" s="310">
        <f>IF($T40=TRUE,0,IF(G$2&lt;DATE(2019,10,1),IF($T$1=FALSE,G40*HOME!$F$18,G40*HOME!$F$18/(1+HOME!$H$18)),IF($AO40=TRUE,IF($T$1=FALSE,G40*HOME!$F$21,G40*HOME!$F$21/(1+HOME!$H$21)),IF($T$1=FALSE,G40*HOME!$F$20,G40*HOME!$F$20/(1+HOME!$H$20)))))</f>
        <v>0</v>
      </c>
      <c r="CE40" s="310">
        <f>IF($T40=TRUE,0,IF(H$2&lt;DATE(2019,10,1),IF($T$1=FALSE,H40*HOME!$F$18,H40*HOME!$F$18/(1+HOME!$H$18)),IF($AO40=TRUE,IF($T$1=FALSE,H40*HOME!$F$21,H40*HOME!$F$21/(1+HOME!$H$21)),IF($T$1=FALSE,H40*HOME!$F$20,H40*HOME!$F$20/(1+HOME!$H$20)))))</f>
        <v>0</v>
      </c>
      <c r="CF40" s="310">
        <f>IF($T40=TRUE,0,IF(I$2&lt;DATE(2019,10,1),IF($T$1=FALSE,I40*HOME!$F$18,I40*HOME!$F$18/(1+HOME!$H$18)),IF($AO40=TRUE,IF($T$1=FALSE,I40*HOME!$F$21,I40*HOME!$F$21/(1+HOME!$H$21)),IF($T$1=FALSE,I40*HOME!$F$20,I40*HOME!$F$20/(1+HOME!$H$20)))))</f>
        <v>0</v>
      </c>
      <c r="CG40" s="310">
        <f>IF($T40=TRUE,0,IF(J$2&lt;DATE(2019,10,1),IF($T$1=FALSE,J40*HOME!$F$18,J40*HOME!$F$18/(1+HOME!$H$18)),IF($AO40=TRUE,IF($T$1=FALSE,J40*HOME!$F$21,J40*HOME!$F$21/(1+HOME!$H$21)),IF($T$1=FALSE,J40*HOME!$F$20,J40*HOME!$F$20/(1+HOME!$H$20)))))</f>
        <v>0</v>
      </c>
      <c r="CH40" s="310">
        <f>IF($T40=TRUE,0,IF(K$2&lt;DATE(2019,10,1),IF($T$1=FALSE,K40*HOME!$F$18,K40*HOME!$F$18/(1+HOME!$H$18)),IF($AO40=TRUE,IF($T$1=FALSE,K40*HOME!$F$21,K40*HOME!$F$21/(1+HOME!$H$21)),IF($T$1=FALSE,K40*HOME!$F$20,K40*HOME!$F$20/(1+HOME!$H$20)))))</f>
        <v>0</v>
      </c>
      <c r="CI40" s="310">
        <f>IF($T40=TRUE,0,IF(L$2&lt;DATE(2019,10,1),IF($T$1=FALSE,L40*HOME!$F$18,L40*HOME!$F$18/(1+HOME!$H$18)),IF($AO40=TRUE,IF($T$1=FALSE,L40*HOME!$F$21,L40*HOME!$F$21/(1+HOME!$H$21)),IF($T$1=FALSE,L40*HOME!$F$20,L40*HOME!$F$20/(1+HOME!$H$20)))))</f>
        <v>0</v>
      </c>
      <c r="CJ40" s="310">
        <f>IF($T40=TRUE,0,IF(M$2&lt;DATE(2019,10,1),IF($T$1=FALSE,M40*HOME!$F$18,M40*HOME!$F$18/(1+HOME!$H$18)),IF($AO40=TRUE,IF($T$1=FALSE,M40*HOME!$F$21,M40*HOME!$F$21/(1+HOME!$H$21)),IF($T$1=FALSE,M40*HOME!$F$20,M40*HOME!$F$20/(1+HOME!$H$20)))))</f>
        <v>0</v>
      </c>
      <c r="CK40" s="310">
        <f>IF($T40=TRUE,0,IF(N$2&lt;DATE(2019,10,1),IF($T$1=FALSE,N40*HOME!$F$18,N40*HOME!$F$18/(1+HOME!$H$18)),IF($AO40=TRUE,IF($T$1=FALSE,N40*HOME!$F$21,N40*HOME!$F$21/(1+HOME!$H$21)),IF($T$1=FALSE,N40*HOME!$F$20,N40*HOME!$F$20/(1+HOME!$H$20)))))</f>
        <v>0</v>
      </c>
      <c r="CL40" s="310">
        <f>IF($T40=TRUE,0,IF(O$2&lt;DATE(2019,10,1),IF($T$1=FALSE,O40*HOME!$F$18,O40*HOME!$F$18/(1+HOME!$H$18)),IF($AO40=TRUE,IF($T$1=FALSE,O40*HOME!$F$21,O40*HOME!$F$21/(1+HOME!$H$21)),IF($T$1=FALSE,O40*HOME!$F$20,O40*HOME!$F$20/(1+HOME!$H$20)))))</f>
        <v>0</v>
      </c>
      <c r="CM40" s="310">
        <f>IF($T40=TRUE,0,IF(P$2&lt;DATE(2019,10,1),IF($T$1=FALSE,P40*HOME!$F$18,P40*HOME!$F$18/(1+HOME!$H$18)),IF($AO40=TRUE,IF($T$1=FALSE,P40*HOME!$F$21,P40*HOME!$F$21/(1+HOME!$H$21)),IF($T$1=FALSE,P40*HOME!$F$20,P40*HOME!$F$20/(1+HOME!$H$20)))))</f>
        <v>0</v>
      </c>
      <c r="CN40" s="310">
        <f t="shared" si="29"/>
        <v>0</v>
      </c>
    </row>
    <row r="41" spans="1:100" ht="18" customHeight="1">
      <c r="A41" s="335"/>
      <c r="B41" s="336">
        <v>36</v>
      </c>
      <c r="C41" s="337"/>
      <c r="D41" s="131"/>
      <c r="E41" s="131"/>
      <c r="F41" s="131"/>
      <c r="G41" s="131"/>
      <c r="H41" s="131"/>
      <c r="I41" s="131"/>
      <c r="J41" s="131"/>
      <c r="K41" s="131"/>
      <c r="L41" s="131"/>
      <c r="M41" s="131"/>
      <c r="N41" s="131"/>
      <c r="O41" s="131"/>
      <c r="P41" s="434"/>
      <c r="Q41" s="90">
        <f t="shared" si="30"/>
        <v>0</v>
      </c>
      <c r="R41" s="389" t="str">
        <f t="shared" si="14"/>
        <v/>
      </c>
      <c r="S41" s="154">
        <f>前期実績!Q41</f>
        <v>0</v>
      </c>
      <c r="T41" s="435" t="b">
        <v>0</v>
      </c>
      <c r="U41" s="79">
        <f>IF(D$2&lt;DATE(2019,10,1),IF($T$1=FALSE,IF($T41=FALSE,D41*HOME!$H$18,0),IF($T41=FALSE,D41*HOME!$H$18/(1+HOME!$H$18),0)),IF($T$1=FALSE,IF($T41=FALSE,D41*HOME!$H$20,0),IF($T41=FALSE,D41*HOME!$H$20/(1+HOME!$H$20),0)))</f>
        <v>0</v>
      </c>
      <c r="V41" s="79">
        <f>IF(E$2&lt;DATE(2019,10,1),IF($T$1=FALSE,IF($T41=FALSE,E41*HOME!$H$18,0),IF($T41=FALSE,E41*HOME!$H$18/(1+HOME!$H$18),0)),IF($T$1=FALSE,IF($T41=FALSE,E41*HOME!$H$20,0),IF($T41=FALSE,E41*HOME!$H$20/(1+HOME!$H$20),0)))</f>
        <v>0</v>
      </c>
      <c r="W41" s="79">
        <f>IF(F$2&lt;DATE(2019,10,1),IF($T$1=FALSE,IF($T41=FALSE,F41*HOME!$H$18,0),IF($T41=FALSE,F41*HOME!$H$18/(1+HOME!$H$18),0)),IF($T$1=FALSE,IF($T41=FALSE,F41*HOME!$H$20,0),IF($T41=FALSE,F41*HOME!$H$20/(1+HOME!$H$20),0)))</f>
        <v>0</v>
      </c>
      <c r="X41" s="79">
        <f>IF(G$2&lt;DATE(2019,10,1),IF($T$1=FALSE,IF($T41=FALSE,G41*HOME!$H$18,0),IF($T41=FALSE,G41*HOME!$H$18/(1+HOME!$H$18),0)),IF($T$1=FALSE,IF($T41=FALSE,G41*HOME!$H$20,0),IF($T41=FALSE,G41*HOME!$H$20/(1+HOME!$H$20),0)))</f>
        <v>0</v>
      </c>
      <c r="Y41" s="79">
        <f>IF(H$2&lt;DATE(2019,10,1),IF($T$1=FALSE,IF($T41=FALSE,H41*HOME!$H$18,0),IF($T41=FALSE,H41*HOME!$H$18/(1+HOME!$H$18),0)),IF($T$1=FALSE,IF($T41=FALSE,H41*HOME!$H$20,0),IF($T41=FALSE,H41*HOME!$H$20/(1+HOME!$H$20),0)))</f>
        <v>0</v>
      </c>
      <c r="Z41" s="79">
        <f>IF(I$2&lt;DATE(2019,10,1),IF($T$1=FALSE,IF($T41=FALSE,I41*HOME!$H$18,0),IF($T41=FALSE,I41*HOME!$H$18/(1+HOME!$H$18),0)),IF($T$1=FALSE,IF($T41=FALSE,I41*HOME!$H$20,0),IF($T41=FALSE,I41*HOME!$H$20/(1+HOME!$H$20),0)))</f>
        <v>0</v>
      </c>
      <c r="AA41" s="79">
        <f>IF(J$2&lt;DATE(2019,10,1),IF($T$1=FALSE,IF($T41=FALSE,J41*HOME!$H$18,0),IF($T41=FALSE,J41*HOME!$H$18/(1+HOME!$H$18),0)),IF($T$1=FALSE,IF($T41=FALSE,J41*HOME!$H$20,0),IF($T41=FALSE,J41*HOME!$H$20/(1+HOME!$H$20),0)))</f>
        <v>0</v>
      </c>
      <c r="AB41" s="79">
        <f>IF(K$2&lt;DATE(2019,10,1),IF($T$1=FALSE,IF($T41=FALSE,K41*HOME!$H$18,0),IF($T41=FALSE,K41*HOME!$H$18/(1+HOME!$H$18),0)),IF($T$1=FALSE,IF($T41=FALSE,K41*HOME!$H$20,0),IF($T41=FALSE,K41*HOME!$H$20/(1+HOME!$H$20),0)))</f>
        <v>0</v>
      </c>
      <c r="AC41" s="79">
        <f>IF(L$2&lt;DATE(2019,10,1),IF($T$1=FALSE,IF($T41=FALSE,L41*HOME!$H$18,0),IF($T41=FALSE,L41*HOME!$H$18/(1+HOME!$H$18),0)),IF($T$1=FALSE,IF($T41=FALSE,L41*HOME!$H$20,0),IF($T41=FALSE,L41*HOME!$H$20/(1+HOME!$H$20),0)))</f>
        <v>0</v>
      </c>
      <c r="AD41" s="79">
        <f>IF(M$2&lt;DATE(2019,10,1),IF($T$1=FALSE,IF($T41=FALSE,M41*HOME!$H$18,0),IF($T41=FALSE,M41*HOME!$H$18/(1+HOME!$H$18),0)),IF($T$1=FALSE,IF($T41=FALSE,M41*HOME!$H$20,0),IF($T41=FALSE,M41*HOME!$H$20/(1+HOME!$H$20),0)))</f>
        <v>0</v>
      </c>
      <c r="AE41" s="79">
        <f>IF(N$2&lt;DATE(2019,10,1),IF($T$1=FALSE,IF($T41=FALSE,N41*HOME!$H$18,0),IF($T41=FALSE,N41*HOME!$H$18/(1+HOME!$H$18),0)),IF($T$1=FALSE,IF($T41=FALSE,N41*HOME!$H$20,0),IF($T41=FALSE,N41*HOME!$H$20/(1+HOME!$H$20),0)))</f>
        <v>0</v>
      </c>
      <c r="AF41" s="79">
        <f>IF(O$2&lt;DATE(2019,10,1),IF($T$1=FALSE,IF($T41=FALSE,O41*HOME!$H$18,0),IF($T41=FALSE,O41*HOME!$H$18/(1+HOME!$H$18),0)),IF($T$1=FALSE,IF($T41=FALSE,O41*HOME!$H$20,0),IF($T41=FALSE,O41*HOME!$H$20/(1+HOME!$H$20),0)))</f>
        <v>0</v>
      </c>
      <c r="AG41" s="79">
        <f>IF(P$2&lt;DATE(2019,10,1),IF($T$1=FALSE,IF($T41=FALSE,P41*HOME!$H$18,0),IF($T41=FALSE,P41*HOME!$H$18/(1+HOME!$H$18),0)),IF($T$1=FALSE,IF($T41=FALSE,P41*HOME!$H$20,0),IF($T41=FALSE,P41*HOME!$H$20/(1+HOME!$H$20),0)))</f>
        <v>0</v>
      </c>
      <c r="AH41" s="79">
        <f t="shared" si="27"/>
        <v>0</v>
      </c>
      <c r="AI41" s="79">
        <f t="shared" si="28"/>
        <v>0</v>
      </c>
      <c r="AJ41" s="86"/>
      <c r="AK41" s="79"/>
      <c r="AL41" s="79"/>
      <c r="AM41" s="79"/>
      <c r="AN41" s="79"/>
      <c r="AO41" s="79"/>
      <c r="AP41" s="79"/>
      <c r="AQ41" s="442" t="s">
        <v>188</v>
      </c>
      <c r="AR41" s="443">
        <f>SUM(Q35:Q43)</f>
        <v>0</v>
      </c>
      <c r="AS41" s="444" t="s">
        <v>189</v>
      </c>
      <c r="AY41" s="418"/>
      <c r="AZ41" s="418"/>
      <c r="BA41" s="418"/>
      <c r="BB41" s="418"/>
      <c r="BC41" s="418"/>
      <c r="BD41" s="418"/>
      <c r="BE41" s="418"/>
      <c r="BF41" s="418"/>
      <c r="BG41" s="418"/>
      <c r="BH41" s="418"/>
      <c r="BI41" s="418"/>
      <c r="BJ41" s="418"/>
      <c r="BK41" s="418"/>
      <c r="BL41" s="418"/>
      <c r="CA41" s="310">
        <f>IF($T41=TRUE,0,IF(D$2&lt;DATE(2019,10,1),IF($T$1=FALSE,D41*HOME!$F$18,D41*HOME!$F$18/(1+HOME!$H$18)),IF($AO41=TRUE,IF($T$1=FALSE,D41*HOME!$F$21,D41*HOME!$F$21/(1+HOME!$H$21)),IF($T$1=FALSE,D41*HOME!$F$20,D41*HOME!$F$20/(1+HOME!$H$20)))))</f>
        <v>0</v>
      </c>
      <c r="CB41" s="310">
        <f>IF($T41=TRUE,0,IF(E$2&lt;DATE(2019,10,1),IF($T$1=FALSE,E41*HOME!$F$18,E41*HOME!$F$18/(1+HOME!$H$18)),IF($AO41=TRUE,IF($T$1=FALSE,E41*HOME!$F$21,E41*HOME!$F$21/(1+HOME!$H$21)),IF($T$1=FALSE,E41*HOME!$F$20,E41*HOME!$F$20/(1+HOME!$H$20)))))</f>
        <v>0</v>
      </c>
      <c r="CC41" s="310">
        <f>IF($T41=TRUE,0,IF(F$2&lt;DATE(2019,10,1),IF($T$1=FALSE,F41*HOME!$F$18,F41*HOME!$F$18/(1+HOME!$H$18)),IF($AO41=TRUE,IF($T$1=FALSE,F41*HOME!$F$21,F41*HOME!$F$21/(1+HOME!$H$21)),IF($T$1=FALSE,F41*HOME!$F$20,F41*HOME!$F$20/(1+HOME!$H$20)))))</f>
        <v>0</v>
      </c>
      <c r="CD41" s="310">
        <f>IF($T41=TRUE,0,IF(G$2&lt;DATE(2019,10,1),IF($T$1=FALSE,G41*HOME!$F$18,G41*HOME!$F$18/(1+HOME!$H$18)),IF($AO41=TRUE,IF($T$1=FALSE,G41*HOME!$F$21,G41*HOME!$F$21/(1+HOME!$H$21)),IF($T$1=FALSE,G41*HOME!$F$20,G41*HOME!$F$20/(1+HOME!$H$20)))))</f>
        <v>0</v>
      </c>
      <c r="CE41" s="310">
        <f>IF($T41=TRUE,0,IF(H$2&lt;DATE(2019,10,1),IF($T$1=FALSE,H41*HOME!$F$18,H41*HOME!$F$18/(1+HOME!$H$18)),IF($AO41=TRUE,IF($T$1=FALSE,H41*HOME!$F$21,H41*HOME!$F$21/(1+HOME!$H$21)),IF($T$1=FALSE,H41*HOME!$F$20,H41*HOME!$F$20/(1+HOME!$H$20)))))</f>
        <v>0</v>
      </c>
      <c r="CF41" s="310">
        <f>IF($T41=TRUE,0,IF(I$2&lt;DATE(2019,10,1),IF($T$1=FALSE,I41*HOME!$F$18,I41*HOME!$F$18/(1+HOME!$H$18)),IF($AO41=TRUE,IF($T$1=FALSE,I41*HOME!$F$21,I41*HOME!$F$21/(1+HOME!$H$21)),IF($T$1=FALSE,I41*HOME!$F$20,I41*HOME!$F$20/(1+HOME!$H$20)))))</f>
        <v>0</v>
      </c>
      <c r="CG41" s="310">
        <f>IF($T41=TRUE,0,IF(J$2&lt;DATE(2019,10,1),IF($T$1=FALSE,J41*HOME!$F$18,J41*HOME!$F$18/(1+HOME!$H$18)),IF($AO41=TRUE,IF($T$1=FALSE,J41*HOME!$F$21,J41*HOME!$F$21/(1+HOME!$H$21)),IF($T$1=FALSE,J41*HOME!$F$20,J41*HOME!$F$20/(1+HOME!$H$20)))))</f>
        <v>0</v>
      </c>
      <c r="CH41" s="310">
        <f>IF($T41=TRUE,0,IF(K$2&lt;DATE(2019,10,1),IF($T$1=FALSE,K41*HOME!$F$18,K41*HOME!$F$18/(1+HOME!$H$18)),IF($AO41=TRUE,IF($T$1=FALSE,K41*HOME!$F$21,K41*HOME!$F$21/(1+HOME!$H$21)),IF($T$1=FALSE,K41*HOME!$F$20,K41*HOME!$F$20/(1+HOME!$H$20)))))</f>
        <v>0</v>
      </c>
      <c r="CI41" s="310">
        <f>IF($T41=TRUE,0,IF(L$2&lt;DATE(2019,10,1),IF($T$1=FALSE,L41*HOME!$F$18,L41*HOME!$F$18/(1+HOME!$H$18)),IF($AO41=TRUE,IF($T$1=FALSE,L41*HOME!$F$21,L41*HOME!$F$21/(1+HOME!$H$21)),IF($T$1=FALSE,L41*HOME!$F$20,L41*HOME!$F$20/(1+HOME!$H$20)))))</f>
        <v>0</v>
      </c>
      <c r="CJ41" s="310">
        <f>IF($T41=TRUE,0,IF(M$2&lt;DATE(2019,10,1),IF($T$1=FALSE,M41*HOME!$F$18,M41*HOME!$F$18/(1+HOME!$H$18)),IF($AO41=TRUE,IF($T$1=FALSE,M41*HOME!$F$21,M41*HOME!$F$21/(1+HOME!$H$21)),IF($T$1=FALSE,M41*HOME!$F$20,M41*HOME!$F$20/(1+HOME!$H$20)))))</f>
        <v>0</v>
      </c>
      <c r="CK41" s="310">
        <f>IF($T41=TRUE,0,IF(N$2&lt;DATE(2019,10,1),IF($T$1=FALSE,N41*HOME!$F$18,N41*HOME!$F$18/(1+HOME!$H$18)),IF($AO41=TRUE,IF($T$1=FALSE,N41*HOME!$F$21,N41*HOME!$F$21/(1+HOME!$H$21)),IF($T$1=FALSE,N41*HOME!$F$20,N41*HOME!$F$20/(1+HOME!$H$20)))))</f>
        <v>0</v>
      </c>
      <c r="CL41" s="310">
        <f>IF($T41=TRUE,0,IF(O$2&lt;DATE(2019,10,1),IF($T$1=FALSE,O41*HOME!$F$18,O41*HOME!$F$18/(1+HOME!$H$18)),IF($AO41=TRUE,IF($T$1=FALSE,O41*HOME!$F$21,O41*HOME!$F$21/(1+HOME!$H$21)),IF($T$1=FALSE,O41*HOME!$F$20,O41*HOME!$F$20/(1+HOME!$H$20)))))</f>
        <v>0</v>
      </c>
      <c r="CM41" s="310">
        <f>IF($T41=TRUE,0,IF(P$2&lt;DATE(2019,10,1),IF($T$1=FALSE,P41*HOME!$F$18,P41*HOME!$F$18/(1+HOME!$H$18)),IF($AO41=TRUE,IF($T$1=FALSE,P41*HOME!$F$21,P41*HOME!$F$21/(1+HOME!$H$21)),IF($T$1=FALSE,P41*HOME!$F$20,P41*HOME!$F$20/(1+HOME!$H$20)))))</f>
        <v>0</v>
      </c>
      <c r="CN41" s="310">
        <f t="shared" si="29"/>
        <v>0</v>
      </c>
    </row>
    <row r="42" spans="1:100" ht="18" customHeight="1">
      <c r="A42" s="335"/>
      <c r="B42" s="336">
        <v>37</v>
      </c>
      <c r="C42" s="337"/>
      <c r="D42" s="131"/>
      <c r="E42" s="131"/>
      <c r="F42" s="131"/>
      <c r="G42" s="131"/>
      <c r="H42" s="131"/>
      <c r="I42" s="131"/>
      <c r="J42" s="131"/>
      <c r="K42" s="131"/>
      <c r="L42" s="131"/>
      <c r="M42" s="131"/>
      <c r="N42" s="131"/>
      <c r="O42" s="131"/>
      <c r="P42" s="434"/>
      <c r="Q42" s="90">
        <f t="shared" si="30"/>
        <v>0</v>
      </c>
      <c r="R42" s="389" t="str">
        <f t="shared" si="14"/>
        <v/>
      </c>
      <c r="S42" s="154">
        <f>前期実績!Q42</f>
        <v>0</v>
      </c>
      <c r="T42" s="435" t="b">
        <v>0</v>
      </c>
      <c r="U42" s="79">
        <f>IF(D$2&lt;DATE(2019,10,1),IF($T$1=FALSE,IF($T42=FALSE,D42*HOME!$H$18,0),IF($T42=FALSE,D42*HOME!$H$18/(1+HOME!$H$18),0)),IF($T$1=FALSE,IF($T42=FALSE,D42*HOME!$H$20,0),IF($T42=FALSE,D42*HOME!$H$20/(1+HOME!$H$20),0)))</f>
        <v>0</v>
      </c>
      <c r="V42" s="79">
        <f>IF(E$2&lt;DATE(2019,10,1),IF($T$1=FALSE,IF($T42=FALSE,E42*HOME!$H$18,0),IF($T42=FALSE,E42*HOME!$H$18/(1+HOME!$H$18),0)),IF($T$1=FALSE,IF($T42=FALSE,E42*HOME!$H$20,0),IF($T42=FALSE,E42*HOME!$H$20/(1+HOME!$H$20),0)))</f>
        <v>0</v>
      </c>
      <c r="W42" s="79">
        <f>IF(F$2&lt;DATE(2019,10,1),IF($T$1=FALSE,IF($T42=FALSE,F42*HOME!$H$18,0),IF($T42=FALSE,F42*HOME!$H$18/(1+HOME!$H$18),0)),IF($T$1=FALSE,IF($T42=FALSE,F42*HOME!$H$20,0),IF($T42=FALSE,F42*HOME!$H$20/(1+HOME!$H$20),0)))</f>
        <v>0</v>
      </c>
      <c r="X42" s="79">
        <f>IF(G$2&lt;DATE(2019,10,1),IF($T$1=FALSE,IF($T42=FALSE,G42*HOME!$H$18,0),IF($T42=FALSE,G42*HOME!$H$18/(1+HOME!$H$18),0)),IF($T$1=FALSE,IF($T42=FALSE,G42*HOME!$H$20,0),IF($T42=FALSE,G42*HOME!$H$20/(1+HOME!$H$20),0)))</f>
        <v>0</v>
      </c>
      <c r="Y42" s="79">
        <f>IF(H$2&lt;DATE(2019,10,1),IF($T$1=FALSE,IF($T42=FALSE,H42*HOME!$H$18,0),IF($T42=FALSE,H42*HOME!$H$18/(1+HOME!$H$18),0)),IF($T$1=FALSE,IF($T42=FALSE,H42*HOME!$H$20,0),IF($T42=FALSE,H42*HOME!$H$20/(1+HOME!$H$20),0)))</f>
        <v>0</v>
      </c>
      <c r="Z42" s="79">
        <f>IF(I$2&lt;DATE(2019,10,1),IF($T$1=FALSE,IF($T42=FALSE,I42*HOME!$H$18,0),IF($T42=FALSE,I42*HOME!$H$18/(1+HOME!$H$18),0)),IF($T$1=FALSE,IF($T42=FALSE,I42*HOME!$H$20,0),IF($T42=FALSE,I42*HOME!$H$20/(1+HOME!$H$20),0)))</f>
        <v>0</v>
      </c>
      <c r="AA42" s="79">
        <f>IF(J$2&lt;DATE(2019,10,1),IF($T$1=FALSE,IF($T42=FALSE,J42*HOME!$H$18,0),IF($T42=FALSE,J42*HOME!$H$18/(1+HOME!$H$18),0)),IF($T$1=FALSE,IF($T42=FALSE,J42*HOME!$H$20,0),IF($T42=FALSE,J42*HOME!$H$20/(1+HOME!$H$20),0)))</f>
        <v>0</v>
      </c>
      <c r="AB42" s="79">
        <f>IF(K$2&lt;DATE(2019,10,1),IF($T$1=FALSE,IF($T42=FALSE,K42*HOME!$H$18,0),IF($T42=FALSE,K42*HOME!$H$18/(1+HOME!$H$18),0)),IF($T$1=FALSE,IF($T42=FALSE,K42*HOME!$H$20,0),IF($T42=FALSE,K42*HOME!$H$20/(1+HOME!$H$20),0)))</f>
        <v>0</v>
      </c>
      <c r="AC42" s="79">
        <f>IF(L$2&lt;DATE(2019,10,1),IF($T$1=FALSE,IF($T42=FALSE,L42*HOME!$H$18,0),IF($T42=FALSE,L42*HOME!$H$18/(1+HOME!$H$18),0)),IF($T$1=FALSE,IF($T42=FALSE,L42*HOME!$H$20,0),IF($T42=FALSE,L42*HOME!$H$20/(1+HOME!$H$20),0)))</f>
        <v>0</v>
      </c>
      <c r="AD42" s="79">
        <f>IF(M$2&lt;DATE(2019,10,1),IF($T$1=FALSE,IF($T42=FALSE,M42*HOME!$H$18,0),IF($T42=FALSE,M42*HOME!$H$18/(1+HOME!$H$18),0)),IF($T$1=FALSE,IF($T42=FALSE,M42*HOME!$H$20,0),IF($T42=FALSE,M42*HOME!$H$20/(1+HOME!$H$20),0)))</f>
        <v>0</v>
      </c>
      <c r="AE42" s="79">
        <f>IF(N$2&lt;DATE(2019,10,1),IF($T$1=FALSE,IF($T42=FALSE,N42*HOME!$H$18,0),IF($T42=FALSE,N42*HOME!$H$18/(1+HOME!$H$18),0)),IF($T$1=FALSE,IF($T42=FALSE,N42*HOME!$H$20,0),IF($T42=FALSE,N42*HOME!$H$20/(1+HOME!$H$20),0)))</f>
        <v>0</v>
      </c>
      <c r="AF42" s="79">
        <f>IF(O$2&lt;DATE(2019,10,1),IF($T$1=FALSE,IF($T42=FALSE,O42*HOME!$H$18,0),IF($T42=FALSE,O42*HOME!$H$18/(1+HOME!$H$18),0)),IF($T$1=FALSE,IF($T42=FALSE,O42*HOME!$H$20,0),IF($T42=FALSE,O42*HOME!$H$20/(1+HOME!$H$20),0)))</f>
        <v>0</v>
      </c>
      <c r="AG42" s="79">
        <f>IF(P$2&lt;DATE(2019,10,1),IF($T$1=FALSE,IF($T42=FALSE,P42*HOME!$H$18,0),IF($T42=FALSE,P42*HOME!$H$18/(1+HOME!$H$18),0)),IF($T$1=FALSE,IF($T42=FALSE,P42*HOME!$H$20,0),IF($T42=FALSE,P42*HOME!$H$20/(1+HOME!$H$20),0)))</f>
        <v>0</v>
      </c>
      <c r="AH42" s="79">
        <f t="shared" si="27"/>
        <v>0</v>
      </c>
      <c r="AI42" s="79">
        <f t="shared" si="28"/>
        <v>0</v>
      </c>
      <c r="AJ42" s="86"/>
      <c r="AK42" s="79"/>
      <c r="AL42" s="79"/>
      <c r="AM42" s="79"/>
      <c r="AN42" s="79"/>
      <c r="AO42" s="79"/>
      <c r="AP42" s="79"/>
      <c r="AQ42" s="445" t="s">
        <v>190</v>
      </c>
      <c r="AR42" s="446"/>
      <c r="AS42" s="372" t="s">
        <v>191</v>
      </c>
      <c r="AY42" s="418"/>
      <c r="AZ42" s="418"/>
      <c r="BA42" s="418"/>
      <c r="BB42" s="418"/>
      <c r="BC42" s="418"/>
      <c r="BD42" s="418"/>
      <c r="BE42" s="418"/>
      <c r="BF42" s="418"/>
      <c r="BG42" s="418"/>
      <c r="BH42" s="418"/>
      <c r="BI42" s="418"/>
      <c r="BJ42" s="418"/>
      <c r="BK42" s="418"/>
      <c r="BL42" s="418"/>
      <c r="CA42" s="310">
        <f>IF($T42=TRUE,0,IF(D$2&lt;DATE(2019,10,1),IF($T$1=FALSE,D42*HOME!$F$18,D42*HOME!$F$18/(1+HOME!$H$18)),IF($AO42=TRUE,IF($T$1=FALSE,D42*HOME!$F$21,D42*HOME!$F$21/(1+HOME!$H$21)),IF($T$1=FALSE,D42*HOME!$F$20,D42*HOME!$F$20/(1+HOME!$H$20)))))</f>
        <v>0</v>
      </c>
      <c r="CB42" s="310">
        <f>IF($T42=TRUE,0,IF(E$2&lt;DATE(2019,10,1),IF($T$1=FALSE,E42*HOME!$F$18,E42*HOME!$F$18/(1+HOME!$H$18)),IF($AO42=TRUE,IF($T$1=FALSE,E42*HOME!$F$21,E42*HOME!$F$21/(1+HOME!$H$21)),IF($T$1=FALSE,E42*HOME!$F$20,E42*HOME!$F$20/(1+HOME!$H$20)))))</f>
        <v>0</v>
      </c>
      <c r="CC42" s="310">
        <f>IF($T42=TRUE,0,IF(F$2&lt;DATE(2019,10,1),IF($T$1=FALSE,F42*HOME!$F$18,F42*HOME!$F$18/(1+HOME!$H$18)),IF($AO42=TRUE,IF($T$1=FALSE,F42*HOME!$F$21,F42*HOME!$F$21/(1+HOME!$H$21)),IF($T$1=FALSE,F42*HOME!$F$20,F42*HOME!$F$20/(1+HOME!$H$20)))))</f>
        <v>0</v>
      </c>
      <c r="CD42" s="310">
        <f>IF($T42=TRUE,0,IF(G$2&lt;DATE(2019,10,1),IF($T$1=FALSE,G42*HOME!$F$18,G42*HOME!$F$18/(1+HOME!$H$18)),IF($AO42=TRUE,IF($T$1=FALSE,G42*HOME!$F$21,G42*HOME!$F$21/(1+HOME!$H$21)),IF($T$1=FALSE,G42*HOME!$F$20,G42*HOME!$F$20/(1+HOME!$H$20)))))</f>
        <v>0</v>
      </c>
      <c r="CE42" s="310">
        <f>IF($T42=TRUE,0,IF(H$2&lt;DATE(2019,10,1),IF($T$1=FALSE,H42*HOME!$F$18,H42*HOME!$F$18/(1+HOME!$H$18)),IF($AO42=TRUE,IF($T$1=FALSE,H42*HOME!$F$21,H42*HOME!$F$21/(1+HOME!$H$21)),IF($T$1=FALSE,H42*HOME!$F$20,H42*HOME!$F$20/(1+HOME!$H$20)))))</f>
        <v>0</v>
      </c>
      <c r="CF42" s="310">
        <f>IF($T42=TRUE,0,IF(I$2&lt;DATE(2019,10,1),IF($T$1=FALSE,I42*HOME!$F$18,I42*HOME!$F$18/(1+HOME!$H$18)),IF($AO42=TRUE,IF($T$1=FALSE,I42*HOME!$F$21,I42*HOME!$F$21/(1+HOME!$H$21)),IF($T$1=FALSE,I42*HOME!$F$20,I42*HOME!$F$20/(1+HOME!$H$20)))))</f>
        <v>0</v>
      </c>
      <c r="CG42" s="310">
        <f>IF($T42=TRUE,0,IF(J$2&lt;DATE(2019,10,1),IF($T$1=FALSE,J42*HOME!$F$18,J42*HOME!$F$18/(1+HOME!$H$18)),IF($AO42=TRUE,IF($T$1=FALSE,J42*HOME!$F$21,J42*HOME!$F$21/(1+HOME!$H$21)),IF($T$1=FALSE,J42*HOME!$F$20,J42*HOME!$F$20/(1+HOME!$H$20)))))</f>
        <v>0</v>
      </c>
      <c r="CH42" s="310">
        <f>IF($T42=TRUE,0,IF(K$2&lt;DATE(2019,10,1),IF($T$1=FALSE,K42*HOME!$F$18,K42*HOME!$F$18/(1+HOME!$H$18)),IF($AO42=TRUE,IF($T$1=FALSE,K42*HOME!$F$21,K42*HOME!$F$21/(1+HOME!$H$21)),IF($T$1=FALSE,K42*HOME!$F$20,K42*HOME!$F$20/(1+HOME!$H$20)))))</f>
        <v>0</v>
      </c>
      <c r="CI42" s="310">
        <f>IF($T42=TRUE,0,IF(L$2&lt;DATE(2019,10,1),IF($T$1=FALSE,L42*HOME!$F$18,L42*HOME!$F$18/(1+HOME!$H$18)),IF($AO42=TRUE,IF($T$1=FALSE,L42*HOME!$F$21,L42*HOME!$F$21/(1+HOME!$H$21)),IF($T$1=FALSE,L42*HOME!$F$20,L42*HOME!$F$20/(1+HOME!$H$20)))))</f>
        <v>0</v>
      </c>
      <c r="CJ42" s="310">
        <f>IF($T42=TRUE,0,IF(M$2&lt;DATE(2019,10,1),IF($T$1=FALSE,M42*HOME!$F$18,M42*HOME!$F$18/(1+HOME!$H$18)),IF($AO42=TRUE,IF($T$1=FALSE,M42*HOME!$F$21,M42*HOME!$F$21/(1+HOME!$H$21)),IF($T$1=FALSE,M42*HOME!$F$20,M42*HOME!$F$20/(1+HOME!$H$20)))))</f>
        <v>0</v>
      </c>
      <c r="CK42" s="310">
        <f>IF($T42=TRUE,0,IF(N$2&lt;DATE(2019,10,1),IF($T$1=FALSE,N42*HOME!$F$18,N42*HOME!$F$18/(1+HOME!$H$18)),IF($AO42=TRUE,IF($T$1=FALSE,N42*HOME!$F$21,N42*HOME!$F$21/(1+HOME!$H$21)),IF($T$1=FALSE,N42*HOME!$F$20,N42*HOME!$F$20/(1+HOME!$H$20)))))</f>
        <v>0</v>
      </c>
      <c r="CL42" s="310">
        <f>IF($T42=TRUE,0,IF(O$2&lt;DATE(2019,10,1),IF($T$1=FALSE,O42*HOME!$F$18,O42*HOME!$F$18/(1+HOME!$H$18)),IF($AO42=TRUE,IF($T$1=FALSE,O42*HOME!$F$21,O42*HOME!$F$21/(1+HOME!$H$21)),IF($T$1=FALSE,O42*HOME!$F$20,O42*HOME!$F$20/(1+HOME!$H$20)))))</f>
        <v>0</v>
      </c>
      <c r="CM42" s="310">
        <f>IF($T42=TRUE,0,IF(P$2&lt;DATE(2019,10,1),IF($T$1=FALSE,P42*HOME!$F$18,P42*HOME!$F$18/(1+HOME!$H$18)),IF($AO42=TRUE,IF($T$1=FALSE,P42*HOME!$F$21,P42*HOME!$F$21/(1+HOME!$H$21)),IF($T$1=FALSE,P42*HOME!$F$20,P42*HOME!$F$20/(1+HOME!$H$20)))))</f>
        <v>0</v>
      </c>
      <c r="CN42" s="310">
        <f t="shared" si="29"/>
        <v>0</v>
      </c>
    </row>
    <row r="43" spans="1:100" ht="18" customHeight="1">
      <c r="A43" s="335"/>
      <c r="B43" s="336">
        <v>38</v>
      </c>
      <c r="C43" s="337"/>
      <c r="D43" s="131"/>
      <c r="E43" s="131"/>
      <c r="F43" s="131"/>
      <c r="G43" s="131"/>
      <c r="H43" s="131"/>
      <c r="I43" s="131"/>
      <c r="J43" s="131"/>
      <c r="K43" s="131"/>
      <c r="L43" s="131"/>
      <c r="M43" s="131"/>
      <c r="N43" s="131"/>
      <c r="O43" s="131"/>
      <c r="P43" s="434"/>
      <c r="Q43" s="90">
        <f t="shared" si="30"/>
        <v>0</v>
      </c>
      <c r="R43" s="389" t="str">
        <f t="shared" si="14"/>
        <v/>
      </c>
      <c r="S43" s="154">
        <f>前期実績!Q43</f>
        <v>0</v>
      </c>
      <c r="T43" s="435" t="b">
        <v>0</v>
      </c>
      <c r="U43" s="79">
        <f>IF(D$2&lt;DATE(2019,10,1),IF($T$1=FALSE,IF($T43=FALSE,D43*HOME!$H$18,0),IF($T43=FALSE,D43*HOME!$H$18/(1+HOME!$H$18),0)),IF($T$1=FALSE,IF($T43=FALSE,D43*HOME!$H$20,0),IF($T43=FALSE,D43*HOME!$H$20/(1+HOME!$H$20),0)))</f>
        <v>0</v>
      </c>
      <c r="V43" s="79">
        <f>IF(E$2&lt;DATE(2019,10,1),IF($T$1=FALSE,IF($T43=FALSE,E43*HOME!$H$18,0),IF($T43=FALSE,E43*HOME!$H$18/(1+HOME!$H$18),0)),IF($T$1=FALSE,IF($T43=FALSE,E43*HOME!$H$20,0),IF($T43=FALSE,E43*HOME!$H$20/(1+HOME!$H$20),0)))</f>
        <v>0</v>
      </c>
      <c r="W43" s="79">
        <f>IF(F$2&lt;DATE(2019,10,1),IF($T$1=FALSE,IF($T43=FALSE,F43*HOME!$H$18,0),IF($T43=FALSE,F43*HOME!$H$18/(1+HOME!$H$18),0)),IF($T$1=FALSE,IF($T43=FALSE,F43*HOME!$H$20,0),IF($T43=FALSE,F43*HOME!$H$20/(1+HOME!$H$20),0)))</f>
        <v>0</v>
      </c>
      <c r="X43" s="79">
        <f>IF(G$2&lt;DATE(2019,10,1),IF($T$1=FALSE,IF($T43=FALSE,G43*HOME!$H$18,0),IF($T43=FALSE,G43*HOME!$H$18/(1+HOME!$H$18),0)),IF($T$1=FALSE,IF($T43=FALSE,G43*HOME!$H$20,0),IF($T43=FALSE,G43*HOME!$H$20/(1+HOME!$H$20),0)))</f>
        <v>0</v>
      </c>
      <c r="Y43" s="79">
        <f>IF(H$2&lt;DATE(2019,10,1),IF($T$1=FALSE,IF($T43=FALSE,H43*HOME!$H$18,0),IF($T43=FALSE,H43*HOME!$H$18/(1+HOME!$H$18),0)),IF($T$1=FALSE,IF($T43=FALSE,H43*HOME!$H$20,0),IF($T43=FALSE,H43*HOME!$H$20/(1+HOME!$H$20),0)))</f>
        <v>0</v>
      </c>
      <c r="Z43" s="79">
        <f>IF(I$2&lt;DATE(2019,10,1),IF($T$1=FALSE,IF($T43=FALSE,I43*HOME!$H$18,0),IF($T43=FALSE,I43*HOME!$H$18/(1+HOME!$H$18),0)),IF($T$1=FALSE,IF($T43=FALSE,I43*HOME!$H$20,0),IF($T43=FALSE,I43*HOME!$H$20/(1+HOME!$H$20),0)))</f>
        <v>0</v>
      </c>
      <c r="AA43" s="79">
        <f>IF(J$2&lt;DATE(2019,10,1),IF($T$1=FALSE,IF($T43=FALSE,J43*HOME!$H$18,0),IF($T43=FALSE,J43*HOME!$H$18/(1+HOME!$H$18),0)),IF($T$1=FALSE,IF($T43=FALSE,J43*HOME!$H$20,0),IF($T43=FALSE,J43*HOME!$H$20/(1+HOME!$H$20),0)))</f>
        <v>0</v>
      </c>
      <c r="AB43" s="79">
        <f>IF(K$2&lt;DATE(2019,10,1),IF($T$1=FALSE,IF($T43=FALSE,K43*HOME!$H$18,0),IF($T43=FALSE,K43*HOME!$H$18/(1+HOME!$H$18),0)),IF($T$1=FALSE,IF($T43=FALSE,K43*HOME!$H$20,0),IF($T43=FALSE,K43*HOME!$H$20/(1+HOME!$H$20),0)))</f>
        <v>0</v>
      </c>
      <c r="AC43" s="79">
        <f>IF(L$2&lt;DATE(2019,10,1),IF($T$1=FALSE,IF($T43=FALSE,L43*HOME!$H$18,0),IF($T43=FALSE,L43*HOME!$H$18/(1+HOME!$H$18),0)),IF($T$1=FALSE,IF($T43=FALSE,L43*HOME!$H$20,0),IF($T43=FALSE,L43*HOME!$H$20/(1+HOME!$H$20),0)))</f>
        <v>0</v>
      </c>
      <c r="AD43" s="79">
        <f>IF(M$2&lt;DATE(2019,10,1),IF($T$1=FALSE,IF($T43=FALSE,M43*HOME!$H$18,0),IF($T43=FALSE,M43*HOME!$H$18/(1+HOME!$H$18),0)),IF($T$1=FALSE,IF($T43=FALSE,M43*HOME!$H$20,0),IF($T43=FALSE,M43*HOME!$H$20/(1+HOME!$H$20),0)))</f>
        <v>0</v>
      </c>
      <c r="AE43" s="79">
        <f>IF(N$2&lt;DATE(2019,10,1),IF($T$1=FALSE,IF($T43=FALSE,N43*HOME!$H$18,0),IF($T43=FALSE,N43*HOME!$H$18/(1+HOME!$H$18),0)),IF($T$1=FALSE,IF($T43=FALSE,N43*HOME!$H$20,0),IF($T43=FALSE,N43*HOME!$H$20/(1+HOME!$H$20),0)))</f>
        <v>0</v>
      </c>
      <c r="AF43" s="79">
        <f>IF(O$2&lt;DATE(2019,10,1),IF($T$1=FALSE,IF($T43=FALSE,O43*HOME!$H$18,0),IF($T43=FALSE,O43*HOME!$H$18/(1+HOME!$H$18),0)),IF($T$1=FALSE,IF($T43=FALSE,O43*HOME!$H$20,0),IF($T43=FALSE,O43*HOME!$H$20/(1+HOME!$H$20),0)))</f>
        <v>0</v>
      </c>
      <c r="AG43" s="79">
        <f>IF(P$2&lt;DATE(2019,10,1),IF($T$1=FALSE,IF($T43=FALSE,P43*HOME!$H$18,0),IF($T43=FALSE,P43*HOME!$H$18/(1+HOME!$H$18),0)),IF($T$1=FALSE,IF($T43=FALSE,P43*HOME!$H$20,0),IF($T43=FALSE,P43*HOME!$H$20/(1+HOME!$H$20),0)))</f>
        <v>0</v>
      </c>
      <c r="AH43" s="79">
        <f t="shared" si="27"/>
        <v>0</v>
      </c>
      <c r="AI43" s="79">
        <f t="shared" si="28"/>
        <v>0</v>
      </c>
      <c r="AJ43" s="86"/>
      <c r="AK43" s="79"/>
      <c r="AL43" s="79"/>
      <c r="AM43" s="79"/>
      <c r="AN43" s="79"/>
      <c r="AO43" s="79"/>
      <c r="AP43" s="79"/>
      <c r="AQ43" s="447" t="s">
        <v>192</v>
      </c>
      <c r="AR43" s="448">
        <v>0.13</v>
      </c>
      <c r="AS43" s="372" t="s">
        <v>191</v>
      </c>
      <c r="AT43" s="449"/>
      <c r="AU43" s="449"/>
      <c r="AV43" s="449"/>
      <c r="AW43" s="449"/>
      <c r="AX43" s="449"/>
      <c r="CA43" s="310">
        <f>IF($T43=TRUE,0,IF(D$2&lt;DATE(2019,10,1),IF($T$1=FALSE,D43*HOME!$F$18,D43*HOME!$F$18/(1+HOME!$H$18)),IF($AO43=TRUE,IF($T$1=FALSE,D43*HOME!$F$21,D43*HOME!$F$21/(1+HOME!$H$21)),IF($T$1=FALSE,D43*HOME!$F$20,D43*HOME!$F$20/(1+HOME!$H$20)))))</f>
        <v>0</v>
      </c>
      <c r="CB43" s="310">
        <f>IF($T43=TRUE,0,IF(E$2&lt;DATE(2019,10,1),IF($T$1=FALSE,E43*HOME!$F$18,E43*HOME!$F$18/(1+HOME!$H$18)),IF($AO43=TRUE,IF($T$1=FALSE,E43*HOME!$F$21,E43*HOME!$F$21/(1+HOME!$H$21)),IF($T$1=FALSE,E43*HOME!$F$20,E43*HOME!$F$20/(1+HOME!$H$20)))))</f>
        <v>0</v>
      </c>
      <c r="CC43" s="310">
        <f>IF($T43=TRUE,0,IF(F$2&lt;DATE(2019,10,1),IF($T$1=FALSE,F43*HOME!$F$18,F43*HOME!$F$18/(1+HOME!$H$18)),IF($AO43=TRUE,IF($T$1=FALSE,F43*HOME!$F$21,F43*HOME!$F$21/(1+HOME!$H$21)),IF($T$1=FALSE,F43*HOME!$F$20,F43*HOME!$F$20/(1+HOME!$H$20)))))</f>
        <v>0</v>
      </c>
      <c r="CD43" s="310">
        <f>IF($T43=TRUE,0,IF(G$2&lt;DATE(2019,10,1),IF($T$1=FALSE,G43*HOME!$F$18,G43*HOME!$F$18/(1+HOME!$H$18)),IF($AO43=TRUE,IF($T$1=FALSE,G43*HOME!$F$21,G43*HOME!$F$21/(1+HOME!$H$21)),IF($T$1=FALSE,G43*HOME!$F$20,G43*HOME!$F$20/(1+HOME!$H$20)))))</f>
        <v>0</v>
      </c>
      <c r="CE43" s="310">
        <f>IF($T43=TRUE,0,IF(H$2&lt;DATE(2019,10,1),IF($T$1=FALSE,H43*HOME!$F$18,H43*HOME!$F$18/(1+HOME!$H$18)),IF($AO43=TRUE,IF($T$1=FALSE,H43*HOME!$F$21,H43*HOME!$F$21/(1+HOME!$H$21)),IF($T$1=FALSE,H43*HOME!$F$20,H43*HOME!$F$20/(1+HOME!$H$20)))))</f>
        <v>0</v>
      </c>
      <c r="CF43" s="310">
        <f>IF($T43=TRUE,0,IF(I$2&lt;DATE(2019,10,1),IF($T$1=FALSE,I43*HOME!$F$18,I43*HOME!$F$18/(1+HOME!$H$18)),IF($AO43=TRUE,IF($T$1=FALSE,I43*HOME!$F$21,I43*HOME!$F$21/(1+HOME!$H$21)),IF($T$1=FALSE,I43*HOME!$F$20,I43*HOME!$F$20/(1+HOME!$H$20)))))</f>
        <v>0</v>
      </c>
      <c r="CG43" s="310">
        <f>IF($T43=TRUE,0,IF(J$2&lt;DATE(2019,10,1),IF($T$1=FALSE,J43*HOME!$F$18,J43*HOME!$F$18/(1+HOME!$H$18)),IF($AO43=TRUE,IF($T$1=FALSE,J43*HOME!$F$21,J43*HOME!$F$21/(1+HOME!$H$21)),IF($T$1=FALSE,J43*HOME!$F$20,J43*HOME!$F$20/(1+HOME!$H$20)))))</f>
        <v>0</v>
      </c>
      <c r="CH43" s="310">
        <f>IF($T43=TRUE,0,IF(K$2&lt;DATE(2019,10,1),IF($T$1=FALSE,K43*HOME!$F$18,K43*HOME!$F$18/(1+HOME!$H$18)),IF($AO43=TRUE,IF($T$1=FALSE,K43*HOME!$F$21,K43*HOME!$F$21/(1+HOME!$H$21)),IF($T$1=FALSE,K43*HOME!$F$20,K43*HOME!$F$20/(1+HOME!$H$20)))))</f>
        <v>0</v>
      </c>
      <c r="CI43" s="310">
        <f>IF($T43=TRUE,0,IF(L$2&lt;DATE(2019,10,1),IF($T$1=FALSE,L43*HOME!$F$18,L43*HOME!$F$18/(1+HOME!$H$18)),IF($AO43=TRUE,IF($T$1=FALSE,L43*HOME!$F$21,L43*HOME!$F$21/(1+HOME!$H$21)),IF($T$1=FALSE,L43*HOME!$F$20,L43*HOME!$F$20/(1+HOME!$H$20)))))</f>
        <v>0</v>
      </c>
      <c r="CJ43" s="310">
        <f>IF($T43=TRUE,0,IF(M$2&lt;DATE(2019,10,1),IF($T$1=FALSE,M43*HOME!$F$18,M43*HOME!$F$18/(1+HOME!$H$18)),IF($AO43=TRUE,IF($T$1=FALSE,M43*HOME!$F$21,M43*HOME!$F$21/(1+HOME!$H$21)),IF($T$1=FALSE,M43*HOME!$F$20,M43*HOME!$F$20/(1+HOME!$H$20)))))</f>
        <v>0</v>
      </c>
      <c r="CK43" s="310">
        <f>IF($T43=TRUE,0,IF(N$2&lt;DATE(2019,10,1),IF($T$1=FALSE,N43*HOME!$F$18,N43*HOME!$F$18/(1+HOME!$H$18)),IF($AO43=TRUE,IF($T$1=FALSE,N43*HOME!$F$21,N43*HOME!$F$21/(1+HOME!$H$21)),IF($T$1=FALSE,N43*HOME!$F$20,N43*HOME!$F$20/(1+HOME!$H$20)))))</f>
        <v>0</v>
      </c>
      <c r="CL43" s="310">
        <f>IF($T43=TRUE,0,IF(O$2&lt;DATE(2019,10,1),IF($T$1=FALSE,O43*HOME!$F$18,O43*HOME!$F$18/(1+HOME!$H$18)),IF($AO43=TRUE,IF($T$1=FALSE,O43*HOME!$F$21,O43*HOME!$F$21/(1+HOME!$H$21)),IF($T$1=FALSE,O43*HOME!$F$20,O43*HOME!$F$20/(1+HOME!$H$20)))))</f>
        <v>0</v>
      </c>
      <c r="CM43" s="310">
        <f>IF($T43=TRUE,0,IF(P$2&lt;DATE(2019,10,1),IF($T$1=FALSE,P43*HOME!$F$18,P43*HOME!$F$18/(1+HOME!$H$18)),IF($AO43=TRUE,IF($T$1=FALSE,P43*HOME!$F$21,P43*HOME!$F$21/(1+HOME!$H$21)),IF($T$1=FALSE,P43*HOME!$F$20,P43*HOME!$F$20/(1+HOME!$H$20)))))</f>
        <v>0</v>
      </c>
      <c r="CN43" s="310">
        <f t="shared" si="29"/>
        <v>0</v>
      </c>
    </row>
    <row r="44" spans="1:100" ht="18" customHeight="1">
      <c r="A44" s="335"/>
      <c r="B44" s="336">
        <v>39</v>
      </c>
      <c r="C44" s="345"/>
      <c r="D44" s="450"/>
      <c r="E44" s="450"/>
      <c r="F44" s="450"/>
      <c r="G44" s="450"/>
      <c r="H44" s="450"/>
      <c r="I44" s="450"/>
      <c r="J44" s="450"/>
      <c r="K44" s="450"/>
      <c r="L44" s="450"/>
      <c r="M44" s="450"/>
      <c r="N44" s="450"/>
      <c r="O44" s="450"/>
      <c r="P44" s="451"/>
      <c r="Q44" s="452">
        <f t="shared" si="30"/>
        <v>0</v>
      </c>
      <c r="R44" s="453" t="str">
        <f t="shared" si="14"/>
        <v/>
      </c>
      <c r="S44" s="454">
        <f>前期実績!Q44</f>
        <v>0</v>
      </c>
      <c r="T44" s="435" t="b">
        <v>0</v>
      </c>
      <c r="U44" s="79">
        <f>IF(D$2&lt;DATE(2019,10,1),IF($T$1=FALSE,IF($T44=FALSE,D44*HOME!$H$18,0),IF($T44=FALSE,D44*HOME!$H$18/(1+HOME!$H$18),0)),IF($T$1=FALSE,IF($T44=FALSE,D44*HOME!$H$20,0),IF($T44=FALSE,D44*HOME!$H$20/(1+HOME!$H$20),0)))</f>
        <v>0</v>
      </c>
      <c r="V44" s="79">
        <f>IF(E$2&lt;DATE(2019,10,1),IF($T$1=FALSE,IF($T44=FALSE,E44*HOME!$H$18,0),IF($T44=FALSE,E44*HOME!$H$18/(1+HOME!$H$18),0)),IF($T$1=FALSE,IF($T44=FALSE,E44*HOME!$H$20,0),IF($T44=FALSE,E44*HOME!$H$20/(1+HOME!$H$20),0)))</f>
        <v>0</v>
      </c>
      <c r="W44" s="79">
        <f>IF(F$2&lt;DATE(2019,10,1),IF($T$1=FALSE,IF($T44=FALSE,F44*HOME!$H$18,0),IF($T44=FALSE,F44*HOME!$H$18/(1+HOME!$H$18),0)),IF($T$1=FALSE,IF($T44=FALSE,F44*HOME!$H$20,0),IF($T44=FALSE,F44*HOME!$H$20/(1+HOME!$H$20),0)))</f>
        <v>0</v>
      </c>
      <c r="X44" s="79">
        <f>IF(G$2&lt;DATE(2019,10,1),IF($T$1=FALSE,IF($T44=FALSE,G44*HOME!$H$18,0),IF($T44=FALSE,G44*HOME!$H$18/(1+HOME!$H$18),0)),IF($T$1=FALSE,IF($T44=FALSE,G44*HOME!$H$20,0),IF($T44=FALSE,G44*HOME!$H$20/(1+HOME!$H$20),0)))</f>
        <v>0</v>
      </c>
      <c r="Y44" s="79">
        <f>IF(H$2&lt;DATE(2019,10,1),IF($T$1=FALSE,IF($T44=FALSE,H44*HOME!$H$18,0),IF($T44=FALSE,H44*HOME!$H$18/(1+HOME!$H$18),0)),IF($T$1=FALSE,IF($T44=FALSE,H44*HOME!$H$20,0),IF($T44=FALSE,H44*HOME!$H$20/(1+HOME!$H$20),0)))</f>
        <v>0</v>
      </c>
      <c r="Z44" s="79">
        <f>IF(I$2&lt;DATE(2019,10,1),IF($T$1=FALSE,IF($T44=FALSE,I44*HOME!$H$18,0),IF($T44=FALSE,I44*HOME!$H$18/(1+HOME!$H$18),0)),IF($T$1=FALSE,IF($T44=FALSE,I44*HOME!$H$20,0),IF($T44=FALSE,I44*HOME!$H$20/(1+HOME!$H$20),0)))</f>
        <v>0</v>
      </c>
      <c r="AA44" s="79">
        <f>IF(J$2&lt;DATE(2019,10,1),IF($T$1=FALSE,IF($T44=FALSE,J44*HOME!$H$18,0),IF($T44=FALSE,J44*HOME!$H$18/(1+HOME!$H$18),0)),IF($T$1=FALSE,IF($T44=FALSE,J44*HOME!$H$20,0),IF($T44=FALSE,J44*HOME!$H$20/(1+HOME!$H$20),0)))</f>
        <v>0</v>
      </c>
      <c r="AB44" s="79">
        <f>IF(K$2&lt;DATE(2019,10,1),IF($T$1=FALSE,IF($T44=FALSE,K44*HOME!$H$18,0),IF($T44=FALSE,K44*HOME!$H$18/(1+HOME!$H$18),0)),IF($T$1=FALSE,IF($T44=FALSE,K44*HOME!$H$20,0),IF($T44=FALSE,K44*HOME!$H$20/(1+HOME!$H$20),0)))</f>
        <v>0</v>
      </c>
      <c r="AC44" s="79">
        <f>IF(L$2&lt;DATE(2019,10,1),IF($T$1=FALSE,IF($T44=FALSE,L44*HOME!$H$18,0),IF($T44=FALSE,L44*HOME!$H$18/(1+HOME!$H$18),0)),IF($T$1=FALSE,IF($T44=FALSE,L44*HOME!$H$20,0),IF($T44=FALSE,L44*HOME!$H$20/(1+HOME!$H$20),0)))</f>
        <v>0</v>
      </c>
      <c r="AD44" s="79">
        <f>IF(M$2&lt;DATE(2019,10,1),IF($T$1=FALSE,IF($T44=FALSE,M44*HOME!$H$18,0),IF($T44=FALSE,M44*HOME!$H$18/(1+HOME!$H$18),0)),IF($T$1=FALSE,IF($T44=FALSE,M44*HOME!$H$20,0),IF($T44=FALSE,M44*HOME!$H$20/(1+HOME!$H$20),0)))</f>
        <v>0</v>
      </c>
      <c r="AE44" s="79">
        <f>IF(N$2&lt;DATE(2019,10,1),IF($T$1=FALSE,IF($T44=FALSE,N44*HOME!$H$18,0),IF($T44=FALSE,N44*HOME!$H$18/(1+HOME!$H$18),0)),IF($T$1=FALSE,IF($T44=FALSE,N44*HOME!$H$20,0),IF($T44=FALSE,N44*HOME!$H$20/(1+HOME!$H$20),0)))</f>
        <v>0</v>
      </c>
      <c r="AF44" s="79">
        <f>IF(O$2&lt;DATE(2019,10,1),IF($T$1=FALSE,IF($T44=FALSE,O44*HOME!$H$18,0),IF($T44=FALSE,O44*HOME!$H$18/(1+HOME!$H$18),0)),IF($T$1=FALSE,IF($T44=FALSE,O44*HOME!$H$20,0),IF($T44=FALSE,O44*HOME!$H$20/(1+HOME!$H$20),0)))</f>
        <v>0</v>
      </c>
      <c r="AG44" s="79">
        <f>IF(P$2&lt;DATE(2019,10,1),IF($T$1=FALSE,IF($T44=FALSE,P44*HOME!$H$18,0),IF($T44=FALSE,P44*HOME!$H$18/(1+HOME!$H$18),0)),IF($T$1=FALSE,IF($T44=FALSE,P44*HOME!$H$20,0),IF($T44=FALSE,P44*HOME!$H$20/(1+HOME!$H$20),0)))</f>
        <v>0</v>
      </c>
      <c r="AH44" s="79">
        <f t="shared" si="27"/>
        <v>0</v>
      </c>
      <c r="AI44" s="79">
        <f t="shared" si="28"/>
        <v>0</v>
      </c>
      <c r="AJ44" s="86"/>
      <c r="AK44" s="79"/>
      <c r="AL44" s="79"/>
      <c r="AM44" s="79"/>
      <c r="AN44" s="79"/>
      <c r="AO44" s="79"/>
      <c r="AP44" s="79"/>
      <c r="AQ44" s="455" t="s">
        <v>32</v>
      </c>
      <c r="AR44" s="456">
        <f>(AR41-AR42)*AR43</f>
        <v>0</v>
      </c>
      <c r="AS44" s="457">
        <f>IFERROR(AR44/AR38,0)</f>
        <v>0</v>
      </c>
      <c r="AT44" s="449"/>
      <c r="AU44" s="449"/>
      <c r="AV44" s="449"/>
      <c r="AW44" s="449"/>
      <c r="AX44" s="449"/>
      <c r="AZ44" s="458">
        <f>SUM(D$35:D$43)*$AR43-$AR$42/12*$AR$43</f>
        <v>0</v>
      </c>
      <c r="BA44" s="458">
        <f t="shared" ref="BA44:BK44" si="31">SUM(E$35:E$43)*$AR43-$AR$42/12*$AR$43</f>
        <v>0</v>
      </c>
      <c r="BB44" s="458">
        <f t="shared" si="31"/>
        <v>0</v>
      </c>
      <c r="BC44" s="458">
        <f t="shared" si="31"/>
        <v>0</v>
      </c>
      <c r="BD44" s="458">
        <f t="shared" si="31"/>
        <v>0</v>
      </c>
      <c r="BE44" s="458">
        <f t="shared" si="31"/>
        <v>0</v>
      </c>
      <c r="BF44" s="458">
        <f t="shared" si="31"/>
        <v>0</v>
      </c>
      <c r="BG44" s="458">
        <f t="shared" si="31"/>
        <v>0</v>
      </c>
      <c r="BH44" s="458">
        <f t="shared" si="31"/>
        <v>0</v>
      </c>
      <c r="BI44" s="458">
        <f t="shared" si="31"/>
        <v>0</v>
      </c>
      <c r="BJ44" s="458">
        <f t="shared" si="31"/>
        <v>0</v>
      </c>
      <c r="BK44" s="458">
        <f t="shared" si="31"/>
        <v>0</v>
      </c>
      <c r="BL44" s="310">
        <f>SUM(P$35:P$43)*$AS44</f>
        <v>0</v>
      </c>
      <c r="CA44" s="310">
        <f>IF($T44=TRUE,0,IF(D$2&lt;DATE(2019,10,1),IF($T$1=FALSE,D44*HOME!$F$18,D44*HOME!$F$18/(1+HOME!$H$18)),IF($AO44=TRUE,IF($T$1=FALSE,D44*HOME!$F$21,D44*HOME!$F$21/(1+HOME!$H$21)),IF($T$1=FALSE,D44*HOME!$F$20,D44*HOME!$F$20/(1+HOME!$H$20)))))</f>
        <v>0</v>
      </c>
      <c r="CB44" s="310">
        <f>IF($T44=TRUE,0,IF(E$2&lt;DATE(2019,10,1),IF($T$1=FALSE,E44*HOME!$F$18,E44*HOME!$F$18/(1+HOME!$H$18)),IF($AO44=TRUE,IF($T$1=FALSE,E44*HOME!$F$21,E44*HOME!$F$21/(1+HOME!$H$21)),IF($T$1=FALSE,E44*HOME!$F$20,E44*HOME!$F$20/(1+HOME!$H$20)))))</f>
        <v>0</v>
      </c>
      <c r="CC44" s="310">
        <f>IF($T44=TRUE,0,IF(F$2&lt;DATE(2019,10,1),IF($T$1=FALSE,F44*HOME!$F$18,F44*HOME!$F$18/(1+HOME!$H$18)),IF($AO44=TRUE,IF($T$1=FALSE,F44*HOME!$F$21,F44*HOME!$F$21/(1+HOME!$H$21)),IF($T$1=FALSE,F44*HOME!$F$20,F44*HOME!$F$20/(1+HOME!$H$20)))))</f>
        <v>0</v>
      </c>
      <c r="CD44" s="310">
        <f>IF($T44=TRUE,0,IF(G$2&lt;DATE(2019,10,1),IF($T$1=FALSE,G44*HOME!$F$18,G44*HOME!$F$18/(1+HOME!$H$18)),IF($AO44=TRUE,IF($T$1=FALSE,G44*HOME!$F$21,G44*HOME!$F$21/(1+HOME!$H$21)),IF($T$1=FALSE,G44*HOME!$F$20,G44*HOME!$F$20/(1+HOME!$H$20)))))</f>
        <v>0</v>
      </c>
      <c r="CE44" s="310">
        <f>IF($T44=TRUE,0,IF(H$2&lt;DATE(2019,10,1),IF($T$1=FALSE,H44*HOME!$F$18,H44*HOME!$F$18/(1+HOME!$H$18)),IF($AO44=TRUE,IF($T$1=FALSE,H44*HOME!$F$21,H44*HOME!$F$21/(1+HOME!$H$21)),IF($T$1=FALSE,H44*HOME!$F$20,H44*HOME!$F$20/(1+HOME!$H$20)))))</f>
        <v>0</v>
      </c>
      <c r="CF44" s="310">
        <f>IF($T44=TRUE,0,IF(I$2&lt;DATE(2019,10,1),IF($T$1=FALSE,I44*HOME!$F$18,I44*HOME!$F$18/(1+HOME!$H$18)),IF($AO44=TRUE,IF($T$1=FALSE,I44*HOME!$F$21,I44*HOME!$F$21/(1+HOME!$H$21)),IF($T$1=FALSE,I44*HOME!$F$20,I44*HOME!$F$20/(1+HOME!$H$20)))))</f>
        <v>0</v>
      </c>
      <c r="CG44" s="310">
        <f>IF($T44=TRUE,0,IF(J$2&lt;DATE(2019,10,1),IF($T$1=FALSE,J44*HOME!$F$18,J44*HOME!$F$18/(1+HOME!$H$18)),IF($AO44=TRUE,IF($T$1=FALSE,J44*HOME!$F$21,J44*HOME!$F$21/(1+HOME!$H$21)),IF($T$1=FALSE,J44*HOME!$F$20,J44*HOME!$F$20/(1+HOME!$H$20)))))</f>
        <v>0</v>
      </c>
      <c r="CH44" s="310">
        <f>IF($T44=TRUE,0,IF(K$2&lt;DATE(2019,10,1),IF($T$1=FALSE,K44*HOME!$F$18,K44*HOME!$F$18/(1+HOME!$H$18)),IF($AO44=TRUE,IF($T$1=FALSE,K44*HOME!$F$21,K44*HOME!$F$21/(1+HOME!$H$21)),IF($T$1=FALSE,K44*HOME!$F$20,K44*HOME!$F$20/(1+HOME!$H$20)))))</f>
        <v>0</v>
      </c>
      <c r="CI44" s="310">
        <f>IF($T44=TRUE,0,IF(L$2&lt;DATE(2019,10,1),IF($T$1=FALSE,L44*HOME!$F$18,L44*HOME!$F$18/(1+HOME!$H$18)),IF($AO44=TRUE,IF($T$1=FALSE,L44*HOME!$F$21,L44*HOME!$F$21/(1+HOME!$H$21)),IF($T$1=FALSE,L44*HOME!$F$20,L44*HOME!$F$20/(1+HOME!$H$20)))))</f>
        <v>0</v>
      </c>
      <c r="CJ44" s="310">
        <f>IF($T44=TRUE,0,IF(M$2&lt;DATE(2019,10,1),IF($T$1=FALSE,M44*HOME!$F$18,M44*HOME!$F$18/(1+HOME!$H$18)),IF($AO44=TRUE,IF($T$1=FALSE,M44*HOME!$F$21,M44*HOME!$F$21/(1+HOME!$H$21)),IF($T$1=FALSE,M44*HOME!$F$20,M44*HOME!$F$20/(1+HOME!$H$20)))))</f>
        <v>0</v>
      </c>
      <c r="CK44" s="310">
        <f>IF($T44=TRUE,0,IF(N$2&lt;DATE(2019,10,1),IF($T$1=FALSE,N44*HOME!$F$18,N44*HOME!$F$18/(1+HOME!$H$18)),IF($AO44=TRUE,IF($T$1=FALSE,N44*HOME!$F$21,N44*HOME!$F$21/(1+HOME!$H$21)),IF($T$1=FALSE,N44*HOME!$F$20,N44*HOME!$F$20/(1+HOME!$H$20)))))</f>
        <v>0</v>
      </c>
      <c r="CL44" s="310">
        <f>IF($T44=TRUE,0,IF(O$2&lt;DATE(2019,10,1),IF($T$1=FALSE,O44*HOME!$F$18,O44*HOME!$F$18/(1+HOME!$H$18)),IF($AO44=TRUE,IF($T$1=FALSE,O44*HOME!$F$21,O44*HOME!$F$21/(1+HOME!$H$21)),IF($T$1=FALSE,O44*HOME!$F$20,O44*HOME!$F$20/(1+HOME!$H$20)))))</f>
        <v>0</v>
      </c>
      <c r="CM44" s="310">
        <f>IF($T44=TRUE,0,IF(P$2&lt;DATE(2019,10,1),IF($T$1=FALSE,P44*HOME!$F$18,P44*HOME!$F$18/(1+HOME!$H$18)),IF($AO44=TRUE,IF($T$1=FALSE,P44*HOME!$F$21,P44*HOME!$F$21/(1+HOME!$H$21)),IF($T$1=FALSE,P44*HOME!$F$20,P44*HOME!$F$20/(1+HOME!$H$20)))))</f>
        <v>0</v>
      </c>
      <c r="CN44" s="310">
        <f t="shared" si="29"/>
        <v>0</v>
      </c>
    </row>
    <row r="45" spans="1:100" ht="18" customHeight="1">
      <c r="A45" s="335"/>
      <c r="B45" s="336">
        <v>40</v>
      </c>
      <c r="C45" s="459" t="s">
        <v>33</v>
      </c>
      <c r="D45" s="349">
        <f t="shared" ref="D45:P45" si="32">SUM(D35:D44)</f>
        <v>0</v>
      </c>
      <c r="E45" s="349">
        <f t="shared" si="32"/>
        <v>0</v>
      </c>
      <c r="F45" s="349">
        <f t="shared" si="32"/>
        <v>0</v>
      </c>
      <c r="G45" s="349">
        <f t="shared" si="32"/>
        <v>0</v>
      </c>
      <c r="H45" s="349">
        <f t="shared" si="32"/>
        <v>0</v>
      </c>
      <c r="I45" s="349">
        <f t="shared" si="32"/>
        <v>0</v>
      </c>
      <c r="J45" s="349">
        <f t="shared" si="32"/>
        <v>0</v>
      </c>
      <c r="K45" s="349">
        <f t="shared" si="32"/>
        <v>0</v>
      </c>
      <c r="L45" s="349">
        <f t="shared" si="32"/>
        <v>0</v>
      </c>
      <c r="M45" s="349">
        <f t="shared" si="32"/>
        <v>0</v>
      </c>
      <c r="N45" s="349">
        <f t="shared" si="32"/>
        <v>0</v>
      </c>
      <c r="O45" s="349">
        <f t="shared" si="32"/>
        <v>0</v>
      </c>
      <c r="P45" s="401">
        <f t="shared" si="32"/>
        <v>0</v>
      </c>
      <c r="Q45" s="460">
        <f>SUM(Q35:Q44)</f>
        <v>0</v>
      </c>
      <c r="R45" s="461" t="str">
        <f t="shared" si="14"/>
        <v/>
      </c>
      <c r="S45" s="462">
        <f>前期実績!Q45</f>
        <v>0</v>
      </c>
      <c r="T45" s="463"/>
      <c r="U45" s="353">
        <f t="shared" ref="U45:AG45" si="33">SUM(U35:U44)</f>
        <v>0</v>
      </c>
      <c r="V45" s="353">
        <f t="shared" si="33"/>
        <v>0</v>
      </c>
      <c r="W45" s="353">
        <f t="shared" si="33"/>
        <v>0</v>
      </c>
      <c r="X45" s="353">
        <f t="shared" si="33"/>
        <v>0</v>
      </c>
      <c r="Y45" s="353">
        <f t="shared" si="33"/>
        <v>0</v>
      </c>
      <c r="Z45" s="353">
        <f t="shared" si="33"/>
        <v>0</v>
      </c>
      <c r="AA45" s="353">
        <f t="shared" si="33"/>
        <v>0</v>
      </c>
      <c r="AB45" s="353">
        <f t="shared" si="33"/>
        <v>0</v>
      </c>
      <c r="AC45" s="353">
        <f t="shared" si="33"/>
        <v>0</v>
      </c>
      <c r="AD45" s="353">
        <f t="shared" si="33"/>
        <v>0</v>
      </c>
      <c r="AE45" s="353">
        <f t="shared" si="33"/>
        <v>0</v>
      </c>
      <c r="AF45" s="353">
        <f t="shared" si="33"/>
        <v>0</v>
      </c>
      <c r="AG45" s="353">
        <f t="shared" si="33"/>
        <v>0</v>
      </c>
      <c r="AH45" s="353">
        <f t="shared" si="27"/>
        <v>0</v>
      </c>
      <c r="AI45" s="79">
        <f t="shared" si="28"/>
        <v>0</v>
      </c>
      <c r="AJ45" s="464"/>
      <c r="AK45" s="79"/>
      <c r="AL45" s="79"/>
      <c r="AM45" s="79"/>
      <c r="AN45" s="79"/>
      <c r="AO45" s="79"/>
      <c r="AP45" s="79"/>
      <c r="AQ45" s="79"/>
      <c r="AR45" s="465"/>
      <c r="AS45" s="466"/>
      <c r="AT45" s="449"/>
      <c r="AU45" s="449"/>
      <c r="AV45" s="449"/>
      <c r="AW45" s="449"/>
      <c r="AX45" s="449"/>
      <c r="CA45" s="405">
        <f>SUM(CA35:CA44)</f>
        <v>0</v>
      </c>
      <c r="CB45" s="405">
        <f t="shared" ref="CB45:CM45" si="34">SUM(CB35:CB44)</f>
        <v>0</v>
      </c>
      <c r="CC45" s="405">
        <f t="shared" si="34"/>
        <v>0</v>
      </c>
      <c r="CD45" s="405">
        <f t="shared" si="34"/>
        <v>0</v>
      </c>
      <c r="CE45" s="405">
        <f t="shared" si="34"/>
        <v>0</v>
      </c>
      <c r="CF45" s="405">
        <f t="shared" si="34"/>
        <v>0</v>
      </c>
      <c r="CG45" s="405">
        <f t="shared" si="34"/>
        <v>0</v>
      </c>
      <c r="CH45" s="405">
        <f t="shared" si="34"/>
        <v>0</v>
      </c>
      <c r="CI45" s="405">
        <f t="shared" si="34"/>
        <v>0</v>
      </c>
      <c r="CJ45" s="405">
        <f t="shared" si="34"/>
        <v>0</v>
      </c>
      <c r="CK45" s="405">
        <f t="shared" si="34"/>
        <v>0</v>
      </c>
      <c r="CL45" s="405">
        <f t="shared" si="34"/>
        <v>0</v>
      </c>
      <c r="CM45" s="405">
        <f t="shared" si="34"/>
        <v>0</v>
      </c>
      <c r="CN45" s="405">
        <f t="shared" si="29"/>
        <v>0</v>
      </c>
      <c r="CV45" s="310">
        <v>0</v>
      </c>
    </row>
    <row r="46" spans="1:100" ht="18" customHeight="1">
      <c r="A46" s="335"/>
      <c r="B46" s="336">
        <v>41</v>
      </c>
      <c r="C46" s="467" t="s">
        <v>34</v>
      </c>
      <c r="D46" s="136"/>
      <c r="E46" s="136"/>
      <c r="F46" s="136"/>
      <c r="G46" s="136"/>
      <c r="H46" s="136"/>
      <c r="I46" s="136"/>
      <c r="J46" s="136"/>
      <c r="K46" s="136"/>
      <c r="L46" s="136"/>
      <c r="M46" s="136"/>
      <c r="N46" s="136"/>
      <c r="O46" s="136"/>
      <c r="P46" s="468"/>
      <c r="Q46" s="469">
        <f>SUM(D46:P46)</f>
        <v>0</v>
      </c>
      <c r="R46" s="470" t="str">
        <f t="shared" si="14"/>
        <v/>
      </c>
      <c r="S46" s="471">
        <f>前期実績!Q46</f>
        <v>0</v>
      </c>
      <c r="T46" s="435" t="b">
        <v>0</v>
      </c>
      <c r="U46" s="79">
        <f>IF(D$2&lt;DATE(2019,10,1),IF($T$1=FALSE,IF($T46=FALSE,D46*HOME!$H$18,0),IF($T46=FALSE,D46*HOME!$H$18/(1+HOME!$H$18),0)),IF($T$1=FALSE,IF($T46=FALSE,D46*HOME!$H$20,0),IF($T46=FALSE,D46*HOME!$H$20/(1+HOME!$H$20),0)))</f>
        <v>0</v>
      </c>
      <c r="V46" s="79">
        <f>IF(E$2&lt;DATE(2019,10,1),IF($T$1=FALSE,IF($T46=FALSE,E46*HOME!$H$18,0),IF($T46=FALSE,E46*HOME!$H$18/(1+HOME!$H$18),0)),IF($T$1=FALSE,IF($T46=FALSE,E46*HOME!$H$20,0),IF($T46=FALSE,E46*HOME!$H$20/(1+HOME!$H$20),0)))</f>
        <v>0</v>
      </c>
      <c r="W46" s="79">
        <f>IF(F$2&lt;DATE(2019,10,1),IF($T$1=FALSE,IF($T46=FALSE,F46*HOME!$H$18,0),IF($T46=FALSE,F46*HOME!$H$18/(1+HOME!$H$18),0)),IF($T$1=FALSE,IF($T46=FALSE,F46*HOME!$H$20,0),IF($T46=FALSE,F46*HOME!$H$20/(1+HOME!$H$20),0)))</f>
        <v>0</v>
      </c>
      <c r="X46" s="79">
        <f>IF(G$2&lt;DATE(2019,10,1),IF($T$1=FALSE,IF($T46=FALSE,G46*HOME!$H$18,0),IF($T46=FALSE,G46*HOME!$H$18/(1+HOME!$H$18),0)),IF($T$1=FALSE,IF($T46=FALSE,G46*HOME!$H$20,0),IF($T46=FALSE,G46*HOME!$H$20/(1+HOME!$H$20),0)))</f>
        <v>0</v>
      </c>
      <c r="Y46" s="79">
        <f>IF(H$2&lt;DATE(2019,10,1),IF($T$1=FALSE,IF($T46=FALSE,H46*HOME!$H$18,0),IF($T46=FALSE,H46*HOME!$H$18/(1+HOME!$H$18),0)),IF($T$1=FALSE,IF($T46=FALSE,H46*HOME!$H$20,0),IF($T46=FALSE,H46*HOME!$H$20/(1+HOME!$H$20),0)))</f>
        <v>0</v>
      </c>
      <c r="Z46" s="79">
        <f>IF(I$2&lt;DATE(2019,10,1),IF($T$1=FALSE,IF($T46=FALSE,I46*HOME!$H$18,0),IF($T46=FALSE,I46*HOME!$H$18/(1+HOME!$H$18),0)),IF($T$1=FALSE,IF($T46=FALSE,I46*HOME!$H$20,0),IF($T46=FALSE,I46*HOME!$H$20/(1+HOME!$H$20),0)))</f>
        <v>0</v>
      </c>
      <c r="AA46" s="79">
        <f>IF(J$2&lt;DATE(2019,10,1),IF($T$1=FALSE,IF($T46=FALSE,J46*HOME!$H$18,0),IF($T46=FALSE,J46*HOME!$H$18/(1+HOME!$H$18),0)),IF($T$1=FALSE,IF($T46=FALSE,J46*HOME!$H$20,0),IF($T46=FALSE,J46*HOME!$H$20/(1+HOME!$H$20),0)))</f>
        <v>0</v>
      </c>
      <c r="AB46" s="79">
        <f>IF(K$2&lt;DATE(2019,10,1),IF($T$1=FALSE,IF($T46=FALSE,K46*HOME!$H$18,0),IF($T46=FALSE,K46*HOME!$H$18/(1+HOME!$H$18),0)),IF($T$1=FALSE,IF($T46=FALSE,K46*HOME!$H$20,0),IF($T46=FALSE,K46*HOME!$H$20/(1+HOME!$H$20),0)))</f>
        <v>0</v>
      </c>
      <c r="AC46" s="79">
        <f>IF(L$2&lt;DATE(2019,10,1),IF($T$1=FALSE,IF($T46=FALSE,L46*HOME!$H$18,0),IF($T46=FALSE,L46*HOME!$H$18/(1+HOME!$H$18),0)),IF($T$1=FALSE,IF($T46=FALSE,L46*HOME!$H$20,0),IF($T46=FALSE,L46*HOME!$H$20/(1+HOME!$H$20),0)))</f>
        <v>0</v>
      </c>
      <c r="AD46" s="79">
        <f>IF(M$2&lt;DATE(2019,10,1),IF($T$1=FALSE,IF($T46=FALSE,M46*HOME!$H$18,0),IF($T46=FALSE,M46*HOME!$H$18/(1+HOME!$H$18),0)),IF($T$1=FALSE,IF($T46=FALSE,M46*HOME!$H$20,0),IF($T46=FALSE,M46*HOME!$H$20/(1+HOME!$H$20),0)))</f>
        <v>0</v>
      </c>
      <c r="AE46" s="79">
        <f>IF(N$2&lt;DATE(2019,10,1),IF($T$1=FALSE,IF($T46=FALSE,N46*HOME!$H$18,0),IF($T46=FALSE,N46*HOME!$H$18/(1+HOME!$H$18),0)),IF($T$1=FALSE,IF($T46=FALSE,N46*HOME!$H$20,0),IF($T46=FALSE,N46*HOME!$H$20/(1+HOME!$H$20),0)))</f>
        <v>0</v>
      </c>
      <c r="AF46" s="79">
        <f>IF(O$2&lt;DATE(2019,10,1),IF($T$1=FALSE,IF($T46=FALSE,O46*HOME!$H$18,0),IF($T46=FALSE,O46*HOME!$H$18/(1+HOME!$H$18),0)),IF($T$1=FALSE,IF($T46=FALSE,O46*HOME!$H$20,0),IF($T46=FALSE,O46*HOME!$H$20/(1+HOME!$H$20),0)))</f>
        <v>0</v>
      </c>
      <c r="AG46" s="79">
        <f>IF(P$2&lt;DATE(2019,10,1),IF($T$1=FALSE,IF($T46=FALSE,P46*HOME!$H$18,0),IF($T46=FALSE,P46*HOME!$H$18/(1+HOME!$H$18),0)),IF($T$1=FALSE,IF($T46=FALSE,P46*HOME!$H$20,0),IF($T46=FALSE,P46*HOME!$H$20/(1+HOME!$H$20),0)))</f>
        <v>0</v>
      </c>
      <c r="AH46" s="79">
        <f t="shared" si="27"/>
        <v>0</v>
      </c>
      <c r="AI46" s="79">
        <f t="shared" si="28"/>
        <v>0</v>
      </c>
      <c r="AJ46" s="86"/>
      <c r="AK46" s="79"/>
      <c r="AL46" s="79"/>
      <c r="AM46" s="79"/>
      <c r="AN46" s="79"/>
      <c r="AO46" s="79"/>
      <c r="AP46" s="79"/>
      <c r="AQ46" s="79"/>
      <c r="AR46" s="465"/>
      <c r="AS46" s="449"/>
      <c r="AT46" s="472"/>
      <c r="AU46" s="472"/>
      <c r="AV46" s="449"/>
      <c r="AW46" s="449"/>
      <c r="AX46" s="449"/>
    </row>
    <row r="47" spans="1:100" ht="18" customHeight="1">
      <c r="A47" s="335"/>
      <c r="B47" s="336">
        <v>42</v>
      </c>
      <c r="C47" s="473"/>
      <c r="D47" s="131"/>
      <c r="E47" s="131"/>
      <c r="F47" s="131"/>
      <c r="G47" s="131"/>
      <c r="H47" s="131"/>
      <c r="I47" s="131"/>
      <c r="J47" s="131"/>
      <c r="K47" s="131"/>
      <c r="L47" s="131"/>
      <c r="M47" s="131"/>
      <c r="N47" s="131"/>
      <c r="O47" s="131"/>
      <c r="P47" s="434"/>
      <c r="Q47" s="90">
        <f t="shared" si="26"/>
        <v>0</v>
      </c>
      <c r="R47" s="389" t="str">
        <f t="shared" si="14"/>
        <v/>
      </c>
      <c r="S47" s="154">
        <f>前期実績!Q47</f>
        <v>0</v>
      </c>
      <c r="T47" s="435" t="b">
        <v>0</v>
      </c>
      <c r="U47" s="79">
        <f>IF(D$2&lt;DATE(2019,10,1),IF($T$1=FALSE,IF($T47=FALSE,D47*HOME!$H$18,0),IF($T47=FALSE,D47*HOME!$H$18/(1+HOME!$H$18),0)),IF($T$1=FALSE,IF($T47=FALSE,D47*HOME!$H$20,0),IF($T47=FALSE,D47*HOME!$H$20/(1+HOME!$H$20),0)))</f>
        <v>0</v>
      </c>
      <c r="V47" s="79">
        <f>IF(E$2&lt;DATE(2019,10,1),IF($T$1=FALSE,IF($T47=FALSE,E47*HOME!$H$18,0),IF($T47=FALSE,E47*HOME!$H$18/(1+HOME!$H$18),0)),IF($T$1=FALSE,IF($T47=FALSE,E47*HOME!$H$20,0),IF($T47=FALSE,E47*HOME!$H$20/(1+HOME!$H$20),0)))</f>
        <v>0</v>
      </c>
      <c r="W47" s="79">
        <f>IF(F$2&lt;DATE(2019,10,1),IF($T$1=FALSE,IF($T47=FALSE,F47*HOME!$H$18,0),IF($T47=FALSE,F47*HOME!$H$18/(1+HOME!$H$18),0)),IF($T$1=FALSE,IF($T47=FALSE,F47*HOME!$H$20,0),IF($T47=FALSE,F47*HOME!$H$20/(1+HOME!$H$20),0)))</f>
        <v>0</v>
      </c>
      <c r="X47" s="79">
        <f>IF(G$2&lt;DATE(2019,10,1),IF($T$1=FALSE,IF($T47=FALSE,G47*HOME!$H$18,0),IF($T47=FALSE,G47*HOME!$H$18/(1+HOME!$H$18),0)),IF($T$1=FALSE,IF($T47=FALSE,G47*HOME!$H$20,0),IF($T47=FALSE,G47*HOME!$H$20/(1+HOME!$H$20),0)))</f>
        <v>0</v>
      </c>
      <c r="Y47" s="79">
        <f>IF(H$2&lt;DATE(2019,10,1),IF($T$1=FALSE,IF($T47=FALSE,H47*HOME!$H$18,0),IF($T47=FALSE,H47*HOME!$H$18/(1+HOME!$H$18),0)),IF($T$1=FALSE,IF($T47=FALSE,H47*HOME!$H$20,0),IF($T47=FALSE,H47*HOME!$H$20/(1+HOME!$H$20),0)))</f>
        <v>0</v>
      </c>
      <c r="Z47" s="79">
        <f>IF(I$2&lt;DATE(2019,10,1),IF($T$1=FALSE,IF($T47=FALSE,I47*HOME!$H$18,0),IF($T47=FALSE,I47*HOME!$H$18/(1+HOME!$H$18),0)),IF($T$1=FALSE,IF($T47=FALSE,I47*HOME!$H$20,0),IF($T47=FALSE,I47*HOME!$H$20/(1+HOME!$H$20),0)))</f>
        <v>0</v>
      </c>
      <c r="AA47" s="79">
        <f>IF(J$2&lt;DATE(2019,10,1),IF($T$1=FALSE,IF($T47=FALSE,J47*HOME!$H$18,0),IF($T47=FALSE,J47*HOME!$H$18/(1+HOME!$H$18),0)),IF($T$1=FALSE,IF($T47=FALSE,J47*HOME!$H$20,0),IF($T47=FALSE,J47*HOME!$H$20/(1+HOME!$H$20),0)))</f>
        <v>0</v>
      </c>
      <c r="AB47" s="79">
        <f>IF(K$2&lt;DATE(2019,10,1),IF($T$1=FALSE,IF($T47=FALSE,K47*HOME!$H$18,0),IF($T47=FALSE,K47*HOME!$H$18/(1+HOME!$H$18),0)),IF($T$1=FALSE,IF($T47=FALSE,K47*HOME!$H$20,0),IF($T47=FALSE,K47*HOME!$H$20/(1+HOME!$H$20),0)))</f>
        <v>0</v>
      </c>
      <c r="AC47" s="79">
        <f>IF(L$2&lt;DATE(2019,10,1),IF($T$1=FALSE,IF($T47=FALSE,L47*HOME!$H$18,0),IF($T47=FALSE,L47*HOME!$H$18/(1+HOME!$H$18),0)),IF($T$1=FALSE,IF($T47=FALSE,L47*HOME!$H$20,0),IF($T47=FALSE,L47*HOME!$H$20/(1+HOME!$H$20),0)))</f>
        <v>0</v>
      </c>
      <c r="AD47" s="79">
        <f>IF(M$2&lt;DATE(2019,10,1),IF($T$1=FALSE,IF($T47=FALSE,M47*HOME!$H$18,0),IF($T47=FALSE,M47*HOME!$H$18/(1+HOME!$H$18),0)),IF($T$1=FALSE,IF($T47=FALSE,M47*HOME!$H$20,0),IF($T47=FALSE,M47*HOME!$H$20/(1+HOME!$H$20),0)))</f>
        <v>0</v>
      </c>
      <c r="AE47" s="79">
        <f>IF(N$2&lt;DATE(2019,10,1),IF($T$1=FALSE,IF($T47=FALSE,N47*HOME!$H$18,0),IF($T47=FALSE,N47*HOME!$H$18/(1+HOME!$H$18),0)),IF($T$1=FALSE,IF($T47=FALSE,N47*HOME!$H$20,0),IF($T47=FALSE,N47*HOME!$H$20/(1+HOME!$H$20),0)))</f>
        <v>0</v>
      </c>
      <c r="AF47" s="79">
        <f>IF(O$2&lt;DATE(2019,10,1),IF($T$1=FALSE,IF($T47=FALSE,O47*HOME!$H$18,0),IF($T47=FALSE,O47*HOME!$H$18/(1+HOME!$H$18),0)),IF($T$1=FALSE,IF($T47=FALSE,O47*HOME!$H$20,0),IF($T47=FALSE,O47*HOME!$H$20/(1+HOME!$H$20),0)))</f>
        <v>0</v>
      </c>
      <c r="AG47" s="79">
        <f>IF(P$2&lt;DATE(2019,10,1),IF($T$1=FALSE,IF($T47=FALSE,P47*HOME!$H$18,0),IF($T47=FALSE,P47*HOME!$H$18/(1+HOME!$H$18),0)),IF($T$1=FALSE,IF($T47=FALSE,P47*HOME!$H$20,0),IF($T47=FALSE,P47*HOME!$H$20/(1+HOME!$H$20),0)))</f>
        <v>0</v>
      </c>
      <c r="AH47" s="79">
        <f t="shared" si="27"/>
        <v>0</v>
      </c>
      <c r="AI47" s="79">
        <f t="shared" si="28"/>
        <v>0</v>
      </c>
      <c r="AJ47" s="86"/>
      <c r="AK47" s="79"/>
      <c r="AL47" s="79"/>
      <c r="AM47" s="79"/>
      <c r="AN47" s="79"/>
      <c r="AO47" s="79"/>
      <c r="AP47" s="79"/>
      <c r="AQ47" s="79"/>
      <c r="AR47" s="465"/>
      <c r="AS47" s="472"/>
      <c r="AT47" s="472"/>
      <c r="AU47" s="472"/>
      <c r="AV47" s="472"/>
      <c r="AW47" s="472"/>
      <c r="AX47" s="472"/>
      <c r="CA47" s="310">
        <f>IF($T47=TRUE,0,IF(D$2&lt;DATE(2019,10,1),IF($T$1=FALSE,D47*HOME!$F$18,D47*HOME!$F$18/(1+HOME!$H$18)),IF($AO47=TRUE,IF($T$1=FALSE,D47*HOME!$F$21,D47*HOME!$F$21/(1+HOME!$H$21)),IF($T$1=FALSE,D47*HOME!$F$20,D47*HOME!$F$20/(1+HOME!$H$20)))))</f>
        <v>0</v>
      </c>
      <c r="CB47" s="310">
        <f>IF($T47=TRUE,0,IF(E$2&lt;DATE(2019,10,1),IF($T$1=FALSE,E47*HOME!$F$18,E47*HOME!$F$18/(1+HOME!$H$18)),IF($AO47=TRUE,IF($T$1=FALSE,E47*HOME!$F$21,E47*HOME!$F$21/(1+HOME!$H$21)),IF($T$1=FALSE,E47*HOME!$F$20,E47*HOME!$F$20/(1+HOME!$H$20)))))</f>
        <v>0</v>
      </c>
      <c r="CC47" s="310">
        <f>IF($T47=TRUE,0,IF(F$2&lt;DATE(2019,10,1),IF($T$1=FALSE,F47*HOME!$F$18,F47*HOME!$F$18/(1+HOME!$H$18)),IF($AO47=TRUE,IF($T$1=FALSE,F47*HOME!$F$21,F47*HOME!$F$21/(1+HOME!$H$21)),IF($T$1=FALSE,F47*HOME!$F$20,F47*HOME!$F$20/(1+HOME!$H$20)))))</f>
        <v>0</v>
      </c>
      <c r="CD47" s="310">
        <f>IF($T47=TRUE,0,IF(G$2&lt;DATE(2019,10,1),IF($T$1=FALSE,G47*HOME!$F$18,G47*HOME!$F$18/(1+HOME!$H$18)),IF($AO47=TRUE,IF($T$1=FALSE,G47*HOME!$F$21,G47*HOME!$F$21/(1+HOME!$H$21)),IF($T$1=FALSE,G47*HOME!$F$20,G47*HOME!$F$20/(1+HOME!$H$20)))))</f>
        <v>0</v>
      </c>
      <c r="CE47" s="310">
        <f>IF($T47=TRUE,0,IF(H$2&lt;DATE(2019,10,1),IF($T$1=FALSE,H47*HOME!$F$18,H47*HOME!$F$18/(1+HOME!$H$18)),IF($AO47=TRUE,IF($T$1=FALSE,H47*HOME!$F$21,H47*HOME!$F$21/(1+HOME!$H$21)),IF($T$1=FALSE,H47*HOME!$F$20,H47*HOME!$F$20/(1+HOME!$H$20)))))</f>
        <v>0</v>
      </c>
      <c r="CF47" s="310">
        <f>IF($T47=TRUE,0,IF(I$2&lt;DATE(2019,10,1),IF($T$1=FALSE,I47*HOME!$F$18,I47*HOME!$F$18/(1+HOME!$H$18)),IF($AO47=TRUE,IF($T$1=FALSE,I47*HOME!$F$21,I47*HOME!$F$21/(1+HOME!$H$21)),IF($T$1=FALSE,I47*HOME!$F$20,I47*HOME!$F$20/(1+HOME!$H$20)))))</f>
        <v>0</v>
      </c>
      <c r="CG47" s="310">
        <f>IF($T47=TRUE,0,IF(J$2&lt;DATE(2019,10,1),IF($T$1=FALSE,J47*HOME!$F$18,J47*HOME!$F$18/(1+HOME!$H$18)),IF($AO47=TRUE,IF($T$1=FALSE,J47*HOME!$F$21,J47*HOME!$F$21/(1+HOME!$H$21)),IF($T$1=FALSE,J47*HOME!$F$20,J47*HOME!$F$20/(1+HOME!$H$20)))))</f>
        <v>0</v>
      </c>
      <c r="CH47" s="310">
        <f>IF($T47=TRUE,0,IF(K$2&lt;DATE(2019,10,1),IF($T$1=FALSE,K47*HOME!$F$18,K47*HOME!$F$18/(1+HOME!$H$18)),IF($AO47=TRUE,IF($T$1=FALSE,K47*HOME!$F$21,K47*HOME!$F$21/(1+HOME!$H$21)),IF($T$1=FALSE,K47*HOME!$F$20,K47*HOME!$F$20/(1+HOME!$H$20)))))</f>
        <v>0</v>
      </c>
      <c r="CI47" s="310">
        <f>IF($T47=TRUE,0,IF(L$2&lt;DATE(2019,10,1),IF($T$1=FALSE,L47*HOME!$F$18,L47*HOME!$F$18/(1+HOME!$H$18)),IF($AO47=TRUE,IF($T$1=FALSE,L47*HOME!$F$21,L47*HOME!$F$21/(1+HOME!$H$21)),IF($T$1=FALSE,L47*HOME!$F$20,L47*HOME!$F$20/(1+HOME!$H$20)))))</f>
        <v>0</v>
      </c>
      <c r="CJ47" s="310">
        <f>IF($T47=TRUE,0,IF(M$2&lt;DATE(2019,10,1),IF($T$1=FALSE,M47*HOME!$F$18,M47*HOME!$F$18/(1+HOME!$H$18)),IF($AO47=TRUE,IF($T$1=FALSE,M47*HOME!$F$21,M47*HOME!$F$21/(1+HOME!$H$21)),IF($T$1=FALSE,M47*HOME!$F$20,M47*HOME!$F$20/(1+HOME!$H$20)))))</f>
        <v>0</v>
      </c>
      <c r="CK47" s="310">
        <f>IF($T47=TRUE,0,IF(N$2&lt;DATE(2019,10,1),IF($T$1=FALSE,N47*HOME!$F$18,N47*HOME!$F$18/(1+HOME!$H$18)),IF($AO47=TRUE,IF($T$1=FALSE,N47*HOME!$F$21,N47*HOME!$F$21/(1+HOME!$H$21)),IF($T$1=FALSE,N47*HOME!$F$20,N47*HOME!$F$20/(1+HOME!$H$20)))))</f>
        <v>0</v>
      </c>
      <c r="CL47" s="310">
        <f>IF($T47=TRUE,0,IF(O$2&lt;DATE(2019,10,1),IF($T$1=FALSE,O47*HOME!$F$18,O47*HOME!$F$18/(1+HOME!$H$18)),IF($AO47=TRUE,IF($T$1=FALSE,O47*HOME!$F$21,O47*HOME!$F$21/(1+HOME!$H$21)),IF($T$1=FALSE,O47*HOME!$F$20,O47*HOME!$F$20/(1+HOME!$H$20)))))</f>
        <v>0</v>
      </c>
      <c r="CM47" s="310">
        <f>IF($T47=TRUE,0,IF(P$2&lt;DATE(2019,10,1),IF($T$1=FALSE,P47*HOME!$F$18,P47*HOME!$F$18/(1+HOME!$H$18)),IF($AO47=TRUE,IF($T$1=FALSE,P47*HOME!$F$21,P47*HOME!$F$21/(1+HOME!$H$21)),IF($T$1=FALSE,P47*HOME!$F$20,P47*HOME!$F$20/(1+HOME!$H$20)))))</f>
        <v>0</v>
      </c>
      <c r="CN47" s="310">
        <f t="shared" si="29"/>
        <v>0</v>
      </c>
    </row>
    <row r="48" spans="1:100" ht="18" customHeight="1">
      <c r="A48" s="335"/>
      <c r="B48" s="336">
        <v>43</v>
      </c>
      <c r="C48" s="473"/>
      <c r="D48" s="131"/>
      <c r="E48" s="131"/>
      <c r="F48" s="131"/>
      <c r="G48" s="131"/>
      <c r="H48" s="131"/>
      <c r="I48" s="131"/>
      <c r="J48" s="131"/>
      <c r="K48" s="131"/>
      <c r="L48" s="131"/>
      <c r="M48" s="131"/>
      <c r="N48" s="131"/>
      <c r="O48" s="131"/>
      <c r="P48" s="434"/>
      <c r="Q48" s="90">
        <f t="shared" si="26"/>
        <v>0</v>
      </c>
      <c r="R48" s="389" t="str">
        <f t="shared" si="14"/>
        <v/>
      </c>
      <c r="S48" s="154">
        <f>前期実績!Q48</f>
        <v>0</v>
      </c>
      <c r="T48" s="435" t="b">
        <v>0</v>
      </c>
      <c r="U48" s="79">
        <f>IF(D$2&lt;DATE(2019,10,1),IF($T$1=FALSE,IF($T48=FALSE,D48*HOME!$H$18,0),IF($T48=FALSE,D48*HOME!$H$18/(1+HOME!$H$18),0)),IF($T$1=FALSE,IF($T48=FALSE,D48*HOME!$H$20,0),IF($T48=FALSE,D48*HOME!$H$20/(1+HOME!$H$20),0)))</f>
        <v>0</v>
      </c>
      <c r="V48" s="79">
        <f>IF(E$2&lt;DATE(2019,10,1),IF($T$1=FALSE,IF($T48=FALSE,E48*HOME!$H$18,0),IF($T48=FALSE,E48*HOME!$H$18/(1+HOME!$H$18),0)),IF($T$1=FALSE,IF($T48=FALSE,E48*HOME!$H$20,0),IF($T48=FALSE,E48*HOME!$H$20/(1+HOME!$H$20),0)))</f>
        <v>0</v>
      </c>
      <c r="W48" s="79">
        <f>IF(F$2&lt;DATE(2019,10,1),IF($T$1=FALSE,IF($T48=FALSE,F48*HOME!$H$18,0),IF($T48=FALSE,F48*HOME!$H$18/(1+HOME!$H$18),0)),IF($T$1=FALSE,IF($T48=FALSE,F48*HOME!$H$20,0),IF($T48=FALSE,F48*HOME!$H$20/(1+HOME!$H$20),0)))</f>
        <v>0</v>
      </c>
      <c r="X48" s="79">
        <f>IF(G$2&lt;DATE(2019,10,1),IF($T$1=FALSE,IF($T48=FALSE,G48*HOME!$H$18,0),IF($T48=FALSE,G48*HOME!$H$18/(1+HOME!$H$18),0)),IF($T$1=FALSE,IF($T48=FALSE,G48*HOME!$H$20,0),IF($T48=FALSE,G48*HOME!$H$20/(1+HOME!$H$20),0)))</f>
        <v>0</v>
      </c>
      <c r="Y48" s="79">
        <f>IF(H$2&lt;DATE(2019,10,1),IF($T$1=FALSE,IF($T48=FALSE,H48*HOME!$H$18,0),IF($T48=FALSE,H48*HOME!$H$18/(1+HOME!$H$18),0)),IF($T$1=FALSE,IF($T48=FALSE,H48*HOME!$H$20,0),IF($T48=FALSE,H48*HOME!$H$20/(1+HOME!$H$20),0)))</f>
        <v>0</v>
      </c>
      <c r="Z48" s="79">
        <f>IF(I$2&lt;DATE(2019,10,1),IF($T$1=FALSE,IF($T48=FALSE,I48*HOME!$H$18,0),IF($T48=FALSE,I48*HOME!$H$18/(1+HOME!$H$18),0)),IF($T$1=FALSE,IF($T48=FALSE,I48*HOME!$H$20,0),IF($T48=FALSE,I48*HOME!$H$20/(1+HOME!$H$20),0)))</f>
        <v>0</v>
      </c>
      <c r="AA48" s="79">
        <f>IF(J$2&lt;DATE(2019,10,1),IF($T$1=FALSE,IF($T48=FALSE,J48*HOME!$H$18,0),IF($T48=FALSE,J48*HOME!$H$18/(1+HOME!$H$18),0)),IF($T$1=FALSE,IF($T48=FALSE,J48*HOME!$H$20,0),IF($T48=FALSE,J48*HOME!$H$20/(1+HOME!$H$20),0)))</f>
        <v>0</v>
      </c>
      <c r="AB48" s="79">
        <f>IF(K$2&lt;DATE(2019,10,1),IF($T$1=FALSE,IF($T48=FALSE,K48*HOME!$H$18,0),IF($T48=FALSE,K48*HOME!$H$18/(1+HOME!$H$18),0)),IF($T$1=FALSE,IF($T48=FALSE,K48*HOME!$H$20,0),IF($T48=FALSE,K48*HOME!$H$20/(1+HOME!$H$20),0)))</f>
        <v>0</v>
      </c>
      <c r="AC48" s="79">
        <f>IF(L$2&lt;DATE(2019,10,1),IF($T$1=FALSE,IF($T48=FALSE,L48*HOME!$H$18,0),IF($T48=FALSE,L48*HOME!$H$18/(1+HOME!$H$18),0)),IF($T$1=FALSE,IF($T48=FALSE,L48*HOME!$H$20,0),IF($T48=FALSE,L48*HOME!$H$20/(1+HOME!$H$20),0)))</f>
        <v>0</v>
      </c>
      <c r="AD48" s="79">
        <f>IF(M$2&lt;DATE(2019,10,1),IF($T$1=FALSE,IF($T48=FALSE,M48*HOME!$H$18,0),IF($T48=FALSE,M48*HOME!$H$18/(1+HOME!$H$18),0)),IF($T$1=FALSE,IF($T48=FALSE,M48*HOME!$H$20,0),IF($T48=FALSE,M48*HOME!$H$20/(1+HOME!$H$20),0)))</f>
        <v>0</v>
      </c>
      <c r="AE48" s="79">
        <f>IF(N$2&lt;DATE(2019,10,1),IF($T$1=FALSE,IF($T48=FALSE,N48*HOME!$H$18,0),IF($T48=FALSE,N48*HOME!$H$18/(1+HOME!$H$18),0)),IF($T$1=FALSE,IF($T48=FALSE,N48*HOME!$H$20,0),IF($T48=FALSE,N48*HOME!$H$20/(1+HOME!$H$20),0)))</f>
        <v>0</v>
      </c>
      <c r="AF48" s="79">
        <f>IF(O$2&lt;DATE(2019,10,1),IF($T$1=FALSE,IF($T48=FALSE,O48*HOME!$H$18,0),IF($T48=FALSE,O48*HOME!$H$18/(1+HOME!$H$18),0)),IF($T$1=FALSE,IF($T48=FALSE,O48*HOME!$H$20,0),IF($T48=FALSE,O48*HOME!$H$20/(1+HOME!$H$20),0)))</f>
        <v>0</v>
      </c>
      <c r="AG48" s="79">
        <f>IF(P$2&lt;DATE(2019,10,1),IF($T$1=FALSE,IF($T48=FALSE,P48*HOME!$H$18,0),IF($T48=FALSE,P48*HOME!$H$18/(1+HOME!$H$18),0)),IF($T$1=FALSE,IF($T48=FALSE,P48*HOME!$H$20,0),IF($T48=FALSE,P48*HOME!$H$20/(1+HOME!$H$20),0)))</f>
        <v>0</v>
      </c>
      <c r="AH48" s="79">
        <f t="shared" si="27"/>
        <v>0</v>
      </c>
      <c r="AI48" s="79">
        <f t="shared" si="28"/>
        <v>0</v>
      </c>
      <c r="AJ48" s="86"/>
      <c r="AK48" s="79"/>
      <c r="AL48" s="79"/>
      <c r="AM48" s="79"/>
      <c r="AN48" s="79"/>
      <c r="AO48" s="79"/>
      <c r="AP48" s="79"/>
      <c r="AQ48" s="79"/>
      <c r="AR48" s="465"/>
      <c r="AS48" s="472"/>
      <c r="AT48" s="449"/>
      <c r="AU48" s="449"/>
      <c r="AV48" s="449"/>
      <c r="AW48" s="449"/>
      <c r="AX48" s="449"/>
      <c r="CA48" s="310">
        <f>IF($T48=TRUE,0,IF(D$2&lt;DATE(2019,10,1),IF($T$1=FALSE,D48*HOME!$F$18,D48*HOME!$F$18/(1+HOME!$H$18)),IF($AO48=TRUE,IF($T$1=FALSE,D48*HOME!$F$21,D48*HOME!$F$21/(1+HOME!$H$21)),IF($T$1=FALSE,D48*HOME!$F$20,D48*HOME!$F$20/(1+HOME!$H$20)))))</f>
        <v>0</v>
      </c>
      <c r="CB48" s="310">
        <f>IF($T48=TRUE,0,IF(E$2&lt;DATE(2019,10,1),IF($T$1=FALSE,E48*HOME!$F$18,E48*HOME!$F$18/(1+HOME!$H$18)),IF($AO48=TRUE,IF($T$1=FALSE,E48*HOME!$F$21,E48*HOME!$F$21/(1+HOME!$H$21)),IF($T$1=FALSE,E48*HOME!$F$20,E48*HOME!$F$20/(1+HOME!$H$20)))))</f>
        <v>0</v>
      </c>
      <c r="CC48" s="310">
        <f>IF($T48=TRUE,0,IF(F$2&lt;DATE(2019,10,1),IF($T$1=FALSE,F48*HOME!$F$18,F48*HOME!$F$18/(1+HOME!$H$18)),IF($AO48=TRUE,IF($T$1=FALSE,F48*HOME!$F$21,F48*HOME!$F$21/(1+HOME!$H$21)),IF($T$1=FALSE,F48*HOME!$F$20,F48*HOME!$F$20/(1+HOME!$H$20)))))</f>
        <v>0</v>
      </c>
      <c r="CD48" s="310">
        <f>IF($T48=TRUE,0,IF(G$2&lt;DATE(2019,10,1),IF($T$1=FALSE,G48*HOME!$F$18,G48*HOME!$F$18/(1+HOME!$H$18)),IF($AO48=TRUE,IF($T$1=FALSE,G48*HOME!$F$21,G48*HOME!$F$21/(1+HOME!$H$21)),IF($T$1=FALSE,G48*HOME!$F$20,G48*HOME!$F$20/(1+HOME!$H$20)))))</f>
        <v>0</v>
      </c>
      <c r="CE48" s="310">
        <f>IF($T48=TRUE,0,IF(H$2&lt;DATE(2019,10,1),IF($T$1=FALSE,H48*HOME!$F$18,H48*HOME!$F$18/(1+HOME!$H$18)),IF($AO48=TRUE,IF($T$1=FALSE,H48*HOME!$F$21,H48*HOME!$F$21/(1+HOME!$H$21)),IF($T$1=FALSE,H48*HOME!$F$20,H48*HOME!$F$20/(1+HOME!$H$20)))))</f>
        <v>0</v>
      </c>
      <c r="CF48" s="310">
        <f>IF($T48=TRUE,0,IF(I$2&lt;DATE(2019,10,1),IF($T$1=FALSE,I48*HOME!$F$18,I48*HOME!$F$18/(1+HOME!$H$18)),IF($AO48=TRUE,IF($T$1=FALSE,I48*HOME!$F$21,I48*HOME!$F$21/(1+HOME!$H$21)),IF($T$1=FALSE,I48*HOME!$F$20,I48*HOME!$F$20/(1+HOME!$H$20)))))</f>
        <v>0</v>
      </c>
      <c r="CG48" s="310">
        <f>IF($T48=TRUE,0,IF(J$2&lt;DATE(2019,10,1),IF($T$1=FALSE,J48*HOME!$F$18,J48*HOME!$F$18/(1+HOME!$H$18)),IF($AO48=TRUE,IF($T$1=FALSE,J48*HOME!$F$21,J48*HOME!$F$21/(1+HOME!$H$21)),IF($T$1=FALSE,J48*HOME!$F$20,J48*HOME!$F$20/(1+HOME!$H$20)))))</f>
        <v>0</v>
      </c>
      <c r="CH48" s="310">
        <f>IF($T48=TRUE,0,IF(K$2&lt;DATE(2019,10,1),IF($T$1=FALSE,K48*HOME!$F$18,K48*HOME!$F$18/(1+HOME!$H$18)),IF($AO48=TRUE,IF($T$1=FALSE,K48*HOME!$F$21,K48*HOME!$F$21/(1+HOME!$H$21)),IF($T$1=FALSE,K48*HOME!$F$20,K48*HOME!$F$20/(1+HOME!$H$20)))))</f>
        <v>0</v>
      </c>
      <c r="CI48" s="310">
        <f>IF($T48=TRUE,0,IF(L$2&lt;DATE(2019,10,1),IF($T$1=FALSE,L48*HOME!$F$18,L48*HOME!$F$18/(1+HOME!$H$18)),IF($AO48=TRUE,IF($T$1=FALSE,L48*HOME!$F$21,L48*HOME!$F$21/(1+HOME!$H$21)),IF($T$1=FALSE,L48*HOME!$F$20,L48*HOME!$F$20/(1+HOME!$H$20)))))</f>
        <v>0</v>
      </c>
      <c r="CJ48" s="310">
        <f>IF($T48=TRUE,0,IF(M$2&lt;DATE(2019,10,1),IF($T$1=FALSE,M48*HOME!$F$18,M48*HOME!$F$18/(1+HOME!$H$18)),IF($AO48=TRUE,IF($T$1=FALSE,M48*HOME!$F$21,M48*HOME!$F$21/(1+HOME!$H$21)),IF($T$1=FALSE,M48*HOME!$F$20,M48*HOME!$F$20/(1+HOME!$H$20)))))</f>
        <v>0</v>
      </c>
      <c r="CK48" s="310">
        <f>IF($T48=TRUE,0,IF(N$2&lt;DATE(2019,10,1),IF($T$1=FALSE,N48*HOME!$F$18,N48*HOME!$F$18/(1+HOME!$H$18)),IF($AO48=TRUE,IF($T$1=FALSE,N48*HOME!$F$21,N48*HOME!$F$21/(1+HOME!$H$21)),IF($T$1=FALSE,N48*HOME!$F$20,N48*HOME!$F$20/(1+HOME!$H$20)))))</f>
        <v>0</v>
      </c>
      <c r="CL48" s="310">
        <f>IF($T48=TRUE,0,IF(O$2&lt;DATE(2019,10,1),IF($T$1=FALSE,O48*HOME!$F$18,O48*HOME!$F$18/(1+HOME!$H$18)),IF($AO48=TRUE,IF($T$1=FALSE,O48*HOME!$F$21,O48*HOME!$F$21/(1+HOME!$H$21)),IF($T$1=FALSE,O48*HOME!$F$20,O48*HOME!$F$20/(1+HOME!$H$20)))))</f>
        <v>0</v>
      </c>
      <c r="CM48" s="310">
        <f>IF($T48=TRUE,0,IF(P$2&lt;DATE(2019,10,1),IF($T$1=FALSE,P48*HOME!$F$18,P48*HOME!$F$18/(1+HOME!$H$18)),IF($AO48=TRUE,IF($T$1=FALSE,P48*HOME!$F$21,P48*HOME!$F$21/(1+HOME!$H$21)),IF($T$1=FALSE,P48*HOME!$F$20,P48*HOME!$F$20/(1+HOME!$H$20)))))</f>
        <v>0</v>
      </c>
      <c r="CN48" s="310">
        <f t="shared" si="29"/>
        <v>0</v>
      </c>
    </row>
    <row r="49" spans="1:92" ht="18" customHeight="1">
      <c r="A49" s="335"/>
      <c r="B49" s="336">
        <v>44</v>
      </c>
      <c r="C49" s="473"/>
      <c r="D49" s="131"/>
      <c r="E49" s="131"/>
      <c r="F49" s="131"/>
      <c r="G49" s="131"/>
      <c r="H49" s="131"/>
      <c r="I49" s="131"/>
      <c r="J49" s="131"/>
      <c r="K49" s="131"/>
      <c r="L49" s="131"/>
      <c r="M49" s="131"/>
      <c r="N49" s="131"/>
      <c r="O49" s="131"/>
      <c r="P49" s="434"/>
      <c r="Q49" s="90">
        <f t="shared" si="26"/>
        <v>0</v>
      </c>
      <c r="R49" s="389" t="str">
        <f t="shared" si="14"/>
        <v/>
      </c>
      <c r="S49" s="154">
        <f>前期実績!Q49</f>
        <v>0</v>
      </c>
      <c r="T49" s="435" t="b">
        <v>0</v>
      </c>
      <c r="U49" s="79">
        <f>IF(D$2&lt;DATE(2019,10,1),IF($T$1=FALSE,IF($T49=FALSE,D49*HOME!$H$18,0),IF($T49=FALSE,D49*HOME!$H$18/(1+HOME!$H$18),0)),IF($T$1=FALSE,IF($T49=FALSE,D49*HOME!$H$20,0),IF($T49=FALSE,D49*HOME!$H$20/(1+HOME!$H$20),0)))</f>
        <v>0</v>
      </c>
      <c r="V49" s="79">
        <f>IF(E$2&lt;DATE(2019,10,1),IF($T$1=FALSE,IF($T49=FALSE,E49*HOME!$H$18,0),IF($T49=FALSE,E49*HOME!$H$18/(1+HOME!$H$18),0)),IF($T$1=FALSE,IF($T49=FALSE,E49*HOME!$H$20,0),IF($T49=FALSE,E49*HOME!$H$20/(1+HOME!$H$20),0)))</f>
        <v>0</v>
      </c>
      <c r="W49" s="79">
        <f>IF(F$2&lt;DATE(2019,10,1),IF($T$1=FALSE,IF($T49=FALSE,F49*HOME!$H$18,0),IF($T49=FALSE,F49*HOME!$H$18/(1+HOME!$H$18),0)),IF($T$1=FALSE,IF($T49=FALSE,F49*HOME!$H$20,0),IF($T49=FALSE,F49*HOME!$H$20/(1+HOME!$H$20),0)))</f>
        <v>0</v>
      </c>
      <c r="X49" s="79">
        <f>IF(G$2&lt;DATE(2019,10,1),IF($T$1=FALSE,IF($T49=FALSE,G49*HOME!$H$18,0),IF($T49=FALSE,G49*HOME!$H$18/(1+HOME!$H$18),0)),IF($T$1=FALSE,IF($T49=FALSE,G49*HOME!$H$20,0),IF($T49=FALSE,G49*HOME!$H$20/(1+HOME!$H$20),0)))</f>
        <v>0</v>
      </c>
      <c r="Y49" s="79">
        <f>IF(H$2&lt;DATE(2019,10,1),IF($T$1=FALSE,IF($T49=FALSE,H49*HOME!$H$18,0),IF($T49=FALSE,H49*HOME!$H$18/(1+HOME!$H$18),0)),IF($T$1=FALSE,IF($T49=FALSE,H49*HOME!$H$20,0),IF($T49=FALSE,H49*HOME!$H$20/(1+HOME!$H$20),0)))</f>
        <v>0</v>
      </c>
      <c r="Z49" s="79">
        <f>IF(I$2&lt;DATE(2019,10,1),IF($T$1=FALSE,IF($T49=FALSE,I49*HOME!$H$18,0),IF($T49=FALSE,I49*HOME!$H$18/(1+HOME!$H$18),0)),IF($T$1=FALSE,IF($T49=FALSE,I49*HOME!$H$20,0),IF($T49=FALSE,I49*HOME!$H$20/(1+HOME!$H$20),0)))</f>
        <v>0</v>
      </c>
      <c r="AA49" s="79">
        <f>IF(J$2&lt;DATE(2019,10,1),IF($T$1=FALSE,IF($T49=FALSE,J49*HOME!$H$18,0),IF($T49=FALSE,J49*HOME!$H$18/(1+HOME!$H$18),0)),IF($T$1=FALSE,IF($T49=FALSE,J49*HOME!$H$20,0),IF($T49=FALSE,J49*HOME!$H$20/(1+HOME!$H$20),0)))</f>
        <v>0</v>
      </c>
      <c r="AB49" s="79">
        <f>IF(K$2&lt;DATE(2019,10,1),IF($T$1=FALSE,IF($T49=FALSE,K49*HOME!$H$18,0),IF($T49=FALSE,K49*HOME!$H$18/(1+HOME!$H$18),0)),IF($T$1=FALSE,IF($T49=FALSE,K49*HOME!$H$20,0),IF($T49=FALSE,K49*HOME!$H$20/(1+HOME!$H$20),0)))</f>
        <v>0</v>
      </c>
      <c r="AC49" s="79">
        <f>IF(L$2&lt;DATE(2019,10,1),IF($T$1=FALSE,IF($T49=FALSE,L49*HOME!$H$18,0),IF($T49=FALSE,L49*HOME!$H$18/(1+HOME!$H$18),0)),IF($T$1=FALSE,IF($T49=FALSE,L49*HOME!$H$20,0),IF($T49=FALSE,L49*HOME!$H$20/(1+HOME!$H$20),0)))</f>
        <v>0</v>
      </c>
      <c r="AD49" s="79">
        <f>IF(M$2&lt;DATE(2019,10,1),IF($T$1=FALSE,IF($T49=FALSE,M49*HOME!$H$18,0),IF($T49=FALSE,M49*HOME!$H$18/(1+HOME!$H$18),0)),IF($T$1=FALSE,IF($T49=FALSE,M49*HOME!$H$20,0),IF($T49=FALSE,M49*HOME!$H$20/(1+HOME!$H$20),0)))</f>
        <v>0</v>
      </c>
      <c r="AE49" s="79">
        <f>IF(N$2&lt;DATE(2019,10,1),IF($T$1=FALSE,IF($T49=FALSE,N49*HOME!$H$18,0),IF($T49=FALSE,N49*HOME!$H$18/(1+HOME!$H$18),0)),IF($T$1=FALSE,IF($T49=FALSE,N49*HOME!$H$20,0),IF($T49=FALSE,N49*HOME!$H$20/(1+HOME!$H$20),0)))</f>
        <v>0</v>
      </c>
      <c r="AF49" s="79">
        <f>IF(O$2&lt;DATE(2019,10,1),IF($T$1=FALSE,IF($T49=FALSE,O49*HOME!$H$18,0),IF($T49=FALSE,O49*HOME!$H$18/(1+HOME!$H$18),0)),IF($T$1=FALSE,IF($T49=FALSE,O49*HOME!$H$20,0),IF($T49=FALSE,O49*HOME!$H$20/(1+HOME!$H$20),0)))</f>
        <v>0</v>
      </c>
      <c r="AG49" s="79">
        <f>IF(P$2&lt;DATE(2019,10,1),IF($T$1=FALSE,IF($T49=FALSE,P49*HOME!$H$18,0),IF($T49=FALSE,P49*HOME!$H$18/(1+HOME!$H$18),0)),IF($T$1=FALSE,IF($T49=FALSE,P49*HOME!$H$20,0),IF($T49=FALSE,P49*HOME!$H$20/(1+HOME!$H$20),0)))</f>
        <v>0</v>
      </c>
      <c r="AH49" s="79">
        <f t="shared" si="27"/>
        <v>0</v>
      </c>
      <c r="AI49" s="79">
        <f t="shared" si="28"/>
        <v>0</v>
      </c>
      <c r="AJ49" s="86"/>
      <c r="AK49" s="79"/>
      <c r="AL49" s="79"/>
      <c r="AM49" s="79"/>
      <c r="AN49" s="79"/>
      <c r="AO49" s="79"/>
      <c r="AP49" s="79"/>
      <c r="AQ49" s="79"/>
      <c r="AR49" s="465"/>
      <c r="AS49" s="449"/>
      <c r="AT49" s="449"/>
      <c r="AU49" s="449"/>
      <c r="AV49" s="449"/>
      <c r="AW49" s="449"/>
      <c r="AX49" s="449"/>
      <c r="CA49" s="310">
        <f>IF($T49=TRUE,0,IF(D$2&lt;DATE(2019,10,1),IF($T$1=FALSE,D49*HOME!$F$18,D49*HOME!$F$18/(1+HOME!$H$18)),IF($AO49=TRUE,IF($T$1=FALSE,D49*HOME!$F$21,D49*HOME!$F$21/(1+HOME!$H$21)),IF($T$1=FALSE,D49*HOME!$F$20,D49*HOME!$F$20/(1+HOME!$H$20)))))</f>
        <v>0</v>
      </c>
      <c r="CB49" s="310">
        <f>IF($T49=TRUE,0,IF(E$2&lt;DATE(2019,10,1),IF($T$1=FALSE,E49*HOME!$F$18,E49*HOME!$F$18/(1+HOME!$H$18)),IF($AO49=TRUE,IF($T$1=FALSE,E49*HOME!$F$21,E49*HOME!$F$21/(1+HOME!$H$21)),IF($T$1=FALSE,E49*HOME!$F$20,E49*HOME!$F$20/(1+HOME!$H$20)))))</f>
        <v>0</v>
      </c>
      <c r="CC49" s="310">
        <f>IF($T49=TRUE,0,IF(F$2&lt;DATE(2019,10,1),IF($T$1=FALSE,F49*HOME!$F$18,F49*HOME!$F$18/(1+HOME!$H$18)),IF($AO49=TRUE,IF($T$1=FALSE,F49*HOME!$F$21,F49*HOME!$F$21/(1+HOME!$H$21)),IF($T$1=FALSE,F49*HOME!$F$20,F49*HOME!$F$20/(1+HOME!$H$20)))))</f>
        <v>0</v>
      </c>
      <c r="CD49" s="310">
        <f>IF($T49=TRUE,0,IF(G$2&lt;DATE(2019,10,1),IF($T$1=FALSE,G49*HOME!$F$18,G49*HOME!$F$18/(1+HOME!$H$18)),IF($AO49=TRUE,IF($T$1=FALSE,G49*HOME!$F$21,G49*HOME!$F$21/(1+HOME!$H$21)),IF($T$1=FALSE,G49*HOME!$F$20,G49*HOME!$F$20/(1+HOME!$H$20)))))</f>
        <v>0</v>
      </c>
      <c r="CE49" s="310">
        <f>IF($T49=TRUE,0,IF(H$2&lt;DATE(2019,10,1),IF($T$1=FALSE,H49*HOME!$F$18,H49*HOME!$F$18/(1+HOME!$H$18)),IF($AO49=TRUE,IF($T$1=FALSE,H49*HOME!$F$21,H49*HOME!$F$21/(1+HOME!$H$21)),IF($T$1=FALSE,H49*HOME!$F$20,H49*HOME!$F$20/(1+HOME!$H$20)))))</f>
        <v>0</v>
      </c>
      <c r="CF49" s="310">
        <f>IF($T49=TRUE,0,IF(I$2&lt;DATE(2019,10,1),IF($T$1=FALSE,I49*HOME!$F$18,I49*HOME!$F$18/(1+HOME!$H$18)),IF($AO49=TRUE,IF($T$1=FALSE,I49*HOME!$F$21,I49*HOME!$F$21/(1+HOME!$H$21)),IF($T$1=FALSE,I49*HOME!$F$20,I49*HOME!$F$20/(1+HOME!$H$20)))))</f>
        <v>0</v>
      </c>
      <c r="CG49" s="310">
        <f>IF($T49=TRUE,0,IF(J$2&lt;DATE(2019,10,1),IF($T$1=FALSE,J49*HOME!$F$18,J49*HOME!$F$18/(1+HOME!$H$18)),IF($AO49=TRUE,IF($T$1=FALSE,J49*HOME!$F$21,J49*HOME!$F$21/(1+HOME!$H$21)),IF($T$1=FALSE,J49*HOME!$F$20,J49*HOME!$F$20/(1+HOME!$H$20)))))</f>
        <v>0</v>
      </c>
      <c r="CH49" s="310">
        <f>IF($T49=TRUE,0,IF(K$2&lt;DATE(2019,10,1),IF($T$1=FALSE,K49*HOME!$F$18,K49*HOME!$F$18/(1+HOME!$H$18)),IF($AO49=TRUE,IF($T$1=FALSE,K49*HOME!$F$21,K49*HOME!$F$21/(1+HOME!$H$21)),IF($T$1=FALSE,K49*HOME!$F$20,K49*HOME!$F$20/(1+HOME!$H$20)))))</f>
        <v>0</v>
      </c>
      <c r="CI49" s="310">
        <f>IF($T49=TRUE,0,IF(L$2&lt;DATE(2019,10,1),IF($T$1=FALSE,L49*HOME!$F$18,L49*HOME!$F$18/(1+HOME!$H$18)),IF($AO49=TRUE,IF($T$1=FALSE,L49*HOME!$F$21,L49*HOME!$F$21/(1+HOME!$H$21)),IF($T$1=FALSE,L49*HOME!$F$20,L49*HOME!$F$20/(1+HOME!$H$20)))))</f>
        <v>0</v>
      </c>
      <c r="CJ49" s="310">
        <f>IF($T49=TRUE,0,IF(M$2&lt;DATE(2019,10,1),IF($T$1=FALSE,M49*HOME!$F$18,M49*HOME!$F$18/(1+HOME!$H$18)),IF($AO49=TRUE,IF($T$1=FALSE,M49*HOME!$F$21,M49*HOME!$F$21/(1+HOME!$H$21)),IF($T$1=FALSE,M49*HOME!$F$20,M49*HOME!$F$20/(1+HOME!$H$20)))))</f>
        <v>0</v>
      </c>
      <c r="CK49" s="310">
        <f>IF($T49=TRUE,0,IF(N$2&lt;DATE(2019,10,1),IF($T$1=FALSE,N49*HOME!$F$18,N49*HOME!$F$18/(1+HOME!$H$18)),IF($AO49=TRUE,IF($T$1=FALSE,N49*HOME!$F$21,N49*HOME!$F$21/(1+HOME!$H$21)),IF($T$1=FALSE,N49*HOME!$F$20,N49*HOME!$F$20/(1+HOME!$H$20)))))</f>
        <v>0</v>
      </c>
      <c r="CL49" s="310">
        <f>IF($T49=TRUE,0,IF(O$2&lt;DATE(2019,10,1),IF($T$1=FALSE,O49*HOME!$F$18,O49*HOME!$F$18/(1+HOME!$H$18)),IF($AO49=TRUE,IF($T$1=FALSE,O49*HOME!$F$21,O49*HOME!$F$21/(1+HOME!$H$21)),IF($T$1=FALSE,O49*HOME!$F$20,O49*HOME!$F$20/(1+HOME!$H$20)))))</f>
        <v>0</v>
      </c>
      <c r="CM49" s="310">
        <f>IF($T49=TRUE,0,IF(P$2&lt;DATE(2019,10,1),IF($T$1=FALSE,P49*HOME!$F$18,P49*HOME!$F$18/(1+HOME!$H$18)),IF($AO49=TRUE,IF($T$1=FALSE,P49*HOME!$F$21,P49*HOME!$F$21/(1+HOME!$H$21)),IF($T$1=FALSE,P49*HOME!$F$20,P49*HOME!$F$20/(1+HOME!$H$20)))))</f>
        <v>0</v>
      </c>
      <c r="CN49" s="310">
        <f t="shared" si="29"/>
        <v>0</v>
      </c>
    </row>
    <row r="50" spans="1:92" ht="18" customHeight="1">
      <c r="A50" s="335"/>
      <c r="B50" s="336">
        <v>45</v>
      </c>
      <c r="C50" s="473"/>
      <c r="D50" s="131"/>
      <c r="E50" s="131"/>
      <c r="F50" s="131"/>
      <c r="G50" s="131"/>
      <c r="H50" s="131"/>
      <c r="I50" s="131"/>
      <c r="J50" s="131"/>
      <c r="K50" s="131"/>
      <c r="L50" s="131"/>
      <c r="M50" s="131"/>
      <c r="N50" s="131"/>
      <c r="O50" s="131"/>
      <c r="P50" s="434"/>
      <c r="Q50" s="90">
        <f t="shared" si="26"/>
        <v>0</v>
      </c>
      <c r="R50" s="389" t="str">
        <f t="shared" si="14"/>
        <v/>
      </c>
      <c r="S50" s="154">
        <f>前期実績!Q50</f>
        <v>0</v>
      </c>
      <c r="T50" s="435" t="b">
        <v>0</v>
      </c>
      <c r="U50" s="79">
        <f>IF(D$2&lt;DATE(2019,10,1),IF($T$1=FALSE,IF($T50=FALSE,D50*HOME!$H$18,0),IF($T50=FALSE,D50*HOME!$H$18/(1+HOME!$H$18),0)),IF($T$1=FALSE,IF($T50=FALSE,D50*HOME!$H$20,0),IF($T50=FALSE,D50*HOME!$H$20/(1+HOME!$H$20),0)))</f>
        <v>0</v>
      </c>
      <c r="V50" s="79">
        <f>IF(E$2&lt;DATE(2019,10,1),IF($T$1=FALSE,IF($T50=FALSE,E50*HOME!$H$18,0),IF($T50=FALSE,E50*HOME!$H$18/(1+HOME!$H$18),0)),IF($T$1=FALSE,IF($T50=FALSE,E50*HOME!$H$20,0),IF($T50=FALSE,E50*HOME!$H$20/(1+HOME!$H$20),0)))</f>
        <v>0</v>
      </c>
      <c r="W50" s="79">
        <f>IF(F$2&lt;DATE(2019,10,1),IF($T$1=FALSE,IF($T50=FALSE,F50*HOME!$H$18,0),IF($T50=FALSE,F50*HOME!$H$18/(1+HOME!$H$18),0)),IF($T$1=FALSE,IF($T50=FALSE,F50*HOME!$H$20,0),IF($T50=FALSE,F50*HOME!$H$20/(1+HOME!$H$20),0)))</f>
        <v>0</v>
      </c>
      <c r="X50" s="79">
        <f>IF(G$2&lt;DATE(2019,10,1),IF($T$1=FALSE,IF($T50=FALSE,G50*HOME!$H$18,0),IF($T50=FALSE,G50*HOME!$H$18/(1+HOME!$H$18),0)),IF($T$1=FALSE,IF($T50=FALSE,G50*HOME!$H$20,0),IF($T50=FALSE,G50*HOME!$H$20/(1+HOME!$H$20),0)))</f>
        <v>0</v>
      </c>
      <c r="Y50" s="79">
        <f>IF(H$2&lt;DATE(2019,10,1),IF($T$1=FALSE,IF($T50=FALSE,H50*HOME!$H$18,0),IF($T50=FALSE,H50*HOME!$H$18/(1+HOME!$H$18),0)),IF($T$1=FALSE,IF($T50=FALSE,H50*HOME!$H$20,0),IF($T50=FALSE,H50*HOME!$H$20/(1+HOME!$H$20),0)))</f>
        <v>0</v>
      </c>
      <c r="Z50" s="79">
        <f>IF(I$2&lt;DATE(2019,10,1),IF($T$1=FALSE,IF($T50=FALSE,I50*HOME!$H$18,0),IF($T50=FALSE,I50*HOME!$H$18/(1+HOME!$H$18),0)),IF($T$1=FALSE,IF($T50=FALSE,I50*HOME!$H$20,0),IF($T50=FALSE,I50*HOME!$H$20/(1+HOME!$H$20),0)))</f>
        <v>0</v>
      </c>
      <c r="AA50" s="79">
        <f>IF(J$2&lt;DATE(2019,10,1),IF($T$1=FALSE,IF($T50=FALSE,J50*HOME!$H$18,0),IF($T50=FALSE,J50*HOME!$H$18/(1+HOME!$H$18),0)),IF($T$1=FALSE,IF($T50=FALSE,J50*HOME!$H$20,0),IF($T50=FALSE,J50*HOME!$H$20/(1+HOME!$H$20),0)))</f>
        <v>0</v>
      </c>
      <c r="AB50" s="79">
        <f>IF(K$2&lt;DATE(2019,10,1),IF($T$1=FALSE,IF($T50=FALSE,K50*HOME!$H$18,0),IF($T50=FALSE,K50*HOME!$H$18/(1+HOME!$H$18),0)),IF($T$1=FALSE,IF($T50=FALSE,K50*HOME!$H$20,0),IF($T50=FALSE,K50*HOME!$H$20/(1+HOME!$H$20),0)))</f>
        <v>0</v>
      </c>
      <c r="AC50" s="79">
        <f>IF(L$2&lt;DATE(2019,10,1),IF($T$1=FALSE,IF($T50=FALSE,L50*HOME!$H$18,0),IF($T50=FALSE,L50*HOME!$H$18/(1+HOME!$H$18),0)),IF($T$1=FALSE,IF($T50=FALSE,L50*HOME!$H$20,0),IF($T50=FALSE,L50*HOME!$H$20/(1+HOME!$H$20),0)))</f>
        <v>0</v>
      </c>
      <c r="AD50" s="79">
        <f>IF(M$2&lt;DATE(2019,10,1),IF($T$1=FALSE,IF($T50=FALSE,M50*HOME!$H$18,0),IF($T50=FALSE,M50*HOME!$H$18/(1+HOME!$H$18),0)),IF($T$1=FALSE,IF($T50=FALSE,M50*HOME!$H$20,0),IF($T50=FALSE,M50*HOME!$H$20/(1+HOME!$H$20),0)))</f>
        <v>0</v>
      </c>
      <c r="AE50" s="79">
        <f>IF(N$2&lt;DATE(2019,10,1),IF($T$1=FALSE,IF($T50=FALSE,N50*HOME!$H$18,0),IF($T50=FALSE,N50*HOME!$H$18/(1+HOME!$H$18),0)),IF($T$1=FALSE,IF($T50=FALSE,N50*HOME!$H$20,0),IF($T50=FALSE,N50*HOME!$H$20/(1+HOME!$H$20),0)))</f>
        <v>0</v>
      </c>
      <c r="AF50" s="79">
        <f>IF(O$2&lt;DATE(2019,10,1),IF($T$1=FALSE,IF($T50=FALSE,O50*HOME!$H$18,0),IF($T50=FALSE,O50*HOME!$H$18/(1+HOME!$H$18),0)),IF($T$1=FALSE,IF($T50=FALSE,O50*HOME!$H$20,0),IF($T50=FALSE,O50*HOME!$H$20/(1+HOME!$H$20),0)))</f>
        <v>0</v>
      </c>
      <c r="AG50" s="79">
        <f>IF(P$2&lt;DATE(2019,10,1),IF($T$1=FALSE,IF($T50=FALSE,P50*HOME!$H$18,0),IF($T50=FALSE,P50*HOME!$H$18/(1+HOME!$H$18),0)),IF($T$1=FALSE,IF($T50=FALSE,P50*HOME!$H$20,0),IF($T50=FALSE,P50*HOME!$H$20/(1+HOME!$H$20),0)))</f>
        <v>0</v>
      </c>
      <c r="AH50" s="79">
        <f t="shared" si="27"/>
        <v>0</v>
      </c>
      <c r="AI50" s="79">
        <f t="shared" si="28"/>
        <v>0</v>
      </c>
      <c r="AJ50" s="86"/>
      <c r="AK50" s="79"/>
      <c r="AL50" s="79"/>
      <c r="AM50" s="79"/>
      <c r="AN50" s="79"/>
      <c r="AO50" s="79"/>
      <c r="AP50" s="79"/>
      <c r="AQ50" s="79"/>
      <c r="AR50" s="465"/>
      <c r="AS50" s="449"/>
      <c r="AT50" s="472"/>
      <c r="AU50" s="472"/>
      <c r="AV50" s="472"/>
      <c r="AW50" s="472"/>
      <c r="AX50" s="472"/>
      <c r="CA50" s="310">
        <f>IF($T50=TRUE,0,IF(D$2&lt;DATE(2019,10,1),IF($T$1=FALSE,D50*HOME!$F$18,D50*HOME!$F$18/(1+HOME!$H$18)),IF($AO50=TRUE,IF($T$1=FALSE,D50*HOME!$F$21,D50*HOME!$F$21/(1+HOME!$H$21)),IF($T$1=FALSE,D50*HOME!$F$20,D50*HOME!$F$20/(1+HOME!$H$20)))))</f>
        <v>0</v>
      </c>
      <c r="CB50" s="310">
        <f>IF($T50=TRUE,0,IF(E$2&lt;DATE(2019,10,1),IF($T$1=FALSE,E50*HOME!$F$18,E50*HOME!$F$18/(1+HOME!$H$18)),IF($AO50=TRUE,IF($T$1=FALSE,E50*HOME!$F$21,E50*HOME!$F$21/(1+HOME!$H$21)),IF($T$1=FALSE,E50*HOME!$F$20,E50*HOME!$F$20/(1+HOME!$H$20)))))</f>
        <v>0</v>
      </c>
      <c r="CC50" s="310">
        <f>IF($T50=TRUE,0,IF(F$2&lt;DATE(2019,10,1),IF($T$1=FALSE,F50*HOME!$F$18,F50*HOME!$F$18/(1+HOME!$H$18)),IF($AO50=TRUE,IF($T$1=FALSE,F50*HOME!$F$21,F50*HOME!$F$21/(1+HOME!$H$21)),IF($T$1=FALSE,F50*HOME!$F$20,F50*HOME!$F$20/(1+HOME!$H$20)))))</f>
        <v>0</v>
      </c>
      <c r="CD50" s="310">
        <f>IF($T50=TRUE,0,IF(G$2&lt;DATE(2019,10,1),IF($T$1=FALSE,G50*HOME!$F$18,G50*HOME!$F$18/(1+HOME!$H$18)),IF($AO50=TRUE,IF($T$1=FALSE,G50*HOME!$F$21,G50*HOME!$F$21/(1+HOME!$H$21)),IF($T$1=FALSE,G50*HOME!$F$20,G50*HOME!$F$20/(1+HOME!$H$20)))))</f>
        <v>0</v>
      </c>
      <c r="CE50" s="310">
        <f>IF($T50=TRUE,0,IF(H$2&lt;DATE(2019,10,1),IF($T$1=FALSE,H50*HOME!$F$18,H50*HOME!$F$18/(1+HOME!$H$18)),IF($AO50=TRUE,IF($T$1=FALSE,H50*HOME!$F$21,H50*HOME!$F$21/(1+HOME!$H$21)),IF($T$1=FALSE,H50*HOME!$F$20,H50*HOME!$F$20/(1+HOME!$H$20)))))</f>
        <v>0</v>
      </c>
      <c r="CF50" s="310">
        <f>IF($T50=TRUE,0,IF(I$2&lt;DATE(2019,10,1),IF($T$1=FALSE,I50*HOME!$F$18,I50*HOME!$F$18/(1+HOME!$H$18)),IF($AO50=TRUE,IF($T$1=FALSE,I50*HOME!$F$21,I50*HOME!$F$21/(1+HOME!$H$21)),IF($T$1=FALSE,I50*HOME!$F$20,I50*HOME!$F$20/(1+HOME!$H$20)))))</f>
        <v>0</v>
      </c>
      <c r="CG50" s="310">
        <f>IF($T50=TRUE,0,IF(J$2&lt;DATE(2019,10,1),IF($T$1=FALSE,J50*HOME!$F$18,J50*HOME!$F$18/(1+HOME!$H$18)),IF($AO50=TRUE,IF($T$1=FALSE,J50*HOME!$F$21,J50*HOME!$F$21/(1+HOME!$H$21)),IF($T$1=FALSE,J50*HOME!$F$20,J50*HOME!$F$20/(1+HOME!$H$20)))))</f>
        <v>0</v>
      </c>
      <c r="CH50" s="310">
        <f>IF($T50=TRUE,0,IF(K$2&lt;DATE(2019,10,1),IF($T$1=FALSE,K50*HOME!$F$18,K50*HOME!$F$18/(1+HOME!$H$18)),IF($AO50=TRUE,IF($T$1=FALSE,K50*HOME!$F$21,K50*HOME!$F$21/(1+HOME!$H$21)),IF($T$1=FALSE,K50*HOME!$F$20,K50*HOME!$F$20/(1+HOME!$H$20)))))</f>
        <v>0</v>
      </c>
      <c r="CI50" s="310">
        <f>IF($T50=TRUE,0,IF(L$2&lt;DATE(2019,10,1),IF($T$1=FALSE,L50*HOME!$F$18,L50*HOME!$F$18/(1+HOME!$H$18)),IF($AO50=TRUE,IF($T$1=FALSE,L50*HOME!$F$21,L50*HOME!$F$21/(1+HOME!$H$21)),IF($T$1=FALSE,L50*HOME!$F$20,L50*HOME!$F$20/(1+HOME!$H$20)))))</f>
        <v>0</v>
      </c>
      <c r="CJ50" s="310">
        <f>IF($T50=TRUE,0,IF(M$2&lt;DATE(2019,10,1),IF($T$1=FALSE,M50*HOME!$F$18,M50*HOME!$F$18/(1+HOME!$H$18)),IF($AO50=TRUE,IF($T$1=FALSE,M50*HOME!$F$21,M50*HOME!$F$21/(1+HOME!$H$21)),IF($T$1=FALSE,M50*HOME!$F$20,M50*HOME!$F$20/(1+HOME!$H$20)))))</f>
        <v>0</v>
      </c>
      <c r="CK50" s="310">
        <f>IF($T50=TRUE,0,IF(N$2&lt;DATE(2019,10,1),IF($T$1=FALSE,N50*HOME!$F$18,N50*HOME!$F$18/(1+HOME!$H$18)),IF($AO50=TRUE,IF($T$1=FALSE,N50*HOME!$F$21,N50*HOME!$F$21/(1+HOME!$H$21)),IF($T$1=FALSE,N50*HOME!$F$20,N50*HOME!$F$20/(1+HOME!$H$20)))))</f>
        <v>0</v>
      </c>
      <c r="CL50" s="310">
        <f>IF($T50=TRUE,0,IF(O$2&lt;DATE(2019,10,1),IF($T$1=FALSE,O50*HOME!$F$18,O50*HOME!$F$18/(1+HOME!$H$18)),IF($AO50=TRUE,IF($T$1=FALSE,O50*HOME!$F$21,O50*HOME!$F$21/(1+HOME!$H$21)),IF($T$1=FALSE,O50*HOME!$F$20,O50*HOME!$F$20/(1+HOME!$H$20)))))</f>
        <v>0</v>
      </c>
      <c r="CM50" s="310">
        <f>IF($T50=TRUE,0,IF(P$2&lt;DATE(2019,10,1),IF($T$1=FALSE,P50*HOME!$F$18,P50*HOME!$F$18/(1+HOME!$H$18)),IF($AO50=TRUE,IF($T$1=FALSE,P50*HOME!$F$21,P50*HOME!$F$21/(1+HOME!$H$21)),IF($T$1=FALSE,P50*HOME!$F$20,P50*HOME!$F$20/(1+HOME!$H$20)))))</f>
        <v>0</v>
      </c>
      <c r="CN50" s="310">
        <f t="shared" si="29"/>
        <v>0</v>
      </c>
    </row>
    <row r="51" spans="1:92" ht="18" customHeight="1">
      <c r="A51" s="335"/>
      <c r="B51" s="336">
        <v>46</v>
      </c>
      <c r="C51" s="473"/>
      <c r="D51" s="131"/>
      <c r="E51" s="131"/>
      <c r="F51" s="131"/>
      <c r="G51" s="131"/>
      <c r="H51" s="131"/>
      <c r="I51" s="131"/>
      <c r="J51" s="131"/>
      <c r="K51" s="131"/>
      <c r="L51" s="131"/>
      <c r="M51" s="131"/>
      <c r="N51" s="131"/>
      <c r="O51" s="131"/>
      <c r="P51" s="434"/>
      <c r="Q51" s="90">
        <f t="shared" si="26"/>
        <v>0</v>
      </c>
      <c r="R51" s="389" t="str">
        <f t="shared" si="14"/>
        <v/>
      </c>
      <c r="S51" s="154">
        <f>前期実績!Q51</f>
        <v>0</v>
      </c>
      <c r="T51" s="435" t="b">
        <v>0</v>
      </c>
      <c r="U51" s="79">
        <f>IF(D$2&lt;DATE(2019,10,1),IF($T$1=FALSE,IF($T51=FALSE,D51*HOME!$H$18,0),IF($T51=FALSE,D51*HOME!$H$18/(1+HOME!$H$18),0)),IF($T$1=FALSE,IF($T51=FALSE,D51*HOME!$H$20,0),IF($T51=FALSE,D51*HOME!$H$20/(1+HOME!$H$20),0)))</f>
        <v>0</v>
      </c>
      <c r="V51" s="79">
        <f>IF(E$2&lt;DATE(2019,10,1),IF($T$1=FALSE,IF($T51=FALSE,E51*HOME!$H$18,0),IF($T51=FALSE,E51*HOME!$H$18/(1+HOME!$H$18),0)),IF($T$1=FALSE,IF($T51=FALSE,E51*HOME!$H$20,0),IF($T51=FALSE,E51*HOME!$H$20/(1+HOME!$H$20),0)))</f>
        <v>0</v>
      </c>
      <c r="W51" s="79">
        <f>IF(F$2&lt;DATE(2019,10,1),IF($T$1=FALSE,IF($T51=FALSE,F51*HOME!$H$18,0),IF($T51=FALSE,F51*HOME!$H$18/(1+HOME!$H$18),0)),IF($T$1=FALSE,IF($T51=FALSE,F51*HOME!$H$20,0),IF($T51=FALSE,F51*HOME!$H$20/(1+HOME!$H$20),0)))</f>
        <v>0</v>
      </c>
      <c r="X51" s="79">
        <f>IF(G$2&lt;DATE(2019,10,1),IF($T$1=FALSE,IF($T51=FALSE,G51*HOME!$H$18,0),IF($T51=FALSE,G51*HOME!$H$18/(1+HOME!$H$18),0)),IF($T$1=FALSE,IF($T51=FALSE,G51*HOME!$H$20,0),IF($T51=FALSE,G51*HOME!$H$20/(1+HOME!$H$20),0)))</f>
        <v>0</v>
      </c>
      <c r="Y51" s="79">
        <f>IF(H$2&lt;DATE(2019,10,1),IF($T$1=FALSE,IF($T51=FALSE,H51*HOME!$H$18,0),IF($T51=FALSE,H51*HOME!$H$18/(1+HOME!$H$18),0)),IF($T$1=FALSE,IF($T51=FALSE,H51*HOME!$H$20,0),IF($T51=FALSE,H51*HOME!$H$20/(1+HOME!$H$20),0)))</f>
        <v>0</v>
      </c>
      <c r="Z51" s="79">
        <f>IF(I$2&lt;DATE(2019,10,1),IF($T$1=FALSE,IF($T51=FALSE,I51*HOME!$H$18,0),IF($T51=FALSE,I51*HOME!$H$18/(1+HOME!$H$18),0)),IF($T$1=FALSE,IF($T51=FALSE,I51*HOME!$H$20,0),IF($T51=FALSE,I51*HOME!$H$20/(1+HOME!$H$20),0)))</f>
        <v>0</v>
      </c>
      <c r="AA51" s="79">
        <f>IF(J$2&lt;DATE(2019,10,1),IF($T$1=FALSE,IF($T51=FALSE,J51*HOME!$H$18,0),IF($T51=FALSE,J51*HOME!$H$18/(1+HOME!$H$18),0)),IF($T$1=FALSE,IF($T51=FALSE,J51*HOME!$H$20,0),IF($T51=FALSE,J51*HOME!$H$20/(1+HOME!$H$20),0)))</f>
        <v>0</v>
      </c>
      <c r="AB51" s="79">
        <f>IF(K$2&lt;DATE(2019,10,1),IF($T$1=FALSE,IF($T51=FALSE,K51*HOME!$H$18,0),IF($T51=FALSE,K51*HOME!$H$18/(1+HOME!$H$18),0)),IF($T$1=FALSE,IF($T51=FALSE,K51*HOME!$H$20,0),IF($T51=FALSE,K51*HOME!$H$20/(1+HOME!$H$20),0)))</f>
        <v>0</v>
      </c>
      <c r="AC51" s="79">
        <f>IF(L$2&lt;DATE(2019,10,1),IF($T$1=FALSE,IF($T51=FALSE,L51*HOME!$H$18,0),IF($T51=FALSE,L51*HOME!$H$18/(1+HOME!$H$18),0)),IF($T$1=FALSE,IF($T51=FALSE,L51*HOME!$H$20,0),IF($T51=FALSE,L51*HOME!$H$20/(1+HOME!$H$20),0)))</f>
        <v>0</v>
      </c>
      <c r="AD51" s="79">
        <f>IF(M$2&lt;DATE(2019,10,1),IF($T$1=FALSE,IF($T51=FALSE,M51*HOME!$H$18,0),IF($T51=FALSE,M51*HOME!$H$18/(1+HOME!$H$18),0)),IF($T$1=FALSE,IF($T51=FALSE,M51*HOME!$H$20,0),IF($T51=FALSE,M51*HOME!$H$20/(1+HOME!$H$20),0)))</f>
        <v>0</v>
      </c>
      <c r="AE51" s="79">
        <f>IF(N$2&lt;DATE(2019,10,1),IF($T$1=FALSE,IF($T51=FALSE,N51*HOME!$H$18,0),IF($T51=FALSE,N51*HOME!$H$18/(1+HOME!$H$18),0)),IF($T$1=FALSE,IF($T51=FALSE,N51*HOME!$H$20,0),IF($T51=FALSE,N51*HOME!$H$20/(1+HOME!$H$20),0)))</f>
        <v>0</v>
      </c>
      <c r="AF51" s="79">
        <f>IF(O$2&lt;DATE(2019,10,1),IF($T$1=FALSE,IF($T51=FALSE,O51*HOME!$H$18,0),IF($T51=FALSE,O51*HOME!$H$18/(1+HOME!$H$18),0)),IF($T$1=FALSE,IF($T51=FALSE,O51*HOME!$H$20,0),IF($T51=FALSE,O51*HOME!$H$20/(1+HOME!$H$20),0)))</f>
        <v>0</v>
      </c>
      <c r="AG51" s="79">
        <f>IF(P$2&lt;DATE(2019,10,1),IF($T$1=FALSE,IF($T51=FALSE,P51*HOME!$H$18,0),IF($T51=FALSE,P51*HOME!$H$18/(1+HOME!$H$18),0)),IF($T$1=FALSE,IF($T51=FALSE,P51*HOME!$H$20,0),IF($T51=FALSE,P51*HOME!$H$20/(1+HOME!$H$20),0)))</f>
        <v>0</v>
      </c>
      <c r="AH51" s="79">
        <f t="shared" si="27"/>
        <v>0</v>
      </c>
      <c r="AI51" s="79">
        <f t="shared" si="28"/>
        <v>0</v>
      </c>
      <c r="AJ51" s="86"/>
      <c r="AK51" s="79"/>
      <c r="AL51" s="79"/>
      <c r="AM51" s="79"/>
      <c r="AN51" s="79"/>
      <c r="AO51" s="79"/>
      <c r="AP51" s="79"/>
      <c r="AQ51" s="79"/>
      <c r="AR51" s="465"/>
      <c r="AS51" s="449"/>
      <c r="AT51" s="449"/>
      <c r="AU51" s="449"/>
      <c r="AV51" s="449"/>
      <c r="AW51" s="449"/>
      <c r="AX51" s="449"/>
      <c r="CA51" s="310">
        <f>IF($T51=TRUE,0,IF(D$2&lt;DATE(2019,10,1),IF($T$1=FALSE,D51*HOME!$F$18,D51*HOME!$F$18/(1+HOME!$H$18)),IF($AO51=TRUE,IF($T$1=FALSE,D51*HOME!$F$21,D51*HOME!$F$21/(1+HOME!$H$21)),IF($T$1=FALSE,D51*HOME!$F$20,D51*HOME!$F$20/(1+HOME!$H$20)))))</f>
        <v>0</v>
      </c>
      <c r="CB51" s="310">
        <f>IF($T51=TRUE,0,IF(E$2&lt;DATE(2019,10,1),IF($T$1=FALSE,E51*HOME!$F$18,E51*HOME!$F$18/(1+HOME!$H$18)),IF($AO51=TRUE,IF($T$1=FALSE,E51*HOME!$F$21,E51*HOME!$F$21/(1+HOME!$H$21)),IF($T$1=FALSE,E51*HOME!$F$20,E51*HOME!$F$20/(1+HOME!$H$20)))))</f>
        <v>0</v>
      </c>
      <c r="CC51" s="310">
        <f>IF($T51=TRUE,0,IF(F$2&lt;DATE(2019,10,1),IF($T$1=FALSE,F51*HOME!$F$18,F51*HOME!$F$18/(1+HOME!$H$18)),IF($AO51=TRUE,IF($T$1=FALSE,F51*HOME!$F$21,F51*HOME!$F$21/(1+HOME!$H$21)),IF($T$1=FALSE,F51*HOME!$F$20,F51*HOME!$F$20/(1+HOME!$H$20)))))</f>
        <v>0</v>
      </c>
      <c r="CD51" s="310">
        <f>IF($T51=TRUE,0,IF(G$2&lt;DATE(2019,10,1),IF($T$1=FALSE,G51*HOME!$F$18,G51*HOME!$F$18/(1+HOME!$H$18)),IF($AO51=TRUE,IF($T$1=FALSE,G51*HOME!$F$21,G51*HOME!$F$21/(1+HOME!$H$21)),IF($T$1=FALSE,G51*HOME!$F$20,G51*HOME!$F$20/(1+HOME!$H$20)))))</f>
        <v>0</v>
      </c>
      <c r="CE51" s="310">
        <f>IF($T51=TRUE,0,IF(H$2&lt;DATE(2019,10,1),IF($T$1=FALSE,H51*HOME!$F$18,H51*HOME!$F$18/(1+HOME!$H$18)),IF($AO51=TRUE,IF($T$1=FALSE,H51*HOME!$F$21,H51*HOME!$F$21/(1+HOME!$H$21)),IF($T$1=FALSE,H51*HOME!$F$20,H51*HOME!$F$20/(1+HOME!$H$20)))))</f>
        <v>0</v>
      </c>
      <c r="CF51" s="310">
        <f>IF($T51=TRUE,0,IF(I$2&lt;DATE(2019,10,1),IF($T$1=FALSE,I51*HOME!$F$18,I51*HOME!$F$18/(1+HOME!$H$18)),IF($AO51=TRUE,IF($T$1=FALSE,I51*HOME!$F$21,I51*HOME!$F$21/(1+HOME!$H$21)),IF($T$1=FALSE,I51*HOME!$F$20,I51*HOME!$F$20/(1+HOME!$H$20)))))</f>
        <v>0</v>
      </c>
      <c r="CG51" s="310">
        <f>IF($T51=TRUE,0,IF(J$2&lt;DATE(2019,10,1),IF($T$1=FALSE,J51*HOME!$F$18,J51*HOME!$F$18/(1+HOME!$H$18)),IF($AO51=TRUE,IF($T$1=FALSE,J51*HOME!$F$21,J51*HOME!$F$21/(1+HOME!$H$21)),IF($T$1=FALSE,J51*HOME!$F$20,J51*HOME!$F$20/(1+HOME!$H$20)))))</f>
        <v>0</v>
      </c>
      <c r="CH51" s="310">
        <f>IF($T51=TRUE,0,IF(K$2&lt;DATE(2019,10,1),IF($T$1=FALSE,K51*HOME!$F$18,K51*HOME!$F$18/(1+HOME!$H$18)),IF($AO51=TRUE,IF($T$1=FALSE,K51*HOME!$F$21,K51*HOME!$F$21/(1+HOME!$H$21)),IF($T$1=FALSE,K51*HOME!$F$20,K51*HOME!$F$20/(1+HOME!$H$20)))))</f>
        <v>0</v>
      </c>
      <c r="CI51" s="310">
        <f>IF($T51=TRUE,0,IF(L$2&lt;DATE(2019,10,1),IF($T$1=FALSE,L51*HOME!$F$18,L51*HOME!$F$18/(1+HOME!$H$18)),IF($AO51=TRUE,IF($T$1=FALSE,L51*HOME!$F$21,L51*HOME!$F$21/(1+HOME!$H$21)),IF($T$1=FALSE,L51*HOME!$F$20,L51*HOME!$F$20/(1+HOME!$H$20)))))</f>
        <v>0</v>
      </c>
      <c r="CJ51" s="310">
        <f>IF($T51=TRUE,0,IF(M$2&lt;DATE(2019,10,1),IF($T$1=FALSE,M51*HOME!$F$18,M51*HOME!$F$18/(1+HOME!$H$18)),IF($AO51=TRUE,IF($T$1=FALSE,M51*HOME!$F$21,M51*HOME!$F$21/(1+HOME!$H$21)),IF($T$1=FALSE,M51*HOME!$F$20,M51*HOME!$F$20/(1+HOME!$H$20)))))</f>
        <v>0</v>
      </c>
      <c r="CK51" s="310">
        <f>IF($T51=TRUE,0,IF(N$2&lt;DATE(2019,10,1),IF($T$1=FALSE,N51*HOME!$F$18,N51*HOME!$F$18/(1+HOME!$H$18)),IF($AO51=TRUE,IF($T$1=FALSE,N51*HOME!$F$21,N51*HOME!$F$21/(1+HOME!$H$21)),IF($T$1=FALSE,N51*HOME!$F$20,N51*HOME!$F$20/(1+HOME!$H$20)))))</f>
        <v>0</v>
      </c>
      <c r="CL51" s="310">
        <f>IF($T51=TRUE,0,IF(O$2&lt;DATE(2019,10,1),IF($T$1=FALSE,O51*HOME!$F$18,O51*HOME!$F$18/(1+HOME!$H$18)),IF($AO51=TRUE,IF($T$1=FALSE,O51*HOME!$F$21,O51*HOME!$F$21/(1+HOME!$H$21)),IF($T$1=FALSE,O51*HOME!$F$20,O51*HOME!$F$20/(1+HOME!$H$20)))))</f>
        <v>0</v>
      </c>
      <c r="CM51" s="310">
        <f>IF($T51=TRUE,0,IF(P$2&lt;DATE(2019,10,1),IF($T$1=FALSE,P51*HOME!$F$18,P51*HOME!$F$18/(1+HOME!$H$18)),IF($AO51=TRUE,IF($T$1=FALSE,P51*HOME!$F$21,P51*HOME!$F$21/(1+HOME!$H$21)),IF($T$1=FALSE,P51*HOME!$F$20,P51*HOME!$F$20/(1+HOME!$H$20)))))</f>
        <v>0</v>
      </c>
      <c r="CN51" s="310">
        <f t="shared" si="29"/>
        <v>0</v>
      </c>
    </row>
    <row r="52" spans="1:92" ht="18" customHeight="1">
      <c r="A52" s="335"/>
      <c r="B52" s="336">
        <v>47</v>
      </c>
      <c r="C52" s="473"/>
      <c r="D52" s="131"/>
      <c r="E52" s="131"/>
      <c r="F52" s="131"/>
      <c r="G52" s="131"/>
      <c r="H52" s="131"/>
      <c r="I52" s="131"/>
      <c r="J52" s="131"/>
      <c r="K52" s="131"/>
      <c r="L52" s="131"/>
      <c r="M52" s="131"/>
      <c r="N52" s="131"/>
      <c r="O52" s="131"/>
      <c r="P52" s="434"/>
      <c r="Q52" s="90">
        <f t="shared" si="26"/>
        <v>0</v>
      </c>
      <c r="R52" s="389" t="str">
        <f t="shared" si="14"/>
        <v/>
      </c>
      <c r="S52" s="154">
        <f>前期実績!Q52</f>
        <v>0</v>
      </c>
      <c r="T52" s="435" t="b">
        <v>0</v>
      </c>
      <c r="U52" s="79">
        <f>IF(D$2&lt;DATE(2019,10,1),IF($T$1=FALSE,IF($T52=FALSE,D52*HOME!$H$18,0),IF($T52=FALSE,D52*HOME!$H$18/(1+HOME!$H$18),0)),IF($T$1=FALSE,IF($T52=FALSE,D52*HOME!$H$20,0),IF($T52=FALSE,D52*HOME!$H$20/(1+HOME!$H$20),0)))</f>
        <v>0</v>
      </c>
      <c r="V52" s="79">
        <f>IF(E$2&lt;DATE(2019,10,1),IF($T$1=FALSE,IF($T52=FALSE,E52*HOME!$H$18,0),IF($T52=FALSE,E52*HOME!$H$18/(1+HOME!$H$18),0)),IF($T$1=FALSE,IF($T52=FALSE,E52*HOME!$H$20,0),IF($T52=FALSE,E52*HOME!$H$20/(1+HOME!$H$20),0)))</f>
        <v>0</v>
      </c>
      <c r="W52" s="79">
        <f>IF(F$2&lt;DATE(2019,10,1),IF($T$1=FALSE,IF($T52=FALSE,F52*HOME!$H$18,0),IF($T52=FALSE,F52*HOME!$H$18/(1+HOME!$H$18),0)),IF($T$1=FALSE,IF($T52=FALSE,F52*HOME!$H$20,0),IF($T52=FALSE,F52*HOME!$H$20/(1+HOME!$H$20),0)))</f>
        <v>0</v>
      </c>
      <c r="X52" s="79">
        <f>IF(G$2&lt;DATE(2019,10,1),IF($T$1=FALSE,IF($T52=FALSE,G52*HOME!$H$18,0),IF($T52=FALSE,G52*HOME!$H$18/(1+HOME!$H$18),0)),IF($T$1=FALSE,IF($T52=FALSE,G52*HOME!$H$20,0),IF($T52=FALSE,G52*HOME!$H$20/(1+HOME!$H$20),0)))</f>
        <v>0</v>
      </c>
      <c r="Y52" s="79">
        <f>IF(H$2&lt;DATE(2019,10,1),IF($T$1=FALSE,IF($T52=FALSE,H52*HOME!$H$18,0),IF($T52=FALSE,H52*HOME!$H$18/(1+HOME!$H$18),0)),IF($T$1=FALSE,IF($T52=FALSE,H52*HOME!$H$20,0),IF($T52=FALSE,H52*HOME!$H$20/(1+HOME!$H$20),0)))</f>
        <v>0</v>
      </c>
      <c r="Z52" s="79">
        <f>IF(I$2&lt;DATE(2019,10,1),IF($T$1=FALSE,IF($T52=FALSE,I52*HOME!$H$18,0),IF($T52=FALSE,I52*HOME!$H$18/(1+HOME!$H$18),0)),IF($T$1=FALSE,IF($T52=FALSE,I52*HOME!$H$20,0),IF($T52=FALSE,I52*HOME!$H$20/(1+HOME!$H$20),0)))</f>
        <v>0</v>
      </c>
      <c r="AA52" s="79">
        <f>IF(J$2&lt;DATE(2019,10,1),IF($T$1=FALSE,IF($T52=FALSE,J52*HOME!$H$18,0),IF($T52=FALSE,J52*HOME!$H$18/(1+HOME!$H$18),0)),IF($T$1=FALSE,IF($T52=FALSE,J52*HOME!$H$20,0),IF($T52=FALSE,J52*HOME!$H$20/(1+HOME!$H$20),0)))</f>
        <v>0</v>
      </c>
      <c r="AB52" s="79">
        <f>IF(K$2&lt;DATE(2019,10,1),IF($T$1=FALSE,IF($T52=FALSE,K52*HOME!$H$18,0),IF($T52=FALSE,K52*HOME!$H$18/(1+HOME!$H$18),0)),IF($T$1=FALSE,IF($T52=FALSE,K52*HOME!$H$20,0),IF($T52=FALSE,K52*HOME!$H$20/(1+HOME!$H$20),0)))</f>
        <v>0</v>
      </c>
      <c r="AC52" s="79">
        <f>IF(L$2&lt;DATE(2019,10,1),IF($T$1=FALSE,IF($T52=FALSE,L52*HOME!$H$18,0),IF($T52=FALSE,L52*HOME!$H$18/(1+HOME!$H$18),0)),IF($T$1=FALSE,IF($T52=FALSE,L52*HOME!$H$20,0),IF($T52=FALSE,L52*HOME!$H$20/(1+HOME!$H$20),0)))</f>
        <v>0</v>
      </c>
      <c r="AD52" s="79">
        <f>IF(M$2&lt;DATE(2019,10,1),IF($T$1=FALSE,IF($T52=FALSE,M52*HOME!$H$18,0),IF($T52=FALSE,M52*HOME!$H$18/(1+HOME!$H$18),0)),IF($T$1=FALSE,IF($T52=FALSE,M52*HOME!$H$20,0),IF($T52=FALSE,M52*HOME!$H$20/(1+HOME!$H$20),0)))</f>
        <v>0</v>
      </c>
      <c r="AE52" s="79">
        <f>IF(N$2&lt;DATE(2019,10,1),IF($T$1=FALSE,IF($T52=FALSE,N52*HOME!$H$18,0),IF($T52=FALSE,N52*HOME!$H$18/(1+HOME!$H$18),0)),IF($T$1=FALSE,IF($T52=FALSE,N52*HOME!$H$20,0),IF($T52=FALSE,N52*HOME!$H$20/(1+HOME!$H$20),0)))</f>
        <v>0</v>
      </c>
      <c r="AF52" s="79">
        <f>IF(O$2&lt;DATE(2019,10,1),IF($T$1=FALSE,IF($T52=FALSE,O52*HOME!$H$18,0),IF($T52=FALSE,O52*HOME!$H$18/(1+HOME!$H$18),0)),IF($T$1=FALSE,IF($T52=FALSE,O52*HOME!$H$20,0),IF($T52=FALSE,O52*HOME!$H$20/(1+HOME!$H$20),0)))</f>
        <v>0</v>
      </c>
      <c r="AG52" s="79">
        <f>IF(P$2&lt;DATE(2019,10,1),IF($T$1=FALSE,IF($T52=FALSE,P52*HOME!$H$18,0),IF($T52=FALSE,P52*HOME!$H$18/(1+HOME!$H$18),0)),IF($T$1=FALSE,IF($T52=FALSE,P52*HOME!$H$20,0),IF($T52=FALSE,P52*HOME!$H$20/(1+HOME!$H$20),0)))</f>
        <v>0</v>
      </c>
      <c r="AH52" s="79">
        <f t="shared" si="27"/>
        <v>0</v>
      </c>
      <c r="AI52" s="79">
        <f t="shared" si="28"/>
        <v>0</v>
      </c>
      <c r="AJ52" s="86"/>
      <c r="AK52" s="79"/>
      <c r="AL52" s="79"/>
      <c r="AM52" s="79"/>
      <c r="AN52" s="79"/>
      <c r="AO52" s="79"/>
      <c r="AP52" s="79"/>
      <c r="AQ52" s="79"/>
      <c r="AR52" s="465"/>
      <c r="AS52" s="449"/>
      <c r="AT52" s="449"/>
      <c r="AU52" s="449"/>
      <c r="AV52" s="472"/>
      <c r="AW52" s="449"/>
      <c r="AX52" s="449"/>
      <c r="CA52" s="310">
        <f>IF($T52=TRUE,0,IF(D$2&lt;DATE(2019,10,1),IF($T$1=FALSE,D52*HOME!$F$18,D52*HOME!$F$18/(1+HOME!$H$18)),IF($AO52=TRUE,IF($T$1=FALSE,D52*HOME!$F$21,D52*HOME!$F$21/(1+HOME!$H$21)),IF($T$1=FALSE,D52*HOME!$F$20,D52*HOME!$F$20/(1+HOME!$H$20)))))</f>
        <v>0</v>
      </c>
      <c r="CB52" s="310">
        <f>IF($T52=TRUE,0,IF(E$2&lt;DATE(2019,10,1),IF($T$1=FALSE,E52*HOME!$F$18,E52*HOME!$F$18/(1+HOME!$H$18)),IF($AO52=TRUE,IF($T$1=FALSE,E52*HOME!$F$21,E52*HOME!$F$21/(1+HOME!$H$21)),IF($T$1=FALSE,E52*HOME!$F$20,E52*HOME!$F$20/(1+HOME!$H$20)))))</f>
        <v>0</v>
      </c>
      <c r="CC52" s="310">
        <f>IF($T52=TRUE,0,IF(F$2&lt;DATE(2019,10,1),IF($T$1=FALSE,F52*HOME!$F$18,F52*HOME!$F$18/(1+HOME!$H$18)),IF($AO52=TRUE,IF($T$1=FALSE,F52*HOME!$F$21,F52*HOME!$F$21/(1+HOME!$H$21)),IF($T$1=FALSE,F52*HOME!$F$20,F52*HOME!$F$20/(1+HOME!$H$20)))))</f>
        <v>0</v>
      </c>
      <c r="CD52" s="310">
        <f>IF($T52=TRUE,0,IF(G$2&lt;DATE(2019,10,1),IF($T$1=FALSE,G52*HOME!$F$18,G52*HOME!$F$18/(1+HOME!$H$18)),IF($AO52=TRUE,IF($T$1=FALSE,G52*HOME!$F$21,G52*HOME!$F$21/(1+HOME!$H$21)),IF($T$1=FALSE,G52*HOME!$F$20,G52*HOME!$F$20/(1+HOME!$H$20)))))</f>
        <v>0</v>
      </c>
      <c r="CE52" s="310">
        <f>IF($T52=TRUE,0,IF(H$2&lt;DATE(2019,10,1),IF($T$1=FALSE,H52*HOME!$F$18,H52*HOME!$F$18/(1+HOME!$H$18)),IF($AO52=TRUE,IF($T$1=FALSE,H52*HOME!$F$21,H52*HOME!$F$21/(1+HOME!$H$21)),IF($T$1=FALSE,H52*HOME!$F$20,H52*HOME!$F$20/(1+HOME!$H$20)))))</f>
        <v>0</v>
      </c>
      <c r="CF52" s="310">
        <f>IF($T52=TRUE,0,IF(I$2&lt;DATE(2019,10,1),IF($T$1=FALSE,I52*HOME!$F$18,I52*HOME!$F$18/(1+HOME!$H$18)),IF($AO52=TRUE,IF($T$1=FALSE,I52*HOME!$F$21,I52*HOME!$F$21/(1+HOME!$H$21)),IF($T$1=FALSE,I52*HOME!$F$20,I52*HOME!$F$20/(1+HOME!$H$20)))))</f>
        <v>0</v>
      </c>
      <c r="CG52" s="310">
        <f>IF($T52=TRUE,0,IF(J$2&lt;DATE(2019,10,1),IF($T$1=FALSE,J52*HOME!$F$18,J52*HOME!$F$18/(1+HOME!$H$18)),IF($AO52=TRUE,IF($T$1=FALSE,J52*HOME!$F$21,J52*HOME!$F$21/(1+HOME!$H$21)),IF($T$1=FALSE,J52*HOME!$F$20,J52*HOME!$F$20/(1+HOME!$H$20)))))</f>
        <v>0</v>
      </c>
      <c r="CH52" s="310">
        <f>IF($T52=TRUE,0,IF(K$2&lt;DATE(2019,10,1),IF($T$1=FALSE,K52*HOME!$F$18,K52*HOME!$F$18/(1+HOME!$H$18)),IF($AO52=TRUE,IF($T$1=FALSE,K52*HOME!$F$21,K52*HOME!$F$21/(1+HOME!$H$21)),IF($T$1=FALSE,K52*HOME!$F$20,K52*HOME!$F$20/(1+HOME!$H$20)))))</f>
        <v>0</v>
      </c>
      <c r="CI52" s="310">
        <f>IF($T52=TRUE,0,IF(L$2&lt;DATE(2019,10,1),IF($T$1=FALSE,L52*HOME!$F$18,L52*HOME!$F$18/(1+HOME!$H$18)),IF($AO52=TRUE,IF($T$1=FALSE,L52*HOME!$F$21,L52*HOME!$F$21/(1+HOME!$H$21)),IF($T$1=FALSE,L52*HOME!$F$20,L52*HOME!$F$20/(1+HOME!$H$20)))))</f>
        <v>0</v>
      </c>
      <c r="CJ52" s="310">
        <f>IF($T52=TRUE,0,IF(M$2&lt;DATE(2019,10,1),IF($T$1=FALSE,M52*HOME!$F$18,M52*HOME!$F$18/(1+HOME!$H$18)),IF($AO52=TRUE,IF($T$1=FALSE,M52*HOME!$F$21,M52*HOME!$F$21/(1+HOME!$H$21)),IF($T$1=FALSE,M52*HOME!$F$20,M52*HOME!$F$20/(1+HOME!$H$20)))))</f>
        <v>0</v>
      </c>
      <c r="CK52" s="310">
        <f>IF($T52=TRUE,0,IF(N$2&lt;DATE(2019,10,1),IF($T$1=FALSE,N52*HOME!$F$18,N52*HOME!$F$18/(1+HOME!$H$18)),IF($AO52=TRUE,IF($T$1=FALSE,N52*HOME!$F$21,N52*HOME!$F$21/(1+HOME!$H$21)),IF($T$1=FALSE,N52*HOME!$F$20,N52*HOME!$F$20/(1+HOME!$H$20)))))</f>
        <v>0</v>
      </c>
      <c r="CL52" s="310">
        <f>IF($T52=TRUE,0,IF(O$2&lt;DATE(2019,10,1),IF($T$1=FALSE,O52*HOME!$F$18,O52*HOME!$F$18/(1+HOME!$H$18)),IF($AO52=TRUE,IF($T$1=FALSE,O52*HOME!$F$21,O52*HOME!$F$21/(1+HOME!$H$21)),IF($T$1=FALSE,O52*HOME!$F$20,O52*HOME!$F$20/(1+HOME!$H$20)))))</f>
        <v>0</v>
      </c>
      <c r="CM52" s="310">
        <f>IF($T52=TRUE,0,IF(P$2&lt;DATE(2019,10,1),IF($T$1=FALSE,P52*HOME!$F$18,P52*HOME!$F$18/(1+HOME!$H$18)),IF($AO52=TRUE,IF($T$1=FALSE,P52*HOME!$F$21,P52*HOME!$F$21/(1+HOME!$H$21)),IF($T$1=FALSE,P52*HOME!$F$20,P52*HOME!$F$20/(1+HOME!$H$20)))))</f>
        <v>0</v>
      </c>
      <c r="CN52" s="310">
        <f t="shared" si="29"/>
        <v>0</v>
      </c>
    </row>
    <row r="53" spans="1:92" ht="18" customHeight="1">
      <c r="A53" s="335"/>
      <c r="B53" s="336">
        <v>48</v>
      </c>
      <c r="C53" s="473"/>
      <c r="D53" s="131"/>
      <c r="E53" s="131"/>
      <c r="F53" s="131"/>
      <c r="G53" s="131"/>
      <c r="H53" s="131"/>
      <c r="I53" s="131"/>
      <c r="J53" s="131"/>
      <c r="K53" s="131"/>
      <c r="L53" s="131"/>
      <c r="M53" s="131"/>
      <c r="N53" s="131"/>
      <c r="O53" s="131"/>
      <c r="P53" s="434"/>
      <c r="Q53" s="90">
        <f t="shared" si="26"/>
        <v>0</v>
      </c>
      <c r="R53" s="389" t="str">
        <f t="shared" si="14"/>
        <v/>
      </c>
      <c r="S53" s="154">
        <f>前期実績!Q53</f>
        <v>0</v>
      </c>
      <c r="T53" s="435" t="b">
        <v>0</v>
      </c>
      <c r="U53" s="79">
        <f>IF(D$2&lt;DATE(2019,10,1),IF($T$1=FALSE,IF($T53=FALSE,D53*HOME!$H$18,0),IF($T53=FALSE,D53*HOME!$H$18/(1+HOME!$H$18),0)),IF($T$1=FALSE,IF($T53=FALSE,D53*HOME!$H$20,0),IF($T53=FALSE,D53*HOME!$H$20/(1+HOME!$H$20),0)))</f>
        <v>0</v>
      </c>
      <c r="V53" s="79">
        <f>IF(E$2&lt;DATE(2019,10,1),IF($T$1=FALSE,IF($T53=FALSE,E53*HOME!$H$18,0),IF($T53=FALSE,E53*HOME!$H$18/(1+HOME!$H$18),0)),IF($T$1=FALSE,IF($T53=FALSE,E53*HOME!$H$20,0),IF($T53=FALSE,E53*HOME!$H$20/(1+HOME!$H$20),0)))</f>
        <v>0</v>
      </c>
      <c r="W53" s="79">
        <f>IF(F$2&lt;DATE(2019,10,1),IF($T$1=FALSE,IF($T53=FALSE,F53*HOME!$H$18,0),IF($T53=FALSE,F53*HOME!$H$18/(1+HOME!$H$18),0)),IF($T$1=FALSE,IF($T53=FALSE,F53*HOME!$H$20,0),IF($T53=FALSE,F53*HOME!$H$20/(1+HOME!$H$20),0)))</f>
        <v>0</v>
      </c>
      <c r="X53" s="79">
        <f>IF(G$2&lt;DATE(2019,10,1),IF($T$1=FALSE,IF($T53=FALSE,G53*HOME!$H$18,0),IF($T53=FALSE,G53*HOME!$H$18/(1+HOME!$H$18),0)),IF($T$1=FALSE,IF($T53=FALSE,G53*HOME!$H$20,0),IF($T53=FALSE,G53*HOME!$H$20/(1+HOME!$H$20),0)))</f>
        <v>0</v>
      </c>
      <c r="Y53" s="79">
        <f>IF(H$2&lt;DATE(2019,10,1),IF($T$1=FALSE,IF($T53=FALSE,H53*HOME!$H$18,0),IF($T53=FALSE,H53*HOME!$H$18/(1+HOME!$H$18),0)),IF($T$1=FALSE,IF($T53=FALSE,H53*HOME!$H$20,0),IF($T53=FALSE,H53*HOME!$H$20/(1+HOME!$H$20),0)))</f>
        <v>0</v>
      </c>
      <c r="Z53" s="79">
        <f>IF(I$2&lt;DATE(2019,10,1),IF($T$1=FALSE,IF($T53=FALSE,I53*HOME!$H$18,0),IF($T53=FALSE,I53*HOME!$H$18/(1+HOME!$H$18),0)),IF($T$1=FALSE,IF($T53=FALSE,I53*HOME!$H$20,0),IF($T53=FALSE,I53*HOME!$H$20/(1+HOME!$H$20),0)))</f>
        <v>0</v>
      </c>
      <c r="AA53" s="79">
        <f>IF(J$2&lt;DATE(2019,10,1),IF($T$1=FALSE,IF($T53=FALSE,J53*HOME!$H$18,0),IF($T53=FALSE,J53*HOME!$H$18/(1+HOME!$H$18),0)),IF($T$1=FALSE,IF($T53=FALSE,J53*HOME!$H$20,0),IF($T53=FALSE,J53*HOME!$H$20/(1+HOME!$H$20),0)))</f>
        <v>0</v>
      </c>
      <c r="AB53" s="79">
        <f>IF(K$2&lt;DATE(2019,10,1),IF($T$1=FALSE,IF($T53=FALSE,K53*HOME!$H$18,0),IF($T53=FALSE,K53*HOME!$H$18/(1+HOME!$H$18),0)),IF($T$1=FALSE,IF($T53=FALSE,K53*HOME!$H$20,0),IF($T53=FALSE,K53*HOME!$H$20/(1+HOME!$H$20),0)))</f>
        <v>0</v>
      </c>
      <c r="AC53" s="79">
        <f>IF(L$2&lt;DATE(2019,10,1),IF($T$1=FALSE,IF($T53=FALSE,L53*HOME!$H$18,0),IF($T53=FALSE,L53*HOME!$H$18/(1+HOME!$H$18),0)),IF($T$1=FALSE,IF($T53=FALSE,L53*HOME!$H$20,0),IF($T53=FALSE,L53*HOME!$H$20/(1+HOME!$H$20),0)))</f>
        <v>0</v>
      </c>
      <c r="AD53" s="79">
        <f>IF(M$2&lt;DATE(2019,10,1),IF($T$1=FALSE,IF($T53=FALSE,M53*HOME!$H$18,0),IF($T53=FALSE,M53*HOME!$H$18/(1+HOME!$H$18),0)),IF($T$1=FALSE,IF($T53=FALSE,M53*HOME!$H$20,0),IF($T53=FALSE,M53*HOME!$H$20/(1+HOME!$H$20),0)))</f>
        <v>0</v>
      </c>
      <c r="AE53" s="79">
        <f>IF(N$2&lt;DATE(2019,10,1),IF($T$1=FALSE,IF($T53=FALSE,N53*HOME!$H$18,0),IF($T53=FALSE,N53*HOME!$H$18/(1+HOME!$H$18),0)),IF($T$1=FALSE,IF($T53=FALSE,N53*HOME!$H$20,0),IF($T53=FALSE,N53*HOME!$H$20/(1+HOME!$H$20),0)))</f>
        <v>0</v>
      </c>
      <c r="AF53" s="79">
        <f>IF(O$2&lt;DATE(2019,10,1),IF($T$1=FALSE,IF($T53=FALSE,O53*HOME!$H$18,0),IF($T53=FALSE,O53*HOME!$H$18/(1+HOME!$H$18),0)),IF($T$1=FALSE,IF($T53=FALSE,O53*HOME!$H$20,0),IF($T53=FALSE,O53*HOME!$H$20/(1+HOME!$H$20),0)))</f>
        <v>0</v>
      </c>
      <c r="AG53" s="79">
        <f>IF(P$2&lt;DATE(2019,10,1),IF($T$1=FALSE,IF($T53=FALSE,P53*HOME!$H$18,0),IF($T53=FALSE,P53*HOME!$H$18/(1+HOME!$H$18),0)),IF($T$1=FALSE,IF($T53=FALSE,P53*HOME!$H$20,0),IF($T53=FALSE,P53*HOME!$H$20/(1+HOME!$H$20),0)))</f>
        <v>0</v>
      </c>
      <c r="AH53" s="79">
        <f t="shared" si="27"/>
        <v>0</v>
      </c>
      <c r="AI53" s="79">
        <f t="shared" si="28"/>
        <v>0</v>
      </c>
      <c r="AJ53" s="86"/>
      <c r="AK53" s="79"/>
      <c r="AL53" s="79"/>
      <c r="AM53" s="79"/>
      <c r="AN53" s="79"/>
      <c r="AO53" s="79"/>
      <c r="AP53" s="79"/>
      <c r="AQ53" s="79"/>
      <c r="AR53" s="474"/>
      <c r="AS53" s="449"/>
      <c r="AT53" s="449"/>
      <c r="AU53" s="449"/>
      <c r="AV53" s="449"/>
      <c r="AW53" s="449"/>
      <c r="AX53" s="449"/>
      <c r="CA53" s="310">
        <f>IF($T53=TRUE,0,IF(D$2&lt;DATE(2019,10,1),IF($T$1=FALSE,D53*HOME!$F$18,D53*HOME!$F$18/(1+HOME!$H$18)),IF($AO53=TRUE,IF($T$1=FALSE,D53*HOME!$F$21,D53*HOME!$F$21/(1+HOME!$H$21)),IF($T$1=FALSE,D53*HOME!$F$20,D53*HOME!$F$20/(1+HOME!$H$20)))))</f>
        <v>0</v>
      </c>
      <c r="CB53" s="310">
        <f>IF($T53=TRUE,0,IF(E$2&lt;DATE(2019,10,1),IF($T$1=FALSE,E53*HOME!$F$18,E53*HOME!$F$18/(1+HOME!$H$18)),IF($AO53=TRUE,IF($T$1=FALSE,E53*HOME!$F$21,E53*HOME!$F$21/(1+HOME!$H$21)),IF($T$1=FALSE,E53*HOME!$F$20,E53*HOME!$F$20/(1+HOME!$H$20)))))</f>
        <v>0</v>
      </c>
      <c r="CC53" s="310">
        <f>IF($T53=TRUE,0,IF(F$2&lt;DATE(2019,10,1),IF($T$1=FALSE,F53*HOME!$F$18,F53*HOME!$F$18/(1+HOME!$H$18)),IF($AO53=TRUE,IF($T$1=FALSE,F53*HOME!$F$21,F53*HOME!$F$21/(1+HOME!$H$21)),IF($T$1=FALSE,F53*HOME!$F$20,F53*HOME!$F$20/(1+HOME!$H$20)))))</f>
        <v>0</v>
      </c>
      <c r="CD53" s="310">
        <f>IF($T53=TRUE,0,IF(G$2&lt;DATE(2019,10,1),IF($T$1=FALSE,G53*HOME!$F$18,G53*HOME!$F$18/(1+HOME!$H$18)),IF($AO53=TRUE,IF($T$1=FALSE,G53*HOME!$F$21,G53*HOME!$F$21/(1+HOME!$H$21)),IF($T$1=FALSE,G53*HOME!$F$20,G53*HOME!$F$20/(1+HOME!$H$20)))))</f>
        <v>0</v>
      </c>
      <c r="CE53" s="310">
        <f>IF($T53=TRUE,0,IF(H$2&lt;DATE(2019,10,1),IF($T$1=FALSE,H53*HOME!$F$18,H53*HOME!$F$18/(1+HOME!$H$18)),IF($AO53=TRUE,IF($T$1=FALSE,H53*HOME!$F$21,H53*HOME!$F$21/(1+HOME!$H$21)),IF($T$1=FALSE,H53*HOME!$F$20,H53*HOME!$F$20/(1+HOME!$H$20)))))</f>
        <v>0</v>
      </c>
      <c r="CF53" s="310">
        <f>IF($T53=TRUE,0,IF(I$2&lt;DATE(2019,10,1),IF($T$1=FALSE,I53*HOME!$F$18,I53*HOME!$F$18/(1+HOME!$H$18)),IF($AO53=TRUE,IF($T$1=FALSE,I53*HOME!$F$21,I53*HOME!$F$21/(1+HOME!$H$21)),IF($T$1=FALSE,I53*HOME!$F$20,I53*HOME!$F$20/(1+HOME!$H$20)))))</f>
        <v>0</v>
      </c>
      <c r="CG53" s="310">
        <f>IF($T53=TRUE,0,IF(J$2&lt;DATE(2019,10,1),IF($T$1=FALSE,J53*HOME!$F$18,J53*HOME!$F$18/(1+HOME!$H$18)),IF($AO53=TRUE,IF($T$1=FALSE,J53*HOME!$F$21,J53*HOME!$F$21/(1+HOME!$H$21)),IF($T$1=FALSE,J53*HOME!$F$20,J53*HOME!$F$20/(1+HOME!$H$20)))))</f>
        <v>0</v>
      </c>
      <c r="CH53" s="310">
        <f>IF($T53=TRUE,0,IF(K$2&lt;DATE(2019,10,1),IF($T$1=FALSE,K53*HOME!$F$18,K53*HOME!$F$18/(1+HOME!$H$18)),IF($AO53=TRUE,IF($T$1=FALSE,K53*HOME!$F$21,K53*HOME!$F$21/(1+HOME!$H$21)),IF($T$1=FALSE,K53*HOME!$F$20,K53*HOME!$F$20/(1+HOME!$H$20)))))</f>
        <v>0</v>
      </c>
      <c r="CI53" s="310">
        <f>IF($T53=TRUE,0,IF(L$2&lt;DATE(2019,10,1),IF($T$1=FALSE,L53*HOME!$F$18,L53*HOME!$F$18/(1+HOME!$H$18)),IF($AO53=TRUE,IF($T$1=FALSE,L53*HOME!$F$21,L53*HOME!$F$21/(1+HOME!$H$21)),IF($T$1=FALSE,L53*HOME!$F$20,L53*HOME!$F$20/(1+HOME!$H$20)))))</f>
        <v>0</v>
      </c>
      <c r="CJ53" s="310">
        <f>IF($T53=TRUE,0,IF(M$2&lt;DATE(2019,10,1),IF($T$1=FALSE,M53*HOME!$F$18,M53*HOME!$F$18/(1+HOME!$H$18)),IF($AO53=TRUE,IF($T$1=FALSE,M53*HOME!$F$21,M53*HOME!$F$21/(1+HOME!$H$21)),IF($T$1=FALSE,M53*HOME!$F$20,M53*HOME!$F$20/(1+HOME!$H$20)))))</f>
        <v>0</v>
      </c>
      <c r="CK53" s="310">
        <f>IF($T53=TRUE,0,IF(N$2&lt;DATE(2019,10,1),IF($T$1=FALSE,N53*HOME!$F$18,N53*HOME!$F$18/(1+HOME!$H$18)),IF($AO53=TRUE,IF($T$1=FALSE,N53*HOME!$F$21,N53*HOME!$F$21/(1+HOME!$H$21)),IF($T$1=FALSE,N53*HOME!$F$20,N53*HOME!$F$20/(1+HOME!$H$20)))))</f>
        <v>0</v>
      </c>
      <c r="CL53" s="310">
        <f>IF($T53=TRUE,0,IF(O$2&lt;DATE(2019,10,1),IF($T$1=FALSE,O53*HOME!$F$18,O53*HOME!$F$18/(1+HOME!$H$18)),IF($AO53=TRUE,IF($T$1=FALSE,O53*HOME!$F$21,O53*HOME!$F$21/(1+HOME!$H$21)),IF($T$1=FALSE,O53*HOME!$F$20,O53*HOME!$F$20/(1+HOME!$H$20)))))</f>
        <v>0</v>
      </c>
      <c r="CM53" s="310">
        <f>IF($T53=TRUE,0,IF(P$2&lt;DATE(2019,10,1),IF($T$1=FALSE,P53*HOME!$F$18,P53*HOME!$F$18/(1+HOME!$H$18)),IF($AO53=TRUE,IF($T$1=FALSE,P53*HOME!$F$21,P53*HOME!$F$21/(1+HOME!$H$21)),IF($T$1=FALSE,P53*HOME!$F$20,P53*HOME!$F$20/(1+HOME!$H$20)))))</f>
        <v>0</v>
      </c>
      <c r="CN53" s="310">
        <f t="shared" si="29"/>
        <v>0</v>
      </c>
    </row>
    <row r="54" spans="1:92" ht="18" customHeight="1">
      <c r="A54" s="335"/>
      <c r="B54" s="336">
        <v>49</v>
      </c>
      <c r="C54" s="473"/>
      <c r="D54" s="131"/>
      <c r="E54" s="131"/>
      <c r="F54" s="131"/>
      <c r="G54" s="131"/>
      <c r="H54" s="131"/>
      <c r="I54" s="131"/>
      <c r="J54" s="131"/>
      <c r="K54" s="131"/>
      <c r="L54" s="131"/>
      <c r="M54" s="131"/>
      <c r="N54" s="131"/>
      <c r="O54" s="131"/>
      <c r="P54" s="434"/>
      <c r="Q54" s="90">
        <f t="shared" si="26"/>
        <v>0</v>
      </c>
      <c r="R54" s="389" t="str">
        <f t="shared" si="14"/>
        <v/>
      </c>
      <c r="S54" s="154">
        <f>前期実績!Q54</f>
        <v>0</v>
      </c>
      <c r="T54" s="435" t="b">
        <v>0</v>
      </c>
      <c r="U54" s="79">
        <f>IF(D$2&lt;DATE(2019,10,1),IF($T$1=FALSE,IF($T54=FALSE,D54*HOME!$H$18,0),IF($T54=FALSE,D54*HOME!$H$18/(1+HOME!$H$18),0)),IF($T$1=FALSE,IF($T54=FALSE,D54*HOME!$H$20,0),IF($T54=FALSE,D54*HOME!$H$20/(1+HOME!$H$20),0)))</f>
        <v>0</v>
      </c>
      <c r="V54" s="79">
        <f>IF(E$2&lt;DATE(2019,10,1),IF($T$1=FALSE,IF($T54=FALSE,E54*HOME!$H$18,0),IF($T54=FALSE,E54*HOME!$H$18/(1+HOME!$H$18),0)),IF($T$1=FALSE,IF($T54=FALSE,E54*HOME!$H$20,0),IF($T54=FALSE,E54*HOME!$H$20/(1+HOME!$H$20),0)))</f>
        <v>0</v>
      </c>
      <c r="W54" s="79">
        <f>IF(F$2&lt;DATE(2019,10,1),IF($T$1=FALSE,IF($T54=FALSE,F54*HOME!$H$18,0),IF($T54=FALSE,F54*HOME!$H$18/(1+HOME!$H$18),0)),IF($T$1=FALSE,IF($T54=FALSE,F54*HOME!$H$20,0),IF($T54=FALSE,F54*HOME!$H$20/(1+HOME!$H$20),0)))</f>
        <v>0</v>
      </c>
      <c r="X54" s="79">
        <f>IF(G$2&lt;DATE(2019,10,1),IF($T$1=FALSE,IF($T54=FALSE,G54*HOME!$H$18,0),IF($T54=FALSE,G54*HOME!$H$18/(1+HOME!$H$18),0)),IF($T$1=FALSE,IF($T54=FALSE,G54*HOME!$H$20,0),IF($T54=FALSE,G54*HOME!$H$20/(1+HOME!$H$20),0)))</f>
        <v>0</v>
      </c>
      <c r="Y54" s="79">
        <f>IF(H$2&lt;DATE(2019,10,1),IF($T$1=FALSE,IF($T54=FALSE,H54*HOME!$H$18,0),IF($T54=FALSE,H54*HOME!$H$18/(1+HOME!$H$18),0)),IF($T$1=FALSE,IF($T54=FALSE,H54*HOME!$H$20,0),IF($T54=FALSE,H54*HOME!$H$20/(1+HOME!$H$20),0)))</f>
        <v>0</v>
      </c>
      <c r="Z54" s="79">
        <f>IF(I$2&lt;DATE(2019,10,1),IF($T$1=FALSE,IF($T54=FALSE,I54*HOME!$H$18,0),IF($T54=FALSE,I54*HOME!$H$18/(1+HOME!$H$18),0)),IF($T$1=FALSE,IF($T54=FALSE,I54*HOME!$H$20,0),IF($T54=FALSE,I54*HOME!$H$20/(1+HOME!$H$20),0)))</f>
        <v>0</v>
      </c>
      <c r="AA54" s="79">
        <f>IF(J$2&lt;DATE(2019,10,1),IF($T$1=FALSE,IF($T54=FALSE,J54*HOME!$H$18,0),IF($T54=FALSE,J54*HOME!$H$18/(1+HOME!$H$18),0)),IF($T$1=FALSE,IF($T54=FALSE,J54*HOME!$H$20,0),IF($T54=FALSE,J54*HOME!$H$20/(1+HOME!$H$20),0)))</f>
        <v>0</v>
      </c>
      <c r="AB54" s="79">
        <f>IF(K$2&lt;DATE(2019,10,1),IF($T$1=FALSE,IF($T54=FALSE,K54*HOME!$H$18,0),IF($T54=FALSE,K54*HOME!$H$18/(1+HOME!$H$18),0)),IF($T$1=FALSE,IF($T54=FALSE,K54*HOME!$H$20,0),IF($T54=FALSE,K54*HOME!$H$20/(1+HOME!$H$20),0)))</f>
        <v>0</v>
      </c>
      <c r="AC54" s="79">
        <f>IF(L$2&lt;DATE(2019,10,1),IF($T$1=FALSE,IF($T54=FALSE,L54*HOME!$H$18,0),IF($T54=FALSE,L54*HOME!$H$18/(1+HOME!$H$18),0)),IF($T$1=FALSE,IF($T54=FALSE,L54*HOME!$H$20,0),IF($T54=FALSE,L54*HOME!$H$20/(1+HOME!$H$20),0)))</f>
        <v>0</v>
      </c>
      <c r="AD54" s="79">
        <f>IF(M$2&lt;DATE(2019,10,1),IF($T$1=FALSE,IF($T54=FALSE,M54*HOME!$H$18,0),IF($T54=FALSE,M54*HOME!$H$18/(1+HOME!$H$18),0)),IF($T$1=FALSE,IF($T54=FALSE,M54*HOME!$H$20,0),IF($T54=FALSE,M54*HOME!$H$20/(1+HOME!$H$20),0)))</f>
        <v>0</v>
      </c>
      <c r="AE54" s="79">
        <f>IF(N$2&lt;DATE(2019,10,1),IF($T$1=FALSE,IF($T54=FALSE,N54*HOME!$H$18,0),IF($T54=FALSE,N54*HOME!$H$18/(1+HOME!$H$18),0)),IF($T$1=FALSE,IF($T54=FALSE,N54*HOME!$H$20,0),IF($T54=FALSE,N54*HOME!$H$20/(1+HOME!$H$20),0)))</f>
        <v>0</v>
      </c>
      <c r="AF54" s="79">
        <f>IF(O$2&lt;DATE(2019,10,1),IF($T$1=FALSE,IF($T54=FALSE,O54*HOME!$H$18,0),IF($T54=FALSE,O54*HOME!$H$18/(1+HOME!$H$18),0)),IF($T$1=FALSE,IF($T54=FALSE,O54*HOME!$H$20,0),IF($T54=FALSE,O54*HOME!$H$20/(1+HOME!$H$20),0)))</f>
        <v>0</v>
      </c>
      <c r="AG54" s="79">
        <f>IF(P$2&lt;DATE(2019,10,1),IF($T$1=FALSE,IF($T54=FALSE,P54*HOME!$H$18,0),IF($T54=FALSE,P54*HOME!$H$18/(1+HOME!$H$18),0)),IF($T$1=FALSE,IF($T54=FALSE,P54*HOME!$H$20,0),IF($T54=FALSE,P54*HOME!$H$20/(1+HOME!$H$20),0)))</f>
        <v>0</v>
      </c>
      <c r="AH54" s="79">
        <f t="shared" si="27"/>
        <v>0</v>
      </c>
      <c r="AI54" s="79">
        <f t="shared" si="28"/>
        <v>0</v>
      </c>
      <c r="AJ54" s="86"/>
      <c r="AK54" s="79"/>
      <c r="AL54" s="79"/>
      <c r="AM54" s="79"/>
      <c r="AN54" s="79"/>
      <c r="AO54" s="79"/>
      <c r="AP54" s="79"/>
      <c r="AQ54" s="79"/>
      <c r="AR54" s="465"/>
      <c r="AS54" s="449"/>
      <c r="AT54" s="449"/>
      <c r="AU54" s="449"/>
      <c r="AV54" s="449"/>
      <c r="AW54" s="449"/>
      <c r="AX54" s="449"/>
      <c r="CA54" s="310">
        <f>IF($T54=TRUE,0,IF(D$2&lt;DATE(2019,10,1),IF($T$1=FALSE,D54*HOME!$F$18,D54*HOME!$F$18/(1+HOME!$H$18)),IF($AO54=TRUE,IF($T$1=FALSE,D54*HOME!$F$21,D54*HOME!$F$21/(1+HOME!$H$21)),IF($T$1=FALSE,D54*HOME!$F$20,D54*HOME!$F$20/(1+HOME!$H$20)))))</f>
        <v>0</v>
      </c>
      <c r="CB54" s="310">
        <f>IF($T54=TRUE,0,IF(E$2&lt;DATE(2019,10,1),IF($T$1=FALSE,E54*HOME!$F$18,E54*HOME!$F$18/(1+HOME!$H$18)),IF($AO54=TRUE,IF($T$1=FALSE,E54*HOME!$F$21,E54*HOME!$F$21/(1+HOME!$H$21)),IF($T$1=FALSE,E54*HOME!$F$20,E54*HOME!$F$20/(1+HOME!$H$20)))))</f>
        <v>0</v>
      </c>
      <c r="CC54" s="310">
        <f>IF($T54=TRUE,0,IF(F$2&lt;DATE(2019,10,1),IF($T$1=FALSE,F54*HOME!$F$18,F54*HOME!$F$18/(1+HOME!$H$18)),IF($AO54=TRUE,IF($T$1=FALSE,F54*HOME!$F$21,F54*HOME!$F$21/(1+HOME!$H$21)),IF($T$1=FALSE,F54*HOME!$F$20,F54*HOME!$F$20/(1+HOME!$H$20)))))</f>
        <v>0</v>
      </c>
      <c r="CD54" s="310">
        <f>IF($T54=TRUE,0,IF(G$2&lt;DATE(2019,10,1),IF($T$1=FALSE,G54*HOME!$F$18,G54*HOME!$F$18/(1+HOME!$H$18)),IF($AO54=TRUE,IF($T$1=FALSE,G54*HOME!$F$21,G54*HOME!$F$21/(1+HOME!$H$21)),IF($T$1=FALSE,G54*HOME!$F$20,G54*HOME!$F$20/(1+HOME!$H$20)))))</f>
        <v>0</v>
      </c>
      <c r="CE54" s="310">
        <f>IF($T54=TRUE,0,IF(H$2&lt;DATE(2019,10,1),IF($T$1=FALSE,H54*HOME!$F$18,H54*HOME!$F$18/(1+HOME!$H$18)),IF($AO54=TRUE,IF($T$1=FALSE,H54*HOME!$F$21,H54*HOME!$F$21/(1+HOME!$H$21)),IF($T$1=FALSE,H54*HOME!$F$20,H54*HOME!$F$20/(1+HOME!$H$20)))))</f>
        <v>0</v>
      </c>
      <c r="CF54" s="310">
        <f>IF($T54=TRUE,0,IF(I$2&lt;DATE(2019,10,1),IF($T$1=FALSE,I54*HOME!$F$18,I54*HOME!$F$18/(1+HOME!$H$18)),IF($AO54=TRUE,IF($T$1=FALSE,I54*HOME!$F$21,I54*HOME!$F$21/(1+HOME!$H$21)),IF($T$1=FALSE,I54*HOME!$F$20,I54*HOME!$F$20/(1+HOME!$H$20)))))</f>
        <v>0</v>
      </c>
      <c r="CG54" s="310">
        <f>IF($T54=TRUE,0,IF(J$2&lt;DATE(2019,10,1),IF($T$1=FALSE,J54*HOME!$F$18,J54*HOME!$F$18/(1+HOME!$H$18)),IF($AO54=TRUE,IF($T$1=FALSE,J54*HOME!$F$21,J54*HOME!$F$21/(1+HOME!$H$21)),IF($T$1=FALSE,J54*HOME!$F$20,J54*HOME!$F$20/(1+HOME!$H$20)))))</f>
        <v>0</v>
      </c>
      <c r="CH54" s="310">
        <f>IF($T54=TRUE,0,IF(K$2&lt;DATE(2019,10,1),IF($T$1=FALSE,K54*HOME!$F$18,K54*HOME!$F$18/(1+HOME!$H$18)),IF($AO54=TRUE,IF($T$1=FALSE,K54*HOME!$F$21,K54*HOME!$F$21/(1+HOME!$H$21)),IF($T$1=FALSE,K54*HOME!$F$20,K54*HOME!$F$20/(1+HOME!$H$20)))))</f>
        <v>0</v>
      </c>
      <c r="CI54" s="310">
        <f>IF($T54=TRUE,0,IF(L$2&lt;DATE(2019,10,1),IF($T$1=FALSE,L54*HOME!$F$18,L54*HOME!$F$18/(1+HOME!$H$18)),IF($AO54=TRUE,IF($T$1=FALSE,L54*HOME!$F$21,L54*HOME!$F$21/(1+HOME!$H$21)),IF($T$1=FALSE,L54*HOME!$F$20,L54*HOME!$F$20/(1+HOME!$H$20)))))</f>
        <v>0</v>
      </c>
      <c r="CJ54" s="310">
        <f>IF($T54=TRUE,0,IF(M$2&lt;DATE(2019,10,1),IF($T$1=FALSE,M54*HOME!$F$18,M54*HOME!$F$18/(1+HOME!$H$18)),IF($AO54=TRUE,IF($T$1=FALSE,M54*HOME!$F$21,M54*HOME!$F$21/(1+HOME!$H$21)),IF($T$1=FALSE,M54*HOME!$F$20,M54*HOME!$F$20/(1+HOME!$H$20)))))</f>
        <v>0</v>
      </c>
      <c r="CK54" s="310">
        <f>IF($T54=TRUE,0,IF(N$2&lt;DATE(2019,10,1),IF($T$1=FALSE,N54*HOME!$F$18,N54*HOME!$F$18/(1+HOME!$H$18)),IF($AO54=TRUE,IF($T$1=FALSE,N54*HOME!$F$21,N54*HOME!$F$21/(1+HOME!$H$21)),IF($T$1=FALSE,N54*HOME!$F$20,N54*HOME!$F$20/(1+HOME!$H$20)))))</f>
        <v>0</v>
      </c>
      <c r="CL54" s="310">
        <f>IF($T54=TRUE,0,IF(O$2&lt;DATE(2019,10,1),IF($T$1=FALSE,O54*HOME!$F$18,O54*HOME!$F$18/(1+HOME!$H$18)),IF($AO54=TRUE,IF($T$1=FALSE,O54*HOME!$F$21,O54*HOME!$F$21/(1+HOME!$H$21)),IF($T$1=FALSE,O54*HOME!$F$20,O54*HOME!$F$20/(1+HOME!$H$20)))))</f>
        <v>0</v>
      </c>
      <c r="CM54" s="310">
        <f>IF($T54=TRUE,0,IF(P$2&lt;DATE(2019,10,1),IF($T$1=FALSE,P54*HOME!$F$18,P54*HOME!$F$18/(1+HOME!$H$18)),IF($AO54=TRUE,IF($T$1=FALSE,P54*HOME!$F$21,P54*HOME!$F$21/(1+HOME!$H$21)),IF($T$1=FALSE,P54*HOME!$F$20,P54*HOME!$F$20/(1+HOME!$H$20)))))</f>
        <v>0</v>
      </c>
      <c r="CN54" s="310">
        <f t="shared" si="29"/>
        <v>0</v>
      </c>
    </row>
    <row r="55" spans="1:92" ht="18" customHeight="1">
      <c r="A55" s="335"/>
      <c r="B55" s="336">
        <v>50</v>
      </c>
      <c r="C55" s="473"/>
      <c r="D55" s="131"/>
      <c r="E55" s="131"/>
      <c r="F55" s="131"/>
      <c r="G55" s="131"/>
      <c r="H55" s="131"/>
      <c r="I55" s="131"/>
      <c r="J55" s="131"/>
      <c r="K55" s="131"/>
      <c r="L55" s="131"/>
      <c r="M55" s="131"/>
      <c r="N55" s="131"/>
      <c r="O55" s="131"/>
      <c r="P55" s="434"/>
      <c r="Q55" s="90">
        <f t="shared" si="26"/>
        <v>0</v>
      </c>
      <c r="R55" s="389" t="str">
        <f t="shared" si="14"/>
        <v/>
      </c>
      <c r="S55" s="154">
        <f>前期実績!Q55</f>
        <v>0</v>
      </c>
      <c r="T55" s="435" t="b">
        <v>0</v>
      </c>
      <c r="U55" s="79">
        <f>IF(D$2&lt;DATE(2019,10,1),IF($T$1=FALSE,IF($T55=FALSE,D55*HOME!$H$18,0),IF($T55=FALSE,D55*HOME!$H$18/(1+HOME!$H$18),0)),IF($T$1=FALSE,IF($T55=FALSE,D55*HOME!$H$20,0),IF($T55=FALSE,D55*HOME!$H$20/(1+HOME!$H$20),0)))</f>
        <v>0</v>
      </c>
      <c r="V55" s="79">
        <f>IF(E$2&lt;DATE(2019,10,1),IF($T$1=FALSE,IF($T55=FALSE,E55*HOME!$H$18,0),IF($T55=FALSE,E55*HOME!$H$18/(1+HOME!$H$18),0)),IF($T$1=FALSE,IF($T55=FALSE,E55*HOME!$H$20,0),IF($T55=FALSE,E55*HOME!$H$20/(1+HOME!$H$20),0)))</f>
        <v>0</v>
      </c>
      <c r="W55" s="79">
        <f>IF(F$2&lt;DATE(2019,10,1),IF($T$1=FALSE,IF($T55=FALSE,F55*HOME!$H$18,0),IF($T55=FALSE,F55*HOME!$H$18/(1+HOME!$H$18),0)),IF($T$1=FALSE,IF($T55=FALSE,F55*HOME!$H$20,0),IF($T55=FALSE,F55*HOME!$H$20/(1+HOME!$H$20),0)))</f>
        <v>0</v>
      </c>
      <c r="X55" s="79">
        <f>IF(G$2&lt;DATE(2019,10,1),IF($T$1=FALSE,IF($T55=FALSE,G55*HOME!$H$18,0),IF($T55=FALSE,G55*HOME!$H$18/(1+HOME!$H$18),0)),IF($T$1=FALSE,IF($T55=FALSE,G55*HOME!$H$20,0),IF($T55=FALSE,G55*HOME!$H$20/(1+HOME!$H$20),0)))</f>
        <v>0</v>
      </c>
      <c r="Y55" s="79">
        <f>IF(H$2&lt;DATE(2019,10,1),IF($T$1=FALSE,IF($T55=FALSE,H55*HOME!$H$18,0),IF($T55=FALSE,H55*HOME!$H$18/(1+HOME!$H$18),0)),IF($T$1=FALSE,IF($T55=FALSE,H55*HOME!$H$20,0),IF($T55=FALSE,H55*HOME!$H$20/(1+HOME!$H$20),0)))</f>
        <v>0</v>
      </c>
      <c r="Z55" s="79">
        <f>IF(I$2&lt;DATE(2019,10,1),IF($T$1=FALSE,IF($T55=FALSE,I55*HOME!$H$18,0),IF($T55=FALSE,I55*HOME!$H$18/(1+HOME!$H$18),0)),IF($T$1=FALSE,IF($T55=FALSE,I55*HOME!$H$20,0),IF($T55=FALSE,I55*HOME!$H$20/(1+HOME!$H$20),0)))</f>
        <v>0</v>
      </c>
      <c r="AA55" s="79">
        <f>IF(J$2&lt;DATE(2019,10,1),IF($T$1=FALSE,IF($T55=FALSE,J55*HOME!$H$18,0),IF($T55=FALSE,J55*HOME!$H$18/(1+HOME!$H$18),0)),IF($T$1=FALSE,IF($T55=FALSE,J55*HOME!$H$20,0),IF($T55=FALSE,J55*HOME!$H$20/(1+HOME!$H$20),0)))</f>
        <v>0</v>
      </c>
      <c r="AB55" s="79">
        <f>IF(K$2&lt;DATE(2019,10,1),IF($T$1=FALSE,IF($T55=FALSE,K55*HOME!$H$18,0),IF($T55=FALSE,K55*HOME!$H$18/(1+HOME!$H$18),0)),IF($T$1=FALSE,IF($T55=FALSE,K55*HOME!$H$20,0),IF($T55=FALSE,K55*HOME!$H$20/(1+HOME!$H$20),0)))</f>
        <v>0</v>
      </c>
      <c r="AC55" s="79">
        <f>IF(L$2&lt;DATE(2019,10,1),IF($T$1=FALSE,IF($T55=FALSE,L55*HOME!$H$18,0),IF($T55=FALSE,L55*HOME!$H$18/(1+HOME!$H$18),0)),IF($T$1=FALSE,IF($T55=FALSE,L55*HOME!$H$20,0),IF($T55=FALSE,L55*HOME!$H$20/(1+HOME!$H$20),0)))</f>
        <v>0</v>
      </c>
      <c r="AD55" s="79">
        <f>IF(M$2&lt;DATE(2019,10,1),IF($T$1=FALSE,IF($T55=FALSE,M55*HOME!$H$18,0),IF($T55=FALSE,M55*HOME!$H$18/(1+HOME!$H$18),0)),IF($T$1=FALSE,IF($T55=FALSE,M55*HOME!$H$20,0),IF($T55=FALSE,M55*HOME!$H$20/(1+HOME!$H$20),0)))</f>
        <v>0</v>
      </c>
      <c r="AE55" s="79">
        <f>IF(N$2&lt;DATE(2019,10,1),IF($T$1=FALSE,IF($T55=FALSE,N55*HOME!$H$18,0),IF($T55=FALSE,N55*HOME!$H$18/(1+HOME!$H$18),0)),IF($T$1=FALSE,IF($T55=FALSE,N55*HOME!$H$20,0),IF($T55=FALSE,N55*HOME!$H$20/(1+HOME!$H$20),0)))</f>
        <v>0</v>
      </c>
      <c r="AF55" s="79">
        <f>IF(O$2&lt;DATE(2019,10,1),IF($T$1=FALSE,IF($T55=FALSE,O55*HOME!$H$18,0),IF($T55=FALSE,O55*HOME!$H$18/(1+HOME!$H$18),0)),IF($T$1=FALSE,IF($T55=FALSE,O55*HOME!$H$20,0),IF($T55=FALSE,O55*HOME!$H$20/(1+HOME!$H$20),0)))</f>
        <v>0</v>
      </c>
      <c r="AG55" s="79">
        <f>IF(P$2&lt;DATE(2019,10,1),IF($T$1=FALSE,IF($T55=FALSE,P55*HOME!$H$18,0),IF($T55=FALSE,P55*HOME!$H$18/(1+HOME!$H$18),0)),IF($T$1=FALSE,IF($T55=FALSE,P55*HOME!$H$20,0),IF($T55=FALSE,P55*HOME!$H$20/(1+HOME!$H$20),0)))</f>
        <v>0</v>
      </c>
      <c r="AH55" s="79">
        <f t="shared" si="27"/>
        <v>0</v>
      </c>
      <c r="AI55" s="79">
        <f t="shared" si="28"/>
        <v>0</v>
      </c>
      <c r="AJ55" s="86"/>
      <c r="AK55" s="79"/>
      <c r="AL55" s="79"/>
      <c r="AM55" s="79"/>
      <c r="AN55" s="79"/>
      <c r="AO55" s="79"/>
      <c r="AP55" s="79"/>
      <c r="AQ55" s="79"/>
      <c r="AR55" s="465"/>
      <c r="AS55" s="449"/>
      <c r="AT55" s="449"/>
      <c r="AU55" s="449"/>
      <c r="AV55" s="472"/>
      <c r="AW55" s="449"/>
      <c r="AX55" s="449"/>
      <c r="CA55" s="310">
        <f>IF($T55=TRUE,0,IF(D$2&lt;DATE(2019,10,1),IF($T$1=FALSE,D55*HOME!$F$18,D55*HOME!$F$18/(1+HOME!$H$18)),IF($AO55=TRUE,IF($T$1=FALSE,D55*HOME!$F$21,D55*HOME!$F$21/(1+HOME!$H$21)),IF($T$1=FALSE,D55*HOME!$F$20,D55*HOME!$F$20/(1+HOME!$H$20)))))</f>
        <v>0</v>
      </c>
      <c r="CB55" s="310">
        <f>IF($T55=TRUE,0,IF(E$2&lt;DATE(2019,10,1),IF($T$1=FALSE,E55*HOME!$F$18,E55*HOME!$F$18/(1+HOME!$H$18)),IF($AO55=TRUE,IF($T$1=FALSE,E55*HOME!$F$21,E55*HOME!$F$21/(1+HOME!$H$21)),IF($T$1=FALSE,E55*HOME!$F$20,E55*HOME!$F$20/(1+HOME!$H$20)))))</f>
        <v>0</v>
      </c>
      <c r="CC55" s="310">
        <f>IF($T55=TRUE,0,IF(F$2&lt;DATE(2019,10,1),IF($T$1=FALSE,F55*HOME!$F$18,F55*HOME!$F$18/(1+HOME!$H$18)),IF($AO55=TRUE,IF($T$1=FALSE,F55*HOME!$F$21,F55*HOME!$F$21/(1+HOME!$H$21)),IF($T$1=FALSE,F55*HOME!$F$20,F55*HOME!$F$20/(1+HOME!$H$20)))))</f>
        <v>0</v>
      </c>
      <c r="CD55" s="310">
        <f>IF($T55=TRUE,0,IF(G$2&lt;DATE(2019,10,1),IF($T$1=FALSE,G55*HOME!$F$18,G55*HOME!$F$18/(1+HOME!$H$18)),IF($AO55=TRUE,IF($T$1=FALSE,G55*HOME!$F$21,G55*HOME!$F$21/(1+HOME!$H$21)),IF($T$1=FALSE,G55*HOME!$F$20,G55*HOME!$F$20/(1+HOME!$H$20)))))</f>
        <v>0</v>
      </c>
      <c r="CE55" s="310">
        <f>IF($T55=TRUE,0,IF(H$2&lt;DATE(2019,10,1),IF($T$1=FALSE,H55*HOME!$F$18,H55*HOME!$F$18/(1+HOME!$H$18)),IF($AO55=TRUE,IF($T$1=FALSE,H55*HOME!$F$21,H55*HOME!$F$21/(1+HOME!$H$21)),IF($T$1=FALSE,H55*HOME!$F$20,H55*HOME!$F$20/(1+HOME!$H$20)))))</f>
        <v>0</v>
      </c>
      <c r="CF55" s="310">
        <f>IF($T55=TRUE,0,IF(I$2&lt;DATE(2019,10,1),IF($T$1=FALSE,I55*HOME!$F$18,I55*HOME!$F$18/(1+HOME!$H$18)),IF($AO55=TRUE,IF($T$1=FALSE,I55*HOME!$F$21,I55*HOME!$F$21/(1+HOME!$H$21)),IF($T$1=FALSE,I55*HOME!$F$20,I55*HOME!$F$20/(1+HOME!$H$20)))))</f>
        <v>0</v>
      </c>
      <c r="CG55" s="310">
        <f>IF($T55=TRUE,0,IF(J$2&lt;DATE(2019,10,1),IF($T$1=FALSE,J55*HOME!$F$18,J55*HOME!$F$18/(1+HOME!$H$18)),IF($AO55=TRUE,IF($T$1=FALSE,J55*HOME!$F$21,J55*HOME!$F$21/(1+HOME!$H$21)),IF($T$1=FALSE,J55*HOME!$F$20,J55*HOME!$F$20/(1+HOME!$H$20)))))</f>
        <v>0</v>
      </c>
      <c r="CH55" s="310">
        <f>IF($T55=TRUE,0,IF(K$2&lt;DATE(2019,10,1),IF($T$1=FALSE,K55*HOME!$F$18,K55*HOME!$F$18/(1+HOME!$H$18)),IF($AO55=TRUE,IF($T$1=FALSE,K55*HOME!$F$21,K55*HOME!$F$21/(1+HOME!$H$21)),IF($T$1=FALSE,K55*HOME!$F$20,K55*HOME!$F$20/(1+HOME!$H$20)))))</f>
        <v>0</v>
      </c>
      <c r="CI55" s="310">
        <f>IF($T55=TRUE,0,IF(L$2&lt;DATE(2019,10,1),IF($T$1=FALSE,L55*HOME!$F$18,L55*HOME!$F$18/(1+HOME!$H$18)),IF($AO55=TRUE,IF($T$1=FALSE,L55*HOME!$F$21,L55*HOME!$F$21/(1+HOME!$H$21)),IF($T$1=FALSE,L55*HOME!$F$20,L55*HOME!$F$20/(1+HOME!$H$20)))))</f>
        <v>0</v>
      </c>
      <c r="CJ55" s="310">
        <f>IF($T55=TRUE,0,IF(M$2&lt;DATE(2019,10,1),IF($T$1=FALSE,M55*HOME!$F$18,M55*HOME!$F$18/(1+HOME!$H$18)),IF($AO55=TRUE,IF($T$1=FALSE,M55*HOME!$F$21,M55*HOME!$F$21/(1+HOME!$H$21)),IF($T$1=FALSE,M55*HOME!$F$20,M55*HOME!$F$20/(1+HOME!$H$20)))))</f>
        <v>0</v>
      </c>
      <c r="CK55" s="310">
        <f>IF($T55=TRUE,0,IF(N$2&lt;DATE(2019,10,1),IF($T$1=FALSE,N55*HOME!$F$18,N55*HOME!$F$18/(1+HOME!$H$18)),IF($AO55=TRUE,IF($T$1=FALSE,N55*HOME!$F$21,N55*HOME!$F$21/(1+HOME!$H$21)),IF($T$1=FALSE,N55*HOME!$F$20,N55*HOME!$F$20/(1+HOME!$H$20)))))</f>
        <v>0</v>
      </c>
      <c r="CL55" s="310">
        <f>IF($T55=TRUE,0,IF(O$2&lt;DATE(2019,10,1),IF($T$1=FALSE,O55*HOME!$F$18,O55*HOME!$F$18/(1+HOME!$H$18)),IF($AO55=TRUE,IF($T$1=FALSE,O55*HOME!$F$21,O55*HOME!$F$21/(1+HOME!$H$21)),IF($T$1=FALSE,O55*HOME!$F$20,O55*HOME!$F$20/(1+HOME!$H$20)))))</f>
        <v>0</v>
      </c>
      <c r="CM55" s="310">
        <f>IF($T55=TRUE,0,IF(P$2&lt;DATE(2019,10,1),IF($T$1=FALSE,P55*HOME!$F$18,P55*HOME!$F$18/(1+HOME!$H$18)),IF($AO55=TRUE,IF($T$1=FALSE,P55*HOME!$F$21,P55*HOME!$F$21/(1+HOME!$H$21)),IF($T$1=FALSE,P55*HOME!$F$20,P55*HOME!$F$20/(1+HOME!$H$20)))))</f>
        <v>0</v>
      </c>
      <c r="CN55" s="310">
        <f t="shared" si="29"/>
        <v>0</v>
      </c>
    </row>
    <row r="56" spans="1:92" ht="18" customHeight="1">
      <c r="A56" s="335"/>
      <c r="B56" s="336">
        <v>51</v>
      </c>
      <c r="C56" s="473"/>
      <c r="D56" s="131"/>
      <c r="E56" s="131"/>
      <c r="F56" s="131"/>
      <c r="G56" s="131"/>
      <c r="H56" s="131"/>
      <c r="I56" s="131"/>
      <c r="J56" s="131"/>
      <c r="K56" s="131"/>
      <c r="L56" s="131"/>
      <c r="M56" s="131"/>
      <c r="N56" s="131"/>
      <c r="O56" s="131"/>
      <c r="P56" s="434"/>
      <c r="Q56" s="90">
        <f t="shared" si="26"/>
        <v>0</v>
      </c>
      <c r="R56" s="389" t="str">
        <f t="shared" si="14"/>
        <v/>
      </c>
      <c r="S56" s="154">
        <f>前期実績!Q56</f>
        <v>0</v>
      </c>
      <c r="T56" s="435" t="b">
        <v>0</v>
      </c>
      <c r="U56" s="79">
        <f>IF(D$2&lt;DATE(2019,10,1),IF($T$1=FALSE,IF($T56=FALSE,D56*HOME!$H$18,0),IF($T56=FALSE,D56*HOME!$H$18/(1+HOME!$H$18),0)),IF($T$1=FALSE,IF($T56=FALSE,D56*HOME!$H$20,0),IF($T56=FALSE,D56*HOME!$H$20/(1+HOME!$H$20),0)))</f>
        <v>0</v>
      </c>
      <c r="V56" s="79">
        <f>IF(E$2&lt;DATE(2019,10,1),IF($T$1=FALSE,IF($T56=FALSE,E56*HOME!$H$18,0),IF($T56=FALSE,E56*HOME!$H$18/(1+HOME!$H$18),0)),IF($T$1=FALSE,IF($T56=FALSE,E56*HOME!$H$20,0),IF($T56=FALSE,E56*HOME!$H$20/(1+HOME!$H$20),0)))</f>
        <v>0</v>
      </c>
      <c r="W56" s="79">
        <f>IF(F$2&lt;DATE(2019,10,1),IF($T$1=FALSE,IF($T56=FALSE,F56*HOME!$H$18,0),IF($T56=FALSE,F56*HOME!$H$18/(1+HOME!$H$18),0)),IF($T$1=FALSE,IF($T56=FALSE,F56*HOME!$H$20,0),IF($T56=FALSE,F56*HOME!$H$20/(1+HOME!$H$20),0)))</f>
        <v>0</v>
      </c>
      <c r="X56" s="79">
        <f>IF(G$2&lt;DATE(2019,10,1),IF($T$1=FALSE,IF($T56=FALSE,G56*HOME!$H$18,0),IF($T56=FALSE,G56*HOME!$H$18/(1+HOME!$H$18),0)),IF($T$1=FALSE,IF($T56=FALSE,G56*HOME!$H$20,0),IF($T56=FALSE,G56*HOME!$H$20/(1+HOME!$H$20),0)))</f>
        <v>0</v>
      </c>
      <c r="Y56" s="79">
        <f>IF(H$2&lt;DATE(2019,10,1),IF($T$1=FALSE,IF($T56=FALSE,H56*HOME!$H$18,0),IF($T56=FALSE,H56*HOME!$H$18/(1+HOME!$H$18),0)),IF($T$1=FALSE,IF($T56=FALSE,H56*HOME!$H$20,0),IF($T56=FALSE,H56*HOME!$H$20/(1+HOME!$H$20),0)))</f>
        <v>0</v>
      </c>
      <c r="Z56" s="79">
        <f>IF(I$2&lt;DATE(2019,10,1),IF($T$1=FALSE,IF($T56=FALSE,I56*HOME!$H$18,0),IF($T56=FALSE,I56*HOME!$H$18/(1+HOME!$H$18),0)),IF($T$1=FALSE,IF($T56=FALSE,I56*HOME!$H$20,0),IF($T56=FALSE,I56*HOME!$H$20/(1+HOME!$H$20),0)))</f>
        <v>0</v>
      </c>
      <c r="AA56" s="79">
        <f>IF(J$2&lt;DATE(2019,10,1),IF($T$1=FALSE,IF($T56=FALSE,J56*HOME!$H$18,0),IF($T56=FALSE,J56*HOME!$H$18/(1+HOME!$H$18),0)),IF($T$1=FALSE,IF($T56=FALSE,J56*HOME!$H$20,0),IF($T56=FALSE,J56*HOME!$H$20/(1+HOME!$H$20),0)))</f>
        <v>0</v>
      </c>
      <c r="AB56" s="79">
        <f>IF(K$2&lt;DATE(2019,10,1),IF($T$1=FALSE,IF($T56=FALSE,K56*HOME!$H$18,0),IF($T56=FALSE,K56*HOME!$H$18/(1+HOME!$H$18),0)),IF($T$1=FALSE,IF($T56=FALSE,K56*HOME!$H$20,0),IF($T56=FALSE,K56*HOME!$H$20/(1+HOME!$H$20),0)))</f>
        <v>0</v>
      </c>
      <c r="AC56" s="79">
        <f>IF(L$2&lt;DATE(2019,10,1),IF($T$1=FALSE,IF($T56=FALSE,L56*HOME!$H$18,0),IF($T56=FALSE,L56*HOME!$H$18/(1+HOME!$H$18),0)),IF($T$1=FALSE,IF($T56=FALSE,L56*HOME!$H$20,0),IF($T56=FALSE,L56*HOME!$H$20/(1+HOME!$H$20),0)))</f>
        <v>0</v>
      </c>
      <c r="AD56" s="79">
        <f>IF(M$2&lt;DATE(2019,10,1),IF($T$1=FALSE,IF($T56=FALSE,M56*HOME!$H$18,0),IF($T56=FALSE,M56*HOME!$H$18/(1+HOME!$H$18),0)),IF($T$1=FALSE,IF($T56=FALSE,M56*HOME!$H$20,0),IF($T56=FALSE,M56*HOME!$H$20/(1+HOME!$H$20),0)))</f>
        <v>0</v>
      </c>
      <c r="AE56" s="79">
        <f>IF(N$2&lt;DATE(2019,10,1),IF($T$1=FALSE,IF($T56=FALSE,N56*HOME!$H$18,0),IF($T56=FALSE,N56*HOME!$H$18/(1+HOME!$H$18),0)),IF($T$1=FALSE,IF($T56=FALSE,N56*HOME!$H$20,0),IF($T56=FALSE,N56*HOME!$H$20/(1+HOME!$H$20),0)))</f>
        <v>0</v>
      </c>
      <c r="AF56" s="79">
        <f>IF(O$2&lt;DATE(2019,10,1),IF($T$1=FALSE,IF($T56=FALSE,O56*HOME!$H$18,0),IF($T56=FALSE,O56*HOME!$H$18/(1+HOME!$H$18),0)),IF($T$1=FALSE,IF($T56=FALSE,O56*HOME!$H$20,0),IF($T56=FALSE,O56*HOME!$H$20/(1+HOME!$H$20),0)))</f>
        <v>0</v>
      </c>
      <c r="AG56" s="79">
        <f>IF(P$2&lt;DATE(2019,10,1),IF($T$1=FALSE,IF($T56=FALSE,P56*HOME!$H$18,0),IF($T56=FALSE,P56*HOME!$H$18/(1+HOME!$H$18),0)),IF($T$1=FALSE,IF($T56=FALSE,P56*HOME!$H$20,0),IF($T56=FALSE,P56*HOME!$H$20/(1+HOME!$H$20),0)))</f>
        <v>0</v>
      </c>
      <c r="AH56" s="79">
        <f t="shared" si="27"/>
        <v>0</v>
      </c>
      <c r="AI56" s="79">
        <f t="shared" si="28"/>
        <v>0</v>
      </c>
      <c r="AJ56" s="86"/>
      <c r="AK56" s="79"/>
      <c r="AL56" s="79"/>
      <c r="AM56" s="79"/>
      <c r="AN56" s="79"/>
      <c r="AO56" s="79"/>
      <c r="AP56" s="79"/>
      <c r="AQ56" s="79"/>
      <c r="AR56" s="465"/>
      <c r="AS56" s="449"/>
      <c r="AT56" s="449"/>
      <c r="AU56" s="449"/>
      <c r="AV56" s="449"/>
      <c r="AW56" s="449"/>
      <c r="AX56" s="449"/>
      <c r="CA56" s="310">
        <f>IF($T56=TRUE,0,IF(D$2&lt;DATE(2019,10,1),IF($T$1=FALSE,D56*HOME!$F$18,D56*HOME!$F$18/(1+HOME!$H$18)),IF($AO56=TRUE,IF($T$1=FALSE,D56*HOME!$F$21,D56*HOME!$F$21/(1+HOME!$H$21)),IF($T$1=FALSE,D56*HOME!$F$20,D56*HOME!$F$20/(1+HOME!$H$20)))))</f>
        <v>0</v>
      </c>
      <c r="CB56" s="310">
        <f>IF($T56=TRUE,0,IF(E$2&lt;DATE(2019,10,1),IF($T$1=FALSE,E56*HOME!$F$18,E56*HOME!$F$18/(1+HOME!$H$18)),IF($AO56=TRUE,IF($T$1=FALSE,E56*HOME!$F$21,E56*HOME!$F$21/(1+HOME!$H$21)),IF($T$1=FALSE,E56*HOME!$F$20,E56*HOME!$F$20/(1+HOME!$H$20)))))</f>
        <v>0</v>
      </c>
      <c r="CC56" s="310">
        <f>IF($T56=TRUE,0,IF(F$2&lt;DATE(2019,10,1),IF($T$1=FALSE,F56*HOME!$F$18,F56*HOME!$F$18/(1+HOME!$H$18)),IF($AO56=TRUE,IF($T$1=FALSE,F56*HOME!$F$21,F56*HOME!$F$21/(1+HOME!$H$21)),IF($T$1=FALSE,F56*HOME!$F$20,F56*HOME!$F$20/(1+HOME!$H$20)))))</f>
        <v>0</v>
      </c>
      <c r="CD56" s="310">
        <f>IF($T56=TRUE,0,IF(G$2&lt;DATE(2019,10,1),IF($T$1=FALSE,G56*HOME!$F$18,G56*HOME!$F$18/(1+HOME!$H$18)),IF($AO56=TRUE,IF($T$1=FALSE,G56*HOME!$F$21,G56*HOME!$F$21/(1+HOME!$H$21)),IF($T$1=FALSE,G56*HOME!$F$20,G56*HOME!$F$20/(1+HOME!$H$20)))))</f>
        <v>0</v>
      </c>
      <c r="CE56" s="310">
        <f>IF($T56=TRUE,0,IF(H$2&lt;DATE(2019,10,1),IF($T$1=FALSE,H56*HOME!$F$18,H56*HOME!$F$18/(1+HOME!$H$18)),IF($AO56=TRUE,IF($T$1=FALSE,H56*HOME!$F$21,H56*HOME!$F$21/(1+HOME!$H$21)),IF($T$1=FALSE,H56*HOME!$F$20,H56*HOME!$F$20/(1+HOME!$H$20)))))</f>
        <v>0</v>
      </c>
      <c r="CF56" s="310">
        <f>IF($T56=TRUE,0,IF(I$2&lt;DATE(2019,10,1),IF($T$1=FALSE,I56*HOME!$F$18,I56*HOME!$F$18/(1+HOME!$H$18)),IF($AO56=TRUE,IF($T$1=FALSE,I56*HOME!$F$21,I56*HOME!$F$21/(1+HOME!$H$21)),IF($T$1=FALSE,I56*HOME!$F$20,I56*HOME!$F$20/(1+HOME!$H$20)))))</f>
        <v>0</v>
      </c>
      <c r="CG56" s="310">
        <f>IF($T56=TRUE,0,IF(J$2&lt;DATE(2019,10,1),IF($T$1=FALSE,J56*HOME!$F$18,J56*HOME!$F$18/(1+HOME!$H$18)),IF($AO56=TRUE,IF($T$1=FALSE,J56*HOME!$F$21,J56*HOME!$F$21/(1+HOME!$H$21)),IF($T$1=FALSE,J56*HOME!$F$20,J56*HOME!$F$20/(1+HOME!$H$20)))))</f>
        <v>0</v>
      </c>
      <c r="CH56" s="310">
        <f>IF($T56=TRUE,0,IF(K$2&lt;DATE(2019,10,1),IF($T$1=FALSE,K56*HOME!$F$18,K56*HOME!$F$18/(1+HOME!$H$18)),IF($AO56=TRUE,IF($T$1=FALSE,K56*HOME!$F$21,K56*HOME!$F$21/(1+HOME!$H$21)),IF($T$1=FALSE,K56*HOME!$F$20,K56*HOME!$F$20/(1+HOME!$H$20)))))</f>
        <v>0</v>
      </c>
      <c r="CI56" s="310">
        <f>IF($T56=TRUE,0,IF(L$2&lt;DATE(2019,10,1),IF($T$1=FALSE,L56*HOME!$F$18,L56*HOME!$F$18/(1+HOME!$H$18)),IF($AO56=TRUE,IF($T$1=FALSE,L56*HOME!$F$21,L56*HOME!$F$21/(1+HOME!$H$21)),IF($T$1=FALSE,L56*HOME!$F$20,L56*HOME!$F$20/(1+HOME!$H$20)))))</f>
        <v>0</v>
      </c>
      <c r="CJ56" s="310">
        <f>IF($T56=TRUE,0,IF(M$2&lt;DATE(2019,10,1),IF($T$1=FALSE,M56*HOME!$F$18,M56*HOME!$F$18/(1+HOME!$H$18)),IF($AO56=TRUE,IF($T$1=FALSE,M56*HOME!$F$21,M56*HOME!$F$21/(1+HOME!$H$21)),IF($T$1=FALSE,M56*HOME!$F$20,M56*HOME!$F$20/(1+HOME!$H$20)))))</f>
        <v>0</v>
      </c>
      <c r="CK56" s="310">
        <f>IF($T56=TRUE,0,IF(N$2&lt;DATE(2019,10,1),IF($T$1=FALSE,N56*HOME!$F$18,N56*HOME!$F$18/(1+HOME!$H$18)),IF($AO56=TRUE,IF($T$1=FALSE,N56*HOME!$F$21,N56*HOME!$F$21/(1+HOME!$H$21)),IF($T$1=FALSE,N56*HOME!$F$20,N56*HOME!$F$20/(1+HOME!$H$20)))))</f>
        <v>0</v>
      </c>
      <c r="CL56" s="310">
        <f>IF($T56=TRUE,0,IF(O$2&lt;DATE(2019,10,1),IF($T$1=FALSE,O56*HOME!$F$18,O56*HOME!$F$18/(1+HOME!$H$18)),IF($AO56=TRUE,IF($T$1=FALSE,O56*HOME!$F$21,O56*HOME!$F$21/(1+HOME!$H$21)),IF($T$1=FALSE,O56*HOME!$F$20,O56*HOME!$F$20/(1+HOME!$H$20)))))</f>
        <v>0</v>
      </c>
      <c r="CM56" s="310">
        <f>IF($T56=TRUE,0,IF(P$2&lt;DATE(2019,10,1),IF($T$1=FALSE,P56*HOME!$F$18,P56*HOME!$F$18/(1+HOME!$H$18)),IF($AO56=TRUE,IF($T$1=FALSE,P56*HOME!$F$21,P56*HOME!$F$21/(1+HOME!$H$21)),IF($T$1=FALSE,P56*HOME!$F$20,P56*HOME!$F$20/(1+HOME!$H$20)))))</f>
        <v>0</v>
      </c>
      <c r="CN56" s="310">
        <f t="shared" si="29"/>
        <v>0</v>
      </c>
    </row>
    <row r="57" spans="1:92" ht="18" customHeight="1">
      <c r="A57" s="335"/>
      <c r="B57" s="336">
        <v>52</v>
      </c>
      <c r="C57" s="473"/>
      <c r="D57" s="131"/>
      <c r="E57" s="131"/>
      <c r="F57" s="131"/>
      <c r="G57" s="131"/>
      <c r="H57" s="131"/>
      <c r="I57" s="131"/>
      <c r="J57" s="131"/>
      <c r="K57" s="131"/>
      <c r="L57" s="131"/>
      <c r="M57" s="131"/>
      <c r="N57" s="131"/>
      <c r="O57" s="131"/>
      <c r="P57" s="434"/>
      <c r="Q57" s="90">
        <f t="shared" si="26"/>
        <v>0</v>
      </c>
      <c r="R57" s="389" t="str">
        <f t="shared" si="14"/>
        <v/>
      </c>
      <c r="S57" s="154">
        <f>前期実績!Q57</f>
        <v>0</v>
      </c>
      <c r="T57" s="435" t="b">
        <v>0</v>
      </c>
      <c r="U57" s="79">
        <f>IF(D$2&lt;DATE(2019,10,1),IF($T$1=FALSE,IF($T57=FALSE,D57*HOME!$H$18,0),IF($T57=FALSE,D57*HOME!$H$18/(1+HOME!$H$18),0)),IF($T$1=FALSE,IF($T57=FALSE,D57*HOME!$H$20,0),IF($T57=FALSE,D57*HOME!$H$20/(1+HOME!$H$20),0)))</f>
        <v>0</v>
      </c>
      <c r="V57" s="79">
        <f>IF(E$2&lt;DATE(2019,10,1),IF($T$1=FALSE,IF($T57=FALSE,E57*HOME!$H$18,0),IF($T57=FALSE,E57*HOME!$H$18/(1+HOME!$H$18),0)),IF($T$1=FALSE,IF($T57=FALSE,E57*HOME!$H$20,0),IF($T57=FALSE,E57*HOME!$H$20/(1+HOME!$H$20),0)))</f>
        <v>0</v>
      </c>
      <c r="W57" s="79">
        <f>IF(F$2&lt;DATE(2019,10,1),IF($T$1=FALSE,IF($T57=FALSE,F57*HOME!$H$18,0),IF($T57=FALSE,F57*HOME!$H$18/(1+HOME!$H$18),0)),IF($T$1=FALSE,IF($T57=FALSE,F57*HOME!$H$20,0),IF($T57=FALSE,F57*HOME!$H$20/(1+HOME!$H$20),0)))</f>
        <v>0</v>
      </c>
      <c r="X57" s="79">
        <f>IF(G$2&lt;DATE(2019,10,1),IF($T$1=FALSE,IF($T57=FALSE,G57*HOME!$H$18,0),IF($T57=FALSE,G57*HOME!$H$18/(1+HOME!$H$18),0)),IF($T$1=FALSE,IF($T57=FALSE,G57*HOME!$H$20,0),IF($T57=FALSE,G57*HOME!$H$20/(1+HOME!$H$20),0)))</f>
        <v>0</v>
      </c>
      <c r="Y57" s="79">
        <f>IF(H$2&lt;DATE(2019,10,1),IF($T$1=FALSE,IF($T57=FALSE,H57*HOME!$H$18,0),IF($T57=FALSE,H57*HOME!$H$18/(1+HOME!$H$18),0)),IF($T$1=FALSE,IF($T57=FALSE,H57*HOME!$H$20,0),IF($T57=FALSE,H57*HOME!$H$20/(1+HOME!$H$20),0)))</f>
        <v>0</v>
      </c>
      <c r="Z57" s="79">
        <f>IF(I$2&lt;DATE(2019,10,1),IF($T$1=FALSE,IF($T57=FALSE,I57*HOME!$H$18,0),IF($T57=FALSE,I57*HOME!$H$18/(1+HOME!$H$18),0)),IF($T$1=FALSE,IF($T57=FALSE,I57*HOME!$H$20,0),IF($T57=FALSE,I57*HOME!$H$20/(1+HOME!$H$20),0)))</f>
        <v>0</v>
      </c>
      <c r="AA57" s="79">
        <f>IF(J$2&lt;DATE(2019,10,1),IF($T$1=FALSE,IF($T57=FALSE,J57*HOME!$H$18,0),IF($T57=FALSE,J57*HOME!$H$18/(1+HOME!$H$18),0)),IF($T$1=FALSE,IF($T57=FALSE,J57*HOME!$H$20,0),IF($T57=FALSE,J57*HOME!$H$20/(1+HOME!$H$20),0)))</f>
        <v>0</v>
      </c>
      <c r="AB57" s="79">
        <f>IF(K$2&lt;DATE(2019,10,1),IF($T$1=FALSE,IF($T57=FALSE,K57*HOME!$H$18,0),IF($T57=FALSE,K57*HOME!$H$18/(1+HOME!$H$18),0)),IF($T$1=FALSE,IF($T57=FALSE,K57*HOME!$H$20,0),IF($T57=FALSE,K57*HOME!$H$20/(1+HOME!$H$20),0)))</f>
        <v>0</v>
      </c>
      <c r="AC57" s="79">
        <f>IF(L$2&lt;DATE(2019,10,1),IF($T$1=FALSE,IF($T57=FALSE,L57*HOME!$H$18,0),IF($T57=FALSE,L57*HOME!$H$18/(1+HOME!$H$18),0)),IF($T$1=FALSE,IF($T57=FALSE,L57*HOME!$H$20,0),IF($T57=FALSE,L57*HOME!$H$20/(1+HOME!$H$20),0)))</f>
        <v>0</v>
      </c>
      <c r="AD57" s="79">
        <f>IF(M$2&lt;DATE(2019,10,1),IF($T$1=FALSE,IF($T57=FALSE,M57*HOME!$H$18,0),IF($T57=FALSE,M57*HOME!$H$18/(1+HOME!$H$18),0)),IF($T$1=FALSE,IF($T57=FALSE,M57*HOME!$H$20,0),IF($T57=FALSE,M57*HOME!$H$20/(1+HOME!$H$20),0)))</f>
        <v>0</v>
      </c>
      <c r="AE57" s="79">
        <f>IF(N$2&lt;DATE(2019,10,1),IF($T$1=FALSE,IF($T57=FALSE,N57*HOME!$H$18,0),IF($T57=FALSE,N57*HOME!$H$18/(1+HOME!$H$18),0)),IF($T$1=FALSE,IF($T57=FALSE,N57*HOME!$H$20,0),IF($T57=FALSE,N57*HOME!$H$20/(1+HOME!$H$20),0)))</f>
        <v>0</v>
      </c>
      <c r="AF57" s="79">
        <f>IF(O$2&lt;DATE(2019,10,1),IF($T$1=FALSE,IF($T57=FALSE,O57*HOME!$H$18,0),IF($T57=FALSE,O57*HOME!$H$18/(1+HOME!$H$18),0)),IF($T$1=FALSE,IF($T57=FALSE,O57*HOME!$H$20,0),IF($T57=FALSE,O57*HOME!$H$20/(1+HOME!$H$20),0)))</f>
        <v>0</v>
      </c>
      <c r="AG57" s="79">
        <f>IF(P$2&lt;DATE(2019,10,1),IF($T$1=FALSE,IF($T57=FALSE,P57*HOME!$H$18,0),IF($T57=FALSE,P57*HOME!$H$18/(1+HOME!$H$18),0)),IF($T$1=FALSE,IF($T57=FALSE,P57*HOME!$H$20,0),IF($T57=FALSE,P57*HOME!$H$20/(1+HOME!$H$20),0)))</f>
        <v>0</v>
      </c>
      <c r="AH57" s="79">
        <f t="shared" si="27"/>
        <v>0</v>
      </c>
      <c r="AI57" s="79">
        <f t="shared" si="28"/>
        <v>0</v>
      </c>
      <c r="AJ57" s="86"/>
      <c r="AK57" s="79"/>
      <c r="AL57" s="79"/>
      <c r="AM57" s="79"/>
      <c r="AN57" s="79"/>
      <c r="AO57" s="79"/>
      <c r="AP57" s="79"/>
      <c r="AQ57" s="79"/>
      <c r="AR57" s="465"/>
      <c r="AS57" s="449"/>
      <c r="AT57" s="449"/>
      <c r="AU57" s="449"/>
      <c r="AV57" s="449"/>
      <c r="AW57" s="449"/>
      <c r="AX57" s="449"/>
      <c r="CA57" s="310">
        <f>IF($T57=TRUE,0,IF(D$2&lt;DATE(2019,10,1),IF($T$1=FALSE,D57*HOME!$F$18,D57*HOME!$F$18/(1+HOME!$H$18)),IF($AO57=TRUE,IF($T$1=FALSE,D57*HOME!$F$21,D57*HOME!$F$21/(1+HOME!$H$21)),IF($T$1=FALSE,D57*HOME!$F$20,D57*HOME!$F$20/(1+HOME!$H$20)))))</f>
        <v>0</v>
      </c>
      <c r="CB57" s="310">
        <f>IF($T57=TRUE,0,IF(E$2&lt;DATE(2019,10,1),IF($T$1=FALSE,E57*HOME!$F$18,E57*HOME!$F$18/(1+HOME!$H$18)),IF($AO57=TRUE,IF($T$1=FALSE,E57*HOME!$F$21,E57*HOME!$F$21/(1+HOME!$H$21)),IF($T$1=FALSE,E57*HOME!$F$20,E57*HOME!$F$20/(1+HOME!$H$20)))))</f>
        <v>0</v>
      </c>
      <c r="CC57" s="310">
        <f>IF($T57=TRUE,0,IF(F$2&lt;DATE(2019,10,1),IF($T$1=FALSE,F57*HOME!$F$18,F57*HOME!$F$18/(1+HOME!$H$18)),IF($AO57=TRUE,IF($T$1=FALSE,F57*HOME!$F$21,F57*HOME!$F$21/(1+HOME!$H$21)),IF($T$1=FALSE,F57*HOME!$F$20,F57*HOME!$F$20/(1+HOME!$H$20)))))</f>
        <v>0</v>
      </c>
      <c r="CD57" s="310">
        <f>IF($T57=TRUE,0,IF(G$2&lt;DATE(2019,10,1),IF($T$1=FALSE,G57*HOME!$F$18,G57*HOME!$F$18/(1+HOME!$H$18)),IF($AO57=TRUE,IF($T$1=FALSE,G57*HOME!$F$21,G57*HOME!$F$21/(1+HOME!$H$21)),IF($T$1=FALSE,G57*HOME!$F$20,G57*HOME!$F$20/(1+HOME!$H$20)))))</f>
        <v>0</v>
      </c>
      <c r="CE57" s="310">
        <f>IF($T57=TRUE,0,IF(H$2&lt;DATE(2019,10,1),IF($T$1=FALSE,H57*HOME!$F$18,H57*HOME!$F$18/(1+HOME!$H$18)),IF($AO57=TRUE,IF($T$1=FALSE,H57*HOME!$F$21,H57*HOME!$F$21/(1+HOME!$H$21)),IF($T$1=FALSE,H57*HOME!$F$20,H57*HOME!$F$20/(1+HOME!$H$20)))))</f>
        <v>0</v>
      </c>
      <c r="CF57" s="310">
        <f>IF($T57=TRUE,0,IF(I$2&lt;DATE(2019,10,1),IF($T$1=FALSE,I57*HOME!$F$18,I57*HOME!$F$18/(1+HOME!$H$18)),IF($AO57=TRUE,IF($T$1=FALSE,I57*HOME!$F$21,I57*HOME!$F$21/(1+HOME!$H$21)),IF($T$1=FALSE,I57*HOME!$F$20,I57*HOME!$F$20/(1+HOME!$H$20)))))</f>
        <v>0</v>
      </c>
      <c r="CG57" s="310">
        <f>IF($T57=TRUE,0,IF(J$2&lt;DATE(2019,10,1),IF($T$1=FALSE,J57*HOME!$F$18,J57*HOME!$F$18/(1+HOME!$H$18)),IF($AO57=TRUE,IF($T$1=FALSE,J57*HOME!$F$21,J57*HOME!$F$21/(1+HOME!$H$21)),IF($T$1=FALSE,J57*HOME!$F$20,J57*HOME!$F$20/(1+HOME!$H$20)))))</f>
        <v>0</v>
      </c>
      <c r="CH57" s="310">
        <f>IF($T57=TRUE,0,IF(K$2&lt;DATE(2019,10,1),IF($T$1=FALSE,K57*HOME!$F$18,K57*HOME!$F$18/(1+HOME!$H$18)),IF($AO57=TRUE,IF($T$1=FALSE,K57*HOME!$F$21,K57*HOME!$F$21/(1+HOME!$H$21)),IF($T$1=FALSE,K57*HOME!$F$20,K57*HOME!$F$20/(1+HOME!$H$20)))))</f>
        <v>0</v>
      </c>
      <c r="CI57" s="310">
        <f>IF($T57=TRUE,0,IF(L$2&lt;DATE(2019,10,1),IF($T$1=FALSE,L57*HOME!$F$18,L57*HOME!$F$18/(1+HOME!$H$18)),IF($AO57=TRUE,IF($T$1=FALSE,L57*HOME!$F$21,L57*HOME!$F$21/(1+HOME!$H$21)),IF($T$1=FALSE,L57*HOME!$F$20,L57*HOME!$F$20/(1+HOME!$H$20)))))</f>
        <v>0</v>
      </c>
      <c r="CJ57" s="310">
        <f>IF($T57=TRUE,0,IF(M$2&lt;DATE(2019,10,1),IF($T$1=FALSE,M57*HOME!$F$18,M57*HOME!$F$18/(1+HOME!$H$18)),IF($AO57=TRUE,IF($T$1=FALSE,M57*HOME!$F$21,M57*HOME!$F$21/(1+HOME!$H$21)),IF($T$1=FALSE,M57*HOME!$F$20,M57*HOME!$F$20/(1+HOME!$H$20)))))</f>
        <v>0</v>
      </c>
      <c r="CK57" s="310">
        <f>IF($T57=TRUE,0,IF(N$2&lt;DATE(2019,10,1),IF($T$1=FALSE,N57*HOME!$F$18,N57*HOME!$F$18/(1+HOME!$H$18)),IF($AO57=TRUE,IF($T$1=FALSE,N57*HOME!$F$21,N57*HOME!$F$21/(1+HOME!$H$21)),IF($T$1=FALSE,N57*HOME!$F$20,N57*HOME!$F$20/(1+HOME!$H$20)))))</f>
        <v>0</v>
      </c>
      <c r="CL57" s="310">
        <f>IF($T57=TRUE,0,IF(O$2&lt;DATE(2019,10,1),IF($T$1=FALSE,O57*HOME!$F$18,O57*HOME!$F$18/(1+HOME!$H$18)),IF($AO57=TRUE,IF($T$1=FALSE,O57*HOME!$F$21,O57*HOME!$F$21/(1+HOME!$H$21)),IF($T$1=FALSE,O57*HOME!$F$20,O57*HOME!$F$20/(1+HOME!$H$20)))))</f>
        <v>0</v>
      </c>
      <c r="CM57" s="310">
        <f>IF($T57=TRUE,0,IF(P$2&lt;DATE(2019,10,1),IF($T$1=FALSE,P57*HOME!$F$18,P57*HOME!$F$18/(1+HOME!$H$18)),IF($AO57=TRUE,IF($T$1=FALSE,P57*HOME!$F$21,P57*HOME!$F$21/(1+HOME!$H$21)),IF($T$1=FALSE,P57*HOME!$F$20,P57*HOME!$F$20/(1+HOME!$H$20)))))</f>
        <v>0</v>
      </c>
      <c r="CN57" s="310">
        <f t="shared" si="29"/>
        <v>0</v>
      </c>
    </row>
    <row r="58" spans="1:92" ht="18" customHeight="1">
      <c r="A58" s="335"/>
      <c r="B58" s="336">
        <v>53</v>
      </c>
      <c r="C58" s="473"/>
      <c r="D58" s="131"/>
      <c r="E58" s="131"/>
      <c r="F58" s="131"/>
      <c r="G58" s="131"/>
      <c r="H58" s="131"/>
      <c r="I58" s="131"/>
      <c r="J58" s="131"/>
      <c r="K58" s="131"/>
      <c r="L58" s="131"/>
      <c r="M58" s="131"/>
      <c r="N58" s="131"/>
      <c r="O58" s="131"/>
      <c r="P58" s="434"/>
      <c r="Q58" s="90">
        <f t="shared" si="26"/>
        <v>0</v>
      </c>
      <c r="R58" s="389" t="str">
        <f t="shared" si="14"/>
        <v/>
      </c>
      <c r="S58" s="154">
        <f>前期実績!Q58</f>
        <v>0</v>
      </c>
      <c r="T58" s="435" t="b">
        <v>0</v>
      </c>
      <c r="U58" s="79">
        <f>IF(D$2&lt;DATE(2019,10,1),IF($T$1=FALSE,IF($T58=FALSE,D58*HOME!$H$18,0),IF($T58=FALSE,D58*HOME!$H$18/(1+HOME!$H$18),0)),IF($T$1=FALSE,IF($T58=FALSE,D58*HOME!$H$20,0),IF($T58=FALSE,D58*HOME!$H$20/(1+HOME!$H$20),0)))</f>
        <v>0</v>
      </c>
      <c r="V58" s="79">
        <f>IF(E$2&lt;DATE(2019,10,1),IF($T$1=FALSE,IF($T58=FALSE,E58*HOME!$H$18,0),IF($T58=FALSE,E58*HOME!$H$18/(1+HOME!$H$18),0)),IF($T$1=FALSE,IF($T58=FALSE,E58*HOME!$H$20,0),IF($T58=FALSE,E58*HOME!$H$20/(1+HOME!$H$20),0)))</f>
        <v>0</v>
      </c>
      <c r="W58" s="79">
        <f>IF(F$2&lt;DATE(2019,10,1),IF($T$1=FALSE,IF($T58=FALSE,F58*HOME!$H$18,0),IF($T58=FALSE,F58*HOME!$H$18/(1+HOME!$H$18),0)),IF($T$1=FALSE,IF($T58=FALSE,F58*HOME!$H$20,0),IF($T58=FALSE,F58*HOME!$H$20/(1+HOME!$H$20),0)))</f>
        <v>0</v>
      </c>
      <c r="X58" s="79">
        <f>IF(G$2&lt;DATE(2019,10,1),IF($T$1=FALSE,IF($T58=FALSE,G58*HOME!$H$18,0),IF($T58=FALSE,G58*HOME!$H$18/(1+HOME!$H$18),0)),IF($T$1=FALSE,IF($T58=FALSE,G58*HOME!$H$20,0),IF($T58=FALSE,G58*HOME!$H$20/(1+HOME!$H$20),0)))</f>
        <v>0</v>
      </c>
      <c r="Y58" s="79">
        <f>IF(H$2&lt;DATE(2019,10,1),IF($T$1=FALSE,IF($T58=FALSE,H58*HOME!$H$18,0),IF($T58=FALSE,H58*HOME!$H$18/(1+HOME!$H$18),0)),IF($T$1=FALSE,IF($T58=FALSE,H58*HOME!$H$20,0),IF($T58=FALSE,H58*HOME!$H$20/(1+HOME!$H$20),0)))</f>
        <v>0</v>
      </c>
      <c r="Z58" s="79">
        <f>IF(I$2&lt;DATE(2019,10,1),IF($T$1=FALSE,IF($T58=FALSE,I58*HOME!$H$18,0),IF($T58=FALSE,I58*HOME!$H$18/(1+HOME!$H$18),0)),IF($T$1=FALSE,IF($T58=FALSE,I58*HOME!$H$20,0),IF($T58=FALSE,I58*HOME!$H$20/(1+HOME!$H$20),0)))</f>
        <v>0</v>
      </c>
      <c r="AA58" s="79">
        <f>IF(J$2&lt;DATE(2019,10,1),IF($T$1=FALSE,IF($T58=FALSE,J58*HOME!$H$18,0),IF($T58=FALSE,J58*HOME!$H$18/(1+HOME!$H$18),0)),IF($T$1=FALSE,IF($T58=FALSE,J58*HOME!$H$20,0),IF($T58=FALSE,J58*HOME!$H$20/(1+HOME!$H$20),0)))</f>
        <v>0</v>
      </c>
      <c r="AB58" s="79">
        <f>IF(K$2&lt;DATE(2019,10,1),IF($T$1=FALSE,IF($T58=FALSE,K58*HOME!$H$18,0),IF($T58=FALSE,K58*HOME!$H$18/(1+HOME!$H$18),0)),IF($T$1=FALSE,IF($T58=FALSE,K58*HOME!$H$20,0),IF($T58=FALSE,K58*HOME!$H$20/(1+HOME!$H$20),0)))</f>
        <v>0</v>
      </c>
      <c r="AC58" s="79">
        <f>IF(L$2&lt;DATE(2019,10,1),IF($T$1=FALSE,IF($T58=FALSE,L58*HOME!$H$18,0),IF($T58=FALSE,L58*HOME!$H$18/(1+HOME!$H$18),0)),IF($T$1=FALSE,IF($T58=FALSE,L58*HOME!$H$20,0),IF($T58=FALSE,L58*HOME!$H$20/(1+HOME!$H$20),0)))</f>
        <v>0</v>
      </c>
      <c r="AD58" s="79">
        <f>IF(M$2&lt;DATE(2019,10,1),IF($T$1=FALSE,IF($T58=FALSE,M58*HOME!$H$18,0),IF($T58=FALSE,M58*HOME!$H$18/(1+HOME!$H$18),0)),IF($T$1=FALSE,IF($T58=FALSE,M58*HOME!$H$20,0),IF($T58=FALSE,M58*HOME!$H$20/(1+HOME!$H$20),0)))</f>
        <v>0</v>
      </c>
      <c r="AE58" s="79">
        <f>IF(N$2&lt;DATE(2019,10,1),IF($T$1=FALSE,IF($T58=FALSE,N58*HOME!$H$18,0),IF($T58=FALSE,N58*HOME!$H$18/(1+HOME!$H$18),0)),IF($T$1=FALSE,IF($T58=FALSE,N58*HOME!$H$20,0),IF($T58=FALSE,N58*HOME!$H$20/(1+HOME!$H$20),0)))</f>
        <v>0</v>
      </c>
      <c r="AF58" s="79">
        <f>IF(O$2&lt;DATE(2019,10,1),IF($T$1=FALSE,IF($T58=FALSE,O58*HOME!$H$18,0),IF($T58=FALSE,O58*HOME!$H$18/(1+HOME!$H$18),0)),IF($T$1=FALSE,IF($T58=FALSE,O58*HOME!$H$20,0),IF($T58=FALSE,O58*HOME!$H$20/(1+HOME!$H$20),0)))</f>
        <v>0</v>
      </c>
      <c r="AG58" s="79">
        <f>IF(P$2&lt;DATE(2019,10,1),IF($T$1=FALSE,IF($T58=FALSE,P58*HOME!$H$18,0),IF($T58=FALSE,P58*HOME!$H$18/(1+HOME!$H$18),0)),IF($T$1=FALSE,IF($T58=FALSE,P58*HOME!$H$20,0),IF($T58=FALSE,P58*HOME!$H$20/(1+HOME!$H$20),0)))</f>
        <v>0</v>
      </c>
      <c r="AH58" s="79">
        <f t="shared" si="27"/>
        <v>0</v>
      </c>
      <c r="AI58" s="79">
        <f t="shared" si="28"/>
        <v>0</v>
      </c>
      <c r="AJ58" s="86"/>
      <c r="AK58" s="79"/>
      <c r="AL58" s="79"/>
      <c r="AM58" s="79"/>
      <c r="AN58" s="79"/>
      <c r="AO58" s="79"/>
      <c r="AP58" s="79"/>
      <c r="AQ58" s="79"/>
      <c r="AR58" s="465"/>
      <c r="AS58" s="449"/>
      <c r="AT58" s="449"/>
      <c r="AU58" s="449"/>
      <c r="AV58" s="449"/>
      <c r="AW58" s="449"/>
      <c r="AX58" s="449"/>
      <c r="CA58" s="310">
        <f>IF($T58=TRUE,0,IF(D$2&lt;DATE(2019,10,1),IF($T$1=FALSE,D58*HOME!$F$18,D58*HOME!$F$18/(1+HOME!$H$18)),IF($AO58=TRUE,IF($T$1=FALSE,D58*HOME!$F$21,D58*HOME!$F$21/(1+HOME!$H$21)),IF($T$1=FALSE,D58*HOME!$F$20,D58*HOME!$F$20/(1+HOME!$H$20)))))</f>
        <v>0</v>
      </c>
      <c r="CB58" s="310">
        <f>IF($T58=TRUE,0,IF(E$2&lt;DATE(2019,10,1),IF($T$1=FALSE,E58*HOME!$F$18,E58*HOME!$F$18/(1+HOME!$H$18)),IF($AO58=TRUE,IF($T$1=FALSE,E58*HOME!$F$21,E58*HOME!$F$21/(1+HOME!$H$21)),IF($T$1=FALSE,E58*HOME!$F$20,E58*HOME!$F$20/(1+HOME!$H$20)))))</f>
        <v>0</v>
      </c>
      <c r="CC58" s="310">
        <f>IF($T58=TRUE,0,IF(F$2&lt;DATE(2019,10,1),IF($T$1=FALSE,F58*HOME!$F$18,F58*HOME!$F$18/(1+HOME!$H$18)),IF($AO58=TRUE,IF($T$1=FALSE,F58*HOME!$F$21,F58*HOME!$F$21/(1+HOME!$H$21)),IF($T$1=FALSE,F58*HOME!$F$20,F58*HOME!$F$20/(1+HOME!$H$20)))))</f>
        <v>0</v>
      </c>
      <c r="CD58" s="310">
        <f>IF($T58=TRUE,0,IF(G$2&lt;DATE(2019,10,1),IF($T$1=FALSE,G58*HOME!$F$18,G58*HOME!$F$18/(1+HOME!$H$18)),IF($AO58=TRUE,IF($T$1=FALSE,G58*HOME!$F$21,G58*HOME!$F$21/(1+HOME!$H$21)),IF($T$1=FALSE,G58*HOME!$F$20,G58*HOME!$F$20/(1+HOME!$H$20)))))</f>
        <v>0</v>
      </c>
      <c r="CE58" s="310">
        <f>IF($T58=TRUE,0,IF(H$2&lt;DATE(2019,10,1),IF($T$1=FALSE,H58*HOME!$F$18,H58*HOME!$F$18/(1+HOME!$H$18)),IF($AO58=TRUE,IF($T$1=FALSE,H58*HOME!$F$21,H58*HOME!$F$21/(1+HOME!$H$21)),IF($T$1=FALSE,H58*HOME!$F$20,H58*HOME!$F$20/(1+HOME!$H$20)))))</f>
        <v>0</v>
      </c>
      <c r="CF58" s="310">
        <f>IF($T58=TRUE,0,IF(I$2&lt;DATE(2019,10,1),IF($T$1=FALSE,I58*HOME!$F$18,I58*HOME!$F$18/(1+HOME!$H$18)),IF($AO58=TRUE,IF($T$1=FALSE,I58*HOME!$F$21,I58*HOME!$F$21/(1+HOME!$H$21)),IF($T$1=FALSE,I58*HOME!$F$20,I58*HOME!$F$20/(1+HOME!$H$20)))))</f>
        <v>0</v>
      </c>
      <c r="CG58" s="310">
        <f>IF($T58=TRUE,0,IF(J$2&lt;DATE(2019,10,1),IF($T$1=FALSE,J58*HOME!$F$18,J58*HOME!$F$18/(1+HOME!$H$18)),IF($AO58=TRUE,IF($T$1=FALSE,J58*HOME!$F$21,J58*HOME!$F$21/(1+HOME!$H$21)),IF($T$1=FALSE,J58*HOME!$F$20,J58*HOME!$F$20/(1+HOME!$H$20)))))</f>
        <v>0</v>
      </c>
      <c r="CH58" s="310">
        <f>IF($T58=TRUE,0,IF(K$2&lt;DATE(2019,10,1),IF($T$1=FALSE,K58*HOME!$F$18,K58*HOME!$F$18/(1+HOME!$H$18)),IF($AO58=TRUE,IF($T$1=FALSE,K58*HOME!$F$21,K58*HOME!$F$21/(1+HOME!$H$21)),IF($T$1=FALSE,K58*HOME!$F$20,K58*HOME!$F$20/(1+HOME!$H$20)))))</f>
        <v>0</v>
      </c>
      <c r="CI58" s="310">
        <f>IF($T58=TRUE,0,IF(L$2&lt;DATE(2019,10,1),IF($T$1=FALSE,L58*HOME!$F$18,L58*HOME!$F$18/(1+HOME!$H$18)),IF($AO58=TRUE,IF($T$1=FALSE,L58*HOME!$F$21,L58*HOME!$F$21/(1+HOME!$H$21)),IF($T$1=FALSE,L58*HOME!$F$20,L58*HOME!$F$20/(1+HOME!$H$20)))))</f>
        <v>0</v>
      </c>
      <c r="CJ58" s="310">
        <f>IF($T58=TRUE,0,IF(M$2&lt;DATE(2019,10,1),IF($T$1=FALSE,M58*HOME!$F$18,M58*HOME!$F$18/(1+HOME!$H$18)),IF($AO58=TRUE,IF($T$1=FALSE,M58*HOME!$F$21,M58*HOME!$F$21/(1+HOME!$H$21)),IF($T$1=FALSE,M58*HOME!$F$20,M58*HOME!$F$20/(1+HOME!$H$20)))))</f>
        <v>0</v>
      </c>
      <c r="CK58" s="310">
        <f>IF($T58=TRUE,0,IF(N$2&lt;DATE(2019,10,1),IF($T$1=FALSE,N58*HOME!$F$18,N58*HOME!$F$18/(1+HOME!$H$18)),IF($AO58=TRUE,IF($T$1=FALSE,N58*HOME!$F$21,N58*HOME!$F$21/(1+HOME!$H$21)),IF($T$1=FALSE,N58*HOME!$F$20,N58*HOME!$F$20/(1+HOME!$H$20)))))</f>
        <v>0</v>
      </c>
      <c r="CL58" s="310">
        <f>IF($T58=TRUE,0,IF(O$2&lt;DATE(2019,10,1),IF($T$1=FALSE,O58*HOME!$F$18,O58*HOME!$F$18/(1+HOME!$H$18)),IF($AO58=TRUE,IF($T$1=FALSE,O58*HOME!$F$21,O58*HOME!$F$21/(1+HOME!$H$21)),IF($T$1=FALSE,O58*HOME!$F$20,O58*HOME!$F$20/(1+HOME!$H$20)))))</f>
        <v>0</v>
      </c>
      <c r="CM58" s="310">
        <f>IF($T58=TRUE,0,IF(P$2&lt;DATE(2019,10,1),IF($T$1=FALSE,P58*HOME!$F$18,P58*HOME!$F$18/(1+HOME!$H$18)),IF($AO58=TRUE,IF($T$1=FALSE,P58*HOME!$F$21,P58*HOME!$F$21/(1+HOME!$H$21)),IF($T$1=FALSE,P58*HOME!$F$20,P58*HOME!$F$20/(1+HOME!$H$20)))))</f>
        <v>0</v>
      </c>
      <c r="CN58" s="310">
        <f t="shared" si="29"/>
        <v>0</v>
      </c>
    </row>
    <row r="59" spans="1:92" ht="18" customHeight="1">
      <c r="A59" s="335"/>
      <c r="B59" s="336">
        <v>54</v>
      </c>
      <c r="C59" s="473"/>
      <c r="D59" s="131"/>
      <c r="E59" s="131"/>
      <c r="F59" s="131"/>
      <c r="G59" s="131"/>
      <c r="H59" s="131"/>
      <c r="I59" s="131"/>
      <c r="J59" s="131"/>
      <c r="K59" s="131"/>
      <c r="L59" s="131"/>
      <c r="M59" s="131"/>
      <c r="N59" s="131"/>
      <c r="O59" s="131"/>
      <c r="P59" s="434"/>
      <c r="Q59" s="90">
        <f t="shared" si="26"/>
        <v>0</v>
      </c>
      <c r="R59" s="389" t="str">
        <f t="shared" si="14"/>
        <v/>
      </c>
      <c r="S59" s="154">
        <f>前期実績!Q59</f>
        <v>0</v>
      </c>
      <c r="T59" s="435" t="b">
        <v>0</v>
      </c>
      <c r="U59" s="79">
        <f>IF(D$2&lt;DATE(2019,10,1),IF($T$1=FALSE,IF($T59=FALSE,D59*HOME!$H$18,0),IF($T59=FALSE,D59*HOME!$H$18/(1+HOME!$H$18),0)),IF($T$1=FALSE,IF($T59=FALSE,D59*HOME!$H$20,0),IF($T59=FALSE,D59*HOME!$H$20/(1+HOME!$H$20),0)))</f>
        <v>0</v>
      </c>
      <c r="V59" s="79">
        <f>IF(E$2&lt;DATE(2019,10,1),IF($T$1=FALSE,IF($T59=FALSE,E59*HOME!$H$18,0),IF($T59=FALSE,E59*HOME!$H$18/(1+HOME!$H$18),0)),IF($T$1=FALSE,IF($T59=FALSE,E59*HOME!$H$20,0),IF($T59=FALSE,E59*HOME!$H$20/(1+HOME!$H$20),0)))</f>
        <v>0</v>
      </c>
      <c r="W59" s="79">
        <f>IF(F$2&lt;DATE(2019,10,1),IF($T$1=FALSE,IF($T59=FALSE,F59*HOME!$H$18,0),IF($T59=FALSE,F59*HOME!$H$18/(1+HOME!$H$18),0)),IF($T$1=FALSE,IF($T59=FALSE,F59*HOME!$H$20,0),IF($T59=FALSE,F59*HOME!$H$20/(1+HOME!$H$20),0)))</f>
        <v>0</v>
      </c>
      <c r="X59" s="79">
        <f>IF(G$2&lt;DATE(2019,10,1),IF($T$1=FALSE,IF($T59=FALSE,G59*HOME!$H$18,0),IF($T59=FALSE,G59*HOME!$H$18/(1+HOME!$H$18),0)),IF($T$1=FALSE,IF($T59=FALSE,G59*HOME!$H$20,0),IF($T59=FALSE,G59*HOME!$H$20/(1+HOME!$H$20),0)))</f>
        <v>0</v>
      </c>
      <c r="Y59" s="79">
        <f>IF(H$2&lt;DATE(2019,10,1),IF($T$1=FALSE,IF($T59=FALSE,H59*HOME!$H$18,0),IF($T59=FALSE,H59*HOME!$H$18/(1+HOME!$H$18),0)),IF($T$1=FALSE,IF($T59=FALSE,H59*HOME!$H$20,0),IF($T59=FALSE,H59*HOME!$H$20/(1+HOME!$H$20),0)))</f>
        <v>0</v>
      </c>
      <c r="Z59" s="79">
        <f>IF(I$2&lt;DATE(2019,10,1),IF($T$1=FALSE,IF($T59=FALSE,I59*HOME!$H$18,0),IF($T59=FALSE,I59*HOME!$H$18/(1+HOME!$H$18),0)),IF($T$1=FALSE,IF($T59=FALSE,I59*HOME!$H$20,0),IF($T59=FALSE,I59*HOME!$H$20/(1+HOME!$H$20),0)))</f>
        <v>0</v>
      </c>
      <c r="AA59" s="79">
        <f>IF(J$2&lt;DATE(2019,10,1),IF($T$1=FALSE,IF($T59=FALSE,J59*HOME!$H$18,0),IF($T59=FALSE,J59*HOME!$H$18/(1+HOME!$H$18),0)),IF($T$1=FALSE,IF($T59=FALSE,J59*HOME!$H$20,0),IF($T59=FALSE,J59*HOME!$H$20/(1+HOME!$H$20),0)))</f>
        <v>0</v>
      </c>
      <c r="AB59" s="79">
        <f>IF(K$2&lt;DATE(2019,10,1),IF($T$1=FALSE,IF($T59=FALSE,K59*HOME!$H$18,0),IF($T59=FALSE,K59*HOME!$H$18/(1+HOME!$H$18),0)),IF($T$1=FALSE,IF($T59=FALSE,K59*HOME!$H$20,0),IF($T59=FALSE,K59*HOME!$H$20/(1+HOME!$H$20),0)))</f>
        <v>0</v>
      </c>
      <c r="AC59" s="79">
        <f>IF(L$2&lt;DATE(2019,10,1),IF($T$1=FALSE,IF($T59=FALSE,L59*HOME!$H$18,0),IF($T59=FALSE,L59*HOME!$H$18/(1+HOME!$H$18),0)),IF($T$1=FALSE,IF($T59=FALSE,L59*HOME!$H$20,0),IF($T59=FALSE,L59*HOME!$H$20/(1+HOME!$H$20),0)))</f>
        <v>0</v>
      </c>
      <c r="AD59" s="79">
        <f>IF(M$2&lt;DATE(2019,10,1),IF($T$1=FALSE,IF($T59=FALSE,M59*HOME!$H$18,0),IF($T59=FALSE,M59*HOME!$H$18/(1+HOME!$H$18),0)),IF($T$1=FALSE,IF($T59=FALSE,M59*HOME!$H$20,0),IF($T59=FALSE,M59*HOME!$H$20/(1+HOME!$H$20),0)))</f>
        <v>0</v>
      </c>
      <c r="AE59" s="79">
        <f>IF(N$2&lt;DATE(2019,10,1),IF($T$1=FALSE,IF($T59=FALSE,N59*HOME!$H$18,0),IF($T59=FALSE,N59*HOME!$H$18/(1+HOME!$H$18),0)),IF($T$1=FALSE,IF($T59=FALSE,N59*HOME!$H$20,0),IF($T59=FALSE,N59*HOME!$H$20/(1+HOME!$H$20),0)))</f>
        <v>0</v>
      </c>
      <c r="AF59" s="79">
        <f>IF(O$2&lt;DATE(2019,10,1),IF($T$1=FALSE,IF($T59=FALSE,O59*HOME!$H$18,0),IF($T59=FALSE,O59*HOME!$H$18/(1+HOME!$H$18),0)),IF($T$1=FALSE,IF($T59=FALSE,O59*HOME!$H$20,0),IF($T59=FALSE,O59*HOME!$H$20/(1+HOME!$H$20),0)))</f>
        <v>0</v>
      </c>
      <c r="AG59" s="79">
        <f>IF(P$2&lt;DATE(2019,10,1),IF($T$1=FALSE,IF($T59=FALSE,P59*HOME!$H$18,0),IF($T59=FALSE,P59*HOME!$H$18/(1+HOME!$H$18),0)),IF($T$1=FALSE,IF($T59=FALSE,P59*HOME!$H$20,0),IF($T59=FALSE,P59*HOME!$H$20/(1+HOME!$H$20),0)))</f>
        <v>0</v>
      </c>
      <c r="AH59" s="79">
        <f t="shared" si="27"/>
        <v>0</v>
      </c>
      <c r="AI59" s="79">
        <f t="shared" si="28"/>
        <v>0</v>
      </c>
      <c r="AJ59" s="86"/>
      <c r="AK59" s="79"/>
      <c r="AL59" s="79"/>
      <c r="AM59" s="79"/>
      <c r="AN59" s="79"/>
      <c r="AO59" s="79"/>
      <c r="AP59" s="79"/>
      <c r="AQ59" s="79"/>
      <c r="AR59" s="465"/>
      <c r="AS59" s="449"/>
      <c r="AT59" s="449"/>
      <c r="AU59" s="449"/>
      <c r="AV59" s="449"/>
      <c r="AW59" s="449"/>
      <c r="AX59" s="449"/>
      <c r="CA59" s="310">
        <f>IF($T59=TRUE,0,IF(D$2&lt;DATE(2019,10,1),IF($T$1=FALSE,D59*HOME!$F$18,D59*HOME!$F$18/(1+HOME!$H$18)),IF($AO59=TRUE,IF($T$1=FALSE,D59*HOME!$F$21,D59*HOME!$F$21/(1+HOME!$H$21)),IF($T$1=FALSE,D59*HOME!$F$20,D59*HOME!$F$20/(1+HOME!$H$20)))))</f>
        <v>0</v>
      </c>
      <c r="CB59" s="310">
        <f>IF($T59=TRUE,0,IF(E$2&lt;DATE(2019,10,1),IF($T$1=FALSE,E59*HOME!$F$18,E59*HOME!$F$18/(1+HOME!$H$18)),IF($AO59=TRUE,IF($T$1=FALSE,E59*HOME!$F$21,E59*HOME!$F$21/(1+HOME!$H$21)),IF($T$1=FALSE,E59*HOME!$F$20,E59*HOME!$F$20/(1+HOME!$H$20)))))</f>
        <v>0</v>
      </c>
      <c r="CC59" s="310">
        <f>IF($T59=TRUE,0,IF(F$2&lt;DATE(2019,10,1),IF($T$1=FALSE,F59*HOME!$F$18,F59*HOME!$F$18/(1+HOME!$H$18)),IF($AO59=TRUE,IF($T$1=FALSE,F59*HOME!$F$21,F59*HOME!$F$21/(1+HOME!$H$21)),IF($T$1=FALSE,F59*HOME!$F$20,F59*HOME!$F$20/(1+HOME!$H$20)))))</f>
        <v>0</v>
      </c>
      <c r="CD59" s="310">
        <f>IF($T59=TRUE,0,IF(G$2&lt;DATE(2019,10,1),IF($T$1=FALSE,G59*HOME!$F$18,G59*HOME!$F$18/(1+HOME!$H$18)),IF($AO59=TRUE,IF($T$1=FALSE,G59*HOME!$F$21,G59*HOME!$F$21/(1+HOME!$H$21)),IF($T$1=FALSE,G59*HOME!$F$20,G59*HOME!$F$20/(1+HOME!$H$20)))))</f>
        <v>0</v>
      </c>
      <c r="CE59" s="310">
        <f>IF($T59=TRUE,0,IF(H$2&lt;DATE(2019,10,1),IF($T$1=FALSE,H59*HOME!$F$18,H59*HOME!$F$18/(1+HOME!$H$18)),IF($AO59=TRUE,IF($T$1=FALSE,H59*HOME!$F$21,H59*HOME!$F$21/(1+HOME!$H$21)),IF($T$1=FALSE,H59*HOME!$F$20,H59*HOME!$F$20/(1+HOME!$H$20)))))</f>
        <v>0</v>
      </c>
      <c r="CF59" s="310">
        <f>IF($T59=TRUE,0,IF(I$2&lt;DATE(2019,10,1),IF($T$1=FALSE,I59*HOME!$F$18,I59*HOME!$F$18/(1+HOME!$H$18)),IF($AO59=TRUE,IF($T$1=FALSE,I59*HOME!$F$21,I59*HOME!$F$21/(1+HOME!$H$21)),IF($T$1=FALSE,I59*HOME!$F$20,I59*HOME!$F$20/(1+HOME!$H$20)))))</f>
        <v>0</v>
      </c>
      <c r="CG59" s="310">
        <f>IF($T59=TRUE,0,IF(J$2&lt;DATE(2019,10,1),IF($T$1=FALSE,J59*HOME!$F$18,J59*HOME!$F$18/(1+HOME!$H$18)),IF($AO59=TRUE,IF($T$1=FALSE,J59*HOME!$F$21,J59*HOME!$F$21/(1+HOME!$H$21)),IF($T$1=FALSE,J59*HOME!$F$20,J59*HOME!$F$20/(1+HOME!$H$20)))))</f>
        <v>0</v>
      </c>
      <c r="CH59" s="310">
        <f>IF($T59=TRUE,0,IF(K$2&lt;DATE(2019,10,1),IF($T$1=FALSE,K59*HOME!$F$18,K59*HOME!$F$18/(1+HOME!$H$18)),IF($AO59=TRUE,IF($T$1=FALSE,K59*HOME!$F$21,K59*HOME!$F$21/(1+HOME!$H$21)),IF($T$1=FALSE,K59*HOME!$F$20,K59*HOME!$F$20/(1+HOME!$H$20)))))</f>
        <v>0</v>
      </c>
      <c r="CI59" s="310">
        <f>IF($T59=TRUE,0,IF(L$2&lt;DATE(2019,10,1),IF($T$1=FALSE,L59*HOME!$F$18,L59*HOME!$F$18/(1+HOME!$H$18)),IF($AO59=TRUE,IF($T$1=FALSE,L59*HOME!$F$21,L59*HOME!$F$21/(1+HOME!$H$21)),IF($T$1=FALSE,L59*HOME!$F$20,L59*HOME!$F$20/(1+HOME!$H$20)))))</f>
        <v>0</v>
      </c>
      <c r="CJ59" s="310">
        <f>IF($T59=TRUE,0,IF(M$2&lt;DATE(2019,10,1),IF($T$1=FALSE,M59*HOME!$F$18,M59*HOME!$F$18/(1+HOME!$H$18)),IF($AO59=TRUE,IF($T$1=FALSE,M59*HOME!$F$21,M59*HOME!$F$21/(1+HOME!$H$21)),IF($T$1=FALSE,M59*HOME!$F$20,M59*HOME!$F$20/(1+HOME!$H$20)))))</f>
        <v>0</v>
      </c>
      <c r="CK59" s="310">
        <f>IF($T59=TRUE,0,IF(N$2&lt;DATE(2019,10,1),IF($T$1=FALSE,N59*HOME!$F$18,N59*HOME!$F$18/(1+HOME!$H$18)),IF($AO59=TRUE,IF($T$1=FALSE,N59*HOME!$F$21,N59*HOME!$F$21/(1+HOME!$H$21)),IF($T$1=FALSE,N59*HOME!$F$20,N59*HOME!$F$20/(1+HOME!$H$20)))))</f>
        <v>0</v>
      </c>
      <c r="CL59" s="310">
        <f>IF($T59=TRUE,0,IF(O$2&lt;DATE(2019,10,1),IF($T$1=FALSE,O59*HOME!$F$18,O59*HOME!$F$18/(1+HOME!$H$18)),IF($AO59=TRUE,IF($T$1=FALSE,O59*HOME!$F$21,O59*HOME!$F$21/(1+HOME!$H$21)),IF($T$1=FALSE,O59*HOME!$F$20,O59*HOME!$F$20/(1+HOME!$H$20)))))</f>
        <v>0</v>
      </c>
      <c r="CM59" s="310">
        <f>IF($T59=TRUE,0,IF(P$2&lt;DATE(2019,10,1),IF($T$1=FALSE,P59*HOME!$F$18,P59*HOME!$F$18/(1+HOME!$H$18)),IF($AO59=TRUE,IF($T$1=FALSE,P59*HOME!$F$21,P59*HOME!$F$21/(1+HOME!$H$21)),IF($T$1=FALSE,P59*HOME!$F$20,P59*HOME!$F$20/(1+HOME!$H$20)))))</f>
        <v>0</v>
      </c>
      <c r="CN59" s="310">
        <f t="shared" si="29"/>
        <v>0</v>
      </c>
    </row>
    <row r="60" spans="1:92" ht="18" customHeight="1">
      <c r="A60" s="335"/>
      <c r="B60" s="336">
        <v>55</v>
      </c>
      <c r="C60" s="473"/>
      <c r="D60" s="131"/>
      <c r="E60" s="131"/>
      <c r="F60" s="131"/>
      <c r="G60" s="131"/>
      <c r="H60" s="131"/>
      <c r="I60" s="131"/>
      <c r="J60" s="131"/>
      <c r="K60" s="131"/>
      <c r="L60" s="131"/>
      <c r="M60" s="131"/>
      <c r="N60" s="131"/>
      <c r="O60" s="131"/>
      <c r="P60" s="434"/>
      <c r="Q60" s="90">
        <f t="shared" si="26"/>
        <v>0</v>
      </c>
      <c r="R60" s="389" t="str">
        <f t="shared" si="14"/>
        <v/>
      </c>
      <c r="S60" s="154">
        <f>前期実績!Q60</f>
        <v>0</v>
      </c>
      <c r="T60" s="435" t="b">
        <v>0</v>
      </c>
      <c r="U60" s="79">
        <f>IF(D$2&lt;DATE(2019,10,1),IF($T$1=FALSE,IF($T60=FALSE,D60*HOME!$H$18,0),IF($T60=FALSE,D60*HOME!$H$18/(1+HOME!$H$18),0)),IF($T$1=FALSE,IF($T60=FALSE,D60*HOME!$H$20,0),IF($T60=FALSE,D60*HOME!$H$20/(1+HOME!$H$20),0)))</f>
        <v>0</v>
      </c>
      <c r="V60" s="79">
        <f>IF(E$2&lt;DATE(2019,10,1),IF($T$1=FALSE,IF($T60=FALSE,E60*HOME!$H$18,0),IF($T60=FALSE,E60*HOME!$H$18/(1+HOME!$H$18),0)),IF($T$1=FALSE,IF($T60=FALSE,E60*HOME!$H$20,0),IF($T60=FALSE,E60*HOME!$H$20/(1+HOME!$H$20),0)))</f>
        <v>0</v>
      </c>
      <c r="W60" s="79">
        <f>IF(F$2&lt;DATE(2019,10,1),IF($T$1=FALSE,IF($T60=FALSE,F60*HOME!$H$18,0),IF($T60=FALSE,F60*HOME!$H$18/(1+HOME!$H$18),0)),IF($T$1=FALSE,IF($T60=FALSE,F60*HOME!$H$20,0),IF($T60=FALSE,F60*HOME!$H$20/(1+HOME!$H$20),0)))</f>
        <v>0</v>
      </c>
      <c r="X60" s="79">
        <f>IF(G$2&lt;DATE(2019,10,1),IF($T$1=FALSE,IF($T60=FALSE,G60*HOME!$H$18,0),IF($T60=FALSE,G60*HOME!$H$18/(1+HOME!$H$18),0)),IF($T$1=FALSE,IF($T60=FALSE,G60*HOME!$H$20,0),IF($T60=FALSE,G60*HOME!$H$20/(1+HOME!$H$20),0)))</f>
        <v>0</v>
      </c>
      <c r="Y60" s="79">
        <f>IF(H$2&lt;DATE(2019,10,1),IF($T$1=FALSE,IF($T60=FALSE,H60*HOME!$H$18,0),IF($T60=FALSE,H60*HOME!$H$18/(1+HOME!$H$18),0)),IF($T$1=FALSE,IF($T60=FALSE,H60*HOME!$H$20,0),IF($T60=FALSE,H60*HOME!$H$20/(1+HOME!$H$20),0)))</f>
        <v>0</v>
      </c>
      <c r="Z60" s="79">
        <f>IF(I$2&lt;DATE(2019,10,1),IF($T$1=FALSE,IF($T60=FALSE,I60*HOME!$H$18,0),IF($T60=FALSE,I60*HOME!$H$18/(1+HOME!$H$18),0)),IF($T$1=FALSE,IF($T60=FALSE,I60*HOME!$H$20,0),IF($T60=FALSE,I60*HOME!$H$20/(1+HOME!$H$20),0)))</f>
        <v>0</v>
      </c>
      <c r="AA60" s="79">
        <f>IF(J$2&lt;DATE(2019,10,1),IF($T$1=FALSE,IF($T60=FALSE,J60*HOME!$H$18,0),IF($T60=FALSE,J60*HOME!$H$18/(1+HOME!$H$18),0)),IF($T$1=FALSE,IF($T60=FALSE,J60*HOME!$H$20,0),IF($T60=FALSE,J60*HOME!$H$20/(1+HOME!$H$20),0)))</f>
        <v>0</v>
      </c>
      <c r="AB60" s="79">
        <f>IF(K$2&lt;DATE(2019,10,1),IF($T$1=FALSE,IF($T60=FALSE,K60*HOME!$H$18,0),IF($T60=FALSE,K60*HOME!$H$18/(1+HOME!$H$18),0)),IF($T$1=FALSE,IF($T60=FALSE,K60*HOME!$H$20,0),IF($T60=FALSE,K60*HOME!$H$20/(1+HOME!$H$20),0)))</f>
        <v>0</v>
      </c>
      <c r="AC60" s="79">
        <f>IF(L$2&lt;DATE(2019,10,1),IF($T$1=FALSE,IF($T60=FALSE,L60*HOME!$H$18,0),IF($T60=FALSE,L60*HOME!$H$18/(1+HOME!$H$18),0)),IF($T$1=FALSE,IF($T60=FALSE,L60*HOME!$H$20,0),IF($T60=FALSE,L60*HOME!$H$20/(1+HOME!$H$20),0)))</f>
        <v>0</v>
      </c>
      <c r="AD60" s="79">
        <f>IF(M$2&lt;DATE(2019,10,1),IF($T$1=FALSE,IF($T60=FALSE,M60*HOME!$H$18,0),IF($T60=FALSE,M60*HOME!$H$18/(1+HOME!$H$18),0)),IF($T$1=FALSE,IF($T60=FALSE,M60*HOME!$H$20,0),IF($T60=FALSE,M60*HOME!$H$20/(1+HOME!$H$20),0)))</f>
        <v>0</v>
      </c>
      <c r="AE60" s="79">
        <f>IF(N$2&lt;DATE(2019,10,1),IF($T$1=FALSE,IF($T60=FALSE,N60*HOME!$H$18,0),IF($T60=FALSE,N60*HOME!$H$18/(1+HOME!$H$18),0)),IF($T$1=FALSE,IF($T60=FALSE,N60*HOME!$H$20,0),IF($T60=FALSE,N60*HOME!$H$20/(1+HOME!$H$20),0)))</f>
        <v>0</v>
      </c>
      <c r="AF60" s="79">
        <f>IF(O$2&lt;DATE(2019,10,1),IF($T$1=FALSE,IF($T60=FALSE,O60*HOME!$H$18,0),IF($T60=FALSE,O60*HOME!$H$18/(1+HOME!$H$18),0)),IF($T$1=FALSE,IF($T60=FALSE,O60*HOME!$H$20,0),IF($T60=FALSE,O60*HOME!$H$20/(1+HOME!$H$20),0)))</f>
        <v>0</v>
      </c>
      <c r="AG60" s="79">
        <f>IF(P$2&lt;DATE(2019,10,1),IF($T$1=FALSE,IF($T60=FALSE,P60*HOME!$H$18,0),IF($T60=FALSE,P60*HOME!$H$18/(1+HOME!$H$18),0)),IF($T$1=FALSE,IF($T60=FALSE,P60*HOME!$H$20,0),IF($T60=FALSE,P60*HOME!$H$20/(1+HOME!$H$20),0)))</f>
        <v>0</v>
      </c>
      <c r="AH60" s="79">
        <f t="shared" si="27"/>
        <v>0</v>
      </c>
      <c r="AI60" s="79">
        <f t="shared" si="28"/>
        <v>0</v>
      </c>
      <c r="AJ60" s="86"/>
      <c r="AK60" s="79"/>
      <c r="AL60" s="79"/>
      <c r="AM60" s="79"/>
      <c r="AN60" s="79"/>
      <c r="AO60" s="79"/>
      <c r="AP60" s="79"/>
      <c r="AQ60" s="79"/>
      <c r="AR60" s="79"/>
      <c r="CA60" s="310">
        <f>IF($T60=TRUE,0,IF(D$2&lt;DATE(2019,10,1),IF($T$1=FALSE,D60*HOME!$F$18,D60*HOME!$F$18/(1+HOME!$H$18)),IF($AO60=TRUE,IF($T$1=FALSE,D60*HOME!$F$21,D60*HOME!$F$21/(1+HOME!$H$21)),IF($T$1=FALSE,D60*HOME!$F$20,D60*HOME!$F$20/(1+HOME!$H$20)))))</f>
        <v>0</v>
      </c>
      <c r="CB60" s="310">
        <f>IF($T60=TRUE,0,IF(E$2&lt;DATE(2019,10,1),IF($T$1=FALSE,E60*HOME!$F$18,E60*HOME!$F$18/(1+HOME!$H$18)),IF($AO60=TRUE,IF($T$1=FALSE,E60*HOME!$F$21,E60*HOME!$F$21/(1+HOME!$H$21)),IF($T$1=FALSE,E60*HOME!$F$20,E60*HOME!$F$20/(1+HOME!$H$20)))))</f>
        <v>0</v>
      </c>
      <c r="CC60" s="310">
        <f>IF($T60=TRUE,0,IF(F$2&lt;DATE(2019,10,1),IF($T$1=FALSE,F60*HOME!$F$18,F60*HOME!$F$18/(1+HOME!$H$18)),IF($AO60=TRUE,IF($T$1=FALSE,F60*HOME!$F$21,F60*HOME!$F$21/(1+HOME!$H$21)),IF($T$1=FALSE,F60*HOME!$F$20,F60*HOME!$F$20/(1+HOME!$H$20)))))</f>
        <v>0</v>
      </c>
      <c r="CD60" s="310">
        <f>IF($T60=TRUE,0,IF(G$2&lt;DATE(2019,10,1),IF($T$1=FALSE,G60*HOME!$F$18,G60*HOME!$F$18/(1+HOME!$H$18)),IF($AO60=TRUE,IF($T$1=FALSE,G60*HOME!$F$21,G60*HOME!$F$21/(1+HOME!$H$21)),IF($T$1=FALSE,G60*HOME!$F$20,G60*HOME!$F$20/(1+HOME!$H$20)))))</f>
        <v>0</v>
      </c>
      <c r="CE60" s="310">
        <f>IF($T60=TRUE,0,IF(H$2&lt;DATE(2019,10,1),IF($T$1=FALSE,H60*HOME!$F$18,H60*HOME!$F$18/(1+HOME!$H$18)),IF($AO60=TRUE,IF($T$1=FALSE,H60*HOME!$F$21,H60*HOME!$F$21/(1+HOME!$H$21)),IF($T$1=FALSE,H60*HOME!$F$20,H60*HOME!$F$20/(1+HOME!$H$20)))))</f>
        <v>0</v>
      </c>
      <c r="CF60" s="310">
        <f>IF($T60=TRUE,0,IF(I$2&lt;DATE(2019,10,1),IF($T$1=FALSE,I60*HOME!$F$18,I60*HOME!$F$18/(1+HOME!$H$18)),IF($AO60=TRUE,IF($T$1=FALSE,I60*HOME!$F$21,I60*HOME!$F$21/(1+HOME!$H$21)),IF($T$1=FALSE,I60*HOME!$F$20,I60*HOME!$F$20/(1+HOME!$H$20)))))</f>
        <v>0</v>
      </c>
      <c r="CG60" s="310">
        <f>IF($T60=TRUE,0,IF(J$2&lt;DATE(2019,10,1),IF($T$1=FALSE,J60*HOME!$F$18,J60*HOME!$F$18/(1+HOME!$H$18)),IF($AO60=TRUE,IF($T$1=FALSE,J60*HOME!$F$21,J60*HOME!$F$21/(1+HOME!$H$21)),IF($T$1=FALSE,J60*HOME!$F$20,J60*HOME!$F$20/(1+HOME!$H$20)))))</f>
        <v>0</v>
      </c>
      <c r="CH60" s="310">
        <f>IF($T60=TRUE,0,IF(K$2&lt;DATE(2019,10,1),IF($T$1=FALSE,K60*HOME!$F$18,K60*HOME!$F$18/(1+HOME!$H$18)),IF($AO60=TRUE,IF($T$1=FALSE,K60*HOME!$F$21,K60*HOME!$F$21/(1+HOME!$H$21)),IF($T$1=FALSE,K60*HOME!$F$20,K60*HOME!$F$20/(1+HOME!$H$20)))))</f>
        <v>0</v>
      </c>
      <c r="CI60" s="310">
        <f>IF($T60=TRUE,0,IF(L$2&lt;DATE(2019,10,1),IF($T$1=FALSE,L60*HOME!$F$18,L60*HOME!$F$18/(1+HOME!$H$18)),IF($AO60=TRUE,IF($T$1=FALSE,L60*HOME!$F$21,L60*HOME!$F$21/(1+HOME!$H$21)),IF($T$1=FALSE,L60*HOME!$F$20,L60*HOME!$F$20/(1+HOME!$H$20)))))</f>
        <v>0</v>
      </c>
      <c r="CJ60" s="310">
        <f>IF($T60=TRUE,0,IF(M$2&lt;DATE(2019,10,1),IF($T$1=FALSE,M60*HOME!$F$18,M60*HOME!$F$18/(1+HOME!$H$18)),IF($AO60=TRUE,IF($T$1=FALSE,M60*HOME!$F$21,M60*HOME!$F$21/(1+HOME!$H$21)),IF($T$1=FALSE,M60*HOME!$F$20,M60*HOME!$F$20/(1+HOME!$H$20)))))</f>
        <v>0</v>
      </c>
      <c r="CK60" s="310">
        <f>IF($T60=TRUE,0,IF(N$2&lt;DATE(2019,10,1),IF($T$1=FALSE,N60*HOME!$F$18,N60*HOME!$F$18/(1+HOME!$H$18)),IF($AO60=TRUE,IF($T$1=FALSE,N60*HOME!$F$21,N60*HOME!$F$21/(1+HOME!$H$21)),IF($T$1=FALSE,N60*HOME!$F$20,N60*HOME!$F$20/(1+HOME!$H$20)))))</f>
        <v>0</v>
      </c>
      <c r="CL60" s="310">
        <f>IF($T60=TRUE,0,IF(O$2&lt;DATE(2019,10,1),IF($T$1=FALSE,O60*HOME!$F$18,O60*HOME!$F$18/(1+HOME!$H$18)),IF($AO60=TRUE,IF($T$1=FALSE,O60*HOME!$F$21,O60*HOME!$F$21/(1+HOME!$H$21)),IF($T$1=FALSE,O60*HOME!$F$20,O60*HOME!$F$20/(1+HOME!$H$20)))))</f>
        <v>0</v>
      </c>
      <c r="CM60" s="310">
        <f>IF($T60=TRUE,0,IF(P$2&lt;DATE(2019,10,1),IF($T$1=FALSE,P60*HOME!$F$18,P60*HOME!$F$18/(1+HOME!$H$18)),IF($AO60=TRUE,IF($T$1=FALSE,P60*HOME!$F$21,P60*HOME!$F$21/(1+HOME!$H$21)),IF($T$1=FALSE,P60*HOME!$F$20,P60*HOME!$F$20/(1+HOME!$H$20)))))</f>
        <v>0</v>
      </c>
      <c r="CN60" s="310">
        <f t="shared" si="29"/>
        <v>0</v>
      </c>
    </row>
    <row r="61" spans="1:92" ht="18" customHeight="1">
      <c r="A61" s="335"/>
      <c r="B61" s="336">
        <v>56</v>
      </c>
      <c r="C61" s="473"/>
      <c r="D61" s="131"/>
      <c r="E61" s="131"/>
      <c r="F61" s="131"/>
      <c r="G61" s="131"/>
      <c r="H61" s="131"/>
      <c r="I61" s="131"/>
      <c r="J61" s="131"/>
      <c r="K61" s="131"/>
      <c r="L61" s="131"/>
      <c r="M61" s="131"/>
      <c r="N61" s="131"/>
      <c r="O61" s="131"/>
      <c r="P61" s="434"/>
      <c r="Q61" s="90">
        <f t="shared" si="26"/>
        <v>0</v>
      </c>
      <c r="R61" s="389" t="str">
        <f t="shared" si="14"/>
        <v/>
      </c>
      <c r="S61" s="154">
        <f>前期実績!Q61</f>
        <v>0</v>
      </c>
      <c r="T61" s="435" t="b">
        <v>0</v>
      </c>
      <c r="U61" s="79">
        <f>IF(D$2&lt;DATE(2019,10,1),IF($T$1=FALSE,IF($T61=FALSE,D61*HOME!$H$18,0),IF($T61=FALSE,D61*HOME!$H$18/(1+HOME!$H$18),0)),IF($T$1=FALSE,IF($T61=FALSE,D61*HOME!$H$20,0),IF($T61=FALSE,D61*HOME!$H$20/(1+HOME!$H$20),0)))</f>
        <v>0</v>
      </c>
      <c r="V61" s="79">
        <f>IF(E$2&lt;DATE(2019,10,1),IF($T$1=FALSE,IF($T61=FALSE,E61*HOME!$H$18,0),IF($T61=FALSE,E61*HOME!$H$18/(1+HOME!$H$18),0)),IF($T$1=FALSE,IF($T61=FALSE,E61*HOME!$H$20,0),IF($T61=FALSE,E61*HOME!$H$20/(1+HOME!$H$20),0)))</f>
        <v>0</v>
      </c>
      <c r="W61" s="79">
        <f>IF(F$2&lt;DATE(2019,10,1),IF($T$1=FALSE,IF($T61=FALSE,F61*HOME!$H$18,0),IF($T61=FALSE,F61*HOME!$H$18/(1+HOME!$H$18),0)),IF($T$1=FALSE,IF($T61=FALSE,F61*HOME!$H$20,0),IF($T61=FALSE,F61*HOME!$H$20/(1+HOME!$H$20),0)))</f>
        <v>0</v>
      </c>
      <c r="X61" s="79">
        <f>IF(G$2&lt;DATE(2019,10,1),IF($T$1=FALSE,IF($T61=FALSE,G61*HOME!$H$18,0),IF($T61=FALSE,G61*HOME!$H$18/(1+HOME!$H$18),0)),IF($T$1=FALSE,IF($T61=FALSE,G61*HOME!$H$20,0),IF($T61=FALSE,G61*HOME!$H$20/(1+HOME!$H$20),0)))</f>
        <v>0</v>
      </c>
      <c r="Y61" s="79">
        <f>IF(H$2&lt;DATE(2019,10,1),IF($T$1=FALSE,IF($T61=FALSE,H61*HOME!$H$18,0),IF($T61=FALSE,H61*HOME!$H$18/(1+HOME!$H$18),0)),IF($T$1=FALSE,IF($T61=FALSE,H61*HOME!$H$20,0),IF($T61=FALSE,H61*HOME!$H$20/(1+HOME!$H$20),0)))</f>
        <v>0</v>
      </c>
      <c r="Z61" s="79">
        <f>IF(I$2&lt;DATE(2019,10,1),IF($T$1=FALSE,IF($T61=FALSE,I61*HOME!$H$18,0),IF($T61=FALSE,I61*HOME!$H$18/(1+HOME!$H$18),0)),IF($T$1=FALSE,IF($T61=FALSE,I61*HOME!$H$20,0),IF($T61=FALSE,I61*HOME!$H$20/(1+HOME!$H$20),0)))</f>
        <v>0</v>
      </c>
      <c r="AA61" s="79">
        <f>IF(J$2&lt;DATE(2019,10,1),IF($T$1=FALSE,IF($T61=FALSE,J61*HOME!$H$18,0),IF($T61=FALSE,J61*HOME!$H$18/(1+HOME!$H$18),0)),IF($T$1=FALSE,IF($T61=FALSE,J61*HOME!$H$20,0),IF($T61=FALSE,J61*HOME!$H$20/(1+HOME!$H$20),0)))</f>
        <v>0</v>
      </c>
      <c r="AB61" s="79">
        <f>IF(K$2&lt;DATE(2019,10,1),IF($T$1=FALSE,IF($T61=FALSE,K61*HOME!$H$18,0),IF($T61=FALSE,K61*HOME!$H$18/(1+HOME!$H$18),0)),IF($T$1=FALSE,IF($T61=FALSE,K61*HOME!$H$20,0),IF($T61=FALSE,K61*HOME!$H$20/(1+HOME!$H$20),0)))</f>
        <v>0</v>
      </c>
      <c r="AC61" s="79">
        <f>IF(L$2&lt;DATE(2019,10,1),IF($T$1=FALSE,IF($T61=FALSE,L61*HOME!$H$18,0),IF($T61=FALSE,L61*HOME!$H$18/(1+HOME!$H$18),0)),IF($T$1=FALSE,IF($T61=FALSE,L61*HOME!$H$20,0),IF($T61=FALSE,L61*HOME!$H$20/(1+HOME!$H$20),0)))</f>
        <v>0</v>
      </c>
      <c r="AD61" s="79">
        <f>IF(M$2&lt;DATE(2019,10,1),IF($T$1=FALSE,IF($T61=FALSE,M61*HOME!$H$18,0),IF($T61=FALSE,M61*HOME!$H$18/(1+HOME!$H$18),0)),IF($T$1=FALSE,IF($T61=FALSE,M61*HOME!$H$20,0),IF($T61=FALSE,M61*HOME!$H$20/(1+HOME!$H$20),0)))</f>
        <v>0</v>
      </c>
      <c r="AE61" s="79">
        <f>IF(N$2&lt;DATE(2019,10,1),IF($T$1=FALSE,IF($T61=FALSE,N61*HOME!$H$18,0),IF($T61=FALSE,N61*HOME!$H$18/(1+HOME!$H$18),0)),IF($T$1=FALSE,IF($T61=FALSE,N61*HOME!$H$20,0),IF($T61=FALSE,N61*HOME!$H$20/(1+HOME!$H$20),0)))</f>
        <v>0</v>
      </c>
      <c r="AF61" s="79">
        <f>IF(O$2&lt;DATE(2019,10,1),IF($T$1=FALSE,IF($T61=FALSE,O61*HOME!$H$18,0),IF($T61=FALSE,O61*HOME!$H$18/(1+HOME!$H$18),0)),IF($T$1=FALSE,IF($T61=FALSE,O61*HOME!$H$20,0),IF($T61=FALSE,O61*HOME!$H$20/(1+HOME!$H$20),0)))</f>
        <v>0</v>
      </c>
      <c r="AG61" s="79">
        <f>IF(P$2&lt;DATE(2019,10,1),IF($T$1=FALSE,IF($T61=FALSE,P61*HOME!$H$18,0),IF($T61=FALSE,P61*HOME!$H$18/(1+HOME!$H$18),0)),IF($T$1=FALSE,IF($T61=FALSE,P61*HOME!$H$20,0),IF($T61=FALSE,P61*HOME!$H$20/(1+HOME!$H$20),0)))</f>
        <v>0</v>
      </c>
      <c r="AH61" s="79">
        <f t="shared" si="27"/>
        <v>0</v>
      </c>
      <c r="AI61" s="79">
        <f t="shared" si="28"/>
        <v>0</v>
      </c>
      <c r="AJ61" s="86"/>
      <c r="AK61" s="79"/>
      <c r="AL61" s="79"/>
      <c r="AM61" s="79"/>
      <c r="AN61" s="79"/>
      <c r="AO61" s="79"/>
      <c r="AP61" s="79"/>
      <c r="AQ61" s="79"/>
      <c r="AR61" s="79"/>
      <c r="CA61" s="310">
        <f>IF($T61=TRUE,0,IF(D$2&lt;DATE(2019,10,1),IF($T$1=FALSE,D61*HOME!$F$18,D61*HOME!$F$18/(1+HOME!$H$18)),IF($AO61=TRUE,IF($T$1=FALSE,D61*HOME!$F$21,D61*HOME!$F$21/(1+HOME!$H$21)),IF($T$1=FALSE,D61*HOME!$F$20,D61*HOME!$F$20/(1+HOME!$H$20)))))</f>
        <v>0</v>
      </c>
      <c r="CB61" s="310">
        <f>IF($T61=TRUE,0,IF(E$2&lt;DATE(2019,10,1),IF($T$1=FALSE,E61*HOME!$F$18,E61*HOME!$F$18/(1+HOME!$H$18)),IF($AO61=TRUE,IF($T$1=FALSE,E61*HOME!$F$21,E61*HOME!$F$21/(1+HOME!$H$21)),IF($T$1=FALSE,E61*HOME!$F$20,E61*HOME!$F$20/(1+HOME!$H$20)))))</f>
        <v>0</v>
      </c>
      <c r="CC61" s="310">
        <f>IF($T61=TRUE,0,IF(F$2&lt;DATE(2019,10,1),IF($T$1=FALSE,F61*HOME!$F$18,F61*HOME!$F$18/(1+HOME!$H$18)),IF($AO61=TRUE,IF($T$1=FALSE,F61*HOME!$F$21,F61*HOME!$F$21/(1+HOME!$H$21)),IF($T$1=FALSE,F61*HOME!$F$20,F61*HOME!$F$20/(1+HOME!$H$20)))))</f>
        <v>0</v>
      </c>
      <c r="CD61" s="310">
        <f>IF($T61=TRUE,0,IF(G$2&lt;DATE(2019,10,1),IF($T$1=FALSE,G61*HOME!$F$18,G61*HOME!$F$18/(1+HOME!$H$18)),IF($AO61=TRUE,IF($T$1=FALSE,G61*HOME!$F$21,G61*HOME!$F$21/(1+HOME!$H$21)),IF($T$1=FALSE,G61*HOME!$F$20,G61*HOME!$F$20/(1+HOME!$H$20)))))</f>
        <v>0</v>
      </c>
      <c r="CE61" s="310">
        <f>IF($T61=TRUE,0,IF(H$2&lt;DATE(2019,10,1),IF($T$1=FALSE,H61*HOME!$F$18,H61*HOME!$F$18/(1+HOME!$H$18)),IF($AO61=TRUE,IF($T$1=FALSE,H61*HOME!$F$21,H61*HOME!$F$21/(1+HOME!$H$21)),IF($T$1=FALSE,H61*HOME!$F$20,H61*HOME!$F$20/(1+HOME!$H$20)))))</f>
        <v>0</v>
      </c>
      <c r="CF61" s="310">
        <f>IF($T61=TRUE,0,IF(I$2&lt;DATE(2019,10,1),IF($T$1=FALSE,I61*HOME!$F$18,I61*HOME!$F$18/(1+HOME!$H$18)),IF($AO61=TRUE,IF($T$1=FALSE,I61*HOME!$F$21,I61*HOME!$F$21/(1+HOME!$H$21)),IF($T$1=FALSE,I61*HOME!$F$20,I61*HOME!$F$20/(1+HOME!$H$20)))))</f>
        <v>0</v>
      </c>
      <c r="CG61" s="310">
        <f>IF($T61=TRUE,0,IF(J$2&lt;DATE(2019,10,1),IF($T$1=FALSE,J61*HOME!$F$18,J61*HOME!$F$18/(1+HOME!$H$18)),IF($AO61=TRUE,IF($T$1=FALSE,J61*HOME!$F$21,J61*HOME!$F$21/(1+HOME!$H$21)),IF($T$1=FALSE,J61*HOME!$F$20,J61*HOME!$F$20/(1+HOME!$H$20)))))</f>
        <v>0</v>
      </c>
      <c r="CH61" s="310">
        <f>IF($T61=TRUE,0,IF(K$2&lt;DATE(2019,10,1),IF($T$1=FALSE,K61*HOME!$F$18,K61*HOME!$F$18/(1+HOME!$H$18)),IF($AO61=TRUE,IF($T$1=FALSE,K61*HOME!$F$21,K61*HOME!$F$21/(1+HOME!$H$21)),IF($T$1=FALSE,K61*HOME!$F$20,K61*HOME!$F$20/(1+HOME!$H$20)))))</f>
        <v>0</v>
      </c>
      <c r="CI61" s="310">
        <f>IF($T61=TRUE,0,IF(L$2&lt;DATE(2019,10,1),IF($T$1=FALSE,L61*HOME!$F$18,L61*HOME!$F$18/(1+HOME!$H$18)),IF($AO61=TRUE,IF($T$1=FALSE,L61*HOME!$F$21,L61*HOME!$F$21/(1+HOME!$H$21)),IF($T$1=FALSE,L61*HOME!$F$20,L61*HOME!$F$20/(1+HOME!$H$20)))))</f>
        <v>0</v>
      </c>
      <c r="CJ61" s="310">
        <f>IF($T61=TRUE,0,IF(M$2&lt;DATE(2019,10,1),IF($T$1=FALSE,M61*HOME!$F$18,M61*HOME!$F$18/(1+HOME!$H$18)),IF($AO61=TRUE,IF($T$1=FALSE,M61*HOME!$F$21,M61*HOME!$F$21/(1+HOME!$H$21)),IF($T$1=FALSE,M61*HOME!$F$20,M61*HOME!$F$20/(1+HOME!$H$20)))))</f>
        <v>0</v>
      </c>
      <c r="CK61" s="310">
        <f>IF($T61=TRUE,0,IF(N$2&lt;DATE(2019,10,1),IF($T$1=FALSE,N61*HOME!$F$18,N61*HOME!$F$18/(1+HOME!$H$18)),IF($AO61=TRUE,IF($T$1=FALSE,N61*HOME!$F$21,N61*HOME!$F$21/(1+HOME!$H$21)),IF($T$1=FALSE,N61*HOME!$F$20,N61*HOME!$F$20/(1+HOME!$H$20)))))</f>
        <v>0</v>
      </c>
      <c r="CL61" s="310">
        <f>IF($T61=TRUE,0,IF(O$2&lt;DATE(2019,10,1),IF($T$1=FALSE,O61*HOME!$F$18,O61*HOME!$F$18/(1+HOME!$H$18)),IF($AO61=TRUE,IF($T$1=FALSE,O61*HOME!$F$21,O61*HOME!$F$21/(1+HOME!$H$21)),IF($T$1=FALSE,O61*HOME!$F$20,O61*HOME!$F$20/(1+HOME!$H$20)))))</f>
        <v>0</v>
      </c>
      <c r="CM61" s="310">
        <f>IF($T61=TRUE,0,IF(P$2&lt;DATE(2019,10,1),IF($T$1=FALSE,P61*HOME!$F$18,P61*HOME!$F$18/(1+HOME!$H$18)),IF($AO61=TRUE,IF($T$1=FALSE,P61*HOME!$F$21,P61*HOME!$F$21/(1+HOME!$H$21)),IF($T$1=FALSE,P61*HOME!$F$20,P61*HOME!$F$20/(1+HOME!$H$20)))))</f>
        <v>0</v>
      </c>
      <c r="CN61" s="310">
        <f t="shared" si="29"/>
        <v>0</v>
      </c>
    </row>
    <row r="62" spans="1:92" ht="18" customHeight="1">
      <c r="A62" s="335"/>
      <c r="B62" s="336">
        <v>57</v>
      </c>
      <c r="C62" s="473"/>
      <c r="D62" s="131"/>
      <c r="E62" s="131"/>
      <c r="F62" s="131"/>
      <c r="G62" s="131"/>
      <c r="H62" s="131"/>
      <c r="I62" s="131"/>
      <c r="J62" s="131"/>
      <c r="K62" s="131"/>
      <c r="L62" s="131"/>
      <c r="M62" s="131"/>
      <c r="N62" s="131"/>
      <c r="O62" s="131"/>
      <c r="P62" s="434"/>
      <c r="Q62" s="90">
        <f t="shared" si="26"/>
        <v>0</v>
      </c>
      <c r="R62" s="389" t="str">
        <f t="shared" si="14"/>
        <v/>
      </c>
      <c r="S62" s="154">
        <f>前期実績!Q62</f>
        <v>0</v>
      </c>
      <c r="T62" s="435" t="b">
        <v>0</v>
      </c>
      <c r="U62" s="79">
        <f>IF(D$2&lt;DATE(2019,10,1),IF($T$1=FALSE,IF($T62=FALSE,D62*HOME!$H$18,0),IF($T62=FALSE,D62*HOME!$H$18/(1+HOME!$H$18),0)),IF($T$1=FALSE,IF($T62=FALSE,D62*HOME!$H$20,0),IF($T62=FALSE,D62*HOME!$H$20/(1+HOME!$H$20),0)))</f>
        <v>0</v>
      </c>
      <c r="V62" s="79">
        <f>IF(E$2&lt;DATE(2019,10,1),IF($T$1=FALSE,IF($T62=FALSE,E62*HOME!$H$18,0),IF($T62=FALSE,E62*HOME!$H$18/(1+HOME!$H$18),0)),IF($T$1=FALSE,IF($T62=FALSE,E62*HOME!$H$20,0),IF($T62=FALSE,E62*HOME!$H$20/(1+HOME!$H$20),0)))</f>
        <v>0</v>
      </c>
      <c r="W62" s="79">
        <f>IF(F$2&lt;DATE(2019,10,1),IF($T$1=FALSE,IF($T62=FALSE,F62*HOME!$H$18,0),IF($T62=FALSE,F62*HOME!$H$18/(1+HOME!$H$18),0)),IF($T$1=FALSE,IF($T62=FALSE,F62*HOME!$H$20,0),IF($T62=FALSE,F62*HOME!$H$20/(1+HOME!$H$20),0)))</f>
        <v>0</v>
      </c>
      <c r="X62" s="79">
        <f>IF(G$2&lt;DATE(2019,10,1),IF($T$1=FALSE,IF($T62=FALSE,G62*HOME!$H$18,0),IF($T62=FALSE,G62*HOME!$H$18/(1+HOME!$H$18),0)),IF($T$1=FALSE,IF($T62=FALSE,G62*HOME!$H$20,0),IF($T62=FALSE,G62*HOME!$H$20/(1+HOME!$H$20),0)))</f>
        <v>0</v>
      </c>
      <c r="Y62" s="79">
        <f>IF(H$2&lt;DATE(2019,10,1),IF($T$1=FALSE,IF($T62=FALSE,H62*HOME!$H$18,0),IF($T62=FALSE,H62*HOME!$H$18/(1+HOME!$H$18),0)),IF($T$1=FALSE,IF($T62=FALSE,H62*HOME!$H$20,0),IF($T62=FALSE,H62*HOME!$H$20/(1+HOME!$H$20),0)))</f>
        <v>0</v>
      </c>
      <c r="Z62" s="79">
        <f>IF(I$2&lt;DATE(2019,10,1),IF($T$1=FALSE,IF($T62=FALSE,I62*HOME!$H$18,0),IF($T62=FALSE,I62*HOME!$H$18/(1+HOME!$H$18),0)),IF($T$1=FALSE,IF($T62=FALSE,I62*HOME!$H$20,0),IF($T62=FALSE,I62*HOME!$H$20/(1+HOME!$H$20),0)))</f>
        <v>0</v>
      </c>
      <c r="AA62" s="79">
        <f>IF(J$2&lt;DATE(2019,10,1),IF($T$1=FALSE,IF($T62=FALSE,J62*HOME!$H$18,0),IF($T62=FALSE,J62*HOME!$H$18/(1+HOME!$H$18),0)),IF($T$1=FALSE,IF($T62=FALSE,J62*HOME!$H$20,0),IF($T62=FALSE,J62*HOME!$H$20/(1+HOME!$H$20),0)))</f>
        <v>0</v>
      </c>
      <c r="AB62" s="79">
        <f>IF(K$2&lt;DATE(2019,10,1),IF($T$1=FALSE,IF($T62=FALSE,K62*HOME!$H$18,0),IF($T62=FALSE,K62*HOME!$H$18/(1+HOME!$H$18),0)),IF($T$1=FALSE,IF($T62=FALSE,K62*HOME!$H$20,0),IF($T62=FALSE,K62*HOME!$H$20/(1+HOME!$H$20),0)))</f>
        <v>0</v>
      </c>
      <c r="AC62" s="79">
        <f>IF(L$2&lt;DATE(2019,10,1),IF($T$1=FALSE,IF($T62=FALSE,L62*HOME!$H$18,0),IF($T62=FALSE,L62*HOME!$H$18/(1+HOME!$H$18),0)),IF($T$1=FALSE,IF($T62=FALSE,L62*HOME!$H$20,0),IF($T62=FALSE,L62*HOME!$H$20/(1+HOME!$H$20),0)))</f>
        <v>0</v>
      </c>
      <c r="AD62" s="79">
        <f>IF(M$2&lt;DATE(2019,10,1),IF($T$1=FALSE,IF($T62=FALSE,M62*HOME!$H$18,0),IF($T62=FALSE,M62*HOME!$H$18/(1+HOME!$H$18),0)),IF($T$1=FALSE,IF($T62=FALSE,M62*HOME!$H$20,0),IF($T62=FALSE,M62*HOME!$H$20/(1+HOME!$H$20),0)))</f>
        <v>0</v>
      </c>
      <c r="AE62" s="79">
        <f>IF(N$2&lt;DATE(2019,10,1),IF($T$1=FALSE,IF($T62=FALSE,N62*HOME!$H$18,0),IF($T62=FALSE,N62*HOME!$H$18/(1+HOME!$H$18),0)),IF($T$1=FALSE,IF($T62=FALSE,N62*HOME!$H$20,0),IF($T62=FALSE,N62*HOME!$H$20/(1+HOME!$H$20),0)))</f>
        <v>0</v>
      </c>
      <c r="AF62" s="79">
        <f>IF(O$2&lt;DATE(2019,10,1),IF($T$1=FALSE,IF($T62=FALSE,O62*HOME!$H$18,0),IF($T62=FALSE,O62*HOME!$H$18/(1+HOME!$H$18),0)),IF($T$1=FALSE,IF($T62=FALSE,O62*HOME!$H$20,0),IF($T62=FALSE,O62*HOME!$H$20/(1+HOME!$H$20),0)))</f>
        <v>0</v>
      </c>
      <c r="AG62" s="79">
        <f>IF(P$2&lt;DATE(2019,10,1),IF($T$1=FALSE,IF($T62=FALSE,P62*HOME!$H$18,0),IF($T62=FALSE,P62*HOME!$H$18/(1+HOME!$H$18),0)),IF($T$1=FALSE,IF($T62=FALSE,P62*HOME!$H$20,0),IF($T62=FALSE,P62*HOME!$H$20/(1+HOME!$H$20),0)))</f>
        <v>0</v>
      </c>
      <c r="AH62" s="79">
        <f t="shared" si="27"/>
        <v>0</v>
      </c>
      <c r="AI62" s="79">
        <f t="shared" si="28"/>
        <v>0</v>
      </c>
      <c r="AJ62" s="86"/>
      <c r="AK62" s="79"/>
      <c r="AL62" s="79"/>
      <c r="AM62" s="79"/>
      <c r="AN62" s="79"/>
      <c r="AO62" s="79"/>
      <c r="AP62" s="79"/>
      <c r="AQ62" s="79"/>
      <c r="AR62" s="79"/>
      <c r="CA62" s="310">
        <f>IF($T62=TRUE,0,IF(D$2&lt;DATE(2019,10,1),IF($T$1=FALSE,D62*HOME!$F$18,D62*HOME!$F$18/(1+HOME!$H$18)),IF($AO62=TRUE,IF($T$1=FALSE,D62*HOME!$F$21,D62*HOME!$F$21/(1+HOME!$H$21)),IF($T$1=FALSE,D62*HOME!$F$20,D62*HOME!$F$20/(1+HOME!$H$20)))))</f>
        <v>0</v>
      </c>
      <c r="CB62" s="310">
        <f>IF($T62=TRUE,0,IF(E$2&lt;DATE(2019,10,1),IF($T$1=FALSE,E62*HOME!$F$18,E62*HOME!$F$18/(1+HOME!$H$18)),IF($AO62=TRUE,IF($T$1=FALSE,E62*HOME!$F$21,E62*HOME!$F$21/(1+HOME!$H$21)),IF($T$1=FALSE,E62*HOME!$F$20,E62*HOME!$F$20/(1+HOME!$H$20)))))</f>
        <v>0</v>
      </c>
      <c r="CC62" s="310">
        <f>IF($T62=TRUE,0,IF(F$2&lt;DATE(2019,10,1),IF($T$1=FALSE,F62*HOME!$F$18,F62*HOME!$F$18/(1+HOME!$H$18)),IF($AO62=TRUE,IF($T$1=FALSE,F62*HOME!$F$21,F62*HOME!$F$21/(1+HOME!$H$21)),IF($T$1=FALSE,F62*HOME!$F$20,F62*HOME!$F$20/(1+HOME!$H$20)))))</f>
        <v>0</v>
      </c>
      <c r="CD62" s="310">
        <f>IF($T62=TRUE,0,IF(G$2&lt;DATE(2019,10,1),IF($T$1=FALSE,G62*HOME!$F$18,G62*HOME!$F$18/(1+HOME!$H$18)),IF($AO62=TRUE,IF($T$1=FALSE,G62*HOME!$F$21,G62*HOME!$F$21/(1+HOME!$H$21)),IF($T$1=FALSE,G62*HOME!$F$20,G62*HOME!$F$20/(1+HOME!$H$20)))))</f>
        <v>0</v>
      </c>
      <c r="CE62" s="310">
        <f>IF($T62=TRUE,0,IF(H$2&lt;DATE(2019,10,1),IF($T$1=FALSE,H62*HOME!$F$18,H62*HOME!$F$18/(1+HOME!$H$18)),IF($AO62=TRUE,IF($T$1=FALSE,H62*HOME!$F$21,H62*HOME!$F$21/(1+HOME!$H$21)),IF($T$1=FALSE,H62*HOME!$F$20,H62*HOME!$F$20/(1+HOME!$H$20)))))</f>
        <v>0</v>
      </c>
      <c r="CF62" s="310">
        <f>IF($T62=TRUE,0,IF(I$2&lt;DATE(2019,10,1),IF($T$1=FALSE,I62*HOME!$F$18,I62*HOME!$F$18/(1+HOME!$H$18)),IF($AO62=TRUE,IF($T$1=FALSE,I62*HOME!$F$21,I62*HOME!$F$21/(1+HOME!$H$21)),IF($T$1=FALSE,I62*HOME!$F$20,I62*HOME!$F$20/(1+HOME!$H$20)))))</f>
        <v>0</v>
      </c>
      <c r="CG62" s="310">
        <f>IF($T62=TRUE,0,IF(J$2&lt;DATE(2019,10,1),IF($T$1=FALSE,J62*HOME!$F$18,J62*HOME!$F$18/(1+HOME!$H$18)),IF($AO62=TRUE,IF($T$1=FALSE,J62*HOME!$F$21,J62*HOME!$F$21/(1+HOME!$H$21)),IF($T$1=FALSE,J62*HOME!$F$20,J62*HOME!$F$20/(1+HOME!$H$20)))))</f>
        <v>0</v>
      </c>
      <c r="CH62" s="310">
        <f>IF($T62=TRUE,0,IF(K$2&lt;DATE(2019,10,1),IF($T$1=FALSE,K62*HOME!$F$18,K62*HOME!$F$18/(1+HOME!$H$18)),IF($AO62=TRUE,IF($T$1=FALSE,K62*HOME!$F$21,K62*HOME!$F$21/(1+HOME!$H$21)),IF($T$1=FALSE,K62*HOME!$F$20,K62*HOME!$F$20/(1+HOME!$H$20)))))</f>
        <v>0</v>
      </c>
      <c r="CI62" s="310">
        <f>IF($T62=TRUE,0,IF(L$2&lt;DATE(2019,10,1),IF($T$1=FALSE,L62*HOME!$F$18,L62*HOME!$F$18/(1+HOME!$H$18)),IF($AO62=TRUE,IF($T$1=FALSE,L62*HOME!$F$21,L62*HOME!$F$21/(1+HOME!$H$21)),IF($T$1=FALSE,L62*HOME!$F$20,L62*HOME!$F$20/(1+HOME!$H$20)))))</f>
        <v>0</v>
      </c>
      <c r="CJ62" s="310">
        <f>IF($T62=TRUE,0,IF(M$2&lt;DATE(2019,10,1),IF($T$1=FALSE,M62*HOME!$F$18,M62*HOME!$F$18/(1+HOME!$H$18)),IF($AO62=TRUE,IF($T$1=FALSE,M62*HOME!$F$21,M62*HOME!$F$21/(1+HOME!$H$21)),IF($T$1=FALSE,M62*HOME!$F$20,M62*HOME!$F$20/(1+HOME!$H$20)))))</f>
        <v>0</v>
      </c>
      <c r="CK62" s="310">
        <f>IF($T62=TRUE,0,IF(N$2&lt;DATE(2019,10,1),IF($T$1=FALSE,N62*HOME!$F$18,N62*HOME!$F$18/(1+HOME!$H$18)),IF($AO62=TRUE,IF($T$1=FALSE,N62*HOME!$F$21,N62*HOME!$F$21/(1+HOME!$H$21)),IF($T$1=FALSE,N62*HOME!$F$20,N62*HOME!$F$20/(1+HOME!$H$20)))))</f>
        <v>0</v>
      </c>
      <c r="CL62" s="310">
        <f>IF($T62=TRUE,0,IF(O$2&lt;DATE(2019,10,1),IF($T$1=FALSE,O62*HOME!$F$18,O62*HOME!$F$18/(1+HOME!$H$18)),IF($AO62=TRUE,IF($T$1=FALSE,O62*HOME!$F$21,O62*HOME!$F$21/(1+HOME!$H$21)),IF($T$1=FALSE,O62*HOME!$F$20,O62*HOME!$F$20/(1+HOME!$H$20)))))</f>
        <v>0</v>
      </c>
      <c r="CM62" s="310">
        <f>IF($T62=TRUE,0,IF(P$2&lt;DATE(2019,10,1),IF($T$1=FALSE,P62*HOME!$F$18,P62*HOME!$F$18/(1+HOME!$H$18)),IF($AO62=TRUE,IF($T$1=FALSE,P62*HOME!$F$21,P62*HOME!$F$21/(1+HOME!$H$21)),IF($T$1=FALSE,P62*HOME!$F$20,P62*HOME!$F$20/(1+HOME!$H$20)))))</f>
        <v>0</v>
      </c>
      <c r="CN62" s="310">
        <f t="shared" si="29"/>
        <v>0</v>
      </c>
    </row>
    <row r="63" spans="1:92" ht="18" customHeight="1">
      <c r="A63" s="335"/>
      <c r="B63" s="336">
        <v>58</v>
      </c>
      <c r="C63" s="473"/>
      <c r="D63" s="131"/>
      <c r="E63" s="131"/>
      <c r="F63" s="131"/>
      <c r="G63" s="131"/>
      <c r="H63" s="131"/>
      <c r="I63" s="131"/>
      <c r="J63" s="131"/>
      <c r="K63" s="131"/>
      <c r="L63" s="131"/>
      <c r="M63" s="131"/>
      <c r="N63" s="131"/>
      <c r="O63" s="131"/>
      <c r="P63" s="434"/>
      <c r="Q63" s="90">
        <f t="shared" si="26"/>
        <v>0</v>
      </c>
      <c r="R63" s="389" t="str">
        <f t="shared" si="14"/>
        <v/>
      </c>
      <c r="S63" s="154">
        <f>前期実績!Q63</f>
        <v>0</v>
      </c>
      <c r="T63" s="435" t="b">
        <v>0</v>
      </c>
      <c r="U63" s="79">
        <f>IF(D$2&lt;DATE(2019,10,1),IF($T$1=FALSE,IF($T63=FALSE,D63*HOME!$H$18,0),IF($T63=FALSE,D63*HOME!$H$18/(1+HOME!$H$18),0)),IF($T$1=FALSE,IF($T63=FALSE,D63*HOME!$H$20,0),IF($T63=FALSE,D63*HOME!$H$20/(1+HOME!$H$20),0)))</f>
        <v>0</v>
      </c>
      <c r="V63" s="79">
        <f>IF(E$2&lt;DATE(2019,10,1),IF($T$1=FALSE,IF($T63=FALSE,E63*HOME!$H$18,0),IF($T63=FALSE,E63*HOME!$H$18/(1+HOME!$H$18),0)),IF($T$1=FALSE,IF($T63=FALSE,E63*HOME!$H$20,0),IF($T63=FALSE,E63*HOME!$H$20/(1+HOME!$H$20),0)))</f>
        <v>0</v>
      </c>
      <c r="W63" s="79">
        <f>IF(F$2&lt;DATE(2019,10,1),IF($T$1=FALSE,IF($T63=FALSE,F63*HOME!$H$18,0),IF($T63=FALSE,F63*HOME!$H$18/(1+HOME!$H$18),0)),IF($T$1=FALSE,IF($T63=FALSE,F63*HOME!$H$20,0),IF($T63=FALSE,F63*HOME!$H$20/(1+HOME!$H$20),0)))</f>
        <v>0</v>
      </c>
      <c r="X63" s="79">
        <f>IF(G$2&lt;DATE(2019,10,1),IF($T$1=FALSE,IF($T63=FALSE,G63*HOME!$H$18,0),IF($T63=FALSE,G63*HOME!$H$18/(1+HOME!$H$18),0)),IF($T$1=FALSE,IF($T63=FALSE,G63*HOME!$H$20,0),IF($T63=FALSE,G63*HOME!$H$20/(1+HOME!$H$20),0)))</f>
        <v>0</v>
      </c>
      <c r="Y63" s="79">
        <f>IF(H$2&lt;DATE(2019,10,1),IF($T$1=FALSE,IF($T63=FALSE,H63*HOME!$H$18,0),IF($T63=FALSE,H63*HOME!$H$18/(1+HOME!$H$18),0)),IF($T$1=FALSE,IF($T63=FALSE,H63*HOME!$H$20,0),IF($T63=FALSE,H63*HOME!$H$20/(1+HOME!$H$20),0)))</f>
        <v>0</v>
      </c>
      <c r="Z63" s="79">
        <f>IF(I$2&lt;DATE(2019,10,1),IF($T$1=FALSE,IF($T63=FALSE,I63*HOME!$H$18,0),IF($T63=FALSE,I63*HOME!$H$18/(1+HOME!$H$18),0)),IF($T$1=FALSE,IF($T63=FALSE,I63*HOME!$H$20,0),IF($T63=FALSE,I63*HOME!$H$20/(1+HOME!$H$20),0)))</f>
        <v>0</v>
      </c>
      <c r="AA63" s="79">
        <f>IF(J$2&lt;DATE(2019,10,1),IF($T$1=FALSE,IF($T63=FALSE,J63*HOME!$H$18,0),IF($T63=FALSE,J63*HOME!$H$18/(1+HOME!$H$18),0)),IF($T$1=FALSE,IF($T63=FALSE,J63*HOME!$H$20,0),IF($T63=FALSE,J63*HOME!$H$20/(1+HOME!$H$20),0)))</f>
        <v>0</v>
      </c>
      <c r="AB63" s="79">
        <f>IF(K$2&lt;DATE(2019,10,1),IF($T$1=FALSE,IF($T63=FALSE,K63*HOME!$H$18,0),IF($T63=FALSE,K63*HOME!$H$18/(1+HOME!$H$18),0)),IF($T$1=FALSE,IF($T63=FALSE,K63*HOME!$H$20,0),IF($T63=FALSE,K63*HOME!$H$20/(1+HOME!$H$20),0)))</f>
        <v>0</v>
      </c>
      <c r="AC63" s="79">
        <f>IF(L$2&lt;DATE(2019,10,1),IF($T$1=FALSE,IF($T63=FALSE,L63*HOME!$H$18,0),IF($T63=FALSE,L63*HOME!$H$18/(1+HOME!$H$18),0)),IF($T$1=FALSE,IF($T63=FALSE,L63*HOME!$H$20,0),IF($T63=FALSE,L63*HOME!$H$20/(1+HOME!$H$20),0)))</f>
        <v>0</v>
      </c>
      <c r="AD63" s="79">
        <f>IF(M$2&lt;DATE(2019,10,1),IF($T$1=FALSE,IF($T63=FALSE,M63*HOME!$H$18,0),IF($T63=FALSE,M63*HOME!$H$18/(1+HOME!$H$18),0)),IF($T$1=FALSE,IF($T63=FALSE,M63*HOME!$H$20,0),IF($T63=FALSE,M63*HOME!$H$20/(1+HOME!$H$20),0)))</f>
        <v>0</v>
      </c>
      <c r="AE63" s="79">
        <f>IF(N$2&lt;DATE(2019,10,1),IF($T$1=FALSE,IF($T63=FALSE,N63*HOME!$H$18,0),IF($T63=FALSE,N63*HOME!$H$18/(1+HOME!$H$18),0)),IF($T$1=FALSE,IF($T63=FALSE,N63*HOME!$H$20,0),IF($T63=FALSE,N63*HOME!$H$20/(1+HOME!$H$20),0)))</f>
        <v>0</v>
      </c>
      <c r="AF63" s="79">
        <f>IF(O$2&lt;DATE(2019,10,1),IF($T$1=FALSE,IF($T63=FALSE,O63*HOME!$H$18,0),IF($T63=FALSE,O63*HOME!$H$18/(1+HOME!$H$18),0)),IF($T$1=FALSE,IF($T63=FALSE,O63*HOME!$H$20,0),IF($T63=FALSE,O63*HOME!$H$20/(1+HOME!$H$20),0)))</f>
        <v>0</v>
      </c>
      <c r="AG63" s="79">
        <f>IF(P$2&lt;DATE(2019,10,1),IF($T$1=FALSE,IF($T63=FALSE,P63*HOME!$H$18,0),IF($T63=FALSE,P63*HOME!$H$18/(1+HOME!$H$18),0)),IF($T$1=FALSE,IF($T63=FALSE,P63*HOME!$H$20,0),IF($T63=FALSE,P63*HOME!$H$20/(1+HOME!$H$20),0)))</f>
        <v>0</v>
      </c>
      <c r="AH63" s="79">
        <f t="shared" si="27"/>
        <v>0</v>
      </c>
      <c r="AI63" s="79">
        <f t="shared" si="28"/>
        <v>0</v>
      </c>
      <c r="AJ63" s="86"/>
      <c r="AK63" s="79"/>
      <c r="AL63" s="79"/>
      <c r="AM63" s="79"/>
      <c r="AN63" s="79"/>
      <c r="AO63" s="79"/>
      <c r="AP63" s="79"/>
      <c r="AQ63" s="79"/>
      <c r="AR63" s="79"/>
      <c r="CA63" s="310">
        <f>IF($T63=TRUE,0,IF(D$2&lt;DATE(2019,10,1),IF($T$1=FALSE,D63*HOME!$F$18,D63*HOME!$F$18/(1+HOME!$H$18)),IF($AO63=TRUE,IF($T$1=FALSE,D63*HOME!$F$21,D63*HOME!$F$21/(1+HOME!$H$21)),IF($T$1=FALSE,D63*HOME!$F$20,D63*HOME!$F$20/(1+HOME!$H$20)))))</f>
        <v>0</v>
      </c>
      <c r="CB63" s="310">
        <f>IF($T63=TRUE,0,IF(E$2&lt;DATE(2019,10,1),IF($T$1=FALSE,E63*HOME!$F$18,E63*HOME!$F$18/(1+HOME!$H$18)),IF($AO63=TRUE,IF($T$1=FALSE,E63*HOME!$F$21,E63*HOME!$F$21/(1+HOME!$H$21)),IF($T$1=FALSE,E63*HOME!$F$20,E63*HOME!$F$20/(1+HOME!$H$20)))))</f>
        <v>0</v>
      </c>
      <c r="CC63" s="310">
        <f>IF($T63=TRUE,0,IF(F$2&lt;DATE(2019,10,1),IF($T$1=FALSE,F63*HOME!$F$18,F63*HOME!$F$18/(1+HOME!$H$18)),IF($AO63=TRUE,IF($T$1=FALSE,F63*HOME!$F$21,F63*HOME!$F$21/(1+HOME!$H$21)),IF($T$1=FALSE,F63*HOME!$F$20,F63*HOME!$F$20/(1+HOME!$H$20)))))</f>
        <v>0</v>
      </c>
      <c r="CD63" s="310">
        <f>IF($T63=TRUE,0,IF(G$2&lt;DATE(2019,10,1),IF($T$1=FALSE,G63*HOME!$F$18,G63*HOME!$F$18/(1+HOME!$H$18)),IF($AO63=TRUE,IF($T$1=FALSE,G63*HOME!$F$21,G63*HOME!$F$21/(1+HOME!$H$21)),IF($T$1=FALSE,G63*HOME!$F$20,G63*HOME!$F$20/(1+HOME!$H$20)))))</f>
        <v>0</v>
      </c>
      <c r="CE63" s="310">
        <f>IF($T63=TRUE,0,IF(H$2&lt;DATE(2019,10,1),IF($T$1=FALSE,H63*HOME!$F$18,H63*HOME!$F$18/(1+HOME!$H$18)),IF($AO63=TRUE,IF($T$1=FALSE,H63*HOME!$F$21,H63*HOME!$F$21/(1+HOME!$H$21)),IF($T$1=FALSE,H63*HOME!$F$20,H63*HOME!$F$20/(1+HOME!$H$20)))))</f>
        <v>0</v>
      </c>
      <c r="CF63" s="310">
        <f>IF($T63=TRUE,0,IF(I$2&lt;DATE(2019,10,1),IF($T$1=FALSE,I63*HOME!$F$18,I63*HOME!$F$18/(1+HOME!$H$18)),IF($AO63=TRUE,IF($T$1=FALSE,I63*HOME!$F$21,I63*HOME!$F$21/(1+HOME!$H$21)),IF($T$1=FALSE,I63*HOME!$F$20,I63*HOME!$F$20/(1+HOME!$H$20)))))</f>
        <v>0</v>
      </c>
      <c r="CG63" s="310">
        <f>IF($T63=TRUE,0,IF(J$2&lt;DATE(2019,10,1),IF($T$1=FALSE,J63*HOME!$F$18,J63*HOME!$F$18/(1+HOME!$H$18)),IF($AO63=TRUE,IF($T$1=FALSE,J63*HOME!$F$21,J63*HOME!$F$21/(1+HOME!$H$21)),IF($T$1=FALSE,J63*HOME!$F$20,J63*HOME!$F$20/(1+HOME!$H$20)))))</f>
        <v>0</v>
      </c>
      <c r="CH63" s="310">
        <f>IF($T63=TRUE,0,IF(K$2&lt;DATE(2019,10,1),IF($T$1=FALSE,K63*HOME!$F$18,K63*HOME!$F$18/(1+HOME!$H$18)),IF($AO63=TRUE,IF($T$1=FALSE,K63*HOME!$F$21,K63*HOME!$F$21/(1+HOME!$H$21)),IF($T$1=FALSE,K63*HOME!$F$20,K63*HOME!$F$20/(1+HOME!$H$20)))))</f>
        <v>0</v>
      </c>
      <c r="CI63" s="310">
        <f>IF($T63=TRUE,0,IF(L$2&lt;DATE(2019,10,1),IF($T$1=FALSE,L63*HOME!$F$18,L63*HOME!$F$18/(1+HOME!$H$18)),IF($AO63=TRUE,IF($T$1=FALSE,L63*HOME!$F$21,L63*HOME!$F$21/(1+HOME!$H$21)),IF($T$1=FALSE,L63*HOME!$F$20,L63*HOME!$F$20/(1+HOME!$H$20)))))</f>
        <v>0</v>
      </c>
      <c r="CJ63" s="310">
        <f>IF($T63=TRUE,0,IF(M$2&lt;DATE(2019,10,1),IF($T$1=FALSE,M63*HOME!$F$18,M63*HOME!$F$18/(1+HOME!$H$18)),IF($AO63=TRUE,IF($T$1=FALSE,M63*HOME!$F$21,M63*HOME!$F$21/(1+HOME!$H$21)),IF($T$1=FALSE,M63*HOME!$F$20,M63*HOME!$F$20/(1+HOME!$H$20)))))</f>
        <v>0</v>
      </c>
      <c r="CK63" s="310">
        <f>IF($T63=TRUE,0,IF(N$2&lt;DATE(2019,10,1),IF($T$1=FALSE,N63*HOME!$F$18,N63*HOME!$F$18/(1+HOME!$H$18)),IF($AO63=TRUE,IF($T$1=FALSE,N63*HOME!$F$21,N63*HOME!$F$21/(1+HOME!$H$21)),IF($T$1=FALSE,N63*HOME!$F$20,N63*HOME!$F$20/(1+HOME!$H$20)))))</f>
        <v>0</v>
      </c>
      <c r="CL63" s="310">
        <f>IF($T63=TRUE,0,IF(O$2&lt;DATE(2019,10,1),IF($T$1=FALSE,O63*HOME!$F$18,O63*HOME!$F$18/(1+HOME!$H$18)),IF($AO63=TRUE,IF($T$1=FALSE,O63*HOME!$F$21,O63*HOME!$F$21/(1+HOME!$H$21)),IF($T$1=FALSE,O63*HOME!$F$20,O63*HOME!$F$20/(1+HOME!$H$20)))))</f>
        <v>0</v>
      </c>
      <c r="CM63" s="310">
        <f>IF($T63=TRUE,0,IF(P$2&lt;DATE(2019,10,1),IF($T$1=FALSE,P63*HOME!$F$18,P63*HOME!$F$18/(1+HOME!$H$18)),IF($AO63=TRUE,IF($T$1=FALSE,P63*HOME!$F$21,P63*HOME!$F$21/(1+HOME!$H$21)),IF($T$1=FALSE,P63*HOME!$F$20,P63*HOME!$F$20/(1+HOME!$H$20)))))</f>
        <v>0</v>
      </c>
      <c r="CN63" s="310">
        <f t="shared" si="29"/>
        <v>0</v>
      </c>
    </row>
    <row r="64" spans="1:92" ht="18" customHeight="1">
      <c r="A64" s="335"/>
      <c r="B64" s="336">
        <v>59</v>
      </c>
      <c r="C64" s="473"/>
      <c r="D64" s="131"/>
      <c r="E64" s="131"/>
      <c r="F64" s="131"/>
      <c r="G64" s="131"/>
      <c r="H64" s="131"/>
      <c r="I64" s="131"/>
      <c r="J64" s="131"/>
      <c r="K64" s="131"/>
      <c r="L64" s="131"/>
      <c r="M64" s="131"/>
      <c r="N64" s="131"/>
      <c r="O64" s="131"/>
      <c r="P64" s="434"/>
      <c r="Q64" s="90">
        <f t="shared" si="26"/>
        <v>0</v>
      </c>
      <c r="R64" s="389" t="str">
        <f t="shared" si="14"/>
        <v/>
      </c>
      <c r="S64" s="154">
        <f>前期実績!Q64</f>
        <v>0</v>
      </c>
      <c r="T64" s="435" t="b">
        <v>1</v>
      </c>
      <c r="U64" s="79">
        <f>IF(D$2&lt;DATE(2019,10,1),IF($T$1=FALSE,IF($T64=FALSE,D64*HOME!$H$18,0),IF($T64=FALSE,D64*HOME!$H$18/(1+HOME!$H$18),0)),IF($T$1=FALSE,IF($T64=FALSE,D64*HOME!$H$20,0),IF($T64=FALSE,D64*HOME!$H$20/(1+HOME!$H$20),0)))</f>
        <v>0</v>
      </c>
      <c r="V64" s="79">
        <f>IF(E$2&lt;DATE(2019,10,1),IF($T$1=FALSE,IF($T64=FALSE,E64*HOME!$H$18,0),IF($T64=FALSE,E64*HOME!$H$18/(1+HOME!$H$18),0)),IF($T$1=FALSE,IF($T64=FALSE,E64*HOME!$H$20,0),IF($T64=FALSE,E64*HOME!$H$20/(1+HOME!$H$20),0)))</f>
        <v>0</v>
      </c>
      <c r="W64" s="79">
        <f>IF(F$2&lt;DATE(2019,10,1),IF($T$1=FALSE,IF($T64=FALSE,F64*HOME!$H$18,0),IF($T64=FALSE,F64*HOME!$H$18/(1+HOME!$H$18),0)),IF($T$1=FALSE,IF($T64=FALSE,F64*HOME!$H$20,0),IF($T64=FALSE,F64*HOME!$H$20/(1+HOME!$H$20),0)))</f>
        <v>0</v>
      </c>
      <c r="X64" s="79">
        <f>IF(G$2&lt;DATE(2019,10,1),IF($T$1=FALSE,IF($T64=FALSE,G64*HOME!$H$18,0),IF($T64=FALSE,G64*HOME!$H$18/(1+HOME!$H$18),0)),IF($T$1=FALSE,IF($T64=FALSE,G64*HOME!$H$20,0),IF($T64=FALSE,G64*HOME!$H$20/(1+HOME!$H$20),0)))</f>
        <v>0</v>
      </c>
      <c r="Y64" s="79">
        <f>IF(H$2&lt;DATE(2019,10,1),IF($T$1=FALSE,IF($T64=FALSE,H64*HOME!$H$18,0),IF($T64=FALSE,H64*HOME!$H$18/(1+HOME!$H$18),0)),IF($T$1=FALSE,IF($T64=FALSE,H64*HOME!$H$20,0),IF($T64=FALSE,H64*HOME!$H$20/(1+HOME!$H$20),0)))</f>
        <v>0</v>
      </c>
      <c r="Z64" s="79">
        <f>IF(I$2&lt;DATE(2019,10,1),IF($T$1=FALSE,IF($T64=FALSE,I64*HOME!$H$18,0),IF($T64=FALSE,I64*HOME!$H$18/(1+HOME!$H$18),0)),IF($T$1=FALSE,IF($T64=FALSE,I64*HOME!$H$20,0),IF($T64=FALSE,I64*HOME!$H$20/(1+HOME!$H$20),0)))</f>
        <v>0</v>
      </c>
      <c r="AA64" s="79">
        <f>IF(J$2&lt;DATE(2019,10,1),IF($T$1=FALSE,IF($T64=FALSE,J64*HOME!$H$18,0),IF($T64=FALSE,J64*HOME!$H$18/(1+HOME!$H$18),0)),IF($T$1=FALSE,IF($T64=FALSE,J64*HOME!$H$20,0),IF($T64=FALSE,J64*HOME!$H$20/(1+HOME!$H$20),0)))</f>
        <v>0</v>
      </c>
      <c r="AB64" s="79">
        <f>IF(K$2&lt;DATE(2019,10,1),IF($T$1=FALSE,IF($T64=FALSE,K64*HOME!$H$18,0),IF($T64=FALSE,K64*HOME!$H$18/(1+HOME!$H$18),0)),IF($T$1=FALSE,IF($T64=FALSE,K64*HOME!$H$20,0),IF($T64=FALSE,K64*HOME!$H$20/(1+HOME!$H$20),0)))</f>
        <v>0</v>
      </c>
      <c r="AC64" s="79">
        <f>IF(L$2&lt;DATE(2019,10,1),IF($T$1=FALSE,IF($T64=FALSE,L64*HOME!$H$18,0),IF($T64=FALSE,L64*HOME!$H$18/(1+HOME!$H$18),0)),IF($T$1=FALSE,IF($T64=FALSE,L64*HOME!$H$20,0),IF($T64=FALSE,L64*HOME!$H$20/(1+HOME!$H$20),0)))</f>
        <v>0</v>
      </c>
      <c r="AD64" s="79">
        <f>IF(M$2&lt;DATE(2019,10,1),IF($T$1=FALSE,IF($T64=FALSE,M64*HOME!$H$18,0),IF($T64=FALSE,M64*HOME!$H$18/(1+HOME!$H$18),0)),IF($T$1=FALSE,IF($T64=FALSE,M64*HOME!$H$20,0),IF($T64=FALSE,M64*HOME!$H$20/(1+HOME!$H$20),0)))</f>
        <v>0</v>
      </c>
      <c r="AE64" s="79">
        <f>IF(N$2&lt;DATE(2019,10,1),IF($T$1=FALSE,IF($T64=FALSE,N64*HOME!$H$18,0),IF($T64=FALSE,N64*HOME!$H$18/(1+HOME!$H$18),0)),IF($T$1=FALSE,IF($T64=FALSE,N64*HOME!$H$20,0),IF($T64=FALSE,N64*HOME!$H$20/(1+HOME!$H$20),0)))</f>
        <v>0</v>
      </c>
      <c r="AF64" s="79">
        <f>IF(O$2&lt;DATE(2019,10,1),IF($T$1=FALSE,IF($T64=FALSE,O64*HOME!$H$18,0),IF($T64=FALSE,O64*HOME!$H$18/(1+HOME!$H$18),0)),IF($T$1=FALSE,IF($T64=FALSE,O64*HOME!$H$20,0),IF($T64=FALSE,O64*HOME!$H$20/(1+HOME!$H$20),0)))</f>
        <v>0</v>
      </c>
      <c r="AG64" s="79">
        <f>IF(P$2&lt;DATE(2019,10,1),IF($T$1=FALSE,IF($T64=FALSE,P64*HOME!$H$18,0),IF($T64=FALSE,P64*HOME!$H$18/(1+HOME!$H$18),0)),IF($T$1=FALSE,IF($T64=FALSE,P64*HOME!$H$20,0),IF($T64=FALSE,P64*HOME!$H$20/(1+HOME!$H$20),0)))</f>
        <v>0</v>
      </c>
      <c r="AH64" s="79">
        <f t="shared" si="27"/>
        <v>0</v>
      </c>
      <c r="AI64" s="79" t="str">
        <f t="shared" si="28"/>
        <v/>
      </c>
      <c r="AJ64" s="86"/>
      <c r="AK64" s="79"/>
      <c r="AL64" s="79"/>
      <c r="AM64" s="79"/>
      <c r="AN64" s="79"/>
      <c r="AO64" s="79"/>
      <c r="AP64" s="79"/>
      <c r="AQ64" s="79"/>
      <c r="AR64" s="79"/>
      <c r="CA64" s="310">
        <f>IF($T64=TRUE,0,IF(D$2&lt;DATE(2019,10,1),IF($T$1=FALSE,D64*HOME!$F$18,D64*HOME!$F$18/(1+HOME!$H$18)),IF($AO64=TRUE,IF($T$1=FALSE,D64*HOME!$F$21,D64*HOME!$F$21/(1+HOME!$H$21)),IF($T$1=FALSE,D64*HOME!$F$20,D64*HOME!$F$20/(1+HOME!$H$20)))))</f>
        <v>0</v>
      </c>
      <c r="CB64" s="310">
        <f>IF($T64=TRUE,0,IF(E$2&lt;DATE(2019,10,1),IF($T$1=FALSE,E64*HOME!$F$18,E64*HOME!$F$18/(1+HOME!$H$18)),IF($AO64=TRUE,IF($T$1=FALSE,E64*HOME!$F$21,E64*HOME!$F$21/(1+HOME!$H$21)),IF($T$1=FALSE,E64*HOME!$F$20,E64*HOME!$F$20/(1+HOME!$H$20)))))</f>
        <v>0</v>
      </c>
      <c r="CC64" s="310">
        <f>IF($T64=TRUE,0,IF(F$2&lt;DATE(2019,10,1),IF($T$1=FALSE,F64*HOME!$F$18,F64*HOME!$F$18/(1+HOME!$H$18)),IF($AO64=TRUE,IF($T$1=FALSE,F64*HOME!$F$21,F64*HOME!$F$21/(1+HOME!$H$21)),IF($T$1=FALSE,F64*HOME!$F$20,F64*HOME!$F$20/(1+HOME!$H$20)))))</f>
        <v>0</v>
      </c>
      <c r="CD64" s="310">
        <f>IF($T64=TRUE,0,IF(G$2&lt;DATE(2019,10,1),IF($T$1=FALSE,G64*HOME!$F$18,G64*HOME!$F$18/(1+HOME!$H$18)),IF($AO64=TRUE,IF($T$1=FALSE,G64*HOME!$F$21,G64*HOME!$F$21/(1+HOME!$H$21)),IF($T$1=FALSE,G64*HOME!$F$20,G64*HOME!$F$20/(1+HOME!$H$20)))))</f>
        <v>0</v>
      </c>
      <c r="CE64" s="310">
        <f>IF($T64=TRUE,0,IF(H$2&lt;DATE(2019,10,1),IF($T$1=FALSE,H64*HOME!$F$18,H64*HOME!$F$18/(1+HOME!$H$18)),IF($AO64=TRUE,IF($T$1=FALSE,H64*HOME!$F$21,H64*HOME!$F$21/(1+HOME!$H$21)),IF($T$1=FALSE,H64*HOME!$F$20,H64*HOME!$F$20/(1+HOME!$H$20)))))</f>
        <v>0</v>
      </c>
      <c r="CF64" s="310">
        <f>IF($T64=TRUE,0,IF(I$2&lt;DATE(2019,10,1),IF($T$1=FALSE,I64*HOME!$F$18,I64*HOME!$F$18/(1+HOME!$H$18)),IF($AO64=TRUE,IF($T$1=FALSE,I64*HOME!$F$21,I64*HOME!$F$21/(1+HOME!$H$21)),IF($T$1=FALSE,I64*HOME!$F$20,I64*HOME!$F$20/(1+HOME!$H$20)))))</f>
        <v>0</v>
      </c>
      <c r="CG64" s="310">
        <f>IF($T64=TRUE,0,IF(J$2&lt;DATE(2019,10,1),IF($T$1=FALSE,J64*HOME!$F$18,J64*HOME!$F$18/(1+HOME!$H$18)),IF($AO64=TRUE,IF($T$1=FALSE,J64*HOME!$F$21,J64*HOME!$F$21/(1+HOME!$H$21)),IF($T$1=FALSE,J64*HOME!$F$20,J64*HOME!$F$20/(1+HOME!$H$20)))))</f>
        <v>0</v>
      </c>
      <c r="CH64" s="310">
        <f>IF($T64=TRUE,0,IF(K$2&lt;DATE(2019,10,1),IF($T$1=FALSE,K64*HOME!$F$18,K64*HOME!$F$18/(1+HOME!$H$18)),IF($AO64=TRUE,IF($T$1=FALSE,K64*HOME!$F$21,K64*HOME!$F$21/(1+HOME!$H$21)),IF($T$1=FALSE,K64*HOME!$F$20,K64*HOME!$F$20/(1+HOME!$H$20)))))</f>
        <v>0</v>
      </c>
      <c r="CI64" s="310">
        <f>IF($T64=TRUE,0,IF(L$2&lt;DATE(2019,10,1),IF($T$1=FALSE,L64*HOME!$F$18,L64*HOME!$F$18/(1+HOME!$H$18)),IF($AO64=TRUE,IF($T$1=FALSE,L64*HOME!$F$21,L64*HOME!$F$21/(1+HOME!$H$21)),IF($T$1=FALSE,L64*HOME!$F$20,L64*HOME!$F$20/(1+HOME!$H$20)))))</f>
        <v>0</v>
      </c>
      <c r="CJ64" s="310">
        <f>IF($T64=TRUE,0,IF(M$2&lt;DATE(2019,10,1),IF($T$1=FALSE,M64*HOME!$F$18,M64*HOME!$F$18/(1+HOME!$H$18)),IF($AO64=TRUE,IF($T$1=FALSE,M64*HOME!$F$21,M64*HOME!$F$21/(1+HOME!$H$21)),IF($T$1=FALSE,M64*HOME!$F$20,M64*HOME!$F$20/(1+HOME!$H$20)))))</f>
        <v>0</v>
      </c>
      <c r="CK64" s="310">
        <f>IF($T64=TRUE,0,IF(N$2&lt;DATE(2019,10,1),IF($T$1=FALSE,N64*HOME!$F$18,N64*HOME!$F$18/(1+HOME!$H$18)),IF($AO64=TRUE,IF($T$1=FALSE,N64*HOME!$F$21,N64*HOME!$F$21/(1+HOME!$H$21)),IF($T$1=FALSE,N64*HOME!$F$20,N64*HOME!$F$20/(1+HOME!$H$20)))))</f>
        <v>0</v>
      </c>
      <c r="CL64" s="310">
        <f>IF($T64=TRUE,0,IF(O$2&lt;DATE(2019,10,1),IF($T$1=FALSE,O64*HOME!$F$18,O64*HOME!$F$18/(1+HOME!$H$18)),IF($AO64=TRUE,IF($T$1=FALSE,O64*HOME!$F$21,O64*HOME!$F$21/(1+HOME!$H$21)),IF($T$1=FALSE,O64*HOME!$F$20,O64*HOME!$F$20/(1+HOME!$H$20)))))</f>
        <v>0</v>
      </c>
      <c r="CM64" s="310">
        <f>IF($T64=TRUE,0,IF(P$2&lt;DATE(2019,10,1),IF($T$1=FALSE,P64*HOME!$F$18,P64*HOME!$F$18/(1+HOME!$H$18)),IF($AO64=TRUE,IF($T$1=FALSE,P64*HOME!$F$21,P64*HOME!$F$21/(1+HOME!$H$21)),IF($T$1=FALSE,P64*HOME!$F$20,P64*HOME!$F$20/(1+HOME!$H$20)))))</f>
        <v>0</v>
      </c>
      <c r="CN64" s="310">
        <f t="shared" si="29"/>
        <v>0</v>
      </c>
    </row>
    <row r="65" spans="1:92" ht="18" customHeight="1">
      <c r="A65" s="335"/>
      <c r="B65" s="336">
        <v>60</v>
      </c>
      <c r="C65" s="473"/>
      <c r="D65" s="131"/>
      <c r="E65" s="131"/>
      <c r="F65" s="131"/>
      <c r="G65" s="131"/>
      <c r="H65" s="131"/>
      <c r="I65" s="131"/>
      <c r="J65" s="131"/>
      <c r="K65" s="131"/>
      <c r="L65" s="131"/>
      <c r="M65" s="131"/>
      <c r="N65" s="131"/>
      <c r="O65" s="131"/>
      <c r="P65" s="434"/>
      <c r="Q65" s="90">
        <f t="shared" si="26"/>
        <v>0</v>
      </c>
      <c r="R65" s="389" t="str">
        <f t="shared" si="14"/>
        <v/>
      </c>
      <c r="S65" s="154">
        <f>前期実績!Q65</f>
        <v>0</v>
      </c>
      <c r="T65" s="435" t="b">
        <v>1</v>
      </c>
      <c r="U65" s="79">
        <f>IF(D$2&lt;DATE(2019,10,1),IF($T$1=FALSE,IF($T65=FALSE,D65*HOME!$H$18,0),IF($T65=FALSE,D65*HOME!$H$18/(1+HOME!$H$18),0)),IF($T$1=FALSE,IF($T65=FALSE,D65*HOME!$H$20,0),IF($T65=FALSE,D65*HOME!$H$20/(1+HOME!$H$20),0)))</f>
        <v>0</v>
      </c>
      <c r="V65" s="79">
        <f>IF(E$2&lt;DATE(2019,10,1),IF($T$1=FALSE,IF($T65=FALSE,E65*HOME!$H$18,0),IF($T65=FALSE,E65*HOME!$H$18/(1+HOME!$H$18),0)),IF($T$1=FALSE,IF($T65=FALSE,E65*HOME!$H$20,0),IF($T65=FALSE,E65*HOME!$H$20/(1+HOME!$H$20),0)))</f>
        <v>0</v>
      </c>
      <c r="W65" s="79">
        <f>IF(F$2&lt;DATE(2019,10,1),IF($T$1=FALSE,IF($T65=FALSE,F65*HOME!$H$18,0),IF($T65=FALSE,F65*HOME!$H$18/(1+HOME!$H$18),0)),IF($T$1=FALSE,IF($T65=FALSE,F65*HOME!$H$20,0),IF($T65=FALSE,F65*HOME!$H$20/(1+HOME!$H$20),0)))</f>
        <v>0</v>
      </c>
      <c r="X65" s="79">
        <f>IF(G$2&lt;DATE(2019,10,1),IF($T$1=FALSE,IF($T65=FALSE,G65*HOME!$H$18,0),IF($T65=FALSE,G65*HOME!$H$18/(1+HOME!$H$18),0)),IF($T$1=FALSE,IF($T65=FALSE,G65*HOME!$H$20,0),IF($T65=FALSE,G65*HOME!$H$20/(1+HOME!$H$20),0)))</f>
        <v>0</v>
      </c>
      <c r="Y65" s="79">
        <f>IF(H$2&lt;DATE(2019,10,1),IF($T$1=FALSE,IF($T65=FALSE,H65*HOME!$H$18,0),IF($T65=FALSE,H65*HOME!$H$18/(1+HOME!$H$18),0)),IF($T$1=FALSE,IF($T65=FALSE,H65*HOME!$H$20,0),IF($T65=FALSE,H65*HOME!$H$20/(1+HOME!$H$20),0)))</f>
        <v>0</v>
      </c>
      <c r="Z65" s="79">
        <f>IF(I$2&lt;DATE(2019,10,1),IF($T$1=FALSE,IF($T65=FALSE,I65*HOME!$H$18,0),IF($T65=FALSE,I65*HOME!$H$18/(1+HOME!$H$18),0)),IF($T$1=FALSE,IF($T65=FALSE,I65*HOME!$H$20,0),IF($T65=FALSE,I65*HOME!$H$20/(1+HOME!$H$20),0)))</f>
        <v>0</v>
      </c>
      <c r="AA65" s="79">
        <f>IF(J$2&lt;DATE(2019,10,1),IF($T$1=FALSE,IF($T65=FALSE,J65*HOME!$H$18,0),IF($T65=FALSE,J65*HOME!$H$18/(1+HOME!$H$18),0)),IF($T$1=FALSE,IF($T65=FALSE,J65*HOME!$H$20,0),IF($T65=FALSE,J65*HOME!$H$20/(1+HOME!$H$20),0)))</f>
        <v>0</v>
      </c>
      <c r="AB65" s="79">
        <f>IF(K$2&lt;DATE(2019,10,1),IF($T$1=FALSE,IF($T65=FALSE,K65*HOME!$H$18,0),IF($T65=FALSE,K65*HOME!$H$18/(1+HOME!$H$18),0)),IF($T$1=FALSE,IF($T65=FALSE,K65*HOME!$H$20,0),IF($T65=FALSE,K65*HOME!$H$20/(1+HOME!$H$20),0)))</f>
        <v>0</v>
      </c>
      <c r="AC65" s="79">
        <f>IF(L$2&lt;DATE(2019,10,1),IF($T$1=FALSE,IF($T65=FALSE,L65*HOME!$H$18,0),IF($T65=FALSE,L65*HOME!$H$18/(1+HOME!$H$18),0)),IF($T$1=FALSE,IF($T65=FALSE,L65*HOME!$H$20,0),IF($T65=FALSE,L65*HOME!$H$20/(1+HOME!$H$20),0)))</f>
        <v>0</v>
      </c>
      <c r="AD65" s="79">
        <f>IF(M$2&lt;DATE(2019,10,1),IF($T$1=FALSE,IF($T65=FALSE,M65*HOME!$H$18,0),IF($T65=FALSE,M65*HOME!$H$18/(1+HOME!$H$18),0)),IF($T$1=FALSE,IF($T65=FALSE,M65*HOME!$H$20,0),IF($T65=FALSE,M65*HOME!$H$20/(1+HOME!$H$20),0)))</f>
        <v>0</v>
      </c>
      <c r="AE65" s="79">
        <f>IF(N$2&lt;DATE(2019,10,1),IF($T$1=FALSE,IF($T65=FALSE,N65*HOME!$H$18,0),IF($T65=FALSE,N65*HOME!$H$18/(1+HOME!$H$18),0)),IF($T$1=FALSE,IF($T65=FALSE,N65*HOME!$H$20,0),IF($T65=FALSE,N65*HOME!$H$20/(1+HOME!$H$20),0)))</f>
        <v>0</v>
      </c>
      <c r="AF65" s="79">
        <f>IF(O$2&lt;DATE(2019,10,1),IF($T$1=FALSE,IF($T65=FALSE,O65*HOME!$H$18,0),IF($T65=FALSE,O65*HOME!$H$18/(1+HOME!$H$18),0)),IF($T$1=FALSE,IF($T65=FALSE,O65*HOME!$H$20,0),IF($T65=FALSE,O65*HOME!$H$20/(1+HOME!$H$20),0)))</f>
        <v>0</v>
      </c>
      <c r="AG65" s="79">
        <f>IF(P$2&lt;DATE(2019,10,1),IF($T$1=FALSE,IF($T65=FALSE,P65*HOME!$H$18,0),IF($T65=FALSE,P65*HOME!$H$18/(1+HOME!$H$18),0)),IF($T$1=FALSE,IF($T65=FALSE,P65*HOME!$H$20,0),IF($T65=FALSE,P65*HOME!$H$20/(1+HOME!$H$20),0)))</f>
        <v>0</v>
      </c>
      <c r="AH65" s="79">
        <f t="shared" si="27"/>
        <v>0</v>
      </c>
      <c r="AI65" s="79" t="str">
        <f t="shared" si="28"/>
        <v/>
      </c>
      <c r="AJ65" s="86"/>
      <c r="AK65" s="79"/>
      <c r="AL65" s="474"/>
      <c r="AM65" s="474"/>
      <c r="AN65" s="465"/>
      <c r="AO65" s="474"/>
      <c r="AP65" s="474"/>
      <c r="AQ65" s="474"/>
      <c r="AR65" s="474"/>
      <c r="CA65" s="310">
        <f>IF($T65=TRUE,0,IF(D$2&lt;DATE(2019,10,1),IF($T$1=FALSE,D65*HOME!$F$18,D65*HOME!$F$18/(1+HOME!$H$18)),IF($AO65=TRUE,IF($T$1=FALSE,D65*HOME!$F$21,D65*HOME!$F$21/(1+HOME!$H$21)),IF($T$1=FALSE,D65*HOME!$F$20,D65*HOME!$F$20/(1+HOME!$H$20)))))</f>
        <v>0</v>
      </c>
      <c r="CB65" s="310">
        <f>IF($T65=TRUE,0,IF(E$2&lt;DATE(2019,10,1),IF($T$1=FALSE,E65*HOME!$F$18,E65*HOME!$F$18/(1+HOME!$H$18)),IF($AO65=TRUE,IF($T$1=FALSE,E65*HOME!$F$21,E65*HOME!$F$21/(1+HOME!$H$21)),IF($T$1=FALSE,E65*HOME!$F$20,E65*HOME!$F$20/(1+HOME!$H$20)))))</f>
        <v>0</v>
      </c>
      <c r="CC65" s="310">
        <f>IF($T65=TRUE,0,IF(F$2&lt;DATE(2019,10,1),IF($T$1=FALSE,F65*HOME!$F$18,F65*HOME!$F$18/(1+HOME!$H$18)),IF($AO65=TRUE,IF($T$1=FALSE,F65*HOME!$F$21,F65*HOME!$F$21/(1+HOME!$H$21)),IF($T$1=FALSE,F65*HOME!$F$20,F65*HOME!$F$20/(1+HOME!$H$20)))))</f>
        <v>0</v>
      </c>
      <c r="CD65" s="310">
        <f>IF($T65=TRUE,0,IF(G$2&lt;DATE(2019,10,1),IF($T$1=FALSE,G65*HOME!$F$18,G65*HOME!$F$18/(1+HOME!$H$18)),IF($AO65=TRUE,IF($T$1=FALSE,G65*HOME!$F$21,G65*HOME!$F$21/(1+HOME!$H$21)),IF($T$1=FALSE,G65*HOME!$F$20,G65*HOME!$F$20/(1+HOME!$H$20)))))</f>
        <v>0</v>
      </c>
      <c r="CE65" s="310">
        <f>IF($T65=TRUE,0,IF(H$2&lt;DATE(2019,10,1),IF($T$1=FALSE,H65*HOME!$F$18,H65*HOME!$F$18/(1+HOME!$H$18)),IF($AO65=TRUE,IF($T$1=FALSE,H65*HOME!$F$21,H65*HOME!$F$21/(1+HOME!$H$21)),IF($T$1=FALSE,H65*HOME!$F$20,H65*HOME!$F$20/(1+HOME!$H$20)))))</f>
        <v>0</v>
      </c>
      <c r="CF65" s="310">
        <f>IF($T65=TRUE,0,IF(I$2&lt;DATE(2019,10,1),IF($T$1=FALSE,I65*HOME!$F$18,I65*HOME!$F$18/(1+HOME!$H$18)),IF($AO65=TRUE,IF($T$1=FALSE,I65*HOME!$F$21,I65*HOME!$F$21/(1+HOME!$H$21)),IF($T$1=FALSE,I65*HOME!$F$20,I65*HOME!$F$20/(1+HOME!$H$20)))))</f>
        <v>0</v>
      </c>
      <c r="CG65" s="310">
        <f>IF($T65=TRUE,0,IF(J$2&lt;DATE(2019,10,1),IF($T$1=FALSE,J65*HOME!$F$18,J65*HOME!$F$18/(1+HOME!$H$18)),IF($AO65=TRUE,IF($T$1=FALSE,J65*HOME!$F$21,J65*HOME!$F$21/(1+HOME!$H$21)),IF($T$1=FALSE,J65*HOME!$F$20,J65*HOME!$F$20/(1+HOME!$H$20)))))</f>
        <v>0</v>
      </c>
      <c r="CH65" s="310">
        <f>IF($T65=TRUE,0,IF(K$2&lt;DATE(2019,10,1),IF($T$1=FALSE,K65*HOME!$F$18,K65*HOME!$F$18/(1+HOME!$H$18)),IF($AO65=TRUE,IF($T$1=FALSE,K65*HOME!$F$21,K65*HOME!$F$21/(1+HOME!$H$21)),IF($T$1=FALSE,K65*HOME!$F$20,K65*HOME!$F$20/(1+HOME!$H$20)))))</f>
        <v>0</v>
      </c>
      <c r="CI65" s="310">
        <f>IF($T65=TRUE,0,IF(L$2&lt;DATE(2019,10,1),IF($T$1=FALSE,L65*HOME!$F$18,L65*HOME!$F$18/(1+HOME!$H$18)),IF($AO65=TRUE,IF($T$1=FALSE,L65*HOME!$F$21,L65*HOME!$F$21/(1+HOME!$H$21)),IF($T$1=FALSE,L65*HOME!$F$20,L65*HOME!$F$20/(1+HOME!$H$20)))))</f>
        <v>0</v>
      </c>
      <c r="CJ65" s="310">
        <f>IF($T65=TRUE,0,IF(M$2&lt;DATE(2019,10,1),IF($T$1=FALSE,M65*HOME!$F$18,M65*HOME!$F$18/(1+HOME!$H$18)),IF($AO65=TRUE,IF($T$1=FALSE,M65*HOME!$F$21,M65*HOME!$F$21/(1+HOME!$H$21)),IF($T$1=FALSE,M65*HOME!$F$20,M65*HOME!$F$20/(1+HOME!$H$20)))))</f>
        <v>0</v>
      </c>
      <c r="CK65" s="310">
        <f>IF($T65=TRUE,0,IF(N$2&lt;DATE(2019,10,1),IF($T$1=FALSE,N65*HOME!$F$18,N65*HOME!$F$18/(1+HOME!$H$18)),IF($AO65=TRUE,IF($T$1=FALSE,N65*HOME!$F$21,N65*HOME!$F$21/(1+HOME!$H$21)),IF($T$1=FALSE,N65*HOME!$F$20,N65*HOME!$F$20/(1+HOME!$H$20)))))</f>
        <v>0</v>
      </c>
      <c r="CL65" s="310">
        <f>IF($T65=TRUE,0,IF(O$2&lt;DATE(2019,10,1),IF($T$1=FALSE,O65*HOME!$F$18,O65*HOME!$F$18/(1+HOME!$H$18)),IF($AO65=TRUE,IF($T$1=FALSE,O65*HOME!$F$21,O65*HOME!$F$21/(1+HOME!$H$21)),IF($T$1=FALSE,O65*HOME!$F$20,O65*HOME!$F$20/(1+HOME!$H$20)))))</f>
        <v>0</v>
      </c>
      <c r="CM65" s="310">
        <f>IF($T65=TRUE,0,IF(P$2&lt;DATE(2019,10,1),IF($T$1=FALSE,P65*HOME!$F$18,P65*HOME!$F$18/(1+HOME!$H$18)),IF($AO65=TRUE,IF($T$1=FALSE,P65*HOME!$F$21,P65*HOME!$F$21/(1+HOME!$H$21)),IF($T$1=FALSE,P65*HOME!$F$20,P65*HOME!$F$20/(1+HOME!$H$20)))))</f>
        <v>0</v>
      </c>
      <c r="CN65" s="310">
        <f t="shared" si="29"/>
        <v>0</v>
      </c>
    </row>
    <row r="66" spans="1:92" ht="18" customHeight="1">
      <c r="A66" s="335"/>
      <c r="B66" s="336">
        <v>61</v>
      </c>
      <c r="C66" s="473"/>
      <c r="D66" s="131"/>
      <c r="E66" s="131"/>
      <c r="F66" s="131"/>
      <c r="G66" s="131"/>
      <c r="H66" s="131"/>
      <c r="I66" s="131"/>
      <c r="J66" s="131"/>
      <c r="K66" s="131"/>
      <c r="L66" s="131"/>
      <c r="M66" s="131"/>
      <c r="N66" s="131"/>
      <c r="O66" s="131"/>
      <c r="P66" s="434"/>
      <c r="Q66" s="90">
        <f t="shared" si="26"/>
        <v>0</v>
      </c>
      <c r="R66" s="389" t="str">
        <f t="shared" si="14"/>
        <v/>
      </c>
      <c r="S66" s="154">
        <f>前期実績!Q66</f>
        <v>0</v>
      </c>
      <c r="T66" s="435" t="b">
        <v>0</v>
      </c>
      <c r="U66" s="79">
        <f>IF(D$2&lt;DATE(2019,10,1),IF($T$1=FALSE,IF($T66=FALSE,D66*HOME!$H$18,0),IF($T66=FALSE,D66*HOME!$H$18/(1+HOME!$H$18),0)),IF($T$1=FALSE,IF($T66=FALSE,D66*HOME!$H$20,0),IF($T66=FALSE,D66*HOME!$H$20/(1+HOME!$H$20),0)))</f>
        <v>0</v>
      </c>
      <c r="V66" s="79">
        <f>IF(E$2&lt;DATE(2019,10,1),IF($T$1=FALSE,IF($T66=FALSE,E66*HOME!$H$18,0),IF($T66=FALSE,E66*HOME!$H$18/(1+HOME!$H$18),0)),IF($T$1=FALSE,IF($T66=FALSE,E66*HOME!$H$20,0),IF($T66=FALSE,E66*HOME!$H$20/(1+HOME!$H$20),0)))</f>
        <v>0</v>
      </c>
      <c r="W66" s="79">
        <f>IF(F$2&lt;DATE(2019,10,1),IF($T$1=FALSE,IF($T66=FALSE,F66*HOME!$H$18,0),IF($T66=FALSE,F66*HOME!$H$18/(1+HOME!$H$18),0)),IF($T$1=FALSE,IF($T66=FALSE,F66*HOME!$H$20,0),IF($T66=FALSE,F66*HOME!$H$20/(1+HOME!$H$20),0)))</f>
        <v>0</v>
      </c>
      <c r="X66" s="79">
        <f>IF(G$2&lt;DATE(2019,10,1),IF($T$1=FALSE,IF($T66=FALSE,G66*HOME!$H$18,0),IF($T66=FALSE,G66*HOME!$H$18/(1+HOME!$H$18),0)),IF($T$1=FALSE,IF($T66=FALSE,G66*HOME!$H$20,0),IF($T66=FALSE,G66*HOME!$H$20/(1+HOME!$H$20),0)))</f>
        <v>0</v>
      </c>
      <c r="Y66" s="79">
        <f>IF(H$2&lt;DATE(2019,10,1),IF($T$1=FALSE,IF($T66=FALSE,H66*HOME!$H$18,0),IF($T66=FALSE,H66*HOME!$H$18/(1+HOME!$H$18),0)),IF($T$1=FALSE,IF($T66=FALSE,H66*HOME!$H$20,0),IF($T66=FALSE,H66*HOME!$H$20/(1+HOME!$H$20),0)))</f>
        <v>0</v>
      </c>
      <c r="Z66" s="79">
        <f>IF(I$2&lt;DATE(2019,10,1),IF($T$1=FALSE,IF($T66=FALSE,I66*HOME!$H$18,0),IF($T66=FALSE,I66*HOME!$H$18/(1+HOME!$H$18),0)),IF($T$1=FALSE,IF($T66=FALSE,I66*HOME!$H$20,0),IF($T66=FALSE,I66*HOME!$H$20/(1+HOME!$H$20),0)))</f>
        <v>0</v>
      </c>
      <c r="AA66" s="79">
        <f>IF(J$2&lt;DATE(2019,10,1),IF($T$1=FALSE,IF($T66=FALSE,J66*HOME!$H$18,0),IF($T66=FALSE,J66*HOME!$H$18/(1+HOME!$H$18),0)),IF($T$1=FALSE,IF($T66=FALSE,J66*HOME!$H$20,0),IF($T66=FALSE,J66*HOME!$H$20/(1+HOME!$H$20),0)))</f>
        <v>0</v>
      </c>
      <c r="AB66" s="79">
        <f>IF(K$2&lt;DATE(2019,10,1),IF($T$1=FALSE,IF($T66=FALSE,K66*HOME!$H$18,0),IF($T66=FALSE,K66*HOME!$H$18/(1+HOME!$H$18),0)),IF($T$1=FALSE,IF($T66=FALSE,K66*HOME!$H$20,0),IF($T66=FALSE,K66*HOME!$H$20/(1+HOME!$H$20),0)))</f>
        <v>0</v>
      </c>
      <c r="AC66" s="79">
        <f>IF(L$2&lt;DATE(2019,10,1),IF($T$1=FALSE,IF($T66=FALSE,L66*HOME!$H$18,0),IF($T66=FALSE,L66*HOME!$H$18/(1+HOME!$H$18),0)),IF($T$1=FALSE,IF($T66=FALSE,L66*HOME!$H$20,0),IF($T66=FALSE,L66*HOME!$H$20/(1+HOME!$H$20),0)))</f>
        <v>0</v>
      </c>
      <c r="AD66" s="79">
        <f>IF(M$2&lt;DATE(2019,10,1),IF($T$1=FALSE,IF($T66=FALSE,M66*HOME!$H$18,0),IF($T66=FALSE,M66*HOME!$H$18/(1+HOME!$H$18),0)),IF($T$1=FALSE,IF($T66=FALSE,M66*HOME!$H$20,0),IF($T66=FALSE,M66*HOME!$H$20/(1+HOME!$H$20),0)))</f>
        <v>0</v>
      </c>
      <c r="AE66" s="79">
        <f>IF(N$2&lt;DATE(2019,10,1),IF($T$1=FALSE,IF($T66=FALSE,N66*HOME!$H$18,0),IF($T66=FALSE,N66*HOME!$H$18/(1+HOME!$H$18),0)),IF($T$1=FALSE,IF($T66=FALSE,N66*HOME!$H$20,0),IF($T66=FALSE,N66*HOME!$H$20/(1+HOME!$H$20),0)))</f>
        <v>0</v>
      </c>
      <c r="AF66" s="79">
        <f>IF(O$2&lt;DATE(2019,10,1),IF($T$1=FALSE,IF($T66=FALSE,O66*HOME!$H$18,0),IF($T66=FALSE,O66*HOME!$H$18/(1+HOME!$H$18),0)),IF($T$1=FALSE,IF($T66=FALSE,O66*HOME!$H$20,0),IF($T66=FALSE,O66*HOME!$H$20/(1+HOME!$H$20),0)))</f>
        <v>0</v>
      </c>
      <c r="AG66" s="79">
        <f>IF(P$2&lt;DATE(2019,10,1),IF($T$1=FALSE,IF($T66=FALSE,P66*HOME!$H$18,0),IF($T66=FALSE,P66*HOME!$H$18/(1+HOME!$H$18),0)),IF($T$1=FALSE,IF($T66=FALSE,P66*HOME!$H$20,0),IF($T66=FALSE,P66*HOME!$H$20/(1+HOME!$H$20),0)))</f>
        <v>0</v>
      </c>
      <c r="AH66" s="79">
        <f t="shared" si="27"/>
        <v>0</v>
      </c>
      <c r="AI66" s="79">
        <f t="shared" si="28"/>
        <v>0</v>
      </c>
      <c r="AJ66" s="86"/>
      <c r="AK66" s="79"/>
      <c r="AL66" s="79"/>
      <c r="AM66" s="79"/>
      <c r="AN66" s="79"/>
      <c r="AO66" s="79"/>
      <c r="AP66" s="79"/>
      <c r="AQ66" s="79"/>
      <c r="AR66" s="79"/>
      <c r="CA66" s="310">
        <f>IF($T66=TRUE,0,IF(D$2&lt;DATE(2019,10,1),IF($T$1=FALSE,D66*HOME!$F$18,D66*HOME!$F$18/(1+HOME!$H$18)),IF($AO66=TRUE,IF($T$1=FALSE,D66*HOME!$F$21,D66*HOME!$F$21/(1+HOME!$H$21)),IF($T$1=FALSE,D66*HOME!$F$20,D66*HOME!$F$20/(1+HOME!$H$20)))))</f>
        <v>0</v>
      </c>
      <c r="CB66" s="310">
        <f>IF($T66=TRUE,0,IF(E$2&lt;DATE(2019,10,1),IF($T$1=FALSE,E66*HOME!$F$18,E66*HOME!$F$18/(1+HOME!$H$18)),IF($AO66=TRUE,IF($T$1=FALSE,E66*HOME!$F$21,E66*HOME!$F$21/(1+HOME!$H$21)),IF($T$1=FALSE,E66*HOME!$F$20,E66*HOME!$F$20/(1+HOME!$H$20)))))</f>
        <v>0</v>
      </c>
      <c r="CC66" s="310">
        <f>IF($T66=TRUE,0,IF(F$2&lt;DATE(2019,10,1),IF($T$1=FALSE,F66*HOME!$F$18,F66*HOME!$F$18/(1+HOME!$H$18)),IF($AO66=TRUE,IF($T$1=FALSE,F66*HOME!$F$21,F66*HOME!$F$21/(1+HOME!$H$21)),IF($T$1=FALSE,F66*HOME!$F$20,F66*HOME!$F$20/(1+HOME!$H$20)))))</f>
        <v>0</v>
      </c>
      <c r="CD66" s="310">
        <f>IF($T66=TRUE,0,IF(G$2&lt;DATE(2019,10,1),IF($T$1=FALSE,G66*HOME!$F$18,G66*HOME!$F$18/(1+HOME!$H$18)),IF($AO66=TRUE,IF($T$1=FALSE,G66*HOME!$F$21,G66*HOME!$F$21/(1+HOME!$H$21)),IF($T$1=FALSE,G66*HOME!$F$20,G66*HOME!$F$20/(1+HOME!$H$20)))))</f>
        <v>0</v>
      </c>
      <c r="CE66" s="310">
        <f>IF($T66=TRUE,0,IF(H$2&lt;DATE(2019,10,1),IF($T$1=FALSE,H66*HOME!$F$18,H66*HOME!$F$18/(1+HOME!$H$18)),IF($AO66=TRUE,IF($T$1=FALSE,H66*HOME!$F$21,H66*HOME!$F$21/(1+HOME!$H$21)),IF($T$1=FALSE,H66*HOME!$F$20,H66*HOME!$F$20/(1+HOME!$H$20)))))</f>
        <v>0</v>
      </c>
      <c r="CF66" s="310">
        <f>IF($T66=TRUE,0,IF(I$2&lt;DATE(2019,10,1),IF($T$1=FALSE,I66*HOME!$F$18,I66*HOME!$F$18/(1+HOME!$H$18)),IF($AO66=TRUE,IF($T$1=FALSE,I66*HOME!$F$21,I66*HOME!$F$21/(1+HOME!$H$21)),IF($T$1=FALSE,I66*HOME!$F$20,I66*HOME!$F$20/(1+HOME!$H$20)))))</f>
        <v>0</v>
      </c>
      <c r="CG66" s="310">
        <f>IF($T66=TRUE,0,IF(J$2&lt;DATE(2019,10,1),IF($T$1=FALSE,J66*HOME!$F$18,J66*HOME!$F$18/(1+HOME!$H$18)),IF($AO66=TRUE,IF($T$1=FALSE,J66*HOME!$F$21,J66*HOME!$F$21/(1+HOME!$H$21)),IF($T$1=FALSE,J66*HOME!$F$20,J66*HOME!$F$20/(1+HOME!$H$20)))))</f>
        <v>0</v>
      </c>
      <c r="CH66" s="310">
        <f>IF($T66=TRUE,0,IF(K$2&lt;DATE(2019,10,1),IF($T$1=FALSE,K66*HOME!$F$18,K66*HOME!$F$18/(1+HOME!$H$18)),IF($AO66=TRUE,IF($T$1=FALSE,K66*HOME!$F$21,K66*HOME!$F$21/(1+HOME!$H$21)),IF($T$1=FALSE,K66*HOME!$F$20,K66*HOME!$F$20/(1+HOME!$H$20)))))</f>
        <v>0</v>
      </c>
      <c r="CI66" s="310">
        <f>IF($T66=TRUE,0,IF(L$2&lt;DATE(2019,10,1),IF($T$1=FALSE,L66*HOME!$F$18,L66*HOME!$F$18/(1+HOME!$H$18)),IF($AO66=TRUE,IF($T$1=FALSE,L66*HOME!$F$21,L66*HOME!$F$21/(1+HOME!$H$21)),IF($T$1=FALSE,L66*HOME!$F$20,L66*HOME!$F$20/(1+HOME!$H$20)))))</f>
        <v>0</v>
      </c>
      <c r="CJ66" s="310">
        <f>IF($T66=TRUE,0,IF(M$2&lt;DATE(2019,10,1),IF($T$1=FALSE,M66*HOME!$F$18,M66*HOME!$F$18/(1+HOME!$H$18)),IF($AO66=TRUE,IF($T$1=FALSE,M66*HOME!$F$21,M66*HOME!$F$21/(1+HOME!$H$21)),IF($T$1=FALSE,M66*HOME!$F$20,M66*HOME!$F$20/(1+HOME!$H$20)))))</f>
        <v>0</v>
      </c>
      <c r="CK66" s="310">
        <f>IF($T66=TRUE,0,IF(N$2&lt;DATE(2019,10,1),IF($T$1=FALSE,N66*HOME!$F$18,N66*HOME!$F$18/(1+HOME!$H$18)),IF($AO66=TRUE,IF($T$1=FALSE,N66*HOME!$F$21,N66*HOME!$F$21/(1+HOME!$H$21)),IF($T$1=FALSE,N66*HOME!$F$20,N66*HOME!$F$20/(1+HOME!$H$20)))))</f>
        <v>0</v>
      </c>
      <c r="CL66" s="310">
        <f>IF($T66=TRUE,0,IF(O$2&lt;DATE(2019,10,1),IF($T$1=FALSE,O66*HOME!$F$18,O66*HOME!$F$18/(1+HOME!$H$18)),IF($AO66=TRUE,IF($T$1=FALSE,O66*HOME!$F$21,O66*HOME!$F$21/(1+HOME!$H$21)),IF($T$1=FALSE,O66*HOME!$F$20,O66*HOME!$F$20/(1+HOME!$H$20)))))</f>
        <v>0</v>
      </c>
      <c r="CM66" s="310">
        <f>IF($T66=TRUE,0,IF(P$2&lt;DATE(2019,10,1),IF($T$1=FALSE,P66*HOME!$F$18,P66*HOME!$F$18/(1+HOME!$H$18)),IF($AO66=TRUE,IF($T$1=FALSE,P66*HOME!$F$21,P66*HOME!$F$21/(1+HOME!$H$21)),IF($T$1=FALSE,P66*HOME!$F$20,P66*HOME!$F$20/(1+HOME!$H$20)))))</f>
        <v>0</v>
      </c>
      <c r="CN66" s="310">
        <f t="shared" si="29"/>
        <v>0</v>
      </c>
    </row>
    <row r="67" spans="1:92" ht="18" customHeight="1">
      <c r="A67" s="335"/>
      <c r="B67" s="336">
        <v>62</v>
      </c>
      <c r="C67" s="473"/>
      <c r="D67" s="131"/>
      <c r="E67" s="131"/>
      <c r="F67" s="131"/>
      <c r="G67" s="131"/>
      <c r="H67" s="131"/>
      <c r="I67" s="131"/>
      <c r="J67" s="131"/>
      <c r="K67" s="131"/>
      <c r="L67" s="131"/>
      <c r="M67" s="131"/>
      <c r="N67" s="131"/>
      <c r="O67" s="131"/>
      <c r="P67" s="434"/>
      <c r="Q67" s="90">
        <f t="shared" si="26"/>
        <v>0</v>
      </c>
      <c r="R67" s="389" t="str">
        <f t="shared" si="14"/>
        <v/>
      </c>
      <c r="S67" s="154">
        <f>前期実績!Q67</f>
        <v>0</v>
      </c>
      <c r="T67" s="475" t="b">
        <v>0</v>
      </c>
      <c r="U67" s="79">
        <f>IF(D$2&lt;DATE(2019,10,1),IF($T$1=FALSE,IF($T67=FALSE,D67*HOME!$H$18,0),IF($T67=FALSE,D67*HOME!$H$18/(1+HOME!$H$18),0)),IF($T$1=FALSE,IF($T67=FALSE,D67*HOME!$H$20,0),IF($T67=FALSE,D67*HOME!$H$20/(1+HOME!$H$20),0)))</f>
        <v>0</v>
      </c>
      <c r="V67" s="79">
        <f>IF(E$2&lt;DATE(2019,10,1),IF($T$1=FALSE,IF($T67=FALSE,E67*HOME!$H$18,0),IF($T67=FALSE,E67*HOME!$H$18/(1+HOME!$H$18),0)),IF($T$1=FALSE,IF($T67=FALSE,E67*HOME!$H$20,0),IF($T67=FALSE,E67*HOME!$H$20/(1+HOME!$H$20),0)))</f>
        <v>0</v>
      </c>
      <c r="W67" s="79">
        <f>IF(F$2&lt;DATE(2019,10,1),IF($T$1=FALSE,IF($T67=FALSE,F67*HOME!$H$18,0),IF($T67=FALSE,F67*HOME!$H$18/(1+HOME!$H$18),0)),IF($T$1=FALSE,IF($T67=FALSE,F67*HOME!$H$20,0),IF($T67=FALSE,F67*HOME!$H$20/(1+HOME!$H$20),0)))</f>
        <v>0</v>
      </c>
      <c r="X67" s="79">
        <f>IF(G$2&lt;DATE(2019,10,1),IF($T$1=FALSE,IF($T67=FALSE,G67*HOME!$H$18,0),IF($T67=FALSE,G67*HOME!$H$18/(1+HOME!$H$18),0)),IF($T$1=FALSE,IF($T67=FALSE,G67*HOME!$H$20,0),IF($T67=FALSE,G67*HOME!$H$20/(1+HOME!$H$20),0)))</f>
        <v>0</v>
      </c>
      <c r="Y67" s="79">
        <f>IF(H$2&lt;DATE(2019,10,1),IF($T$1=FALSE,IF($T67=FALSE,H67*HOME!$H$18,0),IF($T67=FALSE,H67*HOME!$H$18/(1+HOME!$H$18),0)),IF($T$1=FALSE,IF($T67=FALSE,H67*HOME!$H$20,0),IF($T67=FALSE,H67*HOME!$H$20/(1+HOME!$H$20),0)))</f>
        <v>0</v>
      </c>
      <c r="Z67" s="79">
        <f>IF(I$2&lt;DATE(2019,10,1),IF($T$1=FALSE,IF($T67=FALSE,I67*HOME!$H$18,0),IF($T67=FALSE,I67*HOME!$H$18/(1+HOME!$H$18),0)),IF($T$1=FALSE,IF($T67=FALSE,I67*HOME!$H$20,0),IF($T67=FALSE,I67*HOME!$H$20/(1+HOME!$H$20),0)))</f>
        <v>0</v>
      </c>
      <c r="AA67" s="79">
        <f>IF(J$2&lt;DATE(2019,10,1),IF($T$1=FALSE,IF($T67=FALSE,J67*HOME!$H$18,0),IF($T67=FALSE,J67*HOME!$H$18/(1+HOME!$H$18),0)),IF($T$1=FALSE,IF($T67=FALSE,J67*HOME!$H$20,0),IF($T67=FALSE,J67*HOME!$H$20/(1+HOME!$H$20),0)))</f>
        <v>0</v>
      </c>
      <c r="AB67" s="79">
        <f>IF(K$2&lt;DATE(2019,10,1),IF($T$1=FALSE,IF($T67=FALSE,K67*HOME!$H$18,0),IF($T67=FALSE,K67*HOME!$H$18/(1+HOME!$H$18),0)),IF($T$1=FALSE,IF($T67=FALSE,K67*HOME!$H$20,0),IF($T67=FALSE,K67*HOME!$H$20/(1+HOME!$H$20),0)))</f>
        <v>0</v>
      </c>
      <c r="AC67" s="79">
        <f>IF(L$2&lt;DATE(2019,10,1),IF($T$1=FALSE,IF($T67=FALSE,L67*HOME!$H$18,0),IF($T67=FALSE,L67*HOME!$H$18/(1+HOME!$H$18),0)),IF($T$1=FALSE,IF($T67=FALSE,L67*HOME!$H$20,0),IF($T67=FALSE,L67*HOME!$H$20/(1+HOME!$H$20),0)))</f>
        <v>0</v>
      </c>
      <c r="AD67" s="79">
        <f>IF(M$2&lt;DATE(2019,10,1),IF($T$1=FALSE,IF($T67=FALSE,M67*HOME!$H$18,0),IF($T67=FALSE,M67*HOME!$H$18/(1+HOME!$H$18),0)),IF($T$1=FALSE,IF($T67=FALSE,M67*HOME!$H$20,0),IF($T67=FALSE,M67*HOME!$H$20/(1+HOME!$H$20),0)))</f>
        <v>0</v>
      </c>
      <c r="AE67" s="79">
        <f>IF(N$2&lt;DATE(2019,10,1),IF($T$1=FALSE,IF($T67=FALSE,N67*HOME!$H$18,0),IF($T67=FALSE,N67*HOME!$H$18/(1+HOME!$H$18),0)),IF($T$1=FALSE,IF($T67=FALSE,N67*HOME!$H$20,0),IF($T67=FALSE,N67*HOME!$H$20/(1+HOME!$H$20),0)))</f>
        <v>0</v>
      </c>
      <c r="AF67" s="79">
        <f>IF(O$2&lt;DATE(2019,10,1),IF($T$1=FALSE,IF($T67=FALSE,O67*HOME!$H$18,0),IF($T67=FALSE,O67*HOME!$H$18/(1+HOME!$H$18),0)),IF($T$1=FALSE,IF($T67=FALSE,O67*HOME!$H$20,0),IF($T67=FALSE,O67*HOME!$H$20/(1+HOME!$H$20),0)))</f>
        <v>0</v>
      </c>
      <c r="AG67" s="79">
        <f>IF(P$2&lt;DATE(2019,10,1),IF($T$1=FALSE,IF($T67=FALSE,P67*HOME!$H$18,0),IF($T67=FALSE,P67*HOME!$H$18/(1+HOME!$H$18),0)),IF($T$1=FALSE,IF($T67=FALSE,P67*HOME!$H$20,0),IF($T67=FALSE,P67*HOME!$H$20/(1+HOME!$H$20),0)))</f>
        <v>0</v>
      </c>
      <c r="AH67" s="79">
        <f t="shared" si="27"/>
        <v>0</v>
      </c>
      <c r="AI67" s="79">
        <f t="shared" si="28"/>
        <v>0</v>
      </c>
      <c r="AJ67" s="86"/>
      <c r="AK67" s="79"/>
      <c r="AL67" s="79"/>
      <c r="AM67" s="79"/>
      <c r="AN67" s="79"/>
      <c r="AO67" s="79"/>
      <c r="AP67" s="79"/>
      <c r="AQ67" s="79"/>
      <c r="AR67" s="79"/>
      <c r="CA67" s="310">
        <f>IF($T67=TRUE,0,IF(D$2&lt;DATE(2019,10,1),IF($T$1=FALSE,D67*HOME!$F$18,D67*HOME!$F$18/(1+HOME!$H$18)),IF($AO67=TRUE,IF($T$1=FALSE,D67*HOME!$F$21,D67*HOME!$F$21/(1+HOME!$H$21)),IF($T$1=FALSE,D67*HOME!$F$20,D67*HOME!$F$20/(1+HOME!$H$20)))))</f>
        <v>0</v>
      </c>
      <c r="CB67" s="310">
        <f>IF($T67=TRUE,0,IF(E$2&lt;DATE(2019,10,1),IF($T$1=FALSE,E67*HOME!$F$18,E67*HOME!$F$18/(1+HOME!$H$18)),IF($AO67=TRUE,IF($T$1=FALSE,E67*HOME!$F$21,E67*HOME!$F$21/(1+HOME!$H$21)),IF($T$1=FALSE,E67*HOME!$F$20,E67*HOME!$F$20/(1+HOME!$H$20)))))</f>
        <v>0</v>
      </c>
      <c r="CC67" s="310">
        <f>IF($T67=TRUE,0,IF(F$2&lt;DATE(2019,10,1),IF($T$1=FALSE,F67*HOME!$F$18,F67*HOME!$F$18/(1+HOME!$H$18)),IF($AO67=TRUE,IF($T$1=FALSE,F67*HOME!$F$21,F67*HOME!$F$21/(1+HOME!$H$21)),IF($T$1=FALSE,F67*HOME!$F$20,F67*HOME!$F$20/(1+HOME!$H$20)))))</f>
        <v>0</v>
      </c>
      <c r="CD67" s="310">
        <f>IF($T67=TRUE,0,IF(G$2&lt;DATE(2019,10,1),IF($T$1=FALSE,G67*HOME!$F$18,G67*HOME!$F$18/(1+HOME!$H$18)),IF($AO67=TRUE,IF($T$1=FALSE,G67*HOME!$F$21,G67*HOME!$F$21/(1+HOME!$H$21)),IF($T$1=FALSE,G67*HOME!$F$20,G67*HOME!$F$20/(1+HOME!$H$20)))))</f>
        <v>0</v>
      </c>
      <c r="CE67" s="310">
        <f>IF($T67=TRUE,0,IF(H$2&lt;DATE(2019,10,1),IF($T$1=FALSE,H67*HOME!$F$18,H67*HOME!$F$18/(1+HOME!$H$18)),IF($AO67=TRUE,IF($T$1=FALSE,H67*HOME!$F$21,H67*HOME!$F$21/(1+HOME!$H$21)),IF($T$1=FALSE,H67*HOME!$F$20,H67*HOME!$F$20/(1+HOME!$H$20)))))</f>
        <v>0</v>
      </c>
      <c r="CF67" s="310">
        <f>IF($T67=TRUE,0,IF(I$2&lt;DATE(2019,10,1),IF($T$1=FALSE,I67*HOME!$F$18,I67*HOME!$F$18/(1+HOME!$H$18)),IF($AO67=TRUE,IF($T$1=FALSE,I67*HOME!$F$21,I67*HOME!$F$21/(1+HOME!$H$21)),IF($T$1=FALSE,I67*HOME!$F$20,I67*HOME!$F$20/(1+HOME!$H$20)))))</f>
        <v>0</v>
      </c>
      <c r="CG67" s="310">
        <f>IF($T67=TRUE,0,IF(J$2&lt;DATE(2019,10,1),IF($T$1=FALSE,J67*HOME!$F$18,J67*HOME!$F$18/(1+HOME!$H$18)),IF($AO67=TRUE,IF($T$1=FALSE,J67*HOME!$F$21,J67*HOME!$F$21/(1+HOME!$H$21)),IF($T$1=FALSE,J67*HOME!$F$20,J67*HOME!$F$20/(1+HOME!$H$20)))))</f>
        <v>0</v>
      </c>
      <c r="CH67" s="310">
        <f>IF($T67=TRUE,0,IF(K$2&lt;DATE(2019,10,1),IF($T$1=FALSE,K67*HOME!$F$18,K67*HOME!$F$18/(1+HOME!$H$18)),IF($AO67=TRUE,IF($T$1=FALSE,K67*HOME!$F$21,K67*HOME!$F$21/(1+HOME!$H$21)),IF($T$1=FALSE,K67*HOME!$F$20,K67*HOME!$F$20/(1+HOME!$H$20)))))</f>
        <v>0</v>
      </c>
      <c r="CI67" s="310">
        <f>IF($T67=TRUE,0,IF(L$2&lt;DATE(2019,10,1),IF($T$1=FALSE,L67*HOME!$F$18,L67*HOME!$F$18/(1+HOME!$H$18)),IF($AO67=TRUE,IF($T$1=FALSE,L67*HOME!$F$21,L67*HOME!$F$21/(1+HOME!$H$21)),IF($T$1=FALSE,L67*HOME!$F$20,L67*HOME!$F$20/(1+HOME!$H$20)))))</f>
        <v>0</v>
      </c>
      <c r="CJ67" s="310">
        <f>IF($T67=TRUE,0,IF(M$2&lt;DATE(2019,10,1),IF($T$1=FALSE,M67*HOME!$F$18,M67*HOME!$F$18/(1+HOME!$H$18)),IF($AO67=TRUE,IF($T$1=FALSE,M67*HOME!$F$21,M67*HOME!$F$21/(1+HOME!$H$21)),IF($T$1=FALSE,M67*HOME!$F$20,M67*HOME!$F$20/(1+HOME!$H$20)))))</f>
        <v>0</v>
      </c>
      <c r="CK67" s="310">
        <f>IF($T67=TRUE,0,IF(N$2&lt;DATE(2019,10,1),IF($T$1=FALSE,N67*HOME!$F$18,N67*HOME!$F$18/(1+HOME!$H$18)),IF($AO67=TRUE,IF($T$1=FALSE,N67*HOME!$F$21,N67*HOME!$F$21/(1+HOME!$H$21)),IF($T$1=FALSE,N67*HOME!$F$20,N67*HOME!$F$20/(1+HOME!$H$20)))))</f>
        <v>0</v>
      </c>
      <c r="CL67" s="310">
        <f>IF($T67=TRUE,0,IF(O$2&lt;DATE(2019,10,1),IF($T$1=FALSE,O67*HOME!$F$18,O67*HOME!$F$18/(1+HOME!$H$18)),IF($AO67=TRUE,IF($T$1=FALSE,O67*HOME!$F$21,O67*HOME!$F$21/(1+HOME!$H$21)),IF($T$1=FALSE,O67*HOME!$F$20,O67*HOME!$F$20/(1+HOME!$H$20)))))</f>
        <v>0</v>
      </c>
      <c r="CM67" s="310">
        <f>IF($T67=TRUE,0,IF(P$2&lt;DATE(2019,10,1),IF($T$1=FALSE,P67*HOME!$F$18,P67*HOME!$F$18/(1+HOME!$H$18)),IF($AO67=TRUE,IF($T$1=FALSE,P67*HOME!$F$21,P67*HOME!$F$21/(1+HOME!$H$21)),IF($T$1=FALSE,P67*HOME!$F$20,P67*HOME!$F$20/(1+HOME!$H$20)))))</f>
        <v>0</v>
      </c>
      <c r="CN67" s="310">
        <f t="shared" si="29"/>
        <v>0</v>
      </c>
    </row>
    <row r="68" spans="1:92" ht="18" customHeight="1">
      <c r="A68" s="335"/>
      <c r="B68" s="336">
        <v>63</v>
      </c>
      <c r="C68" s="473"/>
      <c r="D68" s="131"/>
      <c r="E68" s="131"/>
      <c r="F68" s="131"/>
      <c r="G68" s="131"/>
      <c r="H68" s="131"/>
      <c r="I68" s="131"/>
      <c r="J68" s="131"/>
      <c r="K68" s="131"/>
      <c r="L68" s="131"/>
      <c r="M68" s="131"/>
      <c r="N68" s="131"/>
      <c r="O68" s="131"/>
      <c r="P68" s="434"/>
      <c r="Q68" s="90">
        <f t="shared" si="26"/>
        <v>0</v>
      </c>
      <c r="R68" s="389" t="str">
        <f t="shared" si="14"/>
        <v/>
      </c>
      <c r="S68" s="154">
        <f>前期実績!Q68</f>
        <v>0</v>
      </c>
      <c r="T68" s="475" t="b">
        <v>1</v>
      </c>
      <c r="U68" s="79">
        <f>IF(D$2&lt;DATE(2019,10,1),IF($T$1=FALSE,IF($T68=FALSE,D68*HOME!$H$18,0),IF($T68=FALSE,D68*HOME!$H$18/(1+HOME!$H$18),0)),IF($T$1=FALSE,IF($T68=FALSE,D68*HOME!$H$20,0),IF($T68=FALSE,D68*HOME!$H$20/(1+HOME!$H$20),0)))</f>
        <v>0</v>
      </c>
      <c r="V68" s="79">
        <f>IF(E$2&lt;DATE(2019,10,1),IF($T$1=FALSE,IF($T68=FALSE,E68*HOME!$H$18,0),IF($T68=FALSE,E68*HOME!$H$18/(1+HOME!$H$18),0)),IF($T$1=FALSE,IF($T68=FALSE,E68*HOME!$H$20,0),IF($T68=FALSE,E68*HOME!$H$20/(1+HOME!$H$20),0)))</f>
        <v>0</v>
      </c>
      <c r="W68" s="79">
        <f>IF(F$2&lt;DATE(2019,10,1),IF($T$1=FALSE,IF($T68=FALSE,F68*HOME!$H$18,0),IF($T68=FALSE,F68*HOME!$H$18/(1+HOME!$H$18),0)),IF($T$1=FALSE,IF($T68=FALSE,F68*HOME!$H$20,0),IF($T68=FALSE,F68*HOME!$H$20/(1+HOME!$H$20),0)))</f>
        <v>0</v>
      </c>
      <c r="X68" s="79">
        <f>IF(G$2&lt;DATE(2019,10,1),IF($T$1=FALSE,IF($T68=FALSE,G68*HOME!$H$18,0),IF($T68=FALSE,G68*HOME!$H$18/(1+HOME!$H$18),0)),IF($T$1=FALSE,IF($T68=FALSE,G68*HOME!$H$20,0),IF($T68=FALSE,G68*HOME!$H$20/(1+HOME!$H$20),0)))</f>
        <v>0</v>
      </c>
      <c r="Y68" s="79">
        <f>IF(H$2&lt;DATE(2019,10,1),IF($T$1=FALSE,IF($T68=FALSE,H68*HOME!$H$18,0),IF($T68=FALSE,H68*HOME!$H$18/(1+HOME!$H$18),0)),IF($T$1=FALSE,IF($T68=FALSE,H68*HOME!$H$20,0),IF($T68=FALSE,H68*HOME!$H$20/(1+HOME!$H$20),0)))</f>
        <v>0</v>
      </c>
      <c r="Z68" s="79">
        <f>IF(I$2&lt;DATE(2019,10,1),IF($T$1=FALSE,IF($T68=FALSE,I68*HOME!$H$18,0),IF($T68=FALSE,I68*HOME!$H$18/(1+HOME!$H$18),0)),IF($T$1=FALSE,IF($T68=FALSE,I68*HOME!$H$20,0),IF($T68=FALSE,I68*HOME!$H$20/(1+HOME!$H$20),0)))</f>
        <v>0</v>
      </c>
      <c r="AA68" s="79">
        <f>IF(J$2&lt;DATE(2019,10,1),IF($T$1=FALSE,IF($T68=FALSE,J68*HOME!$H$18,0),IF($T68=FALSE,J68*HOME!$H$18/(1+HOME!$H$18),0)),IF($T$1=FALSE,IF($T68=FALSE,J68*HOME!$H$20,0),IF($T68=FALSE,J68*HOME!$H$20/(1+HOME!$H$20),0)))</f>
        <v>0</v>
      </c>
      <c r="AB68" s="79">
        <f>IF(K$2&lt;DATE(2019,10,1),IF($T$1=FALSE,IF($T68=FALSE,K68*HOME!$H$18,0),IF($T68=FALSE,K68*HOME!$H$18/(1+HOME!$H$18),0)),IF($T$1=FALSE,IF($T68=FALSE,K68*HOME!$H$20,0),IF($T68=FALSE,K68*HOME!$H$20/(1+HOME!$H$20),0)))</f>
        <v>0</v>
      </c>
      <c r="AC68" s="79">
        <f>IF(L$2&lt;DATE(2019,10,1),IF($T$1=FALSE,IF($T68=FALSE,L68*HOME!$H$18,0),IF($T68=FALSE,L68*HOME!$H$18/(1+HOME!$H$18),0)),IF($T$1=FALSE,IF($T68=FALSE,L68*HOME!$H$20,0),IF($T68=FALSE,L68*HOME!$H$20/(1+HOME!$H$20),0)))</f>
        <v>0</v>
      </c>
      <c r="AD68" s="79">
        <f>IF(M$2&lt;DATE(2019,10,1),IF($T$1=FALSE,IF($T68=FALSE,M68*HOME!$H$18,0),IF($T68=FALSE,M68*HOME!$H$18/(1+HOME!$H$18),0)),IF($T$1=FALSE,IF($T68=FALSE,M68*HOME!$H$20,0),IF($T68=FALSE,M68*HOME!$H$20/(1+HOME!$H$20),0)))</f>
        <v>0</v>
      </c>
      <c r="AE68" s="79">
        <f>IF(N$2&lt;DATE(2019,10,1),IF($T$1=FALSE,IF($T68=FALSE,N68*HOME!$H$18,0),IF($T68=FALSE,N68*HOME!$H$18/(1+HOME!$H$18),0)),IF($T$1=FALSE,IF($T68=FALSE,N68*HOME!$H$20,0),IF($T68=FALSE,N68*HOME!$H$20/(1+HOME!$H$20),0)))</f>
        <v>0</v>
      </c>
      <c r="AF68" s="79">
        <f>IF(O$2&lt;DATE(2019,10,1),IF($T$1=FALSE,IF($T68=FALSE,O68*HOME!$H$18,0),IF($T68=FALSE,O68*HOME!$H$18/(1+HOME!$H$18),0)),IF($T$1=FALSE,IF($T68=FALSE,O68*HOME!$H$20,0),IF($T68=FALSE,O68*HOME!$H$20/(1+HOME!$H$20),0)))</f>
        <v>0</v>
      </c>
      <c r="AG68" s="79">
        <f>IF(P$2&lt;DATE(2019,10,1),IF($T$1=FALSE,IF($T68=FALSE,P68*HOME!$H$18,0),IF($T68=FALSE,P68*HOME!$H$18/(1+HOME!$H$18),0)),IF($T$1=FALSE,IF($T68=FALSE,P68*HOME!$H$20,0),IF($T68=FALSE,P68*HOME!$H$20/(1+HOME!$H$20),0)))</f>
        <v>0</v>
      </c>
      <c r="AH68" s="79">
        <f t="shared" si="27"/>
        <v>0</v>
      </c>
      <c r="AI68" s="79" t="str">
        <f t="shared" si="28"/>
        <v/>
      </c>
      <c r="AJ68" s="86"/>
      <c r="AK68" s="79"/>
      <c r="AL68" s="79"/>
      <c r="AM68" s="79"/>
      <c r="AN68" s="79"/>
      <c r="AO68" s="79"/>
      <c r="AP68" s="79"/>
      <c r="AQ68" s="79"/>
      <c r="AR68" s="79"/>
      <c r="CA68" s="310">
        <f>IF($T68=TRUE,0,IF(D$2&lt;DATE(2019,10,1),IF($T$1=FALSE,D68*HOME!$F$18,D68*HOME!$F$18/(1+HOME!$H$18)),IF($AO68=TRUE,IF($T$1=FALSE,D68*HOME!$F$21,D68*HOME!$F$21/(1+HOME!$H$21)),IF($T$1=FALSE,D68*HOME!$F$20,D68*HOME!$F$20/(1+HOME!$H$20)))))</f>
        <v>0</v>
      </c>
      <c r="CB68" s="310">
        <f>IF($T68=TRUE,0,IF(E$2&lt;DATE(2019,10,1),IF($T$1=FALSE,E68*HOME!$F$18,E68*HOME!$F$18/(1+HOME!$H$18)),IF($AO68=TRUE,IF($T$1=FALSE,E68*HOME!$F$21,E68*HOME!$F$21/(1+HOME!$H$21)),IF($T$1=FALSE,E68*HOME!$F$20,E68*HOME!$F$20/(1+HOME!$H$20)))))</f>
        <v>0</v>
      </c>
      <c r="CC68" s="310">
        <f>IF($T68=TRUE,0,IF(F$2&lt;DATE(2019,10,1),IF($T$1=FALSE,F68*HOME!$F$18,F68*HOME!$F$18/(1+HOME!$H$18)),IF($AO68=TRUE,IF($T$1=FALSE,F68*HOME!$F$21,F68*HOME!$F$21/(1+HOME!$H$21)),IF($T$1=FALSE,F68*HOME!$F$20,F68*HOME!$F$20/(1+HOME!$H$20)))))</f>
        <v>0</v>
      </c>
      <c r="CD68" s="310">
        <f>IF($T68=TRUE,0,IF(G$2&lt;DATE(2019,10,1),IF($T$1=FALSE,G68*HOME!$F$18,G68*HOME!$F$18/(1+HOME!$H$18)),IF($AO68=TRUE,IF($T$1=FALSE,G68*HOME!$F$21,G68*HOME!$F$21/(1+HOME!$H$21)),IF($T$1=FALSE,G68*HOME!$F$20,G68*HOME!$F$20/(1+HOME!$H$20)))))</f>
        <v>0</v>
      </c>
      <c r="CE68" s="310">
        <f>IF($T68=TRUE,0,IF(H$2&lt;DATE(2019,10,1),IF($T$1=FALSE,H68*HOME!$F$18,H68*HOME!$F$18/(1+HOME!$H$18)),IF($AO68=TRUE,IF($T$1=FALSE,H68*HOME!$F$21,H68*HOME!$F$21/(1+HOME!$H$21)),IF($T$1=FALSE,H68*HOME!$F$20,H68*HOME!$F$20/(1+HOME!$H$20)))))</f>
        <v>0</v>
      </c>
      <c r="CF68" s="310">
        <f>IF($T68=TRUE,0,IF(I$2&lt;DATE(2019,10,1),IF($T$1=FALSE,I68*HOME!$F$18,I68*HOME!$F$18/(1+HOME!$H$18)),IF($AO68=TRUE,IF($T$1=FALSE,I68*HOME!$F$21,I68*HOME!$F$21/(1+HOME!$H$21)),IF($T$1=FALSE,I68*HOME!$F$20,I68*HOME!$F$20/(1+HOME!$H$20)))))</f>
        <v>0</v>
      </c>
      <c r="CG68" s="310">
        <f>IF($T68=TRUE,0,IF(J$2&lt;DATE(2019,10,1),IF($T$1=FALSE,J68*HOME!$F$18,J68*HOME!$F$18/(1+HOME!$H$18)),IF($AO68=TRUE,IF($T$1=FALSE,J68*HOME!$F$21,J68*HOME!$F$21/(1+HOME!$H$21)),IF($T$1=FALSE,J68*HOME!$F$20,J68*HOME!$F$20/(1+HOME!$H$20)))))</f>
        <v>0</v>
      </c>
      <c r="CH68" s="310">
        <f>IF($T68=TRUE,0,IF(K$2&lt;DATE(2019,10,1),IF($T$1=FALSE,K68*HOME!$F$18,K68*HOME!$F$18/(1+HOME!$H$18)),IF($AO68=TRUE,IF($T$1=FALSE,K68*HOME!$F$21,K68*HOME!$F$21/(1+HOME!$H$21)),IF($T$1=FALSE,K68*HOME!$F$20,K68*HOME!$F$20/(1+HOME!$H$20)))))</f>
        <v>0</v>
      </c>
      <c r="CI68" s="310">
        <f>IF($T68=TRUE,0,IF(L$2&lt;DATE(2019,10,1),IF($T$1=FALSE,L68*HOME!$F$18,L68*HOME!$F$18/(1+HOME!$H$18)),IF($AO68=TRUE,IF($T$1=FALSE,L68*HOME!$F$21,L68*HOME!$F$21/(1+HOME!$H$21)),IF($T$1=FALSE,L68*HOME!$F$20,L68*HOME!$F$20/(1+HOME!$H$20)))))</f>
        <v>0</v>
      </c>
      <c r="CJ68" s="310">
        <f>IF($T68=TRUE,0,IF(M$2&lt;DATE(2019,10,1),IF($T$1=FALSE,M68*HOME!$F$18,M68*HOME!$F$18/(1+HOME!$H$18)),IF($AO68=TRUE,IF($T$1=FALSE,M68*HOME!$F$21,M68*HOME!$F$21/(1+HOME!$H$21)),IF($T$1=FALSE,M68*HOME!$F$20,M68*HOME!$F$20/(1+HOME!$H$20)))))</f>
        <v>0</v>
      </c>
      <c r="CK68" s="310">
        <f>IF($T68=TRUE,0,IF(N$2&lt;DATE(2019,10,1),IF($T$1=FALSE,N68*HOME!$F$18,N68*HOME!$F$18/(1+HOME!$H$18)),IF($AO68=TRUE,IF($T$1=FALSE,N68*HOME!$F$21,N68*HOME!$F$21/(1+HOME!$H$21)),IF($T$1=FALSE,N68*HOME!$F$20,N68*HOME!$F$20/(1+HOME!$H$20)))))</f>
        <v>0</v>
      </c>
      <c r="CL68" s="310">
        <f>IF($T68=TRUE,0,IF(O$2&lt;DATE(2019,10,1),IF($T$1=FALSE,O68*HOME!$F$18,O68*HOME!$F$18/(1+HOME!$H$18)),IF($AO68=TRUE,IF($T$1=FALSE,O68*HOME!$F$21,O68*HOME!$F$21/(1+HOME!$H$21)),IF($T$1=FALSE,O68*HOME!$F$20,O68*HOME!$F$20/(1+HOME!$H$20)))))</f>
        <v>0</v>
      </c>
      <c r="CM68" s="310">
        <f>IF($T68=TRUE,0,IF(P$2&lt;DATE(2019,10,1),IF($T$1=FALSE,P68*HOME!$F$18,P68*HOME!$F$18/(1+HOME!$H$18)),IF($AO68=TRUE,IF($T$1=FALSE,P68*HOME!$F$21,P68*HOME!$F$21/(1+HOME!$H$21)),IF($T$1=FALSE,P68*HOME!$F$20,P68*HOME!$F$20/(1+HOME!$H$20)))))</f>
        <v>0</v>
      </c>
      <c r="CN68" s="310">
        <f t="shared" si="29"/>
        <v>0</v>
      </c>
    </row>
    <row r="69" spans="1:92" ht="18" customHeight="1">
      <c r="A69" s="335"/>
      <c r="B69" s="336">
        <v>64</v>
      </c>
      <c r="C69" s="473"/>
      <c r="D69" s="131"/>
      <c r="E69" s="131"/>
      <c r="F69" s="131"/>
      <c r="G69" s="131"/>
      <c r="H69" s="131"/>
      <c r="I69" s="131"/>
      <c r="J69" s="131"/>
      <c r="K69" s="131"/>
      <c r="L69" s="131"/>
      <c r="M69" s="131"/>
      <c r="N69" s="131"/>
      <c r="O69" s="131"/>
      <c r="P69" s="434"/>
      <c r="Q69" s="90">
        <f t="shared" si="26"/>
        <v>0</v>
      </c>
      <c r="R69" s="389" t="str">
        <f t="shared" si="14"/>
        <v/>
      </c>
      <c r="S69" s="154">
        <f>前期実績!Q69</f>
        <v>0</v>
      </c>
      <c r="T69" s="475" t="b">
        <v>1</v>
      </c>
      <c r="U69" s="79">
        <f>IF(D$2&lt;DATE(2019,10,1),IF($T$1=FALSE,IF($T69=FALSE,D69*HOME!$H$18,0),IF($T69=FALSE,D69*HOME!$H$18/(1+HOME!$H$18),0)),IF($T$1=FALSE,IF($T69=FALSE,D69*HOME!$H$20,0),IF($T69=FALSE,D69*HOME!$H$20/(1+HOME!$H$20),0)))</f>
        <v>0</v>
      </c>
      <c r="V69" s="79">
        <f>IF(E$2&lt;DATE(2019,10,1),IF($T$1=FALSE,IF($T69=FALSE,E69*HOME!$H$18,0),IF($T69=FALSE,E69*HOME!$H$18/(1+HOME!$H$18),0)),IF($T$1=FALSE,IF($T69=FALSE,E69*HOME!$H$20,0),IF($T69=FALSE,E69*HOME!$H$20/(1+HOME!$H$20),0)))</f>
        <v>0</v>
      </c>
      <c r="W69" s="79">
        <f>IF(F$2&lt;DATE(2019,10,1),IF($T$1=FALSE,IF($T69=FALSE,F69*HOME!$H$18,0),IF($T69=FALSE,F69*HOME!$H$18/(1+HOME!$H$18),0)),IF($T$1=FALSE,IF($T69=FALSE,F69*HOME!$H$20,0),IF($T69=FALSE,F69*HOME!$H$20/(1+HOME!$H$20),0)))</f>
        <v>0</v>
      </c>
      <c r="X69" s="79">
        <f>IF(G$2&lt;DATE(2019,10,1),IF($T$1=FALSE,IF($T69=FALSE,G69*HOME!$H$18,0),IF($T69=FALSE,G69*HOME!$H$18/(1+HOME!$H$18),0)),IF($T$1=FALSE,IF($T69=FALSE,G69*HOME!$H$20,0),IF($T69=FALSE,G69*HOME!$H$20/(1+HOME!$H$20),0)))</f>
        <v>0</v>
      </c>
      <c r="Y69" s="79">
        <f>IF(H$2&lt;DATE(2019,10,1),IF($T$1=FALSE,IF($T69=FALSE,H69*HOME!$H$18,0),IF($T69=FALSE,H69*HOME!$H$18/(1+HOME!$H$18),0)),IF($T$1=FALSE,IF($T69=FALSE,H69*HOME!$H$20,0),IF($T69=FALSE,H69*HOME!$H$20/(1+HOME!$H$20),0)))</f>
        <v>0</v>
      </c>
      <c r="Z69" s="79">
        <f>IF(I$2&lt;DATE(2019,10,1),IF($T$1=FALSE,IF($T69=FALSE,I69*HOME!$H$18,0),IF($T69=FALSE,I69*HOME!$H$18/(1+HOME!$H$18),0)),IF($T$1=FALSE,IF($T69=FALSE,I69*HOME!$H$20,0),IF($T69=FALSE,I69*HOME!$H$20/(1+HOME!$H$20),0)))</f>
        <v>0</v>
      </c>
      <c r="AA69" s="79">
        <f>IF(J$2&lt;DATE(2019,10,1),IF($T$1=FALSE,IF($T69=FALSE,J69*HOME!$H$18,0),IF($T69=FALSE,J69*HOME!$H$18/(1+HOME!$H$18),0)),IF($T$1=FALSE,IF($T69=FALSE,J69*HOME!$H$20,0),IF($T69=FALSE,J69*HOME!$H$20/(1+HOME!$H$20),0)))</f>
        <v>0</v>
      </c>
      <c r="AB69" s="79">
        <f>IF(K$2&lt;DATE(2019,10,1),IF($T$1=FALSE,IF($T69=FALSE,K69*HOME!$H$18,0),IF($T69=FALSE,K69*HOME!$H$18/(1+HOME!$H$18),0)),IF($T$1=FALSE,IF($T69=FALSE,K69*HOME!$H$20,0),IF($T69=FALSE,K69*HOME!$H$20/(1+HOME!$H$20),0)))</f>
        <v>0</v>
      </c>
      <c r="AC69" s="79">
        <f>IF(L$2&lt;DATE(2019,10,1),IF($T$1=FALSE,IF($T69=FALSE,L69*HOME!$H$18,0),IF($T69=FALSE,L69*HOME!$H$18/(1+HOME!$H$18),0)),IF($T$1=FALSE,IF($T69=FALSE,L69*HOME!$H$20,0),IF($T69=FALSE,L69*HOME!$H$20/(1+HOME!$H$20),0)))</f>
        <v>0</v>
      </c>
      <c r="AD69" s="79">
        <f>IF(M$2&lt;DATE(2019,10,1),IF($T$1=FALSE,IF($T69=FALSE,M69*HOME!$H$18,0),IF($T69=FALSE,M69*HOME!$H$18/(1+HOME!$H$18),0)),IF($T$1=FALSE,IF($T69=FALSE,M69*HOME!$H$20,0),IF($T69=FALSE,M69*HOME!$H$20/(1+HOME!$H$20),0)))</f>
        <v>0</v>
      </c>
      <c r="AE69" s="79">
        <f>IF(N$2&lt;DATE(2019,10,1),IF($T$1=FALSE,IF($T69=FALSE,N69*HOME!$H$18,0),IF($T69=FALSE,N69*HOME!$H$18/(1+HOME!$H$18),0)),IF($T$1=FALSE,IF($T69=FALSE,N69*HOME!$H$20,0),IF($T69=FALSE,N69*HOME!$H$20/(1+HOME!$H$20),0)))</f>
        <v>0</v>
      </c>
      <c r="AF69" s="79">
        <f>IF(O$2&lt;DATE(2019,10,1),IF($T$1=FALSE,IF($T69=FALSE,O69*HOME!$H$18,0),IF($T69=FALSE,O69*HOME!$H$18/(1+HOME!$H$18),0)),IF($T$1=FALSE,IF($T69=FALSE,O69*HOME!$H$20,0),IF($T69=FALSE,O69*HOME!$H$20/(1+HOME!$H$20),0)))</f>
        <v>0</v>
      </c>
      <c r="AG69" s="79">
        <f>IF(P$2&lt;DATE(2019,10,1),IF($T$1=FALSE,IF($T69=FALSE,P69*HOME!$H$18,0),IF($T69=FALSE,P69*HOME!$H$18/(1+HOME!$H$18),0)),IF($T$1=FALSE,IF($T69=FALSE,P69*HOME!$H$20,0),IF($T69=FALSE,P69*HOME!$H$20/(1+HOME!$H$20),0)))</f>
        <v>0</v>
      </c>
      <c r="AH69" s="79">
        <f t="shared" si="27"/>
        <v>0</v>
      </c>
      <c r="AI69" s="79" t="str">
        <f t="shared" si="28"/>
        <v/>
      </c>
      <c r="AJ69" s="86"/>
      <c r="AK69" s="79"/>
      <c r="AL69" s="79"/>
      <c r="AM69" s="79"/>
      <c r="AN69" s="79"/>
      <c r="AO69" s="79"/>
      <c r="AP69" s="79"/>
      <c r="AQ69" s="79"/>
      <c r="AR69" s="79"/>
      <c r="CA69" s="310">
        <f>IF($T69=TRUE,0,IF(D$2&lt;DATE(2019,10,1),IF($T$1=FALSE,D69*HOME!$F$18,D69*HOME!$F$18/(1+HOME!$H$18)),IF($AO69=TRUE,IF($T$1=FALSE,D69*HOME!$F$21,D69*HOME!$F$21/(1+HOME!$H$21)),IF($T$1=FALSE,D69*HOME!$F$20,D69*HOME!$F$20/(1+HOME!$H$20)))))</f>
        <v>0</v>
      </c>
      <c r="CB69" s="310">
        <f>IF($T69=TRUE,0,IF(E$2&lt;DATE(2019,10,1),IF($T$1=FALSE,E69*HOME!$F$18,E69*HOME!$F$18/(1+HOME!$H$18)),IF($AO69=TRUE,IF($T$1=FALSE,E69*HOME!$F$21,E69*HOME!$F$21/(1+HOME!$H$21)),IF($T$1=FALSE,E69*HOME!$F$20,E69*HOME!$F$20/(1+HOME!$H$20)))))</f>
        <v>0</v>
      </c>
      <c r="CC69" s="310">
        <f>IF($T69=TRUE,0,IF(F$2&lt;DATE(2019,10,1),IF($T$1=FALSE,F69*HOME!$F$18,F69*HOME!$F$18/(1+HOME!$H$18)),IF($AO69=TRUE,IF($T$1=FALSE,F69*HOME!$F$21,F69*HOME!$F$21/(1+HOME!$H$21)),IF($T$1=FALSE,F69*HOME!$F$20,F69*HOME!$F$20/(1+HOME!$H$20)))))</f>
        <v>0</v>
      </c>
      <c r="CD69" s="310">
        <f>IF($T69=TRUE,0,IF(G$2&lt;DATE(2019,10,1),IF($T$1=FALSE,G69*HOME!$F$18,G69*HOME!$F$18/(1+HOME!$H$18)),IF($AO69=TRUE,IF($T$1=FALSE,G69*HOME!$F$21,G69*HOME!$F$21/(1+HOME!$H$21)),IF($T$1=FALSE,G69*HOME!$F$20,G69*HOME!$F$20/(1+HOME!$H$20)))))</f>
        <v>0</v>
      </c>
      <c r="CE69" s="310">
        <f>IF($T69=TRUE,0,IF(H$2&lt;DATE(2019,10,1),IF($T$1=FALSE,H69*HOME!$F$18,H69*HOME!$F$18/(1+HOME!$H$18)),IF($AO69=TRUE,IF($T$1=FALSE,H69*HOME!$F$21,H69*HOME!$F$21/(1+HOME!$H$21)),IF($T$1=FALSE,H69*HOME!$F$20,H69*HOME!$F$20/(1+HOME!$H$20)))))</f>
        <v>0</v>
      </c>
      <c r="CF69" s="310">
        <f>IF($T69=TRUE,0,IF(I$2&lt;DATE(2019,10,1),IF($T$1=FALSE,I69*HOME!$F$18,I69*HOME!$F$18/(1+HOME!$H$18)),IF($AO69=TRUE,IF($T$1=FALSE,I69*HOME!$F$21,I69*HOME!$F$21/(1+HOME!$H$21)),IF($T$1=FALSE,I69*HOME!$F$20,I69*HOME!$F$20/(1+HOME!$H$20)))))</f>
        <v>0</v>
      </c>
      <c r="CG69" s="310">
        <f>IF($T69=TRUE,0,IF(J$2&lt;DATE(2019,10,1),IF($T$1=FALSE,J69*HOME!$F$18,J69*HOME!$F$18/(1+HOME!$H$18)),IF($AO69=TRUE,IF($T$1=FALSE,J69*HOME!$F$21,J69*HOME!$F$21/(1+HOME!$H$21)),IF($T$1=FALSE,J69*HOME!$F$20,J69*HOME!$F$20/(1+HOME!$H$20)))))</f>
        <v>0</v>
      </c>
      <c r="CH69" s="310">
        <f>IF($T69=TRUE,0,IF(K$2&lt;DATE(2019,10,1),IF($T$1=FALSE,K69*HOME!$F$18,K69*HOME!$F$18/(1+HOME!$H$18)),IF($AO69=TRUE,IF($T$1=FALSE,K69*HOME!$F$21,K69*HOME!$F$21/(1+HOME!$H$21)),IF($T$1=FALSE,K69*HOME!$F$20,K69*HOME!$F$20/(1+HOME!$H$20)))))</f>
        <v>0</v>
      </c>
      <c r="CI69" s="310">
        <f>IF($T69=TRUE,0,IF(L$2&lt;DATE(2019,10,1),IF($T$1=FALSE,L69*HOME!$F$18,L69*HOME!$F$18/(1+HOME!$H$18)),IF($AO69=TRUE,IF($T$1=FALSE,L69*HOME!$F$21,L69*HOME!$F$21/(1+HOME!$H$21)),IF($T$1=FALSE,L69*HOME!$F$20,L69*HOME!$F$20/(1+HOME!$H$20)))))</f>
        <v>0</v>
      </c>
      <c r="CJ69" s="310">
        <f>IF($T69=TRUE,0,IF(M$2&lt;DATE(2019,10,1),IF($T$1=FALSE,M69*HOME!$F$18,M69*HOME!$F$18/(1+HOME!$H$18)),IF($AO69=TRUE,IF($T$1=FALSE,M69*HOME!$F$21,M69*HOME!$F$21/(1+HOME!$H$21)),IF($T$1=FALSE,M69*HOME!$F$20,M69*HOME!$F$20/(1+HOME!$H$20)))))</f>
        <v>0</v>
      </c>
      <c r="CK69" s="310">
        <f>IF($T69=TRUE,0,IF(N$2&lt;DATE(2019,10,1),IF($T$1=FALSE,N69*HOME!$F$18,N69*HOME!$F$18/(1+HOME!$H$18)),IF($AO69=TRUE,IF($T$1=FALSE,N69*HOME!$F$21,N69*HOME!$F$21/(1+HOME!$H$21)),IF($T$1=FALSE,N69*HOME!$F$20,N69*HOME!$F$20/(1+HOME!$H$20)))))</f>
        <v>0</v>
      </c>
      <c r="CL69" s="310">
        <f>IF($T69=TRUE,0,IF(O$2&lt;DATE(2019,10,1),IF($T$1=FALSE,O69*HOME!$F$18,O69*HOME!$F$18/(1+HOME!$H$18)),IF($AO69=TRUE,IF($T$1=FALSE,O69*HOME!$F$21,O69*HOME!$F$21/(1+HOME!$H$21)),IF($T$1=FALSE,O69*HOME!$F$20,O69*HOME!$F$20/(1+HOME!$H$20)))))</f>
        <v>0</v>
      </c>
      <c r="CM69" s="310">
        <f>IF($T69=TRUE,0,IF(P$2&lt;DATE(2019,10,1),IF($T$1=FALSE,P69*HOME!$F$18,P69*HOME!$F$18/(1+HOME!$H$18)),IF($AO69=TRUE,IF($T$1=FALSE,P69*HOME!$F$21,P69*HOME!$F$21/(1+HOME!$H$21)),IF($T$1=FALSE,P69*HOME!$F$20,P69*HOME!$F$20/(1+HOME!$H$20)))))</f>
        <v>0</v>
      </c>
      <c r="CN69" s="310">
        <f t="shared" si="29"/>
        <v>0</v>
      </c>
    </row>
    <row r="70" spans="1:92" ht="18" customHeight="1">
      <c r="A70" s="335"/>
      <c r="B70" s="336"/>
      <c r="C70" s="473"/>
      <c r="D70" s="131"/>
      <c r="E70" s="131"/>
      <c r="F70" s="131"/>
      <c r="G70" s="131"/>
      <c r="H70" s="131"/>
      <c r="I70" s="131"/>
      <c r="J70" s="131"/>
      <c r="K70" s="131"/>
      <c r="L70" s="131"/>
      <c r="M70" s="131"/>
      <c r="N70" s="131"/>
      <c r="O70" s="131"/>
      <c r="P70" s="434"/>
      <c r="Q70" s="90">
        <f>SUM(D70:P70)</f>
        <v>0</v>
      </c>
      <c r="R70" s="389" t="str">
        <f t="shared" si="14"/>
        <v/>
      </c>
      <c r="S70" s="154">
        <f>前期実績!Q70</f>
        <v>0</v>
      </c>
      <c r="T70" s="475" t="b">
        <v>1</v>
      </c>
      <c r="U70" s="79">
        <f>IF(D$2&lt;DATE(2019,10,1),IF($T$1=FALSE,IF($T70=FALSE,D70*HOME!$H$18,0),IF($T70=FALSE,D70*HOME!$H$18/(1+HOME!$H$18),0)),IF($T$1=FALSE,IF($T70=FALSE,D70*HOME!$H$20,0),IF($T70=FALSE,D70*HOME!$H$20/(1+HOME!$H$20),0)))</f>
        <v>0</v>
      </c>
      <c r="V70" s="79">
        <f>IF(E$2&lt;DATE(2019,10,1),IF($T$1=FALSE,IF($T70=FALSE,E70*HOME!$H$18,0),IF($T70=FALSE,E70*HOME!$H$18/(1+HOME!$H$18),0)),IF($T$1=FALSE,IF($T70=FALSE,E70*HOME!$H$20,0),IF($T70=FALSE,E70*HOME!$H$20/(1+HOME!$H$20),0)))</f>
        <v>0</v>
      </c>
      <c r="W70" s="79">
        <f>IF(F$2&lt;DATE(2019,10,1),IF($T$1=FALSE,IF($T70=FALSE,F70*HOME!$H$18,0),IF($T70=FALSE,F70*HOME!$H$18/(1+HOME!$H$18),0)),IF($T$1=FALSE,IF($T70=FALSE,F70*HOME!$H$20,0),IF($T70=FALSE,F70*HOME!$H$20/(1+HOME!$H$20),0)))</f>
        <v>0</v>
      </c>
      <c r="X70" s="79">
        <f>IF(G$2&lt;DATE(2019,10,1),IF($T$1=FALSE,IF($T70=FALSE,G70*HOME!$H$18,0),IF($T70=FALSE,G70*HOME!$H$18/(1+HOME!$H$18),0)),IF($T$1=FALSE,IF($T70=FALSE,G70*HOME!$H$20,0),IF($T70=FALSE,G70*HOME!$H$20/(1+HOME!$H$20),0)))</f>
        <v>0</v>
      </c>
      <c r="Y70" s="79">
        <f>IF(H$2&lt;DATE(2019,10,1),IF($T$1=FALSE,IF($T70=FALSE,H70*HOME!$H$18,0),IF($T70=FALSE,H70*HOME!$H$18/(1+HOME!$H$18),0)),IF($T$1=FALSE,IF($T70=FALSE,H70*HOME!$H$20,0),IF($T70=FALSE,H70*HOME!$H$20/(1+HOME!$H$20),0)))</f>
        <v>0</v>
      </c>
      <c r="Z70" s="79">
        <f>IF(I$2&lt;DATE(2019,10,1),IF($T$1=FALSE,IF($T70=FALSE,I70*HOME!$H$18,0),IF($T70=FALSE,I70*HOME!$H$18/(1+HOME!$H$18),0)),IF($T$1=FALSE,IF($T70=FALSE,I70*HOME!$H$20,0),IF($T70=FALSE,I70*HOME!$H$20/(1+HOME!$H$20),0)))</f>
        <v>0</v>
      </c>
      <c r="AA70" s="79">
        <f>IF(J$2&lt;DATE(2019,10,1),IF($T$1=FALSE,IF($T70=FALSE,J70*HOME!$H$18,0),IF($T70=FALSE,J70*HOME!$H$18/(1+HOME!$H$18),0)),IF($T$1=FALSE,IF($T70=FALSE,J70*HOME!$H$20,0),IF($T70=FALSE,J70*HOME!$H$20/(1+HOME!$H$20),0)))</f>
        <v>0</v>
      </c>
      <c r="AB70" s="79">
        <f>IF(K$2&lt;DATE(2019,10,1),IF($T$1=FALSE,IF($T70=FALSE,K70*HOME!$H$18,0),IF($T70=FALSE,K70*HOME!$H$18/(1+HOME!$H$18),0)),IF($T$1=FALSE,IF($T70=FALSE,K70*HOME!$H$20,0),IF($T70=FALSE,K70*HOME!$H$20/(1+HOME!$H$20),0)))</f>
        <v>0</v>
      </c>
      <c r="AC70" s="79">
        <f>IF(L$2&lt;DATE(2019,10,1),IF($T$1=FALSE,IF($T70=FALSE,L70*HOME!$H$18,0),IF($T70=FALSE,L70*HOME!$H$18/(1+HOME!$H$18),0)),IF($T$1=FALSE,IF($T70=FALSE,L70*HOME!$H$20,0),IF($T70=FALSE,L70*HOME!$H$20/(1+HOME!$H$20),0)))</f>
        <v>0</v>
      </c>
      <c r="AD70" s="79">
        <f>IF(M$2&lt;DATE(2019,10,1),IF($T$1=FALSE,IF($T70=FALSE,M70*HOME!$H$18,0),IF($T70=FALSE,M70*HOME!$H$18/(1+HOME!$H$18),0)),IF($T$1=FALSE,IF($T70=FALSE,M70*HOME!$H$20,0),IF($T70=FALSE,M70*HOME!$H$20/(1+HOME!$H$20),0)))</f>
        <v>0</v>
      </c>
      <c r="AE70" s="79">
        <f>IF(N$2&lt;DATE(2019,10,1),IF($T$1=FALSE,IF($T70=FALSE,N70*HOME!$H$18,0),IF($T70=FALSE,N70*HOME!$H$18/(1+HOME!$H$18),0)),IF($T$1=FALSE,IF($T70=FALSE,N70*HOME!$H$20,0),IF($T70=FALSE,N70*HOME!$H$20/(1+HOME!$H$20),0)))</f>
        <v>0</v>
      </c>
      <c r="AF70" s="79">
        <f>IF(O$2&lt;DATE(2019,10,1),IF($T$1=FALSE,IF($T70=FALSE,O70*HOME!$H$18,0),IF($T70=FALSE,O70*HOME!$H$18/(1+HOME!$H$18),0)),IF($T$1=FALSE,IF($T70=FALSE,O70*HOME!$H$20,0),IF($T70=FALSE,O70*HOME!$H$20/(1+HOME!$H$20),0)))</f>
        <v>0</v>
      </c>
      <c r="AG70" s="79">
        <f>IF(P$2&lt;DATE(2019,10,1),IF($T$1=FALSE,IF($T70=FALSE,P70*HOME!$H$18,0),IF($T70=FALSE,P70*HOME!$H$18/(1+HOME!$H$18),0)),IF($T$1=FALSE,IF($T70=FALSE,P70*HOME!$H$20,0),IF($T70=FALSE,P70*HOME!$H$20/(1+HOME!$H$20),0)))</f>
        <v>0</v>
      </c>
      <c r="AH70" s="79">
        <f t="shared" si="27"/>
        <v>0</v>
      </c>
      <c r="AI70" s="79" t="str">
        <f t="shared" si="28"/>
        <v/>
      </c>
      <c r="AJ70" s="86"/>
      <c r="AK70" s="79"/>
      <c r="AL70" s="79"/>
      <c r="AM70" s="79"/>
      <c r="AN70" s="79"/>
      <c r="AO70" s="79"/>
      <c r="AP70" s="79"/>
      <c r="AQ70" s="79"/>
      <c r="AR70" s="79"/>
      <c r="CA70" s="310">
        <f>IF($T70=TRUE,0,IF(D$2&lt;DATE(2019,10,1),IF($T$1=FALSE,D70*HOME!$F$18,D70*HOME!$F$18/(1+HOME!$H$18)),IF($AO70=TRUE,IF($T$1=FALSE,D70*HOME!$F$21,D70*HOME!$F$21/(1+HOME!$H$21)),IF($T$1=FALSE,D70*HOME!$F$20,D70*HOME!$F$20/(1+HOME!$H$20)))))</f>
        <v>0</v>
      </c>
      <c r="CB70" s="310">
        <f>IF($T70=TRUE,0,IF(E$2&lt;DATE(2019,10,1),IF($T$1=FALSE,E70*HOME!$F$18,E70*HOME!$F$18/(1+HOME!$H$18)),IF($AO70=TRUE,IF($T$1=FALSE,E70*HOME!$F$21,E70*HOME!$F$21/(1+HOME!$H$21)),IF($T$1=FALSE,E70*HOME!$F$20,E70*HOME!$F$20/(1+HOME!$H$20)))))</f>
        <v>0</v>
      </c>
      <c r="CC70" s="310">
        <f>IF($T70=TRUE,0,IF(F$2&lt;DATE(2019,10,1),IF($T$1=FALSE,F70*HOME!$F$18,F70*HOME!$F$18/(1+HOME!$H$18)),IF($AO70=TRUE,IF($T$1=FALSE,F70*HOME!$F$21,F70*HOME!$F$21/(1+HOME!$H$21)),IF($T$1=FALSE,F70*HOME!$F$20,F70*HOME!$F$20/(1+HOME!$H$20)))))</f>
        <v>0</v>
      </c>
      <c r="CD70" s="310">
        <f>IF($T70=TRUE,0,IF(G$2&lt;DATE(2019,10,1),IF($T$1=FALSE,G70*HOME!$F$18,G70*HOME!$F$18/(1+HOME!$H$18)),IF($AO70=TRUE,IF($T$1=FALSE,G70*HOME!$F$21,G70*HOME!$F$21/(1+HOME!$H$21)),IF($T$1=FALSE,G70*HOME!$F$20,G70*HOME!$F$20/(1+HOME!$H$20)))))</f>
        <v>0</v>
      </c>
      <c r="CE70" s="310">
        <f>IF($T70=TRUE,0,IF(H$2&lt;DATE(2019,10,1),IF($T$1=FALSE,H70*HOME!$F$18,H70*HOME!$F$18/(1+HOME!$H$18)),IF($AO70=TRUE,IF($T$1=FALSE,H70*HOME!$F$21,H70*HOME!$F$21/(1+HOME!$H$21)),IF($T$1=FALSE,H70*HOME!$F$20,H70*HOME!$F$20/(1+HOME!$H$20)))))</f>
        <v>0</v>
      </c>
      <c r="CF70" s="310">
        <f>IF($T70=TRUE,0,IF(I$2&lt;DATE(2019,10,1),IF($T$1=FALSE,I70*HOME!$F$18,I70*HOME!$F$18/(1+HOME!$H$18)),IF($AO70=TRUE,IF($T$1=FALSE,I70*HOME!$F$21,I70*HOME!$F$21/(1+HOME!$H$21)),IF($T$1=FALSE,I70*HOME!$F$20,I70*HOME!$F$20/(1+HOME!$H$20)))))</f>
        <v>0</v>
      </c>
      <c r="CG70" s="310">
        <f>IF($T70=TRUE,0,IF(J$2&lt;DATE(2019,10,1),IF($T$1=FALSE,J70*HOME!$F$18,J70*HOME!$F$18/(1+HOME!$H$18)),IF($AO70=TRUE,IF($T$1=FALSE,J70*HOME!$F$21,J70*HOME!$F$21/(1+HOME!$H$21)),IF($T$1=FALSE,J70*HOME!$F$20,J70*HOME!$F$20/(1+HOME!$H$20)))))</f>
        <v>0</v>
      </c>
      <c r="CH70" s="310">
        <f>IF($T70=TRUE,0,IF(K$2&lt;DATE(2019,10,1),IF($T$1=FALSE,K70*HOME!$F$18,K70*HOME!$F$18/(1+HOME!$H$18)),IF($AO70=TRUE,IF($T$1=FALSE,K70*HOME!$F$21,K70*HOME!$F$21/(1+HOME!$H$21)),IF($T$1=FALSE,K70*HOME!$F$20,K70*HOME!$F$20/(1+HOME!$H$20)))))</f>
        <v>0</v>
      </c>
      <c r="CI70" s="310">
        <f>IF($T70=TRUE,0,IF(L$2&lt;DATE(2019,10,1),IF($T$1=FALSE,L70*HOME!$F$18,L70*HOME!$F$18/(1+HOME!$H$18)),IF($AO70=TRUE,IF($T$1=FALSE,L70*HOME!$F$21,L70*HOME!$F$21/(1+HOME!$H$21)),IF($T$1=FALSE,L70*HOME!$F$20,L70*HOME!$F$20/(1+HOME!$H$20)))))</f>
        <v>0</v>
      </c>
      <c r="CJ70" s="310">
        <f>IF($T70=TRUE,0,IF(M$2&lt;DATE(2019,10,1),IF($T$1=FALSE,M70*HOME!$F$18,M70*HOME!$F$18/(1+HOME!$H$18)),IF($AO70=TRUE,IF($T$1=FALSE,M70*HOME!$F$21,M70*HOME!$F$21/(1+HOME!$H$21)),IF($T$1=FALSE,M70*HOME!$F$20,M70*HOME!$F$20/(1+HOME!$H$20)))))</f>
        <v>0</v>
      </c>
      <c r="CK70" s="310">
        <f>IF($T70=TRUE,0,IF(N$2&lt;DATE(2019,10,1),IF($T$1=FALSE,N70*HOME!$F$18,N70*HOME!$F$18/(1+HOME!$H$18)),IF($AO70=TRUE,IF($T$1=FALSE,N70*HOME!$F$21,N70*HOME!$F$21/(1+HOME!$H$21)),IF($T$1=FALSE,N70*HOME!$F$20,N70*HOME!$F$20/(1+HOME!$H$20)))))</f>
        <v>0</v>
      </c>
      <c r="CL70" s="310">
        <f>IF($T70=TRUE,0,IF(O$2&lt;DATE(2019,10,1),IF($T$1=FALSE,O70*HOME!$F$18,O70*HOME!$F$18/(1+HOME!$H$18)),IF($AO70=TRUE,IF($T$1=FALSE,O70*HOME!$F$21,O70*HOME!$F$21/(1+HOME!$H$21)),IF($T$1=FALSE,O70*HOME!$F$20,O70*HOME!$F$20/(1+HOME!$H$20)))))</f>
        <v>0</v>
      </c>
      <c r="CM70" s="310">
        <f>IF($T70=TRUE,0,IF(P$2&lt;DATE(2019,10,1),IF($T$1=FALSE,P70*HOME!$F$18,P70*HOME!$F$18/(1+HOME!$H$18)),IF($AO70=TRUE,IF($T$1=FALSE,P70*HOME!$F$21,P70*HOME!$F$21/(1+HOME!$H$21)),IF($T$1=FALSE,P70*HOME!$F$20,P70*HOME!$F$20/(1+HOME!$H$20)))))</f>
        <v>0</v>
      </c>
      <c r="CN70" s="310">
        <f t="shared" si="29"/>
        <v>0</v>
      </c>
    </row>
    <row r="71" spans="1:92" ht="18" customHeight="1">
      <c r="A71" s="335"/>
      <c r="B71" s="336"/>
      <c r="C71" s="473"/>
      <c r="D71" s="131"/>
      <c r="E71" s="131"/>
      <c r="F71" s="131"/>
      <c r="G71" s="131"/>
      <c r="H71" s="131"/>
      <c r="I71" s="131"/>
      <c r="J71" s="131"/>
      <c r="K71" s="131"/>
      <c r="L71" s="131"/>
      <c r="M71" s="131"/>
      <c r="N71" s="131"/>
      <c r="O71" s="131"/>
      <c r="P71" s="434"/>
      <c r="Q71" s="90">
        <f>SUM(D71:P71)</f>
        <v>0</v>
      </c>
      <c r="R71" s="389" t="str">
        <f t="shared" si="14"/>
        <v/>
      </c>
      <c r="S71" s="154">
        <f>前期実績!Q71</f>
        <v>0</v>
      </c>
      <c r="T71" s="475" t="b">
        <v>0</v>
      </c>
      <c r="U71" s="79">
        <f>IF(D$2&lt;DATE(2019,10,1),IF($T$1=FALSE,IF($T71=FALSE,D71*HOME!$H$18,0),IF($T71=FALSE,D71*HOME!$H$18/(1+HOME!$H$18),0)),IF($T$1=FALSE,IF($T71=FALSE,D71*HOME!$H$20,0),IF($T71=FALSE,D71*HOME!$H$20/(1+HOME!$H$20),0)))</f>
        <v>0</v>
      </c>
      <c r="V71" s="79">
        <f>IF(E$2&lt;DATE(2019,10,1),IF($T$1=FALSE,IF($T71=FALSE,E71*HOME!$H$18,0),IF($T71=FALSE,E71*HOME!$H$18/(1+HOME!$H$18),0)),IF($T$1=FALSE,IF($T71=FALSE,E71*HOME!$H$20,0),IF($T71=FALSE,E71*HOME!$H$20/(1+HOME!$H$20),0)))</f>
        <v>0</v>
      </c>
      <c r="W71" s="79">
        <f>IF(F$2&lt;DATE(2019,10,1),IF($T$1=FALSE,IF($T71=FALSE,F71*HOME!$H$18,0),IF($T71=FALSE,F71*HOME!$H$18/(1+HOME!$H$18),0)),IF($T$1=FALSE,IF($T71=FALSE,F71*HOME!$H$20,0),IF($T71=FALSE,F71*HOME!$H$20/(1+HOME!$H$20),0)))</f>
        <v>0</v>
      </c>
      <c r="X71" s="79">
        <f>IF(G$2&lt;DATE(2019,10,1),IF($T$1=FALSE,IF($T71=FALSE,G71*HOME!$H$18,0),IF($T71=FALSE,G71*HOME!$H$18/(1+HOME!$H$18),0)),IF($T$1=FALSE,IF($T71=FALSE,G71*HOME!$H$20,0),IF($T71=FALSE,G71*HOME!$H$20/(1+HOME!$H$20),0)))</f>
        <v>0</v>
      </c>
      <c r="Y71" s="79">
        <f>IF(H$2&lt;DATE(2019,10,1),IF($T$1=FALSE,IF($T71=FALSE,H71*HOME!$H$18,0),IF($T71=FALSE,H71*HOME!$H$18/(1+HOME!$H$18),0)),IF($T$1=FALSE,IF($T71=FALSE,H71*HOME!$H$20,0),IF($T71=FALSE,H71*HOME!$H$20/(1+HOME!$H$20),0)))</f>
        <v>0</v>
      </c>
      <c r="Z71" s="79">
        <f>IF(I$2&lt;DATE(2019,10,1),IF($T$1=FALSE,IF($T71=FALSE,I71*HOME!$H$18,0),IF($T71=FALSE,I71*HOME!$H$18/(1+HOME!$H$18),0)),IF($T$1=FALSE,IF($T71=FALSE,I71*HOME!$H$20,0),IF($T71=FALSE,I71*HOME!$H$20/(1+HOME!$H$20),0)))</f>
        <v>0</v>
      </c>
      <c r="AA71" s="79">
        <f>IF(J$2&lt;DATE(2019,10,1),IF($T$1=FALSE,IF($T71=FALSE,J71*HOME!$H$18,0),IF($T71=FALSE,J71*HOME!$H$18/(1+HOME!$H$18),0)),IF($T$1=FALSE,IF($T71=FALSE,J71*HOME!$H$20,0),IF($T71=FALSE,J71*HOME!$H$20/(1+HOME!$H$20),0)))</f>
        <v>0</v>
      </c>
      <c r="AB71" s="79">
        <f>IF(K$2&lt;DATE(2019,10,1),IF($T$1=FALSE,IF($T71=FALSE,K71*HOME!$H$18,0),IF($T71=FALSE,K71*HOME!$H$18/(1+HOME!$H$18),0)),IF($T$1=FALSE,IF($T71=FALSE,K71*HOME!$H$20,0),IF($T71=FALSE,K71*HOME!$H$20/(1+HOME!$H$20),0)))</f>
        <v>0</v>
      </c>
      <c r="AC71" s="79">
        <f>IF(L$2&lt;DATE(2019,10,1),IF($T$1=FALSE,IF($T71=FALSE,L71*HOME!$H$18,0),IF($T71=FALSE,L71*HOME!$H$18/(1+HOME!$H$18),0)),IF($T$1=FALSE,IF($T71=FALSE,L71*HOME!$H$20,0),IF($T71=FALSE,L71*HOME!$H$20/(1+HOME!$H$20),0)))</f>
        <v>0</v>
      </c>
      <c r="AD71" s="79">
        <f>IF(M$2&lt;DATE(2019,10,1),IF($T$1=FALSE,IF($T71=FALSE,M71*HOME!$H$18,0),IF($T71=FALSE,M71*HOME!$H$18/(1+HOME!$H$18),0)),IF($T$1=FALSE,IF($T71=FALSE,M71*HOME!$H$20,0),IF($T71=FALSE,M71*HOME!$H$20/(1+HOME!$H$20),0)))</f>
        <v>0</v>
      </c>
      <c r="AE71" s="79">
        <f>IF(N$2&lt;DATE(2019,10,1),IF($T$1=FALSE,IF($T71=FALSE,N71*HOME!$H$18,0),IF($T71=FALSE,N71*HOME!$H$18/(1+HOME!$H$18),0)),IF($T$1=FALSE,IF($T71=FALSE,N71*HOME!$H$20,0),IF($T71=FALSE,N71*HOME!$H$20/(1+HOME!$H$20),0)))</f>
        <v>0</v>
      </c>
      <c r="AF71" s="79">
        <f>IF(O$2&lt;DATE(2019,10,1),IF($T$1=FALSE,IF($T71=FALSE,O71*HOME!$H$18,0),IF($T71=FALSE,O71*HOME!$H$18/(1+HOME!$H$18),0)),IF($T$1=FALSE,IF($T71=FALSE,O71*HOME!$H$20,0),IF($T71=FALSE,O71*HOME!$H$20/(1+HOME!$H$20),0)))</f>
        <v>0</v>
      </c>
      <c r="AG71" s="79">
        <f>IF(P$2&lt;DATE(2019,10,1),IF($T$1=FALSE,IF($T71=FALSE,P71*HOME!$H$18,0),IF($T71=FALSE,P71*HOME!$H$18/(1+HOME!$H$18),0)),IF($T$1=FALSE,IF($T71=FALSE,P71*HOME!$H$20,0),IF($T71=FALSE,P71*HOME!$H$20/(1+HOME!$H$20),0)))</f>
        <v>0</v>
      </c>
      <c r="AH71" s="79">
        <f t="shared" si="27"/>
        <v>0</v>
      </c>
      <c r="AI71" s="79">
        <f t="shared" si="28"/>
        <v>0</v>
      </c>
      <c r="AJ71" s="86"/>
      <c r="AK71" s="79"/>
      <c r="AL71" s="79"/>
      <c r="AM71" s="79"/>
      <c r="AN71" s="79"/>
      <c r="AO71" s="79"/>
      <c r="AP71" s="79"/>
      <c r="AQ71" s="79"/>
      <c r="AR71" s="79"/>
      <c r="CA71" s="310">
        <f>IF($T71=TRUE,0,IF(D$2&lt;DATE(2019,10,1),IF($T$1=FALSE,D71*HOME!$F$18,D71*HOME!$F$18/(1+HOME!$H$18)),IF($AO71=TRUE,IF($T$1=FALSE,D71*HOME!$F$21,D71*HOME!$F$21/(1+HOME!$H$21)),IF($T$1=FALSE,D71*HOME!$F$20,D71*HOME!$F$20/(1+HOME!$H$20)))))</f>
        <v>0</v>
      </c>
      <c r="CB71" s="310">
        <f>IF($T71=TRUE,0,IF(E$2&lt;DATE(2019,10,1),IF($T$1=FALSE,E71*HOME!$F$18,E71*HOME!$F$18/(1+HOME!$H$18)),IF($AO71=TRUE,IF($T$1=FALSE,E71*HOME!$F$21,E71*HOME!$F$21/(1+HOME!$H$21)),IF($T$1=FALSE,E71*HOME!$F$20,E71*HOME!$F$20/(1+HOME!$H$20)))))</f>
        <v>0</v>
      </c>
      <c r="CC71" s="310">
        <f>IF($T71=TRUE,0,IF(F$2&lt;DATE(2019,10,1),IF($T$1=FALSE,F71*HOME!$F$18,F71*HOME!$F$18/(1+HOME!$H$18)),IF($AO71=TRUE,IF($T$1=FALSE,F71*HOME!$F$21,F71*HOME!$F$21/(1+HOME!$H$21)),IF($T$1=FALSE,F71*HOME!$F$20,F71*HOME!$F$20/(1+HOME!$H$20)))))</f>
        <v>0</v>
      </c>
      <c r="CD71" s="310">
        <f>IF($T71=TRUE,0,IF(G$2&lt;DATE(2019,10,1),IF($T$1=FALSE,G71*HOME!$F$18,G71*HOME!$F$18/(1+HOME!$H$18)),IF($AO71=TRUE,IF($T$1=FALSE,G71*HOME!$F$21,G71*HOME!$F$21/(1+HOME!$H$21)),IF($T$1=FALSE,G71*HOME!$F$20,G71*HOME!$F$20/(1+HOME!$H$20)))))</f>
        <v>0</v>
      </c>
      <c r="CE71" s="310">
        <f>IF($T71=TRUE,0,IF(H$2&lt;DATE(2019,10,1),IF($T$1=FALSE,H71*HOME!$F$18,H71*HOME!$F$18/(1+HOME!$H$18)),IF($AO71=TRUE,IF($T$1=FALSE,H71*HOME!$F$21,H71*HOME!$F$21/(1+HOME!$H$21)),IF($T$1=FALSE,H71*HOME!$F$20,H71*HOME!$F$20/(1+HOME!$H$20)))))</f>
        <v>0</v>
      </c>
      <c r="CF71" s="310">
        <f>IF($T71=TRUE,0,IF(I$2&lt;DATE(2019,10,1),IF($T$1=FALSE,I71*HOME!$F$18,I71*HOME!$F$18/(1+HOME!$H$18)),IF($AO71=TRUE,IF($T$1=FALSE,I71*HOME!$F$21,I71*HOME!$F$21/(1+HOME!$H$21)),IF($T$1=FALSE,I71*HOME!$F$20,I71*HOME!$F$20/(1+HOME!$H$20)))))</f>
        <v>0</v>
      </c>
      <c r="CG71" s="310">
        <f>IF($T71=TRUE,0,IF(J$2&lt;DATE(2019,10,1),IF($T$1=FALSE,J71*HOME!$F$18,J71*HOME!$F$18/(1+HOME!$H$18)),IF($AO71=TRUE,IF($T$1=FALSE,J71*HOME!$F$21,J71*HOME!$F$21/(1+HOME!$H$21)),IF($T$1=FALSE,J71*HOME!$F$20,J71*HOME!$F$20/(1+HOME!$H$20)))))</f>
        <v>0</v>
      </c>
      <c r="CH71" s="310">
        <f>IF($T71=TRUE,0,IF(K$2&lt;DATE(2019,10,1),IF($T$1=FALSE,K71*HOME!$F$18,K71*HOME!$F$18/(1+HOME!$H$18)),IF($AO71=TRUE,IF($T$1=FALSE,K71*HOME!$F$21,K71*HOME!$F$21/(1+HOME!$H$21)),IF($T$1=FALSE,K71*HOME!$F$20,K71*HOME!$F$20/(1+HOME!$H$20)))))</f>
        <v>0</v>
      </c>
      <c r="CI71" s="310">
        <f>IF($T71=TRUE,0,IF(L$2&lt;DATE(2019,10,1),IF($T$1=FALSE,L71*HOME!$F$18,L71*HOME!$F$18/(1+HOME!$H$18)),IF($AO71=TRUE,IF($T$1=FALSE,L71*HOME!$F$21,L71*HOME!$F$21/(1+HOME!$H$21)),IF($T$1=FALSE,L71*HOME!$F$20,L71*HOME!$F$20/(1+HOME!$H$20)))))</f>
        <v>0</v>
      </c>
      <c r="CJ71" s="310">
        <f>IF($T71=TRUE,0,IF(M$2&lt;DATE(2019,10,1),IF($T$1=FALSE,M71*HOME!$F$18,M71*HOME!$F$18/(1+HOME!$H$18)),IF($AO71=TRUE,IF($T$1=FALSE,M71*HOME!$F$21,M71*HOME!$F$21/(1+HOME!$H$21)),IF($T$1=FALSE,M71*HOME!$F$20,M71*HOME!$F$20/(1+HOME!$H$20)))))</f>
        <v>0</v>
      </c>
      <c r="CK71" s="310">
        <f>IF($T71=TRUE,0,IF(N$2&lt;DATE(2019,10,1),IF($T$1=FALSE,N71*HOME!$F$18,N71*HOME!$F$18/(1+HOME!$H$18)),IF($AO71=TRUE,IF($T$1=FALSE,N71*HOME!$F$21,N71*HOME!$F$21/(1+HOME!$H$21)),IF($T$1=FALSE,N71*HOME!$F$20,N71*HOME!$F$20/(1+HOME!$H$20)))))</f>
        <v>0</v>
      </c>
      <c r="CL71" s="310">
        <f>IF($T71=TRUE,0,IF(O$2&lt;DATE(2019,10,1),IF($T$1=FALSE,O71*HOME!$F$18,O71*HOME!$F$18/(1+HOME!$H$18)),IF($AO71=TRUE,IF($T$1=FALSE,O71*HOME!$F$21,O71*HOME!$F$21/(1+HOME!$H$21)),IF($T$1=FALSE,O71*HOME!$F$20,O71*HOME!$F$20/(1+HOME!$H$20)))))</f>
        <v>0</v>
      </c>
      <c r="CM71" s="310">
        <f>IF($T71=TRUE,0,IF(P$2&lt;DATE(2019,10,1),IF($T$1=FALSE,P71*HOME!$F$18,P71*HOME!$F$18/(1+HOME!$H$18)),IF($AO71=TRUE,IF($T$1=FALSE,P71*HOME!$F$21,P71*HOME!$F$21/(1+HOME!$H$21)),IF($T$1=FALSE,P71*HOME!$F$20,P71*HOME!$F$20/(1+HOME!$H$20)))))</f>
        <v>0</v>
      </c>
      <c r="CN71" s="310">
        <f t="shared" si="29"/>
        <v>0</v>
      </c>
    </row>
    <row r="72" spans="1:92" ht="18" customHeight="1">
      <c r="A72" s="335"/>
      <c r="B72" s="336"/>
      <c r="C72" s="473"/>
      <c r="D72" s="131"/>
      <c r="E72" s="131"/>
      <c r="F72" s="131"/>
      <c r="G72" s="131"/>
      <c r="H72" s="131"/>
      <c r="I72" s="131"/>
      <c r="J72" s="131"/>
      <c r="K72" s="131"/>
      <c r="L72" s="131"/>
      <c r="M72" s="131"/>
      <c r="N72" s="131"/>
      <c r="O72" s="131"/>
      <c r="P72" s="434"/>
      <c r="Q72" s="90">
        <f>SUM(D72:P72)</f>
        <v>0</v>
      </c>
      <c r="R72" s="389" t="str">
        <f t="shared" si="14"/>
        <v/>
      </c>
      <c r="S72" s="154">
        <f>前期実績!Q72</f>
        <v>0</v>
      </c>
      <c r="T72" s="475" t="b">
        <v>0</v>
      </c>
      <c r="U72" s="79">
        <f>IF(D$2&lt;DATE(2019,10,1),IF($T$1=FALSE,IF($T72=FALSE,D72*HOME!$H$18,0),IF($T72=FALSE,D72*HOME!$H$18/(1+HOME!$H$18),0)),IF($T$1=FALSE,IF($T72=FALSE,D72*HOME!$H$20,0),IF($T72=FALSE,D72*HOME!$H$20/(1+HOME!$H$20),0)))</f>
        <v>0</v>
      </c>
      <c r="V72" s="79">
        <f>IF(E$2&lt;DATE(2019,10,1),IF($T$1=FALSE,IF($T72=FALSE,E72*HOME!$H$18,0),IF($T72=FALSE,E72*HOME!$H$18/(1+HOME!$H$18),0)),IF($T$1=FALSE,IF($T72=FALSE,E72*HOME!$H$20,0),IF($T72=FALSE,E72*HOME!$H$20/(1+HOME!$H$20),0)))</f>
        <v>0</v>
      </c>
      <c r="W72" s="79">
        <f>IF(F$2&lt;DATE(2019,10,1),IF($T$1=FALSE,IF($T72=FALSE,F72*HOME!$H$18,0),IF($T72=FALSE,F72*HOME!$H$18/(1+HOME!$H$18),0)),IF($T$1=FALSE,IF($T72=FALSE,F72*HOME!$H$20,0),IF($T72=FALSE,F72*HOME!$H$20/(1+HOME!$H$20),0)))</f>
        <v>0</v>
      </c>
      <c r="X72" s="79">
        <f>IF(G$2&lt;DATE(2019,10,1),IF($T$1=FALSE,IF($T72=FALSE,G72*HOME!$H$18,0),IF($T72=FALSE,G72*HOME!$H$18/(1+HOME!$H$18),0)),IF($T$1=FALSE,IF($T72=FALSE,G72*HOME!$H$20,0),IF($T72=FALSE,G72*HOME!$H$20/(1+HOME!$H$20),0)))</f>
        <v>0</v>
      </c>
      <c r="Y72" s="79">
        <f>IF(H$2&lt;DATE(2019,10,1),IF($T$1=FALSE,IF($T72=FALSE,H72*HOME!$H$18,0),IF($T72=FALSE,H72*HOME!$H$18/(1+HOME!$H$18),0)),IF($T$1=FALSE,IF($T72=FALSE,H72*HOME!$H$20,0),IF($T72=FALSE,H72*HOME!$H$20/(1+HOME!$H$20),0)))</f>
        <v>0</v>
      </c>
      <c r="Z72" s="79">
        <f>IF(I$2&lt;DATE(2019,10,1),IF($T$1=FALSE,IF($T72=FALSE,I72*HOME!$H$18,0),IF($T72=FALSE,I72*HOME!$H$18/(1+HOME!$H$18),0)),IF($T$1=FALSE,IF($T72=FALSE,I72*HOME!$H$20,0),IF($T72=FALSE,I72*HOME!$H$20/(1+HOME!$H$20),0)))</f>
        <v>0</v>
      </c>
      <c r="AA72" s="79">
        <f>IF(J$2&lt;DATE(2019,10,1),IF($T$1=FALSE,IF($T72=FALSE,J72*HOME!$H$18,0),IF($T72=FALSE,J72*HOME!$H$18/(1+HOME!$H$18),0)),IF($T$1=FALSE,IF($T72=FALSE,J72*HOME!$H$20,0),IF($T72=FALSE,J72*HOME!$H$20/(1+HOME!$H$20),0)))</f>
        <v>0</v>
      </c>
      <c r="AB72" s="79">
        <f>IF(K$2&lt;DATE(2019,10,1),IF($T$1=FALSE,IF($T72=FALSE,K72*HOME!$H$18,0),IF($T72=FALSE,K72*HOME!$H$18/(1+HOME!$H$18),0)),IF($T$1=FALSE,IF($T72=FALSE,K72*HOME!$H$20,0),IF($T72=FALSE,K72*HOME!$H$20/(1+HOME!$H$20),0)))</f>
        <v>0</v>
      </c>
      <c r="AC72" s="79">
        <f>IF(L$2&lt;DATE(2019,10,1),IF($T$1=FALSE,IF($T72=FALSE,L72*HOME!$H$18,0),IF($T72=FALSE,L72*HOME!$H$18/(1+HOME!$H$18),0)),IF($T$1=FALSE,IF($T72=FALSE,L72*HOME!$H$20,0),IF($T72=FALSE,L72*HOME!$H$20/(1+HOME!$H$20),0)))</f>
        <v>0</v>
      </c>
      <c r="AD72" s="79">
        <f>IF(M$2&lt;DATE(2019,10,1),IF($T$1=FALSE,IF($T72=FALSE,M72*HOME!$H$18,0),IF($T72=FALSE,M72*HOME!$H$18/(1+HOME!$H$18),0)),IF($T$1=FALSE,IF($T72=FALSE,M72*HOME!$H$20,0),IF($T72=FALSE,M72*HOME!$H$20/(1+HOME!$H$20),0)))</f>
        <v>0</v>
      </c>
      <c r="AE72" s="79">
        <f>IF(N$2&lt;DATE(2019,10,1),IF($T$1=FALSE,IF($T72=FALSE,N72*HOME!$H$18,0),IF($T72=FALSE,N72*HOME!$H$18/(1+HOME!$H$18),0)),IF($T$1=FALSE,IF($T72=FALSE,N72*HOME!$H$20,0),IF($T72=FALSE,N72*HOME!$H$20/(1+HOME!$H$20),0)))</f>
        <v>0</v>
      </c>
      <c r="AF72" s="79">
        <f>IF(O$2&lt;DATE(2019,10,1),IF($T$1=FALSE,IF($T72=FALSE,O72*HOME!$H$18,0),IF($T72=FALSE,O72*HOME!$H$18/(1+HOME!$H$18),0)),IF($T$1=FALSE,IF($T72=FALSE,O72*HOME!$H$20,0),IF($T72=FALSE,O72*HOME!$H$20/(1+HOME!$H$20),0)))</f>
        <v>0</v>
      </c>
      <c r="AG72" s="79">
        <f>IF(P$2&lt;DATE(2019,10,1),IF($T$1=FALSE,IF($T72=FALSE,P72*HOME!$H$18,0),IF($T72=FALSE,P72*HOME!$H$18/(1+HOME!$H$18),0)),IF($T$1=FALSE,IF($T72=FALSE,P72*HOME!$H$20,0),IF($T72=FALSE,P72*HOME!$H$20/(1+HOME!$H$20),0)))</f>
        <v>0</v>
      </c>
      <c r="AH72" s="79">
        <f t="shared" si="27"/>
        <v>0</v>
      </c>
      <c r="AI72" s="79">
        <f t="shared" si="28"/>
        <v>0</v>
      </c>
      <c r="AJ72" s="86"/>
      <c r="AK72" s="79"/>
      <c r="AL72" s="79"/>
      <c r="AM72" s="79"/>
      <c r="AN72" s="79"/>
      <c r="AO72" s="79"/>
      <c r="AP72" s="79"/>
      <c r="AQ72" s="79"/>
      <c r="AR72" s="79"/>
      <c r="CA72" s="310">
        <f>IF($T72=TRUE,0,IF(D$2&lt;DATE(2019,10,1),IF($T$1=FALSE,D72*HOME!$F$18,D72*HOME!$F$18/(1+HOME!$H$18)),IF($AO72=TRUE,IF($T$1=FALSE,D72*HOME!$F$21,D72*HOME!$F$21/(1+HOME!$H$21)),IF($T$1=FALSE,D72*HOME!$F$20,D72*HOME!$F$20/(1+HOME!$H$20)))))</f>
        <v>0</v>
      </c>
      <c r="CB72" s="310">
        <f>IF($T72=TRUE,0,IF(E$2&lt;DATE(2019,10,1),IF($T$1=FALSE,E72*HOME!$F$18,E72*HOME!$F$18/(1+HOME!$H$18)),IF($AO72=TRUE,IF($T$1=FALSE,E72*HOME!$F$21,E72*HOME!$F$21/(1+HOME!$H$21)),IF($T$1=FALSE,E72*HOME!$F$20,E72*HOME!$F$20/(1+HOME!$H$20)))))</f>
        <v>0</v>
      </c>
      <c r="CC72" s="310">
        <f>IF($T72=TRUE,0,IF(F$2&lt;DATE(2019,10,1),IF($T$1=FALSE,F72*HOME!$F$18,F72*HOME!$F$18/(1+HOME!$H$18)),IF($AO72=TRUE,IF($T$1=FALSE,F72*HOME!$F$21,F72*HOME!$F$21/(1+HOME!$H$21)),IF($T$1=FALSE,F72*HOME!$F$20,F72*HOME!$F$20/(1+HOME!$H$20)))))</f>
        <v>0</v>
      </c>
      <c r="CD72" s="310">
        <f>IF($T72=TRUE,0,IF(G$2&lt;DATE(2019,10,1),IF($T$1=FALSE,G72*HOME!$F$18,G72*HOME!$F$18/(1+HOME!$H$18)),IF($AO72=TRUE,IF($T$1=FALSE,G72*HOME!$F$21,G72*HOME!$F$21/(1+HOME!$H$21)),IF($T$1=FALSE,G72*HOME!$F$20,G72*HOME!$F$20/(1+HOME!$H$20)))))</f>
        <v>0</v>
      </c>
      <c r="CE72" s="310">
        <f>IF($T72=TRUE,0,IF(H$2&lt;DATE(2019,10,1),IF($T$1=FALSE,H72*HOME!$F$18,H72*HOME!$F$18/(1+HOME!$H$18)),IF($AO72=TRUE,IF($T$1=FALSE,H72*HOME!$F$21,H72*HOME!$F$21/(1+HOME!$H$21)),IF($T$1=FALSE,H72*HOME!$F$20,H72*HOME!$F$20/(1+HOME!$H$20)))))</f>
        <v>0</v>
      </c>
      <c r="CF72" s="310">
        <f>IF($T72=TRUE,0,IF(I$2&lt;DATE(2019,10,1),IF($T$1=FALSE,I72*HOME!$F$18,I72*HOME!$F$18/(1+HOME!$H$18)),IF($AO72=TRUE,IF($T$1=FALSE,I72*HOME!$F$21,I72*HOME!$F$21/(1+HOME!$H$21)),IF($T$1=FALSE,I72*HOME!$F$20,I72*HOME!$F$20/(1+HOME!$H$20)))))</f>
        <v>0</v>
      </c>
      <c r="CG72" s="310">
        <f>IF($T72=TRUE,0,IF(J$2&lt;DATE(2019,10,1),IF($T$1=FALSE,J72*HOME!$F$18,J72*HOME!$F$18/(1+HOME!$H$18)),IF($AO72=TRUE,IF($T$1=FALSE,J72*HOME!$F$21,J72*HOME!$F$21/(1+HOME!$H$21)),IF($T$1=FALSE,J72*HOME!$F$20,J72*HOME!$F$20/(1+HOME!$H$20)))))</f>
        <v>0</v>
      </c>
      <c r="CH72" s="310">
        <f>IF($T72=TRUE,0,IF(K$2&lt;DATE(2019,10,1),IF($T$1=FALSE,K72*HOME!$F$18,K72*HOME!$F$18/(1+HOME!$H$18)),IF($AO72=TRUE,IF($T$1=FALSE,K72*HOME!$F$21,K72*HOME!$F$21/(1+HOME!$H$21)),IF($T$1=FALSE,K72*HOME!$F$20,K72*HOME!$F$20/(1+HOME!$H$20)))))</f>
        <v>0</v>
      </c>
      <c r="CI72" s="310">
        <f>IF($T72=TRUE,0,IF(L$2&lt;DATE(2019,10,1),IF($T$1=FALSE,L72*HOME!$F$18,L72*HOME!$F$18/(1+HOME!$H$18)),IF($AO72=TRUE,IF($T$1=FALSE,L72*HOME!$F$21,L72*HOME!$F$21/(1+HOME!$H$21)),IF($T$1=FALSE,L72*HOME!$F$20,L72*HOME!$F$20/(1+HOME!$H$20)))))</f>
        <v>0</v>
      </c>
      <c r="CJ72" s="310">
        <f>IF($T72=TRUE,0,IF(M$2&lt;DATE(2019,10,1),IF($T$1=FALSE,M72*HOME!$F$18,M72*HOME!$F$18/(1+HOME!$H$18)),IF($AO72=TRUE,IF($T$1=FALSE,M72*HOME!$F$21,M72*HOME!$F$21/(1+HOME!$H$21)),IF($T$1=FALSE,M72*HOME!$F$20,M72*HOME!$F$20/(1+HOME!$H$20)))))</f>
        <v>0</v>
      </c>
      <c r="CK72" s="310">
        <f>IF($T72=TRUE,0,IF(N$2&lt;DATE(2019,10,1),IF($T$1=FALSE,N72*HOME!$F$18,N72*HOME!$F$18/(1+HOME!$H$18)),IF($AO72=TRUE,IF($T$1=FALSE,N72*HOME!$F$21,N72*HOME!$F$21/(1+HOME!$H$21)),IF($T$1=FALSE,N72*HOME!$F$20,N72*HOME!$F$20/(1+HOME!$H$20)))))</f>
        <v>0</v>
      </c>
      <c r="CL72" s="310">
        <f>IF($T72=TRUE,0,IF(O$2&lt;DATE(2019,10,1),IF($T$1=FALSE,O72*HOME!$F$18,O72*HOME!$F$18/(1+HOME!$H$18)),IF($AO72=TRUE,IF($T$1=FALSE,O72*HOME!$F$21,O72*HOME!$F$21/(1+HOME!$H$21)),IF($T$1=FALSE,O72*HOME!$F$20,O72*HOME!$F$20/(1+HOME!$H$20)))))</f>
        <v>0</v>
      </c>
      <c r="CM72" s="310">
        <f>IF($T72=TRUE,0,IF(P$2&lt;DATE(2019,10,1),IF($T$1=FALSE,P72*HOME!$F$18,P72*HOME!$F$18/(1+HOME!$H$18)),IF($AO72=TRUE,IF($T$1=FALSE,P72*HOME!$F$21,P72*HOME!$F$21/(1+HOME!$H$21)),IF($T$1=FALSE,P72*HOME!$F$20,P72*HOME!$F$20/(1+HOME!$H$20)))))</f>
        <v>0</v>
      </c>
      <c r="CN72" s="310">
        <f t="shared" si="29"/>
        <v>0</v>
      </c>
    </row>
    <row r="73" spans="1:92" ht="18" customHeight="1">
      <c r="A73" s="335"/>
      <c r="B73" s="336"/>
      <c r="C73" s="473"/>
      <c r="D73" s="131"/>
      <c r="E73" s="131"/>
      <c r="F73" s="131"/>
      <c r="G73" s="131"/>
      <c r="H73" s="131"/>
      <c r="I73" s="131"/>
      <c r="J73" s="131"/>
      <c r="K73" s="131"/>
      <c r="L73" s="131"/>
      <c r="M73" s="131"/>
      <c r="N73" s="131"/>
      <c r="O73" s="131"/>
      <c r="P73" s="434"/>
      <c r="Q73" s="90">
        <f>SUM(D73:P73)</f>
        <v>0</v>
      </c>
      <c r="R73" s="389" t="str">
        <f t="shared" si="14"/>
        <v/>
      </c>
      <c r="S73" s="154">
        <f>前期実績!Q73</f>
        <v>0</v>
      </c>
      <c r="T73" s="475" t="b">
        <v>0</v>
      </c>
      <c r="U73" s="79">
        <f>IF(D$2&lt;DATE(2019,10,1),IF($T$1=FALSE,IF($T73=FALSE,D73*HOME!$H$18,0),IF($T73=FALSE,D73*HOME!$H$18/(1+HOME!$H$18),0)),IF($T$1=FALSE,IF($T73=FALSE,D73*HOME!$H$20,0),IF($T73=FALSE,D73*HOME!$H$20/(1+HOME!$H$20),0)))</f>
        <v>0</v>
      </c>
      <c r="V73" s="79">
        <f>IF(E$2&lt;DATE(2019,10,1),IF($T$1=FALSE,IF($T73=FALSE,E73*HOME!$H$18,0),IF($T73=FALSE,E73*HOME!$H$18/(1+HOME!$H$18),0)),IF($T$1=FALSE,IF($T73=FALSE,E73*HOME!$H$20,0),IF($T73=FALSE,E73*HOME!$H$20/(1+HOME!$H$20),0)))</f>
        <v>0</v>
      </c>
      <c r="W73" s="79">
        <f>IF(F$2&lt;DATE(2019,10,1),IF($T$1=FALSE,IF($T73=FALSE,F73*HOME!$H$18,0),IF($T73=FALSE,F73*HOME!$H$18/(1+HOME!$H$18),0)),IF($T$1=FALSE,IF($T73=FALSE,F73*HOME!$H$20,0),IF($T73=FALSE,F73*HOME!$H$20/(1+HOME!$H$20),0)))</f>
        <v>0</v>
      </c>
      <c r="X73" s="79">
        <f>IF(G$2&lt;DATE(2019,10,1),IF($T$1=FALSE,IF($T73=FALSE,G73*HOME!$H$18,0),IF($T73=FALSE,G73*HOME!$H$18/(1+HOME!$H$18),0)),IF($T$1=FALSE,IF($T73=FALSE,G73*HOME!$H$20,0),IF($T73=FALSE,G73*HOME!$H$20/(1+HOME!$H$20),0)))</f>
        <v>0</v>
      </c>
      <c r="Y73" s="79">
        <f>IF(H$2&lt;DATE(2019,10,1),IF($T$1=FALSE,IF($T73=FALSE,H73*HOME!$H$18,0),IF($T73=FALSE,H73*HOME!$H$18/(1+HOME!$H$18),0)),IF($T$1=FALSE,IF($T73=FALSE,H73*HOME!$H$20,0),IF($T73=FALSE,H73*HOME!$H$20/(1+HOME!$H$20),0)))</f>
        <v>0</v>
      </c>
      <c r="Z73" s="79">
        <f>IF(I$2&lt;DATE(2019,10,1),IF($T$1=FALSE,IF($T73=FALSE,I73*HOME!$H$18,0),IF($T73=FALSE,I73*HOME!$H$18/(1+HOME!$H$18),0)),IF($T$1=FALSE,IF($T73=FALSE,I73*HOME!$H$20,0),IF($T73=FALSE,I73*HOME!$H$20/(1+HOME!$H$20),0)))</f>
        <v>0</v>
      </c>
      <c r="AA73" s="79">
        <f>IF(J$2&lt;DATE(2019,10,1),IF($T$1=FALSE,IF($T73=FALSE,J73*HOME!$H$18,0),IF($T73=FALSE,J73*HOME!$H$18/(1+HOME!$H$18),0)),IF($T$1=FALSE,IF($T73=FALSE,J73*HOME!$H$20,0),IF($T73=FALSE,J73*HOME!$H$20/(1+HOME!$H$20),0)))</f>
        <v>0</v>
      </c>
      <c r="AB73" s="79">
        <f>IF(K$2&lt;DATE(2019,10,1),IF($T$1=FALSE,IF($T73=FALSE,K73*HOME!$H$18,0),IF($T73=FALSE,K73*HOME!$H$18/(1+HOME!$H$18),0)),IF($T$1=FALSE,IF($T73=FALSE,K73*HOME!$H$20,0),IF($T73=FALSE,K73*HOME!$H$20/(1+HOME!$H$20),0)))</f>
        <v>0</v>
      </c>
      <c r="AC73" s="79">
        <f>IF(L$2&lt;DATE(2019,10,1),IF($T$1=FALSE,IF($T73=FALSE,L73*HOME!$H$18,0),IF($T73=FALSE,L73*HOME!$H$18/(1+HOME!$H$18),0)),IF($T$1=FALSE,IF($T73=FALSE,L73*HOME!$H$20,0),IF($T73=FALSE,L73*HOME!$H$20/(1+HOME!$H$20),0)))</f>
        <v>0</v>
      </c>
      <c r="AD73" s="79">
        <f>IF(M$2&lt;DATE(2019,10,1),IF($T$1=FALSE,IF($T73=FALSE,M73*HOME!$H$18,0),IF($T73=FALSE,M73*HOME!$H$18/(1+HOME!$H$18),0)),IF($T$1=FALSE,IF($T73=FALSE,M73*HOME!$H$20,0),IF($T73=FALSE,M73*HOME!$H$20/(1+HOME!$H$20),0)))</f>
        <v>0</v>
      </c>
      <c r="AE73" s="79">
        <f>IF(N$2&lt;DATE(2019,10,1),IF($T$1=FALSE,IF($T73=FALSE,N73*HOME!$H$18,0),IF($T73=FALSE,N73*HOME!$H$18/(1+HOME!$H$18),0)),IF($T$1=FALSE,IF($T73=FALSE,N73*HOME!$H$20,0),IF($T73=FALSE,N73*HOME!$H$20/(1+HOME!$H$20),0)))</f>
        <v>0</v>
      </c>
      <c r="AF73" s="79">
        <f>IF(O$2&lt;DATE(2019,10,1),IF($T$1=FALSE,IF($T73=FALSE,O73*HOME!$H$18,0),IF($T73=FALSE,O73*HOME!$H$18/(1+HOME!$H$18),0)),IF($T$1=FALSE,IF($T73=FALSE,O73*HOME!$H$20,0),IF($T73=FALSE,O73*HOME!$H$20/(1+HOME!$H$20),0)))</f>
        <v>0</v>
      </c>
      <c r="AG73" s="79">
        <f>IF(P$2&lt;DATE(2019,10,1),IF($T$1=FALSE,IF($T73=FALSE,P73*HOME!$H$18,0),IF($T73=FALSE,P73*HOME!$H$18/(1+HOME!$H$18),0)),IF($T$1=FALSE,IF($T73=FALSE,P73*HOME!$H$20,0),IF($T73=FALSE,P73*HOME!$H$20/(1+HOME!$H$20),0)))</f>
        <v>0</v>
      </c>
      <c r="AH73" s="79">
        <f t="shared" si="27"/>
        <v>0</v>
      </c>
      <c r="AI73" s="79">
        <f t="shared" si="28"/>
        <v>0</v>
      </c>
      <c r="AJ73" s="86"/>
      <c r="AK73" s="79"/>
      <c r="AL73" s="79"/>
      <c r="AM73" s="79"/>
      <c r="AN73" s="79"/>
      <c r="AO73" s="79"/>
      <c r="AP73" s="79"/>
      <c r="AQ73" s="79"/>
      <c r="AR73" s="79"/>
      <c r="CA73" s="310">
        <f>IF($T73=TRUE,0,IF(D$2&lt;DATE(2019,10,1),IF($T$1=FALSE,D73*HOME!$F$18,D73*HOME!$F$18/(1+HOME!$H$18)),IF($AO73=TRUE,IF($T$1=FALSE,D73*HOME!$F$21,D73*HOME!$F$21/(1+HOME!$H$21)),IF($T$1=FALSE,D73*HOME!$F$20,D73*HOME!$F$20/(1+HOME!$H$20)))))</f>
        <v>0</v>
      </c>
      <c r="CB73" s="310">
        <f>IF($T73=TRUE,0,IF(E$2&lt;DATE(2019,10,1),IF($T$1=FALSE,E73*HOME!$F$18,E73*HOME!$F$18/(1+HOME!$H$18)),IF($AO73=TRUE,IF($T$1=FALSE,E73*HOME!$F$21,E73*HOME!$F$21/(1+HOME!$H$21)),IF($T$1=FALSE,E73*HOME!$F$20,E73*HOME!$F$20/(1+HOME!$H$20)))))</f>
        <v>0</v>
      </c>
      <c r="CC73" s="310">
        <f>IF($T73=TRUE,0,IF(F$2&lt;DATE(2019,10,1),IF($T$1=FALSE,F73*HOME!$F$18,F73*HOME!$F$18/(1+HOME!$H$18)),IF($AO73=TRUE,IF($T$1=FALSE,F73*HOME!$F$21,F73*HOME!$F$21/(1+HOME!$H$21)),IF($T$1=FALSE,F73*HOME!$F$20,F73*HOME!$F$20/(1+HOME!$H$20)))))</f>
        <v>0</v>
      </c>
      <c r="CD73" s="310">
        <f>IF($T73=TRUE,0,IF(G$2&lt;DATE(2019,10,1),IF($T$1=FALSE,G73*HOME!$F$18,G73*HOME!$F$18/(1+HOME!$H$18)),IF($AO73=TRUE,IF($T$1=FALSE,G73*HOME!$F$21,G73*HOME!$F$21/(1+HOME!$H$21)),IF($T$1=FALSE,G73*HOME!$F$20,G73*HOME!$F$20/(1+HOME!$H$20)))))</f>
        <v>0</v>
      </c>
      <c r="CE73" s="310">
        <f>IF($T73=TRUE,0,IF(H$2&lt;DATE(2019,10,1),IF($T$1=FALSE,H73*HOME!$F$18,H73*HOME!$F$18/(1+HOME!$H$18)),IF($AO73=TRUE,IF($T$1=FALSE,H73*HOME!$F$21,H73*HOME!$F$21/(1+HOME!$H$21)),IF($T$1=FALSE,H73*HOME!$F$20,H73*HOME!$F$20/(1+HOME!$H$20)))))</f>
        <v>0</v>
      </c>
      <c r="CF73" s="310">
        <f>IF($T73=TRUE,0,IF(I$2&lt;DATE(2019,10,1),IF($T$1=FALSE,I73*HOME!$F$18,I73*HOME!$F$18/(1+HOME!$H$18)),IF($AO73=TRUE,IF($T$1=FALSE,I73*HOME!$F$21,I73*HOME!$F$21/(1+HOME!$H$21)),IF($T$1=FALSE,I73*HOME!$F$20,I73*HOME!$F$20/(1+HOME!$H$20)))))</f>
        <v>0</v>
      </c>
      <c r="CG73" s="310">
        <f>IF($T73=TRUE,0,IF(J$2&lt;DATE(2019,10,1),IF($T$1=FALSE,J73*HOME!$F$18,J73*HOME!$F$18/(1+HOME!$H$18)),IF($AO73=TRUE,IF($T$1=FALSE,J73*HOME!$F$21,J73*HOME!$F$21/(1+HOME!$H$21)),IF($T$1=FALSE,J73*HOME!$F$20,J73*HOME!$F$20/(1+HOME!$H$20)))))</f>
        <v>0</v>
      </c>
      <c r="CH73" s="310">
        <f>IF($T73=TRUE,0,IF(K$2&lt;DATE(2019,10,1),IF($T$1=FALSE,K73*HOME!$F$18,K73*HOME!$F$18/(1+HOME!$H$18)),IF($AO73=TRUE,IF($T$1=FALSE,K73*HOME!$F$21,K73*HOME!$F$21/(1+HOME!$H$21)),IF($T$1=FALSE,K73*HOME!$F$20,K73*HOME!$F$20/(1+HOME!$H$20)))))</f>
        <v>0</v>
      </c>
      <c r="CI73" s="310">
        <f>IF($T73=TRUE,0,IF(L$2&lt;DATE(2019,10,1),IF($T$1=FALSE,L73*HOME!$F$18,L73*HOME!$F$18/(1+HOME!$H$18)),IF($AO73=TRUE,IF($T$1=FALSE,L73*HOME!$F$21,L73*HOME!$F$21/(1+HOME!$H$21)),IF($T$1=FALSE,L73*HOME!$F$20,L73*HOME!$F$20/(1+HOME!$H$20)))))</f>
        <v>0</v>
      </c>
      <c r="CJ73" s="310">
        <f>IF($T73=TRUE,0,IF(M$2&lt;DATE(2019,10,1),IF($T$1=FALSE,M73*HOME!$F$18,M73*HOME!$F$18/(1+HOME!$H$18)),IF($AO73=TRUE,IF($T$1=FALSE,M73*HOME!$F$21,M73*HOME!$F$21/(1+HOME!$H$21)),IF($T$1=FALSE,M73*HOME!$F$20,M73*HOME!$F$20/(1+HOME!$H$20)))))</f>
        <v>0</v>
      </c>
      <c r="CK73" s="310">
        <f>IF($T73=TRUE,0,IF(N$2&lt;DATE(2019,10,1),IF($T$1=FALSE,N73*HOME!$F$18,N73*HOME!$F$18/(1+HOME!$H$18)),IF($AO73=TRUE,IF($T$1=FALSE,N73*HOME!$F$21,N73*HOME!$F$21/(1+HOME!$H$21)),IF($T$1=FALSE,N73*HOME!$F$20,N73*HOME!$F$20/(1+HOME!$H$20)))))</f>
        <v>0</v>
      </c>
      <c r="CL73" s="310">
        <f>IF($T73=TRUE,0,IF(O$2&lt;DATE(2019,10,1),IF($T$1=FALSE,O73*HOME!$F$18,O73*HOME!$F$18/(1+HOME!$H$18)),IF($AO73=TRUE,IF($T$1=FALSE,O73*HOME!$F$21,O73*HOME!$F$21/(1+HOME!$H$21)),IF($T$1=FALSE,O73*HOME!$F$20,O73*HOME!$F$20/(1+HOME!$H$20)))))</f>
        <v>0</v>
      </c>
      <c r="CM73" s="310">
        <f>IF($T73=TRUE,0,IF(P$2&lt;DATE(2019,10,1),IF($T$1=FALSE,P73*HOME!$F$18,P73*HOME!$F$18/(1+HOME!$H$18)),IF($AO73=TRUE,IF($T$1=FALSE,P73*HOME!$F$21,P73*HOME!$F$21/(1+HOME!$H$21)),IF($T$1=FALSE,P73*HOME!$F$20,P73*HOME!$F$20/(1+HOME!$H$20)))))</f>
        <v>0</v>
      </c>
      <c r="CN73" s="310">
        <f t="shared" si="29"/>
        <v>0</v>
      </c>
    </row>
    <row r="74" spans="1:92" ht="18" customHeight="1">
      <c r="A74" s="335"/>
      <c r="B74" s="336"/>
      <c r="C74" s="473"/>
      <c r="D74" s="131"/>
      <c r="E74" s="131"/>
      <c r="F74" s="131"/>
      <c r="G74" s="131"/>
      <c r="H74" s="131"/>
      <c r="I74" s="131"/>
      <c r="J74" s="131"/>
      <c r="K74" s="131"/>
      <c r="L74" s="131"/>
      <c r="M74" s="131"/>
      <c r="N74" s="131"/>
      <c r="O74" s="131"/>
      <c r="P74" s="434"/>
      <c r="Q74" s="90">
        <f>SUM(D74:P74)</f>
        <v>0</v>
      </c>
      <c r="R74" s="389" t="str">
        <f t="shared" si="14"/>
        <v/>
      </c>
      <c r="S74" s="154">
        <f>前期実績!Q74</f>
        <v>0</v>
      </c>
      <c r="T74" s="475" t="b">
        <v>0</v>
      </c>
      <c r="U74" s="79">
        <f>IF(D$2&lt;DATE(2019,10,1),IF($T$1=FALSE,IF($T74=FALSE,D74*HOME!$H$18,0),IF($T74=FALSE,D74*HOME!$H$18/(1+HOME!$H$18),0)),IF($T$1=FALSE,IF($T74=FALSE,D74*HOME!$H$20,0),IF($T74=FALSE,D74*HOME!$H$20/(1+HOME!$H$20),0)))</f>
        <v>0</v>
      </c>
      <c r="V74" s="79">
        <f>IF(E$2&lt;DATE(2019,10,1),IF($T$1=FALSE,IF($T74=FALSE,E74*HOME!$H$18,0),IF($T74=FALSE,E74*HOME!$H$18/(1+HOME!$H$18),0)),IF($T$1=FALSE,IF($T74=FALSE,E74*HOME!$H$20,0),IF($T74=FALSE,E74*HOME!$H$20/(1+HOME!$H$20),0)))</f>
        <v>0</v>
      </c>
      <c r="W74" s="79">
        <f>IF(F$2&lt;DATE(2019,10,1),IF($T$1=FALSE,IF($T74=FALSE,F74*HOME!$H$18,0),IF($T74=FALSE,F74*HOME!$H$18/(1+HOME!$H$18),0)),IF($T$1=FALSE,IF($T74=FALSE,F74*HOME!$H$20,0),IF($T74=FALSE,F74*HOME!$H$20/(1+HOME!$H$20),0)))</f>
        <v>0</v>
      </c>
      <c r="X74" s="79">
        <f>IF(G$2&lt;DATE(2019,10,1),IF($T$1=FALSE,IF($T74=FALSE,G74*HOME!$H$18,0),IF($T74=FALSE,G74*HOME!$H$18/(1+HOME!$H$18),0)),IF($T$1=FALSE,IF($T74=FALSE,G74*HOME!$H$20,0),IF($T74=FALSE,G74*HOME!$H$20/(1+HOME!$H$20),0)))</f>
        <v>0</v>
      </c>
      <c r="Y74" s="79">
        <f>IF(H$2&lt;DATE(2019,10,1),IF($T$1=FALSE,IF($T74=FALSE,H74*HOME!$H$18,0),IF($T74=FALSE,H74*HOME!$H$18/(1+HOME!$H$18),0)),IF($T$1=FALSE,IF($T74=FALSE,H74*HOME!$H$20,0),IF($T74=FALSE,H74*HOME!$H$20/(1+HOME!$H$20),0)))</f>
        <v>0</v>
      </c>
      <c r="Z74" s="79">
        <f>IF(I$2&lt;DATE(2019,10,1),IF($T$1=FALSE,IF($T74=FALSE,I74*HOME!$H$18,0),IF($T74=FALSE,I74*HOME!$H$18/(1+HOME!$H$18),0)),IF($T$1=FALSE,IF($T74=FALSE,I74*HOME!$H$20,0),IF($T74=FALSE,I74*HOME!$H$20/(1+HOME!$H$20),0)))</f>
        <v>0</v>
      </c>
      <c r="AA74" s="79">
        <f>IF(J$2&lt;DATE(2019,10,1),IF($T$1=FALSE,IF($T74=FALSE,J74*HOME!$H$18,0),IF($T74=FALSE,J74*HOME!$H$18/(1+HOME!$H$18),0)),IF($T$1=FALSE,IF($T74=FALSE,J74*HOME!$H$20,0),IF($T74=FALSE,J74*HOME!$H$20/(1+HOME!$H$20),0)))</f>
        <v>0</v>
      </c>
      <c r="AB74" s="79">
        <f>IF(K$2&lt;DATE(2019,10,1),IF($T$1=FALSE,IF($T74=FALSE,K74*HOME!$H$18,0),IF($T74=FALSE,K74*HOME!$H$18/(1+HOME!$H$18),0)),IF($T$1=FALSE,IF($T74=FALSE,K74*HOME!$H$20,0),IF($T74=FALSE,K74*HOME!$H$20/(1+HOME!$H$20),0)))</f>
        <v>0</v>
      </c>
      <c r="AC74" s="79">
        <f>IF(L$2&lt;DATE(2019,10,1),IF($T$1=FALSE,IF($T74=FALSE,L74*HOME!$H$18,0),IF($T74=FALSE,L74*HOME!$H$18/(1+HOME!$H$18),0)),IF($T$1=FALSE,IF($T74=FALSE,L74*HOME!$H$20,0),IF($T74=FALSE,L74*HOME!$H$20/(1+HOME!$H$20),0)))</f>
        <v>0</v>
      </c>
      <c r="AD74" s="79">
        <f>IF(M$2&lt;DATE(2019,10,1),IF($T$1=FALSE,IF($T74=FALSE,M74*HOME!$H$18,0),IF($T74=FALSE,M74*HOME!$H$18/(1+HOME!$H$18),0)),IF($T$1=FALSE,IF($T74=FALSE,M74*HOME!$H$20,0),IF($T74=FALSE,M74*HOME!$H$20/(1+HOME!$H$20),0)))</f>
        <v>0</v>
      </c>
      <c r="AE74" s="79">
        <f>IF(N$2&lt;DATE(2019,10,1),IF($T$1=FALSE,IF($T74=FALSE,N74*HOME!$H$18,0),IF($T74=FALSE,N74*HOME!$H$18/(1+HOME!$H$18),0)),IF($T$1=FALSE,IF($T74=FALSE,N74*HOME!$H$20,0),IF($T74=FALSE,N74*HOME!$H$20/(1+HOME!$H$20),0)))</f>
        <v>0</v>
      </c>
      <c r="AF74" s="79">
        <f>IF(O$2&lt;DATE(2019,10,1),IF($T$1=FALSE,IF($T74=FALSE,O74*HOME!$H$18,0),IF($T74=FALSE,O74*HOME!$H$18/(1+HOME!$H$18),0)),IF($T$1=FALSE,IF($T74=FALSE,O74*HOME!$H$20,0),IF($T74=FALSE,O74*HOME!$H$20/(1+HOME!$H$20),0)))</f>
        <v>0</v>
      </c>
      <c r="AG74" s="79">
        <f>IF(P$2&lt;DATE(2019,10,1),IF($T$1=FALSE,IF($T74=FALSE,P74*HOME!$H$18,0),IF($T74=FALSE,P74*HOME!$H$18/(1+HOME!$H$18),0)),IF($T$1=FALSE,IF($T74=FALSE,P74*HOME!$H$20,0),IF($T74=FALSE,P74*HOME!$H$20/(1+HOME!$H$20),0)))</f>
        <v>0</v>
      </c>
      <c r="AH74" s="79">
        <f t="shared" si="27"/>
        <v>0</v>
      </c>
      <c r="AI74" s="79">
        <f t="shared" si="28"/>
        <v>0</v>
      </c>
      <c r="AJ74" s="86"/>
      <c r="AK74" s="79"/>
      <c r="AL74" s="79"/>
      <c r="AM74" s="79"/>
      <c r="AN74" s="79"/>
      <c r="AO74" s="79"/>
      <c r="AP74" s="79"/>
      <c r="AQ74" s="79"/>
      <c r="AR74" s="79"/>
      <c r="CA74" s="310">
        <f>IF($T74=TRUE,0,IF(D$2&lt;DATE(2019,10,1),IF($T$1=FALSE,D74*HOME!$F$18,D74*HOME!$F$18/(1+HOME!$H$18)),IF($AO74=TRUE,IF($T$1=FALSE,D74*HOME!$F$21,D74*HOME!$F$21/(1+HOME!$H$21)),IF($T$1=FALSE,D74*HOME!$F$20,D74*HOME!$F$20/(1+HOME!$H$20)))))</f>
        <v>0</v>
      </c>
      <c r="CB74" s="310">
        <f>IF($T74=TRUE,0,IF(E$2&lt;DATE(2019,10,1),IF($T$1=FALSE,E74*HOME!$F$18,E74*HOME!$F$18/(1+HOME!$H$18)),IF($AO74=TRUE,IF($T$1=FALSE,E74*HOME!$F$21,E74*HOME!$F$21/(1+HOME!$H$21)),IF($T$1=FALSE,E74*HOME!$F$20,E74*HOME!$F$20/(1+HOME!$H$20)))))</f>
        <v>0</v>
      </c>
      <c r="CC74" s="310">
        <f>IF($T74=TRUE,0,IF(F$2&lt;DATE(2019,10,1),IF($T$1=FALSE,F74*HOME!$F$18,F74*HOME!$F$18/(1+HOME!$H$18)),IF($AO74=TRUE,IF($T$1=FALSE,F74*HOME!$F$21,F74*HOME!$F$21/(1+HOME!$H$21)),IF($T$1=FALSE,F74*HOME!$F$20,F74*HOME!$F$20/(1+HOME!$H$20)))))</f>
        <v>0</v>
      </c>
      <c r="CD74" s="310">
        <f>IF($T74=TRUE,0,IF(G$2&lt;DATE(2019,10,1),IF($T$1=FALSE,G74*HOME!$F$18,G74*HOME!$F$18/(1+HOME!$H$18)),IF($AO74=TRUE,IF($T$1=FALSE,G74*HOME!$F$21,G74*HOME!$F$21/(1+HOME!$H$21)),IF($T$1=FALSE,G74*HOME!$F$20,G74*HOME!$F$20/(1+HOME!$H$20)))))</f>
        <v>0</v>
      </c>
      <c r="CE74" s="310">
        <f>IF($T74=TRUE,0,IF(H$2&lt;DATE(2019,10,1),IF($T$1=FALSE,H74*HOME!$F$18,H74*HOME!$F$18/(1+HOME!$H$18)),IF($AO74=TRUE,IF($T$1=FALSE,H74*HOME!$F$21,H74*HOME!$F$21/(1+HOME!$H$21)),IF($T$1=FALSE,H74*HOME!$F$20,H74*HOME!$F$20/(1+HOME!$H$20)))))</f>
        <v>0</v>
      </c>
      <c r="CF74" s="310">
        <f>IF($T74=TRUE,0,IF(I$2&lt;DATE(2019,10,1),IF($T$1=FALSE,I74*HOME!$F$18,I74*HOME!$F$18/(1+HOME!$H$18)),IF($AO74=TRUE,IF($T$1=FALSE,I74*HOME!$F$21,I74*HOME!$F$21/(1+HOME!$H$21)),IF($T$1=FALSE,I74*HOME!$F$20,I74*HOME!$F$20/(1+HOME!$H$20)))))</f>
        <v>0</v>
      </c>
      <c r="CG74" s="310">
        <f>IF($T74=TRUE,0,IF(J$2&lt;DATE(2019,10,1),IF($T$1=FALSE,J74*HOME!$F$18,J74*HOME!$F$18/(1+HOME!$H$18)),IF($AO74=TRUE,IF($T$1=FALSE,J74*HOME!$F$21,J74*HOME!$F$21/(1+HOME!$H$21)),IF($T$1=FALSE,J74*HOME!$F$20,J74*HOME!$F$20/(1+HOME!$H$20)))))</f>
        <v>0</v>
      </c>
      <c r="CH74" s="310">
        <f>IF($T74=TRUE,0,IF(K$2&lt;DATE(2019,10,1),IF($T$1=FALSE,K74*HOME!$F$18,K74*HOME!$F$18/(1+HOME!$H$18)),IF($AO74=TRUE,IF($T$1=FALSE,K74*HOME!$F$21,K74*HOME!$F$21/(1+HOME!$H$21)),IF($T$1=FALSE,K74*HOME!$F$20,K74*HOME!$F$20/(1+HOME!$H$20)))))</f>
        <v>0</v>
      </c>
      <c r="CI74" s="310">
        <f>IF($T74=TRUE,0,IF(L$2&lt;DATE(2019,10,1),IF($T$1=FALSE,L74*HOME!$F$18,L74*HOME!$F$18/(1+HOME!$H$18)),IF($AO74=TRUE,IF($T$1=FALSE,L74*HOME!$F$21,L74*HOME!$F$21/(1+HOME!$H$21)),IF($T$1=FALSE,L74*HOME!$F$20,L74*HOME!$F$20/(1+HOME!$H$20)))))</f>
        <v>0</v>
      </c>
      <c r="CJ74" s="310">
        <f>IF($T74=TRUE,0,IF(M$2&lt;DATE(2019,10,1),IF($T$1=FALSE,M74*HOME!$F$18,M74*HOME!$F$18/(1+HOME!$H$18)),IF($AO74=TRUE,IF($T$1=FALSE,M74*HOME!$F$21,M74*HOME!$F$21/(1+HOME!$H$21)),IF($T$1=FALSE,M74*HOME!$F$20,M74*HOME!$F$20/(1+HOME!$H$20)))))</f>
        <v>0</v>
      </c>
      <c r="CK74" s="310">
        <f>IF($T74=TRUE,0,IF(N$2&lt;DATE(2019,10,1),IF($T$1=FALSE,N74*HOME!$F$18,N74*HOME!$F$18/(1+HOME!$H$18)),IF($AO74=TRUE,IF($T$1=FALSE,N74*HOME!$F$21,N74*HOME!$F$21/(1+HOME!$H$21)),IF($T$1=FALSE,N74*HOME!$F$20,N74*HOME!$F$20/(1+HOME!$H$20)))))</f>
        <v>0</v>
      </c>
      <c r="CL74" s="310">
        <f>IF($T74=TRUE,0,IF(O$2&lt;DATE(2019,10,1),IF($T$1=FALSE,O74*HOME!$F$18,O74*HOME!$F$18/(1+HOME!$H$18)),IF($AO74=TRUE,IF($T$1=FALSE,O74*HOME!$F$21,O74*HOME!$F$21/(1+HOME!$H$21)),IF($T$1=FALSE,O74*HOME!$F$20,O74*HOME!$F$20/(1+HOME!$H$20)))))</f>
        <v>0</v>
      </c>
      <c r="CM74" s="310">
        <f>IF($T74=TRUE,0,IF(P$2&lt;DATE(2019,10,1),IF($T$1=FALSE,P74*HOME!$F$18,P74*HOME!$F$18/(1+HOME!$H$18)),IF($AO74=TRUE,IF($T$1=FALSE,P74*HOME!$F$21,P74*HOME!$F$21/(1+HOME!$H$21)),IF($T$1=FALSE,P74*HOME!$F$20,P74*HOME!$F$20/(1+HOME!$H$20)))))</f>
        <v>0</v>
      </c>
      <c r="CN74" s="310">
        <f t="shared" si="29"/>
        <v>0</v>
      </c>
    </row>
    <row r="75" spans="1:92" ht="18" customHeight="1">
      <c r="A75" s="335"/>
      <c r="B75" s="336">
        <v>65</v>
      </c>
      <c r="C75" s="473"/>
      <c r="D75" s="131"/>
      <c r="E75" s="131"/>
      <c r="F75" s="131"/>
      <c r="G75" s="131"/>
      <c r="H75" s="131"/>
      <c r="I75" s="131"/>
      <c r="J75" s="131"/>
      <c r="K75" s="131"/>
      <c r="L75" s="131"/>
      <c r="M75" s="131"/>
      <c r="N75" s="131"/>
      <c r="O75" s="131"/>
      <c r="P75" s="434"/>
      <c r="Q75" s="90">
        <f t="shared" si="26"/>
        <v>0</v>
      </c>
      <c r="R75" s="389" t="str">
        <f t="shared" si="14"/>
        <v/>
      </c>
      <c r="S75" s="154">
        <f>前期実績!Q75</f>
        <v>0</v>
      </c>
      <c r="T75" s="475" t="b">
        <v>0</v>
      </c>
      <c r="U75" s="79">
        <f>IF(D$2&lt;DATE(2019,10,1),IF($T$1=FALSE,IF($T75=FALSE,D75*HOME!$H$18,0),IF($T75=FALSE,D75*HOME!$H$18/(1+HOME!$H$18),0)),IF($T$1=FALSE,IF($T75=FALSE,D75*HOME!$H$20,0),IF($T75=FALSE,D75*HOME!$H$20/(1+HOME!$H$20),0)))</f>
        <v>0</v>
      </c>
      <c r="V75" s="79">
        <f>IF(E$2&lt;DATE(2019,10,1),IF($T$1=FALSE,IF($T75=FALSE,E75*HOME!$H$18,0),IF($T75=FALSE,E75*HOME!$H$18/(1+HOME!$H$18),0)),IF($T$1=FALSE,IF($T75=FALSE,E75*HOME!$H$20,0),IF($T75=FALSE,E75*HOME!$H$20/(1+HOME!$H$20),0)))</f>
        <v>0</v>
      </c>
      <c r="W75" s="79">
        <f>IF(F$2&lt;DATE(2019,10,1),IF($T$1=FALSE,IF($T75=FALSE,F75*HOME!$H$18,0),IF($T75=FALSE,F75*HOME!$H$18/(1+HOME!$H$18),0)),IF($T$1=FALSE,IF($T75=FALSE,F75*HOME!$H$20,0),IF($T75=FALSE,F75*HOME!$H$20/(1+HOME!$H$20),0)))</f>
        <v>0</v>
      </c>
      <c r="X75" s="79">
        <f>IF(G$2&lt;DATE(2019,10,1),IF($T$1=FALSE,IF($T75=FALSE,G75*HOME!$H$18,0),IF($T75=FALSE,G75*HOME!$H$18/(1+HOME!$H$18),0)),IF($T$1=FALSE,IF($T75=FALSE,G75*HOME!$H$20,0),IF($T75=FALSE,G75*HOME!$H$20/(1+HOME!$H$20),0)))</f>
        <v>0</v>
      </c>
      <c r="Y75" s="79">
        <f>IF(H$2&lt;DATE(2019,10,1),IF($T$1=FALSE,IF($T75=FALSE,H75*HOME!$H$18,0),IF($T75=FALSE,H75*HOME!$H$18/(1+HOME!$H$18),0)),IF($T$1=FALSE,IF($T75=FALSE,H75*HOME!$H$20,0),IF($T75=FALSE,H75*HOME!$H$20/(1+HOME!$H$20),0)))</f>
        <v>0</v>
      </c>
      <c r="Z75" s="79">
        <f>IF(I$2&lt;DATE(2019,10,1),IF($T$1=FALSE,IF($T75=FALSE,I75*HOME!$H$18,0),IF($T75=FALSE,I75*HOME!$H$18/(1+HOME!$H$18),0)),IF($T$1=FALSE,IF($T75=FALSE,I75*HOME!$H$20,0),IF($T75=FALSE,I75*HOME!$H$20/(1+HOME!$H$20),0)))</f>
        <v>0</v>
      </c>
      <c r="AA75" s="79">
        <f>IF(J$2&lt;DATE(2019,10,1),IF($T$1=FALSE,IF($T75=FALSE,J75*HOME!$H$18,0),IF($T75=FALSE,J75*HOME!$H$18/(1+HOME!$H$18),0)),IF($T$1=FALSE,IF($T75=FALSE,J75*HOME!$H$20,0),IF($T75=FALSE,J75*HOME!$H$20/(1+HOME!$H$20),0)))</f>
        <v>0</v>
      </c>
      <c r="AB75" s="79">
        <f>IF(K$2&lt;DATE(2019,10,1),IF($T$1=FALSE,IF($T75=FALSE,K75*HOME!$H$18,0),IF($T75=FALSE,K75*HOME!$H$18/(1+HOME!$H$18),0)),IF($T$1=FALSE,IF($T75=FALSE,K75*HOME!$H$20,0),IF($T75=FALSE,K75*HOME!$H$20/(1+HOME!$H$20),0)))</f>
        <v>0</v>
      </c>
      <c r="AC75" s="79">
        <f>IF(L$2&lt;DATE(2019,10,1),IF($T$1=FALSE,IF($T75=FALSE,L75*HOME!$H$18,0),IF($T75=FALSE,L75*HOME!$H$18/(1+HOME!$H$18),0)),IF($T$1=FALSE,IF($T75=FALSE,L75*HOME!$H$20,0),IF($T75=FALSE,L75*HOME!$H$20/(1+HOME!$H$20),0)))</f>
        <v>0</v>
      </c>
      <c r="AD75" s="79">
        <f>IF(M$2&lt;DATE(2019,10,1),IF($T$1=FALSE,IF($T75=FALSE,M75*HOME!$H$18,0),IF($T75=FALSE,M75*HOME!$H$18/(1+HOME!$H$18),0)),IF($T$1=FALSE,IF($T75=FALSE,M75*HOME!$H$20,0),IF($T75=FALSE,M75*HOME!$H$20/(1+HOME!$H$20),0)))</f>
        <v>0</v>
      </c>
      <c r="AE75" s="79">
        <f>IF(N$2&lt;DATE(2019,10,1),IF($T$1=FALSE,IF($T75=FALSE,N75*HOME!$H$18,0),IF($T75=FALSE,N75*HOME!$H$18/(1+HOME!$H$18),0)),IF($T$1=FALSE,IF($T75=FALSE,N75*HOME!$H$20,0),IF($T75=FALSE,N75*HOME!$H$20/(1+HOME!$H$20),0)))</f>
        <v>0</v>
      </c>
      <c r="AF75" s="79">
        <f>IF(O$2&lt;DATE(2019,10,1),IF($T$1=FALSE,IF($T75=FALSE,O75*HOME!$H$18,0),IF($T75=FALSE,O75*HOME!$H$18/(1+HOME!$H$18),0)),IF($T$1=FALSE,IF($T75=FALSE,O75*HOME!$H$20,0),IF($T75=FALSE,O75*HOME!$H$20/(1+HOME!$H$20),0)))</f>
        <v>0</v>
      </c>
      <c r="AG75" s="79">
        <f>IF(P$2&lt;DATE(2019,10,1),IF($T$1=FALSE,IF($T75=FALSE,P75*HOME!$H$18,0),IF($T75=FALSE,P75*HOME!$H$18/(1+HOME!$H$18),0)),IF($T$1=FALSE,IF($T75=FALSE,P75*HOME!$H$20,0),IF($T75=FALSE,P75*HOME!$H$20/(1+HOME!$H$20),0)))</f>
        <v>0</v>
      </c>
      <c r="AH75" s="79">
        <f t="shared" si="27"/>
        <v>0</v>
      </c>
      <c r="AI75" s="79">
        <f t="shared" si="28"/>
        <v>0</v>
      </c>
      <c r="AJ75" s="86"/>
      <c r="AK75" s="79"/>
      <c r="AL75" s="79"/>
      <c r="AM75" s="79"/>
      <c r="AN75" s="79"/>
      <c r="AO75" s="79"/>
      <c r="AP75" s="79"/>
      <c r="AQ75" s="79"/>
      <c r="AR75" s="79"/>
      <c r="CA75" s="310">
        <f>IF($T75=TRUE,0,IF(D$2&lt;DATE(2019,10,1),IF($T$1=FALSE,D75*HOME!$F$18,D75*HOME!$F$18/(1+HOME!$H$18)),IF($AO75=TRUE,IF($T$1=FALSE,D75*HOME!$F$21,D75*HOME!$F$21/(1+HOME!$H$21)),IF($T$1=FALSE,D75*HOME!$F$20,D75*HOME!$F$20/(1+HOME!$H$20)))))</f>
        <v>0</v>
      </c>
      <c r="CB75" s="310">
        <f>IF($T75=TRUE,0,IF(E$2&lt;DATE(2019,10,1),IF($T$1=FALSE,E75*HOME!$F$18,E75*HOME!$F$18/(1+HOME!$H$18)),IF($AO75=TRUE,IF($T$1=FALSE,E75*HOME!$F$21,E75*HOME!$F$21/(1+HOME!$H$21)),IF($T$1=FALSE,E75*HOME!$F$20,E75*HOME!$F$20/(1+HOME!$H$20)))))</f>
        <v>0</v>
      </c>
      <c r="CC75" s="310">
        <f>IF($T75=TRUE,0,IF(F$2&lt;DATE(2019,10,1),IF($T$1=FALSE,F75*HOME!$F$18,F75*HOME!$F$18/(1+HOME!$H$18)),IF($AO75=TRUE,IF($T$1=FALSE,F75*HOME!$F$21,F75*HOME!$F$21/(1+HOME!$H$21)),IF($T$1=FALSE,F75*HOME!$F$20,F75*HOME!$F$20/(1+HOME!$H$20)))))</f>
        <v>0</v>
      </c>
      <c r="CD75" s="310">
        <f>IF($T75=TRUE,0,IF(G$2&lt;DATE(2019,10,1),IF($T$1=FALSE,G75*HOME!$F$18,G75*HOME!$F$18/(1+HOME!$H$18)),IF($AO75=TRUE,IF($T$1=FALSE,G75*HOME!$F$21,G75*HOME!$F$21/(1+HOME!$H$21)),IF($T$1=FALSE,G75*HOME!$F$20,G75*HOME!$F$20/(1+HOME!$H$20)))))</f>
        <v>0</v>
      </c>
      <c r="CE75" s="310">
        <f>IF($T75=TRUE,0,IF(H$2&lt;DATE(2019,10,1),IF($T$1=FALSE,H75*HOME!$F$18,H75*HOME!$F$18/(1+HOME!$H$18)),IF($AO75=TRUE,IF($T$1=FALSE,H75*HOME!$F$21,H75*HOME!$F$21/(1+HOME!$H$21)),IF($T$1=FALSE,H75*HOME!$F$20,H75*HOME!$F$20/(1+HOME!$H$20)))))</f>
        <v>0</v>
      </c>
      <c r="CF75" s="310">
        <f>IF($T75=TRUE,0,IF(I$2&lt;DATE(2019,10,1),IF($T$1=FALSE,I75*HOME!$F$18,I75*HOME!$F$18/(1+HOME!$H$18)),IF($AO75=TRUE,IF($T$1=FALSE,I75*HOME!$F$21,I75*HOME!$F$21/(1+HOME!$H$21)),IF($T$1=FALSE,I75*HOME!$F$20,I75*HOME!$F$20/(1+HOME!$H$20)))))</f>
        <v>0</v>
      </c>
      <c r="CG75" s="310">
        <f>IF($T75=TRUE,0,IF(J$2&lt;DATE(2019,10,1),IF($T$1=FALSE,J75*HOME!$F$18,J75*HOME!$F$18/(1+HOME!$H$18)),IF($AO75=TRUE,IF($T$1=FALSE,J75*HOME!$F$21,J75*HOME!$F$21/(1+HOME!$H$21)),IF($T$1=FALSE,J75*HOME!$F$20,J75*HOME!$F$20/(1+HOME!$H$20)))))</f>
        <v>0</v>
      </c>
      <c r="CH75" s="310">
        <f>IF($T75=TRUE,0,IF(K$2&lt;DATE(2019,10,1),IF($T$1=FALSE,K75*HOME!$F$18,K75*HOME!$F$18/(1+HOME!$H$18)),IF($AO75=TRUE,IF($T$1=FALSE,K75*HOME!$F$21,K75*HOME!$F$21/(1+HOME!$H$21)),IF($T$1=FALSE,K75*HOME!$F$20,K75*HOME!$F$20/(1+HOME!$H$20)))))</f>
        <v>0</v>
      </c>
      <c r="CI75" s="310">
        <f>IF($T75=TRUE,0,IF(L$2&lt;DATE(2019,10,1),IF($T$1=FALSE,L75*HOME!$F$18,L75*HOME!$F$18/(1+HOME!$H$18)),IF($AO75=TRUE,IF($T$1=FALSE,L75*HOME!$F$21,L75*HOME!$F$21/(1+HOME!$H$21)),IF($T$1=FALSE,L75*HOME!$F$20,L75*HOME!$F$20/(1+HOME!$H$20)))))</f>
        <v>0</v>
      </c>
      <c r="CJ75" s="310">
        <f>IF($T75=TRUE,0,IF(M$2&lt;DATE(2019,10,1),IF($T$1=FALSE,M75*HOME!$F$18,M75*HOME!$F$18/(1+HOME!$H$18)),IF($AO75=TRUE,IF($T$1=FALSE,M75*HOME!$F$21,M75*HOME!$F$21/(1+HOME!$H$21)),IF($T$1=FALSE,M75*HOME!$F$20,M75*HOME!$F$20/(1+HOME!$H$20)))))</f>
        <v>0</v>
      </c>
      <c r="CK75" s="310">
        <f>IF($T75=TRUE,0,IF(N$2&lt;DATE(2019,10,1),IF($T$1=FALSE,N75*HOME!$F$18,N75*HOME!$F$18/(1+HOME!$H$18)),IF($AO75=TRUE,IF($T$1=FALSE,N75*HOME!$F$21,N75*HOME!$F$21/(1+HOME!$H$21)),IF($T$1=FALSE,N75*HOME!$F$20,N75*HOME!$F$20/(1+HOME!$H$20)))))</f>
        <v>0</v>
      </c>
      <c r="CL75" s="310">
        <f>IF($T75=TRUE,0,IF(O$2&lt;DATE(2019,10,1),IF($T$1=FALSE,O75*HOME!$F$18,O75*HOME!$F$18/(1+HOME!$H$18)),IF($AO75=TRUE,IF($T$1=FALSE,O75*HOME!$F$21,O75*HOME!$F$21/(1+HOME!$H$21)),IF($T$1=FALSE,O75*HOME!$F$20,O75*HOME!$F$20/(1+HOME!$H$20)))))</f>
        <v>0</v>
      </c>
      <c r="CM75" s="310">
        <f>IF($T75=TRUE,0,IF(P$2&lt;DATE(2019,10,1),IF($T$1=FALSE,P75*HOME!$F$18,P75*HOME!$F$18/(1+HOME!$H$18)),IF($AO75=TRUE,IF($T$1=FALSE,P75*HOME!$F$21,P75*HOME!$F$21/(1+HOME!$H$21)),IF($T$1=FALSE,P75*HOME!$F$20,P75*HOME!$F$20/(1+HOME!$H$20)))))</f>
        <v>0</v>
      </c>
      <c r="CN75" s="310">
        <f t="shared" si="29"/>
        <v>0</v>
      </c>
    </row>
    <row r="76" spans="1:92" ht="18" customHeight="1">
      <c r="A76" s="335"/>
      <c r="B76" s="336">
        <v>66</v>
      </c>
      <c r="C76" s="473"/>
      <c r="D76" s="131"/>
      <c r="E76" s="131"/>
      <c r="F76" s="131"/>
      <c r="G76" s="131"/>
      <c r="H76" s="131"/>
      <c r="I76" s="131"/>
      <c r="J76" s="131"/>
      <c r="K76" s="131"/>
      <c r="L76" s="131"/>
      <c r="M76" s="131"/>
      <c r="N76" s="131"/>
      <c r="O76" s="131"/>
      <c r="P76" s="434"/>
      <c r="Q76" s="90">
        <f t="shared" si="26"/>
        <v>0</v>
      </c>
      <c r="R76" s="389" t="str">
        <f t="shared" si="14"/>
        <v/>
      </c>
      <c r="S76" s="154">
        <f>前期実績!Q76</f>
        <v>0</v>
      </c>
      <c r="T76" s="475" t="b">
        <v>0</v>
      </c>
      <c r="U76" s="79">
        <f>IF(D$2&lt;DATE(2019,10,1),IF($T$1=FALSE,IF($T76=FALSE,D76*HOME!$H$18,0),IF($T76=FALSE,D76*HOME!$H$18/(1+HOME!$H$18),0)),IF($T$1=FALSE,IF($T76=FALSE,D76*HOME!$H$20,0),IF($T76=FALSE,D76*HOME!$H$20/(1+HOME!$H$20),0)))</f>
        <v>0</v>
      </c>
      <c r="V76" s="79">
        <f>IF(E$2&lt;DATE(2019,10,1),IF($T$1=FALSE,IF($T76=FALSE,E76*HOME!$H$18,0),IF($T76=FALSE,E76*HOME!$H$18/(1+HOME!$H$18),0)),IF($T$1=FALSE,IF($T76=FALSE,E76*HOME!$H$20,0),IF($T76=FALSE,E76*HOME!$H$20/(1+HOME!$H$20),0)))</f>
        <v>0</v>
      </c>
      <c r="W76" s="79">
        <f>IF(F$2&lt;DATE(2019,10,1),IF($T$1=FALSE,IF($T76=FALSE,F76*HOME!$H$18,0),IF($T76=FALSE,F76*HOME!$H$18/(1+HOME!$H$18),0)),IF($T$1=FALSE,IF($T76=FALSE,F76*HOME!$H$20,0),IF($T76=FALSE,F76*HOME!$H$20/(1+HOME!$H$20),0)))</f>
        <v>0</v>
      </c>
      <c r="X76" s="79">
        <f>IF(G$2&lt;DATE(2019,10,1),IF($T$1=FALSE,IF($T76=FALSE,G76*HOME!$H$18,0),IF($T76=FALSE,G76*HOME!$H$18/(1+HOME!$H$18),0)),IF($T$1=FALSE,IF($T76=FALSE,G76*HOME!$H$20,0),IF($T76=FALSE,G76*HOME!$H$20/(1+HOME!$H$20),0)))</f>
        <v>0</v>
      </c>
      <c r="Y76" s="79">
        <f>IF(H$2&lt;DATE(2019,10,1),IF($T$1=FALSE,IF($T76=FALSE,H76*HOME!$H$18,0),IF($T76=FALSE,H76*HOME!$H$18/(1+HOME!$H$18),0)),IF($T$1=FALSE,IF($T76=FALSE,H76*HOME!$H$20,0),IF($T76=FALSE,H76*HOME!$H$20/(1+HOME!$H$20),0)))</f>
        <v>0</v>
      </c>
      <c r="Z76" s="79">
        <f>IF(I$2&lt;DATE(2019,10,1),IF($T$1=FALSE,IF($T76=FALSE,I76*HOME!$H$18,0),IF($T76=FALSE,I76*HOME!$H$18/(1+HOME!$H$18),0)),IF($T$1=FALSE,IF($T76=FALSE,I76*HOME!$H$20,0),IF($T76=FALSE,I76*HOME!$H$20/(1+HOME!$H$20),0)))</f>
        <v>0</v>
      </c>
      <c r="AA76" s="79">
        <f>IF(J$2&lt;DATE(2019,10,1),IF($T$1=FALSE,IF($T76=FALSE,J76*HOME!$H$18,0),IF($T76=FALSE,J76*HOME!$H$18/(1+HOME!$H$18),0)),IF($T$1=FALSE,IF($T76=FALSE,J76*HOME!$H$20,0),IF($T76=FALSE,J76*HOME!$H$20/(1+HOME!$H$20),0)))</f>
        <v>0</v>
      </c>
      <c r="AB76" s="79">
        <f>IF(K$2&lt;DATE(2019,10,1),IF($T$1=FALSE,IF($T76=FALSE,K76*HOME!$H$18,0),IF($T76=FALSE,K76*HOME!$H$18/(1+HOME!$H$18),0)),IF($T$1=FALSE,IF($T76=FALSE,K76*HOME!$H$20,0),IF($T76=FALSE,K76*HOME!$H$20/(1+HOME!$H$20),0)))</f>
        <v>0</v>
      </c>
      <c r="AC76" s="79">
        <f>IF(L$2&lt;DATE(2019,10,1),IF($T$1=FALSE,IF($T76=FALSE,L76*HOME!$H$18,0),IF($T76=FALSE,L76*HOME!$H$18/(1+HOME!$H$18),0)),IF($T$1=FALSE,IF($T76=FALSE,L76*HOME!$H$20,0),IF($T76=FALSE,L76*HOME!$H$20/(1+HOME!$H$20),0)))</f>
        <v>0</v>
      </c>
      <c r="AD76" s="79">
        <f>IF(M$2&lt;DATE(2019,10,1),IF($T$1=FALSE,IF($T76=FALSE,M76*HOME!$H$18,0),IF($T76=FALSE,M76*HOME!$H$18/(1+HOME!$H$18),0)),IF($T$1=FALSE,IF($T76=FALSE,M76*HOME!$H$20,0),IF($T76=FALSE,M76*HOME!$H$20/(1+HOME!$H$20),0)))</f>
        <v>0</v>
      </c>
      <c r="AE76" s="79">
        <f>IF(N$2&lt;DATE(2019,10,1),IF($T$1=FALSE,IF($T76=FALSE,N76*HOME!$H$18,0),IF($T76=FALSE,N76*HOME!$H$18/(1+HOME!$H$18),0)),IF($T$1=FALSE,IF($T76=FALSE,N76*HOME!$H$20,0),IF($T76=FALSE,N76*HOME!$H$20/(1+HOME!$H$20),0)))</f>
        <v>0</v>
      </c>
      <c r="AF76" s="79">
        <f>IF(O$2&lt;DATE(2019,10,1),IF($T$1=FALSE,IF($T76=FALSE,O76*HOME!$H$18,0),IF($T76=FALSE,O76*HOME!$H$18/(1+HOME!$H$18),0)),IF($T$1=FALSE,IF($T76=FALSE,O76*HOME!$H$20,0),IF($T76=FALSE,O76*HOME!$H$20/(1+HOME!$H$20),0)))</f>
        <v>0</v>
      </c>
      <c r="AG76" s="79">
        <f>IF(P$2&lt;DATE(2019,10,1),IF($T$1=FALSE,IF($T76=FALSE,P76*HOME!$H$18,0),IF($T76=FALSE,P76*HOME!$H$18/(1+HOME!$H$18),0)),IF($T$1=FALSE,IF($T76=FALSE,P76*HOME!$H$20,0),IF($T76=FALSE,P76*HOME!$H$20/(1+HOME!$H$20),0)))</f>
        <v>0</v>
      </c>
      <c r="AH76" s="79">
        <f t="shared" si="27"/>
        <v>0</v>
      </c>
      <c r="AI76" s="79">
        <f t="shared" si="28"/>
        <v>0</v>
      </c>
      <c r="AJ76" s="86"/>
      <c r="AK76" s="79"/>
      <c r="AL76" s="79"/>
      <c r="AM76" s="79"/>
      <c r="AN76" s="79"/>
      <c r="AO76" s="79"/>
      <c r="AP76" s="79"/>
      <c r="AQ76" s="79"/>
      <c r="AR76" s="79"/>
      <c r="CA76" s="310">
        <f>IF($T76=TRUE,0,IF(D$2&lt;DATE(2019,10,1),IF($T$1=FALSE,D76*HOME!$F$18,D76*HOME!$F$18/(1+HOME!$H$18)),IF($AO76=TRUE,IF($T$1=FALSE,D76*HOME!$F$21,D76*HOME!$F$21/(1+HOME!$H$21)),IF($T$1=FALSE,D76*HOME!$F$20,D76*HOME!$F$20/(1+HOME!$H$20)))))</f>
        <v>0</v>
      </c>
      <c r="CB76" s="310">
        <f>IF($T76=TRUE,0,IF(E$2&lt;DATE(2019,10,1),IF($T$1=FALSE,E76*HOME!$F$18,E76*HOME!$F$18/(1+HOME!$H$18)),IF($AO76=TRUE,IF($T$1=FALSE,E76*HOME!$F$21,E76*HOME!$F$21/(1+HOME!$H$21)),IF($T$1=FALSE,E76*HOME!$F$20,E76*HOME!$F$20/(1+HOME!$H$20)))))</f>
        <v>0</v>
      </c>
      <c r="CC76" s="310">
        <f>IF($T76=TRUE,0,IF(F$2&lt;DATE(2019,10,1),IF($T$1=FALSE,F76*HOME!$F$18,F76*HOME!$F$18/(1+HOME!$H$18)),IF($AO76=TRUE,IF($T$1=FALSE,F76*HOME!$F$21,F76*HOME!$F$21/(1+HOME!$H$21)),IF($T$1=FALSE,F76*HOME!$F$20,F76*HOME!$F$20/(1+HOME!$H$20)))))</f>
        <v>0</v>
      </c>
      <c r="CD76" s="310">
        <f>IF($T76=TRUE,0,IF(G$2&lt;DATE(2019,10,1),IF($T$1=FALSE,G76*HOME!$F$18,G76*HOME!$F$18/(1+HOME!$H$18)),IF($AO76=TRUE,IF($T$1=FALSE,G76*HOME!$F$21,G76*HOME!$F$21/(1+HOME!$H$21)),IF($T$1=FALSE,G76*HOME!$F$20,G76*HOME!$F$20/(1+HOME!$H$20)))))</f>
        <v>0</v>
      </c>
      <c r="CE76" s="310">
        <f>IF($T76=TRUE,0,IF(H$2&lt;DATE(2019,10,1),IF($T$1=FALSE,H76*HOME!$F$18,H76*HOME!$F$18/(1+HOME!$H$18)),IF($AO76=TRUE,IF($T$1=FALSE,H76*HOME!$F$21,H76*HOME!$F$21/(1+HOME!$H$21)),IF($T$1=FALSE,H76*HOME!$F$20,H76*HOME!$F$20/(1+HOME!$H$20)))))</f>
        <v>0</v>
      </c>
      <c r="CF76" s="310">
        <f>IF($T76=TRUE,0,IF(I$2&lt;DATE(2019,10,1),IF($T$1=FALSE,I76*HOME!$F$18,I76*HOME!$F$18/(1+HOME!$H$18)),IF($AO76=TRUE,IF($T$1=FALSE,I76*HOME!$F$21,I76*HOME!$F$21/(1+HOME!$H$21)),IF($T$1=FALSE,I76*HOME!$F$20,I76*HOME!$F$20/(1+HOME!$H$20)))))</f>
        <v>0</v>
      </c>
      <c r="CG76" s="310">
        <f>IF($T76=TRUE,0,IF(J$2&lt;DATE(2019,10,1),IF($T$1=FALSE,J76*HOME!$F$18,J76*HOME!$F$18/(1+HOME!$H$18)),IF($AO76=TRUE,IF($T$1=FALSE,J76*HOME!$F$21,J76*HOME!$F$21/(1+HOME!$H$21)),IF($T$1=FALSE,J76*HOME!$F$20,J76*HOME!$F$20/(1+HOME!$H$20)))))</f>
        <v>0</v>
      </c>
      <c r="CH76" s="310">
        <f>IF($T76=TRUE,0,IF(K$2&lt;DATE(2019,10,1),IF($T$1=FALSE,K76*HOME!$F$18,K76*HOME!$F$18/(1+HOME!$H$18)),IF($AO76=TRUE,IF($T$1=FALSE,K76*HOME!$F$21,K76*HOME!$F$21/(1+HOME!$H$21)),IF($T$1=FALSE,K76*HOME!$F$20,K76*HOME!$F$20/(1+HOME!$H$20)))))</f>
        <v>0</v>
      </c>
      <c r="CI76" s="310">
        <f>IF($T76=TRUE,0,IF(L$2&lt;DATE(2019,10,1),IF($T$1=FALSE,L76*HOME!$F$18,L76*HOME!$F$18/(1+HOME!$H$18)),IF($AO76=TRUE,IF($T$1=FALSE,L76*HOME!$F$21,L76*HOME!$F$21/(1+HOME!$H$21)),IF($T$1=FALSE,L76*HOME!$F$20,L76*HOME!$F$20/(1+HOME!$H$20)))))</f>
        <v>0</v>
      </c>
      <c r="CJ76" s="310">
        <f>IF($T76=TRUE,0,IF(M$2&lt;DATE(2019,10,1),IF($T$1=FALSE,M76*HOME!$F$18,M76*HOME!$F$18/(1+HOME!$H$18)),IF($AO76=TRUE,IF($T$1=FALSE,M76*HOME!$F$21,M76*HOME!$F$21/(1+HOME!$H$21)),IF($T$1=FALSE,M76*HOME!$F$20,M76*HOME!$F$20/(1+HOME!$H$20)))))</f>
        <v>0</v>
      </c>
      <c r="CK76" s="310">
        <f>IF($T76=TRUE,0,IF(N$2&lt;DATE(2019,10,1),IF($T$1=FALSE,N76*HOME!$F$18,N76*HOME!$F$18/(1+HOME!$H$18)),IF($AO76=TRUE,IF($T$1=FALSE,N76*HOME!$F$21,N76*HOME!$F$21/(1+HOME!$H$21)),IF($T$1=FALSE,N76*HOME!$F$20,N76*HOME!$F$20/(1+HOME!$H$20)))))</f>
        <v>0</v>
      </c>
      <c r="CL76" s="310">
        <f>IF($T76=TRUE,0,IF(O$2&lt;DATE(2019,10,1),IF($T$1=FALSE,O76*HOME!$F$18,O76*HOME!$F$18/(1+HOME!$H$18)),IF($AO76=TRUE,IF($T$1=FALSE,O76*HOME!$F$21,O76*HOME!$F$21/(1+HOME!$H$21)),IF($T$1=FALSE,O76*HOME!$F$20,O76*HOME!$F$20/(1+HOME!$H$20)))))</f>
        <v>0</v>
      </c>
      <c r="CM76" s="310">
        <f>IF($T76=TRUE,0,IF(P$2&lt;DATE(2019,10,1),IF($T$1=FALSE,P76*HOME!$F$18,P76*HOME!$F$18/(1+HOME!$H$18)),IF($AO76=TRUE,IF($T$1=FALSE,P76*HOME!$F$21,P76*HOME!$F$21/(1+HOME!$H$21)),IF($T$1=FALSE,P76*HOME!$F$20,P76*HOME!$F$20/(1+HOME!$H$20)))))</f>
        <v>0</v>
      </c>
      <c r="CN76" s="310">
        <f t="shared" si="29"/>
        <v>0</v>
      </c>
    </row>
    <row r="77" spans="1:92" ht="18" customHeight="1">
      <c r="A77" s="335"/>
      <c r="B77" s="336">
        <v>67</v>
      </c>
      <c r="C77" s="473"/>
      <c r="D77" s="131"/>
      <c r="E77" s="131"/>
      <c r="F77" s="131"/>
      <c r="G77" s="131"/>
      <c r="H77" s="131"/>
      <c r="I77" s="131"/>
      <c r="J77" s="131"/>
      <c r="K77" s="131"/>
      <c r="L77" s="131"/>
      <c r="M77" s="131"/>
      <c r="N77" s="131"/>
      <c r="O77" s="131"/>
      <c r="P77" s="434"/>
      <c r="Q77" s="90">
        <f t="shared" si="26"/>
        <v>0</v>
      </c>
      <c r="R77" s="389" t="str">
        <f t="shared" si="14"/>
        <v/>
      </c>
      <c r="S77" s="154">
        <f>前期実績!Q77</f>
        <v>0</v>
      </c>
      <c r="T77" s="475" t="b">
        <v>0</v>
      </c>
      <c r="U77" s="79">
        <f>IF(D$2&lt;DATE(2019,10,1),IF($T$1=FALSE,IF($T77=FALSE,D77*HOME!$H$18,0),IF($T77=FALSE,D77*HOME!$H$18/(1+HOME!$H$18),0)),IF($T$1=FALSE,IF($T77=FALSE,D77*HOME!$H$20,0),IF($T77=FALSE,D77*HOME!$H$20/(1+HOME!$H$20),0)))</f>
        <v>0</v>
      </c>
      <c r="V77" s="79">
        <f>IF(E$2&lt;DATE(2019,10,1),IF($T$1=FALSE,IF($T77=FALSE,E77*HOME!$H$18,0),IF($T77=FALSE,E77*HOME!$H$18/(1+HOME!$H$18),0)),IF($T$1=FALSE,IF($T77=FALSE,E77*HOME!$H$20,0),IF($T77=FALSE,E77*HOME!$H$20/(1+HOME!$H$20),0)))</f>
        <v>0</v>
      </c>
      <c r="W77" s="79">
        <f>IF(F$2&lt;DATE(2019,10,1),IF($T$1=FALSE,IF($T77=FALSE,F77*HOME!$H$18,0),IF($T77=FALSE,F77*HOME!$H$18/(1+HOME!$H$18),0)),IF($T$1=FALSE,IF($T77=FALSE,F77*HOME!$H$20,0),IF($T77=FALSE,F77*HOME!$H$20/(1+HOME!$H$20),0)))</f>
        <v>0</v>
      </c>
      <c r="X77" s="79">
        <f>IF(G$2&lt;DATE(2019,10,1),IF($T$1=FALSE,IF($T77=FALSE,G77*HOME!$H$18,0),IF($T77=FALSE,G77*HOME!$H$18/(1+HOME!$H$18),0)),IF($T$1=FALSE,IF($T77=FALSE,G77*HOME!$H$20,0),IF($T77=FALSE,G77*HOME!$H$20/(1+HOME!$H$20),0)))</f>
        <v>0</v>
      </c>
      <c r="Y77" s="79">
        <f>IF(H$2&lt;DATE(2019,10,1),IF($T$1=FALSE,IF($T77=FALSE,H77*HOME!$H$18,0),IF($T77=FALSE,H77*HOME!$H$18/(1+HOME!$H$18),0)),IF($T$1=FALSE,IF($T77=FALSE,H77*HOME!$H$20,0),IF($T77=FALSE,H77*HOME!$H$20/(1+HOME!$H$20),0)))</f>
        <v>0</v>
      </c>
      <c r="Z77" s="79">
        <f>IF(I$2&lt;DATE(2019,10,1),IF($T$1=FALSE,IF($T77=FALSE,I77*HOME!$H$18,0),IF($T77=FALSE,I77*HOME!$H$18/(1+HOME!$H$18),0)),IF($T$1=FALSE,IF($T77=FALSE,I77*HOME!$H$20,0),IF($T77=FALSE,I77*HOME!$H$20/(1+HOME!$H$20),0)))</f>
        <v>0</v>
      </c>
      <c r="AA77" s="79">
        <f>IF(J$2&lt;DATE(2019,10,1),IF($T$1=FALSE,IF($T77=FALSE,J77*HOME!$H$18,0),IF($T77=FALSE,J77*HOME!$H$18/(1+HOME!$H$18),0)),IF($T$1=FALSE,IF($T77=FALSE,J77*HOME!$H$20,0),IF($T77=FALSE,J77*HOME!$H$20/(1+HOME!$H$20),0)))</f>
        <v>0</v>
      </c>
      <c r="AB77" s="79">
        <f>IF(K$2&lt;DATE(2019,10,1),IF($T$1=FALSE,IF($T77=FALSE,K77*HOME!$H$18,0),IF($T77=FALSE,K77*HOME!$H$18/(1+HOME!$H$18),0)),IF($T$1=FALSE,IF($T77=FALSE,K77*HOME!$H$20,0),IF($T77=FALSE,K77*HOME!$H$20/(1+HOME!$H$20),0)))</f>
        <v>0</v>
      </c>
      <c r="AC77" s="79">
        <f>IF(L$2&lt;DATE(2019,10,1),IF($T$1=FALSE,IF($T77=FALSE,L77*HOME!$H$18,0),IF($T77=FALSE,L77*HOME!$H$18/(1+HOME!$H$18),0)),IF($T$1=FALSE,IF($T77=FALSE,L77*HOME!$H$20,0),IF($T77=FALSE,L77*HOME!$H$20/(1+HOME!$H$20),0)))</f>
        <v>0</v>
      </c>
      <c r="AD77" s="79">
        <f>IF(M$2&lt;DATE(2019,10,1),IF($T$1=FALSE,IF($T77=FALSE,M77*HOME!$H$18,0),IF($T77=FALSE,M77*HOME!$H$18/(1+HOME!$H$18),0)),IF($T$1=FALSE,IF($T77=FALSE,M77*HOME!$H$20,0),IF($T77=FALSE,M77*HOME!$H$20/(1+HOME!$H$20),0)))</f>
        <v>0</v>
      </c>
      <c r="AE77" s="79">
        <f>IF(N$2&lt;DATE(2019,10,1),IF($T$1=FALSE,IF($T77=FALSE,N77*HOME!$H$18,0),IF($T77=FALSE,N77*HOME!$H$18/(1+HOME!$H$18),0)),IF($T$1=FALSE,IF($T77=FALSE,N77*HOME!$H$20,0),IF($T77=FALSE,N77*HOME!$H$20/(1+HOME!$H$20),0)))</f>
        <v>0</v>
      </c>
      <c r="AF77" s="79">
        <f>IF(O$2&lt;DATE(2019,10,1),IF($T$1=FALSE,IF($T77=FALSE,O77*HOME!$H$18,0),IF($T77=FALSE,O77*HOME!$H$18/(1+HOME!$H$18),0)),IF($T$1=FALSE,IF($T77=FALSE,O77*HOME!$H$20,0),IF($T77=FALSE,O77*HOME!$H$20/(1+HOME!$H$20),0)))</f>
        <v>0</v>
      </c>
      <c r="AG77" s="79">
        <f>IF(P$2&lt;DATE(2019,10,1),IF($T$1=FALSE,IF($T77=FALSE,P77*HOME!$H$18,0),IF($T77=FALSE,P77*HOME!$H$18/(1+HOME!$H$18),0)),IF($T$1=FALSE,IF($T77=FALSE,P77*HOME!$H$20,0),IF($T77=FALSE,P77*HOME!$H$20/(1+HOME!$H$20),0)))</f>
        <v>0</v>
      </c>
      <c r="AH77" s="79">
        <f t="shared" si="27"/>
        <v>0</v>
      </c>
      <c r="AI77" s="79">
        <f t="shared" si="28"/>
        <v>0</v>
      </c>
      <c r="AJ77" s="86"/>
      <c r="AK77" s="79"/>
      <c r="AL77" s="79"/>
      <c r="AM77" s="79"/>
      <c r="AN77" s="79"/>
      <c r="AO77" s="79"/>
      <c r="AP77" s="79"/>
      <c r="AQ77" s="79"/>
      <c r="AR77" s="79"/>
      <c r="CA77" s="310">
        <f>IF($T77=TRUE,0,IF(D$2&lt;DATE(2019,10,1),IF($T$1=FALSE,D77*HOME!$F$18,D77*HOME!$F$18/(1+HOME!$H$18)),IF($AO77=TRUE,IF($T$1=FALSE,D77*HOME!$F$21,D77*HOME!$F$21/(1+HOME!$H$21)),IF($T$1=FALSE,D77*HOME!$F$20,D77*HOME!$F$20/(1+HOME!$H$20)))))</f>
        <v>0</v>
      </c>
      <c r="CB77" s="310">
        <f>IF($T77=TRUE,0,IF(E$2&lt;DATE(2019,10,1),IF($T$1=FALSE,E77*HOME!$F$18,E77*HOME!$F$18/(1+HOME!$H$18)),IF($AO77=TRUE,IF($T$1=FALSE,E77*HOME!$F$21,E77*HOME!$F$21/(1+HOME!$H$21)),IF($T$1=FALSE,E77*HOME!$F$20,E77*HOME!$F$20/(1+HOME!$H$20)))))</f>
        <v>0</v>
      </c>
      <c r="CC77" s="310">
        <f>IF($T77=TRUE,0,IF(F$2&lt;DATE(2019,10,1),IF($T$1=FALSE,F77*HOME!$F$18,F77*HOME!$F$18/(1+HOME!$H$18)),IF($AO77=TRUE,IF($T$1=FALSE,F77*HOME!$F$21,F77*HOME!$F$21/(1+HOME!$H$21)),IF($T$1=FALSE,F77*HOME!$F$20,F77*HOME!$F$20/(1+HOME!$H$20)))))</f>
        <v>0</v>
      </c>
      <c r="CD77" s="310">
        <f>IF($T77=TRUE,0,IF(G$2&lt;DATE(2019,10,1),IF($T$1=FALSE,G77*HOME!$F$18,G77*HOME!$F$18/(1+HOME!$H$18)),IF($AO77=TRUE,IF($T$1=FALSE,G77*HOME!$F$21,G77*HOME!$F$21/(1+HOME!$H$21)),IF($T$1=FALSE,G77*HOME!$F$20,G77*HOME!$F$20/(1+HOME!$H$20)))))</f>
        <v>0</v>
      </c>
      <c r="CE77" s="310">
        <f>IF($T77=TRUE,0,IF(H$2&lt;DATE(2019,10,1),IF($T$1=FALSE,H77*HOME!$F$18,H77*HOME!$F$18/(1+HOME!$H$18)),IF($AO77=TRUE,IF($T$1=FALSE,H77*HOME!$F$21,H77*HOME!$F$21/(1+HOME!$H$21)),IF($T$1=FALSE,H77*HOME!$F$20,H77*HOME!$F$20/(1+HOME!$H$20)))))</f>
        <v>0</v>
      </c>
      <c r="CF77" s="310">
        <f>IF($T77=TRUE,0,IF(I$2&lt;DATE(2019,10,1),IF($T$1=FALSE,I77*HOME!$F$18,I77*HOME!$F$18/(1+HOME!$H$18)),IF($AO77=TRUE,IF($T$1=FALSE,I77*HOME!$F$21,I77*HOME!$F$21/(1+HOME!$H$21)),IF($T$1=FALSE,I77*HOME!$F$20,I77*HOME!$F$20/(1+HOME!$H$20)))))</f>
        <v>0</v>
      </c>
      <c r="CG77" s="310">
        <f>IF($T77=TRUE,0,IF(J$2&lt;DATE(2019,10,1),IF($T$1=FALSE,J77*HOME!$F$18,J77*HOME!$F$18/(1+HOME!$H$18)),IF($AO77=TRUE,IF($T$1=FALSE,J77*HOME!$F$21,J77*HOME!$F$21/(1+HOME!$H$21)),IF($T$1=FALSE,J77*HOME!$F$20,J77*HOME!$F$20/(1+HOME!$H$20)))))</f>
        <v>0</v>
      </c>
      <c r="CH77" s="310">
        <f>IF($T77=TRUE,0,IF(K$2&lt;DATE(2019,10,1),IF($T$1=FALSE,K77*HOME!$F$18,K77*HOME!$F$18/(1+HOME!$H$18)),IF($AO77=TRUE,IF($T$1=FALSE,K77*HOME!$F$21,K77*HOME!$F$21/(1+HOME!$H$21)),IF($T$1=FALSE,K77*HOME!$F$20,K77*HOME!$F$20/(1+HOME!$H$20)))))</f>
        <v>0</v>
      </c>
      <c r="CI77" s="310">
        <f>IF($T77=TRUE,0,IF(L$2&lt;DATE(2019,10,1),IF($T$1=FALSE,L77*HOME!$F$18,L77*HOME!$F$18/(1+HOME!$H$18)),IF($AO77=TRUE,IF($T$1=FALSE,L77*HOME!$F$21,L77*HOME!$F$21/(1+HOME!$H$21)),IF($T$1=FALSE,L77*HOME!$F$20,L77*HOME!$F$20/(1+HOME!$H$20)))))</f>
        <v>0</v>
      </c>
      <c r="CJ77" s="310">
        <f>IF($T77=TRUE,0,IF(M$2&lt;DATE(2019,10,1),IF($T$1=FALSE,M77*HOME!$F$18,M77*HOME!$F$18/(1+HOME!$H$18)),IF($AO77=TRUE,IF($T$1=FALSE,M77*HOME!$F$21,M77*HOME!$F$21/(1+HOME!$H$21)),IF($T$1=FALSE,M77*HOME!$F$20,M77*HOME!$F$20/(1+HOME!$H$20)))))</f>
        <v>0</v>
      </c>
      <c r="CK77" s="310">
        <f>IF($T77=TRUE,0,IF(N$2&lt;DATE(2019,10,1),IF($T$1=FALSE,N77*HOME!$F$18,N77*HOME!$F$18/(1+HOME!$H$18)),IF($AO77=TRUE,IF($T$1=FALSE,N77*HOME!$F$21,N77*HOME!$F$21/(1+HOME!$H$21)),IF($T$1=FALSE,N77*HOME!$F$20,N77*HOME!$F$20/(1+HOME!$H$20)))))</f>
        <v>0</v>
      </c>
      <c r="CL77" s="310">
        <f>IF($T77=TRUE,0,IF(O$2&lt;DATE(2019,10,1),IF($T$1=FALSE,O77*HOME!$F$18,O77*HOME!$F$18/(1+HOME!$H$18)),IF($AO77=TRUE,IF($T$1=FALSE,O77*HOME!$F$21,O77*HOME!$F$21/(1+HOME!$H$21)),IF($T$1=FALSE,O77*HOME!$F$20,O77*HOME!$F$20/(1+HOME!$H$20)))))</f>
        <v>0</v>
      </c>
      <c r="CM77" s="310">
        <f>IF($T77=TRUE,0,IF(P$2&lt;DATE(2019,10,1),IF($T$1=FALSE,P77*HOME!$F$18,P77*HOME!$F$18/(1+HOME!$H$18)),IF($AO77=TRUE,IF($T$1=FALSE,P77*HOME!$F$21,P77*HOME!$F$21/(1+HOME!$H$21)),IF($T$1=FALSE,P77*HOME!$F$20,P77*HOME!$F$20/(1+HOME!$H$20)))))</f>
        <v>0</v>
      </c>
      <c r="CN77" s="310">
        <f t="shared" si="29"/>
        <v>0</v>
      </c>
    </row>
    <row r="78" spans="1:92" ht="18" customHeight="1">
      <c r="A78" s="335"/>
      <c r="B78" s="336">
        <v>68</v>
      </c>
      <c r="C78" s="473"/>
      <c r="D78" s="131"/>
      <c r="E78" s="131"/>
      <c r="F78" s="131"/>
      <c r="G78" s="131"/>
      <c r="H78" s="131"/>
      <c r="I78" s="131"/>
      <c r="J78" s="131"/>
      <c r="K78" s="131"/>
      <c r="L78" s="131"/>
      <c r="M78" s="131"/>
      <c r="N78" s="131"/>
      <c r="O78" s="131"/>
      <c r="P78" s="434"/>
      <c r="Q78" s="90">
        <f t="shared" si="26"/>
        <v>0</v>
      </c>
      <c r="R78" s="389" t="str">
        <f t="shared" si="14"/>
        <v/>
      </c>
      <c r="S78" s="154">
        <f>前期実績!Q78</f>
        <v>0</v>
      </c>
      <c r="T78" s="475" t="b">
        <v>0</v>
      </c>
      <c r="U78" s="79">
        <f>IF(D$2&lt;DATE(2019,10,1),IF($T$1=FALSE,IF($T78=FALSE,D78*HOME!$H$18,0),IF($T78=FALSE,D78*HOME!$H$18/(1+HOME!$H$18),0)),IF($T$1=FALSE,IF($T78=FALSE,D78*HOME!$H$20,0),IF($T78=FALSE,D78*HOME!$H$20/(1+HOME!$H$20),0)))</f>
        <v>0</v>
      </c>
      <c r="V78" s="79">
        <f>IF(E$2&lt;DATE(2019,10,1),IF($T$1=FALSE,IF($T78=FALSE,E78*HOME!$H$18,0),IF($T78=FALSE,E78*HOME!$H$18/(1+HOME!$H$18),0)),IF($T$1=FALSE,IF($T78=FALSE,E78*HOME!$H$20,0),IF($T78=FALSE,E78*HOME!$H$20/(1+HOME!$H$20),0)))</f>
        <v>0</v>
      </c>
      <c r="W78" s="79">
        <f>IF(F$2&lt;DATE(2019,10,1),IF($T$1=FALSE,IF($T78=FALSE,F78*HOME!$H$18,0),IF($T78=FALSE,F78*HOME!$H$18/(1+HOME!$H$18),0)),IF($T$1=FALSE,IF($T78=FALSE,F78*HOME!$H$20,0),IF($T78=FALSE,F78*HOME!$H$20/(1+HOME!$H$20),0)))</f>
        <v>0</v>
      </c>
      <c r="X78" s="79">
        <f>IF(G$2&lt;DATE(2019,10,1),IF($T$1=FALSE,IF($T78=FALSE,G78*HOME!$H$18,0),IF($T78=FALSE,G78*HOME!$H$18/(1+HOME!$H$18),0)),IF($T$1=FALSE,IF($T78=FALSE,G78*HOME!$H$20,0),IF($T78=FALSE,G78*HOME!$H$20/(1+HOME!$H$20),0)))</f>
        <v>0</v>
      </c>
      <c r="Y78" s="79">
        <f>IF(H$2&lt;DATE(2019,10,1),IF($T$1=FALSE,IF($T78=FALSE,H78*HOME!$H$18,0),IF($T78=FALSE,H78*HOME!$H$18/(1+HOME!$H$18),0)),IF($T$1=FALSE,IF($T78=FALSE,H78*HOME!$H$20,0),IF($T78=FALSE,H78*HOME!$H$20/(1+HOME!$H$20),0)))</f>
        <v>0</v>
      </c>
      <c r="Z78" s="79">
        <f>IF(I$2&lt;DATE(2019,10,1),IF($T$1=FALSE,IF($T78=FALSE,I78*HOME!$H$18,0),IF($T78=FALSE,I78*HOME!$H$18/(1+HOME!$H$18),0)),IF($T$1=FALSE,IF($T78=FALSE,I78*HOME!$H$20,0),IF($T78=FALSE,I78*HOME!$H$20/(1+HOME!$H$20),0)))</f>
        <v>0</v>
      </c>
      <c r="AA78" s="79">
        <f>IF(J$2&lt;DATE(2019,10,1),IF($T$1=FALSE,IF($T78=FALSE,J78*HOME!$H$18,0),IF($T78=FALSE,J78*HOME!$H$18/(1+HOME!$H$18),0)),IF($T$1=FALSE,IF($T78=FALSE,J78*HOME!$H$20,0),IF($T78=FALSE,J78*HOME!$H$20/(1+HOME!$H$20),0)))</f>
        <v>0</v>
      </c>
      <c r="AB78" s="79">
        <f>IF(K$2&lt;DATE(2019,10,1),IF($T$1=FALSE,IF($T78=FALSE,K78*HOME!$H$18,0),IF($T78=FALSE,K78*HOME!$H$18/(1+HOME!$H$18),0)),IF($T$1=FALSE,IF($T78=FALSE,K78*HOME!$H$20,0),IF($T78=FALSE,K78*HOME!$H$20/(1+HOME!$H$20),0)))</f>
        <v>0</v>
      </c>
      <c r="AC78" s="79">
        <f>IF(L$2&lt;DATE(2019,10,1),IF($T$1=FALSE,IF($T78=FALSE,L78*HOME!$H$18,0),IF($T78=FALSE,L78*HOME!$H$18/(1+HOME!$H$18),0)),IF($T$1=FALSE,IF($T78=FALSE,L78*HOME!$H$20,0),IF($T78=FALSE,L78*HOME!$H$20/(1+HOME!$H$20),0)))</f>
        <v>0</v>
      </c>
      <c r="AD78" s="79">
        <f>IF(M$2&lt;DATE(2019,10,1),IF($T$1=FALSE,IF($T78=FALSE,M78*HOME!$H$18,0),IF($T78=FALSE,M78*HOME!$H$18/(1+HOME!$H$18),0)),IF($T$1=FALSE,IF($T78=FALSE,M78*HOME!$H$20,0),IF($T78=FALSE,M78*HOME!$H$20/(1+HOME!$H$20),0)))</f>
        <v>0</v>
      </c>
      <c r="AE78" s="79">
        <f>IF(N$2&lt;DATE(2019,10,1),IF($T$1=FALSE,IF($T78=FALSE,N78*HOME!$H$18,0),IF($T78=FALSE,N78*HOME!$H$18/(1+HOME!$H$18),0)),IF($T$1=FALSE,IF($T78=FALSE,N78*HOME!$H$20,0),IF($T78=FALSE,N78*HOME!$H$20/(1+HOME!$H$20),0)))</f>
        <v>0</v>
      </c>
      <c r="AF78" s="79">
        <f>IF(O$2&lt;DATE(2019,10,1),IF($T$1=FALSE,IF($T78=FALSE,O78*HOME!$H$18,0),IF($T78=FALSE,O78*HOME!$H$18/(1+HOME!$H$18),0)),IF($T$1=FALSE,IF($T78=FALSE,O78*HOME!$H$20,0),IF($T78=FALSE,O78*HOME!$H$20/(1+HOME!$H$20),0)))</f>
        <v>0</v>
      </c>
      <c r="AG78" s="79">
        <f>IF(P$2&lt;DATE(2019,10,1),IF($T$1=FALSE,IF($T78=FALSE,P78*HOME!$H$18,0),IF($T78=FALSE,P78*HOME!$H$18/(1+HOME!$H$18),0)),IF($T$1=FALSE,IF($T78=FALSE,P78*HOME!$H$20,0),IF($T78=FALSE,P78*HOME!$H$20/(1+HOME!$H$20),0)))</f>
        <v>0</v>
      </c>
      <c r="AH78" s="79">
        <f t="shared" si="27"/>
        <v>0</v>
      </c>
      <c r="AI78" s="79">
        <f t="shared" si="28"/>
        <v>0</v>
      </c>
      <c r="AJ78" s="86"/>
      <c r="AK78" s="79"/>
      <c r="AL78" s="79"/>
      <c r="AM78" s="79"/>
      <c r="AN78" s="79"/>
      <c r="AO78" s="79"/>
      <c r="AP78" s="79"/>
      <c r="AQ78" s="79"/>
      <c r="AR78" s="79"/>
      <c r="CA78" s="310">
        <f>IF($T78=TRUE,0,IF(D$2&lt;DATE(2019,10,1),IF($T$1=FALSE,D78*HOME!$F$18,D78*HOME!$F$18/(1+HOME!$H$18)),IF($AO78=TRUE,IF($T$1=FALSE,D78*HOME!$F$21,D78*HOME!$F$21/(1+HOME!$H$21)),IF($T$1=FALSE,D78*HOME!$F$20,D78*HOME!$F$20/(1+HOME!$H$20)))))</f>
        <v>0</v>
      </c>
      <c r="CB78" s="310">
        <f>IF($T78=TRUE,0,IF(E$2&lt;DATE(2019,10,1),IF($T$1=FALSE,E78*HOME!$F$18,E78*HOME!$F$18/(1+HOME!$H$18)),IF($AO78=TRUE,IF($T$1=FALSE,E78*HOME!$F$21,E78*HOME!$F$21/(1+HOME!$H$21)),IF($T$1=FALSE,E78*HOME!$F$20,E78*HOME!$F$20/(1+HOME!$H$20)))))</f>
        <v>0</v>
      </c>
      <c r="CC78" s="310">
        <f>IF($T78=TRUE,0,IF(F$2&lt;DATE(2019,10,1),IF($T$1=FALSE,F78*HOME!$F$18,F78*HOME!$F$18/(1+HOME!$H$18)),IF($AO78=TRUE,IF($T$1=FALSE,F78*HOME!$F$21,F78*HOME!$F$21/(1+HOME!$H$21)),IF($T$1=FALSE,F78*HOME!$F$20,F78*HOME!$F$20/(1+HOME!$H$20)))))</f>
        <v>0</v>
      </c>
      <c r="CD78" s="310">
        <f>IF($T78=TRUE,0,IF(G$2&lt;DATE(2019,10,1),IF($T$1=FALSE,G78*HOME!$F$18,G78*HOME!$F$18/(1+HOME!$H$18)),IF($AO78=TRUE,IF($T$1=FALSE,G78*HOME!$F$21,G78*HOME!$F$21/(1+HOME!$H$21)),IF($T$1=FALSE,G78*HOME!$F$20,G78*HOME!$F$20/(1+HOME!$H$20)))))</f>
        <v>0</v>
      </c>
      <c r="CE78" s="310">
        <f>IF($T78=TRUE,0,IF(H$2&lt;DATE(2019,10,1),IF($T$1=FALSE,H78*HOME!$F$18,H78*HOME!$F$18/(1+HOME!$H$18)),IF($AO78=TRUE,IF($T$1=FALSE,H78*HOME!$F$21,H78*HOME!$F$21/(1+HOME!$H$21)),IF($T$1=FALSE,H78*HOME!$F$20,H78*HOME!$F$20/(1+HOME!$H$20)))))</f>
        <v>0</v>
      </c>
      <c r="CF78" s="310">
        <f>IF($T78=TRUE,0,IF(I$2&lt;DATE(2019,10,1),IF($T$1=FALSE,I78*HOME!$F$18,I78*HOME!$F$18/(1+HOME!$H$18)),IF($AO78=TRUE,IF($T$1=FALSE,I78*HOME!$F$21,I78*HOME!$F$21/(1+HOME!$H$21)),IF($T$1=FALSE,I78*HOME!$F$20,I78*HOME!$F$20/(1+HOME!$H$20)))))</f>
        <v>0</v>
      </c>
      <c r="CG78" s="310">
        <f>IF($T78=TRUE,0,IF(J$2&lt;DATE(2019,10,1),IF($T$1=FALSE,J78*HOME!$F$18,J78*HOME!$F$18/(1+HOME!$H$18)),IF($AO78=TRUE,IF($T$1=FALSE,J78*HOME!$F$21,J78*HOME!$F$21/(1+HOME!$H$21)),IF($T$1=FALSE,J78*HOME!$F$20,J78*HOME!$F$20/(1+HOME!$H$20)))))</f>
        <v>0</v>
      </c>
      <c r="CH78" s="310">
        <f>IF($T78=TRUE,0,IF(K$2&lt;DATE(2019,10,1),IF($T$1=FALSE,K78*HOME!$F$18,K78*HOME!$F$18/(1+HOME!$H$18)),IF($AO78=TRUE,IF($T$1=FALSE,K78*HOME!$F$21,K78*HOME!$F$21/(1+HOME!$H$21)),IF($T$1=FALSE,K78*HOME!$F$20,K78*HOME!$F$20/(1+HOME!$H$20)))))</f>
        <v>0</v>
      </c>
      <c r="CI78" s="310">
        <f>IF($T78=TRUE,0,IF(L$2&lt;DATE(2019,10,1),IF($T$1=FALSE,L78*HOME!$F$18,L78*HOME!$F$18/(1+HOME!$H$18)),IF($AO78=TRUE,IF($T$1=FALSE,L78*HOME!$F$21,L78*HOME!$F$21/(1+HOME!$H$21)),IF($T$1=FALSE,L78*HOME!$F$20,L78*HOME!$F$20/(1+HOME!$H$20)))))</f>
        <v>0</v>
      </c>
      <c r="CJ78" s="310">
        <f>IF($T78=TRUE,0,IF(M$2&lt;DATE(2019,10,1),IF($T$1=FALSE,M78*HOME!$F$18,M78*HOME!$F$18/(1+HOME!$H$18)),IF($AO78=TRUE,IF($T$1=FALSE,M78*HOME!$F$21,M78*HOME!$F$21/(1+HOME!$H$21)),IF($T$1=FALSE,M78*HOME!$F$20,M78*HOME!$F$20/(1+HOME!$H$20)))))</f>
        <v>0</v>
      </c>
      <c r="CK78" s="310">
        <f>IF($T78=TRUE,0,IF(N$2&lt;DATE(2019,10,1),IF($T$1=FALSE,N78*HOME!$F$18,N78*HOME!$F$18/(1+HOME!$H$18)),IF($AO78=TRUE,IF($T$1=FALSE,N78*HOME!$F$21,N78*HOME!$F$21/(1+HOME!$H$21)),IF($T$1=FALSE,N78*HOME!$F$20,N78*HOME!$F$20/(1+HOME!$H$20)))))</f>
        <v>0</v>
      </c>
      <c r="CL78" s="310">
        <f>IF($T78=TRUE,0,IF(O$2&lt;DATE(2019,10,1),IF($T$1=FALSE,O78*HOME!$F$18,O78*HOME!$F$18/(1+HOME!$H$18)),IF($AO78=TRUE,IF($T$1=FALSE,O78*HOME!$F$21,O78*HOME!$F$21/(1+HOME!$H$21)),IF($T$1=FALSE,O78*HOME!$F$20,O78*HOME!$F$20/(1+HOME!$H$20)))))</f>
        <v>0</v>
      </c>
      <c r="CM78" s="310">
        <f>IF($T78=TRUE,0,IF(P$2&lt;DATE(2019,10,1),IF($T$1=FALSE,P78*HOME!$F$18,P78*HOME!$F$18/(1+HOME!$H$18)),IF($AO78=TRUE,IF($T$1=FALSE,P78*HOME!$F$21,P78*HOME!$F$21/(1+HOME!$H$21)),IF($T$1=FALSE,P78*HOME!$F$20,P78*HOME!$F$20/(1+HOME!$H$20)))))</f>
        <v>0</v>
      </c>
      <c r="CN78" s="310">
        <f t="shared" si="29"/>
        <v>0</v>
      </c>
    </row>
    <row r="79" spans="1:92" ht="18" customHeight="1">
      <c r="A79" s="335"/>
      <c r="B79" s="336">
        <v>69</v>
      </c>
      <c r="C79" s="473"/>
      <c r="D79" s="131"/>
      <c r="E79" s="131"/>
      <c r="F79" s="131"/>
      <c r="G79" s="131"/>
      <c r="H79" s="131"/>
      <c r="I79" s="131"/>
      <c r="J79" s="131"/>
      <c r="K79" s="131"/>
      <c r="L79" s="131"/>
      <c r="M79" s="131"/>
      <c r="N79" s="131"/>
      <c r="O79" s="131"/>
      <c r="P79" s="434"/>
      <c r="Q79" s="90">
        <f t="shared" si="26"/>
        <v>0</v>
      </c>
      <c r="R79" s="389" t="str">
        <f t="shared" si="14"/>
        <v/>
      </c>
      <c r="S79" s="154">
        <f>前期実績!Q79</f>
        <v>0</v>
      </c>
      <c r="T79" s="475" t="b">
        <v>0</v>
      </c>
      <c r="U79" s="79">
        <f>IF(D$2&lt;DATE(2019,10,1),IF($T$1=FALSE,IF($T79=FALSE,D79*HOME!$H$18,0),IF($T79=FALSE,D79*HOME!$H$18/(1+HOME!$H$18),0)),IF($T$1=FALSE,IF($T79=FALSE,D79*HOME!$H$20,0),IF($T79=FALSE,D79*HOME!$H$20/(1+HOME!$H$20),0)))</f>
        <v>0</v>
      </c>
      <c r="V79" s="79">
        <f>IF(E$2&lt;DATE(2019,10,1),IF($T$1=FALSE,IF($T79=FALSE,E79*HOME!$H$18,0),IF($T79=FALSE,E79*HOME!$H$18/(1+HOME!$H$18),0)),IF($T$1=FALSE,IF($T79=FALSE,E79*HOME!$H$20,0),IF($T79=FALSE,E79*HOME!$H$20/(1+HOME!$H$20),0)))</f>
        <v>0</v>
      </c>
      <c r="W79" s="79">
        <f>IF(F$2&lt;DATE(2019,10,1),IF($T$1=FALSE,IF($T79=FALSE,F79*HOME!$H$18,0),IF($T79=FALSE,F79*HOME!$H$18/(1+HOME!$H$18),0)),IF($T$1=FALSE,IF($T79=FALSE,F79*HOME!$H$20,0),IF($T79=FALSE,F79*HOME!$H$20/(1+HOME!$H$20),0)))</f>
        <v>0</v>
      </c>
      <c r="X79" s="79">
        <f>IF(G$2&lt;DATE(2019,10,1),IF($T$1=FALSE,IF($T79=FALSE,G79*HOME!$H$18,0),IF($T79=FALSE,G79*HOME!$H$18/(1+HOME!$H$18),0)),IF($T$1=FALSE,IF($T79=FALSE,G79*HOME!$H$20,0),IF($T79=FALSE,G79*HOME!$H$20/(1+HOME!$H$20),0)))</f>
        <v>0</v>
      </c>
      <c r="Y79" s="79">
        <f>IF(H$2&lt;DATE(2019,10,1),IF($T$1=FALSE,IF($T79=FALSE,H79*HOME!$H$18,0),IF($T79=FALSE,H79*HOME!$H$18/(1+HOME!$H$18),0)),IF($T$1=FALSE,IF($T79=FALSE,H79*HOME!$H$20,0),IF($T79=FALSE,H79*HOME!$H$20/(1+HOME!$H$20),0)))</f>
        <v>0</v>
      </c>
      <c r="Z79" s="79">
        <f>IF(I$2&lt;DATE(2019,10,1),IF($T$1=FALSE,IF($T79=FALSE,I79*HOME!$H$18,0),IF($T79=FALSE,I79*HOME!$H$18/(1+HOME!$H$18),0)),IF($T$1=FALSE,IF($T79=FALSE,I79*HOME!$H$20,0),IF($T79=FALSE,I79*HOME!$H$20/(1+HOME!$H$20),0)))</f>
        <v>0</v>
      </c>
      <c r="AA79" s="79">
        <f>IF(J$2&lt;DATE(2019,10,1),IF($T$1=FALSE,IF($T79=FALSE,J79*HOME!$H$18,0),IF($T79=FALSE,J79*HOME!$H$18/(1+HOME!$H$18),0)),IF($T$1=FALSE,IF($T79=FALSE,J79*HOME!$H$20,0),IF($T79=FALSE,J79*HOME!$H$20/(1+HOME!$H$20),0)))</f>
        <v>0</v>
      </c>
      <c r="AB79" s="79">
        <f>IF(K$2&lt;DATE(2019,10,1),IF($T$1=FALSE,IF($T79=FALSE,K79*HOME!$H$18,0),IF($T79=FALSE,K79*HOME!$H$18/(1+HOME!$H$18),0)),IF($T$1=FALSE,IF($T79=FALSE,K79*HOME!$H$20,0),IF($T79=FALSE,K79*HOME!$H$20/(1+HOME!$H$20),0)))</f>
        <v>0</v>
      </c>
      <c r="AC79" s="79">
        <f>IF(L$2&lt;DATE(2019,10,1),IF($T$1=FALSE,IF($T79=FALSE,L79*HOME!$H$18,0),IF($T79=FALSE,L79*HOME!$H$18/(1+HOME!$H$18),0)),IF($T$1=FALSE,IF($T79=FALSE,L79*HOME!$H$20,0),IF($T79=FALSE,L79*HOME!$H$20/(1+HOME!$H$20),0)))</f>
        <v>0</v>
      </c>
      <c r="AD79" s="79">
        <f>IF(M$2&lt;DATE(2019,10,1),IF($T$1=FALSE,IF($T79=FALSE,M79*HOME!$H$18,0),IF($T79=FALSE,M79*HOME!$H$18/(1+HOME!$H$18),0)),IF($T$1=FALSE,IF($T79=FALSE,M79*HOME!$H$20,0),IF($T79=FALSE,M79*HOME!$H$20/(1+HOME!$H$20),0)))</f>
        <v>0</v>
      </c>
      <c r="AE79" s="79">
        <f>IF(N$2&lt;DATE(2019,10,1),IF($T$1=FALSE,IF($T79=FALSE,N79*HOME!$H$18,0),IF($T79=FALSE,N79*HOME!$H$18/(1+HOME!$H$18),0)),IF($T$1=FALSE,IF($T79=FALSE,N79*HOME!$H$20,0),IF($T79=FALSE,N79*HOME!$H$20/(1+HOME!$H$20),0)))</f>
        <v>0</v>
      </c>
      <c r="AF79" s="79">
        <f>IF(O$2&lt;DATE(2019,10,1),IF($T$1=FALSE,IF($T79=FALSE,O79*HOME!$H$18,0),IF($T79=FALSE,O79*HOME!$H$18/(1+HOME!$H$18),0)),IF($T$1=FALSE,IF($T79=FALSE,O79*HOME!$H$20,0),IF($T79=FALSE,O79*HOME!$H$20/(1+HOME!$H$20),0)))</f>
        <v>0</v>
      </c>
      <c r="AG79" s="79">
        <f>IF(P$2&lt;DATE(2019,10,1),IF($T$1=FALSE,IF($T79=FALSE,P79*HOME!$H$18,0),IF($T79=FALSE,P79*HOME!$H$18/(1+HOME!$H$18),0)),IF($T$1=FALSE,IF($T79=FALSE,P79*HOME!$H$20,0),IF($T79=FALSE,P79*HOME!$H$20/(1+HOME!$H$20),0)))</f>
        <v>0</v>
      </c>
      <c r="AH79" s="79">
        <f t="shared" si="27"/>
        <v>0</v>
      </c>
      <c r="AI79" s="79">
        <f t="shared" si="28"/>
        <v>0</v>
      </c>
      <c r="AJ79" s="86"/>
      <c r="AK79" s="79"/>
      <c r="AL79" s="79"/>
      <c r="AM79" s="79"/>
      <c r="AN79" s="79"/>
      <c r="AO79" s="79"/>
      <c r="AP79" s="79"/>
      <c r="AQ79" s="79"/>
      <c r="AR79" s="79"/>
      <c r="CA79" s="310">
        <f>IF($T79=TRUE,0,IF(D$2&lt;DATE(2019,10,1),IF($T$1=FALSE,D79*HOME!$F$18,D79*HOME!$F$18/(1+HOME!$H$18)),IF($AO79=TRUE,IF($T$1=FALSE,D79*HOME!$F$21,D79*HOME!$F$21/(1+HOME!$H$21)),IF($T$1=FALSE,D79*HOME!$F$20,D79*HOME!$F$20/(1+HOME!$H$20)))))</f>
        <v>0</v>
      </c>
      <c r="CB79" s="310">
        <f>IF($T79=TRUE,0,IF(E$2&lt;DATE(2019,10,1),IF($T$1=FALSE,E79*HOME!$F$18,E79*HOME!$F$18/(1+HOME!$H$18)),IF($AO79=TRUE,IF($T$1=FALSE,E79*HOME!$F$21,E79*HOME!$F$21/(1+HOME!$H$21)),IF($T$1=FALSE,E79*HOME!$F$20,E79*HOME!$F$20/(1+HOME!$H$20)))))</f>
        <v>0</v>
      </c>
      <c r="CC79" s="310">
        <f>IF($T79=TRUE,0,IF(F$2&lt;DATE(2019,10,1),IF($T$1=FALSE,F79*HOME!$F$18,F79*HOME!$F$18/(1+HOME!$H$18)),IF($AO79=TRUE,IF($T$1=FALSE,F79*HOME!$F$21,F79*HOME!$F$21/(1+HOME!$H$21)),IF($T$1=FALSE,F79*HOME!$F$20,F79*HOME!$F$20/(1+HOME!$H$20)))))</f>
        <v>0</v>
      </c>
      <c r="CD79" s="310">
        <f>IF($T79=TRUE,0,IF(G$2&lt;DATE(2019,10,1),IF($T$1=FALSE,G79*HOME!$F$18,G79*HOME!$F$18/(1+HOME!$H$18)),IF($AO79=TRUE,IF($T$1=FALSE,G79*HOME!$F$21,G79*HOME!$F$21/(1+HOME!$H$21)),IF($T$1=FALSE,G79*HOME!$F$20,G79*HOME!$F$20/(1+HOME!$H$20)))))</f>
        <v>0</v>
      </c>
      <c r="CE79" s="310">
        <f>IF($T79=TRUE,0,IF(H$2&lt;DATE(2019,10,1),IF($T$1=FALSE,H79*HOME!$F$18,H79*HOME!$F$18/(1+HOME!$H$18)),IF($AO79=TRUE,IF($T$1=FALSE,H79*HOME!$F$21,H79*HOME!$F$21/(1+HOME!$H$21)),IF($T$1=FALSE,H79*HOME!$F$20,H79*HOME!$F$20/(1+HOME!$H$20)))))</f>
        <v>0</v>
      </c>
      <c r="CF79" s="310">
        <f>IF($T79=TRUE,0,IF(I$2&lt;DATE(2019,10,1),IF($T$1=FALSE,I79*HOME!$F$18,I79*HOME!$F$18/(1+HOME!$H$18)),IF($AO79=TRUE,IF($T$1=FALSE,I79*HOME!$F$21,I79*HOME!$F$21/(1+HOME!$H$21)),IF($T$1=FALSE,I79*HOME!$F$20,I79*HOME!$F$20/(1+HOME!$H$20)))))</f>
        <v>0</v>
      </c>
      <c r="CG79" s="310">
        <f>IF($T79=TRUE,0,IF(J$2&lt;DATE(2019,10,1),IF($T$1=FALSE,J79*HOME!$F$18,J79*HOME!$F$18/(1+HOME!$H$18)),IF($AO79=TRUE,IF($T$1=FALSE,J79*HOME!$F$21,J79*HOME!$F$21/(1+HOME!$H$21)),IF($T$1=FALSE,J79*HOME!$F$20,J79*HOME!$F$20/(1+HOME!$H$20)))))</f>
        <v>0</v>
      </c>
      <c r="CH79" s="310">
        <f>IF($T79=TRUE,0,IF(K$2&lt;DATE(2019,10,1),IF($T$1=FALSE,K79*HOME!$F$18,K79*HOME!$F$18/(1+HOME!$H$18)),IF($AO79=TRUE,IF($T$1=FALSE,K79*HOME!$F$21,K79*HOME!$F$21/(1+HOME!$H$21)),IF($T$1=FALSE,K79*HOME!$F$20,K79*HOME!$F$20/(1+HOME!$H$20)))))</f>
        <v>0</v>
      </c>
      <c r="CI79" s="310">
        <f>IF($T79=TRUE,0,IF(L$2&lt;DATE(2019,10,1),IF($T$1=FALSE,L79*HOME!$F$18,L79*HOME!$F$18/(1+HOME!$H$18)),IF($AO79=TRUE,IF($T$1=FALSE,L79*HOME!$F$21,L79*HOME!$F$21/(1+HOME!$H$21)),IF($T$1=FALSE,L79*HOME!$F$20,L79*HOME!$F$20/(1+HOME!$H$20)))))</f>
        <v>0</v>
      </c>
      <c r="CJ79" s="310">
        <f>IF($T79=TRUE,0,IF(M$2&lt;DATE(2019,10,1),IF($T$1=FALSE,M79*HOME!$F$18,M79*HOME!$F$18/(1+HOME!$H$18)),IF($AO79=TRUE,IF($T$1=FALSE,M79*HOME!$F$21,M79*HOME!$F$21/(1+HOME!$H$21)),IF($T$1=FALSE,M79*HOME!$F$20,M79*HOME!$F$20/(1+HOME!$H$20)))))</f>
        <v>0</v>
      </c>
      <c r="CK79" s="310">
        <f>IF($T79=TRUE,0,IF(N$2&lt;DATE(2019,10,1),IF($T$1=FALSE,N79*HOME!$F$18,N79*HOME!$F$18/(1+HOME!$H$18)),IF($AO79=TRUE,IF($T$1=FALSE,N79*HOME!$F$21,N79*HOME!$F$21/(1+HOME!$H$21)),IF($T$1=FALSE,N79*HOME!$F$20,N79*HOME!$F$20/(1+HOME!$H$20)))))</f>
        <v>0</v>
      </c>
      <c r="CL79" s="310">
        <f>IF($T79=TRUE,0,IF(O$2&lt;DATE(2019,10,1),IF($T$1=FALSE,O79*HOME!$F$18,O79*HOME!$F$18/(1+HOME!$H$18)),IF($AO79=TRUE,IF($T$1=FALSE,O79*HOME!$F$21,O79*HOME!$F$21/(1+HOME!$H$21)),IF($T$1=FALSE,O79*HOME!$F$20,O79*HOME!$F$20/(1+HOME!$H$20)))))</f>
        <v>0</v>
      </c>
      <c r="CM79" s="310">
        <f>IF($T79=TRUE,0,IF(P$2&lt;DATE(2019,10,1),IF($T$1=FALSE,P79*HOME!$F$18,P79*HOME!$F$18/(1+HOME!$H$18)),IF($AO79=TRUE,IF($T$1=FALSE,P79*HOME!$F$21,P79*HOME!$F$21/(1+HOME!$H$21)),IF($T$1=FALSE,P79*HOME!$F$20,P79*HOME!$F$20/(1+HOME!$H$20)))))</f>
        <v>0</v>
      </c>
      <c r="CN79" s="310">
        <f t="shared" si="29"/>
        <v>0</v>
      </c>
    </row>
    <row r="80" spans="1:92" ht="18" customHeight="1">
      <c r="A80" s="335"/>
      <c r="B80" s="336">
        <v>70</v>
      </c>
      <c r="C80" s="473"/>
      <c r="D80" s="131"/>
      <c r="E80" s="131"/>
      <c r="F80" s="131"/>
      <c r="G80" s="131"/>
      <c r="H80" s="131"/>
      <c r="I80" s="131"/>
      <c r="J80" s="131"/>
      <c r="K80" s="131"/>
      <c r="L80" s="131"/>
      <c r="M80" s="131"/>
      <c r="N80" s="131"/>
      <c r="O80" s="131"/>
      <c r="P80" s="434"/>
      <c r="Q80" s="90">
        <f t="shared" si="26"/>
        <v>0</v>
      </c>
      <c r="R80" s="389" t="str">
        <f t="shared" si="14"/>
        <v/>
      </c>
      <c r="S80" s="154">
        <f>前期実績!Q80</f>
        <v>0</v>
      </c>
      <c r="T80" s="475" t="b">
        <v>0</v>
      </c>
      <c r="U80" s="79">
        <f>IF(D$2&lt;DATE(2019,10,1),IF($T$1=FALSE,IF($T80=FALSE,D80*HOME!$H$18,0),IF($T80=FALSE,D80*HOME!$H$18/(1+HOME!$H$18),0)),IF($T$1=FALSE,IF($T80=FALSE,D80*HOME!$H$20,0),IF($T80=FALSE,D80*HOME!$H$20/(1+HOME!$H$20),0)))</f>
        <v>0</v>
      </c>
      <c r="V80" s="79">
        <f>IF(E$2&lt;DATE(2019,10,1),IF($T$1=FALSE,IF($T80=FALSE,E80*HOME!$H$18,0),IF($T80=FALSE,E80*HOME!$H$18/(1+HOME!$H$18),0)),IF($T$1=FALSE,IF($T80=FALSE,E80*HOME!$H$20,0),IF($T80=FALSE,E80*HOME!$H$20/(1+HOME!$H$20),0)))</f>
        <v>0</v>
      </c>
      <c r="W80" s="79">
        <f>IF(F$2&lt;DATE(2019,10,1),IF($T$1=FALSE,IF($T80=FALSE,F80*HOME!$H$18,0),IF($T80=FALSE,F80*HOME!$H$18/(1+HOME!$H$18),0)),IF($T$1=FALSE,IF($T80=FALSE,F80*HOME!$H$20,0),IF($T80=FALSE,F80*HOME!$H$20/(1+HOME!$H$20),0)))</f>
        <v>0</v>
      </c>
      <c r="X80" s="79">
        <f>IF(G$2&lt;DATE(2019,10,1),IF($T$1=FALSE,IF($T80=FALSE,G80*HOME!$H$18,0),IF($T80=FALSE,G80*HOME!$H$18/(1+HOME!$H$18),0)),IF($T$1=FALSE,IF($T80=FALSE,G80*HOME!$H$20,0),IF($T80=FALSE,G80*HOME!$H$20/(1+HOME!$H$20),0)))</f>
        <v>0</v>
      </c>
      <c r="Y80" s="79">
        <f>IF(H$2&lt;DATE(2019,10,1),IF($T$1=FALSE,IF($T80=FALSE,H80*HOME!$H$18,0),IF($T80=FALSE,H80*HOME!$H$18/(1+HOME!$H$18),0)),IF($T$1=FALSE,IF($T80=FALSE,H80*HOME!$H$20,0),IF($T80=FALSE,H80*HOME!$H$20/(1+HOME!$H$20),0)))</f>
        <v>0</v>
      </c>
      <c r="Z80" s="79">
        <f>IF(I$2&lt;DATE(2019,10,1),IF($T$1=FALSE,IF($T80=FALSE,I80*HOME!$H$18,0),IF($T80=FALSE,I80*HOME!$H$18/(1+HOME!$H$18),0)),IF($T$1=FALSE,IF($T80=FALSE,I80*HOME!$H$20,0),IF($T80=FALSE,I80*HOME!$H$20/(1+HOME!$H$20),0)))</f>
        <v>0</v>
      </c>
      <c r="AA80" s="79">
        <f>IF(J$2&lt;DATE(2019,10,1),IF($T$1=FALSE,IF($T80=FALSE,J80*HOME!$H$18,0),IF($T80=FALSE,J80*HOME!$H$18/(1+HOME!$H$18),0)),IF($T$1=FALSE,IF($T80=FALSE,J80*HOME!$H$20,0),IF($T80=FALSE,J80*HOME!$H$20/(1+HOME!$H$20),0)))</f>
        <v>0</v>
      </c>
      <c r="AB80" s="79">
        <f>IF(K$2&lt;DATE(2019,10,1),IF($T$1=FALSE,IF($T80=FALSE,K80*HOME!$H$18,0),IF($T80=FALSE,K80*HOME!$H$18/(1+HOME!$H$18),0)),IF($T$1=FALSE,IF($T80=FALSE,K80*HOME!$H$20,0),IF($T80=FALSE,K80*HOME!$H$20/(1+HOME!$H$20),0)))</f>
        <v>0</v>
      </c>
      <c r="AC80" s="79">
        <f>IF(L$2&lt;DATE(2019,10,1),IF($T$1=FALSE,IF($T80=FALSE,L80*HOME!$H$18,0),IF($T80=FALSE,L80*HOME!$H$18/(1+HOME!$H$18),0)),IF($T$1=FALSE,IF($T80=FALSE,L80*HOME!$H$20,0),IF($T80=FALSE,L80*HOME!$H$20/(1+HOME!$H$20),0)))</f>
        <v>0</v>
      </c>
      <c r="AD80" s="79">
        <f>IF(M$2&lt;DATE(2019,10,1),IF($T$1=FALSE,IF($T80=FALSE,M80*HOME!$H$18,0),IF($T80=FALSE,M80*HOME!$H$18/(1+HOME!$H$18),0)),IF($T$1=FALSE,IF($T80=FALSE,M80*HOME!$H$20,0),IF($T80=FALSE,M80*HOME!$H$20/(1+HOME!$H$20),0)))</f>
        <v>0</v>
      </c>
      <c r="AE80" s="79">
        <f>IF(N$2&lt;DATE(2019,10,1),IF($T$1=FALSE,IF($T80=FALSE,N80*HOME!$H$18,0),IF($T80=FALSE,N80*HOME!$H$18/(1+HOME!$H$18),0)),IF($T$1=FALSE,IF($T80=FALSE,N80*HOME!$H$20,0),IF($T80=FALSE,N80*HOME!$H$20/(1+HOME!$H$20),0)))</f>
        <v>0</v>
      </c>
      <c r="AF80" s="79">
        <f>IF(O$2&lt;DATE(2019,10,1),IF($T$1=FALSE,IF($T80=FALSE,O80*HOME!$H$18,0),IF($T80=FALSE,O80*HOME!$H$18/(1+HOME!$H$18),0)),IF($T$1=FALSE,IF($T80=FALSE,O80*HOME!$H$20,0),IF($T80=FALSE,O80*HOME!$H$20/(1+HOME!$H$20),0)))</f>
        <v>0</v>
      </c>
      <c r="AG80" s="79">
        <f>IF(P$2&lt;DATE(2019,10,1),IF($T$1=FALSE,IF($T80=FALSE,P80*HOME!$H$18,0),IF($T80=FALSE,P80*HOME!$H$18/(1+HOME!$H$18),0)),IF($T$1=FALSE,IF($T80=FALSE,P80*HOME!$H$20,0),IF($T80=FALSE,P80*HOME!$H$20/(1+HOME!$H$20),0)))</f>
        <v>0</v>
      </c>
      <c r="AH80" s="79">
        <f t="shared" si="27"/>
        <v>0</v>
      </c>
      <c r="AI80" s="79">
        <f t="shared" si="28"/>
        <v>0</v>
      </c>
      <c r="AJ80" s="86"/>
      <c r="AK80" s="79"/>
      <c r="AL80" s="79"/>
      <c r="AM80" s="79"/>
      <c r="AN80" s="79"/>
      <c r="AO80" s="79"/>
      <c r="AP80" s="79"/>
      <c r="AQ80" s="79"/>
      <c r="AR80" s="79"/>
      <c r="CA80" s="310">
        <f>IF($T80=TRUE,0,IF(D$2&lt;DATE(2019,10,1),IF($T$1=FALSE,D80*HOME!$F$18,D80*HOME!$F$18/(1+HOME!$H$18)),IF($AO80=TRUE,IF($T$1=FALSE,D80*HOME!$F$21,D80*HOME!$F$21/(1+HOME!$H$21)),IF($T$1=FALSE,D80*HOME!$F$20,D80*HOME!$F$20/(1+HOME!$H$20)))))</f>
        <v>0</v>
      </c>
      <c r="CB80" s="310">
        <f>IF($T80=TRUE,0,IF(E$2&lt;DATE(2019,10,1),IF($T$1=FALSE,E80*HOME!$F$18,E80*HOME!$F$18/(1+HOME!$H$18)),IF($AO80=TRUE,IF($T$1=FALSE,E80*HOME!$F$21,E80*HOME!$F$21/(1+HOME!$H$21)),IF($T$1=FALSE,E80*HOME!$F$20,E80*HOME!$F$20/(1+HOME!$H$20)))))</f>
        <v>0</v>
      </c>
      <c r="CC80" s="310">
        <f>IF($T80=TRUE,0,IF(F$2&lt;DATE(2019,10,1),IF($T$1=FALSE,F80*HOME!$F$18,F80*HOME!$F$18/(1+HOME!$H$18)),IF($AO80=TRUE,IF($T$1=FALSE,F80*HOME!$F$21,F80*HOME!$F$21/(1+HOME!$H$21)),IF($T$1=FALSE,F80*HOME!$F$20,F80*HOME!$F$20/(1+HOME!$H$20)))))</f>
        <v>0</v>
      </c>
      <c r="CD80" s="310">
        <f>IF($T80=TRUE,0,IF(G$2&lt;DATE(2019,10,1),IF($T$1=FALSE,G80*HOME!$F$18,G80*HOME!$F$18/(1+HOME!$H$18)),IF($AO80=TRUE,IF($T$1=FALSE,G80*HOME!$F$21,G80*HOME!$F$21/(1+HOME!$H$21)),IF($T$1=FALSE,G80*HOME!$F$20,G80*HOME!$F$20/(1+HOME!$H$20)))))</f>
        <v>0</v>
      </c>
      <c r="CE80" s="310">
        <f>IF($T80=TRUE,0,IF(H$2&lt;DATE(2019,10,1),IF($T$1=FALSE,H80*HOME!$F$18,H80*HOME!$F$18/(1+HOME!$H$18)),IF($AO80=TRUE,IF($T$1=FALSE,H80*HOME!$F$21,H80*HOME!$F$21/(1+HOME!$H$21)),IF($T$1=FALSE,H80*HOME!$F$20,H80*HOME!$F$20/(1+HOME!$H$20)))))</f>
        <v>0</v>
      </c>
      <c r="CF80" s="310">
        <f>IF($T80=TRUE,0,IF(I$2&lt;DATE(2019,10,1),IF($T$1=FALSE,I80*HOME!$F$18,I80*HOME!$F$18/(1+HOME!$H$18)),IF($AO80=TRUE,IF($T$1=FALSE,I80*HOME!$F$21,I80*HOME!$F$21/(1+HOME!$H$21)),IF($T$1=FALSE,I80*HOME!$F$20,I80*HOME!$F$20/(1+HOME!$H$20)))))</f>
        <v>0</v>
      </c>
      <c r="CG80" s="310">
        <f>IF($T80=TRUE,0,IF(J$2&lt;DATE(2019,10,1),IF($T$1=FALSE,J80*HOME!$F$18,J80*HOME!$F$18/(1+HOME!$H$18)),IF($AO80=TRUE,IF($T$1=FALSE,J80*HOME!$F$21,J80*HOME!$F$21/(1+HOME!$H$21)),IF($T$1=FALSE,J80*HOME!$F$20,J80*HOME!$F$20/(1+HOME!$H$20)))))</f>
        <v>0</v>
      </c>
      <c r="CH80" s="310">
        <f>IF($T80=TRUE,0,IF(K$2&lt;DATE(2019,10,1),IF($T$1=FALSE,K80*HOME!$F$18,K80*HOME!$F$18/(1+HOME!$H$18)),IF($AO80=TRUE,IF($T$1=FALSE,K80*HOME!$F$21,K80*HOME!$F$21/(1+HOME!$H$21)),IF($T$1=FALSE,K80*HOME!$F$20,K80*HOME!$F$20/(1+HOME!$H$20)))))</f>
        <v>0</v>
      </c>
      <c r="CI80" s="310">
        <f>IF($T80=TRUE,0,IF(L$2&lt;DATE(2019,10,1),IF($T$1=FALSE,L80*HOME!$F$18,L80*HOME!$F$18/(1+HOME!$H$18)),IF($AO80=TRUE,IF($T$1=FALSE,L80*HOME!$F$21,L80*HOME!$F$21/(1+HOME!$H$21)),IF($T$1=FALSE,L80*HOME!$F$20,L80*HOME!$F$20/(1+HOME!$H$20)))))</f>
        <v>0</v>
      </c>
      <c r="CJ80" s="310">
        <f>IF($T80=TRUE,0,IF(M$2&lt;DATE(2019,10,1),IF($T$1=FALSE,M80*HOME!$F$18,M80*HOME!$F$18/(1+HOME!$H$18)),IF($AO80=TRUE,IF($T$1=FALSE,M80*HOME!$F$21,M80*HOME!$F$21/(1+HOME!$H$21)),IF($T$1=FALSE,M80*HOME!$F$20,M80*HOME!$F$20/(1+HOME!$H$20)))))</f>
        <v>0</v>
      </c>
      <c r="CK80" s="310">
        <f>IF($T80=TRUE,0,IF(N$2&lt;DATE(2019,10,1),IF($T$1=FALSE,N80*HOME!$F$18,N80*HOME!$F$18/(1+HOME!$H$18)),IF($AO80=TRUE,IF($T$1=FALSE,N80*HOME!$F$21,N80*HOME!$F$21/(1+HOME!$H$21)),IF($T$1=FALSE,N80*HOME!$F$20,N80*HOME!$F$20/(1+HOME!$H$20)))))</f>
        <v>0</v>
      </c>
      <c r="CL80" s="310">
        <f>IF($T80=TRUE,0,IF(O$2&lt;DATE(2019,10,1),IF($T$1=FALSE,O80*HOME!$F$18,O80*HOME!$F$18/(1+HOME!$H$18)),IF($AO80=TRUE,IF($T$1=FALSE,O80*HOME!$F$21,O80*HOME!$F$21/(1+HOME!$H$21)),IF($T$1=FALSE,O80*HOME!$F$20,O80*HOME!$F$20/(1+HOME!$H$20)))))</f>
        <v>0</v>
      </c>
      <c r="CM80" s="310">
        <f>IF($T80=TRUE,0,IF(P$2&lt;DATE(2019,10,1),IF($T$1=FALSE,P80*HOME!$F$18,P80*HOME!$F$18/(1+HOME!$H$18)),IF($AO80=TRUE,IF($T$1=FALSE,P80*HOME!$F$21,P80*HOME!$F$21/(1+HOME!$H$21)),IF($T$1=FALSE,P80*HOME!$F$20,P80*HOME!$F$20/(1+HOME!$H$20)))))</f>
        <v>0</v>
      </c>
      <c r="CN80" s="310">
        <f t="shared" si="29"/>
        <v>0</v>
      </c>
    </row>
    <row r="81" spans="1:100" ht="18" customHeight="1">
      <c r="A81" s="335"/>
      <c r="B81" s="336">
        <v>71</v>
      </c>
      <c r="C81" s="476"/>
      <c r="D81" s="450"/>
      <c r="E81" s="450"/>
      <c r="F81" s="450"/>
      <c r="G81" s="450"/>
      <c r="H81" s="450"/>
      <c r="I81" s="450"/>
      <c r="J81" s="450"/>
      <c r="K81" s="450"/>
      <c r="L81" s="450"/>
      <c r="M81" s="450"/>
      <c r="N81" s="450"/>
      <c r="O81" s="450"/>
      <c r="P81" s="451"/>
      <c r="Q81" s="452">
        <f t="shared" si="26"/>
        <v>0</v>
      </c>
      <c r="R81" s="453" t="str">
        <f t="shared" si="14"/>
        <v/>
      </c>
      <c r="S81" s="454">
        <f>前期実績!Q81</f>
        <v>0</v>
      </c>
      <c r="T81" s="477"/>
      <c r="U81" s="79"/>
      <c r="V81" s="79"/>
      <c r="W81" s="79"/>
      <c r="X81" s="79"/>
      <c r="Y81" s="79"/>
      <c r="Z81" s="79"/>
      <c r="AA81" s="79"/>
      <c r="AB81" s="79"/>
      <c r="AC81" s="79"/>
      <c r="AD81" s="79"/>
      <c r="AE81" s="79"/>
      <c r="AF81" s="79"/>
      <c r="AG81" s="79"/>
      <c r="AH81" s="79">
        <f t="shared" si="27"/>
        <v>0</v>
      </c>
      <c r="AI81" s="79">
        <f t="shared" si="28"/>
        <v>0</v>
      </c>
      <c r="AJ81" s="86"/>
      <c r="AK81" s="79"/>
      <c r="AL81" s="79"/>
      <c r="AM81" s="79"/>
      <c r="AN81" s="79"/>
      <c r="AO81" s="79"/>
      <c r="AP81" s="79"/>
      <c r="AQ81" s="79"/>
      <c r="AR81" s="79"/>
    </row>
    <row r="82" spans="1:100" ht="18" customHeight="1">
      <c r="A82" s="335"/>
      <c r="B82" s="336">
        <v>72</v>
      </c>
      <c r="C82" s="478" t="s">
        <v>37</v>
      </c>
      <c r="D82" s="349">
        <f t="shared" ref="D82:P82" si="35">SUM(D46:D81)</f>
        <v>0</v>
      </c>
      <c r="E82" s="349">
        <f t="shared" si="35"/>
        <v>0</v>
      </c>
      <c r="F82" s="349">
        <f t="shared" si="35"/>
        <v>0</v>
      </c>
      <c r="G82" s="349">
        <f t="shared" si="35"/>
        <v>0</v>
      </c>
      <c r="H82" s="349">
        <f t="shared" si="35"/>
        <v>0</v>
      </c>
      <c r="I82" s="349">
        <f t="shared" si="35"/>
        <v>0</v>
      </c>
      <c r="J82" s="349">
        <f t="shared" si="35"/>
        <v>0</v>
      </c>
      <c r="K82" s="349">
        <f t="shared" si="35"/>
        <v>0</v>
      </c>
      <c r="L82" s="349">
        <f t="shared" si="35"/>
        <v>0</v>
      </c>
      <c r="M82" s="349">
        <f t="shared" si="35"/>
        <v>0</v>
      </c>
      <c r="N82" s="349">
        <f t="shared" si="35"/>
        <v>0</v>
      </c>
      <c r="O82" s="349">
        <f t="shared" si="35"/>
        <v>0</v>
      </c>
      <c r="P82" s="401">
        <f t="shared" si="35"/>
        <v>0</v>
      </c>
      <c r="Q82" s="460">
        <f>SUM(Q46:Q81)</f>
        <v>0</v>
      </c>
      <c r="R82" s="479" t="str">
        <f t="shared" ref="R82:R107" si="36">IF(ISERROR(Q82/$Q$14),"",Q82/$Q$14)</f>
        <v/>
      </c>
      <c r="S82" s="480">
        <f>前期実績!Q82</f>
        <v>0</v>
      </c>
      <c r="T82" s="481"/>
      <c r="U82" s="353">
        <f t="shared" ref="U82:AG82" si="37">SUM(U46:U81)</f>
        <v>0</v>
      </c>
      <c r="V82" s="353">
        <f t="shared" si="37"/>
        <v>0</v>
      </c>
      <c r="W82" s="353">
        <f t="shared" si="37"/>
        <v>0</v>
      </c>
      <c r="X82" s="353">
        <f t="shared" si="37"/>
        <v>0</v>
      </c>
      <c r="Y82" s="353">
        <f t="shared" si="37"/>
        <v>0</v>
      </c>
      <c r="Z82" s="353">
        <f t="shared" si="37"/>
        <v>0</v>
      </c>
      <c r="AA82" s="353">
        <f t="shared" si="37"/>
        <v>0</v>
      </c>
      <c r="AB82" s="353">
        <f t="shared" si="37"/>
        <v>0</v>
      </c>
      <c r="AC82" s="353">
        <f t="shared" si="37"/>
        <v>0</v>
      </c>
      <c r="AD82" s="353">
        <f t="shared" si="37"/>
        <v>0</v>
      </c>
      <c r="AE82" s="353">
        <f t="shared" si="37"/>
        <v>0</v>
      </c>
      <c r="AF82" s="353">
        <f t="shared" si="37"/>
        <v>0</v>
      </c>
      <c r="AG82" s="353">
        <f t="shared" si="37"/>
        <v>0</v>
      </c>
      <c r="AH82" s="353">
        <f t="shared" si="27"/>
        <v>0</v>
      </c>
      <c r="AI82" s="353">
        <f t="shared" si="28"/>
        <v>0</v>
      </c>
      <c r="AJ82" s="464"/>
      <c r="AK82" s="79"/>
      <c r="AL82" s="79"/>
      <c r="AM82" s="79"/>
      <c r="AN82" s="79"/>
      <c r="AO82" s="79"/>
      <c r="AP82" s="79"/>
      <c r="AQ82" s="79"/>
      <c r="AR82" s="79"/>
      <c r="CA82" s="405">
        <f>SUM(CA47:CA81)</f>
        <v>0</v>
      </c>
      <c r="CB82" s="405">
        <f t="shared" ref="CB82:CN82" si="38">SUM(CB47:CB81)</f>
        <v>0</v>
      </c>
      <c r="CC82" s="405">
        <f t="shared" si="38"/>
        <v>0</v>
      </c>
      <c r="CD82" s="405">
        <f t="shared" si="38"/>
        <v>0</v>
      </c>
      <c r="CE82" s="405">
        <f t="shared" si="38"/>
        <v>0</v>
      </c>
      <c r="CF82" s="405">
        <f t="shared" si="38"/>
        <v>0</v>
      </c>
      <c r="CG82" s="405">
        <f t="shared" si="38"/>
        <v>0</v>
      </c>
      <c r="CH82" s="405">
        <f t="shared" si="38"/>
        <v>0</v>
      </c>
      <c r="CI82" s="405">
        <f t="shared" si="38"/>
        <v>0</v>
      </c>
      <c r="CJ82" s="405">
        <f t="shared" si="38"/>
        <v>0</v>
      </c>
      <c r="CK82" s="405">
        <f t="shared" si="38"/>
        <v>0</v>
      </c>
      <c r="CL82" s="405">
        <f t="shared" si="38"/>
        <v>0</v>
      </c>
      <c r="CM82" s="405">
        <f t="shared" si="38"/>
        <v>0</v>
      </c>
      <c r="CN82" s="405">
        <f t="shared" si="38"/>
        <v>0</v>
      </c>
      <c r="CV82" s="310">
        <v>0</v>
      </c>
    </row>
    <row r="83" spans="1:100" ht="18" customHeight="1">
      <c r="A83" s="335"/>
      <c r="B83" s="336">
        <v>73</v>
      </c>
      <c r="C83" s="482" t="s">
        <v>38</v>
      </c>
      <c r="D83" s="483">
        <f t="shared" ref="D83:P83" si="39">D45+D82</f>
        <v>0</v>
      </c>
      <c r="E83" s="483">
        <f t="shared" si="39"/>
        <v>0</v>
      </c>
      <c r="F83" s="483">
        <f t="shared" si="39"/>
        <v>0</v>
      </c>
      <c r="G83" s="483">
        <f t="shared" si="39"/>
        <v>0</v>
      </c>
      <c r="H83" s="483">
        <f t="shared" si="39"/>
        <v>0</v>
      </c>
      <c r="I83" s="483">
        <f t="shared" si="39"/>
        <v>0</v>
      </c>
      <c r="J83" s="483">
        <f t="shared" si="39"/>
        <v>0</v>
      </c>
      <c r="K83" s="483">
        <f t="shared" si="39"/>
        <v>0</v>
      </c>
      <c r="L83" s="483">
        <f t="shared" si="39"/>
        <v>0</v>
      </c>
      <c r="M83" s="483">
        <f t="shared" si="39"/>
        <v>0</v>
      </c>
      <c r="N83" s="483">
        <f t="shared" si="39"/>
        <v>0</v>
      </c>
      <c r="O83" s="483">
        <f t="shared" si="39"/>
        <v>0</v>
      </c>
      <c r="P83" s="484">
        <f t="shared" si="39"/>
        <v>0</v>
      </c>
      <c r="Q83" s="485">
        <f>Q45+Q82</f>
        <v>0</v>
      </c>
      <c r="R83" s="486" t="str">
        <f t="shared" si="36"/>
        <v/>
      </c>
      <c r="S83" s="487">
        <f>前期実績!Q83</f>
        <v>0</v>
      </c>
      <c r="T83" s="481"/>
      <c r="U83" s="353"/>
      <c r="V83" s="353"/>
      <c r="W83" s="353"/>
      <c r="X83" s="353"/>
      <c r="Y83" s="353"/>
      <c r="Z83" s="353"/>
      <c r="AA83" s="353"/>
      <c r="AB83" s="353"/>
      <c r="AC83" s="353"/>
      <c r="AD83" s="353"/>
      <c r="AE83" s="353"/>
      <c r="AF83" s="353"/>
      <c r="AG83" s="353"/>
      <c r="AH83" s="353">
        <f t="shared" si="27"/>
        <v>0</v>
      </c>
      <c r="AI83" s="353"/>
      <c r="AJ83" s="354"/>
      <c r="AK83" s="79"/>
      <c r="AL83" s="79"/>
      <c r="AM83" s="79"/>
      <c r="AN83" s="79"/>
      <c r="AO83" s="79"/>
      <c r="AP83" s="79"/>
      <c r="AQ83" s="79"/>
      <c r="AR83" s="79"/>
      <c r="CV83" s="310">
        <v>0</v>
      </c>
    </row>
    <row r="84" spans="1:100" ht="18" customHeight="1">
      <c r="A84" s="335"/>
      <c r="B84" s="336">
        <v>74</v>
      </c>
      <c r="C84" s="482" t="s">
        <v>39</v>
      </c>
      <c r="D84" s="483">
        <f>D32- D83</f>
        <v>0</v>
      </c>
      <c r="E84" s="483">
        <f t="shared" ref="E84:P84" si="40">E32- E83</f>
        <v>0</v>
      </c>
      <c r="F84" s="483">
        <f t="shared" si="40"/>
        <v>0</v>
      </c>
      <c r="G84" s="483">
        <f t="shared" si="40"/>
        <v>0</v>
      </c>
      <c r="H84" s="483">
        <f t="shared" si="40"/>
        <v>0</v>
      </c>
      <c r="I84" s="483">
        <f t="shared" si="40"/>
        <v>0</v>
      </c>
      <c r="J84" s="483">
        <f t="shared" si="40"/>
        <v>0</v>
      </c>
      <c r="K84" s="483">
        <f t="shared" si="40"/>
        <v>0</v>
      </c>
      <c r="L84" s="483">
        <f t="shared" si="40"/>
        <v>0</v>
      </c>
      <c r="M84" s="483">
        <f t="shared" si="40"/>
        <v>0</v>
      </c>
      <c r="N84" s="483">
        <f t="shared" si="40"/>
        <v>0</v>
      </c>
      <c r="O84" s="483">
        <f t="shared" si="40"/>
        <v>0</v>
      </c>
      <c r="P84" s="484">
        <f t="shared" si="40"/>
        <v>0</v>
      </c>
      <c r="Q84" s="483">
        <f>SUM(D84:P84)</f>
        <v>0</v>
      </c>
      <c r="R84" s="486" t="str">
        <f t="shared" si="36"/>
        <v/>
      </c>
      <c r="S84" s="487">
        <f>前期実績!Q84</f>
        <v>0</v>
      </c>
      <c r="T84" s="488"/>
      <c r="U84" s="489"/>
      <c r="V84" s="489"/>
      <c r="W84" s="489"/>
      <c r="X84" s="489"/>
      <c r="Y84" s="489"/>
      <c r="Z84" s="489"/>
      <c r="AA84" s="489"/>
      <c r="AB84" s="489"/>
      <c r="AC84" s="489"/>
      <c r="AD84" s="489"/>
      <c r="AE84" s="489"/>
      <c r="AF84" s="489"/>
      <c r="AG84" s="489"/>
      <c r="AH84" s="489">
        <f t="shared" si="27"/>
        <v>0</v>
      </c>
      <c r="AI84" s="489"/>
      <c r="AJ84" s="354"/>
      <c r="AK84" s="79"/>
      <c r="AL84" s="474"/>
      <c r="AM84" s="474"/>
      <c r="AN84" s="465"/>
      <c r="AO84" s="474"/>
      <c r="AP84" s="474"/>
      <c r="AQ84" s="474"/>
      <c r="AR84" s="474"/>
    </row>
    <row r="85" spans="1:100" ht="18" customHeight="1">
      <c r="A85" s="335"/>
      <c r="B85" s="336">
        <v>75</v>
      </c>
      <c r="C85" s="490" t="s">
        <v>40</v>
      </c>
      <c r="D85" s="356"/>
      <c r="E85" s="356"/>
      <c r="F85" s="356"/>
      <c r="G85" s="356"/>
      <c r="H85" s="356"/>
      <c r="I85" s="356"/>
      <c r="J85" s="356"/>
      <c r="K85" s="356"/>
      <c r="L85" s="356"/>
      <c r="M85" s="356"/>
      <c r="N85" s="356"/>
      <c r="O85" s="356"/>
      <c r="P85" s="429"/>
      <c r="Q85" s="430"/>
      <c r="R85" s="491" t="str">
        <f t="shared" si="36"/>
        <v/>
      </c>
      <c r="S85" s="492">
        <f>前期実績!Q85</f>
        <v>0</v>
      </c>
      <c r="T85" s="360"/>
      <c r="U85" s="361"/>
      <c r="V85" s="361"/>
      <c r="W85" s="361"/>
      <c r="X85" s="361"/>
      <c r="Y85" s="361"/>
      <c r="Z85" s="361"/>
      <c r="AA85" s="361"/>
      <c r="AB85" s="361"/>
      <c r="AC85" s="361"/>
      <c r="AD85" s="361"/>
      <c r="AE85" s="361"/>
      <c r="AF85" s="361"/>
      <c r="AG85" s="361"/>
      <c r="AH85" s="361">
        <f t="shared" si="27"/>
        <v>0</v>
      </c>
      <c r="AI85" s="361">
        <f t="shared" si="28"/>
        <v>0</v>
      </c>
      <c r="AJ85" s="362"/>
      <c r="AK85" s="79"/>
      <c r="AL85" s="79"/>
      <c r="AM85" s="79"/>
      <c r="AN85" s="79"/>
      <c r="AO85" s="79"/>
      <c r="AP85" s="79"/>
      <c r="AQ85" s="79"/>
      <c r="AR85" s="79"/>
    </row>
    <row r="86" spans="1:100" ht="18" customHeight="1">
      <c r="A86" s="335"/>
      <c r="B86" s="336">
        <v>76</v>
      </c>
      <c r="C86" s="493"/>
      <c r="D86" s="131"/>
      <c r="E86" s="131"/>
      <c r="F86" s="131"/>
      <c r="G86" s="131"/>
      <c r="H86" s="131"/>
      <c r="I86" s="131"/>
      <c r="J86" s="131"/>
      <c r="K86" s="131"/>
      <c r="L86" s="131"/>
      <c r="M86" s="131"/>
      <c r="N86" s="131"/>
      <c r="O86" s="131"/>
      <c r="P86" s="434"/>
      <c r="Q86" s="90">
        <f>SUM(D86:P86)</f>
        <v>0</v>
      </c>
      <c r="R86" s="389" t="str">
        <f t="shared" si="36"/>
        <v/>
      </c>
      <c r="S86" s="154">
        <f>前期実績!Q86</f>
        <v>0</v>
      </c>
      <c r="T86" s="341" t="b">
        <v>1</v>
      </c>
      <c r="U86" s="79">
        <f>IF(D$2&lt;DATE(2019,10,1),IF($T$1=FALSE,IF($T86=FALSE,D86*HOME!$H$18,0),IF($T86=FALSE,D86*HOME!$H$18/(1+HOME!$H$18),0)),IF($T$1=FALSE,IF($T86=FALSE,D86*HOME!$H$20,0),IF($T86=FALSE,D86*HOME!$H$20/(1+HOME!$H$20),0)))</f>
        <v>0</v>
      </c>
      <c r="V86" s="79">
        <f>IF(E$2&lt;DATE(2019,10,1),IF($T$1=FALSE,IF($T86=FALSE,E86*HOME!$H$18,0),IF($T86=FALSE,E86*HOME!$H$18/(1+HOME!$H$18),0)),IF($T$1=FALSE,IF($T86=FALSE,E86*HOME!$H$20,0),IF($T86=FALSE,E86*HOME!$H$20/(1+HOME!$H$20),0)))</f>
        <v>0</v>
      </c>
      <c r="W86" s="79">
        <f>IF(F$2&lt;DATE(2019,10,1),IF($T$1=FALSE,IF($T86=FALSE,F86*HOME!$H$18,0),IF($T86=FALSE,F86*HOME!$H$18/(1+HOME!$H$18),0)),IF($T$1=FALSE,IF($T86=FALSE,F86*HOME!$H$20,0),IF($T86=FALSE,F86*HOME!$H$20/(1+HOME!$H$20),0)))</f>
        <v>0</v>
      </c>
      <c r="X86" s="79">
        <f>IF(G$2&lt;DATE(2019,10,1),IF($T$1=FALSE,IF($T86=FALSE,G86*HOME!$H$18,0),IF($T86=FALSE,G86*HOME!$H$18/(1+HOME!$H$18),0)),IF($T$1=FALSE,IF($T86=FALSE,G86*HOME!$H$20,0),IF($T86=FALSE,G86*HOME!$H$20/(1+HOME!$H$20),0)))</f>
        <v>0</v>
      </c>
      <c r="Y86" s="79">
        <f>IF(H$2&lt;DATE(2019,10,1),IF($T$1=FALSE,IF($T86=FALSE,H86*HOME!$H$18,0),IF($T86=FALSE,H86*HOME!$H$18/(1+HOME!$H$18),0)),IF($T$1=FALSE,IF($T86=FALSE,H86*HOME!$H$20,0),IF($T86=FALSE,H86*HOME!$H$20/(1+HOME!$H$20),0)))</f>
        <v>0</v>
      </c>
      <c r="Z86" s="79">
        <f>IF(I$2&lt;DATE(2019,10,1),IF($T$1=FALSE,IF($T86=FALSE,I86*HOME!$H$18,0),IF($T86=FALSE,I86*HOME!$H$18/(1+HOME!$H$18),0)),IF($T$1=FALSE,IF($T86=FALSE,I86*HOME!$H$20,0),IF($T86=FALSE,I86*HOME!$H$20/(1+HOME!$H$20),0)))</f>
        <v>0</v>
      </c>
      <c r="AA86" s="79">
        <f>IF(J$2&lt;DATE(2019,10,1),IF($T$1=FALSE,IF($T86=FALSE,J86*HOME!$H$18,0),IF($T86=FALSE,J86*HOME!$H$18/(1+HOME!$H$18),0)),IF($T$1=FALSE,IF($T86=FALSE,J86*HOME!$H$20,0),IF($T86=FALSE,J86*HOME!$H$20/(1+HOME!$H$20),0)))</f>
        <v>0</v>
      </c>
      <c r="AB86" s="79">
        <f>IF(K$2&lt;DATE(2019,10,1),IF($T$1=FALSE,IF($T86=FALSE,K86*HOME!$H$18,0),IF($T86=FALSE,K86*HOME!$H$18/(1+HOME!$H$18),0)),IF($T$1=FALSE,IF($T86=FALSE,K86*HOME!$H$20,0),IF($T86=FALSE,K86*HOME!$H$20/(1+HOME!$H$20),0)))</f>
        <v>0</v>
      </c>
      <c r="AC86" s="79">
        <f>IF(L$2&lt;DATE(2019,10,1),IF($T$1=FALSE,IF($T86=FALSE,L86*HOME!$H$18,0),IF($T86=FALSE,L86*HOME!$H$18/(1+HOME!$H$18),0)),IF($T$1=FALSE,IF($T86=FALSE,L86*HOME!$H$20,0),IF($T86=FALSE,L86*HOME!$H$20/(1+HOME!$H$20),0)))</f>
        <v>0</v>
      </c>
      <c r="AD86" s="79">
        <f>IF(M$2&lt;DATE(2019,10,1),IF($T$1=FALSE,IF($T86=FALSE,M86*HOME!$H$18,0),IF($T86=FALSE,M86*HOME!$H$18/(1+HOME!$H$18),0)),IF($T$1=FALSE,IF($T86=FALSE,M86*HOME!$H$20,0),IF($T86=FALSE,M86*HOME!$H$20/(1+HOME!$H$20),0)))</f>
        <v>0</v>
      </c>
      <c r="AE86" s="79">
        <f>IF(N$2&lt;DATE(2019,10,1),IF($T$1=FALSE,IF($T86=FALSE,N86*HOME!$H$18,0),IF($T86=FALSE,N86*HOME!$H$18/(1+HOME!$H$18),0)),IF($T$1=FALSE,IF($T86=FALSE,N86*HOME!$H$20,0),IF($T86=FALSE,N86*HOME!$H$20/(1+HOME!$H$20),0)))</f>
        <v>0</v>
      </c>
      <c r="AF86" s="79">
        <f>IF(O$2&lt;DATE(2019,10,1),IF($T$1=FALSE,IF($T86=FALSE,O86*HOME!$H$18,0),IF($T86=FALSE,O86*HOME!$H$18/(1+HOME!$H$18),0)),IF($T$1=FALSE,IF($T86=FALSE,O86*HOME!$H$20,0),IF($T86=FALSE,O86*HOME!$H$20/(1+HOME!$H$20),0)))</f>
        <v>0</v>
      </c>
      <c r="AG86" s="79">
        <f>IF(P$2&lt;DATE(2019,10,1),IF($T$1=FALSE,IF($T86=FALSE,P86*HOME!$H$18,0),IF($T86=FALSE,P86*HOME!$H$18/(1+HOME!$H$18),0)),IF($T$1=FALSE,IF($T86=FALSE,P86*HOME!$H$20,0),IF($T86=FALSE,P86*HOME!$H$20/(1+HOME!$H$20),0)))</f>
        <v>0</v>
      </c>
      <c r="AH86" s="79">
        <f t="shared" si="27"/>
        <v>0</v>
      </c>
      <c r="AI86" s="79" t="str">
        <f t="shared" si="28"/>
        <v/>
      </c>
      <c r="AJ86" s="86"/>
      <c r="AK86" s="79"/>
      <c r="AL86" s="79"/>
      <c r="AM86" s="79"/>
      <c r="AN86" s="79"/>
      <c r="AO86" s="79"/>
      <c r="AP86" s="79"/>
      <c r="AQ86" s="79"/>
      <c r="AR86" s="79"/>
      <c r="CA86" s="310">
        <f>IF($T86=TRUE,0,IF(D$2&lt;DATE(2019,10,1),IF($T$1=FALSE,D86*HOME!$F$18,D86*HOME!$F$18/(1+HOME!$H$18)),IF($AO86=TRUE,IF($T$1=FALSE,D86*HOME!$F$21,D86*HOME!$F$21/(1+HOME!$H$21)),IF($T$1=FALSE,D86*HOME!$F$20,D86*HOME!$F$20/(1+HOME!$H$20)))))</f>
        <v>0</v>
      </c>
      <c r="CB86" s="310">
        <f>IF($T86=TRUE,0,IF(E$2&lt;DATE(2019,10,1),IF($T$1=FALSE,E86*HOME!$F$18,E86*HOME!$F$18/(1+HOME!$H$18)),IF($AO86=TRUE,IF($T$1=FALSE,E86*HOME!$F$21,E86*HOME!$F$21/(1+HOME!$H$21)),IF($T$1=FALSE,E86*HOME!$F$20,E86*HOME!$F$20/(1+HOME!$H$20)))))</f>
        <v>0</v>
      </c>
      <c r="CC86" s="310">
        <f>IF($T86=TRUE,0,IF(F$2&lt;DATE(2019,10,1),IF($T$1=FALSE,F86*HOME!$F$18,F86*HOME!$F$18/(1+HOME!$H$18)),IF($AO86=TRUE,IF($T$1=FALSE,F86*HOME!$F$21,F86*HOME!$F$21/(1+HOME!$H$21)),IF($T$1=FALSE,F86*HOME!$F$20,F86*HOME!$F$20/(1+HOME!$H$20)))))</f>
        <v>0</v>
      </c>
      <c r="CD86" s="310">
        <f>IF($T86=TRUE,0,IF(G$2&lt;DATE(2019,10,1),IF($T$1=FALSE,G86*HOME!$F$18,G86*HOME!$F$18/(1+HOME!$H$18)),IF($AO86=TRUE,IF($T$1=FALSE,G86*HOME!$F$21,G86*HOME!$F$21/(1+HOME!$H$21)),IF($T$1=FALSE,G86*HOME!$F$20,G86*HOME!$F$20/(1+HOME!$H$20)))))</f>
        <v>0</v>
      </c>
      <c r="CE86" s="310">
        <f>IF($T86=TRUE,0,IF(H$2&lt;DATE(2019,10,1),IF($T$1=FALSE,H86*HOME!$F$18,H86*HOME!$F$18/(1+HOME!$H$18)),IF($AO86=TRUE,IF($T$1=FALSE,H86*HOME!$F$21,H86*HOME!$F$21/(1+HOME!$H$21)),IF($T$1=FALSE,H86*HOME!$F$20,H86*HOME!$F$20/(1+HOME!$H$20)))))</f>
        <v>0</v>
      </c>
      <c r="CF86" s="310">
        <f>IF($T86=TRUE,0,IF(I$2&lt;DATE(2019,10,1),IF($T$1=FALSE,I86*HOME!$F$18,I86*HOME!$F$18/(1+HOME!$H$18)),IF($AO86=TRUE,IF($T$1=FALSE,I86*HOME!$F$21,I86*HOME!$F$21/(1+HOME!$H$21)),IF($T$1=FALSE,I86*HOME!$F$20,I86*HOME!$F$20/(1+HOME!$H$20)))))</f>
        <v>0</v>
      </c>
      <c r="CG86" s="310">
        <f>IF($T86=TRUE,0,IF(J$2&lt;DATE(2019,10,1),IF($T$1=FALSE,J86*HOME!$F$18,J86*HOME!$F$18/(1+HOME!$H$18)),IF($AO86=TRUE,IF($T$1=FALSE,J86*HOME!$F$21,J86*HOME!$F$21/(1+HOME!$H$21)),IF($T$1=FALSE,J86*HOME!$F$20,J86*HOME!$F$20/(1+HOME!$H$20)))))</f>
        <v>0</v>
      </c>
      <c r="CH86" s="310">
        <f>IF($T86=TRUE,0,IF(K$2&lt;DATE(2019,10,1),IF($T$1=FALSE,K86*HOME!$F$18,K86*HOME!$F$18/(1+HOME!$H$18)),IF($AO86=TRUE,IF($T$1=FALSE,K86*HOME!$F$21,K86*HOME!$F$21/(1+HOME!$H$21)),IF($T$1=FALSE,K86*HOME!$F$20,K86*HOME!$F$20/(1+HOME!$H$20)))))</f>
        <v>0</v>
      </c>
      <c r="CI86" s="310">
        <f>IF($T86=TRUE,0,IF(L$2&lt;DATE(2019,10,1),IF($T$1=FALSE,L86*HOME!$F$18,L86*HOME!$F$18/(1+HOME!$H$18)),IF($AO86=TRUE,IF($T$1=FALSE,L86*HOME!$F$21,L86*HOME!$F$21/(1+HOME!$H$21)),IF($T$1=FALSE,L86*HOME!$F$20,L86*HOME!$F$20/(1+HOME!$H$20)))))</f>
        <v>0</v>
      </c>
      <c r="CJ86" s="310">
        <f>IF($T86=TRUE,0,IF(M$2&lt;DATE(2019,10,1),IF($T$1=FALSE,M86*HOME!$F$18,M86*HOME!$F$18/(1+HOME!$H$18)),IF($AO86=TRUE,IF($T$1=FALSE,M86*HOME!$F$21,M86*HOME!$F$21/(1+HOME!$H$21)),IF($T$1=FALSE,M86*HOME!$F$20,M86*HOME!$F$20/(1+HOME!$H$20)))))</f>
        <v>0</v>
      </c>
      <c r="CK86" s="310">
        <f>IF($T86=TRUE,0,IF(N$2&lt;DATE(2019,10,1),IF($T$1=FALSE,N86*HOME!$F$18,N86*HOME!$F$18/(1+HOME!$H$18)),IF($AO86=TRUE,IF($T$1=FALSE,N86*HOME!$F$21,N86*HOME!$F$21/(1+HOME!$H$21)),IF($T$1=FALSE,N86*HOME!$F$20,N86*HOME!$F$20/(1+HOME!$H$20)))))</f>
        <v>0</v>
      </c>
      <c r="CL86" s="310">
        <f>IF($T86=TRUE,0,IF(O$2&lt;DATE(2019,10,1),IF($T$1=FALSE,O86*HOME!$F$18,O86*HOME!$F$18/(1+HOME!$H$18)),IF($AO86=TRUE,IF($T$1=FALSE,O86*HOME!$F$21,O86*HOME!$F$21/(1+HOME!$H$21)),IF($T$1=FALSE,O86*HOME!$F$20,O86*HOME!$F$20/(1+HOME!$H$20)))))</f>
        <v>0</v>
      </c>
      <c r="CM86" s="310">
        <f>IF($T86=TRUE,0,IF(P$2&lt;DATE(2019,10,1),IF($T$1=FALSE,P86*HOME!$F$18,P86*HOME!$F$18/(1+HOME!$H$18)),IF($AO86=TRUE,IF($T$1=FALSE,P86*HOME!$F$21,P86*HOME!$F$21/(1+HOME!$H$21)),IF($T$1=FALSE,P86*HOME!$F$20,P86*HOME!$F$20/(1+HOME!$H$20)))))</f>
        <v>0</v>
      </c>
      <c r="CN86" s="310">
        <f>SUM(CA86:CM86)</f>
        <v>0</v>
      </c>
    </row>
    <row r="87" spans="1:100" ht="18" customHeight="1">
      <c r="A87" s="335"/>
      <c r="B87" s="336">
        <v>77</v>
      </c>
      <c r="C87" s="493"/>
      <c r="D87" s="131"/>
      <c r="E87" s="131"/>
      <c r="F87" s="131"/>
      <c r="G87" s="131"/>
      <c r="H87" s="131"/>
      <c r="I87" s="131"/>
      <c r="J87" s="131"/>
      <c r="K87" s="131"/>
      <c r="L87" s="131"/>
      <c r="M87" s="131"/>
      <c r="N87" s="131"/>
      <c r="O87" s="131"/>
      <c r="P87" s="434"/>
      <c r="Q87" s="90">
        <f t="shared" ref="Q87:Q95" si="41">SUM(D87:P87)</f>
        <v>0</v>
      </c>
      <c r="R87" s="389" t="str">
        <f t="shared" si="36"/>
        <v/>
      </c>
      <c r="S87" s="154">
        <f>前期実績!Q87</f>
        <v>0</v>
      </c>
      <c r="T87" s="341" t="b">
        <v>1</v>
      </c>
      <c r="U87" s="79">
        <f>IF(D$2&lt;DATE(2019,10,1),IF($T$1=FALSE,IF($T87=FALSE,D87*HOME!$H$18,0),IF($T87=FALSE,D87*HOME!$H$18/(1+HOME!$H$18),0)),IF($T$1=FALSE,IF($T87=FALSE,D87*HOME!$H$20,0),IF($T87=FALSE,D87*HOME!$H$20/(1+HOME!$H$20),0)))</f>
        <v>0</v>
      </c>
      <c r="V87" s="79">
        <f>IF(E$2&lt;DATE(2019,10,1),IF($T$1=FALSE,IF($T87=FALSE,E87*HOME!$H$18,0),IF($T87=FALSE,E87*HOME!$H$18/(1+HOME!$H$18),0)),IF($T$1=FALSE,IF($T87=FALSE,E87*HOME!$H$20,0),IF($T87=FALSE,E87*HOME!$H$20/(1+HOME!$H$20),0)))</f>
        <v>0</v>
      </c>
      <c r="W87" s="79">
        <f>IF(F$2&lt;DATE(2019,10,1),IF($T$1=FALSE,IF($T87=FALSE,F87*HOME!$H$18,0),IF($T87=FALSE,F87*HOME!$H$18/(1+HOME!$H$18),0)),IF($T$1=FALSE,IF($T87=FALSE,F87*HOME!$H$20,0),IF($T87=FALSE,F87*HOME!$H$20/(1+HOME!$H$20),0)))</f>
        <v>0</v>
      </c>
      <c r="X87" s="79">
        <f>IF(G$2&lt;DATE(2019,10,1),IF($T$1=FALSE,IF($T87=FALSE,G87*HOME!$H$18,0),IF($T87=FALSE,G87*HOME!$H$18/(1+HOME!$H$18),0)),IF($T$1=FALSE,IF($T87=FALSE,G87*HOME!$H$20,0),IF($T87=FALSE,G87*HOME!$H$20/(1+HOME!$H$20),0)))</f>
        <v>0</v>
      </c>
      <c r="Y87" s="79">
        <f>IF(H$2&lt;DATE(2019,10,1),IF($T$1=FALSE,IF($T87=FALSE,H87*HOME!$H$18,0),IF($T87=FALSE,H87*HOME!$H$18/(1+HOME!$H$18),0)),IF($T$1=FALSE,IF($T87=FALSE,H87*HOME!$H$20,0),IF($T87=FALSE,H87*HOME!$H$20/(1+HOME!$H$20),0)))</f>
        <v>0</v>
      </c>
      <c r="Z87" s="79">
        <f>IF(I$2&lt;DATE(2019,10,1),IF($T$1=FALSE,IF($T87=FALSE,I87*HOME!$H$18,0),IF($T87=FALSE,I87*HOME!$H$18/(1+HOME!$H$18),0)),IF($T$1=FALSE,IF($T87=FALSE,I87*HOME!$H$20,0),IF($T87=FALSE,I87*HOME!$H$20/(1+HOME!$H$20),0)))</f>
        <v>0</v>
      </c>
      <c r="AA87" s="79">
        <f>IF(J$2&lt;DATE(2019,10,1),IF($T$1=FALSE,IF($T87=FALSE,J87*HOME!$H$18,0),IF($T87=FALSE,J87*HOME!$H$18/(1+HOME!$H$18),0)),IF($T$1=FALSE,IF($T87=FALSE,J87*HOME!$H$20,0),IF($T87=FALSE,J87*HOME!$H$20/(1+HOME!$H$20),0)))</f>
        <v>0</v>
      </c>
      <c r="AB87" s="79">
        <f>IF(K$2&lt;DATE(2019,10,1),IF($T$1=FALSE,IF($T87=FALSE,K87*HOME!$H$18,0),IF($T87=FALSE,K87*HOME!$H$18/(1+HOME!$H$18),0)),IF($T$1=FALSE,IF($T87=FALSE,K87*HOME!$H$20,0),IF($T87=FALSE,K87*HOME!$H$20/(1+HOME!$H$20),0)))</f>
        <v>0</v>
      </c>
      <c r="AC87" s="79">
        <f>IF(L$2&lt;DATE(2019,10,1),IF($T$1=FALSE,IF($T87=FALSE,L87*HOME!$H$18,0),IF($T87=FALSE,L87*HOME!$H$18/(1+HOME!$H$18),0)),IF($T$1=FALSE,IF($T87=FALSE,L87*HOME!$H$20,0),IF($T87=FALSE,L87*HOME!$H$20/(1+HOME!$H$20),0)))</f>
        <v>0</v>
      </c>
      <c r="AD87" s="79">
        <f>IF(M$2&lt;DATE(2019,10,1),IF($T$1=FALSE,IF($T87=FALSE,M87*HOME!$H$18,0),IF($T87=FALSE,M87*HOME!$H$18/(1+HOME!$H$18),0)),IF($T$1=FALSE,IF($T87=FALSE,M87*HOME!$H$20,0),IF($T87=FALSE,M87*HOME!$H$20/(1+HOME!$H$20),0)))</f>
        <v>0</v>
      </c>
      <c r="AE87" s="79">
        <f>IF(N$2&lt;DATE(2019,10,1),IF($T$1=FALSE,IF($T87=FALSE,N87*HOME!$H$18,0),IF($T87=FALSE,N87*HOME!$H$18/(1+HOME!$H$18),0)),IF($T$1=FALSE,IF($T87=FALSE,N87*HOME!$H$20,0),IF($T87=FALSE,N87*HOME!$H$20/(1+HOME!$H$20),0)))</f>
        <v>0</v>
      </c>
      <c r="AF87" s="79">
        <f>IF(O$2&lt;DATE(2019,10,1),IF($T$1=FALSE,IF($T87=FALSE,O87*HOME!$H$18,0),IF($T87=FALSE,O87*HOME!$H$18/(1+HOME!$H$18),0)),IF($T$1=FALSE,IF($T87=FALSE,O87*HOME!$H$20,0),IF($T87=FALSE,O87*HOME!$H$20/(1+HOME!$H$20),0)))</f>
        <v>0</v>
      </c>
      <c r="AG87" s="79">
        <f>IF(P$2&lt;DATE(2019,10,1),IF($T$1=FALSE,IF($T87=FALSE,P87*HOME!$H$18,0),IF($T87=FALSE,P87*HOME!$H$18/(1+HOME!$H$18),0)),IF($T$1=FALSE,IF($T87=FALSE,P87*HOME!$H$20,0),IF($T87=FALSE,P87*HOME!$H$20/(1+HOME!$H$20),0)))</f>
        <v>0</v>
      </c>
      <c r="AH87" s="79">
        <f t="shared" si="27"/>
        <v>0</v>
      </c>
      <c r="AI87" s="79" t="str">
        <f t="shared" si="28"/>
        <v/>
      </c>
      <c r="AJ87" s="86"/>
      <c r="AK87" s="79"/>
      <c r="AL87" s="465"/>
      <c r="AM87" s="465"/>
      <c r="AN87" s="465"/>
      <c r="AO87" s="465"/>
      <c r="AP87" s="465"/>
      <c r="AQ87" s="465"/>
      <c r="AR87" s="465"/>
      <c r="CA87" s="310">
        <f>IF($T87=TRUE,0,IF(D$2&lt;DATE(2019,10,1),IF($T$1=FALSE,D87*HOME!$F$18,D87*HOME!$F$18/(1+HOME!$H$18)),IF($AO87=TRUE,IF($T$1=FALSE,D87*HOME!$F$21,D87*HOME!$F$21/(1+HOME!$H$21)),IF($T$1=FALSE,D87*HOME!$F$20,D87*HOME!$F$20/(1+HOME!$H$20)))))</f>
        <v>0</v>
      </c>
      <c r="CB87" s="310">
        <f>IF($T87=TRUE,0,IF(E$2&lt;DATE(2019,10,1),IF($T$1=FALSE,E87*HOME!$F$18,E87*HOME!$F$18/(1+HOME!$H$18)),IF($AO87=TRUE,IF($T$1=FALSE,E87*HOME!$F$21,E87*HOME!$F$21/(1+HOME!$H$21)),IF($T$1=FALSE,E87*HOME!$F$20,E87*HOME!$F$20/(1+HOME!$H$20)))))</f>
        <v>0</v>
      </c>
      <c r="CC87" s="310">
        <f>IF($T87=TRUE,0,IF(F$2&lt;DATE(2019,10,1),IF($T$1=FALSE,F87*HOME!$F$18,F87*HOME!$F$18/(1+HOME!$H$18)),IF($AO87=TRUE,IF($T$1=FALSE,F87*HOME!$F$21,F87*HOME!$F$21/(1+HOME!$H$21)),IF($T$1=FALSE,F87*HOME!$F$20,F87*HOME!$F$20/(1+HOME!$H$20)))))</f>
        <v>0</v>
      </c>
      <c r="CD87" s="310">
        <f>IF($T87=TRUE,0,IF(G$2&lt;DATE(2019,10,1),IF($T$1=FALSE,G87*HOME!$F$18,G87*HOME!$F$18/(1+HOME!$H$18)),IF($AO87=TRUE,IF($T$1=FALSE,G87*HOME!$F$21,G87*HOME!$F$21/(1+HOME!$H$21)),IF($T$1=FALSE,G87*HOME!$F$20,G87*HOME!$F$20/(1+HOME!$H$20)))))</f>
        <v>0</v>
      </c>
      <c r="CE87" s="310">
        <f>IF($T87=TRUE,0,IF(H$2&lt;DATE(2019,10,1),IF($T$1=FALSE,H87*HOME!$F$18,H87*HOME!$F$18/(1+HOME!$H$18)),IF($AO87=TRUE,IF($T$1=FALSE,H87*HOME!$F$21,H87*HOME!$F$21/(1+HOME!$H$21)),IF($T$1=FALSE,H87*HOME!$F$20,H87*HOME!$F$20/(1+HOME!$H$20)))))</f>
        <v>0</v>
      </c>
      <c r="CF87" s="310">
        <f>IF($T87=TRUE,0,IF(I$2&lt;DATE(2019,10,1),IF($T$1=FALSE,I87*HOME!$F$18,I87*HOME!$F$18/(1+HOME!$H$18)),IF($AO87=TRUE,IF($T$1=FALSE,I87*HOME!$F$21,I87*HOME!$F$21/(1+HOME!$H$21)),IF($T$1=FALSE,I87*HOME!$F$20,I87*HOME!$F$20/(1+HOME!$H$20)))))</f>
        <v>0</v>
      </c>
      <c r="CG87" s="310">
        <f>IF($T87=TRUE,0,IF(J$2&lt;DATE(2019,10,1),IF($T$1=FALSE,J87*HOME!$F$18,J87*HOME!$F$18/(1+HOME!$H$18)),IF($AO87=TRUE,IF($T$1=FALSE,J87*HOME!$F$21,J87*HOME!$F$21/(1+HOME!$H$21)),IF($T$1=FALSE,J87*HOME!$F$20,J87*HOME!$F$20/(1+HOME!$H$20)))))</f>
        <v>0</v>
      </c>
      <c r="CH87" s="310">
        <f>IF($T87=TRUE,0,IF(K$2&lt;DATE(2019,10,1),IF($T$1=FALSE,K87*HOME!$F$18,K87*HOME!$F$18/(1+HOME!$H$18)),IF($AO87=TRUE,IF($T$1=FALSE,K87*HOME!$F$21,K87*HOME!$F$21/(1+HOME!$H$21)),IF($T$1=FALSE,K87*HOME!$F$20,K87*HOME!$F$20/(1+HOME!$H$20)))))</f>
        <v>0</v>
      </c>
      <c r="CI87" s="310">
        <f>IF($T87=TRUE,0,IF(L$2&lt;DATE(2019,10,1),IF($T$1=FALSE,L87*HOME!$F$18,L87*HOME!$F$18/(1+HOME!$H$18)),IF($AO87=TRUE,IF($T$1=FALSE,L87*HOME!$F$21,L87*HOME!$F$21/(1+HOME!$H$21)),IF($T$1=FALSE,L87*HOME!$F$20,L87*HOME!$F$20/(1+HOME!$H$20)))))</f>
        <v>0</v>
      </c>
      <c r="CJ87" s="310">
        <f>IF($T87=TRUE,0,IF(M$2&lt;DATE(2019,10,1),IF($T$1=FALSE,M87*HOME!$F$18,M87*HOME!$F$18/(1+HOME!$H$18)),IF($AO87=TRUE,IF($T$1=FALSE,M87*HOME!$F$21,M87*HOME!$F$21/(1+HOME!$H$21)),IF($T$1=FALSE,M87*HOME!$F$20,M87*HOME!$F$20/(1+HOME!$H$20)))))</f>
        <v>0</v>
      </c>
      <c r="CK87" s="310">
        <f>IF($T87=TRUE,0,IF(N$2&lt;DATE(2019,10,1),IF($T$1=FALSE,N87*HOME!$F$18,N87*HOME!$F$18/(1+HOME!$H$18)),IF($AO87=TRUE,IF($T$1=FALSE,N87*HOME!$F$21,N87*HOME!$F$21/(1+HOME!$H$21)),IF($T$1=FALSE,N87*HOME!$F$20,N87*HOME!$F$20/(1+HOME!$H$20)))))</f>
        <v>0</v>
      </c>
      <c r="CL87" s="310">
        <f>IF($T87=TRUE,0,IF(O$2&lt;DATE(2019,10,1),IF($T$1=FALSE,O87*HOME!$F$18,O87*HOME!$F$18/(1+HOME!$H$18)),IF($AO87=TRUE,IF($T$1=FALSE,O87*HOME!$F$21,O87*HOME!$F$21/(1+HOME!$H$21)),IF($T$1=FALSE,O87*HOME!$F$20,O87*HOME!$F$20/(1+HOME!$H$20)))))</f>
        <v>0</v>
      </c>
      <c r="CM87" s="310">
        <f>IF($T87=TRUE,0,IF(P$2&lt;DATE(2019,10,1),IF($T$1=FALSE,P87*HOME!$F$18,P87*HOME!$F$18/(1+HOME!$H$18)),IF($AO87=TRUE,IF($T$1=FALSE,P87*HOME!$F$21,P87*HOME!$F$21/(1+HOME!$H$21)),IF($T$1=FALSE,P87*HOME!$F$20,P87*HOME!$F$20/(1+HOME!$H$20)))))</f>
        <v>0</v>
      </c>
      <c r="CN87" s="310">
        <f t="shared" ref="CN87:CN96" si="42">SUM(CA87:CM87)</f>
        <v>0</v>
      </c>
    </row>
    <row r="88" spans="1:100" ht="18" customHeight="1">
      <c r="A88" s="335"/>
      <c r="B88" s="336"/>
      <c r="C88" s="493"/>
      <c r="D88" s="450"/>
      <c r="E88" s="450"/>
      <c r="F88" s="450"/>
      <c r="G88" s="450"/>
      <c r="H88" s="450"/>
      <c r="I88" s="450"/>
      <c r="J88" s="450"/>
      <c r="K88" s="450"/>
      <c r="L88" s="450"/>
      <c r="M88" s="450"/>
      <c r="N88" s="450"/>
      <c r="O88" s="450"/>
      <c r="P88" s="451"/>
      <c r="Q88" s="90">
        <f t="shared" si="41"/>
        <v>0</v>
      </c>
      <c r="R88" s="389" t="str">
        <f t="shared" si="36"/>
        <v/>
      </c>
      <c r="S88" s="154">
        <f>前期実績!Q88</f>
        <v>0</v>
      </c>
      <c r="T88" s="341" t="b">
        <v>1</v>
      </c>
      <c r="U88" s="79">
        <f>IF(D$2&lt;DATE(2019,10,1),IF($T$1=FALSE,IF($T88=FALSE,D88*HOME!$H$18,0),IF($T88=FALSE,D88*HOME!$H$18/(1+HOME!$H$18),0)),IF($T$1=FALSE,IF($T88=FALSE,D88*HOME!$H$20,0),IF($T88=FALSE,D88*HOME!$H$20/(1+HOME!$H$20),0)))</f>
        <v>0</v>
      </c>
      <c r="V88" s="79">
        <f>IF(E$2&lt;DATE(2019,10,1),IF($T$1=FALSE,IF($T88=FALSE,E88*HOME!$H$18,0),IF($T88=FALSE,E88*HOME!$H$18/(1+HOME!$H$18),0)),IF($T$1=FALSE,IF($T88=FALSE,E88*HOME!$H$20,0),IF($T88=FALSE,E88*HOME!$H$20/(1+HOME!$H$20),0)))</f>
        <v>0</v>
      </c>
      <c r="W88" s="79">
        <f>IF(F$2&lt;DATE(2019,10,1),IF($T$1=FALSE,IF($T88=FALSE,F88*HOME!$H$18,0),IF($T88=FALSE,F88*HOME!$H$18/(1+HOME!$H$18),0)),IF($T$1=FALSE,IF($T88=FALSE,F88*HOME!$H$20,0),IF($T88=FALSE,F88*HOME!$H$20/(1+HOME!$H$20),0)))</f>
        <v>0</v>
      </c>
      <c r="X88" s="79">
        <f>IF(G$2&lt;DATE(2019,10,1),IF($T$1=FALSE,IF($T88=FALSE,G88*HOME!$H$18,0),IF($T88=FALSE,G88*HOME!$H$18/(1+HOME!$H$18),0)),IF($T$1=FALSE,IF($T88=FALSE,G88*HOME!$H$20,0),IF($T88=FALSE,G88*HOME!$H$20/(1+HOME!$H$20),0)))</f>
        <v>0</v>
      </c>
      <c r="Y88" s="79">
        <f>IF(H$2&lt;DATE(2019,10,1),IF($T$1=FALSE,IF($T88=FALSE,H88*HOME!$H$18,0),IF($T88=FALSE,H88*HOME!$H$18/(1+HOME!$H$18),0)),IF($T$1=FALSE,IF($T88=FALSE,H88*HOME!$H$20,0),IF($T88=FALSE,H88*HOME!$H$20/(1+HOME!$H$20),0)))</f>
        <v>0</v>
      </c>
      <c r="Z88" s="79">
        <f>IF(I$2&lt;DATE(2019,10,1),IF($T$1=FALSE,IF($T88=FALSE,I88*HOME!$H$18,0),IF($T88=FALSE,I88*HOME!$H$18/(1+HOME!$H$18),0)),IF($T$1=FALSE,IF($T88=FALSE,I88*HOME!$H$20,0),IF($T88=FALSE,I88*HOME!$H$20/(1+HOME!$H$20),0)))</f>
        <v>0</v>
      </c>
      <c r="AA88" s="79">
        <f>IF(J$2&lt;DATE(2019,10,1),IF($T$1=FALSE,IF($T88=FALSE,J88*HOME!$H$18,0),IF($T88=FALSE,J88*HOME!$H$18/(1+HOME!$H$18),0)),IF($T$1=FALSE,IF($T88=FALSE,J88*HOME!$H$20,0),IF($T88=FALSE,J88*HOME!$H$20/(1+HOME!$H$20),0)))</f>
        <v>0</v>
      </c>
      <c r="AB88" s="79">
        <f>IF(K$2&lt;DATE(2019,10,1),IF($T$1=FALSE,IF($T88=FALSE,K88*HOME!$H$18,0),IF($T88=FALSE,K88*HOME!$H$18/(1+HOME!$H$18),0)),IF($T$1=FALSE,IF($T88=FALSE,K88*HOME!$H$20,0),IF($T88=FALSE,K88*HOME!$H$20/(1+HOME!$H$20),0)))</f>
        <v>0</v>
      </c>
      <c r="AC88" s="79">
        <f>IF(L$2&lt;DATE(2019,10,1),IF($T$1=FALSE,IF($T88=FALSE,L88*HOME!$H$18,0),IF($T88=FALSE,L88*HOME!$H$18/(1+HOME!$H$18),0)),IF($T$1=FALSE,IF($T88=FALSE,L88*HOME!$H$20,0),IF($T88=FALSE,L88*HOME!$H$20/(1+HOME!$H$20),0)))</f>
        <v>0</v>
      </c>
      <c r="AD88" s="79">
        <f>IF(M$2&lt;DATE(2019,10,1),IF($T$1=FALSE,IF($T88=FALSE,M88*HOME!$H$18,0),IF($T88=FALSE,M88*HOME!$H$18/(1+HOME!$H$18),0)),IF($T$1=FALSE,IF($T88=FALSE,M88*HOME!$H$20,0),IF($T88=FALSE,M88*HOME!$H$20/(1+HOME!$H$20),0)))</f>
        <v>0</v>
      </c>
      <c r="AE88" s="79">
        <f>IF(N$2&lt;DATE(2019,10,1),IF($T$1=FALSE,IF($T88=FALSE,N88*HOME!$H$18,0),IF($T88=FALSE,N88*HOME!$H$18/(1+HOME!$H$18),0)),IF($T$1=FALSE,IF($T88=FALSE,N88*HOME!$H$20,0),IF($T88=FALSE,N88*HOME!$H$20/(1+HOME!$H$20),0)))</f>
        <v>0</v>
      </c>
      <c r="AF88" s="79">
        <f>IF(O$2&lt;DATE(2019,10,1),IF($T$1=FALSE,IF($T88=FALSE,O88*HOME!$H$18,0),IF($T88=FALSE,O88*HOME!$H$18/(1+HOME!$H$18),0)),IF($T$1=FALSE,IF($T88=FALSE,O88*HOME!$H$20,0),IF($T88=FALSE,O88*HOME!$H$20/(1+HOME!$H$20),0)))</f>
        <v>0</v>
      </c>
      <c r="AG88" s="79">
        <f>IF(P$2&lt;DATE(2019,10,1),IF($T$1=FALSE,IF($T88=FALSE,P88*HOME!$H$18,0),IF($T88=FALSE,P88*HOME!$H$18/(1+HOME!$H$18),0)),IF($T$1=FALSE,IF($T88=FALSE,P88*HOME!$H$20,0),IF($T88=FALSE,P88*HOME!$H$20/(1+HOME!$H$20),0)))</f>
        <v>0</v>
      </c>
      <c r="AH88" s="79">
        <f t="shared" si="27"/>
        <v>0</v>
      </c>
      <c r="AI88" s="79" t="str">
        <f t="shared" si="28"/>
        <v/>
      </c>
      <c r="AJ88" s="86"/>
      <c r="AK88" s="79"/>
      <c r="AL88" s="465"/>
      <c r="AM88" s="465"/>
      <c r="AN88" s="465"/>
      <c r="AO88" s="465"/>
      <c r="AP88" s="465"/>
      <c r="AQ88" s="465"/>
      <c r="AR88" s="465"/>
      <c r="CA88" s="310">
        <f>IF($T88=TRUE,0,IF(D$2&lt;DATE(2019,10,1),IF($T$1=FALSE,D88*HOME!$F$18,D88*HOME!$F$18/(1+HOME!$H$18)),IF($AO88=TRUE,IF($T$1=FALSE,D88*HOME!$F$21,D88*HOME!$F$21/(1+HOME!$H$21)),IF($T$1=FALSE,D88*HOME!$F$20,D88*HOME!$F$20/(1+HOME!$H$20)))))</f>
        <v>0</v>
      </c>
      <c r="CB88" s="310">
        <f>IF($T88=TRUE,0,IF(E$2&lt;DATE(2019,10,1),IF($T$1=FALSE,E88*HOME!$F$18,E88*HOME!$F$18/(1+HOME!$H$18)),IF($AO88=TRUE,IF($T$1=FALSE,E88*HOME!$F$21,E88*HOME!$F$21/(1+HOME!$H$21)),IF($T$1=FALSE,E88*HOME!$F$20,E88*HOME!$F$20/(1+HOME!$H$20)))))</f>
        <v>0</v>
      </c>
      <c r="CC88" s="310">
        <f>IF($T88=TRUE,0,IF(F$2&lt;DATE(2019,10,1),IF($T$1=FALSE,F88*HOME!$F$18,F88*HOME!$F$18/(1+HOME!$H$18)),IF($AO88=TRUE,IF($T$1=FALSE,F88*HOME!$F$21,F88*HOME!$F$21/(1+HOME!$H$21)),IF($T$1=FALSE,F88*HOME!$F$20,F88*HOME!$F$20/(1+HOME!$H$20)))))</f>
        <v>0</v>
      </c>
      <c r="CD88" s="310">
        <f>IF($T88=TRUE,0,IF(G$2&lt;DATE(2019,10,1),IF($T$1=FALSE,G88*HOME!$F$18,G88*HOME!$F$18/(1+HOME!$H$18)),IF($AO88=TRUE,IF($T$1=FALSE,G88*HOME!$F$21,G88*HOME!$F$21/(1+HOME!$H$21)),IF($T$1=FALSE,G88*HOME!$F$20,G88*HOME!$F$20/(1+HOME!$H$20)))))</f>
        <v>0</v>
      </c>
      <c r="CE88" s="310">
        <f>IF($T88=TRUE,0,IF(H$2&lt;DATE(2019,10,1),IF($T$1=FALSE,H88*HOME!$F$18,H88*HOME!$F$18/(1+HOME!$H$18)),IF($AO88=TRUE,IF($T$1=FALSE,H88*HOME!$F$21,H88*HOME!$F$21/(1+HOME!$H$21)),IF($T$1=FALSE,H88*HOME!$F$20,H88*HOME!$F$20/(1+HOME!$H$20)))))</f>
        <v>0</v>
      </c>
      <c r="CF88" s="310">
        <f>IF($T88=TRUE,0,IF(I$2&lt;DATE(2019,10,1),IF($T$1=FALSE,I88*HOME!$F$18,I88*HOME!$F$18/(1+HOME!$H$18)),IF($AO88=TRUE,IF($T$1=FALSE,I88*HOME!$F$21,I88*HOME!$F$21/(1+HOME!$H$21)),IF($T$1=FALSE,I88*HOME!$F$20,I88*HOME!$F$20/(1+HOME!$H$20)))))</f>
        <v>0</v>
      </c>
      <c r="CG88" s="310">
        <f>IF($T88=TRUE,0,IF(J$2&lt;DATE(2019,10,1),IF($T$1=FALSE,J88*HOME!$F$18,J88*HOME!$F$18/(1+HOME!$H$18)),IF($AO88=TRUE,IF($T$1=FALSE,J88*HOME!$F$21,J88*HOME!$F$21/(1+HOME!$H$21)),IF($T$1=FALSE,J88*HOME!$F$20,J88*HOME!$F$20/(1+HOME!$H$20)))))</f>
        <v>0</v>
      </c>
      <c r="CH88" s="310">
        <f>IF($T88=TRUE,0,IF(K$2&lt;DATE(2019,10,1),IF($T$1=FALSE,K88*HOME!$F$18,K88*HOME!$F$18/(1+HOME!$H$18)),IF($AO88=TRUE,IF($T$1=FALSE,K88*HOME!$F$21,K88*HOME!$F$21/(1+HOME!$H$21)),IF($T$1=FALSE,K88*HOME!$F$20,K88*HOME!$F$20/(1+HOME!$H$20)))))</f>
        <v>0</v>
      </c>
      <c r="CI88" s="310">
        <f>IF($T88=TRUE,0,IF(L$2&lt;DATE(2019,10,1),IF($T$1=FALSE,L88*HOME!$F$18,L88*HOME!$F$18/(1+HOME!$H$18)),IF($AO88=TRUE,IF($T$1=FALSE,L88*HOME!$F$21,L88*HOME!$F$21/(1+HOME!$H$21)),IF($T$1=FALSE,L88*HOME!$F$20,L88*HOME!$F$20/(1+HOME!$H$20)))))</f>
        <v>0</v>
      </c>
      <c r="CJ88" s="310">
        <f>IF($T88=TRUE,0,IF(M$2&lt;DATE(2019,10,1),IF($T$1=FALSE,M88*HOME!$F$18,M88*HOME!$F$18/(1+HOME!$H$18)),IF($AO88=TRUE,IF($T$1=FALSE,M88*HOME!$F$21,M88*HOME!$F$21/(1+HOME!$H$21)),IF($T$1=FALSE,M88*HOME!$F$20,M88*HOME!$F$20/(1+HOME!$H$20)))))</f>
        <v>0</v>
      </c>
      <c r="CK88" s="310">
        <f>IF($T88=TRUE,0,IF(N$2&lt;DATE(2019,10,1),IF($T$1=FALSE,N88*HOME!$F$18,N88*HOME!$F$18/(1+HOME!$H$18)),IF($AO88=TRUE,IF($T$1=FALSE,N88*HOME!$F$21,N88*HOME!$F$21/(1+HOME!$H$21)),IF($T$1=FALSE,N88*HOME!$F$20,N88*HOME!$F$20/(1+HOME!$H$20)))))</f>
        <v>0</v>
      </c>
      <c r="CL88" s="310">
        <f>IF($T88=TRUE,0,IF(O$2&lt;DATE(2019,10,1),IF($T$1=FALSE,O88*HOME!$F$18,O88*HOME!$F$18/(1+HOME!$H$18)),IF($AO88=TRUE,IF($T$1=FALSE,O88*HOME!$F$21,O88*HOME!$F$21/(1+HOME!$H$21)),IF($T$1=FALSE,O88*HOME!$F$20,O88*HOME!$F$20/(1+HOME!$H$20)))))</f>
        <v>0</v>
      </c>
      <c r="CM88" s="310">
        <f>IF($T88=TRUE,0,IF(P$2&lt;DATE(2019,10,1),IF($T$1=FALSE,P88*HOME!$F$18,P88*HOME!$F$18/(1+HOME!$H$18)),IF($AO88=TRUE,IF($T$1=FALSE,P88*HOME!$F$21,P88*HOME!$F$21/(1+HOME!$H$21)),IF($T$1=FALSE,P88*HOME!$F$20,P88*HOME!$F$20/(1+HOME!$H$20)))))</f>
        <v>0</v>
      </c>
      <c r="CN88" s="310">
        <f t="shared" si="42"/>
        <v>0</v>
      </c>
    </row>
    <row r="89" spans="1:100" ht="18" customHeight="1">
      <c r="A89" s="335"/>
      <c r="B89" s="336"/>
      <c r="C89" s="493"/>
      <c r="D89" s="450"/>
      <c r="E89" s="450"/>
      <c r="F89" s="450"/>
      <c r="G89" s="450"/>
      <c r="H89" s="450"/>
      <c r="I89" s="450"/>
      <c r="J89" s="450"/>
      <c r="K89" s="450"/>
      <c r="L89" s="450"/>
      <c r="M89" s="450"/>
      <c r="N89" s="450"/>
      <c r="O89" s="450"/>
      <c r="P89" s="451"/>
      <c r="Q89" s="90">
        <f t="shared" si="41"/>
        <v>0</v>
      </c>
      <c r="R89" s="389" t="str">
        <f t="shared" si="36"/>
        <v/>
      </c>
      <c r="S89" s="154">
        <f>前期実績!Q89</f>
        <v>0</v>
      </c>
      <c r="T89" s="341" t="b">
        <v>0</v>
      </c>
      <c r="U89" s="79">
        <f>IF(D$2&lt;DATE(2019,10,1),IF($T$1=FALSE,IF($T89=FALSE,D89*HOME!$H$18,0),IF($T89=FALSE,D89*HOME!$H$18/(1+HOME!$H$18),0)),IF($T$1=FALSE,IF($T89=FALSE,D89*HOME!$H$20,0),IF($T89=FALSE,D89*HOME!$H$20/(1+HOME!$H$20),0)))</f>
        <v>0</v>
      </c>
      <c r="V89" s="79">
        <f>IF(E$2&lt;DATE(2019,10,1),IF($T$1=FALSE,IF($T89=FALSE,E89*HOME!$H$18,0),IF($T89=FALSE,E89*HOME!$H$18/(1+HOME!$H$18),0)),IF($T$1=FALSE,IF($T89=FALSE,E89*HOME!$H$20,0),IF($T89=FALSE,E89*HOME!$H$20/(1+HOME!$H$20),0)))</f>
        <v>0</v>
      </c>
      <c r="W89" s="79">
        <f>IF(F$2&lt;DATE(2019,10,1),IF($T$1=FALSE,IF($T89=FALSE,F89*HOME!$H$18,0),IF($T89=FALSE,F89*HOME!$H$18/(1+HOME!$H$18),0)),IF($T$1=FALSE,IF($T89=FALSE,F89*HOME!$H$20,0),IF($T89=FALSE,F89*HOME!$H$20/(1+HOME!$H$20),0)))</f>
        <v>0</v>
      </c>
      <c r="X89" s="79">
        <f>IF(G$2&lt;DATE(2019,10,1),IF($T$1=FALSE,IF($T89=FALSE,G89*HOME!$H$18,0),IF($T89=FALSE,G89*HOME!$H$18/(1+HOME!$H$18),0)),IF($T$1=FALSE,IF($T89=FALSE,G89*HOME!$H$20,0),IF($T89=FALSE,G89*HOME!$H$20/(1+HOME!$H$20),0)))</f>
        <v>0</v>
      </c>
      <c r="Y89" s="79">
        <f>IF(H$2&lt;DATE(2019,10,1),IF($T$1=FALSE,IF($T89=FALSE,H89*HOME!$H$18,0),IF($T89=FALSE,H89*HOME!$H$18/(1+HOME!$H$18),0)),IF($T$1=FALSE,IF($T89=FALSE,H89*HOME!$H$20,0),IF($T89=FALSE,H89*HOME!$H$20/(1+HOME!$H$20),0)))</f>
        <v>0</v>
      </c>
      <c r="Z89" s="79">
        <f>IF(I$2&lt;DATE(2019,10,1),IF($T$1=FALSE,IF($T89=FALSE,I89*HOME!$H$18,0),IF($T89=FALSE,I89*HOME!$H$18/(1+HOME!$H$18),0)),IF($T$1=FALSE,IF($T89=FALSE,I89*HOME!$H$20,0),IF($T89=FALSE,I89*HOME!$H$20/(1+HOME!$H$20),0)))</f>
        <v>0</v>
      </c>
      <c r="AA89" s="79">
        <f>IF(J$2&lt;DATE(2019,10,1),IF($T$1=FALSE,IF($T89=FALSE,J89*HOME!$H$18,0),IF($T89=FALSE,J89*HOME!$H$18/(1+HOME!$H$18),0)),IF($T$1=FALSE,IF($T89=FALSE,J89*HOME!$H$20,0),IF($T89=FALSE,J89*HOME!$H$20/(1+HOME!$H$20),0)))</f>
        <v>0</v>
      </c>
      <c r="AB89" s="79">
        <f>IF(K$2&lt;DATE(2019,10,1),IF($T$1=FALSE,IF($T89=FALSE,K89*HOME!$H$18,0),IF($T89=FALSE,K89*HOME!$H$18/(1+HOME!$H$18),0)),IF($T$1=FALSE,IF($T89=FALSE,K89*HOME!$H$20,0),IF($T89=FALSE,K89*HOME!$H$20/(1+HOME!$H$20),0)))</f>
        <v>0</v>
      </c>
      <c r="AC89" s="79">
        <f>IF(L$2&lt;DATE(2019,10,1),IF($T$1=FALSE,IF($T89=FALSE,L89*HOME!$H$18,0),IF($T89=FALSE,L89*HOME!$H$18/(1+HOME!$H$18),0)),IF($T$1=FALSE,IF($T89=FALSE,L89*HOME!$H$20,0),IF($T89=FALSE,L89*HOME!$H$20/(1+HOME!$H$20),0)))</f>
        <v>0</v>
      </c>
      <c r="AD89" s="79">
        <f>IF(M$2&lt;DATE(2019,10,1),IF($T$1=FALSE,IF($T89=FALSE,M89*HOME!$H$18,0),IF($T89=FALSE,M89*HOME!$H$18/(1+HOME!$H$18),0)),IF($T$1=FALSE,IF($T89=FALSE,M89*HOME!$H$20,0),IF($T89=FALSE,M89*HOME!$H$20/(1+HOME!$H$20),0)))</f>
        <v>0</v>
      </c>
      <c r="AE89" s="79">
        <f>IF(N$2&lt;DATE(2019,10,1),IF($T$1=FALSE,IF($T89=FALSE,N89*HOME!$H$18,0),IF($T89=FALSE,N89*HOME!$H$18/(1+HOME!$H$18),0)),IF($T$1=FALSE,IF($T89=FALSE,N89*HOME!$H$20,0),IF($T89=FALSE,N89*HOME!$H$20/(1+HOME!$H$20),0)))</f>
        <v>0</v>
      </c>
      <c r="AF89" s="79">
        <f>IF(O$2&lt;DATE(2019,10,1),IF($T$1=FALSE,IF($T89=FALSE,O89*HOME!$H$18,0),IF($T89=FALSE,O89*HOME!$H$18/(1+HOME!$H$18),0)),IF($T$1=FALSE,IF($T89=FALSE,O89*HOME!$H$20,0),IF($T89=FALSE,O89*HOME!$H$20/(1+HOME!$H$20),0)))</f>
        <v>0</v>
      </c>
      <c r="AG89" s="79">
        <f>IF(P$2&lt;DATE(2019,10,1),IF($T$1=FALSE,IF($T89=FALSE,P89*HOME!$H$18,0),IF($T89=FALSE,P89*HOME!$H$18/(1+HOME!$H$18),0)),IF($T$1=FALSE,IF($T89=FALSE,P89*HOME!$H$20,0),IF($T89=FALSE,P89*HOME!$H$20/(1+HOME!$H$20),0)))</f>
        <v>0</v>
      </c>
      <c r="AH89" s="79">
        <f t="shared" si="27"/>
        <v>0</v>
      </c>
      <c r="AI89" s="79">
        <f t="shared" si="28"/>
        <v>0</v>
      </c>
      <c r="AJ89" s="86"/>
      <c r="AK89" s="79"/>
      <c r="AL89" s="465"/>
      <c r="AM89" s="465"/>
      <c r="AN89" s="465"/>
      <c r="AO89" s="465"/>
      <c r="AP89" s="465"/>
      <c r="AQ89" s="465"/>
      <c r="AR89" s="465"/>
      <c r="CA89" s="310">
        <f>IF($T89=TRUE,0,IF(D$2&lt;DATE(2019,10,1),IF($T$1=FALSE,D89*HOME!$F$18,D89*HOME!$F$18/(1+HOME!$H$18)),IF($AO89=TRUE,IF($T$1=FALSE,D89*HOME!$F$21,D89*HOME!$F$21/(1+HOME!$H$21)),IF($T$1=FALSE,D89*HOME!$F$20,D89*HOME!$F$20/(1+HOME!$H$20)))))</f>
        <v>0</v>
      </c>
      <c r="CB89" s="310">
        <f>IF($T89=TRUE,0,IF(E$2&lt;DATE(2019,10,1),IF($T$1=FALSE,E89*HOME!$F$18,E89*HOME!$F$18/(1+HOME!$H$18)),IF($AO89=TRUE,IF($T$1=FALSE,E89*HOME!$F$21,E89*HOME!$F$21/(1+HOME!$H$21)),IF($T$1=FALSE,E89*HOME!$F$20,E89*HOME!$F$20/(1+HOME!$H$20)))))</f>
        <v>0</v>
      </c>
      <c r="CC89" s="310">
        <f>IF($T89=TRUE,0,IF(F$2&lt;DATE(2019,10,1),IF($T$1=FALSE,F89*HOME!$F$18,F89*HOME!$F$18/(1+HOME!$H$18)),IF($AO89=TRUE,IF($T$1=FALSE,F89*HOME!$F$21,F89*HOME!$F$21/(1+HOME!$H$21)),IF($T$1=FALSE,F89*HOME!$F$20,F89*HOME!$F$20/(1+HOME!$H$20)))))</f>
        <v>0</v>
      </c>
      <c r="CD89" s="310">
        <f>IF($T89=TRUE,0,IF(G$2&lt;DATE(2019,10,1),IF($T$1=FALSE,G89*HOME!$F$18,G89*HOME!$F$18/(1+HOME!$H$18)),IF($AO89=TRUE,IF($T$1=FALSE,G89*HOME!$F$21,G89*HOME!$F$21/(1+HOME!$H$21)),IF($T$1=FALSE,G89*HOME!$F$20,G89*HOME!$F$20/(1+HOME!$H$20)))))</f>
        <v>0</v>
      </c>
      <c r="CE89" s="310">
        <f>IF($T89=TRUE,0,IF(H$2&lt;DATE(2019,10,1),IF($T$1=FALSE,H89*HOME!$F$18,H89*HOME!$F$18/(1+HOME!$H$18)),IF($AO89=TRUE,IF($T$1=FALSE,H89*HOME!$F$21,H89*HOME!$F$21/(1+HOME!$H$21)),IF($T$1=FALSE,H89*HOME!$F$20,H89*HOME!$F$20/(1+HOME!$H$20)))))</f>
        <v>0</v>
      </c>
      <c r="CF89" s="310">
        <f>IF($T89=TRUE,0,IF(I$2&lt;DATE(2019,10,1),IF($T$1=FALSE,I89*HOME!$F$18,I89*HOME!$F$18/(1+HOME!$H$18)),IF($AO89=TRUE,IF($T$1=FALSE,I89*HOME!$F$21,I89*HOME!$F$21/(1+HOME!$H$21)),IF($T$1=FALSE,I89*HOME!$F$20,I89*HOME!$F$20/(1+HOME!$H$20)))))</f>
        <v>0</v>
      </c>
      <c r="CG89" s="310">
        <f>IF($T89=TRUE,0,IF(J$2&lt;DATE(2019,10,1),IF($T$1=FALSE,J89*HOME!$F$18,J89*HOME!$F$18/(1+HOME!$H$18)),IF($AO89=TRUE,IF($T$1=FALSE,J89*HOME!$F$21,J89*HOME!$F$21/(1+HOME!$H$21)),IF($T$1=FALSE,J89*HOME!$F$20,J89*HOME!$F$20/(1+HOME!$H$20)))))</f>
        <v>0</v>
      </c>
      <c r="CH89" s="310">
        <f>IF($T89=TRUE,0,IF(K$2&lt;DATE(2019,10,1),IF($T$1=FALSE,K89*HOME!$F$18,K89*HOME!$F$18/(1+HOME!$H$18)),IF($AO89=TRUE,IF($T$1=FALSE,K89*HOME!$F$21,K89*HOME!$F$21/(1+HOME!$H$21)),IF($T$1=FALSE,K89*HOME!$F$20,K89*HOME!$F$20/(1+HOME!$H$20)))))</f>
        <v>0</v>
      </c>
      <c r="CI89" s="310">
        <f>IF($T89=TRUE,0,IF(L$2&lt;DATE(2019,10,1),IF($T$1=FALSE,L89*HOME!$F$18,L89*HOME!$F$18/(1+HOME!$H$18)),IF($AO89=TRUE,IF($T$1=FALSE,L89*HOME!$F$21,L89*HOME!$F$21/(1+HOME!$H$21)),IF($T$1=FALSE,L89*HOME!$F$20,L89*HOME!$F$20/(1+HOME!$H$20)))))</f>
        <v>0</v>
      </c>
      <c r="CJ89" s="310">
        <f>IF($T89=TRUE,0,IF(M$2&lt;DATE(2019,10,1),IF($T$1=FALSE,M89*HOME!$F$18,M89*HOME!$F$18/(1+HOME!$H$18)),IF($AO89=TRUE,IF($T$1=FALSE,M89*HOME!$F$21,M89*HOME!$F$21/(1+HOME!$H$21)),IF($T$1=FALSE,M89*HOME!$F$20,M89*HOME!$F$20/(1+HOME!$H$20)))))</f>
        <v>0</v>
      </c>
      <c r="CK89" s="310">
        <f>IF($T89=TRUE,0,IF(N$2&lt;DATE(2019,10,1),IF($T$1=FALSE,N89*HOME!$F$18,N89*HOME!$F$18/(1+HOME!$H$18)),IF($AO89=TRUE,IF($T$1=FALSE,N89*HOME!$F$21,N89*HOME!$F$21/(1+HOME!$H$21)),IF($T$1=FALSE,N89*HOME!$F$20,N89*HOME!$F$20/(1+HOME!$H$20)))))</f>
        <v>0</v>
      </c>
      <c r="CL89" s="310">
        <f>IF($T89=TRUE,0,IF(O$2&lt;DATE(2019,10,1),IF($T$1=FALSE,O89*HOME!$F$18,O89*HOME!$F$18/(1+HOME!$H$18)),IF($AO89=TRUE,IF($T$1=FALSE,O89*HOME!$F$21,O89*HOME!$F$21/(1+HOME!$H$21)),IF($T$1=FALSE,O89*HOME!$F$20,O89*HOME!$F$20/(1+HOME!$H$20)))))</f>
        <v>0</v>
      </c>
      <c r="CM89" s="310">
        <f>IF($T89=TRUE,0,IF(P$2&lt;DATE(2019,10,1),IF($T$1=FALSE,P89*HOME!$F$18,P89*HOME!$F$18/(1+HOME!$H$18)),IF($AO89=TRUE,IF($T$1=FALSE,P89*HOME!$F$21,P89*HOME!$F$21/(1+HOME!$H$21)),IF($T$1=FALSE,P89*HOME!$F$20,P89*HOME!$F$20/(1+HOME!$H$20)))))</f>
        <v>0</v>
      </c>
      <c r="CN89" s="310">
        <f t="shared" si="42"/>
        <v>0</v>
      </c>
    </row>
    <row r="90" spans="1:100" ht="18" customHeight="1">
      <c r="A90" s="335"/>
      <c r="B90" s="336"/>
      <c r="C90" s="493"/>
      <c r="D90" s="450"/>
      <c r="E90" s="450"/>
      <c r="F90" s="450"/>
      <c r="G90" s="450"/>
      <c r="H90" s="450"/>
      <c r="I90" s="450"/>
      <c r="J90" s="450"/>
      <c r="K90" s="450"/>
      <c r="L90" s="450"/>
      <c r="M90" s="450"/>
      <c r="N90" s="450"/>
      <c r="O90" s="450"/>
      <c r="P90" s="451"/>
      <c r="Q90" s="90">
        <f t="shared" si="41"/>
        <v>0</v>
      </c>
      <c r="R90" s="389" t="str">
        <f t="shared" si="36"/>
        <v/>
      </c>
      <c r="S90" s="154">
        <f>前期実績!Q90</f>
        <v>0</v>
      </c>
      <c r="T90" s="341" t="b">
        <v>0</v>
      </c>
      <c r="U90" s="79">
        <f>IF(D$2&lt;DATE(2019,10,1),IF($T$1=FALSE,IF($T90=FALSE,D90*HOME!$H$18,0),IF($T90=FALSE,D90*HOME!$H$18/(1+HOME!$H$18),0)),IF($T$1=FALSE,IF($T90=FALSE,D90*HOME!$H$20,0),IF($T90=FALSE,D90*HOME!$H$20/(1+HOME!$H$20),0)))</f>
        <v>0</v>
      </c>
      <c r="V90" s="79">
        <f>IF(E$2&lt;DATE(2019,10,1),IF($T$1=FALSE,IF($T90=FALSE,E90*HOME!$H$18,0),IF($T90=FALSE,E90*HOME!$H$18/(1+HOME!$H$18),0)),IF($T$1=FALSE,IF($T90=FALSE,E90*HOME!$H$20,0),IF($T90=FALSE,E90*HOME!$H$20/(1+HOME!$H$20),0)))</f>
        <v>0</v>
      </c>
      <c r="W90" s="79">
        <f>IF(F$2&lt;DATE(2019,10,1),IF($T$1=FALSE,IF($T90=FALSE,F90*HOME!$H$18,0),IF($T90=FALSE,F90*HOME!$H$18/(1+HOME!$H$18),0)),IF($T$1=FALSE,IF($T90=FALSE,F90*HOME!$H$20,0),IF($T90=FALSE,F90*HOME!$H$20/(1+HOME!$H$20),0)))</f>
        <v>0</v>
      </c>
      <c r="X90" s="79">
        <f>IF(G$2&lt;DATE(2019,10,1),IF($T$1=FALSE,IF($T90=FALSE,G90*HOME!$H$18,0),IF($T90=FALSE,G90*HOME!$H$18/(1+HOME!$H$18),0)),IF($T$1=FALSE,IF($T90=FALSE,G90*HOME!$H$20,0),IF($T90=FALSE,G90*HOME!$H$20/(1+HOME!$H$20),0)))</f>
        <v>0</v>
      </c>
      <c r="Y90" s="79">
        <f>IF(H$2&lt;DATE(2019,10,1),IF($T$1=FALSE,IF($T90=FALSE,H90*HOME!$H$18,0),IF($T90=FALSE,H90*HOME!$H$18/(1+HOME!$H$18),0)),IF($T$1=FALSE,IF($T90=FALSE,H90*HOME!$H$20,0),IF($T90=FALSE,H90*HOME!$H$20/(1+HOME!$H$20),0)))</f>
        <v>0</v>
      </c>
      <c r="Z90" s="79">
        <f>IF(I$2&lt;DATE(2019,10,1),IF($T$1=FALSE,IF($T90=FALSE,I90*HOME!$H$18,0),IF($T90=FALSE,I90*HOME!$H$18/(1+HOME!$H$18),0)),IF($T$1=FALSE,IF($T90=FALSE,I90*HOME!$H$20,0),IF($T90=FALSE,I90*HOME!$H$20/(1+HOME!$H$20),0)))</f>
        <v>0</v>
      </c>
      <c r="AA90" s="79">
        <f>IF(J$2&lt;DATE(2019,10,1),IF($T$1=FALSE,IF($T90=FALSE,J90*HOME!$H$18,0),IF($T90=FALSE,J90*HOME!$H$18/(1+HOME!$H$18),0)),IF($T$1=FALSE,IF($T90=FALSE,J90*HOME!$H$20,0),IF($T90=FALSE,J90*HOME!$H$20/(1+HOME!$H$20),0)))</f>
        <v>0</v>
      </c>
      <c r="AB90" s="79">
        <f>IF(K$2&lt;DATE(2019,10,1),IF($T$1=FALSE,IF($T90=FALSE,K90*HOME!$H$18,0),IF($T90=FALSE,K90*HOME!$H$18/(1+HOME!$H$18),0)),IF($T$1=FALSE,IF($T90=FALSE,K90*HOME!$H$20,0),IF($T90=FALSE,K90*HOME!$H$20/(1+HOME!$H$20),0)))</f>
        <v>0</v>
      </c>
      <c r="AC90" s="79">
        <f>IF(L$2&lt;DATE(2019,10,1),IF($T$1=FALSE,IF($T90=FALSE,L90*HOME!$H$18,0),IF($T90=FALSE,L90*HOME!$H$18/(1+HOME!$H$18),0)),IF($T$1=FALSE,IF($T90=FALSE,L90*HOME!$H$20,0),IF($T90=FALSE,L90*HOME!$H$20/(1+HOME!$H$20),0)))</f>
        <v>0</v>
      </c>
      <c r="AD90" s="79">
        <f>IF(M$2&lt;DATE(2019,10,1),IF($T$1=FALSE,IF($T90=FALSE,M90*HOME!$H$18,0),IF($T90=FALSE,M90*HOME!$H$18/(1+HOME!$H$18),0)),IF($T$1=FALSE,IF($T90=FALSE,M90*HOME!$H$20,0),IF($T90=FALSE,M90*HOME!$H$20/(1+HOME!$H$20),0)))</f>
        <v>0</v>
      </c>
      <c r="AE90" s="79">
        <f>IF(N$2&lt;DATE(2019,10,1),IF($T$1=FALSE,IF($T90=FALSE,N90*HOME!$H$18,0),IF($T90=FALSE,N90*HOME!$H$18/(1+HOME!$H$18),0)),IF($T$1=FALSE,IF($T90=FALSE,N90*HOME!$H$20,0),IF($T90=FALSE,N90*HOME!$H$20/(1+HOME!$H$20),0)))</f>
        <v>0</v>
      </c>
      <c r="AF90" s="79">
        <f>IF(O$2&lt;DATE(2019,10,1),IF($T$1=FALSE,IF($T90=FALSE,O90*HOME!$H$18,0),IF($T90=FALSE,O90*HOME!$H$18/(1+HOME!$H$18),0)),IF($T$1=FALSE,IF($T90=FALSE,O90*HOME!$H$20,0),IF($T90=FALSE,O90*HOME!$H$20/(1+HOME!$H$20),0)))</f>
        <v>0</v>
      </c>
      <c r="AG90" s="79">
        <f>IF(P$2&lt;DATE(2019,10,1),IF($T$1=FALSE,IF($T90=FALSE,P90*HOME!$H$18,0),IF($T90=FALSE,P90*HOME!$H$18/(1+HOME!$H$18),0)),IF($T$1=FALSE,IF($T90=FALSE,P90*HOME!$H$20,0),IF($T90=FALSE,P90*HOME!$H$20/(1+HOME!$H$20),0)))</f>
        <v>0</v>
      </c>
      <c r="AH90" s="79">
        <f t="shared" si="27"/>
        <v>0</v>
      </c>
      <c r="AI90" s="79">
        <f t="shared" si="28"/>
        <v>0</v>
      </c>
      <c r="AJ90" s="86"/>
      <c r="AK90" s="79"/>
      <c r="AL90" s="465"/>
      <c r="AM90" s="465"/>
      <c r="AN90" s="465"/>
      <c r="AO90" s="465"/>
      <c r="AP90" s="465"/>
      <c r="AQ90" s="465"/>
      <c r="AR90" s="465"/>
      <c r="CA90" s="310">
        <f>IF($T90=TRUE,0,IF(D$2&lt;DATE(2019,10,1),IF($T$1=FALSE,D90*HOME!$F$18,D90*HOME!$F$18/(1+HOME!$H$18)),IF($AO90=TRUE,IF($T$1=FALSE,D90*HOME!$F$21,D90*HOME!$F$21/(1+HOME!$H$21)),IF($T$1=FALSE,D90*HOME!$F$20,D90*HOME!$F$20/(1+HOME!$H$20)))))</f>
        <v>0</v>
      </c>
      <c r="CB90" s="310">
        <f>IF($T90=TRUE,0,IF(E$2&lt;DATE(2019,10,1),IF($T$1=FALSE,E90*HOME!$F$18,E90*HOME!$F$18/(1+HOME!$H$18)),IF($AO90=TRUE,IF($T$1=FALSE,E90*HOME!$F$21,E90*HOME!$F$21/(1+HOME!$H$21)),IF($T$1=FALSE,E90*HOME!$F$20,E90*HOME!$F$20/(1+HOME!$H$20)))))</f>
        <v>0</v>
      </c>
      <c r="CC90" s="310">
        <f>IF($T90=TRUE,0,IF(F$2&lt;DATE(2019,10,1),IF($T$1=FALSE,F90*HOME!$F$18,F90*HOME!$F$18/(1+HOME!$H$18)),IF($AO90=TRUE,IF($T$1=FALSE,F90*HOME!$F$21,F90*HOME!$F$21/(1+HOME!$H$21)),IF($T$1=FALSE,F90*HOME!$F$20,F90*HOME!$F$20/(1+HOME!$H$20)))))</f>
        <v>0</v>
      </c>
      <c r="CD90" s="310">
        <f>IF($T90=TRUE,0,IF(G$2&lt;DATE(2019,10,1),IF($T$1=FALSE,G90*HOME!$F$18,G90*HOME!$F$18/(1+HOME!$H$18)),IF($AO90=TRUE,IF($T$1=FALSE,G90*HOME!$F$21,G90*HOME!$F$21/(1+HOME!$H$21)),IF($T$1=FALSE,G90*HOME!$F$20,G90*HOME!$F$20/(1+HOME!$H$20)))))</f>
        <v>0</v>
      </c>
      <c r="CE90" s="310">
        <f>IF($T90=TRUE,0,IF(H$2&lt;DATE(2019,10,1),IF($T$1=FALSE,H90*HOME!$F$18,H90*HOME!$F$18/(1+HOME!$H$18)),IF($AO90=TRUE,IF($T$1=FALSE,H90*HOME!$F$21,H90*HOME!$F$21/(1+HOME!$H$21)),IF($T$1=FALSE,H90*HOME!$F$20,H90*HOME!$F$20/(1+HOME!$H$20)))))</f>
        <v>0</v>
      </c>
      <c r="CF90" s="310">
        <f>IF($T90=TRUE,0,IF(I$2&lt;DATE(2019,10,1),IF($T$1=FALSE,I90*HOME!$F$18,I90*HOME!$F$18/(1+HOME!$H$18)),IF($AO90=TRUE,IF($T$1=FALSE,I90*HOME!$F$21,I90*HOME!$F$21/(1+HOME!$H$21)),IF($T$1=FALSE,I90*HOME!$F$20,I90*HOME!$F$20/(1+HOME!$H$20)))))</f>
        <v>0</v>
      </c>
      <c r="CG90" s="310">
        <f>IF($T90=TRUE,0,IF(J$2&lt;DATE(2019,10,1),IF($T$1=FALSE,J90*HOME!$F$18,J90*HOME!$F$18/(1+HOME!$H$18)),IF($AO90=TRUE,IF($T$1=FALSE,J90*HOME!$F$21,J90*HOME!$F$21/(1+HOME!$H$21)),IF($T$1=FALSE,J90*HOME!$F$20,J90*HOME!$F$20/(1+HOME!$H$20)))))</f>
        <v>0</v>
      </c>
      <c r="CH90" s="310">
        <f>IF($T90=TRUE,0,IF(K$2&lt;DATE(2019,10,1),IF($T$1=FALSE,K90*HOME!$F$18,K90*HOME!$F$18/(1+HOME!$H$18)),IF($AO90=TRUE,IF($T$1=FALSE,K90*HOME!$F$21,K90*HOME!$F$21/(1+HOME!$H$21)),IF($T$1=FALSE,K90*HOME!$F$20,K90*HOME!$F$20/(1+HOME!$H$20)))))</f>
        <v>0</v>
      </c>
      <c r="CI90" s="310">
        <f>IF($T90=TRUE,0,IF(L$2&lt;DATE(2019,10,1),IF($T$1=FALSE,L90*HOME!$F$18,L90*HOME!$F$18/(1+HOME!$H$18)),IF($AO90=TRUE,IF($T$1=FALSE,L90*HOME!$F$21,L90*HOME!$F$21/(1+HOME!$H$21)),IF($T$1=FALSE,L90*HOME!$F$20,L90*HOME!$F$20/(1+HOME!$H$20)))))</f>
        <v>0</v>
      </c>
      <c r="CJ90" s="310">
        <f>IF($T90=TRUE,0,IF(M$2&lt;DATE(2019,10,1),IF($T$1=FALSE,M90*HOME!$F$18,M90*HOME!$F$18/(1+HOME!$H$18)),IF($AO90=TRUE,IF($T$1=FALSE,M90*HOME!$F$21,M90*HOME!$F$21/(1+HOME!$H$21)),IF($T$1=FALSE,M90*HOME!$F$20,M90*HOME!$F$20/(1+HOME!$H$20)))))</f>
        <v>0</v>
      </c>
      <c r="CK90" s="310">
        <f>IF($T90=TRUE,0,IF(N$2&lt;DATE(2019,10,1),IF($T$1=FALSE,N90*HOME!$F$18,N90*HOME!$F$18/(1+HOME!$H$18)),IF($AO90=TRUE,IF($T$1=FALSE,N90*HOME!$F$21,N90*HOME!$F$21/(1+HOME!$H$21)),IF($T$1=FALSE,N90*HOME!$F$20,N90*HOME!$F$20/(1+HOME!$H$20)))))</f>
        <v>0</v>
      </c>
      <c r="CL90" s="310">
        <f>IF($T90=TRUE,0,IF(O$2&lt;DATE(2019,10,1),IF($T$1=FALSE,O90*HOME!$F$18,O90*HOME!$F$18/(1+HOME!$H$18)),IF($AO90=TRUE,IF($T$1=FALSE,O90*HOME!$F$21,O90*HOME!$F$21/(1+HOME!$H$21)),IF($T$1=FALSE,O90*HOME!$F$20,O90*HOME!$F$20/(1+HOME!$H$20)))))</f>
        <v>0</v>
      </c>
      <c r="CM90" s="310">
        <f>IF($T90=TRUE,0,IF(P$2&lt;DATE(2019,10,1),IF($T$1=FALSE,P90*HOME!$F$18,P90*HOME!$F$18/(1+HOME!$H$18)),IF($AO90=TRUE,IF($T$1=FALSE,P90*HOME!$F$21,P90*HOME!$F$21/(1+HOME!$H$21)),IF($T$1=FALSE,P90*HOME!$F$20,P90*HOME!$F$20/(1+HOME!$H$20)))))</f>
        <v>0</v>
      </c>
      <c r="CN90" s="310">
        <f t="shared" si="42"/>
        <v>0</v>
      </c>
    </row>
    <row r="91" spans="1:100" ht="18" customHeight="1">
      <c r="A91" s="335"/>
      <c r="B91" s="336"/>
      <c r="C91" s="493"/>
      <c r="D91" s="450"/>
      <c r="E91" s="450"/>
      <c r="F91" s="450"/>
      <c r="G91" s="450"/>
      <c r="H91" s="450"/>
      <c r="I91" s="450"/>
      <c r="J91" s="450"/>
      <c r="K91" s="450"/>
      <c r="L91" s="450"/>
      <c r="M91" s="450"/>
      <c r="N91" s="450"/>
      <c r="O91" s="450"/>
      <c r="P91" s="451"/>
      <c r="Q91" s="90">
        <f t="shared" si="41"/>
        <v>0</v>
      </c>
      <c r="R91" s="389" t="str">
        <f t="shared" si="36"/>
        <v/>
      </c>
      <c r="S91" s="154">
        <f>前期実績!Q91</f>
        <v>0</v>
      </c>
      <c r="T91" s="341" t="b">
        <v>0</v>
      </c>
      <c r="U91" s="79">
        <f>IF(D$2&lt;DATE(2019,10,1),IF($T$1=FALSE,IF($T91=FALSE,D91*HOME!$H$18,0),IF($T91=FALSE,D91*HOME!$H$18/(1+HOME!$H$18),0)),IF($T$1=FALSE,IF($T91=FALSE,D91*HOME!$H$20,0),IF($T91=FALSE,D91*HOME!$H$20/(1+HOME!$H$20),0)))</f>
        <v>0</v>
      </c>
      <c r="V91" s="79">
        <f>IF(E$2&lt;DATE(2019,10,1),IF($T$1=FALSE,IF($T91=FALSE,E91*HOME!$H$18,0),IF($T91=FALSE,E91*HOME!$H$18/(1+HOME!$H$18),0)),IF($T$1=FALSE,IF($T91=FALSE,E91*HOME!$H$20,0),IF($T91=FALSE,E91*HOME!$H$20/(1+HOME!$H$20),0)))</f>
        <v>0</v>
      </c>
      <c r="W91" s="79">
        <f>IF(F$2&lt;DATE(2019,10,1),IF($T$1=FALSE,IF($T91=FALSE,F91*HOME!$H$18,0),IF($T91=FALSE,F91*HOME!$H$18/(1+HOME!$H$18),0)),IF($T$1=FALSE,IF($T91=FALSE,F91*HOME!$H$20,0),IF($T91=FALSE,F91*HOME!$H$20/(1+HOME!$H$20),0)))</f>
        <v>0</v>
      </c>
      <c r="X91" s="79">
        <f>IF(G$2&lt;DATE(2019,10,1),IF($T$1=FALSE,IF($T91=FALSE,G91*HOME!$H$18,0),IF($T91=FALSE,G91*HOME!$H$18/(1+HOME!$H$18),0)),IF($T$1=FALSE,IF($T91=FALSE,G91*HOME!$H$20,0),IF($T91=FALSE,G91*HOME!$H$20/(1+HOME!$H$20),0)))</f>
        <v>0</v>
      </c>
      <c r="Y91" s="79">
        <f>IF(H$2&lt;DATE(2019,10,1),IF($T$1=FALSE,IF($T91=FALSE,H91*HOME!$H$18,0),IF($T91=FALSE,H91*HOME!$H$18/(1+HOME!$H$18),0)),IF($T$1=FALSE,IF($T91=FALSE,H91*HOME!$H$20,0),IF($T91=FALSE,H91*HOME!$H$20/(1+HOME!$H$20),0)))</f>
        <v>0</v>
      </c>
      <c r="Z91" s="79">
        <f>IF(I$2&lt;DATE(2019,10,1),IF($T$1=FALSE,IF($T91=FALSE,I91*HOME!$H$18,0),IF($T91=FALSE,I91*HOME!$H$18/(1+HOME!$H$18),0)),IF($T$1=FALSE,IF($T91=FALSE,I91*HOME!$H$20,0),IF($T91=FALSE,I91*HOME!$H$20/(1+HOME!$H$20),0)))</f>
        <v>0</v>
      </c>
      <c r="AA91" s="79">
        <f>IF(J$2&lt;DATE(2019,10,1),IF($T$1=FALSE,IF($T91=FALSE,J91*HOME!$H$18,0),IF($T91=FALSE,J91*HOME!$H$18/(1+HOME!$H$18),0)),IF($T$1=FALSE,IF($T91=FALSE,J91*HOME!$H$20,0),IF($T91=FALSE,J91*HOME!$H$20/(1+HOME!$H$20),0)))</f>
        <v>0</v>
      </c>
      <c r="AB91" s="79">
        <f>IF(K$2&lt;DATE(2019,10,1),IF($T$1=FALSE,IF($T91=FALSE,K91*HOME!$H$18,0),IF($T91=FALSE,K91*HOME!$H$18/(1+HOME!$H$18),0)),IF($T$1=FALSE,IF($T91=FALSE,K91*HOME!$H$20,0),IF($T91=FALSE,K91*HOME!$H$20/(1+HOME!$H$20),0)))</f>
        <v>0</v>
      </c>
      <c r="AC91" s="79">
        <f>IF(L$2&lt;DATE(2019,10,1),IF($T$1=FALSE,IF($T91=FALSE,L91*HOME!$H$18,0),IF($T91=FALSE,L91*HOME!$H$18/(1+HOME!$H$18),0)),IF($T$1=FALSE,IF($T91=FALSE,L91*HOME!$H$20,0),IF($T91=FALSE,L91*HOME!$H$20/(1+HOME!$H$20),0)))</f>
        <v>0</v>
      </c>
      <c r="AD91" s="79">
        <f>IF(M$2&lt;DATE(2019,10,1),IF($T$1=FALSE,IF($T91=FALSE,M91*HOME!$H$18,0),IF($T91=FALSE,M91*HOME!$H$18/(1+HOME!$H$18),0)),IF($T$1=FALSE,IF($T91=FALSE,M91*HOME!$H$20,0),IF($T91=FALSE,M91*HOME!$H$20/(1+HOME!$H$20),0)))</f>
        <v>0</v>
      </c>
      <c r="AE91" s="79">
        <f>IF(N$2&lt;DATE(2019,10,1),IF($T$1=FALSE,IF($T91=FALSE,N91*HOME!$H$18,0),IF($T91=FALSE,N91*HOME!$H$18/(1+HOME!$H$18),0)),IF($T$1=FALSE,IF($T91=FALSE,N91*HOME!$H$20,0),IF($T91=FALSE,N91*HOME!$H$20/(1+HOME!$H$20),0)))</f>
        <v>0</v>
      </c>
      <c r="AF91" s="79">
        <f>IF(O$2&lt;DATE(2019,10,1),IF($T$1=FALSE,IF($T91=FALSE,O91*HOME!$H$18,0),IF($T91=FALSE,O91*HOME!$H$18/(1+HOME!$H$18),0)),IF($T$1=FALSE,IF($T91=FALSE,O91*HOME!$H$20,0),IF($T91=FALSE,O91*HOME!$H$20/(1+HOME!$H$20),0)))</f>
        <v>0</v>
      </c>
      <c r="AG91" s="79">
        <f>IF(P$2&lt;DATE(2019,10,1),IF($T$1=FALSE,IF($T91=FALSE,P91*HOME!$H$18,0),IF($T91=FALSE,P91*HOME!$H$18/(1+HOME!$H$18),0)),IF($T$1=FALSE,IF($T91=FALSE,P91*HOME!$H$20,0),IF($T91=FALSE,P91*HOME!$H$20/(1+HOME!$H$20),0)))</f>
        <v>0</v>
      </c>
      <c r="AH91" s="79">
        <f t="shared" si="27"/>
        <v>0</v>
      </c>
      <c r="AI91" s="79">
        <f t="shared" si="28"/>
        <v>0</v>
      </c>
      <c r="AJ91" s="86"/>
      <c r="AK91" s="79"/>
      <c r="AL91" s="465"/>
      <c r="AM91" s="465"/>
      <c r="AN91" s="465"/>
      <c r="AO91" s="465"/>
      <c r="AP91" s="465"/>
      <c r="AQ91" s="465"/>
      <c r="AR91" s="465"/>
      <c r="CA91" s="310">
        <f>IF($T91=TRUE,0,IF(D$2&lt;DATE(2019,10,1),IF($T$1=FALSE,D91*HOME!$F$18,D91*HOME!$F$18/(1+HOME!$H$18)),IF($AO91=TRUE,IF($T$1=FALSE,D91*HOME!$F$21,D91*HOME!$F$21/(1+HOME!$H$21)),IF($T$1=FALSE,D91*HOME!$F$20,D91*HOME!$F$20/(1+HOME!$H$20)))))</f>
        <v>0</v>
      </c>
      <c r="CB91" s="310">
        <f>IF($T91=TRUE,0,IF(E$2&lt;DATE(2019,10,1),IF($T$1=FALSE,E91*HOME!$F$18,E91*HOME!$F$18/(1+HOME!$H$18)),IF($AO91=TRUE,IF($T$1=FALSE,E91*HOME!$F$21,E91*HOME!$F$21/(1+HOME!$H$21)),IF($T$1=FALSE,E91*HOME!$F$20,E91*HOME!$F$20/(1+HOME!$H$20)))))</f>
        <v>0</v>
      </c>
      <c r="CC91" s="310">
        <f>IF($T91=TRUE,0,IF(F$2&lt;DATE(2019,10,1),IF($T$1=FALSE,F91*HOME!$F$18,F91*HOME!$F$18/(1+HOME!$H$18)),IF($AO91=TRUE,IF($T$1=FALSE,F91*HOME!$F$21,F91*HOME!$F$21/(1+HOME!$H$21)),IF($T$1=FALSE,F91*HOME!$F$20,F91*HOME!$F$20/(1+HOME!$H$20)))))</f>
        <v>0</v>
      </c>
      <c r="CD91" s="310">
        <f>IF($T91=TRUE,0,IF(G$2&lt;DATE(2019,10,1),IF($T$1=FALSE,G91*HOME!$F$18,G91*HOME!$F$18/(1+HOME!$H$18)),IF($AO91=TRUE,IF($T$1=FALSE,G91*HOME!$F$21,G91*HOME!$F$21/(1+HOME!$H$21)),IF($T$1=FALSE,G91*HOME!$F$20,G91*HOME!$F$20/(1+HOME!$H$20)))))</f>
        <v>0</v>
      </c>
      <c r="CE91" s="310">
        <f>IF($T91=TRUE,0,IF(H$2&lt;DATE(2019,10,1),IF($T$1=FALSE,H91*HOME!$F$18,H91*HOME!$F$18/(1+HOME!$H$18)),IF($AO91=TRUE,IF($T$1=FALSE,H91*HOME!$F$21,H91*HOME!$F$21/(1+HOME!$H$21)),IF($T$1=FALSE,H91*HOME!$F$20,H91*HOME!$F$20/(1+HOME!$H$20)))))</f>
        <v>0</v>
      </c>
      <c r="CF91" s="310">
        <f>IF($T91=TRUE,0,IF(I$2&lt;DATE(2019,10,1),IF($T$1=FALSE,I91*HOME!$F$18,I91*HOME!$F$18/(1+HOME!$H$18)),IF($AO91=TRUE,IF($T$1=FALSE,I91*HOME!$F$21,I91*HOME!$F$21/(1+HOME!$H$21)),IF($T$1=FALSE,I91*HOME!$F$20,I91*HOME!$F$20/(1+HOME!$H$20)))))</f>
        <v>0</v>
      </c>
      <c r="CG91" s="310">
        <f>IF($T91=TRUE,0,IF(J$2&lt;DATE(2019,10,1),IF($T$1=FALSE,J91*HOME!$F$18,J91*HOME!$F$18/(1+HOME!$H$18)),IF($AO91=TRUE,IF($T$1=FALSE,J91*HOME!$F$21,J91*HOME!$F$21/(1+HOME!$H$21)),IF($T$1=FALSE,J91*HOME!$F$20,J91*HOME!$F$20/(1+HOME!$H$20)))))</f>
        <v>0</v>
      </c>
      <c r="CH91" s="310">
        <f>IF($T91=TRUE,0,IF(K$2&lt;DATE(2019,10,1),IF($T$1=FALSE,K91*HOME!$F$18,K91*HOME!$F$18/(1+HOME!$H$18)),IF($AO91=TRUE,IF($T$1=FALSE,K91*HOME!$F$21,K91*HOME!$F$21/(1+HOME!$H$21)),IF($T$1=FALSE,K91*HOME!$F$20,K91*HOME!$F$20/(1+HOME!$H$20)))))</f>
        <v>0</v>
      </c>
      <c r="CI91" s="310">
        <f>IF($T91=TRUE,0,IF(L$2&lt;DATE(2019,10,1),IF($T$1=FALSE,L91*HOME!$F$18,L91*HOME!$F$18/(1+HOME!$H$18)),IF($AO91=TRUE,IF($T$1=FALSE,L91*HOME!$F$21,L91*HOME!$F$21/(1+HOME!$H$21)),IF($T$1=FALSE,L91*HOME!$F$20,L91*HOME!$F$20/(1+HOME!$H$20)))))</f>
        <v>0</v>
      </c>
      <c r="CJ91" s="310">
        <f>IF($T91=TRUE,0,IF(M$2&lt;DATE(2019,10,1),IF($T$1=FALSE,M91*HOME!$F$18,M91*HOME!$F$18/(1+HOME!$H$18)),IF($AO91=TRUE,IF($T$1=FALSE,M91*HOME!$F$21,M91*HOME!$F$21/(1+HOME!$H$21)),IF($T$1=FALSE,M91*HOME!$F$20,M91*HOME!$F$20/(1+HOME!$H$20)))))</f>
        <v>0</v>
      </c>
      <c r="CK91" s="310">
        <f>IF($T91=TRUE,0,IF(N$2&lt;DATE(2019,10,1),IF($T$1=FALSE,N91*HOME!$F$18,N91*HOME!$F$18/(1+HOME!$H$18)),IF($AO91=TRUE,IF($T$1=FALSE,N91*HOME!$F$21,N91*HOME!$F$21/(1+HOME!$H$21)),IF($T$1=FALSE,N91*HOME!$F$20,N91*HOME!$F$20/(1+HOME!$H$20)))))</f>
        <v>0</v>
      </c>
      <c r="CL91" s="310">
        <f>IF($T91=TRUE,0,IF(O$2&lt;DATE(2019,10,1),IF($T$1=FALSE,O91*HOME!$F$18,O91*HOME!$F$18/(1+HOME!$H$18)),IF($AO91=TRUE,IF($T$1=FALSE,O91*HOME!$F$21,O91*HOME!$F$21/(1+HOME!$H$21)),IF($T$1=FALSE,O91*HOME!$F$20,O91*HOME!$F$20/(1+HOME!$H$20)))))</f>
        <v>0</v>
      </c>
      <c r="CM91" s="310">
        <f>IF($T91=TRUE,0,IF(P$2&lt;DATE(2019,10,1),IF($T$1=FALSE,P91*HOME!$F$18,P91*HOME!$F$18/(1+HOME!$H$18)),IF($AO91=TRUE,IF($T$1=FALSE,P91*HOME!$F$21,P91*HOME!$F$21/(1+HOME!$H$21)),IF($T$1=FALSE,P91*HOME!$F$20,P91*HOME!$F$20/(1+HOME!$H$20)))))</f>
        <v>0</v>
      </c>
      <c r="CN91" s="310">
        <f t="shared" si="42"/>
        <v>0</v>
      </c>
    </row>
    <row r="92" spans="1:100" ht="18" customHeight="1">
      <c r="A92" s="335"/>
      <c r="B92" s="336"/>
      <c r="C92" s="493"/>
      <c r="D92" s="450"/>
      <c r="E92" s="450"/>
      <c r="F92" s="450"/>
      <c r="G92" s="450"/>
      <c r="H92" s="450"/>
      <c r="I92" s="450"/>
      <c r="J92" s="450"/>
      <c r="K92" s="450"/>
      <c r="L92" s="450"/>
      <c r="M92" s="450"/>
      <c r="N92" s="450"/>
      <c r="O92" s="450"/>
      <c r="P92" s="451"/>
      <c r="Q92" s="90">
        <f t="shared" si="41"/>
        <v>0</v>
      </c>
      <c r="R92" s="389" t="str">
        <f t="shared" si="36"/>
        <v/>
      </c>
      <c r="S92" s="154">
        <f>前期実績!Q92</f>
        <v>0</v>
      </c>
      <c r="T92" s="341" t="b">
        <v>0</v>
      </c>
      <c r="U92" s="79">
        <f>IF(D$2&lt;DATE(2019,10,1),IF($T$1=FALSE,IF($T92=FALSE,D92*HOME!$H$18,0),IF($T92=FALSE,D92*HOME!$H$18/(1+HOME!$H$18),0)),IF($T$1=FALSE,IF($T92=FALSE,D92*HOME!$H$20,0),IF($T92=FALSE,D92*HOME!$H$20/(1+HOME!$H$20),0)))</f>
        <v>0</v>
      </c>
      <c r="V92" s="79">
        <f>IF(E$2&lt;DATE(2019,10,1),IF($T$1=FALSE,IF($T92=FALSE,E92*HOME!$H$18,0),IF($T92=FALSE,E92*HOME!$H$18/(1+HOME!$H$18),0)),IF($T$1=FALSE,IF($T92=FALSE,E92*HOME!$H$20,0),IF($T92=FALSE,E92*HOME!$H$20/(1+HOME!$H$20),0)))</f>
        <v>0</v>
      </c>
      <c r="W92" s="79">
        <f>IF(F$2&lt;DATE(2019,10,1),IF($T$1=FALSE,IF($T92=FALSE,F92*HOME!$H$18,0),IF($T92=FALSE,F92*HOME!$H$18/(1+HOME!$H$18),0)),IF($T$1=FALSE,IF($T92=FALSE,F92*HOME!$H$20,0),IF($T92=FALSE,F92*HOME!$H$20/(1+HOME!$H$20),0)))</f>
        <v>0</v>
      </c>
      <c r="X92" s="79">
        <f>IF(G$2&lt;DATE(2019,10,1),IF($T$1=FALSE,IF($T92=FALSE,G92*HOME!$H$18,0),IF($T92=FALSE,G92*HOME!$H$18/(1+HOME!$H$18),0)),IF($T$1=FALSE,IF($T92=FALSE,G92*HOME!$H$20,0),IF($T92=FALSE,G92*HOME!$H$20/(1+HOME!$H$20),0)))</f>
        <v>0</v>
      </c>
      <c r="Y92" s="79">
        <f>IF(H$2&lt;DATE(2019,10,1),IF($T$1=FALSE,IF($T92=FALSE,H92*HOME!$H$18,0),IF($T92=FALSE,H92*HOME!$H$18/(1+HOME!$H$18),0)),IF($T$1=FALSE,IF($T92=FALSE,H92*HOME!$H$20,0),IF($T92=FALSE,H92*HOME!$H$20/(1+HOME!$H$20),0)))</f>
        <v>0</v>
      </c>
      <c r="Z92" s="79">
        <f>IF(I$2&lt;DATE(2019,10,1),IF($T$1=FALSE,IF($T92=FALSE,I92*HOME!$H$18,0),IF($T92=FALSE,I92*HOME!$H$18/(1+HOME!$H$18),0)),IF($T$1=FALSE,IF($T92=FALSE,I92*HOME!$H$20,0),IF($T92=FALSE,I92*HOME!$H$20/(1+HOME!$H$20),0)))</f>
        <v>0</v>
      </c>
      <c r="AA92" s="79">
        <f>IF(J$2&lt;DATE(2019,10,1),IF($T$1=FALSE,IF($T92=FALSE,J92*HOME!$H$18,0),IF($T92=FALSE,J92*HOME!$H$18/(1+HOME!$H$18),0)),IF($T$1=FALSE,IF($T92=FALSE,J92*HOME!$H$20,0),IF($T92=FALSE,J92*HOME!$H$20/(1+HOME!$H$20),0)))</f>
        <v>0</v>
      </c>
      <c r="AB92" s="79">
        <f>IF(K$2&lt;DATE(2019,10,1),IF($T$1=FALSE,IF($T92=FALSE,K92*HOME!$H$18,0),IF($T92=FALSE,K92*HOME!$H$18/(1+HOME!$H$18),0)),IF($T$1=FALSE,IF($T92=FALSE,K92*HOME!$H$20,0),IF($T92=FALSE,K92*HOME!$H$20/(1+HOME!$H$20),0)))</f>
        <v>0</v>
      </c>
      <c r="AC92" s="79">
        <f>IF(L$2&lt;DATE(2019,10,1),IF($T$1=FALSE,IF($T92=FALSE,L92*HOME!$H$18,0),IF($T92=FALSE,L92*HOME!$H$18/(1+HOME!$H$18),0)),IF($T$1=FALSE,IF($T92=FALSE,L92*HOME!$H$20,0),IF($T92=FALSE,L92*HOME!$H$20/(1+HOME!$H$20),0)))</f>
        <v>0</v>
      </c>
      <c r="AD92" s="79">
        <f>IF(M$2&lt;DATE(2019,10,1),IF($T$1=FALSE,IF($T92=FALSE,M92*HOME!$H$18,0),IF($T92=FALSE,M92*HOME!$H$18/(1+HOME!$H$18),0)),IF($T$1=FALSE,IF($T92=FALSE,M92*HOME!$H$20,0),IF($T92=FALSE,M92*HOME!$H$20/(1+HOME!$H$20),0)))</f>
        <v>0</v>
      </c>
      <c r="AE92" s="79">
        <f>IF(N$2&lt;DATE(2019,10,1),IF($T$1=FALSE,IF($T92=FALSE,N92*HOME!$H$18,0),IF($T92=FALSE,N92*HOME!$H$18/(1+HOME!$H$18),0)),IF($T$1=FALSE,IF($T92=FALSE,N92*HOME!$H$20,0),IF($T92=FALSE,N92*HOME!$H$20/(1+HOME!$H$20),0)))</f>
        <v>0</v>
      </c>
      <c r="AF92" s="79">
        <f>IF(O$2&lt;DATE(2019,10,1),IF($T$1=FALSE,IF($T92=FALSE,O92*HOME!$H$18,0),IF($T92=FALSE,O92*HOME!$H$18/(1+HOME!$H$18),0)),IF($T$1=FALSE,IF($T92=FALSE,O92*HOME!$H$20,0),IF($T92=FALSE,O92*HOME!$H$20/(1+HOME!$H$20),0)))</f>
        <v>0</v>
      </c>
      <c r="AG92" s="79">
        <f>IF(P$2&lt;DATE(2019,10,1),IF($T$1=FALSE,IF($T92=FALSE,P92*HOME!$H$18,0),IF($T92=FALSE,P92*HOME!$H$18/(1+HOME!$H$18),0)),IF($T$1=FALSE,IF($T92=FALSE,P92*HOME!$H$20,0),IF($T92=FALSE,P92*HOME!$H$20/(1+HOME!$H$20),0)))</f>
        <v>0</v>
      </c>
      <c r="AH92" s="79">
        <f t="shared" si="27"/>
        <v>0</v>
      </c>
      <c r="AI92" s="79">
        <f t="shared" si="28"/>
        <v>0</v>
      </c>
      <c r="AJ92" s="86"/>
      <c r="AK92" s="79"/>
      <c r="AL92" s="465"/>
      <c r="AM92" s="465"/>
      <c r="AN92" s="465"/>
      <c r="AO92" s="465"/>
      <c r="AP92" s="465"/>
      <c r="AQ92" s="465"/>
      <c r="AR92" s="465"/>
      <c r="CA92" s="310">
        <f>IF($T92=TRUE,0,IF(D$2&lt;DATE(2019,10,1),IF($T$1=FALSE,D92*HOME!$F$18,D92*HOME!$F$18/(1+HOME!$H$18)),IF($AO92=TRUE,IF($T$1=FALSE,D92*HOME!$F$21,D92*HOME!$F$21/(1+HOME!$H$21)),IF($T$1=FALSE,D92*HOME!$F$20,D92*HOME!$F$20/(1+HOME!$H$20)))))</f>
        <v>0</v>
      </c>
      <c r="CB92" s="310">
        <f>IF($T92=TRUE,0,IF(E$2&lt;DATE(2019,10,1),IF($T$1=FALSE,E92*HOME!$F$18,E92*HOME!$F$18/(1+HOME!$H$18)),IF($AO92=TRUE,IF($T$1=FALSE,E92*HOME!$F$21,E92*HOME!$F$21/(1+HOME!$H$21)),IF($T$1=FALSE,E92*HOME!$F$20,E92*HOME!$F$20/(1+HOME!$H$20)))))</f>
        <v>0</v>
      </c>
      <c r="CC92" s="310">
        <f>IF($T92=TRUE,0,IF(F$2&lt;DATE(2019,10,1),IF($T$1=FALSE,F92*HOME!$F$18,F92*HOME!$F$18/(1+HOME!$H$18)),IF($AO92=TRUE,IF($T$1=FALSE,F92*HOME!$F$21,F92*HOME!$F$21/(1+HOME!$H$21)),IF($T$1=FALSE,F92*HOME!$F$20,F92*HOME!$F$20/(1+HOME!$H$20)))))</f>
        <v>0</v>
      </c>
      <c r="CD92" s="310">
        <f>IF($T92=TRUE,0,IF(G$2&lt;DATE(2019,10,1),IF($T$1=FALSE,G92*HOME!$F$18,G92*HOME!$F$18/(1+HOME!$H$18)),IF($AO92=TRUE,IF($T$1=FALSE,G92*HOME!$F$21,G92*HOME!$F$21/(1+HOME!$H$21)),IF($T$1=FALSE,G92*HOME!$F$20,G92*HOME!$F$20/(1+HOME!$H$20)))))</f>
        <v>0</v>
      </c>
      <c r="CE92" s="310">
        <f>IF($T92=TRUE,0,IF(H$2&lt;DATE(2019,10,1),IF($T$1=FALSE,H92*HOME!$F$18,H92*HOME!$F$18/(1+HOME!$H$18)),IF($AO92=TRUE,IF($T$1=FALSE,H92*HOME!$F$21,H92*HOME!$F$21/(1+HOME!$H$21)),IF($T$1=FALSE,H92*HOME!$F$20,H92*HOME!$F$20/(1+HOME!$H$20)))))</f>
        <v>0</v>
      </c>
      <c r="CF92" s="310">
        <f>IF($T92=TRUE,0,IF(I$2&lt;DATE(2019,10,1),IF($T$1=FALSE,I92*HOME!$F$18,I92*HOME!$F$18/(1+HOME!$H$18)),IF($AO92=TRUE,IF($T$1=FALSE,I92*HOME!$F$21,I92*HOME!$F$21/(1+HOME!$H$21)),IF($T$1=FALSE,I92*HOME!$F$20,I92*HOME!$F$20/(1+HOME!$H$20)))))</f>
        <v>0</v>
      </c>
      <c r="CG92" s="310">
        <f>IF($T92=TRUE,0,IF(J$2&lt;DATE(2019,10,1),IF($T$1=FALSE,J92*HOME!$F$18,J92*HOME!$F$18/(1+HOME!$H$18)),IF($AO92=TRUE,IF($T$1=FALSE,J92*HOME!$F$21,J92*HOME!$F$21/(1+HOME!$H$21)),IF($T$1=FALSE,J92*HOME!$F$20,J92*HOME!$F$20/(1+HOME!$H$20)))))</f>
        <v>0</v>
      </c>
      <c r="CH92" s="310">
        <f>IF($T92=TRUE,0,IF(K$2&lt;DATE(2019,10,1),IF($T$1=FALSE,K92*HOME!$F$18,K92*HOME!$F$18/(1+HOME!$H$18)),IF($AO92=TRUE,IF($T$1=FALSE,K92*HOME!$F$21,K92*HOME!$F$21/(1+HOME!$H$21)),IF($T$1=FALSE,K92*HOME!$F$20,K92*HOME!$F$20/(1+HOME!$H$20)))))</f>
        <v>0</v>
      </c>
      <c r="CI92" s="310">
        <f>IF($T92=TRUE,0,IF(L$2&lt;DATE(2019,10,1),IF($T$1=FALSE,L92*HOME!$F$18,L92*HOME!$F$18/(1+HOME!$H$18)),IF($AO92=TRUE,IF($T$1=FALSE,L92*HOME!$F$21,L92*HOME!$F$21/(1+HOME!$H$21)),IF($T$1=FALSE,L92*HOME!$F$20,L92*HOME!$F$20/(1+HOME!$H$20)))))</f>
        <v>0</v>
      </c>
      <c r="CJ92" s="310">
        <f>IF($T92=TRUE,0,IF(M$2&lt;DATE(2019,10,1),IF($T$1=FALSE,M92*HOME!$F$18,M92*HOME!$F$18/(1+HOME!$H$18)),IF($AO92=TRUE,IF($T$1=FALSE,M92*HOME!$F$21,M92*HOME!$F$21/(1+HOME!$H$21)),IF($T$1=FALSE,M92*HOME!$F$20,M92*HOME!$F$20/(1+HOME!$H$20)))))</f>
        <v>0</v>
      </c>
      <c r="CK92" s="310">
        <f>IF($T92=TRUE,0,IF(N$2&lt;DATE(2019,10,1),IF($T$1=FALSE,N92*HOME!$F$18,N92*HOME!$F$18/(1+HOME!$H$18)),IF($AO92=TRUE,IF($T$1=FALSE,N92*HOME!$F$21,N92*HOME!$F$21/(1+HOME!$H$21)),IF($T$1=FALSE,N92*HOME!$F$20,N92*HOME!$F$20/(1+HOME!$H$20)))))</f>
        <v>0</v>
      </c>
      <c r="CL92" s="310">
        <f>IF($T92=TRUE,0,IF(O$2&lt;DATE(2019,10,1),IF($T$1=FALSE,O92*HOME!$F$18,O92*HOME!$F$18/(1+HOME!$H$18)),IF($AO92=TRUE,IF($T$1=FALSE,O92*HOME!$F$21,O92*HOME!$F$21/(1+HOME!$H$21)),IF($T$1=FALSE,O92*HOME!$F$20,O92*HOME!$F$20/(1+HOME!$H$20)))))</f>
        <v>0</v>
      </c>
      <c r="CM92" s="310">
        <f>IF($T92=TRUE,0,IF(P$2&lt;DATE(2019,10,1),IF($T$1=FALSE,P92*HOME!$F$18,P92*HOME!$F$18/(1+HOME!$H$18)),IF($AO92=TRUE,IF($T$1=FALSE,P92*HOME!$F$21,P92*HOME!$F$21/(1+HOME!$H$21)),IF($T$1=FALSE,P92*HOME!$F$20,P92*HOME!$F$20/(1+HOME!$H$20)))))</f>
        <v>0</v>
      </c>
      <c r="CN92" s="310">
        <f t="shared" si="42"/>
        <v>0</v>
      </c>
    </row>
    <row r="93" spans="1:100" ht="18" customHeight="1">
      <c r="A93" s="335"/>
      <c r="B93" s="336"/>
      <c r="C93" s="493"/>
      <c r="D93" s="450"/>
      <c r="E93" s="450"/>
      <c r="F93" s="450"/>
      <c r="G93" s="450"/>
      <c r="H93" s="450"/>
      <c r="I93" s="450"/>
      <c r="J93" s="450"/>
      <c r="K93" s="450"/>
      <c r="L93" s="450"/>
      <c r="M93" s="450"/>
      <c r="N93" s="450"/>
      <c r="O93" s="450"/>
      <c r="P93" s="451"/>
      <c r="Q93" s="90">
        <f t="shared" si="41"/>
        <v>0</v>
      </c>
      <c r="R93" s="389" t="str">
        <f t="shared" si="36"/>
        <v/>
      </c>
      <c r="S93" s="154">
        <f>前期実績!Q93</f>
        <v>0</v>
      </c>
      <c r="T93" s="341" t="b">
        <v>0</v>
      </c>
      <c r="U93" s="79">
        <f>IF(D$2&lt;DATE(2019,10,1),IF($T$1=FALSE,IF($T93=FALSE,D93*HOME!$H$18,0),IF($T93=FALSE,D93*HOME!$H$18/(1+HOME!$H$18),0)),IF($T$1=FALSE,IF($T93=FALSE,D93*HOME!$H$20,0),IF($T93=FALSE,D93*HOME!$H$20/(1+HOME!$H$20),0)))</f>
        <v>0</v>
      </c>
      <c r="V93" s="79">
        <f>IF(E$2&lt;DATE(2019,10,1),IF($T$1=FALSE,IF($T93=FALSE,E93*HOME!$H$18,0),IF($T93=FALSE,E93*HOME!$H$18/(1+HOME!$H$18),0)),IF($T$1=FALSE,IF($T93=FALSE,E93*HOME!$H$20,0),IF($T93=FALSE,E93*HOME!$H$20/(1+HOME!$H$20),0)))</f>
        <v>0</v>
      </c>
      <c r="W93" s="79">
        <f>IF(F$2&lt;DATE(2019,10,1),IF($T$1=FALSE,IF($T93=FALSE,F93*HOME!$H$18,0),IF($T93=FALSE,F93*HOME!$H$18/(1+HOME!$H$18),0)),IF($T$1=FALSE,IF($T93=FALSE,F93*HOME!$H$20,0),IF($T93=FALSE,F93*HOME!$H$20/(1+HOME!$H$20),0)))</f>
        <v>0</v>
      </c>
      <c r="X93" s="79">
        <f>IF(G$2&lt;DATE(2019,10,1),IF($T$1=FALSE,IF($T93=FALSE,G93*HOME!$H$18,0),IF($T93=FALSE,G93*HOME!$H$18/(1+HOME!$H$18),0)),IF($T$1=FALSE,IF($T93=FALSE,G93*HOME!$H$20,0),IF($T93=FALSE,G93*HOME!$H$20/(1+HOME!$H$20),0)))</f>
        <v>0</v>
      </c>
      <c r="Y93" s="79">
        <f>IF(H$2&lt;DATE(2019,10,1),IF($T$1=FALSE,IF($T93=FALSE,H93*HOME!$H$18,0),IF($T93=FALSE,H93*HOME!$H$18/(1+HOME!$H$18),0)),IF($T$1=FALSE,IF($T93=FALSE,H93*HOME!$H$20,0),IF($T93=FALSE,H93*HOME!$H$20/(1+HOME!$H$20),0)))</f>
        <v>0</v>
      </c>
      <c r="Z93" s="79">
        <f>IF(I$2&lt;DATE(2019,10,1),IF($T$1=FALSE,IF($T93=FALSE,I93*HOME!$H$18,0),IF($T93=FALSE,I93*HOME!$H$18/(1+HOME!$H$18),0)),IF($T$1=FALSE,IF($T93=FALSE,I93*HOME!$H$20,0),IF($T93=FALSE,I93*HOME!$H$20/(1+HOME!$H$20),0)))</f>
        <v>0</v>
      </c>
      <c r="AA93" s="79">
        <f>IF(J$2&lt;DATE(2019,10,1),IF($T$1=FALSE,IF($T93=FALSE,J93*HOME!$H$18,0),IF($T93=FALSE,J93*HOME!$H$18/(1+HOME!$H$18),0)),IF($T$1=FALSE,IF($T93=FALSE,J93*HOME!$H$20,0),IF($T93=FALSE,J93*HOME!$H$20/(1+HOME!$H$20),0)))</f>
        <v>0</v>
      </c>
      <c r="AB93" s="79">
        <f>IF(K$2&lt;DATE(2019,10,1),IF($T$1=FALSE,IF($T93=FALSE,K93*HOME!$H$18,0),IF($T93=FALSE,K93*HOME!$H$18/(1+HOME!$H$18),0)),IF($T$1=FALSE,IF($T93=FALSE,K93*HOME!$H$20,0),IF($T93=FALSE,K93*HOME!$H$20/(1+HOME!$H$20),0)))</f>
        <v>0</v>
      </c>
      <c r="AC93" s="79">
        <f>IF(L$2&lt;DATE(2019,10,1),IF($T$1=FALSE,IF($T93=FALSE,L93*HOME!$H$18,0),IF($T93=FALSE,L93*HOME!$H$18/(1+HOME!$H$18),0)),IF($T$1=FALSE,IF($T93=FALSE,L93*HOME!$H$20,0),IF($T93=FALSE,L93*HOME!$H$20/(1+HOME!$H$20),0)))</f>
        <v>0</v>
      </c>
      <c r="AD93" s="79">
        <f>IF(M$2&lt;DATE(2019,10,1),IF($T$1=FALSE,IF($T93=FALSE,M93*HOME!$H$18,0),IF($T93=FALSE,M93*HOME!$H$18/(1+HOME!$H$18),0)),IF($T$1=FALSE,IF($T93=FALSE,M93*HOME!$H$20,0),IF($T93=FALSE,M93*HOME!$H$20/(1+HOME!$H$20),0)))</f>
        <v>0</v>
      </c>
      <c r="AE93" s="79">
        <f>IF(N$2&lt;DATE(2019,10,1),IF($T$1=FALSE,IF($T93=FALSE,N93*HOME!$H$18,0),IF($T93=FALSE,N93*HOME!$H$18/(1+HOME!$H$18),0)),IF($T$1=FALSE,IF($T93=FALSE,N93*HOME!$H$20,0),IF($T93=FALSE,N93*HOME!$H$20/(1+HOME!$H$20),0)))</f>
        <v>0</v>
      </c>
      <c r="AF93" s="79">
        <f>IF(O$2&lt;DATE(2019,10,1),IF($T$1=FALSE,IF($T93=FALSE,O93*HOME!$H$18,0),IF($T93=FALSE,O93*HOME!$H$18/(1+HOME!$H$18),0)),IF($T$1=FALSE,IF($T93=FALSE,O93*HOME!$H$20,0),IF($T93=FALSE,O93*HOME!$H$20/(1+HOME!$H$20),0)))</f>
        <v>0</v>
      </c>
      <c r="AG93" s="79">
        <f>IF(P$2&lt;DATE(2019,10,1),IF($T$1=FALSE,IF($T93=FALSE,P93*HOME!$H$18,0),IF($T93=FALSE,P93*HOME!$H$18/(1+HOME!$H$18),0)),IF($T$1=FALSE,IF($T93=FALSE,P93*HOME!$H$20,0),IF($T93=FALSE,P93*HOME!$H$20/(1+HOME!$H$20),0)))</f>
        <v>0</v>
      </c>
      <c r="AH93" s="79">
        <f t="shared" si="27"/>
        <v>0</v>
      </c>
      <c r="AI93" s="79">
        <f t="shared" si="28"/>
        <v>0</v>
      </c>
      <c r="AJ93" s="86"/>
      <c r="AK93" s="79"/>
      <c r="AL93" s="465"/>
      <c r="AM93" s="465"/>
      <c r="AN93" s="465"/>
      <c r="AO93" s="465"/>
      <c r="AP93" s="465"/>
      <c r="AQ93" s="465"/>
      <c r="AR93" s="465"/>
      <c r="CA93" s="310">
        <f>IF($T93=TRUE,0,IF(D$2&lt;DATE(2019,10,1),IF($T$1=FALSE,D93*HOME!$F$18,D93*HOME!$F$18/(1+HOME!$H$18)),IF($AO93=TRUE,IF($T$1=FALSE,D93*HOME!$F$21,D93*HOME!$F$21/(1+HOME!$H$21)),IF($T$1=FALSE,D93*HOME!$F$20,D93*HOME!$F$20/(1+HOME!$H$20)))))</f>
        <v>0</v>
      </c>
      <c r="CB93" s="310">
        <f>IF($T93=TRUE,0,IF(E$2&lt;DATE(2019,10,1),IF($T$1=FALSE,E93*HOME!$F$18,E93*HOME!$F$18/(1+HOME!$H$18)),IF($AO93=TRUE,IF($T$1=FALSE,E93*HOME!$F$21,E93*HOME!$F$21/(1+HOME!$H$21)),IF($T$1=FALSE,E93*HOME!$F$20,E93*HOME!$F$20/(1+HOME!$H$20)))))</f>
        <v>0</v>
      </c>
      <c r="CC93" s="310">
        <f>IF($T93=TRUE,0,IF(F$2&lt;DATE(2019,10,1),IF($T$1=FALSE,F93*HOME!$F$18,F93*HOME!$F$18/(1+HOME!$H$18)),IF($AO93=TRUE,IF($T$1=FALSE,F93*HOME!$F$21,F93*HOME!$F$21/(1+HOME!$H$21)),IF($T$1=FALSE,F93*HOME!$F$20,F93*HOME!$F$20/(1+HOME!$H$20)))))</f>
        <v>0</v>
      </c>
      <c r="CD93" s="310">
        <f>IF($T93=TRUE,0,IF(G$2&lt;DATE(2019,10,1),IF($T$1=FALSE,G93*HOME!$F$18,G93*HOME!$F$18/(1+HOME!$H$18)),IF($AO93=TRUE,IF($T$1=FALSE,G93*HOME!$F$21,G93*HOME!$F$21/(1+HOME!$H$21)),IF($T$1=FALSE,G93*HOME!$F$20,G93*HOME!$F$20/(1+HOME!$H$20)))))</f>
        <v>0</v>
      </c>
      <c r="CE93" s="310">
        <f>IF($T93=TRUE,0,IF(H$2&lt;DATE(2019,10,1),IF($T$1=FALSE,H93*HOME!$F$18,H93*HOME!$F$18/(1+HOME!$H$18)),IF($AO93=TRUE,IF($T$1=FALSE,H93*HOME!$F$21,H93*HOME!$F$21/(1+HOME!$H$21)),IF($T$1=FALSE,H93*HOME!$F$20,H93*HOME!$F$20/(1+HOME!$H$20)))))</f>
        <v>0</v>
      </c>
      <c r="CF93" s="310">
        <f>IF($T93=TRUE,0,IF(I$2&lt;DATE(2019,10,1),IF($T$1=FALSE,I93*HOME!$F$18,I93*HOME!$F$18/(1+HOME!$H$18)),IF($AO93=TRUE,IF($T$1=FALSE,I93*HOME!$F$21,I93*HOME!$F$21/(1+HOME!$H$21)),IF($T$1=FALSE,I93*HOME!$F$20,I93*HOME!$F$20/(1+HOME!$H$20)))))</f>
        <v>0</v>
      </c>
      <c r="CG93" s="310">
        <f>IF($T93=TRUE,0,IF(J$2&lt;DATE(2019,10,1),IF($T$1=FALSE,J93*HOME!$F$18,J93*HOME!$F$18/(1+HOME!$H$18)),IF($AO93=TRUE,IF($T$1=FALSE,J93*HOME!$F$21,J93*HOME!$F$21/(1+HOME!$H$21)),IF($T$1=FALSE,J93*HOME!$F$20,J93*HOME!$F$20/(1+HOME!$H$20)))))</f>
        <v>0</v>
      </c>
      <c r="CH93" s="310">
        <f>IF($T93=TRUE,0,IF(K$2&lt;DATE(2019,10,1),IF($T$1=FALSE,K93*HOME!$F$18,K93*HOME!$F$18/(1+HOME!$H$18)),IF($AO93=TRUE,IF($T$1=FALSE,K93*HOME!$F$21,K93*HOME!$F$21/(1+HOME!$H$21)),IF($T$1=FALSE,K93*HOME!$F$20,K93*HOME!$F$20/(1+HOME!$H$20)))))</f>
        <v>0</v>
      </c>
      <c r="CI93" s="310">
        <f>IF($T93=TRUE,0,IF(L$2&lt;DATE(2019,10,1),IF($T$1=FALSE,L93*HOME!$F$18,L93*HOME!$F$18/(1+HOME!$H$18)),IF($AO93=TRUE,IF($T$1=FALSE,L93*HOME!$F$21,L93*HOME!$F$21/(1+HOME!$H$21)),IF($T$1=FALSE,L93*HOME!$F$20,L93*HOME!$F$20/(1+HOME!$H$20)))))</f>
        <v>0</v>
      </c>
      <c r="CJ93" s="310">
        <f>IF($T93=TRUE,0,IF(M$2&lt;DATE(2019,10,1),IF($T$1=FALSE,M93*HOME!$F$18,M93*HOME!$F$18/(1+HOME!$H$18)),IF($AO93=TRUE,IF($T$1=FALSE,M93*HOME!$F$21,M93*HOME!$F$21/(1+HOME!$H$21)),IF($T$1=FALSE,M93*HOME!$F$20,M93*HOME!$F$20/(1+HOME!$H$20)))))</f>
        <v>0</v>
      </c>
      <c r="CK93" s="310">
        <f>IF($T93=TRUE,0,IF(N$2&lt;DATE(2019,10,1),IF($T$1=FALSE,N93*HOME!$F$18,N93*HOME!$F$18/(1+HOME!$H$18)),IF($AO93=TRUE,IF($T$1=FALSE,N93*HOME!$F$21,N93*HOME!$F$21/(1+HOME!$H$21)),IF($T$1=FALSE,N93*HOME!$F$20,N93*HOME!$F$20/(1+HOME!$H$20)))))</f>
        <v>0</v>
      </c>
      <c r="CL93" s="310">
        <f>IF($T93=TRUE,0,IF(O$2&lt;DATE(2019,10,1),IF($T$1=FALSE,O93*HOME!$F$18,O93*HOME!$F$18/(1+HOME!$H$18)),IF($AO93=TRUE,IF($T$1=FALSE,O93*HOME!$F$21,O93*HOME!$F$21/(1+HOME!$H$21)),IF($T$1=FALSE,O93*HOME!$F$20,O93*HOME!$F$20/(1+HOME!$H$20)))))</f>
        <v>0</v>
      </c>
      <c r="CM93" s="310">
        <f>IF($T93=TRUE,0,IF(P$2&lt;DATE(2019,10,1),IF($T$1=FALSE,P93*HOME!$F$18,P93*HOME!$F$18/(1+HOME!$H$18)),IF($AO93=TRUE,IF($T$1=FALSE,P93*HOME!$F$21,P93*HOME!$F$21/(1+HOME!$H$21)),IF($T$1=FALSE,P93*HOME!$F$20,P93*HOME!$F$20/(1+HOME!$H$20)))))</f>
        <v>0</v>
      </c>
      <c r="CN93" s="310">
        <f t="shared" si="42"/>
        <v>0</v>
      </c>
    </row>
    <row r="94" spans="1:100" ht="18" customHeight="1">
      <c r="A94" s="335"/>
      <c r="B94" s="336"/>
      <c r="C94" s="493"/>
      <c r="D94" s="450"/>
      <c r="E94" s="450"/>
      <c r="F94" s="450"/>
      <c r="G94" s="450"/>
      <c r="H94" s="450"/>
      <c r="I94" s="450"/>
      <c r="J94" s="450"/>
      <c r="K94" s="450"/>
      <c r="L94" s="450"/>
      <c r="M94" s="450"/>
      <c r="N94" s="450"/>
      <c r="O94" s="450"/>
      <c r="P94" s="451"/>
      <c r="Q94" s="90">
        <f t="shared" si="41"/>
        <v>0</v>
      </c>
      <c r="R94" s="389" t="str">
        <f t="shared" si="36"/>
        <v/>
      </c>
      <c r="S94" s="154">
        <f>前期実績!Q94</f>
        <v>0</v>
      </c>
      <c r="T94" s="341" t="b">
        <v>0</v>
      </c>
      <c r="U94" s="79">
        <f>IF(D$2&lt;DATE(2019,10,1),IF($T$1=FALSE,IF($T94=FALSE,D94*HOME!$H$18,0),IF($T94=FALSE,D94*HOME!$H$18/(1+HOME!$H$18),0)),IF($T$1=FALSE,IF($T94=FALSE,D94*HOME!$H$20,0),IF($T94=FALSE,D94*HOME!$H$20/(1+HOME!$H$20),0)))</f>
        <v>0</v>
      </c>
      <c r="V94" s="79">
        <f>IF(E$2&lt;DATE(2019,10,1),IF($T$1=FALSE,IF($T94=FALSE,E94*HOME!$H$18,0),IF($T94=FALSE,E94*HOME!$H$18/(1+HOME!$H$18),0)),IF($T$1=FALSE,IF($T94=FALSE,E94*HOME!$H$20,0),IF($T94=FALSE,E94*HOME!$H$20/(1+HOME!$H$20),0)))</f>
        <v>0</v>
      </c>
      <c r="W94" s="79">
        <f>IF(F$2&lt;DATE(2019,10,1),IF($T$1=FALSE,IF($T94=FALSE,F94*HOME!$H$18,0),IF($T94=FALSE,F94*HOME!$H$18/(1+HOME!$H$18),0)),IF($T$1=FALSE,IF($T94=FALSE,F94*HOME!$H$20,0),IF($T94=FALSE,F94*HOME!$H$20/(1+HOME!$H$20),0)))</f>
        <v>0</v>
      </c>
      <c r="X94" s="79">
        <f>IF(G$2&lt;DATE(2019,10,1),IF($T$1=FALSE,IF($T94=FALSE,G94*HOME!$H$18,0),IF($T94=FALSE,G94*HOME!$H$18/(1+HOME!$H$18),0)),IF($T$1=FALSE,IF($T94=FALSE,G94*HOME!$H$20,0),IF($T94=FALSE,G94*HOME!$H$20/(1+HOME!$H$20),0)))</f>
        <v>0</v>
      </c>
      <c r="Y94" s="79">
        <f>IF(H$2&lt;DATE(2019,10,1),IF($T$1=FALSE,IF($T94=FALSE,H94*HOME!$H$18,0),IF($T94=FALSE,H94*HOME!$H$18/(1+HOME!$H$18),0)),IF($T$1=FALSE,IF($T94=FALSE,H94*HOME!$H$20,0),IF($T94=FALSE,H94*HOME!$H$20/(1+HOME!$H$20),0)))</f>
        <v>0</v>
      </c>
      <c r="Z94" s="79">
        <f>IF(I$2&lt;DATE(2019,10,1),IF($T$1=FALSE,IF($T94=FALSE,I94*HOME!$H$18,0),IF($T94=FALSE,I94*HOME!$H$18/(1+HOME!$H$18),0)),IF($T$1=FALSE,IF($T94=FALSE,I94*HOME!$H$20,0),IF($T94=FALSE,I94*HOME!$H$20/(1+HOME!$H$20),0)))</f>
        <v>0</v>
      </c>
      <c r="AA94" s="79">
        <f>IF(J$2&lt;DATE(2019,10,1),IF($T$1=FALSE,IF($T94=FALSE,J94*HOME!$H$18,0),IF($T94=FALSE,J94*HOME!$H$18/(1+HOME!$H$18),0)),IF($T$1=FALSE,IF($T94=FALSE,J94*HOME!$H$20,0),IF($T94=FALSE,J94*HOME!$H$20/(1+HOME!$H$20),0)))</f>
        <v>0</v>
      </c>
      <c r="AB94" s="79">
        <f>IF(K$2&lt;DATE(2019,10,1),IF($T$1=FALSE,IF($T94=FALSE,K94*HOME!$H$18,0),IF($T94=FALSE,K94*HOME!$H$18/(1+HOME!$H$18),0)),IF($T$1=FALSE,IF($T94=FALSE,K94*HOME!$H$20,0),IF($T94=FALSE,K94*HOME!$H$20/(1+HOME!$H$20),0)))</f>
        <v>0</v>
      </c>
      <c r="AC94" s="79">
        <f>IF(L$2&lt;DATE(2019,10,1),IF($T$1=FALSE,IF($T94=FALSE,L94*HOME!$H$18,0),IF($T94=FALSE,L94*HOME!$H$18/(1+HOME!$H$18),0)),IF($T$1=FALSE,IF($T94=FALSE,L94*HOME!$H$20,0),IF($T94=FALSE,L94*HOME!$H$20/(1+HOME!$H$20),0)))</f>
        <v>0</v>
      </c>
      <c r="AD94" s="79">
        <f>IF(M$2&lt;DATE(2019,10,1),IF($T$1=FALSE,IF($T94=FALSE,M94*HOME!$H$18,0),IF($T94=FALSE,M94*HOME!$H$18/(1+HOME!$H$18),0)),IF($T$1=FALSE,IF($T94=FALSE,M94*HOME!$H$20,0),IF($T94=FALSE,M94*HOME!$H$20/(1+HOME!$H$20),0)))</f>
        <v>0</v>
      </c>
      <c r="AE94" s="79">
        <f>IF(N$2&lt;DATE(2019,10,1),IF($T$1=FALSE,IF($T94=FALSE,N94*HOME!$H$18,0),IF($T94=FALSE,N94*HOME!$H$18/(1+HOME!$H$18),0)),IF($T$1=FALSE,IF($T94=FALSE,N94*HOME!$H$20,0),IF($T94=FALSE,N94*HOME!$H$20/(1+HOME!$H$20),0)))</f>
        <v>0</v>
      </c>
      <c r="AF94" s="79">
        <f>IF(O$2&lt;DATE(2019,10,1),IF($T$1=FALSE,IF($T94=FALSE,O94*HOME!$H$18,0),IF($T94=FALSE,O94*HOME!$H$18/(1+HOME!$H$18),0)),IF($T$1=FALSE,IF($T94=FALSE,O94*HOME!$H$20,0),IF($T94=FALSE,O94*HOME!$H$20/(1+HOME!$H$20),0)))</f>
        <v>0</v>
      </c>
      <c r="AG94" s="79">
        <f>IF(P$2&lt;DATE(2019,10,1),IF($T$1=FALSE,IF($T94=FALSE,P94*HOME!$H$18,0),IF($T94=FALSE,P94*HOME!$H$18/(1+HOME!$H$18),0)),IF($T$1=FALSE,IF($T94=FALSE,P94*HOME!$H$20,0),IF($T94=FALSE,P94*HOME!$H$20/(1+HOME!$H$20),0)))</f>
        <v>0</v>
      </c>
      <c r="AH94" s="79">
        <f t="shared" si="27"/>
        <v>0</v>
      </c>
      <c r="AI94" s="79">
        <f t="shared" si="28"/>
        <v>0</v>
      </c>
      <c r="AJ94" s="86"/>
      <c r="AK94" s="79"/>
      <c r="AL94" s="465"/>
      <c r="AM94" s="465"/>
      <c r="AN94" s="465"/>
      <c r="AO94" s="465"/>
      <c r="AP94" s="465"/>
      <c r="AQ94" s="465"/>
      <c r="AR94" s="465"/>
      <c r="CA94" s="310">
        <f>IF($T94=TRUE,0,IF(D$2&lt;DATE(2019,10,1),IF($T$1=FALSE,D94*HOME!$F$18,D94*HOME!$F$18/(1+HOME!$H$18)),IF($AO94=TRUE,IF($T$1=FALSE,D94*HOME!$F$21,D94*HOME!$F$21/(1+HOME!$H$21)),IF($T$1=FALSE,D94*HOME!$F$20,D94*HOME!$F$20/(1+HOME!$H$20)))))</f>
        <v>0</v>
      </c>
      <c r="CB94" s="310">
        <f>IF($T94=TRUE,0,IF(E$2&lt;DATE(2019,10,1),IF($T$1=FALSE,E94*HOME!$F$18,E94*HOME!$F$18/(1+HOME!$H$18)),IF($AO94=TRUE,IF($T$1=FALSE,E94*HOME!$F$21,E94*HOME!$F$21/(1+HOME!$H$21)),IF($T$1=FALSE,E94*HOME!$F$20,E94*HOME!$F$20/(1+HOME!$H$20)))))</f>
        <v>0</v>
      </c>
      <c r="CC94" s="310">
        <f>IF($T94=TRUE,0,IF(F$2&lt;DATE(2019,10,1),IF($T$1=FALSE,F94*HOME!$F$18,F94*HOME!$F$18/(1+HOME!$H$18)),IF($AO94=TRUE,IF($T$1=FALSE,F94*HOME!$F$21,F94*HOME!$F$21/(1+HOME!$H$21)),IF($T$1=FALSE,F94*HOME!$F$20,F94*HOME!$F$20/(1+HOME!$H$20)))))</f>
        <v>0</v>
      </c>
      <c r="CD94" s="310">
        <f>IF($T94=TRUE,0,IF(G$2&lt;DATE(2019,10,1),IF($T$1=FALSE,G94*HOME!$F$18,G94*HOME!$F$18/(1+HOME!$H$18)),IF($AO94=TRUE,IF($T$1=FALSE,G94*HOME!$F$21,G94*HOME!$F$21/(1+HOME!$H$21)),IF($T$1=FALSE,G94*HOME!$F$20,G94*HOME!$F$20/(1+HOME!$H$20)))))</f>
        <v>0</v>
      </c>
      <c r="CE94" s="310">
        <f>IF($T94=TRUE,0,IF(H$2&lt;DATE(2019,10,1),IF($T$1=FALSE,H94*HOME!$F$18,H94*HOME!$F$18/(1+HOME!$H$18)),IF($AO94=TRUE,IF($T$1=FALSE,H94*HOME!$F$21,H94*HOME!$F$21/(1+HOME!$H$21)),IF($T$1=FALSE,H94*HOME!$F$20,H94*HOME!$F$20/(1+HOME!$H$20)))))</f>
        <v>0</v>
      </c>
      <c r="CF94" s="310">
        <f>IF($T94=TRUE,0,IF(I$2&lt;DATE(2019,10,1),IF($T$1=FALSE,I94*HOME!$F$18,I94*HOME!$F$18/(1+HOME!$H$18)),IF($AO94=TRUE,IF($T$1=FALSE,I94*HOME!$F$21,I94*HOME!$F$21/(1+HOME!$H$21)),IF($T$1=FALSE,I94*HOME!$F$20,I94*HOME!$F$20/(1+HOME!$H$20)))))</f>
        <v>0</v>
      </c>
      <c r="CG94" s="310">
        <f>IF($T94=TRUE,0,IF(J$2&lt;DATE(2019,10,1),IF($T$1=FALSE,J94*HOME!$F$18,J94*HOME!$F$18/(1+HOME!$H$18)),IF($AO94=TRUE,IF($T$1=FALSE,J94*HOME!$F$21,J94*HOME!$F$21/(1+HOME!$H$21)),IF($T$1=FALSE,J94*HOME!$F$20,J94*HOME!$F$20/(1+HOME!$H$20)))))</f>
        <v>0</v>
      </c>
      <c r="CH94" s="310">
        <f>IF($T94=TRUE,0,IF(K$2&lt;DATE(2019,10,1),IF($T$1=FALSE,K94*HOME!$F$18,K94*HOME!$F$18/(1+HOME!$H$18)),IF($AO94=TRUE,IF($T$1=FALSE,K94*HOME!$F$21,K94*HOME!$F$21/(1+HOME!$H$21)),IF($T$1=FALSE,K94*HOME!$F$20,K94*HOME!$F$20/(1+HOME!$H$20)))))</f>
        <v>0</v>
      </c>
      <c r="CI94" s="310">
        <f>IF($T94=TRUE,0,IF(L$2&lt;DATE(2019,10,1),IF($T$1=FALSE,L94*HOME!$F$18,L94*HOME!$F$18/(1+HOME!$H$18)),IF($AO94=TRUE,IF($T$1=FALSE,L94*HOME!$F$21,L94*HOME!$F$21/(1+HOME!$H$21)),IF($T$1=FALSE,L94*HOME!$F$20,L94*HOME!$F$20/(1+HOME!$H$20)))))</f>
        <v>0</v>
      </c>
      <c r="CJ94" s="310">
        <f>IF($T94=TRUE,0,IF(M$2&lt;DATE(2019,10,1),IF($T$1=FALSE,M94*HOME!$F$18,M94*HOME!$F$18/(1+HOME!$H$18)),IF($AO94=TRUE,IF($T$1=FALSE,M94*HOME!$F$21,M94*HOME!$F$21/(1+HOME!$H$21)),IF($T$1=FALSE,M94*HOME!$F$20,M94*HOME!$F$20/(1+HOME!$H$20)))))</f>
        <v>0</v>
      </c>
      <c r="CK94" s="310">
        <f>IF($T94=TRUE,0,IF(N$2&lt;DATE(2019,10,1),IF($T$1=FALSE,N94*HOME!$F$18,N94*HOME!$F$18/(1+HOME!$H$18)),IF($AO94=TRUE,IF($T$1=FALSE,N94*HOME!$F$21,N94*HOME!$F$21/(1+HOME!$H$21)),IF($T$1=FALSE,N94*HOME!$F$20,N94*HOME!$F$20/(1+HOME!$H$20)))))</f>
        <v>0</v>
      </c>
      <c r="CL94" s="310">
        <f>IF($T94=TRUE,0,IF(O$2&lt;DATE(2019,10,1),IF($T$1=FALSE,O94*HOME!$F$18,O94*HOME!$F$18/(1+HOME!$H$18)),IF($AO94=TRUE,IF($T$1=FALSE,O94*HOME!$F$21,O94*HOME!$F$21/(1+HOME!$H$21)),IF($T$1=FALSE,O94*HOME!$F$20,O94*HOME!$F$20/(1+HOME!$H$20)))))</f>
        <v>0</v>
      </c>
      <c r="CM94" s="310">
        <f>IF($T94=TRUE,0,IF(P$2&lt;DATE(2019,10,1),IF($T$1=FALSE,P94*HOME!$F$18,P94*HOME!$F$18/(1+HOME!$H$18)),IF($AO94=TRUE,IF($T$1=FALSE,P94*HOME!$F$21,P94*HOME!$F$21/(1+HOME!$H$21)),IF($T$1=FALSE,P94*HOME!$F$20,P94*HOME!$F$20/(1+HOME!$H$20)))))</f>
        <v>0</v>
      </c>
      <c r="CN94" s="310">
        <f t="shared" si="42"/>
        <v>0</v>
      </c>
    </row>
    <row r="95" spans="1:100" ht="18" customHeight="1">
      <c r="A95" s="335"/>
      <c r="B95" s="336">
        <v>78</v>
      </c>
      <c r="C95" s="493"/>
      <c r="D95" s="450"/>
      <c r="E95" s="450"/>
      <c r="F95" s="450"/>
      <c r="G95" s="450"/>
      <c r="H95" s="450"/>
      <c r="I95" s="450"/>
      <c r="J95" s="450"/>
      <c r="K95" s="450"/>
      <c r="L95" s="450"/>
      <c r="M95" s="450"/>
      <c r="N95" s="450"/>
      <c r="O95" s="450"/>
      <c r="P95" s="451"/>
      <c r="Q95" s="452">
        <f t="shared" si="41"/>
        <v>0</v>
      </c>
      <c r="R95" s="453" t="str">
        <f t="shared" si="36"/>
        <v/>
      </c>
      <c r="S95" s="454">
        <f>前期実績!Q95</f>
        <v>0</v>
      </c>
      <c r="T95" s="341" t="b">
        <v>0</v>
      </c>
      <c r="U95" s="79">
        <f>IF(D$2&lt;DATE(2019,10,1),IF($T$1=FALSE,IF($T95=FALSE,D95*HOME!$H$18,0),IF($T95=FALSE,D95*HOME!$H$18/(1+HOME!$H$18),0)),IF($T$1=FALSE,IF($T95=FALSE,D95*HOME!$H$20,0),IF($T95=FALSE,D95*HOME!$H$20/(1+HOME!$H$20),0)))</f>
        <v>0</v>
      </c>
      <c r="V95" s="79">
        <f>IF(E$2&lt;DATE(2019,10,1),IF($T$1=FALSE,IF($T95=FALSE,E95*HOME!$H$18,0),IF($T95=FALSE,E95*HOME!$H$18/(1+HOME!$H$18),0)),IF($T$1=FALSE,IF($T95=FALSE,E95*HOME!$H$20,0),IF($T95=FALSE,E95*HOME!$H$20/(1+HOME!$H$20),0)))</f>
        <v>0</v>
      </c>
      <c r="W95" s="79">
        <f>IF(F$2&lt;DATE(2019,10,1),IF($T$1=FALSE,IF($T95=FALSE,F95*HOME!$H$18,0),IF($T95=FALSE,F95*HOME!$H$18/(1+HOME!$H$18),0)),IF($T$1=FALSE,IF($T95=FALSE,F95*HOME!$H$20,0),IF($T95=FALSE,F95*HOME!$H$20/(1+HOME!$H$20),0)))</f>
        <v>0</v>
      </c>
      <c r="X95" s="79">
        <f>IF(G$2&lt;DATE(2019,10,1),IF($T$1=FALSE,IF($T95=FALSE,G95*HOME!$H$18,0),IF($T95=FALSE,G95*HOME!$H$18/(1+HOME!$H$18),0)),IF($T$1=FALSE,IF($T95=FALSE,G95*HOME!$H$20,0),IF($T95=FALSE,G95*HOME!$H$20/(1+HOME!$H$20),0)))</f>
        <v>0</v>
      </c>
      <c r="Y95" s="79">
        <f>IF(H$2&lt;DATE(2019,10,1),IF($T$1=FALSE,IF($T95=FALSE,H95*HOME!$H$18,0),IF($T95=FALSE,H95*HOME!$H$18/(1+HOME!$H$18),0)),IF($T$1=FALSE,IF($T95=FALSE,H95*HOME!$H$20,0),IF($T95=FALSE,H95*HOME!$H$20/(1+HOME!$H$20),0)))</f>
        <v>0</v>
      </c>
      <c r="Z95" s="79">
        <f>IF(I$2&lt;DATE(2019,10,1),IF($T$1=FALSE,IF($T95=FALSE,I95*HOME!$H$18,0),IF($T95=FALSE,I95*HOME!$H$18/(1+HOME!$H$18),0)),IF($T$1=FALSE,IF($T95=FALSE,I95*HOME!$H$20,0),IF($T95=FALSE,I95*HOME!$H$20/(1+HOME!$H$20),0)))</f>
        <v>0</v>
      </c>
      <c r="AA95" s="79">
        <f>IF(J$2&lt;DATE(2019,10,1),IF($T$1=FALSE,IF($T95=FALSE,J95*HOME!$H$18,0),IF($T95=FALSE,J95*HOME!$H$18/(1+HOME!$H$18),0)),IF($T$1=FALSE,IF($T95=FALSE,J95*HOME!$H$20,0),IF($T95=FALSE,J95*HOME!$H$20/(1+HOME!$H$20),0)))</f>
        <v>0</v>
      </c>
      <c r="AB95" s="79">
        <f>IF(K$2&lt;DATE(2019,10,1),IF($T$1=FALSE,IF($T95=FALSE,K95*HOME!$H$18,0),IF($T95=FALSE,K95*HOME!$H$18/(1+HOME!$H$18),0)),IF($T$1=FALSE,IF($T95=FALSE,K95*HOME!$H$20,0),IF($T95=FALSE,K95*HOME!$H$20/(1+HOME!$H$20),0)))</f>
        <v>0</v>
      </c>
      <c r="AC95" s="79">
        <f>IF(L$2&lt;DATE(2019,10,1),IF($T$1=FALSE,IF($T95=FALSE,L95*HOME!$H$18,0),IF($T95=FALSE,L95*HOME!$H$18/(1+HOME!$H$18),0)),IF($T$1=FALSE,IF($T95=FALSE,L95*HOME!$H$20,0),IF($T95=FALSE,L95*HOME!$H$20/(1+HOME!$H$20),0)))</f>
        <v>0</v>
      </c>
      <c r="AD95" s="79">
        <f>IF(M$2&lt;DATE(2019,10,1),IF($T$1=FALSE,IF($T95=FALSE,M95*HOME!$H$18,0),IF($T95=FALSE,M95*HOME!$H$18/(1+HOME!$H$18),0)),IF($T$1=FALSE,IF($T95=FALSE,M95*HOME!$H$20,0),IF($T95=FALSE,M95*HOME!$H$20/(1+HOME!$H$20),0)))</f>
        <v>0</v>
      </c>
      <c r="AE95" s="79">
        <f>IF(N$2&lt;DATE(2019,10,1),IF($T$1=FALSE,IF($T95=FALSE,N95*HOME!$H$18,0),IF($T95=FALSE,N95*HOME!$H$18/(1+HOME!$H$18),0)),IF($T$1=FALSE,IF($T95=FALSE,N95*HOME!$H$20,0),IF($T95=FALSE,N95*HOME!$H$20/(1+HOME!$H$20),0)))</f>
        <v>0</v>
      </c>
      <c r="AF95" s="79">
        <f>IF(O$2&lt;DATE(2019,10,1),IF($T$1=FALSE,IF($T95=FALSE,O95*HOME!$H$18,0),IF($T95=FALSE,O95*HOME!$H$18/(1+HOME!$H$18),0)),IF($T$1=FALSE,IF($T95=FALSE,O95*HOME!$H$20,0),IF($T95=FALSE,O95*HOME!$H$20/(1+HOME!$H$20),0)))</f>
        <v>0</v>
      </c>
      <c r="AG95" s="79">
        <f>IF(P$2&lt;DATE(2019,10,1),IF($T$1=FALSE,IF($T95=FALSE,P95*HOME!$H$18,0),IF($T95=FALSE,P95*HOME!$H$18/(1+HOME!$H$18),0)),IF($T$1=FALSE,IF($T95=FALSE,P95*HOME!$H$20,0),IF($T95=FALSE,P95*HOME!$H$20/(1+HOME!$H$20),0)))</f>
        <v>0</v>
      </c>
      <c r="AH95" s="79">
        <f t="shared" si="27"/>
        <v>0</v>
      </c>
      <c r="AI95" s="79">
        <f t="shared" si="28"/>
        <v>0</v>
      </c>
      <c r="AJ95" s="86"/>
      <c r="AK95" s="79"/>
      <c r="AL95" s="79"/>
      <c r="AM95" s="79"/>
      <c r="AN95" s="79"/>
      <c r="AO95" s="79"/>
      <c r="AP95" s="79"/>
      <c r="AQ95" s="79"/>
      <c r="AR95" s="79"/>
      <c r="CA95" s="310">
        <f>IF($T95=TRUE,0,IF(D$2&lt;DATE(2019,10,1),IF($T$1=FALSE,D95*HOME!$F$18,D95*HOME!$F$18/(1+HOME!$H$18)),IF($AO95=TRUE,IF($T$1=FALSE,D95*HOME!$F$21,D95*HOME!$F$21/(1+HOME!$H$21)),IF($T$1=FALSE,D95*HOME!$F$20,D95*HOME!$F$20/(1+HOME!$H$20)))))</f>
        <v>0</v>
      </c>
      <c r="CB95" s="310">
        <f>IF($T95=TRUE,0,IF(E$2&lt;DATE(2019,10,1),IF($T$1=FALSE,E95*HOME!$F$18,E95*HOME!$F$18/(1+HOME!$H$18)),IF($AO95=TRUE,IF($T$1=FALSE,E95*HOME!$F$21,E95*HOME!$F$21/(1+HOME!$H$21)),IF($T$1=FALSE,E95*HOME!$F$20,E95*HOME!$F$20/(1+HOME!$H$20)))))</f>
        <v>0</v>
      </c>
      <c r="CC95" s="310">
        <f>IF($T95=TRUE,0,IF(F$2&lt;DATE(2019,10,1),IF($T$1=FALSE,F95*HOME!$F$18,F95*HOME!$F$18/(1+HOME!$H$18)),IF($AO95=TRUE,IF($T$1=FALSE,F95*HOME!$F$21,F95*HOME!$F$21/(1+HOME!$H$21)),IF($T$1=FALSE,F95*HOME!$F$20,F95*HOME!$F$20/(1+HOME!$H$20)))))</f>
        <v>0</v>
      </c>
      <c r="CD95" s="310">
        <f>IF($T95=TRUE,0,IF(G$2&lt;DATE(2019,10,1),IF($T$1=FALSE,G95*HOME!$F$18,G95*HOME!$F$18/(1+HOME!$H$18)),IF($AO95=TRUE,IF($T$1=FALSE,G95*HOME!$F$21,G95*HOME!$F$21/(1+HOME!$H$21)),IF($T$1=FALSE,G95*HOME!$F$20,G95*HOME!$F$20/(1+HOME!$H$20)))))</f>
        <v>0</v>
      </c>
      <c r="CE95" s="310">
        <f>IF($T95=TRUE,0,IF(H$2&lt;DATE(2019,10,1),IF($T$1=FALSE,H95*HOME!$F$18,H95*HOME!$F$18/(1+HOME!$H$18)),IF($AO95=TRUE,IF($T$1=FALSE,H95*HOME!$F$21,H95*HOME!$F$21/(1+HOME!$H$21)),IF($T$1=FALSE,H95*HOME!$F$20,H95*HOME!$F$20/(1+HOME!$H$20)))))</f>
        <v>0</v>
      </c>
      <c r="CF95" s="310">
        <f>IF($T95=TRUE,0,IF(I$2&lt;DATE(2019,10,1),IF($T$1=FALSE,I95*HOME!$F$18,I95*HOME!$F$18/(1+HOME!$H$18)),IF($AO95=TRUE,IF($T$1=FALSE,I95*HOME!$F$21,I95*HOME!$F$21/(1+HOME!$H$21)),IF($T$1=FALSE,I95*HOME!$F$20,I95*HOME!$F$20/(1+HOME!$H$20)))))</f>
        <v>0</v>
      </c>
      <c r="CG95" s="310">
        <f>IF($T95=TRUE,0,IF(J$2&lt;DATE(2019,10,1),IF($T$1=FALSE,J95*HOME!$F$18,J95*HOME!$F$18/(1+HOME!$H$18)),IF($AO95=TRUE,IF($T$1=FALSE,J95*HOME!$F$21,J95*HOME!$F$21/(1+HOME!$H$21)),IF($T$1=FALSE,J95*HOME!$F$20,J95*HOME!$F$20/(1+HOME!$H$20)))))</f>
        <v>0</v>
      </c>
      <c r="CH95" s="310">
        <f>IF($T95=TRUE,0,IF(K$2&lt;DATE(2019,10,1),IF($T$1=FALSE,K95*HOME!$F$18,K95*HOME!$F$18/(1+HOME!$H$18)),IF($AO95=TRUE,IF($T$1=FALSE,K95*HOME!$F$21,K95*HOME!$F$21/(1+HOME!$H$21)),IF($T$1=FALSE,K95*HOME!$F$20,K95*HOME!$F$20/(1+HOME!$H$20)))))</f>
        <v>0</v>
      </c>
      <c r="CI95" s="310">
        <f>IF($T95=TRUE,0,IF(L$2&lt;DATE(2019,10,1),IF($T$1=FALSE,L95*HOME!$F$18,L95*HOME!$F$18/(1+HOME!$H$18)),IF($AO95=TRUE,IF($T$1=FALSE,L95*HOME!$F$21,L95*HOME!$F$21/(1+HOME!$H$21)),IF($T$1=FALSE,L95*HOME!$F$20,L95*HOME!$F$20/(1+HOME!$H$20)))))</f>
        <v>0</v>
      </c>
      <c r="CJ95" s="310">
        <f>IF($T95=TRUE,0,IF(M$2&lt;DATE(2019,10,1),IF($T$1=FALSE,M95*HOME!$F$18,M95*HOME!$F$18/(1+HOME!$H$18)),IF($AO95=TRUE,IF($T$1=FALSE,M95*HOME!$F$21,M95*HOME!$F$21/(1+HOME!$H$21)),IF($T$1=FALSE,M95*HOME!$F$20,M95*HOME!$F$20/(1+HOME!$H$20)))))</f>
        <v>0</v>
      </c>
      <c r="CK95" s="310">
        <f>IF($T95=TRUE,0,IF(N$2&lt;DATE(2019,10,1),IF($T$1=FALSE,N95*HOME!$F$18,N95*HOME!$F$18/(1+HOME!$H$18)),IF($AO95=TRUE,IF($T$1=FALSE,N95*HOME!$F$21,N95*HOME!$F$21/(1+HOME!$H$21)),IF($T$1=FALSE,N95*HOME!$F$20,N95*HOME!$F$20/(1+HOME!$H$20)))))</f>
        <v>0</v>
      </c>
      <c r="CL95" s="310">
        <f>IF($T95=TRUE,0,IF(O$2&lt;DATE(2019,10,1),IF($T$1=FALSE,O95*HOME!$F$18,O95*HOME!$F$18/(1+HOME!$H$18)),IF($AO95=TRUE,IF($T$1=FALSE,O95*HOME!$F$21,O95*HOME!$F$21/(1+HOME!$H$21)),IF($T$1=FALSE,O95*HOME!$F$20,O95*HOME!$F$20/(1+HOME!$H$20)))))</f>
        <v>0</v>
      </c>
      <c r="CM95" s="310">
        <f>IF($T95=TRUE,0,IF(P$2&lt;DATE(2019,10,1),IF($T$1=FALSE,P95*HOME!$F$18,P95*HOME!$F$18/(1+HOME!$H$18)),IF($AO95=TRUE,IF($T$1=FALSE,P95*HOME!$F$21,P95*HOME!$F$21/(1+HOME!$H$21)),IF($T$1=FALSE,P95*HOME!$F$20,P95*HOME!$F$20/(1+HOME!$H$20)))))</f>
        <v>0</v>
      </c>
      <c r="CN95" s="310">
        <f t="shared" si="42"/>
        <v>0</v>
      </c>
    </row>
    <row r="96" spans="1:100" ht="18" customHeight="1">
      <c r="A96" s="335"/>
      <c r="B96" s="336">
        <v>79</v>
      </c>
      <c r="C96" s="482" t="s">
        <v>41</v>
      </c>
      <c r="D96" s="483">
        <f t="shared" ref="D96:P96" si="43">SUM(D86:D95)</f>
        <v>0</v>
      </c>
      <c r="E96" s="483">
        <f t="shared" si="43"/>
        <v>0</v>
      </c>
      <c r="F96" s="483">
        <f t="shared" si="43"/>
        <v>0</v>
      </c>
      <c r="G96" s="483">
        <f t="shared" si="43"/>
        <v>0</v>
      </c>
      <c r="H96" s="483">
        <f t="shared" si="43"/>
        <v>0</v>
      </c>
      <c r="I96" s="483">
        <f t="shared" si="43"/>
        <v>0</v>
      </c>
      <c r="J96" s="483">
        <f t="shared" si="43"/>
        <v>0</v>
      </c>
      <c r="K96" s="483">
        <f t="shared" si="43"/>
        <v>0</v>
      </c>
      <c r="L96" s="483">
        <f t="shared" si="43"/>
        <v>0</v>
      </c>
      <c r="M96" s="483">
        <f t="shared" si="43"/>
        <v>0</v>
      </c>
      <c r="N96" s="483">
        <f t="shared" si="43"/>
        <v>0</v>
      </c>
      <c r="O96" s="483">
        <f t="shared" si="43"/>
        <v>0</v>
      </c>
      <c r="P96" s="484">
        <f t="shared" si="43"/>
        <v>0</v>
      </c>
      <c r="Q96" s="485">
        <f>SUM(Q86:Q95)</f>
        <v>0</v>
      </c>
      <c r="R96" s="486" t="str">
        <f t="shared" si="36"/>
        <v/>
      </c>
      <c r="S96" s="487">
        <f>前期実績!Q96</f>
        <v>0</v>
      </c>
      <c r="T96" s="352" t="s">
        <v>120</v>
      </c>
      <c r="U96" s="353">
        <f t="shared" ref="U96:AG96" si="44">SUM(U86:U95)</f>
        <v>0</v>
      </c>
      <c r="V96" s="353">
        <f t="shared" si="44"/>
        <v>0</v>
      </c>
      <c r="W96" s="353">
        <f t="shared" si="44"/>
        <v>0</v>
      </c>
      <c r="X96" s="353">
        <f t="shared" si="44"/>
        <v>0</v>
      </c>
      <c r="Y96" s="353">
        <f t="shared" si="44"/>
        <v>0</v>
      </c>
      <c r="Z96" s="353">
        <f t="shared" si="44"/>
        <v>0</v>
      </c>
      <c r="AA96" s="353">
        <f t="shared" si="44"/>
        <v>0</v>
      </c>
      <c r="AB96" s="353">
        <f t="shared" si="44"/>
        <v>0</v>
      </c>
      <c r="AC96" s="353">
        <f t="shared" si="44"/>
        <v>0</v>
      </c>
      <c r="AD96" s="353">
        <f t="shared" si="44"/>
        <v>0</v>
      </c>
      <c r="AE96" s="353">
        <f t="shared" si="44"/>
        <v>0</v>
      </c>
      <c r="AF96" s="353">
        <f t="shared" si="44"/>
        <v>0</v>
      </c>
      <c r="AG96" s="353">
        <f t="shared" si="44"/>
        <v>0</v>
      </c>
      <c r="AH96" s="353">
        <f t="shared" si="27"/>
        <v>0</v>
      </c>
      <c r="AI96" s="353" t="str">
        <f t="shared" si="28"/>
        <v/>
      </c>
      <c r="AJ96" s="354"/>
      <c r="AK96" s="79"/>
      <c r="AL96" s="79"/>
      <c r="AM96" s="79"/>
      <c r="AN96" s="79"/>
      <c r="AO96" s="79"/>
      <c r="AP96" s="79"/>
      <c r="AQ96" s="79"/>
      <c r="AR96" s="79"/>
      <c r="CA96" s="355">
        <f>SUM(CA86:CA95)</f>
        <v>0</v>
      </c>
      <c r="CB96" s="355">
        <f t="shared" ref="CB96:CM96" si="45">SUM(CB86:CB95)</f>
        <v>0</v>
      </c>
      <c r="CC96" s="355">
        <f t="shared" si="45"/>
        <v>0</v>
      </c>
      <c r="CD96" s="355">
        <f t="shared" si="45"/>
        <v>0</v>
      </c>
      <c r="CE96" s="355">
        <f t="shared" si="45"/>
        <v>0</v>
      </c>
      <c r="CF96" s="355">
        <f t="shared" si="45"/>
        <v>0</v>
      </c>
      <c r="CG96" s="355">
        <f t="shared" si="45"/>
        <v>0</v>
      </c>
      <c r="CH96" s="355">
        <f t="shared" si="45"/>
        <v>0</v>
      </c>
      <c r="CI96" s="355">
        <f t="shared" si="45"/>
        <v>0</v>
      </c>
      <c r="CJ96" s="355">
        <f t="shared" si="45"/>
        <v>0</v>
      </c>
      <c r="CK96" s="355">
        <f t="shared" si="45"/>
        <v>0</v>
      </c>
      <c r="CL96" s="355">
        <f t="shared" si="45"/>
        <v>0</v>
      </c>
      <c r="CM96" s="355">
        <f t="shared" si="45"/>
        <v>0</v>
      </c>
      <c r="CN96" s="355">
        <f t="shared" si="42"/>
        <v>0</v>
      </c>
    </row>
    <row r="97" spans="1:100" ht="22.5" customHeight="1">
      <c r="A97" s="335"/>
      <c r="B97" s="336">
        <v>80</v>
      </c>
      <c r="C97" s="490" t="s">
        <v>42</v>
      </c>
      <c r="D97" s="356"/>
      <c r="E97" s="356"/>
      <c r="F97" s="356"/>
      <c r="G97" s="356"/>
      <c r="H97" s="356"/>
      <c r="I97" s="356"/>
      <c r="J97" s="356"/>
      <c r="K97" s="356"/>
      <c r="L97" s="356"/>
      <c r="M97" s="356"/>
      <c r="N97" s="356"/>
      <c r="O97" s="356"/>
      <c r="P97" s="429"/>
      <c r="Q97" s="430"/>
      <c r="R97" s="491" t="str">
        <f t="shared" si="36"/>
        <v/>
      </c>
      <c r="S97" s="492">
        <f>前期実績!Q97</f>
        <v>0</v>
      </c>
      <c r="T97" s="360"/>
      <c r="U97" s="361"/>
      <c r="V97" s="361"/>
      <c r="W97" s="361"/>
      <c r="X97" s="361"/>
      <c r="Y97" s="361"/>
      <c r="Z97" s="361"/>
      <c r="AA97" s="361"/>
      <c r="AB97" s="361"/>
      <c r="AC97" s="361"/>
      <c r="AD97" s="361"/>
      <c r="AE97" s="361"/>
      <c r="AF97" s="361"/>
      <c r="AG97" s="361"/>
      <c r="AH97" s="361">
        <f t="shared" si="27"/>
        <v>0</v>
      </c>
      <c r="AI97" s="361">
        <f t="shared" si="28"/>
        <v>0</v>
      </c>
      <c r="AJ97" s="362"/>
      <c r="AK97" s="79"/>
      <c r="AL97" s="79"/>
      <c r="AM97" s="79"/>
      <c r="AN97" s="79"/>
      <c r="AO97" s="79"/>
      <c r="AP97" s="79"/>
      <c r="AQ97" s="79"/>
      <c r="AR97" s="79"/>
    </row>
    <row r="98" spans="1:100" ht="18" customHeight="1">
      <c r="A98" s="335"/>
      <c r="B98" s="336">
        <v>81</v>
      </c>
      <c r="C98" s="337"/>
      <c r="D98" s="131"/>
      <c r="E98" s="131"/>
      <c r="F98" s="131"/>
      <c r="G98" s="131"/>
      <c r="H98" s="131"/>
      <c r="I98" s="131"/>
      <c r="J98" s="131"/>
      <c r="K98" s="131"/>
      <c r="L98" s="131"/>
      <c r="M98" s="131"/>
      <c r="N98" s="131"/>
      <c r="O98" s="131"/>
      <c r="P98" s="434"/>
      <c r="Q98" s="90">
        <f>SUM(D98:P98)</f>
        <v>0</v>
      </c>
      <c r="R98" s="389" t="str">
        <f t="shared" si="36"/>
        <v/>
      </c>
      <c r="S98" s="154">
        <f>前期実績!Q98</f>
        <v>0</v>
      </c>
      <c r="T98" s="341" t="b">
        <v>1</v>
      </c>
      <c r="U98" s="79">
        <f>IF(D$2&lt;DATE(2019,10,1),IF($T$1=FALSE,IF($T98=FALSE,D98*HOME!$H$18,0),IF($T98=FALSE,D98*HOME!$H$18/(1+HOME!$H$18),0)),IF($T$1=FALSE,IF($T98=FALSE,D98*HOME!$H$20,0),IF($T98=FALSE,D98*HOME!$H$20/(1+HOME!$H$20),0)))</f>
        <v>0</v>
      </c>
      <c r="V98" s="79">
        <f>IF(E$2&lt;DATE(2019,10,1),IF($T$1=FALSE,IF($T98=FALSE,E98*HOME!$H$18,0),IF($T98=FALSE,E98*HOME!$H$18/(1+HOME!$H$18),0)),IF($T$1=FALSE,IF($T98=FALSE,E98*HOME!$H$20,0),IF($T98=FALSE,E98*HOME!$H$20/(1+HOME!$H$20),0)))</f>
        <v>0</v>
      </c>
      <c r="W98" s="79">
        <f>IF(F$2&lt;DATE(2019,10,1),IF($T$1=FALSE,IF($T98=FALSE,F98*HOME!$H$18,0),IF($T98=FALSE,F98*HOME!$H$18/(1+HOME!$H$18),0)),IF($T$1=FALSE,IF($T98=FALSE,F98*HOME!$H$20,0),IF($T98=FALSE,F98*HOME!$H$20/(1+HOME!$H$20),0)))</f>
        <v>0</v>
      </c>
      <c r="X98" s="79">
        <f>IF(G$2&lt;DATE(2019,10,1),IF($T$1=FALSE,IF($T98=FALSE,G98*HOME!$H$18,0),IF($T98=FALSE,G98*HOME!$H$18/(1+HOME!$H$18),0)),IF($T$1=FALSE,IF($T98=FALSE,G98*HOME!$H$20,0),IF($T98=FALSE,G98*HOME!$H$20/(1+HOME!$H$20),0)))</f>
        <v>0</v>
      </c>
      <c r="Y98" s="79">
        <f>IF(H$2&lt;DATE(2019,10,1),IF($T$1=FALSE,IF($T98=FALSE,H98*HOME!$H$18,0),IF($T98=FALSE,H98*HOME!$H$18/(1+HOME!$H$18),0)),IF($T$1=FALSE,IF($T98=FALSE,H98*HOME!$H$20,0),IF($T98=FALSE,H98*HOME!$H$20/(1+HOME!$H$20),0)))</f>
        <v>0</v>
      </c>
      <c r="Z98" s="79">
        <f>IF(I$2&lt;DATE(2019,10,1),IF($T$1=FALSE,IF($T98=FALSE,I98*HOME!$H$18,0),IF($T98=FALSE,I98*HOME!$H$18/(1+HOME!$H$18),0)),IF($T$1=FALSE,IF($T98=FALSE,I98*HOME!$H$20,0),IF($T98=FALSE,I98*HOME!$H$20/(1+HOME!$H$20),0)))</f>
        <v>0</v>
      </c>
      <c r="AA98" s="79">
        <f>IF(J$2&lt;DATE(2019,10,1),IF($T$1=FALSE,IF($T98=FALSE,J98*HOME!$H$18,0),IF($T98=FALSE,J98*HOME!$H$18/(1+HOME!$H$18),0)),IF($T$1=FALSE,IF($T98=FALSE,J98*HOME!$H$20,0),IF($T98=FALSE,J98*HOME!$H$20/(1+HOME!$H$20),0)))</f>
        <v>0</v>
      </c>
      <c r="AB98" s="79">
        <f>IF(K$2&lt;DATE(2019,10,1),IF($T$1=FALSE,IF($T98=FALSE,K98*HOME!$H$18,0),IF($T98=FALSE,K98*HOME!$H$18/(1+HOME!$H$18),0)),IF($T$1=FALSE,IF($T98=FALSE,K98*HOME!$H$20,0),IF($T98=FALSE,K98*HOME!$H$20/(1+HOME!$H$20),0)))</f>
        <v>0</v>
      </c>
      <c r="AC98" s="79">
        <f>IF(L$2&lt;DATE(2019,10,1),IF($T$1=FALSE,IF($T98=FALSE,L98*HOME!$H$18,0),IF($T98=FALSE,L98*HOME!$H$18/(1+HOME!$H$18),0)),IF($T$1=FALSE,IF($T98=FALSE,L98*HOME!$H$20,0),IF($T98=FALSE,L98*HOME!$H$20/(1+HOME!$H$20),0)))</f>
        <v>0</v>
      </c>
      <c r="AD98" s="79">
        <f>IF(M$2&lt;DATE(2019,10,1),IF($T$1=FALSE,IF($T98=FALSE,M98*HOME!$H$18,0),IF($T98=FALSE,M98*HOME!$H$18/(1+HOME!$H$18),0)),IF($T$1=FALSE,IF($T98=FALSE,M98*HOME!$H$20,0),IF($T98=FALSE,M98*HOME!$H$20/(1+HOME!$H$20),0)))</f>
        <v>0</v>
      </c>
      <c r="AE98" s="79">
        <f>IF(N$2&lt;DATE(2019,10,1),IF($T$1=FALSE,IF($T98=FALSE,N98*HOME!$H$18,0),IF($T98=FALSE,N98*HOME!$H$18/(1+HOME!$H$18),0)),IF($T$1=FALSE,IF($T98=FALSE,N98*HOME!$H$20,0),IF($T98=FALSE,N98*HOME!$H$20/(1+HOME!$H$20),0)))</f>
        <v>0</v>
      </c>
      <c r="AF98" s="79">
        <f>IF(O$2&lt;DATE(2019,10,1),IF($T$1=FALSE,IF($T98=FALSE,O98*HOME!$H$18,0),IF($T98=FALSE,O98*HOME!$H$18/(1+HOME!$H$18),0)),IF($T$1=FALSE,IF($T98=FALSE,O98*HOME!$H$20,0),IF($T98=FALSE,O98*HOME!$H$20/(1+HOME!$H$20),0)))</f>
        <v>0</v>
      </c>
      <c r="AG98" s="79">
        <f>IF(P$2&lt;DATE(2019,10,1),IF($T$1=FALSE,IF($T98=FALSE,P98*HOME!$H$18,0),IF($T98=FALSE,P98*HOME!$H$18/(1+HOME!$H$18),0)),IF($T$1=FALSE,IF($T98=FALSE,P98*HOME!$H$20,0),IF($T98=FALSE,P98*HOME!$H$20/(1+HOME!$H$20),0)))</f>
        <v>0</v>
      </c>
      <c r="AH98" s="79">
        <f t="shared" si="27"/>
        <v>0</v>
      </c>
      <c r="AI98" s="79" t="str">
        <f t="shared" si="28"/>
        <v/>
      </c>
      <c r="AJ98" s="86"/>
      <c r="AK98" s="79"/>
      <c r="AL98" s="79"/>
      <c r="AM98" s="79"/>
      <c r="AN98" s="79"/>
      <c r="AO98" s="79"/>
      <c r="AP98" s="79"/>
      <c r="AQ98" s="79"/>
      <c r="AR98" s="79"/>
      <c r="CA98" s="310">
        <f>IF($T98=TRUE,0,IF(D$2&lt;DATE(2019,10,1),IF($T$1=FALSE,D98*HOME!$F$18,D98*HOME!$F$18/(1+HOME!$H$18)),IF($AO98=TRUE,IF($T$1=FALSE,D98*HOME!$F$21,D98*HOME!$F$21/(1+HOME!$H$21)),IF($T$1=FALSE,D98*HOME!$F$20,D98*HOME!$F$20/(1+HOME!$H$20)))))</f>
        <v>0</v>
      </c>
      <c r="CB98" s="310">
        <f>IF($T98=TRUE,0,IF(E$2&lt;DATE(2019,10,1),IF($T$1=FALSE,E98*HOME!$F$18,E98*HOME!$F$18/(1+HOME!$H$18)),IF($AO98=TRUE,IF($T$1=FALSE,E98*HOME!$F$21,E98*HOME!$F$21/(1+HOME!$H$21)),IF($T$1=FALSE,E98*HOME!$F$20,E98*HOME!$F$20/(1+HOME!$H$20)))))</f>
        <v>0</v>
      </c>
      <c r="CC98" s="310">
        <f>IF($T98=TRUE,0,IF(F$2&lt;DATE(2019,10,1),IF($T$1=FALSE,F98*HOME!$F$18,F98*HOME!$F$18/(1+HOME!$H$18)),IF($AO98=TRUE,IF($T$1=FALSE,F98*HOME!$F$21,F98*HOME!$F$21/(1+HOME!$H$21)),IF($T$1=FALSE,F98*HOME!$F$20,F98*HOME!$F$20/(1+HOME!$H$20)))))</f>
        <v>0</v>
      </c>
      <c r="CD98" s="310">
        <f>IF($T98=TRUE,0,IF(G$2&lt;DATE(2019,10,1),IF($T$1=FALSE,G98*HOME!$F$18,G98*HOME!$F$18/(1+HOME!$H$18)),IF($AO98=TRUE,IF($T$1=FALSE,G98*HOME!$F$21,G98*HOME!$F$21/(1+HOME!$H$21)),IF($T$1=FALSE,G98*HOME!$F$20,G98*HOME!$F$20/(1+HOME!$H$20)))))</f>
        <v>0</v>
      </c>
      <c r="CE98" s="310">
        <f>IF($T98=TRUE,0,IF(H$2&lt;DATE(2019,10,1),IF($T$1=FALSE,H98*HOME!$F$18,H98*HOME!$F$18/(1+HOME!$H$18)),IF($AO98=TRUE,IF($T$1=FALSE,H98*HOME!$F$21,H98*HOME!$F$21/(1+HOME!$H$21)),IF($T$1=FALSE,H98*HOME!$F$20,H98*HOME!$F$20/(1+HOME!$H$20)))))</f>
        <v>0</v>
      </c>
      <c r="CF98" s="310">
        <f>IF($T98=TRUE,0,IF(I$2&lt;DATE(2019,10,1),IF($T$1=FALSE,I98*HOME!$F$18,I98*HOME!$F$18/(1+HOME!$H$18)),IF($AO98=TRUE,IF($T$1=FALSE,I98*HOME!$F$21,I98*HOME!$F$21/(1+HOME!$H$21)),IF($T$1=FALSE,I98*HOME!$F$20,I98*HOME!$F$20/(1+HOME!$H$20)))))</f>
        <v>0</v>
      </c>
      <c r="CG98" s="310">
        <f>IF($T98=TRUE,0,IF(J$2&lt;DATE(2019,10,1),IF($T$1=FALSE,J98*HOME!$F$18,J98*HOME!$F$18/(1+HOME!$H$18)),IF($AO98=TRUE,IF($T$1=FALSE,J98*HOME!$F$21,J98*HOME!$F$21/(1+HOME!$H$21)),IF($T$1=FALSE,J98*HOME!$F$20,J98*HOME!$F$20/(1+HOME!$H$20)))))</f>
        <v>0</v>
      </c>
      <c r="CH98" s="310">
        <f>IF($T98=TRUE,0,IF(K$2&lt;DATE(2019,10,1),IF($T$1=FALSE,K98*HOME!$F$18,K98*HOME!$F$18/(1+HOME!$H$18)),IF($AO98=TRUE,IF($T$1=FALSE,K98*HOME!$F$21,K98*HOME!$F$21/(1+HOME!$H$21)),IF($T$1=FALSE,K98*HOME!$F$20,K98*HOME!$F$20/(1+HOME!$H$20)))))</f>
        <v>0</v>
      </c>
      <c r="CI98" s="310">
        <f>IF($T98=TRUE,0,IF(L$2&lt;DATE(2019,10,1),IF($T$1=FALSE,L98*HOME!$F$18,L98*HOME!$F$18/(1+HOME!$H$18)),IF($AO98=TRUE,IF($T$1=FALSE,L98*HOME!$F$21,L98*HOME!$F$21/(1+HOME!$H$21)),IF($T$1=FALSE,L98*HOME!$F$20,L98*HOME!$F$20/(1+HOME!$H$20)))))</f>
        <v>0</v>
      </c>
      <c r="CJ98" s="310">
        <f>IF($T98=TRUE,0,IF(M$2&lt;DATE(2019,10,1),IF($T$1=FALSE,M98*HOME!$F$18,M98*HOME!$F$18/(1+HOME!$H$18)),IF($AO98=TRUE,IF($T$1=FALSE,M98*HOME!$F$21,M98*HOME!$F$21/(1+HOME!$H$21)),IF($T$1=FALSE,M98*HOME!$F$20,M98*HOME!$F$20/(1+HOME!$H$20)))))</f>
        <v>0</v>
      </c>
      <c r="CK98" s="310">
        <f>IF($T98=TRUE,0,IF(N$2&lt;DATE(2019,10,1),IF($T$1=FALSE,N98*HOME!$F$18,N98*HOME!$F$18/(1+HOME!$H$18)),IF($AO98=TRUE,IF($T$1=FALSE,N98*HOME!$F$21,N98*HOME!$F$21/(1+HOME!$H$21)),IF($T$1=FALSE,N98*HOME!$F$20,N98*HOME!$F$20/(1+HOME!$H$20)))))</f>
        <v>0</v>
      </c>
      <c r="CL98" s="310">
        <f>IF($T98=TRUE,0,IF(O$2&lt;DATE(2019,10,1),IF($T$1=FALSE,O98*HOME!$F$18,O98*HOME!$F$18/(1+HOME!$H$18)),IF($AO98=TRUE,IF($T$1=FALSE,O98*HOME!$F$21,O98*HOME!$F$21/(1+HOME!$H$21)),IF($T$1=FALSE,O98*HOME!$F$20,O98*HOME!$F$20/(1+HOME!$H$20)))))</f>
        <v>0</v>
      </c>
      <c r="CM98" s="310">
        <f>IF($T98=TRUE,0,IF(P$2&lt;DATE(2019,10,1),IF($T$1=FALSE,P98*HOME!$F$18,P98*HOME!$F$18/(1+HOME!$H$18)),IF($AO98=TRUE,IF($T$1=FALSE,P98*HOME!$F$21,P98*HOME!$F$21/(1+HOME!$H$21)),IF($T$1=FALSE,P98*HOME!$F$20,P98*HOME!$F$20/(1+HOME!$H$20)))))</f>
        <v>0</v>
      </c>
      <c r="CN98" s="310">
        <f>SUM(CA98:CM98)</f>
        <v>0</v>
      </c>
    </row>
    <row r="99" spans="1:100" ht="18" customHeight="1">
      <c r="A99" s="335"/>
      <c r="B99" s="336">
        <v>82</v>
      </c>
      <c r="C99" s="337"/>
      <c r="D99" s="131"/>
      <c r="E99" s="131"/>
      <c r="F99" s="131"/>
      <c r="G99" s="131"/>
      <c r="H99" s="131"/>
      <c r="I99" s="131"/>
      <c r="J99" s="131"/>
      <c r="K99" s="131"/>
      <c r="L99" s="131"/>
      <c r="M99" s="131"/>
      <c r="N99" s="131"/>
      <c r="O99" s="131"/>
      <c r="P99" s="434"/>
      <c r="Q99" s="90">
        <f t="shared" ref="Q99:Q107" si="46">SUM(D99:P99)</f>
        <v>0</v>
      </c>
      <c r="R99" s="389" t="str">
        <f t="shared" si="36"/>
        <v/>
      </c>
      <c r="S99" s="154">
        <f>前期実績!Q99</f>
        <v>0</v>
      </c>
      <c r="T99" s="341" t="b">
        <v>1</v>
      </c>
      <c r="U99" s="79">
        <f>IF(D$2&lt;DATE(2019,10,1),IF($T$1=FALSE,IF($T99=FALSE,D99*HOME!$H$18,0),IF($T99=FALSE,D99*HOME!$H$18/(1+HOME!$H$18),0)),IF($T$1=FALSE,IF($T99=FALSE,D99*HOME!$H$20,0),IF($T99=FALSE,D99*HOME!$H$20/(1+HOME!$H$20),0)))</f>
        <v>0</v>
      </c>
      <c r="V99" s="79">
        <f>IF(E$2&lt;DATE(2019,10,1),IF($T$1=FALSE,IF($T99=FALSE,E99*HOME!$H$18,0),IF($T99=FALSE,E99*HOME!$H$18/(1+HOME!$H$18),0)),IF($T$1=FALSE,IF($T99=FALSE,E99*HOME!$H$20,0),IF($T99=FALSE,E99*HOME!$H$20/(1+HOME!$H$20),0)))</f>
        <v>0</v>
      </c>
      <c r="W99" s="79">
        <f>IF(F$2&lt;DATE(2019,10,1),IF($T$1=FALSE,IF($T99=FALSE,F99*HOME!$H$18,0),IF($T99=FALSE,F99*HOME!$H$18/(1+HOME!$H$18),0)),IF($T$1=FALSE,IF($T99=FALSE,F99*HOME!$H$20,0),IF($T99=FALSE,F99*HOME!$H$20/(1+HOME!$H$20),0)))</f>
        <v>0</v>
      </c>
      <c r="X99" s="79">
        <f>IF(G$2&lt;DATE(2019,10,1),IF($T$1=FALSE,IF($T99=FALSE,G99*HOME!$H$18,0),IF($T99=FALSE,G99*HOME!$H$18/(1+HOME!$H$18),0)),IF($T$1=FALSE,IF($T99=FALSE,G99*HOME!$H$20,0),IF($T99=FALSE,G99*HOME!$H$20/(1+HOME!$H$20),0)))</f>
        <v>0</v>
      </c>
      <c r="Y99" s="79">
        <f>IF(H$2&lt;DATE(2019,10,1),IF($T$1=FALSE,IF($T99=FALSE,H99*HOME!$H$18,0),IF($T99=FALSE,H99*HOME!$H$18/(1+HOME!$H$18),0)),IF($T$1=FALSE,IF($T99=FALSE,H99*HOME!$H$20,0),IF($T99=FALSE,H99*HOME!$H$20/(1+HOME!$H$20),0)))</f>
        <v>0</v>
      </c>
      <c r="Z99" s="79">
        <f>IF(I$2&lt;DATE(2019,10,1),IF($T$1=FALSE,IF($T99=FALSE,I99*HOME!$H$18,0),IF($T99=FALSE,I99*HOME!$H$18/(1+HOME!$H$18),0)),IF($T$1=FALSE,IF($T99=FALSE,I99*HOME!$H$20,0),IF($T99=FALSE,I99*HOME!$H$20/(1+HOME!$H$20),0)))</f>
        <v>0</v>
      </c>
      <c r="AA99" s="79">
        <f>IF(J$2&lt;DATE(2019,10,1),IF($T$1=FALSE,IF($T99=FALSE,J99*HOME!$H$18,0),IF($T99=FALSE,J99*HOME!$H$18/(1+HOME!$H$18),0)),IF($T$1=FALSE,IF($T99=FALSE,J99*HOME!$H$20,0),IF($T99=FALSE,J99*HOME!$H$20/(1+HOME!$H$20),0)))</f>
        <v>0</v>
      </c>
      <c r="AB99" s="79">
        <f>IF(K$2&lt;DATE(2019,10,1),IF($T$1=FALSE,IF($T99=FALSE,K99*HOME!$H$18,0),IF($T99=FALSE,K99*HOME!$H$18/(1+HOME!$H$18),0)),IF($T$1=FALSE,IF($T99=FALSE,K99*HOME!$H$20,0),IF($T99=FALSE,K99*HOME!$H$20/(1+HOME!$H$20),0)))</f>
        <v>0</v>
      </c>
      <c r="AC99" s="79">
        <f>IF(L$2&lt;DATE(2019,10,1),IF($T$1=FALSE,IF($T99=FALSE,L99*HOME!$H$18,0),IF($T99=FALSE,L99*HOME!$H$18/(1+HOME!$H$18),0)),IF($T$1=FALSE,IF($T99=FALSE,L99*HOME!$H$20,0),IF($T99=FALSE,L99*HOME!$H$20/(1+HOME!$H$20),0)))</f>
        <v>0</v>
      </c>
      <c r="AD99" s="79">
        <f>IF(M$2&lt;DATE(2019,10,1),IF($T$1=FALSE,IF($T99=FALSE,M99*HOME!$H$18,0),IF($T99=FALSE,M99*HOME!$H$18/(1+HOME!$H$18),0)),IF($T$1=FALSE,IF($T99=FALSE,M99*HOME!$H$20,0),IF($T99=FALSE,M99*HOME!$H$20/(1+HOME!$H$20),0)))</f>
        <v>0</v>
      </c>
      <c r="AE99" s="79">
        <f>IF(N$2&lt;DATE(2019,10,1),IF($T$1=FALSE,IF($T99=FALSE,N99*HOME!$H$18,0),IF($T99=FALSE,N99*HOME!$H$18/(1+HOME!$H$18),0)),IF($T$1=FALSE,IF($T99=FALSE,N99*HOME!$H$20,0),IF($T99=FALSE,N99*HOME!$H$20/(1+HOME!$H$20),0)))</f>
        <v>0</v>
      </c>
      <c r="AF99" s="79">
        <f>IF(O$2&lt;DATE(2019,10,1),IF($T$1=FALSE,IF($T99=FALSE,O99*HOME!$H$18,0),IF($T99=FALSE,O99*HOME!$H$18/(1+HOME!$H$18),0)),IF($T$1=FALSE,IF($T99=FALSE,O99*HOME!$H$20,0),IF($T99=FALSE,O99*HOME!$H$20/(1+HOME!$H$20),0)))</f>
        <v>0</v>
      </c>
      <c r="AG99" s="79">
        <f>IF(P$2&lt;DATE(2019,10,1),IF($T$1=FALSE,IF($T99=FALSE,P99*HOME!$H$18,0),IF($T99=FALSE,P99*HOME!$H$18/(1+HOME!$H$18),0)),IF($T$1=FALSE,IF($T99=FALSE,P99*HOME!$H$20,0),IF($T99=FALSE,P99*HOME!$H$20/(1+HOME!$H$20),0)))</f>
        <v>0</v>
      </c>
      <c r="AH99" s="79">
        <f t="shared" ref="AH99:AH123" si="47">SUM(U99:AG99)</f>
        <v>0</v>
      </c>
      <c r="AI99" s="79" t="str">
        <f t="shared" ref="AI99:AI123" si="48">IF($T99=FALSE,Q99,"")</f>
        <v/>
      </c>
      <c r="AJ99" s="86"/>
      <c r="AK99" s="79"/>
      <c r="AL99" s="79"/>
      <c r="AM99" s="79"/>
      <c r="AN99" s="79"/>
      <c r="AO99" s="79"/>
      <c r="AP99" s="79"/>
      <c r="AQ99" s="79"/>
      <c r="AR99" s="79"/>
      <c r="CA99" s="310">
        <f>IF($T99=TRUE,0,IF(D$2&lt;DATE(2019,10,1),IF($T$1=FALSE,D99*HOME!$F$18,D99*HOME!$F$18/(1+HOME!$H$18)),IF($AO99=TRUE,IF($T$1=FALSE,D99*HOME!$F$21,D99*HOME!$F$21/(1+HOME!$H$21)),IF($T$1=FALSE,D99*HOME!$F$20,D99*HOME!$F$20/(1+HOME!$H$20)))))</f>
        <v>0</v>
      </c>
      <c r="CB99" s="310">
        <f>IF($T99=TRUE,0,IF(E$2&lt;DATE(2019,10,1),IF($T$1=FALSE,E99*HOME!$F$18,E99*HOME!$F$18/(1+HOME!$H$18)),IF($AO99=TRUE,IF($T$1=FALSE,E99*HOME!$F$21,E99*HOME!$F$21/(1+HOME!$H$21)),IF($T$1=FALSE,E99*HOME!$F$20,E99*HOME!$F$20/(1+HOME!$H$20)))))</f>
        <v>0</v>
      </c>
      <c r="CC99" s="310">
        <f>IF($T99=TRUE,0,IF(F$2&lt;DATE(2019,10,1),IF($T$1=FALSE,F99*HOME!$F$18,F99*HOME!$F$18/(1+HOME!$H$18)),IF($AO99=TRUE,IF($T$1=FALSE,F99*HOME!$F$21,F99*HOME!$F$21/(1+HOME!$H$21)),IF($T$1=FALSE,F99*HOME!$F$20,F99*HOME!$F$20/(1+HOME!$H$20)))))</f>
        <v>0</v>
      </c>
      <c r="CD99" s="310">
        <f>IF($T99=TRUE,0,IF(G$2&lt;DATE(2019,10,1),IF($T$1=FALSE,G99*HOME!$F$18,G99*HOME!$F$18/(1+HOME!$H$18)),IF($AO99=TRUE,IF($T$1=FALSE,G99*HOME!$F$21,G99*HOME!$F$21/(1+HOME!$H$21)),IF($T$1=FALSE,G99*HOME!$F$20,G99*HOME!$F$20/(1+HOME!$H$20)))))</f>
        <v>0</v>
      </c>
      <c r="CE99" s="310">
        <f>IF($T99=TRUE,0,IF(H$2&lt;DATE(2019,10,1),IF($T$1=FALSE,H99*HOME!$F$18,H99*HOME!$F$18/(1+HOME!$H$18)),IF($AO99=TRUE,IF($T$1=FALSE,H99*HOME!$F$21,H99*HOME!$F$21/(1+HOME!$H$21)),IF($T$1=FALSE,H99*HOME!$F$20,H99*HOME!$F$20/(1+HOME!$H$20)))))</f>
        <v>0</v>
      </c>
      <c r="CF99" s="310">
        <f>IF($T99=TRUE,0,IF(I$2&lt;DATE(2019,10,1),IF($T$1=FALSE,I99*HOME!$F$18,I99*HOME!$F$18/(1+HOME!$H$18)),IF($AO99=TRUE,IF($T$1=FALSE,I99*HOME!$F$21,I99*HOME!$F$21/(1+HOME!$H$21)),IF($T$1=FALSE,I99*HOME!$F$20,I99*HOME!$F$20/(1+HOME!$H$20)))))</f>
        <v>0</v>
      </c>
      <c r="CG99" s="310">
        <f>IF($T99=TRUE,0,IF(J$2&lt;DATE(2019,10,1),IF($T$1=FALSE,J99*HOME!$F$18,J99*HOME!$F$18/(1+HOME!$H$18)),IF($AO99=TRUE,IF($T$1=FALSE,J99*HOME!$F$21,J99*HOME!$F$21/(1+HOME!$H$21)),IF($T$1=FALSE,J99*HOME!$F$20,J99*HOME!$F$20/(1+HOME!$H$20)))))</f>
        <v>0</v>
      </c>
      <c r="CH99" s="310">
        <f>IF($T99=TRUE,0,IF(K$2&lt;DATE(2019,10,1),IF($T$1=FALSE,K99*HOME!$F$18,K99*HOME!$F$18/(1+HOME!$H$18)),IF($AO99=TRUE,IF($T$1=FALSE,K99*HOME!$F$21,K99*HOME!$F$21/(1+HOME!$H$21)),IF($T$1=FALSE,K99*HOME!$F$20,K99*HOME!$F$20/(1+HOME!$H$20)))))</f>
        <v>0</v>
      </c>
      <c r="CI99" s="310">
        <f>IF($T99=TRUE,0,IF(L$2&lt;DATE(2019,10,1),IF($T$1=FALSE,L99*HOME!$F$18,L99*HOME!$F$18/(1+HOME!$H$18)),IF($AO99=TRUE,IF($T$1=FALSE,L99*HOME!$F$21,L99*HOME!$F$21/(1+HOME!$H$21)),IF($T$1=FALSE,L99*HOME!$F$20,L99*HOME!$F$20/(1+HOME!$H$20)))))</f>
        <v>0</v>
      </c>
      <c r="CJ99" s="310">
        <f>IF($T99=TRUE,0,IF(M$2&lt;DATE(2019,10,1),IF($T$1=FALSE,M99*HOME!$F$18,M99*HOME!$F$18/(1+HOME!$H$18)),IF($AO99=TRUE,IF($T$1=FALSE,M99*HOME!$F$21,M99*HOME!$F$21/(1+HOME!$H$21)),IF($T$1=FALSE,M99*HOME!$F$20,M99*HOME!$F$20/(1+HOME!$H$20)))))</f>
        <v>0</v>
      </c>
      <c r="CK99" s="310">
        <f>IF($T99=TRUE,0,IF(N$2&lt;DATE(2019,10,1),IF($T$1=FALSE,N99*HOME!$F$18,N99*HOME!$F$18/(1+HOME!$H$18)),IF($AO99=TRUE,IF($T$1=FALSE,N99*HOME!$F$21,N99*HOME!$F$21/(1+HOME!$H$21)),IF($T$1=FALSE,N99*HOME!$F$20,N99*HOME!$F$20/(1+HOME!$H$20)))))</f>
        <v>0</v>
      </c>
      <c r="CL99" s="310">
        <f>IF($T99=TRUE,0,IF(O$2&lt;DATE(2019,10,1),IF($T$1=FALSE,O99*HOME!$F$18,O99*HOME!$F$18/(1+HOME!$H$18)),IF($AO99=TRUE,IF($T$1=FALSE,O99*HOME!$F$21,O99*HOME!$F$21/(1+HOME!$H$21)),IF($T$1=FALSE,O99*HOME!$F$20,O99*HOME!$F$20/(1+HOME!$H$20)))))</f>
        <v>0</v>
      </c>
      <c r="CM99" s="310">
        <f>IF($T99=TRUE,0,IF(P$2&lt;DATE(2019,10,1),IF($T$1=FALSE,P99*HOME!$F$18,P99*HOME!$F$18/(1+HOME!$H$18)),IF($AO99=TRUE,IF($T$1=FALSE,P99*HOME!$F$21,P99*HOME!$F$21/(1+HOME!$H$21)),IF($T$1=FALSE,P99*HOME!$F$20,P99*HOME!$F$20/(1+HOME!$H$20)))))</f>
        <v>0</v>
      </c>
      <c r="CN99" s="310">
        <f t="shared" ref="CN99:CN108" si="49">SUM(CA99:CM99)</f>
        <v>0</v>
      </c>
    </row>
    <row r="100" spans="1:100" ht="18" customHeight="1">
      <c r="A100" s="335"/>
      <c r="B100" s="336"/>
      <c r="C100" s="337"/>
      <c r="D100" s="450"/>
      <c r="E100" s="450"/>
      <c r="F100" s="450"/>
      <c r="G100" s="450"/>
      <c r="H100" s="450"/>
      <c r="I100" s="450"/>
      <c r="J100" s="450"/>
      <c r="K100" s="450"/>
      <c r="L100" s="450"/>
      <c r="M100" s="450"/>
      <c r="N100" s="450"/>
      <c r="O100" s="450"/>
      <c r="P100" s="451"/>
      <c r="Q100" s="90">
        <f t="shared" si="46"/>
        <v>0</v>
      </c>
      <c r="R100" s="389" t="str">
        <f t="shared" si="36"/>
        <v/>
      </c>
      <c r="S100" s="154">
        <f>前期実績!Q100</f>
        <v>0</v>
      </c>
      <c r="T100" s="341" t="b">
        <v>0</v>
      </c>
      <c r="U100" s="79">
        <f>IF(D$2&lt;DATE(2019,10,1),IF($T$1=FALSE,IF($T100=FALSE,D100*HOME!$H$18,0),IF($T100=FALSE,D100*HOME!$H$18/(1+HOME!$H$18),0)),IF($T$1=FALSE,IF($T100=FALSE,D100*HOME!$H$20,0),IF($T100=FALSE,D100*HOME!$H$20/(1+HOME!$H$20),0)))</f>
        <v>0</v>
      </c>
      <c r="V100" s="79">
        <f>IF(E$2&lt;DATE(2019,10,1),IF($T$1=FALSE,IF($T100=FALSE,E100*HOME!$H$18,0),IF($T100=FALSE,E100*HOME!$H$18/(1+HOME!$H$18),0)),IF($T$1=FALSE,IF($T100=FALSE,E100*HOME!$H$20,0),IF($T100=FALSE,E100*HOME!$H$20/(1+HOME!$H$20),0)))</f>
        <v>0</v>
      </c>
      <c r="W100" s="79">
        <f>IF(F$2&lt;DATE(2019,10,1),IF($T$1=FALSE,IF($T100=FALSE,F100*HOME!$H$18,0),IF($T100=FALSE,F100*HOME!$H$18/(1+HOME!$H$18),0)),IF($T$1=FALSE,IF($T100=FALSE,F100*HOME!$H$20,0),IF($T100=FALSE,F100*HOME!$H$20/(1+HOME!$H$20),0)))</f>
        <v>0</v>
      </c>
      <c r="X100" s="79">
        <f>IF(G$2&lt;DATE(2019,10,1),IF($T$1=FALSE,IF($T100=FALSE,G100*HOME!$H$18,0),IF($T100=FALSE,G100*HOME!$H$18/(1+HOME!$H$18),0)),IF($T$1=FALSE,IF($T100=FALSE,G100*HOME!$H$20,0),IF($T100=FALSE,G100*HOME!$H$20/(1+HOME!$H$20),0)))</f>
        <v>0</v>
      </c>
      <c r="Y100" s="79">
        <f>IF(H$2&lt;DATE(2019,10,1),IF($T$1=FALSE,IF($T100=FALSE,H100*HOME!$H$18,0),IF($T100=FALSE,H100*HOME!$H$18/(1+HOME!$H$18),0)),IF($T$1=FALSE,IF($T100=FALSE,H100*HOME!$H$20,0),IF($T100=FALSE,H100*HOME!$H$20/(1+HOME!$H$20),0)))</f>
        <v>0</v>
      </c>
      <c r="Z100" s="79">
        <f>IF(I$2&lt;DATE(2019,10,1),IF($T$1=FALSE,IF($T100=FALSE,I100*HOME!$H$18,0),IF($T100=FALSE,I100*HOME!$H$18/(1+HOME!$H$18),0)),IF($T$1=FALSE,IF($T100=FALSE,I100*HOME!$H$20,0),IF($T100=FALSE,I100*HOME!$H$20/(1+HOME!$H$20),0)))</f>
        <v>0</v>
      </c>
      <c r="AA100" s="79">
        <f>IF(J$2&lt;DATE(2019,10,1),IF($T$1=FALSE,IF($T100=FALSE,J100*HOME!$H$18,0),IF($T100=FALSE,J100*HOME!$H$18/(1+HOME!$H$18),0)),IF($T$1=FALSE,IF($T100=FALSE,J100*HOME!$H$20,0),IF($T100=FALSE,J100*HOME!$H$20/(1+HOME!$H$20),0)))</f>
        <v>0</v>
      </c>
      <c r="AB100" s="79">
        <f>IF(K$2&lt;DATE(2019,10,1),IF($T$1=FALSE,IF($T100=FALSE,K100*HOME!$H$18,0),IF($T100=FALSE,K100*HOME!$H$18/(1+HOME!$H$18),0)),IF($T$1=FALSE,IF($T100=FALSE,K100*HOME!$H$20,0),IF($T100=FALSE,K100*HOME!$H$20/(1+HOME!$H$20),0)))</f>
        <v>0</v>
      </c>
      <c r="AC100" s="79">
        <f>IF(L$2&lt;DATE(2019,10,1),IF($T$1=FALSE,IF($T100=FALSE,L100*HOME!$H$18,0),IF($T100=FALSE,L100*HOME!$H$18/(1+HOME!$H$18),0)),IF($T$1=FALSE,IF($T100=FALSE,L100*HOME!$H$20,0),IF($T100=FALSE,L100*HOME!$H$20/(1+HOME!$H$20),0)))</f>
        <v>0</v>
      </c>
      <c r="AD100" s="79">
        <f>IF(M$2&lt;DATE(2019,10,1),IF($T$1=FALSE,IF($T100=FALSE,M100*HOME!$H$18,0),IF($T100=FALSE,M100*HOME!$H$18/(1+HOME!$H$18),0)),IF($T$1=FALSE,IF($T100=FALSE,M100*HOME!$H$20,0),IF($T100=FALSE,M100*HOME!$H$20/(1+HOME!$H$20),0)))</f>
        <v>0</v>
      </c>
      <c r="AE100" s="79">
        <f>IF(N$2&lt;DATE(2019,10,1),IF($T$1=FALSE,IF($T100=FALSE,N100*HOME!$H$18,0),IF($T100=FALSE,N100*HOME!$H$18/(1+HOME!$H$18),0)),IF($T$1=FALSE,IF($T100=FALSE,N100*HOME!$H$20,0),IF($T100=FALSE,N100*HOME!$H$20/(1+HOME!$H$20),0)))</f>
        <v>0</v>
      </c>
      <c r="AF100" s="79">
        <f>IF(O$2&lt;DATE(2019,10,1),IF($T$1=FALSE,IF($T100=FALSE,O100*HOME!$H$18,0),IF($T100=FALSE,O100*HOME!$H$18/(1+HOME!$H$18),0)),IF($T$1=FALSE,IF($T100=FALSE,O100*HOME!$H$20,0),IF($T100=FALSE,O100*HOME!$H$20/(1+HOME!$H$20),0)))</f>
        <v>0</v>
      </c>
      <c r="AG100" s="79">
        <f>IF(P$2&lt;DATE(2019,10,1),IF($T$1=FALSE,IF($T100=FALSE,P100*HOME!$H$18,0),IF($T100=FALSE,P100*HOME!$H$18/(1+HOME!$H$18),0)),IF($T$1=FALSE,IF($T100=FALSE,P100*HOME!$H$20,0),IF($T100=FALSE,P100*HOME!$H$20/(1+HOME!$H$20),0)))</f>
        <v>0</v>
      </c>
      <c r="AH100" s="79">
        <f t="shared" si="47"/>
        <v>0</v>
      </c>
      <c r="AI100" s="79">
        <f t="shared" si="48"/>
        <v>0</v>
      </c>
      <c r="AJ100" s="86"/>
      <c r="AK100" s="79"/>
      <c r="AL100" s="79"/>
      <c r="AM100" s="79"/>
      <c r="AN100" s="79"/>
      <c r="AO100" s="79"/>
      <c r="AP100" s="79"/>
      <c r="AQ100" s="79"/>
      <c r="AR100" s="79"/>
      <c r="CA100" s="310">
        <f>IF($T100=TRUE,0,IF(D$2&lt;DATE(2019,10,1),IF($T$1=FALSE,D100*HOME!$F$18,D100*HOME!$F$18/(1+HOME!$H$18)),IF($AO100=TRUE,IF($T$1=FALSE,D100*HOME!$F$21,D100*HOME!$F$21/(1+HOME!$H$21)),IF($T$1=FALSE,D100*HOME!$F$20,D100*HOME!$F$20/(1+HOME!$H$20)))))</f>
        <v>0</v>
      </c>
      <c r="CB100" s="310">
        <f>IF($T100=TRUE,0,IF(E$2&lt;DATE(2019,10,1),IF($T$1=FALSE,E100*HOME!$F$18,E100*HOME!$F$18/(1+HOME!$H$18)),IF($AO100=TRUE,IF($T$1=FALSE,E100*HOME!$F$21,E100*HOME!$F$21/(1+HOME!$H$21)),IF($T$1=FALSE,E100*HOME!$F$20,E100*HOME!$F$20/(1+HOME!$H$20)))))</f>
        <v>0</v>
      </c>
      <c r="CC100" s="310">
        <f>IF($T100=TRUE,0,IF(F$2&lt;DATE(2019,10,1),IF($T$1=FALSE,F100*HOME!$F$18,F100*HOME!$F$18/(1+HOME!$H$18)),IF($AO100=TRUE,IF($T$1=FALSE,F100*HOME!$F$21,F100*HOME!$F$21/(1+HOME!$H$21)),IF($T$1=FALSE,F100*HOME!$F$20,F100*HOME!$F$20/(1+HOME!$H$20)))))</f>
        <v>0</v>
      </c>
      <c r="CD100" s="310">
        <f>IF($T100=TRUE,0,IF(G$2&lt;DATE(2019,10,1),IF($T$1=FALSE,G100*HOME!$F$18,G100*HOME!$F$18/(1+HOME!$H$18)),IF($AO100=TRUE,IF($T$1=FALSE,G100*HOME!$F$21,G100*HOME!$F$21/(1+HOME!$H$21)),IF($T$1=FALSE,G100*HOME!$F$20,G100*HOME!$F$20/(1+HOME!$H$20)))))</f>
        <v>0</v>
      </c>
      <c r="CE100" s="310">
        <f>IF($T100=TRUE,0,IF(H$2&lt;DATE(2019,10,1),IF($T$1=FALSE,H100*HOME!$F$18,H100*HOME!$F$18/(1+HOME!$H$18)),IF($AO100=TRUE,IF($T$1=FALSE,H100*HOME!$F$21,H100*HOME!$F$21/(1+HOME!$H$21)),IF($T$1=FALSE,H100*HOME!$F$20,H100*HOME!$F$20/(1+HOME!$H$20)))))</f>
        <v>0</v>
      </c>
      <c r="CF100" s="310">
        <f>IF($T100=TRUE,0,IF(I$2&lt;DATE(2019,10,1),IF($T$1=FALSE,I100*HOME!$F$18,I100*HOME!$F$18/(1+HOME!$H$18)),IF($AO100=TRUE,IF($T$1=FALSE,I100*HOME!$F$21,I100*HOME!$F$21/(1+HOME!$H$21)),IF($T$1=FALSE,I100*HOME!$F$20,I100*HOME!$F$20/(1+HOME!$H$20)))))</f>
        <v>0</v>
      </c>
      <c r="CG100" s="310">
        <f>IF($T100=TRUE,0,IF(J$2&lt;DATE(2019,10,1),IF($T$1=FALSE,J100*HOME!$F$18,J100*HOME!$F$18/(1+HOME!$H$18)),IF($AO100=TRUE,IF($T$1=FALSE,J100*HOME!$F$21,J100*HOME!$F$21/(1+HOME!$H$21)),IF($T$1=FALSE,J100*HOME!$F$20,J100*HOME!$F$20/(1+HOME!$H$20)))))</f>
        <v>0</v>
      </c>
      <c r="CH100" s="310">
        <f>IF($T100=TRUE,0,IF(K$2&lt;DATE(2019,10,1),IF($T$1=FALSE,K100*HOME!$F$18,K100*HOME!$F$18/(1+HOME!$H$18)),IF($AO100=TRUE,IF($T$1=FALSE,K100*HOME!$F$21,K100*HOME!$F$21/(1+HOME!$H$21)),IF($T$1=FALSE,K100*HOME!$F$20,K100*HOME!$F$20/(1+HOME!$H$20)))))</f>
        <v>0</v>
      </c>
      <c r="CI100" s="310">
        <f>IF($T100=TRUE,0,IF(L$2&lt;DATE(2019,10,1),IF($T$1=FALSE,L100*HOME!$F$18,L100*HOME!$F$18/(1+HOME!$H$18)),IF($AO100=TRUE,IF($T$1=FALSE,L100*HOME!$F$21,L100*HOME!$F$21/(1+HOME!$H$21)),IF($T$1=FALSE,L100*HOME!$F$20,L100*HOME!$F$20/(1+HOME!$H$20)))))</f>
        <v>0</v>
      </c>
      <c r="CJ100" s="310">
        <f>IF($T100=TRUE,0,IF(M$2&lt;DATE(2019,10,1),IF($T$1=FALSE,M100*HOME!$F$18,M100*HOME!$F$18/(1+HOME!$H$18)),IF($AO100=TRUE,IF($T$1=FALSE,M100*HOME!$F$21,M100*HOME!$F$21/(1+HOME!$H$21)),IF($T$1=FALSE,M100*HOME!$F$20,M100*HOME!$F$20/(1+HOME!$H$20)))))</f>
        <v>0</v>
      </c>
      <c r="CK100" s="310">
        <f>IF($T100=TRUE,0,IF(N$2&lt;DATE(2019,10,1),IF($T$1=FALSE,N100*HOME!$F$18,N100*HOME!$F$18/(1+HOME!$H$18)),IF($AO100=TRUE,IF($T$1=FALSE,N100*HOME!$F$21,N100*HOME!$F$21/(1+HOME!$H$21)),IF($T$1=FALSE,N100*HOME!$F$20,N100*HOME!$F$20/(1+HOME!$H$20)))))</f>
        <v>0</v>
      </c>
      <c r="CL100" s="310">
        <f>IF($T100=TRUE,0,IF(O$2&lt;DATE(2019,10,1),IF($T$1=FALSE,O100*HOME!$F$18,O100*HOME!$F$18/(1+HOME!$H$18)),IF($AO100=TRUE,IF($T$1=FALSE,O100*HOME!$F$21,O100*HOME!$F$21/(1+HOME!$H$21)),IF($T$1=FALSE,O100*HOME!$F$20,O100*HOME!$F$20/(1+HOME!$H$20)))))</f>
        <v>0</v>
      </c>
      <c r="CM100" s="310">
        <f>IF($T100=TRUE,0,IF(P$2&lt;DATE(2019,10,1),IF($T$1=FALSE,P100*HOME!$F$18,P100*HOME!$F$18/(1+HOME!$H$18)),IF($AO100=TRUE,IF($T$1=FALSE,P100*HOME!$F$21,P100*HOME!$F$21/(1+HOME!$H$21)),IF($T$1=FALSE,P100*HOME!$F$20,P100*HOME!$F$20/(1+HOME!$H$20)))))</f>
        <v>0</v>
      </c>
      <c r="CN100" s="310">
        <f t="shared" si="49"/>
        <v>0</v>
      </c>
      <c r="CV100" s="310">
        <v>698000</v>
      </c>
    </row>
    <row r="101" spans="1:100" ht="18" customHeight="1">
      <c r="A101" s="335"/>
      <c r="B101" s="336"/>
      <c r="C101" s="337"/>
      <c r="D101" s="450"/>
      <c r="E101" s="450"/>
      <c r="F101" s="450"/>
      <c r="G101" s="450"/>
      <c r="H101" s="450"/>
      <c r="I101" s="450"/>
      <c r="J101" s="450"/>
      <c r="K101" s="450"/>
      <c r="L101" s="450"/>
      <c r="M101" s="450"/>
      <c r="N101" s="450"/>
      <c r="O101" s="450"/>
      <c r="P101" s="451"/>
      <c r="Q101" s="90">
        <f t="shared" si="46"/>
        <v>0</v>
      </c>
      <c r="R101" s="389" t="str">
        <f t="shared" si="36"/>
        <v/>
      </c>
      <c r="S101" s="154">
        <f>前期実績!Q101</f>
        <v>0</v>
      </c>
      <c r="T101" s="341" t="b">
        <v>0</v>
      </c>
      <c r="U101" s="79">
        <f>IF(D$2&lt;DATE(2019,10,1),IF($T$1=FALSE,IF($T101=FALSE,D101*HOME!$H$18,0),IF($T101=FALSE,D101*HOME!$H$18/(1+HOME!$H$18),0)),IF($T$1=FALSE,IF($T101=FALSE,D101*HOME!$H$20,0),IF($T101=FALSE,D101*HOME!$H$20/(1+HOME!$H$20),0)))</f>
        <v>0</v>
      </c>
      <c r="V101" s="79">
        <f>IF(E$2&lt;DATE(2019,10,1),IF($T$1=FALSE,IF($T101=FALSE,E101*HOME!$H$18,0),IF($T101=FALSE,E101*HOME!$H$18/(1+HOME!$H$18),0)),IF($T$1=FALSE,IF($T101=FALSE,E101*HOME!$H$20,0),IF($T101=FALSE,E101*HOME!$H$20/(1+HOME!$H$20),0)))</f>
        <v>0</v>
      </c>
      <c r="W101" s="79">
        <f>IF(F$2&lt;DATE(2019,10,1),IF($T$1=FALSE,IF($T101=FALSE,F101*HOME!$H$18,0),IF($T101=FALSE,F101*HOME!$H$18/(1+HOME!$H$18),0)),IF($T$1=FALSE,IF($T101=FALSE,F101*HOME!$H$20,0),IF($T101=FALSE,F101*HOME!$H$20/(1+HOME!$H$20),0)))</f>
        <v>0</v>
      </c>
      <c r="X101" s="79">
        <f>IF(G$2&lt;DATE(2019,10,1),IF($T$1=FALSE,IF($T101=FALSE,G101*HOME!$H$18,0),IF($T101=FALSE,G101*HOME!$H$18/(1+HOME!$H$18),0)),IF($T$1=FALSE,IF($T101=FALSE,G101*HOME!$H$20,0),IF($T101=FALSE,G101*HOME!$H$20/(1+HOME!$H$20),0)))</f>
        <v>0</v>
      </c>
      <c r="Y101" s="79">
        <f>IF(H$2&lt;DATE(2019,10,1),IF($T$1=FALSE,IF($T101=FALSE,H101*HOME!$H$18,0),IF($T101=FALSE,H101*HOME!$H$18/(1+HOME!$H$18),0)),IF($T$1=FALSE,IF($T101=FALSE,H101*HOME!$H$20,0),IF($T101=FALSE,H101*HOME!$H$20/(1+HOME!$H$20),0)))</f>
        <v>0</v>
      </c>
      <c r="Z101" s="79">
        <f>IF(I$2&lt;DATE(2019,10,1),IF($T$1=FALSE,IF($T101=FALSE,I101*HOME!$H$18,0),IF($T101=FALSE,I101*HOME!$H$18/(1+HOME!$H$18),0)),IF($T$1=FALSE,IF($T101=FALSE,I101*HOME!$H$20,0),IF($T101=FALSE,I101*HOME!$H$20/(1+HOME!$H$20),0)))</f>
        <v>0</v>
      </c>
      <c r="AA101" s="79">
        <f>IF(J$2&lt;DATE(2019,10,1),IF($T$1=FALSE,IF($T101=FALSE,J101*HOME!$H$18,0),IF($T101=FALSE,J101*HOME!$H$18/(1+HOME!$H$18),0)),IF($T$1=FALSE,IF($T101=FALSE,J101*HOME!$H$20,0),IF($T101=FALSE,J101*HOME!$H$20/(1+HOME!$H$20),0)))</f>
        <v>0</v>
      </c>
      <c r="AB101" s="79">
        <f>IF(K$2&lt;DATE(2019,10,1),IF($T$1=FALSE,IF($T101=FALSE,K101*HOME!$H$18,0),IF($T101=FALSE,K101*HOME!$H$18/(1+HOME!$H$18),0)),IF($T$1=FALSE,IF($T101=FALSE,K101*HOME!$H$20,0),IF($T101=FALSE,K101*HOME!$H$20/(1+HOME!$H$20),0)))</f>
        <v>0</v>
      </c>
      <c r="AC101" s="79">
        <f>IF(L$2&lt;DATE(2019,10,1),IF($T$1=FALSE,IF($T101=FALSE,L101*HOME!$H$18,0),IF($T101=FALSE,L101*HOME!$H$18/(1+HOME!$H$18),0)),IF($T$1=FALSE,IF($T101=FALSE,L101*HOME!$H$20,0),IF($T101=FALSE,L101*HOME!$H$20/(1+HOME!$H$20),0)))</f>
        <v>0</v>
      </c>
      <c r="AD101" s="79">
        <f>IF(M$2&lt;DATE(2019,10,1),IF($T$1=FALSE,IF($T101=FALSE,M101*HOME!$H$18,0),IF($T101=FALSE,M101*HOME!$H$18/(1+HOME!$H$18),0)),IF($T$1=FALSE,IF($T101=FALSE,M101*HOME!$H$20,0),IF($T101=FALSE,M101*HOME!$H$20/(1+HOME!$H$20),0)))</f>
        <v>0</v>
      </c>
      <c r="AE101" s="79">
        <f>IF(N$2&lt;DATE(2019,10,1),IF($T$1=FALSE,IF($T101=FALSE,N101*HOME!$H$18,0),IF($T101=FALSE,N101*HOME!$H$18/(1+HOME!$H$18),0)),IF($T$1=FALSE,IF($T101=FALSE,N101*HOME!$H$20,0),IF($T101=FALSE,N101*HOME!$H$20/(1+HOME!$H$20),0)))</f>
        <v>0</v>
      </c>
      <c r="AF101" s="79">
        <f>IF(O$2&lt;DATE(2019,10,1),IF($T$1=FALSE,IF($T101=FALSE,O101*HOME!$H$18,0),IF($T101=FALSE,O101*HOME!$H$18/(1+HOME!$H$18),0)),IF($T$1=FALSE,IF($T101=FALSE,O101*HOME!$H$20,0),IF($T101=FALSE,O101*HOME!$H$20/(1+HOME!$H$20),0)))</f>
        <v>0</v>
      </c>
      <c r="AG101" s="79">
        <f>IF(P$2&lt;DATE(2019,10,1),IF($T$1=FALSE,IF($T101=FALSE,P101*HOME!$H$18,0),IF($T101=FALSE,P101*HOME!$H$18/(1+HOME!$H$18),0)),IF($T$1=FALSE,IF($T101=FALSE,P101*HOME!$H$20,0),IF($T101=FALSE,P101*HOME!$H$20/(1+HOME!$H$20),0)))</f>
        <v>0</v>
      </c>
      <c r="AH101" s="79">
        <f t="shared" si="47"/>
        <v>0</v>
      </c>
      <c r="AI101" s="79">
        <f t="shared" si="48"/>
        <v>0</v>
      </c>
      <c r="AJ101" s="86"/>
      <c r="AK101" s="79"/>
      <c r="AL101" s="79"/>
      <c r="AM101" s="79"/>
      <c r="AN101" s="79"/>
      <c r="AO101" s="79"/>
      <c r="AP101" s="79"/>
      <c r="AQ101" s="79"/>
      <c r="AR101" s="79"/>
      <c r="CA101" s="310">
        <f>IF($T101=TRUE,0,IF(D$2&lt;DATE(2019,10,1),IF($T$1=FALSE,D101*HOME!$F$18,D101*HOME!$F$18/(1+HOME!$H$18)),IF($AO101=TRUE,IF($T$1=FALSE,D101*HOME!$F$21,D101*HOME!$F$21/(1+HOME!$H$21)),IF($T$1=FALSE,D101*HOME!$F$20,D101*HOME!$F$20/(1+HOME!$H$20)))))</f>
        <v>0</v>
      </c>
      <c r="CB101" s="310">
        <f>IF($T101=TRUE,0,IF(E$2&lt;DATE(2019,10,1),IF($T$1=FALSE,E101*HOME!$F$18,E101*HOME!$F$18/(1+HOME!$H$18)),IF($AO101=TRUE,IF($T$1=FALSE,E101*HOME!$F$21,E101*HOME!$F$21/(1+HOME!$H$21)),IF($T$1=FALSE,E101*HOME!$F$20,E101*HOME!$F$20/(1+HOME!$H$20)))))</f>
        <v>0</v>
      </c>
      <c r="CC101" s="310">
        <f>IF($T101=TRUE,0,IF(F$2&lt;DATE(2019,10,1),IF($T$1=FALSE,F101*HOME!$F$18,F101*HOME!$F$18/(1+HOME!$H$18)),IF($AO101=TRUE,IF($T$1=FALSE,F101*HOME!$F$21,F101*HOME!$F$21/(1+HOME!$H$21)),IF($T$1=FALSE,F101*HOME!$F$20,F101*HOME!$F$20/(1+HOME!$H$20)))))</f>
        <v>0</v>
      </c>
      <c r="CD101" s="310">
        <f>IF($T101=TRUE,0,IF(G$2&lt;DATE(2019,10,1),IF($T$1=FALSE,G101*HOME!$F$18,G101*HOME!$F$18/(1+HOME!$H$18)),IF($AO101=TRUE,IF($T$1=FALSE,G101*HOME!$F$21,G101*HOME!$F$21/(1+HOME!$H$21)),IF($T$1=FALSE,G101*HOME!$F$20,G101*HOME!$F$20/(1+HOME!$H$20)))))</f>
        <v>0</v>
      </c>
      <c r="CE101" s="310">
        <f>IF($T101=TRUE,0,IF(H$2&lt;DATE(2019,10,1),IF($T$1=FALSE,H101*HOME!$F$18,H101*HOME!$F$18/(1+HOME!$H$18)),IF($AO101=TRUE,IF($T$1=FALSE,H101*HOME!$F$21,H101*HOME!$F$21/(1+HOME!$H$21)),IF($T$1=FALSE,H101*HOME!$F$20,H101*HOME!$F$20/(1+HOME!$H$20)))))</f>
        <v>0</v>
      </c>
      <c r="CF101" s="310">
        <f>IF($T101=TRUE,0,IF(I$2&lt;DATE(2019,10,1),IF($T$1=FALSE,I101*HOME!$F$18,I101*HOME!$F$18/(1+HOME!$H$18)),IF($AO101=TRUE,IF($T$1=FALSE,I101*HOME!$F$21,I101*HOME!$F$21/(1+HOME!$H$21)),IF($T$1=FALSE,I101*HOME!$F$20,I101*HOME!$F$20/(1+HOME!$H$20)))))</f>
        <v>0</v>
      </c>
      <c r="CG101" s="310">
        <f>IF($T101=TRUE,0,IF(J$2&lt;DATE(2019,10,1),IF($T$1=FALSE,J101*HOME!$F$18,J101*HOME!$F$18/(1+HOME!$H$18)),IF($AO101=TRUE,IF($T$1=FALSE,J101*HOME!$F$21,J101*HOME!$F$21/(1+HOME!$H$21)),IF($T$1=FALSE,J101*HOME!$F$20,J101*HOME!$F$20/(1+HOME!$H$20)))))</f>
        <v>0</v>
      </c>
      <c r="CH101" s="310">
        <f>IF($T101=TRUE,0,IF(K$2&lt;DATE(2019,10,1),IF($T$1=FALSE,K101*HOME!$F$18,K101*HOME!$F$18/(1+HOME!$H$18)),IF($AO101=TRUE,IF($T$1=FALSE,K101*HOME!$F$21,K101*HOME!$F$21/(1+HOME!$H$21)),IF($T$1=FALSE,K101*HOME!$F$20,K101*HOME!$F$20/(1+HOME!$H$20)))))</f>
        <v>0</v>
      </c>
      <c r="CI101" s="310">
        <f>IF($T101=TRUE,0,IF(L$2&lt;DATE(2019,10,1),IF($T$1=FALSE,L101*HOME!$F$18,L101*HOME!$F$18/(1+HOME!$H$18)),IF($AO101=TRUE,IF($T$1=FALSE,L101*HOME!$F$21,L101*HOME!$F$21/(1+HOME!$H$21)),IF($T$1=FALSE,L101*HOME!$F$20,L101*HOME!$F$20/(1+HOME!$H$20)))))</f>
        <v>0</v>
      </c>
      <c r="CJ101" s="310">
        <f>IF($T101=TRUE,0,IF(M$2&lt;DATE(2019,10,1),IF($T$1=FALSE,M101*HOME!$F$18,M101*HOME!$F$18/(1+HOME!$H$18)),IF($AO101=TRUE,IF($T$1=FALSE,M101*HOME!$F$21,M101*HOME!$F$21/(1+HOME!$H$21)),IF($T$1=FALSE,M101*HOME!$F$20,M101*HOME!$F$20/(1+HOME!$H$20)))))</f>
        <v>0</v>
      </c>
      <c r="CK101" s="310">
        <f>IF($T101=TRUE,0,IF(N$2&lt;DATE(2019,10,1),IF($T$1=FALSE,N101*HOME!$F$18,N101*HOME!$F$18/(1+HOME!$H$18)),IF($AO101=TRUE,IF($T$1=FALSE,N101*HOME!$F$21,N101*HOME!$F$21/(1+HOME!$H$21)),IF($T$1=FALSE,N101*HOME!$F$20,N101*HOME!$F$20/(1+HOME!$H$20)))))</f>
        <v>0</v>
      </c>
      <c r="CL101" s="310">
        <f>IF($T101=TRUE,0,IF(O$2&lt;DATE(2019,10,1),IF($T$1=FALSE,O101*HOME!$F$18,O101*HOME!$F$18/(1+HOME!$H$18)),IF($AO101=TRUE,IF($T$1=FALSE,O101*HOME!$F$21,O101*HOME!$F$21/(1+HOME!$H$21)),IF($T$1=FALSE,O101*HOME!$F$20,O101*HOME!$F$20/(1+HOME!$H$20)))))</f>
        <v>0</v>
      </c>
      <c r="CM101" s="310">
        <f>IF($T101=TRUE,0,IF(P$2&lt;DATE(2019,10,1),IF($T$1=FALSE,P101*HOME!$F$18,P101*HOME!$F$18/(1+HOME!$H$18)),IF($AO101=TRUE,IF($T$1=FALSE,P101*HOME!$F$21,P101*HOME!$F$21/(1+HOME!$H$21)),IF($T$1=FALSE,P101*HOME!$F$20,P101*HOME!$F$20/(1+HOME!$H$20)))))</f>
        <v>0</v>
      </c>
      <c r="CN101" s="310">
        <f t="shared" si="49"/>
        <v>0</v>
      </c>
    </row>
    <row r="102" spans="1:100" ht="18" customHeight="1">
      <c r="A102" s="335"/>
      <c r="B102" s="336"/>
      <c r="C102" s="337"/>
      <c r="D102" s="450"/>
      <c r="E102" s="450"/>
      <c r="F102" s="450"/>
      <c r="G102" s="450"/>
      <c r="H102" s="450"/>
      <c r="I102" s="450"/>
      <c r="J102" s="450"/>
      <c r="K102" s="450"/>
      <c r="L102" s="450"/>
      <c r="M102" s="450"/>
      <c r="N102" s="450"/>
      <c r="O102" s="450"/>
      <c r="P102" s="451"/>
      <c r="Q102" s="90">
        <f t="shared" si="46"/>
        <v>0</v>
      </c>
      <c r="R102" s="389" t="str">
        <f t="shared" si="36"/>
        <v/>
      </c>
      <c r="S102" s="154">
        <f>前期実績!Q102</f>
        <v>0</v>
      </c>
      <c r="T102" s="341" t="b">
        <v>0</v>
      </c>
      <c r="U102" s="79">
        <f>IF(D$2&lt;DATE(2019,10,1),IF($T$1=FALSE,IF($T102=FALSE,D102*HOME!$H$18,0),IF($T102=FALSE,D102*HOME!$H$18/(1+HOME!$H$18),0)),IF($T$1=FALSE,IF($T102=FALSE,D102*HOME!$H$20,0),IF($T102=FALSE,D102*HOME!$H$20/(1+HOME!$H$20),0)))</f>
        <v>0</v>
      </c>
      <c r="V102" s="79">
        <f>IF(E$2&lt;DATE(2019,10,1),IF($T$1=FALSE,IF($T102=FALSE,E102*HOME!$H$18,0),IF($T102=FALSE,E102*HOME!$H$18/(1+HOME!$H$18),0)),IF($T$1=FALSE,IF($T102=FALSE,E102*HOME!$H$20,0),IF($T102=FALSE,E102*HOME!$H$20/(1+HOME!$H$20),0)))</f>
        <v>0</v>
      </c>
      <c r="W102" s="79">
        <f>IF(F$2&lt;DATE(2019,10,1),IF($T$1=FALSE,IF($T102=FALSE,F102*HOME!$H$18,0),IF($T102=FALSE,F102*HOME!$H$18/(1+HOME!$H$18),0)),IF($T$1=FALSE,IF($T102=FALSE,F102*HOME!$H$20,0),IF($T102=FALSE,F102*HOME!$H$20/(1+HOME!$H$20),0)))</f>
        <v>0</v>
      </c>
      <c r="X102" s="79">
        <f>IF(G$2&lt;DATE(2019,10,1),IF($T$1=FALSE,IF($T102=FALSE,G102*HOME!$H$18,0),IF($T102=FALSE,G102*HOME!$H$18/(1+HOME!$H$18),0)),IF($T$1=FALSE,IF($T102=FALSE,G102*HOME!$H$20,0),IF($T102=FALSE,G102*HOME!$H$20/(1+HOME!$H$20),0)))</f>
        <v>0</v>
      </c>
      <c r="Y102" s="79">
        <f>IF(H$2&lt;DATE(2019,10,1),IF($T$1=FALSE,IF($T102=FALSE,H102*HOME!$H$18,0),IF($T102=FALSE,H102*HOME!$H$18/(1+HOME!$H$18),0)),IF($T$1=FALSE,IF($T102=FALSE,H102*HOME!$H$20,0),IF($T102=FALSE,H102*HOME!$H$20/(1+HOME!$H$20),0)))</f>
        <v>0</v>
      </c>
      <c r="Z102" s="79">
        <f>IF(I$2&lt;DATE(2019,10,1),IF($T$1=FALSE,IF($T102=FALSE,I102*HOME!$H$18,0),IF($T102=FALSE,I102*HOME!$H$18/(1+HOME!$H$18),0)),IF($T$1=FALSE,IF($T102=FALSE,I102*HOME!$H$20,0),IF($T102=FALSE,I102*HOME!$H$20/(1+HOME!$H$20),0)))</f>
        <v>0</v>
      </c>
      <c r="AA102" s="79">
        <f>IF(J$2&lt;DATE(2019,10,1),IF($T$1=FALSE,IF($T102=FALSE,J102*HOME!$H$18,0),IF($T102=FALSE,J102*HOME!$H$18/(1+HOME!$H$18),0)),IF($T$1=FALSE,IF($T102=FALSE,J102*HOME!$H$20,0),IF($T102=FALSE,J102*HOME!$H$20/(1+HOME!$H$20),0)))</f>
        <v>0</v>
      </c>
      <c r="AB102" s="79">
        <f>IF(K$2&lt;DATE(2019,10,1),IF($T$1=FALSE,IF($T102=FALSE,K102*HOME!$H$18,0),IF($T102=FALSE,K102*HOME!$H$18/(1+HOME!$H$18),0)),IF($T$1=FALSE,IF($T102=FALSE,K102*HOME!$H$20,0),IF($T102=FALSE,K102*HOME!$H$20/(1+HOME!$H$20),0)))</f>
        <v>0</v>
      </c>
      <c r="AC102" s="79">
        <f>IF(L$2&lt;DATE(2019,10,1),IF($T$1=FALSE,IF($T102=FALSE,L102*HOME!$H$18,0),IF($T102=FALSE,L102*HOME!$H$18/(1+HOME!$H$18),0)),IF($T$1=FALSE,IF($T102=FALSE,L102*HOME!$H$20,0),IF($T102=FALSE,L102*HOME!$H$20/(1+HOME!$H$20),0)))</f>
        <v>0</v>
      </c>
      <c r="AD102" s="79">
        <f>IF(M$2&lt;DATE(2019,10,1),IF($T$1=FALSE,IF($T102=FALSE,M102*HOME!$H$18,0),IF($T102=FALSE,M102*HOME!$H$18/(1+HOME!$H$18),0)),IF($T$1=FALSE,IF($T102=FALSE,M102*HOME!$H$20,0),IF($T102=FALSE,M102*HOME!$H$20/(1+HOME!$H$20),0)))</f>
        <v>0</v>
      </c>
      <c r="AE102" s="79">
        <f>IF(N$2&lt;DATE(2019,10,1),IF($T$1=FALSE,IF($T102=FALSE,N102*HOME!$H$18,0),IF($T102=FALSE,N102*HOME!$H$18/(1+HOME!$H$18),0)),IF($T$1=FALSE,IF($T102=FALSE,N102*HOME!$H$20,0),IF($T102=FALSE,N102*HOME!$H$20/(1+HOME!$H$20),0)))</f>
        <v>0</v>
      </c>
      <c r="AF102" s="79">
        <f>IF(O$2&lt;DATE(2019,10,1),IF($T$1=FALSE,IF($T102=FALSE,O102*HOME!$H$18,0),IF($T102=FALSE,O102*HOME!$H$18/(1+HOME!$H$18),0)),IF($T$1=FALSE,IF($T102=FALSE,O102*HOME!$H$20,0),IF($T102=FALSE,O102*HOME!$H$20/(1+HOME!$H$20),0)))</f>
        <v>0</v>
      </c>
      <c r="AG102" s="79">
        <f>IF(P$2&lt;DATE(2019,10,1),IF($T$1=FALSE,IF($T102=FALSE,P102*HOME!$H$18,0),IF($T102=FALSE,P102*HOME!$H$18/(1+HOME!$H$18),0)),IF($T$1=FALSE,IF($T102=FALSE,P102*HOME!$H$20,0),IF($T102=FALSE,P102*HOME!$H$20/(1+HOME!$H$20),0)))</f>
        <v>0</v>
      </c>
      <c r="AH102" s="79">
        <f t="shared" si="47"/>
        <v>0</v>
      </c>
      <c r="AI102" s="79">
        <f t="shared" si="48"/>
        <v>0</v>
      </c>
      <c r="AJ102" s="86"/>
      <c r="AK102" s="79"/>
      <c r="AL102" s="79"/>
      <c r="AM102" s="79"/>
      <c r="AN102" s="79"/>
      <c r="AO102" s="79"/>
      <c r="AP102" s="79"/>
      <c r="AQ102" s="79"/>
      <c r="AR102" s="79"/>
      <c r="CA102" s="310">
        <f>IF($T102=TRUE,0,IF(D$2&lt;DATE(2019,10,1),IF($T$1=FALSE,D102*HOME!$F$18,D102*HOME!$F$18/(1+HOME!$H$18)),IF($AO102=TRUE,IF($T$1=FALSE,D102*HOME!$F$21,D102*HOME!$F$21/(1+HOME!$H$21)),IF($T$1=FALSE,D102*HOME!$F$20,D102*HOME!$F$20/(1+HOME!$H$20)))))</f>
        <v>0</v>
      </c>
      <c r="CB102" s="310">
        <f>IF($T102=TRUE,0,IF(E$2&lt;DATE(2019,10,1),IF($T$1=FALSE,E102*HOME!$F$18,E102*HOME!$F$18/(1+HOME!$H$18)),IF($AO102=TRUE,IF($T$1=FALSE,E102*HOME!$F$21,E102*HOME!$F$21/(1+HOME!$H$21)),IF($T$1=FALSE,E102*HOME!$F$20,E102*HOME!$F$20/(1+HOME!$H$20)))))</f>
        <v>0</v>
      </c>
      <c r="CC102" s="310">
        <f>IF($T102=TRUE,0,IF(F$2&lt;DATE(2019,10,1),IF($T$1=FALSE,F102*HOME!$F$18,F102*HOME!$F$18/(1+HOME!$H$18)),IF($AO102=TRUE,IF($T$1=FALSE,F102*HOME!$F$21,F102*HOME!$F$21/(1+HOME!$H$21)),IF($T$1=FALSE,F102*HOME!$F$20,F102*HOME!$F$20/(1+HOME!$H$20)))))</f>
        <v>0</v>
      </c>
      <c r="CD102" s="310">
        <f>IF($T102=TRUE,0,IF(G$2&lt;DATE(2019,10,1),IF($T$1=FALSE,G102*HOME!$F$18,G102*HOME!$F$18/(1+HOME!$H$18)),IF($AO102=TRUE,IF($T$1=FALSE,G102*HOME!$F$21,G102*HOME!$F$21/(1+HOME!$H$21)),IF($T$1=FALSE,G102*HOME!$F$20,G102*HOME!$F$20/(1+HOME!$H$20)))))</f>
        <v>0</v>
      </c>
      <c r="CE102" s="310">
        <f>IF($T102=TRUE,0,IF(H$2&lt;DATE(2019,10,1),IF($T$1=FALSE,H102*HOME!$F$18,H102*HOME!$F$18/(1+HOME!$H$18)),IF($AO102=TRUE,IF($T$1=FALSE,H102*HOME!$F$21,H102*HOME!$F$21/(1+HOME!$H$21)),IF($T$1=FALSE,H102*HOME!$F$20,H102*HOME!$F$20/(1+HOME!$H$20)))))</f>
        <v>0</v>
      </c>
      <c r="CF102" s="310">
        <f>IF($T102=TRUE,0,IF(I$2&lt;DATE(2019,10,1),IF($T$1=FALSE,I102*HOME!$F$18,I102*HOME!$F$18/(1+HOME!$H$18)),IF($AO102=TRUE,IF($T$1=FALSE,I102*HOME!$F$21,I102*HOME!$F$21/(1+HOME!$H$21)),IF($T$1=FALSE,I102*HOME!$F$20,I102*HOME!$F$20/(1+HOME!$H$20)))))</f>
        <v>0</v>
      </c>
      <c r="CG102" s="310">
        <f>IF($T102=TRUE,0,IF(J$2&lt;DATE(2019,10,1),IF($T$1=FALSE,J102*HOME!$F$18,J102*HOME!$F$18/(1+HOME!$H$18)),IF($AO102=TRUE,IF($T$1=FALSE,J102*HOME!$F$21,J102*HOME!$F$21/(1+HOME!$H$21)),IF($T$1=FALSE,J102*HOME!$F$20,J102*HOME!$F$20/(1+HOME!$H$20)))))</f>
        <v>0</v>
      </c>
      <c r="CH102" s="310">
        <f>IF($T102=TRUE,0,IF(K$2&lt;DATE(2019,10,1),IF($T$1=FALSE,K102*HOME!$F$18,K102*HOME!$F$18/(1+HOME!$H$18)),IF($AO102=TRUE,IF($T$1=FALSE,K102*HOME!$F$21,K102*HOME!$F$21/(1+HOME!$H$21)),IF($T$1=FALSE,K102*HOME!$F$20,K102*HOME!$F$20/(1+HOME!$H$20)))))</f>
        <v>0</v>
      </c>
      <c r="CI102" s="310">
        <f>IF($T102=TRUE,0,IF(L$2&lt;DATE(2019,10,1),IF($T$1=FALSE,L102*HOME!$F$18,L102*HOME!$F$18/(1+HOME!$H$18)),IF($AO102=TRUE,IF($T$1=FALSE,L102*HOME!$F$21,L102*HOME!$F$21/(1+HOME!$H$21)),IF($T$1=FALSE,L102*HOME!$F$20,L102*HOME!$F$20/(1+HOME!$H$20)))))</f>
        <v>0</v>
      </c>
      <c r="CJ102" s="310">
        <f>IF($T102=TRUE,0,IF(M$2&lt;DATE(2019,10,1),IF($T$1=FALSE,M102*HOME!$F$18,M102*HOME!$F$18/(1+HOME!$H$18)),IF($AO102=TRUE,IF($T$1=FALSE,M102*HOME!$F$21,M102*HOME!$F$21/(1+HOME!$H$21)),IF($T$1=FALSE,M102*HOME!$F$20,M102*HOME!$F$20/(1+HOME!$H$20)))))</f>
        <v>0</v>
      </c>
      <c r="CK102" s="310">
        <f>IF($T102=TRUE,0,IF(N$2&lt;DATE(2019,10,1),IF($T$1=FALSE,N102*HOME!$F$18,N102*HOME!$F$18/(1+HOME!$H$18)),IF($AO102=TRUE,IF($T$1=FALSE,N102*HOME!$F$21,N102*HOME!$F$21/(1+HOME!$H$21)),IF($T$1=FALSE,N102*HOME!$F$20,N102*HOME!$F$20/(1+HOME!$H$20)))))</f>
        <v>0</v>
      </c>
      <c r="CL102" s="310">
        <f>IF($T102=TRUE,0,IF(O$2&lt;DATE(2019,10,1),IF($T$1=FALSE,O102*HOME!$F$18,O102*HOME!$F$18/(1+HOME!$H$18)),IF($AO102=TRUE,IF($T$1=FALSE,O102*HOME!$F$21,O102*HOME!$F$21/(1+HOME!$H$21)),IF($T$1=FALSE,O102*HOME!$F$20,O102*HOME!$F$20/(1+HOME!$H$20)))))</f>
        <v>0</v>
      </c>
      <c r="CM102" s="310">
        <f>IF($T102=TRUE,0,IF(P$2&lt;DATE(2019,10,1),IF($T$1=FALSE,P102*HOME!$F$18,P102*HOME!$F$18/(1+HOME!$H$18)),IF($AO102=TRUE,IF($T$1=FALSE,P102*HOME!$F$21,P102*HOME!$F$21/(1+HOME!$H$21)),IF($T$1=FALSE,P102*HOME!$F$20,P102*HOME!$F$20/(1+HOME!$H$20)))))</f>
        <v>0</v>
      </c>
      <c r="CN102" s="310">
        <f t="shared" si="49"/>
        <v>0</v>
      </c>
    </row>
    <row r="103" spans="1:100" ht="18" customHeight="1">
      <c r="A103" s="335"/>
      <c r="B103" s="336"/>
      <c r="C103" s="337"/>
      <c r="D103" s="450"/>
      <c r="E103" s="450"/>
      <c r="F103" s="450"/>
      <c r="G103" s="450"/>
      <c r="H103" s="450"/>
      <c r="I103" s="450"/>
      <c r="J103" s="450"/>
      <c r="K103" s="450"/>
      <c r="L103" s="450"/>
      <c r="M103" s="450"/>
      <c r="N103" s="450"/>
      <c r="O103" s="450"/>
      <c r="P103" s="451"/>
      <c r="Q103" s="90">
        <f t="shared" si="46"/>
        <v>0</v>
      </c>
      <c r="R103" s="389" t="str">
        <f t="shared" si="36"/>
        <v/>
      </c>
      <c r="S103" s="154">
        <f>前期実績!Q103</f>
        <v>0</v>
      </c>
      <c r="T103" s="341" t="b">
        <v>0</v>
      </c>
      <c r="U103" s="79">
        <f>IF(D$2&lt;DATE(2019,10,1),IF($T$1=FALSE,IF($T103=FALSE,D103*HOME!$H$18,0),IF($T103=FALSE,D103*HOME!$H$18/(1+HOME!$H$18),0)),IF($T$1=FALSE,IF($T103=FALSE,D103*HOME!$H$20,0),IF($T103=FALSE,D103*HOME!$H$20/(1+HOME!$H$20),0)))</f>
        <v>0</v>
      </c>
      <c r="V103" s="79">
        <f>IF(E$2&lt;DATE(2019,10,1),IF($T$1=FALSE,IF($T103=FALSE,E103*HOME!$H$18,0),IF($T103=FALSE,E103*HOME!$H$18/(1+HOME!$H$18),0)),IF($T$1=FALSE,IF($T103=FALSE,E103*HOME!$H$20,0),IF($T103=FALSE,E103*HOME!$H$20/(1+HOME!$H$20),0)))</f>
        <v>0</v>
      </c>
      <c r="W103" s="79">
        <f>IF(F$2&lt;DATE(2019,10,1),IF($T$1=FALSE,IF($T103=FALSE,F103*HOME!$H$18,0),IF($T103=FALSE,F103*HOME!$H$18/(1+HOME!$H$18),0)),IF($T$1=FALSE,IF($T103=FALSE,F103*HOME!$H$20,0),IF($T103=FALSE,F103*HOME!$H$20/(1+HOME!$H$20),0)))</f>
        <v>0</v>
      </c>
      <c r="X103" s="79">
        <f>IF(G$2&lt;DATE(2019,10,1),IF($T$1=FALSE,IF($T103=FALSE,G103*HOME!$H$18,0),IF($T103=FALSE,G103*HOME!$H$18/(1+HOME!$H$18),0)),IF($T$1=FALSE,IF($T103=FALSE,G103*HOME!$H$20,0),IF($T103=FALSE,G103*HOME!$H$20/(1+HOME!$H$20),0)))</f>
        <v>0</v>
      </c>
      <c r="Y103" s="79">
        <f>IF(H$2&lt;DATE(2019,10,1),IF($T$1=FALSE,IF($T103=FALSE,H103*HOME!$H$18,0),IF($T103=FALSE,H103*HOME!$H$18/(1+HOME!$H$18),0)),IF($T$1=FALSE,IF($T103=FALSE,H103*HOME!$H$20,0),IF($T103=FALSE,H103*HOME!$H$20/(1+HOME!$H$20),0)))</f>
        <v>0</v>
      </c>
      <c r="Z103" s="79">
        <f>IF(I$2&lt;DATE(2019,10,1),IF($T$1=FALSE,IF($T103=FALSE,I103*HOME!$H$18,0),IF($T103=FALSE,I103*HOME!$H$18/(1+HOME!$H$18),0)),IF($T$1=FALSE,IF($T103=FALSE,I103*HOME!$H$20,0),IF($T103=FALSE,I103*HOME!$H$20/(1+HOME!$H$20),0)))</f>
        <v>0</v>
      </c>
      <c r="AA103" s="79">
        <f>IF(J$2&lt;DATE(2019,10,1),IF($T$1=FALSE,IF($T103=FALSE,J103*HOME!$H$18,0),IF($T103=FALSE,J103*HOME!$H$18/(1+HOME!$H$18),0)),IF($T$1=FALSE,IF($T103=FALSE,J103*HOME!$H$20,0),IF($T103=FALSE,J103*HOME!$H$20/(1+HOME!$H$20),0)))</f>
        <v>0</v>
      </c>
      <c r="AB103" s="79">
        <f>IF(K$2&lt;DATE(2019,10,1),IF($T$1=FALSE,IF($T103=FALSE,K103*HOME!$H$18,0),IF($T103=FALSE,K103*HOME!$H$18/(1+HOME!$H$18),0)),IF($T$1=FALSE,IF($T103=FALSE,K103*HOME!$H$20,0),IF($T103=FALSE,K103*HOME!$H$20/(1+HOME!$H$20),0)))</f>
        <v>0</v>
      </c>
      <c r="AC103" s="79">
        <f>IF(L$2&lt;DATE(2019,10,1),IF($T$1=FALSE,IF($T103=FALSE,L103*HOME!$H$18,0),IF($T103=FALSE,L103*HOME!$H$18/(1+HOME!$H$18),0)),IF($T$1=FALSE,IF($T103=FALSE,L103*HOME!$H$20,0),IF($T103=FALSE,L103*HOME!$H$20/(1+HOME!$H$20),0)))</f>
        <v>0</v>
      </c>
      <c r="AD103" s="79">
        <f>IF(M$2&lt;DATE(2019,10,1),IF($T$1=FALSE,IF($T103=FALSE,M103*HOME!$H$18,0),IF($T103=FALSE,M103*HOME!$H$18/(1+HOME!$H$18),0)),IF($T$1=FALSE,IF($T103=FALSE,M103*HOME!$H$20,0),IF($T103=FALSE,M103*HOME!$H$20/(1+HOME!$H$20),0)))</f>
        <v>0</v>
      </c>
      <c r="AE103" s="79">
        <f>IF(N$2&lt;DATE(2019,10,1),IF($T$1=FALSE,IF($T103=FALSE,N103*HOME!$H$18,0),IF($T103=FALSE,N103*HOME!$H$18/(1+HOME!$H$18),0)),IF($T$1=FALSE,IF($T103=FALSE,N103*HOME!$H$20,0),IF($T103=FALSE,N103*HOME!$H$20/(1+HOME!$H$20),0)))</f>
        <v>0</v>
      </c>
      <c r="AF103" s="79">
        <f>IF(O$2&lt;DATE(2019,10,1),IF($T$1=FALSE,IF($T103=FALSE,O103*HOME!$H$18,0),IF($T103=FALSE,O103*HOME!$H$18/(1+HOME!$H$18),0)),IF($T$1=FALSE,IF($T103=FALSE,O103*HOME!$H$20,0),IF($T103=FALSE,O103*HOME!$H$20/(1+HOME!$H$20),0)))</f>
        <v>0</v>
      </c>
      <c r="AG103" s="79">
        <f>IF(P$2&lt;DATE(2019,10,1),IF($T$1=FALSE,IF($T103=FALSE,P103*HOME!$H$18,0),IF($T103=FALSE,P103*HOME!$H$18/(1+HOME!$H$18),0)),IF($T$1=FALSE,IF($T103=FALSE,P103*HOME!$H$20,0),IF($T103=FALSE,P103*HOME!$H$20/(1+HOME!$H$20),0)))</f>
        <v>0</v>
      </c>
      <c r="AH103" s="79">
        <f t="shared" si="47"/>
        <v>0</v>
      </c>
      <c r="AI103" s="79">
        <f t="shared" si="48"/>
        <v>0</v>
      </c>
      <c r="AJ103" s="86"/>
      <c r="AK103" s="79"/>
      <c r="AL103" s="79"/>
      <c r="AM103" s="79"/>
      <c r="AN103" s="79"/>
      <c r="AO103" s="79"/>
      <c r="AP103" s="79"/>
      <c r="AQ103" s="79"/>
      <c r="AR103" s="79"/>
      <c r="CA103" s="310">
        <f>IF($T103=TRUE,0,IF(D$2&lt;DATE(2019,10,1),IF($T$1=FALSE,D103*HOME!$F$18,D103*HOME!$F$18/(1+HOME!$H$18)),IF($AO103=TRUE,IF($T$1=FALSE,D103*HOME!$F$21,D103*HOME!$F$21/(1+HOME!$H$21)),IF($T$1=FALSE,D103*HOME!$F$20,D103*HOME!$F$20/(1+HOME!$H$20)))))</f>
        <v>0</v>
      </c>
      <c r="CB103" s="310">
        <f>IF($T103=TRUE,0,IF(E$2&lt;DATE(2019,10,1),IF($T$1=FALSE,E103*HOME!$F$18,E103*HOME!$F$18/(1+HOME!$H$18)),IF($AO103=TRUE,IF($T$1=FALSE,E103*HOME!$F$21,E103*HOME!$F$21/(1+HOME!$H$21)),IF($T$1=FALSE,E103*HOME!$F$20,E103*HOME!$F$20/(1+HOME!$H$20)))))</f>
        <v>0</v>
      </c>
      <c r="CC103" s="310">
        <f>IF($T103=TRUE,0,IF(F$2&lt;DATE(2019,10,1),IF($T$1=FALSE,F103*HOME!$F$18,F103*HOME!$F$18/(1+HOME!$H$18)),IF($AO103=TRUE,IF($T$1=FALSE,F103*HOME!$F$21,F103*HOME!$F$21/(1+HOME!$H$21)),IF($T$1=FALSE,F103*HOME!$F$20,F103*HOME!$F$20/(1+HOME!$H$20)))))</f>
        <v>0</v>
      </c>
      <c r="CD103" s="310">
        <f>IF($T103=TRUE,0,IF(G$2&lt;DATE(2019,10,1),IF($T$1=FALSE,G103*HOME!$F$18,G103*HOME!$F$18/(1+HOME!$H$18)),IF($AO103=TRUE,IF($T$1=FALSE,G103*HOME!$F$21,G103*HOME!$F$21/(1+HOME!$H$21)),IF($T$1=FALSE,G103*HOME!$F$20,G103*HOME!$F$20/(1+HOME!$H$20)))))</f>
        <v>0</v>
      </c>
      <c r="CE103" s="310">
        <f>IF($T103=TRUE,0,IF(H$2&lt;DATE(2019,10,1),IF($T$1=FALSE,H103*HOME!$F$18,H103*HOME!$F$18/(1+HOME!$H$18)),IF($AO103=TRUE,IF($T$1=FALSE,H103*HOME!$F$21,H103*HOME!$F$21/(1+HOME!$H$21)),IF($T$1=FALSE,H103*HOME!$F$20,H103*HOME!$F$20/(1+HOME!$H$20)))))</f>
        <v>0</v>
      </c>
      <c r="CF103" s="310">
        <f>IF($T103=TRUE,0,IF(I$2&lt;DATE(2019,10,1),IF($T$1=FALSE,I103*HOME!$F$18,I103*HOME!$F$18/(1+HOME!$H$18)),IF($AO103=TRUE,IF($T$1=FALSE,I103*HOME!$F$21,I103*HOME!$F$21/(1+HOME!$H$21)),IF($T$1=FALSE,I103*HOME!$F$20,I103*HOME!$F$20/(1+HOME!$H$20)))))</f>
        <v>0</v>
      </c>
      <c r="CG103" s="310">
        <f>IF($T103=TRUE,0,IF(J$2&lt;DATE(2019,10,1),IF($T$1=FALSE,J103*HOME!$F$18,J103*HOME!$F$18/(1+HOME!$H$18)),IF($AO103=TRUE,IF($T$1=FALSE,J103*HOME!$F$21,J103*HOME!$F$21/(1+HOME!$H$21)),IF($T$1=FALSE,J103*HOME!$F$20,J103*HOME!$F$20/(1+HOME!$H$20)))))</f>
        <v>0</v>
      </c>
      <c r="CH103" s="310">
        <f>IF($T103=TRUE,0,IF(K$2&lt;DATE(2019,10,1),IF($T$1=FALSE,K103*HOME!$F$18,K103*HOME!$F$18/(1+HOME!$H$18)),IF($AO103=TRUE,IF($T$1=FALSE,K103*HOME!$F$21,K103*HOME!$F$21/(1+HOME!$H$21)),IF($T$1=FALSE,K103*HOME!$F$20,K103*HOME!$F$20/(1+HOME!$H$20)))))</f>
        <v>0</v>
      </c>
      <c r="CI103" s="310">
        <f>IF($T103=TRUE,0,IF(L$2&lt;DATE(2019,10,1),IF($T$1=FALSE,L103*HOME!$F$18,L103*HOME!$F$18/(1+HOME!$H$18)),IF($AO103=TRUE,IF($T$1=FALSE,L103*HOME!$F$21,L103*HOME!$F$21/(1+HOME!$H$21)),IF($T$1=FALSE,L103*HOME!$F$20,L103*HOME!$F$20/(1+HOME!$H$20)))))</f>
        <v>0</v>
      </c>
      <c r="CJ103" s="310">
        <f>IF($T103=TRUE,0,IF(M$2&lt;DATE(2019,10,1),IF($T$1=FALSE,M103*HOME!$F$18,M103*HOME!$F$18/(1+HOME!$H$18)),IF($AO103=TRUE,IF($T$1=FALSE,M103*HOME!$F$21,M103*HOME!$F$21/(1+HOME!$H$21)),IF($T$1=FALSE,M103*HOME!$F$20,M103*HOME!$F$20/(1+HOME!$H$20)))))</f>
        <v>0</v>
      </c>
      <c r="CK103" s="310">
        <f>IF($T103=TRUE,0,IF(N$2&lt;DATE(2019,10,1),IF($T$1=FALSE,N103*HOME!$F$18,N103*HOME!$F$18/(1+HOME!$H$18)),IF($AO103=TRUE,IF($T$1=FALSE,N103*HOME!$F$21,N103*HOME!$F$21/(1+HOME!$H$21)),IF($T$1=FALSE,N103*HOME!$F$20,N103*HOME!$F$20/(1+HOME!$H$20)))))</f>
        <v>0</v>
      </c>
      <c r="CL103" s="310">
        <f>IF($T103=TRUE,0,IF(O$2&lt;DATE(2019,10,1),IF($T$1=FALSE,O103*HOME!$F$18,O103*HOME!$F$18/(1+HOME!$H$18)),IF($AO103=TRUE,IF($T$1=FALSE,O103*HOME!$F$21,O103*HOME!$F$21/(1+HOME!$H$21)),IF($T$1=FALSE,O103*HOME!$F$20,O103*HOME!$F$20/(1+HOME!$H$20)))))</f>
        <v>0</v>
      </c>
      <c r="CM103" s="310">
        <f>IF($T103=TRUE,0,IF(P$2&lt;DATE(2019,10,1),IF($T$1=FALSE,P103*HOME!$F$18,P103*HOME!$F$18/(1+HOME!$H$18)),IF($AO103=TRUE,IF($T$1=FALSE,P103*HOME!$F$21,P103*HOME!$F$21/(1+HOME!$H$21)),IF($T$1=FALSE,P103*HOME!$F$20,P103*HOME!$F$20/(1+HOME!$H$20)))))</f>
        <v>0</v>
      </c>
      <c r="CN103" s="310">
        <f t="shared" si="49"/>
        <v>0</v>
      </c>
    </row>
    <row r="104" spans="1:100" ht="18" customHeight="1">
      <c r="A104" s="335"/>
      <c r="B104" s="336"/>
      <c r="C104" s="337"/>
      <c r="D104" s="450"/>
      <c r="E104" s="450"/>
      <c r="F104" s="450"/>
      <c r="G104" s="450"/>
      <c r="H104" s="450"/>
      <c r="I104" s="450"/>
      <c r="J104" s="450"/>
      <c r="K104" s="450"/>
      <c r="L104" s="450"/>
      <c r="M104" s="450"/>
      <c r="N104" s="450"/>
      <c r="O104" s="450"/>
      <c r="P104" s="451"/>
      <c r="Q104" s="90">
        <f t="shared" si="46"/>
        <v>0</v>
      </c>
      <c r="R104" s="389" t="str">
        <f t="shared" si="36"/>
        <v/>
      </c>
      <c r="S104" s="154">
        <f>前期実績!Q104</f>
        <v>0</v>
      </c>
      <c r="T104" s="341" t="b">
        <v>0</v>
      </c>
      <c r="U104" s="79">
        <f>IF(D$2&lt;DATE(2019,10,1),IF($T$1=FALSE,IF($T104=FALSE,D104*HOME!$H$18,0),IF($T104=FALSE,D104*HOME!$H$18/(1+HOME!$H$18),0)),IF($T$1=FALSE,IF($T104=FALSE,D104*HOME!$H$20,0),IF($T104=FALSE,D104*HOME!$H$20/(1+HOME!$H$20),0)))</f>
        <v>0</v>
      </c>
      <c r="V104" s="79">
        <f>IF(E$2&lt;DATE(2019,10,1),IF($T$1=FALSE,IF($T104=FALSE,E104*HOME!$H$18,0),IF($T104=FALSE,E104*HOME!$H$18/(1+HOME!$H$18),0)),IF($T$1=FALSE,IF($T104=FALSE,E104*HOME!$H$20,0),IF($T104=FALSE,E104*HOME!$H$20/(1+HOME!$H$20),0)))</f>
        <v>0</v>
      </c>
      <c r="W104" s="79">
        <f>IF(F$2&lt;DATE(2019,10,1),IF($T$1=FALSE,IF($T104=FALSE,F104*HOME!$H$18,0),IF($T104=FALSE,F104*HOME!$H$18/(1+HOME!$H$18),0)),IF($T$1=FALSE,IF($T104=FALSE,F104*HOME!$H$20,0),IF($T104=FALSE,F104*HOME!$H$20/(1+HOME!$H$20),0)))</f>
        <v>0</v>
      </c>
      <c r="X104" s="79">
        <f>IF(G$2&lt;DATE(2019,10,1),IF($T$1=FALSE,IF($T104=FALSE,G104*HOME!$H$18,0),IF($T104=FALSE,G104*HOME!$H$18/(1+HOME!$H$18),0)),IF($T$1=FALSE,IF($T104=FALSE,G104*HOME!$H$20,0),IF($T104=FALSE,G104*HOME!$H$20/(1+HOME!$H$20),0)))</f>
        <v>0</v>
      </c>
      <c r="Y104" s="79">
        <f>IF(H$2&lt;DATE(2019,10,1),IF($T$1=FALSE,IF($T104=FALSE,H104*HOME!$H$18,0),IF($T104=FALSE,H104*HOME!$H$18/(1+HOME!$H$18),0)),IF($T$1=FALSE,IF($T104=FALSE,H104*HOME!$H$20,0),IF($T104=FALSE,H104*HOME!$H$20/(1+HOME!$H$20),0)))</f>
        <v>0</v>
      </c>
      <c r="Z104" s="79">
        <f>IF(I$2&lt;DATE(2019,10,1),IF($T$1=FALSE,IF($T104=FALSE,I104*HOME!$H$18,0),IF($T104=FALSE,I104*HOME!$H$18/(1+HOME!$H$18),0)),IF($T$1=FALSE,IF($T104=FALSE,I104*HOME!$H$20,0),IF($T104=FALSE,I104*HOME!$H$20/(1+HOME!$H$20),0)))</f>
        <v>0</v>
      </c>
      <c r="AA104" s="79">
        <f>IF(J$2&lt;DATE(2019,10,1),IF($T$1=FALSE,IF($T104=FALSE,J104*HOME!$H$18,0),IF($T104=FALSE,J104*HOME!$H$18/(1+HOME!$H$18),0)),IF($T$1=FALSE,IF($T104=FALSE,J104*HOME!$H$20,0),IF($T104=FALSE,J104*HOME!$H$20/(1+HOME!$H$20),0)))</f>
        <v>0</v>
      </c>
      <c r="AB104" s="79">
        <f>IF(K$2&lt;DATE(2019,10,1),IF($T$1=FALSE,IF($T104=FALSE,K104*HOME!$H$18,0),IF($T104=FALSE,K104*HOME!$H$18/(1+HOME!$H$18),0)),IF($T$1=FALSE,IF($T104=FALSE,K104*HOME!$H$20,0),IF($T104=FALSE,K104*HOME!$H$20/(1+HOME!$H$20),0)))</f>
        <v>0</v>
      </c>
      <c r="AC104" s="79">
        <f>IF(L$2&lt;DATE(2019,10,1),IF($T$1=FALSE,IF($T104=FALSE,L104*HOME!$H$18,0),IF($T104=FALSE,L104*HOME!$H$18/(1+HOME!$H$18),0)),IF($T$1=FALSE,IF($T104=FALSE,L104*HOME!$H$20,0),IF($T104=FALSE,L104*HOME!$H$20/(1+HOME!$H$20),0)))</f>
        <v>0</v>
      </c>
      <c r="AD104" s="79">
        <f>IF(M$2&lt;DATE(2019,10,1),IF($T$1=FALSE,IF($T104=FALSE,M104*HOME!$H$18,0),IF($T104=FALSE,M104*HOME!$H$18/(1+HOME!$H$18),0)),IF($T$1=FALSE,IF($T104=FALSE,M104*HOME!$H$20,0),IF($T104=FALSE,M104*HOME!$H$20/(1+HOME!$H$20),0)))</f>
        <v>0</v>
      </c>
      <c r="AE104" s="79">
        <f>IF(N$2&lt;DATE(2019,10,1),IF($T$1=FALSE,IF($T104=FALSE,N104*HOME!$H$18,0),IF($T104=FALSE,N104*HOME!$H$18/(1+HOME!$H$18),0)),IF($T$1=FALSE,IF($T104=FALSE,N104*HOME!$H$20,0),IF($T104=FALSE,N104*HOME!$H$20/(1+HOME!$H$20),0)))</f>
        <v>0</v>
      </c>
      <c r="AF104" s="79">
        <f>IF(O$2&lt;DATE(2019,10,1),IF($T$1=FALSE,IF($T104=FALSE,O104*HOME!$H$18,0),IF($T104=FALSE,O104*HOME!$H$18/(1+HOME!$H$18),0)),IF($T$1=FALSE,IF($T104=FALSE,O104*HOME!$H$20,0),IF($T104=FALSE,O104*HOME!$H$20/(1+HOME!$H$20),0)))</f>
        <v>0</v>
      </c>
      <c r="AG104" s="79">
        <f>IF(P$2&lt;DATE(2019,10,1),IF($T$1=FALSE,IF($T104=FALSE,P104*HOME!$H$18,0),IF($T104=FALSE,P104*HOME!$H$18/(1+HOME!$H$18),0)),IF($T$1=FALSE,IF($T104=FALSE,P104*HOME!$H$20,0),IF($T104=FALSE,P104*HOME!$H$20/(1+HOME!$H$20),0)))</f>
        <v>0</v>
      </c>
      <c r="AH104" s="79">
        <f t="shared" si="47"/>
        <v>0</v>
      </c>
      <c r="AI104" s="79">
        <f t="shared" si="48"/>
        <v>0</v>
      </c>
      <c r="AJ104" s="86"/>
      <c r="AK104" s="79"/>
      <c r="AL104" s="79"/>
      <c r="AM104" s="79"/>
      <c r="AN104" s="79"/>
      <c r="AO104" s="79"/>
      <c r="AP104" s="79"/>
      <c r="AQ104" s="79"/>
      <c r="AR104" s="79"/>
      <c r="CA104" s="310">
        <f>IF($T104=TRUE,0,IF(D$2&lt;DATE(2019,10,1),IF($T$1=FALSE,D104*HOME!$F$18,D104*HOME!$F$18/(1+HOME!$H$18)),IF($AO104=TRUE,IF($T$1=FALSE,D104*HOME!$F$21,D104*HOME!$F$21/(1+HOME!$H$21)),IF($T$1=FALSE,D104*HOME!$F$20,D104*HOME!$F$20/(1+HOME!$H$20)))))</f>
        <v>0</v>
      </c>
      <c r="CB104" s="310">
        <f>IF($T104=TRUE,0,IF(E$2&lt;DATE(2019,10,1),IF($T$1=FALSE,E104*HOME!$F$18,E104*HOME!$F$18/(1+HOME!$H$18)),IF($AO104=TRUE,IF($T$1=FALSE,E104*HOME!$F$21,E104*HOME!$F$21/(1+HOME!$H$21)),IF($T$1=FALSE,E104*HOME!$F$20,E104*HOME!$F$20/(1+HOME!$H$20)))))</f>
        <v>0</v>
      </c>
      <c r="CC104" s="310">
        <f>IF($T104=TRUE,0,IF(F$2&lt;DATE(2019,10,1),IF($T$1=FALSE,F104*HOME!$F$18,F104*HOME!$F$18/(1+HOME!$H$18)),IF($AO104=TRUE,IF($T$1=FALSE,F104*HOME!$F$21,F104*HOME!$F$21/(1+HOME!$H$21)),IF($T$1=FALSE,F104*HOME!$F$20,F104*HOME!$F$20/(1+HOME!$H$20)))))</f>
        <v>0</v>
      </c>
      <c r="CD104" s="310">
        <f>IF($T104=TRUE,0,IF(G$2&lt;DATE(2019,10,1),IF($T$1=FALSE,G104*HOME!$F$18,G104*HOME!$F$18/(1+HOME!$H$18)),IF($AO104=TRUE,IF($T$1=FALSE,G104*HOME!$F$21,G104*HOME!$F$21/(1+HOME!$H$21)),IF($T$1=FALSE,G104*HOME!$F$20,G104*HOME!$F$20/(1+HOME!$H$20)))))</f>
        <v>0</v>
      </c>
      <c r="CE104" s="310">
        <f>IF($T104=TRUE,0,IF(H$2&lt;DATE(2019,10,1),IF($T$1=FALSE,H104*HOME!$F$18,H104*HOME!$F$18/(1+HOME!$H$18)),IF($AO104=TRUE,IF($T$1=FALSE,H104*HOME!$F$21,H104*HOME!$F$21/(1+HOME!$H$21)),IF($T$1=FALSE,H104*HOME!$F$20,H104*HOME!$F$20/(1+HOME!$H$20)))))</f>
        <v>0</v>
      </c>
      <c r="CF104" s="310">
        <f>IF($T104=TRUE,0,IF(I$2&lt;DATE(2019,10,1),IF($T$1=FALSE,I104*HOME!$F$18,I104*HOME!$F$18/(1+HOME!$H$18)),IF($AO104=TRUE,IF($T$1=FALSE,I104*HOME!$F$21,I104*HOME!$F$21/(1+HOME!$H$21)),IF($T$1=FALSE,I104*HOME!$F$20,I104*HOME!$F$20/(1+HOME!$H$20)))))</f>
        <v>0</v>
      </c>
      <c r="CG104" s="310">
        <f>IF($T104=TRUE,0,IF(J$2&lt;DATE(2019,10,1),IF($T$1=FALSE,J104*HOME!$F$18,J104*HOME!$F$18/(1+HOME!$H$18)),IF($AO104=TRUE,IF($T$1=FALSE,J104*HOME!$F$21,J104*HOME!$F$21/(1+HOME!$H$21)),IF($T$1=FALSE,J104*HOME!$F$20,J104*HOME!$F$20/(1+HOME!$H$20)))))</f>
        <v>0</v>
      </c>
      <c r="CH104" s="310">
        <f>IF($T104=TRUE,0,IF(K$2&lt;DATE(2019,10,1),IF($T$1=FALSE,K104*HOME!$F$18,K104*HOME!$F$18/(1+HOME!$H$18)),IF($AO104=TRUE,IF($T$1=FALSE,K104*HOME!$F$21,K104*HOME!$F$21/(1+HOME!$H$21)),IF($T$1=FALSE,K104*HOME!$F$20,K104*HOME!$F$20/(1+HOME!$H$20)))))</f>
        <v>0</v>
      </c>
      <c r="CI104" s="310">
        <f>IF($T104=TRUE,0,IF(L$2&lt;DATE(2019,10,1),IF($T$1=FALSE,L104*HOME!$F$18,L104*HOME!$F$18/(1+HOME!$H$18)),IF($AO104=TRUE,IF($T$1=FALSE,L104*HOME!$F$21,L104*HOME!$F$21/(1+HOME!$H$21)),IF($T$1=FALSE,L104*HOME!$F$20,L104*HOME!$F$20/(1+HOME!$H$20)))))</f>
        <v>0</v>
      </c>
      <c r="CJ104" s="310">
        <f>IF($T104=TRUE,0,IF(M$2&lt;DATE(2019,10,1),IF($T$1=FALSE,M104*HOME!$F$18,M104*HOME!$F$18/(1+HOME!$H$18)),IF($AO104=TRUE,IF($T$1=FALSE,M104*HOME!$F$21,M104*HOME!$F$21/(1+HOME!$H$21)),IF($T$1=FALSE,M104*HOME!$F$20,M104*HOME!$F$20/(1+HOME!$H$20)))))</f>
        <v>0</v>
      </c>
      <c r="CK104" s="310">
        <f>IF($T104=TRUE,0,IF(N$2&lt;DATE(2019,10,1),IF($T$1=FALSE,N104*HOME!$F$18,N104*HOME!$F$18/(1+HOME!$H$18)),IF($AO104=TRUE,IF($T$1=FALSE,N104*HOME!$F$21,N104*HOME!$F$21/(1+HOME!$H$21)),IF($T$1=FALSE,N104*HOME!$F$20,N104*HOME!$F$20/(1+HOME!$H$20)))))</f>
        <v>0</v>
      </c>
      <c r="CL104" s="310">
        <f>IF($T104=TRUE,0,IF(O$2&lt;DATE(2019,10,1),IF($T$1=FALSE,O104*HOME!$F$18,O104*HOME!$F$18/(1+HOME!$H$18)),IF($AO104=TRUE,IF($T$1=FALSE,O104*HOME!$F$21,O104*HOME!$F$21/(1+HOME!$H$21)),IF($T$1=FALSE,O104*HOME!$F$20,O104*HOME!$F$20/(1+HOME!$H$20)))))</f>
        <v>0</v>
      </c>
      <c r="CM104" s="310">
        <f>IF($T104=TRUE,0,IF(P$2&lt;DATE(2019,10,1),IF($T$1=FALSE,P104*HOME!$F$18,P104*HOME!$F$18/(1+HOME!$H$18)),IF($AO104=TRUE,IF($T$1=FALSE,P104*HOME!$F$21,P104*HOME!$F$21/(1+HOME!$H$21)),IF($T$1=FALSE,P104*HOME!$F$20,P104*HOME!$F$20/(1+HOME!$H$20)))))</f>
        <v>0</v>
      </c>
      <c r="CN104" s="310">
        <f t="shared" si="49"/>
        <v>0</v>
      </c>
    </row>
    <row r="105" spans="1:100" ht="18" customHeight="1">
      <c r="A105" s="335"/>
      <c r="B105" s="336"/>
      <c r="C105" s="337"/>
      <c r="D105" s="450"/>
      <c r="E105" s="450"/>
      <c r="F105" s="450"/>
      <c r="G105" s="450"/>
      <c r="H105" s="450"/>
      <c r="I105" s="450"/>
      <c r="J105" s="450"/>
      <c r="K105" s="450"/>
      <c r="L105" s="450"/>
      <c r="M105" s="450"/>
      <c r="N105" s="450"/>
      <c r="O105" s="450"/>
      <c r="P105" s="451"/>
      <c r="Q105" s="90">
        <f t="shared" si="46"/>
        <v>0</v>
      </c>
      <c r="R105" s="389" t="str">
        <f t="shared" si="36"/>
        <v/>
      </c>
      <c r="S105" s="154">
        <f>前期実績!Q105</f>
        <v>0</v>
      </c>
      <c r="T105" s="341" t="b">
        <v>0</v>
      </c>
      <c r="U105" s="79">
        <f>IF(D$2&lt;DATE(2019,10,1),IF($T$1=FALSE,IF($T105=FALSE,D105*HOME!$H$18,0),IF($T105=FALSE,D105*HOME!$H$18/(1+HOME!$H$18),0)),IF($T$1=FALSE,IF($T105=FALSE,D105*HOME!$H$20,0),IF($T105=FALSE,D105*HOME!$H$20/(1+HOME!$H$20),0)))</f>
        <v>0</v>
      </c>
      <c r="V105" s="79">
        <f>IF(E$2&lt;DATE(2019,10,1),IF($T$1=FALSE,IF($T105=FALSE,E105*HOME!$H$18,0),IF($T105=FALSE,E105*HOME!$H$18/(1+HOME!$H$18),0)),IF($T$1=FALSE,IF($T105=FALSE,E105*HOME!$H$20,0),IF($T105=FALSE,E105*HOME!$H$20/(1+HOME!$H$20),0)))</f>
        <v>0</v>
      </c>
      <c r="W105" s="79">
        <f>IF(F$2&lt;DATE(2019,10,1),IF($T$1=FALSE,IF($T105=FALSE,F105*HOME!$H$18,0),IF($T105=FALSE,F105*HOME!$H$18/(1+HOME!$H$18),0)),IF($T$1=FALSE,IF($T105=FALSE,F105*HOME!$H$20,0),IF($T105=FALSE,F105*HOME!$H$20/(1+HOME!$H$20),0)))</f>
        <v>0</v>
      </c>
      <c r="X105" s="79">
        <f>IF(G$2&lt;DATE(2019,10,1),IF($T$1=FALSE,IF($T105=FALSE,G105*HOME!$H$18,0),IF($T105=FALSE,G105*HOME!$H$18/(1+HOME!$H$18),0)),IF($T$1=FALSE,IF($T105=FALSE,G105*HOME!$H$20,0),IF($T105=FALSE,G105*HOME!$H$20/(1+HOME!$H$20),0)))</f>
        <v>0</v>
      </c>
      <c r="Y105" s="79">
        <f>IF(H$2&lt;DATE(2019,10,1),IF($T$1=FALSE,IF($T105=FALSE,H105*HOME!$H$18,0),IF($T105=FALSE,H105*HOME!$H$18/(1+HOME!$H$18),0)),IF($T$1=FALSE,IF($T105=FALSE,H105*HOME!$H$20,0),IF($T105=FALSE,H105*HOME!$H$20/(1+HOME!$H$20),0)))</f>
        <v>0</v>
      </c>
      <c r="Z105" s="79">
        <f>IF(I$2&lt;DATE(2019,10,1),IF($T$1=FALSE,IF($T105=FALSE,I105*HOME!$H$18,0),IF($T105=FALSE,I105*HOME!$H$18/(1+HOME!$H$18),0)),IF($T$1=FALSE,IF($T105=FALSE,I105*HOME!$H$20,0),IF($T105=FALSE,I105*HOME!$H$20/(1+HOME!$H$20),0)))</f>
        <v>0</v>
      </c>
      <c r="AA105" s="79">
        <f>IF(J$2&lt;DATE(2019,10,1),IF($T$1=FALSE,IF($T105=FALSE,J105*HOME!$H$18,0),IF($T105=FALSE,J105*HOME!$H$18/(1+HOME!$H$18),0)),IF($T$1=FALSE,IF($T105=FALSE,J105*HOME!$H$20,0),IF($T105=FALSE,J105*HOME!$H$20/(1+HOME!$H$20),0)))</f>
        <v>0</v>
      </c>
      <c r="AB105" s="79">
        <f>IF(K$2&lt;DATE(2019,10,1),IF($T$1=FALSE,IF($T105=FALSE,K105*HOME!$H$18,0),IF($T105=FALSE,K105*HOME!$H$18/(1+HOME!$H$18),0)),IF($T$1=FALSE,IF($T105=FALSE,K105*HOME!$H$20,0),IF($T105=FALSE,K105*HOME!$H$20/(1+HOME!$H$20),0)))</f>
        <v>0</v>
      </c>
      <c r="AC105" s="79">
        <f>IF(L$2&lt;DATE(2019,10,1),IF($T$1=FALSE,IF($T105=FALSE,L105*HOME!$H$18,0),IF($T105=FALSE,L105*HOME!$H$18/(1+HOME!$H$18),0)),IF($T$1=FALSE,IF($T105=FALSE,L105*HOME!$H$20,0),IF($T105=FALSE,L105*HOME!$H$20/(1+HOME!$H$20),0)))</f>
        <v>0</v>
      </c>
      <c r="AD105" s="79">
        <f>IF(M$2&lt;DATE(2019,10,1),IF($T$1=FALSE,IF($T105=FALSE,M105*HOME!$H$18,0),IF($T105=FALSE,M105*HOME!$H$18/(1+HOME!$H$18),0)),IF($T$1=FALSE,IF($T105=FALSE,M105*HOME!$H$20,0),IF($T105=FALSE,M105*HOME!$H$20/(1+HOME!$H$20),0)))</f>
        <v>0</v>
      </c>
      <c r="AE105" s="79">
        <f>IF(N$2&lt;DATE(2019,10,1),IF($T$1=FALSE,IF($T105=FALSE,N105*HOME!$H$18,0),IF($T105=FALSE,N105*HOME!$H$18/(1+HOME!$H$18),0)),IF($T$1=FALSE,IF($T105=FALSE,N105*HOME!$H$20,0),IF($T105=FALSE,N105*HOME!$H$20/(1+HOME!$H$20),0)))</f>
        <v>0</v>
      </c>
      <c r="AF105" s="79">
        <f>IF(O$2&lt;DATE(2019,10,1),IF($T$1=FALSE,IF($T105=FALSE,O105*HOME!$H$18,0),IF($T105=FALSE,O105*HOME!$H$18/(1+HOME!$H$18),0)),IF($T$1=FALSE,IF($T105=FALSE,O105*HOME!$H$20,0),IF($T105=FALSE,O105*HOME!$H$20/(1+HOME!$H$20),0)))</f>
        <v>0</v>
      </c>
      <c r="AG105" s="79">
        <f>IF(P$2&lt;DATE(2019,10,1),IF($T$1=FALSE,IF($T105=FALSE,P105*HOME!$H$18,0),IF($T105=FALSE,P105*HOME!$H$18/(1+HOME!$H$18),0)),IF($T$1=FALSE,IF($T105=FALSE,P105*HOME!$H$20,0),IF($T105=FALSE,P105*HOME!$H$20/(1+HOME!$H$20),0)))</f>
        <v>0</v>
      </c>
      <c r="AH105" s="79">
        <f t="shared" si="47"/>
        <v>0</v>
      </c>
      <c r="AI105" s="79">
        <f t="shared" si="48"/>
        <v>0</v>
      </c>
      <c r="AJ105" s="86"/>
      <c r="AK105" s="79"/>
      <c r="AL105" s="79"/>
      <c r="AM105" s="79"/>
      <c r="AN105" s="79"/>
      <c r="AO105" s="79"/>
      <c r="AP105" s="79"/>
      <c r="AQ105" s="79"/>
      <c r="AR105" s="79"/>
      <c r="CA105" s="310">
        <f>IF($T105=TRUE,0,IF(D$2&lt;DATE(2019,10,1),IF($T$1=FALSE,D105*HOME!$F$18,D105*HOME!$F$18/(1+HOME!$H$18)),IF($AO105=TRUE,IF($T$1=FALSE,D105*HOME!$F$21,D105*HOME!$F$21/(1+HOME!$H$21)),IF($T$1=FALSE,D105*HOME!$F$20,D105*HOME!$F$20/(1+HOME!$H$20)))))</f>
        <v>0</v>
      </c>
      <c r="CB105" s="310">
        <f>IF($T105=TRUE,0,IF(E$2&lt;DATE(2019,10,1),IF($T$1=FALSE,E105*HOME!$F$18,E105*HOME!$F$18/(1+HOME!$H$18)),IF($AO105=TRUE,IF($T$1=FALSE,E105*HOME!$F$21,E105*HOME!$F$21/(1+HOME!$H$21)),IF($T$1=FALSE,E105*HOME!$F$20,E105*HOME!$F$20/(1+HOME!$H$20)))))</f>
        <v>0</v>
      </c>
      <c r="CC105" s="310">
        <f>IF($T105=TRUE,0,IF(F$2&lt;DATE(2019,10,1),IF($T$1=FALSE,F105*HOME!$F$18,F105*HOME!$F$18/(1+HOME!$H$18)),IF($AO105=TRUE,IF($T$1=FALSE,F105*HOME!$F$21,F105*HOME!$F$21/(1+HOME!$H$21)),IF($T$1=FALSE,F105*HOME!$F$20,F105*HOME!$F$20/(1+HOME!$H$20)))))</f>
        <v>0</v>
      </c>
      <c r="CD105" s="310">
        <f>IF($T105=TRUE,0,IF(G$2&lt;DATE(2019,10,1),IF($T$1=FALSE,G105*HOME!$F$18,G105*HOME!$F$18/(1+HOME!$H$18)),IF($AO105=TRUE,IF($T$1=FALSE,G105*HOME!$F$21,G105*HOME!$F$21/(1+HOME!$H$21)),IF($T$1=FALSE,G105*HOME!$F$20,G105*HOME!$F$20/(1+HOME!$H$20)))))</f>
        <v>0</v>
      </c>
      <c r="CE105" s="310">
        <f>IF($T105=TRUE,0,IF(H$2&lt;DATE(2019,10,1),IF($T$1=FALSE,H105*HOME!$F$18,H105*HOME!$F$18/(1+HOME!$H$18)),IF($AO105=TRUE,IF($T$1=FALSE,H105*HOME!$F$21,H105*HOME!$F$21/(1+HOME!$H$21)),IF($T$1=FALSE,H105*HOME!$F$20,H105*HOME!$F$20/(1+HOME!$H$20)))))</f>
        <v>0</v>
      </c>
      <c r="CF105" s="310">
        <f>IF($T105=TRUE,0,IF(I$2&lt;DATE(2019,10,1),IF($T$1=FALSE,I105*HOME!$F$18,I105*HOME!$F$18/(1+HOME!$H$18)),IF($AO105=TRUE,IF($T$1=FALSE,I105*HOME!$F$21,I105*HOME!$F$21/(1+HOME!$H$21)),IF($T$1=FALSE,I105*HOME!$F$20,I105*HOME!$F$20/(1+HOME!$H$20)))))</f>
        <v>0</v>
      </c>
      <c r="CG105" s="310">
        <f>IF($T105=TRUE,0,IF(J$2&lt;DATE(2019,10,1),IF($T$1=FALSE,J105*HOME!$F$18,J105*HOME!$F$18/(1+HOME!$H$18)),IF($AO105=TRUE,IF($T$1=FALSE,J105*HOME!$F$21,J105*HOME!$F$21/(1+HOME!$H$21)),IF($T$1=FALSE,J105*HOME!$F$20,J105*HOME!$F$20/(1+HOME!$H$20)))))</f>
        <v>0</v>
      </c>
      <c r="CH105" s="310">
        <f>IF($T105=TRUE,0,IF(K$2&lt;DATE(2019,10,1),IF($T$1=FALSE,K105*HOME!$F$18,K105*HOME!$F$18/(1+HOME!$H$18)),IF($AO105=TRUE,IF($T$1=FALSE,K105*HOME!$F$21,K105*HOME!$F$21/(1+HOME!$H$21)),IF($T$1=FALSE,K105*HOME!$F$20,K105*HOME!$F$20/(1+HOME!$H$20)))))</f>
        <v>0</v>
      </c>
      <c r="CI105" s="310">
        <f>IF($T105=TRUE,0,IF(L$2&lt;DATE(2019,10,1),IF($T$1=FALSE,L105*HOME!$F$18,L105*HOME!$F$18/(1+HOME!$H$18)),IF($AO105=TRUE,IF($T$1=FALSE,L105*HOME!$F$21,L105*HOME!$F$21/(1+HOME!$H$21)),IF($T$1=FALSE,L105*HOME!$F$20,L105*HOME!$F$20/(1+HOME!$H$20)))))</f>
        <v>0</v>
      </c>
      <c r="CJ105" s="310">
        <f>IF($T105=TRUE,0,IF(M$2&lt;DATE(2019,10,1),IF($T$1=FALSE,M105*HOME!$F$18,M105*HOME!$F$18/(1+HOME!$H$18)),IF($AO105=TRUE,IF($T$1=FALSE,M105*HOME!$F$21,M105*HOME!$F$21/(1+HOME!$H$21)),IF($T$1=FALSE,M105*HOME!$F$20,M105*HOME!$F$20/(1+HOME!$H$20)))))</f>
        <v>0</v>
      </c>
      <c r="CK105" s="310">
        <f>IF($T105=TRUE,0,IF(N$2&lt;DATE(2019,10,1),IF($T$1=FALSE,N105*HOME!$F$18,N105*HOME!$F$18/(1+HOME!$H$18)),IF($AO105=TRUE,IF($T$1=FALSE,N105*HOME!$F$21,N105*HOME!$F$21/(1+HOME!$H$21)),IF($T$1=FALSE,N105*HOME!$F$20,N105*HOME!$F$20/(1+HOME!$H$20)))))</f>
        <v>0</v>
      </c>
      <c r="CL105" s="310">
        <f>IF($T105=TRUE,0,IF(O$2&lt;DATE(2019,10,1),IF($T$1=FALSE,O105*HOME!$F$18,O105*HOME!$F$18/(1+HOME!$H$18)),IF($AO105=TRUE,IF($T$1=FALSE,O105*HOME!$F$21,O105*HOME!$F$21/(1+HOME!$H$21)),IF($T$1=FALSE,O105*HOME!$F$20,O105*HOME!$F$20/(1+HOME!$H$20)))))</f>
        <v>0</v>
      </c>
      <c r="CM105" s="310">
        <f>IF($T105=TRUE,0,IF(P$2&lt;DATE(2019,10,1),IF($T$1=FALSE,P105*HOME!$F$18,P105*HOME!$F$18/(1+HOME!$H$18)),IF($AO105=TRUE,IF($T$1=FALSE,P105*HOME!$F$21,P105*HOME!$F$21/(1+HOME!$H$21)),IF($T$1=FALSE,P105*HOME!$F$20,P105*HOME!$F$20/(1+HOME!$H$20)))))</f>
        <v>0</v>
      </c>
      <c r="CN105" s="310">
        <f t="shared" si="49"/>
        <v>0</v>
      </c>
    </row>
    <row r="106" spans="1:100" ht="18" customHeight="1">
      <c r="A106" s="335"/>
      <c r="B106" s="336"/>
      <c r="C106" s="337"/>
      <c r="D106" s="450"/>
      <c r="E106" s="450"/>
      <c r="F106" s="450"/>
      <c r="G106" s="450"/>
      <c r="H106" s="450"/>
      <c r="I106" s="450"/>
      <c r="J106" s="450"/>
      <c r="K106" s="450"/>
      <c r="L106" s="450"/>
      <c r="M106" s="450"/>
      <c r="N106" s="450"/>
      <c r="O106" s="450"/>
      <c r="P106" s="451"/>
      <c r="Q106" s="90">
        <f t="shared" si="46"/>
        <v>0</v>
      </c>
      <c r="R106" s="389" t="str">
        <f t="shared" si="36"/>
        <v/>
      </c>
      <c r="S106" s="154">
        <f>前期実績!Q106</f>
        <v>0</v>
      </c>
      <c r="T106" s="341" t="b">
        <v>0</v>
      </c>
      <c r="U106" s="79">
        <f>IF(D$2&lt;DATE(2019,10,1),IF($T$1=FALSE,IF($T106=FALSE,D106*HOME!$H$18,0),IF($T106=FALSE,D106*HOME!$H$18/(1+HOME!$H$18),0)),IF($T$1=FALSE,IF($T106=FALSE,D106*HOME!$H$20,0),IF($T106=FALSE,D106*HOME!$H$20/(1+HOME!$H$20),0)))</f>
        <v>0</v>
      </c>
      <c r="V106" s="79">
        <f>IF(E$2&lt;DATE(2019,10,1),IF($T$1=FALSE,IF($T106=FALSE,E106*HOME!$H$18,0),IF($T106=FALSE,E106*HOME!$H$18/(1+HOME!$H$18),0)),IF($T$1=FALSE,IF($T106=FALSE,E106*HOME!$H$20,0),IF($T106=FALSE,E106*HOME!$H$20/(1+HOME!$H$20),0)))</f>
        <v>0</v>
      </c>
      <c r="W106" s="79">
        <f>IF(F$2&lt;DATE(2019,10,1),IF($T$1=FALSE,IF($T106=FALSE,F106*HOME!$H$18,0),IF($T106=FALSE,F106*HOME!$H$18/(1+HOME!$H$18),0)),IF($T$1=FALSE,IF($T106=FALSE,F106*HOME!$H$20,0),IF($T106=FALSE,F106*HOME!$H$20/(1+HOME!$H$20),0)))</f>
        <v>0</v>
      </c>
      <c r="X106" s="79">
        <f>IF(G$2&lt;DATE(2019,10,1),IF($T$1=FALSE,IF($T106=FALSE,G106*HOME!$H$18,0),IF($T106=FALSE,G106*HOME!$H$18/(1+HOME!$H$18),0)),IF($T$1=FALSE,IF($T106=FALSE,G106*HOME!$H$20,0),IF($T106=FALSE,G106*HOME!$H$20/(1+HOME!$H$20),0)))</f>
        <v>0</v>
      </c>
      <c r="Y106" s="79">
        <f>IF(H$2&lt;DATE(2019,10,1),IF($T$1=FALSE,IF($T106=FALSE,H106*HOME!$H$18,0),IF($T106=FALSE,H106*HOME!$H$18/(1+HOME!$H$18),0)),IF($T$1=FALSE,IF($T106=FALSE,H106*HOME!$H$20,0),IF($T106=FALSE,H106*HOME!$H$20/(1+HOME!$H$20),0)))</f>
        <v>0</v>
      </c>
      <c r="Z106" s="79">
        <f>IF(I$2&lt;DATE(2019,10,1),IF($T$1=FALSE,IF($T106=FALSE,I106*HOME!$H$18,0),IF($T106=FALSE,I106*HOME!$H$18/(1+HOME!$H$18),0)),IF($T$1=FALSE,IF($T106=FALSE,I106*HOME!$H$20,0),IF($T106=FALSE,I106*HOME!$H$20/(1+HOME!$H$20),0)))</f>
        <v>0</v>
      </c>
      <c r="AA106" s="79">
        <f>IF(J$2&lt;DATE(2019,10,1),IF($T$1=FALSE,IF($T106=FALSE,J106*HOME!$H$18,0),IF($T106=FALSE,J106*HOME!$H$18/(1+HOME!$H$18),0)),IF($T$1=FALSE,IF($T106=FALSE,J106*HOME!$H$20,0),IF($T106=FALSE,J106*HOME!$H$20/(1+HOME!$H$20),0)))</f>
        <v>0</v>
      </c>
      <c r="AB106" s="79">
        <f>IF(K$2&lt;DATE(2019,10,1),IF($T$1=FALSE,IF($T106=FALSE,K106*HOME!$H$18,0),IF($T106=FALSE,K106*HOME!$H$18/(1+HOME!$H$18),0)),IF($T$1=FALSE,IF($T106=FALSE,K106*HOME!$H$20,0),IF($T106=FALSE,K106*HOME!$H$20/(1+HOME!$H$20),0)))</f>
        <v>0</v>
      </c>
      <c r="AC106" s="79">
        <f>IF(L$2&lt;DATE(2019,10,1),IF($T$1=FALSE,IF($T106=FALSE,L106*HOME!$H$18,0),IF($T106=FALSE,L106*HOME!$H$18/(1+HOME!$H$18),0)),IF($T$1=FALSE,IF($T106=FALSE,L106*HOME!$H$20,0),IF($T106=FALSE,L106*HOME!$H$20/(1+HOME!$H$20),0)))</f>
        <v>0</v>
      </c>
      <c r="AD106" s="79">
        <f>IF(M$2&lt;DATE(2019,10,1),IF($T$1=FALSE,IF($T106=FALSE,M106*HOME!$H$18,0),IF($T106=FALSE,M106*HOME!$H$18/(1+HOME!$H$18),0)),IF($T$1=FALSE,IF($T106=FALSE,M106*HOME!$H$20,0),IF($T106=FALSE,M106*HOME!$H$20/(1+HOME!$H$20),0)))</f>
        <v>0</v>
      </c>
      <c r="AE106" s="79">
        <f>IF(N$2&lt;DATE(2019,10,1),IF($T$1=FALSE,IF($T106=FALSE,N106*HOME!$H$18,0),IF($T106=FALSE,N106*HOME!$H$18/(1+HOME!$H$18),0)),IF($T$1=FALSE,IF($T106=FALSE,N106*HOME!$H$20,0),IF($T106=FALSE,N106*HOME!$H$20/(1+HOME!$H$20),0)))</f>
        <v>0</v>
      </c>
      <c r="AF106" s="79">
        <f>IF(O$2&lt;DATE(2019,10,1),IF($T$1=FALSE,IF($T106=FALSE,O106*HOME!$H$18,0),IF($T106=FALSE,O106*HOME!$H$18/(1+HOME!$H$18),0)),IF($T$1=FALSE,IF($T106=FALSE,O106*HOME!$H$20,0),IF($T106=FALSE,O106*HOME!$H$20/(1+HOME!$H$20),0)))</f>
        <v>0</v>
      </c>
      <c r="AG106" s="79">
        <f>IF(P$2&lt;DATE(2019,10,1),IF($T$1=FALSE,IF($T106=FALSE,P106*HOME!$H$18,0),IF($T106=FALSE,P106*HOME!$H$18/(1+HOME!$H$18),0)),IF($T$1=FALSE,IF($T106=FALSE,P106*HOME!$H$20,0),IF($T106=FALSE,P106*HOME!$H$20/(1+HOME!$H$20),0)))</f>
        <v>0</v>
      </c>
      <c r="AH106" s="79">
        <f t="shared" si="47"/>
        <v>0</v>
      </c>
      <c r="AI106" s="79">
        <f t="shared" si="48"/>
        <v>0</v>
      </c>
      <c r="AJ106" s="86"/>
      <c r="AK106" s="79"/>
      <c r="AL106" s="79"/>
      <c r="AM106" s="79"/>
      <c r="AN106" s="79"/>
      <c r="AO106" s="79"/>
      <c r="AP106" s="79"/>
      <c r="AQ106" s="79"/>
      <c r="AR106" s="79"/>
      <c r="CA106" s="310">
        <f>IF($T106=TRUE,0,IF(D$2&lt;DATE(2019,10,1),IF($T$1=FALSE,D106*HOME!$F$18,D106*HOME!$F$18/(1+HOME!$H$18)),IF($AO106=TRUE,IF($T$1=FALSE,D106*HOME!$F$21,D106*HOME!$F$21/(1+HOME!$H$21)),IF($T$1=FALSE,D106*HOME!$F$20,D106*HOME!$F$20/(1+HOME!$H$20)))))</f>
        <v>0</v>
      </c>
      <c r="CB106" s="310">
        <f>IF($T106=TRUE,0,IF(E$2&lt;DATE(2019,10,1),IF($T$1=FALSE,E106*HOME!$F$18,E106*HOME!$F$18/(1+HOME!$H$18)),IF($AO106=TRUE,IF($T$1=FALSE,E106*HOME!$F$21,E106*HOME!$F$21/(1+HOME!$H$21)),IF($T$1=FALSE,E106*HOME!$F$20,E106*HOME!$F$20/(1+HOME!$H$20)))))</f>
        <v>0</v>
      </c>
      <c r="CC106" s="310">
        <f>IF($T106=TRUE,0,IF(F$2&lt;DATE(2019,10,1),IF($T$1=FALSE,F106*HOME!$F$18,F106*HOME!$F$18/(1+HOME!$H$18)),IF($AO106=TRUE,IF($T$1=FALSE,F106*HOME!$F$21,F106*HOME!$F$21/(1+HOME!$H$21)),IF($T$1=FALSE,F106*HOME!$F$20,F106*HOME!$F$20/(1+HOME!$H$20)))))</f>
        <v>0</v>
      </c>
      <c r="CD106" s="310">
        <f>IF($T106=TRUE,0,IF(G$2&lt;DATE(2019,10,1),IF($T$1=FALSE,G106*HOME!$F$18,G106*HOME!$F$18/(1+HOME!$H$18)),IF($AO106=TRUE,IF($T$1=FALSE,G106*HOME!$F$21,G106*HOME!$F$21/(1+HOME!$H$21)),IF($T$1=FALSE,G106*HOME!$F$20,G106*HOME!$F$20/(1+HOME!$H$20)))))</f>
        <v>0</v>
      </c>
      <c r="CE106" s="310">
        <f>IF($T106=TRUE,0,IF(H$2&lt;DATE(2019,10,1),IF($T$1=FALSE,H106*HOME!$F$18,H106*HOME!$F$18/(1+HOME!$H$18)),IF($AO106=TRUE,IF($T$1=FALSE,H106*HOME!$F$21,H106*HOME!$F$21/(1+HOME!$H$21)),IF($T$1=FALSE,H106*HOME!$F$20,H106*HOME!$F$20/(1+HOME!$H$20)))))</f>
        <v>0</v>
      </c>
      <c r="CF106" s="310">
        <f>IF($T106=TRUE,0,IF(I$2&lt;DATE(2019,10,1),IF($T$1=FALSE,I106*HOME!$F$18,I106*HOME!$F$18/(1+HOME!$H$18)),IF($AO106=TRUE,IF($T$1=FALSE,I106*HOME!$F$21,I106*HOME!$F$21/(1+HOME!$H$21)),IF($T$1=FALSE,I106*HOME!$F$20,I106*HOME!$F$20/(1+HOME!$H$20)))))</f>
        <v>0</v>
      </c>
      <c r="CG106" s="310">
        <f>IF($T106=TRUE,0,IF(J$2&lt;DATE(2019,10,1),IF($T$1=FALSE,J106*HOME!$F$18,J106*HOME!$F$18/(1+HOME!$H$18)),IF($AO106=TRUE,IF($T$1=FALSE,J106*HOME!$F$21,J106*HOME!$F$21/(1+HOME!$H$21)),IF($T$1=FALSE,J106*HOME!$F$20,J106*HOME!$F$20/(1+HOME!$H$20)))))</f>
        <v>0</v>
      </c>
      <c r="CH106" s="310">
        <f>IF($T106=TRUE,0,IF(K$2&lt;DATE(2019,10,1),IF($T$1=FALSE,K106*HOME!$F$18,K106*HOME!$F$18/(1+HOME!$H$18)),IF($AO106=TRUE,IF($T$1=FALSE,K106*HOME!$F$21,K106*HOME!$F$21/(1+HOME!$H$21)),IF($T$1=FALSE,K106*HOME!$F$20,K106*HOME!$F$20/(1+HOME!$H$20)))))</f>
        <v>0</v>
      </c>
      <c r="CI106" s="310">
        <f>IF($T106=TRUE,0,IF(L$2&lt;DATE(2019,10,1),IF($T$1=FALSE,L106*HOME!$F$18,L106*HOME!$F$18/(1+HOME!$H$18)),IF($AO106=TRUE,IF($T$1=FALSE,L106*HOME!$F$21,L106*HOME!$F$21/(1+HOME!$H$21)),IF($T$1=FALSE,L106*HOME!$F$20,L106*HOME!$F$20/(1+HOME!$H$20)))))</f>
        <v>0</v>
      </c>
      <c r="CJ106" s="310">
        <f>IF($T106=TRUE,0,IF(M$2&lt;DATE(2019,10,1),IF($T$1=FALSE,M106*HOME!$F$18,M106*HOME!$F$18/(1+HOME!$H$18)),IF($AO106=TRUE,IF($T$1=FALSE,M106*HOME!$F$21,M106*HOME!$F$21/(1+HOME!$H$21)),IF($T$1=FALSE,M106*HOME!$F$20,M106*HOME!$F$20/(1+HOME!$H$20)))))</f>
        <v>0</v>
      </c>
      <c r="CK106" s="310">
        <f>IF($T106=TRUE,0,IF(N$2&lt;DATE(2019,10,1),IF($T$1=FALSE,N106*HOME!$F$18,N106*HOME!$F$18/(1+HOME!$H$18)),IF($AO106=TRUE,IF($T$1=FALSE,N106*HOME!$F$21,N106*HOME!$F$21/(1+HOME!$H$21)),IF($T$1=FALSE,N106*HOME!$F$20,N106*HOME!$F$20/(1+HOME!$H$20)))))</f>
        <v>0</v>
      </c>
      <c r="CL106" s="310">
        <f>IF($T106=TRUE,0,IF(O$2&lt;DATE(2019,10,1),IF($T$1=FALSE,O106*HOME!$F$18,O106*HOME!$F$18/(1+HOME!$H$18)),IF($AO106=TRUE,IF($T$1=FALSE,O106*HOME!$F$21,O106*HOME!$F$21/(1+HOME!$H$21)),IF($T$1=FALSE,O106*HOME!$F$20,O106*HOME!$F$20/(1+HOME!$H$20)))))</f>
        <v>0</v>
      </c>
      <c r="CM106" s="310">
        <f>IF($T106=TRUE,0,IF(P$2&lt;DATE(2019,10,1),IF($T$1=FALSE,P106*HOME!$F$18,P106*HOME!$F$18/(1+HOME!$H$18)),IF($AO106=TRUE,IF($T$1=FALSE,P106*HOME!$F$21,P106*HOME!$F$21/(1+HOME!$H$21)),IF($T$1=FALSE,P106*HOME!$F$20,P106*HOME!$F$20/(1+HOME!$H$20)))))</f>
        <v>0</v>
      </c>
      <c r="CN106" s="310">
        <f t="shared" si="49"/>
        <v>0</v>
      </c>
    </row>
    <row r="107" spans="1:100" ht="18" customHeight="1">
      <c r="A107" s="335"/>
      <c r="B107" s="336">
        <v>83</v>
      </c>
      <c r="C107" s="337"/>
      <c r="D107" s="450"/>
      <c r="E107" s="450"/>
      <c r="F107" s="450"/>
      <c r="G107" s="450"/>
      <c r="H107" s="450"/>
      <c r="I107" s="450"/>
      <c r="J107" s="450"/>
      <c r="K107" s="450"/>
      <c r="L107" s="450"/>
      <c r="M107" s="450"/>
      <c r="N107" s="450"/>
      <c r="O107" s="450"/>
      <c r="P107" s="451"/>
      <c r="Q107" s="452">
        <f t="shared" si="46"/>
        <v>0</v>
      </c>
      <c r="R107" s="453" t="str">
        <f t="shared" si="36"/>
        <v/>
      </c>
      <c r="S107" s="454">
        <f>前期実績!Q107</f>
        <v>0</v>
      </c>
      <c r="T107" s="341" t="b">
        <v>0</v>
      </c>
      <c r="U107" s="79">
        <f>IF(D$2&lt;DATE(2019,10,1),IF($T$1=FALSE,IF($T107=FALSE,D107*HOME!$H$18,0),IF($T107=FALSE,D107*HOME!$H$18/(1+HOME!$H$18),0)),IF($T$1=FALSE,IF($T107=FALSE,D107*HOME!$H$20,0),IF($T107=FALSE,D107*HOME!$H$20/(1+HOME!$H$20),0)))</f>
        <v>0</v>
      </c>
      <c r="V107" s="79">
        <f>IF(E$2&lt;DATE(2019,10,1),IF($T$1=FALSE,IF($T107=FALSE,E107*HOME!$H$18,0),IF($T107=FALSE,E107*HOME!$H$18/(1+HOME!$H$18),0)),IF($T$1=FALSE,IF($T107=FALSE,E107*HOME!$H$20,0),IF($T107=FALSE,E107*HOME!$H$20/(1+HOME!$H$20),0)))</f>
        <v>0</v>
      </c>
      <c r="W107" s="79">
        <f>IF(F$2&lt;DATE(2019,10,1),IF($T$1=FALSE,IF($T107=FALSE,F107*HOME!$H$18,0),IF($T107=FALSE,F107*HOME!$H$18/(1+HOME!$H$18),0)),IF($T$1=FALSE,IF($T107=FALSE,F107*HOME!$H$20,0),IF($T107=FALSE,F107*HOME!$H$20/(1+HOME!$H$20),0)))</f>
        <v>0</v>
      </c>
      <c r="X107" s="79">
        <f>IF(G$2&lt;DATE(2019,10,1),IF($T$1=FALSE,IF($T107=FALSE,G107*HOME!$H$18,0),IF($T107=FALSE,G107*HOME!$H$18/(1+HOME!$H$18),0)),IF($T$1=FALSE,IF($T107=FALSE,G107*HOME!$H$20,0),IF($T107=FALSE,G107*HOME!$H$20/(1+HOME!$H$20),0)))</f>
        <v>0</v>
      </c>
      <c r="Y107" s="79">
        <f>IF(H$2&lt;DATE(2019,10,1),IF($T$1=FALSE,IF($T107=FALSE,H107*HOME!$H$18,0),IF($T107=FALSE,H107*HOME!$H$18/(1+HOME!$H$18),0)),IF($T$1=FALSE,IF($T107=FALSE,H107*HOME!$H$20,0),IF($T107=FALSE,H107*HOME!$H$20/(1+HOME!$H$20),0)))</f>
        <v>0</v>
      </c>
      <c r="Z107" s="79">
        <f>IF(I$2&lt;DATE(2019,10,1),IF($T$1=FALSE,IF($T107=FALSE,I107*HOME!$H$18,0),IF($T107=FALSE,I107*HOME!$H$18/(1+HOME!$H$18),0)),IF($T$1=FALSE,IF($T107=FALSE,I107*HOME!$H$20,0),IF($T107=FALSE,I107*HOME!$H$20/(1+HOME!$H$20),0)))</f>
        <v>0</v>
      </c>
      <c r="AA107" s="79">
        <f>IF(J$2&lt;DATE(2019,10,1),IF($T$1=FALSE,IF($T107=FALSE,J107*HOME!$H$18,0),IF($T107=FALSE,J107*HOME!$H$18/(1+HOME!$H$18),0)),IF($T$1=FALSE,IF($T107=FALSE,J107*HOME!$H$20,0),IF($T107=FALSE,J107*HOME!$H$20/(1+HOME!$H$20),0)))</f>
        <v>0</v>
      </c>
      <c r="AB107" s="79">
        <f>IF(K$2&lt;DATE(2019,10,1),IF($T$1=FALSE,IF($T107=FALSE,K107*HOME!$H$18,0),IF($T107=FALSE,K107*HOME!$H$18/(1+HOME!$H$18),0)),IF($T$1=FALSE,IF($T107=FALSE,K107*HOME!$H$20,0),IF($T107=FALSE,K107*HOME!$H$20/(1+HOME!$H$20),0)))</f>
        <v>0</v>
      </c>
      <c r="AC107" s="79">
        <f>IF(L$2&lt;DATE(2019,10,1),IF($T$1=FALSE,IF($T107=FALSE,L107*HOME!$H$18,0),IF($T107=FALSE,L107*HOME!$H$18/(1+HOME!$H$18),0)),IF($T$1=FALSE,IF($T107=FALSE,L107*HOME!$H$20,0),IF($T107=FALSE,L107*HOME!$H$20/(1+HOME!$H$20),0)))</f>
        <v>0</v>
      </c>
      <c r="AD107" s="79">
        <f>IF(M$2&lt;DATE(2019,10,1),IF($T$1=FALSE,IF($T107=FALSE,M107*HOME!$H$18,0),IF($T107=FALSE,M107*HOME!$H$18/(1+HOME!$H$18),0)),IF($T$1=FALSE,IF($T107=FALSE,M107*HOME!$H$20,0),IF($T107=FALSE,M107*HOME!$H$20/(1+HOME!$H$20),0)))</f>
        <v>0</v>
      </c>
      <c r="AE107" s="79">
        <f>IF(N$2&lt;DATE(2019,10,1),IF($T$1=FALSE,IF($T107=FALSE,N107*HOME!$H$18,0),IF($T107=FALSE,N107*HOME!$H$18/(1+HOME!$H$18),0)),IF($T$1=FALSE,IF($T107=FALSE,N107*HOME!$H$20,0),IF($T107=FALSE,N107*HOME!$H$20/(1+HOME!$H$20),0)))</f>
        <v>0</v>
      </c>
      <c r="AF107" s="79">
        <f>IF(O$2&lt;DATE(2019,10,1),IF($T$1=FALSE,IF($T107=FALSE,O107*HOME!$H$18,0),IF($T107=FALSE,O107*HOME!$H$18/(1+HOME!$H$18),0)),IF($T$1=FALSE,IF($T107=FALSE,O107*HOME!$H$20,0),IF($T107=FALSE,O107*HOME!$H$20/(1+HOME!$H$20),0)))</f>
        <v>0</v>
      </c>
      <c r="AG107" s="79">
        <f>IF(P$2&lt;DATE(2019,10,1),IF($T$1=FALSE,IF($T107=FALSE,P107*HOME!$H$18,0),IF($T107=FALSE,P107*HOME!$H$18/(1+HOME!$H$18),0)),IF($T$1=FALSE,IF($T107=FALSE,P107*HOME!$H$20,0),IF($T107=FALSE,P107*HOME!$H$20/(1+HOME!$H$20),0)))</f>
        <v>0</v>
      </c>
      <c r="AH107" s="79">
        <f t="shared" si="47"/>
        <v>0</v>
      </c>
      <c r="AI107" s="79">
        <f t="shared" si="48"/>
        <v>0</v>
      </c>
      <c r="AJ107" s="86"/>
      <c r="AK107" s="79"/>
      <c r="AL107" s="79"/>
      <c r="AM107" s="79"/>
      <c r="AN107" s="79"/>
      <c r="AO107" s="79"/>
      <c r="AP107" s="79"/>
      <c r="AQ107" s="79"/>
      <c r="AR107" s="79"/>
      <c r="CA107" s="310">
        <f>IF($T107=TRUE,0,IF(D$2&lt;DATE(2019,10,1),IF($T$1=FALSE,D107*HOME!$F$18,D107*HOME!$F$18/(1+HOME!$H$18)),IF($AO107=TRUE,IF($T$1=FALSE,D107*HOME!$F$21,D107*HOME!$F$21/(1+HOME!$H$21)),IF($T$1=FALSE,D107*HOME!$F$20,D107*HOME!$F$20/(1+HOME!$H$20)))))</f>
        <v>0</v>
      </c>
      <c r="CB107" s="310">
        <f>IF($T107=TRUE,0,IF(E$2&lt;DATE(2019,10,1),IF($T$1=FALSE,E107*HOME!$F$18,E107*HOME!$F$18/(1+HOME!$H$18)),IF($AO107=TRUE,IF($T$1=FALSE,E107*HOME!$F$21,E107*HOME!$F$21/(1+HOME!$H$21)),IF($T$1=FALSE,E107*HOME!$F$20,E107*HOME!$F$20/(1+HOME!$H$20)))))</f>
        <v>0</v>
      </c>
      <c r="CC107" s="310">
        <f>IF($T107=TRUE,0,IF(F$2&lt;DATE(2019,10,1),IF($T$1=FALSE,F107*HOME!$F$18,F107*HOME!$F$18/(1+HOME!$H$18)),IF($AO107=TRUE,IF($T$1=FALSE,F107*HOME!$F$21,F107*HOME!$F$21/(1+HOME!$H$21)),IF($T$1=FALSE,F107*HOME!$F$20,F107*HOME!$F$20/(1+HOME!$H$20)))))</f>
        <v>0</v>
      </c>
      <c r="CD107" s="310">
        <f>IF($T107=TRUE,0,IF(G$2&lt;DATE(2019,10,1),IF($T$1=FALSE,G107*HOME!$F$18,G107*HOME!$F$18/(1+HOME!$H$18)),IF($AO107=TRUE,IF($T$1=FALSE,G107*HOME!$F$21,G107*HOME!$F$21/(1+HOME!$H$21)),IF($T$1=FALSE,G107*HOME!$F$20,G107*HOME!$F$20/(1+HOME!$H$20)))))</f>
        <v>0</v>
      </c>
      <c r="CE107" s="310">
        <f>IF($T107=TRUE,0,IF(H$2&lt;DATE(2019,10,1),IF($T$1=FALSE,H107*HOME!$F$18,H107*HOME!$F$18/(1+HOME!$H$18)),IF($AO107=TRUE,IF($T$1=FALSE,H107*HOME!$F$21,H107*HOME!$F$21/(1+HOME!$H$21)),IF($T$1=FALSE,H107*HOME!$F$20,H107*HOME!$F$20/(1+HOME!$H$20)))))</f>
        <v>0</v>
      </c>
      <c r="CF107" s="310">
        <f>IF($T107=TRUE,0,IF(I$2&lt;DATE(2019,10,1),IF($T$1=FALSE,I107*HOME!$F$18,I107*HOME!$F$18/(1+HOME!$H$18)),IF($AO107=TRUE,IF($T$1=FALSE,I107*HOME!$F$21,I107*HOME!$F$21/(1+HOME!$H$21)),IF($T$1=FALSE,I107*HOME!$F$20,I107*HOME!$F$20/(1+HOME!$H$20)))))</f>
        <v>0</v>
      </c>
      <c r="CG107" s="310">
        <f>IF($T107=TRUE,0,IF(J$2&lt;DATE(2019,10,1),IF($T$1=FALSE,J107*HOME!$F$18,J107*HOME!$F$18/(1+HOME!$H$18)),IF($AO107=TRUE,IF($T$1=FALSE,J107*HOME!$F$21,J107*HOME!$F$21/(1+HOME!$H$21)),IF($T$1=FALSE,J107*HOME!$F$20,J107*HOME!$F$20/(1+HOME!$H$20)))))</f>
        <v>0</v>
      </c>
      <c r="CH107" s="310">
        <f>IF($T107=TRUE,0,IF(K$2&lt;DATE(2019,10,1),IF($T$1=FALSE,K107*HOME!$F$18,K107*HOME!$F$18/(1+HOME!$H$18)),IF($AO107=TRUE,IF($T$1=FALSE,K107*HOME!$F$21,K107*HOME!$F$21/(1+HOME!$H$21)),IF($T$1=FALSE,K107*HOME!$F$20,K107*HOME!$F$20/(1+HOME!$H$20)))))</f>
        <v>0</v>
      </c>
      <c r="CI107" s="310">
        <f>IF($T107=TRUE,0,IF(L$2&lt;DATE(2019,10,1),IF($T$1=FALSE,L107*HOME!$F$18,L107*HOME!$F$18/(1+HOME!$H$18)),IF($AO107=TRUE,IF($T$1=FALSE,L107*HOME!$F$21,L107*HOME!$F$21/(1+HOME!$H$21)),IF($T$1=FALSE,L107*HOME!$F$20,L107*HOME!$F$20/(1+HOME!$H$20)))))</f>
        <v>0</v>
      </c>
      <c r="CJ107" s="310">
        <f>IF($T107=TRUE,0,IF(M$2&lt;DATE(2019,10,1),IF($T$1=FALSE,M107*HOME!$F$18,M107*HOME!$F$18/(1+HOME!$H$18)),IF($AO107=TRUE,IF($T$1=FALSE,M107*HOME!$F$21,M107*HOME!$F$21/(1+HOME!$H$21)),IF($T$1=FALSE,M107*HOME!$F$20,M107*HOME!$F$20/(1+HOME!$H$20)))))</f>
        <v>0</v>
      </c>
      <c r="CK107" s="310">
        <f>IF($T107=TRUE,0,IF(N$2&lt;DATE(2019,10,1),IF($T$1=FALSE,N107*HOME!$F$18,N107*HOME!$F$18/(1+HOME!$H$18)),IF($AO107=TRUE,IF($T$1=FALSE,N107*HOME!$F$21,N107*HOME!$F$21/(1+HOME!$H$21)),IF($T$1=FALSE,N107*HOME!$F$20,N107*HOME!$F$20/(1+HOME!$H$20)))))</f>
        <v>0</v>
      </c>
      <c r="CL107" s="310">
        <f>IF($T107=TRUE,0,IF(O$2&lt;DATE(2019,10,1),IF($T$1=FALSE,O107*HOME!$F$18,O107*HOME!$F$18/(1+HOME!$H$18)),IF($AO107=TRUE,IF($T$1=FALSE,O107*HOME!$F$21,O107*HOME!$F$21/(1+HOME!$H$21)),IF($T$1=FALSE,O107*HOME!$F$20,O107*HOME!$F$20/(1+HOME!$H$20)))))</f>
        <v>0</v>
      </c>
      <c r="CM107" s="310">
        <f>IF($T107=TRUE,0,IF(P$2&lt;DATE(2019,10,1),IF($T$1=FALSE,P107*HOME!$F$18,P107*HOME!$F$18/(1+HOME!$H$18)),IF($AO107=TRUE,IF($T$1=FALSE,P107*HOME!$F$21,P107*HOME!$F$21/(1+HOME!$H$21)),IF($T$1=FALSE,P107*HOME!$F$20,P107*HOME!$F$20/(1+HOME!$H$20)))))</f>
        <v>0</v>
      </c>
      <c r="CN107" s="310">
        <f t="shared" si="49"/>
        <v>0</v>
      </c>
    </row>
    <row r="108" spans="1:100" ht="18" customHeight="1">
      <c r="A108" s="335"/>
      <c r="B108" s="336">
        <v>84</v>
      </c>
      <c r="C108" s="482" t="s">
        <v>43</v>
      </c>
      <c r="D108" s="483">
        <f t="shared" ref="D108:P108" si="50">SUM(D98:D107)</f>
        <v>0</v>
      </c>
      <c r="E108" s="483">
        <f t="shared" si="50"/>
        <v>0</v>
      </c>
      <c r="F108" s="483">
        <f t="shared" si="50"/>
        <v>0</v>
      </c>
      <c r="G108" s="483">
        <f t="shared" si="50"/>
        <v>0</v>
      </c>
      <c r="H108" s="483">
        <f t="shared" si="50"/>
        <v>0</v>
      </c>
      <c r="I108" s="483">
        <f t="shared" si="50"/>
        <v>0</v>
      </c>
      <c r="J108" s="483">
        <f t="shared" si="50"/>
        <v>0</v>
      </c>
      <c r="K108" s="483">
        <f t="shared" si="50"/>
        <v>0</v>
      </c>
      <c r="L108" s="483">
        <f t="shared" si="50"/>
        <v>0</v>
      </c>
      <c r="M108" s="483">
        <f t="shared" si="50"/>
        <v>0</v>
      </c>
      <c r="N108" s="483">
        <f t="shared" si="50"/>
        <v>0</v>
      </c>
      <c r="O108" s="483">
        <f t="shared" si="50"/>
        <v>0</v>
      </c>
      <c r="P108" s="484">
        <f t="shared" si="50"/>
        <v>0</v>
      </c>
      <c r="Q108" s="485">
        <f>SUM(Q98:Q107)</f>
        <v>0</v>
      </c>
      <c r="R108" s="486" t="str">
        <f>IF(ISERROR(Q108/$Q$14),"",Q108/$Q$14)</f>
        <v/>
      </c>
      <c r="S108" s="487">
        <f>前期実績!Q108</f>
        <v>0</v>
      </c>
      <c r="T108" s="352" t="s">
        <v>120</v>
      </c>
      <c r="U108" s="353">
        <f t="shared" ref="U108:AG108" si="51">SUM(U98:U107)</f>
        <v>0</v>
      </c>
      <c r="V108" s="353">
        <f t="shared" si="51"/>
        <v>0</v>
      </c>
      <c r="W108" s="353">
        <f t="shared" si="51"/>
        <v>0</v>
      </c>
      <c r="X108" s="353">
        <f t="shared" si="51"/>
        <v>0</v>
      </c>
      <c r="Y108" s="353">
        <f t="shared" si="51"/>
        <v>0</v>
      </c>
      <c r="Z108" s="353">
        <f t="shared" si="51"/>
        <v>0</v>
      </c>
      <c r="AA108" s="353">
        <f t="shared" si="51"/>
        <v>0</v>
      </c>
      <c r="AB108" s="353">
        <f t="shared" si="51"/>
        <v>0</v>
      </c>
      <c r="AC108" s="353">
        <f t="shared" si="51"/>
        <v>0</v>
      </c>
      <c r="AD108" s="353">
        <f t="shared" si="51"/>
        <v>0</v>
      </c>
      <c r="AE108" s="353">
        <f t="shared" si="51"/>
        <v>0</v>
      </c>
      <c r="AF108" s="353">
        <f t="shared" si="51"/>
        <v>0</v>
      </c>
      <c r="AG108" s="353">
        <f t="shared" si="51"/>
        <v>0</v>
      </c>
      <c r="AH108" s="353">
        <f t="shared" si="47"/>
        <v>0</v>
      </c>
      <c r="AI108" s="353" t="str">
        <f t="shared" si="48"/>
        <v/>
      </c>
      <c r="AJ108" s="354"/>
      <c r="AK108" s="79"/>
      <c r="AL108" s="79"/>
      <c r="AM108" s="79"/>
      <c r="AN108" s="79"/>
      <c r="AO108" s="79"/>
      <c r="AP108" s="79"/>
      <c r="AQ108" s="79"/>
      <c r="AR108" s="79"/>
      <c r="CA108" s="405">
        <f>SUM(CA98:CA107)</f>
        <v>0</v>
      </c>
      <c r="CB108" s="405">
        <f t="shared" ref="CB108:CM108" si="52">SUM(CB98:CB107)</f>
        <v>0</v>
      </c>
      <c r="CC108" s="405">
        <f t="shared" si="52"/>
        <v>0</v>
      </c>
      <c r="CD108" s="405">
        <f t="shared" si="52"/>
        <v>0</v>
      </c>
      <c r="CE108" s="405">
        <f t="shared" si="52"/>
        <v>0</v>
      </c>
      <c r="CF108" s="405">
        <f t="shared" si="52"/>
        <v>0</v>
      </c>
      <c r="CG108" s="405">
        <f t="shared" si="52"/>
        <v>0</v>
      </c>
      <c r="CH108" s="405">
        <f t="shared" si="52"/>
        <v>0</v>
      </c>
      <c r="CI108" s="405">
        <f t="shared" si="52"/>
        <v>0</v>
      </c>
      <c r="CJ108" s="405">
        <f t="shared" si="52"/>
        <v>0</v>
      </c>
      <c r="CK108" s="405">
        <f t="shared" si="52"/>
        <v>0</v>
      </c>
      <c r="CL108" s="405">
        <f t="shared" si="52"/>
        <v>0</v>
      </c>
      <c r="CM108" s="405">
        <f t="shared" si="52"/>
        <v>0</v>
      </c>
      <c r="CN108" s="405">
        <f t="shared" si="49"/>
        <v>0</v>
      </c>
    </row>
    <row r="109" spans="1:100" ht="18" customHeight="1">
      <c r="A109" s="335"/>
      <c r="B109" s="336">
        <v>85</v>
      </c>
      <c r="C109" s="482" t="s">
        <v>44</v>
      </c>
      <c r="D109" s="483">
        <f t="shared" ref="D109:P109" si="53" xml:space="preserve"> D84 + D96 - D108</f>
        <v>0</v>
      </c>
      <c r="E109" s="483">
        <f t="shared" si="53"/>
        <v>0</v>
      </c>
      <c r="F109" s="483">
        <f t="shared" si="53"/>
        <v>0</v>
      </c>
      <c r="G109" s="483">
        <f t="shared" si="53"/>
        <v>0</v>
      </c>
      <c r="H109" s="483">
        <f t="shared" si="53"/>
        <v>0</v>
      </c>
      <c r="I109" s="483">
        <f t="shared" si="53"/>
        <v>0</v>
      </c>
      <c r="J109" s="483">
        <f t="shared" si="53"/>
        <v>0</v>
      </c>
      <c r="K109" s="483">
        <f t="shared" si="53"/>
        <v>0</v>
      </c>
      <c r="L109" s="483">
        <f t="shared" si="53"/>
        <v>0</v>
      </c>
      <c r="M109" s="483">
        <f t="shared" si="53"/>
        <v>0</v>
      </c>
      <c r="N109" s="483">
        <f t="shared" si="53"/>
        <v>0</v>
      </c>
      <c r="O109" s="483">
        <f t="shared" si="53"/>
        <v>0</v>
      </c>
      <c r="P109" s="484">
        <f t="shared" si="53"/>
        <v>0</v>
      </c>
      <c r="Q109" s="485">
        <f xml:space="preserve"> Q84 + Q96 - Q108</f>
        <v>0</v>
      </c>
      <c r="R109" s="486" t="str">
        <f>IF(ISERROR(Q109/$Q$14),"",Q109/$Q$14)</f>
        <v/>
      </c>
      <c r="S109" s="487">
        <f>前期実績!Q109</f>
        <v>0</v>
      </c>
      <c r="T109" s="352"/>
      <c r="U109" s="353"/>
      <c r="V109" s="353"/>
      <c r="W109" s="353"/>
      <c r="X109" s="353"/>
      <c r="Y109" s="353"/>
      <c r="Z109" s="353"/>
      <c r="AA109" s="353"/>
      <c r="AB109" s="353"/>
      <c r="AC109" s="353"/>
      <c r="AD109" s="353"/>
      <c r="AE109" s="353"/>
      <c r="AF109" s="353"/>
      <c r="AG109" s="353"/>
      <c r="AH109" s="353">
        <f t="shared" si="47"/>
        <v>0</v>
      </c>
      <c r="AI109" s="353">
        <f t="shared" si="48"/>
        <v>0</v>
      </c>
      <c r="AJ109" s="354"/>
      <c r="AK109" s="79"/>
      <c r="AL109" s="79"/>
      <c r="AM109" s="79"/>
      <c r="AN109" s="79"/>
      <c r="AO109" s="79"/>
      <c r="AP109" s="79"/>
      <c r="AQ109" s="79"/>
      <c r="AR109" s="79"/>
    </row>
    <row r="110" spans="1:100" ht="18" customHeight="1">
      <c r="A110" s="335"/>
      <c r="B110" s="336">
        <v>86</v>
      </c>
      <c r="C110" s="494" t="s">
        <v>45</v>
      </c>
      <c r="D110" s="495"/>
      <c r="E110" s="495"/>
      <c r="F110" s="495"/>
      <c r="G110" s="495"/>
      <c r="H110" s="495"/>
      <c r="I110" s="495"/>
      <c r="J110" s="495"/>
      <c r="K110" s="495"/>
      <c r="L110" s="495"/>
      <c r="M110" s="495"/>
      <c r="N110" s="495"/>
      <c r="O110" s="495"/>
      <c r="P110" s="496"/>
      <c r="Q110" s="430"/>
      <c r="R110" s="491"/>
      <c r="S110" s="492">
        <f>前期実績!Q110</f>
        <v>0</v>
      </c>
      <c r="T110" s="360"/>
      <c r="U110" s="361"/>
      <c r="V110" s="361"/>
      <c r="W110" s="361"/>
      <c r="X110" s="361"/>
      <c r="Y110" s="361"/>
      <c r="Z110" s="361"/>
      <c r="AA110" s="361"/>
      <c r="AB110" s="361"/>
      <c r="AC110" s="361"/>
      <c r="AD110" s="361"/>
      <c r="AE110" s="361"/>
      <c r="AF110" s="361"/>
      <c r="AG110" s="361"/>
      <c r="AH110" s="361">
        <f t="shared" si="47"/>
        <v>0</v>
      </c>
      <c r="AI110" s="361">
        <f t="shared" si="48"/>
        <v>0</v>
      </c>
      <c r="AJ110" s="362"/>
      <c r="AK110" s="79"/>
      <c r="AL110" s="79"/>
      <c r="AM110" s="79"/>
      <c r="AN110" s="79"/>
      <c r="AO110" s="79"/>
      <c r="AP110" s="79"/>
      <c r="AQ110" s="79"/>
      <c r="AR110" s="79"/>
      <c r="CA110" s="310">
        <f>IF($T110=TRUE,0,IF(D$2&lt;DATE(2019,10,1),IF($T$1=FALSE,D110*HOME!$F$18,D110*HOME!$F$18/(1+HOME!$H$18)),IF($AO110=TRUE,IF($T$1=FALSE,D110*HOME!$F$21,D110*HOME!$F$21/(1+HOME!$H$21)),IF($T$1=FALSE,D110*HOME!$F$20,D110*HOME!$F$20/(1+HOME!$H$20)))))</f>
        <v>0</v>
      </c>
      <c r="CB110" s="310">
        <f>IF($T110=TRUE,0,IF(E$2&lt;DATE(2019,10,1),IF($T$1=FALSE,E110*HOME!$F$18,E110*HOME!$F$18/(1+HOME!$H$18)),IF($AO110=TRUE,IF($T$1=FALSE,E110*HOME!$F$21,E110*HOME!$F$21/(1+HOME!$H$21)),IF($T$1=FALSE,E110*HOME!$F$20,E110*HOME!$F$20/(1+HOME!$H$20)))))</f>
        <v>0</v>
      </c>
      <c r="CC110" s="310">
        <f>IF($T110=TRUE,0,IF(F$2&lt;DATE(2019,10,1),IF($T$1=FALSE,F110*HOME!$F$18,F110*HOME!$F$18/(1+HOME!$H$18)),IF($AO110=TRUE,IF($T$1=FALSE,F110*HOME!$F$21,F110*HOME!$F$21/(1+HOME!$H$21)),IF($T$1=FALSE,F110*HOME!$F$20,F110*HOME!$F$20/(1+HOME!$H$20)))))</f>
        <v>0</v>
      </c>
      <c r="CD110" s="310">
        <f>IF($T110=TRUE,0,IF(G$2&lt;DATE(2019,10,1),IF($T$1=FALSE,G110*HOME!$F$18,G110*HOME!$F$18/(1+HOME!$H$18)),IF($AO110=TRUE,IF($T$1=FALSE,G110*HOME!$F$21,G110*HOME!$F$21/(1+HOME!$H$21)),IF($T$1=FALSE,G110*HOME!$F$20,G110*HOME!$F$20/(1+HOME!$H$20)))))</f>
        <v>0</v>
      </c>
      <c r="CE110" s="310">
        <f>IF($T110=TRUE,0,IF(H$2&lt;DATE(2019,10,1),IF($T$1=FALSE,H110*HOME!$F$18,H110*HOME!$F$18/(1+HOME!$H$18)),IF($AO110=TRUE,IF($T$1=FALSE,H110*HOME!$F$21,H110*HOME!$F$21/(1+HOME!$H$21)),IF($T$1=FALSE,H110*HOME!$F$20,H110*HOME!$F$20/(1+HOME!$H$20)))))</f>
        <v>0</v>
      </c>
      <c r="CF110" s="310">
        <f>IF($T110=TRUE,0,IF(I$2&lt;DATE(2019,10,1),IF($T$1=FALSE,I110*HOME!$F$18,I110*HOME!$F$18/(1+HOME!$H$18)),IF($AO110=TRUE,IF($T$1=FALSE,I110*HOME!$F$21,I110*HOME!$F$21/(1+HOME!$H$21)),IF($T$1=FALSE,I110*HOME!$F$20,I110*HOME!$F$20/(1+HOME!$H$20)))))</f>
        <v>0</v>
      </c>
      <c r="CG110" s="310">
        <f>IF($T110=TRUE,0,IF(J$2&lt;DATE(2019,10,1),IF($T$1=FALSE,J110*HOME!$F$18,J110*HOME!$F$18/(1+HOME!$H$18)),IF($AO110=TRUE,IF($T$1=FALSE,J110*HOME!$F$21,J110*HOME!$F$21/(1+HOME!$H$21)),IF($T$1=FALSE,J110*HOME!$F$20,J110*HOME!$F$20/(1+HOME!$H$20)))))</f>
        <v>0</v>
      </c>
      <c r="CH110" s="310">
        <f>IF($T110=TRUE,0,IF(K$2&lt;DATE(2019,10,1),IF($T$1=FALSE,K110*HOME!$F$18,K110*HOME!$F$18/(1+HOME!$H$18)),IF($AO110=TRUE,IF($T$1=FALSE,K110*HOME!$F$21,K110*HOME!$F$21/(1+HOME!$H$21)),IF($T$1=FALSE,K110*HOME!$F$20,K110*HOME!$F$20/(1+HOME!$H$20)))))</f>
        <v>0</v>
      </c>
      <c r="CI110" s="310">
        <f>IF($T110=TRUE,0,IF(L$2&lt;DATE(2019,10,1),IF($T$1=FALSE,L110*HOME!$F$18,L110*HOME!$F$18/(1+HOME!$H$18)),IF($AO110=TRUE,IF($T$1=FALSE,L110*HOME!$F$21,L110*HOME!$F$21/(1+HOME!$H$21)),IF($T$1=FALSE,L110*HOME!$F$20,L110*HOME!$F$20/(1+HOME!$H$20)))))</f>
        <v>0</v>
      </c>
      <c r="CJ110" s="310">
        <f>IF($T110=TRUE,0,IF(M$2&lt;DATE(2019,10,1),IF($T$1=FALSE,M110*HOME!$F$18,M110*HOME!$F$18/(1+HOME!$H$18)),IF($AO110=TRUE,IF($T$1=FALSE,M110*HOME!$F$21,M110*HOME!$F$21/(1+HOME!$H$21)),IF($T$1=FALSE,M110*HOME!$F$20,M110*HOME!$F$20/(1+HOME!$H$20)))))</f>
        <v>0</v>
      </c>
      <c r="CK110" s="310">
        <f>IF($T110=TRUE,0,IF(N$2&lt;DATE(2019,10,1),IF($T$1=FALSE,N110*HOME!$F$18,N110*HOME!$F$18/(1+HOME!$H$18)),IF($AO110=TRUE,IF($T$1=FALSE,N110*HOME!$F$21,N110*HOME!$F$21/(1+HOME!$H$21)),IF($T$1=FALSE,N110*HOME!$F$20,N110*HOME!$F$20/(1+HOME!$H$20)))))</f>
        <v>0</v>
      </c>
      <c r="CL110" s="310">
        <f>IF($T110=TRUE,0,IF(O$2&lt;DATE(2019,10,1),IF($T$1=FALSE,O110*HOME!$F$18,O110*HOME!$F$18/(1+HOME!$H$18)),IF($AO110=TRUE,IF($T$1=FALSE,O110*HOME!$F$21,O110*HOME!$F$21/(1+HOME!$H$21)),IF($T$1=FALSE,O110*HOME!$F$20,O110*HOME!$F$20/(1+HOME!$H$20)))))</f>
        <v>0</v>
      </c>
      <c r="CM110" s="310">
        <f>IF($T110=TRUE,0,IF(P$2&lt;DATE(2019,10,1),IF($T$1=FALSE,P110*HOME!$F$18,P110*HOME!$F$18/(1+HOME!$H$18)),IF($AO110=TRUE,IF($T$1=FALSE,P110*HOME!$F$21,P110*HOME!$F$21/(1+HOME!$H$21)),IF($T$1=FALSE,P110*HOME!$F$20,P110*HOME!$F$20/(1+HOME!$H$20)))))</f>
        <v>0</v>
      </c>
    </row>
    <row r="111" spans="1:100" ht="18" customHeight="1">
      <c r="A111" s="335"/>
      <c r="B111" s="336">
        <v>87</v>
      </c>
      <c r="C111" s="497"/>
      <c r="D111" s="131"/>
      <c r="E111" s="131"/>
      <c r="F111" s="131"/>
      <c r="G111" s="131"/>
      <c r="H111" s="131"/>
      <c r="I111" s="131"/>
      <c r="J111" s="131"/>
      <c r="K111" s="131"/>
      <c r="L111" s="131"/>
      <c r="M111" s="131"/>
      <c r="N111" s="131"/>
      <c r="O111" s="131"/>
      <c r="P111" s="434"/>
      <c r="Q111" s="90">
        <f>SUM(D111:P111)</f>
        <v>0</v>
      </c>
      <c r="R111" s="389" t="str">
        <f t="shared" ref="R111:R124" si="54">IF(ISERROR(Q111/$Q$14),"",Q111/$Q$14)</f>
        <v/>
      </c>
      <c r="S111" s="154">
        <f>前期実績!Q111</f>
        <v>0</v>
      </c>
      <c r="T111" s="341" t="b">
        <v>0</v>
      </c>
      <c r="U111" s="79">
        <f>IF(D$2&lt;DATE(2019,10,1),IF($T$1=FALSE,IF($T111=FALSE,D111*HOME!$H$18,0),IF($T111=FALSE,D111*HOME!$H$18/(1+HOME!$H$18),0)),IF($T$1=FALSE,IF($T111=FALSE,D111*HOME!$H$20,0),IF($T111=FALSE,D111*HOME!$H$20/(1+HOME!$H$20),0)))</f>
        <v>0</v>
      </c>
      <c r="V111" s="79">
        <f>IF(E$2&lt;DATE(2019,10,1),IF($T$1=FALSE,IF($T111=FALSE,E111*HOME!$H$18,0),IF($T111=FALSE,E111*HOME!$H$18/(1+HOME!$H$18),0)),IF($T$1=FALSE,IF($T111=FALSE,E111*HOME!$H$20,0),IF($T111=FALSE,E111*HOME!$H$20/(1+HOME!$H$20),0)))</f>
        <v>0</v>
      </c>
      <c r="W111" s="79">
        <f>IF(F$2&lt;DATE(2019,10,1),IF($T$1=FALSE,IF($T111=FALSE,F111*HOME!$H$18,0),IF($T111=FALSE,F111*HOME!$H$18/(1+HOME!$H$18),0)),IF($T$1=FALSE,IF($T111=FALSE,F111*HOME!$H$20,0),IF($T111=FALSE,F111*HOME!$H$20/(1+HOME!$H$20),0)))</f>
        <v>0</v>
      </c>
      <c r="X111" s="79">
        <f>IF(G$2&lt;DATE(2019,10,1),IF($T$1=FALSE,IF($T111=FALSE,G111*HOME!$H$18,0),IF($T111=FALSE,G111*HOME!$H$18/(1+HOME!$H$18),0)),IF($T$1=FALSE,IF($T111=FALSE,G111*HOME!$H$20,0),IF($T111=FALSE,G111*HOME!$H$20/(1+HOME!$H$20),0)))</f>
        <v>0</v>
      </c>
      <c r="Y111" s="79">
        <f>IF(H$2&lt;DATE(2019,10,1),IF($T$1=FALSE,IF($T111=FALSE,H111*HOME!$H$18,0),IF($T111=FALSE,H111*HOME!$H$18/(1+HOME!$H$18),0)),IF($T$1=FALSE,IF($T111=FALSE,H111*HOME!$H$20,0),IF($T111=FALSE,H111*HOME!$H$20/(1+HOME!$H$20),0)))</f>
        <v>0</v>
      </c>
      <c r="Z111" s="79">
        <f>IF(I$2&lt;DATE(2019,10,1),IF($T$1=FALSE,IF($T111=FALSE,I111*HOME!$H$18,0),IF($T111=FALSE,I111*HOME!$H$18/(1+HOME!$H$18),0)),IF($T$1=FALSE,IF($T111=FALSE,I111*HOME!$H$20,0),IF($T111=FALSE,I111*HOME!$H$20/(1+HOME!$H$20),0)))</f>
        <v>0</v>
      </c>
      <c r="AA111" s="79">
        <f>IF(J$2&lt;DATE(2019,10,1),IF($T$1=FALSE,IF($T111=FALSE,J111*HOME!$H$18,0),IF($T111=FALSE,J111*HOME!$H$18/(1+HOME!$H$18),0)),IF($T$1=FALSE,IF($T111=FALSE,J111*HOME!$H$20,0),IF($T111=FALSE,J111*HOME!$H$20/(1+HOME!$H$20),0)))</f>
        <v>0</v>
      </c>
      <c r="AB111" s="79">
        <f>IF(K$2&lt;DATE(2019,10,1),IF($T$1=FALSE,IF($T111=FALSE,K111*HOME!$H$18,0),IF($T111=FALSE,K111*HOME!$H$18/(1+HOME!$H$18),0)),IF($T$1=FALSE,IF($T111=FALSE,K111*HOME!$H$20,0),IF($T111=FALSE,K111*HOME!$H$20/(1+HOME!$H$20),0)))</f>
        <v>0</v>
      </c>
      <c r="AC111" s="79">
        <f>IF(L$2&lt;DATE(2019,10,1),IF($T$1=FALSE,IF($T111=FALSE,L111*HOME!$H$18,0),IF($T111=FALSE,L111*HOME!$H$18/(1+HOME!$H$18),0)),IF($T$1=FALSE,IF($T111=FALSE,L111*HOME!$H$20,0),IF($T111=FALSE,L111*HOME!$H$20/(1+HOME!$H$20),0)))</f>
        <v>0</v>
      </c>
      <c r="AD111" s="79">
        <f>IF(M$2&lt;DATE(2019,10,1),IF($T$1=FALSE,IF($T111=FALSE,M111*HOME!$H$18,0),IF($T111=FALSE,M111*HOME!$H$18/(1+HOME!$H$18),0)),IF($T$1=FALSE,IF($T111=FALSE,M111*HOME!$H$20,0),IF($T111=FALSE,M111*HOME!$H$20/(1+HOME!$H$20),0)))</f>
        <v>0</v>
      </c>
      <c r="AE111" s="79">
        <f>IF(N$2&lt;DATE(2019,10,1),IF($T$1=FALSE,IF($T111=FALSE,N111*HOME!$H$18,0),IF($T111=FALSE,N111*HOME!$H$18/(1+HOME!$H$18),0)),IF($T$1=FALSE,IF($T111=FALSE,N111*HOME!$H$20,0),IF($T111=FALSE,N111*HOME!$H$20/(1+HOME!$H$20),0)))</f>
        <v>0</v>
      </c>
      <c r="AF111" s="79">
        <f>IF(O$2&lt;DATE(2019,10,1),IF($T$1=FALSE,IF($T111=FALSE,O111*HOME!$H$18,0),IF($T111=FALSE,O111*HOME!$H$18/(1+HOME!$H$18),0)),IF($T$1=FALSE,IF($T111=FALSE,O111*HOME!$H$20,0),IF($T111=FALSE,O111*HOME!$H$20/(1+HOME!$H$20),0)))</f>
        <v>0</v>
      </c>
      <c r="AG111" s="79">
        <f>IF(P$2&lt;DATE(2019,10,1),IF($T$1=FALSE,IF($T111=FALSE,P111*HOME!$H$18,0),IF($T111=FALSE,P111*HOME!$H$18/(1+HOME!$H$18),0)),IF($T$1=FALSE,IF($T111=FALSE,P111*HOME!$H$20,0),IF($T111=FALSE,P111*HOME!$H$20/(1+HOME!$H$20),0)))</f>
        <v>0</v>
      </c>
      <c r="AH111" s="79">
        <f t="shared" si="47"/>
        <v>0</v>
      </c>
      <c r="AI111" s="79">
        <f t="shared" si="48"/>
        <v>0</v>
      </c>
      <c r="AJ111" s="86"/>
      <c r="AK111" s="79"/>
      <c r="AL111" s="79"/>
      <c r="AM111" s="79"/>
      <c r="AN111" s="79"/>
      <c r="AO111" s="79"/>
      <c r="AP111" s="79"/>
      <c r="AQ111" s="79"/>
      <c r="AR111" s="79"/>
      <c r="CA111" s="310">
        <f>IF($T111=TRUE,0,IF(D$2&lt;DATE(2019,10,1),IF($T$1=FALSE,D111*HOME!$F$18,D111*HOME!$F$18/(1+HOME!$H$18)),IF($AO111=TRUE,IF($T$1=FALSE,D111*HOME!$F$21,D111*HOME!$F$21/(1+HOME!$H$21)),IF($T$1=FALSE,D111*HOME!$F$20,D111*HOME!$F$20/(1+HOME!$H$20)))))</f>
        <v>0</v>
      </c>
      <c r="CB111" s="310">
        <f>IF($T111=TRUE,0,IF(E$2&lt;DATE(2019,10,1),IF($T$1=FALSE,E111*HOME!$F$18,E111*HOME!$F$18/(1+HOME!$H$18)),IF($AO111=TRUE,IF($T$1=FALSE,E111*HOME!$F$21,E111*HOME!$F$21/(1+HOME!$H$21)),IF($T$1=FALSE,E111*HOME!$F$20,E111*HOME!$F$20/(1+HOME!$H$20)))))</f>
        <v>0</v>
      </c>
      <c r="CC111" s="310">
        <f>IF($T111=TRUE,0,IF(F$2&lt;DATE(2019,10,1),IF($T$1=FALSE,F111*HOME!$F$18,F111*HOME!$F$18/(1+HOME!$H$18)),IF($AO111=TRUE,IF($T$1=FALSE,F111*HOME!$F$21,F111*HOME!$F$21/(1+HOME!$H$21)),IF($T$1=FALSE,F111*HOME!$F$20,F111*HOME!$F$20/(1+HOME!$H$20)))))</f>
        <v>0</v>
      </c>
      <c r="CD111" s="310">
        <f>IF($T111=TRUE,0,IF(G$2&lt;DATE(2019,10,1),IF($T$1=FALSE,G111*HOME!$F$18,G111*HOME!$F$18/(1+HOME!$H$18)),IF($AO111=TRUE,IF($T$1=FALSE,G111*HOME!$F$21,G111*HOME!$F$21/(1+HOME!$H$21)),IF($T$1=FALSE,G111*HOME!$F$20,G111*HOME!$F$20/(1+HOME!$H$20)))))</f>
        <v>0</v>
      </c>
      <c r="CE111" s="310">
        <f>IF($T111=TRUE,0,IF(H$2&lt;DATE(2019,10,1),IF($T$1=FALSE,H111*HOME!$F$18,H111*HOME!$F$18/(1+HOME!$H$18)),IF($AO111=TRUE,IF($T$1=FALSE,H111*HOME!$F$21,H111*HOME!$F$21/(1+HOME!$H$21)),IF($T$1=FALSE,H111*HOME!$F$20,H111*HOME!$F$20/(1+HOME!$H$20)))))</f>
        <v>0</v>
      </c>
      <c r="CF111" s="310">
        <f>IF($T111=TRUE,0,IF(I$2&lt;DATE(2019,10,1),IF($T$1=FALSE,I111*HOME!$F$18,I111*HOME!$F$18/(1+HOME!$H$18)),IF($AO111=TRUE,IF($T$1=FALSE,I111*HOME!$F$21,I111*HOME!$F$21/(1+HOME!$H$21)),IF($T$1=FALSE,I111*HOME!$F$20,I111*HOME!$F$20/(1+HOME!$H$20)))))</f>
        <v>0</v>
      </c>
      <c r="CG111" s="310">
        <f>IF($T111=TRUE,0,IF(J$2&lt;DATE(2019,10,1),IF($T$1=FALSE,J111*HOME!$F$18,J111*HOME!$F$18/(1+HOME!$H$18)),IF($AO111=TRUE,IF($T$1=FALSE,J111*HOME!$F$21,J111*HOME!$F$21/(1+HOME!$H$21)),IF($T$1=FALSE,J111*HOME!$F$20,J111*HOME!$F$20/(1+HOME!$H$20)))))</f>
        <v>0</v>
      </c>
      <c r="CH111" s="310">
        <f>IF($T111=TRUE,0,IF(K$2&lt;DATE(2019,10,1),IF($T$1=FALSE,K111*HOME!$F$18,K111*HOME!$F$18/(1+HOME!$H$18)),IF($AO111=TRUE,IF($T$1=FALSE,K111*HOME!$F$21,K111*HOME!$F$21/(1+HOME!$H$21)),IF($T$1=FALSE,K111*HOME!$F$20,K111*HOME!$F$20/(1+HOME!$H$20)))))</f>
        <v>0</v>
      </c>
      <c r="CI111" s="310">
        <f>IF($T111=TRUE,0,IF(L$2&lt;DATE(2019,10,1),IF($T$1=FALSE,L111*HOME!$F$18,L111*HOME!$F$18/(1+HOME!$H$18)),IF($AO111=TRUE,IF($T$1=FALSE,L111*HOME!$F$21,L111*HOME!$F$21/(1+HOME!$H$21)),IF($T$1=FALSE,L111*HOME!$F$20,L111*HOME!$F$20/(1+HOME!$H$20)))))</f>
        <v>0</v>
      </c>
      <c r="CJ111" s="310">
        <f>IF($T111=TRUE,0,IF(M$2&lt;DATE(2019,10,1),IF($T$1=FALSE,M111*HOME!$F$18,M111*HOME!$F$18/(1+HOME!$H$18)),IF($AO111=TRUE,IF($T$1=FALSE,M111*HOME!$F$21,M111*HOME!$F$21/(1+HOME!$H$21)),IF($T$1=FALSE,M111*HOME!$F$20,M111*HOME!$F$20/(1+HOME!$H$20)))))</f>
        <v>0</v>
      </c>
      <c r="CK111" s="310">
        <f>IF($T111=TRUE,0,IF(N$2&lt;DATE(2019,10,1),IF($T$1=FALSE,N111*HOME!$F$18,N111*HOME!$F$18/(1+HOME!$H$18)),IF($AO111=TRUE,IF($T$1=FALSE,N111*HOME!$F$21,N111*HOME!$F$21/(1+HOME!$H$21)),IF($T$1=FALSE,N111*HOME!$F$20,N111*HOME!$F$20/(1+HOME!$H$20)))))</f>
        <v>0</v>
      </c>
      <c r="CL111" s="310">
        <f>IF($T111=TRUE,0,IF(O$2&lt;DATE(2019,10,1),IF($T$1=FALSE,O111*HOME!$F$18,O111*HOME!$F$18/(1+HOME!$H$18)),IF($AO111=TRUE,IF($T$1=FALSE,O111*HOME!$F$21,O111*HOME!$F$21/(1+HOME!$H$21)),IF($T$1=FALSE,O111*HOME!$F$20,O111*HOME!$F$20/(1+HOME!$H$20)))))</f>
        <v>0</v>
      </c>
      <c r="CM111" s="310">
        <f>IF($T111=TRUE,0,IF(P$2&lt;DATE(2019,10,1),IF($T$1=FALSE,P111*HOME!$F$18,P111*HOME!$F$18/(1+HOME!$H$18)),IF($AO111=TRUE,IF($T$1=FALSE,P111*HOME!$F$21,P111*HOME!$F$21/(1+HOME!$H$21)),IF($T$1=FALSE,P111*HOME!$F$20,P111*HOME!$F$20/(1+HOME!$H$20)))))</f>
        <v>0</v>
      </c>
      <c r="CN111" s="310">
        <f t="shared" ref="CN111:CN116" si="55">SUM(CA111:CM111)</f>
        <v>0</v>
      </c>
    </row>
    <row r="112" spans="1:100" ht="18" customHeight="1">
      <c r="A112" s="335"/>
      <c r="B112" s="336"/>
      <c r="C112" s="497"/>
      <c r="D112" s="450"/>
      <c r="E112" s="450"/>
      <c r="F112" s="450"/>
      <c r="G112" s="450"/>
      <c r="H112" s="450"/>
      <c r="I112" s="450"/>
      <c r="J112" s="450"/>
      <c r="K112" s="450"/>
      <c r="L112" s="450"/>
      <c r="M112" s="450"/>
      <c r="N112" s="450"/>
      <c r="O112" s="450"/>
      <c r="P112" s="451"/>
      <c r="Q112" s="90">
        <f>SUM(D112:P112)</f>
        <v>0</v>
      </c>
      <c r="R112" s="389" t="str">
        <f t="shared" si="54"/>
        <v/>
      </c>
      <c r="S112" s="154">
        <f>前期実績!Q112</f>
        <v>0</v>
      </c>
      <c r="T112" s="341" t="b">
        <v>0</v>
      </c>
      <c r="U112" s="79">
        <f>IF(D$2&lt;DATE(2019,10,1),IF($T$1=FALSE,IF($T112=FALSE,D112*HOME!$H$18,0),IF($T112=FALSE,D112*HOME!$H$18/(1+HOME!$H$18),0)),IF($T$1=FALSE,IF($T112=FALSE,D112*HOME!$H$20,0),IF($T112=FALSE,D112*HOME!$H$20/(1+HOME!$H$20),0)))</f>
        <v>0</v>
      </c>
      <c r="V112" s="79">
        <f>IF(E$2&lt;DATE(2019,10,1),IF($T$1=FALSE,IF($T112=FALSE,E112*HOME!$H$18,0),IF($T112=FALSE,E112*HOME!$H$18/(1+HOME!$H$18),0)),IF($T$1=FALSE,IF($T112=FALSE,E112*HOME!$H$20,0),IF($T112=FALSE,E112*HOME!$H$20/(1+HOME!$H$20),0)))</f>
        <v>0</v>
      </c>
      <c r="W112" s="79">
        <f>IF(F$2&lt;DATE(2019,10,1),IF($T$1=FALSE,IF($T112=FALSE,F112*HOME!$H$18,0),IF($T112=FALSE,F112*HOME!$H$18/(1+HOME!$H$18),0)),IF($T$1=FALSE,IF($T112=FALSE,F112*HOME!$H$20,0),IF($T112=FALSE,F112*HOME!$H$20/(1+HOME!$H$20),0)))</f>
        <v>0</v>
      </c>
      <c r="X112" s="79">
        <f>IF(G$2&lt;DATE(2019,10,1),IF($T$1=FALSE,IF($T112=FALSE,G112*HOME!$H$18,0),IF($T112=FALSE,G112*HOME!$H$18/(1+HOME!$H$18),0)),IF($T$1=FALSE,IF($T112=FALSE,G112*HOME!$H$20,0),IF($T112=FALSE,G112*HOME!$H$20/(1+HOME!$H$20),0)))</f>
        <v>0</v>
      </c>
      <c r="Y112" s="79">
        <f>IF(H$2&lt;DATE(2019,10,1),IF($T$1=FALSE,IF($T112=FALSE,H112*HOME!$H$18,0),IF($T112=FALSE,H112*HOME!$H$18/(1+HOME!$H$18),0)),IF($T$1=FALSE,IF($T112=FALSE,H112*HOME!$H$20,0),IF($T112=FALSE,H112*HOME!$H$20/(1+HOME!$H$20),0)))</f>
        <v>0</v>
      </c>
      <c r="Z112" s="79">
        <f>IF(I$2&lt;DATE(2019,10,1),IF($T$1=FALSE,IF($T112=FALSE,I112*HOME!$H$18,0),IF($T112=FALSE,I112*HOME!$H$18/(1+HOME!$H$18),0)),IF($T$1=FALSE,IF($T112=FALSE,I112*HOME!$H$20,0),IF($T112=FALSE,I112*HOME!$H$20/(1+HOME!$H$20),0)))</f>
        <v>0</v>
      </c>
      <c r="AA112" s="79">
        <f>IF(J$2&lt;DATE(2019,10,1),IF($T$1=FALSE,IF($T112=FALSE,J112*HOME!$H$18,0),IF($T112=FALSE,J112*HOME!$H$18/(1+HOME!$H$18),0)),IF($T$1=FALSE,IF($T112=FALSE,J112*HOME!$H$20,0),IF($T112=FALSE,J112*HOME!$H$20/(1+HOME!$H$20),0)))</f>
        <v>0</v>
      </c>
      <c r="AB112" s="79">
        <f>IF(K$2&lt;DATE(2019,10,1),IF($T$1=FALSE,IF($T112=FALSE,K112*HOME!$H$18,0),IF($T112=FALSE,K112*HOME!$H$18/(1+HOME!$H$18),0)),IF($T$1=FALSE,IF($T112=FALSE,K112*HOME!$H$20,0),IF($T112=FALSE,K112*HOME!$H$20/(1+HOME!$H$20),0)))</f>
        <v>0</v>
      </c>
      <c r="AC112" s="79">
        <f>IF(L$2&lt;DATE(2019,10,1),IF($T$1=FALSE,IF($T112=FALSE,L112*HOME!$H$18,0),IF($T112=FALSE,L112*HOME!$H$18/(1+HOME!$H$18),0)),IF($T$1=FALSE,IF($T112=FALSE,L112*HOME!$H$20,0),IF($T112=FALSE,L112*HOME!$H$20/(1+HOME!$H$20),0)))</f>
        <v>0</v>
      </c>
      <c r="AD112" s="79">
        <f>IF(M$2&lt;DATE(2019,10,1),IF($T$1=FALSE,IF($T112=FALSE,M112*HOME!$H$18,0),IF($T112=FALSE,M112*HOME!$H$18/(1+HOME!$H$18),0)),IF($T$1=FALSE,IF($T112=FALSE,M112*HOME!$H$20,0),IF($T112=FALSE,M112*HOME!$H$20/(1+HOME!$H$20),0)))</f>
        <v>0</v>
      </c>
      <c r="AE112" s="79">
        <f>IF(N$2&lt;DATE(2019,10,1),IF($T$1=FALSE,IF($T112=FALSE,N112*HOME!$H$18,0),IF($T112=FALSE,N112*HOME!$H$18/(1+HOME!$H$18),0)),IF($T$1=FALSE,IF($T112=FALSE,N112*HOME!$H$20,0),IF($T112=FALSE,N112*HOME!$H$20/(1+HOME!$H$20),0)))</f>
        <v>0</v>
      </c>
      <c r="AF112" s="79">
        <f>IF(O$2&lt;DATE(2019,10,1),IF($T$1=FALSE,IF($T112=FALSE,O112*HOME!$H$18,0),IF($T112=FALSE,O112*HOME!$H$18/(1+HOME!$H$18),0)),IF($T$1=FALSE,IF($T112=FALSE,O112*HOME!$H$20,0),IF($T112=FALSE,O112*HOME!$H$20/(1+HOME!$H$20),0)))</f>
        <v>0</v>
      </c>
      <c r="AG112" s="79">
        <f>IF(P$2&lt;DATE(2019,10,1),IF($T$1=FALSE,IF($T112=FALSE,P112*HOME!$H$18,0),IF($T112=FALSE,P112*HOME!$H$18/(1+HOME!$H$18),0)),IF($T$1=FALSE,IF($T112=FALSE,P112*HOME!$H$20,0),IF($T112=FALSE,P112*HOME!$H$20/(1+HOME!$H$20),0)))</f>
        <v>0</v>
      </c>
      <c r="AH112" s="79">
        <f t="shared" si="47"/>
        <v>0</v>
      </c>
      <c r="AI112" s="79">
        <f t="shared" si="48"/>
        <v>0</v>
      </c>
      <c r="AJ112" s="86"/>
      <c r="AK112" s="79"/>
      <c r="AL112" s="79"/>
      <c r="AM112" s="79"/>
      <c r="AN112" s="79"/>
      <c r="AO112" s="79"/>
      <c r="AP112" s="79"/>
      <c r="AQ112" s="79"/>
      <c r="AR112" s="79"/>
      <c r="CA112" s="310">
        <f>IF($T112=TRUE,0,IF(D$2&lt;DATE(2019,10,1),IF($T$1=FALSE,D112*HOME!$F$18,D112*HOME!$F$18/(1+HOME!$H$18)),IF($AO112=TRUE,IF($T$1=FALSE,D112*HOME!$F$21,D112*HOME!$F$21/(1+HOME!$H$21)),IF($T$1=FALSE,D112*HOME!$F$20,D112*HOME!$F$20/(1+HOME!$H$20)))))</f>
        <v>0</v>
      </c>
      <c r="CB112" s="310">
        <f>IF($T112=TRUE,0,IF(E$2&lt;DATE(2019,10,1),IF($T$1=FALSE,E112*HOME!$F$18,E112*HOME!$F$18/(1+HOME!$H$18)),IF($AO112=TRUE,IF($T$1=FALSE,E112*HOME!$F$21,E112*HOME!$F$21/(1+HOME!$H$21)),IF($T$1=FALSE,E112*HOME!$F$20,E112*HOME!$F$20/(1+HOME!$H$20)))))</f>
        <v>0</v>
      </c>
      <c r="CC112" s="310">
        <f>IF($T112=TRUE,0,IF(F$2&lt;DATE(2019,10,1),IF($T$1=FALSE,F112*HOME!$F$18,F112*HOME!$F$18/(1+HOME!$H$18)),IF($AO112=TRUE,IF($T$1=FALSE,F112*HOME!$F$21,F112*HOME!$F$21/(1+HOME!$H$21)),IF($T$1=FALSE,F112*HOME!$F$20,F112*HOME!$F$20/(1+HOME!$H$20)))))</f>
        <v>0</v>
      </c>
      <c r="CD112" s="310">
        <f>IF($T112=TRUE,0,IF(G$2&lt;DATE(2019,10,1),IF($T$1=FALSE,G112*HOME!$F$18,G112*HOME!$F$18/(1+HOME!$H$18)),IF($AO112=TRUE,IF($T$1=FALSE,G112*HOME!$F$21,G112*HOME!$F$21/(1+HOME!$H$21)),IF($T$1=FALSE,G112*HOME!$F$20,G112*HOME!$F$20/(1+HOME!$H$20)))))</f>
        <v>0</v>
      </c>
      <c r="CE112" s="310">
        <f>IF($T112=TRUE,0,IF(H$2&lt;DATE(2019,10,1),IF($T$1=FALSE,H112*HOME!$F$18,H112*HOME!$F$18/(1+HOME!$H$18)),IF($AO112=TRUE,IF($T$1=FALSE,H112*HOME!$F$21,H112*HOME!$F$21/(1+HOME!$H$21)),IF($T$1=FALSE,H112*HOME!$F$20,H112*HOME!$F$20/(1+HOME!$H$20)))))</f>
        <v>0</v>
      </c>
      <c r="CF112" s="310">
        <f>IF($T112=TRUE,0,IF(I$2&lt;DATE(2019,10,1),IF($T$1=FALSE,I112*HOME!$F$18,I112*HOME!$F$18/(1+HOME!$H$18)),IF($AO112=TRUE,IF($T$1=FALSE,I112*HOME!$F$21,I112*HOME!$F$21/(1+HOME!$H$21)),IF($T$1=FALSE,I112*HOME!$F$20,I112*HOME!$F$20/(1+HOME!$H$20)))))</f>
        <v>0</v>
      </c>
      <c r="CG112" s="310">
        <f>IF($T112=TRUE,0,IF(J$2&lt;DATE(2019,10,1),IF($T$1=FALSE,J112*HOME!$F$18,J112*HOME!$F$18/(1+HOME!$H$18)),IF($AO112=TRUE,IF($T$1=FALSE,J112*HOME!$F$21,J112*HOME!$F$21/(1+HOME!$H$21)),IF($T$1=FALSE,J112*HOME!$F$20,J112*HOME!$F$20/(1+HOME!$H$20)))))</f>
        <v>0</v>
      </c>
      <c r="CH112" s="310">
        <f>IF($T112=TRUE,0,IF(K$2&lt;DATE(2019,10,1),IF($T$1=FALSE,K112*HOME!$F$18,K112*HOME!$F$18/(1+HOME!$H$18)),IF($AO112=TRUE,IF($T$1=FALSE,K112*HOME!$F$21,K112*HOME!$F$21/(1+HOME!$H$21)),IF($T$1=FALSE,K112*HOME!$F$20,K112*HOME!$F$20/(1+HOME!$H$20)))))</f>
        <v>0</v>
      </c>
      <c r="CI112" s="310">
        <f>IF($T112=TRUE,0,IF(L$2&lt;DATE(2019,10,1),IF($T$1=FALSE,L112*HOME!$F$18,L112*HOME!$F$18/(1+HOME!$H$18)),IF($AO112=TRUE,IF($T$1=FALSE,L112*HOME!$F$21,L112*HOME!$F$21/(1+HOME!$H$21)),IF($T$1=FALSE,L112*HOME!$F$20,L112*HOME!$F$20/(1+HOME!$H$20)))))</f>
        <v>0</v>
      </c>
      <c r="CJ112" s="310">
        <f>IF($T112=TRUE,0,IF(M$2&lt;DATE(2019,10,1),IF($T$1=FALSE,M112*HOME!$F$18,M112*HOME!$F$18/(1+HOME!$H$18)),IF($AO112=TRUE,IF($T$1=FALSE,M112*HOME!$F$21,M112*HOME!$F$21/(1+HOME!$H$21)),IF($T$1=FALSE,M112*HOME!$F$20,M112*HOME!$F$20/(1+HOME!$H$20)))))</f>
        <v>0</v>
      </c>
      <c r="CK112" s="310">
        <f>IF($T112=TRUE,0,IF(N$2&lt;DATE(2019,10,1),IF($T$1=FALSE,N112*HOME!$F$18,N112*HOME!$F$18/(1+HOME!$H$18)),IF($AO112=TRUE,IF($T$1=FALSE,N112*HOME!$F$21,N112*HOME!$F$21/(1+HOME!$H$21)),IF($T$1=FALSE,N112*HOME!$F$20,N112*HOME!$F$20/(1+HOME!$H$20)))))</f>
        <v>0</v>
      </c>
      <c r="CL112" s="310">
        <f>IF($T112=TRUE,0,IF(O$2&lt;DATE(2019,10,1),IF($T$1=FALSE,O112*HOME!$F$18,O112*HOME!$F$18/(1+HOME!$H$18)),IF($AO112=TRUE,IF($T$1=FALSE,O112*HOME!$F$21,O112*HOME!$F$21/(1+HOME!$H$21)),IF($T$1=FALSE,O112*HOME!$F$20,O112*HOME!$F$20/(1+HOME!$H$20)))))</f>
        <v>0</v>
      </c>
      <c r="CM112" s="310">
        <f>IF($T112=TRUE,0,IF(P$2&lt;DATE(2019,10,1),IF($T$1=FALSE,P112*HOME!$F$18,P112*HOME!$F$18/(1+HOME!$H$18)),IF($AO112=TRUE,IF($T$1=FALSE,P112*HOME!$F$21,P112*HOME!$F$21/(1+HOME!$H$21)),IF($T$1=FALSE,P112*HOME!$F$20,P112*HOME!$F$20/(1+HOME!$H$20)))))</f>
        <v>0</v>
      </c>
      <c r="CN112" s="310">
        <f t="shared" si="55"/>
        <v>0</v>
      </c>
    </row>
    <row r="113" spans="1:92" ht="18" customHeight="1">
      <c r="A113" s="335"/>
      <c r="B113" s="336"/>
      <c r="C113" s="497"/>
      <c r="D113" s="450"/>
      <c r="E113" s="450"/>
      <c r="F113" s="450"/>
      <c r="G113" s="450"/>
      <c r="H113" s="450"/>
      <c r="I113" s="450"/>
      <c r="J113" s="450"/>
      <c r="K113" s="450"/>
      <c r="L113" s="450"/>
      <c r="M113" s="450"/>
      <c r="N113" s="450"/>
      <c r="O113" s="450"/>
      <c r="P113" s="451"/>
      <c r="Q113" s="90">
        <f>SUM(D113:P113)</f>
        <v>0</v>
      </c>
      <c r="R113" s="389" t="str">
        <f t="shared" si="54"/>
        <v/>
      </c>
      <c r="S113" s="154">
        <f>前期実績!Q113</f>
        <v>0</v>
      </c>
      <c r="T113" s="341" t="b">
        <v>0</v>
      </c>
      <c r="U113" s="79">
        <f>IF(D$2&lt;DATE(2019,10,1),IF($T$1=FALSE,IF($T113=FALSE,D113*HOME!$H$18,0),IF($T113=FALSE,D113*HOME!$H$18/(1+HOME!$H$18),0)),IF($T$1=FALSE,IF($T113=FALSE,D113*HOME!$H$20,0),IF($T113=FALSE,D113*HOME!$H$20/(1+HOME!$H$20),0)))</f>
        <v>0</v>
      </c>
      <c r="V113" s="79">
        <f>IF(E$2&lt;DATE(2019,10,1),IF($T$1=FALSE,IF($T113=FALSE,E113*HOME!$H$18,0),IF($T113=FALSE,E113*HOME!$H$18/(1+HOME!$H$18),0)),IF($T$1=FALSE,IF($T113=FALSE,E113*HOME!$H$20,0),IF($T113=FALSE,E113*HOME!$H$20/(1+HOME!$H$20),0)))</f>
        <v>0</v>
      </c>
      <c r="W113" s="79">
        <f>IF(F$2&lt;DATE(2019,10,1),IF($T$1=FALSE,IF($T113=FALSE,F113*HOME!$H$18,0),IF($T113=FALSE,F113*HOME!$H$18/(1+HOME!$H$18),0)),IF($T$1=FALSE,IF($T113=FALSE,F113*HOME!$H$20,0),IF($T113=FALSE,F113*HOME!$H$20/(1+HOME!$H$20),0)))</f>
        <v>0</v>
      </c>
      <c r="X113" s="79">
        <f>IF(G$2&lt;DATE(2019,10,1),IF($T$1=FALSE,IF($T113=FALSE,G113*HOME!$H$18,0),IF($T113=FALSE,G113*HOME!$H$18/(1+HOME!$H$18),0)),IF($T$1=FALSE,IF($T113=FALSE,G113*HOME!$H$20,0),IF($T113=FALSE,G113*HOME!$H$20/(1+HOME!$H$20),0)))</f>
        <v>0</v>
      </c>
      <c r="Y113" s="79">
        <f>IF(H$2&lt;DATE(2019,10,1),IF($T$1=FALSE,IF($T113=FALSE,H113*HOME!$H$18,0),IF($T113=FALSE,H113*HOME!$H$18/(1+HOME!$H$18),0)),IF($T$1=FALSE,IF($T113=FALSE,H113*HOME!$H$20,0),IF($T113=FALSE,H113*HOME!$H$20/(1+HOME!$H$20),0)))</f>
        <v>0</v>
      </c>
      <c r="Z113" s="79">
        <f>IF(I$2&lt;DATE(2019,10,1),IF($T$1=FALSE,IF($T113=FALSE,I113*HOME!$H$18,0),IF($T113=FALSE,I113*HOME!$H$18/(1+HOME!$H$18),0)),IF($T$1=FALSE,IF($T113=FALSE,I113*HOME!$H$20,0),IF($T113=FALSE,I113*HOME!$H$20/(1+HOME!$H$20),0)))</f>
        <v>0</v>
      </c>
      <c r="AA113" s="79">
        <f>IF(J$2&lt;DATE(2019,10,1),IF($T$1=FALSE,IF($T113=FALSE,J113*HOME!$H$18,0),IF($T113=FALSE,J113*HOME!$H$18/(1+HOME!$H$18),0)),IF($T$1=FALSE,IF($T113=FALSE,J113*HOME!$H$20,0),IF($T113=FALSE,J113*HOME!$H$20/(1+HOME!$H$20),0)))</f>
        <v>0</v>
      </c>
      <c r="AB113" s="79">
        <f>IF(K$2&lt;DATE(2019,10,1),IF($T$1=FALSE,IF($T113=FALSE,K113*HOME!$H$18,0),IF($T113=FALSE,K113*HOME!$H$18/(1+HOME!$H$18),0)),IF($T$1=FALSE,IF($T113=FALSE,K113*HOME!$H$20,0),IF($T113=FALSE,K113*HOME!$H$20/(1+HOME!$H$20),0)))</f>
        <v>0</v>
      </c>
      <c r="AC113" s="79">
        <f>IF(L$2&lt;DATE(2019,10,1),IF($T$1=FALSE,IF($T113=FALSE,L113*HOME!$H$18,0),IF($T113=FALSE,L113*HOME!$H$18/(1+HOME!$H$18),0)),IF($T$1=FALSE,IF($T113=FALSE,L113*HOME!$H$20,0),IF($T113=FALSE,L113*HOME!$H$20/(1+HOME!$H$20),0)))</f>
        <v>0</v>
      </c>
      <c r="AD113" s="79">
        <f>IF(M$2&lt;DATE(2019,10,1),IF($T$1=FALSE,IF($T113=FALSE,M113*HOME!$H$18,0),IF($T113=FALSE,M113*HOME!$H$18/(1+HOME!$H$18),0)),IF($T$1=FALSE,IF($T113=FALSE,M113*HOME!$H$20,0),IF($T113=FALSE,M113*HOME!$H$20/(1+HOME!$H$20),0)))</f>
        <v>0</v>
      </c>
      <c r="AE113" s="79">
        <f>IF(N$2&lt;DATE(2019,10,1),IF($T$1=FALSE,IF($T113=FALSE,N113*HOME!$H$18,0),IF($T113=FALSE,N113*HOME!$H$18/(1+HOME!$H$18),0)),IF($T$1=FALSE,IF($T113=FALSE,N113*HOME!$H$20,0),IF($T113=FALSE,N113*HOME!$H$20/(1+HOME!$H$20),0)))</f>
        <v>0</v>
      </c>
      <c r="AF113" s="79">
        <f>IF(O$2&lt;DATE(2019,10,1),IF($T$1=FALSE,IF($T113=FALSE,O113*HOME!$H$18,0),IF($T113=FALSE,O113*HOME!$H$18/(1+HOME!$H$18),0)),IF($T$1=FALSE,IF($T113=FALSE,O113*HOME!$H$20,0),IF($T113=FALSE,O113*HOME!$H$20/(1+HOME!$H$20),0)))</f>
        <v>0</v>
      </c>
      <c r="AG113" s="79">
        <f>IF(P$2&lt;DATE(2019,10,1),IF($T$1=FALSE,IF($T113=FALSE,P113*HOME!$H$18,0),IF($T113=FALSE,P113*HOME!$H$18/(1+HOME!$H$18),0)),IF($T$1=FALSE,IF($T113=FALSE,P113*HOME!$H$20,0),IF($T113=FALSE,P113*HOME!$H$20/(1+HOME!$H$20),0)))</f>
        <v>0</v>
      </c>
      <c r="AH113" s="79">
        <f t="shared" si="47"/>
        <v>0</v>
      </c>
      <c r="AI113" s="79">
        <f t="shared" si="48"/>
        <v>0</v>
      </c>
      <c r="AJ113" s="86"/>
      <c r="AK113" s="79"/>
      <c r="AL113" s="79"/>
      <c r="AM113" s="79"/>
      <c r="AN113" s="79"/>
      <c r="AO113" s="79"/>
      <c r="AP113" s="79"/>
      <c r="AQ113" s="79"/>
      <c r="AR113" s="79"/>
      <c r="CA113" s="310">
        <f>IF($T113=TRUE,0,IF(D$2&lt;DATE(2019,10,1),IF($T$1=FALSE,D113*HOME!$F$18,D113*HOME!$F$18/(1+HOME!$H$18)),IF($AO113=TRUE,IF($T$1=FALSE,D113*HOME!$F$21,D113*HOME!$F$21/(1+HOME!$H$21)),IF($T$1=FALSE,D113*HOME!$F$20,D113*HOME!$F$20/(1+HOME!$H$20)))))</f>
        <v>0</v>
      </c>
      <c r="CB113" s="310">
        <f>IF($T113=TRUE,0,IF(E$2&lt;DATE(2019,10,1),IF($T$1=FALSE,E113*HOME!$F$18,E113*HOME!$F$18/(1+HOME!$H$18)),IF($AO113=TRUE,IF($T$1=FALSE,E113*HOME!$F$21,E113*HOME!$F$21/(1+HOME!$H$21)),IF($T$1=FALSE,E113*HOME!$F$20,E113*HOME!$F$20/(1+HOME!$H$20)))))</f>
        <v>0</v>
      </c>
      <c r="CC113" s="310">
        <f>IF($T113=TRUE,0,IF(F$2&lt;DATE(2019,10,1),IF($T$1=FALSE,F113*HOME!$F$18,F113*HOME!$F$18/(1+HOME!$H$18)),IF($AO113=TRUE,IF($T$1=FALSE,F113*HOME!$F$21,F113*HOME!$F$21/(1+HOME!$H$21)),IF($T$1=FALSE,F113*HOME!$F$20,F113*HOME!$F$20/(1+HOME!$H$20)))))</f>
        <v>0</v>
      </c>
      <c r="CD113" s="310">
        <f>IF($T113=TRUE,0,IF(G$2&lt;DATE(2019,10,1),IF($T$1=FALSE,G113*HOME!$F$18,G113*HOME!$F$18/(1+HOME!$H$18)),IF($AO113=TRUE,IF($T$1=FALSE,G113*HOME!$F$21,G113*HOME!$F$21/(1+HOME!$H$21)),IF($T$1=FALSE,G113*HOME!$F$20,G113*HOME!$F$20/(1+HOME!$H$20)))))</f>
        <v>0</v>
      </c>
      <c r="CE113" s="310">
        <f>IF($T113=TRUE,0,IF(H$2&lt;DATE(2019,10,1),IF($T$1=FALSE,H113*HOME!$F$18,H113*HOME!$F$18/(1+HOME!$H$18)),IF($AO113=TRUE,IF($T$1=FALSE,H113*HOME!$F$21,H113*HOME!$F$21/(1+HOME!$H$21)),IF($T$1=FALSE,H113*HOME!$F$20,H113*HOME!$F$20/(1+HOME!$H$20)))))</f>
        <v>0</v>
      </c>
      <c r="CF113" s="310">
        <f>IF($T113=TRUE,0,IF(I$2&lt;DATE(2019,10,1),IF($T$1=FALSE,I113*HOME!$F$18,I113*HOME!$F$18/(1+HOME!$H$18)),IF($AO113=TRUE,IF($T$1=FALSE,I113*HOME!$F$21,I113*HOME!$F$21/(1+HOME!$H$21)),IF($T$1=FALSE,I113*HOME!$F$20,I113*HOME!$F$20/(1+HOME!$H$20)))))</f>
        <v>0</v>
      </c>
      <c r="CG113" s="310">
        <f>IF($T113=TRUE,0,IF(J$2&lt;DATE(2019,10,1),IF($T$1=FALSE,J113*HOME!$F$18,J113*HOME!$F$18/(1+HOME!$H$18)),IF($AO113=TRUE,IF($T$1=FALSE,J113*HOME!$F$21,J113*HOME!$F$21/(1+HOME!$H$21)),IF($T$1=FALSE,J113*HOME!$F$20,J113*HOME!$F$20/(1+HOME!$H$20)))))</f>
        <v>0</v>
      </c>
      <c r="CH113" s="310">
        <f>IF($T113=TRUE,0,IF(K$2&lt;DATE(2019,10,1),IF($T$1=FALSE,K113*HOME!$F$18,K113*HOME!$F$18/(1+HOME!$H$18)),IF($AO113=TRUE,IF($T$1=FALSE,K113*HOME!$F$21,K113*HOME!$F$21/(1+HOME!$H$21)),IF($T$1=FALSE,K113*HOME!$F$20,K113*HOME!$F$20/(1+HOME!$H$20)))))</f>
        <v>0</v>
      </c>
      <c r="CI113" s="310">
        <f>IF($T113=TRUE,0,IF(L$2&lt;DATE(2019,10,1),IF($T$1=FALSE,L113*HOME!$F$18,L113*HOME!$F$18/(1+HOME!$H$18)),IF($AO113=TRUE,IF($T$1=FALSE,L113*HOME!$F$21,L113*HOME!$F$21/(1+HOME!$H$21)),IF($T$1=FALSE,L113*HOME!$F$20,L113*HOME!$F$20/(1+HOME!$H$20)))))</f>
        <v>0</v>
      </c>
      <c r="CJ113" s="310">
        <f>IF($T113=TRUE,0,IF(M$2&lt;DATE(2019,10,1),IF($T$1=FALSE,M113*HOME!$F$18,M113*HOME!$F$18/(1+HOME!$H$18)),IF($AO113=TRUE,IF($T$1=FALSE,M113*HOME!$F$21,M113*HOME!$F$21/(1+HOME!$H$21)),IF($T$1=FALSE,M113*HOME!$F$20,M113*HOME!$F$20/(1+HOME!$H$20)))))</f>
        <v>0</v>
      </c>
      <c r="CK113" s="310">
        <f>IF($T113=TRUE,0,IF(N$2&lt;DATE(2019,10,1),IF($T$1=FALSE,N113*HOME!$F$18,N113*HOME!$F$18/(1+HOME!$H$18)),IF($AO113=TRUE,IF($T$1=FALSE,N113*HOME!$F$21,N113*HOME!$F$21/(1+HOME!$H$21)),IF($T$1=FALSE,N113*HOME!$F$20,N113*HOME!$F$20/(1+HOME!$H$20)))))</f>
        <v>0</v>
      </c>
      <c r="CL113" s="310">
        <f>IF($T113=TRUE,0,IF(O$2&lt;DATE(2019,10,1),IF($T$1=FALSE,O113*HOME!$F$18,O113*HOME!$F$18/(1+HOME!$H$18)),IF($AO113=TRUE,IF($T$1=FALSE,O113*HOME!$F$21,O113*HOME!$F$21/(1+HOME!$H$21)),IF($T$1=FALSE,O113*HOME!$F$20,O113*HOME!$F$20/(1+HOME!$H$20)))))</f>
        <v>0</v>
      </c>
      <c r="CM113" s="310">
        <f>IF($T113=TRUE,0,IF(P$2&lt;DATE(2019,10,1),IF($T$1=FALSE,P113*HOME!$F$18,P113*HOME!$F$18/(1+HOME!$H$18)),IF($AO113=TRUE,IF($T$1=FALSE,P113*HOME!$F$21,P113*HOME!$F$21/(1+HOME!$H$21)),IF($T$1=FALSE,P113*HOME!$F$20,P113*HOME!$F$20/(1+HOME!$H$20)))))</f>
        <v>0</v>
      </c>
      <c r="CN113" s="310">
        <f t="shared" si="55"/>
        <v>0</v>
      </c>
    </row>
    <row r="114" spans="1:92" ht="18" customHeight="1">
      <c r="A114" s="335"/>
      <c r="B114" s="336"/>
      <c r="C114" s="497"/>
      <c r="D114" s="450"/>
      <c r="E114" s="450"/>
      <c r="F114" s="450"/>
      <c r="G114" s="450"/>
      <c r="H114" s="450"/>
      <c r="I114" s="450"/>
      <c r="J114" s="450"/>
      <c r="K114" s="450"/>
      <c r="L114" s="450"/>
      <c r="M114" s="450"/>
      <c r="N114" s="450"/>
      <c r="O114" s="450"/>
      <c r="P114" s="451"/>
      <c r="Q114" s="90">
        <f>SUM(D114:P114)</f>
        <v>0</v>
      </c>
      <c r="R114" s="389" t="str">
        <f t="shared" si="54"/>
        <v/>
      </c>
      <c r="S114" s="154">
        <f>前期実績!Q114</f>
        <v>0</v>
      </c>
      <c r="T114" s="341" t="b">
        <v>0</v>
      </c>
      <c r="U114" s="79">
        <f>IF(D$2&lt;DATE(2019,10,1),IF($T$1=FALSE,IF($T114=FALSE,D114*HOME!$H$18,0),IF($T114=FALSE,D114*HOME!$H$18/(1+HOME!$H$18),0)),IF($T$1=FALSE,IF($T114=FALSE,D114*HOME!$H$20,0),IF($T114=FALSE,D114*HOME!$H$20/(1+HOME!$H$20),0)))</f>
        <v>0</v>
      </c>
      <c r="V114" s="79">
        <f>IF(E$2&lt;DATE(2019,10,1),IF($T$1=FALSE,IF($T114=FALSE,E114*HOME!$H$18,0),IF($T114=FALSE,E114*HOME!$H$18/(1+HOME!$H$18),0)),IF($T$1=FALSE,IF($T114=FALSE,E114*HOME!$H$20,0),IF($T114=FALSE,E114*HOME!$H$20/(1+HOME!$H$20),0)))</f>
        <v>0</v>
      </c>
      <c r="W114" s="79">
        <f>IF(F$2&lt;DATE(2019,10,1),IF($T$1=FALSE,IF($T114=FALSE,F114*HOME!$H$18,0),IF($T114=FALSE,F114*HOME!$H$18/(1+HOME!$H$18),0)),IF($T$1=FALSE,IF($T114=FALSE,F114*HOME!$H$20,0),IF($T114=FALSE,F114*HOME!$H$20/(1+HOME!$H$20),0)))</f>
        <v>0</v>
      </c>
      <c r="X114" s="79">
        <f>IF(G$2&lt;DATE(2019,10,1),IF($T$1=FALSE,IF($T114=FALSE,G114*HOME!$H$18,0),IF($T114=FALSE,G114*HOME!$H$18/(1+HOME!$H$18),0)),IF($T$1=FALSE,IF($T114=FALSE,G114*HOME!$H$20,0),IF($T114=FALSE,G114*HOME!$H$20/(1+HOME!$H$20),0)))</f>
        <v>0</v>
      </c>
      <c r="Y114" s="79">
        <f>IF(H$2&lt;DATE(2019,10,1),IF($T$1=FALSE,IF($T114=FALSE,H114*HOME!$H$18,0),IF($T114=FALSE,H114*HOME!$H$18/(1+HOME!$H$18),0)),IF($T$1=FALSE,IF($T114=FALSE,H114*HOME!$H$20,0),IF($T114=FALSE,H114*HOME!$H$20/(1+HOME!$H$20),0)))</f>
        <v>0</v>
      </c>
      <c r="Z114" s="79">
        <f>IF(I$2&lt;DATE(2019,10,1),IF($T$1=FALSE,IF($T114=FALSE,I114*HOME!$H$18,0),IF($T114=FALSE,I114*HOME!$H$18/(1+HOME!$H$18),0)),IF($T$1=FALSE,IF($T114=FALSE,I114*HOME!$H$20,0),IF($T114=FALSE,I114*HOME!$H$20/(1+HOME!$H$20),0)))</f>
        <v>0</v>
      </c>
      <c r="AA114" s="79">
        <f>IF(J$2&lt;DATE(2019,10,1),IF($T$1=FALSE,IF($T114=FALSE,J114*HOME!$H$18,0),IF($T114=FALSE,J114*HOME!$H$18/(1+HOME!$H$18),0)),IF($T$1=FALSE,IF($T114=FALSE,J114*HOME!$H$20,0),IF($T114=FALSE,J114*HOME!$H$20/(1+HOME!$H$20),0)))</f>
        <v>0</v>
      </c>
      <c r="AB114" s="79">
        <f>IF(K$2&lt;DATE(2019,10,1),IF($T$1=FALSE,IF($T114=FALSE,K114*HOME!$H$18,0),IF($T114=FALSE,K114*HOME!$H$18/(1+HOME!$H$18),0)),IF($T$1=FALSE,IF($T114=FALSE,K114*HOME!$H$20,0),IF($T114=FALSE,K114*HOME!$H$20/(1+HOME!$H$20),0)))</f>
        <v>0</v>
      </c>
      <c r="AC114" s="79">
        <f>IF(L$2&lt;DATE(2019,10,1),IF($T$1=FALSE,IF($T114=FALSE,L114*HOME!$H$18,0),IF($T114=FALSE,L114*HOME!$H$18/(1+HOME!$H$18),0)),IF($T$1=FALSE,IF($T114=FALSE,L114*HOME!$H$20,0),IF($T114=FALSE,L114*HOME!$H$20/(1+HOME!$H$20),0)))</f>
        <v>0</v>
      </c>
      <c r="AD114" s="79">
        <f>IF(M$2&lt;DATE(2019,10,1),IF($T$1=FALSE,IF($T114=FALSE,M114*HOME!$H$18,0),IF($T114=FALSE,M114*HOME!$H$18/(1+HOME!$H$18),0)),IF($T$1=FALSE,IF($T114=FALSE,M114*HOME!$H$20,0),IF($T114=FALSE,M114*HOME!$H$20/(1+HOME!$H$20),0)))</f>
        <v>0</v>
      </c>
      <c r="AE114" s="79">
        <f>IF(N$2&lt;DATE(2019,10,1),IF($T$1=FALSE,IF($T114=FALSE,N114*HOME!$H$18,0),IF($T114=FALSE,N114*HOME!$H$18/(1+HOME!$H$18),0)),IF($T$1=FALSE,IF($T114=FALSE,N114*HOME!$H$20,0),IF($T114=FALSE,N114*HOME!$H$20/(1+HOME!$H$20),0)))</f>
        <v>0</v>
      </c>
      <c r="AF114" s="79">
        <f>IF(O$2&lt;DATE(2019,10,1),IF($T$1=FALSE,IF($T114=FALSE,O114*HOME!$H$18,0),IF($T114=FALSE,O114*HOME!$H$18/(1+HOME!$H$18),0)),IF($T$1=FALSE,IF($T114=FALSE,O114*HOME!$H$20,0),IF($T114=FALSE,O114*HOME!$H$20/(1+HOME!$H$20),0)))</f>
        <v>0</v>
      </c>
      <c r="AG114" s="79">
        <f>IF(P$2&lt;DATE(2019,10,1),IF($T$1=FALSE,IF($T114=FALSE,P114*HOME!$H$18,0),IF($T114=FALSE,P114*HOME!$H$18/(1+HOME!$H$18),0)),IF($T$1=FALSE,IF($T114=FALSE,P114*HOME!$H$20,0),IF($T114=FALSE,P114*HOME!$H$20/(1+HOME!$H$20),0)))</f>
        <v>0</v>
      </c>
      <c r="AH114" s="79">
        <f t="shared" si="47"/>
        <v>0</v>
      </c>
      <c r="AI114" s="79">
        <f t="shared" si="48"/>
        <v>0</v>
      </c>
      <c r="AJ114" s="86"/>
      <c r="AK114" s="79"/>
      <c r="AL114" s="79"/>
      <c r="AM114" s="79"/>
      <c r="AN114" s="79"/>
      <c r="AO114" s="79"/>
      <c r="AP114" s="79"/>
      <c r="AQ114" s="79"/>
      <c r="AR114" s="79"/>
      <c r="CA114" s="310">
        <f>IF($T114=TRUE,0,IF(D$2&lt;DATE(2019,10,1),IF($T$1=FALSE,D114*HOME!$F$18,D114*HOME!$F$18/(1+HOME!$H$18)),IF($AO114=TRUE,IF($T$1=FALSE,D114*HOME!$F$21,D114*HOME!$F$21/(1+HOME!$H$21)),IF($T$1=FALSE,D114*HOME!$F$20,D114*HOME!$F$20/(1+HOME!$H$20)))))</f>
        <v>0</v>
      </c>
      <c r="CB114" s="310">
        <f>IF($T114=TRUE,0,IF(E$2&lt;DATE(2019,10,1),IF($T$1=FALSE,E114*HOME!$F$18,E114*HOME!$F$18/(1+HOME!$H$18)),IF($AO114=TRUE,IF($T$1=FALSE,E114*HOME!$F$21,E114*HOME!$F$21/(1+HOME!$H$21)),IF($T$1=FALSE,E114*HOME!$F$20,E114*HOME!$F$20/(1+HOME!$H$20)))))</f>
        <v>0</v>
      </c>
      <c r="CC114" s="310">
        <f>IF($T114=TRUE,0,IF(F$2&lt;DATE(2019,10,1),IF($T$1=FALSE,F114*HOME!$F$18,F114*HOME!$F$18/(1+HOME!$H$18)),IF($AO114=TRUE,IF($T$1=FALSE,F114*HOME!$F$21,F114*HOME!$F$21/(1+HOME!$H$21)),IF($T$1=FALSE,F114*HOME!$F$20,F114*HOME!$F$20/(1+HOME!$H$20)))))</f>
        <v>0</v>
      </c>
      <c r="CD114" s="310">
        <f>IF($T114=TRUE,0,IF(G$2&lt;DATE(2019,10,1),IF($T$1=FALSE,G114*HOME!$F$18,G114*HOME!$F$18/(1+HOME!$H$18)),IF($AO114=TRUE,IF($T$1=FALSE,G114*HOME!$F$21,G114*HOME!$F$21/(1+HOME!$H$21)),IF($T$1=FALSE,G114*HOME!$F$20,G114*HOME!$F$20/(1+HOME!$H$20)))))</f>
        <v>0</v>
      </c>
      <c r="CE114" s="310">
        <f>IF($T114=TRUE,0,IF(H$2&lt;DATE(2019,10,1),IF($T$1=FALSE,H114*HOME!$F$18,H114*HOME!$F$18/(1+HOME!$H$18)),IF($AO114=TRUE,IF($T$1=FALSE,H114*HOME!$F$21,H114*HOME!$F$21/(1+HOME!$H$21)),IF($T$1=FALSE,H114*HOME!$F$20,H114*HOME!$F$20/(1+HOME!$H$20)))))</f>
        <v>0</v>
      </c>
      <c r="CF114" s="310">
        <f>IF($T114=TRUE,0,IF(I$2&lt;DATE(2019,10,1),IF($T$1=FALSE,I114*HOME!$F$18,I114*HOME!$F$18/(1+HOME!$H$18)),IF($AO114=TRUE,IF($T$1=FALSE,I114*HOME!$F$21,I114*HOME!$F$21/(1+HOME!$H$21)),IF($T$1=FALSE,I114*HOME!$F$20,I114*HOME!$F$20/(1+HOME!$H$20)))))</f>
        <v>0</v>
      </c>
      <c r="CG114" s="310">
        <f>IF($T114=TRUE,0,IF(J$2&lt;DATE(2019,10,1),IF($T$1=FALSE,J114*HOME!$F$18,J114*HOME!$F$18/(1+HOME!$H$18)),IF($AO114=TRUE,IF($T$1=FALSE,J114*HOME!$F$21,J114*HOME!$F$21/(1+HOME!$H$21)),IF($T$1=FALSE,J114*HOME!$F$20,J114*HOME!$F$20/(1+HOME!$H$20)))))</f>
        <v>0</v>
      </c>
      <c r="CH114" s="310">
        <f>IF($T114=TRUE,0,IF(K$2&lt;DATE(2019,10,1),IF($T$1=FALSE,K114*HOME!$F$18,K114*HOME!$F$18/(1+HOME!$H$18)),IF($AO114=TRUE,IF($T$1=FALSE,K114*HOME!$F$21,K114*HOME!$F$21/(1+HOME!$H$21)),IF($T$1=FALSE,K114*HOME!$F$20,K114*HOME!$F$20/(1+HOME!$H$20)))))</f>
        <v>0</v>
      </c>
      <c r="CI114" s="310">
        <f>IF($T114=TRUE,0,IF(L$2&lt;DATE(2019,10,1),IF($T$1=FALSE,L114*HOME!$F$18,L114*HOME!$F$18/(1+HOME!$H$18)),IF($AO114=TRUE,IF($T$1=FALSE,L114*HOME!$F$21,L114*HOME!$F$21/(1+HOME!$H$21)),IF($T$1=FALSE,L114*HOME!$F$20,L114*HOME!$F$20/(1+HOME!$H$20)))))</f>
        <v>0</v>
      </c>
      <c r="CJ114" s="310">
        <f>IF($T114=TRUE,0,IF(M$2&lt;DATE(2019,10,1),IF($T$1=FALSE,M114*HOME!$F$18,M114*HOME!$F$18/(1+HOME!$H$18)),IF($AO114=TRUE,IF($T$1=FALSE,M114*HOME!$F$21,M114*HOME!$F$21/(1+HOME!$H$21)),IF($T$1=FALSE,M114*HOME!$F$20,M114*HOME!$F$20/(1+HOME!$H$20)))))</f>
        <v>0</v>
      </c>
      <c r="CK114" s="310">
        <f>IF($T114=TRUE,0,IF(N$2&lt;DATE(2019,10,1),IF($T$1=FALSE,N114*HOME!$F$18,N114*HOME!$F$18/(1+HOME!$H$18)),IF($AO114=TRUE,IF($T$1=FALSE,N114*HOME!$F$21,N114*HOME!$F$21/(1+HOME!$H$21)),IF($T$1=FALSE,N114*HOME!$F$20,N114*HOME!$F$20/(1+HOME!$H$20)))))</f>
        <v>0</v>
      </c>
      <c r="CL114" s="310">
        <f>IF($T114=TRUE,0,IF(O$2&lt;DATE(2019,10,1),IF($T$1=FALSE,O114*HOME!$F$18,O114*HOME!$F$18/(1+HOME!$H$18)),IF($AO114=TRUE,IF($T$1=FALSE,O114*HOME!$F$21,O114*HOME!$F$21/(1+HOME!$H$21)),IF($T$1=FALSE,O114*HOME!$F$20,O114*HOME!$F$20/(1+HOME!$H$20)))))</f>
        <v>0</v>
      </c>
      <c r="CM114" s="310">
        <f>IF($T114=TRUE,0,IF(P$2&lt;DATE(2019,10,1),IF($T$1=FALSE,P114*HOME!$F$18,P114*HOME!$F$18/(1+HOME!$H$18)),IF($AO114=TRUE,IF($T$1=FALSE,P114*HOME!$F$21,P114*HOME!$F$21/(1+HOME!$H$21)),IF($T$1=FALSE,P114*HOME!$F$20,P114*HOME!$F$20/(1+HOME!$H$20)))))</f>
        <v>0</v>
      </c>
      <c r="CN114" s="310">
        <f t="shared" si="55"/>
        <v>0</v>
      </c>
    </row>
    <row r="115" spans="1:92" ht="18" customHeight="1">
      <c r="A115" s="335"/>
      <c r="B115" s="336">
        <v>88</v>
      </c>
      <c r="C115" s="497"/>
      <c r="D115" s="450"/>
      <c r="E115" s="450"/>
      <c r="F115" s="450"/>
      <c r="G115" s="450"/>
      <c r="H115" s="450"/>
      <c r="I115" s="450"/>
      <c r="J115" s="450"/>
      <c r="K115" s="450"/>
      <c r="L115" s="450"/>
      <c r="M115" s="450"/>
      <c r="N115" s="450"/>
      <c r="O115" s="450"/>
      <c r="P115" s="451"/>
      <c r="Q115" s="452">
        <f>SUM(D115:P115)</f>
        <v>0</v>
      </c>
      <c r="R115" s="453" t="str">
        <f t="shared" si="54"/>
        <v/>
      </c>
      <c r="S115" s="454">
        <f>前期実績!Q115</f>
        <v>0</v>
      </c>
      <c r="T115" s="341" t="b">
        <v>0</v>
      </c>
      <c r="U115" s="79">
        <f>IF(D$2&lt;DATE(2019,10,1),IF($T$1=FALSE,IF($T115=FALSE,D115*HOME!$H$18,0),IF($T115=FALSE,D115*HOME!$H$18/(1+HOME!$H$18),0)),IF($T$1=FALSE,IF($T115=FALSE,D115*HOME!$H$20,0),IF($T115=FALSE,D115*HOME!$H$20/(1+HOME!$H$20),0)))</f>
        <v>0</v>
      </c>
      <c r="V115" s="79">
        <f>IF(E$2&lt;DATE(2019,10,1),IF($T$1=FALSE,IF($T115=FALSE,E115*HOME!$H$18,0),IF($T115=FALSE,E115*HOME!$H$18/(1+HOME!$H$18),0)),IF($T$1=FALSE,IF($T115=FALSE,E115*HOME!$H$20,0),IF($T115=FALSE,E115*HOME!$H$20/(1+HOME!$H$20),0)))</f>
        <v>0</v>
      </c>
      <c r="W115" s="79">
        <f>IF(F$2&lt;DATE(2019,10,1),IF($T$1=FALSE,IF($T115=FALSE,F115*HOME!$H$18,0),IF($T115=FALSE,F115*HOME!$H$18/(1+HOME!$H$18),0)),IF($T$1=FALSE,IF($T115=FALSE,F115*HOME!$H$20,0),IF($T115=FALSE,F115*HOME!$H$20/(1+HOME!$H$20),0)))</f>
        <v>0</v>
      </c>
      <c r="X115" s="79">
        <f>IF(G$2&lt;DATE(2019,10,1),IF($T$1=FALSE,IF($T115=FALSE,G115*HOME!$H$18,0),IF($T115=FALSE,G115*HOME!$H$18/(1+HOME!$H$18),0)),IF($T$1=FALSE,IF($T115=FALSE,G115*HOME!$H$20,0),IF($T115=FALSE,G115*HOME!$H$20/(1+HOME!$H$20),0)))</f>
        <v>0</v>
      </c>
      <c r="Y115" s="79">
        <f>IF(H$2&lt;DATE(2019,10,1),IF($T$1=FALSE,IF($T115=FALSE,H115*HOME!$H$18,0),IF($T115=FALSE,H115*HOME!$H$18/(1+HOME!$H$18),0)),IF($T$1=FALSE,IF($T115=FALSE,H115*HOME!$H$20,0),IF($T115=FALSE,H115*HOME!$H$20/(1+HOME!$H$20),0)))</f>
        <v>0</v>
      </c>
      <c r="Z115" s="79">
        <f>IF(I$2&lt;DATE(2019,10,1),IF($T$1=FALSE,IF($T115=FALSE,I115*HOME!$H$18,0),IF($T115=FALSE,I115*HOME!$H$18/(1+HOME!$H$18),0)),IF($T$1=FALSE,IF($T115=FALSE,I115*HOME!$H$20,0),IF($T115=FALSE,I115*HOME!$H$20/(1+HOME!$H$20),0)))</f>
        <v>0</v>
      </c>
      <c r="AA115" s="79">
        <f>IF(J$2&lt;DATE(2019,10,1),IF($T$1=FALSE,IF($T115=FALSE,J115*HOME!$H$18,0),IF($T115=FALSE,J115*HOME!$H$18/(1+HOME!$H$18),0)),IF($T$1=FALSE,IF($T115=FALSE,J115*HOME!$H$20,0),IF($T115=FALSE,J115*HOME!$H$20/(1+HOME!$H$20),0)))</f>
        <v>0</v>
      </c>
      <c r="AB115" s="79">
        <f>IF(K$2&lt;DATE(2019,10,1),IF($T$1=FALSE,IF($T115=FALSE,K115*HOME!$H$18,0),IF($T115=FALSE,K115*HOME!$H$18/(1+HOME!$H$18),0)),IF($T$1=FALSE,IF($T115=FALSE,K115*HOME!$H$20,0),IF($T115=FALSE,K115*HOME!$H$20/(1+HOME!$H$20),0)))</f>
        <v>0</v>
      </c>
      <c r="AC115" s="79">
        <f>IF(L$2&lt;DATE(2019,10,1),IF($T$1=FALSE,IF($T115=FALSE,L115*HOME!$H$18,0),IF($T115=FALSE,L115*HOME!$H$18/(1+HOME!$H$18),0)),IF($T$1=FALSE,IF($T115=FALSE,L115*HOME!$H$20,0),IF($T115=FALSE,L115*HOME!$H$20/(1+HOME!$H$20),0)))</f>
        <v>0</v>
      </c>
      <c r="AD115" s="79">
        <f>IF(M$2&lt;DATE(2019,10,1),IF($T$1=FALSE,IF($T115=FALSE,M115*HOME!$H$18,0),IF($T115=FALSE,M115*HOME!$H$18/(1+HOME!$H$18),0)),IF($T$1=FALSE,IF($T115=FALSE,M115*HOME!$H$20,0),IF($T115=FALSE,M115*HOME!$H$20/(1+HOME!$H$20),0)))</f>
        <v>0</v>
      </c>
      <c r="AE115" s="79">
        <f>IF(N$2&lt;DATE(2019,10,1),IF($T$1=FALSE,IF($T115=FALSE,N115*HOME!$H$18,0),IF($T115=FALSE,N115*HOME!$H$18/(1+HOME!$H$18),0)),IF($T$1=FALSE,IF($T115=FALSE,N115*HOME!$H$20,0),IF($T115=FALSE,N115*HOME!$H$20/(1+HOME!$H$20),0)))</f>
        <v>0</v>
      </c>
      <c r="AF115" s="79">
        <f>IF(O$2&lt;DATE(2019,10,1),IF($T$1=FALSE,IF($T115=FALSE,O115*HOME!$H$18,0),IF($T115=FALSE,O115*HOME!$H$18/(1+HOME!$H$18),0)),IF($T$1=FALSE,IF($T115=FALSE,O115*HOME!$H$20,0),IF($T115=FALSE,O115*HOME!$H$20/(1+HOME!$H$20),0)))</f>
        <v>0</v>
      </c>
      <c r="AG115" s="79">
        <f>IF(P$2&lt;DATE(2019,10,1),IF($T$1=FALSE,IF($T115=FALSE,P115*HOME!$H$18,0),IF($T115=FALSE,P115*HOME!$H$18/(1+HOME!$H$18),0)),IF($T$1=FALSE,IF($T115=FALSE,P115*HOME!$H$20,0),IF($T115=FALSE,P115*HOME!$H$20/(1+HOME!$H$20),0)))</f>
        <v>0</v>
      </c>
      <c r="AH115" s="79">
        <f t="shared" si="47"/>
        <v>0</v>
      </c>
      <c r="AI115" s="79">
        <f t="shared" si="48"/>
        <v>0</v>
      </c>
      <c r="AJ115" s="86"/>
      <c r="AK115" s="79"/>
      <c r="AL115" s="79"/>
      <c r="AM115" s="79"/>
      <c r="AN115" s="79"/>
      <c r="AO115" s="79"/>
      <c r="AP115" s="79"/>
      <c r="AQ115" s="79"/>
      <c r="AR115" s="79"/>
      <c r="CA115" s="310">
        <f>IF($T115=TRUE,0,IF(D$2&lt;DATE(2019,10,1),IF($T$1=FALSE,D115*HOME!$F$18,D115*HOME!$F$18/(1+HOME!$H$18)),IF($AO115=TRUE,IF($T$1=FALSE,D115*HOME!$F$21,D115*HOME!$F$21/(1+HOME!$H$21)),IF($T$1=FALSE,D115*HOME!$F$20,D115*HOME!$F$20/(1+HOME!$H$20)))))</f>
        <v>0</v>
      </c>
      <c r="CB115" s="310">
        <f>IF($T115=TRUE,0,IF(E$2&lt;DATE(2019,10,1),IF($T$1=FALSE,E115*HOME!$F$18,E115*HOME!$F$18/(1+HOME!$H$18)),IF($AO115=TRUE,IF($T$1=FALSE,E115*HOME!$F$21,E115*HOME!$F$21/(1+HOME!$H$21)),IF($T$1=FALSE,E115*HOME!$F$20,E115*HOME!$F$20/(1+HOME!$H$20)))))</f>
        <v>0</v>
      </c>
      <c r="CC115" s="310">
        <f>IF($T115=TRUE,0,IF(F$2&lt;DATE(2019,10,1),IF($T$1=FALSE,F115*HOME!$F$18,F115*HOME!$F$18/(1+HOME!$H$18)),IF($AO115=TRUE,IF($T$1=FALSE,F115*HOME!$F$21,F115*HOME!$F$21/(1+HOME!$H$21)),IF($T$1=FALSE,F115*HOME!$F$20,F115*HOME!$F$20/(1+HOME!$H$20)))))</f>
        <v>0</v>
      </c>
      <c r="CD115" s="310">
        <f>IF($T115=TRUE,0,IF(G$2&lt;DATE(2019,10,1),IF($T$1=FALSE,G115*HOME!$F$18,G115*HOME!$F$18/(1+HOME!$H$18)),IF($AO115=TRUE,IF($T$1=FALSE,G115*HOME!$F$21,G115*HOME!$F$21/(1+HOME!$H$21)),IF($T$1=FALSE,G115*HOME!$F$20,G115*HOME!$F$20/(1+HOME!$H$20)))))</f>
        <v>0</v>
      </c>
      <c r="CE115" s="310">
        <f>IF($T115=TRUE,0,IF(H$2&lt;DATE(2019,10,1),IF($T$1=FALSE,H115*HOME!$F$18,H115*HOME!$F$18/(1+HOME!$H$18)),IF($AO115=TRUE,IF($T$1=FALSE,H115*HOME!$F$21,H115*HOME!$F$21/(1+HOME!$H$21)),IF($T$1=FALSE,H115*HOME!$F$20,H115*HOME!$F$20/(1+HOME!$H$20)))))</f>
        <v>0</v>
      </c>
      <c r="CF115" s="310">
        <f>IF($T115=TRUE,0,IF(I$2&lt;DATE(2019,10,1),IF($T$1=FALSE,I115*HOME!$F$18,I115*HOME!$F$18/(1+HOME!$H$18)),IF($AO115=TRUE,IF($T$1=FALSE,I115*HOME!$F$21,I115*HOME!$F$21/(1+HOME!$H$21)),IF($T$1=FALSE,I115*HOME!$F$20,I115*HOME!$F$20/(1+HOME!$H$20)))))</f>
        <v>0</v>
      </c>
      <c r="CG115" s="310">
        <f>IF($T115=TRUE,0,IF(J$2&lt;DATE(2019,10,1),IF($T$1=FALSE,J115*HOME!$F$18,J115*HOME!$F$18/(1+HOME!$H$18)),IF($AO115=TRUE,IF($T$1=FALSE,J115*HOME!$F$21,J115*HOME!$F$21/(1+HOME!$H$21)),IF($T$1=FALSE,J115*HOME!$F$20,J115*HOME!$F$20/(1+HOME!$H$20)))))</f>
        <v>0</v>
      </c>
      <c r="CH115" s="310">
        <f>IF($T115=TRUE,0,IF(K$2&lt;DATE(2019,10,1),IF($T$1=FALSE,K115*HOME!$F$18,K115*HOME!$F$18/(1+HOME!$H$18)),IF($AO115=TRUE,IF($T$1=FALSE,K115*HOME!$F$21,K115*HOME!$F$21/(1+HOME!$H$21)),IF($T$1=FALSE,K115*HOME!$F$20,K115*HOME!$F$20/(1+HOME!$H$20)))))</f>
        <v>0</v>
      </c>
      <c r="CI115" s="310">
        <f>IF($T115=TRUE,0,IF(L$2&lt;DATE(2019,10,1),IF($T$1=FALSE,L115*HOME!$F$18,L115*HOME!$F$18/(1+HOME!$H$18)),IF($AO115=TRUE,IF($T$1=FALSE,L115*HOME!$F$21,L115*HOME!$F$21/(1+HOME!$H$21)),IF($T$1=FALSE,L115*HOME!$F$20,L115*HOME!$F$20/(1+HOME!$H$20)))))</f>
        <v>0</v>
      </c>
      <c r="CJ115" s="310">
        <f>IF($T115=TRUE,0,IF(M$2&lt;DATE(2019,10,1),IF($T$1=FALSE,M115*HOME!$F$18,M115*HOME!$F$18/(1+HOME!$H$18)),IF($AO115=TRUE,IF($T$1=FALSE,M115*HOME!$F$21,M115*HOME!$F$21/(1+HOME!$H$21)),IF($T$1=FALSE,M115*HOME!$F$20,M115*HOME!$F$20/(1+HOME!$H$20)))))</f>
        <v>0</v>
      </c>
      <c r="CK115" s="310">
        <f>IF($T115=TRUE,0,IF(N$2&lt;DATE(2019,10,1),IF($T$1=FALSE,N115*HOME!$F$18,N115*HOME!$F$18/(1+HOME!$H$18)),IF($AO115=TRUE,IF($T$1=FALSE,N115*HOME!$F$21,N115*HOME!$F$21/(1+HOME!$H$21)),IF($T$1=FALSE,N115*HOME!$F$20,N115*HOME!$F$20/(1+HOME!$H$20)))))</f>
        <v>0</v>
      </c>
      <c r="CL115" s="310">
        <f>IF($T115=TRUE,0,IF(O$2&lt;DATE(2019,10,1),IF($T$1=FALSE,O115*HOME!$F$18,O115*HOME!$F$18/(1+HOME!$H$18)),IF($AO115=TRUE,IF($T$1=FALSE,O115*HOME!$F$21,O115*HOME!$F$21/(1+HOME!$H$21)),IF($T$1=FALSE,O115*HOME!$F$20,O115*HOME!$F$20/(1+HOME!$H$20)))))</f>
        <v>0</v>
      </c>
      <c r="CM115" s="310">
        <f>IF($T115=TRUE,0,IF(P$2&lt;DATE(2019,10,1),IF($T$1=FALSE,P115*HOME!$F$18,P115*HOME!$F$18/(1+HOME!$H$18)),IF($AO115=TRUE,IF($T$1=FALSE,P115*HOME!$F$21,P115*HOME!$F$21/(1+HOME!$H$21)),IF($T$1=FALSE,P115*HOME!$F$20,P115*HOME!$F$20/(1+HOME!$H$20)))))</f>
        <v>0</v>
      </c>
      <c r="CN115" s="310">
        <f t="shared" si="55"/>
        <v>0</v>
      </c>
    </row>
    <row r="116" spans="1:92" ht="18" customHeight="1">
      <c r="A116" s="335"/>
      <c r="B116" s="336">
        <v>89</v>
      </c>
      <c r="C116" s="482" t="s">
        <v>46</v>
      </c>
      <c r="D116" s="483">
        <f t="shared" ref="D116:P116" si="56">SUM(D111:D115)</f>
        <v>0</v>
      </c>
      <c r="E116" s="483">
        <f t="shared" si="56"/>
        <v>0</v>
      </c>
      <c r="F116" s="483">
        <f t="shared" si="56"/>
        <v>0</v>
      </c>
      <c r="G116" s="483">
        <f t="shared" si="56"/>
        <v>0</v>
      </c>
      <c r="H116" s="483">
        <f t="shared" si="56"/>
        <v>0</v>
      </c>
      <c r="I116" s="483">
        <f t="shared" si="56"/>
        <v>0</v>
      </c>
      <c r="J116" s="483">
        <f t="shared" si="56"/>
        <v>0</v>
      </c>
      <c r="K116" s="483">
        <f t="shared" si="56"/>
        <v>0</v>
      </c>
      <c r="L116" s="483">
        <f t="shared" si="56"/>
        <v>0</v>
      </c>
      <c r="M116" s="483">
        <f t="shared" si="56"/>
        <v>0</v>
      </c>
      <c r="N116" s="483">
        <f t="shared" si="56"/>
        <v>0</v>
      </c>
      <c r="O116" s="483">
        <f t="shared" si="56"/>
        <v>0</v>
      </c>
      <c r="P116" s="484">
        <f t="shared" si="56"/>
        <v>0</v>
      </c>
      <c r="Q116" s="485">
        <f>SUM(Q111:Q115)</f>
        <v>0</v>
      </c>
      <c r="R116" s="486" t="str">
        <f t="shared" si="54"/>
        <v/>
      </c>
      <c r="S116" s="487">
        <f>前期実績!Q116</f>
        <v>0</v>
      </c>
      <c r="T116" s="352" t="s">
        <v>120</v>
      </c>
      <c r="U116" s="353">
        <f t="shared" ref="U116:AG116" si="57">SUM(U111:U115)</f>
        <v>0</v>
      </c>
      <c r="V116" s="353">
        <f t="shared" si="57"/>
        <v>0</v>
      </c>
      <c r="W116" s="353">
        <f t="shared" si="57"/>
        <v>0</v>
      </c>
      <c r="X116" s="353">
        <f t="shared" si="57"/>
        <v>0</v>
      </c>
      <c r="Y116" s="353">
        <f t="shared" si="57"/>
        <v>0</v>
      </c>
      <c r="Z116" s="353">
        <f t="shared" si="57"/>
        <v>0</v>
      </c>
      <c r="AA116" s="353">
        <f t="shared" si="57"/>
        <v>0</v>
      </c>
      <c r="AB116" s="353">
        <f t="shared" si="57"/>
        <v>0</v>
      </c>
      <c r="AC116" s="353">
        <f t="shared" si="57"/>
        <v>0</v>
      </c>
      <c r="AD116" s="353">
        <f t="shared" si="57"/>
        <v>0</v>
      </c>
      <c r="AE116" s="353">
        <f t="shared" si="57"/>
        <v>0</v>
      </c>
      <c r="AF116" s="353">
        <f t="shared" si="57"/>
        <v>0</v>
      </c>
      <c r="AG116" s="353">
        <f t="shared" si="57"/>
        <v>0</v>
      </c>
      <c r="AH116" s="353">
        <f t="shared" si="47"/>
        <v>0</v>
      </c>
      <c r="AI116" s="353" t="str">
        <f t="shared" si="48"/>
        <v/>
      </c>
      <c r="AJ116" s="354"/>
      <c r="AK116" s="79"/>
      <c r="AL116" s="79"/>
      <c r="AM116" s="79"/>
      <c r="AN116" s="79"/>
      <c r="AO116" s="79"/>
      <c r="AP116" s="79"/>
      <c r="AQ116" s="79"/>
      <c r="AR116" s="79"/>
      <c r="CA116" s="355">
        <f>SUM(CA111:CA115)</f>
        <v>0</v>
      </c>
      <c r="CB116" s="355">
        <f t="shared" ref="CB116:CM116" si="58">SUM(CB111:CB115)</f>
        <v>0</v>
      </c>
      <c r="CC116" s="355">
        <f t="shared" si="58"/>
        <v>0</v>
      </c>
      <c r="CD116" s="355">
        <f t="shared" si="58"/>
        <v>0</v>
      </c>
      <c r="CE116" s="355">
        <f t="shared" si="58"/>
        <v>0</v>
      </c>
      <c r="CF116" s="355">
        <f t="shared" si="58"/>
        <v>0</v>
      </c>
      <c r="CG116" s="355">
        <f t="shared" si="58"/>
        <v>0</v>
      </c>
      <c r="CH116" s="355">
        <f t="shared" si="58"/>
        <v>0</v>
      </c>
      <c r="CI116" s="355">
        <f t="shared" si="58"/>
        <v>0</v>
      </c>
      <c r="CJ116" s="355">
        <f t="shared" si="58"/>
        <v>0</v>
      </c>
      <c r="CK116" s="355">
        <f t="shared" si="58"/>
        <v>0</v>
      </c>
      <c r="CL116" s="355">
        <f t="shared" si="58"/>
        <v>0</v>
      </c>
      <c r="CM116" s="355">
        <f t="shared" si="58"/>
        <v>0</v>
      </c>
      <c r="CN116" s="355">
        <f t="shared" si="55"/>
        <v>0</v>
      </c>
    </row>
    <row r="117" spans="1:92" ht="18" customHeight="1">
      <c r="A117" s="335"/>
      <c r="B117" s="336">
        <v>90</v>
      </c>
      <c r="C117" s="494" t="s">
        <v>47</v>
      </c>
      <c r="D117" s="495"/>
      <c r="E117" s="495"/>
      <c r="F117" s="495"/>
      <c r="G117" s="495"/>
      <c r="H117" s="495"/>
      <c r="I117" s="495"/>
      <c r="J117" s="495"/>
      <c r="K117" s="495"/>
      <c r="L117" s="495"/>
      <c r="M117" s="495"/>
      <c r="N117" s="495"/>
      <c r="O117" s="495"/>
      <c r="P117" s="496"/>
      <c r="Q117" s="430"/>
      <c r="R117" s="491" t="str">
        <f t="shared" si="54"/>
        <v/>
      </c>
      <c r="S117" s="492">
        <f>前期実績!Q117</f>
        <v>0</v>
      </c>
      <c r="T117" s="360"/>
      <c r="U117" s="361"/>
      <c r="V117" s="361"/>
      <c r="W117" s="361"/>
      <c r="X117" s="361"/>
      <c r="Y117" s="361"/>
      <c r="Z117" s="361"/>
      <c r="AA117" s="361"/>
      <c r="AB117" s="361"/>
      <c r="AC117" s="361"/>
      <c r="AD117" s="361"/>
      <c r="AE117" s="361"/>
      <c r="AF117" s="361"/>
      <c r="AG117" s="361"/>
      <c r="AH117" s="361">
        <f t="shared" si="47"/>
        <v>0</v>
      </c>
      <c r="AI117" s="361">
        <f t="shared" si="48"/>
        <v>0</v>
      </c>
      <c r="AJ117" s="362"/>
      <c r="AK117" s="79"/>
      <c r="AL117" s="79"/>
      <c r="AM117" s="79"/>
      <c r="AN117" s="79"/>
      <c r="AO117" s="79"/>
      <c r="AP117" s="79"/>
      <c r="AQ117" s="79"/>
      <c r="AR117" s="79"/>
    </row>
    <row r="118" spans="1:92" ht="18" customHeight="1">
      <c r="A118" s="335"/>
      <c r="B118" s="336">
        <v>91</v>
      </c>
      <c r="C118" s="497"/>
      <c r="D118" s="131"/>
      <c r="E118" s="131"/>
      <c r="F118" s="131"/>
      <c r="G118" s="131"/>
      <c r="H118" s="131"/>
      <c r="I118" s="131"/>
      <c r="J118" s="131"/>
      <c r="K118" s="131"/>
      <c r="L118" s="131"/>
      <c r="M118" s="131"/>
      <c r="N118" s="131"/>
      <c r="O118" s="131"/>
      <c r="P118" s="434"/>
      <c r="Q118" s="90">
        <f>SUM(D118:P118)</f>
        <v>0</v>
      </c>
      <c r="R118" s="389" t="str">
        <f t="shared" si="54"/>
        <v/>
      </c>
      <c r="S118" s="154"/>
      <c r="T118" s="341" t="b">
        <v>0</v>
      </c>
      <c r="U118" s="79">
        <f>IF(D$2&lt;DATE(2019,10,1),IF($T$1=FALSE,IF($T118=FALSE,D118*HOME!$H$18,0),IF($T118=FALSE,D118*HOME!$H$18/(1+HOME!$H$18),0)),IF($T$1=FALSE,IF($T118=FALSE,D118*HOME!$H$20,0),IF($T118=FALSE,D118*HOME!$H$20/(1+HOME!$H$20),0)))</f>
        <v>0</v>
      </c>
      <c r="V118" s="79">
        <f>IF(E$2&lt;DATE(2019,10,1),IF($T$1=FALSE,IF($T118=FALSE,E118*HOME!$H$18,0),IF($T118=FALSE,E118*HOME!$H$18/(1+HOME!$H$18),0)),IF($T$1=FALSE,IF($T118=FALSE,E118*HOME!$H$20,0),IF($T118=FALSE,E118*HOME!$H$20/(1+HOME!$H$20),0)))</f>
        <v>0</v>
      </c>
      <c r="W118" s="79">
        <f>IF(F$2&lt;DATE(2019,10,1),IF($T$1=FALSE,IF($T118=FALSE,F118*HOME!$H$18,0),IF($T118=FALSE,F118*HOME!$H$18/(1+HOME!$H$18),0)),IF($T$1=FALSE,IF($T118=FALSE,F118*HOME!$H$20,0),IF($T118=FALSE,F118*HOME!$H$20/(1+HOME!$H$20),0)))</f>
        <v>0</v>
      </c>
      <c r="X118" s="79">
        <f>IF(G$2&lt;DATE(2019,10,1),IF($T$1=FALSE,IF($T118=FALSE,G118*HOME!$H$18,0),IF($T118=FALSE,G118*HOME!$H$18/(1+HOME!$H$18),0)),IF($T$1=FALSE,IF($T118=FALSE,G118*HOME!$H$20,0),IF($T118=FALSE,G118*HOME!$H$20/(1+HOME!$H$20),0)))</f>
        <v>0</v>
      </c>
      <c r="Y118" s="79">
        <f>IF(H$2&lt;DATE(2019,10,1),IF($T$1=FALSE,IF($T118=FALSE,H118*HOME!$H$18,0),IF($T118=FALSE,H118*HOME!$H$18/(1+HOME!$H$18),0)),IF($T$1=FALSE,IF($T118=FALSE,H118*HOME!$H$20,0),IF($T118=FALSE,H118*HOME!$H$20/(1+HOME!$H$20),0)))</f>
        <v>0</v>
      </c>
      <c r="Z118" s="79">
        <f>IF(I$2&lt;DATE(2019,10,1),IF($T$1=FALSE,IF($T118=FALSE,I118*HOME!$H$18,0),IF($T118=FALSE,I118*HOME!$H$18/(1+HOME!$H$18),0)),IF($T$1=FALSE,IF($T118=FALSE,I118*HOME!$H$20,0),IF($T118=FALSE,I118*HOME!$H$20/(1+HOME!$H$20),0)))</f>
        <v>0</v>
      </c>
      <c r="AA118" s="79">
        <f>IF(J$2&lt;DATE(2019,10,1),IF($T$1=FALSE,IF($T118=FALSE,J118*HOME!$H$18,0),IF($T118=FALSE,J118*HOME!$H$18/(1+HOME!$H$18),0)),IF($T$1=FALSE,IF($T118=FALSE,J118*HOME!$H$20,0),IF($T118=FALSE,J118*HOME!$H$20/(1+HOME!$H$20),0)))</f>
        <v>0</v>
      </c>
      <c r="AB118" s="79">
        <f>IF(K$2&lt;DATE(2019,10,1),IF($T$1=FALSE,IF($T118=FALSE,K118*HOME!$H$18,0),IF($T118=FALSE,K118*HOME!$H$18/(1+HOME!$H$18),0)),IF($T$1=FALSE,IF($T118=FALSE,K118*HOME!$H$20,0),IF($T118=FALSE,K118*HOME!$H$20/(1+HOME!$H$20),0)))</f>
        <v>0</v>
      </c>
      <c r="AC118" s="79">
        <f>IF(L$2&lt;DATE(2019,10,1),IF($T$1=FALSE,IF($T118=FALSE,L118*HOME!$H$18,0),IF($T118=FALSE,L118*HOME!$H$18/(1+HOME!$H$18),0)),IF($T$1=FALSE,IF($T118=FALSE,L118*HOME!$H$20,0),IF($T118=FALSE,L118*HOME!$H$20/(1+HOME!$H$20),0)))</f>
        <v>0</v>
      </c>
      <c r="AD118" s="79">
        <f>IF(M$2&lt;DATE(2019,10,1),IF($T$1=FALSE,IF($T118=FALSE,M118*HOME!$H$18,0),IF($T118=FALSE,M118*HOME!$H$18/(1+HOME!$H$18),0)),IF($T$1=FALSE,IF($T118=FALSE,M118*HOME!$H$20,0),IF($T118=FALSE,M118*HOME!$H$20/(1+HOME!$H$20),0)))</f>
        <v>0</v>
      </c>
      <c r="AE118" s="79">
        <f>IF(N$2&lt;DATE(2019,10,1),IF($T$1=FALSE,IF($T118=FALSE,N118*HOME!$H$18,0),IF($T118=FALSE,N118*HOME!$H$18/(1+HOME!$H$18),0)),IF($T$1=FALSE,IF($T118=FALSE,N118*HOME!$H$20,0),IF($T118=FALSE,N118*HOME!$H$20/(1+HOME!$H$20),0)))</f>
        <v>0</v>
      </c>
      <c r="AF118" s="79">
        <f>IF(O$2&lt;DATE(2019,10,1),IF($T$1=FALSE,IF($T118=FALSE,O118*HOME!$H$18,0),IF($T118=FALSE,O118*HOME!$H$18/(1+HOME!$H$18),0)),IF($T$1=FALSE,IF($T118=FALSE,O118*HOME!$H$20,0),IF($T118=FALSE,O118*HOME!$H$20/(1+HOME!$H$20),0)))</f>
        <v>0</v>
      </c>
      <c r="AG118" s="79">
        <f>IF(P$2&lt;DATE(2019,10,1),IF($T$1=FALSE,IF($T118=FALSE,P118*HOME!$H$18,0),IF($T118=FALSE,P118*HOME!$H$18/(1+HOME!$H$18),0)),IF($T$1=FALSE,IF($T118=FALSE,P118*HOME!$H$20,0),IF($T118=FALSE,P118*HOME!$H$20/(1+HOME!$H$20),0)))</f>
        <v>0</v>
      </c>
      <c r="AH118" s="79">
        <f t="shared" si="47"/>
        <v>0</v>
      </c>
      <c r="AI118" s="79">
        <f t="shared" si="48"/>
        <v>0</v>
      </c>
      <c r="AJ118" s="86"/>
      <c r="AK118" s="79"/>
      <c r="AL118" s="79"/>
      <c r="AM118" s="79"/>
      <c r="AN118" s="79"/>
      <c r="AO118" s="79"/>
      <c r="AP118" s="79"/>
      <c r="AQ118" s="79"/>
      <c r="AR118" s="79"/>
      <c r="CA118" s="310">
        <f>IF($T118=TRUE,0,IF(D$2&lt;DATE(2019,10,1),IF($T$1=FALSE,D118*HOME!$F$18,D118*HOME!$F$18/(1+HOME!$H$18)),IF($AO118=TRUE,IF($T$1=FALSE,D118*HOME!$F$21,D118*HOME!$F$21/(1+HOME!$H$21)),IF($T$1=FALSE,D118*HOME!$F$20,D118*HOME!$F$20/(1+HOME!$H$20)))))</f>
        <v>0</v>
      </c>
      <c r="CB118" s="310">
        <f>IF($T118=TRUE,0,IF(E$2&lt;DATE(2019,10,1),IF($T$1=FALSE,E118*HOME!$F$18,E118*HOME!$F$18/(1+HOME!$H$18)),IF($AO118=TRUE,IF($T$1=FALSE,E118*HOME!$F$21,E118*HOME!$F$21/(1+HOME!$H$21)),IF($T$1=FALSE,E118*HOME!$F$20,E118*HOME!$F$20/(1+HOME!$H$20)))))</f>
        <v>0</v>
      </c>
      <c r="CC118" s="310">
        <f>IF($T118=TRUE,0,IF(F$2&lt;DATE(2019,10,1),IF($T$1=FALSE,F118*HOME!$F$18,F118*HOME!$F$18/(1+HOME!$H$18)),IF($AO118=TRUE,IF($T$1=FALSE,F118*HOME!$F$21,F118*HOME!$F$21/(1+HOME!$H$21)),IF($T$1=FALSE,F118*HOME!$F$20,F118*HOME!$F$20/(1+HOME!$H$20)))))</f>
        <v>0</v>
      </c>
      <c r="CD118" s="310">
        <f>IF($T118=TRUE,0,IF(G$2&lt;DATE(2019,10,1),IF($T$1=FALSE,G118*HOME!$F$18,G118*HOME!$F$18/(1+HOME!$H$18)),IF($AO118=TRUE,IF($T$1=FALSE,G118*HOME!$F$21,G118*HOME!$F$21/(1+HOME!$H$21)),IF($T$1=FALSE,G118*HOME!$F$20,G118*HOME!$F$20/(1+HOME!$H$20)))))</f>
        <v>0</v>
      </c>
      <c r="CE118" s="310">
        <f>IF($T118=TRUE,0,IF(H$2&lt;DATE(2019,10,1),IF($T$1=FALSE,H118*HOME!$F$18,H118*HOME!$F$18/(1+HOME!$H$18)),IF($AO118=TRUE,IF($T$1=FALSE,H118*HOME!$F$21,H118*HOME!$F$21/(1+HOME!$H$21)),IF($T$1=FALSE,H118*HOME!$F$20,H118*HOME!$F$20/(1+HOME!$H$20)))))</f>
        <v>0</v>
      </c>
      <c r="CF118" s="310">
        <f>IF($T118=TRUE,0,IF(I$2&lt;DATE(2019,10,1),IF($T$1=FALSE,I118*HOME!$F$18,I118*HOME!$F$18/(1+HOME!$H$18)),IF($AO118=TRUE,IF($T$1=FALSE,I118*HOME!$F$21,I118*HOME!$F$21/(1+HOME!$H$21)),IF($T$1=FALSE,I118*HOME!$F$20,I118*HOME!$F$20/(1+HOME!$H$20)))))</f>
        <v>0</v>
      </c>
      <c r="CG118" s="310">
        <f>IF($T118=TRUE,0,IF(J$2&lt;DATE(2019,10,1),IF($T$1=FALSE,J118*HOME!$F$18,J118*HOME!$F$18/(1+HOME!$H$18)),IF($AO118=TRUE,IF($T$1=FALSE,J118*HOME!$F$21,J118*HOME!$F$21/(1+HOME!$H$21)),IF($T$1=FALSE,J118*HOME!$F$20,J118*HOME!$F$20/(1+HOME!$H$20)))))</f>
        <v>0</v>
      </c>
      <c r="CH118" s="310">
        <f>IF($T118=TRUE,0,IF(K$2&lt;DATE(2019,10,1),IF($T$1=FALSE,K118*HOME!$F$18,K118*HOME!$F$18/(1+HOME!$H$18)),IF($AO118=TRUE,IF($T$1=FALSE,K118*HOME!$F$21,K118*HOME!$F$21/(1+HOME!$H$21)),IF($T$1=FALSE,K118*HOME!$F$20,K118*HOME!$F$20/(1+HOME!$H$20)))))</f>
        <v>0</v>
      </c>
      <c r="CI118" s="310">
        <f>IF($T118=TRUE,0,IF(L$2&lt;DATE(2019,10,1),IF($T$1=FALSE,L118*HOME!$F$18,L118*HOME!$F$18/(1+HOME!$H$18)),IF($AO118=TRUE,IF($T$1=FALSE,L118*HOME!$F$21,L118*HOME!$F$21/(1+HOME!$H$21)),IF($T$1=FALSE,L118*HOME!$F$20,L118*HOME!$F$20/(1+HOME!$H$20)))))</f>
        <v>0</v>
      </c>
      <c r="CJ118" s="310">
        <f>IF($T118=TRUE,0,IF(M$2&lt;DATE(2019,10,1),IF($T$1=FALSE,M118*HOME!$F$18,M118*HOME!$F$18/(1+HOME!$H$18)),IF($AO118=TRUE,IF($T$1=FALSE,M118*HOME!$F$21,M118*HOME!$F$21/(1+HOME!$H$21)),IF($T$1=FALSE,M118*HOME!$F$20,M118*HOME!$F$20/(1+HOME!$H$20)))))</f>
        <v>0</v>
      </c>
      <c r="CK118" s="310">
        <f>IF($T118=TRUE,0,IF(N$2&lt;DATE(2019,10,1),IF($T$1=FALSE,N118*HOME!$F$18,N118*HOME!$F$18/(1+HOME!$H$18)),IF($AO118=TRUE,IF($T$1=FALSE,N118*HOME!$F$21,N118*HOME!$F$21/(1+HOME!$H$21)),IF($T$1=FALSE,N118*HOME!$F$20,N118*HOME!$F$20/(1+HOME!$H$20)))))</f>
        <v>0</v>
      </c>
      <c r="CL118" s="310">
        <f>IF($T118=TRUE,0,IF(O$2&lt;DATE(2019,10,1),IF($T$1=FALSE,O118*HOME!$F$18,O118*HOME!$F$18/(1+HOME!$H$18)),IF($AO118=TRUE,IF($T$1=FALSE,O118*HOME!$F$21,O118*HOME!$F$21/(1+HOME!$H$21)),IF($T$1=FALSE,O118*HOME!$F$20,O118*HOME!$F$20/(1+HOME!$H$20)))))</f>
        <v>0</v>
      </c>
      <c r="CM118" s="310">
        <f>IF($T118=TRUE,0,IF(P$2&lt;DATE(2019,10,1),IF($T$1=FALSE,P118*HOME!$F$18,P118*HOME!$F$18/(1+HOME!$H$18)),IF($AO118=TRUE,IF($T$1=FALSE,P118*HOME!$F$21,P118*HOME!$F$21/(1+HOME!$H$21)),IF($T$1=FALSE,P118*HOME!$F$20,P118*HOME!$F$20/(1+HOME!$H$20)))))</f>
        <v>0</v>
      </c>
      <c r="CN118" s="310">
        <f t="shared" ref="CN118:CN123" si="59">SUM(CA118:CM118)</f>
        <v>0</v>
      </c>
    </row>
    <row r="119" spans="1:92" ht="18" customHeight="1">
      <c r="A119" s="335"/>
      <c r="B119" s="336"/>
      <c r="C119" s="497"/>
      <c r="D119" s="450"/>
      <c r="E119" s="450"/>
      <c r="F119" s="450"/>
      <c r="G119" s="450"/>
      <c r="H119" s="450"/>
      <c r="I119" s="450"/>
      <c r="J119" s="450"/>
      <c r="K119" s="450"/>
      <c r="L119" s="450"/>
      <c r="M119" s="450"/>
      <c r="N119" s="450"/>
      <c r="O119" s="450"/>
      <c r="P119" s="451"/>
      <c r="Q119" s="90">
        <f>SUM(D119:P119)</f>
        <v>0</v>
      </c>
      <c r="R119" s="389" t="str">
        <f t="shared" si="54"/>
        <v/>
      </c>
      <c r="S119" s="154"/>
      <c r="T119" s="341" t="b">
        <v>0</v>
      </c>
      <c r="U119" s="79">
        <f>IF(D$2&lt;DATE(2019,10,1),IF($T$1=FALSE,IF($T119=FALSE,D119*HOME!$H$18,0),IF($T119=FALSE,D119*HOME!$H$18/(1+HOME!$H$18),0)),IF($T$1=FALSE,IF($T119=FALSE,D119*HOME!$H$20,0),IF($T119=FALSE,D119*HOME!$H$20/(1+HOME!$H$20),0)))</f>
        <v>0</v>
      </c>
      <c r="V119" s="79">
        <f>IF(E$2&lt;DATE(2019,10,1),IF($T$1=FALSE,IF($T119=FALSE,E119*HOME!$H$18,0),IF($T119=FALSE,E119*HOME!$H$18/(1+HOME!$H$18),0)),IF($T$1=FALSE,IF($T119=FALSE,E119*HOME!$H$20,0),IF($T119=FALSE,E119*HOME!$H$20/(1+HOME!$H$20),0)))</f>
        <v>0</v>
      </c>
      <c r="W119" s="79">
        <f>IF(F$2&lt;DATE(2019,10,1),IF($T$1=FALSE,IF($T119=FALSE,F119*HOME!$H$18,0),IF($T119=FALSE,F119*HOME!$H$18/(1+HOME!$H$18),0)),IF($T$1=FALSE,IF($T119=FALSE,F119*HOME!$H$20,0),IF($T119=FALSE,F119*HOME!$H$20/(1+HOME!$H$20),0)))</f>
        <v>0</v>
      </c>
      <c r="X119" s="79">
        <f>IF(G$2&lt;DATE(2019,10,1),IF($T$1=FALSE,IF($T119=FALSE,G119*HOME!$H$18,0),IF($T119=FALSE,G119*HOME!$H$18/(1+HOME!$H$18),0)),IF($T$1=FALSE,IF($T119=FALSE,G119*HOME!$H$20,0),IF($T119=FALSE,G119*HOME!$H$20/(1+HOME!$H$20),0)))</f>
        <v>0</v>
      </c>
      <c r="Y119" s="79">
        <f>IF(H$2&lt;DATE(2019,10,1),IF($T$1=FALSE,IF($T119=FALSE,H119*HOME!$H$18,0),IF($T119=FALSE,H119*HOME!$H$18/(1+HOME!$H$18),0)),IF($T$1=FALSE,IF($T119=FALSE,H119*HOME!$H$20,0),IF($T119=FALSE,H119*HOME!$H$20/(1+HOME!$H$20),0)))</f>
        <v>0</v>
      </c>
      <c r="Z119" s="79">
        <f>IF(I$2&lt;DATE(2019,10,1),IF($T$1=FALSE,IF($T119=FALSE,I119*HOME!$H$18,0),IF($T119=FALSE,I119*HOME!$H$18/(1+HOME!$H$18),0)),IF($T$1=FALSE,IF($T119=FALSE,I119*HOME!$H$20,0),IF($T119=FALSE,I119*HOME!$H$20/(1+HOME!$H$20),0)))</f>
        <v>0</v>
      </c>
      <c r="AA119" s="79">
        <f>IF(J$2&lt;DATE(2019,10,1),IF($T$1=FALSE,IF($T119=FALSE,J119*HOME!$H$18,0),IF($T119=FALSE,J119*HOME!$H$18/(1+HOME!$H$18),0)),IF($T$1=FALSE,IF($T119=FALSE,J119*HOME!$H$20,0),IF($T119=FALSE,J119*HOME!$H$20/(1+HOME!$H$20),0)))</f>
        <v>0</v>
      </c>
      <c r="AB119" s="79">
        <f>IF(K$2&lt;DATE(2019,10,1),IF($T$1=FALSE,IF($T119=FALSE,K119*HOME!$H$18,0),IF($T119=FALSE,K119*HOME!$H$18/(1+HOME!$H$18),0)),IF($T$1=FALSE,IF($T119=FALSE,K119*HOME!$H$20,0),IF($T119=FALSE,K119*HOME!$H$20/(1+HOME!$H$20),0)))</f>
        <v>0</v>
      </c>
      <c r="AC119" s="79">
        <f>IF(L$2&lt;DATE(2019,10,1),IF($T$1=FALSE,IF($T119=FALSE,L119*HOME!$H$18,0),IF($T119=FALSE,L119*HOME!$H$18/(1+HOME!$H$18),0)),IF($T$1=FALSE,IF($T119=FALSE,L119*HOME!$H$20,0),IF($T119=FALSE,L119*HOME!$H$20/(1+HOME!$H$20),0)))</f>
        <v>0</v>
      </c>
      <c r="AD119" s="79">
        <f>IF(M$2&lt;DATE(2019,10,1),IF($T$1=FALSE,IF($T119=FALSE,M119*HOME!$H$18,0),IF($T119=FALSE,M119*HOME!$H$18/(1+HOME!$H$18),0)),IF($T$1=FALSE,IF($T119=FALSE,M119*HOME!$H$20,0),IF($T119=FALSE,M119*HOME!$H$20/(1+HOME!$H$20),0)))</f>
        <v>0</v>
      </c>
      <c r="AE119" s="79">
        <f>IF(N$2&lt;DATE(2019,10,1),IF($T$1=FALSE,IF($T119=FALSE,N119*HOME!$H$18,0),IF($T119=FALSE,N119*HOME!$H$18/(1+HOME!$H$18),0)),IF($T$1=FALSE,IF($T119=FALSE,N119*HOME!$H$20,0),IF($T119=FALSE,N119*HOME!$H$20/(1+HOME!$H$20),0)))</f>
        <v>0</v>
      </c>
      <c r="AF119" s="79">
        <f>IF(O$2&lt;DATE(2019,10,1),IF($T$1=FALSE,IF($T119=FALSE,O119*HOME!$H$18,0),IF($T119=FALSE,O119*HOME!$H$18/(1+HOME!$H$18),0)),IF($T$1=FALSE,IF($T119=FALSE,O119*HOME!$H$20,0),IF($T119=FALSE,O119*HOME!$H$20/(1+HOME!$H$20),0)))</f>
        <v>0</v>
      </c>
      <c r="AG119" s="79">
        <f>IF(P$2&lt;DATE(2019,10,1),IF($T$1=FALSE,IF($T119=FALSE,P119*HOME!$H$18,0),IF($T119=FALSE,P119*HOME!$H$18/(1+HOME!$H$18),0)),IF($T$1=FALSE,IF($T119=FALSE,P119*HOME!$H$20,0),IF($T119=FALSE,P119*HOME!$H$20/(1+HOME!$H$20),0)))</f>
        <v>0</v>
      </c>
      <c r="AH119" s="79">
        <f t="shared" si="47"/>
        <v>0</v>
      </c>
      <c r="AI119" s="79">
        <f t="shared" si="48"/>
        <v>0</v>
      </c>
      <c r="AJ119" s="86"/>
      <c r="AK119" s="79"/>
      <c r="AL119" s="79"/>
      <c r="AM119" s="79"/>
      <c r="AN119" s="79"/>
      <c r="AO119" s="79"/>
      <c r="AP119" s="79"/>
      <c r="AQ119" s="79"/>
      <c r="AR119" s="79"/>
      <c r="CA119" s="310">
        <f>IF($T119=TRUE,0,IF(D$2&lt;DATE(2019,10,1),IF($T$1=FALSE,D119*HOME!$F$18,D119*HOME!$F$18/(1+HOME!$H$18)),IF($AO119=TRUE,IF($T$1=FALSE,D119*HOME!$F$21,D119*HOME!$F$21/(1+HOME!$H$21)),IF($T$1=FALSE,D119*HOME!$F$20,D119*HOME!$F$20/(1+HOME!$H$20)))))</f>
        <v>0</v>
      </c>
      <c r="CB119" s="310">
        <f>IF($T119=TRUE,0,IF(E$2&lt;DATE(2019,10,1),IF($T$1=FALSE,E119*HOME!$F$18,E119*HOME!$F$18/(1+HOME!$H$18)),IF($AO119=TRUE,IF($T$1=FALSE,E119*HOME!$F$21,E119*HOME!$F$21/(1+HOME!$H$21)),IF($T$1=FALSE,E119*HOME!$F$20,E119*HOME!$F$20/(1+HOME!$H$20)))))</f>
        <v>0</v>
      </c>
      <c r="CC119" s="310">
        <f>IF($T119=TRUE,0,IF(F$2&lt;DATE(2019,10,1),IF($T$1=FALSE,F119*HOME!$F$18,F119*HOME!$F$18/(1+HOME!$H$18)),IF($AO119=TRUE,IF($T$1=FALSE,F119*HOME!$F$21,F119*HOME!$F$21/(1+HOME!$H$21)),IF($T$1=FALSE,F119*HOME!$F$20,F119*HOME!$F$20/(1+HOME!$H$20)))))</f>
        <v>0</v>
      </c>
      <c r="CD119" s="310">
        <f>IF($T119=TRUE,0,IF(G$2&lt;DATE(2019,10,1),IF($T$1=FALSE,G119*HOME!$F$18,G119*HOME!$F$18/(1+HOME!$H$18)),IF($AO119=TRUE,IF($T$1=FALSE,G119*HOME!$F$21,G119*HOME!$F$21/(1+HOME!$H$21)),IF($T$1=FALSE,G119*HOME!$F$20,G119*HOME!$F$20/(1+HOME!$H$20)))))</f>
        <v>0</v>
      </c>
      <c r="CE119" s="310">
        <f>IF($T119=TRUE,0,IF(H$2&lt;DATE(2019,10,1),IF($T$1=FALSE,H119*HOME!$F$18,H119*HOME!$F$18/(1+HOME!$H$18)),IF($AO119=TRUE,IF($T$1=FALSE,H119*HOME!$F$21,H119*HOME!$F$21/(1+HOME!$H$21)),IF($T$1=FALSE,H119*HOME!$F$20,H119*HOME!$F$20/(1+HOME!$H$20)))))</f>
        <v>0</v>
      </c>
      <c r="CF119" s="310">
        <f>IF($T119=TRUE,0,IF(I$2&lt;DATE(2019,10,1),IF($T$1=FALSE,I119*HOME!$F$18,I119*HOME!$F$18/(1+HOME!$H$18)),IF($AO119=TRUE,IF($T$1=FALSE,I119*HOME!$F$21,I119*HOME!$F$21/(1+HOME!$H$21)),IF($T$1=FALSE,I119*HOME!$F$20,I119*HOME!$F$20/(1+HOME!$H$20)))))</f>
        <v>0</v>
      </c>
      <c r="CG119" s="310">
        <f>IF($T119=TRUE,0,IF(J$2&lt;DATE(2019,10,1),IF($T$1=FALSE,J119*HOME!$F$18,J119*HOME!$F$18/(1+HOME!$H$18)),IF($AO119=TRUE,IF($T$1=FALSE,J119*HOME!$F$21,J119*HOME!$F$21/(1+HOME!$H$21)),IF($T$1=FALSE,J119*HOME!$F$20,J119*HOME!$F$20/(1+HOME!$H$20)))))</f>
        <v>0</v>
      </c>
      <c r="CH119" s="310">
        <f>IF($T119=TRUE,0,IF(K$2&lt;DATE(2019,10,1),IF($T$1=FALSE,K119*HOME!$F$18,K119*HOME!$F$18/(1+HOME!$H$18)),IF($AO119=TRUE,IF($T$1=FALSE,K119*HOME!$F$21,K119*HOME!$F$21/(1+HOME!$H$21)),IF($T$1=FALSE,K119*HOME!$F$20,K119*HOME!$F$20/(1+HOME!$H$20)))))</f>
        <v>0</v>
      </c>
      <c r="CI119" s="310">
        <f>IF($T119=TRUE,0,IF(L$2&lt;DATE(2019,10,1),IF($T$1=FALSE,L119*HOME!$F$18,L119*HOME!$F$18/(1+HOME!$H$18)),IF($AO119=TRUE,IF($T$1=FALSE,L119*HOME!$F$21,L119*HOME!$F$21/(1+HOME!$H$21)),IF($T$1=FALSE,L119*HOME!$F$20,L119*HOME!$F$20/(1+HOME!$H$20)))))</f>
        <v>0</v>
      </c>
      <c r="CJ119" s="310">
        <f>IF($T119=TRUE,0,IF(M$2&lt;DATE(2019,10,1),IF($T$1=FALSE,M119*HOME!$F$18,M119*HOME!$F$18/(1+HOME!$H$18)),IF($AO119=TRUE,IF($T$1=FALSE,M119*HOME!$F$21,M119*HOME!$F$21/(1+HOME!$H$21)),IF($T$1=FALSE,M119*HOME!$F$20,M119*HOME!$F$20/(1+HOME!$H$20)))))</f>
        <v>0</v>
      </c>
      <c r="CK119" s="310">
        <f>IF($T119=TRUE,0,IF(N$2&lt;DATE(2019,10,1),IF($T$1=FALSE,N119*HOME!$F$18,N119*HOME!$F$18/(1+HOME!$H$18)),IF($AO119=TRUE,IF($T$1=FALSE,N119*HOME!$F$21,N119*HOME!$F$21/(1+HOME!$H$21)),IF($T$1=FALSE,N119*HOME!$F$20,N119*HOME!$F$20/(1+HOME!$H$20)))))</f>
        <v>0</v>
      </c>
      <c r="CL119" s="310">
        <f>IF($T119=TRUE,0,IF(O$2&lt;DATE(2019,10,1),IF($T$1=FALSE,O119*HOME!$F$18,O119*HOME!$F$18/(1+HOME!$H$18)),IF($AO119=TRUE,IF($T$1=FALSE,O119*HOME!$F$21,O119*HOME!$F$21/(1+HOME!$H$21)),IF($T$1=FALSE,O119*HOME!$F$20,O119*HOME!$F$20/(1+HOME!$H$20)))))</f>
        <v>0</v>
      </c>
      <c r="CM119" s="310">
        <f>IF($T119=TRUE,0,IF(P$2&lt;DATE(2019,10,1),IF($T$1=FALSE,P119*HOME!$F$18,P119*HOME!$F$18/(1+HOME!$H$18)),IF($AO119=TRUE,IF($T$1=FALSE,P119*HOME!$F$21,P119*HOME!$F$21/(1+HOME!$H$21)),IF($T$1=FALSE,P119*HOME!$F$20,P119*HOME!$F$20/(1+HOME!$H$20)))))</f>
        <v>0</v>
      </c>
      <c r="CN119" s="310">
        <f t="shared" si="59"/>
        <v>0</v>
      </c>
    </row>
    <row r="120" spans="1:92" ht="18" customHeight="1">
      <c r="A120" s="335"/>
      <c r="B120" s="336"/>
      <c r="C120" s="497"/>
      <c r="D120" s="450"/>
      <c r="E120" s="450"/>
      <c r="F120" s="450"/>
      <c r="G120" s="450"/>
      <c r="H120" s="450"/>
      <c r="I120" s="450"/>
      <c r="J120" s="450"/>
      <c r="K120" s="450"/>
      <c r="L120" s="450"/>
      <c r="M120" s="450"/>
      <c r="N120" s="450"/>
      <c r="O120" s="450"/>
      <c r="P120" s="451"/>
      <c r="Q120" s="90">
        <f>SUM(D120:P120)</f>
        <v>0</v>
      </c>
      <c r="R120" s="389" t="str">
        <f t="shared" si="54"/>
        <v/>
      </c>
      <c r="S120" s="154">
        <f>前期実績!Q120</f>
        <v>0</v>
      </c>
      <c r="T120" s="341" t="b">
        <v>0</v>
      </c>
      <c r="U120" s="79">
        <f>IF(D$2&lt;DATE(2019,10,1),IF($T$1=FALSE,IF($T120=FALSE,D120*HOME!$H$18,0),IF($T120=FALSE,D120*HOME!$H$18/(1+HOME!$H$18),0)),IF($T$1=FALSE,IF($T120=FALSE,D120*HOME!$H$20,0),IF($T120=FALSE,D120*HOME!$H$20/(1+HOME!$H$20),0)))</f>
        <v>0</v>
      </c>
      <c r="V120" s="79">
        <f>IF(E$2&lt;DATE(2019,10,1),IF($T$1=FALSE,IF($T120=FALSE,E120*HOME!$H$18,0),IF($T120=FALSE,E120*HOME!$H$18/(1+HOME!$H$18),0)),IF($T$1=FALSE,IF($T120=FALSE,E120*HOME!$H$20,0),IF($T120=FALSE,E120*HOME!$H$20/(1+HOME!$H$20),0)))</f>
        <v>0</v>
      </c>
      <c r="W120" s="79">
        <f>IF(F$2&lt;DATE(2019,10,1),IF($T$1=FALSE,IF($T120=FALSE,F120*HOME!$H$18,0),IF($T120=FALSE,F120*HOME!$H$18/(1+HOME!$H$18),0)),IF($T$1=FALSE,IF($T120=FALSE,F120*HOME!$H$20,0),IF($T120=FALSE,F120*HOME!$H$20/(1+HOME!$H$20),0)))</f>
        <v>0</v>
      </c>
      <c r="X120" s="79">
        <f>IF(G$2&lt;DATE(2019,10,1),IF($T$1=FALSE,IF($T120=FALSE,G120*HOME!$H$18,0),IF($T120=FALSE,G120*HOME!$H$18/(1+HOME!$H$18),0)),IF($T$1=FALSE,IF($T120=FALSE,G120*HOME!$H$20,0),IF($T120=FALSE,G120*HOME!$H$20/(1+HOME!$H$20),0)))</f>
        <v>0</v>
      </c>
      <c r="Y120" s="79">
        <f>IF(H$2&lt;DATE(2019,10,1),IF($T$1=FALSE,IF($T120=FALSE,H120*HOME!$H$18,0),IF($T120=FALSE,H120*HOME!$H$18/(1+HOME!$H$18),0)),IF($T$1=FALSE,IF($T120=FALSE,H120*HOME!$H$20,0),IF($T120=FALSE,H120*HOME!$H$20/(1+HOME!$H$20),0)))</f>
        <v>0</v>
      </c>
      <c r="Z120" s="79">
        <f>IF(I$2&lt;DATE(2019,10,1),IF($T$1=FALSE,IF($T120=FALSE,I120*HOME!$H$18,0),IF($T120=FALSE,I120*HOME!$H$18/(1+HOME!$H$18),0)),IF($T$1=FALSE,IF($T120=FALSE,I120*HOME!$H$20,0),IF($T120=FALSE,I120*HOME!$H$20/(1+HOME!$H$20),0)))</f>
        <v>0</v>
      </c>
      <c r="AA120" s="79">
        <f>IF(J$2&lt;DATE(2019,10,1),IF($T$1=FALSE,IF($T120=FALSE,J120*HOME!$H$18,0),IF($T120=FALSE,J120*HOME!$H$18/(1+HOME!$H$18),0)),IF($T$1=FALSE,IF($T120=FALSE,J120*HOME!$H$20,0),IF($T120=FALSE,J120*HOME!$H$20/(1+HOME!$H$20),0)))</f>
        <v>0</v>
      </c>
      <c r="AB120" s="79">
        <f>IF(K$2&lt;DATE(2019,10,1),IF($T$1=FALSE,IF($T120=FALSE,K120*HOME!$H$18,0),IF($T120=FALSE,K120*HOME!$H$18/(1+HOME!$H$18),0)),IF($T$1=FALSE,IF($T120=FALSE,K120*HOME!$H$20,0),IF($T120=FALSE,K120*HOME!$H$20/(1+HOME!$H$20),0)))</f>
        <v>0</v>
      </c>
      <c r="AC120" s="79">
        <f>IF(L$2&lt;DATE(2019,10,1),IF($T$1=FALSE,IF($T120=FALSE,L120*HOME!$H$18,0),IF($T120=FALSE,L120*HOME!$H$18/(1+HOME!$H$18),0)),IF($T$1=FALSE,IF($T120=FALSE,L120*HOME!$H$20,0),IF($T120=FALSE,L120*HOME!$H$20/(1+HOME!$H$20),0)))</f>
        <v>0</v>
      </c>
      <c r="AD120" s="79">
        <f>IF(M$2&lt;DATE(2019,10,1),IF($T$1=FALSE,IF($T120=FALSE,M120*HOME!$H$18,0),IF($T120=FALSE,M120*HOME!$H$18/(1+HOME!$H$18),0)),IF($T$1=FALSE,IF($T120=FALSE,M120*HOME!$H$20,0),IF($T120=FALSE,M120*HOME!$H$20/(1+HOME!$H$20),0)))</f>
        <v>0</v>
      </c>
      <c r="AE120" s="79">
        <f>IF(N$2&lt;DATE(2019,10,1),IF($T$1=FALSE,IF($T120=FALSE,N120*HOME!$H$18,0),IF($T120=FALSE,N120*HOME!$H$18/(1+HOME!$H$18),0)),IF($T$1=FALSE,IF($T120=FALSE,N120*HOME!$H$20,0),IF($T120=FALSE,N120*HOME!$H$20/(1+HOME!$H$20),0)))</f>
        <v>0</v>
      </c>
      <c r="AF120" s="79">
        <f>IF(O$2&lt;DATE(2019,10,1),IF($T$1=FALSE,IF($T120=FALSE,O120*HOME!$H$18,0),IF($T120=FALSE,O120*HOME!$H$18/(1+HOME!$H$18),0)),IF($T$1=FALSE,IF($T120=FALSE,O120*HOME!$H$20,0),IF($T120=FALSE,O120*HOME!$H$20/(1+HOME!$H$20),0)))</f>
        <v>0</v>
      </c>
      <c r="AG120" s="79">
        <f>IF(P$2&lt;DATE(2019,10,1),IF($T$1=FALSE,IF($T120=FALSE,P120*HOME!$H$18,0),IF($T120=FALSE,P120*HOME!$H$18/(1+HOME!$H$18),0)),IF($T$1=FALSE,IF($T120=FALSE,P120*HOME!$H$20,0),IF($T120=FALSE,P120*HOME!$H$20/(1+HOME!$H$20),0)))</f>
        <v>0</v>
      </c>
      <c r="AH120" s="79">
        <f t="shared" si="47"/>
        <v>0</v>
      </c>
      <c r="AI120" s="79">
        <f t="shared" si="48"/>
        <v>0</v>
      </c>
      <c r="AJ120" s="86"/>
      <c r="AK120" s="79"/>
      <c r="AL120" s="79"/>
      <c r="AM120" s="79"/>
      <c r="AN120" s="79"/>
      <c r="AO120" s="79"/>
      <c r="AP120" s="79"/>
      <c r="AQ120" s="79"/>
      <c r="AR120" s="79"/>
      <c r="CA120" s="310">
        <f>IF($T120=TRUE,0,IF(D$2&lt;DATE(2019,10,1),IF($T$1=FALSE,D120*HOME!$F$18,D120*HOME!$F$18/(1+HOME!$H$18)),IF($AO120=TRUE,IF($T$1=FALSE,D120*HOME!$F$21,D120*HOME!$F$21/(1+HOME!$H$21)),IF($T$1=FALSE,D120*HOME!$F$20,D120*HOME!$F$20/(1+HOME!$H$20)))))</f>
        <v>0</v>
      </c>
      <c r="CB120" s="310">
        <f>IF($T120=TRUE,0,IF(E$2&lt;DATE(2019,10,1),IF($T$1=FALSE,E120*HOME!$F$18,E120*HOME!$F$18/(1+HOME!$H$18)),IF($AO120=TRUE,IF($T$1=FALSE,E120*HOME!$F$21,E120*HOME!$F$21/(1+HOME!$H$21)),IF($T$1=FALSE,E120*HOME!$F$20,E120*HOME!$F$20/(1+HOME!$H$20)))))</f>
        <v>0</v>
      </c>
      <c r="CC120" s="310">
        <f>IF($T120=TRUE,0,IF(F$2&lt;DATE(2019,10,1),IF($T$1=FALSE,F120*HOME!$F$18,F120*HOME!$F$18/(1+HOME!$H$18)),IF($AO120=TRUE,IF($T$1=FALSE,F120*HOME!$F$21,F120*HOME!$F$21/(1+HOME!$H$21)),IF($T$1=FALSE,F120*HOME!$F$20,F120*HOME!$F$20/(1+HOME!$H$20)))))</f>
        <v>0</v>
      </c>
      <c r="CD120" s="310">
        <f>IF($T120=TRUE,0,IF(G$2&lt;DATE(2019,10,1),IF($T$1=FALSE,G120*HOME!$F$18,G120*HOME!$F$18/(1+HOME!$H$18)),IF($AO120=TRUE,IF($T$1=FALSE,G120*HOME!$F$21,G120*HOME!$F$21/(1+HOME!$H$21)),IF($T$1=FALSE,G120*HOME!$F$20,G120*HOME!$F$20/(1+HOME!$H$20)))))</f>
        <v>0</v>
      </c>
      <c r="CE120" s="310">
        <f>IF($T120=TRUE,0,IF(H$2&lt;DATE(2019,10,1),IF($T$1=FALSE,H120*HOME!$F$18,H120*HOME!$F$18/(1+HOME!$H$18)),IF($AO120=TRUE,IF($T$1=FALSE,H120*HOME!$F$21,H120*HOME!$F$21/(1+HOME!$H$21)),IF($T$1=FALSE,H120*HOME!$F$20,H120*HOME!$F$20/(1+HOME!$H$20)))))</f>
        <v>0</v>
      </c>
      <c r="CF120" s="310">
        <f>IF($T120=TRUE,0,IF(I$2&lt;DATE(2019,10,1),IF($T$1=FALSE,I120*HOME!$F$18,I120*HOME!$F$18/(1+HOME!$H$18)),IF($AO120=TRUE,IF($T$1=FALSE,I120*HOME!$F$21,I120*HOME!$F$21/(1+HOME!$H$21)),IF($T$1=FALSE,I120*HOME!$F$20,I120*HOME!$F$20/(1+HOME!$H$20)))))</f>
        <v>0</v>
      </c>
      <c r="CG120" s="310">
        <f>IF($T120=TRUE,0,IF(J$2&lt;DATE(2019,10,1),IF($T$1=FALSE,J120*HOME!$F$18,J120*HOME!$F$18/(1+HOME!$H$18)),IF($AO120=TRUE,IF($T$1=FALSE,J120*HOME!$F$21,J120*HOME!$F$21/(1+HOME!$H$21)),IF($T$1=FALSE,J120*HOME!$F$20,J120*HOME!$F$20/(1+HOME!$H$20)))))</f>
        <v>0</v>
      </c>
      <c r="CH120" s="310">
        <f>IF($T120=TRUE,0,IF(K$2&lt;DATE(2019,10,1),IF($T$1=FALSE,K120*HOME!$F$18,K120*HOME!$F$18/(1+HOME!$H$18)),IF($AO120=TRUE,IF($T$1=FALSE,K120*HOME!$F$21,K120*HOME!$F$21/(1+HOME!$H$21)),IF($T$1=FALSE,K120*HOME!$F$20,K120*HOME!$F$20/(1+HOME!$H$20)))))</f>
        <v>0</v>
      </c>
      <c r="CI120" s="310">
        <f>IF($T120=TRUE,0,IF(L$2&lt;DATE(2019,10,1),IF($T$1=FALSE,L120*HOME!$F$18,L120*HOME!$F$18/(1+HOME!$H$18)),IF($AO120=TRUE,IF($T$1=FALSE,L120*HOME!$F$21,L120*HOME!$F$21/(1+HOME!$H$21)),IF($T$1=FALSE,L120*HOME!$F$20,L120*HOME!$F$20/(1+HOME!$H$20)))))</f>
        <v>0</v>
      </c>
      <c r="CJ120" s="310">
        <f>IF($T120=TRUE,0,IF(M$2&lt;DATE(2019,10,1),IF($T$1=FALSE,M120*HOME!$F$18,M120*HOME!$F$18/(1+HOME!$H$18)),IF($AO120=TRUE,IF($T$1=FALSE,M120*HOME!$F$21,M120*HOME!$F$21/(1+HOME!$H$21)),IF($T$1=FALSE,M120*HOME!$F$20,M120*HOME!$F$20/(1+HOME!$H$20)))))</f>
        <v>0</v>
      </c>
      <c r="CK120" s="310">
        <f>IF($T120=TRUE,0,IF(N$2&lt;DATE(2019,10,1),IF($T$1=FALSE,N120*HOME!$F$18,N120*HOME!$F$18/(1+HOME!$H$18)),IF($AO120=TRUE,IF($T$1=FALSE,N120*HOME!$F$21,N120*HOME!$F$21/(1+HOME!$H$21)),IF($T$1=FALSE,N120*HOME!$F$20,N120*HOME!$F$20/(1+HOME!$H$20)))))</f>
        <v>0</v>
      </c>
      <c r="CL120" s="310">
        <f>IF($T120=TRUE,0,IF(O$2&lt;DATE(2019,10,1),IF($T$1=FALSE,O120*HOME!$F$18,O120*HOME!$F$18/(1+HOME!$H$18)),IF($AO120=TRUE,IF($T$1=FALSE,O120*HOME!$F$21,O120*HOME!$F$21/(1+HOME!$H$21)),IF($T$1=FALSE,O120*HOME!$F$20,O120*HOME!$F$20/(1+HOME!$H$20)))))</f>
        <v>0</v>
      </c>
      <c r="CM120" s="310">
        <f>IF($T120=TRUE,0,IF(P$2&lt;DATE(2019,10,1),IF($T$1=FALSE,P120*HOME!$F$18,P120*HOME!$F$18/(1+HOME!$H$18)),IF($AO120=TRUE,IF($T$1=FALSE,P120*HOME!$F$21,P120*HOME!$F$21/(1+HOME!$H$21)),IF($T$1=FALSE,P120*HOME!$F$20,P120*HOME!$F$20/(1+HOME!$H$20)))))</f>
        <v>0</v>
      </c>
      <c r="CN120" s="310">
        <f t="shared" si="59"/>
        <v>0</v>
      </c>
    </row>
    <row r="121" spans="1:92" ht="18" customHeight="1">
      <c r="A121" s="335"/>
      <c r="B121" s="336"/>
      <c r="C121" s="497"/>
      <c r="D121" s="450"/>
      <c r="E121" s="450"/>
      <c r="F121" s="450"/>
      <c r="G121" s="450"/>
      <c r="H121" s="450"/>
      <c r="I121" s="450"/>
      <c r="J121" s="450"/>
      <c r="K121" s="450"/>
      <c r="L121" s="450"/>
      <c r="M121" s="450"/>
      <c r="N121" s="450"/>
      <c r="O121" s="450"/>
      <c r="P121" s="451"/>
      <c r="Q121" s="90">
        <f>SUM(D121:P121)</f>
        <v>0</v>
      </c>
      <c r="R121" s="389" t="str">
        <f t="shared" si="54"/>
        <v/>
      </c>
      <c r="S121" s="154">
        <f>前期実績!Q121</f>
        <v>0</v>
      </c>
      <c r="T121" s="341" t="b">
        <v>0</v>
      </c>
      <c r="U121" s="79">
        <f>IF(D$2&lt;DATE(2019,10,1),IF($T$1=FALSE,IF($T121=FALSE,D121*HOME!$H$18,0),IF($T121=FALSE,D121*HOME!$H$18/(1+HOME!$H$18),0)),IF($T$1=FALSE,IF($T121=FALSE,D121*HOME!$H$20,0),IF($T121=FALSE,D121*HOME!$H$20/(1+HOME!$H$20),0)))</f>
        <v>0</v>
      </c>
      <c r="V121" s="79">
        <f>IF(E$2&lt;DATE(2019,10,1),IF($T$1=FALSE,IF($T121=FALSE,E121*HOME!$H$18,0),IF($T121=FALSE,E121*HOME!$H$18/(1+HOME!$H$18),0)),IF($T$1=FALSE,IF($T121=FALSE,E121*HOME!$H$20,0),IF($T121=FALSE,E121*HOME!$H$20/(1+HOME!$H$20),0)))</f>
        <v>0</v>
      </c>
      <c r="W121" s="79">
        <f>IF(F$2&lt;DATE(2019,10,1),IF($T$1=FALSE,IF($T121=FALSE,F121*HOME!$H$18,0),IF($T121=FALSE,F121*HOME!$H$18/(1+HOME!$H$18),0)),IF($T$1=FALSE,IF($T121=FALSE,F121*HOME!$H$20,0),IF($T121=FALSE,F121*HOME!$H$20/(1+HOME!$H$20),0)))</f>
        <v>0</v>
      </c>
      <c r="X121" s="79">
        <f>IF(G$2&lt;DATE(2019,10,1),IF($T$1=FALSE,IF($T121=FALSE,G121*HOME!$H$18,0),IF($T121=FALSE,G121*HOME!$H$18/(1+HOME!$H$18),0)),IF($T$1=FALSE,IF($T121=FALSE,G121*HOME!$H$20,0),IF($T121=FALSE,G121*HOME!$H$20/(1+HOME!$H$20),0)))</f>
        <v>0</v>
      </c>
      <c r="Y121" s="79">
        <f>IF(H$2&lt;DATE(2019,10,1),IF($T$1=FALSE,IF($T121=FALSE,H121*HOME!$H$18,0),IF($T121=FALSE,H121*HOME!$H$18/(1+HOME!$H$18),0)),IF($T$1=FALSE,IF($T121=FALSE,H121*HOME!$H$20,0),IF($T121=FALSE,H121*HOME!$H$20/(1+HOME!$H$20),0)))</f>
        <v>0</v>
      </c>
      <c r="Z121" s="79">
        <f>IF(I$2&lt;DATE(2019,10,1),IF($T$1=FALSE,IF($T121=FALSE,I121*HOME!$H$18,0),IF($T121=FALSE,I121*HOME!$H$18/(1+HOME!$H$18),0)),IF($T$1=FALSE,IF($T121=FALSE,I121*HOME!$H$20,0),IF($T121=FALSE,I121*HOME!$H$20/(1+HOME!$H$20),0)))</f>
        <v>0</v>
      </c>
      <c r="AA121" s="79">
        <f>IF(J$2&lt;DATE(2019,10,1),IF($T$1=FALSE,IF($T121=FALSE,J121*HOME!$H$18,0),IF($T121=FALSE,J121*HOME!$H$18/(1+HOME!$H$18),0)),IF($T$1=FALSE,IF($T121=FALSE,J121*HOME!$H$20,0),IF($T121=FALSE,J121*HOME!$H$20/(1+HOME!$H$20),0)))</f>
        <v>0</v>
      </c>
      <c r="AB121" s="79">
        <f>IF(K$2&lt;DATE(2019,10,1),IF($T$1=FALSE,IF($T121=FALSE,K121*HOME!$H$18,0),IF($T121=FALSE,K121*HOME!$H$18/(1+HOME!$H$18),0)),IF($T$1=FALSE,IF($T121=FALSE,K121*HOME!$H$20,0),IF($T121=FALSE,K121*HOME!$H$20/(1+HOME!$H$20),0)))</f>
        <v>0</v>
      </c>
      <c r="AC121" s="79">
        <f>IF(L$2&lt;DATE(2019,10,1),IF($T$1=FALSE,IF($T121=FALSE,L121*HOME!$H$18,0),IF($T121=FALSE,L121*HOME!$H$18/(1+HOME!$H$18),0)),IF($T$1=FALSE,IF($T121=FALSE,L121*HOME!$H$20,0),IF($T121=FALSE,L121*HOME!$H$20/(1+HOME!$H$20),0)))</f>
        <v>0</v>
      </c>
      <c r="AD121" s="79">
        <f>IF(M$2&lt;DATE(2019,10,1),IF($T$1=FALSE,IF($T121=FALSE,M121*HOME!$H$18,0),IF($T121=FALSE,M121*HOME!$H$18/(1+HOME!$H$18),0)),IF($T$1=FALSE,IF($T121=FALSE,M121*HOME!$H$20,0),IF($T121=FALSE,M121*HOME!$H$20/(1+HOME!$H$20),0)))</f>
        <v>0</v>
      </c>
      <c r="AE121" s="79">
        <f>IF(N$2&lt;DATE(2019,10,1),IF($T$1=FALSE,IF($T121=FALSE,N121*HOME!$H$18,0),IF($T121=FALSE,N121*HOME!$H$18/(1+HOME!$H$18),0)),IF($T$1=FALSE,IF($T121=FALSE,N121*HOME!$H$20,0),IF($T121=FALSE,N121*HOME!$H$20/(1+HOME!$H$20),0)))</f>
        <v>0</v>
      </c>
      <c r="AF121" s="79">
        <f>IF(O$2&lt;DATE(2019,10,1),IF($T$1=FALSE,IF($T121=FALSE,O121*HOME!$H$18,0),IF($T121=FALSE,O121*HOME!$H$18/(1+HOME!$H$18),0)),IF($T$1=FALSE,IF($T121=FALSE,O121*HOME!$H$20,0),IF($T121=FALSE,O121*HOME!$H$20/(1+HOME!$H$20),0)))</f>
        <v>0</v>
      </c>
      <c r="AG121" s="79">
        <f>IF(P$2&lt;DATE(2019,10,1),IF($T$1=FALSE,IF($T121=FALSE,P121*HOME!$H$18,0),IF($T121=FALSE,P121*HOME!$H$18/(1+HOME!$H$18),0)),IF($T$1=FALSE,IF($T121=FALSE,P121*HOME!$H$20,0),IF($T121=FALSE,P121*HOME!$H$20/(1+HOME!$H$20),0)))</f>
        <v>0</v>
      </c>
      <c r="AH121" s="79">
        <f t="shared" si="47"/>
        <v>0</v>
      </c>
      <c r="AI121" s="79">
        <f t="shared" si="48"/>
        <v>0</v>
      </c>
      <c r="AJ121" s="86"/>
      <c r="AK121" s="79"/>
      <c r="AL121" s="79"/>
      <c r="AM121" s="79"/>
      <c r="AN121" s="79"/>
      <c r="AO121" s="79"/>
      <c r="AP121" s="79"/>
      <c r="AQ121" s="79"/>
      <c r="AR121" s="79"/>
      <c r="CA121" s="310">
        <f>IF($T121=TRUE,0,IF(D$2&lt;DATE(2019,10,1),IF($T$1=FALSE,D121*HOME!$F$18,D121*HOME!$F$18/(1+HOME!$H$18)),IF($AO121=TRUE,IF($T$1=FALSE,D121*HOME!$F$21,D121*HOME!$F$21/(1+HOME!$H$21)),IF($T$1=FALSE,D121*HOME!$F$20,D121*HOME!$F$20/(1+HOME!$H$20)))))</f>
        <v>0</v>
      </c>
      <c r="CB121" s="310">
        <f>IF($T121=TRUE,0,IF(E$2&lt;DATE(2019,10,1),IF($T$1=FALSE,E121*HOME!$F$18,E121*HOME!$F$18/(1+HOME!$H$18)),IF($AO121=TRUE,IF($T$1=FALSE,E121*HOME!$F$21,E121*HOME!$F$21/(1+HOME!$H$21)),IF($T$1=FALSE,E121*HOME!$F$20,E121*HOME!$F$20/(1+HOME!$H$20)))))</f>
        <v>0</v>
      </c>
      <c r="CC121" s="310">
        <f>IF($T121=TRUE,0,IF(F$2&lt;DATE(2019,10,1),IF($T$1=FALSE,F121*HOME!$F$18,F121*HOME!$F$18/(1+HOME!$H$18)),IF($AO121=TRUE,IF($T$1=FALSE,F121*HOME!$F$21,F121*HOME!$F$21/(1+HOME!$H$21)),IF($T$1=FALSE,F121*HOME!$F$20,F121*HOME!$F$20/(1+HOME!$H$20)))))</f>
        <v>0</v>
      </c>
      <c r="CD121" s="310">
        <f>IF($T121=TRUE,0,IF(G$2&lt;DATE(2019,10,1),IF($T$1=FALSE,G121*HOME!$F$18,G121*HOME!$F$18/(1+HOME!$H$18)),IF($AO121=TRUE,IF($T$1=FALSE,G121*HOME!$F$21,G121*HOME!$F$21/(1+HOME!$H$21)),IF($T$1=FALSE,G121*HOME!$F$20,G121*HOME!$F$20/(1+HOME!$H$20)))))</f>
        <v>0</v>
      </c>
      <c r="CE121" s="310">
        <f>IF($T121=TRUE,0,IF(H$2&lt;DATE(2019,10,1),IF($T$1=FALSE,H121*HOME!$F$18,H121*HOME!$F$18/(1+HOME!$H$18)),IF($AO121=TRUE,IF($T$1=FALSE,H121*HOME!$F$21,H121*HOME!$F$21/(1+HOME!$H$21)),IF($T$1=FALSE,H121*HOME!$F$20,H121*HOME!$F$20/(1+HOME!$H$20)))))</f>
        <v>0</v>
      </c>
      <c r="CF121" s="310">
        <f>IF($T121=TRUE,0,IF(I$2&lt;DATE(2019,10,1),IF($T$1=FALSE,I121*HOME!$F$18,I121*HOME!$F$18/(1+HOME!$H$18)),IF($AO121=TRUE,IF($T$1=FALSE,I121*HOME!$F$21,I121*HOME!$F$21/(1+HOME!$H$21)),IF($T$1=FALSE,I121*HOME!$F$20,I121*HOME!$F$20/(1+HOME!$H$20)))))</f>
        <v>0</v>
      </c>
      <c r="CG121" s="310">
        <f>IF($T121=TRUE,0,IF(J$2&lt;DATE(2019,10,1),IF($T$1=FALSE,J121*HOME!$F$18,J121*HOME!$F$18/(1+HOME!$H$18)),IF($AO121=TRUE,IF($T$1=FALSE,J121*HOME!$F$21,J121*HOME!$F$21/(1+HOME!$H$21)),IF($T$1=FALSE,J121*HOME!$F$20,J121*HOME!$F$20/(1+HOME!$H$20)))))</f>
        <v>0</v>
      </c>
      <c r="CH121" s="310">
        <f>IF($T121=TRUE,0,IF(K$2&lt;DATE(2019,10,1),IF($T$1=FALSE,K121*HOME!$F$18,K121*HOME!$F$18/(1+HOME!$H$18)),IF($AO121=TRUE,IF($T$1=FALSE,K121*HOME!$F$21,K121*HOME!$F$21/(1+HOME!$H$21)),IF($T$1=FALSE,K121*HOME!$F$20,K121*HOME!$F$20/(1+HOME!$H$20)))))</f>
        <v>0</v>
      </c>
      <c r="CI121" s="310">
        <f>IF($T121=TRUE,0,IF(L$2&lt;DATE(2019,10,1),IF($T$1=FALSE,L121*HOME!$F$18,L121*HOME!$F$18/(1+HOME!$H$18)),IF($AO121=TRUE,IF($T$1=FALSE,L121*HOME!$F$21,L121*HOME!$F$21/(1+HOME!$H$21)),IF($T$1=FALSE,L121*HOME!$F$20,L121*HOME!$F$20/(1+HOME!$H$20)))))</f>
        <v>0</v>
      </c>
      <c r="CJ121" s="310">
        <f>IF($T121=TRUE,0,IF(M$2&lt;DATE(2019,10,1),IF($T$1=FALSE,M121*HOME!$F$18,M121*HOME!$F$18/(1+HOME!$H$18)),IF($AO121=TRUE,IF($T$1=FALSE,M121*HOME!$F$21,M121*HOME!$F$21/(1+HOME!$H$21)),IF($T$1=FALSE,M121*HOME!$F$20,M121*HOME!$F$20/(1+HOME!$H$20)))))</f>
        <v>0</v>
      </c>
      <c r="CK121" s="310">
        <f>IF($T121=TRUE,0,IF(N$2&lt;DATE(2019,10,1),IF($T$1=FALSE,N121*HOME!$F$18,N121*HOME!$F$18/(1+HOME!$H$18)),IF($AO121=TRUE,IF($T$1=FALSE,N121*HOME!$F$21,N121*HOME!$F$21/(1+HOME!$H$21)),IF($T$1=FALSE,N121*HOME!$F$20,N121*HOME!$F$20/(1+HOME!$H$20)))))</f>
        <v>0</v>
      </c>
      <c r="CL121" s="310">
        <f>IF($T121=TRUE,0,IF(O$2&lt;DATE(2019,10,1),IF($T$1=FALSE,O121*HOME!$F$18,O121*HOME!$F$18/(1+HOME!$H$18)),IF($AO121=TRUE,IF($T$1=FALSE,O121*HOME!$F$21,O121*HOME!$F$21/(1+HOME!$H$21)),IF($T$1=FALSE,O121*HOME!$F$20,O121*HOME!$F$20/(1+HOME!$H$20)))))</f>
        <v>0</v>
      </c>
      <c r="CM121" s="310">
        <f>IF($T121=TRUE,0,IF(P$2&lt;DATE(2019,10,1),IF($T$1=FALSE,P121*HOME!$F$18,P121*HOME!$F$18/(1+HOME!$H$18)),IF($AO121=TRUE,IF($T$1=FALSE,P121*HOME!$F$21,P121*HOME!$F$21/(1+HOME!$H$21)),IF($T$1=FALSE,P121*HOME!$F$20,P121*HOME!$F$20/(1+HOME!$H$20)))))</f>
        <v>0</v>
      </c>
      <c r="CN121" s="310">
        <f t="shared" si="59"/>
        <v>0</v>
      </c>
    </row>
    <row r="122" spans="1:92" ht="18" customHeight="1">
      <c r="A122" s="335"/>
      <c r="B122" s="336">
        <v>92</v>
      </c>
      <c r="C122" s="497"/>
      <c r="D122" s="450"/>
      <c r="E122" s="450"/>
      <c r="F122" s="450"/>
      <c r="G122" s="450"/>
      <c r="H122" s="450"/>
      <c r="I122" s="450"/>
      <c r="J122" s="450"/>
      <c r="K122" s="450"/>
      <c r="L122" s="450"/>
      <c r="M122" s="450"/>
      <c r="N122" s="450"/>
      <c r="O122" s="450"/>
      <c r="P122" s="451"/>
      <c r="Q122" s="452">
        <f>SUM(D122:P122)</f>
        <v>0</v>
      </c>
      <c r="R122" s="453" t="str">
        <f t="shared" si="54"/>
        <v/>
      </c>
      <c r="S122" s="454">
        <f>前期実績!Q122</f>
        <v>0</v>
      </c>
      <c r="T122" s="341" t="b">
        <v>0</v>
      </c>
      <c r="U122" s="79">
        <f>IF(D$2&lt;DATE(2019,10,1),IF($T$1=FALSE,IF($T122=FALSE,D122*HOME!$H$18,0),IF($T122=FALSE,D122*HOME!$H$18/(1+HOME!$H$18),0)),IF($T$1=FALSE,IF($T122=FALSE,D122*HOME!$H$20,0),IF($T122=FALSE,D122*HOME!$H$20/(1+HOME!$H$20),0)))</f>
        <v>0</v>
      </c>
      <c r="V122" s="79">
        <f>IF(E$2&lt;DATE(2019,10,1),IF($T$1=FALSE,IF($T122=FALSE,E122*HOME!$H$18,0),IF($T122=FALSE,E122*HOME!$H$18/(1+HOME!$H$18),0)),IF($T$1=FALSE,IF($T122=FALSE,E122*HOME!$H$20,0),IF($T122=FALSE,E122*HOME!$H$20/(1+HOME!$H$20),0)))</f>
        <v>0</v>
      </c>
      <c r="W122" s="79">
        <f>IF(F$2&lt;DATE(2019,10,1),IF($T$1=FALSE,IF($T122=FALSE,F122*HOME!$H$18,0),IF($T122=FALSE,F122*HOME!$H$18/(1+HOME!$H$18),0)),IF($T$1=FALSE,IF($T122=FALSE,F122*HOME!$H$20,0),IF($T122=FALSE,F122*HOME!$H$20/(1+HOME!$H$20),0)))</f>
        <v>0</v>
      </c>
      <c r="X122" s="79">
        <f>IF(G$2&lt;DATE(2019,10,1),IF($T$1=FALSE,IF($T122=FALSE,G122*HOME!$H$18,0),IF($T122=FALSE,G122*HOME!$H$18/(1+HOME!$H$18),0)),IF($T$1=FALSE,IF($T122=FALSE,G122*HOME!$H$20,0),IF($T122=FALSE,G122*HOME!$H$20/(1+HOME!$H$20),0)))</f>
        <v>0</v>
      </c>
      <c r="Y122" s="79">
        <f>IF(H$2&lt;DATE(2019,10,1),IF($T$1=FALSE,IF($T122=FALSE,H122*HOME!$H$18,0),IF($T122=FALSE,H122*HOME!$H$18/(1+HOME!$H$18),0)),IF($T$1=FALSE,IF($T122=FALSE,H122*HOME!$H$20,0),IF($T122=FALSE,H122*HOME!$H$20/(1+HOME!$H$20),0)))</f>
        <v>0</v>
      </c>
      <c r="Z122" s="79">
        <f>IF(I$2&lt;DATE(2019,10,1),IF($T$1=FALSE,IF($T122=FALSE,I122*HOME!$H$18,0),IF($T122=FALSE,I122*HOME!$H$18/(1+HOME!$H$18),0)),IF($T$1=FALSE,IF($T122=FALSE,I122*HOME!$H$20,0),IF($T122=FALSE,I122*HOME!$H$20/(1+HOME!$H$20),0)))</f>
        <v>0</v>
      </c>
      <c r="AA122" s="79">
        <f>IF(J$2&lt;DATE(2019,10,1),IF($T$1=FALSE,IF($T122=FALSE,J122*HOME!$H$18,0),IF($T122=FALSE,J122*HOME!$H$18/(1+HOME!$H$18),0)),IF($T$1=FALSE,IF($T122=FALSE,J122*HOME!$H$20,0),IF($T122=FALSE,J122*HOME!$H$20/(1+HOME!$H$20),0)))</f>
        <v>0</v>
      </c>
      <c r="AB122" s="79">
        <f>IF(K$2&lt;DATE(2019,10,1),IF($T$1=FALSE,IF($T122=FALSE,K122*HOME!$H$18,0),IF($T122=FALSE,K122*HOME!$H$18/(1+HOME!$H$18),0)),IF($T$1=FALSE,IF($T122=FALSE,K122*HOME!$H$20,0),IF($T122=FALSE,K122*HOME!$H$20/(1+HOME!$H$20),0)))</f>
        <v>0</v>
      </c>
      <c r="AC122" s="79">
        <f>IF(L$2&lt;DATE(2019,10,1),IF($T$1=FALSE,IF($T122=FALSE,L122*HOME!$H$18,0),IF($T122=FALSE,L122*HOME!$H$18/(1+HOME!$H$18),0)),IF($T$1=FALSE,IF($T122=FALSE,L122*HOME!$H$20,0),IF($T122=FALSE,L122*HOME!$H$20/(1+HOME!$H$20),0)))</f>
        <v>0</v>
      </c>
      <c r="AD122" s="79">
        <f>IF(M$2&lt;DATE(2019,10,1),IF($T$1=FALSE,IF($T122=FALSE,M122*HOME!$H$18,0),IF($T122=FALSE,M122*HOME!$H$18/(1+HOME!$H$18),0)),IF($T$1=FALSE,IF($T122=FALSE,M122*HOME!$H$20,0),IF($T122=FALSE,M122*HOME!$H$20/(1+HOME!$H$20),0)))</f>
        <v>0</v>
      </c>
      <c r="AE122" s="79">
        <f>IF(N$2&lt;DATE(2019,10,1),IF($T$1=FALSE,IF($T122=FALSE,N122*HOME!$H$18,0),IF($T122=FALSE,N122*HOME!$H$18/(1+HOME!$H$18),0)),IF($T$1=FALSE,IF($T122=FALSE,N122*HOME!$H$20,0),IF($T122=FALSE,N122*HOME!$H$20/(1+HOME!$H$20),0)))</f>
        <v>0</v>
      </c>
      <c r="AF122" s="79">
        <f>IF(O$2&lt;DATE(2019,10,1),IF($T$1=FALSE,IF($T122=FALSE,O122*HOME!$H$18,0),IF($T122=FALSE,O122*HOME!$H$18/(1+HOME!$H$18),0)),IF($T$1=FALSE,IF($T122=FALSE,O122*HOME!$H$20,0),IF($T122=FALSE,O122*HOME!$H$20/(1+HOME!$H$20),0)))</f>
        <v>0</v>
      </c>
      <c r="AG122" s="79">
        <f>IF(P$2&lt;DATE(2019,10,1),IF($T$1=FALSE,IF($T122=FALSE,P122*HOME!$H$18,0),IF($T122=FALSE,P122*HOME!$H$18/(1+HOME!$H$18),0)),IF($T$1=FALSE,IF($T122=FALSE,P122*HOME!$H$20,0),IF($T122=FALSE,P122*HOME!$H$20/(1+HOME!$H$20),0)))</f>
        <v>0</v>
      </c>
      <c r="AH122" s="79">
        <f t="shared" si="47"/>
        <v>0</v>
      </c>
      <c r="AI122" s="79">
        <f t="shared" si="48"/>
        <v>0</v>
      </c>
      <c r="AJ122" s="86"/>
      <c r="AK122" s="79"/>
      <c r="AL122" s="79"/>
      <c r="AM122" s="79"/>
      <c r="AN122" s="79"/>
      <c r="AO122" s="79"/>
      <c r="AP122" s="79"/>
      <c r="AQ122" s="79"/>
      <c r="AR122" s="79"/>
      <c r="CA122" s="310">
        <f>IF($T122=TRUE,0,IF(D$2&lt;DATE(2019,10,1),IF($T$1=FALSE,D122*HOME!$F$18,D122*HOME!$F$18/(1+HOME!$H$18)),IF($AO122=TRUE,IF($T$1=FALSE,D122*HOME!$F$21,D122*HOME!$F$21/(1+HOME!$H$21)),IF($T$1=FALSE,D122*HOME!$F$20,D122*HOME!$F$20/(1+HOME!$H$20)))))</f>
        <v>0</v>
      </c>
      <c r="CB122" s="310">
        <f>IF($T122=TRUE,0,IF(E$2&lt;DATE(2019,10,1),IF($T$1=FALSE,E122*HOME!$F$18,E122*HOME!$F$18/(1+HOME!$H$18)),IF($AO122=TRUE,IF($T$1=FALSE,E122*HOME!$F$21,E122*HOME!$F$21/(1+HOME!$H$21)),IF($T$1=FALSE,E122*HOME!$F$20,E122*HOME!$F$20/(1+HOME!$H$20)))))</f>
        <v>0</v>
      </c>
      <c r="CC122" s="310">
        <f>IF($T122=TRUE,0,IF(F$2&lt;DATE(2019,10,1),IF($T$1=FALSE,F122*HOME!$F$18,F122*HOME!$F$18/(1+HOME!$H$18)),IF($AO122=TRUE,IF($T$1=FALSE,F122*HOME!$F$21,F122*HOME!$F$21/(1+HOME!$H$21)),IF($T$1=FALSE,F122*HOME!$F$20,F122*HOME!$F$20/(1+HOME!$H$20)))))</f>
        <v>0</v>
      </c>
      <c r="CD122" s="310">
        <f>IF($T122=TRUE,0,IF(G$2&lt;DATE(2019,10,1),IF($T$1=FALSE,G122*HOME!$F$18,G122*HOME!$F$18/(1+HOME!$H$18)),IF($AO122=TRUE,IF($T$1=FALSE,G122*HOME!$F$21,G122*HOME!$F$21/(1+HOME!$H$21)),IF($T$1=FALSE,G122*HOME!$F$20,G122*HOME!$F$20/(1+HOME!$H$20)))))</f>
        <v>0</v>
      </c>
      <c r="CE122" s="310">
        <f>IF($T122=TRUE,0,IF(H$2&lt;DATE(2019,10,1),IF($T$1=FALSE,H122*HOME!$F$18,H122*HOME!$F$18/(1+HOME!$H$18)),IF($AO122=TRUE,IF($T$1=FALSE,H122*HOME!$F$21,H122*HOME!$F$21/(1+HOME!$H$21)),IF($T$1=FALSE,H122*HOME!$F$20,H122*HOME!$F$20/(1+HOME!$H$20)))))</f>
        <v>0</v>
      </c>
      <c r="CF122" s="310">
        <f>IF($T122=TRUE,0,IF(I$2&lt;DATE(2019,10,1),IF($T$1=FALSE,I122*HOME!$F$18,I122*HOME!$F$18/(1+HOME!$H$18)),IF($AO122=TRUE,IF($T$1=FALSE,I122*HOME!$F$21,I122*HOME!$F$21/(1+HOME!$H$21)),IF($T$1=FALSE,I122*HOME!$F$20,I122*HOME!$F$20/(1+HOME!$H$20)))))</f>
        <v>0</v>
      </c>
      <c r="CG122" s="310">
        <f>IF($T122=TRUE,0,IF(J$2&lt;DATE(2019,10,1),IF($T$1=FALSE,J122*HOME!$F$18,J122*HOME!$F$18/(1+HOME!$H$18)),IF($AO122=TRUE,IF($T$1=FALSE,J122*HOME!$F$21,J122*HOME!$F$21/(1+HOME!$H$21)),IF($T$1=FALSE,J122*HOME!$F$20,J122*HOME!$F$20/(1+HOME!$H$20)))))</f>
        <v>0</v>
      </c>
      <c r="CH122" s="310">
        <f>IF($T122=TRUE,0,IF(K$2&lt;DATE(2019,10,1),IF($T$1=FALSE,K122*HOME!$F$18,K122*HOME!$F$18/(1+HOME!$H$18)),IF($AO122=TRUE,IF($T$1=FALSE,K122*HOME!$F$21,K122*HOME!$F$21/(1+HOME!$H$21)),IF($T$1=FALSE,K122*HOME!$F$20,K122*HOME!$F$20/(1+HOME!$H$20)))))</f>
        <v>0</v>
      </c>
      <c r="CI122" s="310">
        <f>IF($T122=TRUE,0,IF(L$2&lt;DATE(2019,10,1),IF($T$1=FALSE,L122*HOME!$F$18,L122*HOME!$F$18/(1+HOME!$H$18)),IF($AO122=TRUE,IF($T$1=FALSE,L122*HOME!$F$21,L122*HOME!$F$21/(1+HOME!$H$21)),IF($T$1=FALSE,L122*HOME!$F$20,L122*HOME!$F$20/(1+HOME!$H$20)))))</f>
        <v>0</v>
      </c>
      <c r="CJ122" s="310">
        <f>IF($T122=TRUE,0,IF(M$2&lt;DATE(2019,10,1),IF($T$1=FALSE,M122*HOME!$F$18,M122*HOME!$F$18/(1+HOME!$H$18)),IF($AO122=TRUE,IF($T$1=FALSE,M122*HOME!$F$21,M122*HOME!$F$21/(1+HOME!$H$21)),IF($T$1=FALSE,M122*HOME!$F$20,M122*HOME!$F$20/(1+HOME!$H$20)))))</f>
        <v>0</v>
      </c>
      <c r="CK122" s="310">
        <f>IF($T122=TRUE,0,IF(N$2&lt;DATE(2019,10,1),IF($T$1=FALSE,N122*HOME!$F$18,N122*HOME!$F$18/(1+HOME!$H$18)),IF($AO122=TRUE,IF($T$1=FALSE,N122*HOME!$F$21,N122*HOME!$F$21/(1+HOME!$H$21)),IF($T$1=FALSE,N122*HOME!$F$20,N122*HOME!$F$20/(1+HOME!$H$20)))))</f>
        <v>0</v>
      </c>
      <c r="CL122" s="310">
        <f>IF($T122=TRUE,0,IF(O$2&lt;DATE(2019,10,1),IF($T$1=FALSE,O122*HOME!$F$18,O122*HOME!$F$18/(1+HOME!$H$18)),IF($AO122=TRUE,IF($T$1=FALSE,O122*HOME!$F$21,O122*HOME!$F$21/(1+HOME!$H$21)),IF($T$1=FALSE,O122*HOME!$F$20,O122*HOME!$F$20/(1+HOME!$H$20)))))</f>
        <v>0</v>
      </c>
      <c r="CM122" s="310">
        <f>IF($T122=TRUE,0,IF(P$2&lt;DATE(2019,10,1),IF($T$1=FALSE,P122*HOME!$F$18,P122*HOME!$F$18/(1+HOME!$H$18)),IF($AO122=TRUE,IF($T$1=FALSE,P122*HOME!$F$21,P122*HOME!$F$21/(1+HOME!$H$21)),IF($T$1=FALSE,P122*HOME!$F$20,P122*HOME!$F$20/(1+HOME!$H$20)))))</f>
        <v>0</v>
      </c>
      <c r="CN122" s="310">
        <f t="shared" si="59"/>
        <v>0</v>
      </c>
    </row>
    <row r="123" spans="1:92" ht="18" customHeight="1">
      <c r="A123" s="335"/>
      <c r="B123" s="336">
        <v>93</v>
      </c>
      <c r="C123" s="498" t="s">
        <v>48</v>
      </c>
      <c r="D123" s="483">
        <f t="shared" ref="D123:P123" si="60">SUM(D118:D122)</f>
        <v>0</v>
      </c>
      <c r="E123" s="483">
        <f t="shared" si="60"/>
        <v>0</v>
      </c>
      <c r="F123" s="483">
        <f t="shared" si="60"/>
        <v>0</v>
      </c>
      <c r="G123" s="483">
        <f t="shared" si="60"/>
        <v>0</v>
      </c>
      <c r="H123" s="483">
        <f t="shared" si="60"/>
        <v>0</v>
      </c>
      <c r="I123" s="483">
        <f t="shared" si="60"/>
        <v>0</v>
      </c>
      <c r="J123" s="483">
        <f t="shared" si="60"/>
        <v>0</v>
      </c>
      <c r="K123" s="483">
        <f t="shared" si="60"/>
        <v>0</v>
      </c>
      <c r="L123" s="483">
        <f t="shared" si="60"/>
        <v>0</v>
      </c>
      <c r="M123" s="483">
        <f t="shared" si="60"/>
        <v>0</v>
      </c>
      <c r="N123" s="483">
        <f t="shared" si="60"/>
        <v>0</v>
      </c>
      <c r="O123" s="483">
        <f t="shared" si="60"/>
        <v>0</v>
      </c>
      <c r="P123" s="484">
        <f t="shared" si="60"/>
        <v>0</v>
      </c>
      <c r="Q123" s="485">
        <f>SUM(Q118:Q122)</f>
        <v>0</v>
      </c>
      <c r="R123" s="486" t="str">
        <f t="shared" si="54"/>
        <v/>
      </c>
      <c r="S123" s="487">
        <f>前期実績!Q123</f>
        <v>0</v>
      </c>
      <c r="T123" s="499" t="s">
        <v>120</v>
      </c>
      <c r="U123" s="353">
        <f t="shared" ref="U123:AG123" si="61">SUM(U118:U122)</f>
        <v>0</v>
      </c>
      <c r="V123" s="353">
        <f t="shared" si="61"/>
        <v>0</v>
      </c>
      <c r="W123" s="353">
        <f t="shared" si="61"/>
        <v>0</v>
      </c>
      <c r="X123" s="353">
        <f t="shared" si="61"/>
        <v>0</v>
      </c>
      <c r="Y123" s="353">
        <f t="shared" si="61"/>
        <v>0</v>
      </c>
      <c r="Z123" s="353">
        <f t="shared" si="61"/>
        <v>0</v>
      </c>
      <c r="AA123" s="353">
        <f t="shared" si="61"/>
        <v>0</v>
      </c>
      <c r="AB123" s="353">
        <f t="shared" si="61"/>
        <v>0</v>
      </c>
      <c r="AC123" s="353">
        <f t="shared" si="61"/>
        <v>0</v>
      </c>
      <c r="AD123" s="353">
        <f t="shared" si="61"/>
        <v>0</v>
      </c>
      <c r="AE123" s="353">
        <f t="shared" si="61"/>
        <v>0</v>
      </c>
      <c r="AF123" s="353">
        <f t="shared" si="61"/>
        <v>0</v>
      </c>
      <c r="AG123" s="353">
        <f t="shared" si="61"/>
        <v>0</v>
      </c>
      <c r="AH123" s="353">
        <f t="shared" si="47"/>
        <v>0</v>
      </c>
      <c r="AI123" s="353" t="str">
        <f t="shared" si="48"/>
        <v/>
      </c>
      <c r="AJ123" s="354"/>
      <c r="AK123" s="79"/>
      <c r="AL123" s="79"/>
      <c r="AM123" s="79"/>
      <c r="AN123" s="79"/>
      <c r="AO123" s="79"/>
      <c r="AP123" s="79"/>
      <c r="AQ123" s="79"/>
      <c r="AR123" s="79"/>
      <c r="CA123" s="500">
        <f>SUM(CA118:CA122)</f>
        <v>0</v>
      </c>
      <c r="CB123" s="500">
        <f t="shared" ref="CB123:CM123" si="62">SUM(CB118:CB122)</f>
        <v>0</v>
      </c>
      <c r="CC123" s="500">
        <f t="shared" si="62"/>
        <v>0</v>
      </c>
      <c r="CD123" s="500">
        <f t="shared" si="62"/>
        <v>0</v>
      </c>
      <c r="CE123" s="500">
        <f t="shared" si="62"/>
        <v>0</v>
      </c>
      <c r="CF123" s="500">
        <f t="shared" si="62"/>
        <v>0</v>
      </c>
      <c r="CG123" s="500">
        <f t="shared" si="62"/>
        <v>0</v>
      </c>
      <c r="CH123" s="500">
        <f t="shared" si="62"/>
        <v>0</v>
      </c>
      <c r="CI123" s="500">
        <f t="shared" si="62"/>
        <v>0</v>
      </c>
      <c r="CJ123" s="500">
        <f t="shared" si="62"/>
        <v>0</v>
      </c>
      <c r="CK123" s="500">
        <f t="shared" si="62"/>
        <v>0</v>
      </c>
      <c r="CL123" s="500">
        <f t="shared" si="62"/>
        <v>0</v>
      </c>
      <c r="CM123" s="500">
        <f t="shared" si="62"/>
        <v>0</v>
      </c>
      <c r="CN123" s="500">
        <f t="shared" si="59"/>
        <v>0</v>
      </c>
    </row>
    <row r="124" spans="1:92" ht="18" customHeight="1" thickBot="1">
      <c r="A124" s="335"/>
      <c r="B124" s="336">
        <v>94</v>
      </c>
      <c r="C124" s="498" t="s">
        <v>49</v>
      </c>
      <c r="D124" s="483">
        <f t="shared" ref="D124:P124" si="63" xml:space="preserve"> D109 + D116 - D123</f>
        <v>0</v>
      </c>
      <c r="E124" s="483">
        <f t="shared" si="63"/>
        <v>0</v>
      </c>
      <c r="F124" s="483">
        <f t="shared" si="63"/>
        <v>0</v>
      </c>
      <c r="G124" s="483">
        <f t="shared" si="63"/>
        <v>0</v>
      </c>
      <c r="H124" s="483">
        <f t="shared" si="63"/>
        <v>0</v>
      </c>
      <c r="I124" s="483">
        <f t="shared" si="63"/>
        <v>0</v>
      </c>
      <c r="J124" s="483">
        <f t="shared" si="63"/>
        <v>0</v>
      </c>
      <c r="K124" s="483">
        <f t="shared" si="63"/>
        <v>0</v>
      </c>
      <c r="L124" s="483">
        <f t="shared" si="63"/>
        <v>0</v>
      </c>
      <c r="M124" s="483">
        <f t="shared" si="63"/>
        <v>0</v>
      </c>
      <c r="N124" s="483">
        <f t="shared" si="63"/>
        <v>0</v>
      </c>
      <c r="O124" s="483">
        <f t="shared" si="63"/>
        <v>0</v>
      </c>
      <c r="P124" s="484">
        <f t="shared" si="63"/>
        <v>0</v>
      </c>
      <c r="Q124" s="485">
        <f xml:space="preserve"> Q109 + Q116 - Q123</f>
        <v>0</v>
      </c>
      <c r="R124" s="501" t="str">
        <f t="shared" si="54"/>
        <v/>
      </c>
      <c r="S124" s="502">
        <f>前期実績!Q124</f>
        <v>0</v>
      </c>
      <c r="T124" s="353"/>
      <c r="U124" s="353"/>
      <c r="V124" s="353"/>
      <c r="W124" s="353"/>
      <c r="X124" s="353"/>
      <c r="Y124" s="353"/>
      <c r="Z124" s="353"/>
      <c r="AA124" s="353"/>
      <c r="AB124" s="353"/>
      <c r="AC124" s="353"/>
      <c r="AD124" s="353"/>
      <c r="AE124" s="353"/>
      <c r="AF124" s="353"/>
      <c r="AG124" s="353"/>
      <c r="AH124" s="353"/>
      <c r="AI124" s="353"/>
      <c r="AJ124" s="354"/>
      <c r="AK124" s="79"/>
      <c r="AL124" s="79"/>
      <c r="AM124" s="79"/>
      <c r="AN124" s="79"/>
      <c r="AO124" s="79"/>
      <c r="AP124" s="79"/>
      <c r="AQ124" s="79"/>
      <c r="AR124" s="79"/>
    </row>
    <row r="125" spans="1:92" ht="18" customHeight="1" thickTop="1">
      <c r="A125" s="335"/>
      <c r="B125" s="336">
        <v>95</v>
      </c>
      <c r="C125" s="503" t="s">
        <v>67</v>
      </c>
      <c r="D125" s="504"/>
      <c r="E125" s="504"/>
      <c r="F125" s="504"/>
      <c r="G125" s="504"/>
      <c r="H125" s="504"/>
      <c r="I125" s="504"/>
      <c r="J125" s="504"/>
      <c r="K125" s="504"/>
      <c r="L125" s="504"/>
      <c r="M125" s="504"/>
      <c r="N125" s="504"/>
      <c r="O125" s="504"/>
      <c r="P125" s="505"/>
      <c r="Q125" s="506" t="s">
        <v>68</v>
      </c>
      <c r="R125" s="507"/>
      <c r="S125" s="79"/>
      <c r="T125" s="508" t="s">
        <v>20</v>
      </c>
      <c r="U125" s="509">
        <v>469540175.43859637</v>
      </c>
      <c r="V125" s="79"/>
      <c r="W125" s="79"/>
      <c r="X125" s="79"/>
      <c r="Y125" s="79"/>
      <c r="Z125" s="79"/>
      <c r="AA125" s="79"/>
      <c r="AB125" s="79"/>
      <c r="AC125" s="79"/>
      <c r="AD125" s="79"/>
      <c r="AE125" s="79"/>
      <c r="AF125" s="79"/>
      <c r="AG125" s="79"/>
      <c r="AH125" s="79"/>
      <c r="AI125" s="79"/>
      <c r="AJ125" s="79"/>
      <c r="AK125" s="79"/>
      <c r="AL125" s="79"/>
      <c r="AM125" s="79"/>
      <c r="AN125" s="79"/>
      <c r="AO125" s="79"/>
      <c r="AP125" s="79"/>
      <c r="AQ125" s="79"/>
      <c r="AR125" s="79"/>
    </row>
    <row r="126" spans="1:92" ht="18" customHeight="1">
      <c r="A126" s="335"/>
      <c r="B126" s="336">
        <v>96</v>
      </c>
      <c r="C126" s="510" t="s">
        <v>69</v>
      </c>
      <c r="D126" s="511">
        <f t="shared" ref="D126:P126" si="64">D124</f>
        <v>0</v>
      </c>
      <c r="E126" s="511">
        <f t="shared" si="64"/>
        <v>0</v>
      </c>
      <c r="F126" s="511">
        <f t="shared" si="64"/>
        <v>0</v>
      </c>
      <c r="G126" s="511">
        <f t="shared" si="64"/>
        <v>0</v>
      </c>
      <c r="H126" s="511">
        <f t="shared" si="64"/>
        <v>0</v>
      </c>
      <c r="I126" s="511">
        <f t="shared" si="64"/>
        <v>0</v>
      </c>
      <c r="J126" s="511">
        <f t="shared" si="64"/>
        <v>0</v>
      </c>
      <c r="K126" s="511">
        <f t="shared" si="64"/>
        <v>0</v>
      </c>
      <c r="L126" s="511">
        <f t="shared" si="64"/>
        <v>0</v>
      </c>
      <c r="M126" s="511">
        <f t="shared" si="64"/>
        <v>0</v>
      </c>
      <c r="N126" s="511">
        <f t="shared" si="64"/>
        <v>0</v>
      </c>
      <c r="O126" s="511">
        <f t="shared" si="64"/>
        <v>0</v>
      </c>
      <c r="P126" s="512">
        <f t="shared" si="64"/>
        <v>0</v>
      </c>
      <c r="Q126" s="513">
        <f>Q124</f>
        <v>0</v>
      </c>
      <c r="R126" s="514"/>
      <c r="S126" s="79"/>
      <c r="T126" s="508" t="s">
        <v>213</v>
      </c>
      <c r="U126" s="508" t="e">
        <f>U125*Q33</f>
        <v>#VALUE!</v>
      </c>
      <c r="V126" s="79"/>
      <c r="W126" s="79"/>
      <c r="X126" s="79"/>
      <c r="Y126" s="79"/>
      <c r="Z126" s="79"/>
      <c r="AA126" s="79"/>
      <c r="AB126" s="79"/>
      <c r="AC126" s="79"/>
      <c r="AD126" s="79"/>
      <c r="AE126" s="79"/>
      <c r="AF126" s="79"/>
      <c r="AG126" s="79"/>
      <c r="AH126" s="79"/>
      <c r="AI126" s="79"/>
      <c r="AJ126" s="79"/>
      <c r="AK126" s="79"/>
      <c r="AL126" s="79"/>
      <c r="AM126" s="79"/>
      <c r="AN126" s="79"/>
      <c r="AO126" s="79"/>
      <c r="AP126" s="79"/>
      <c r="AQ126" s="79"/>
      <c r="AR126" s="79"/>
    </row>
    <row r="127" spans="1:92" ht="18" customHeight="1">
      <c r="A127" s="335"/>
      <c r="B127" s="336">
        <v>97</v>
      </c>
      <c r="C127" s="515" t="s">
        <v>70</v>
      </c>
      <c r="D127" s="516">
        <f>IF($T$1=FALSE,D238,0)+D81</f>
        <v>0</v>
      </c>
      <c r="E127" s="516">
        <f t="shared" ref="E127:P127" si="65">IF($T$1=FALSE,E238,0)+E81</f>
        <v>0</v>
      </c>
      <c r="F127" s="516">
        <f t="shared" si="65"/>
        <v>0</v>
      </c>
      <c r="G127" s="516">
        <f t="shared" si="65"/>
        <v>0</v>
      </c>
      <c r="H127" s="516">
        <f t="shared" si="65"/>
        <v>0</v>
      </c>
      <c r="I127" s="516">
        <f t="shared" si="65"/>
        <v>0</v>
      </c>
      <c r="J127" s="516">
        <f t="shared" si="65"/>
        <v>0</v>
      </c>
      <c r="K127" s="516">
        <f t="shared" si="65"/>
        <v>0</v>
      </c>
      <c r="L127" s="516">
        <f t="shared" si="65"/>
        <v>0</v>
      </c>
      <c r="M127" s="516">
        <f t="shared" si="65"/>
        <v>0</v>
      </c>
      <c r="N127" s="516">
        <f t="shared" si="65"/>
        <v>0</v>
      </c>
      <c r="O127" s="516">
        <f t="shared" si="65"/>
        <v>0</v>
      </c>
      <c r="P127" s="517">
        <f t="shared" si="65"/>
        <v>0</v>
      </c>
      <c r="Q127" s="518">
        <f>SUM(D127:P127)</f>
        <v>0</v>
      </c>
      <c r="R127" s="507"/>
      <c r="S127" s="79"/>
      <c r="T127" s="508" t="s">
        <v>214</v>
      </c>
      <c r="U127" s="508">
        <f>Q83</f>
        <v>0</v>
      </c>
      <c r="V127" s="79"/>
      <c r="W127" s="79"/>
      <c r="X127" s="79"/>
      <c r="Y127" s="79"/>
      <c r="Z127" s="79"/>
      <c r="AA127" s="79"/>
      <c r="AB127" s="79"/>
      <c r="AC127" s="79"/>
      <c r="AD127" s="79"/>
      <c r="AE127" s="79"/>
      <c r="AF127" s="79"/>
      <c r="AG127" s="79"/>
      <c r="AH127" s="79"/>
      <c r="AI127" s="79"/>
      <c r="AJ127" s="79"/>
      <c r="AK127" s="79"/>
      <c r="AL127" s="79"/>
      <c r="AM127" s="79"/>
      <c r="AN127" s="79"/>
      <c r="AO127" s="79"/>
      <c r="AP127" s="79"/>
      <c r="AQ127" s="79"/>
      <c r="AR127" s="79"/>
    </row>
    <row r="128" spans="1:92" ht="18" customHeight="1">
      <c r="A128" s="335"/>
      <c r="B128" s="336">
        <v>98</v>
      </c>
      <c r="C128" s="519" t="s">
        <v>71</v>
      </c>
      <c r="D128" s="520"/>
      <c r="E128" s="520"/>
      <c r="F128" s="520"/>
      <c r="G128" s="520"/>
      <c r="H128" s="520"/>
      <c r="I128" s="520"/>
      <c r="J128" s="520"/>
      <c r="K128" s="520"/>
      <c r="L128" s="520"/>
      <c r="M128" s="520"/>
      <c r="N128" s="520"/>
      <c r="O128" s="520"/>
      <c r="P128" s="520"/>
      <c r="Q128" s="90">
        <f>SUM(D128:P128)</f>
        <v>0</v>
      </c>
      <c r="R128" s="507"/>
      <c r="S128" s="79"/>
      <c r="T128" s="508" t="s">
        <v>215</v>
      </c>
      <c r="U128" s="508">
        <f>Q96+Q116</f>
        <v>0</v>
      </c>
      <c r="V128" s="79"/>
      <c r="W128" s="79"/>
      <c r="X128" s="79"/>
      <c r="Y128" s="79"/>
      <c r="Z128" s="79"/>
      <c r="AA128" s="79"/>
      <c r="AB128" s="79"/>
      <c r="AC128" s="79"/>
      <c r="AD128" s="79"/>
      <c r="AE128" s="79"/>
      <c r="AF128" s="79"/>
      <c r="AG128" s="79"/>
      <c r="AH128" s="79"/>
      <c r="AI128" s="79"/>
      <c r="AJ128" s="79"/>
      <c r="AK128" s="79"/>
      <c r="AL128" s="79"/>
      <c r="AM128" s="79"/>
      <c r="AN128" s="79"/>
      <c r="AO128" s="79"/>
      <c r="AP128" s="79"/>
      <c r="AQ128" s="79"/>
      <c r="AR128" s="79"/>
    </row>
    <row r="129" spans="1:44" ht="18" customHeight="1">
      <c r="A129" s="335"/>
      <c r="B129" s="336">
        <v>99</v>
      </c>
      <c r="C129" s="522" t="s">
        <v>72</v>
      </c>
      <c r="D129" s="520"/>
      <c r="E129" s="520"/>
      <c r="F129" s="520"/>
      <c r="G129" s="520"/>
      <c r="H129" s="520"/>
      <c r="I129" s="520"/>
      <c r="J129" s="520"/>
      <c r="K129" s="520"/>
      <c r="L129" s="520"/>
      <c r="M129" s="520"/>
      <c r="N129" s="520"/>
      <c r="O129" s="520"/>
      <c r="P129" s="520"/>
      <c r="Q129" s="90">
        <f>SUM(D129:P129)</f>
        <v>0</v>
      </c>
      <c r="R129" s="507"/>
      <c r="S129" s="79"/>
      <c r="T129" s="508" t="s">
        <v>216</v>
      </c>
      <c r="U129" s="508">
        <f>Q108+Q123</f>
        <v>0</v>
      </c>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row>
    <row r="130" spans="1:44" ht="18" customHeight="1">
      <c r="A130" s="335"/>
      <c r="B130" s="336">
        <v>102</v>
      </c>
      <c r="C130" s="510" t="s">
        <v>73</v>
      </c>
      <c r="D130" s="511">
        <f t="shared" ref="D130:P130" si="66">D126+D127+D128+D129</f>
        <v>0</v>
      </c>
      <c r="E130" s="511">
        <f t="shared" si="66"/>
        <v>0</v>
      </c>
      <c r="F130" s="511">
        <f t="shared" si="66"/>
        <v>0</v>
      </c>
      <c r="G130" s="511">
        <f t="shared" si="66"/>
        <v>0</v>
      </c>
      <c r="H130" s="511">
        <f t="shared" si="66"/>
        <v>0</v>
      </c>
      <c r="I130" s="511">
        <f t="shared" si="66"/>
        <v>0</v>
      </c>
      <c r="J130" s="511">
        <f t="shared" si="66"/>
        <v>0</v>
      </c>
      <c r="K130" s="511">
        <f t="shared" si="66"/>
        <v>0</v>
      </c>
      <c r="L130" s="511">
        <f t="shared" si="66"/>
        <v>0</v>
      </c>
      <c r="M130" s="511">
        <f t="shared" si="66"/>
        <v>0</v>
      </c>
      <c r="N130" s="511">
        <f t="shared" si="66"/>
        <v>0</v>
      </c>
      <c r="O130" s="511">
        <f t="shared" si="66"/>
        <v>0</v>
      </c>
      <c r="P130" s="512">
        <f t="shared" si="66"/>
        <v>0</v>
      </c>
      <c r="Q130" s="523">
        <f>Q126+Q127+Q128+Q129</f>
        <v>0</v>
      </c>
      <c r="R130" s="524"/>
      <c r="S130" s="79"/>
      <c r="T130" s="508" t="s">
        <v>217</v>
      </c>
      <c r="U130" s="508" t="e">
        <f>U126-U127+U128-U129</f>
        <v>#VALUE!</v>
      </c>
      <c r="V130" s="79"/>
      <c r="W130" s="79"/>
      <c r="X130" s="79"/>
      <c r="Y130" s="79"/>
      <c r="Z130" s="79"/>
      <c r="AA130" s="79"/>
      <c r="AB130" s="79"/>
      <c r="AC130" s="79"/>
      <c r="AD130" s="79"/>
      <c r="AE130" s="79"/>
      <c r="AF130" s="79"/>
      <c r="AG130" s="79"/>
      <c r="AH130" s="79"/>
      <c r="AI130" s="79"/>
      <c r="AJ130" s="79"/>
      <c r="AK130" s="79"/>
      <c r="AL130" s="79"/>
      <c r="AM130" s="79"/>
      <c r="AN130" s="79"/>
      <c r="AO130" s="79"/>
      <c r="AP130" s="79"/>
      <c r="AQ130" s="79"/>
      <c r="AR130" s="79"/>
    </row>
    <row r="131" spans="1:44" ht="18" customHeight="1">
      <c r="A131" s="335"/>
      <c r="B131" s="336">
        <v>103</v>
      </c>
      <c r="C131" s="525" t="s">
        <v>74</v>
      </c>
      <c r="D131" s="520"/>
      <c r="E131" s="520"/>
      <c r="F131" s="520"/>
      <c r="G131" s="520"/>
      <c r="H131" s="520"/>
      <c r="I131" s="520"/>
      <c r="J131" s="520"/>
      <c r="K131" s="520"/>
      <c r="L131" s="520"/>
      <c r="M131" s="520"/>
      <c r="N131" s="520"/>
      <c r="O131" s="520"/>
      <c r="P131" s="520"/>
      <c r="Q131" s="528">
        <f>SUM(D131:P131)</f>
        <v>0</v>
      </c>
      <c r="R131" s="524"/>
      <c r="S131" s="79"/>
      <c r="T131" s="508" t="s">
        <v>218</v>
      </c>
      <c r="U131" s="509"/>
      <c r="V131" s="79"/>
      <c r="W131" s="79"/>
      <c r="X131" s="79"/>
      <c r="Y131" s="79"/>
      <c r="Z131" s="79"/>
      <c r="AA131" s="79"/>
      <c r="AB131" s="79"/>
      <c r="AC131" s="79"/>
      <c r="AD131" s="79"/>
      <c r="AE131" s="79"/>
      <c r="AF131" s="79"/>
      <c r="AG131" s="79"/>
      <c r="AH131" s="79"/>
      <c r="AI131" s="79"/>
      <c r="AJ131" s="79"/>
      <c r="AK131" s="79"/>
      <c r="AL131" s="79"/>
      <c r="AM131" s="79"/>
      <c r="AN131" s="79"/>
      <c r="AO131" s="79"/>
      <c r="AP131" s="79"/>
      <c r="AQ131" s="79"/>
      <c r="AR131" s="79"/>
    </row>
    <row r="132" spans="1:44" ht="18" customHeight="1">
      <c r="A132" s="335"/>
      <c r="B132" s="336">
        <v>104</v>
      </c>
      <c r="C132" s="519" t="s">
        <v>75</v>
      </c>
      <c r="D132" s="520"/>
      <c r="E132" s="520"/>
      <c r="F132" s="520"/>
      <c r="G132" s="520"/>
      <c r="H132" s="520"/>
      <c r="I132" s="520"/>
      <c r="J132" s="520"/>
      <c r="K132" s="520"/>
      <c r="L132" s="520"/>
      <c r="M132" s="520"/>
      <c r="N132" s="520"/>
      <c r="O132" s="520"/>
      <c r="P132" s="520"/>
      <c r="Q132" s="90">
        <f>SUM(D132:P132)</f>
        <v>0</v>
      </c>
      <c r="R132" s="524"/>
      <c r="S132" s="79"/>
      <c r="T132" s="508" t="s">
        <v>219</v>
      </c>
      <c r="U132" s="508">
        <f>Q130</f>
        <v>0</v>
      </c>
      <c r="V132" s="79"/>
      <c r="W132" s="79"/>
      <c r="X132" s="79"/>
      <c r="Y132" s="79"/>
      <c r="Z132" s="79"/>
      <c r="AA132" s="79"/>
      <c r="AB132" s="79"/>
      <c r="AC132" s="79"/>
      <c r="AD132" s="79"/>
      <c r="AE132" s="79"/>
      <c r="AF132" s="79"/>
      <c r="AG132" s="79"/>
      <c r="AH132" s="79"/>
      <c r="AI132" s="79"/>
      <c r="AJ132" s="79"/>
      <c r="AK132" s="79"/>
      <c r="AL132" s="79"/>
      <c r="AM132" s="79"/>
      <c r="AN132" s="79"/>
      <c r="AO132" s="79"/>
      <c r="AP132" s="79"/>
      <c r="AQ132" s="79"/>
      <c r="AR132" s="79"/>
    </row>
    <row r="133" spans="1:44" ht="18" customHeight="1">
      <c r="A133" s="335"/>
      <c r="B133" s="336">
        <v>110</v>
      </c>
      <c r="C133" s="529" t="s">
        <v>76</v>
      </c>
      <c r="D133" s="520"/>
      <c r="E133" s="520"/>
      <c r="F133" s="520"/>
      <c r="G133" s="520"/>
      <c r="H133" s="520"/>
      <c r="I133" s="520"/>
      <c r="J133" s="520"/>
      <c r="K133" s="520"/>
      <c r="L133" s="520"/>
      <c r="M133" s="520"/>
      <c r="N133" s="520"/>
      <c r="O133" s="520"/>
      <c r="P133" s="520"/>
      <c r="Q133" s="452">
        <f>SUM(D133:P133)</f>
        <v>0</v>
      </c>
      <c r="R133" s="524"/>
      <c r="S133" s="79"/>
      <c r="T133" s="508" t="s">
        <v>220</v>
      </c>
      <c r="U133" s="508">
        <f>Q134</f>
        <v>0</v>
      </c>
      <c r="V133" s="79"/>
      <c r="W133" s="79"/>
      <c r="X133" s="79"/>
      <c r="Y133" s="79"/>
      <c r="Z133" s="79"/>
      <c r="AA133" s="79"/>
      <c r="AB133" s="79"/>
      <c r="AC133" s="79"/>
      <c r="AD133" s="79"/>
      <c r="AE133" s="79"/>
      <c r="AF133" s="79"/>
      <c r="AG133" s="79"/>
      <c r="AH133" s="79"/>
      <c r="AI133" s="79"/>
      <c r="AJ133" s="79"/>
      <c r="AK133" s="79"/>
      <c r="AL133" s="79"/>
      <c r="AM133" s="79"/>
      <c r="AN133" s="79"/>
      <c r="AO133" s="79"/>
      <c r="AP133" s="79"/>
      <c r="AQ133" s="79"/>
      <c r="AR133" s="79"/>
    </row>
    <row r="134" spans="1:44" ht="18" customHeight="1">
      <c r="A134" s="335"/>
      <c r="B134" s="336">
        <v>111</v>
      </c>
      <c r="C134" s="532" t="s">
        <v>77</v>
      </c>
      <c r="D134" s="511">
        <f t="shared" ref="D134:P134" si="67">SUM(D131:D133)</f>
        <v>0</v>
      </c>
      <c r="E134" s="511">
        <f t="shared" si="67"/>
        <v>0</v>
      </c>
      <c r="F134" s="511">
        <f t="shared" si="67"/>
        <v>0</v>
      </c>
      <c r="G134" s="511">
        <f t="shared" si="67"/>
        <v>0</v>
      </c>
      <c r="H134" s="511">
        <f t="shared" si="67"/>
        <v>0</v>
      </c>
      <c r="I134" s="511">
        <f t="shared" si="67"/>
        <v>0</v>
      </c>
      <c r="J134" s="511">
        <f t="shared" si="67"/>
        <v>0</v>
      </c>
      <c r="K134" s="511">
        <f t="shared" si="67"/>
        <v>0</v>
      </c>
      <c r="L134" s="511">
        <f t="shared" si="67"/>
        <v>0</v>
      </c>
      <c r="M134" s="511">
        <f t="shared" si="67"/>
        <v>0</v>
      </c>
      <c r="N134" s="511">
        <f t="shared" si="67"/>
        <v>0</v>
      </c>
      <c r="O134" s="511">
        <f t="shared" si="67"/>
        <v>0</v>
      </c>
      <c r="P134" s="512">
        <f t="shared" si="67"/>
        <v>0</v>
      </c>
      <c r="Q134" s="511">
        <f>SUM(Q131:Q133)</f>
        <v>0</v>
      </c>
      <c r="R134" s="524"/>
      <c r="S134" s="79"/>
      <c r="T134" s="508" t="s">
        <v>221</v>
      </c>
      <c r="U134" s="508">
        <f>Q142</f>
        <v>0</v>
      </c>
      <c r="V134" s="79"/>
      <c r="W134" s="79"/>
      <c r="X134" s="79"/>
      <c r="Y134" s="79"/>
      <c r="Z134" s="79"/>
      <c r="AA134" s="79"/>
      <c r="AB134" s="79"/>
      <c r="AC134" s="79"/>
      <c r="AD134" s="79"/>
      <c r="AE134" s="79"/>
      <c r="AF134" s="79"/>
      <c r="AG134" s="79"/>
      <c r="AH134" s="79"/>
      <c r="AI134" s="79"/>
      <c r="AJ134" s="79"/>
      <c r="AK134" s="2510"/>
      <c r="AL134" s="2510"/>
      <c r="AM134" s="79"/>
      <c r="AN134" s="79"/>
      <c r="AO134" s="79"/>
      <c r="AP134" s="79"/>
      <c r="AQ134" s="79"/>
      <c r="AR134" s="79"/>
    </row>
    <row r="135" spans="1:44" ht="18" customHeight="1">
      <c r="A135" s="335"/>
      <c r="B135" s="336">
        <v>112</v>
      </c>
      <c r="C135" s="1848" t="s">
        <v>78</v>
      </c>
      <c r="D135" s="527"/>
      <c r="E135" s="526"/>
      <c r="F135" s="526"/>
      <c r="G135" s="526"/>
      <c r="H135" s="526"/>
      <c r="I135" s="526"/>
      <c r="J135" s="526"/>
      <c r="K135" s="526"/>
      <c r="L135" s="526"/>
      <c r="M135" s="526"/>
      <c r="N135" s="526"/>
      <c r="O135" s="526"/>
      <c r="P135" s="526"/>
      <c r="Q135" s="528">
        <f t="shared" ref="Q135:Q141" si="68">SUM(D135:P135)</f>
        <v>0</v>
      </c>
      <c r="R135" s="524"/>
      <c r="S135" s="79"/>
      <c r="T135" s="508" t="s">
        <v>222</v>
      </c>
      <c r="U135" s="508">
        <f>U132+U133-U134</f>
        <v>0</v>
      </c>
      <c r="V135" s="79"/>
      <c r="W135" s="79"/>
      <c r="X135" s="79"/>
      <c r="Y135" s="79"/>
      <c r="Z135" s="79"/>
      <c r="AA135" s="79"/>
      <c r="AB135" s="79"/>
      <c r="AC135" s="79"/>
      <c r="AD135" s="79"/>
      <c r="AE135" s="79"/>
      <c r="AF135" s="79"/>
      <c r="AG135" s="79"/>
      <c r="AH135" s="79"/>
      <c r="AI135" s="79"/>
      <c r="AJ135" s="79"/>
      <c r="AK135" s="93"/>
      <c r="AL135" s="93"/>
      <c r="AM135" s="79"/>
      <c r="AN135" s="79"/>
      <c r="AO135" s="79"/>
      <c r="AP135" s="79"/>
      <c r="AQ135" s="79"/>
      <c r="AR135" s="79"/>
    </row>
    <row r="136" spans="1:44" ht="18" customHeight="1">
      <c r="A136" s="335"/>
      <c r="B136" s="336">
        <v>113</v>
      </c>
      <c r="C136" s="80" t="s">
        <v>79</v>
      </c>
      <c r="D136" s="521"/>
      <c r="E136" s="520"/>
      <c r="F136" s="520"/>
      <c r="G136" s="520"/>
      <c r="H136" s="520"/>
      <c r="I136" s="520"/>
      <c r="J136" s="520"/>
      <c r="K136" s="520"/>
      <c r="L136" s="520"/>
      <c r="M136" s="520"/>
      <c r="N136" s="520"/>
      <c r="O136" s="520"/>
      <c r="P136" s="520"/>
      <c r="Q136" s="90">
        <f t="shared" si="68"/>
        <v>0</v>
      </c>
      <c r="R136" s="524"/>
      <c r="S136" s="79"/>
      <c r="T136" s="508" t="s">
        <v>223</v>
      </c>
      <c r="U136" s="509">
        <v>0</v>
      </c>
      <c r="V136" s="79"/>
      <c r="W136" s="79"/>
      <c r="X136" s="79"/>
      <c r="Y136" s="79"/>
      <c r="Z136" s="79"/>
      <c r="AA136" s="79"/>
      <c r="AB136" s="79"/>
      <c r="AC136" s="79"/>
      <c r="AD136" s="79"/>
      <c r="AE136" s="79"/>
      <c r="AF136" s="79"/>
      <c r="AG136" s="79"/>
      <c r="AH136" s="79"/>
      <c r="AI136" s="79"/>
      <c r="AJ136" s="79"/>
      <c r="AK136" s="2510"/>
      <c r="AL136" s="2510"/>
      <c r="AM136" s="79"/>
      <c r="AN136" s="79"/>
      <c r="AO136" s="79"/>
      <c r="AP136" s="79"/>
      <c r="AQ136" s="79"/>
      <c r="AR136" s="79"/>
    </row>
    <row r="137" spans="1:44" ht="18" customHeight="1">
      <c r="A137" s="335"/>
      <c r="B137" s="336">
        <v>115</v>
      </c>
      <c r="C137" s="80" t="s">
        <v>80</v>
      </c>
      <c r="D137" s="534"/>
      <c r="E137" s="533"/>
      <c r="F137" s="533"/>
      <c r="G137" s="533"/>
      <c r="H137" s="533"/>
      <c r="I137" s="533"/>
      <c r="J137" s="533"/>
      <c r="K137" s="533"/>
      <c r="L137" s="533"/>
      <c r="M137" s="533"/>
      <c r="N137" s="533"/>
      <c r="O137" s="533"/>
      <c r="P137" s="533"/>
      <c r="Q137" s="90">
        <f t="shared" si="68"/>
        <v>0</v>
      </c>
      <c r="R137" s="524"/>
      <c r="S137" s="79"/>
      <c r="U137" s="79"/>
      <c r="V137" s="79"/>
      <c r="W137" s="79"/>
      <c r="X137" s="79"/>
      <c r="Y137" s="79"/>
      <c r="Z137" s="79"/>
      <c r="AA137" s="79"/>
      <c r="AB137" s="79"/>
      <c r="AC137" s="79"/>
      <c r="AD137" s="79"/>
      <c r="AE137" s="79"/>
      <c r="AF137" s="79"/>
      <c r="AG137" s="79"/>
      <c r="AH137" s="79"/>
      <c r="AI137" s="79"/>
      <c r="AJ137" s="79"/>
      <c r="AK137" s="93"/>
      <c r="AL137" s="93"/>
      <c r="AM137" s="79"/>
      <c r="AN137" s="79"/>
      <c r="AO137" s="79"/>
      <c r="AP137" s="79"/>
      <c r="AQ137" s="79"/>
      <c r="AR137" s="79"/>
    </row>
    <row r="138" spans="1:44" ht="18" customHeight="1">
      <c r="A138" s="335"/>
      <c r="B138" s="336">
        <v>116</v>
      </c>
      <c r="C138" s="80" t="s">
        <v>81</v>
      </c>
      <c r="D138" s="534"/>
      <c r="E138" s="533"/>
      <c r="F138" s="533"/>
      <c r="G138" s="533"/>
      <c r="H138" s="533"/>
      <c r="I138" s="533"/>
      <c r="J138" s="533"/>
      <c r="K138" s="533"/>
      <c r="L138" s="533"/>
      <c r="M138" s="533"/>
      <c r="N138" s="533"/>
      <c r="O138" s="533"/>
      <c r="P138" s="533"/>
      <c r="Q138" s="90">
        <f t="shared" si="68"/>
        <v>0</v>
      </c>
      <c r="R138" s="524"/>
      <c r="S138" s="79"/>
      <c r="U138" s="79"/>
      <c r="V138" s="79"/>
      <c r="W138" s="79"/>
      <c r="X138" s="79"/>
      <c r="Y138" s="79"/>
      <c r="Z138" s="79"/>
      <c r="AA138" s="79"/>
      <c r="AB138" s="79"/>
      <c r="AC138" s="79"/>
      <c r="AD138" s="79"/>
      <c r="AE138" s="79"/>
      <c r="AF138" s="79"/>
      <c r="AG138" s="79"/>
      <c r="AH138" s="79"/>
      <c r="AI138" s="79"/>
      <c r="AJ138" s="79"/>
      <c r="AK138" s="93"/>
      <c r="AL138" s="93"/>
      <c r="AM138" s="79"/>
      <c r="AN138" s="79"/>
      <c r="AO138" s="79"/>
      <c r="AP138" s="79"/>
      <c r="AQ138" s="79"/>
      <c r="AR138" s="79"/>
    </row>
    <row r="139" spans="1:44" ht="18" customHeight="1">
      <c r="A139" s="335"/>
      <c r="B139" s="336">
        <v>119</v>
      </c>
      <c r="C139" s="80" t="s">
        <v>82</v>
      </c>
      <c r="D139" s="520"/>
      <c r="E139" s="1162">
        <f>H154</f>
        <v>0</v>
      </c>
      <c r="F139" s="520"/>
      <c r="G139" s="520"/>
      <c r="H139" s="520"/>
      <c r="I139" s="520"/>
      <c r="J139" s="520"/>
      <c r="K139" s="1162">
        <f>H160</f>
        <v>0</v>
      </c>
      <c r="L139" s="520"/>
      <c r="M139" s="520"/>
      <c r="N139" s="520"/>
      <c r="O139" s="520"/>
      <c r="P139" s="520"/>
      <c r="Q139" s="90">
        <f t="shared" si="68"/>
        <v>0</v>
      </c>
      <c r="R139" s="524"/>
      <c r="S139" s="79"/>
      <c r="U139" s="79"/>
      <c r="V139" s="79"/>
      <c r="W139" s="79"/>
      <c r="X139" s="79"/>
      <c r="Y139" s="79"/>
      <c r="Z139" s="79"/>
      <c r="AA139" s="79"/>
      <c r="AB139" s="79"/>
      <c r="AC139" s="79"/>
      <c r="AD139" s="79"/>
      <c r="AE139" s="79"/>
      <c r="AF139" s="79"/>
      <c r="AG139" s="79"/>
      <c r="AH139" s="79"/>
      <c r="AI139" s="79"/>
      <c r="AJ139" s="79"/>
      <c r="AK139" s="2510"/>
      <c r="AL139" s="2510"/>
      <c r="AM139" s="79"/>
      <c r="AN139" s="79"/>
      <c r="AO139" s="79"/>
      <c r="AP139" s="79"/>
      <c r="AQ139" s="79"/>
      <c r="AR139" s="79"/>
    </row>
    <row r="140" spans="1:44" ht="18" customHeight="1">
      <c r="A140" s="335"/>
      <c r="B140" s="336">
        <v>120</v>
      </c>
      <c r="C140" s="80" t="s">
        <v>83</v>
      </c>
      <c r="D140" s="520"/>
      <c r="E140" s="535">
        <f>IF($T$1=TRUE,IF($U$1=TRUE,I154,0),I154)</f>
        <v>0</v>
      </c>
      <c r="F140" s="520"/>
      <c r="G140" s="520"/>
      <c r="H140" s="535">
        <f>IF($T$1=TRUE,IF($U$1=TRUE,I157,0),I157)</f>
        <v>0</v>
      </c>
      <c r="I140" s="520"/>
      <c r="J140" s="520"/>
      <c r="K140" s="535">
        <f>IF($T$1=TRUE,IF($U$1=TRUE,I160,0),I160)</f>
        <v>0</v>
      </c>
      <c r="L140" s="520"/>
      <c r="M140" s="520"/>
      <c r="N140" s="535">
        <f>IF($T$1=TRUE,IF($U$1=TRUE,I163,0),I163)</f>
        <v>0</v>
      </c>
      <c r="O140" s="520"/>
      <c r="P140" s="520"/>
      <c r="Q140" s="90">
        <f t="shared" si="68"/>
        <v>0</v>
      </c>
      <c r="R140" s="536"/>
      <c r="S140" s="79"/>
      <c r="U140" s="79"/>
      <c r="V140" s="79"/>
      <c r="W140" s="79"/>
      <c r="X140" s="79"/>
      <c r="Y140" s="79"/>
      <c r="Z140" s="79"/>
      <c r="AA140" s="79"/>
      <c r="AB140" s="79"/>
      <c r="AC140" s="79"/>
      <c r="AD140" s="79"/>
      <c r="AE140" s="79"/>
      <c r="AF140" s="79"/>
      <c r="AG140" s="79"/>
      <c r="AH140" s="79"/>
      <c r="AI140" s="79"/>
      <c r="AJ140" s="79"/>
      <c r="AK140" s="2510"/>
      <c r="AL140" s="2510"/>
      <c r="AM140" s="79"/>
      <c r="AN140" s="79"/>
      <c r="AO140" s="79"/>
      <c r="AP140" s="79"/>
      <c r="AQ140" s="537"/>
      <c r="AR140" s="93"/>
    </row>
    <row r="141" spans="1:44" ht="18" customHeight="1">
      <c r="A141" s="335"/>
      <c r="B141" s="336">
        <v>121</v>
      </c>
      <c r="C141" s="1849" t="s">
        <v>84</v>
      </c>
      <c r="D141" s="531"/>
      <c r="E141" s="531"/>
      <c r="F141" s="531"/>
      <c r="G141" s="531"/>
      <c r="H141" s="531"/>
      <c r="I141" s="531"/>
      <c r="J141" s="531"/>
      <c r="K141" s="531"/>
      <c r="L141" s="531"/>
      <c r="M141" s="531"/>
      <c r="N141" s="531"/>
      <c r="O141" s="531"/>
      <c r="P141" s="530"/>
      <c r="Q141" s="452">
        <f t="shared" si="68"/>
        <v>0</v>
      </c>
      <c r="R141" s="524"/>
      <c r="S141" s="79"/>
      <c r="U141" s="79"/>
      <c r="V141" s="79"/>
      <c r="W141" s="79"/>
      <c r="X141" s="79"/>
      <c r="Y141" s="79"/>
      <c r="Z141" s="79"/>
      <c r="AA141" s="79"/>
      <c r="AB141" s="79"/>
      <c r="AC141" s="79"/>
      <c r="AD141" s="79"/>
      <c r="AE141" s="79"/>
      <c r="AF141" s="79"/>
      <c r="AG141" s="79"/>
      <c r="AH141" s="79"/>
      <c r="AI141" s="79"/>
      <c r="AJ141" s="79"/>
      <c r="AK141" s="93"/>
      <c r="AL141" s="93"/>
      <c r="AM141" s="79"/>
      <c r="AN141" s="79"/>
      <c r="AO141" s="79"/>
      <c r="AP141" s="79"/>
      <c r="AQ141" s="79"/>
      <c r="AR141" s="79"/>
    </row>
    <row r="142" spans="1:44" ht="18" customHeight="1">
      <c r="A142" s="335"/>
      <c r="B142" s="336">
        <v>122</v>
      </c>
      <c r="C142" s="538" t="s">
        <v>85</v>
      </c>
      <c r="D142" s="539">
        <f t="shared" ref="D142:P142" si="69">SUM(D135:D141)</f>
        <v>0</v>
      </c>
      <c r="E142" s="539">
        <f t="shared" si="69"/>
        <v>0</v>
      </c>
      <c r="F142" s="539">
        <f t="shared" si="69"/>
        <v>0</v>
      </c>
      <c r="G142" s="539">
        <f t="shared" si="69"/>
        <v>0</v>
      </c>
      <c r="H142" s="539">
        <f t="shared" si="69"/>
        <v>0</v>
      </c>
      <c r="I142" s="539">
        <f t="shared" si="69"/>
        <v>0</v>
      </c>
      <c r="J142" s="539">
        <f t="shared" si="69"/>
        <v>0</v>
      </c>
      <c r="K142" s="539">
        <f t="shared" si="69"/>
        <v>0</v>
      </c>
      <c r="L142" s="539">
        <f t="shared" si="69"/>
        <v>0</v>
      </c>
      <c r="M142" s="539">
        <f t="shared" si="69"/>
        <v>0</v>
      </c>
      <c r="N142" s="539">
        <f t="shared" si="69"/>
        <v>0</v>
      </c>
      <c r="O142" s="539">
        <f t="shared" si="69"/>
        <v>0</v>
      </c>
      <c r="P142" s="511">
        <f t="shared" si="69"/>
        <v>0</v>
      </c>
      <c r="Q142" s="513">
        <f>SUM(Q135:Q141)</f>
        <v>0</v>
      </c>
      <c r="R142" s="524"/>
      <c r="S142" s="93"/>
      <c r="U142" s="79"/>
      <c r="V142" s="79"/>
      <c r="W142" s="79"/>
      <c r="X142" s="79"/>
      <c r="Y142" s="79"/>
      <c r="Z142" s="79"/>
      <c r="AA142" s="79"/>
      <c r="AB142" s="79"/>
      <c r="AC142" s="79"/>
      <c r="AD142" s="79"/>
      <c r="AE142" s="79"/>
      <c r="AF142" s="79"/>
      <c r="AG142" s="79"/>
      <c r="AH142" s="79"/>
      <c r="AI142" s="79"/>
      <c r="AJ142" s="79"/>
      <c r="AK142" s="93"/>
      <c r="AL142" s="93"/>
      <c r="AM142" s="79"/>
      <c r="AN142" s="79"/>
      <c r="AO142" s="79"/>
      <c r="AP142" s="79"/>
      <c r="AQ142" s="79"/>
      <c r="AR142" s="79"/>
    </row>
    <row r="143" spans="1:44" ht="18" customHeight="1">
      <c r="A143" s="335"/>
      <c r="B143" s="336">
        <v>123</v>
      </c>
      <c r="C143" s="540" t="s">
        <v>67</v>
      </c>
      <c r="D143" s="511">
        <f t="shared" ref="D143:P143" si="70">D130+D134-D142</f>
        <v>0</v>
      </c>
      <c r="E143" s="511">
        <f t="shared" si="70"/>
        <v>0</v>
      </c>
      <c r="F143" s="511">
        <f t="shared" si="70"/>
        <v>0</v>
      </c>
      <c r="G143" s="511">
        <f t="shared" si="70"/>
        <v>0</v>
      </c>
      <c r="H143" s="511">
        <f t="shared" si="70"/>
        <v>0</v>
      </c>
      <c r="I143" s="511">
        <f t="shared" si="70"/>
        <v>0</v>
      </c>
      <c r="J143" s="511">
        <f t="shared" si="70"/>
        <v>0</v>
      </c>
      <c r="K143" s="511">
        <f t="shared" si="70"/>
        <v>0</v>
      </c>
      <c r="L143" s="511">
        <f t="shared" si="70"/>
        <v>0</v>
      </c>
      <c r="M143" s="511">
        <f t="shared" si="70"/>
        <v>0</v>
      </c>
      <c r="N143" s="511">
        <f t="shared" si="70"/>
        <v>0</v>
      </c>
      <c r="O143" s="511">
        <f t="shared" si="70"/>
        <v>0</v>
      </c>
      <c r="P143" s="511">
        <f t="shared" si="70"/>
        <v>0</v>
      </c>
      <c r="Q143" s="513">
        <f>Q130+Q134-Q142</f>
        <v>0</v>
      </c>
      <c r="R143" s="524"/>
      <c r="S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537"/>
      <c r="AR143" s="93"/>
    </row>
    <row r="144" spans="1:44" ht="18" customHeight="1" thickBot="1">
      <c r="A144" s="541"/>
      <c r="B144" s="91">
        <v>124</v>
      </c>
      <c r="C144" s="540" t="s">
        <v>86</v>
      </c>
      <c r="D144" s="511">
        <f>C146+D143</f>
        <v>0</v>
      </c>
      <c r="E144" s="511">
        <f>D144+E143</f>
        <v>0</v>
      </c>
      <c r="F144" s="511">
        <f t="shared" ref="F144:P144" si="71">E144+F143</f>
        <v>0</v>
      </c>
      <c r="G144" s="511">
        <f t="shared" si="71"/>
        <v>0</v>
      </c>
      <c r="H144" s="511">
        <f t="shared" si="71"/>
        <v>0</v>
      </c>
      <c r="I144" s="511">
        <f t="shared" si="71"/>
        <v>0</v>
      </c>
      <c r="J144" s="511">
        <f t="shared" si="71"/>
        <v>0</v>
      </c>
      <c r="K144" s="511">
        <f t="shared" si="71"/>
        <v>0</v>
      </c>
      <c r="L144" s="511">
        <f t="shared" si="71"/>
        <v>0</v>
      </c>
      <c r="M144" s="511">
        <f t="shared" si="71"/>
        <v>0</v>
      </c>
      <c r="N144" s="511">
        <f t="shared" si="71"/>
        <v>0</v>
      </c>
      <c r="O144" s="511">
        <f t="shared" si="71"/>
        <v>0</v>
      </c>
      <c r="P144" s="511">
        <f t="shared" si="71"/>
        <v>0</v>
      </c>
      <c r="Q144" s="513"/>
      <c r="R144" s="524"/>
      <c r="S144" s="79"/>
      <c r="U144" s="79"/>
      <c r="V144" s="79"/>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row>
    <row r="145" spans="1:44" ht="24.65" hidden="1" customHeight="1" thickBot="1">
      <c r="A145" s="542"/>
      <c r="B145" s="543">
        <v>125</v>
      </c>
      <c r="C145" s="544"/>
      <c r="D145" s="545"/>
      <c r="E145" s="545"/>
      <c r="F145" s="545"/>
      <c r="G145" s="545"/>
      <c r="H145" s="545"/>
      <c r="I145" s="545"/>
      <c r="J145" s="545"/>
      <c r="K145" s="545"/>
      <c r="L145" s="545"/>
      <c r="M145" s="545"/>
      <c r="N145" s="545"/>
      <c r="O145" s="545"/>
      <c r="P145" s="546"/>
      <c r="Q145" s="547"/>
      <c r="R145" s="113"/>
      <c r="S145" s="79"/>
      <c r="U145" s="79"/>
      <c r="V145" s="79"/>
      <c r="W145" s="79"/>
      <c r="X145" s="79"/>
      <c r="Y145" s="79"/>
      <c r="Z145" s="79"/>
      <c r="AA145" s="79"/>
      <c r="AB145" s="79"/>
      <c r="AC145" s="79"/>
      <c r="AD145" s="79"/>
      <c r="AE145" s="79"/>
      <c r="AF145" s="79"/>
      <c r="AG145" s="79"/>
      <c r="AH145" s="79"/>
      <c r="AI145" s="79"/>
      <c r="AJ145" s="79"/>
      <c r="AK145" s="79"/>
      <c r="AL145" s="79"/>
      <c r="AM145" s="79"/>
      <c r="AN145" s="79"/>
      <c r="AO145" s="79"/>
      <c r="AP145" s="79"/>
      <c r="AQ145" s="79"/>
      <c r="AR145" s="79"/>
    </row>
    <row r="146" spans="1:44" ht="24.65" customHeight="1" thickBot="1">
      <c r="A146" s="79"/>
      <c r="B146" s="548">
        <v>126</v>
      </c>
      <c r="C146" s="549"/>
      <c r="D146" s="550" t="s">
        <v>87</v>
      </c>
      <c r="E146" s="551"/>
      <c r="F146" s="552"/>
      <c r="G146" s="552"/>
      <c r="H146" s="552"/>
      <c r="I146" s="552"/>
      <c r="J146" s="552"/>
      <c r="K146" s="552"/>
      <c r="L146" s="552"/>
      <c r="M146" s="552"/>
      <c r="N146" s="553"/>
      <c r="O146" s="554"/>
      <c r="P146" s="555">
        <f>P144</f>
        <v>0</v>
      </c>
      <c r="Q146" s="556" t="s">
        <v>88</v>
      </c>
      <c r="R146" s="557"/>
      <c r="S146" s="79"/>
      <c r="U146" s="79"/>
      <c r="V146" s="79"/>
      <c r="W146" s="79"/>
      <c r="X146" s="79"/>
      <c r="Y146" s="79"/>
      <c r="Z146" s="79"/>
      <c r="AA146" s="79"/>
      <c r="AB146" s="79"/>
      <c r="AC146" s="79"/>
      <c r="AD146" s="79"/>
      <c r="AE146" s="79"/>
      <c r="AF146" s="79"/>
      <c r="AG146" s="79"/>
      <c r="AH146" s="79"/>
      <c r="AI146" s="79"/>
      <c r="AJ146" s="79"/>
      <c r="AK146" s="79"/>
      <c r="AL146" s="79"/>
      <c r="AM146" s="79"/>
      <c r="AN146" s="79"/>
      <c r="AO146" s="79"/>
      <c r="AP146" s="79"/>
      <c r="AQ146" s="79"/>
      <c r="AR146" s="79"/>
    </row>
    <row r="147" spans="1:44" ht="24.65" customHeight="1">
      <c r="A147" s="79"/>
      <c r="B147" s="79"/>
      <c r="C147" s="558"/>
      <c r="D147" s="559"/>
      <c r="E147" s="560"/>
      <c r="F147" s="561"/>
      <c r="G147" s="559"/>
      <c r="H147" s="559"/>
      <c r="I147" s="559"/>
      <c r="J147" s="559"/>
      <c r="K147" s="559"/>
      <c r="L147" s="559"/>
      <c r="M147" s="559"/>
      <c r="N147" s="559"/>
      <c r="O147" s="561"/>
      <c r="P147" s="561"/>
      <c r="Q147" s="561"/>
      <c r="R147" s="562"/>
      <c r="S147" s="561"/>
      <c r="U147" s="79"/>
      <c r="V147" s="79"/>
      <c r="W147" s="79"/>
      <c r="X147" s="79"/>
      <c r="Y147" s="79"/>
      <c r="Z147" s="79"/>
      <c r="AA147" s="79"/>
      <c r="AB147" s="79"/>
      <c r="AC147" s="79"/>
      <c r="AD147" s="79"/>
      <c r="AE147" s="79"/>
      <c r="AF147" s="79"/>
      <c r="AG147" s="79"/>
      <c r="AH147" s="79"/>
      <c r="AI147" s="79"/>
      <c r="AJ147" s="79"/>
      <c r="AK147" s="79"/>
      <c r="AL147" s="79"/>
      <c r="AM147" s="79"/>
      <c r="AN147" s="79"/>
      <c r="AO147" s="79"/>
      <c r="AP147" s="79"/>
      <c r="AQ147" s="79"/>
      <c r="AR147" s="79"/>
    </row>
    <row r="148" spans="1:44" ht="23.15" customHeight="1" thickBot="1">
      <c r="A148" s="79"/>
      <c r="B148" s="79"/>
      <c r="C148" s="563" t="s">
        <v>89</v>
      </c>
      <c r="D148" s="564"/>
      <c r="E148" s="79"/>
      <c r="F148" s="565"/>
      <c r="G148" s="566" t="s">
        <v>90</v>
      </c>
      <c r="H148" s="567"/>
      <c r="I148" s="567"/>
      <c r="J148" s="568"/>
      <c r="K148" s="566" t="s">
        <v>91</v>
      </c>
      <c r="L148" s="567"/>
      <c r="M148" s="567"/>
      <c r="N148" s="569"/>
      <c r="O148" s="570" t="s">
        <v>92</v>
      </c>
      <c r="P148" s="57"/>
      <c r="Q148" s="571"/>
      <c r="R148" s="113"/>
      <c r="S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row>
    <row r="149" spans="1:44" ht="19.5" thickBot="1">
      <c r="A149" s="79"/>
      <c r="B149" s="79"/>
      <c r="C149" s="572" t="s">
        <v>93</v>
      </c>
      <c r="D149" s="573" t="s">
        <v>94</v>
      </c>
      <c r="E149" s="79"/>
      <c r="F149" s="565"/>
      <c r="G149" s="574"/>
      <c r="H149" s="575" t="s">
        <v>64</v>
      </c>
      <c r="I149" s="575" t="s">
        <v>36</v>
      </c>
      <c r="J149" s="576" t="s">
        <v>63</v>
      </c>
      <c r="K149" s="574"/>
      <c r="L149" s="575" t="s">
        <v>64</v>
      </c>
      <c r="M149" s="575" t="s">
        <v>36</v>
      </c>
      <c r="N149" s="577" t="s">
        <v>63</v>
      </c>
      <c r="O149" s="578" t="s">
        <v>95</v>
      </c>
      <c r="P149" s="579" t="s">
        <v>96</v>
      </c>
      <c r="Q149" s="580" t="s">
        <v>97</v>
      </c>
      <c r="R149" s="581"/>
      <c r="S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row>
    <row r="150" spans="1:44">
      <c r="A150" s="79"/>
      <c r="B150" s="79"/>
      <c r="C150" s="582" t="s">
        <v>98</v>
      </c>
      <c r="D150" s="583"/>
      <c r="E150" s="79"/>
      <c r="F150" s="565"/>
      <c r="G150" s="584"/>
      <c r="H150" s="585"/>
      <c r="I150" s="585"/>
      <c r="J150" s="586"/>
      <c r="K150" s="584" t="s">
        <v>99</v>
      </c>
      <c r="L150" s="585">
        <f>IF((INT((cotax(D158)-D159)/100)*100)&lt;0,D160,INT((cotax(D158)-D159+D160)/100)*100)</f>
        <v>0</v>
      </c>
      <c r="M150" s="585">
        <f>INT(P158/100)*100</f>
        <v>0</v>
      </c>
      <c r="N150" s="587">
        <f>SUM(L150:M150)</f>
        <v>0</v>
      </c>
      <c r="O150" s="588" t="s">
        <v>100</v>
      </c>
      <c r="P150" s="2334">
        <v>0.22389999999999999</v>
      </c>
      <c r="Q150" s="2337">
        <v>0.21365523164273104</v>
      </c>
      <c r="R150" s="113"/>
      <c r="S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row>
    <row r="151" spans="1:44">
      <c r="A151" s="79"/>
      <c r="B151" s="79"/>
      <c r="C151" s="582" t="s">
        <v>101</v>
      </c>
      <c r="D151" s="591"/>
      <c r="E151" s="79"/>
      <c r="F151" s="565"/>
      <c r="G151" s="584"/>
      <c r="H151" s="585"/>
      <c r="I151" s="585"/>
      <c r="J151" s="586"/>
      <c r="K151" s="584" t="s">
        <v>102</v>
      </c>
      <c r="L151" s="585">
        <f>H160</f>
        <v>0</v>
      </c>
      <c r="M151" s="585">
        <f>I157+I160+I163</f>
        <v>0</v>
      </c>
      <c r="N151" s="587">
        <f t="shared" ref="N151:N164" si="72">SUM(L151:M151)</f>
        <v>0</v>
      </c>
      <c r="O151" s="592" t="s">
        <v>103</v>
      </c>
      <c r="P151" s="2335">
        <v>0.24855999999999998</v>
      </c>
      <c r="Q151" s="2338">
        <v>0.23173380818750525</v>
      </c>
      <c r="R151" s="113"/>
      <c r="S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row>
    <row r="152" spans="1:44" ht="19.5" thickBot="1">
      <c r="A152" s="79"/>
      <c r="B152" s="79"/>
      <c r="C152" s="582" t="s">
        <v>104</v>
      </c>
      <c r="D152" s="591"/>
      <c r="E152" s="79"/>
      <c r="F152" s="565"/>
      <c r="G152" s="595" t="s">
        <v>90</v>
      </c>
      <c r="H152" s="596"/>
      <c r="I152" s="596"/>
      <c r="J152" s="597"/>
      <c r="K152" s="595" t="s">
        <v>105</v>
      </c>
      <c r="L152" s="596"/>
      <c r="M152" s="596"/>
      <c r="N152" s="598">
        <f t="shared" si="72"/>
        <v>0</v>
      </c>
      <c r="O152" s="599" t="s">
        <v>106</v>
      </c>
      <c r="P152" s="2336">
        <v>0.36803600000000003</v>
      </c>
      <c r="Q152" s="2339">
        <v>0.33582991148827446</v>
      </c>
      <c r="R152" s="113"/>
      <c r="S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row>
    <row r="153" spans="1:44" ht="19.5" thickBot="1">
      <c r="A153" s="79"/>
      <c r="B153" s="79"/>
      <c r="C153" s="602"/>
      <c r="D153" s="603"/>
      <c r="E153" s="79"/>
      <c r="F153" s="604"/>
      <c r="G153" s="605">
        <f t="shared" ref="G153:G164" si="73">EDATE(K153,-12)</f>
        <v>45475</v>
      </c>
      <c r="H153" s="606"/>
      <c r="I153" s="606"/>
      <c r="J153" s="607">
        <f t="shared" ref="J153:J164" si="74">SUM(H153:I153)</f>
        <v>0</v>
      </c>
      <c r="K153" s="605">
        <f>O2+31</f>
        <v>45840</v>
      </c>
      <c r="L153" s="606">
        <v>0</v>
      </c>
      <c r="M153" s="606">
        <v>0</v>
      </c>
      <c r="N153" s="608">
        <f t="shared" si="72"/>
        <v>0</v>
      </c>
      <c r="O153" s="609"/>
      <c r="P153" s="79"/>
      <c r="Q153" s="79"/>
      <c r="R153" s="113"/>
      <c r="S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row>
    <row r="154" spans="1:44">
      <c r="A154" s="79"/>
      <c r="B154" s="79"/>
      <c r="C154" s="610"/>
      <c r="D154" s="603"/>
      <c r="E154" s="79"/>
      <c r="F154" s="611"/>
      <c r="G154" s="605">
        <f t="shared" si="73"/>
        <v>45506</v>
      </c>
      <c r="H154" s="2476"/>
      <c r="I154" s="2476"/>
      <c r="J154" s="607">
        <f t="shared" si="74"/>
        <v>0</v>
      </c>
      <c r="K154" s="605">
        <f>K153+31</f>
        <v>45871</v>
      </c>
      <c r="L154" s="606">
        <f>L150-L151</f>
        <v>0</v>
      </c>
      <c r="M154" s="606">
        <f>M150-M151</f>
        <v>0</v>
      </c>
      <c r="N154" s="608">
        <f t="shared" si="72"/>
        <v>0</v>
      </c>
      <c r="O154" s="612" t="s">
        <v>107</v>
      </c>
      <c r="P154" s="613">
        <f>Q236</f>
        <v>0</v>
      </c>
      <c r="Q154" s="79"/>
      <c r="R154" s="113"/>
      <c r="S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row>
    <row r="155" spans="1:44">
      <c r="A155" s="79"/>
      <c r="B155" s="79"/>
      <c r="C155" s="614" t="s">
        <v>108</v>
      </c>
      <c r="D155" s="615"/>
      <c r="E155" s="79"/>
      <c r="F155" s="616"/>
      <c r="G155" s="605">
        <f t="shared" si="73"/>
        <v>45537</v>
      </c>
      <c r="H155" s="823"/>
      <c r="I155" s="823"/>
      <c r="J155" s="607">
        <f t="shared" si="74"/>
        <v>0</v>
      </c>
      <c r="K155" s="605">
        <f t="shared" ref="K155:K164" si="75">K154+31</f>
        <v>45902</v>
      </c>
      <c r="L155" s="606"/>
      <c r="M155" s="606"/>
      <c r="N155" s="608">
        <f t="shared" si="72"/>
        <v>0</v>
      </c>
      <c r="O155" s="618" t="s">
        <v>109</v>
      </c>
      <c r="P155" s="619">
        <f>Q237</f>
        <v>0</v>
      </c>
      <c r="Q155" s="79"/>
      <c r="R155" s="113"/>
      <c r="S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row>
    <row r="156" spans="1:44">
      <c r="A156" s="79"/>
      <c r="B156" s="79"/>
      <c r="C156" s="610"/>
      <c r="D156" s="603"/>
      <c r="E156" s="79"/>
      <c r="F156" s="620"/>
      <c r="G156" s="605">
        <f t="shared" si="73"/>
        <v>45568</v>
      </c>
      <c r="H156" s="823"/>
      <c r="I156" s="823"/>
      <c r="J156" s="607">
        <f t="shared" si="74"/>
        <v>0</v>
      </c>
      <c r="K156" s="605">
        <f t="shared" si="75"/>
        <v>45933</v>
      </c>
      <c r="L156" s="606"/>
      <c r="M156" s="606"/>
      <c r="N156" s="608">
        <f t="shared" si="72"/>
        <v>0</v>
      </c>
      <c r="O156" s="618" t="s">
        <v>110</v>
      </c>
      <c r="P156" s="619">
        <f>P154-P155</f>
        <v>0</v>
      </c>
      <c r="Q156" s="79"/>
      <c r="R156" s="113"/>
      <c r="S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row>
    <row r="157" spans="1:44">
      <c r="A157" s="79"/>
      <c r="B157" s="79"/>
      <c r="C157" s="610"/>
      <c r="D157" s="603"/>
      <c r="E157" s="2151"/>
      <c r="F157" s="2152"/>
      <c r="G157" s="605">
        <f t="shared" si="73"/>
        <v>45599</v>
      </c>
      <c r="H157" s="823"/>
      <c r="I157" s="2476"/>
      <c r="J157" s="607">
        <f t="shared" si="74"/>
        <v>0</v>
      </c>
      <c r="K157" s="605">
        <f t="shared" si="75"/>
        <v>45964</v>
      </c>
      <c r="L157" s="606"/>
      <c r="M157" s="621">
        <f>INT((IF($Q$244&lt;=4000000,0,$M$150/4))/100)*100</f>
        <v>0</v>
      </c>
      <c r="N157" s="608">
        <f t="shared" si="72"/>
        <v>0</v>
      </c>
      <c r="O157" s="618" t="s">
        <v>111</v>
      </c>
      <c r="P157" s="622"/>
      <c r="Q157" s="79"/>
      <c r="R157" s="113"/>
      <c r="S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row>
    <row r="158" spans="1:44" ht="19.5" thickBot="1">
      <c r="A158" s="79"/>
      <c r="B158" s="79"/>
      <c r="C158" s="623" t="s">
        <v>112</v>
      </c>
      <c r="D158" s="624">
        <f>Q124-D150+D153+D154-D156-D157</f>
        <v>0</v>
      </c>
      <c r="E158" s="2167"/>
      <c r="F158" s="2168"/>
      <c r="G158" s="605">
        <f t="shared" si="73"/>
        <v>45630</v>
      </c>
      <c r="H158" s="823"/>
      <c r="I158" s="823"/>
      <c r="J158" s="607">
        <f t="shared" si="74"/>
        <v>0</v>
      </c>
      <c r="K158" s="605">
        <f t="shared" si="75"/>
        <v>45995</v>
      </c>
      <c r="L158" s="606"/>
      <c r="M158" s="621"/>
      <c r="N158" s="608">
        <f t="shared" si="72"/>
        <v>0</v>
      </c>
      <c r="O158" s="625" t="s">
        <v>113</v>
      </c>
      <c r="P158" s="626">
        <f>IF(T158=TRUE,0,P156-P157)</f>
        <v>0</v>
      </c>
      <c r="Q158" s="79"/>
      <c r="R158" s="113"/>
      <c r="S158" s="79"/>
      <c r="T158" s="320" t="b">
        <v>0</v>
      </c>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row>
    <row r="159" spans="1:44">
      <c r="A159" s="79"/>
      <c r="B159" s="79"/>
      <c r="C159" s="623" t="s">
        <v>114</v>
      </c>
      <c r="D159" s="603"/>
      <c r="E159" s="92"/>
      <c r="F159" s="620"/>
      <c r="G159" s="605">
        <f t="shared" si="73"/>
        <v>45661</v>
      </c>
      <c r="H159" s="823"/>
      <c r="I159" s="823"/>
      <c r="J159" s="607">
        <f t="shared" si="74"/>
        <v>0</v>
      </c>
      <c r="K159" s="605">
        <f t="shared" si="75"/>
        <v>46026</v>
      </c>
      <c r="L159" s="606"/>
      <c r="M159" s="621"/>
      <c r="N159" s="608">
        <f t="shared" si="72"/>
        <v>0</v>
      </c>
      <c r="O159" s="609"/>
      <c r="P159" s="79"/>
      <c r="Q159" s="79"/>
      <c r="R159" s="113"/>
      <c r="S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row>
    <row r="160" spans="1:44">
      <c r="A160" s="79"/>
      <c r="B160" s="79"/>
      <c r="C160" s="623" t="s">
        <v>115</v>
      </c>
      <c r="D160" s="603"/>
      <c r="E160" s="627"/>
      <c r="F160" s="620"/>
      <c r="G160" s="605">
        <f t="shared" si="73"/>
        <v>45692</v>
      </c>
      <c r="H160" s="2476"/>
      <c r="I160" s="2476"/>
      <c r="J160" s="607">
        <f t="shared" si="74"/>
        <v>0</v>
      </c>
      <c r="K160" s="605">
        <f t="shared" si="75"/>
        <v>46057</v>
      </c>
      <c r="L160" s="606">
        <f>IF((INT((houjinzei(D158)-D159)/100)*100)&lt;=200000,0,INT(L150/2/100)*100)</f>
        <v>0</v>
      </c>
      <c r="M160" s="621">
        <f>INT((IF($Q$244&lt;=480000,0,IF($Q$244&lt;=4000000,$M$150/2,$M$150/4)))/100)*100</f>
        <v>0</v>
      </c>
      <c r="N160" s="608">
        <f t="shared" si="72"/>
        <v>0</v>
      </c>
      <c r="O160" s="628" t="s">
        <v>116</v>
      </c>
      <c r="P160" s="79"/>
      <c r="Q160" s="79"/>
      <c r="R160" s="113"/>
      <c r="S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row>
    <row r="161" spans="1:92">
      <c r="A161" s="79"/>
      <c r="B161" s="79"/>
      <c r="C161" s="629"/>
      <c r="D161" s="620"/>
      <c r="E161" s="616"/>
      <c r="F161" s="630"/>
      <c r="G161" s="605">
        <f t="shared" si="73"/>
        <v>45723</v>
      </c>
      <c r="H161" s="823"/>
      <c r="I161" s="823"/>
      <c r="J161" s="607">
        <f t="shared" si="74"/>
        <v>0</v>
      </c>
      <c r="K161" s="605">
        <f t="shared" si="75"/>
        <v>46088</v>
      </c>
      <c r="L161" s="606"/>
      <c r="M161" s="621"/>
      <c r="N161" s="608">
        <f t="shared" si="72"/>
        <v>0</v>
      </c>
      <c r="O161" s="609"/>
      <c r="P161" s="79"/>
      <c r="Q161" s="79"/>
      <c r="R161" s="113"/>
      <c r="S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row>
    <row r="162" spans="1:92">
      <c r="A162" s="79"/>
      <c r="B162" s="79"/>
      <c r="C162" s="631" t="s">
        <v>117</v>
      </c>
      <c r="D162" s="620"/>
      <c r="E162" s="616"/>
      <c r="F162" s="620"/>
      <c r="G162" s="605">
        <f t="shared" si="73"/>
        <v>45754</v>
      </c>
      <c r="H162" s="823"/>
      <c r="I162" s="823"/>
      <c r="J162" s="607">
        <f t="shared" si="74"/>
        <v>0</v>
      </c>
      <c r="K162" s="605">
        <f t="shared" si="75"/>
        <v>46119</v>
      </c>
      <c r="L162" s="606"/>
      <c r="M162" s="621"/>
      <c r="N162" s="608">
        <f t="shared" si="72"/>
        <v>0</v>
      </c>
      <c r="O162" s="609"/>
      <c r="P162" s="79"/>
      <c r="Q162" s="79"/>
      <c r="R162" s="113"/>
      <c r="S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row>
    <row r="163" spans="1:92">
      <c r="A163" s="79"/>
      <c r="B163" s="79"/>
      <c r="C163" s="91" t="s">
        <v>118</v>
      </c>
      <c r="D163" s="632">
        <v>0.15</v>
      </c>
      <c r="E163" s="616"/>
      <c r="F163" s="620"/>
      <c r="G163" s="605">
        <f t="shared" si="73"/>
        <v>45785</v>
      </c>
      <c r="H163" s="823"/>
      <c r="I163" s="2476"/>
      <c r="J163" s="607">
        <f t="shared" si="74"/>
        <v>0</v>
      </c>
      <c r="K163" s="605">
        <f t="shared" si="75"/>
        <v>46150</v>
      </c>
      <c r="L163" s="606"/>
      <c r="M163" s="621">
        <f>INT((IF($Q$244&lt;=4000000,0,$M$150/4))/100)*100</f>
        <v>0</v>
      </c>
      <c r="N163" s="608">
        <f t="shared" si="72"/>
        <v>0</v>
      </c>
      <c r="O163" s="633"/>
      <c r="P163" s="79"/>
      <c r="Q163" s="79"/>
      <c r="R163" s="113"/>
      <c r="S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row>
    <row r="164" spans="1:92">
      <c r="A164" s="79"/>
      <c r="B164" s="79"/>
      <c r="C164" s="91" t="s">
        <v>119</v>
      </c>
      <c r="D164" s="632">
        <v>0.23899999999999999</v>
      </c>
      <c r="E164" s="616"/>
      <c r="F164" s="630"/>
      <c r="G164" s="605">
        <f t="shared" si="73"/>
        <v>45816</v>
      </c>
      <c r="H164" s="617"/>
      <c r="I164" s="617"/>
      <c r="J164" s="607">
        <f t="shared" si="74"/>
        <v>0</v>
      </c>
      <c r="K164" s="605">
        <f t="shared" si="75"/>
        <v>46181</v>
      </c>
      <c r="L164" s="606"/>
      <c r="M164" s="606"/>
      <c r="N164" s="608">
        <f t="shared" si="72"/>
        <v>0</v>
      </c>
      <c r="O164" s="609"/>
      <c r="P164" s="79"/>
      <c r="Q164" s="79"/>
      <c r="R164" s="113"/>
      <c r="S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row>
    <row r="165" spans="1:92" ht="24.4" customHeight="1" thickBot="1">
      <c r="A165" s="79"/>
      <c r="B165" s="634"/>
      <c r="C165" s="79"/>
      <c r="D165" s="620"/>
      <c r="E165" s="635"/>
      <c r="F165" s="635"/>
      <c r="G165" s="636" t="s">
        <v>120</v>
      </c>
      <c r="H165" s="637">
        <f>SUM(H153:H164)</f>
        <v>0</v>
      </c>
      <c r="I165" s="637">
        <f>SUM(I153:I164)</f>
        <v>0</v>
      </c>
      <c r="J165" s="637">
        <f>SUM(J153:J164)</f>
        <v>0</v>
      </c>
      <c r="K165" s="636" t="s">
        <v>120</v>
      </c>
      <c r="L165" s="637">
        <f>SUM(L153:L164)</f>
        <v>0</v>
      </c>
      <c r="M165" s="637">
        <f>SUM(M153:M164)</f>
        <v>0</v>
      </c>
      <c r="N165" s="638">
        <f>SUM(N153:N164)</f>
        <v>0</v>
      </c>
      <c r="O165" s="609"/>
      <c r="P165" s="79"/>
      <c r="Q165" s="79"/>
      <c r="R165" s="113"/>
      <c r="S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row>
    <row r="166" spans="1:92" ht="24.4" customHeight="1">
      <c r="A166" s="79"/>
      <c r="B166" s="79"/>
      <c r="C166" s="79"/>
      <c r="D166" s="639"/>
      <c r="E166" s="639"/>
      <c r="F166" s="639"/>
      <c r="G166" s="640"/>
      <c r="H166" s="641" t="s">
        <v>121</v>
      </c>
      <c r="I166" s="639"/>
      <c r="J166" s="639"/>
      <c r="K166" s="639"/>
      <c r="L166" s="639"/>
      <c r="M166" s="639"/>
      <c r="N166" s="639"/>
      <c r="O166" s="639"/>
      <c r="P166" s="639"/>
      <c r="Q166" s="639"/>
      <c r="R166" s="113"/>
      <c r="S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row>
    <row r="167" spans="1:92">
      <c r="A167" s="79"/>
      <c r="B167" s="79"/>
      <c r="C167" s="642"/>
      <c r="D167" s="643"/>
      <c r="E167" s="642"/>
      <c r="F167" s="644"/>
      <c r="G167" s="79"/>
      <c r="H167" s="79"/>
      <c r="I167" s="79"/>
      <c r="J167" s="79"/>
      <c r="K167" s="79"/>
      <c r="L167" s="79"/>
      <c r="M167" s="79"/>
      <c r="N167" s="79"/>
      <c r="O167" s="79"/>
      <c r="P167" s="79"/>
      <c r="Q167" s="79"/>
      <c r="R167" s="113"/>
      <c r="S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row>
    <row r="168" spans="1:92">
      <c r="A168" s="79"/>
      <c r="B168" s="79"/>
      <c r="C168" s="57"/>
      <c r="D168" s="170" t="s">
        <v>50</v>
      </c>
      <c r="E168" s="57"/>
      <c r="F168" s="57"/>
      <c r="G168" s="57"/>
      <c r="H168" s="57"/>
      <c r="I168" s="57"/>
      <c r="J168" s="57"/>
      <c r="K168" s="57"/>
      <c r="L168" s="57"/>
      <c r="M168" s="57"/>
      <c r="N168" s="57"/>
      <c r="O168" s="57"/>
      <c r="P168" s="57"/>
      <c r="Q168" s="171"/>
      <c r="R168" s="172"/>
      <c r="S168" s="57"/>
      <c r="T168" s="86"/>
      <c r="U168" s="16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row>
    <row r="169" spans="1:92">
      <c r="A169" s="79"/>
      <c r="B169" s="79"/>
      <c r="C169" s="72">
        <f>Q168</f>
        <v>0</v>
      </c>
      <c r="D169" s="72">
        <f>D2</f>
        <v>45474</v>
      </c>
      <c r="E169" s="72">
        <f t="shared" ref="E169:Q169" si="76">E2</f>
        <v>45505</v>
      </c>
      <c r="F169" s="72">
        <f t="shared" si="76"/>
        <v>45536</v>
      </c>
      <c r="G169" s="72">
        <f t="shared" si="76"/>
        <v>45566</v>
      </c>
      <c r="H169" s="72">
        <f t="shared" si="76"/>
        <v>45597</v>
      </c>
      <c r="I169" s="72">
        <f t="shared" si="76"/>
        <v>45627</v>
      </c>
      <c r="J169" s="72">
        <f t="shared" si="76"/>
        <v>45658</v>
      </c>
      <c r="K169" s="72">
        <f t="shared" si="76"/>
        <v>45689</v>
      </c>
      <c r="L169" s="72">
        <f t="shared" si="76"/>
        <v>45717</v>
      </c>
      <c r="M169" s="72">
        <f t="shared" si="76"/>
        <v>45748</v>
      </c>
      <c r="N169" s="72">
        <f t="shared" si="76"/>
        <v>45778</v>
      </c>
      <c r="O169" s="72">
        <f t="shared" si="76"/>
        <v>45809</v>
      </c>
      <c r="P169" s="72" t="str">
        <f t="shared" si="76"/>
        <v>決算</v>
      </c>
      <c r="Q169" s="72" t="str">
        <f t="shared" si="76"/>
        <v>年間合計</v>
      </c>
      <c r="R169" s="72" t="str">
        <f>R2</f>
        <v>対売上割合</v>
      </c>
      <c r="S169" s="326" t="s">
        <v>171</v>
      </c>
      <c r="T169" s="86"/>
      <c r="U169" s="16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row>
    <row r="170" spans="1:92">
      <c r="A170" s="79"/>
      <c r="B170" s="79"/>
      <c r="C170" s="174" t="s">
        <v>51</v>
      </c>
      <c r="D170" s="81"/>
      <c r="E170" s="81"/>
      <c r="F170" s="81"/>
      <c r="G170" s="81"/>
      <c r="H170" s="81"/>
      <c r="I170" s="81"/>
      <c r="J170" s="81"/>
      <c r="K170" s="81"/>
      <c r="L170" s="81"/>
      <c r="M170" s="81"/>
      <c r="N170" s="81"/>
      <c r="O170" s="81"/>
      <c r="P170" s="81"/>
      <c r="Q170" s="82"/>
      <c r="R170" s="83"/>
      <c r="S170" s="83"/>
      <c r="T170" s="86"/>
      <c r="U170" s="16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row>
    <row r="171" spans="1:92" ht="19.149999999999999" customHeight="1" thickBot="1">
      <c r="A171" s="79"/>
      <c r="B171" s="79"/>
      <c r="C171" s="87" t="s">
        <v>52</v>
      </c>
      <c r="D171" s="88"/>
      <c r="E171" s="88"/>
      <c r="F171" s="88"/>
      <c r="G171" s="88"/>
      <c r="H171" s="88"/>
      <c r="I171" s="88"/>
      <c r="J171" s="88"/>
      <c r="K171" s="88"/>
      <c r="L171" s="88"/>
      <c r="M171" s="88"/>
      <c r="N171" s="88"/>
      <c r="O171" s="88"/>
      <c r="P171" s="88"/>
      <c r="Q171" s="89">
        <f>SUM(D171:P171)</f>
        <v>0</v>
      </c>
      <c r="R171" s="2353">
        <f>IFERROR(Q171/$Q$14,0)</f>
        <v>0</v>
      </c>
      <c r="S171" s="154">
        <f>前期実績!Q129</f>
        <v>0</v>
      </c>
      <c r="T171" s="342"/>
      <c r="U171" s="16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371" t="s">
        <v>128</v>
      </c>
      <c r="AR171" s="372" t="s">
        <v>181</v>
      </c>
      <c r="AS171" s="373" t="s">
        <v>182</v>
      </c>
    </row>
    <row r="172" spans="1:92" ht="19.149999999999999" customHeight="1">
      <c r="A172" s="79"/>
      <c r="B172" s="79"/>
      <c r="C172" s="94"/>
      <c r="D172" s="88"/>
      <c r="E172" s="88"/>
      <c r="F172" s="88"/>
      <c r="G172" s="88"/>
      <c r="H172" s="88"/>
      <c r="I172" s="88"/>
      <c r="J172" s="88"/>
      <c r="K172" s="88"/>
      <c r="L172" s="88"/>
      <c r="M172" s="88"/>
      <c r="N172" s="88"/>
      <c r="O172" s="88"/>
      <c r="P172" s="88"/>
      <c r="Q172" s="89">
        <f>SUM(D172:P172)</f>
        <v>0</v>
      </c>
      <c r="R172" s="2353">
        <f t="shared" ref="R172:R231" si="77">IFERROR(Q172/$Q$14,0)</f>
        <v>0</v>
      </c>
      <c r="S172" s="154">
        <f>前期実績!Q130</f>
        <v>0</v>
      </c>
      <c r="T172" s="645" t="b">
        <v>0</v>
      </c>
      <c r="U172" s="79">
        <f>IF($AO172=TRUE,IF($T$1=FALSE,D172*HOME!$H$21,D172*HOME!$H$21/(1+HOME!$H$21)),
IF(D$2&lt;DATE(2019,10,1),
IF($T$1=FALSE,IF($T172=FALSE,D172*HOME!$H$18,0),
IF($T172=FALSE,D172*HOME!$H$18/(1+HOME!$H$18),0)),
IF($T$1=FALSE,IF($T172=FALSE,D172*HOME!$H$20,0),
IF($T172=FALSE,D172*HOME!$H$20/(1+HOME!$H$20),0))))</f>
        <v>0</v>
      </c>
      <c r="V172" s="79">
        <f>IF($AO172=TRUE,IF($T$1=FALSE,E172*HOME!$H$21,E172*HOME!$H$21/(1+HOME!$H$21)),
IF(E$2&lt;DATE(2019,10,1),
IF($T$1=FALSE,IF($T172=FALSE,E172*HOME!$H$18,0),
IF($T172=FALSE,E172*HOME!$H$18/(1+HOME!$H$18),0)),
IF($T$1=FALSE,IF($T172=FALSE,E172*HOME!$H$20,0),
IF($T172=FALSE,E172*HOME!$H$20/(1+HOME!$H$20),0))))</f>
        <v>0</v>
      </c>
      <c r="W172" s="79">
        <f>IF($AO172=TRUE,IF($T$1=FALSE,F172*HOME!$H$21,F172*HOME!$H$21/(1+HOME!$H$21)),
IF(F$2&lt;DATE(2019,10,1),
IF($T$1=FALSE,IF($T172=FALSE,F172*HOME!$H$18,0),
IF($T172=FALSE,F172*HOME!$H$18/(1+HOME!$H$18),0)),
IF($T$1=FALSE,IF($T172=FALSE,F172*HOME!$H$20,0),
IF($T172=FALSE,F172*HOME!$H$20/(1+HOME!$H$20),0))))</f>
        <v>0</v>
      </c>
      <c r="X172" s="79">
        <f>IF($AO172=TRUE,IF($T$1=FALSE,G172*HOME!$H$21,G172*HOME!$H$21/(1+HOME!$H$21)),
IF(G$2&lt;DATE(2019,10,1),
IF($T$1=FALSE,IF($T172=FALSE,G172*HOME!$H$18,0),
IF($T172=FALSE,G172*HOME!$H$18/(1+HOME!$H$18),0)),
IF($T$1=FALSE,IF($T172=FALSE,G172*HOME!$H$20,0),
IF($T172=FALSE,G172*HOME!$H$20/(1+HOME!$H$20),0))))</f>
        <v>0</v>
      </c>
      <c r="Y172" s="79">
        <f>IF($AO172=TRUE,IF($T$1=FALSE,H172*HOME!$H$21,H172*HOME!$H$21/(1+HOME!$H$21)),
IF(H$2&lt;DATE(2019,10,1),
IF($T$1=FALSE,IF($T172=FALSE,H172*HOME!$H$18,0),
IF($T172=FALSE,H172*HOME!$H$18/(1+HOME!$H$18),0)),
IF($T$1=FALSE,IF($T172=FALSE,H172*HOME!$H$20,0),
IF($T172=FALSE,H172*HOME!$H$20/(1+HOME!$H$20),0))))</f>
        <v>0</v>
      </c>
      <c r="Z172" s="79">
        <f>IF($AO172=TRUE,IF($T$1=FALSE,I172*HOME!$H$21,I172*HOME!$H$21/(1+HOME!$H$21)),
IF(I$2&lt;DATE(2019,10,1),
IF($T$1=FALSE,IF($T172=FALSE,I172*HOME!$H$18,0),
IF($T172=FALSE,I172*HOME!$H$18/(1+HOME!$H$18),0)),
IF($T$1=FALSE,IF($T172=FALSE,I172*HOME!$H$20,0),
IF($T172=FALSE,I172*HOME!$H$20/(1+HOME!$H$20),0))))</f>
        <v>0</v>
      </c>
      <c r="AA172" s="79">
        <f>IF($AO172=TRUE,IF($T$1=FALSE,J172*HOME!$H$21,J172*HOME!$H$21/(1+HOME!$H$21)),
IF(J$2&lt;DATE(2019,10,1),
IF($T$1=FALSE,IF($T172=FALSE,J172*HOME!$H$18,0),
IF($T172=FALSE,J172*HOME!$H$18/(1+HOME!$H$18),0)),
IF($T$1=FALSE,IF($T172=FALSE,J172*HOME!$H$20,0),
IF($T172=FALSE,J172*HOME!$H$20/(1+HOME!$H$20),0))))</f>
        <v>0</v>
      </c>
      <c r="AB172" s="79">
        <f>IF($AO172=TRUE,IF($T$1=FALSE,K172*HOME!$H$21,K172*HOME!$H$21/(1+HOME!$H$21)),
IF(K$2&lt;DATE(2019,10,1),
IF($T$1=FALSE,IF($T172=FALSE,K172*HOME!$H$18,0),
IF($T172=FALSE,K172*HOME!$H$18/(1+HOME!$H$18),0)),
IF($T$1=FALSE,IF($T172=FALSE,K172*HOME!$H$20,0),
IF($T172=FALSE,K172*HOME!$H$20/(1+HOME!$H$20),0))))</f>
        <v>0</v>
      </c>
      <c r="AC172" s="79">
        <f>IF($AO172=TRUE,IF($T$1=FALSE,L172*HOME!$H$21,L172*HOME!$H$21/(1+HOME!$H$21)),
IF(L$2&lt;DATE(2019,10,1),
IF($T$1=FALSE,IF($T172=FALSE,L172*HOME!$H$18,0),
IF($T172=FALSE,L172*HOME!$H$18/(1+HOME!$H$18),0)),
IF($T$1=FALSE,IF($T172=FALSE,L172*HOME!$H$20,0),
IF($T172=FALSE,L172*HOME!$H$20/(1+HOME!$H$20),0))))</f>
        <v>0</v>
      </c>
      <c r="AD172" s="79">
        <f>IF($AO172=TRUE,IF($T$1=FALSE,M172*HOME!$H$21,M172*HOME!$H$21/(1+HOME!$H$21)),
IF(M$2&lt;DATE(2019,10,1),
IF($T$1=FALSE,IF($T172=FALSE,M172*HOME!$H$18,0),
IF($T172=FALSE,M172*HOME!$H$18/(1+HOME!$H$18),0)),
IF($T$1=FALSE,IF($T172=FALSE,M172*HOME!$H$20,0),
IF($T172=FALSE,M172*HOME!$H$20/(1+HOME!$H$20),0))))</f>
        <v>0</v>
      </c>
      <c r="AE172" s="79">
        <f>IF($AO172=TRUE,IF($T$1=FALSE,N172*HOME!$H$21,N172*HOME!$H$21/(1+HOME!$H$21)),
IF(N$2&lt;DATE(2019,10,1),
IF($T$1=FALSE,IF($T172=FALSE,N172*HOME!$H$18,0),
IF($T172=FALSE,N172*HOME!$H$18/(1+HOME!$H$18),0)),
IF($T$1=FALSE,IF($T172=FALSE,N172*HOME!$H$20,0),
IF($T172=FALSE,N172*HOME!$H$20/(1+HOME!$H$20),0))))</f>
        <v>0</v>
      </c>
      <c r="AF172" s="79">
        <f>IF($AO172=TRUE,IF($T$1=FALSE,O172*HOME!$H$21,O172*HOME!$H$21/(1+HOME!$H$21)),
IF(O$2&lt;DATE(2019,10,1),
IF($T$1=FALSE,IF($T172=FALSE,O172*HOME!$H$18,0),
IF($T172=FALSE,O172*HOME!$H$18/(1+HOME!$H$18),0)),
IF($T$1=FALSE,IF($T172=FALSE,O172*HOME!$H$20,0),
IF($T172=FALSE,O172*HOME!$H$20/(1+HOME!$H$20),0))))</f>
        <v>0</v>
      </c>
      <c r="AG172" s="79">
        <f>IF($AO172=TRUE,IF($T$1=FALSE,P172*HOME!$H$21,P172*HOME!$H$21/(1+HOME!$H$21)),
IF(P$2&lt;DATE(2019,10,1),
IF($T$1=FALSE,IF($T172=FALSE,P172*HOME!$H$18,0),
IF($T172=FALSE,P172*HOME!$H$18/(1+HOME!$H$18),0)),
IF($T$1=FALSE,IF($T172=FALSE,P172*HOME!$H$20,0),
IF($T172=FALSE,P172*HOME!$H$20/(1+HOME!$H$20),0))))</f>
        <v>0</v>
      </c>
      <c r="AH172" s="79">
        <f t="shared" ref="AH172:AH227" si="78">SUM(U172:AG172)</f>
        <v>0</v>
      </c>
      <c r="AI172" s="79">
        <f>IF($T172=FALSE,Q172,"")</f>
        <v>0</v>
      </c>
      <c r="AJ172" s="79"/>
      <c r="AK172" s="79"/>
      <c r="AL172" s="79"/>
      <c r="AM172" s="79"/>
      <c r="AN172" s="79"/>
      <c r="AO172" s="320" t="b">
        <v>0</v>
      </c>
      <c r="AP172" s="379"/>
      <c r="AQ172" s="380"/>
      <c r="AR172" s="381" t="str">
        <f>前期実績!T130</f>
        <v/>
      </c>
      <c r="AS172" s="382" t="str">
        <f>前期実績!U130</f>
        <v/>
      </c>
      <c r="AZ172" s="384">
        <f>D4*$AQ172</f>
        <v>0</v>
      </c>
      <c r="BA172" s="384">
        <f t="shared" ref="BA172:BL181" si="79">E4*$AQ172</f>
        <v>0</v>
      </c>
      <c r="BB172" s="384">
        <f t="shared" si="79"/>
        <v>0</v>
      </c>
      <c r="BC172" s="384">
        <f t="shared" si="79"/>
        <v>0</v>
      </c>
      <c r="BD172" s="384">
        <f t="shared" si="79"/>
        <v>0</v>
      </c>
      <c r="BE172" s="384">
        <f t="shared" si="79"/>
        <v>0</v>
      </c>
      <c r="BF172" s="384">
        <f t="shared" si="79"/>
        <v>0</v>
      </c>
      <c r="BG172" s="384">
        <f t="shared" si="79"/>
        <v>0</v>
      </c>
      <c r="BH172" s="384">
        <f t="shared" si="79"/>
        <v>0</v>
      </c>
      <c r="BI172" s="384">
        <f t="shared" si="79"/>
        <v>0</v>
      </c>
      <c r="BJ172" s="384">
        <f t="shared" si="79"/>
        <v>0</v>
      </c>
      <c r="BK172" s="384">
        <f t="shared" si="79"/>
        <v>0</v>
      </c>
      <c r="BL172" s="646">
        <f t="shared" si="79"/>
        <v>0</v>
      </c>
      <c r="BM172" s="647">
        <f>D$14*$AQ172</f>
        <v>0</v>
      </c>
      <c r="BN172" s="384">
        <f t="shared" ref="BN172:BY181" si="80">E$14*$AQ172</f>
        <v>0</v>
      </c>
      <c r="BO172" s="384">
        <f t="shared" si="80"/>
        <v>0</v>
      </c>
      <c r="BP172" s="384">
        <f t="shared" si="80"/>
        <v>0</v>
      </c>
      <c r="BQ172" s="384">
        <f t="shared" si="80"/>
        <v>0</v>
      </c>
      <c r="BR172" s="384">
        <f t="shared" si="80"/>
        <v>0</v>
      </c>
      <c r="BS172" s="384">
        <f t="shared" si="80"/>
        <v>0</v>
      </c>
      <c r="BT172" s="384">
        <f t="shared" si="80"/>
        <v>0</v>
      </c>
      <c r="BU172" s="384">
        <f t="shared" si="80"/>
        <v>0</v>
      </c>
      <c r="BV172" s="384">
        <f t="shared" si="80"/>
        <v>0</v>
      </c>
      <c r="BW172" s="384">
        <f t="shared" si="80"/>
        <v>0</v>
      </c>
      <c r="BX172" s="384">
        <f t="shared" si="80"/>
        <v>0</v>
      </c>
      <c r="BY172" s="384">
        <f t="shared" si="80"/>
        <v>0</v>
      </c>
      <c r="CA172" s="310">
        <f>IF($T172=TRUE,0,IF(D$2&lt;DATE(2019,10,1),IF($T$1=FALSE,D172*HOME!$F$18,D172*HOME!$F$18/(1+HOME!$H$18)),IF($AO172=TRUE,IF($T$1=FALSE,D172*HOME!$F$21,D172*HOME!$F$21/(1+HOME!$H$21)),IF($T$1=FALSE,D172*HOME!$F$20,D172*HOME!$F$20/(1+HOME!$H$20)))))</f>
        <v>0</v>
      </c>
      <c r="CB172" s="310">
        <f>IF($T172=TRUE,0,IF(E$2&lt;DATE(2019,10,1),IF($T$1=FALSE,E172*HOME!$F$18,E172*HOME!$F$18/(1+HOME!$H$18)),IF($AO172=TRUE,IF($T$1=FALSE,E172*HOME!$F$21,E172*HOME!$F$21/(1+HOME!$H$21)),IF($T$1=FALSE,E172*HOME!$F$20,E172*HOME!$F$20/(1+HOME!$H$20)))))</f>
        <v>0</v>
      </c>
      <c r="CC172" s="310">
        <f>IF($T172=TRUE,0,IF(F$2&lt;DATE(2019,10,1),IF($T$1=FALSE,F172*HOME!$F$18,F172*HOME!$F$18/(1+HOME!$H$18)),IF($AO172=TRUE,IF($T$1=FALSE,F172*HOME!$F$21,F172*HOME!$F$21/(1+HOME!$H$21)),IF($T$1=FALSE,F172*HOME!$F$20,F172*HOME!$F$20/(1+HOME!$H$20)))))</f>
        <v>0</v>
      </c>
      <c r="CD172" s="310">
        <f>IF($T172=TRUE,0,IF(G$2&lt;DATE(2019,10,1),IF($T$1=FALSE,G172*HOME!$F$18,G172*HOME!$F$18/(1+HOME!$H$18)),IF($AO172=TRUE,IF($T$1=FALSE,G172*HOME!$F$21,G172*HOME!$F$21/(1+HOME!$H$21)),IF($T$1=FALSE,G172*HOME!$F$20,G172*HOME!$F$20/(1+HOME!$H$20)))))</f>
        <v>0</v>
      </c>
      <c r="CE172" s="310">
        <f>IF($T172=TRUE,0,IF(H$2&lt;DATE(2019,10,1),IF($T$1=FALSE,H172*HOME!$F$18,H172*HOME!$F$18/(1+HOME!$H$18)),IF($AO172=TRUE,IF($T$1=FALSE,H172*HOME!$F$21,H172*HOME!$F$21/(1+HOME!$H$21)),IF($T$1=FALSE,H172*HOME!$F$20,H172*HOME!$F$20/(1+HOME!$H$20)))))</f>
        <v>0</v>
      </c>
      <c r="CF172" s="310">
        <f>IF($T172=TRUE,0,IF(I$2&lt;DATE(2019,10,1),IF($T$1=FALSE,I172*HOME!$F$18,I172*HOME!$F$18/(1+HOME!$H$18)),IF($AO172=TRUE,IF($T$1=FALSE,I172*HOME!$F$21,I172*HOME!$F$21/(1+HOME!$H$21)),IF($T$1=FALSE,I172*HOME!$F$20,I172*HOME!$F$20/(1+HOME!$H$20)))))</f>
        <v>0</v>
      </c>
      <c r="CG172" s="310">
        <f>IF($T172=TRUE,0,IF(J$2&lt;DATE(2019,10,1),IF($T$1=FALSE,J172*HOME!$F$18,J172*HOME!$F$18/(1+HOME!$H$18)),IF($AO172=TRUE,IF($T$1=FALSE,J172*HOME!$F$21,J172*HOME!$F$21/(1+HOME!$H$21)),IF($T$1=FALSE,J172*HOME!$F$20,J172*HOME!$F$20/(1+HOME!$H$20)))))</f>
        <v>0</v>
      </c>
      <c r="CH172" s="310">
        <f>IF($T172=TRUE,0,IF(K$2&lt;DATE(2019,10,1),IF($T$1=FALSE,K172*HOME!$F$18,K172*HOME!$F$18/(1+HOME!$H$18)),IF($AO172=TRUE,IF($T$1=FALSE,K172*HOME!$F$21,K172*HOME!$F$21/(1+HOME!$H$21)),IF($T$1=FALSE,K172*HOME!$F$20,K172*HOME!$F$20/(1+HOME!$H$20)))))</f>
        <v>0</v>
      </c>
      <c r="CI172" s="310">
        <f>IF($T172=TRUE,0,IF(L$2&lt;DATE(2019,10,1),IF($T$1=FALSE,L172*HOME!$F$18,L172*HOME!$F$18/(1+HOME!$H$18)),IF($AO172=TRUE,IF($T$1=FALSE,L172*HOME!$F$21,L172*HOME!$F$21/(1+HOME!$H$21)),IF($T$1=FALSE,L172*HOME!$F$20,L172*HOME!$F$20/(1+HOME!$H$20)))))</f>
        <v>0</v>
      </c>
      <c r="CJ172" s="310">
        <f>IF($T172=TRUE,0,IF(M$2&lt;DATE(2019,10,1),IF($T$1=FALSE,M172*HOME!$F$18,M172*HOME!$F$18/(1+HOME!$H$18)),IF($AO172=TRUE,IF($T$1=FALSE,M172*HOME!$F$21,M172*HOME!$F$21/(1+HOME!$H$21)),IF($T$1=FALSE,M172*HOME!$F$20,M172*HOME!$F$20/(1+HOME!$H$20)))))</f>
        <v>0</v>
      </c>
      <c r="CK172" s="310">
        <f>IF($T172=TRUE,0,IF(N$2&lt;DATE(2019,10,1),IF($T$1=FALSE,N172*HOME!$F$18,N172*HOME!$F$18/(1+HOME!$H$18)),IF($AO172=TRUE,IF($T$1=FALSE,N172*HOME!$F$21,N172*HOME!$F$21/(1+HOME!$H$21)),IF($T$1=FALSE,N172*HOME!$F$20,N172*HOME!$F$20/(1+HOME!$H$20)))))</f>
        <v>0</v>
      </c>
      <c r="CL172" s="310">
        <f>IF($T172=TRUE,0,IF(O$2&lt;DATE(2019,10,1),IF($T$1=FALSE,O172*HOME!$F$18,O172*HOME!$F$18/(1+HOME!$H$18)),IF($AO172=TRUE,IF($T$1=FALSE,O172*HOME!$F$21,O172*HOME!$F$21/(1+HOME!$H$21)),IF($T$1=FALSE,O172*HOME!$F$20,O172*HOME!$F$20/(1+HOME!$H$20)))))</f>
        <v>0</v>
      </c>
      <c r="CM172" s="310">
        <f>IF($T172=TRUE,0,IF(P$2&lt;DATE(2019,10,1),IF($T$1=FALSE,P172*HOME!$F$18,P172*HOME!$F$18/(1+HOME!$H$18)),IF($AO172=TRUE,IF($T$1=FALSE,P172*HOME!$F$21,P172*HOME!$F$21/(1+HOME!$H$21)),IF($T$1=FALSE,P172*HOME!$F$20,P172*HOME!$F$20/(1+HOME!$H$20)))))</f>
        <v>0</v>
      </c>
      <c r="CN172" s="310">
        <f>SUM(CA172:CM172)</f>
        <v>0</v>
      </c>
    </row>
    <row r="173" spans="1:92" ht="19.149999999999999" customHeight="1">
      <c r="A173" s="79"/>
      <c r="B173" s="79"/>
      <c r="C173" s="95"/>
      <c r="D173" s="88"/>
      <c r="E173" s="88"/>
      <c r="F173" s="88"/>
      <c r="G173" s="88"/>
      <c r="H173" s="88"/>
      <c r="I173" s="88"/>
      <c r="J173" s="88"/>
      <c r="K173" s="88"/>
      <c r="L173" s="88"/>
      <c r="M173" s="88"/>
      <c r="N173" s="88"/>
      <c r="O173" s="88"/>
      <c r="P173" s="88"/>
      <c r="Q173" s="89">
        <f t="shared" ref="Q173:Q181" si="81">SUM(D173:P173)</f>
        <v>0</v>
      </c>
      <c r="R173" s="2353">
        <f t="shared" si="77"/>
        <v>0</v>
      </c>
      <c r="S173" s="154">
        <f>前期実績!Q131</f>
        <v>0</v>
      </c>
      <c r="T173" s="645" t="b">
        <v>0</v>
      </c>
      <c r="U173" s="79">
        <f>IF($AO173=TRUE,IF($T$1=FALSE,D173*HOME!$H$21,D173*HOME!$H$21/(1+HOME!$H$21)),
IF(D$2&lt;DATE(2019,10,1),
IF($T$1=FALSE,IF($T173=FALSE,D173*HOME!$H$18,0),
IF($T173=FALSE,D173*HOME!$H$18/(1+HOME!$H$18),0)),
IF($T$1=FALSE,IF($T173=FALSE,D173*HOME!$H$20,0),
IF($T173=FALSE,D173*HOME!$H$20/(1+HOME!$H$20),0))))</f>
        <v>0</v>
      </c>
      <c r="V173" s="79">
        <f>IF($AO173=TRUE,IF($T$1=FALSE,E173*HOME!$H$21,E173*HOME!$H$21/(1+HOME!$H$21)),
IF(E$2&lt;DATE(2019,10,1),
IF($T$1=FALSE,IF($T173=FALSE,E173*HOME!$H$18,0),
IF($T173=FALSE,E173*HOME!$H$18/(1+HOME!$H$18),0)),
IF($T$1=FALSE,IF($T173=FALSE,E173*HOME!$H$20,0),
IF($T173=FALSE,E173*HOME!$H$20/(1+HOME!$H$20),0))))</f>
        <v>0</v>
      </c>
      <c r="W173" s="79">
        <f>IF($AO173=TRUE,IF($T$1=FALSE,F173*HOME!$H$21,F173*HOME!$H$21/(1+HOME!$H$21)),
IF(F$2&lt;DATE(2019,10,1),
IF($T$1=FALSE,IF($T173=FALSE,F173*HOME!$H$18,0),
IF($T173=FALSE,F173*HOME!$H$18/(1+HOME!$H$18),0)),
IF($T$1=FALSE,IF($T173=FALSE,F173*HOME!$H$20,0),
IF($T173=FALSE,F173*HOME!$H$20/(1+HOME!$H$20),0))))</f>
        <v>0</v>
      </c>
      <c r="X173" s="79">
        <f>IF($AO173=TRUE,IF($T$1=FALSE,G173*HOME!$H$21,G173*HOME!$H$21/(1+HOME!$H$21)),
IF(G$2&lt;DATE(2019,10,1),
IF($T$1=FALSE,IF($T173=FALSE,G173*HOME!$H$18,0),
IF($T173=FALSE,G173*HOME!$H$18/(1+HOME!$H$18),0)),
IF($T$1=FALSE,IF($T173=FALSE,G173*HOME!$H$20,0),
IF($T173=FALSE,G173*HOME!$H$20/(1+HOME!$H$20),0))))</f>
        <v>0</v>
      </c>
      <c r="Y173" s="79">
        <f>IF($AO173=TRUE,IF($T$1=FALSE,H173*HOME!$H$21,H173*HOME!$H$21/(1+HOME!$H$21)),
IF(H$2&lt;DATE(2019,10,1),
IF($T$1=FALSE,IF($T173=FALSE,H173*HOME!$H$18,0),
IF($T173=FALSE,H173*HOME!$H$18/(1+HOME!$H$18),0)),
IF($T$1=FALSE,IF($T173=FALSE,H173*HOME!$H$20,0),
IF($T173=FALSE,H173*HOME!$H$20/(1+HOME!$H$20),0))))</f>
        <v>0</v>
      </c>
      <c r="Z173" s="79">
        <f>IF($AO173=TRUE,IF($T$1=FALSE,I173*HOME!$H$21,I173*HOME!$H$21/(1+HOME!$H$21)),
IF(I$2&lt;DATE(2019,10,1),
IF($T$1=FALSE,IF($T173=FALSE,I173*HOME!$H$18,0),
IF($T173=FALSE,I173*HOME!$H$18/(1+HOME!$H$18),0)),
IF($T$1=FALSE,IF($T173=FALSE,I173*HOME!$H$20,0),
IF($T173=FALSE,I173*HOME!$H$20/(1+HOME!$H$20),0))))</f>
        <v>0</v>
      </c>
      <c r="AA173" s="79">
        <f>IF($AO173=TRUE,IF($T$1=FALSE,J173*HOME!$H$21,J173*HOME!$H$21/(1+HOME!$H$21)),
IF(J$2&lt;DATE(2019,10,1),
IF($T$1=FALSE,IF($T173=FALSE,J173*HOME!$H$18,0),
IF($T173=FALSE,J173*HOME!$H$18/(1+HOME!$H$18),0)),
IF($T$1=FALSE,IF($T173=FALSE,J173*HOME!$H$20,0),
IF($T173=FALSE,J173*HOME!$H$20/(1+HOME!$H$20),0))))</f>
        <v>0</v>
      </c>
      <c r="AB173" s="79">
        <f>IF($AO173=TRUE,IF($T$1=FALSE,K173*HOME!$H$21,K173*HOME!$H$21/(1+HOME!$H$21)),
IF(K$2&lt;DATE(2019,10,1),
IF($T$1=FALSE,IF($T173=FALSE,K173*HOME!$H$18,0),
IF($T173=FALSE,K173*HOME!$H$18/(1+HOME!$H$18),0)),
IF($T$1=FALSE,IF($T173=FALSE,K173*HOME!$H$20,0),
IF($T173=FALSE,K173*HOME!$H$20/(1+HOME!$H$20),0))))</f>
        <v>0</v>
      </c>
      <c r="AC173" s="79">
        <f>IF($AO173=TRUE,IF($T$1=FALSE,L173*HOME!$H$21,L173*HOME!$H$21/(1+HOME!$H$21)),
IF(L$2&lt;DATE(2019,10,1),
IF($T$1=FALSE,IF($T173=FALSE,L173*HOME!$H$18,0),
IF($T173=FALSE,L173*HOME!$H$18/(1+HOME!$H$18),0)),
IF($T$1=FALSE,IF($T173=FALSE,L173*HOME!$H$20,0),
IF($T173=FALSE,L173*HOME!$H$20/(1+HOME!$H$20),0))))</f>
        <v>0</v>
      </c>
      <c r="AD173" s="79">
        <f>IF($AO173=TRUE,IF($T$1=FALSE,M173*HOME!$H$21,M173*HOME!$H$21/(1+HOME!$H$21)),
IF(M$2&lt;DATE(2019,10,1),
IF($T$1=FALSE,IF($T173=FALSE,M173*HOME!$H$18,0),
IF($T173=FALSE,M173*HOME!$H$18/(1+HOME!$H$18),0)),
IF($T$1=FALSE,IF($T173=FALSE,M173*HOME!$H$20,0),
IF($T173=FALSE,M173*HOME!$H$20/(1+HOME!$H$20),0))))</f>
        <v>0</v>
      </c>
      <c r="AE173" s="79">
        <f>IF($AO173=TRUE,IF($T$1=FALSE,N173*HOME!$H$21,N173*HOME!$H$21/(1+HOME!$H$21)),
IF(N$2&lt;DATE(2019,10,1),
IF($T$1=FALSE,IF($T173=FALSE,N173*HOME!$H$18,0),
IF($T173=FALSE,N173*HOME!$H$18/(1+HOME!$H$18),0)),
IF($T$1=FALSE,IF($T173=FALSE,N173*HOME!$H$20,0),
IF($T173=FALSE,N173*HOME!$H$20/(1+HOME!$H$20),0))))</f>
        <v>0</v>
      </c>
      <c r="AF173" s="79">
        <f>IF($AO173=TRUE,IF($T$1=FALSE,O173*HOME!$H$21,O173*HOME!$H$21/(1+HOME!$H$21)),
IF(O$2&lt;DATE(2019,10,1),
IF($T$1=FALSE,IF($T173=FALSE,O173*HOME!$H$18,0),
IF($T173=FALSE,O173*HOME!$H$18/(1+HOME!$H$18),0)),
IF($T$1=FALSE,IF($T173=FALSE,O173*HOME!$H$20,0),
IF($T173=FALSE,O173*HOME!$H$20/(1+HOME!$H$20),0))))</f>
        <v>0</v>
      </c>
      <c r="AG173" s="79">
        <f>IF($AO173=TRUE,IF($T$1=FALSE,P173*HOME!$H$21,P173*HOME!$H$21/(1+HOME!$H$21)),
IF(P$2&lt;DATE(2019,10,1),
IF($T$1=FALSE,IF($T173=FALSE,P173*HOME!$H$18,0),
IF($T173=FALSE,P173*HOME!$H$18/(1+HOME!$H$18),0)),
IF($T$1=FALSE,IF($T173=FALSE,P173*HOME!$H$20,0),
IF($T173=FALSE,P173*HOME!$H$20/(1+HOME!$H$20),0))))</f>
        <v>0</v>
      </c>
      <c r="AH173" s="79">
        <f t="shared" si="78"/>
        <v>0</v>
      </c>
      <c r="AI173" s="79">
        <f t="shared" ref="AI173:AI181" si="82">IF($T173=FALSE,Q173,"")</f>
        <v>0</v>
      </c>
      <c r="AJ173" s="79"/>
      <c r="AK173" s="79"/>
      <c r="AL173" s="79"/>
      <c r="AM173" s="79"/>
      <c r="AN173" s="79"/>
      <c r="AO173" s="320" t="b">
        <v>0</v>
      </c>
      <c r="AP173" s="379"/>
      <c r="AQ173" s="380"/>
      <c r="AR173" s="390" t="str">
        <f>前期実績!T131</f>
        <v/>
      </c>
      <c r="AS173" s="391" t="str">
        <f>前期実績!U131</f>
        <v/>
      </c>
      <c r="AZ173" s="392">
        <f t="shared" ref="AZ173:AZ181" si="83">D5*$AQ173</f>
        <v>0</v>
      </c>
      <c r="BA173" s="392">
        <f t="shared" si="79"/>
        <v>0</v>
      </c>
      <c r="BB173" s="392">
        <f t="shared" si="79"/>
        <v>0</v>
      </c>
      <c r="BC173" s="392">
        <f t="shared" si="79"/>
        <v>0</v>
      </c>
      <c r="BD173" s="392">
        <f t="shared" si="79"/>
        <v>0</v>
      </c>
      <c r="BE173" s="392">
        <f t="shared" si="79"/>
        <v>0</v>
      </c>
      <c r="BF173" s="392">
        <f t="shared" si="79"/>
        <v>0</v>
      </c>
      <c r="BG173" s="392">
        <f t="shared" si="79"/>
        <v>0</v>
      </c>
      <c r="BH173" s="392">
        <f t="shared" si="79"/>
        <v>0</v>
      </c>
      <c r="BI173" s="392">
        <f t="shared" si="79"/>
        <v>0</v>
      </c>
      <c r="BJ173" s="392">
        <f t="shared" si="79"/>
        <v>0</v>
      </c>
      <c r="BK173" s="392">
        <f t="shared" si="79"/>
        <v>0</v>
      </c>
      <c r="BL173" s="648">
        <f t="shared" si="79"/>
        <v>0</v>
      </c>
      <c r="BM173" s="649">
        <f t="shared" ref="BM173:BM181" si="84">D$14*$AQ173</f>
        <v>0</v>
      </c>
      <c r="BN173" s="392">
        <f t="shared" si="80"/>
        <v>0</v>
      </c>
      <c r="BO173" s="392">
        <f t="shared" si="80"/>
        <v>0</v>
      </c>
      <c r="BP173" s="392">
        <f t="shared" si="80"/>
        <v>0</v>
      </c>
      <c r="BQ173" s="392">
        <f t="shared" si="80"/>
        <v>0</v>
      </c>
      <c r="BR173" s="392">
        <f t="shared" si="80"/>
        <v>0</v>
      </c>
      <c r="BS173" s="392">
        <f t="shared" si="80"/>
        <v>0</v>
      </c>
      <c r="BT173" s="392">
        <f t="shared" si="80"/>
        <v>0</v>
      </c>
      <c r="BU173" s="392">
        <f t="shared" si="80"/>
        <v>0</v>
      </c>
      <c r="BV173" s="392">
        <f t="shared" si="80"/>
        <v>0</v>
      </c>
      <c r="BW173" s="392">
        <f t="shared" si="80"/>
        <v>0</v>
      </c>
      <c r="BX173" s="392">
        <f t="shared" si="80"/>
        <v>0</v>
      </c>
      <c r="BY173" s="392">
        <f t="shared" si="80"/>
        <v>0</v>
      </c>
      <c r="CA173" s="310">
        <f>IF($T173=TRUE,0,IF(D$2&lt;DATE(2019,10,1),IF($T$1=FALSE,D173*HOME!$F$18,D173*HOME!$F$18/(1+HOME!$H$18)),IF($AO173=TRUE,IF($T$1=FALSE,D173*HOME!$F$21,D173*HOME!$F$21/(1+HOME!$H$21)),IF($T$1=FALSE,D173*HOME!$F$20,D173*HOME!$F$20/(1+HOME!$H$20)))))</f>
        <v>0</v>
      </c>
      <c r="CB173" s="310">
        <f>IF($T173=TRUE,0,IF(E$2&lt;DATE(2019,10,1),IF($T$1=FALSE,E173*HOME!$F$18,E173*HOME!$F$18/(1+HOME!$H$18)),IF($AO173=TRUE,IF($T$1=FALSE,E173*HOME!$F$21,E173*HOME!$F$21/(1+HOME!$H$21)),IF($T$1=FALSE,E173*HOME!$F$20,E173*HOME!$F$20/(1+HOME!$H$20)))))</f>
        <v>0</v>
      </c>
      <c r="CC173" s="310">
        <f>IF($T173=TRUE,0,IF(F$2&lt;DATE(2019,10,1),IF($T$1=FALSE,F173*HOME!$F$18,F173*HOME!$F$18/(1+HOME!$H$18)),IF($AO173=TRUE,IF($T$1=FALSE,F173*HOME!$F$21,F173*HOME!$F$21/(1+HOME!$H$21)),IF($T$1=FALSE,F173*HOME!$F$20,F173*HOME!$F$20/(1+HOME!$H$20)))))</f>
        <v>0</v>
      </c>
      <c r="CD173" s="310">
        <f>IF($T173=TRUE,0,IF(G$2&lt;DATE(2019,10,1),IF($T$1=FALSE,G173*HOME!$F$18,G173*HOME!$F$18/(1+HOME!$H$18)),IF($AO173=TRUE,IF($T$1=FALSE,G173*HOME!$F$21,G173*HOME!$F$21/(1+HOME!$H$21)),IF($T$1=FALSE,G173*HOME!$F$20,G173*HOME!$F$20/(1+HOME!$H$20)))))</f>
        <v>0</v>
      </c>
      <c r="CE173" s="310">
        <f>IF($T173=TRUE,0,IF(H$2&lt;DATE(2019,10,1),IF($T$1=FALSE,H173*HOME!$F$18,H173*HOME!$F$18/(1+HOME!$H$18)),IF($AO173=TRUE,IF($T$1=FALSE,H173*HOME!$F$21,H173*HOME!$F$21/(1+HOME!$H$21)),IF($T$1=FALSE,H173*HOME!$F$20,H173*HOME!$F$20/(1+HOME!$H$20)))))</f>
        <v>0</v>
      </c>
      <c r="CF173" s="310">
        <f>IF($T173=TRUE,0,IF(I$2&lt;DATE(2019,10,1),IF($T$1=FALSE,I173*HOME!$F$18,I173*HOME!$F$18/(1+HOME!$H$18)),IF($AO173=TRUE,IF($T$1=FALSE,I173*HOME!$F$21,I173*HOME!$F$21/(1+HOME!$H$21)),IF($T$1=FALSE,I173*HOME!$F$20,I173*HOME!$F$20/(1+HOME!$H$20)))))</f>
        <v>0</v>
      </c>
      <c r="CG173" s="310">
        <f>IF($T173=TRUE,0,IF(J$2&lt;DATE(2019,10,1),IF($T$1=FALSE,J173*HOME!$F$18,J173*HOME!$F$18/(1+HOME!$H$18)),IF($AO173=TRUE,IF($T$1=FALSE,J173*HOME!$F$21,J173*HOME!$F$21/(1+HOME!$H$21)),IF($T$1=FALSE,J173*HOME!$F$20,J173*HOME!$F$20/(1+HOME!$H$20)))))</f>
        <v>0</v>
      </c>
      <c r="CH173" s="310">
        <f>IF($T173=TRUE,0,IF(K$2&lt;DATE(2019,10,1),IF($T$1=FALSE,K173*HOME!$F$18,K173*HOME!$F$18/(1+HOME!$H$18)),IF($AO173=TRUE,IF($T$1=FALSE,K173*HOME!$F$21,K173*HOME!$F$21/(1+HOME!$H$21)),IF($T$1=FALSE,K173*HOME!$F$20,K173*HOME!$F$20/(1+HOME!$H$20)))))</f>
        <v>0</v>
      </c>
      <c r="CI173" s="310">
        <f>IF($T173=TRUE,0,IF(L$2&lt;DATE(2019,10,1),IF($T$1=FALSE,L173*HOME!$F$18,L173*HOME!$F$18/(1+HOME!$H$18)),IF($AO173=TRUE,IF($T$1=FALSE,L173*HOME!$F$21,L173*HOME!$F$21/(1+HOME!$H$21)),IF($T$1=FALSE,L173*HOME!$F$20,L173*HOME!$F$20/(1+HOME!$H$20)))))</f>
        <v>0</v>
      </c>
      <c r="CJ173" s="310">
        <f>IF($T173=TRUE,0,IF(M$2&lt;DATE(2019,10,1),IF($T$1=FALSE,M173*HOME!$F$18,M173*HOME!$F$18/(1+HOME!$H$18)),IF($AO173=TRUE,IF($T$1=FALSE,M173*HOME!$F$21,M173*HOME!$F$21/(1+HOME!$H$21)),IF($T$1=FALSE,M173*HOME!$F$20,M173*HOME!$F$20/(1+HOME!$H$20)))))</f>
        <v>0</v>
      </c>
      <c r="CK173" s="310">
        <f>IF($T173=TRUE,0,IF(N$2&lt;DATE(2019,10,1),IF($T$1=FALSE,N173*HOME!$F$18,N173*HOME!$F$18/(1+HOME!$H$18)),IF($AO173=TRUE,IF($T$1=FALSE,N173*HOME!$F$21,N173*HOME!$F$21/(1+HOME!$H$21)),IF($T$1=FALSE,N173*HOME!$F$20,N173*HOME!$F$20/(1+HOME!$H$20)))))</f>
        <v>0</v>
      </c>
      <c r="CL173" s="310">
        <f>IF($T173=TRUE,0,IF(O$2&lt;DATE(2019,10,1),IF($T$1=FALSE,O173*HOME!$F$18,O173*HOME!$F$18/(1+HOME!$H$18)),IF($AO173=TRUE,IF($T$1=FALSE,O173*HOME!$F$21,O173*HOME!$F$21/(1+HOME!$H$21)),IF($T$1=FALSE,O173*HOME!$F$20,O173*HOME!$F$20/(1+HOME!$H$20)))))</f>
        <v>0</v>
      </c>
      <c r="CM173" s="310">
        <f>IF($T173=TRUE,0,IF(P$2&lt;DATE(2019,10,1),IF($T$1=FALSE,P173*HOME!$F$18,P173*HOME!$F$18/(1+HOME!$H$18)),IF($AO173=TRUE,IF($T$1=FALSE,P173*HOME!$F$21,P173*HOME!$F$21/(1+HOME!$H$21)),IF($T$1=FALSE,P173*HOME!$F$20,P173*HOME!$F$20/(1+HOME!$H$20)))))</f>
        <v>0</v>
      </c>
      <c r="CN173" s="310">
        <f t="shared" ref="CN173:CN183" si="85">SUM(CA173:CM173)</f>
        <v>0</v>
      </c>
    </row>
    <row r="174" spans="1:92" ht="19.149999999999999" customHeight="1">
      <c r="A174" s="79"/>
      <c r="B174" s="79"/>
      <c r="C174" s="95"/>
      <c r="D174" s="88"/>
      <c r="E174" s="88"/>
      <c r="F174" s="88"/>
      <c r="G174" s="88"/>
      <c r="H174" s="88"/>
      <c r="I174" s="88"/>
      <c r="J174" s="88"/>
      <c r="K174" s="88"/>
      <c r="L174" s="88"/>
      <c r="M174" s="88"/>
      <c r="N174" s="88"/>
      <c r="O174" s="88"/>
      <c r="P174" s="88"/>
      <c r="Q174" s="89">
        <f t="shared" si="81"/>
        <v>0</v>
      </c>
      <c r="R174" s="2353">
        <f t="shared" si="77"/>
        <v>0</v>
      </c>
      <c r="S174" s="154">
        <f>前期実績!Q132</f>
        <v>0</v>
      </c>
      <c r="T174" s="645" t="b">
        <v>0</v>
      </c>
      <c r="U174" s="79">
        <f>IF($AO174=TRUE,IF($T$1=FALSE,D174*HOME!$H$21,D174*HOME!$H$21/(1+HOME!$H$21)),
IF(D$2&lt;DATE(2019,10,1),
IF($T$1=FALSE,IF($T174=FALSE,D174*HOME!$H$18,0),
IF($T174=FALSE,D174*HOME!$H$18/(1+HOME!$H$18),0)),
IF($T$1=FALSE,IF($T174=FALSE,D174*HOME!$H$20,0),
IF($T174=FALSE,D174*HOME!$H$20/(1+HOME!$H$20),0))))</f>
        <v>0</v>
      </c>
      <c r="V174" s="79">
        <f>IF($AO174=TRUE,IF($T$1=FALSE,E174*HOME!$H$21,E174*HOME!$H$21/(1+HOME!$H$21)),
IF(E$2&lt;DATE(2019,10,1),
IF($T$1=FALSE,IF($T174=FALSE,E174*HOME!$H$18,0),
IF($T174=FALSE,E174*HOME!$H$18/(1+HOME!$H$18),0)),
IF($T$1=FALSE,IF($T174=FALSE,E174*HOME!$H$20,0),
IF($T174=FALSE,E174*HOME!$H$20/(1+HOME!$H$20),0))))</f>
        <v>0</v>
      </c>
      <c r="W174" s="79">
        <f>IF($AO174=TRUE,IF($T$1=FALSE,F174*HOME!$H$21,F174*HOME!$H$21/(1+HOME!$H$21)),
IF(F$2&lt;DATE(2019,10,1),
IF($T$1=FALSE,IF($T174=FALSE,F174*HOME!$H$18,0),
IF($T174=FALSE,F174*HOME!$H$18/(1+HOME!$H$18),0)),
IF($T$1=FALSE,IF($T174=FALSE,F174*HOME!$H$20,0),
IF($T174=FALSE,F174*HOME!$H$20/(1+HOME!$H$20),0))))</f>
        <v>0</v>
      </c>
      <c r="X174" s="79">
        <f>IF($AO174=TRUE,IF($T$1=FALSE,G174*HOME!$H$21,G174*HOME!$H$21/(1+HOME!$H$21)),
IF(G$2&lt;DATE(2019,10,1),
IF($T$1=FALSE,IF($T174=FALSE,G174*HOME!$H$18,0),
IF($T174=FALSE,G174*HOME!$H$18/(1+HOME!$H$18),0)),
IF($T$1=FALSE,IF($T174=FALSE,G174*HOME!$H$20,0),
IF($T174=FALSE,G174*HOME!$H$20/(1+HOME!$H$20),0))))</f>
        <v>0</v>
      </c>
      <c r="Y174" s="79">
        <f>IF($AO174=TRUE,IF($T$1=FALSE,H174*HOME!$H$21,H174*HOME!$H$21/(1+HOME!$H$21)),
IF(H$2&lt;DATE(2019,10,1),
IF($T$1=FALSE,IF($T174=FALSE,H174*HOME!$H$18,0),
IF($T174=FALSE,H174*HOME!$H$18/(1+HOME!$H$18),0)),
IF($T$1=FALSE,IF($T174=FALSE,H174*HOME!$H$20,0),
IF($T174=FALSE,H174*HOME!$H$20/(1+HOME!$H$20),0))))</f>
        <v>0</v>
      </c>
      <c r="Z174" s="79">
        <f>IF($AO174=TRUE,IF($T$1=FALSE,I174*HOME!$H$21,I174*HOME!$H$21/(1+HOME!$H$21)),
IF(I$2&lt;DATE(2019,10,1),
IF($T$1=FALSE,IF($T174=FALSE,I174*HOME!$H$18,0),
IF($T174=FALSE,I174*HOME!$H$18/(1+HOME!$H$18),0)),
IF($T$1=FALSE,IF($T174=FALSE,I174*HOME!$H$20,0),
IF($T174=FALSE,I174*HOME!$H$20/(1+HOME!$H$20),0))))</f>
        <v>0</v>
      </c>
      <c r="AA174" s="79">
        <f>IF($AO174=TRUE,IF($T$1=FALSE,J174*HOME!$H$21,J174*HOME!$H$21/(1+HOME!$H$21)),
IF(J$2&lt;DATE(2019,10,1),
IF($T$1=FALSE,IF($T174=FALSE,J174*HOME!$H$18,0),
IF($T174=FALSE,J174*HOME!$H$18/(1+HOME!$H$18),0)),
IF($T$1=FALSE,IF($T174=FALSE,J174*HOME!$H$20,0),
IF($T174=FALSE,J174*HOME!$H$20/(1+HOME!$H$20),0))))</f>
        <v>0</v>
      </c>
      <c r="AB174" s="79">
        <f>IF($AO174=TRUE,IF($T$1=FALSE,K174*HOME!$H$21,K174*HOME!$H$21/(1+HOME!$H$21)),
IF(K$2&lt;DATE(2019,10,1),
IF($T$1=FALSE,IF($T174=FALSE,K174*HOME!$H$18,0),
IF($T174=FALSE,K174*HOME!$H$18/(1+HOME!$H$18),0)),
IF($T$1=FALSE,IF($T174=FALSE,K174*HOME!$H$20,0),
IF($T174=FALSE,K174*HOME!$H$20/(1+HOME!$H$20),0))))</f>
        <v>0</v>
      </c>
      <c r="AC174" s="79">
        <f>IF($AO174=TRUE,IF($T$1=FALSE,L174*HOME!$H$21,L174*HOME!$H$21/(1+HOME!$H$21)),
IF(L$2&lt;DATE(2019,10,1),
IF($T$1=FALSE,IF($T174=FALSE,L174*HOME!$H$18,0),
IF($T174=FALSE,L174*HOME!$H$18/(1+HOME!$H$18),0)),
IF($T$1=FALSE,IF($T174=FALSE,L174*HOME!$H$20,0),
IF($T174=FALSE,L174*HOME!$H$20/(1+HOME!$H$20),0))))</f>
        <v>0</v>
      </c>
      <c r="AD174" s="79">
        <f>IF($AO174=TRUE,IF($T$1=FALSE,M174*HOME!$H$21,M174*HOME!$H$21/(1+HOME!$H$21)),
IF(M$2&lt;DATE(2019,10,1),
IF($T$1=FALSE,IF($T174=FALSE,M174*HOME!$H$18,0),
IF($T174=FALSE,M174*HOME!$H$18/(1+HOME!$H$18),0)),
IF($T$1=FALSE,IF($T174=FALSE,M174*HOME!$H$20,0),
IF($T174=FALSE,M174*HOME!$H$20/(1+HOME!$H$20),0))))</f>
        <v>0</v>
      </c>
      <c r="AE174" s="79">
        <f>IF($AO174=TRUE,IF($T$1=FALSE,N174*HOME!$H$21,N174*HOME!$H$21/(1+HOME!$H$21)),
IF(N$2&lt;DATE(2019,10,1),
IF($T$1=FALSE,IF($T174=FALSE,N174*HOME!$H$18,0),
IF($T174=FALSE,N174*HOME!$H$18/(1+HOME!$H$18),0)),
IF($T$1=FALSE,IF($T174=FALSE,N174*HOME!$H$20,0),
IF($T174=FALSE,N174*HOME!$H$20/(1+HOME!$H$20),0))))</f>
        <v>0</v>
      </c>
      <c r="AF174" s="79">
        <f>IF($AO174=TRUE,IF($T$1=FALSE,O174*HOME!$H$21,O174*HOME!$H$21/(1+HOME!$H$21)),
IF(O$2&lt;DATE(2019,10,1),
IF($T$1=FALSE,IF($T174=FALSE,O174*HOME!$H$18,0),
IF($T174=FALSE,O174*HOME!$H$18/(1+HOME!$H$18),0)),
IF($T$1=FALSE,IF($T174=FALSE,O174*HOME!$H$20,0),
IF($T174=FALSE,O174*HOME!$H$20/(1+HOME!$H$20),0))))</f>
        <v>0</v>
      </c>
      <c r="AG174" s="79">
        <f>IF($AO174=TRUE,IF($T$1=FALSE,P174*HOME!$H$21,P174*HOME!$H$21/(1+HOME!$H$21)),
IF(P$2&lt;DATE(2019,10,1),
IF($T$1=FALSE,IF($T174=FALSE,P174*HOME!$H$18,0),
IF($T174=FALSE,P174*HOME!$H$18/(1+HOME!$H$18),0)),
IF($T$1=FALSE,IF($T174=FALSE,P174*HOME!$H$20,0),
IF($T174=FALSE,P174*HOME!$H$20/(1+HOME!$H$20),0))))</f>
        <v>0</v>
      </c>
      <c r="AH174" s="79">
        <f t="shared" si="78"/>
        <v>0</v>
      </c>
      <c r="AI174" s="79">
        <f t="shared" si="82"/>
        <v>0</v>
      </c>
      <c r="AJ174" s="79"/>
      <c r="AK174" s="79"/>
      <c r="AL174" s="79"/>
      <c r="AM174" s="79"/>
      <c r="AN174" s="79"/>
      <c r="AO174" s="320" t="b">
        <v>0</v>
      </c>
      <c r="AP174" s="379"/>
      <c r="AQ174" s="380"/>
      <c r="AR174" s="390" t="str">
        <f>前期実績!T132</f>
        <v/>
      </c>
      <c r="AS174" s="391" t="str">
        <f>前期実績!U132</f>
        <v/>
      </c>
      <c r="AZ174" s="392">
        <f t="shared" si="83"/>
        <v>0</v>
      </c>
      <c r="BA174" s="392">
        <f t="shared" si="79"/>
        <v>0</v>
      </c>
      <c r="BB174" s="392">
        <f t="shared" si="79"/>
        <v>0</v>
      </c>
      <c r="BC174" s="392">
        <f t="shared" si="79"/>
        <v>0</v>
      </c>
      <c r="BD174" s="392">
        <f t="shared" si="79"/>
        <v>0</v>
      </c>
      <c r="BE174" s="392">
        <f t="shared" si="79"/>
        <v>0</v>
      </c>
      <c r="BF174" s="392">
        <f t="shared" si="79"/>
        <v>0</v>
      </c>
      <c r="BG174" s="392">
        <f t="shared" si="79"/>
        <v>0</v>
      </c>
      <c r="BH174" s="392">
        <f t="shared" si="79"/>
        <v>0</v>
      </c>
      <c r="BI174" s="392">
        <f t="shared" si="79"/>
        <v>0</v>
      </c>
      <c r="BJ174" s="392">
        <f t="shared" si="79"/>
        <v>0</v>
      </c>
      <c r="BK174" s="392">
        <f t="shared" si="79"/>
        <v>0</v>
      </c>
      <c r="BL174" s="648">
        <f t="shared" si="79"/>
        <v>0</v>
      </c>
      <c r="BM174" s="649">
        <f t="shared" si="84"/>
        <v>0</v>
      </c>
      <c r="BN174" s="392">
        <f t="shared" si="80"/>
        <v>0</v>
      </c>
      <c r="BO174" s="392">
        <f t="shared" si="80"/>
        <v>0</v>
      </c>
      <c r="BP174" s="392">
        <f t="shared" si="80"/>
        <v>0</v>
      </c>
      <c r="BQ174" s="392">
        <f t="shared" si="80"/>
        <v>0</v>
      </c>
      <c r="BR174" s="392">
        <f t="shared" si="80"/>
        <v>0</v>
      </c>
      <c r="BS174" s="392">
        <f t="shared" si="80"/>
        <v>0</v>
      </c>
      <c r="BT174" s="392">
        <f t="shared" si="80"/>
        <v>0</v>
      </c>
      <c r="BU174" s="392">
        <f t="shared" si="80"/>
        <v>0</v>
      </c>
      <c r="BV174" s="392">
        <f t="shared" si="80"/>
        <v>0</v>
      </c>
      <c r="BW174" s="392">
        <f t="shared" si="80"/>
        <v>0</v>
      </c>
      <c r="BX174" s="392">
        <f t="shared" si="80"/>
        <v>0</v>
      </c>
      <c r="BY174" s="392">
        <f t="shared" si="80"/>
        <v>0</v>
      </c>
      <c r="CA174" s="310">
        <f>IF($T174=TRUE,0,IF(D$2&lt;DATE(2019,10,1),IF($T$1=FALSE,D174*HOME!$F$18,D174*HOME!$F$18/(1+HOME!$H$18)),IF($AO174=TRUE,IF($T$1=FALSE,D174*HOME!$F$21,D174*HOME!$F$21/(1+HOME!$H$21)),IF($T$1=FALSE,D174*HOME!$F$20,D174*HOME!$F$20/(1+HOME!$H$20)))))</f>
        <v>0</v>
      </c>
      <c r="CB174" s="310">
        <f>IF($T174=TRUE,0,IF(E$2&lt;DATE(2019,10,1),IF($T$1=FALSE,E174*HOME!$F$18,E174*HOME!$F$18/(1+HOME!$H$18)),IF($AO174=TRUE,IF($T$1=FALSE,E174*HOME!$F$21,E174*HOME!$F$21/(1+HOME!$H$21)),IF($T$1=FALSE,E174*HOME!$F$20,E174*HOME!$F$20/(1+HOME!$H$20)))))</f>
        <v>0</v>
      </c>
      <c r="CC174" s="310">
        <f>IF($T174=TRUE,0,IF(F$2&lt;DATE(2019,10,1),IF($T$1=FALSE,F174*HOME!$F$18,F174*HOME!$F$18/(1+HOME!$H$18)),IF($AO174=TRUE,IF($T$1=FALSE,F174*HOME!$F$21,F174*HOME!$F$21/(1+HOME!$H$21)),IF($T$1=FALSE,F174*HOME!$F$20,F174*HOME!$F$20/(1+HOME!$H$20)))))</f>
        <v>0</v>
      </c>
      <c r="CD174" s="310">
        <f>IF($T174=TRUE,0,IF(G$2&lt;DATE(2019,10,1),IF($T$1=FALSE,G174*HOME!$F$18,G174*HOME!$F$18/(1+HOME!$H$18)),IF($AO174=TRUE,IF($T$1=FALSE,G174*HOME!$F$21,G174*HOME!$F$21/(1+HOME!$H$21)),IF($T$1=FALSE,G174*HOME!$F$20,G174*HOME!$F$20/(1+HOME!$H$20)))))</f>
        <v>0</v>
      </c>
      <c r="CE174" s="310">
        <f>IF($T174=TRUE,0,IF(H$2&lt;DATE(2019,10,1),IF($T$1=FALSE,H174*HOME!$F$18,H174*HOME!$F$18/(1+HOME!$H$18)),IF($AO174=TRUE,IF($T$1=FALSE,H174*HOME!$F$21,H174*HOME!$F$21/(1+HOME!$H$21)),IF($T$1=FALSE,H174*HOME!$F$20,H174*HOME!$F$20/(1+HOME!$H$20)))))</f>
        <v>0</v>
      </c>
      <c r="CF174" s="310">
        <f>IF($T174=TRUE,0,IF(I$2&lt;DATE(2019,10,1),IF($T$1=FALSE,I174*HOME!$F$18,I174*HOME!$F$18/(1+HOME!$H$18)),IF($AO174=TRUE,IF($T$1=FALSE,I174*HOME!$F$21,I174*HOME!$F$21/(1+HOME!$H$21)),IF($T$1=FALSE,I174*HOME!$F$20,I174*HOME!$F$20/(1+HOME!$H$20)))))</f>
        <v>0</v>
      </c>
      <c r="CG174" s="310">
        <f>IF($T174=TRUE,0,IF(J$2&lt;DATE(2019,10,1),IF($T$1=FALSE,J174*HOME!$F$18,J174*HOME!$F$18/(1+HOME!$H$18)),IF($AO174=TRUE,IF($T$1=FALSE,J174*HOME!$F$21,J174*HOME!$F$21/(1+HOME!$H$21)),IF($T$1=FALSE,J174*HOME!$F$20,J174*HOME!$F$20/(1+HOME!$H$20)))))</f>
        <v>0</v>
      </c>
      <c r="CH174" s="310">
        <f>IF($T174=TRUE,0,IF(K$2&lt;DATE(2019,10,1),IF($T$1=FALSE,K174*HOME!$F$18,K174*HOME!$F$18/(1+HOME!$H$18)),IF($AO174=TRUE,IF($T$1=FALSE,K174*HOME!$F$21,K174*HOME!$F$21/(1+HOME!$H$21)),IF($T$1=FALSE,K174*HOME!$F$20,K174*HOME!$F$20/(1+HOME!$H$20)))))</f>
        <v>0</v>
      </c>
      <c r="CI174" s="310">
        <f>IF($T174=TRUE,0,IF(L$2&lt;DATE(2019,10,1),IF($T$1=FALSE,L174*HOME!$F$18,L174*HOME!$F$18/(1+HOME!$H$18)),IF($AO174=TRUE,IF($T$1=FALSE,L174*HOME!$F$21,L174*HOME!$F$21/(1+HOME!$H$21)),IF($T$1=FALSE,L174*HOME!$F$20,L174*HOME!$F$20/(1+HOME!$H$20)))))</f>
        <v>0</v>
      </c>
      <c r="CJ174" s="310">
        <f>IF($T174=TRUE,0,IF(M$2&lt;DATE(2019,10,1),IF($T$1=FALSE,M174*HOME!$F$18,M174*HOME!$F$18/(1+HOME!$H$18)),IF($AO174=TRUE,IF($T$1=FALSE,M174*HOME!$F$21,M174*HOME!$F$21/(1+HOME!$H$21)),IF($T$1=FALSE,M174*HOME!$F$20,M174*HOME!$F$20/(1+HOME!$H$20)))))</f>
        <v>0</v>
      </c>
      <c r="CK174" s="310">
        <f>IF($T174=TRUE,0,IF(N$2&lt;DATE(2019,10,1),IF($T$1=FALSE,N174*HOME!$F$18,N174*HOME!$F$18/(1+HOME!$H$18)),IF($AO174=TRUE,IF($T$1=FALSE,N174*HOME!$F$21,N174*HOME!$F$21/(1+HOME!$H$21)),IF($T$1=FALSE,N174*HOME!$F$20,N174*HOME!$F$20/(1+HOME!$H$20)))))</f>
        <v>0</v>
      </c>
      <c r="CL174" s="310">
        <f>IF($T174=TRUE,0,IF(O$2&lt;DATE(2019,10,1),IF($T$1=FALSE,O174*HOME!$F$18,O174*HOME!$F$18/(1+HOME!$H$18)),IF($AO174=TRUE,IF($T$1=FALSE,O174*HOME!$F$21,O174*HOME!$F$21/(1+HOME!$H$21)),IF($T$1=FALSE,O174*HOME!$F$20,O174*HOME!$F$20/(1+HOME!$H$20)))))</f>
        <v>0</v>
      </c>
      <c r="CM174" s="310">
        <f>IF($T174=TRUE,0,IF(P$2&lt;DATE(2019,10,1),IF($T$1=FALSE,P174*HOME!$F$18,P174*HOME!$F$18/(1+HOME!$H$18)),IF($AO174=TRUE,IF($T$1=FALSE,P174*HOME!$F$21,P174*HOME!$F$21/(1+HOME!$H$21)),IF($T$1=FALSE,P174*HOME!$F$20,P174*HOME!$F$20/(1+HOME!$H$20)))))</f>
        <v>0</v>
      </c>
      <c r="CN174" s="310">
        <f t="shared" si="85"/>
        <v>0</v>
      </c>
    </row>
    <row r="175" spans="1:92" ht="19.149999999999999" customHeight="1">
      <c r="A175" s="79"/>
      <c r="B175" s="79"/>
      <c r="C175" s="95"/>
      <c r="D175" s="88"/>
      <c r="E175" s="88"/>
      <c r="F175" s="88"/>
      <c r="G175" s="88"/>
      <c r="H175" s="88"/>
      <c r="I175" s="88"/>
      <c r="J175" s="88"/>
      <c r="K175" s="88"/>
      <c r="L175" s="88"/>
      <c r="M175" s="88"/>
      <c r="N175" s="88"/>
      <c r="O175" s="88"/>
      <c r="P175" s="88"/>
      <c r="Q175" s="89">
        <f t="shared" si="81"/>
        <v>0</v>
      </c>
      <c r="R175" s="2353">
        <f t="shared" si="77"/>
        <v>0</v>
      </c>
      <c r="S175" s="154">
        <f>前期実績!Q133</f>
        <v>0</v>
      </c>
      <c r="T175" s="645" t="b">
        <v>0</v>
      </c>
      <c r="U175" s="79">
        <f>IF($AO175=TRUE,IF($T$1=FALSE,D175*HOME!$H$21,D175*HOME!$H$21/(1+HOME!$H$21)),
IF(D$2&lt;DATE(2019,10,1),
IF($T$1=FALSE,IF($T175=FALSE,D175*HOME!$H$18,0),
IF($T175=FALSE,D175*HOME!$H$18/(1+HOME!$H$18),0)),
IF($T$1=FALSE,IF($T175=FALSE,D175*HOME!$H$20,0),
IF($T175=FALSE,D175*HOME!$H$20/(1+HOME!$H$20),0))))</f>
        <v>0</v>
      </c>
      <c r="V175" s="79">
        <f>IF($AO175=TRUE,IF($T$1=FALSE,E175*HOME!$H$21,E175*HOME!$H$21/(1+HOME!$H$21)),
IF(E$2&lt;DATE(2019,10,1),
IF($T$1=FALSE,IF($T175=FALSE,E175*HOME!$H$18,0),
IF($T175=FALSE,E175*HOME!$H$18/(1+HOME!$H$18),0)),
IF($T$1=FALSE,IF($T175=FALSE,E175*HOME!$H$20,0),
IF($T175=FALSE,E175*HOME!$H$20/(1+HOME!$H$20),0))))</f>
        <v>0</v>
      </c>
      <c r="W175" s="79">
        <f>IF($AO175=TRUE,IF($T$1=FALSE,F175*HOME!$H$21,F175*HOME!$H$21/(1+HOME!$H$21)),
IF(F$2&lt;DATE(2019,10,1),
IF($T$1=FALSE,IF($T175=FALSE,F175*HOME!$H$18,0),
IF($T175=FALSE,F175*HOME!$H$18/(1+HOME!$H$18),0)),
IF($T$1=FALSE,IF($T175=FALSE,F175*HOME!$H$20,0),
IF($T175=FALSE,F175*HOME!$H$20/(1+HOME!$H$20),0))))</f>
        <v>0</v>
      </c>
      <c r="X175" s="79">
        <f>IF($AO175=TRUE,IF($T$1=FALSE,G175*HOME!$H$21,G175*HOME!$H$21/(1+HOME!$H$21)),
IF(G$2&lt;DATE(2019,10,1),
IF($T$1=FALSE,IF($T175=FALSE,G175*HOME!$H$18,0),
IF($T175=FALSE,G175*HOME!$H$18/(1+HOME!$H$18),0)),
IF($T$1=FALSE,IF($T175=FALSE,G175*HOME!$H$20,0),
IF($T175=FALSE,G175*HOME!$H$20/(1+HOME!$H$20),0))))</f>
        <v>0</v>
      </c>
      <c r="Y175" s="79">
        <f>IF($AO175=TRUE,IF($T$1=FALSE,H175*HOME!$H$21,H175*HOME!$H$21/(1+HOME!$H$21)),
IF(H$2&lt;DATE(2019,10,1),
IF($T$1=FALSE,IF($T175=FALSE,H175*HOME!$H$18,0),
IF($T175=FALSE,H175*HOME!$H$18/(1+HOME!$H$18),0)),
IF($T$1=FALSE,IF($T175=FALSE,H175*HOME!$H$20,0),
IF($T175=FALSE,H175*HOME!$H$20/(1+HOME!$H$20),0))))</f>
        <v>0</v>
      </c>
      <c r="Z175" s="79">
        <f>IF($AO175=TRUE,IF($T$1=FALSE,I175*HOME!$H$21,I175*HOME!$H$21/(1+HOME!$H$21)),
IF(I$2&lt;DATE(2019,10,1),
IF($T$1=FALSE,IF($T175=FALSE,I175*HOME!$H$18,0),
IF($T175=FALSE,I175*HOME!$H$18/(1+HOME!$H$18),0)),
IF($T$1=FALSE,IF($T175=FALSE,I175*HOME!$H$20,0),
IF($T175=FALSE,I175*HOME!$H$20/(1+HOME!$H$20),0))))</f>
        <v>0</v>
      </c>
      <c r="AA175" s="79">
        <f>IF($AO175=TRUE,IF($T$1=FALSE,J175*HOME!$H$21,J175*HOME!$H$21/(1+HOME!$H$21)),
IF(J$2&lt;DATE(2019,10,1),
IF($T$1=FALSE,IF($T175=FALSE,J175*HOME!$H$18,0),
IF($T175=FALSE,J175*HOME!$H$18/(1+HOME!$H$18),0)),
IF($T$1=FALSE,IF($T175=FALSE,J175*HOME!$H$20,0),
IF($T175=FALSE,J175*HOME!$H$20/(1+HOME!$H$20),0))))</f>
        <v>0</v>
      </c>
      <c r="AB175" s="79">
        <f>IF($AO175=TRUE,IF($T$1=FALSE,K175*HOME!$H$21,K175*HOME!$H$21/(1+HOME!$H$21)),
IF(K$2&lt;DATE(2019,10,1),
IF($T$1=FALSE,IF($T175=FALSE,K175*HOME!$H$18,0),
IF($T175=FALSE,K175*HOME!$H$18/(1+HOME!$H$18),0)),
IF($T$1=FALSE,IF($T175=FALSE,K175*HOME!$H$20,0),
IF($T175=FALSE,K175*HOME!$H$20/(1+HOME!$H$20),0))))</f>
        <v>0</v>
      </c>
      <c r="AC175" s="79">
        <f>IF($AO175=TRUE,IF($T$1=FALSE,L175*HOME!$H$21,L175*HOME!$H$21/(1+HOME!$H$21)),
IF(L$2&lt;DATE(2019,10,1),
IF($T$1=FALSE,IF($T175=FALSE,L175*HOME!$H$18,0),
IF($T175=FALSE,L175*HOME!$H$18/(1+HOME!$H$18),0)),
IF($T$1=FALSE,IF($T175=FALSE,L175*HOME!$H$20,0),
IF($T175=FALSE,L175*HOME!$H$20/(1+HOME!$H$20),0))))</f>
        <v>0</v>
      </c>
      <c r="AD175" s="79">
        <f>IF($AO175=TRUE,IF($T$1=FALSE,M175*HOME!$H$21,M175*HOME!$H$21/(1+HOME!$H$21)),
IF(M$2&lt;DATE(2019,10,1),
IF($T$1=FALSE,IF($T175=FALSE,M175*HOME!$H$18,0),
IF($T175=FALSE,M175*HOME!$H$18/(1+HOME!$H$18),0)),
IF($T$1=FALSE,IF($T175=FALSE,M175*HOME!$H$20,0),
IF($T175=FALSE,M175*HOME!$H$20/(1+HOME!$H$20),0))))</f>
        <v>0</v>
      </c>
      <c r="AE175" s="79">
        <f>IF($AO175=TRUE,IF($T$1=FALSE,N175*HOME!$H$21,N175*HOME!$H$21/(1+HOME!$H$21)),
IF(N$2&lt;DATE(2019,10,1),
IF($T$1=FALSE,IF($T175=FALSE,N175*HOME!$H$18,0),
IF($T175=FALSE,N175*HOME!$H$18/(1+HOME!$H$18),0)),
IF($T$1=FALSE,IF($T175=FALSE,N175*HOME!$H$20,0),
IF($T175=FALSE,N175*HOME!$H$20/(1+HOME!$H$20),0))))</f>
        <v>0</v>
      </c>
      <c r="AF175" s="79">
        <f>IF($AO175=TRUE,IF($T$1=FALSE,O175*HOME!$H$21,O175*HOME!$H$21/(1+HOME!$H$21)),
IF(O$2&lt;DATE(2019,10,1),
IF($T$1=FALSE,IF($T175=FALSE,O175*HOME!$H$18,0),
IF($T175=FALSE,O175*HOME!$H$18/(1+HOME!$H$18),0)),
IF($T$1=FALSE,IF($T175=FALSE,O175*HOME!$H$20,0),
IF($T175=FALSE,O175*HOME!$H$20/(1+HOME!$H$20),0))))</f>
        <v>0</v>
      </c>
      <c r="AG175" s="79">
        <f>IF($AO175=TRUE,IF($T$1=FALSE,P175*HOME!$H$21,P175*HOME!$H$21/(1+HOME!$H$21)),
IF(P$2&lt;DATE(2019,10,1),
IF($T$1=FALSE,IF($T175=FALSE,P175*HOME!$H$18,0),
IF($T175=FALSE,P175*HOME!$H$18/(1+HOME!$H$18),0)),
IF($T$1=FALSE,IF($T175=FALSE,P175*HOME!$H$20,0),
IF($T175=FALSE,P175*HOME!$H$20/(1+HOME!$H$20),0))))</f>
        <v>0</v>
      </c>
      <c r="AH175" s="79">
        <f t="shared" si="78"/>
        <v>0</v>
      </c>
      <c r="AI175" s="79">
        <f t="shared" si="82"/>
        <v>0</v>
      </c>
      <c r="AJ175" s="79"/>
      <c r="AK175" s="79"/>
      <c r="AL175" s="79"/>
      <c r="AM175" s="79"/>
      <c r="AN175" s="79"/>
      <c r="AO175" s="320" t="b">
        <v>0</v>
      </c>
      <c r="AP175" s="379"/>
      <c r="AQ175" s="380"/>
      <c r="AR175" s="390" t="str">
        <f>前期実績!T133</f>
        <v/>
      </c>
      <c r="AS175" s="391" t="str">
        <f>前期実績!U133</f>
        <v/>
      </c>
      <c r="AZ175" s="392">
        <f t="shared" si="83"/>
        <v>0</v>
      </c>
      <c r="BA175" s="392">
        <f t="shared" si="79"/>
        <v>0</v>
      </c>
      <c r="BB175" s="392">
        <f t="shared" si="79"/>
        <v>0</v>
      </c>
      <c r="BC175" s="392">
        <f t="shared" si="79"/>
        <v>0</v>
      </c>
      <c r="BD175" s="392">
        <f t="shared" si="79"/>
        <v>0</v>
      </c>
      <c r="BE175" s="392">
        <f t="shared" si="79"/>
        <v>0</v>
      </c>
      <c r="BF175" s="392">
        <f t="shared" si="79"/>
        <v>0</v>
      </c>
      <c r="BG175" s="392">
        <f t="shared" si="79"/>
        <v>0</v>
      </c>
      <c r="BH175" s="392">
        <f t="shared" si="79"/>
        <v>0</v>
      </c>
      <c r="BI175" s="392">
        <f t="shared" si="79"/>
        <v>0</v>
      </c>
      <c r="BJ175" s="392">
        <f t="shared" si="79"/>
        <v>0</v>
      </c>
      <c r="BK175" s="392">
        <f t="shared" si="79"/>
        <v>0</v>
      </c>
      <c r="BL175" s="648">
        <f t="shared" si="79"/>
        <v>0</v>
      </c>
      <c r="BM175" s="649">
        <f t="shared" si="84"/>
        <v>0</v>
      </c>
      <c r="BN175" s="392">
        <f t="shared" si="80"/>
        <v>0</v>
      </c>
      <c r="BO175" s="392">
        <f t="shared" si="80"/>
        <v>0</v>
      </c>
      <c r="BP175" s="392">
        <f t="shared" si="80"/>
        <v>0</v>
      </c>
      <c r="BQ175" s="392">
        <f t="shared" si="80"/>
        <v>0</v>
      </c>
      <c r="BR175" s="392">
        <f t="shared" si="80"/>
        <v>0</v>
      </c>
      <c r="BS175" s="392">
        <f t="shared" si="80"/>
        <v>0</v>
      </c>
      <c r="BT175" s="392">
        <f t="shared" si="80"/>
        <v>0</v>
      </c>
      <c r="BU175" s="392">
        <f t="shared" si="80"/>
        <v>0</v>
      </c>
      <c r="BV175" s="392">
        <f t="shared" si="80"/>
        <v>0</v>
      </c>
      <c r="BW175" s="392">
        <f t="shared" si="80"/>
        <v>0</v>
      </c>
      <c r="BX175" s="392">
        <f t="shared" si="80"/>
        <v>0</v>
      </c>
      <c r="BY175" s="392">
        <f t="shared" si="80"/>
        <v>0</v>
      </c>
      <c r="CA175" s="310">
        <f>IF($T175=TRUE,0,IF(D$2&lt;DATE(2019,10,1),IF($T$1=FALSE,D175*HOME!$F$18,D175*HOME!$F$18/(1+HOME!$H$18)),IF($AO175=TRUE,IF($T$1=FALSE,D175*HOME!$F$21,D175*HOME!$F$21/(1+HOME!$H$21)),IF($T$1=FALSE,D175*HOME!$F$20,D175*HOME!$F$20/(1+HOME!$H$20)))))</f>
        <v>0</v>
      </c>
      <c r="CB175" s="310">
        <f>IF($T175=TRUE,0,IF(E$2&lt;DATE(2019,10,1),IF($T$1=FALSE,E175*HOME!$F$18,E175*HOME!$F$18/(1+HOME!$H$18)),IF($AO175=TRUE,IF($T$1=FALSE,E175*HOME!$F$21,E175*HOME!$F$21/(1+HOME!$H$21)),IF($T$1=FALSE,E175*HOME!$F$20,E175*HOME!$F$20/(1+HOME!$H$20)))))</f>
        <v>0</v>
      </c>
      <c r="CC175" s="310">
        <f>IF($T175=TRUE,0,IF(F$2&lt;DATE(2019,10,1),IF($T$1=FALSE,F175*HOME!$F$18,F175*HOME!$F$18/(1+HOME!$H$18)),IF($AO175=TRUE,IF($T$1=FALSE,F175*HOME!$F$21,F175*HOME!$F$21/(1+HOME!$H$21)),IF($T$1=FALSE,F175*HOME!$F$20,F175*HOME!$F$20/(1+HOME!$H$20)))))</f>
        <v>0</v>
      </c>
      <c r="CD175" s="310">
        <f>IF($T175=TRUE,0,IF(G$2&lt;DATE(2019,10,1),IF($T$1=FALSE,G175*HOME!$F$18,G175*HOME!$F$18/(1+HOME!$H$18)),IF($AO175=TRUE,IF($T$1=FALSE,G175*HOME!$F$21,G175*HOME!$F$21/(1+HOME!$H$21)),IF($T$1=FALSE,G175*HOME!$F$20,G175*HOME!$F$20/(1+HOME!$H$20)))))</f>
        <v>0</v>
      </c>
      <c r="CE175" s="310">
        <f>IF($T175=TRUE,0,IF(H$2&lt;DATE(2019,10,1),IF($T$1=FALSE,H175*HOME!$F$18,H175*HOME!$F$18/(1+HOME!$H$18)),IF($AO175=TRUE,IF($T$1=FALSE,H175*HOME!$F$21,H175*HOME!$F$21/(1+HOME!$H$21)),IF($T$1=FALSE,H175*HOME!$F$20,H175*HOME!$F$20/(1+HOME!$H$20)))))</f>
        <v>0</v>
      </c>
      <c r="CF175" s="310">
        <f>IF($T175=TRUE,0,IF(I$2&lt;DATE(2019,10,1),IF($T$1=FALSE,I175*HOME!$F$18,I175*HOME!$F$18/(1+HOME!$H$18)),IF($AO175=TRUE,IF($T$1=FALSE,I175*HOME!$F$21,I175*HOME!$F$21/(1+HOME!$H$21)),IF($T$1=FALSE,I175*HOME!$F$20,I175*HOME!$F$20/(1+HOME!$H$20)))))</f>
        <v>0</v>
      </c>
      <c r="CG175" s="310">
        <f>IF($T175=TRUE,0,IF(J$2&lt;DATE(2019,10,1),IF($T$1=FALSE,J175*HOME!$F$18,J175*HOME!$F$18/(1+HOME!$H$18)),IF($AO175=TRUE,IF($T$1=FALSE,J175*HOME!$F$21,J175*HOME!$F$21/(1+HOME!$H$21)),IF($T$1=FALSE,J175*HOME!$F$20,J175*HOME!$F$20/(1+HOME!$H$20)))))</f>
        <v>0</v>
      </c>
      <c r="CH175" s="310">
        <f>IF($T175=TRUE,0,IF(K$2&lt;DATE(2019,10,1),IF($T$1=FALSE,K175*HOME!$F$18,K175*HOME!$F$18/(1+HOME!$H$18)),IF($AO175=TRUE,IF($T$1=FALSE,K175*HOME!$F$21,K175*HOME!$F$21/(1+HOME!$H$21)),IF($T$1=FALSE,K175*HOME!$F$20,K175*HOME!$F$20/(1+HOME!$H$20)))))</f>
        <v>0</v>
      </c>
      <c r="CI175" s="310">
        <f>IF($T175=TRUE,0,IF(L$2&lt;DATE(2019,10,1),IF($T$1=FALSE,L175*HOME!$F$18,L175*HOME!$F$18/(1+HOME!$H$18)),IF($AO175=TRUE,IF($T$1=FALSE,L175*HOME!$F$21,L175*HOME!$F$21/(1+HOME!$H$21)),IF($T$1=FALSE,L175*HOME!$F$20,L175*HOME!$F$20/(1+HOME!$H$20)))))</f>
        <v>0</v>
      </c>
      <c r="CJ175" s="310">
        <f>IF($T175=TRUE,0,IF(M$2&lt;DATE(2019,10,1),IF($T$1=FALSE,M175*HOME!$F$18,M175*HOME!$F$18/(1+HOME!$H$18)),IF($AO175=TRUE,IF($T$1=FALSE,M175*HOME!$F$21,M175*HOME!$F$21/(1+HOME!$H$21)),IF($T$1=FALSE,M175*HOME!$F$20,M175*HOME!$F$20/(1+HOME!$H$20)))))</f>
        <v>0</v>
      </c>
      <c r="CK175" s="310">
        <f>IF($T175=TRUE,0,IF(N$2&lt;DATE(2019,10,1),IF($T$1=FALSE,N175*HOME!$F$18,N175*HOME!$F$18/(1+HOME!$H$18)),IF($AO175=TRUE,IF($T$1=FALSE,N175*HOME!$F$21,N175*HOME!$F$21/(1+HOME!$H$21)),IF($T$1=FALSE,N175*HOME!$F$20,N175*HOME!$F$20/(1+HOME!$H$20)))))</f>
        <v>0</v>
      </c>
      <c r="CL175" s="310">
        <f>IF($T175=TRUE,0,IF(O$2&lt;DATE(2019,10,1),IF($T$1=FALSE,O175*HOME!$F$18,O175*HOME!$F$18/(1+HOME!$H$18)),IF($AO175=TRUE,IF($T$1=FALSE,O175*HOME!$F$21,O175*HOME!$F$21/(1+HOME!$H$21)),IF($T$1=FALSE,O175*HOME!$F$20,O175*HOME!$F$20/(1+HOME!$H$20)))))</f>
        <v>0</v>
      </c>
      <c r="CM175" s="310">
        <f>IF($T175=TRUE,0,IF(P$2&lt;DATE(2019,10,1),IF($T$1=FALSE,P175*HOME!$F$18,P175*HOME!$F$18/(1+HOME!$H$18)),IF($AO175=TRUE,IF($T$1=FALSE,P175*HOME!$F$21,P175*HOME!$F$21/(1+HOME!$H$21)),IF($T$1=FALSE,P175*HOME!$F$20,P175*HOME!$F$20/(1+HOME!$H$20)))))</f>
        <v>0</v>
      </c>
      <c r="CN175" s="310">
        <f t="shared" si="85"/>
        <v>0</v>
      </c>
    </row>
    <row r="176" spans="1:92" ht="19.149999999999999" customHeight="1">
      <c r="A176" s="79"/>
      <c r="B176" s="79"/>
      <c r="C176" s="95"/>
      <c r="D176" s="88"/>
      <c r="E176" s="88"/>
      <c r="F176" s="88"/>
      <c r="G176" s="88"/>
      <c r="H176" s="88"/>
      <c r="I176" s="88"/>
      <c r="J176" s="88"/>
      <c r="K176" s="88"/>
      <c r="L176" s="88"/>
      <c r="M176" s="88"/>
      <c r="N176" s="88"/>
      <c r="O176" s="88"/>
      <c r="P176" s="88"/>
      <c r="Q176" s="89">
        <f t="shared" si="81"/>
        <v>0</v>
      </c>
      <c r="R176" s="2353">
        <f t="shared" si="77"/>
        <v>0</v>
      </c>
      <c r="S176" s="154">
        <f>前期実績!Q134</f>
        <v>0</v>
      </c>
      <c r="T176" s="645" t="b">
        <v>0</v>
      </c>
      <c r="U176" s="79">
        <f>IF($AO176=TRUE,IF($T$1=FALSE,D176*HOME!$H$21,D176*HOME!$H$21/(1+HOME!$H$21)),
IF(D$2&lt;DATE(2019,10,1),
IF($T$1=FALSE,IF($T176=FALSE,D176*HOME!$H$18,0),
IF($T176=FALSE,D176*HOME!$H$18/(1+HOME!$H$18),0)),
IF($T$1=FALSE,IF($T176=FALSE,D176*HOME!$H$20,0),
IF($T176=FALSE,D176*HOME!$H$20/(1+HOME!$H$20),0))))</f>
        <v>0</v>
      </c>
      <c r="V176" s="79">
        <f>IF($AO176=TRUE,IF($T$1=FALSE,E176*HOME!$H$21,E176*HOME!$H$21/(1+HOME!$H$21)),
IF(E$2&lt;DATE(2019,10,1),
IF($T$1=FALSE,IF($T176=FALSE,E176*HOME!$H$18,0),
IF($T176=FALSE,E176*HOME!$H$18/(1+HOME!$H$18),0)),
IF($T$1=FALSE,IF($T176=FALSE,E176*HOME!$H$20,0),
IF($T176=FALSE,E176*HOME!$H$20/(1+HOME!$H$20),0))))</f>
        <v>0</v>
      </c>
      <c r="W176" s="79">
        <f>IF($AO176=TRUE,IF($T$1=FALSE,F176*HOME!$H$21,F176*HOME!$H$21/(1+HOME!$H$21)),
IF(F$2&lt;DATE(2019,10,1),
IF($T$1=FALSE,IF($T176=FALSE,F176*HOME!$H$18,0),
IF($T176=FALSE,F176*HOME!$H$18/(1+HOME!$H$18),0)),
IF($T$1=FALSE,IF($T176=FALSE,F176*HOME!$H$20,0),
IF($T176=FALSE,F176*HOME!$H$20/(1+HOME!$H$20),0))))</f>
        <v>0</v>
      </c>
      <c r="X176" s="79">
        <f>IF($AO176=TRUE,IF($T$1=FALSE,G176*HOME!$H$21,G176*HOME!$H$21/(1+HOME!$H$21)),
IF(G$2&lt;DATE(2019,10,1),
IF($T$1=FALSE,IF($T176=FALSE,G176*HOME!$H$18,0),
IF($T176=FALSE,G176*HOME!$H$18/(1+HOME!$H$18),0)),
IF($T$1=FALSE,IF($T176=FALSE,G176*HOME!$H$20,0),
IF($T176=FALSE,G176*HOME!$H$20/(1+HOME!$H$20),0))))</f>
        <v>0</v>
      </c>
      <c r="Y176" s="79">
        <f>IF($AO176=TRUE,IF($T$1=FALSE,H176*HOME!$H$21,H176*HOME!$H$21/(1+HOME!$H$21)),
IF(H$2&lt;DATE(2019,10,1),
IF($T$1=FALSE,IF($T176=FALSE,H176*HOME!$H$18,0),
IF($T176=FALSE,H176*HOME!$H$18/(1+HOME!$H$18),0)),
IF($T$1=FALSE,IF($T176=FALSE,H176*HOME!$H$20,0),
IF($T176=FALSE,H176*HOME!$H$20/(1+HOME!$H$20),0))))</f>
        <v>0</v>
      </c>
      <c r="Z176" s="79">
        <f>IF($AO176=TRUE,IF($T$1=FALSE,I176*HOME!$H$21,I176*HOME!$H$21/(1+HOME!$H$21)),
IF(I$2&lt;DATE(2019,10,1),
IF($T$1=FALSE,IF($T176=FALSE,I176*HOME!$H$18,0),
IF($T176=FALSE,I176*HOME!$H$18/(1+HOME!$H$18),0)),
IF($T$1=FALSE,IF($T176=FALSE,I176*HOME!$H$20,0),
IF($T176=FALSE,I176*HOME!$H$20/(1+HOME!$H$20),0))))</f>
        <v>0</v>
      </c>
      <c r="AA176" s="79">
        <f>IF($AO176=TRUE,IF($T$1=FALSE,J176*HOME!$H$21,J176*HOME!$H$21/(1+HOME!$H$21)),
IF(J$2&lt;DATE(2019,10,1),
IF($T$1=FALSE,IF($T176=FALSE,J176*HOME!$H$18,0),
IF($T176=FALSE,J176*HOME!$H$18/(1+HOME!$H$18),0)),
IF($T$1=FALSE,IF($T176=FALSE,J176*HOME!$H$20,0),
IF($T176=FALSE,J176*HOME!$H$20/(1+HOME!$H$20),0))))</f>
        <v>0</v>
      </c>
      <c r="AB176" s="79">
        <f>IF($AO176=TRUE,IF($T$1=FALSE,K176*HOME!$H$21,K176*HOME!$H$21/(1+HOME!$H$21)),
IF(K$2&lt;DATE(2019,10,1),
IF($T$1=FALSE,IF($T176=FALSE,K176*HOME!$H$18,0),
IF($T176=FALSE,K176*HOME!$H$18/(1+HOME!$H$18),0)),
IF($T$1=FALSE,IF($T176=FALSE,K176*HOME!$H$20,0),
IF($T176=FALSE,K176*HOME!$H$20/(1+HOME!$H$20),0))))</f>
        <v>0</v>
      </c>
      <c r="AC176" s="79">
        <f>IF($AO176=TRUE,IF($T$1=FALSE,L176*HOME!$H$21,L176*HOME!$H$21/(1+HOME!$H$21)),
IF(L$2&lt;DATE(2019,10,1),
IF($T$1=FALSE,IF($T176=FALSE,L176*HOME!$H$18,0),
IF($T176=FALSE,L176*HOME!$H$18/(1+HOME!$H$18),0)),
IF($T$1=FALSE,IF($T176=FALSE,L176*HOME!$H$20,0),
IF($T176=FALSE,L176*HOME!$H$20/(1+HOME!$H$20),0))))</f>
        <v>0</v>
      </c>
      <c r="AD176" s="79">
        <f>IF($AO176=TRUE,IF($T$1=FALSE,M176*HOME!$H$21,M176*HOME!$H$21/(1+HOME!$H$21)),
IF(M$2&lt;DATE(2019,10,1),
IF($T$1=FALSE,IF($T176=FALSE,M176*HOME!$H$18,0),
IF($T176=FALSE,M176*HOME!$H$18/(1+HOME!$H$18),0)),
IF($T$1=FALSE,IF($T176=FALSE,M176*HOME!$H$20,0),
IF($T176=FALSE,M176*HOME!$H$20/(1+HOME!$H$20),0))))</f>
        <v>0</v>
      </c>
      <c r="AE176" s="79">
        <f>IF($AO176=TRUE,IF($T$1=FALSE,N176*HOME!$H$21,N176*HOME!$H$21/(1+HOME!$H$21)),
IF(N$2&lt;DATE(2019,10,1),
IF($T$1=FALSE,IF($T176=FALSE,N176*HOME!$H$18,0),
IF($T176=FALSE,N176*HOME!$H$18/(1+HOME!$H$18),0)),
IF($T$1=FALSE,IF($T176=FALSE,N176*HOME!$H$20,0),
IF($T176=FALSE,N176*HOME!$H$20/(1+HOME!$H$20),0))))</f>
        <v>0</v>
      </c>
      <c r="AF176" s="79">
        <f>IF($AO176=TRUE,IF($T$1=FALSE,O176*HOME!$H$21,O176*HOME!$H$21/(1+HOME!$H$21)),
IF(O$2&lt;DATE(2019,10,1),
IF($T$1=FALSE,IF($T176=FALSE,O176*HOME!$H$18,0),
IF($T176=FALSE,O176*HOME!$H$18/(1+HOME!$H$18),0)),
IF($T$1=FALSE,IF($T176=FALSE,O176*HOME!$H$20,0),
IF($T176=FALSE,O176*HOME!$H$20/(1+HOME!$H$20),0))))</f>
        <v>0</v>
      </c>
      <c r="AG176" s="79">
        <f>IF($AO176=TRUE,IF($T$1=FALSE,P176*HOME!$H$21,P176*HOME!$H$21/(1+HOME!$H$21)),
IF(P$2&lt;DATE(2019,10,1),
IF($T$1=FALSE,IF($T176=FALSE,P176*HOME!$H$18,0),
IF($T176=FALSE,P176*HOME!$H$18/(1+HOME!$H$18),0)),
IF($T$1=FALSE,IF($T176=FALSE,P176*HOME!$H$20,0),
IF($T176=FALSE,P176*HOME!$H$20/(1+HOME!$H$20),0))))</f>
        <v>0</v>
      </c>
      <c r="AH176" s="79">
        <f t="shared" si="78"/>
        <v>0</v>
      </c>
      <c r="AI176" s="79">
        <f t="shared" si="82"/>
        <v>0</v>
      </c>
      <c r="AJ176" s="79"/>
      <c r="AK176" s="79"/>
      <c r="AL176" s="79"/>
      <c r="AM176" s="79"/>
      <c r="AN176" s="79"/>
      <c r="AO176" s="320" t="b">
        <v>0</v>
      </c>
      <c r="AP176" s="379"/>
      <c r="AQ176" s="380"/>
      <c r="AR176" s="390" t="str">
        <f>前期実績!T134</f>
        <v/>
      </c>
      <c r="AS176" s="391" t="str">
        <f>前期実績!U134</f>
        <v/>
      </c>
      <c r="AZ176" s="392">
        <f t="shared" si="83"/>
        <v>0</v>
      </c>
      <c r="BA176" s="392">
        <f t="shared" si="79"/>
        <v>0</v>
      </c>
      <c r="BB176" s="392">
        <f t="shared" si="79"/>
        <v>0</v>
      </c>
      <c r="BC176" s="392">
        <f t="shared" si="79"/>
        <v>0</v>
      </c>
      <c r="BD176" s="392">
        <f t="shared" si="79"/>
        <v>0</v>
      </c>
      <c r="BE176" s="392">
        <f t="shared" si="79"/>
        <v>0</v>
      </c>
      <c r="BF176" s="392">
        <f t="shared" si="79"/>
        <v>0</v>
      </c>
      <c r="BG176" s="392">
        <f t="shared" si="79"/>
        <v>0</v>
      </c>
      <c r="BH176" s="392">
        <f t="shared" si="79"/>
        <v>0</v>
      </c>
      <c r="BI176" s="392">
        <f t="shared" si="79"/>
        <v>0</v>
      </c>
      <c r="BJ176" s="392">
        <f t="shared" si="79"/>
        <v>0</v>
      </c>
      <c r="BK176" s="392">
        <f t="shared" si="79"/>
        <v>0</v>
      </c>
      <c r="BL176" s="648">
        <f t="shared" si="79"/>
        <v>0</v>
      </c>
      <c r="BM176" s="649">
        <f t="shared" si="84"/>
        <v>0</v>
      </c>
      <c r="BN176" s="392">
        <f t="shared" si="80"/>
        <v>0</v>
      </c>
      <c r="BO176" s="392">
        <f t="shared" si="80"/>
        <v>0</v>
      </c>
      <c r="BP176" s="392">
        <f t="shared" si="80"/>
        <v>0</v>
      </c>
      <c r="BQ176" s="392">
        <f t="shared" si="80"/>
        <v>0</v>
      </c>
      <c r="BR176" s="392">
        <f t="shared" si="80"/>
        <v>0</v>
      </c>
      <c r="BS176" s="392">
        <f t="shared" si="80"/>
        <v>0</v>
      </c>
      <c r="BT176" s="392">
        <f t="shared" si="80"/>
        <v>0</v>
      </c>
      <c r="BU176" s="392">
        <f t="shared" si="80"/>
        <v>0</v>
      </c>
      <c r="BV176" s="392">
        <f t="shared" si="80"/>
        <v>0</v>
      </c>
      <c r="BW176" s="392">
        <f t="shared" si="80"/>
        <v>0</v>
      </c>
      <c r="BX176" s="392">
        <f t="shared" si="80"/>
        <v>0</v>
      </c>
      <c r="BY176" s="392">
        <f t="shared" si="80"/>
        <v>0</v>
      </c>
      <c r="CA176" s="310">
        <f>IF($T176=TRUE,0,IF(D$2&lt;DATE(2019,10,1),IF($T$1=FALSE,D176*HOME!$F$18,D176*HOME!$F$18/(1+HOME!$H$18)),IF($AO176=TRUE,IF($T$1=FALSE,D176*HOME!$F$21,D176*HOME!$F$21/(1+HOME!$H$21)),IF($T$1=FALSE,D176*HOME!$F$20,D176*HOME!$F$20/(1+HOME!$H$20)))))</f>
        <v>0</v>
      </c>
      <c r="CB176" s="310">
        <f>IF($T176=TRUE,0,IF(E$2&lt;DATE(2019,10,1),IF($T$1=FALSE,E176*HOME!$F$18,E176*HOME!$F$18/(1+HOME!$H$18)),IF($AO176=TRUE,IF($T$1=FALSE,E176*HOME!$F$21,E176*HOME!$F$21/(1+HOME!$H$21)),IF($T$1=FALSE,E176*HOME!$F$20,E176*HOME!$F$20/(1+HOME!$H$20)))))</f>
        <v>0</v>
      </c>
      <c r="CC176" s="310">
        <f>IF($T176=TRUE,0,IF(F$2&lt;DATE(2019,10,1),IF($T$1=FALSE,F176*HOME!$F$18,F176*HOME!$F$18/(1+HOME!$H$18)),IF($AO176=TRUE,IF($T$1=FALSE,F176*HOME!$F$21,F176*HOME!$F$21/(1+HOME!$H$21)),IF($T$1=FALSE,F176*HOME!$F$20,F176*HOME!$F$20/(1+HOME!$H$20)))))</f>
        <v>0</v>
      </c>
      <c r="CD176" s="310">
        <f>IF($T176=TRUE,0,IF(G$2&lt;DATE(2019,10,1),IF($T$1=FALSE,G176*HOME!$F$18,G176*HOME!$F$18/(1+HOME!$H$18)),IF($AO176=TRUE,IF($T$1=FALSE,G176*HOME!$F$21,G176*HOME!$F$21/(1+HOME!$H$21)),IF($T$1=FALSE,G176*HOME!$F$20,G176*HOME!$F$20/(1+HOME!$H$20)))))</f>
        <v>0</v>
      </c>
      <c r="CE176" s="310">
        <f>IF($T176=TRUE,0,IF(H$2&lt;DATE(2019,10,1),IF($T$1=FALSE,H176*HOME!$F$18,H176*HOME!$F$18/(1+HOME!$H$18)),IF($AO176=TRUE,IF($T$1=FALSE,H176*HOME!$F$21,H176*HOME!$F$21/(1+HOME!$H$21)),IF($T$1=FALSE,H176*HOME!$F$20,H176*HOME!$F$20/(1+HOME!$H$20)))))</f>
        <v>0</v>
      </c>
      <c r="CF176" s="310">
        <f>IF($T176=TRUE,0,IF(I$2&lt;DATE(2019,10,1),IF($T$1=FALSE,I176*HOME!$F$18,I176*HOME!$F$18/(1+HOME!$H$18)),IF($AO176=TRUE,IF($T$1=FALSE,I176*HOME!$F$21,I176*HOME!$F$21/(1+HOME!$H$21)),IF($T$1=FALSE,I176*HOME!$F$20,I176*HOME!$F$20/(1+HOME!$H$20)))))</f>
        <v>0</v>
      </c>
      <c r="CG176" s="310">
        <f>IF($T176=TRUE,0,IF(J$2&lt;DATE(2019,10,1),IF($T$1=FALSE,J176*HOME!$F$18,J176*HOME!$F$18/(1+HOME!$H$18)),IF($AO176=TRUE,IF($T$1=FALSE,J176*HOME!$F$21,J176*HOME!$F$21/(1+HOME!$H$21)),IF($T$1=FALSE,J176*HOME!$F$20,J176*HOME!$F$20/(1+HOME!$H$20)))))</f>
        <v>0</v>
      </c>
      <c r="CH176" s="310">
        <f>IF($T176=TRUE,0,IF(K$2&lt;DATE(2019,10,1),IF($T$1=FALSE,K176*HOME!$F$18,K176*HOME!$F$18/(1+HOME!$H$18)),IF($AO176=TRUE,IF($T$1=FALSE,K176*HOME!$F$21,K176*HOME!$F$21/(1+HOME!$H$21)),IF($T$1=FALSE,K176*HOME!$F$20,K176*HOME!$F$20/(1+HOME!$H$20)))))</f>
        <v>0</v>
      </c>
      <c r="CI176" s="310">
        <f>IF($T176=TRUE,0,IF(L$2&lt;DATE(2019,10,1),IF($T$1=FALSE,L176*HOME!$F$18,L176*HOME!$F$18/(1+HOME!$H$18)),IF($AO176=TRUE,IF($T$1=FALSE,L176*HOME!$F$21,L176*HOME!$F$21/(1+HOME!$H$21)),IF($T$1=FALSE,L176*HOME!$F$20,L176*HOME!$F$20/(1+HOME!$H$20)))))</f>
        <v>0</v>
      </c>
      <c r="CJ176" s="310">
        <f>IF($T176=TRUE,0,IF(M$2&lt;DATE(2019,10,1),IF($T$1=FALSE,M176*HOME!$F$18,M176*HOME!$F$18/(1+HOME!$H$18)),IF($AO176=TRUE,IF($T$1=FALSE,M176*HOME!$F$21,M176*HOME!$F$21/(1+HOME!$H$21)),IF($T$1=FALSE,M176*HOME!$F$20,M176*HOME!$F$20/(1+HOME!$H$20)))))</f>
        <v>0</v>
      </c>
      <c r="CK176" s="310">
        <f>IF($T176=TRUE,0,IF(N$2&lt;DATE(2019,10,1),IF($T$1=FALSE,N176*HOME!$F$18,N176*HOME!$F$18/(1+HOME!$H$18)),IF($AO176=TRUE,IF($T$1=FALSE,N176*HOME!$F$21,N176*HOME!$F$21/(1+HOME!$H$21)),IF($T$1=FALSE,N176*HOME!$F$20,N176*HOME!$F$20/(1+HOME!$H$20)))))</f>
        <v>0</v>
      </c>
      <c r="CL176" s="310">
        <f>IF($T176=TRUE,0,IF(O$2&lt;DATE(2019,10,1),IF($T$1=FALSE,O176*HOME!$F$18,O176*HOME!$F$18/(1+HOME!$H$18)),IF($AO176=TRUE,IF($T$1=FALSE,O176*HOME!$F$21,O176*HOME!$F$21/(1+HOME!$H$21)),IF($T$1=FALSE,O176*HOME!$F$20,O176*HOME!$F$20/(1+HOME!$H$20)))))</f>
        <v>0</v>
      </c>
      <c r="CM176" s="310">
        <f>IF($T176=TRUE,0,IF(P$2&lt;DATE(2019,10,1),IF($T$1=FALSE,P176*HOME!$F$18,P176*HOME!$F$18/(1+HOME!$H$18)),IF($AO176=TRUE,IF($T$1=FALSE,P176*HOME!$F$21,P176*HOME!$F$21/(1+HOME!$H$21)),IF($T$1=FALSE,P176*HOME!$F$20,P176*HOME!$F$20/(1+HOME!$H$20)))))</f>
        <v>0</v>
      </c>
      <c r="CN176" s="310">
        <f t="shared" si="85"/>
        <v>0</v>
      </c>
    </row>
    <row r="177" spans="1:92" ht="19.149999999999999" customHeight="1">
      <c r="A177" s="79"/>
      <c r="B177" s="79"/>
      <c r="C177" s="95"/>
      <c r="D177" s="88"/>
      <c r="E177" s="88"/>
      <c r="F177" s="88"/>
      <c r="G177" s="88"/>
      <c r="H177" s="88"/>
      <c r="I177" s="88"/>
      <c r="J177" s="88"/>
      <c r="K177" s="88"/>
      <c r="L177" s="88"/>
      <c r="M177" s="88"/>
      <c r="N177" s="88"/>
      <c r="O177" s="88"/>
      <c r="P177" s="88"/>
      <c r="Q177" s="89">
        <f t="shared" si="81"/>
        <v>0</v>
      </c>
      <c r="R177" s="2353">
        <f t="shared" si="77"/>
        <v>0</v>
      </c>
      <c r="S177" s="154">
        <f>前期実績!Q135</f>
        <v>0</v>
      </c>
      <c r="T177" s="645" t="b">
        <v>0</v>
      </c>
      <c r="U177" s="79">
        <f>IF($AO177=TRUE,IF($T$1=FALSE,D177*HOME!$H$21,D177*HOME!$H$21/(1+HOME!$H$21)),
IF(D$2&lt;DATE(2019,10,1),
IF($T$1=FALSE,IF($T177=FALSE,D177*HOME!$H$18,0),
IF($T177=FALSE,D177*HOME!$H$18/(1+HOME!$H$18),0)),
IF($T$1=FALSE,IF($T177=FALSE,D177*HOME!$H$20,0),
IF($T177=FALSE,D177*HOME!$H$20/(1+HOME!$H$20),0))))</f>
        <v>0</v>
      </c>
      <c r="V177" s="79">
        <f>IF($AO177=TRUE,IF($T$1=FALSE,E177*HOME!$H$21,E177*HOME!$H$21/(1+HOME!$H$21)),
IF(E$2&lt;DATE(2019,10,1),
IF($T$1=FALSE,IF($T177=FALSE,E177*HOME!$H$18,0),
IF($T177=FALSE,E177*HOME!$H$18/(1+HOME!$H$18),0)),
IF($T$1=FALSE,IF($T177=FALSE,E177*HOME!$H$20,0),
IF($T177=FALSE,E177*HOME!$H$20/(1+HOME!$H$20),0))))</f>
        <v>0</v>
      </c>
      <c r="W177" s="79">
        <f>IF($AO177=TRUE,IF($T$1=FALSE,F177*HOME!$H$21,F177*HOME!$H$21/(1+HOME!$H$21)),
IF(F$2&lt;DATE(2019,10,1),
IF($T$1=FALSE,IF($T177=FALSE,F177*HOME!$H$18,0),
IF($T177=FALSE,F177*HOME!$H$18/(1+HOME!$H$18),0)),
IF($T$1=FALSE,IF($T177=FALSE,F177*HOME!$H$20,0),
IF($T177=FALSE,F177*HOME!$H$20/(1+HOME!$H$20),0))))</f>
        <v>0</v>
      </c>
      <c r="X177" s="79">
        <f>IF($AO177=TRUE,IF($T$1=FALSE,G177*HOME!$H$21,G177*HOME!$H$21/(1+HOME!$H$21)),
IF(G$2&lt;DATE(2019,10,1),
IF($T$1=FALSE,IF($T177=FALSE,G177*HOME!$H$18,0),
IF($T177=FALSE,G177*HOME!$H$18/(1+HOME!$H$18),0)),
IF($T$1=FALSE,IF($T177=FALSE,G177*HOME!$H$20,0),
IF($T177=FALSE,G177*HOME!$H$20/(1+HOME!$H$20),0))))</f>
        <v>0</v>
      </c>
      <c r="Y177" s="79">
        <f>IF($AO177=TRUE,IF($T$1=FALSE,H177*HOME!$H$21,H177*HOME!$H$21/(1+HOME!$H$21)),
IF(H$2&lt;DATE(2019,10,1),
IF($T$1=FALSE,IF($T177=FALSE,H177*HOME!$H$18,0),
IF($T177=FALSE,H177*HOME!$H$18/(1+HOME!$H$18),0)),
IF($T$1=FALSE,IF($T177=FALSE,H177*HOME!$H$20,0),
IF($T177=FALSE,H177*HOME!$H$20/(1+HOME!$H$20),0))))</f>
        <v>0</v>
      </c>
      <c r="Z177" s="79">
        <f>IF($AO177=TRUE,IF($T$1=FALSE,I177*HOME!$H$21,I177*HOME!$H$21/(1+HOME!$H$21)),
IF(I$2&lt;DATE(2019,10,1),
IF($T$1=FALSE,IF($T177=FALSE,I177*HOME!$H$18,0),
IF($T177=FALSE,I177*HOME!$H$18/(1+HOME!$H$18),0)),
IF($T$1=FALSE,IF($T177=FALSE,I177*HOME!$H$20,0),
IF($T177=FALSE,I177*HOME!$H$20/(1+HOME!$H$20),0))))</f>
        <v>0</v>
      </c>
      <c r="AA177" s="79">
        <f>IF($AO177=TRUE,IF($T$1=FALSE,J177*HOME!$H$21,J177*HOME!$H$21/(1+HOME!$H$21)),
IF(J$2&lt;DATE(2019,10,1),
IF($T$1=FALSE,IF($T177=FALSE,J177*HOME!$H$18,0),
IF($T177=FALSE,J177*HOME!$H$18/(1+HOME!$H$18),0)),
IF($T$1=FALSE,IF($T177=FALSE,J177*HOME!$H$20,0),
IF($T177=FALSE,J177*HOME!$H$20/(1+HOME!$H$20),0))))</f>
        <v>0</v>
      </c>
      <c r="AB177" s="79">
        <f>IF($AO177=TRUE,IF($T$1=FALSE,K177*HOME!$H$21,K177*HOME!$H$21/(1+HOME!$H$21)),
IF(K$2&lt;DATE(2019,10,1),
IF($T$1=FALSE,IF($T177=FALSE,K177*HOME!$H$18,0),
IF($T177=FALSE,K177*HOME!$H$18/(1+HOME!$H$18),0)),
IF($T$1=FALSE,IF($T177=FALSE,K177*HOME!$H$20,0),
IF($T177=FALSE,K177*HOME!$H$20/(1+HOME!$H$20),0))))</f>
        <v>0</v>
      </c>
      <c r="AC177" s="79">
        <f>IF($AO177=TRUE,IF($T$1=FALSE,L177*HOME!$H$21,L177*HOME!$H$21/(1+HOME!$H$21)),
IF(L$2&lt;DATE(2019,10,1),
IF($T$1=FALSE,IF($T177=FALSE,L177*HOME!$H$18,0),
IF($T177=FALSE,L177*HOME!$H$18/(1+HOME!$H$18),0)),
IF($T$1=FALSE,IF($T177=FALSE,L177*HOME!$H$20,0),
IF($T177=FALSE,L177*HOME!$H$20/(1+HOME!$H$20),0))))</f>
        <v>0</v>
      </c>
      <c r="AD177" s="79">
        <f>IF($AO177=TRUE,IF($T$1=FALSE,M177*HOME!$H$21,M177*HOME!$H$21/(1+HOME!$H$21)),
IF(M$2&lt;DATE(2019,10,1),
IF($T$1=FALSE,IF($T177=FALSE,M177*HOME!$H$18,0),
IF($T177=FALSE,M177*HOME!$H$18/(1+HOME!$H$18),0)),
IF($T$1=FALSE,IF($T177=FALSE,M177*HOME!$H$20,0),
IF($T177=FALSE,M177*HOME!$H$20/(1+HOME!$H$20),0))))</f>
        <v>0</v>
      </c>
      <c r="AE177" s="79">
        <f>IF($AO177=TRUE,IF($T$1=FALSE,N177*HOME!$H$21,N177*HOME!$H$21/(1+HOME!$H$21)),
IF(N$2&lt;DATE(2019,10,1),
IF($T$1=FALSE,IF($T177=FALSE,N177*HOME!$H$18,0),
IF($T177=FALSE,N177*HOME!$H$18/(1+HOME!$H$18),0)),
IF($T$1=FALSE,IF($T177=FALSE,N177*HOME!$H$20,0),
IF($T177=FALSE,N177*HOME!$H$20/(1+HOME!$H$20),0))))</f>
        <v>0</v>
      </c>
      <c r="AF177" s="79">
        <f>IF($AO177=TRUE,IF($T$1=FALSE,O177*HOME!$H$21,O177*HOME!$H$21/(1+HOME!$H$21)),
IF(O$2&lt;DATE(2019,10,1),
IF($T$1=FALSE,IF($T177=FALSE,O177*HOME!$H$18,0),
IF($T177=FALSE,O177*HOME!$H$18/(1+HOME!$H$18),0)),
IF($T$1=FALSE,IF($T177=FALSE,O177*HOME!$H$20,0),
IF($T177=FALSE,O177*HOME!$H$20/(1+HOME!$H$20),0))))</f>
        <v>0</v>
      </c>
      <c r="AG177" s="79">
        <f>IF($AO177=TRUE,IF($T$1=FALSE,P177*HOME!$H$21,P177*HOME!$H$21/(1+HOME!$H$21)),
IF(P$2&lt;DATE(2019,10,1),
IF($T$1=FALSE,IF($T177=FALSE,P177*HOME!$H$18,0),
IF($T177=FALSE,P177*HOME!$H$18/(1+HOME!$H$18),0)),
IF($T$1=FALSE,IF($T177=FALSE,P177*HOME!$H$20,0),
IF($T177=FALSE,P177*HOME!$H$20/(1+HOME!$H$20),0))))</f>
        <v>0</v>
      </c>
      <c r="AH177" s="79">
        <f t="shared" si="78"/>
        <v>0</v>
      </c>
      <c r="AI177" s="79">
        <f t="shared" si="82"/>
        <v>0</v>
      </c>
      <c r="AJ177" s="79"/>
      <c r="AK177" s="79"/>
      <c r="AL177" s="79"/>
      <c r="AM177" s="79"/>
      <c r="AN177" s="79"/>
      <c r="AO177" s="320" t="b">
        <v>0</v>
      </c>
      <c r="AP177" s="379"/>
      <c r="AQ177" s="380"/>
      <c r="AR177" s="390" t="str">
        <f>前期実績!T135</f>
        <v/>
      </c>
      <c r="AS177" s="391" t="str">
        <f>前期実績!U135</f>
        <v/>
      </c>
      <c r="AZ177" s="392">
        <f t="shared" si="83"/>
        <v>0</v>
      </c>
      <c r="BA177" s="392">
        <f t="shared" si="79"/>
        <v>0</v>
      </c>
      <c r="BB177" s="392">
        <f t="shared" si="79"/>
        <v>0</v>
      </c>
      <c r="BC177" s="392">
        <f t="shared" si="79"/>
        <v>0</v>
      </c>
      <c r="BD177" s="392">
        <f t="shared" si="79"/>
        <v>0</v>
      </c>
      <c r="BE177" s="392">
        <f t="shared" si="79"/>
        <v>0</v>
      </c>
      <c r="BF177" s="392">
        <f t="shared" si="79"/>
        <v>0</v>
      </c>
      <c r="BG177" s="392">
        <f t="shared" si="79"/>
        <v>0</v>
      </c>
      <c r="BH177" s="392">
        <f t="shared" si="79"/>
        <v>0</v>
      </c>
      <c r="BI177" s="392">
        <f t="shared" si="79"/>
        <v>0</v>
      </c>
      <c r="BJ177" s="392">
        <f t="shared" si="79"/>
        <v>0</v>
      </c>
      <c r="BK177" s="392">
        <f t="shared" si="79"/>
        <v>0</v>
      </c>
      <c r="BL177" s="648">
        <f t="shared" si="79"/>
        <v>0</v>
      </c>
      <c r="BM177" s="649">
        <f t="shared" si="84"/>
        <v>0</v>
      </c>
      <c r="BN177" s="392">
        <f t="shared" si="80"/>
        <v>0</v>
      </c>
      <c r="BO177" s="392">
        <f t="shared" si="80"/>
        <v>0</v>
      </c>
      <c r="BP177" s="392">
        <f t="shared" si="80"/>
        <v>0</v>
      </c>
      <c r="BQ177" s="392">
        <f t="shared" si="80"/>
        <v>0</v>
      </c>
      <c r="BR177" s="392">
        <f t="shared" si="80"/>
        <v>0</v>
      </c>
      <c r="BS177" s="392">
        <f t="shared" si="80"/>
        <v>0</v>
      </c>
      <c r="BT177" s="392">
        <f t="shared" si="80"/>
        <v>0</v>
      </c>
      <c r="BU177" s="392">
        <f t="shared" si="80"/>
        <v>0</v>
      </c>
      <c r="BV177" s="392">
        <f t="shared" si="80"/>
        <v>0</v>
      </c>
      <c r="BW177" s="392">
        <f t="shared" si="80"/>
        <v>0</v>
      </c>
      <c r="BX177" s="392">
        <f t="shared" si="80"/>
        <v>0</v>
      </c>
      <c r="BY177" s="392">
        <f t="shared" si="80"/>
        <v>0</v>
      </c>
      <c r="CA177" s="310">
        <f>IF($T177=TRUE,0,IF(D$2&lt;DATE(2019,10,1),IF($T$1=FALSE,D177*HOME!$F$18,D177*HOME!$F$18/(1+HOME!$H$18)),IF($AO177=TRUE,IF($T$1=FALSE,D177*HOME!$F$21,D177*HOME!$F$21/(1+HOME!$H$21)),IF($T$1=FALSE,D177*HOME!$F$20,D177*HOME!$F$20/(1+HOME!$H$20)))))</f>
        <v>0</v>
      </c>
      <c r="CB177" s="310">
        <f>IF($T177=TRUE,0,IF(E$2&lt;DATE(2019,10,1),IF($T$1=FALSE,E177*HOME!$F$18,E177*HOME!$F$18/(1+HOME!$H$18)),IF($AO177=TRUE,IF($T$1=FALSE,E177*HOME!$F$21,E177*HOME!$F$21/(1+HOME!$H$21)),IF($T$1=FALSE,E177*HOME!$F$20,E177*HOME!$F$20/(1+HOME!$H$20)))))</f>
        <v>0</v>
      </c>
      <c r="CC177" s="310">
        <f>IF($T177=TRUE,0,IF(F$2&lt;DATE(2019,10,1),IF($T$1=FALSE,F177*HOME!$F$18,F177*HOME!$F$18/(1+HOME!$H$18)),IF($AO177=TRUE,IF($T$1=FALSE,F177*HOME!$F$21,F177*HOME!$F$21/(1+HOME!$H$21)),IF($T$1=FALSE,F177*HOME!$F$20,F177*HOME!$F$20/(1+HOME!$H$20)))))</f>
        <v>0</v>
      </c>
      <c r="CD177" s="310">
        <f>IF($T177=TRUE,0,IF(G$2&lt;DATE(2019,10,1),IF($T$1=FALSE,G177*HOME!$F$18,G177*HOME!$F$18/(1+HOME!$H$18)),IF($AO177=TRUE,IF($T$1=FALSE,G177*HOME!$F$21,G177*HOME!$F$21/(1+HOME!$H$21)),IF($T$1=FALSE,G177*HOME!$F$20,G177*HOME!$F$20/(1+HOME!$H$20)))))</f>
        <v>0</v>
      </c>
      <c r="CE177" s="310">
        <f>IF($T177=TRUE,0,IF(H$2&lt;DATE(2019,10,1),IF($T$1=FALSE,H177*HOME!$F$18,H177*HOME!$F$18/(1+HOME!$H$18)),IF($AO177=TRUE,IF($T$1=FALSE,H177*HOME!$F$21,H177*HOME!$F$21/(1+HOME!$H$21)),IF($T$1=FALSE,H177*HOME!$F$20,H177*HOME!$F$20/(1+HOME!$H$20)))))</f>
        <v>0</v>
      </c>
      <c r="CF177" s="310">
        <f>IF($T177=TRUE,0,IF(I$2&lt;DATE(2019,10,1),IF($T$1=FALSE,I177*HOME!$F$18,I177*HOME!$F$18/(1+HOME!$H$18)),IF($AO177=TRUE,IF($T$1=FALSE,I177*HOME!$F$21,I177*HOME!$F$21/(1+HOME!$H$21)),IF($T$1=FALSE,I177*HOME!$F$20,I177*HOME!$F$20/(1+HOME!$H$20)))))</f>
        <v>0</v>
      </c>
      <c r="CG177" s="310">
        <f>IF($T177=TRUE,0,IF(J$2&lt;DATE(2019,10,1),IF($T$1=FALSE,J177*HOME!$F$18,J177*HOME!$F$18/(1+HOME!$H$18)),IF($AO177=TRUE,IF($T$1=FALSE,J177*HOME!$F$21,J177*HOME!$F$21/(1+HOME!$H$21)),IF($T$1=FALSE,J177*HOME!$F$20,J177*HOME!$F$20/(1+HOME!$H$20)))))</f>
        <v>0</v>
      </c>
      <c r="CH177" s="310">
        <f>IF($T177=TRUE,0,IF(K$2&lt;DATE(2019,10,1),IF($T$1=FALSE,K177*HOME!$F$18,K177*HOME!$F$18/(1+HOME!$H$18)),IF($AO177=TRUE,IF($T$1=FALSE,K177*HOME!$F$21,K177*HOME!$F$21/(1+HOME!$H$21)),IF($T$1=FALSE,K177*HOME!$F$20,K177*HOME!$F$20/(1+HOME!$H$20)))))</f>
        <v>0</v>
      </c>
      <c r="CI177" s="310">
        <f>IF($T177=TRUE,0,IF(L$2&lt;DATE(2019,10,1),IF($T$1=FALSE,L177*HOME!$F$18,L177*HOME!$F$18/(1+HOME!$H$18)),IF($AO177=TRUE,IF($T$1=FALSE,L177*HOME!$F$21,L177*HOME!$F$21/(1+HOME!$H$21)),IF($T$1=FALSE,L177*HOME!$F$20,L177*HOME!$F$20/(1+HOME!$H$20)))))</f>
        <v>0</v>
      </c>
      <c r="CJ177" s="310">
        <f>IF($T177=TRUE,0,IF(M$2&lt;DATE(2019,10,1),IF($T$1=FALSE,M177*HOME!$F$18,M177*HOME!$F$18/(1+HOME!$H$18)),IF($AO177=TRUE,IF($T$1=FALSE,M177*HOME!$F$21,M177*HOME!$F$21/(1+HOME!$H$21)),IF($T$1=FALSE,M177*HOME!$F$20,M177*HOME!$F$20/(1+HOME!$H$20)))))</f>
        <v>0</v>
      </c>
      <c r="CK177" s="310">
        <f>IF($T177=TRUE,0,IF(N$2&lt;DATE(2019,10,1),IF($T$1=FALSE,N177*HOME!$F$18,N177*HOME!$F$18/(1+HOME!$H$18)),IF($AO177=TRUE,IF($T$1=FALSE,N177*HOME!$F$21,N177*HOME!$F$21/(1+HOME!$H$21)),IF($T$1=FALSE,N177*HOME!$F$20,N177*HOME!$F$20/(1+HOME!$H$20)))))</f>
        <v>0</v>
      </c>
      <c r="CL177" s="310">
        <f>IF($T177=TRUE,0,IF(O$2&lt;DATE(2019,10,1),IF($T$1=FALSE,O177*HOME!$F$18,O177*HOME!$F$18/(1+HOME!$H$18)),IF($AO177=TRUE,IF($T$1=FALSE,O177*HOME!$F$21,O177*HOME!$F$21/(1+HOME!$H$21)),IF($T$1=FALSE,O177*HOME!$F$20,O177*HOME!$F$20/(1+HOME!$H$20)))))</f>
        <v>0</v>
      </c>
      <c r="CM177" s="310">
        <f>IF($T177=TRUE,0,IF(P$2&lt;DATE(2019,10,1),IF($T$1=FALSE,P177*HOME!$F$18,P177*HOME!$F$18/(1+HOME!$H$18)),IF($AO177=TRUE,IF($T$1=FALSE,P177*HOME!$F$21,P177*HOME!$F$21/(1+HOME!$H$21)),IF($T$1=FALSE,P177*HOME!$F$20,P177*HOME!$F$20/(1+HOME!$H$20)))))</f>
        <v>0</v>
      </c>
      <c r="CN177" s="310">
        <f t="shared" si="85"/>
        <v>0</v>
      </c>
    </row>
    <row r="178" spans="1:92" ht="19.149999999999999" customHeight="1">
      <c r="A178" s="79"/>
      <c r="B178" s="79"/>
      <c r="C178" s="95"/>
      <c r="D178" s="88"/>
      <c r="E178" s="88"/>
      <c r="F178" s="88"/>
      <c r="G178" s="88"/>
      <c r="H178" s="88"/>
      <c r="I178" s="88"/>
      <c r="J178" s="88"/>
      <c r="K178" s="88"/>
      <c r="L178" s="88"/>
      <c r="M178" s="88"/>
      <c r="N178" s="88"/>
      <c r="O178" s="88"/>
      <c r="P178" s="88"/>
      <c r="Q178" s="89">
        <f t="shared" si="81"/>
        <v>0</v>
      </c>
      <c r="R178" s="2353">
        <f t="shared" si="77"/>
        <v>0</v>
      </c>
      <c r="S178" s="154">
        <f>前期実績!Q136</f>
        <v>0</v>
      </c>
      <c r="T178" s="645" t="b">
        <v>0</v>
      </c>
      <c r="U178" s="79">
        <f>IF($AO178=TRUE,IF($T$1=FALSE,D178*HOME!$H$21,D178*HOME!$H$21/(1+HOME!$H$21)),
IF(D$2&lt;DATE(2019,10,1),
IF($T$1=FALSE,IF($T178=FALSE,D178*HOME!$H$18,0),
IF($T178=FALSE,D178*HOME!$H$18/(1+HOME!$H$18),0)),
IF($T$1=FALSE,IF($T178=FALSE,D178*HOME!$H$20,0),
IF($T178=FALSE,D178*HOME!$H$20/(1+HOME!$H$20),0))))</f>
        <v>0</v>
      </c>
      <c r="V178" s="79">
        <f>IF($AO178=TRUE,IF($T$1=FALSE,E178*HOME!$H$21,E178*HOME!$H$21/(1+HOME!$H$21)),
IF(E$2&lt;DATE(2019,10,1),
IF($T$1=FALSE,IF($T178=FALSE,E178*HOME!$H$18,0),
IF($T178=FALSE,E178*HOME!$H$18/(1+HOME!$H$18),0)),
IF($T$1=FALSE,IF($T178=FALSE,E178*HOME!$H$20,0),
IF($T178=FALSE,E178*HOME!$H$20/(1+HOME!$H$20),0))))</f>
        <v>0</v>
      </c>
      <c r="W178" s="79">
        <f>IF($AO178=TRUE,IF($T$1=FALSE,F178*HOME!$H$21,F178*HOME!$H$21/(1+HOME!$H$21)),
IF(F$2&lt;DATE(2019,10,1),
IF($T$1=FALSE,IF($T178=FALSE,F178*HOME!$H$18,0),
IF($T178=FALSE,F178*HOME!$H$18/(1+HOME!$H$18),0)),
IF($T$1=FALSE,IF($T178=FALSE,F178*HOME!$H$20,0),
IF($T178=FALSE,F178*HOME!$H$20/(1+HOME!$H$20),0))))</f>
        <v>0</v>
      </c>
      <c r="X178" s="79">
        <f>IF($AO178=TRUE,IF($T$1=FALSE,G178*HOME!$H$21,G178*HOME!$H$21/(1+HOME!$H$21)),
IF(G$2&lt;DATE(2019,10,1),
IF($T$1=FALSE,IF($T178=FALSE,G178*HOME!$H$18,0),
IF($T178=FALSE,G178*HOME!$H$18/(1+HOME!$H$18),0)),
IF($T$1=FALSE,IF($T178=FALSE,G178*HOME!$H$20,0),
IF($T178=FALSE,G178*HOME!$H$20/(1+HOME!$H$20),0))))</f>
        <v>0</v>
      </c>
      <c r="Y178" s="79">
        <f>IF($AO178=TRUE,IF($T$1=FALSE,H178*HOME!$H$21,H178*HOME!$H$21/(1+HOME!$H$21)),
IF(H$2&lt;DATE(2019,10,1),
IF($T$1=FALSE,IF($T178=FALSE,H178*HOME!$H$18,0),
IF($T178=FALSE,H178*HOME!$H$18/(1+HOME!$H$18),0)),
IF($T$1=FALSE,IF($T178=FALSE,H178*HOME!$H$20,0),
IF($T178=FALSE,H178*HOME!$H$20/(1+HOME!$H$20),0))))</f>
        <v>0</v>
      </c>
      <c r="Z178" s="79">
        <f>IF($AO178=TRUE,IF($T$1=FALSE,I178*HOME!$H$21,I178*HOME!$H$21/(1+HOME!$H$21)),
IF(I$2&lt;DATE(2019,10,1),
IF($T$1=FALSE,IF($T178=FALSE,I178*HOME!$H$18,0),
IF($T178=FALSE,I178*HOME!$H$18/(1+HOME!$H$18),0)),
IF($T$1=FALSE,IF($T178=FALSE,I178*HOME!$H$20,0),
IF($T178=FALSE,I178*HOME!$H$20/(1+HOME!$H$20),0))))</f>
        <v>0</v>
      </c>
      <c r="AA178" s="79">
        <f>IF($AO178=TRUE,IF($T$1=FALSE,J178*HOME!$H$21,J178*HOME!$H$21/(1+HOME!$H$21)),
IF(J$2&lt;DATE(2019,10,1),
IF($T$1=FALSE,IF($T178=FALSE,J178*HOME!$H$18,0),
IF($T178=FALSE,J178*HOME!$H$18/(1+HOME!$H$18),0)),
IF($T$1=FALSE,IF($T178=FALSE,J178*HOME!$H$20,0),
IF($T178=FALSE,J178*HOME!$H$20/(1+HOME!$H$20),0))))</f>
        <v>0</v>
      </c>
      <c r="AB178" s="79">
        <f>IF($AO178=TRUE,IF($T$1=FALSE,K178*HOME!$H$21,K178*HOME!$H$21/(1+HOME!$H$21)),
IF(K$2&lt;DATE(2019,10,1),
IF($T$1=FALSE,IF($T178=FALSE,K178*HOME!$H$18,0),
IF($T178=FALSE,K178*HOME!$H$18/(1+HOME!$H$18),0)),
IF($T$1=FALSE,IF($T178=FALSE,K178*HOME!$H$20,0),
IF($T178=FALSE,K178*HOME!$H$20/(1+HOME!$H$20),0))))</f>
        <v>0</v>
      </c>
      <c r="AC178" s="79">
        <f>IF($AO178=TRUE,IF($T$1=FALSE,L178*HOME!$H$21,L178*HOME!$H$21/(1+HOME!$H$21)),
IF(L$2&lt;DATE(2019,10,1),
IF($T$1=FALSE,IF($T178=FALSE,L178*HOME!$H$18,0),
IF($T178=FALSE,L178*HOME!$H$18/(1+HOME!$H$18),0)),
IF($T$1=FALSE,IF($T178=FALSE,L178*HOME!$H$20,0),
IF($T178=FALSE,L178*HOME!$H$20/(1+HOME!$H$20),0))))</f>
        <v>0</v>
      </c>
      <c r="AD178" s="79">
        <f>IF($AO178=TRUE,IF($T$1=FALSE,M178*HOME!$H$21,M178*HOME!$H$21/(1+HOME!$H$21)),
IF(M$2&lt;DATE(2019,10,1),
IF($T$1=FALSE,IF($T178=FALSE,M178*HOME!$H$18,0),
IF($T178=FALSE,M178*HOME!$H$18/(1+HOME!$H$18),0)),
IF($T$1=FALSE,IF($T178=FALSE,M178*HOME!$H$20,0),
IF($T178=FALSE,M178*HOME!$H$20/(1+HOME!$H$20),0))))</f>
        <v>0</v>
      </c>
      <c r="AE178" s="79">
        <f>IF($AO178=TRUE,IF($T$1=FALSE,N178*HOME!$H$21,N178*HOME!$H$21/(1+HOME!$H$21)),
IF(N$2&lt;DATE(2019,10,1),
IF($T$1=FALSE,IF($T178=FALSE,N178*HOME!$H$18,0),
IF($T178=FALSE,N178*HOME!$H$18/(1+HOME!$H$18),0)),
IF($T$1=FALSE,IF($T178=FALSE,N178*HOME!$H$20,0),
IF($T178=FALSE,N178*HOME!$H$20/(1+HOME!$H$20),0))))</f>
        <v>0</v>
      </c>
      <c r="AF178" s="79">
        <f>IF($AO178=TRUE,IF($T$1=FALSE,O178*HOME!$H$21,O178*HOME!$H$21/(1+HOME!$H$21)),
IF(O$2&lt;DATE(2019,10,1),
IF($T$1=FALSE,IF($T178=FALSE,O178*HOME!$H$18,0),
IF($T178=FALSE,O178*HOME!$H$18/(1+HOME!$H$18),0)),
IF($T$1=FALSE,IF($T178=FALSE,O178*HOME!$H$20,0),
IF($T178=FALSE,O178*HOME!$H$20/(1+HOME!$H$20),0))))</f>
        <v>0</v>
      </c>
      <c r="AG178" s="79">
        <f>IF($AO178=TRUE,IF($T$1=FALSE,P178*HOME!$H$21,P178*HOME!$H$21/(1+HOME!$H$21)),
IF(P$2&lt;DATE(2019,10,1),
IF($T$1=FALSE,IF($T178=FALSE,P178*HOME!$H$18,0),
IF($T178=FALSE,P178*HOME!$H$18/(1+HOME!$H$18),0)),
IF($T$1=FALSE,IF($T178=FALSE,P178*HOME!$H$20,0),
IF($T178=FALSE,P178*HOME!$H$20/(1+HOME!$H$20),0))))</f>
        <v>0</v>
      </c>
      <c r="AH178" s="79">
        <f t="shared" si="78"/>
        <v>0</v>
      </c>
      <c r="AI178" s="79">
        <f t="shared" si="82"/>
        <v>0</v>
      </c>
      <c r="AJ178" s="79"/>
      <c r="AK178" s="79"/>
      <c r="AL178" s="79"/>
      <c r="AM178" s="79"/>
      <c r="AN178" s="79"/>
      <c r="AO178" s="320" t="b">
        <v>0</v>
      </c>
      <c r="AP178" s="379"/>
      <c r="AQ178" s="380"/>
      <c r="AR178" s="390" t="str">
        <f>前期実績!T136</f>
        <v/>
      </c>
      <c r="AS178" s="394" t="str">
        <f>前期実績!U136</f>
        <v/>
      </c>
      <c r="AZ178" s="392">
        <f t="shared" si="83"/>
        <v>0</v>
      </c>
      <c r="BA178" s="392">
        <f t="shared" si="79"/>
        <v>0</v>
      </c>
      <c r="BB178" s="392">
        <f t="shared" si="79"/>
        <v>0</v>
      </c>
      <c r="BC178" s="392">
        <f t="shared" si="79"/>
        <v>0</v>
      </c>
      <c r="BD178" s="392">
        <f t="shared" si="79"/>
        <v>0</v>
      </c>
      <c r="BE178" s="392">
        <f t="shared" si="79"/>
        <v>0</v>
      </c>
      <c r="BF178" s="392">
        <f t="shared" si="79"/>
        <v>0</v>
      </c>
      <c r="BG178" s="392">
        <f t="shared" si="79"/>
        <v>0</v>
      </c>
      <c r="BH178" s="392">
        <f t="shared" si="79"/>
        <v>0</v>
      </c>
      <c r="BI178" s="392">
        <f t="shared" si="79"/>
        <v>0</v>
      </c>
      <c r="BJ178" s="392">
        <f t="shared" si="79"/>
        <v>0</v>
      </c>
      <c r="BK178" s="392">
        <f t="shared" si="79"/>
        <v>0</v>
      </c>
      <c r="BL178" s="648">
        <f t="shared" si="79"/>
        <v>0</v>
      </c>
      <c r="BM178" s="649">
        <f t="shared" si="84"/>
        <v>0</v>
      </c>
      <c r="BN178" s="392">
        <f t="shared" si="80"/>
        <v>0</v>
      </c>
      <c r="BO178" s="392">
        <f t="shared" si="80"/>
        <v>0</v>
      </c>
      <c r="BP178" s="392">
        <f t="shared" si="80"/>
        <v>0</v>
      </c>
      <c r="BQ178" s="392">
        <f t="shared" si="80"/>
        <v>0</v>
      </c>
      <c r="BR178" s="392">
        <f t="shared" si="80"/>
        <v>0</v>
      </c>
      <c r="BS178" s="392">
        <f t="shared" si="80"/>
        <v>0</v>
      </c>
      <c r="BT178" s="392">
        <f t="shared" si="80"/>
        <v>0</v>
      </c>
      <c r="BU178" s="392">
        <f t="shared" si="80"/>
        <v>0</v>
      </c>
      <c r="BV178" s="392">
        <f t="shared" si="80"/>
        <v>0</v>
      </c>
      <c r="BW178" s="392">
        <f t="shared" si="80"/>
        <v>0</v>
      </c>
      <c r="BX178" s="392">
        <f t="shared" si="80"/>
        <v>0</v>
      </c>
      <c r="BY178" s="392">
        <f t="shared" si="80"/>
        <v>0</v>
      </c>
      <c r="CA178" s="310">
        <f>IF($T178=TRUE,0,IF(D$2&lt;DATE(2019,10,1),IF($T$1=FALSE,D178*HOME!$F$18,D178*HOME!$F$18/(1+HOME!$H$18)),IF($AO178=TRUE,IF($T$1=FALSE,D178*HOME!$F$21,D178*HOME!$F$21/(1+HOME!$H$21)),IF($T$1=FALSE,D178*HOME!$F$20,D178*HOME!$F$20/(1+HOME!$H$20)))))</f>
        <v>0</v>
      </c>
      <c r="CB178" s="310">
        <f>IF($T178=TRUE,0,IF(E$2&lt;DATE(2019,10,1),IF($T$1=FALSE,E178*HOME!$F$18,E178*HOME!$F$18/(1+HOME!$H$18)),IF($AO178=TRUE,IF($T$1=FALSE,E178*HOME!$F$21,E178*HOME!$F$21/(1+HOME!$H$21)),IF($T$1=FALSE,E178*HOME!$F$20,E178*HOME!$F$20/(1+HOME!$H$20)))))</f>
        <v>0</v>
      </c>
      <c r="CC178" s="310">
        <f>IF($T178=TRUE,0,IF(F$2&lt;DATE(2019,10,1),IF($T$1=FALSE,F178*HOME!$F$18,F178*HOME!$F$18/(1+HOME!$H$18)),IF($AO178=TRUE,IF($T$1=FALSE,F178*HOME!$F$21,F178*HOME!$F$21/(1+HOME!$H$21)),IF($T$1=FALSE,F178*HOME!$F$20,F178*HOME!$F$20/(1+HOME!$H$20)))))</f>
        <v>0</v>
      </c>
      <c r="CD178" s="310">
        <f>IF($T178=TRUE,0,IF(G$2&lt;DATE(2019,10,1),IF($T$1=FALSE,G178*HOME!$F$18,G178*HOME!$F$18/(1+HOME!$H$18)),IF($AO178=TRUE,IF($T$1=FALSE,G178*HOME!$F$21,G178*HOME!$F$21/(1+HOME!$H$21)),IF($T$1=FALSE,G178*HOME!$F$20,G178*HOME!$F$20/(1+HOME!$H$20)))))</f>
        <v>0</v>
      </c>
      <c r="CE178" s="310">
        <f>IF($T178=TRUE,0,IF(H$2&lt;DATE(2019,10,1),IF($T$1=FALSE,H178*HOME!$F$18,H178*HOME!$F$18/(1+HOME!$H$18)),IF($AO178=TRUE,IF($T$1=FALSE,H178*HOME!$F$21,H178*HOME!$F$21/(1+HOME!$H$21)),IF($T$1=FALSE,H178*HOME!$F$20,H178*HOME!$F$20/(1+HOME!$H$20)))))</f>
        <v>0</v>
      </c>
      <c r="CF178" s="310">
        <f>IF($T178=TRUE,0,IF(I$2&lt;DATE(2019,10,1),IF($T$1=FALSE,I178*HOME!$F$18,I178*HOME!$F$18/(1+HOME!$H$18)),IF($AO178=TRUE,IF($T$1=FALSE,I178*HOME!$F$21,I178*HOME!$F$21/(1+HOME!$H$21)),IF($T$1=FALSE,I178*HOME!$F$20,I178*HOME!$F$20/(1+HOME!$H$20)))))</f>
        <v>0</v>
      </c>
      <c r="CG178" s="310">
        <f>IF($T178=TRUE,0,IF(J$2&lt;DATE(2019,10,1),IF($T$1=FALSE,J178*HOME!$F$18,J178*HOME!$F$18/(1+HOME!$H$18)),IF($AO178=TRUE,IF($T$1=FALSE,J178*HOME!$F$21,J178*HOME!$F$21/(1+HOME!$H$21)),IF($T$1=FALSE,J178*HOME!$F$20,J178*HOME!$F$20/(1+HOME!$H$20)))))</f>
        <v>0</v>
      </c>
      <c r="CH178" s="310">
        <f>IF($T178=TRUE,0,IF(K$2&lt;DATE(2019,10,1),IF($T$1=FALSE,K178*HOME!$F$18,K178*HOME!$F$18/(1+HOME!$H$18)),IF($AO178=TRUE,IF($T$1=FALSE,K178*HOME!$F$21,K178*HOME!$F$21/(1+HOME!$H$21)),IF($T$1=FALSE,K178*HOME!$F$20,K178*HOME!$F$20/(1+HOME!$H$20)))))</f>
        <v>0</v>
      </c>
      <c r="CI178" s="310">
        <f>IF($T178=TRUE,0,IF(L$2&lt;DATE(2019,10,1),IF($T$1=FALSE,L178*HOME!$F$18,L178*HOME!$F$18/(1+HOME!$H$18)),IF($AO178=TRUE,IF($T$1=FALSE,L178*HOME!$F$21,L178*HOME!$F$21/(1+HOME!$H$21)),IF($T$1=FALSE,L178*HOME!$F$20,L178*HOME!$F$20/(1+HOME!$H$20)))))</f>
        <v>0</v>
      </c>
      <c r="CJ178" s="310">
        <f>IF($T178=TRUE,0,IF(M$2&lt;DATE(2019,10,1),IF($T$1=FALSE,M178*HOME!$F$18,M178*HOME!$F$18/(1+HOME!$H$18)),IF($AO178=TRUE,IF($T$1=FALSE,M178*HOME!$F$21,M178*HOME!$F$21/(1+HOME!$H$21)),IF($T$1=FALSE,M178*HOME!$F$20,M178*HOME!$F$20/(1+HOME!$H$20)))))</f>
        <v>0</v>
      </c>
      <c r="CK178" s="310">
        <f>IF($T178=TRUE,0,IF(N$2&lt;DATE(2019,10,1),IF($T$1=FALSE,N178*HOME!$F$18,N178*HOME!$F$18/(1+HOME!$H$18)),IF($AO178=TRUE,IF($T$1=FALSE,N178*HOME!$F$21,N178*HOME!$F$21/(1+HOME!$H$21)),IF($T$1=FALSE,N178*HOME!$F$20,N178*HOME!$F$20/(1+HOME!$H$20)))))</f>
        <v>0</v>
      </c>
      <c r="CL178" s="310">
        <f>IF($T178=TRUE,0,IF(O$2&lt;DATE(2019,10,1),IF($T$1=FALSE,O178*HOME!$F$18,O178*HOME!$F$18/(1+HOME!$H$18)),IF($AO178=TRUE,IF($T$1=FALSE,O178*HOME!$F$21,O178*HOME!$F$21/(1+HOME!$H$21)),IF($T$1=FALSE,O178*HOME!$F$20,O178*HOME!$F$20/(1+HOME!$H$20)))))</f>
        <v>0</v>
      </c>
      <c r="CM178" s="310">
        <f>IF($T178=TRUE,0,IF(P$2&lt;DATE(2019,10,1),IF($T$1=FALSE,P178*HOME!$F$18,P178*HOME!$F$18/(1+HOME!$H$18)),IF($AO178=TRUE,IF($T$1=FALSE,P178*HOME!$F$21,P178*HOME!$F$21/(1+HOME!$H$21)),IF($T$1=FALSE,P178*HOME!$F$20,P178*HOME!$F$20/(1+HOME!$H$20)))))</f>
        <v>0</v>
      </c>
      <c r="CN178" s="310">
        <f t="shared" si="85"/>
        <v>0</v>
      </c>
    </row>
    <row r="179" spans="1:92" ht="19.149999999999999" customHeight="1">
      <c r="A179" s="79"/>
      <c r="B179" s="79"/>
      <c r="C179" s="95"/>
      <c r="D179" s="88"/>
      <c r="E179" s="88"/>
      <c r="F179" s="88"/>
      <c r="G179" s="88"/>
      <c r="H179" s="88"/>
      <c r="I179" s="88"/>
      <c r="J179" s="88"/>
      <c r="K179" s="88"/>
      <c r="L179" s="88"/>
      <c r="M179" s="88"/>
      <c r="N179" s="88"/>
      <c r="O179" s="88"/>
      <c r="P179" s="88"/>
      <c r="Q179" s="89">
        <f t="shared" si="81"/>
        <v>0</v>
      </c>
      <c r="R179" s="2353">
        <f t="shared" si="77"/>
        <v>0</v>
      </c>
      <c r="S179" s="154">
        <f>前期実績!Q137</f>
        <v>0</v>
      </c>
      <c r="T179" s="645" t="b">
        <v>0</v>
      </c>
      <c r="U179" s="79">
        <f>IF($AO179=TRUE,IF($T$1=FALSE,D179*HOME!$H$21,D179*HOME!$H$21/(1+HOME!$H$21)),
IF(D$2&lt;DATE(2019,10,1),
IF($T$1=FALSE,IF($T179=FALSE,D179*HOME!$H$18,0),
IF($T179=FALSE,D179*HOME!$H$18/(1+HOME!$H$18),0)),
IF($T$1=FALSE,IF($T179=FALSE,D179*HOME!$H$20,0),
IF($T179=FALSE,D179*HOME!$H$20/(1+HOME!$H$20),0))))</f>
        <v>0</v>
      </c>
      <c r="V179" s="79">
        <f>IF($AO179=TRUE,IF($T$1=FALSE,E179*HOME!$H$21,E179*HOME!$H$21/(1+HOME!$H$21)),
IF(E$2&lt;DATE(2019,10,1),
IF($T$1=FALSE,IF($T179=FALSE,E179*HOME!$H$18,0),
IF($T179=FALSE,E179*HOME!$H$18/(1+HOME!$H$18),0)),
IF($T$1=FALSE,IF($T179=FALSE,E179*HOME!$H$20,0),
IF($T179=FALSE,E179*HOME!$H$20/(1+HOME!$H$20),0))))</f>
        <v>0</v>
      </c>
      <c r="W179" s="79">
        <f>IF($AO179=TRUE,IF($T$1=FALSE,F179*HOME!$H$21,F179*HOME!$H$21/(1+HOME!$H$21)),
IF(F$2&lt;DATE(2019,10,1),
IF($T$1=FALSE,IF($T179=FALSE,F179*HOME!$H$18,0),
IF($T179=FALSE,F179*HOME!$H$18/(1+HOME!$H$18),0)),
IF($T$1=FALSE,IF($T179=FALSE,F179*HOME!$H$20,0),
IF($T179=FALSE,F179*HOME!$H$20/(1+HOME!$H$20),0))))</f>
        <v>0</v>
      </c>
      <c r="X179" s="79">
        <f>IF($AO179=TRUE,IF($T$1=FALSE,G179*HOME!$H$21,G179*HOME!$H$21/(1+HOME!$H$21)),
IF(G$2&lt;DATE(2019,10,1),
IF($T$1=FALSE,IF($T179=FALSE,G179*HOME!$H$18,0),
IF($T179=FALSE,G179*HOME!$H$18/(1+HOME!$H$18),0)),
IF($T$1=FALSE,IF($T179=FALSE,G179*HOME!$H$20,0),
IF($T179=FALSE,G179*HOME!$H$20/(1+HOME!$H$20),0))))</f>
        <v>0</v>
      </c>
      <c r="Y179" s="79">
        <f>IF($AO179=TRUE,IF($T$1=FALSE,H179*HOME!$H$21,H179*HOME!$H$21/(1+HOME!$H$21)),
IF(H$2&lt;DATE(2019,10,1),
IF($T$1=FALSE,IF($T179=FALSE,H179*HOME!$H$18,0),
IF($T179=FALSE,H179*HOME!$H$18/(1+HOME!$H$18),0)),
IF($T$1=FALSE,IF($T179=FALSE,H179*HOME!$H$20,0),
IF($T179=FALSE,H179*HOME!$H$20/(1+HOME!$H$20),0))))</f>
        <v>0</v>
      </c>
      <c r="Z179" s="79">
        <f>IF($AO179=TRUE,IF($T$1=FALSE,I179*HOME!$H$21,I179*HOME!$H$21/(1+HOME!$H$21)),
IF(I$2&lt;DATE(2019,10,1),
IF($T$1=FALSE,IF($T179=FALSE,I179*HOME!$H$18,0),
IF($T179=FALSE,I179*HOME!$H$18/(1+HOME!$H$18),0)),
IF($T$1=FALSE,IF($T179=FALSE,I179*HOME!$H$20,0),
IF($T179=FALSE,I179*HOME!$H$20/(1+HOME!$H$20),0))))</f>
        <v>0</v>
      </c>
      <c r="AA179" s="79">
        <f>IF($AO179=TRUE,IF($T$1=FALSE,J179*HOME!$H$21,J179*HOME!$H$21/(1+HOME!$H$21)),
IF(J$2&lt;DATE(2019,10,1),
IF($T$1=FALSE,IF($T179=FALSE,J179*HOME!$H$18,0),
IF($T179=FALSE,J179*HOME!$H$18/(1+HOME!$H$18),0)),
IF($T$1=FALSE,IF($T179=FALSE,J179*HOME!$H$20,0),
IF($T179=FALSE,J179*HOME!$H$20/(1+HOME!$H$20),0))))</f>
        <v>0</v>
      </c>
      <c r="AB179" s="79">
        <f>IF($AO179=TRUE,IF($T$1=FALSE,K179*HOME!$H$21,K179*HOME!$H$21/(1+HOME!$H$21)),
IF(K$2&lt;DATE(2019,10,1),
IF($T$1=FALSE,IF($T179=FALSE,K179*HOME!$H$18,0),
IF($T179=FALSE,K179*HOME!$H$18/(1+HOME!$H$18),0)),
IF($T$1=FALSE,IF($T179=FALSE,K179*HOME!$H$20,0),
IF($T179=FALSE,K179*HOME!$H$20/(1+HOME!$H$20),0))))</f>
        <v>0</v>
      </c>
      <c r="AC179" s="79">
        <f>IF($AO179=TRUE,IF($T$1=FALSE,L179*HOME!$H$21,L179*HOME!$H$21/(1+HOME!$H$21)),
IF(L$2&lt;DATE(2019,10,1),
IF($T$1=FALSE,IF($T179=FALSE,L179*HOME!$H$18,0),
IF($T179=FALSE,L179*HOME!$H$18/(1+HOME!$H$18),0)),
IF($T$1=FALSE,IF($T179=FALSE,L179*HOME!$H$20,0),
IF($T179=FALSE,L179*HOME!$H$20/(1+HOME!$H$20),0))))</f>
        <v>0</v>
      </c>
      <c r="AD179" s="79">
        <f>IF($AO179=TRUE,IF($T$1=FALSE,M179*HOME!$H$21,M179*HOME!$H$21/(1+HOME!$H$21)),
IF(M$2&lt;DATE(2019,10,1),
IF($T$1=FALSE,IF($T179=FALSE,M179*HOME!$H$18,0),
IF($T179=FALSE,M179*HOME!$H$18/(1+HOME!$H$18),0)),
IF($T$1=FALSE,IF($T179=FALSE,M179*HOME!$H$20,0),
IF($T179=FALSE,M179*HOME!$H$20/(1+HOME!$H$20),0))))</f>
        <v>0</v>
      </c>
      <c r="AE179" s="79">
        <f>IF($AO179=TRUE,IF($T$1=FALSE,N179*HOME!$H$21,N179*HOME!$H$21/(1+HOME!$H$21)),
IF(N$2&lt;DATE(2019,10,1),
IF($T$1=FALSE,IF($T179=FALSE,N179*HOME!$H$18,0),
IF($T179=FALSE,N179*HOME!$H$18/(1+HOME!$H$18),0)),
IF($T$1=FALSE,IF($T179=FALSE,N179*HOME!$H$20,0),
IF($T179=FALSE,N179*HOME!$H$20/(1+HOME!$H$20),0))))</f>
        <v>0</v>
      </c>
      <c r="AF179" s="79">
        <f>IF($AO179=TRUE,IF($T$1=FALSE,O179*HOME!$H$21,O179*HOME!$H$21/(1+HOME!$H$21)),
IF(O$2&lt;DATE(2019,10,1),
IF($T$1=FALSE,IF($T179=FALSE,O179*HOME!$H$18,0),
IF($T179=FALSE,O179*HOME!$H$18/(1+HOME!$H$18),0)),
IF($T$1=FALSE,IF($T179=FALSE,O179*HOME!$H$20,0),
IF($T179=FALSE,O179*HOME!$H$20/(1+HOME!$H$20),0))))</f>
        <v>0</v>
      </c>
      <c r="AG179" s="79">
        <f>IF($AO179=TRUE,IF($T$1=FALSE,P179*HOME!$H$21,P179*HOME!$H$21/(1+HOME!$H$21)),
IF(P$2&lt;DATE(2019,10,1),
IF($T$1=FALSE,IF($T179=FALSE,P179*HOME!$H$18,0),
IF($T179=FALSE,P179*HOME!$H$18/(1+HOME!$H$18),0)),
IF($T$1=FALSE,IF($T179=FALSE,P179*HOME!$H$20,0),
IF($T179=FALSE,P179*HOME!$H$20/(1+HOME!$H$20),0))))</f>
        <v>0</v>
      </c>
      <c r="AH179" s="79">
        <f t="shared" si="78"/>
        <v>0</v>
      </c>
      <c r="AI179" s="79">
        <f t="shared" si="82"/>
        <v>0</v>
      </c>
      <c r="AJ179" s="79"/>
      <c r="AK179" s="79"/>
      <c r="AL179" s="79"/>
      <c r="AM179" s="79"/>
      <c r="AN179" s="79"/>
      <c r="AO179" s="320" t="b">
        <v>0</v>
      </c>
      <c r="AP179" s="379"/>
      <c r="AQ179" s="380"/>
      <c r="AR179" s="390" t="str">
        <f>前期実績!T137</f>
        <v/>
      </c>
      <c r="AS179" s="394" t="str">
        <f>前期実績!U137</f>
        <v/>
      </c>
      <c r="AZ179" s="392">
        <f t="shared" si="83"/>
        <v>0</v>
      </c>
      <c r="BA179" s="392">
        <f t="shared" si="79"/>
        <v>0</v>
      </c>
      <c r="BB179" s="392">
        <f t="shared" si="79"/>
        <v>0</v>
      </c>
      <c r="BC179" s="392">
        <f t="shared" si="79"/>
        <v>0</v>
      </c>
      <c r="BD179" s="392">
        <f t="shared" si="79"/>
        <v>0</v>
      </c>
      <c r="BE179" s="392">
        <f t="shared" si="79"/>
        <v>0</v>
      </c>
      <c r="BF179" s="392">
        <f t="shared" si="79"/>
        <v>0</v>
      </c>
      <c r="BG179" s="392">
        <f t="shared" si="79"/>
        <v>0</v>
      </c>
      <c r="BH179" s="392">
        <f t="shared" si="79"/>
        <v>0</v>
      </c>
      <c r="BI179" s="392">
        <f t="shared" si="79"/>
        <v>0</v>
      </c>
      <c r="BJ179" s="392">
        <f t="shared" si="79"/>
        <v>0</v>
      </c>
      <c r="BK179" s="392">
        <f t="shared" si="79"/>
        <v>0</v>
      </c>
      <c r="BL179" s="648">
        <f t="shared" si="79"/>
        <v>0</v>
      </c>
      <c r="BM179" s="649">
        <f t="shared" si="84"/>
        <v>0</v>
      </c>
      <c r="BN179" s="392">
        <f t="shared" si="80"/>
        <v>0</v>
      </c>
      <c r="BO179" s="392">
        <f t="shared" si="80"/>
        <v>0</v>
      </c>
      <c r="BP179" s="392">
        <f t="shared" si="80"/>
        <v>0</v>
      </c>
      <c r="BQ179" s="392">
        <f t="shared" si="80"/>
        <v>0</v>
      </c>
      <c r="BR179" s="392">
        <f t="shared" si="80"/>
        <v>0</v>
      </c>
      <c r="BS179" s="392">
        <f t="shared" si="80"/>
        <v>0</v>
      </c>
      <c r="BT179" s="392">
        <f t="shared" si="80"/>
        <v>0</v>
      </c>
      <c r="BU179" s="392">
        <f t="shared" si="80"/>
        <v>0</v>
      </c>
      <c r="BV179" s="392">
        <f t="shared" si="80"/>
        <v>0</v>
      </c>
      <c r="BW179" s="392">
        <f t="shared" si="80"/>
        <v>0</v>
      </c>
      <c r="BX179" s="392">
        <f t="shared" si="80"/>
        <v>0</v>
      </c>
      <c r="BY179" s="392">
        <f t="shared" si="80"/>
        <v>0</v>
      </c>
      <c r="CA179" s="310">
        <f>IF($T179=TRUE,0,IF(D$2&lt;DATE(2019,10,1),IF($T$1=FALSE,D179*HOME!$F$18,D179*HOME!$F$18/(1+HOME!$H$18)),IF($AO179=TRUE,IF($T$1=FALSE,D179*HOME!$F$21,D179*HOME!$F$21/(1+HOME!$H$21)),IF($T$1=FALSE,D179*HOME!$F$20,D179*HOME!$F$20/(1+HOME!$H$20)))))</f>
        <v>0</v>
      </c>
      <c r="CB179" s="310">
        <f>IF($T179=TRUE,0,IF(E$2&lt;DATE(2019,10,1),IF($T$1=FALSE,E179*HOME!$F$18,E179*HOME!$F$18/(1+HOME!$H$18)),IF($AO179=TRUE,IF($T$1=FALSE,E179*HOME!$F$21,E179*HOME!$F$21/(1+HOME!$H$21)),IF($T$1=FALSE,E179*HOME!$F$20,E179*HOME!$F$20/(1+HOME!$H$20)))))</f>
        <v>0</v>
      </c>
      <c r="CC179" s="310">
        <f>IF($T179=TRUE,0,IF(F$2&lt;DATE(2019,10,1),IF($T$1=FALSE,F179*HOME!$F$18,F179*HOME!$F$18/(1+HOME!$H$18)),IF($AO179=TRUE,IF($T$1=FALSE,F179*HOME!$F$21,F179*HOME!$F$21/(1+HOME!$H$21)),IF($T$1=FALSE,F179*HOME!$F$20,F179*HOME!$F$20/(1+HOME!$H$20)))))</f>
        <v>0</v>
      </c>
      <c r="CD179" s="310">
        <f>IF($T179=TRUE,0,IF(G$2&lt;DATE(2019,10,1),IF($T$1=FALSE,G179*HOME!$F$18,G179*HOME!$F$18/(1+HOME!$H$18)),IF($AO179=TRUE,IF($T$1=FALSE,G179*HOME!$F$21,G179*HOME!$F$21/(1+HOME!$H$21)),IF($T$1=FALSE,G179*HOME!$F$20,G179*HOME!$F$20/(1+HOME!$H$20)))))</f>
        <v>0</v>
      </c>
      <c r="CE179" s="310">
        <f>IF($T179=TRUE,0,IF(H$2&lt;DATE(2019,10,1),IF($T$1=FALSE,H179*HOME!$F$18,H179*HOME!$F$18/(1+HOME!$H$18)),IF($AO179=TRUE,IF($T$1=FALSE,H179*HOME!$F$21,H179*HOME!$F$21/(1+HOME!$H$21)),IF($T$1=FALSE,H179*HOME!$F$20,H179*HOME!$F$20/(1+HOME!$H$20)))))</f>
        <v>0</v>
      </c>
      <c r="CF179" s="310">
        <f>IF($T179=TRUE,0,IF(I$2&lt;DATE(2019,10,1),IF($T$1=FALSE,I179*HOME!$F$18,I179*HOME!$F$18/(1+HOME!$H$18)),IF($AO179=TRUE,IF($T$1=FALSE,I179*HOME!$F$21,I179*HOME!$F$21/(1+HOME!$H$21)),IF($T$1=FALSE,I179*HOME!$F$20,I179*HOME!$F$20/(1+HOME!$H$20)))))</f>
        <v>0</v>
      </c>
      <c r="CG179" s="310">
        <f>IF($T179=TRUE,0,IF(J$2&lt;DATE(2019,10,1),IF($T$1=FALSE,J179*HOME!$F$18,J179*HOME!$F$18/(1+HOME!$H$18)),IF($AO179=TRUE,IF($T$1=FALSE,J179*HOME!$F$21,J179*HOME!$F$21/(1+HOME!$H$21)),IF($T$1=FALSE,J179*HOME!$F$20,J179*HOME!$F$20/(1+HOME!$H$20)))))</f>
        <v>0</v>
      </c>
      <c r="CH179" s="310">
        <f>IF($T179=TRUE,0,IF(K$2&lt;DATE(2019,10,1),IF($T$1=FALSE,K179*HOME!$F$18,K179*HOME!$F$18/(1+HOME!$H$18)),IF($AO179=TRUE,IF($T$1=FALSE,K179*HOME!$F$21,K179*HOME!$F$21/(1+HOME!$H$21)),IF($T$1=FALSE,K179*HOME!$F$20,K179*HOME!$F$20/(1+HOME!$H$20)))))</f>
        <v>0</v>
      </c>
      <c r="CI179" s="310">
        <f>IF($T179=TRUE,0,IF(L$2&lt;DATE(2019,10,1),IF($T$1=FALSE,L179*HOME!$F$18,L179*HOME!$F$18/(1+HOME!$H$18)),IF($AO179=TRUE,IF($T$1=FALSE,L179*HOME!$F$21,L179*HOME!$F$21/(1+HOME!$H$21)),IF($T$1=FALSE,L179*HOME!$F$20,L179*HOME!$F$20/(1+HOME!$H$20)))))</f>
        <v>0</v>
      </c>
      <c r="CJ179" s="310">
        <f>IF($T179=TRUE,0,IF(M$2&lt;DATE(2019,10,1),IF($T$1=FALSE,M179*HOME!$F$18,M179*HOME!$F$18/(1+HOME!$H$18)),IF($AO179=TRUE,IF($T$1=FALSE,M179*HOME!$F$21,M179*HOME!$F$21/(1+HOME!$H$21)),IF($T$1=FALSE,M179*HOME!$F$20,M179*HOME!$F$20/(1+HOME!$H$20)))))</f>
        <v>0</v>
      </c>
      <c r="CK179" s="310">
        <f>IF($T179=TRUE,0,IF(N$2&lt;DATE(2019,10,1),IF($T$1=FALSE,N179*HOME!$F$18,N179*HOME!$F$18/(1+HOME!$H$18)),IF($AO179=TRUE,IF($T$1=FALSE,N179*HOME!$F$21,N179*HOME!$F$21/(1+HOME!$H$21)),IF($T$1=FALSE,N179*HOME!$F$20,N179*HOME!$F$20/(1+HOME!$H$20)))))</f>
        <v>0</v>
      </c>
      <c r="CL179" s="310">
        <f>IF($T179=TRUE,0,IF(O$2&lt;DATE(2019,10,1),IF($T$1=FALSE,O179*HOME!$F$18,O179*HOME!$F$18/(1+HOME!$H$18)),IF($AO179=TRUE,IF($T$1=FALSE,O179*HOME!$F$21,O179*HOME!$F$21/(1+HOME!$H$21)),IF($T$1=FALSE,O179*HOME!$F$20,O179*HOME!$F$20/(1+HOME!$H$20)))))</f>
        <v>0</v>
      </c>
      <c r="CM179" s="310">
        <f>IF($T179=TRUE,0,IF(P$2&lt;DATE(2019,10,1),IF($T$1=FALSE,P179*HOME!$F$18,P179*HOME!$F$18/(1+HOME!$H$18)),IF($AO179=TRUE,IF($T$1=FALSE,P179*HOME!$F$21,P179*HOME!$F$21/(1+HOME!$H$21)),IF($T$1=FALSE,P179*HOME!$F$20,P179*HOME!$F$20/(1+HOME!$H$20)))))</f>
        <v>0</v>
      </c>
      <c r="CN179" s="310">
        <f t="shared" si="85"/>
        <v>0</v>
      </c>
    </row>
    <row r="180" spans="1:92" ht="19.149999999999999" customHeight="1">
      <c r="A180" s="79"/>
      <c r="B180" s="79"/>
      <c r="C180" s="95"/>
      <c r="D180" s="88"/>
      <c r="E180" s="88"/>
      <c r="F180" s="88"/>
      <c r="G180" s="88"/>
      <c r="H180" s="88"/>
      <c r="I180" s="88"/>
      <c r="J180" s="88"/>
      <c r="K180" s="88"/>
      <c r="L180" s="88"/>
      <c r="M180" s="88"/>
      <c r="N180" s="88"/>
      <c r="O180" s="88"/>
      <c r="P180" s="88"/>
      <c r="Q180" s="89">
        <f t="shared" si="81"/>
        <v>0</v>
      </c>
      <c r="R180" s="2353">
        <f t="shared" si="77"/>
        <v>0</v>
      </c>
      <c r="S180" s="154">
        <f>前期実績!Q138</f>
        <v>0</v>
      </c>
      <c r="T180" s="645" t="b">
        <v>0</v>
      </c>
      <c r="U180" s="79">
        <f>IF($AO180=TRUE,IF($T$1=FALSE,D180*HOME!$H$21,D180*HOME!$H$21/(1+HOME!$H$21)),
IF(D$2&lt;DATE(2019,10,1),
IF($T$1=FALSE,IF($T180=FALSE,D180*HOME!$H$18,0),
IF($T180=FALSE,D180*HOME!$H$18/(1+HOME!$H$18),0)),
IF($T$1=FALSE,IF($T180=FALSE,D180*HOME!$H$20,0),
IF($T180=FALSE,D180*HOME!$H$20/(1+HOME!$H$20),0))))</f>
        <v>0</v>
      </c>
      <c r="V180" s="79">
        <f>IF($AO180=TRUE,IF($T$1=FALSE,E180*HOME!$H$21,E180*HOME!$H$21/(1+HOME!$H$21)),
IF(E$2&lt;DATE(2019,10,1),
IF($T$1=FALSE,IF($T180=FALSE,E180*HOME!$H$18,0),
IF($T180=FALSE,E180*HOME!$H$18/(1+HOME!$H$18),0)),
IF($T$1=FALSE,IF($T180=FALSE,E180*HOME!$H$20,0),
IF($T180=FALSE,E180*HOME!$H$20/(1+HOME!$H$20),0))))</f>
        <v>0</v>
      </c>
      <c r="W180" s="79">
        <f>IF($AO180=TRUE,IF($T$1=FALSE,F180*HOME!$H$21,F180*HOME!$H$21/(1+HOME!$H$21)),
IF(F$2&lt;DATE(2019,10,1),
IF($T$1=FALSE,IF($T180=FALSE,F180*HOME!$H$18,0),
IF($T180=FALSE,F180*HOME!$H$18/(1+HOME!$H$18),0)),
IF($T$1=FALSE,IF($T180=FALSE,F180*HOME!$H$20,0),
IF($T180=FALSE,F180*HOME!$H$20/(1+HOME!$H$20),0))))</f>
        <v>0</v>
      </c>
      <c r="X180" s="79">
        <f>IF($AO180=TRUE,IF($T$1=FALSE,G180*HOME!$H$21,G180*HOME!$H$21/(1+HOME!$H$21)),
IF(G$2&lt;DATE(2019,10,1),
IF($T$1=FALSE,IF($T180=FALSE,G180*HOME!$H$18,0),
IF($T180=FALSE,G180*HOME!$H$18/(1+HOME!$H$18),0)),
IF($T$1=FALSE,IF($T180=FALSE,G180*HOME!$H$20,0),
IF($T180=FALSE,G180*HOME!$H$20/(1+HOME!$H$20),0))))</f>
        <v>0</v>
      </c>
      <c r="Y180" s="79">
        <f>IF($AO180=TRUE,IF($T$1=FALSE,H180*HOME!$H$21,H180*HOME!$H$21/(1+HOME!$H$21)),
IF(H$2&lt;DATE(2019,10,1),
IF($T$1=FALSE,IF($T180=FALSE,H180*HOME!$H$18,0),
IF($T180=FALSE,H180*HOME!$H$18/(1+HOME!$H$18),0)),
IF($T$1=FALSE,IF($T180=FALSE,H180*HOME!$H$20,0),
IF($T180=FALSE,H180*HOME!$H$20/(1+HOME!$H$20),0))))</f>
        <v>0</v>
      </c>
      <c r="Z180" s="79">
        <f>IF($AO180=TRUE,IF($T$1=FALSE,I180*HOME!$H$21,I180*HOME!$H$21/(1+HOME!$H$21)),
IF(I$2&lt;DATE(2019,10,1),
IF($T$1=FALSE,IF($T180=FALSE,I180*HOME!$H$18,0),
IF($T180=FALSE,I180*HOME!$H$18/(1+HOME!$H$18),0)),
IF($T$1=FALSE,IF($T180=FALSE,I180*HOME!$H$20,0),
IF($T180=FALSE,I180*HOME!$H$20/(1+HOME!$H$20),0))))</f>
        <v>0</v>
      </c>
      <c r="AA180" s="79">
        <f>IF($AO180=TRUE,IF($T$1=FALSE,J180*HOME!$H$21,J180*HOME!$H$21/(1+HOME!$H$21)),
IF(J$2&lt;DATE(2019,10,1),
IF($T$1=FALSE,IF($T180=FALSE,J180*HOME!$H$18,0),
IF($T180=FALSE,J180*HOME!$H$18/(1+HOME!$H$18),0)),
IF($T$1=FALSE,IF($T180=FALSE,J180*HOME!$H$20,0),
IF($T180=FALSE,J180*HOME!$H$20/(1+HOME!$H$20),0))))</f>
        <v>0</v>
      </c>
      <c r="AB180" s="79">
        <f>IF($AO180=TRUE,IF($T$1=FALSE,K180*HOME!$H$21,K180*HOME!$H$21/(1+HOME!$H$21)),
IF(K$2&lt;DATE(2019,10,1),
IF($T$1=FALSE,IF($T180=FALSE,K180*HOME!$H$18,0),
IF($T180=FALSE,K180*HOME!$H$18/(1+HOME!$H$18),0)),
IF($T$1=FALSE,IF($T180=FALSE,K180*HOME!$H$20,0),
IF($T180=FALSE,K180*HOME!$H$20/(1+HOME!$H$20),0))))</f>
        <v>0</v>
      </c>
      <c r="AC180" s="79">
        <f>IF($AO180=TRUE,IF($T$1=FALSE,L180*HOME!$H$21,L180*HOME!$H$21/(1+HOME!$H$21)),
IF(L$2&lt;DATE(2019,10,1),
IF($T$1=FALSE,IF($T180=FALSE,L180*HOME!$H$18,0),
IF($T180=FALSE,L180*HOME!$H$18/(1+HOME!$H$18),0)),
IF($T$1=FALSE,IF($T180=FALSE,L180*HOME!$H$20,0),
IF($T180=FALSE,L180*HOME!$H$20/(1+HOME!$H$20),0))))</f>
        <v>0</v>
      </c>
      <c r="AD180" s="79">
        <f>IF($AO180=TRUE,IF($T$1=FALSE,M180*HOME!$H$21,M180*HOME!$H$21/(1+HOME!$H$21)),
IF(M$2&lt;DATE(2019,10,1),
IF($T$1=FALSE,IF($T180=FALSE,M180*HOME!$H$18,0),
IF($T180=FALSE,M180*HOME!$H$18/(1+HOME!$H$18),0)),
IF($T$1=FALSE,IF($T180=FALSE,M180*HOME!$H$20,0),
IF($T180=FALSE,M180*HOME!$H$20/(1+HOME!$H$20),0))))</f>
        <v>0</v>
      </c>
      <c r="AE180" s="79">
        <f>IF($AO180=TRUE,IF($T$1=FALSE,N180*HOME!$H$21,N180*HOME!$H$21/(1+HOME!$H$21)),
IF(N$2&lt;DATE(2019,10,1),
IF($T$1=FALSE,IF($T180=FALSE,N180*HOME!$H$18,0),
IF($T180=FALSE,N180*HOME!$H$18/(1+HOME!$H$18),0)),
IF($T$1=FALSE,IF($T180=FALSE,N180*HOME!$H$20,0),
IF($T180=FALSE,N180*HOME!$H$20/(1+HOME!$H$20),0))))</f>
        <v>0</v>
      </c>
      <c r="AF180" s="79">
        <f>IF($AO180=TRUE,IF($T$1=FALSE,O180*HOME!$H$21,O180*HOME!$H$21/(1+HOME!$H$21)),
IF(O$2&lt;DATE(2019,10,1),
IF($T$1=FALSE,IF($T180=FALSE,O180*HOME!$H$18,0),
IF($T180=FALSE,O180*HOME!$H$18/(1+HOME!$H$18),0)),
IF($T$1=FALSE,IF($T180=FALSE,O180*HOME!$H$20,0),
IF($T180=FALSE,O180*HOME!$H$20/(1+HOME!$H$20),0))))</f>
        <v>0</v>
      </c>
      <c r="AG180" s="79">
        <f>IF($AO180=TRUE,IF($T$1=FALSE,P180*HOME!$H$21,P180*HOME!$H$21/(1+HOME!$H$21)),
IF(P$2&lt;DATE(2019,10,1),
IF($T$1=FALSE,IF($T180=FALSE,P180*HOME!$H$18,0),
IF($T180=FALSE,P180*HOME!$H$18/(1+HOME!$H$18),0)),
IF($T$1=FALSE,IF($T180=FALSE,P180*HOME!$H$20,0),
IF($T180=FALSE,P180*HOME!$H$20/(1+HOME!$H$20),0))))</f>
        <v>0</v>
      </c>
      <c r="AH180" s="79">
        <f t="shared" si="78"/>
        <v>0</v>
      </c>
      <c r="AI180" s="79">
        <f t="shared" si="82"/>
        <v>0</v>
      </c>
      <c r="AJ180" s="79"/>
      <c r="AK180" s="79"/>
      <c r="AL180" s="79"/>
      <c r="AM180" s="79"/>
      <c r="AN180" s="79"/>
      <c r="AO180" s="320" t="b">
        <v>0</v>
      </c>
      <c r="AP180" s="379"/>
      <c r="AQ180" s="380"/>
      <c r="AR180" s="390" t="str">
        <f>前期実績!T138</f>
        <v/>
      </c>
      <c r="AS180" s="394" t="str">
        <f>前期実績!U138</f>
        <v/>
      </c>
      <c r="AZ180" s="392">
        <f t="shared" si="83"/>
        <v>0</v>
      </c>
      <c r="BA180" s="392">
        <f t="shared" si="79"/>
        <v>0</v>
      </c>
      <c r="BB180" s="392">
        <f t="shared" si="79"/>
        <v>0</v>
      </c>
      <c r="BC180" s="392">
        <f t="shared" si="79"/>
        <v>0</v>
      </c>
      <c r="BD180" s="392">
        <f t="shared" si="79"/>
        <v>0</v>
      </c>
      <c r="BE180" s="392">
        <f t="shared" si="79"/>
        <v>0</v>
      </c>
      <c r="BF180" s="392">
        <f t="shared" si="79"/>
        <v>0</v>
      </c>
      <c r="BG180" s="392">
        <f t="shared" si="79"/>
        <v>0</v>
      </c>
      <c r="BH180" s="392">
        <f t="shared" si="79"/>
        <v>0</v>
      </c>
      <c r="BI180" s="392">
        <f t="shared" si="79"/>
        <v>0</v>
      </c>
      <c r="BJ180" s="392">
        <f t="shared" si="79"/>
        <v>0</v>
      </c>
      <c r="BK180" s="392">
        <f t="shared" si="79"/>
        <v>0</v>
      </c>
      <c r="BL180" s="648">
        <f t="shared" si="79"/>
        <v>0</v>
      </c>
      <c r="BM180" s="649">
        <f t="shared" si="84"/>
        <v>0</v>
      </c>
      <c r="BN180" s="392">
        <f t="shared" si="80"/>
        <v>0</v>
      </c>
      <c r="BO180" s="392">
        <f t="shared" si="80"/>
        <v>0</v>
      </c>
      <c r="BP180" s="392">
        <f t="shared" si="80"/>
        <v>0</v>
      </c>
      <c r="BQ180" s="392">
        <f t="shared" si="80"/>
        <v>0</v>
      </c>
      <c r="BR180" s="392">
        <f t="shared" si="80"/>
        <v>0</v>
      </c>
      <c r="BS180" s="392">
        <f t="shared" si="80"/>
        <v>0</v>
      </c>
      <c r="BT180" s="392">
        <f t="shared" si="80"/>
        <v>0</v>
      </c>
      <c r="BU180" s="392">
        <f t="shared" si="80"/>
        <v>0</v>
      </c>
      <c r="BV180" s="392">
        <f t="shared" si="80"/>
        <v>0</v>
      </c>
      <c r="BW180" s="392">
        <f t="shared" si="80"/>
        <v>0</v>
      </c>
      <c r="BX180" s="392">
        <f t="shared" si="80"/>
        <v>0</v>
      </c>
      <c r="BY180" s="392">
        <f t="shared" si="80"/>
        <v>0</v>
      </c>
      <c r="CA180" s="310">
        <f>IF($T180=TRUE,0,IF(D$2&lt;DATE(2019,10,1),IF($T$1=FALSE,D180*HOME!$F$18,D180*HOME!$F$18/(1+HOME!$H$18)),IF($AO180=TRUE,IF($T$1=FALSE,D180*HOME!$F$21,D180*HOME!$F$21/(1+HOME!$H$21)),IF($T$1=FALSE,D180*HOME!$F$20,D180*HOME!$F$20/(1+HOME!$H$20)))))</f>
        <v>0</v>
      </c>
      <c r="CB180" s="310">
        <f>IF($T180=TRUE,0,IF(E$2&lt;DATE(2019,10,1),IF($T$1=FALSE,E180*HOME!$F$18,E180*HOME!$F$18/(1+HOME!$H$18)),IF($AO180=TRUE,IF($T$1=FALSE,E180*HOME!$F$21,E180*HOME!$F$21/(1+HOME!$H$21)),IF($T$1=FALSE,E180*HOME!$F$20,E180*HOME!$F$20/(1+HOME!$H$20)))))</f>
        <v>0</v>
      </c>
      <c r="CC180" s="310">
        <f>IF($T180=TRUE,0,IF(F$2&lt;DATE(2019,10,1),IF($T$1=FALSE,F180*HOME!$F$18,F180*HOME!$F$18/(1+HOME!$H$18)),IF($AO180=TRUE,IF($T$1=FALSE,F180*HOME!$F$21,F180*HOME!$F$21/(1+HOME!$H$21)),IF($T$1=FALSE,F180*HOME!$F$20,F180*HOME!$F$20/(1+HOME!$H$20)))))</f>
        <v>0</v>
      </c>
      <c r="CD180" s="310">
        <f>IF($T180=TRUE,0,IF(G$2&lt;DATE(2019,10,1),IF($T$1=FALSE,G180*HOME!$F$18,G180*HOME!$F$18/(1+HOME!$H$18)),IF($AO180=TRUE,IF($T$1=FALSE,G180*HOME!$F$21,G180*HOME!$F$21/(1+HOME!$H$21)),IF($T$1=FALSE,G180*HOME!$F$20,G180*HOME!$F$20/(1+HOME!$H$20)))))</f>
        <v>0</v>
      </c>
      <c r="CE180" s="310">
        <f>IF($T180=TRUE,0,IF(H$2&lt;DATE(2019,10,1),IF($T$1=FALSE,H180*HOME!$F$18,H180*HOME!$F$18/(1+HOME!$H$18)),IF($AO180=TRUE,IF($T$1=FALSE,H180*HOME!$F$21,H180*HOME!$F$21/(1+HOME!$H$21)),IF($T$1=FALSE,H180*HOME!$F$20,H180*HOME!$F$20/(1+HOME!$H$20)))))</f>
        <v>0</v>
      </c>
      <c r="CF180" s="310">
        <f>IF($T180=TRUE,0,IF(I$2&lt;DATE(2019,10,1),IF($T$1=FALSE,I180*HOME!$F$18,I180*HOME!$F$18/(1+HOME!$H$18)),IF($AO180=TRUE,IF($T$1=FALSE,I180*HOME!$F$21,I180*HOME!$F$21/(1+HOME!$H$21)),IF($T$1=FALSE,I180*HOME!$F$20,I180*HOME!$F$20/(1+HOME!$H$20)))))</f>
        <v>0</v>
      </c>
      <c r="CG180" s="310">
        <f>IF($T180=TRUE,0,IF(J$2&lt;DATE(2019,10,1),IF($T$1=FALSE,J180*HOME!$F$18,J180*HOME!$F$18/(1+HOME!$H$18)),IF($AO180=TRUE,IF($T$1=FALSE,J180*HOME!$F$21,J180*HOME!$F$21/(1+HOME!$H$21)),IF($T$1=FALSE,J180*HOME!$F$20,J180*HOME!$F$20/(1+HOME!$H$20)))))</f>
        <v>0</v>
      </c>
      <c r="CH180" s="310">
        <f>IF($T180=TRUE,0,IF(K$2&lt;DATE(2019,10,1),IF($T$1=FALSE,K180*HOME!$F$18,K180*HOME!$F$18/(1+HOME!$H$18)),IF($AO180=TRUE,IF($T$1=FALSE,K180*HOME!$F$21,K180*HOME!$F$21/(1+HOME!$H$21)),IF($T$1=FALSE,K180*HOME!$F$20,K180*HOME!$F$20/(1+HOME!$H$20)))))</f>
        <v>0</v>
      </c>
      <c r="CI180" s="310">
        <f>IF($T180=TRUE,0,IF(L$2&lt;DATE(2019,10,1),IF($T$1=FALSE,L180*HOME!$F$18,L180*HOME!$F$18/(1+HOME!$H$18)),IF($AO180=TRUE,IF($T$1=FALSE,L180*HOME!$F$21,L180*HOME!$F$21/(1+HOME!$H$21)),IF($T$1=FALSE,L180*HOME!$F$20,L180*HOME!$F$20/(1+HOME!$H$20)))))</f>
        <v>0</v>
      </c>
      <c r="CJ180" s="310">
        <f>IF($T180=TRUE,0,IF(M$2&lt;DATE(2019,10,1),IF($T$1=FALSE,M180*HOME!$F$18,M180*HOME!$F$18/(1+HOME!$H$18)),IF($AO180=TRUE,IF($T$1=FALSE,M180*HOME!$F$21,M180*HOME!$F$21/(1+HOME!$H$21)),IF($T$1=FALSE,M180*HOME!$F$20,M180*HOME!$F$20/(1+HOME!$H$20)))))</f>
        <v>0</v>
      </c>
      <c r="CK180" s="310">
        <f>IF($T180=TRUE,0,IF(N$2&lt;DATE(2019,10,1),IF($T$1=FALSE,N180*HOME!$F$18,N180*HOME!$F$18/(1+HOME!$H$18)),IF($AO180=TRUE,IF($T$1=FALSE,N180*HOME!$F$21,N180*HOME!$F$21/(1+HOME!$H$21)),IF($T$1=FALSE,N180*HOME!$F$20,N180*HOME!$F$20/(1+HOME!$H$20)))))</f>
        <v>0</v>
      </c>
      <c r="CL180" s="310">
        <f>IF($T180=TRUE,0,IF(O$2&lt;DATE(2019,10,1),IF($T$1=FALSE,O180*HOME!$F$18,O180*HOME!$F$18/(1+HOME!$H$18)),IF($AO180=TRUE,IF($T$1=FALSE,O180*HOME!$F$21,O180*HOME!$F$21/(1+HOME!$H$21)),IF($T$1=FALSE,O180*HOME!$F$20,O180*HOME!$F$20/(1+HOME!$H$20)))))</f>
        <v>0</v>
      </c>
      <c r="CM180" s="310">
        <f>IF($T180=TRUE,0,IF(P$2&lt;DATE(2019,10,1),IF($T$1=FALSE,P180*HOME!$F$18,P180*HOME!$F$18/(1+HOME!$H$18)),IF($AO180=TRUE,IF($T$1=FALSE,P180*HOME!$F$21,P180*HOME!$F$21/(1+HOME!$H$21)),IF($T$1=FALSE,P180*HOME!$F$20,P180*HOME!$F$20/(1+HOME!$H$20)))))</f>
        <v>0</v>
      </c>
      <c r="CN180" s="310">
        <f t="shared" si="85"/>
        <v>0</v>
      </c>
    </row>
    <row r="181" spans="1:92" ht="19.149999999999999" customHeight="1" thickBot="1">
      <c r="A181" s="79"/>
      <c r="B181" s="79"/>
      <c r="C181" s="95"/>
      <c r="D181" s="88"/>
      <c r="E181" s="88"/>
      <c r="F181" s="88"/>
      <c r="G181" s="88"/>
      <c r="H181" s="88"/>
      <c r="I181" s="88"/>
      <c r="J181" s="88"/>
      <c r="K181" s="88"/>
      <c r="L181" s="88"/>
      <c r="M181" s="88"/>
      <c r="N181" s="88"/>
      <c r="O181" s="88"/>
      <c r="P181" s="88"/>
      <c r="Q181" s="89">
        <f t="shared" si="81"/>
        <v>0</v>
      </c>
      <c r="R181" s="2353">
        <f t="shared" si="77"/>
        <v>0</v>
      </c>
      <c r="S181" s="154">
        <f>前期実績!Q139</f>
        <v>0</v>
      </c>
      <c r="T181" s="645" t="b">
        <v>0</v>
      </c>
      <c r="U181" s="79">
        <f>IF($AO181=TRUE,IF($T$1=FALSE,D181*HOME!$H$21,D181*HOME!$H$21/(1+HOME!$H$21)),
IF(D$2&lt;DATE(2019,10,1),
IF($T$1=FALSE,IF($T181=FALSE,D181*HOME!$H$18,0),
IF($T181=FALSE,D181*HOME!$H$18/(1+HOME!$H$18),0)),
IF($T$1=FALSE,IF($T181=FALSE,D181*HOME!$H$20,0),
IF($T181=FALSE,D181*HOME!$H$20/(1+HOME!$H$20),0))))</f>
        <v>0</v>
      </c>
      <c r="V181" s="79">
        <f>IF($AO181=TRUE,IF($T$1=FALSE,E181*HOME!$H$21,E181*HOME!$H$21/(1+HOME!$H$21)),
IF(E$2&lt;DATE(2019,10,1),
IF($T$1=FALSE,IF($T181=FALSE,E181*HOME!$H$18,0),
IF($T181=FALSE,E181*HOME!$H$18/(1+HOME!$H$18),0)),
IF($T$1=FALSE,IF($T181=FALSE,E181*HOME!$H$20,0),
IF($T181=FALSE,E181*HOME!$H$20/(1+HOME!$H$20),0))))</f>
        <v>0</v>
      </c>
      <c r="W181" s="79">
        <f>IF($AO181=TRUE,IF($T$1=FALSE,F181*HOME!$H$21,F181*HOME!$H$21/(1+HOME!$H$21)),
IF(F$2&lt;DATE(2019,10,1),
IF($T$1=FALSE,IF($T181=FALSE,F181*HOME!$H$18,0),
IF($T181=FALSE,F181*HOME!$H$18/(1+HOME!$H$18),0)),
IF($T$1=FALSE,IF($T181=FALSE,F181*HOME!$H$20,0),
IF($T181=FALSE,F181*HOME!$H$20/(1+HOME!$H$20),0))))</f>
        <v>0</v>
      </c>
      <c r="X181" s="79">
        <f>IF($AO181=TRUE,IF($T$1=FALSE,G181*HOME!$H$21,G181*HOME!$H$21/(1+HOME!$H$21)),
IF(G$2&lt;DATE(2019,10,1),
IF($T$1=FALSE,IF($T181=FALSE,G181*HOME!$H$18,0),
IF($T181=FALSE,G181*HOME!$H$18/(1+HOME!$H$18),0)),
IF($T$1=FALSE,IF($T181=FALSE,G181*HOME!$H$20,0),
IF($T181=FALSE,G181*HOME!$H$20/(1+HOME!$H$20),0))))</f>
        <v>0</v>
      </c>
      <c r="Y181" s="79">
        <f>IF($AO181=TRUE,IF($T$1=FALSE,H181*HOME!$H$21,H181*HOME!$H$21/(1+HOME!$H$21)),
IF(H$2&lt;DATE(2019,10,1),
IF($T$1=FALSE,IF($T181=FALSE,H181*HOME!$H$18,0),
IF($T181=FALSE,H181*HOME!$H$18/(1+HOME!$H$18),0)),
IF($T$1=FALSE,IF($T181=FALSE,H181*HOME!$H$20,0),
IF($T181=FALSE,H181*HOME!$H$20/(1+HOME!$H$20),0))))</f>
        <v>0</v>
      </c>
      <c r="Z181" s="79">
        <f>IF($AO181=TRUE,IF($T$1=FALSE,I181*HOME!$H$21,I181*HOME!$H$21/(1+HOME!$H$21)),
IF(I$2&lt;DATE(2019,10,1),
IF($T$1=FALSE,IF($T181=FALSE,I181*HOME!$H$18,0),
IF($T181=FALSE,I181*HOME!$H$18/(1+HOME!$H$18),0)),
IF($T$1=FALSE,IF($T181=FALSE,I181*HOME!$H$20,0),
IF($T181=FALSE,I181*HOME!$H$20/(1+HOME!$H$20),0))))</f>
        <v>0</v>
      </c>
      <c r="AA181" s="79">
        <f>IF($AO181=TRUE,IF($T$1=FALSE,J181*HOME!$H$21,J181*HOME!$H$21/(1+HOME!$H$21)),
IF(J$2&lt;DATE(2019,10,1),
IF($T$1=FALSE,IF($T181=FALSE,J181*HOME!$H$18,0),
IF($T181=FALSE,J181*HOME!$H$18/(1+HOME!$H$18),0)),
IF($T$1=FALSE,IF($T181=FALSE,J181*HOME!$H$20,0),
IF($T181=FALSE,J181*HOME!$H$20/(1+HOME!$H$20),0))))</f>
        <v>0</v>
      </c>
      <c r="AB181" s="79">
        <f>IF($AO181=TRUE,IF($T$1=FALSE,K181*HOME!$H$21,K181*HOME!$H$21/(1+HOME!$H$21)),
IF(K$2&lt;DATE(2019,10,1),
IF($T$1=FALSE,IF($T181=FALSE,K181*HOME!$H$18,0),
IF($T181=FALSE,K181*HOME!$H$18/(1+HOME!$H$18),0)),
IF($T$1=FALSE,IF($T181=FALSE,K181*HOME!$H$20,0),
IF($T181=FALSE,K181*HOME!$H$20/(1+HOME!$H$20),0))))</f>
        <v>0</v>
      </c>
      <c r="AC181" s="79">
        <f>IF($AO181=TRUE,IF($T$1=FALSE,L181*HOME!$H$21,L181*HOME!$H$21/(1+HOME!$H$21)),
IF(L$2&lt;DATE(2019,10,1),
IF($T$1=FALSE,IF($T181=FALSE,L181*HOME!$H$18,0),
IF($T181=FALSE,L181*HOME!$H$18/(1+HOME!$H$18),0)),
IF($T$1=FALSE,IF($T181=FALSE,L181*HOME!$H$20,0),
IF($T181=FALSE,L181*HOME!$H$20/(1+HOME!$H$20),0))))</f>
        <v>0</v>
      </c>
      <c r="AD181" s="79">
        <f>IF($AO181=TRUE,IF($T$1=FALSE,M181*HOME!$H$21,M181*HOME!$H$21/(1+HOME!$H$21)),
IF(M$2&lt;DATE(2019,10,1),
IF($T$1=FALSE,IF($T181=FALSE,M181*HOME!$H$18,0),
IF($T181=FALSE,M181*HOME!$H$18/(1+HOME!$H$18),0)),
IF($T$1=FALSE,IF($T181=FALSE,M181*HOME!$H$20,0),
IF($T181=FALSE,M181*HOME!$H$20/(1+HOME!$H$20),0))))</f>
        <v>0</v>
      </c>
      <c r="AE181" s="79">
        <f>IF($AO181=TRUE,IF($T$1=FALSE,N181*HOME!$H$21,N181*HOME!$H$21/(1+HOME!$H$21)),
IF(N$2&lt;DATE(2019,10,1),
IF($T$1=FALSE,IF($T181=FALSE,N181*HOME!$H$18,0),
IF($T181=FALSE,N181*HOME!$H$18/(1+HOME!$H$18),0)),
IF($T$1=FALSE,IF($T181=FALSE,N181*HOME!$H$20,0),
IF($T181=FALSE,N181*HOME!$H$20/(1+HOME!$H$20),0))))</f>
        <v>0</v>
      </c>
      <c r="AF181" s="79">
        <f>IF($AO181=TRUE,IF($T$1=FALSE,O181*HOME!$H$21,O181*HOME!$H$21/(1+HOME!$H$21)),
IF(O$2&lt;DATE(2019,10,1),
IF($T$1=FALSE,IF($T181=FALSE,O181*HOME!$H$18,0),
IF($T181=FALSE,O181*HOME!$H$18/(1+HOME!$H$18),0)),
IF($T$1=FALSE,IF($T181=FALSE,O181*HOME!$H$20,0),
IF($T181=FALSE,O181*HOME!$H$20/(1+HOME!$H$20),0))))</f>
        <v>0</v>
      </c>
      <c r="AG181" s="79">
        <f>IF($AO181=TRUE,IF($T$1=FALSE,P181*HOME!$H$21,P181*HOME!$H$21/(1+HOME!$H$21)),
IF(P$2&lt;DATE(2019,10,1),
IF($T$1=FALSE,IF($T181=FALSE,P181*HOME!$H$18,0),
IF($T181=FALSE,P181*HOME!$H$18/(1+HOME!$H$18),0)),
IF($T$1=FALSE,IF($T181=FALSE,P181*HOME!$H$20,0),
IF($T181=FALSE,P181*HOME!$H$20/(1+HOME!$H$20),0))))</f>
        <v>0</v>
      </c>
      <c r="AH181" s="79">
        <f t="shared" si="78"/>
        <v>0</v>
      </c>
      <c r="AI181" s="79">
        <f t="shared" si="82"/>
        <v>0</v>
      </c>
      <c r="AJ181" s="79"/>
      <c r="AK181" s="79"/>
      <c r="AL181" s="79"/>
      <c r="AM181" s="79"/>
      <c r="AN181" s="79"/>
      <c r="AO181" s="320" t="b">
        <v>0</v>
      </c>
      <c r="AP181" s="379"/>
      <c r="AQ181" s="380"/>
      <c r="AR181" s="396" t="str">
        <f>前期実績!T139</f>
        <v/>
      </c>
      <c r="AS181" s="397" t="str">
        <f>前期実績!U139</f>
        <v/>
      </c>
      <c r="AZ181" s="398">
        <f t="shared" si="83"/>
        <v>0</v>
      </c>
      <c r="BA181" s="398">
        <f t="shared" si="79"/>
        <v>0</v>
      </c>
      <c r="BB181" s="398">
        <f t="shared" si="79"/>
        <v>0</v>
      </c>
      <c r="BC181" s="398">
        <f t="shared" si="79"/>
        <v>0</v>
      </c>
      <c r="BD181" s="398">
        <f t="shared" si="79"/>
        <v>0</v>
      </c>
      <c r="BE181" s="398">
        <f t="shared" si="79"/>
        <v>0</v>
      </c>
      <c r="BF181" s="398">
        <f t="shared" si="79"/>
        <v>0</v>
      </c>
      <c r="BG181" s="398">
        <f t="shared" si="79"/>
        <v>0</v>
      </c>
      <c r="BH181" s="398">
        <f t="shared" si="79"/>
        <v>0</v>
      </c>
      <c r="BI181" s="398">
        <f t="shared" si="79"/>
        <v>0</v>
      </c>
      <c r="BJ181" s="398">
        <f t="shared" si="79"/>
        <v>0</v>
      </c>
      <c r="BK181" s="398">
        <f t="shared" si="79"/>
        <v>0</v>
      </c>
      <c r="BL181" s="650">
        <f t="shared" si="79"/>
        <v>0</v>
      </c>
      <c r="BM181" s="651">
        <f t="shared" si="84"/>
        <v>0</v>
      </c>
      <c r="BN181" s="398">
        <f t="shared" si="80"/>
        <v>0</v>
      </c>
      <c r="BO181" s="398">
        <f t="shared" si="80"/>
        <v>0</v>
      </c>
      <c r="BP181" s="398">
        <f t="shared" si="80"/>
        <v>0</v>
      </c>
      <c r="BQ181" s="398">
        <f t="shared" si="80"/>
        <v>0</v>
      </c>
      <c r="BR181" s="398">
        <f t="shared" si="80"/>
        <v>0</v>
      </c>
      <c r="BS181" s="398">
        <f t="shared" si="80"/>
        <v>0</v>
      </c>
      <c r="BT181" s="398">
        <f t="shared" si="80"/>
        <v>0</v>
      </c>
      <c r="BU181" s="398">
        <f t="shared" si="80"/>
        <v>0</v>
      </c>
      <c r="BV181" s="398">
        <f t="shared" si="80"/>
        <v>0</v>
      </c>
      <c r="BW181" s="398">
        <f t="shared" si="80"/>
        <v>0</v>
      </c>
      <c r="BX181" s="398">
        <f t="shared" si="80"/>
        <v>0</v>
      </c>
      <c r="BY181" s="398">
        <f t="shared" si="80"/>
        <v>0</v>
      </c>
      <c r="CA181" s="310">
        <f>IF($T181=TRUE,0,IF(D$2&lt;DATE(2019,10,1),IF($T$1=FALSE,D181*HOME!$F$18,D181*HOME!$F$18/(1+HOME!$H$18)),IF($AO181=TRUE,IF($T$1=FALSE,D181*HOME!$F$21,D181*HOME!$F$21/(1+HOME!$H$21)),IF($T$1=FALSE,D181*HOME!$F$20,D181*HOME!$F$20/(1+HOME!$H$20)))))</f>
        <v>0</v>
      </c>
      <c r="CB181" s="310">
        <f>IF($T181=TRUE,0,IF(E$2&lt;DATE(2019,10,1),IF($T$1=FALSE,E181*HOME!$F$18,E181*HOME!$F$18/(1+HOME!$H$18)),IF($AO181=TRUE,IF($T$1=FALSE,E181*HOME!$F$21,E181*HOME!$F$21/(1+HOME!$H$21)),IF($T$1=FALSE,E181*HOME!$F$20,E181*HOME!$F$20/(1+HOME!$H$20)))))</f>
        <v>0</v>
      </c>
      <c r="CC181" s="310">
        <f>IF($T181=TRUE,0,IF(F$2&lt;DATE(2019,10,1),IF($T$1=FALSE,F181*HOME!$F$18,F181*HOME!$F$18/(1+HOME!$H$18)),IF($AO181=TRUE,IF($T$1=FALSE,F181*HOME!$F$21,F181*HOME!$F$21/(1+HOME!$H$21)),IF($T$1=FALSE,F181*HOME!$F$20,F181*HOME!$F$20/(1+HOME!$H$20)))))</f>
        <v>0</v>
      </c>
      <c r="CD181" s="310">
        <f>IF($T181=TRUE,0,IF(G$2&lt;DATE(2019,10,1),IF($T$1=FALSE,G181*HOME!$F$18,G181*HOME!$F$18/(1+HOME!$H$18)),IF($AO181=TRUE,IF($T$1=FALSE,G181*HOME!$F$21,G181*HOME!$F$21/(1+HOME!$H$21)),IF($T$1=FALSE,G181*HOME!$F$20,G181*HOME!$F$20/(1+HOME!$H$20)))))</f>
        <v>0</v>
      </c>
      <c r="CE181" s="310">
        <f>IF($T181=TRUE,0,IF(H$2&lt;DATE(2019,10,1),IF($T$1=FALSE,H181*HOME!$F$18,H181*HOME!$F$18/(1+HOME!$H$18)),IF($AO181=TRUE,IF($T$1=FALSE,H181*HOME!$F$21,H181*HOME!$F$21/(1+HOME!$H$21)),IF($T$1=FALSE,H181*HOME!$F$20,H181*HOME!$F$20/(1+HOME!$H$20)))))</f>
        <v>0</v>
      </c>
      <c r="CF181" s="310">
        <f>IF($T181=TRUE,0,IF(I$2&lt;DATE(2019,10,1),IF($T$1=FALSE,I181*HOME!$F$18,I181*HOME!$F$18/(1+HOME!$H$18)),IF($AO181=TRUE,IF($T$1=FALSE,I181*HOME!$F$21,I181*HOME!$F$21/(1+HOME!$H$21)),IF($T$1=FALSE,I181*HOME!$F$20,I181*HOME!$F$20/(1+HOME!$H$20)))))</f>
        <v>0</v>
      </c>
      <c r="CG181" s="310">
        <f>IF($T181=TRUE,0,IF(J$2&lt;DATE(2019,10,1),IF($T$1=FALSE,J181*HOME!$F$18,J181*HOME!$F$18/(1+HOME!$H$18)),IF($AO181=TRUE,IF($T$1=FALSE,J181*HOME!$F$21,J181*HOME!$F$21/(1+HOME!$H$21)),IF($T$1=FALSE,J181*HOME!$F$20,J181*HOME!$F$20/(1+HOME!$H$20)))))</f>
        <v>0</v>
      </c>
      <c r="CH181" s="310">
        <f>IF($T181=TRUE,0,IF(K$2&lt;DATE(2019,10,1),IF($T$1=FALSE,K181*HOME!$F$18,K181*HOME!$F$18/(1+HOME!$H$18)),IF($AO181=TRUE,IF($T$1=FALSE,K181*HOME!$F$21,K181*HOME!$F$21/(1+HOME!$H$21)),IF($T$1=FALSE,K181*HOME!$F$20,K181*HOME!$F$20/(1+HOME!$H$20)))))</f>
        <v>0</v>
      </c>
      <c r="CI181" s="310">
        <f>IF($T181=TRUE,0,IF(L$2&lt;DATE(2019,10,1),IF($T$1=FALSE,L181*HOME!$F$18,L181*HOME!$F$18/(1+HOME!$H$18)),IF($AO181=TRUE,IF($T$1=FALSE,L181*HOME!$F$21,L181*HOME!$F$21/(1+HOME!$H$21)),IF($T$1=FALSE,L181*HOME!$F$20,L181*HOME!$F$20/(1+HOME!$H$20)))))</f>
        <v>0</v>
      </c>
      <c r="CJ181" s="310">
        <f>IF($T181=TRUE,0,IF(M$2&lt;DATE(2019,10,1),IF($T$1=FALSE,M181*HOME!$F$18,M181*HOME!$F$18/(1+HOME!$H$18)),IF($AO181=TRUE,IF($T$1=FALSE,M181*HOME!$F$21,M181*HOME!$F$21/(1+HOME!$H$21)),IF($T$1=FALSE,M181*HOME!$F$20,M181*HOME!$F$20/(1+HOME!$H$20)))))</f>
        <v>0</v>
      </c>
      <c r="CK181" s="310">
        <f>IF($T181=TRUE,0,IF(N$2&lt;DATE(2019,10,1),IF($T$1=FALSE,N181*HOME!$F$18,N181*HOME!$F$18/(1+HOME!$H$18)),IF($AO181=TRUE,IF($T$1=FALSE,N181*HOME!$F$21,N181*HOME!$F$21/(1+HOME!$H$21)),IF($T$1=FALSE,N181*HOME!$F$20,N181*HOME!$F$20/(1+HOME!$H$20)))))</f>
        <v>0</v>
      </c>
      <c r="CL181" s="310">
        <f>IF($T181=TRUE,0,IF(O$2&lt;DATE(2019,10,1),IF($T$1=FALSE,O181*HOME!$F$18,O181*HOME!$F$18/(1+HOME!$H$18)),IF($AO181=TRUE,IF($T$1=FALSE,O181*HOME!$F$21,O181*HOME!$F$21/(1+HOME!$H$21)),IF($T$1=FALSE,O181*HOME!$F$20,O181*HOME!$F$20/(1+HOME!$H$20)))))</f>
        <v>0</v>
      </c>
      <c r="CM181" s="310">
        <f>IF($T181=TRUE,0,IF(P$2&lt;DATE(2019,10,1),IF($T$1=FALSE,P181*HOME!$F$18,P181*HOME!$F$18/(1+HOME!$H$18)),IF($AO181=TRUE,IF($T$1=FALSE,P181*HOME!$F$21,P181*HOME!$F$21/(1+HOME!$H$21)),IF($T$1=FALSE,P181*HOME!$F$20,P181*HOME!$F$20/(1+HOME!$H$20)))))</f>
        <v>0</v>
      </c>
      <c r="CN181" s="310">
        <f t="shared" si="85"/>
        <v>0</v>
      </c>
    </row>
    <row r="182" spans="1:92" ht="19.149999999999999" customHeight="1" thickBot="1">
      <c r="A182" s="79"/>
      <c r="B182" s="79"/>
      <c r="C182" s="95" t="s">
        <v>53</v>
      </c>
      <c r="D182" s="88"/>
      <c r="E182" s="88"/>
      <c r="F182" s="88"/>
      <c r="G182" s="88"/>
      <c r="H182" s="88"/>
      <c r="I182" s="88"/>
      <c r="J182" s="179"/>
      <c r="K182" s="88"/>
      <c r="L182" s="88"/>
      <c r="M182" s="88"/>
      <c r="N182" s="88"/>
      <c r="O182" s="88"/>
      <c r="P182" s="88"/>
      <c r="Q182" s="89">
        <f>SUM(D182:P182)</f>
        <v>0</v>
      </c>
      <c r="R182" s="2353">
        <f t="shared" si="77"/>
        <v>0</v>
      </c>
      <c r="S182" s="154">
        <f>前期実績!Q140</f>
        <v>0</v>
      </c>
      <c r="T182" s="320"/>
      <c r="U182" s="79"/>
      <c r="V182" s="79"/>
      <c r="W182" s="79"/>
      <c r="X182" s="79"/>
      <c r="Y182" s="79"/>
      <c r="Z182" s="79"/>
      <c r="AA182" s="79"/>
      <c r="AB182" s="79"/>
      <c r="AC182" s="79"/>
      <c r="AD182" s="79"/>
      <c r="AE182" s="79"/>
      <c r="AF182" s="79"/>
      <c r="AG182" s="79"/>
      <c r="AH182" s="79">
        <f t="shared" si="78"/>
        <v>0</v>
      </c>
      <c r="AI182" s="79"/>
      <c r="AJ182" s="79"/>
      <c r="AK182" s="79"/>
      <c r="AL182" s="79"/>
      <c r="AM182" s="79"/>
      <c r="AN182" s="79"/>
      <c r="AO182" s="79"/>
      <c r="AP182" s="379"/>
      <c r="AQ182" s="652" t="s">
        <v>183</v>
      </c>
      <c r="AR182" s="653" t="str">
        <f>前期実績!R141</f>
        <v/>
      </c>
      <c r="AS182" s="397" t="str">
        <f>前期実績!R141</f>
        <v/>
      </c>
      <c r="CN182" s="310">
        <f t="shared" si="85"/>
        <v>0</v>
      </c>
    </row>
    <row r="183" spans="1:92" ht="19.149999999999999" customHeight="1">
      <c r="A183" s="79"/>
      <c r="B183" s="79"/>
      <c r="C183" s="96" t="s">
        <v>54</v>
      </c>
      <c r="D183" s="97">
        <f>D171+SUM(D172:D181)-D182</f>
        <v>0</v>
      </c>
      <c r="E183" s="97">
        <f t="shared" ref="E183:P183" si="86">E171+SUM(E172:E181)-E182</f>
        <v>0</v>
      </c>
      <c r="F183" s="97">
        <f t="shared" si="86"/>
        <v>0</v>
      </c>
      <c r="G183" s="97">
        <f t="shared" si="86"/>
        <v>0</v>
      </c>
      <c r="H183" s="97">
        <f t="shared" si="86"/>
        <v>0</v>
      </c>
      <c r="I183" s="97">
        <f t="shared" si="86"/>
        <v>0</v>
      </c>
      <c r="J183" s="97">
        <f t="shared" si="86"/>
        <v>0</v>
      </c>
      <c r="K183" s="97">
        <f t="shared" si="86"/>
        <v>0</v>
      </c>
      <c r="L183" s="97">
        <f t="shared" si="86"/>
        <v>0</v>
      </c>
      <c r="M183" s="97">
        <f t="shared" si="86"/>
        <v>0</v>
      </c>
      <c r="N183" s="97">
        <f t="shared" si="86"/>
        <v>0</v>
      </c>
      <c r="O183" s="97">
        <f t="shared" si="86"/>
        <v>0</v>
      </c>
      <c r="P183" s="97">
        <f t="shared" si="86"/>
        <v>0</v>
      </c>
      <c r="Q183" s="121">
        <f>SUM(D183:P183)</f>
        <v>0</v>
      </c>
      <c r="R183" s="141">
        <f t="shared" si="77"/>
        <v>0</v>
      </c>
      <c r="S183" s="155">
        <f>前期実績!Q141</f>
        <v>0</v>
      </c>
      <c r="T183" s="654"/>
      <c r="U183" s="655">
        <f>SUM(U172:U182)</f>
        <v>0</v>
      </c>
      <c r="V183" s="655">
        <f t="shared" ref="V183:AI183" si="87">SUM(V172:V182)</f>
        <v>0</v>
      </c>
      <c r="W183" s="655">
        <f t="shared" si="87"/>
        <v>0</v>
      </c>
      <c r="X183" s="655">
        <f t="shared" si="87"/>
        <v>0</v>
      </c>
      <c r="Y183" s="655">
        <f t="shared" si="87"/>
        <v>0</v>
      </c>
      <c r="Z183" s="655">
        <f t="shared" si="87"/>
        <v>0</v>
      </c>
      <c r="AA183" s="655">
        <f t="shared" si="87"/>
        <v>0</v>
      </c>
      <c r="AB183" s="655">
        <f t="shared" si="87"/>
        <v>0</v>
      </c>
      <c r="AC183" s="655">
        <f t="shared" si="87"/>
        <v>0</v>
      </c>
      <c r="AD183" s="655">
        <f t="shared" si="87"/>
        <v>0</v>
      </c>
      <c r="AE183" s="655">
        <f t="shared" si="87"/>
        <v>0</v>
      </c>
      <c r="AF183" s="655">
        <f t="shared" si="87"/>
        <v>0</v>
      </c>
      <c r="AG183" s="655">
        <f t="shared" si="87"/>
        <v>0</v>
      </c>
      <c r="AH183" s="655">
        <f t="shared" si="78"/>
        <v>0</v>
      </c>
      <c r="AI183" s="655">
        <f t="shared" si="87"/>
        <v>0</v>
      </c>
      <c r="AJ183" s="79"/>
      <c r="AK183" s="79"/>
      <c r="AL183" s="79"/>
      <c r="AM183" s="79"/>
      <c r="AN183" s="79"/>
      <c r="AO183" s="79"/>
      <c r="AP183" s="79"/>
      <c r="AQ183" s="79"/>
      <c r="AR183" s="79"/>
      <c r="CA183" s="500">
        <f>SUM(CA172:CA182)</f>
        <v>0</v>
      </c>
      <c r="CB183" s="500">
        <f t="shared" ref="CB183:CM183" si="88">SUM(CB172:CB182)</f>
        <v>0</v>
      </c>
      <c r="CC183" s="500">
        <f t="shared" si="88"/>
        <v>0</v>
      </c>
      <c r="CD183" s="500">
        <f t="shared" si="88"/>
        <v>0</v>
      </c>
      <c r="CE183" s="500">
        <f t="shared" si="88"/>
        <v>0</v>
      </c>
      <c r="CF183" s="500">
        <f t="shared" si="88"/>
        <v>0</v>
      </c>
      <c r="CG183" s="500">
        <f t="shared" si="88"/>
        <v>0</v>
      </c>
      <c r="CH183" s="500">
        <f t="shared" si="88"/>
        <v>0</v>
      </c>
      <c r="CI183" s="500">
        <f t="shared" si="88"/>
        <v>0</v>
      </c>
      <c r="CJ183" s="500">
        <f t="shared" si="88"/>
        <v>0</v>
      </c>
      <c r="CK183" s="500">
        <f t="shared" si="88"/>
        <v>0</v>
      </c>
      <c r="CL183" s="500">
        <f t="shared" si="88"/>
        <v>0</v>
      </c>
      <c r="CM183" s="500">
        <f t="shared" si="88"/>
        <v>0</v>
      </c>
      <c r="CN183" s="500">
        <f t="shared" si="85"/>
        <v>0</v>
      </c>
    </row>
    <row r="184" spans="1:92" ht="19.149999999999999" customHeight="1">
      <c r="A184" s="79"/>
      <c r="B184" s="79"/>
      <c r="C184" s="80" t="s">
        <v>55</v>
      </c>
      <c r="D184" s="100"/>
      <c r="E184" s="100"/>
      <c r="F184" s="100"/>
      <c r="G184" s="100"/>
      <c r="H184" s="100"/>
      <c r="I184" s="100"/>
      <c r="J184" s="100"/>
      <c r="K184" s="100"/>
      <c r="L184" s="100"/>
      <c r="M184" s="100"/>
      <c r="N184" s="100"/>
      <c r="O184" s="100"/>
      <c r="P184" s="100"/>
      <c r="Q184" s="101"/>
      <c r="R184" s="130">
        <f t="shared" si="77"/>
        <v>0</v>
      </c>
      <c r="S184" s="158">
        <f>前期実績!Q142</f>
        <v>0</v>
      </c>
      <c r="T184" s="320"/>
      <c r="U184" s="57"/>
      <c r="V184" s="79"/>
      <c r="W184" s="79"/>
      <c r="X184" s="79"/>
      <c r="Y184" s="79"/>
      <c r="Z184" s="79"/>
      <c r="AA184" s="79"/>
      <c r="AB184" s="79"/>
      <c r="AC184" s="79"/>
      <c r="AD184" s="79"/>
      <c r="AE184" s="79"/>
      <c r="AF184" s="79"/>
      <c r="AG184" s="79"/>
      <c r="AH184" s="79">
        <f t="shared" si="78"/>
        <v>0</v>
      </c>
      <c r="AI184" s="79"/>
      <c r="AJ184" s="79"/>
      <c r="AK184" s="79"/>
      <c r="AL184" s="79"/>
      <c r="AM184" s="79"/>
      <c r="AN184" s="79"/>
      <c r="AO184" s="79"/>
      <c r="AP184" s="79"/>
      <c r="AQ184" s="79"/>
      <c r="AR184" s="79"/>
    </row>
    <row r="185" spans="1:92" ht="19.149999999999999" customHeight="1">
      <c r="A185" s="79"/>
      <c r="B185" s="79"/>
      <c r="C185" s="95"/>
      <c r="D185" s="124"/>
      <c r="E185" s="124"/>
      <c r="F185" s="124"/>
      <c r="G185" s="124"/>
      <c r="H185" s="124"/>
      <c r="I185" s="124"/>
      <c r="J185" s="124"/>
      <c r="K185" s="124"/>
      <c r="L185" s="124"/>
      <c r="M185" s="124"/>
      <c r="N185" s="124"/>
      <c r="O185" s="124"/>
      <c r="P185" s="124"/>
      <c r="Q185" s="181">
        <f t="shared" ref="Q185:Q194" si="89">SUM(D185:P185)</f>
        <v>0</v>
      </c>
      <c r="R185" s="182">
        <f t="shared" si="77"/>
        <v>0</v>
      </c>
      <c r="S185" s="656">
        <f>前期実績!Q143</f>
        <v>0</v>
      </c>
      <c r="T185" s="320" t="b">
        <v>0</v>
      </c>
      <c r="U185" s="79">
        <f>IF(D$2&lt;DATE(2019,10,1),IF($T$1=FALSE,IF($T185=FALSE,D185*HOME!$H$18,0),IF($T185=FALSE,D185*HOME!$H$18/(1+HOME!$H$18),0)),IF($T$1=FALSE,IF($T185=FALSE,D185*HOME!$H$20,0),IF($T185=FALSE,D185*HOME!$H$20/(1+HOME!$H$20),0)))</f>
        <v>0</v>
      </c>
      <c r="V185" s="79">
        <f>IF(E$2&lt;DATE(2019,10,1),IF($T$1=FALSE,IF($T185=FALSE,E185*HOME!$H$18,0),IF($T185=FALSE,E185*HOME!$H$18/(1+HOME!$H$18),0)),IF($T$1=FALSE,IF($T185=FALSE,E185*HOME!$H$20,0),IF($T185=FALSE,E185*HOME!$H$20/(1+HOME!$H$20),0)))</f>
        <v>0</v>
      </c>
      <c r="W185" s="79">
        <f>IF(F$2&lt;DATE(2019,10,1),IF($T$1=FALSE,IF($T185=FALSE,F185*HOME!$H$18,0),IF($T185=FALSE,F185*HOME!$H$18/(1+HOME!$H$18),0)),IF($T$1=FALSE,IF($T185=FALSE,F185*HOME!$H$20,0),IF($T185=FALSE,F185*HOME!$H$20/(1+HOME!$H$20),0)))</f>
        <v>0</v>
      </c>
      <c r="X185" s="79">
        <f>IF(G$2&lt;DATE(2019,10,1),IF($T$1=FALSE,IF($T185=FALSE,G185*HOME!$H$18,0),IF($T185=FALSE,G185*HOME!$H$18/(1+HOME!$H$18),0)),IF($T$1=FALSE,IF($T185=FALSE,G185*HOME!$H$20,0),IF($T185=FALSE,G185*HOME!$H$20/(1+HOME!$H$20),0)))</f>
        <v>0</v>
      </c>
      <c r="Y185" s="79">
        <f>IF(H$2&lt;DATE(2019,10,1),IF($T$1=FALSE,IF($T185=FALSE,H185*HOME!$H$18,0),IF($T185=FALSE,H185*HOME!$H$18/(1+HOME!$H$18),0)),IF($T$1=FALSE,IF($T185=FALSE,H185*HOME!$H$20,0),IF($T185=FALSE,H185*HOME!$H$20/(1+HOME!$H$20),0)))</f>
        <v>0</v>
      </c>
      <c r="Z185" s="79">
        <f>IF(I$2&lt;DATE(2019,10,1),IF($T$1=FALSE,IF($T185=FALSE,I185*HOME!$H$18,0),IF($T185=FALSE,I185*HOME!$H$18/(1+HOME!$H$18),0)),IF($T$1=FALSE,IF($T185=FALSE,I185*HOME!$H$20,0),IF($T185=FALSE,I185*HOME!$H$20/(1+HOME!$H$20),0)))</f>
        <v>0</v>
      </c>
      <c r="AA185" s="79">
        <f>IF(J$2&lt;DATE(2019,10,1),IF($T$1=FALSE,IF($T185=FALSE,J185*HOME!$H$18,0),IF($T185=FALSE,J185*HOME!$H$18/(1+HOME!$H$18),0)),IF($T$1=FALSE,IF($T185=FALSE,J185*HOME!$H$20,0),IF($T185=FALSE,J185*HOME!$H$20/(1+HOME!$H$20),0)))</f>
        <v>0</v>
      </c>
      <c r="AB185" s="79">
        <f>IF(K$2&lt;DATE(2019,10,1),IF($T$1=FALSE,IF($T185=FALSE,K185*HOME!$H$18,0),IF($T185=FALSE,K185*HOME!$H$18/(1+HOME!$H$18),0)),IF($T$1=FALSE,IF($T185=FALSE,K185*HOME!$H$20,0),IF($T185=FALSE,K185*HOME!$H$20/(1+HOME!$H$20),0)))</f>
        <v>0</v>
      </c>
      <c r="AC185" s="79">
        <f>IF(L$2&lt;DATE(2019,10,1),IF($T$1=FALSE,IF($T185=FALSE,L185*HOME!$H$18,0),IF($T185=FALSE,L185*HOME!$H$18/(1+HOME!$H$18),0)),IF($T$1=FALSE,IF($T185=FALSE,L185*HOME!$H$20,0),IF($T185=FALSE,L185*HOME!$H$20/(1+HOME!$H$20),0)))</f>
        <v>0</v>
      </c>
      <c r="AD185" s="79">
        <f>IF(M$2&lt;DATE(2019,10,1),IF($T$1=FALSE,IF($T185=FALSE,M185*HOME!$H$18,0),IF($T185=FALSE,M185*HOME!$H$18/(1+HOME!$H$18),0)),IF($T$1=FALSE,IF($T185=FALSE,M185*HOME!$H$20,0),IF($T185=FALSE,M185*HOME!$H$20/(1+HOME!$H$20),0)))</f>
        <v>0</v>
      </c>
      <c r="AE185" s="79">
        <f>IF(N$2&lt;DATE(2019,10,1),IF($T$1=FALSE,IF($T185=FALSE,N185*HOME!$H$18,0),IF($T185=FALSE,N185*HOME!$H$18/(1+HOME!$H$18),0)),IF($T$1=FALSE,IF($T185=FALSE,N185*HOME!$H$20,0),IF($T185=FALSE,N185*HOME!$H$20/(1+HOME!$H$20),0)))</f>
        <v>0</v>
      </c>
      <c r="AF185" s="79">
        <f>IF(O$2&lt;DATE(2019,10,1),IF($T$1=FALSE,IF($T185=FALSE,O185*HOME!$H$18,0),IF($T185=FALSE,O185*HOME!$H$18/(1+HOME!$H$18),0)),IF($T$1=FALSE,IF($T185=FALSE,O185*HOME!$H$20,0),IF($T185=FALSE,O185*HOME!$H$20/(1+HOME!$H$20),0)))</f>
        <v>0</v>
      </c>
      <c r="AG185" s="79">
        <f>IF(P$2&lt;DATE(2019,10,1),IF($T$1=FALSE,IF($T185=FALSE,P185*HOME!$H$18,0),IF($T185=FALSE,P185*HOME!$H$18/(1+HOME!$H$18),0)),IF($T$1=FALSE,IF($T185=FALSE,P185*HOME!$H$20,0),IF($T185=FALSE,P185*HOME!$H$20/(1+HOME!$H$20),0)))</f>
        <v>0</v>
      </c>
      <c r="AH185" s="79">
        <f t="shared" si="78"/>
        <v>0</v>
      </c>
      <c r="AI185" s="79">
        <f t="shared" ref="AI185:AI194" si="90">IF($T185=FALSE,Q185,"")</f>
        <v>0</v>
      </c>
      <c r="AJ185" s="79"/>
      <c r="AK185" s="79"/>
      <c r="AL185" s="79"/>
      <c r="AM185" s="79"/>
      <c r="AN185" s="79"/>
      <c r="AO185" s="79"/>
      <c r="AP185" s="79"/>
      <c r="AQ185" s="79"/>
      <c r="AR185" s="79"/>
      <c r="CA185" s="310">
        <f>IF($T185=TRUE,0,IF(D$2&lt;DATE(2019,10,1),IF($T$1=FALSE,D185*HOME!$F$18,D185*HOME!$F$18/(1+HOME!$H$18)),IF($AO185=TRUE,IF($T$1=FALSE,D185*HOME!$F$21,D185*HOME!$F$21/(1+HOME!$H$21)),IF($T$1=FALSE,D185*HOME!$F$20,D185*HOME!$F$20/(1+HOME!$H$20)))))</f>
        <v>0</v>
      </c>
      <c r="CB185" s="310">
        <f>IF($T185=TRUE,0,IF(E$2&lt;DATE(2019,10,1),IF($T$1=FALSE,E185*HOME!$F$18,E185*HOME!$F$18/(1+HOME!$H$18)),IF($AO185=TRUE,IF($T$1=FALSE,E185*HOME!$F$21,E185*HOME!$F$21/(1+HOME!$H$21)),IF($T$1=FALSE,E185*HOME!$F$20,E185*HOME!$F$20/(1+HOME!$H$20)))))</f>
        <v>0</v>
      </c>
      <c r="CC185" s="310">
        <f>IF($T185=TRUE,0,IF(F$2&lt;DATE(2019,10,1),IF($T$1=FALSE,F185*HOME!$F$18,F185*HOME!$F$18/(1+HOME!$H$18)),IF($AO185=TRUE,IF($T$1=FALSE,F185*HOME!$F$21,F185*HOME!$F$21/(1+HOME!$H$21)),IF($T$1=FALSE,F185*HOME!$F$20,F185*HOME!$F$20/(1+HOME!$H$20)))))</f>
        <v>0</v>
      </c>
      <c r="CD185" s="310">
        <f>IF($T185=TRUE,0,IF(G$2&lt;DATE(2019,10,1),IF($T$1=FALSE,G185*HOME!$F$18,G185*HOME!$F$18/(1+HOME!$H$18)),IF($AO185=TRUE,IF($T$1=FALSE,G185*HOME!$F$21,G185*HOME!$F$21/(1+HOME!$H$21)),IF($T$1=FALSE,G185*HOME!$F$20,G185*HOME!$F$20/(1+HOME!$H$20)))))</f>
        <v>0</v>
      </c>
      <c r="CE185" s="310">
        <f>IF($T185=TRUE,0,IF(H$2&lt;DATE(2019,10,1),IF($T$1=FALSE,H185*HOME!$F$18,H185*HOME!$F$18/(1+HOME!$H$18)),IF($AO185=TRUE,IF($T$1=FALSE,H185*HOME!$F$21,H185*HOME!$F$21/(1+HOME!$H$21)),IF($T$1=FALSE,H185*HOME!$F$20,H185*HOME!$F$20/(1+HOME!$H$20)))))</f>
        <v>0</v>
      </c>
      <c r="CF185" s="310">
        <f>IF($T185=TRUE,0,IF(I$2&lt;DATE(2019,10,1),IF($T$1=FALSE,I185*HOME!$F$18,I185*HOME!$F$18/(1+HOME!$H$18)),IF($AO185=TRUE,IF($T$1=FALSE,I185*HOME!$F$21,I185*HOME!$F$21/(1+HOME!$H$21)),IF($T$1=FALSE,I185*HOME!$F$20,I185*HOME!$F$20/(1+HOME!$H$20)))))</f>
        <v>0</v>
      </c>
      <c r="CG185" s="310">
        <f>IF($T185=TRUE,0,IF(J$2&lt;DATE(2019,10,1),IF($T$1=FALSE,J185*HOME!$F$18,J185*HOME!$F$18/(1+HOME!$H$18)),IF($AO185=TRUE,IF($T$1=FALSE,J185*HOME!$F$21,J185*HOME!$F$21/(1+HOME!$H$21)),IF($T$1=FALSE,J185*HOME!$F$20,J185*HOME!$F$20/(1+HOME!$H$20)))))</f>
        <v>0</v>
      </c>
      <c r="CH185" s="310">
        <f>IF($T185=TRUE,0,IF(K$2&lt;DATE(2019,10,1),IF($T$1=FALSE,K185*HOME!$F$18,K185*HOME!$F$18/(1+HOME!$H$18)),IF($AO185=TRUE,IF($T$1=FALSE,K185*HOME!$F$21,K185*HOME!$F$21/(1+HOME!$H$21)),IF($T$1=FALSE,K185*HOME!$F$20,K185*HOME!$F$20/(1+HOME!$H$20)))))</f>
        <v>0</v>
      </c>
      <c r="CI185" s="310">
        <f>IF($T185=TRUE,0,IF(L$2&lt;DATE(2019,10,1),IF($T$1=FALSE,L185*HOME!$F$18,L185*HOME!$F$18/(1+HOME!$H$18)),IF($AO185=TRUE,IF($T$1=FALSE,L185*HOME!$F$21,L185*HOME!$F$21/(1+HOME!$H$21)),IF($T$1=FALSE,L185*HOME!$F$20,L185*HOME!$F$20/(1+HOME!$H$20)))))</f>
        <v>0</v>
      </c>
      <c r="CJ185" s="310">
        <f>IF($T185=TRUE,0,IF(M$2&lt;DATE(2019,10,1),IF($T$1=FALSE,M185*HOME!$F$18,M185*HOME!$F$18/(1+HOME!$H$18)),IF($AO185=TRUE,IF($T$1=FALSE,M185*HOME!$F$21,M185*HOME!$F$21/(1+HOME!$H$21)),IF($T$1=FALSE,M185*HOME!$F$20,M185*HOME!$F$20/(1+HOME!$H$20)))))</f>
        <v>0</v>
      </c>
      <c r="CK185" s="310">
        <f>IF($T185=TRUE,0,IF(N$2&lt;DATE(2019,10,1),IF($T$1=FALSE,N185*HOME!$F$18,N185*HOME!$F$18/(1+HOME!$H$18)),IF($AO185=TRUE,IF($T$1=FALSE,N185*HOME!$F$21,N185*HOME!$F$21/(1+HOME!$H$21)),IF($T$1=FALSE,N185*HOME!$F$20,N185*HOME!$F$20/(1+HOME!$H$20)))))</f>
        <v>0</v>
      </c>
      <c r="CL185" s="310">
        <f>IF($T185=TRUE,0,IF(O$2&lt;DATE(2019,10,1),IF($T$1=FALSE,O185*HOME!$F$18,O185*HOME!$F$18/(1+HOME!$H$18)),IF($AO185=TRUE,IF($T$1=FALSE,O185*HOME!$F$21,O185*HOME!$F$21/(1+HOME!$H$21)),IF($T$1=FALSE,O185*HOME!$F$20,O185*HOME!$F$20/(1+HOME!$H$20)))))</f>
        <v>0</v>
      </c>
      <c r="CM185" s="310">
        <f>IF($T185=TRUE,0,IF(P$2&lt;DATE(2019,10,1),IF($T$1=FALSE,P185*HOME!$F$18,P185*HOME!$F$18/(1+HOME!$H$18)),IF($AO185=TRUE,IF($T$1=FALSE,P185*HOME!$F$21,P185*HOME!$F$21/(1+HOME!$H$21)),IF($T$1=FALSE,P185*HOME!$F$20,P185*HOME!$F$20/(1+HOME!$H$20)))))</f>
        <v>0</v>
      </c>
    </row>
    <row r="186" spans="1:92" ht="19.149999999999999" customHeight="1">
      <c r="A186" s="79"/>
      <c r="B186" s="79"/>
      <c r="C186" s="95"/>
      <c r="D186" s="114"/>
      <c r="E186" s="114"/>
      <c r="F186" s="114"/>
      <c r="G186" s="114"/>
      <c r="H186" s="114"/>
      <c r="I186" s="114"/>
      <c r="J186" s="114"/>
      <c r="K186" s="114"/>
      <c r="L186" s="114"/>
      <c r="M186" s="114"/>
      <c r="N186" s="114"/>
      <c r="O186" s="114"/>
      <c r="P186" s="124"/>
      <c r="Q186" s="181">
        <f t="shared" si="89"/>
        <v>0</v>
      </c>
      <c r="R186" s="115">
        <f t="shared" si="77"/>
        <v>0</v>
      </c>
      <c r="S186" s="154">
        <f>前期実績!Q144</f>
        <v>0</v>
      </c>
      <c r="T186" s="320" t="b">
        <v>0</v>
      </c>
      <c r="U186" s="79">
        <f>IF(D$2&lt;DATE(2019,10,1),IF($T$1=FALSE,IF($T186=FALSE,D186*HOME!$H$18,0),IF($T186=FALSE,D186*HOME!$H$18/(1+HOME!$H$18),0)),IF($T$1=FALSE,IF($T186=FALSE,D186*HOME!$H$20,0),IF($T186=FALSE,D186*HOME!$H$20/(1+HOME!$H$20),0)))</f>
        <v>0</v>
      </c>
      <c r="V186" s="79">
        <f>IF(E$2&lt;DATE(2019,10,1),IF($T$1=FALSE,IF($T186=FALSE,E186*HOME!$H$18,0),IF($T186=FALSE,E186*HOME!$H$18/(1+HOME!$H$18),0)),IF($T$1=FALSE,IF($T186=FALSE,E186*HOME!$H$20,0),IF($T186=FALSE,E186*HOME!$H$20/(1+HOME!$H$20),0)))</f>
        <v>0</v>
      </c>
      <c r="W186" s="79">
        <f>IF(F$2&lt;DATE(2019,10,1),IF($T$1=FALSE,IF($T186=FALSE,F186*HOME!$H$18,0),IF($T186=FALSE,F186*HOME!$H$18/(1+HOME!$H$18),0)),IF($T$1=FALSE,IF($T186=FALSE,F186*HOME!$H$20,0),IF($T186=FALSE,F186*HOME!$H$20/(1+HOME!$H$20),0)))</f>
        <v>0</v>
      </c>
      <c r="X186" s="79">
        <f>IF(G$2&lt;DATE(2019,10,1),IF($T$1=FALSE,IF($T186=FALSE,G186*HOME!$H$18,0),IF($T186=FALSE,G186*HOME!$H$18/(1+HOME!$H$18),0)),IF($T$1=FALSE,IF($T186=FALSE,G186*HOME!$H$20,0),IF($T186=FALSE,G186*HOME!$H$20/(1+HOME!$H$20),0)))</f>
        <v>0</v>
      </c>
      <c r="Y186" s="79">
        <f>IF(H$2&lt;DATE(2019,10,1),IF($T$1=FALSE,IF($T186=FALSE,H186*HOME!$H$18,0),IF($T186=FALSE,H186*HOME!$H$18/(1+HOME!$H$18),0)),IF($T$1=FALSE,IF($T186=FALSE,H186*HOME!$H$20,0),IF($T186=FALSE,H186*HOME!$H$20/(1+HOME!$H$20),0)))</f>
        <v>0</v>
      </c>
      <c r="Z186" s="79">
        <f>IF(I$2&lt;DATE(2019,10,1),IF($T$1=FALSE,IF($T186=FALSE,I186*HOME!$H$18,0),IF($T186=FALSE,I186*HOME!$H$18/(1+HOME!$H$18),0)),IF($T$1=FALSE,IF($T186=FALSE,I186*HOME!$H$20,0),IF($T186=FALSE,I186*HOME!$H$20/(1+HOME!$H$20),0)))</f>
        <v>0</v>
      </c>
      <c r="AA186" s="79">
        <f>IF(J$2&lt;DATE(2019,10,1),IF($T$1=FALSE,IF($T186=FALSE,J186*HOME!$H$18,0),IF($T186=FALSE,J186*HOME!$H$18/(1+HOME!$H$18),0)),IF($T$1=FALSE,IF($T186=FALSE,J186*HOME!$H$20,0),IF($T186=FALSE,J186*HOME!$H$20/(1+HOME!$H$20),0)))</f>
        <v>0</v>
      </c>
      <c r="AB186" s="79">
        <f>IF(K$2&lt;DATE(2019,10,1),IF($T$1=FALSE,IF($T186=FALSE,K186*HOME!$H$18,0),IF($T186=FALSE,K186*HOME!$H$18/(1+HOME!$H$18),0)),IF($T$1=FALSE,IF($T186=FALSE,K186*HOME!$H$20,0),IF($T186=FALSE,K186*HOME!$H$20/(1+HOME!$H$20),0)))</f>
        <v>0</v>
      </c>
      <c r="AC186" s="79">
        <f>IF(L$2&lt;DATE(2019,10,1),IF($T$1=FALSE,IF($T186=FALSE,L186*HOME!$H$18,0),IF($T186=FALSE,L186*HOME!$H$18/(1+HOME!$H$18),0)),IF($T$1=FALSE,IF($T186=FALSE,L186*HOME!$H$20,0),IF($T186=FALSE,L186*HOME!$H$20/(1+HOME!$H$20),0)))</f>
        <v>0</v>
      </c>
      <c r="AD186" s="79">
        <f>IF(M$2&lt;DATE(2019,10,1),IF($T$1=FALSE,IF($T186=FALSE,M186*HOME!$H$18,0),IF($T186=FALSE,M186*HOME!$H$18/(1+HOME!$H$18),0)),IF($T$1=FALSE,IF($T186=FALSE,M186*HOME!$H$20,0),IF($T186=FALSE,M186*HOME!$H$20/(1+HOME!$H$20),0)))</f>
        <v>0</v>
      </c>
      <c r="AE186" s="79">
        <f>IF(N$2&lt;DATE(2019,10,1),IF($T$1=FALSE,IF($T186=FALSE,N186*HOME!$H$18,0),IF($T186=FALSE,N186*HOME!$H$18/(1+HOME!$H$18),0)),IF($T$1=FALSE,IF($T186=FALSE,N186*HOME!$H$20,0),IF($T186=FALSE,N186*HOME!$H$20/(1+HOME!$H$20),0)))</f>
        <v>0</v>
      </c>
      <c r="AF186" s="79">
        <f>IF(O$2&lt;DATE(2019,10,1),IF($T$1=FALSE,IF($T186=FALSE,O186*HOME!$H$18,0),IF($T186=FALSE,O186*HOME!$H$18/(1+HOME!$H$18),0)),IF($T$1=FALSE,IF($T186=FALSE,O186*HOME!$H$20,0),IF($T186=FALSE,O186*HOME!$H$20/(1+HOME!$H$20),0)))</f>
        <v>0</v>
      </c>
      <c r="AG186" s="79">
        <f>IF(P$2&lt;DATE(2019,10,1),IF($T$1=FALSE,IF($T186=FALSE,P186*HOME!$H$18,0),IF($T186=FALSE,P186*HOME!$H$18/(1+HOME!$H$18),0)),IF($T$1=FALSE,IF($T186=FALSE,P186*HOME!$H$20,0),IF($T186=FALSE,P186*HOME!$H$20/(1+HOME!$H$20),0)))</f>
        <v>0</v>
      </c>
      <c r="AH186" s="79">
        <f t="shared" si="78"/>
        <v>0</v>
      </c>
      <c r="AI186" s="79">
        <f t="shared" si="90"/>
        <v>0</v>
      </c>
      <c r="AJ186" s="79"/>
      <c r="AK186" s="79"/>
      <c r="AL186" s="79"/>
      <c r="AM186" s="79"/>
      <c r="AN186" s="79"/>
      <c r="AO186" s="79"/>
      <c r="AP186" s="79"/>
      <c r="AQ186" s="79"/>
      <c r="AR186" s="79"/>
      <c r="CA186" s="310">
        <f>IF($T186=TRUE,0,IF(D$2&lt;DATE(2019,10,1),IF($T$1=FALSE,D186*HOME!$F$18,D186*HOME!$F$18/(1+HOME!$H$18)),IF($AO186=TRUE,IF($T$1=FALSE,D186*HOME!$F$21,D186*HOME!$F$21/(1+HOME!$H$21)),IF($T$1=FALSE,D186*HOME!$F$20,D186*HOME!$F$20/(1+HOME!$H$20)))))</f>
        <v>0</v>
      </c>
      <c r="CB186" s="310">
        <f>IF($T186=TRUE,0,IF(E$2&lt;DATE(2019,10,1),IF($T$1=FALSE,E186*HOME!$F$18,E186*HOME!$F$18/(1+HOME!$H$18)),IF($AO186=TRUE,IF($T$1=FALSE,E186*HOME!$F$21,E186*HOME!$F$21/(1+HOME!$H$21)),IF($T$1=FALSE,E186*HOME!$F$20,E186*HOME!$F$20/(1+HOME!$H$20)))))</f>
        <v>0</v>
      </c>
      <c r="CC186" s="310">
        <f>IF($T186=TRUE,0,IF(F$2&lt;DATE(2019,10,1),IF($T$1=FALSE,F186*HOME!$F$18,F186*HOME!$F$18/(1+HOME!$H$18)),IF($AO186=TRUE,IF($T$1=FALSE,F186*HOME!$F$21,F186*HOME!$F$21/(1+HOME!$H$21)),IF($T$1=FALSE,F186*HOME!$F$20,F186*HOME!$F$20/(1+HOME!$H$20)))))</f>
        <v>0</v>
      </c>
      <c r="CD186" s="310">
        <f>IF($T186=TRUE,0,IF(G$2&lt;DATE(2019,10,1),IF($T$1=FALSE,G186*HOME!$F$18,G186*HOME!$F$18/(1+HOME!$H$18)),IF($AO186=TRUE,IF($T$1=FALSE,G186*HOME!$F$21,G186*HOME!$F$21/(1+HOME!$H$21)),IF($T$1=FALSE,G186*HOME!$F$20,G186*HOME!$F$20/(1+HOME!$H$20)))))</f>
        <v>0</v>
      </c>
      <c r="CE186" s="310">
        <f>IF($T186=TRUE,0,IF(H$2&lt;DATE(2019,10,1),IF($T$1=FALSE,H186*HOME!$F$18,H186*HOME!$F$18/(1+HOME!$H$18)),IF($AO186=TRUE,IF($T$1=FALSE,H186*HOME!$F$21,H186*HOME!$F$21/(1+HOME!$H$21)),IF($T$1=FALSE,H186*HOME!$F$20,H186*HOME!$F$20/(1+HOME!$H$20)))))</f>
        <v>0</v>
      </c>
      <c r="CF186" s="310">
        <f>IF($T186=TRUE,0,IF(I$2&lt;DATE(2019,10,1),IF($T$1=FALSE,I186*HOME!$F$18,I186*HOME!$F$18/(1+HOME!$H$18)),IF($AO186=TRUE,IF($T$1=FALSE,I186*HOME!$F$21,I186*HOME!$F$21/(1+HOME!$H$21)),IF($T$1=FALSE,I186*HOME!$F$20,I186*HOME!$F$20/(1+HOME!$H$20)))))</f>
        <v>0</v>
      </c>
      <c r="CG186" s="310">
        <f>IF($T186=TRUE,0,IF(J$2&lt;DATE(2019,10,1),IF($T$1=FALSE,J186*HOME!$F$18,J186*HOME!$F$18/(1+HOME!$H$18)),IF($AO186=TRUE,IF($T$1=FALSE,J186*HOME!$F$21,J186*HOME!$F$21/(1+HOME!$H$21)),IF($T$1=FALSE,J186*HOME!$F$20,J186*HOME!$F$20/(1+HOME!$H$20)))))</f>
        <v>0</v>
      </c>
      <c r="CH186" s="310">
        <f>IF($T186=TRUE,0,IF(K$2&lt;DATE(2019,10,1),IF($T$1=FALSE,K186*HOME!$F$18,K186*HOME!$F$18/(1+HOME!$H$18)),IF($AO186=TRUE,IF($T$1=FALSE,K186*HOME!$F$21,K186*HOME!$F$21/(1+HOME!$H$21)),IF($T$1=FALSE,K186*HOME!$F$20,K186*HOME!$F$20/(1+HOME!$H$20)))))</f>
        <v>0</v>
      </c>
      <c r="CI186" s="310">
        <f>IF($T186=TRUE,0,IF(L$2&lt;DATE(2019,10,1),IF($T$1=FALSE,L186*HOME!$F$18,L186*HOME!$F$18/(1+HOME!$H$18)),IF($AO186=TRUE,IF($T$1=FALSE,L186*HOME!$F$21,L186*HOME!$F$21/(1+HOME!$H$21)),IF($T$1=FALSE,L186*HOME!$F$20,L186*HOME!$F$20/(1+HOME!$H$20)))))</f>
        <v>0</v>
      </c>
      <c r="CJ186" s="310">
        <f>IF($T186=TRUE,0,IF(M$2&lt;DATE(2019,10,1),IF($T$1=FALSE,M186*HOME!$F$18,M186*HOME!$F$18/(1+HOME!$H$18)),IF($AO186=TRUE,IF($T$1=FALSE,M186*HOME!$F$21,M186*HOME!$F$21/(1+HOME!$H$21)),IF($T$1=FALSE,M186*HOME!$F$20,M186*HOME!$F$20/(1+HOME!$H$20)))))</f>
        <v>0</v>
      </c>
      <c r="CK186" s="310">
        <f>IF($T186=TRUE,0,IF(N$2&lt;DATE(2019,10,1),IF($T$1=FALSE,N186*HOME!$F$18,N186*HOME!$F$18/(1+HOME!$H$18)),IF($AO186=TRUE,IF($T$1=FALSE,N186*HOME!$F$21,N186*HOME!$F$21/(1+HOME!$H$21)),IF($T$1=FALSE,N186*HOME!$F$20,N186*HOME!$F$20/(1+HOME!$H$20)))))</f>
        <v>0</v>
      </c>
      <c r="CL186" s="310">
        <f>IF($T186=TRUE,0,IF(O$2&lt;DATE(2019,10,1),IF($T$1=FALSE,O186*HOME!$F$18,O186*HOME!$F$18/(1+HOME!$H$18)),IF($AO186=TRUE,IF($T$1=FALSE,O186*HOME!$F$21,O186*HOME!$F$21/(1+HOME!$H$21)),IF($T$1=FALSE,O186*HOME!$F$20,O186*HOME!$F$20/(1+HOME!$H$20)))))</f>
        <v>0</v>
      </c>
      <c r="CM186" s="310">
        <f>IF($T186=TRUE,0,IF(P$2&lt;DATE(2019,10,1),IF($T$1=FALSE,P186*HOME!$F$18,P186*HOME!$F$18/(1+HOME!$H$18)),IF($AO186=TRUE,IF($T$1=FALSE,P186*HOME!$F$21,P186*HOME!$F$21/(1+HOME!$H$21)),IF($T$1=FALSE,P186*HOME!$F$20,P186*HOME!$F$20/(1+HOME!$H$20)))))</f>
        <v>0</v>
      </c>
      <c r="CN186" s="310">
        <f>SUM(CA186:CM186)</f>
        <v>0</v>
      </c>
    </row>
    <row r="187" spans="1:92" ht="19.149999999999999" customHeight="1">
      <c r="A187" s="79"/>
      <c r="B187" s="79"/>
      <c r="C187" s="95"/>
      <c r="D187" s="114"/>
      <c r="E187" s="114"/>
      <c r="F187" s="114"/>
      <c r="G187" s="114"/>
      <c r="H187" s="114"/>
      <c r="I187" s="114"/>
      <c r="J187" s="114"/>
      <c r="K187" s="114"/>
      <c r="L187" s="114"/>
      <c r="M187" s="114"/>
      <c r="N187" s="114"/>
      <c r="O187" s="114"/>
      <c r="P187" s="124"/>
      <c r="Q187" s="181">
        <f t="shared" si="89"/>
        <v>0</v>
      </c>
      <c r="R187" s="115">
        <f t="shared" si="77"/>
        <v>0</v>
      </c>
      <c r="S187" s="154">
        <f>前期実績!Q145</f>
        <v>0</v>
      </c>
      <c r="T187" s="320" t="b">
        <v>0</v>
      </c>
      <c r="U187" s="79">
        <f>IF(D$2&lt;DATE(2019,10,1),IF($T$1=FALSE,IF($T187=FALSE,D187*HOME!$H$18,0),IF($T187=FALSE,D187*HOME!$H$18/(1+HOME!$H$18),0)),IF($T$1=FALSE,IF($T187=FALSE,D187*HOME!$H$20,0),IF($T187=FALSE,D187*HOME!$H$20/(1+HOME!$H$20),0)))</f>
        <v>0</v>
      </c>
      <c r="V187" s="79">
        <f>IF(E$2&lt;DATE(2019,10,1),IF($T$1=FALSE,IF($T187=FALSE,E187*HOME!$H$18,0),IF($T187=FALSE,E187*HOME!$H$18/(1+HOME!$H$18),0)),IF($T$1=FALSE,IF($T187=FALSE,E187*HOME!$H$20,0),IF($T187=FALSE,E187*HOME!$H$20/(1+HOME!$H$20),0)))</f>
        <v>0</v>
      </c>
      <c r="W187" s="79">
        <f>IF(F$2&lt;DATE(2019,10,1),IF($T$1=FALSE,IF($T187=FALSE,F187*HOME!$H$18,0),IF($T187=FALSE,F187*HOME!$H$18/(1+HOME!$H$18),0)),IF($T$1=FALSE,IF($T187=FALSE,F187*HOME!$H$20,0),IF($T187=FALSE,F187*HOME!$H$20/(1+HOME!$H$20),0)))</f>
        <v>0</v>
      </c>
      <c r="X187" s="79">
        <f>IF(G$2&lt;DATE(2019,10,1),IF($T$1=FALSE,IF($T187=FALSE,G187*HOME!$H$18,0),IF($T187=FALSE,G187*HOME!$H$18/(1+HOME!$H$18),0)),IF($T$1=FALSE,IF($T187=FALSE,G187*HOME!$H$20,0),IF($T187=FALSE,G187*HOME!$H$20/(1+HOME!$H$20),0)))</f>
        <v>0</v>
      </c>
      <c r="Y187" s="79">
        <f>IF(H$2&lt;DATE(2019,10,1),IF($T$1=FALSE,IF($T187=FALSE,H187*HOME!$H$18,0),IF($T187=FALSE,H187*HOME!$H$18/(1+HOME!$H$18),0)),IF($T$1=FALSE,IF($T187=FALSE,H187*HOME!$H$20,0),IF($T187=FALSE,H187*HOME!$H$20/(1+HOME!$H$20),0)))</f>
        <v>0</v>
      </c>
      <c r="Z187" s="79">
        <f>IF(I$2&lt;DATE(2019,10,1),IF($T$1=FALSE,IF($T187=FALSE,I187*HOME!$H$18,0),IF($T187=FALSE,I187*HOME!$H$18/(1+HOME!$H$18),0)),IF($T$1=FALSE,IF($T187=FALSE,I187*HOME!$H$20,0),IF($T187=FALSE,I187*HOME!$H$20/(1+HOME!$H$20),0)))</f>
        <v>0</v>
      </c>
      <c r="AA187" s="79">
        <f>IF(J$2&lt;DATE(2019,10,1),IF($T$1=FALSE,IF($T187=FALSE,J187*HOME!$H$18,0),IF($T187=FALSE,J187*HOME!$H$18/(1+HOME!$H$18),0)),IF($T$1=FALSE,IF($T187=FALSE,J187*HOME!$H$20,0),IF($T187=FALSE,J187*HOME!$H$20/(1+HOME!$H$20),0)))</f>
        <v>0</v>
      </c>
      <c r="AB187" s="79">
        <f>IF(K$2&lt;DATE(2019,10,1),IF($T$1=FALSE,IF($T187=FALSE,K187*HOME!$H$18,0),IF($T187=FALSE,K187*HOME!$H$18/(1+HOME!$H$18),0)),IF($T$1=FALSE,IF($T187=FALSE,K187*HOME!$H$20,0),IF($T187=FALSE,K187*HOME!$H$20/(1+HOME!$H$20),0)))</f>
        <v>0</v>
      </c>
      <c r="AC187" s="79">
        <f>IF(L$2&lt;DATE(2019,10,1),IF($T$1=FALSE,IF($T187=FALSE,L187*HOME!$H$18,0),IF($T187=FALSE,L187*HOME!$H$18/(1+HOME!$H$18),0)),IF($T$1=FALSE,IF($T187=FALSE,L187*HOME!$H$20,0),IF($T187=FALSE,L187*HOME!$H$20/(1+HOME!$H$20),0)))</f>
        <v>0</v>
      </c>
      <c r="AD187" s="79">
        <f>IF(M$2&lt;DATE(2019,10,1),IF($T$1=FALSE,IF($T187=FALSE,M187*HOME!$H$18,0),IF($T187=FALSE,M187*HOME!$H$18/(1+HOME!$H$18),0)),IF($T$1=FALSE,IF($T187=FALSE,M187*HOME!$H$20,0),IF($T187=FALSE,M187*HOME!$H$20/(1+HOME!$H$20),0)))</f>
        <v>0</v>
      </c>
      <c r="AE187" s="79">
        <f>IF(N$2&lt;DATE(2019,10,1),IF($T$1=FALSE,IF($T187=FALSE,N187*HOME!$H$18,0),IF($T187=FALSE,N187*HOME!$H$18/(1+HOME!$H$18),0)),IF($T$1=FALSE,IF($T187=FALSE,N187*HOME!$H$20,0),IF($T187=FALSE,N187*HOME!$H$20/(1+HOME!$H$20),0)))</f>
        <v>0</v>
      </c>
      <c r="AF187" s="79">
        <f>IF(O$2&lt;DATE(2019,10,1),IF($T$1=FALSE,IF($T187=FALSE,O187*HOME!$H$18,0),IF($T187=FALSE,O187*HOME!$H$18/(1+HOME!$H$18),0)),IF($T$1=FALSE,IF($T187=FALSE,O187*HOME!$H$20,0),IF($T187=FALSE,O187*HOME!$H$20/(1+HOME!$H$20),0)))</f>
        <v>0</v>
      </c>
      <c r="AG187" s="79">
        <f>IF(P$2&lt;DATE(2019,10,1),IF($T$1=FALSE,IF($T187=FALSE,P187*HOME!$H$18,0),IF($T187=FALSE,P187*HOME!$H$18/(1+HOME!$H$18),0)),IF($T$1=FALSE,IF($T187=FALSE,P187*HOME!$H$20,0),IF($T187=FALSE,P187*HOME!$H$20/(1+HOME!$H$20),0)))</f>
        <v>0</v>
      </c>
      <c r="AH187" s="79">
        <f t="shared" si="78"/>
        <v>0</v>
      </c>
      <c r="AI187" s="79">
        <f t="shared" si="90"/>
        <v>0</v>
      </c>
      <c r="AJ187" s="79"/>
      <c r="AK187" s="79"/>
      <c r="AL187" s="79"/>
      <c r="AM187" s="79"/>
      <c r="AN187" s="79"/>
      <c r="AO187" s="79"/>
      <c r="AP187" s="79"/>
      <c r="AQ187" s="79"/>
      <c r="AR187" s="79"/>
      <c r="CA187" s="310">
        <f>IF($T187=TRUE,0,IF(D$2&lt;DATE(2019,10,1),IF($T$1=FALSE,D187*HOME!$F$18,D187*HOME!$F$18/(1+HOME!$H$18)),IF($AO187=TRUE,IF($T$1=FALSE,D187*HOME!$F$21,D187*HOME!$F$21/(1+HOME!$H$21)),IF($T$1=FALSE,D187*HOME!$F$20,D187*HOME!$F$20/(1+HOME!$H$20)))))</f>
        <v>0</v>
      </c>
      <c r="CB187" s="310">
        <f>IF($T187=TRUE,0,IF(E$2&lt;DATE(2019,10,1),IF($T$1=FALSE,E187*HOME!$F$18,E187*HOME!$F$18/(1+HOME!$H$18)),IF($AO187=TRUE,IF($T$1=FALSE,E187*HOME!$F$21,E187*HOME!$F$21/(1+HOME!$H$21)),IF($T$1=FALSE,E187*HOME!$F$20,E187*HOME!$F$20/(1+HOME!$H$20)))))</f>
        <v>0</v>
      </c>
      <c r="CC187" s="310">
        <f>IF($T187=TRUE,0,IF(F$2&lt;DATE(2019,10,1),IF($T$1=FALSE,F187*HOME!$F$18,F187*HOME!$F$18/(1+HOME!$H$18)),IF($AO187=TRUE,IF($T$1=FALSE,F187*HOME!$F$21,F187*HOME!$F$21/(1+HOME!$H$21)),IF($T$1=FALSE,F187*HOME!$F$20,F187*HOME!$F$20/(1+HOME!$H$20)))))</f>
        <v>0</v>
      </c>
      <c r="CD187" s="310">
        <f>IF($T187=TRUE,0,IF(G$2&lt;DATE(2019,10,1),IF($T$1=FALSE,G187*HOME!$F$18,G187*HOME!$F$18/(1+HOME!$H$18)),IF($AO187=TRUE,IF($T$1=FALSE,G187*HOME!$F$21,G187*HOME!$F$21/(1+HOME!$H$21)),IF($T$1=FALSE,G187*HOME!$F$20,G187*HOME!$F$20/(1+HOME!$H$20)))))</f>
        <v>0</v>
      </c>
      <c r="CE187" s="310">
        <f>IF($T187=TRUE,0,IF(H$2&lt;DATE(2019,10,1),IF($T$1=FALSE,H187*HOME!$F$18,H187*HOME!$F$18/(1+HOME!$H$18)),IF($AO187=TRUE,IF($T$1=FALSE,H187*HOME!$F$21,H187*HOME!$F$21/(1+HOME!$H$21)),IF($T$1=FALSE,H187*HOME!$F$20,H187*HOME!$F$20/(1+HOME!$H$20)))))</f>
        <v>0</v>
      </c>
      <c r="CF187" s="310">
        <f>IF($T187=TRUE,0,IF(I$2&lt;DATE(2019,10,1),IF($T$1=FALSE,I187*HOME!$F$18,I187*HOME!$F$18/(1+HOME!$H$18)),IF($AO187=TRUE,IF($T$1=FALSE,I187*HOME!$F$21,I187*HOME!$F$21/(1+HOME!$H$21)),IF($T$1=FALSE,I187*HOME!$F$20,I187*HOME!$F$20/(1+HOME!$H$20)))))</f>
        <v>0</v>
      </c>
      <c r="CG187" s="310">
        <f>IF($T187=TRUE,0,IF(J$2&lt;DATE(2019,10,1),IF($T$1=FALSE,J187*HOME!$F$18,J187*HOME!$F$18/(1+HOME!$H$18)),IF($AO187=TRUE,IF($T$1=FALSE,J187*HOME!$F$21,J187*HOME!$F$21/(1+HOME!$H$21)),IF($T$1=FALSE,J187*HOME!$F$20,J187*HOME!$F$20/(1+HOME!$H$20)))))</f>
        <v>0</v>
      </c>
      <c r="CH187" s="310">
        <f>IF($T187=TRUE,0,IF(K$2&lt;DATE(2019,10,1),IF($T$1=FALSE,K187*HOME!$F$18,K187*HOME!$F$18/(1+HOME!$H$18)),IF($AO187=TRUE,IF($T$1=FALSE,K187*HOME!$F$21,K187*HOME!$F$21/(1+HOME!$H$21)),IF($T$1=FALSE,K187*HOME!$F$20,K187*HOME!$F$20/(1+HOME!$H$20)))))</f>
        <v>0</v>
      </c>
      <c r="CI187" s="310">
        <f>IF($T187=TRUE,0,IF(L$2&lt;DATE(2019,10,1),IF($T$1=FALSE,L187*HOME!$F$18,L187*HOME!$F$18/(1+HOME!$H$18)),IF($AO187=TRUE,IF($T$1=FALSE,L187*HOME!$F$21,L187*HOME!$F$21/(1+HOME!$H$21)),IF($T$1=FALSE,L187*HOME!$F$20,L187*HOME!$F$20/(1+HOME!$H$20)))))</f>
        <v>0</v>
      </c>
      <c r="CJ187" s="310">
        <f>IF($T187=TRUE,0,IF(M$2&lt;DATE(2019,10,1),IF($T$1=FALSE,M187*HOME!$F$18,M187*HOME!$F$18/(1+HOME!$H$18)),IF($AO187=TRUE,IF($T$1=FALSE,M187*HOME!$F$21,M187*HOME!$F$21/(1+HOME!$H$21)),IF($T$1=FALSE,M187*HOME!$F$20,M187*HOME!$F$20/(1+HOME!$H$20)))))</f>
        <v>0</v>
      </c>
      <c r="CK187" s="310">
        <f>IF($T187=TRUE,0,IF(N$2&lt;DATE(2019,10,1),IF($T$1=FALSE,N187*HOME!$F$18,N187*HOME!$F$18/(1+HOME!$H$18)),IF($AO187=TRUE,IF($T$1=FALSE,N187*HOME!$F$21,N187*HOME!$F$21/(1+HOME!$H$21)),IF($T$1=FALSE,N187*HOME!$F$20,N187*HOME!$F$20/(1+HOME!$H$20)))))</f>
        <v>0</v>
      </c>
      <c r="CL187" s="310">
        <f>IF($T187=TRUE,0,IF(O$2&lt;DATE(2019,10,1),IF($T$1=FALSE,O187*HOME!$F$18,O187*HOME!$F$18/(1+HOME!$H$18)),IF($AO187=TRUE,IF($T$1=FALSE,O187*HOME!$F$21,O187*HOME!$F$21/(1+HOME!$H$21)),IF($T$1=FALSE,O187*HOME!$F$20,O187*HOME!$F$20/(1+HOME!$H$20)))))</f>
        <v>0</v>
      </c>
      <c r="CM187" s="310">
        <f>IF($T187=TRUE,0,IF(P$2&lt;DATE(2019,10,1),IF($T$1=FALSE,P187*HOME!$F$18,P187*HOME!$F$18/(1+HOME!$H$18)),IF($AO187=TRUE,IF($T$1=FALSE,P187*HOME!$F$21,P187*HOME!$F$21/(1+HOME!$H$21)),IF($T$1=FALSE,P187*HOME!$F$20,P187*HOME!$F$20/(1+HOME!$H$20)))))</f>
        <v>0</v>
      </c>
      <c r="CN187" s="310">
        <f t="shared" ref="CN187:CN195" si="91">SUM(CA187:CM187)</f>
        <v>0</v>
      </c>
    </row>
    <row r="188" spans="1:92" ht="19.149999999999999" customHeight="1">
      <c r="C188" s="95"/>
      <c r="D188" s="114"/>
      <c r="E188" s="114"/>
      <c r="F188" s="114"/>
      <c r="G188" s="114"/>
      <c r="H188" s="114"/>
      <c r="I188" s="114"/>
      <c r="J188" s="114"/>
      <c r="K188" s="114"/>
      <c r="L188" s="114"/>
      <c r="M188" s="114"/>
      <c r="N188" s="114"/>
      <c r="O188" s="114"/>
      <c r="P188" s="124"/>
      <c r="Q188" s="181">
        <f t="shared" si="89"/>
        <v>0</v>
      </c>
      <c r="R188" s="115">
        <f t="shared" si="77"/>
        <v>0</v>
      </c>
      <c r="S188" s="154">
        <f>前期実績!Q146</f>
        <v>0</v>
      </c>
      <c r="T188" s="320" t="b">
        <v>0</v>
      </c>
      <c r="U188" s="79">
        <f>IF(D$2&lt;DATE(2019,10,1),IF($T$1=FALSE,IF($T188=FALSE,D188*HOME!$H$18,0),IF($T188=FALSE,D188*HOME!$H$18/(1+HOME!$H$18),0)),IF($T$1=FALSE,IF($T188=FALSE,D188*HOME!$H$20,0),IF($T188=FALSE,D188*HOME!$H$20/(1+HOME!$H$20),0)))</f>
        <v>0</v>
      </c>
      <c r="V188" s="79">
        <f>IF(E$2&lt;DATE(2019,10,1),IF($T$1=FALSE,IF($T188=FALSE,E188*HOME!$H$18,0),IF($T188=FALSE,E188*HOME!$H$18/(1+HOME!$H$18),0)),IF($T$1=FALSE,IF($T188=FALSE,E188*HOME!$H$20,0),IF($T188=FALSE,E188*HOME!$H$20/(1+HOME!$H$20),0)))</f>
        <v>0</v>
      </c>
      <c r="W188" s="79">
        <f>IF(F$2&lt;DATE(2019,10,1),IF($T$1=FALSE,IF($T188=FALSE,F188*HOME!$H$18,0),IF($T188=FALSE,F188*HOME!$H$18/(1+HOME!$H$18),0)),IF($T$1=FALSE,IF($T188=FALSE,F188*HOME!$H$20,0),IF($T188=FALSE,F188*HOME!$H$20/(1+HOME!$H$20),0)))</f>
        <v>0</v>
      </c>
      <c r="X188" s="79">
        <f>IF(G$2&lt;DATE(2019,10,1),IF($T$1=FALSE,IF($T188=FALSE,G188*HOME!$H$18,0),IF($T188=FALSE,G188*HOME!$H$18/(1+HOME!$H$18),0)),IF($T$1=FALSE,IF($T188=FALSE,G188*HOME!$H$20,0),IF($T188=FALSE,G188*HOME!$H$20/(1+HOME!$H$20),0)))</f>
        <v>0</v>
      </c>
      <c r="Y188" s="79">
        <f>IF(H$2&lt;DATE(2019,10,1),IF($T$1=FALSE,IF($T188=FALSE,H188*HOME!$H$18,0),IF($T188=FALSE,H188*HOME!$H$18/(1+HOME!$H$18),0)),IF($T$1=FALSE,IF($T188=FALSE,H188*HOME!$H$20,0),IF($T188=FALSE,H188*HOME!$H$20/(1+HOME!$H$20),0)))</f>
        <v>0</v>
      </c>
      <c r="Z188" s="79">
        <f>IF(I$2&lt;DATE(2019,10,1),IF($T$1=FALSE,IF($T188=FALSE,I188*HOME!$H$18,0),IF($T188=FALSE,I188*HOME!$H$18/(1+HOME!$H$18),0)),IF($T$1=FALSE,IF($T188=FALSE,I188*HOME!$H$20,0),IF($T188=FALSE,I188*HOME!$H$20/(1+HOME!$H$20),0)))</f>
        <v>0</v>
      </c>
      <c r="AA188" s="79">
        <f>IF(J$2&lt;DATE(2019,10,1),IF($T$1=FALSE,IF($T188=FALSE,J188*HOME!$H$18,0),IF($T188=FALSE,J188*HOME!$H$18/(1+HOME!$H$18),0)),IF($T$1=FALSE,IF($T188=FALSE,J188*HOME!$H$20,0),IF($T188=FALSE,J188*HOME!$H$20/(1+HOME!$H$20),0)))</f>
        <v>0</v>
      </c>
      <c r="AB188" s="79">
        <f>IF(K$2&lt;DATE(2019,10,1),IF($T$1=FALSE,IF($T188=FALSE,K188*HOME!$H$18,0),IF($T188=FALSE,K188*HOME!$H$18/(1+HOME!$H$18),0)),IF($T$1=FALSE,IF($T188=FALSE,K188*HOME!$H$20,0),IF($T188=FALSE,K188*HOME!$H$20/(1+HOME!$H$20),0)))</f>
        <v>0</v>
      </c>
      <c r="AC188" s="79">
        <f>IF(L$2&lt;DATE(2019,10,1),IF($T$1=FALSE,IF($T188=FALSE,L188*HOME!$H$18,0),IF($T188=FALSE,L188*HOME!$H$18/(1+HOME!$H$18),0)),IF($T$1=FALSE,IF($T188=FALSE,L188*HOME!$H$20,0),IF($T188=FALSE,L188*HOME!$H$20/(1+HOME!$H$20),0)))</f>
        <v>0</v>
      </c>
      <c r="AD188" s="79">
        <f>IF(M$2&lt;DATE(2019,10,1),IF($T$1=FALSE,IF($T188=FALSE,M188*HOME!$H$18,0),IF($T188=FALSE,M188*HOME!$H$18/(1+HOME!$H$18),0)),IF($T$1=FALSE,IF($T188=FALSE,M188*HOME!$H$20,0),IF($T188=FALSE,M188*HOME!$H$20/(1+HOME!$H$20),0)))</f>
        <v>0</v>
      </c>
      <c r="AE188" s="79">
        <f>IF(N$2&lt;DATE(2019,10,1),IF($T$1=FALSE,IF($T188=FALSE,N188*HOME!$H$18,0),IF($T188=FALSE,N188*HOME!$H$18/(1+HOME!$H$18),0)),IF($T$1=FALSE,IF($T188=FALSE,N188*HOME!$H$20,0),IF($T188=FALSE,N188*HOME!$H$20/(1+HOME!$H$20),0)))</f>
        <v>0</v>
      </c>
      <c r="AF188" s="79">
        <f>IF(O$2&lt;DATE(2019,10,1),IF($T$1=FALSE,IF($T188=FALSE,O188*HOME!$H$18,0),IF($T188=FALSE,O188*HOME!$H$18/(1+HOME!$H$18),0)),IF($T$1=FALSE,IF($T188=FALSE,O188*HOME!$H$20,0),IF($T188=FALSE,O188*HOME!$H$20/(1+HOME!$H$20),0)))</f>
        <v>0</v>
      </c>
      <c r="AG188" s="79">
        <f>IF(P$2&lt;DATE(2019,10,1),IF($T$1=FALSE,IF($T188=FALSE,P188*HOME!$H$18,0),IF($T188=FALSE,P188*HOME!$H$18/(1+HOME!$H$18),0)),IF($T$1=FALSE,IF($T188=FALSE,P188*HOME!$H$20,0),IF($T188=FALSE,P188*HOME!$H$20/(1+HOME!$H$20),0)))</f>
        <v>0</v>
      </c>
      <c r="AH188" s="79">
        <f t="shared" si="78"/>
        <v>0</v>
      </c>
      <c r="AI188" s="79">
        <f t="shared" si="90"/>
        <v>0</v>
      </c>
      <c r="CA188" s="310">
        <f>IF($T188=TRUE,0,IF(D$2&lt;DATE(2019,10,1),IF($T$1=FALSE,D188*HOME!$F$18,D188*HOME!$F$18/(1+HOME!$H$18)),IF($AO188=TRUE,IF($T$1=FALSE,D188*HOME!$F$21,D188*HOME!$F$21/(1+HOME!$H$21)),IF($T$1=FALSE,D188*HOME!$F$20,D188*HOME!$F$20/(1+HOME!$H$20)))))</f>
        <v>0</v>
      </c>
      <c r="CB188" s="310">
        <f>IF($T188=TRUE,0,IF(E$2&lt;DATE(2019,10,1),IF($T$1=FALSE,E188*HOME!$F$18,E188*HOME!$F$18/(1+HOME!$H$18)),IF($AO188=TRUE,IF($T$1=FALSE,E188*HOME!$F$21,E188*HOME!$F$21/(1+HOME!$H$21)),IF($T$1=FALSE,E188*HOME!$F$20,E188*HOME!$F$20/(1+HOME!$H$20)))))</f>
        <v>0</v>
      </c>
      <c r="CC188" s="310">
        <f>IF($T188=TRUE,0,IF(F$2&lt;DATE(2019,10,1),IF($T$1=FALSE,F188*HOME!$F$18,F188*HOME!$F$18/(1+HOME!$H$18)),IF($AO188=TRUE,IF($T$1=FALSE,F188*HOME!$F$21,F188*HOME!$F$21/(1+HOME!$H$21)),IF($T$1=FALSE,F188*HOME!$F$20,F188*HOME!$F$20/(1+HOME!$H$20)))))</f>
        <v>0</v>
      </c>
      <c r="CD188" s="310">
        <f>IF($T188=TRUE,0,IF(G$2&lt;DATE(2019,10,1),IF($T$1=FALSE,G188*HOME!$F$18,G188*HOME!$F$18/(1+HOME!$H$18)),IF($AO188=TRUE,IF($T$1=FALSE,G188*HOME!$F$21,G188*HOME!$F$21/(1+HOME!$H$21)),IF($T$1=FALSE,G188*HOME!$F$20,G188*HOME!$F$20/(1+HOME!$H$20)))))</f>
        <v>0</v>
      </c>
      <c r="CE188" s="310">
        <f>IF($T188=TRUE,0,IF(H$2&lt;DATE(2019,10,1),IF($T$1=FALSE,H188*HOME!$F$18,H188*HOME!$F$18/(1+HOME!$H$18)),IF($AO188=TRUE,IF($T$1=FALSE,H188*HOME!$F$21,H188*HOME!$F$21/(1+HOME!$H$21)),IF($T$1=FALSE,H188*HOME!$F$20,H188*HOME!$F$20/(1+HOME!$H$20)))))</f>
        <v>0</v>
      </c>
      <c r="CF188" s="310">
        <f>IF($T188=TRUE,0,IF(I$2&lt;DATE(2019,10,1),IF($T$1=FALSE,I188*HOME!$F$18,I188*HOME!$F$18/(1+HOME!$H$18)),IF($AO188=TRUE,IF($T$1=FALSE,I188*HOME!$F$21,I188*HOME!$F$21/(1+HOME!$H$21)),IF($T$1=FALSE,I188*HOME!$F$20,I188*HOME!$F$20/(1+HOME!$H$20)))))</f>
        <v>0</v>
      </c>
      <c r="CG188" s="310">
        <f>IF($T188=TRUE,0,IF(J$2&lt;DATE(2019,10,1),IF($T$1=FALSE,J188*HOME!$F$18,J188*HOME!$F$18/(1+HOME!$H$18)),IF($AO188=TRUE,IF($T$1=FALSE,J188*HOME!$F$21,J188*HOME!$F$21/(1+HOME!$H$21)),IF($T$1=FALSE,J188*HOME!$F$20,J188*HOME!$F$20/(1+HOME!$H$20)))))</f>
        <v>0</v>
      </c>
      <c r="CH188" s="310">
        <f>IF($T188=TRUE,0,IF(K$2&lt;DATE(2019,10,1),IF($T$1=FALSE,K188*HOME!$F$18,K188*HOME!$F$18/(1+HOME!$H$18)),IF($AO188=TRUE,IF($T$1=FALSE,K188*HOME!$F$21,K188*HOME!$F$21/(1+HOME!$H$21)),IF($T$1=FALSE,K188*HOME!$F$20,K188*HOME!$F$20/(1+HOME!$H$20)))))</f>
        <v>0</v>
      </c>
      <c r="CI188" s="310">
        <f>IF($T188=TRUE,0,IF(L$2&lt;DATE(2019,10,1),IF($T$1=FALSE,L188*HOME!$F$18,L188*HOME!$F$18/(1+HOME!$H$18)),IF($AO188=TRUE,IF($T$1=FALSE,L188*HOME!$F$21,L188*HOME!$F$21/(1+HOME!$H$21)),IF($T$1=FALSE,L188*HOME!$F$20,L188*HOME!$F$20/(1+HOME!$H$20)))))</f>
        <v>0</v>
      </c>
      <c r="CJ188" s="310">
        <f>IF($T188=TRUE,0,IF(M$2&lt;DATE(2019,10,1),IF($T$1=FALSE,M188*HOME!$F$18,M188*HOME!$F$18/(1+HOME!$H$18)),IF($AO188=TRUE,IF($T$1=FALSE,M188*HOME!$F$21,M188*HOME!$F$21/(1+HOME!$H$21)),IF($T$1=FALSE,M188*HOME!$F$20,M188*HOME!$F$20/(1+HOME!$H$20)))))</f>
        <v>0</v>
      </c>
      <c r="CK188" s="310">
        <f>IF($T188=TRUE,0,IF(N$2&lt;DATE(2019,10,1),IF($T$1=FALSE,N188*HOME!$F$18,N188*HOME!$F$18/(1+HOME!$H$18)),IF($AO188=TRUE,IF($T$1=FALSE,N188*HOME!$F$21,N188*HOME!$F$21/(1+HOME!$H$21)),IF($T$1=FALSE,N188*HOME!$F$20,N188*HOME!$F$20/(1+HOME!$H$20)))))</f>
        <v>0</v>
      </c>
      <c r="CL188" s="310">
        <f>IF($T188=TRUE,0,IF(O$2&lt;DATE(2019,10,1),IF($T$1=FALSE,O188*HOME!$F$18,O188*HOME!$F$18/(1+HOME!$H$18)),IF($AO188=TRUE,IF($T$1=FALSE,O188*HOME!$F$21,O188*HOME!$F$21/(1+HOME!$H$21)),IF($T$1=FALSE,O188*HOME!$F$20,O188*HOME!$F$20/(1+HOME!$H$20)))))</f>
        <v>0</v>
      </c>
      <c r="CM188" s="310">
        <f>IF($T188=TRUE,0,IF(P$2&lt;DATE(2019,10,1),IF($T$1=FALSE,P188*HOME!$F$18,P188*HOME!$F$18/(1+HOME!$H$18)),IF($AO188=TRUE,IF($T$1=FALSE,P188*HOME!$F$21,P188*HOME!$F$21/(1+HOME!$H$21)),IF($T$1=FALSE,P188*HOME!$F$20,P188*HOME!$F$20/(1+HOME!$H$20)))))</f>
        <v>0</v>
      </c>
      <c r="CN188" s="310">
        <f t="shared" si="91"/>
        <v>0</v>
      </c>
    </row>
    <row r="189" spans="1:92" ht="19.149999999999999" customHeight="1">
      <c r="C189" s="95"/>
      <c r="D189" s="114"/>
      <c r="E189" s="114"/>
      <c r="F189" s="114"/>
      <c r="G189" s="114"/>
      <c r="H189" s="114"/>
      <c r="I189" s="114"/>
      <c r="J189" s="114"/>
      <c r="K189" s="114"/>
      <c r="L189" s="114"/>
      <c r="M189" s="114"/>
      <c r="N189" s="114"/>
      <c r="O189" s="114"/>
      <c r="P189" s="131"/>
      <c r="Q189" s="181">
        <f t="shared" si="89"/>
        <v>0</v>
      </c>
      <c r="R189" s="115">
        <f t="shared" si="77"/>
        <v>0</v>
      </c>
      <c r="S189" s="154">
        <f>前期実績!Q147</f>
        <v>0</v>
      </c>
      <c r="T189" s="320" t="b">
        <v>0</v>
      </c>
      <c r="U189" s="79">
        <f>IF(D$2&lt;DATE(2019,10,1),IF($T$1=FALSE,IF($T189=FALSE,D189*HOME!$H$18,0),IF($T189=FALSE,D189*HOME!$H$18/(1+HOME!$H$18),0)),IF($T$1=FALSE,IF($T189=FALSE,D189*HOME!$H$20,0),IF($T189=FALSE,D189*HOME!$H$20/(1+HOME!$H$20),0)))</f>
        <v>0</v>
      </c>
      <c r="V189" s="79">
        <f>IF(E$2&lt;DATE(2019,10,1),IF($T$1=FALSE,IF($T189=FALSE,E189*HOME!$H$18,0),IF($T189=FALSE,E189*HOME!$H$18/(1+HOME!$H$18),0)),IF($T$1=FALSE,IF($T189=FALSE,E189*HOME!$H$20,0),IF($T189=FALSE,E189*HOME!$H$20/(1+HOME!$H$20),0)))</f>
        <v>0</v>
      </c>
      <c r="W189" s="79">
        <f>IF(F$2&lt;DATE(2019,10,1),IF($T$1=FALSE,IF($T189=FALSE,F189*HOME!$H$18,0),IF($T189=FALSE,F189*HOME!$H$18/(1+HOME!$H$18),0)),IF($T$1=FALSE,IF($T189=FALSE,F189*HOME!$H$20,0),IF($T189=FALSE,F189*HOME!$H$20/(1+HOME!$H$20),0)))</f>
        <v>0</v>
      </c>
      <c r="X189" s="79">
        <f>IF(G$2&lt;DATE(2019,10,1),IF($T$1=FALSE,IF($T189=FALSE,G189*HOME!$H$18,0),IF($T189=FALSE,G189*HOME!$H$18/(1+HOME!$H$18),0)),IF($T$1=FALSE,IF($T189=FALSE,G189*HOME!$H$20,0),IF($T189=FALSE,G189*HOME!$H$20/(1+HOME!$H$20),0)))</f>
        <v>0</v>
      </c>
      <c r="Y189" s="79">
        <f>IF(H$2&lt;DATE(2019,10,1),IF($T$1=FALSE,IF($T189=FALSE,H189*HOME!$H$18,0),IF($T189=FALSE,H189*HOME!$H$18/(1+HOME!$H$18),0)),IF($T$1=FALSE,IF($T189=FALSE,H189*HOME!$H$20,0),IF($T189=FALSE,H189*HOME!$H$20/(1+HOME!$H$20),0)))</f>
        <v>0</v>
      </c>
      <c r="Z189" s="79">
        <f>IF(I$2&lt;DATE(2019,10,1),IF($T$1=FALSE,IF($T189=FALSE,I189*HOME!$H$18,0),IF($T189=FALSE,I189*HOME!$H$18/(1+HOME!$H$18),0)),IF($T$1=FALSE,IF($T189=FALSE,I189*HOME!$H$20,0),IF($T189=FALSE,I189*HOME!$H$20/(1+HOME!$H$20),0)))</f>
        <v>0</v>
      </c>
      <c r="AA189" s="79">
        <f>IF(J$2&lt;DATE(2019,10,1),IF($T$1=FALSE,IF($T189=FALSE,J189*HOME!$H$18,0),IF($T189=FALSE,J189*HOME!$H$18/(1+HOME!$H$18),0)),IF($T$1=FALSE,IF($T189=FALSE,J189*HOME!$H$20,0),IF($T189=FALSE,J189*HOME!$H$20/(1+HOME!$H$20),0)))</f>
        <v>0</v>
      </c>
      <c r="AB189" s="79">
        <f>IF(K$2&lt;DATE(2019,10,1),IF($T$1=FALSE,IF($T189=FALSE,K189*HOME!$H$18,0),IF($T189=FALSE,K189*HOME!$H$18/(1+HOME!$H$18),0)),IF($T$1=FALSE,IF($T189=FALSE,K189*HOME!$H$20,0),IF($T189=FALSE,K189*HOME!$H$20/(1+HOME!$H$20),0)))</f>
        <v>0</v>
      </c>
      <c r="AC189" s="79">
        <f>IF(L$2&lt;DATE(2019,10,1),IF($T$1=FALSE,IF($T189=FALSE,L189*HOME!$H$18,0),IF($T189=FALSE,L189*HOME!$H$18/(1+HOME!$H$18),0)),IF($T$1=FALSE,IF($T189=FALSE,L189*HOME!$H$20,0),IF($T189=FALSE,L189*HOME!$H$20/(1+HOME!$H$20),0)))</f>
        <v>0</v>
      </c>
      <c r="AD189" s="79">
        <f>IF(M$2&lt;DATE(2019,10,1),IF($T$1=FALSE,IF($T189=FALSE,M189*HOME!$H$18,0),IF($T189=FALSE,M189*HOME!$H$18/(1+HOME!$H$18),0)),IF($T$1=FALSE,IF($T189=FALSE,M189*HOME!$H$20,0),IF($T189=FALSE,M189*HOME!$H$20/(1+HOME!$H$20),0)))</f>
        <v>0</v>
      </c>
      <c r="AE189" s="79">
        <f>IF(N$2&lt;DATE(2019,10,1),IF($T$1=FALSE,IF($T189=FALSE,N189*HOME!$H$18,0),IF($T189=FALSE,N189*HOME!$H$18/(1+HOME!$H$18),0)),IF($T$1=FALSE,IF($T189=FALSE,N189*HOME!$H$20,0),IF($T189=FALSE,N189*HOME!$H$20/(1+HOME!$H$20),0)))</f>
        <v>0</v>
      </c>
      <c r="AF189" s="79">
        <f>IF(O$2&lt;DATE(2019,10,1),IF($T$1=FALSE,IF($T189=FALSE,O189*HOME!$H$18,0),IF($T189=FALSE,O189*HOME!$H$18/(1+HOME!$H$18),0)),IF($T$1=FALSE,IF($T189=FALSE,O189*HOME!$H$20,0),IF($T189=FALSE,O189*HOME!$H$20/(1+HOME!$H$20),0)))</f>
        <v>0</v>
      </c>
      <c r="AG189" s="79">
        <f>IF(P$2&lt;DATE(2019,10,1),IF($T$1=FALSE,IF($T189=FALSE,P189*HOME!$H$18,0),IF($T189=FALSE,P189*HOME!$H$18/(1+HOME!$H$18),0)),IF($T$1=FALSE,IF($T189=FALSE,P189*HOME!$H$20,0),IF($T189=FALSE,P189*HOME!$H$20/(1+HOME!$H$20),0)))</f>
        <v>0</v>
      </c>
      <c r="AH189" s="79">
        <f t="shared" si="78"/>
        <v>0</v>
      </c>
      <c r="AI189" s="79">
        <f t="shared" si="90"/>
        <v>0</v>
      </c>
      <c r="CA189" s="310">
        <f>IF($T189=TRUE,0,IF(D$2&lt;DATE(2019,10,1),IF($T$1=FALSE,D189*HOME!$F$18,D189*HOME!$F$18/(1+HOME!$H$18)),IF($AO189=TRUE,IF($T$1=FALSE,D189*HOME!$F$21,D189*HOME!$F$21/(1+HOME!$H$21)),IF($T$1=FALSE,D189*HOME!$F$20,D189*HOME!$F$20/(1+HOME!$H$20)))))</f>
        <v>0</v>
      </c>
      <c r="CB189" s="310">
        <f>IF($T189=TRUE,0,IF(E$2&lt;DATE(2019,10,1),IF($T$1=FALSE,E189*HOME!$F$18,E189*HOME!$F$18/(1+HOME!$H$18)),IF($AO189=TRUE,IF($T$1=FALSE,E189*HOME!$F$21,E189*HOME!$F$21/(1+HOME!$H$21)),IF($T$1=FALSE,E189*HOME!$F$20,E189*HOME!$F$20/(1+HOME!$H$20)))))</f>
        <v>0</v>
      </c>
      <c r="CC189" s="310">
        <f>IF($T189=TRUE,0,IF(F$2&lt;DATE(2019,10,1),IF($T$1=FALSE,F189*HOME!$F$18,F189*HOME!$F$18/(1+HOME!$H$18)),IF($AO189=TRUE,IF($T$1=FALSE,F189*HOME!$F$21,F189*HOME!$F$21/(1+HOME!$H$21)),IF($T$1=FALSE,F189*HOME!$F$20,F189*HOME!$F$20/(1+HOME!$H$20)))))</f>
        <v>0</v>
      </c>
      <c r="CD189" s="310">
        <f>IF($T189=TRUE,0,IF(G$2&lt;DATE(2019,10,1),IF($T$1=FALSE,G189*HOME!$F$18,G189*HOME!$F$18/(1+HOME!$H$18)),IF($AO189=TRUE,IF($T$1=FALSE,G189*HOME!$F$21,G189*HOME!$F$21/(1+HOME!$H$21)),IF($T$1=FALSE,G189*HOME!$F$20,G189*HOME!$F$20/(1+HOME!$H$20)))))</f>
        <v>0</v>
      </c>
      <c r="CE189" s="310">
        <f>IF($T189=TRUE,0,IF(H$2&lt;DATE(2019,10,1),IF($T$1=FALSE,H189*HOME!$F$18,H189*HOME!$F$18/(1+HOME!$H$18)),IF($AO189=TRUE,IF($T$1=FALSE,H189*HOME!$F$21,H189*HOME!$F$21/(1+HOME!$H$21)),IF($T$1=FALSE,H189*HOME!$F$20,H189*HOME!$F$20/(1+HOME!$H$20)))))</f>
        <v>0</v>
      </c>
      <c r="CF189" s="310">
        <f>IF($T189=TRUE,0,IF(I$2&lt;DATE(2019,10,1),IF($T$1=FALSE,I189*HOME!$F$18,I189*HOME!$F$18/(1+HOME!$H$18)),IF($AO189=TRUE,IF($T$1=FALSE,I189*HOME!$F$21,I189*HOME!$F$21/(1+HOME!$H$21)),IF($T$1=FALSE,I189*HOME!$F$20,I189*HOME!$F$20/(1+HOME!$H$20)))))</f>
        <v>0</v>
      </c>
      <c r="CG189" s="310">
        <f>IF($T189=TRUE,0,IF(J$2&lt;DATE(2019,10,1),IF($T$1=FALSE,J189*HOME!$F$18,J189*HOME!$F$18/(1+HOME!$H$18)),IF($AO189=TRUE,IF($T$1=FALSE,J189*HOME!$F$21,J189*HOME!$F$21/(1+HOME!$H$21)),IF($T$1=FALSE,J189*HOME!$F$20,J189*HOME!$F$20/(1+HOME!$H$20)))))</f>
        <v>0</v>
      </c>
      <c r="CH189" s="310">
        <f>IF($T189=TRUE,0,IF(K$2&lt;DATE(2019,10,1),IF($T$1=FALSE,K189*HOME!$F$18,K189*HOME!$F$18/(1+HOME!$H$18)),IF($AO189=TRUE,IF($T$1=FALSE,K189*HOME!$F$21,K189*HOME!$F$21/(1+HOME!$H$21)),IF($T$1=FALSE,K189*HOME!$F$20,K189*HOME!$F$20/(1+HOME!$H$20)))))</f>
        <v>0</v>
      </c>
      <c r="CI189" s="310">
        <f>IF($T189=TRUE,0,IF(L$2&lt;DATE(2019,10,1),IF($T$1=FALSE,L189*HOME!$F$18,L189*HOME!$F$18/(1+HOME!$H$18)),IF($AO189=TRUE,IF($T$1=FALSE,L189*HOME!$F$21,L189*HOME!$F$21/(1+HOME!$H$21)),IF($T$1=FALSE,L189*HOME!$F$20,L189*HOME!$F$20/(1+HOME!$H$20)))))</f>
        <v>0</v>
      </c>
      <c r="CJ189" s="310">
        <f>IF($T189=TRUE,0,IF(M$2&lt;DATE(2019,10,1),IF($T$1=FALSE,M189*HOME!$F$18,M189*HOME!$F$18/(1+HOME!$H$18)),IF($AO189=TRUE,IF($T$1=FALSE,M189*HOME!$F$21,M189*HOME!$F$21/(1+HOME!$H$21)),IF($T$1=FALSE,M189*HOME!$F$20,M189*HOME!$F$20/(1+HOME!$H$20)))))</f>
        <v>0</v>
      </c>
      <c r="CK189" s="310">
        <f>IF($T189=TRUE,0,IF(N$2&lt;DATE(2019,10,1),IF($T$1=FALSE,N189*HOME!$F$18,N189*HOME!$F$18/(1+HOME!$H$18)),IF($AO189=TRUE,IF($T$1=FALSE,N189*HOME!$F$21,N189*HOME!$F$21/(1+HOME!$H$21)),IF($T$1=FALSE,N189*HOME!$F$20,N189*HOME!$F$20/(1+HOME!$H$20)))))</f>
        <v>0</v>
      </c>
      <c r="CL189" s="310">
        <f>IF($T189=TRUE,0,IF(O$2&lt;DATE(2019,10,1),IF($T$1=FALSE,O189*HOME!$F$18,O189*HOME!$F$18/(1+HOME!$H$18)),IF($AO189=TRUE,IF($T$1=FALSE,O189*HOME!$F$21,O189*HOME!$F$21/(1+HOME!$H$21)),IF($T$1=FALSE,O189*HOME!$F$20,O189*HOME!$F$20/(1+HOME!$H$20)))))</f>
        <v>0</v>
      </c>
      <c r="CM189" s="310">
        <f>IF($T189=TRUE,0,IF(P$2&lt;DATE(2019,10,1),IF($T$1=FALSE,P189*HOME!$F$18,P189*HOME!$F$18/(1+HOME!$H$18)),IF($AO189=TRUE,IF($T$1=FALSE,P189*HOME!$F$21,P189*HOME!$F$21/(1+HOME!$H$21)),IF($T$1=FALSE,P189*HOME!$F$20,P189*HOME!$F$20/(1+HOME!$H$20)))))</f>
        <v>0</v>
      </c>
      <c r="CN189" s="310">
        <f t="shared" si="91"/>
        <v>0</v>
      </c>
    </row>
    <row r="190" spans="1:92" ht="19.149999999999999" customHeight="1">
      <c r="C190" s="95"/>
      <c r="D190" s="114"/>
      <c r="E190" s="114"/>
      <c r="F190" s="114"/>
      <c r="G190" s="114"/>
      <c r="H190" s="114"/>
      <c r="I190" s="114"/>
      <c r="J190" s="114"/>
      <c r="K190" s="114"/>
      <c r="L190" s="114"/>
      <c r="M190" s="114"/>
      <c r="N190" s="114"/>
      <c r="O190" s="114"/>
      <c r="P190" s="131"/>
      <c r="Q190" s="181">
        <f t="shared" si="89"/>
        <v>0</v>
      </c>
      <c r="R190" s="115">
        <f t="shared" si="77"/>
        <v>0</v>
      </c>
      <c r="S190" s="154">
        <f>前期実績!Q148</f>
        <v>0</v>
      </c>
      <c r="T190" s="320" t="b">
        <v>0</v>
      </c>
      <c r="U190" s="79">
        <f>IF(D$2&lt;DATE(2019,10,1),IF($T$1=FALSE,IF($T190=FALSE,D190*HOME!$H$18,0),IF($T190=FALSE,D190*HOME!$H$18/(1+HOME!$H$18),0)),IF($T$1=FALSE,IF($T190=FALSE,D190*HOME!$H$20,0),IF($T190=FALSE,D190*HOME!$H$20/(1+HOME!$H$20),0)))</f>
        <v>0</v>
      </c>
      <c r="V190" s="79">
        <f>IF(E$2&lt;DATE(2019,10,1),IF($T$1=FALSE,IF($T190=FALSE,E190*HOME!$H$18,0),IF($T190=FALSE,E190*HOME!$H$18/(1+HOME!$H$18),0)),IF($T$1=FALSE,IF($T190=FALSE,E190*HOME!$H$20,0),IF($T190=FALSE,E190*HOME!$H$20/(1+HOME!$H$20),0)))</f>
        <v>0</v>
      </c>
      <c r="W190" s="79">
        <f>IF(F$2&lt;DATE(2019,10,1),IF($T$1=FALSE,IF($T190=FALSE,F190*HOME!$H$18,0),IF($T190=FALSE,F190*HOME!$H$18/(1+HOME!$H$18),0)),IF($T$1=FALSE,IF($T190=FALSE,F190*HOME!$H$20,0),IF($T190=FALSE,F190*HOME!$H$20/(1+HOME!$H$20),0)))</f>
        <v>0</v>
      </c>
      <c r="X190" s="79">
        <f>IF(G$2&lt;DATE(2019,10,1),IF($T$1=FALSE,IF($T190=FALSE,G190*HOME!$H$18,0),IF($T190=FALSE,G190*HOME!$H$18/(1+HOME!$H$18),0)),IF($T$1=FALSE,IF($T190=FALSE,G190*HOME!$H$20,0),IF($T190=FALSE,G190*HOME!$H$20/(1+HOME!$H$20),0)))</f>
        <v>0</v>
      </c>
      <c r="Y190" s="79">
        <f>IF(H$2&lt;DATE(2019,10,1),IF($T$1=FALSE,IF($T190=FALSE,H190*HOME!$H$18,0),IF($T190=FALSE,H190*HOME!$H$18/(1+HOME!$H$18),0)),IF($T$1=FALSE,IF($T190=FALSE,H190*HOME!$H$20,0),IF($T190=FALSE,H190*HOME!$H$20/(1+HOME!$H$20),0)))</f>
        <v>0</v>
      </c>
      <c r="Z190" s="79">
        <f>IF(I$2&lt;DATE(2019,10,1),IF($T$1=FALSE,IF($T190=FALSE,I190*HOME!$H$18,0),IF($T190=FALSE,I190*HOME!$H$18/(1+HOME!$H$18),0)),IF($T$1=FALSE,IF($T190=FALSE,I190*HOME!$H$20,0),IF($T190=FALSE,I190*HOME!$H$20/(1+HOME!$H$20),0)))</f>
        <v>0</v>
      </c>
      <c r="AA190" s="79">
        <f>IF(J$2&lt;DATE(2019,10,1),IF($T$1=FALSE,IF($T190=FALSE,J190*HOME!$H$18,0),IF($T190=FALSE,J190*HOME!$H$18/(1+HOME!$H$18),0)),IF($T$1=FALSE,IF($T190=FALSE,J190*HOME!$H$20,0),IF($T190=FALSE,J190*HOME!$H$20/(1+HOME!$H$20),0)))</f>
        <v>0</v>
      </c>
      <c r="AB190" s="79">
        <f>IF(K$2&lt;DATE(2019,10,1),IF($T$1=FALSE,IF($T190=FALSE,K190*HOME!$H$18,0),IF($T190=FALSE,K190*HOME!$H$18/(1+HOME!$H$18),0)),IF($T$1=FALSE,IF($T190=FALSE,K190*HOME!$H$20,0),IF($T190=FALSE,K190*HOME!$H$20/(1+HOME!$H$20),0)))</f>
        <v>0</v>
      </c>
      <c r="AC190" s="79">
        <f>IF(L$2&lt;DATE(2019,10,1),IF($T$1=FALSE,IF($T190=FALSE,L190*HOME!$H$18,0),IF($T190=FALSE,L190*HOME!$H$18/(1+HOME!$H$18),0)),IF($T$1=FALSE,IF($T190=FALSE,L190*HOME!$H$20,0),IF($T190=FALSE,L190*HOME!$H$20/(1+HOME!$H$20),0)))</f>
        <v>0</v>
      </c>
      <c r="AD190" s="79">
        <f>IF(M$2&lt;DATE(2019,10,1),IF($T$1=FALSE,IF($T190=FALSE,M190*HOME!$H$18,0),IF($T190=FALSE,M190*HOME!$H$18/(1+HOME!$H$18),0)),IF($T$1=FALSE,IF($T190=FALSE,M190*HOME!$H$20,0),IF($T190=FALSE,M190*HOME!$H$20/(1+HOME!$H$20),0)))</f>
        <v>0</v>
      </c>
      <c r="AE190" s="79">
        <f>IF(N$2&lt;DATE(2019,10,1),IF($T$1=FALSE,IF($T190=FALSE,N190*HOME!$H$18,0),IF($T190=FALSE,N190*HOME!$H$18/(1+HOME!$H$18),0)),IF($T$1=FALSE,IF($T190=FALSE,N190*HOME!$H$20,0),IF($T190=FALSE,N190*HOME!$H$20/(1+HOME!$H$20),0)))</f>
        <v>0</v>
      </c>
      <c r="AF190" s="79">
        <f>IF(O$2&lt;DATE(2019,10,1),IF($T$1=FALSE,IF($T190=FALSE,O190*HOME!$H$18,0),IF($T190=FALSE,O190*HOME!$H$18/(1+HOME!$H$18),0)),IF($T$1=FALSE,IF($T190=FALSE,O190*HOME!$H$20,0),IF($T190=FALSE,O190*HOME!$H$20/(1+HOME!$H$20),0)))</f>
        <v>0</v>
      </c>
      <c r="AG190" s="79">
        <f>IF(P$2&lt;DATE(2019,10,1),IF($T$1=FALSE,IF($T190=FALSE,P190*HOME!$H$18,0),IF($T190=FALSE,P190*HOME!$H$18/(1+HOME!$H$18),0)),IF($T$1=FALSE,IF($T190=FALSE,P190*HOME!$H$20,0),IF($T190=FALSE,P190*HOME!$H$20/(1+HOME!$H$20),0)))</f>
        <v>0</v>
      </c>
      <c r="AH190" s="79">
        <f t="shared" si="78"/>
        <v>0</v>
      </c>
      <c r="AI190" s="79">
        <f t="shared" si="90"/>
        <v>0</v>
      </c>
      <c r="AQ190" s="2511" t="s">
        <v>32</v>
      </c>
      <c r="AR190" s="2512"/>
      <c r="AS190" s="372"/>
      <c r="CA190" s="310">
        <f>IF($T190=TRUE,0,IF(D$2&lt;DATE(2019,10,1),IF($T$1=FALSE,D190*HOME!$F$18,D190*HOME!$F$18/(1+HOME!$H$18)),IF($AO190=TRUE,IF($T$1=FALSE,D190*HOME!$F$21,D190*HOME!$F$21/(1+HOME!$H$21)),IF($T$1=FALSE,D190*HOME!$F$20,D190*HOME!$F$20/(1+HOME!$H$20)))))</f>
        <v>0</v>
      </c>
      <c r="CB190" s="310">
        <f>IF($T190=TRUE,0,IF(E$2&lt;DATE(2019,10,1),IF($T$1=FALSE,E190*HOME!$F$18,E190*HOME!$F$18/(1+HOME!$H$18)),IF($AO190=TRUE,IF($T$1=FALSE,E190*HOME!$F$21,E190*HOME!$F$21/(1+HOME!$H$21)),IF($T$1=FALSE,E190*HOME!$F$20,E190*HOME!$F$20/(1+HOME!$H$20)))))</f>
        <v>0</v>
      </c>
      <c r="CC190" s="310">
        <f>IF($T190=TRUE,0,IF(F$2&lt;DATE(2019,10,1),IF($T$1=FALSE,F190*HOME!$F$18,F190*HOME!$F$18/(1+HOME!$H$18)),IF($AO190=TRUE,IF($T$1=FALSE,F190*HOME!$F$21,F190*HOME!$F$21/(1+HOME!$H$21)),IF($T$1=FALSE,F190*HOME!$F$20,F190*HOME!$F$20/(1+HOME!$H$20)))))</f>
        <v>0</v>
      </c>
      <c r="CD190" s="310">
        <f>IF($T190=TRUE,0,IF(G$2&lt;DATE(2019,10,1),IF($T$1=FALSE,G190*HOME!$F$18,G190*HOME!$F$18/(1+HOME!$H$18)),IF($AO190=TRUE,IF($T$1=FALSE,G190*HOME!$F$21,G190*HOME!$F$21/(1+HOME!$H$21)),IF($T$1=FALSE,G190*HOME!$F$20,G190*HOME!$F$20/(1+HOME!$H$20)))))</f>
        <v>0</v>
      </c>
      <c r="CE190" s="310">
        <f>IF($T190=TRUE,0,IF(H$2&lt;DATE(2019,10,1),IF($T$1=FALSE,H190*HOME!$F$18,H190*HOME!$F$18/(1+HOME!$H$18)),IF($AO190=TRUE,IF($T$1=FALSE,H190*HOME!$F$21,H190*HOME!$F$21/(1+HOME!$H$21)),IF($T$1=FALSE,H190*HOME!$F$20,H190*HOME!$F$20/(1+HOME!$H$20)))))</f>
        <v>0</v>
      </c>
      <c r="CF190" s="310">
        <f>IF($T190=TRUE,0,IF(I$2&lt;DATE(2019,10,1),IF($T$1=FALSE,I190*HOME!$F$18,I190*HOME!$F$18/(1+HOME!$H$18)),IF($AO190=TRUE,IF($T$1=FALSE,I190*HOME!$F$21,I190*HOME!$F$21/(1+HOME!$H$21)),IF($T$1=FALSE,I190*HOME!$F$20,I190*HOME!$F$20/(1+HOME!$H$20)))))</f>
        <v>0</v>
      </c>
      <c r="CG190" s="310">
        <f>IF($T190=TRUE,0,IF(J$2&lt;DATE(2019,10,1),IF($T$1=FALSE,J190*HOME!$F$18,J190*HOME!$F$18/(1+HOME!$H$18)),IF($AO190=TRUE,IF($T$1=FALSE,J190*HOME!$F$21,J190*HOME!$F$21/(1+HOME!$H$21)),IF($T$1=FALSE,J190*HOME!$F$20,J190*HOME!$F$20/(1+HOME!$H$20)))))</f>
        <v>0</v>
      </c>
      <c r="CH190" s="310">
        <f>IF($T190=TRUE,0,IF(K$2&lt;DATE(2019,10,1),IF($T$1=FALSE,K190*HOME!$F$18,K190*HOME!$F$18/(1+HOME!$H$18)),IF($AO190=TRUE,IF($T$1=FALSE,K190*HOME!$F$21,K190*HOME!$F$21/(1+HOME!$H$21)),IF($T$1=FALSE,K190*HOME!$F$20,K190*HOME!$F$20/(1+HOME!$H$20)))))</f>
        <v>0</v>
      </c>
      <c r="CI190" s="310">
        <f>IF($T190=TRUE,0,IF(L$2&lt;DATE(2019,10,1),IF($T$1=FALSE,L190*HOME!$F$18,L190*HOME!$F$18/(1+HOME!$H$18)),IF($AO190=TRUE,IF($T$1=FALSE,L190*HOME!$F$21,L190*HOME!$F$21/(1+HOME!$H$21)),IF($T$1=FALSE,L190*HOME!$F$20,L190*HOME!$F$20/(1+HOME!$H$20)))))</f>
        <v>0</v>
      </c>
      <c r="CJ190" s="310">
        <f>IF($T190=TRUE,0,IF(M$2&lt;DATE(2019,10,1),IF($T$1=FALSE,M190*HOME!$F$18,M190*HOME!$F$18/(1+HOME!$H$18)),IF($AO190=TRUE,IF($T$1=FALSE,M190*HOME!$F$21,M190*HOME!$F$21/(1+HOME!$H$21)),IF($T$1=FALSE,M190*HOME!$F$20,M190*HOME!$F$20/(1+HOME!$H$20)))))</f>
        <v>0</v>
      </c>
      <c r="CK190" s="310">
        <f>IF($T190=TRUE,0,IF(N$2&lt;DATE(2019,10,1),IF($T$1=FALSE,N190*HOME!$F$18,N190*HOME!$F$18/(1+HOME!$H$18)),IF($AO190=TRUE,IF($T$1=FALSE,N190*HOME!$F$21,N190*HOME!$F$21/(1+HOME!$H$21)),IF($T$1=FALSE,N190*HOME!$F$20,N190*HOME!$F$20/(1+HOME!$H$20)))))</f>
        <v>0</v>
      </c>
      <c r="CL190" s="310">
        <f>IF($T190=TRUE,0,IF(O$2&lt;DATE(2019,10,1),IF($T$1=FALSE,O190*HOME!$F$18,O190*HOME!$F$18/(1+HOME!$H$18)),IF($AO190=TRUE,IF($T$1=FALSE,O190*HOME!$F$21,O190*HOME!$F$21/(1+HOME!$H$21)),IF($T$1=FALSE,O190*HOME!$F$20,O190*HOME!$F$20/(1+HOME!$H$20)))))</f>
        <v>0</v>
      </c>
      <c r="CM190" s="310">
        <f>IF($T190=TRUE,0,IF(P$2&lt;DATE(2019,10,1),IF($T$1=FALSE,P190*HOME!$F$18,P190*HOME!$F$18/(1+HOME!$H$18)),IF($AO190=TRUE,IF($T$1=FALSE,P190*HOME!$F$21,P190*HOME!$F$21/(1+HOME!$H$21)),IF($T$1=FALSE,P190*HOME!$F$20,P190*HOME!$F$20/(1+HOME!$H$20)))))</f>
        <v>0</v>
      </c>
      <c r="CN190" s="310">
        <f t="shared" si="91"/>
        <v>0</v>
      </c>
    </row>
    <row r="191" spans="1:92" ht="19.149999999999999" customHeight="1">
      <c r="C191" s="95"/>
      <c r="D191" s="114"/>
      <c r="E191" s="114"/>
      <c r="F191" s="114"/>
      <c r="G191" s="114"/>
      <c r="H191" s="114"/>
      <c r="I191" s="114"/>
      <c r="J191" s="114"/>
      <c r="K191" s="114"/>
      <c r="L191" s="114"/>
      <c r="M191" s="114"/>
      <c r="N191" s="114"/>
      <c r="O191" s="114"/>
      <c r="P191" s="131"/>
      <c r="Q191" s="181">
        <f t="shared" si="89"/>
        <v>0</v>
      </c>
      <c r="R191" s="115">
        <f t="shared" si="77"/>
        <v>0</v>
      </c>
      <c r="S191" s="154">
        <f>前期実績!Q149</f>
        <v>0</v>
      </c>
      <c r="T191" s="320" t="b">
        <v>0</v>
      </c>
      <c r="U191" s="79">
        <f>IF(D$2&lt;DATE(2019,10,1),IF($T$1=FALSE,IF($T191=FALSE,D191*HOME!$H$18,0),IF($T191=FALSE,D191*HOME!$H$18/(1+HOME!$H$18),0)),IF($T$1=FALSE,IF($T191=FALSE,D191*HOME!$H$20,0),IF($T191=FALSE,D191*HOME!$H$20/(1+HOME!$H$20),0)))</f>
        <v>0</v>
      </c>
      <c r="V191" s="79">
        <f>IF(E$2&lt;DATE(2019,10,1),IF($T$1=FALSE,IF($T191=FALSE,E191*HOME!$H$18,0),IF($T191=FALSE,E191*HOME!$H$18/(1+HOME!$H$18),0)),IF($T$1=FALSE,IF($T191=FALSE,E191*HOME!$H$20,0),IF($T191=FALSE,E191*HOME!$H$20/(1+HOME!$H$20),0)))</f>
        <v>0</v>
      </c>
      <c r="W191" s="79">
        <f>IF(F$2&lt;DATE(2019,10,1),IF($T$1=FALSE,IF($T191=FALSE,F191*HOME!$H$18,0),IF($T191=FALSE,F191*HOME!$H$18/(1+HOME!$H$18),0)),IF($T$1=FALSE,IF($T191=FALSE,F191*HOME!$H$20,0),IF($T191=FALSE,F191*HOME!$H$20/(1+HOME!$H$20),0)))</f>
        <v>0</v>
      </c>
      <c r="X191" s="79">
        <f>IF(G$2&lt;DATE(2019,10,1),IF($T$1=FALSE,IF($T191=FALSE,G191*HOME!$H$18,0),IF($T191=FALSE,G191*HOME!$H$18/(1+HOME!$H$18),0)),IF($T$1=FALSE,IF($T191=FALSE,G191*HOME!$H$20,0),IF($T191=FALSE,G191*HOME!$H$20/(1+HOME!$H$20),0)))</f>
        <v>0</v>
      </c>
      <c r="Y191" s="79">
        <f>IF(H$2&lt;DATE(2019,10,1),IF($T$1=FALSE,IF($T191=FALSE,H191*HOME!$H$18,0),IF($T191=FALSE,H191*HOME!$H$18/(1+HOME!$H$18),0)),IF($T$1=FALSE,IF($T191=FALSE,H191*HOME!$H$20,0),IF($T191=FALSE,H191*HOME!$H$20/(1+HOME!$H$20),0)))</f>
        <v>0</v>
      </c>
      <c r="Z191" s="79">
        <f>IF(I$2&lt;DATE(2019,10,1),IF($T$1=FALSE,IF($T191=FALSE,I191*HOME!$H$18,0),IF($T191=FALSE,I191*HOME!$H$18/(1+HOME!$H$18),0)),IF($T$1=FALSE,IF($T191=FALSE,I191*HOME!$H$20,0),IF($T191=FALSE,I191*HOME!$H$20/(1+HOME!$H$20),0)))</f>
        <v>0</v>
      </c>
      <c r="AA191" s="79">
        <f>IF(J$2&lt;DATE(2019,10,1),IF($T$1=FALSE,IF($T191=FALSE,J191*HOME!$H$18,0),IF($T191=FALSE,J191*HOME!$H$18/(1+HOME!$H$18),0)),IF($T$1=FALSE,IF($T191=FALSE,J191*HOME!$H$20,0),IF($T191=FALSE,J191*HOME!$H$20/(1+HOME!$H$20),0)))</f>
        <v>0</v>
      </c>
      <c r="AB191" s="79">
        <f>IF(K$2&lt;DATE(2019,10,1),IF($T$1=FALSE,IF($T191=FALSE,K191*HOME!$H$18,0),IF($T191=FALSE,K191*HOME!$H$18/(1+HOME!$H$18),0)),IF($T$1=FALSE,IF($T191=FALSE,K191*HOME!$H$20,0),IF($T191=FALSE,K191*HOME!$H$20/(1+HOME!$H$20),0)))</f>
        <v>0</v>
      </c>
      <c r="AC191" s="79">
        <f>IF(L$2&lt;DATE(2019,10,1),IF($T$1=FALSE,IF($T191=FALSE,L191*HOME!$H$18,0),IF($T191=FALSE,L191*HOME!$H$18/(1+HOME!$H$18),0)),IF($T$1=FALSE,IF($T191=FALSE,L191*HOME!$H$20,0),IF($T191=FALSE,L191*HOME!$H$20/(1+HOME!$H$20),0)))</f>
        <v>0</v>
      </c>
      <c r="AD191" s="79">
        <f>IF(M$2&lt;DATE(2019,10,1),IF($T$1=FALSE,IF($T191=FALSE,M191*HOME!$H$18,0),IF($T191=FALSE,M191*HOME!$H$18/(1+HOME!$H$18),0)),IF($T$1=FALSE,IF($T191=FALSE,M191*HOME!$H$20,0),IF($T191=FALSE,M191*HOME!$H$20/(1+HOME!$H$20),0)))</f>
        <v>0</v>
      </c>
      <c r="AE191" s="79">
        <f>IF(N$2&lt;DATE(2019,10,1),IF($T$1=FALSE,IF($T191=FALSE,N191*HOME!$H$18,0),IF($T191=FALSE,N191*HOME!$H$18/(1+HOME!$H$18),0)),IF($T$1=FALSE,IF($T191=FALSE,N191*HOME!$H$20,0),IF($T191=FALSE,N191*HOME!$H$20/(1+HOME!$H$20),0)))</f>
        <v>0</v>
      </c>
      <c r="AF191" s="79">
        <f>IF(O$2&lt;DATE(2019,10,1),IF($T$1=FALSE,IF($T191=FALSE,O191*HOME!$H$18,0),IF($T191=FALSE,O191*HOME!$H$18/(1+HOME!$H$18),0)),IF($T$1=FALSE,IF($T191=FALSE,O191*HOME!$H$20,0),IF($T191=FALSE,O191*HOME!$H$20/(1+HOME!$H$20),0)))</f>
        <v>0</v>
      </c>
      <c r="AG191" s="79">
        <f>IF(P$2&lt;DATE(2019,10,1),IF($T$1=FALSE,IF($T191=FALSE,P191*HOME!$H$18,0),IF($T191=FALSE,P191*HOME!$H$18/(1+HOME!$H$18),0)),IF($T$1=FALSE,IF($T191=FALSE,P191*HOME!$H$20,0),IF($T191=FALSE,P191*HOME!$H$20/(1+HOME!$H$20),0)))</f>
        <v>0</v>
      </c>
      <c r="AH191" s="79">
        <f t="shared" si="78"/>
        <v>0</v>
      </c>
      <c r="AI191" s="79">
        <f t="shared" si="90"/>
        <v>0</v>
      </c>
      <c r="AQ191" s="442" t="s">
        <v>188</v>
      </c>
      <c r="AR191" s="443">
        <f>SUM(Q185:Q193)</f>
        <v>0</v>
      </c>
      <c r="AS191" s="444" t="s">
        <v>193</v>
      </c>
      <c r="CA191" s="310">
        <f>IF($T191=TRUE,0,IF(D$2&lt;DATE(2019,10,1),IF($T$1=FALSE,D191*HOME!$F$18,D191*HOME!$F$18/(1+HOME!$H$18)),IF($AO191=TRUE,IF($T$1=FALSE,D191*HOME!$F$21,D191*HOME!$F$21/(1+HOME!$H$21)),IF($T$1=FALSE,D191*HOME!$F$20,D191*HOME!$F$20/(1+HOME!$H$20)))))</f>
        <v>0</v>
      </c>
      <c r="CB191" s="310">
        <f>IF($T191=TRUE,0,IF(E$2&lt;DATE(2019,10,1),IF($T$1=FALSE,E191*HOME!$F$18,E191*HOME!$F$18/(1+HOME!$H$18)),IF($AO191=TRUE,IF($T$1=FALSE,E191*HOME!$F$21,E191*HOME!$F$21/(1+HOME!$H$21)),IF($T$1=FALSE,E191*HOME!$F$20,E191*HOME!$F$20/(1+HOME!$H$20)))))</f>
        <v>0</v>
      </c>
      <c r="CC191" s="310">
        <f>IF($T191=TRUE,0,IF(F$2&lt;DATE(2019,10,1),IF($T$1=FALSE,F191*HOME!$F$18,F191*HOME!$F$18/(1+HOME!$H$18)),IF($AO191=TRUE,IF($T$1=FALSE,F191*HOME!$F$21,F191*HOME!$F$21/(1+HOME!$H$21)),IF($T$1=FALSE,F191*HOME!$F$20,F191*HOME!$F$20/(1+HOME!$H$20)))))</f>
        <v>0</v>
      </c>
      <c r="CD191" s="310">
        <f>IF($T191=TRUE,0,IF(G$2&lt;DATE(2019,10,1),IF($T$1=FALSE,G191*HOME!$F$18,G191*HOME!$F$18/(1+HOME!$H$18)),IF($AO191=TRUE,IF($T$1=FALSE,G191*HOME!$F$21,G191*HOME!$F$21/(1+HOME!$H$21)),IF($T$1=FALSE,G191*HOME!$F$20,G191*HOME!$F$20/(1+HOME!$H$20)))))</f>
        <v>0</v>
      </c>
      <c r="CE191" s="310">
        <f>IF($T191=TRUE,0,IF(H$2&lt;DATE(2019,10,1),IF($T$1=FALSE,H191*HOME!$F$18,H191*HOME!$F$18/(1+HOME!$H$18)),IF($AO191=TRUE,IF($T$1=FALSE,H191*HOME!$F$21,H191*HOME!$F$21/(1+HOME!$H$21)),IF($T$1=FALSE,H191*HOME!$F$20,H191*HOME!$F$20/(1+HOME!$H$20)))))</f>
        <v>0</v>
      </c>
      <c r="CF191" s="310">
        <f>IF($T191=TRUE,0,IF(I$2&lt;DATE(2019,10,1),IF($T$1=FALSE,I191*HOME!$F$18,I191*HOME!$F$18/(1+HOME!$H$18)),IF($AO191=TRUE,IF($T$1=FALSE,I191*HOME!$F$21,I191*HOME!$F$21/(1+HOME!$H$21)),IF($T$1=FALSE,I191*HOME!$F$20,I191*HOME!$F$20/(1+HOME!$H$20)))))</f>
        <v>0</v>
      </c>
      <c r="CG191" s="310">
        <f>IF($T191=TRUE,0,IF(J$2&lt;DATE(2019,10,1),IF($T$1=FALSE,J191*HOME!$F$18,J191*HOME!$F$18/(1+HOME!$H$18)),IF($AO191=TRUE,IF($T$1=FALSE,J191*HOME!$F$21,J191*HOME!$F$21/(1+HOME!$H$21)),IF($T$1=FALSE,J191*HOME!$F$20,J191*HOME!$F$20/(1+HOME!$H$20)))))</f>
        <v>0</v>
      </c>
      <c r="CH191" s="310">
        <f>IF($T191=TRUE,0,IF(K$2&lt;DATE(2019,10,1),IF($T$1=FALSE,K191*HOME!$F$18,K191*HOME!$F$18/(1+HOME!$H$18)),IF($AO191=TRUE,IF($T$1=FALSE,K191*HOME!$F$21,K191*HOME!$F$21/(1+HOME!$H$21)),IF($T$1=FALSE,K191*HOME!$F$20,K191*HOME!$F$20/(1+HOME!$H$20)))))</f>
        <v>0</v>
      </c>
      <c r="CI191" s="310">
        <f>IF($T191=TRUE,0,IF(L$2&lt;DATE(2019,10,1),IF($T$1=FALSE,L191*HOME!$F$18,L191*HOME!$F$18/(1+HOME!$H$18)),IF($AO191=TRUE,IF($T$1=FALSE,L191*HOME!$F$21,L191*HOME!$F$21/(1+HOME!$H$21)),IF($T$1=FALSE,L191*HOME!$F$20,L191*HOME!$F$20/(1+HOME!$H$20)))))</f>
        <v>0</v>
      </c>
      <c r="CJ191" s="310">
        <f>IF($T191=TRUE,0,IF(M$2&lt;DATE(2019,10,1),IF($T$1=FALSE,M191*HOME!$F$18,M191*HOME!$F$18/(1+HOME!$H$18)),IF($AO191=TRUE,IF($T$1=FALSE,M191*HOME!$F$21,M191*HOME!$F$21/(1+HOME!$H$21)),IF($T$1=FALSE,M191*HOME!$F$20,M191*HOME!$F$20/(1+HOME!$H$20)))))</f>
        <v>0</v>
      </c>
      <c r="CK191" s="310">
        <f>IF($T191=TRUE,0,IF(N$2&lt;DATE(2019,10,1),IF($T$1=FALSE,N191*HOME!$F$18,N191*HOME!$F$18/(1+HOME!$H$18)),IF($AO191=TRUE,IF($T$1=FALSE,N191*HOME!$F$21,N191*HOME!$F$21/(1+HOME!$H$21)),IF($T$1=FALSE,N191*HOME!$F$20,N191*HOME!$F$20/(1+HOME!$H$20)))))</f>
        <v>0</v>
      </c>
      <c r="CL191" s="310">
        <f>IF($T191=TRUE,0,IF(O$2&lt;DATE(2019,10,1),IF($T$1=FALSE,O191*HOME!$F$18,O191*HOME!$F$18/(1+HOME!$H$18)),IF($AO191=TRUE,IF($T$1=FALSE,O191*HOME!$F$21,O191*HOME!$F$21/(1+HOME!$H$21)),IF($T$1=FALSE,O191*HOME!$F$20,O191*HOME!$F$20/(1+HOME!$H$20)))))</f>
        <v>0</v>
      </c>
      <c r="CM191" s="310">
        <f>IF($T191=TRUE,0,IF(P$2&lt;DATE(2019,10,1),IF($T$1=FALSE,P191*HOME!$F$18,P191*HOME!$F$18/(1+HOME!$H$18)),IF($AO191=TRUE,IF($T$1=FALSE,P191*HOME!$F$21,P191*HOME!$F$21/(1+HOME!$H$21)),IF($T$1=FALSE,P191*HOME!$F$20,P191*HOME!$F$20/(1+HOME!$H$20)))))</f>
        <v>0</v>
      </c>
      <c r="CN191" s="310">
        <f t="shared" si="91"/>
        <v>0</v>
      </c>
    </row>
    <row r="192" spans="1:92" ht="19.149999999999999" customHeight="1">
      <c r="C192" s="95"/>
      <c r="D192" s="114"/>
      <c r="E192" s="114"/>
      <c r="F192" s="114"/>
      <c r="G192" s="114"/>
      <c r="H192" s="114"/>
      <c r="I192" s="114"/>
      <c r="J192" s="114"/>
      <c r="K192" s="114"/>
      <c r="L192" s="114"/>
      <c r="M192" s="114"/>
      <c r="N192" s="114"/>
      <c r="O192" s="114"/>
      <c r="P192" s="131"/>
      <c r="Q192" s="181">
        <f t="shared" si="89"/>
        <v>0</v>
      </c>
      <c r="R192" s="115">
        <f t="shared" si="77"/>
        <v>0</v>
      </c>
      <c r="S192" s="154">
        <f>前期実績!Q150</f>
        <v>0</v>
      </c>
      <c r="T192" s="320" t="b">
        <v>0</v>
      </c>
      <c r="U192" s="79">
        <f>IF(D$2&lt;DATE(2019,10,1),IF($T$1=FALSE,IF($T192=FALSE,D192*HOME!$H$18,0),IF($T192=FALSE,D192*HOME!$H$18/(1+HOME!$H$18),0)),IF($T$1=FALSE,IF($T192=FALSE,D192*HOME!$H$20,0),IF($T192=FALSE,D192*HOME!$H$20/(1+HOME!$H$20),0)))</f>
        <v>0</v>
      </c>
      <c r="V192" s="79">
        <f>IF(E$2&lt;DATE(2019,10,1),IF($T$1=FALSE,IF($T192=FALSE,E192*HOME!$H$18,0),IF($T192=FALSE,E192*HOME!$H$18/(1+HOME!$H$18),0)),IF($T$1=FALSE,IF($T192=FALSE,E192*HOME!$H$20,0),IF($T192=FALSE,E192*HOME!$H$20/(1+HOME!$H$20),0)))</f>
        <v>0</v>
      </c>
      <c r="W192" s="79">
        <f>IF(F$2&lt;DATE(2019,10,1),IF($T$1=FALSE,IF($T192=FALSE,F192*HOME!$H$18,0),IF($T192=FALSE,F192*HOME!$H$18/(1+HOME!$H$18),0)),IF($T$1=FALSE,IF($T192=FALSE,F192*HOME!$H$20,0),IF($T192=FALSE,F192*HOME!$H$20/(1+HOME!$H$20),0)))</f>
        <v>0</v>
      </c>
      <c r="X192" s="79">
        <f>IF(G$2&lt;DATE(2019,10,1),IF($T$1=FALSE,IF($T192=FALSE,G192*HOME!$H$18,0),IF($T192=FALSE,G192*HOME!$H$18/(1+HOME!$H$18),0)),IF($T$1=FALSE,IF($T192=FALSE,G192*HOME!$H$20,0),IF($T192=FALSE,G192*HOME!$H$20/(1+HOME!$H$20),0)))</f>
        <v>0</v>
      </c>
      <c r="Y192" s="79">
        <f>IF(H$2&lt;DATE(2019,10,1),IF($T$1=FALSE,IF($T192=FALSE,H192*HOME!$H$18,0),IF($T192=FALSE,H192*HOME!$H$18/(1+HOME!$H$18),0)),IF($T$1=FALSE,IF($T192=FALSE,H192*HOME!$H$20,0),IF($T192=FALSE,H192*HOME!$H$20/(1+HOME!$H$20),0)))</f>
        <v>0</v>
      </c>
      <c r="Z192" s="79">
        <f>IF(I$2&lt;DATE(2019,10,1),IF($T$1=FALSE,IF($T192=FALSE,I192*HOME!$H$18,0),IF($T192=FALSE,I192*HOME!$H$18/(1+HOME!$H$18),0)),IF($T$1=FALSE,IF($T192=FALSE,I192*HOME!$H$20,0),IF($T192=FALSE,I192*HOME!$H$20/(1+HOME!$H$20),0)))</f>
        <v>0</v>
      </c>
      <c r="AA192" s="79">
        <f>IF(J$2&lt;DATE(2019,10,1),IF($T$1=FALSE,IF($T192=FALSE,J192*HOME!$H$18,0),IF($T192=FALSE,J192*HOME!$H$18/(1+HOME!$H$18),0)),IF($T$1=FALSE,IF($T192=FALSE,J192*HOME!$H$20,0),IF($T192=FALSE,J192*HOME!$H$20/(1+HOME!$H$20),0)))</f>
        <v>0</v>
      </c>
      <c r="AB192" s="79">
        <f>IF(K$2&lt;DATE(2019,10,1),IF($T$1=FALSE,IF($T192=FALSE,K192*HOME!$H$18,0),IF($T192=FALSE,K192*HOME!$H$18/(1+HOME!$H$18),0)),IF($T$1=FALSE,IF($T192=FALSE,K192*HOME!$H$20,0),IF($T192=FALSE,K192*HOME!$H$20/(1+HOME!$H$20),0)))</f>
        <v>0</v>
      </c>
      <c r="AC192" s="79">
        <f>IF(L$2&lt;DATE(2019,10,1),IF($T$1=FALSE,IF($T192=FALSE,L192*HOME!$H$18,0),IF($T192=FALSE,L192*HOME!$H$18/(1+HOME!$H$18),0)),IF($T$1=FALSE,IF($T192=FALSE,L192*HOME!$H$20,0),IF($T192=FALSE,L192*HOME!$H$20/(1+HOME!$H$20),0)))</f>
        <v>0</v>
      </c>
      <c r="AD192" s="79">
        <f>IF(M$2&lt;DATE(2019,10,1),IF($T$1=FALSE,IF($T192=FALSE,M192*HOME!$H$18,0),IF($T192=FALSE,M192*HOME!$H$18/(1+HOME!$H$18),0)),IF($T$1=FALSE,IF($T192=FALSE,M192*HOME!$H$20,0),IF($T192=FALSE,M192*HOME!$H$20/(1+HOME!$H$20),0)))</f>
        <v>0</v>
      </c>
      <c r="AE192" s="79">
        <f>IF(N$2&lt;DATE(2019,10,1),IF($T$1=FALSE,IF($T192=FALSE,N192*HOME!$H$18,0),IF($T192=FALSE,N192*HOME!$H$18/(1+HOME!$H$18),0)),IF($T$1=FALSE,IF($T192=FALSE,N192*HOME!$H$20,0),IF($T192=FALSE,N192*HOME!$H$20/(1+HOME!$H$20),0)))</f>
        <v>0</v>
      </c>
      <c r="AF192" s="79">
        <f>IF(O$2&lt;DATE(2019,10,1),IF($T$1=FALSE,IF($T192=FALSE,O192*HOME!$H$18,0),IF($T192=FALSE,O192*HOME!$H$18/(1+HOME!$H$18),0)),IF($T$1=FALSE,IF($T192=FALSE,O192*HOME!$H$20,0),IF($T192=FALSE,O192*HOME!$H$20/(1+HOME!$H$20),0)))</f>
        <v>0</v>
      </c>
      <c r="AG192" s="79">
        <f>IF(P$2&lt;DATE(2019,10,1),IF($T$1=FALSE,IF($T192=FALSE,P192*HOME!$H$18,0),IF($T192=FALSE,P192*HOME!$H$18/(1+HOME!$H$18),0)),IF($T$1=FALSE,IF($T192=FALSE,P192*HOME!$H$20,0),IF($T192=FALSE,P192*HOME!$H$20/(1+HOME!$H$20),0)))</f>
        <v>0</v>
      </c>
      <c r="AH192" s="79">
        <f t="shared" si="78"/>
        <v>0</v>
      </c>
      <c r="AI192" s="79">
        <f t="shared" si="90"/>
        <v>0</v>
      </c>
      <c r="AQ192" s="445" t="s">
        <v>190</v>
      </c>
      <c r="AR192" s="446"/>
      <c r="AS192" s="372" t="s">
        <v>191</v>
      </c>
      <c r="CA192" s="310">
        <f>IF($T192=TRUE,0,IF(D$2&lt;DATE(2019,10,1),IF($T$1=FALSE,D192*HOME!$F$18,D192*HOME!$F$18/(1+HOME!$H$18)),IF($AO192=TRUE,IF($T$1=FALSE,D192*HOME!$F$21,D192*HOME!$F$21/(1+HOME!$H$21)),IF($T$1=FALSE,D192*HOME!$F$20,D192*HOME!$F$20/(1+HOME!$H$20)))))</f>
        <v>0</v>
      </c>
      <c r="CB192" s="310">
        <f>IF($T192=TRUE,0,IF(E$2&lt;DATE(2019,10,1),IF($T$1=FALSE,E192*HOME!$F$18,E192*HOME!$F$18/(1+HOME!$H$18)),IF($AO192=TRUE,IF($T$1=FALSE,E192*HOME!$F$21,E192*HOME!$F$21/(1+HOME!$H$21)),IF($T$1=FALSE,E192*HOME!$F$20,E192*HOME!$F$20/(1+HOME!$H$20)))))</f>
        <v>0</v>
      </c>
      <c r="CC192" s="310">
        <f>IF($T192=TRUE,0,IF(F$2&lt;DATE(2019,10,1),IF($T$1=FALSE,F192*HOME!$F$18,F192*HOME!$F$18/(1+HOME!$H$18)),IF($AO192=TRUE,IF($T$1=FALSE,F192*HOME!$F$21,F192*HOME!$F$21/(1+HOME!$H$21)),IF($T$1=FALSE,F192*HOME!$F$20,F192*HOME!$F$20/(1+HOME!$H$20)))))</f>
        <v>0</v>
      </c>
      <c r="CD192" s="310">
        <f>IF($T192=TRUE,0,IF(G$2&lt;DATE(2019,10,1),IF($T$1=FALSE,G192*HOME!$F$18,G192*HOME!$F$18/(1+HOME!$H$18)),IF($AO192=TRUE,IF($T$1=FALSE,G192*HOME!$F$21,G192*HOME!$F$21/(1+HOME!$H$21)),IF($T$1=FALSE,G192*HOME!$F$20,G192*HOME!$F$20/(1+HOME!$H$20)))))</f>
        <v>0</v>
      </c>
      <c r="CE192" s="310">
        <f>IF($T192=TRUE,0,IF(H$2&lt;DATE(2019,10,1),IF($T$1=FALSE,H192*HOME!$F$18,H192*HOME!$F$18/(1+HOME!$H$18)),IF($AO192=TRUE,IF($T$1=FALSE,H192*HOME!$F$21,H192*HOME!$F$21/(1+HOME!$H$21)),IF($T$1=FALSE,H192*HOME!$F$20,H192*HOME!$F$20/(1+HOME!$H$20)))))</f>
        <v>0</v>
      </c>
      <c r="CF192" s="310">
        <f>IF($T192=TRUE,0,IF(I$2&lt;DATE(2019,10,1),IF($T$1=FALSE,I192*HOME!$F$18,I192*HOME!$F$18/(1+HOME!$H$18)),IF($AO192=TRUE,IF($T$1=FALSE,I192*HOME!$F$21,I192*HOME!$F$21/(1+HOME!$H$21)),IF($T$1=FALSE,I192*HOME!$F$20,I192*HOME!$F$20/(1+HOME!$H$20)))))</f>
        <v>0</v>
      </c>
      <c r="CG192" s="310">
        <f>IF($T192=TRUE,0,IF(J$2&lt;DATE(2019,10,1),IF($T$1=FALSE,J192*HOME!$F$18,J192*HOME!$F$18/(1+HOME!$H$18)),IF($AO192=TRUE,IF($T$1=FALSE,J192*HOME!$F$21,J192*HOME!$F$21/(1+HOME!$H$21)),IF($T$1=FALSE,J192*HOME!$F$20,J192*HOME!$F$20/(1+HOME!$H$20)))))</f>
        <v>0</v>
      </c>
      <c r="CH192" s="310">
        <f>IF($T192=TRUE,0,IF(K$2&lt;DATE(2019,10,1),IF($T$1=FALSE,K192*HOME!$F$18,K192*HOME!$F$18/(1+HOME!$H$18)),IF($AO192=TRUE,IF($T$1=FALSE,K192*HOME!$F$21,K192*HOME!$F$21/(1+HOME!$H$21)),IF($T$1=FALSE,K192*HOME!$F$20,K192*HOME!$F$20/(1+HOME!$H$20)))))</f>
        <v>0</v>
      </c>
      <c r="CI192" s="310">
        <f>IF($T192=TRUE,0,IF(L$2&lt;DATE(2019,10,1),IF($T$1=FALSE,L192*HOME!$F$18,L192*HOME!$F$18/(1+HOME!$H$18)),IF($AO192=TRUE,IF($T$1=FALSE,L192*HOME!$F$21,L192*HOME!$F$21/(1+HOME!$H$21)),IF($T$1=FALSE,L192*HOME!$F$20,L192*HOME!$F$20/(1+HOME!$H$20)))))</f>
        <v>0</v>
      </c>
      <c r="CJ192" s="310">
        <f>IF($T192=TRUE,0,IF(M$2&lt;DATE(2019,10,1),IF($T$1=FALSE,M192*HOME!$F$18,M192*HOME!$F$18/(1+HOME!$H$18)),IF($AO192=TRUE,IF($T$1=FALSE,M192*HOME!$F$21,M192*HOME!$F$21/(1+HOME!$H$21)),IF($T$1=FALSE,M192*HOME!$F$20,M192*HOME!$F$20/(1+HOME!$H$20)))))</f>
        <v>0</v>
      </c>
      <c r="CK192" s="310">
        <f>IF($T192=TRUE,0,IF(N$2&lt;DATE(2019,10,1),IF($T$1=FALSE,N192*HOME!$F$18,N192*HOME!$F$18/(1+HOME!$H$18)),IF($AO192=TRUE,IF($T$1=FALSE,N192*HOME!$F$21,N192*HOME!$F$21/(1+HOME!$H$21)),IF($T$1=FALSE,N192*HOME!$F$20,N192*HOME!$F$20/(1+HOME!$H$20)))))</f>
        <v>0</v>
      </c>
      <c r="CL192" s="310">
        <f>IF($T192=TRUE,0,IF(O$2&lt;DATE(2019,10,1),IF($T$1=FALSE,O192*HOME!$F$18,O192*HOME!$F$18/(1+HOME!$H$18)),IF($AO192=TRUE,IF($T$1=FALSE,O192*HOME!$F$21,O192*HOME!$F$21/(1+HOME!$H$21)),IF($T$1=FALSE,O192*HOME!$F$20,O192*HOME!$F$20/(1+HOME!$H$20)))))</f>
        <v>0</v>
      </c>
      <c r="CM192" s="310">
        <f>IF($T192=TRUE,0,IF(P$2&lt;DATE(2019,10,1),IF($T$1=FALSE,P192*HOME!$F$18,P192*HOME!$F$18/(1+HOME!$H$18)),IF($AO192=TRUE,IF($T$1=FALSE,P192*HOME!$F$21,P192*HOME!$F$21/(1+HOME!$H$21)),IF($T$1=FALSE,P192*HOME!$F$20,P192*HOME!$F$20/(1+HOME!$H$20)))))</f>
        <v>0</v>
      </c>
      <c r="CN192" s="310">
        <f t="shared" si="91"/>
        <v>0</v>
      </c>
    </row>
    <row r="193" spans="3:92" ht="19.149999999999999" customHeight="1">
      <c r="C193" s="95"/>
      <c r="D193" s="114"/>
      <c r="E193" s="114"/>
      <c r="F193" s="114"/>
      <c r="G193" s="114"/>
      <c r="H193" s="114"/>
      <c r="I193" s="114"/>
      <c r="J193" s="114"/>
      <c r="K193" s="114"/>
      <c r="L193" s="114"/>
      <c r="M193" s="114"/>
      <c r="N193" s="114"/>
      <c r="O193" s="114"/>
      <c r="P193" s="131"/>
      <c r="Q193" s="181">
        <f t="shared" si="89"/>
        <v>0</v>
      </c>
      <c r="R193" s="115">
        <f t="shared" si="77"/>
        <v>0</v>
      </c>
      <c r="S193" s="154">
        <f>前期実績!Q151</f>
        <v>0</v>
      </c>
      <c r="T193" s="320" t="b">
        <v>0</v>
      </c>
      <c r="U193" s="79">
        <f>IF(D$2&lt;DATE(2019,10,1),IF($T$1=FALSE,IF($T193=FALSE,D193*HOME!$H$18,0),IF($T193=FALSE,D193*HOME!$H$18/(1+HOME!$H$18),0)),IF($T$1=FALSE,IF($T193=FALSE,D193*HOME!$H$20,0),IF($T193=FALSE,D193*HOME!$H$20/(1+HOME!$H$20),0)))</f>
        <v>0</v>
      </c>
      <c r="V193" s="79">
        <f>IF(E$2&lt;DATE(2019,10,1),IF($T$1=FALSE,IF($T193=FALSE,E193*HOME!$H$18,0),IF($T193=FALSE,E193*HOME!$H$18/(1+HOME!$H$18),0)),IF($T$1=FALSE,IF($T193=FALSE,E193*HOME!$H$20,0),IF($T193=FALSE,E193*HOME!$H$20/(1+HOME!$H$20),0)))</f>
        <v>0</v>
      </c>
      <c r="W193" s="79">
        <f>IF(F$2&lt;DATE(2019,10,1),IF($T$1=FALSE,IF($T193=FALSE,F193*HOME!$H$18,0),IF($T193=FALSE,F193*HOME!$H$18/(1+HOME!$H$18),0)),IF($T$1=FALSE,IF($T193=FALSE,F193*HOME!$H$20,0),IF($T193=FALSE,F193*HOME!$H$20/(1+HOME!$H$20),0)))</f>
        <v>0</v>
      </c>
      <c r="X193" s="79">
        <f>IF(G$2&lt;DATE(2019,10,1),IF($T$1=FALSE,IF($T193=FALSE,G193*HOME!$H$18,0),IF($T193=FALSE,G193*HOME!$H$18/(1+HOME!$H$18),0)),IF($T$1=FALSE,IF($T193=FALSE,G193*HOME!$H$20,0),IF($T193=FALSE,G193*HOME!$H$20/(1+HOME!$H$20),0)))</f>
        <v>0</v>
      </c>
      <c r="Y193" s="79">
        <f>IF(H$2&lt;DATE(2019,10,1),IF($T$1=FALSE,IF($T193=FALSE,H193*HOME!$H$18,0),IF($T193=FALSE,H193*HOME!$H$18/(1+HOME!$H$18),0)),IF($T$1=FALSE,IF($T193=FALSE,H193*HOME!$H$20,0),IF($T193=FALSE,H193*HOME!$H$20/(1+HOME!$H$20),0)))</f>
        <v>0</v>
      </c>
      <c r="Z193" s="79">
        <f>IF(I$2&lt;DATE(2019,10,1),IF($T$1=FALSE,IF($T193=FALSE,I193*HOME!$H$18,0),IF($T193=FALSE,I193*HOME!$H$18/(1+HOME!$H$18),0)),IF($T$1=FALSE,IF($T193=FALSE,I193*HOME!$H$20,0),IF($T193=FALSE,I193*HOME!$H$20/(1+HOME!$H$20),0)))</f>
        <v>0</v>
      </c>
      <c r="AA193" s="79">
        <f>IF(J$2&lt;DATE(2019,10,1),IF($T$1=FALSE,IF($T193=FALSE,J193*HOME!$H$18,0),IF($T193=FALSE,J193*HOME!$H$18/(1+HOME!$H$18),0)),IF($T$1=FALSE,IF($T193=FALSE,J193*HOME!$H$20,0),IF($T193=FALSE,J193*HOME!$H$20/(1+HOME!$H$20),0)))</f>
        <v>0</v>
      </c>
      <c r="AB193" s="79">
        <f>IF(K$2&lt;DATE(2019,10,1),IF($T$1=FALSE,IF($T193=FALSE,K193*HOME!$H$18,0),IF($T193=FALSE,K193*HOME!$H$18/(1+HOME!$H$18),0)),IF($T$1=FALSE,IF($T193=FALSE,K193*HOME!$H$20,0),IF($T193=FALSE,K193*HOME!$H$20/(1+HOME!$H$20),0)))</f>
        <v>0</v>
      </c>
      <c r="AC193" s="79">
        <f>IF(L$2&lt;DATE(2019,10,1),IF($T$1=FALSE,IF($T193=FALSE,L193*HOME!$H$18,0),IF($T193=FALSE,L193*HOME!$H$18/(1+HOME!$H$18),0)),IF($T$1=FALSE,IF($T193=FALSE,L193*HOME!$H$20,0),IF($T193=FALSE,L193*HOME!$H$20/(1+HOME!$H$20),0)))</f>
        <v>0</v>
      </c>
      <c r="AD193" s="79">
        <f>IF(M$2&lt;DATE(2019,10,1),IF($T$1=FALSE,IF($T193=FALSE,M193*HOME!$H$18,0),IF($T193=FALSE,M193*HOME!$H$18/(1+HOME!$H$18),0)),IF($T$1=FALSE,IF($T193=FALSE,M193*HOME!$H$20,0),IF($T193=FALSE,M193*HOME!$H$20/(1+HOME!$H$20),0)))</f>
        <v>0</v>
      </c>
      <c r="AE193" s="79">
        <f>IF(N$2&lt;DATE(2019,10,1),IF($T$1=FALSE,IF($T193=FALSE,N193*HOME!$H$18,0),IF($T193=FALSE,N193*HOME!$H$18/(1+HOME!$H$18),0)),IF($T$1=FALSE,IF($T193=FALSE,N193*HOME!$H$20,0),IF($T193=FALSE,N193*HOME!$H$20/(1+HOME!$H$20),0)))</f>
        <v>0</v>
      </c>
      <c r="AF193" s="79">
        <f>IF(O$2&lt;DATE(2019,10,1),IF($T$1=FALSE,IF($T193=FALSE,O193*HOME!$H$18,0),IF($T193=FALSE,O193*HOME!$H$18/(1+HOME!$H$18),0)),IF($T$1=FALSE,IF($T193=FALSE,O193*HOME!$H$20,0),IF($T193=FALSE,O193*HOME!$H$20/(1+HOME!$H$20),0)))</f>
        <v>0</v>
      </c>
      <c r="AG193" s="79">
        <f>IF(P$2&lt;DATE(2019,10,1),IF($T$1=FALSE,IF($T193=FALSE,P193*HOME!$H$18,0),IF($T193=FALSE,P193*HOME!$H$18/(1+HOME!$H$18),0)),IF($T$1=FALSE,IF($T193=FALSE,P193*HOME!$H$20,0),IF($T193=FALSE,P193*HOME!$H$20/(1+HOME!$H$20),0)))</f>
        <v>0</v>
      </c>
      <c r="AH193" s="79">
        <f t="shared" si="78"/>
        <v>0</v>
      </c>
      <c r="AI193" s="79">
        <f t="shared" si="90"/>
        <v>0</v>
      </c>
      <c r="AQ193" s="447" t="s">
        <v>192</v>
      </c>
      <c r="AR193" s="657">
        <f>AR43</f>
        <v>0.13</v>
      </c>
      <c r="AS193" s="372" t="s">
        <v>191</v>
      </c>
      <c r="CA193" s="310">
        <f>IF($T193=TRUE,0,IF(D$2&lt;DATE(2019,10,1),IF($T$1=FALSE,D193*HOME!$F$18,D193*HOME!$F$18/(1+HOME!$H$18)),IF($AO193=TRUE,IF($T$1=FALSE,D193*HOME!$F$21,D193*HOME!$F$21/(1+HOME!$H$21)),IF($T$1=FALSE,D193*HOME!$F$20,D193*HOME!$F$20/(1+HOME!$H$20)))))</f>
        <v>0</v>
      </c>
      <c r="CB193" s="310">
        <f>IF($T193=TRUE,0,IF(E$2&lt;DATE(2019,10,1),IF($T$1=FALSE,E193*HOME!$F$18,E193*HOME!$F$18/(1+HOME!$H$18)),IF($AO193=TRUE,IF($T$1=FALSE,E193*HOME!$F$21,E193*HOME!$F$21/(1+HOME!$H$21)),IF($T$1=FALSE,E193*HOME!$F$20,E193*HOME!$F$20/(1+HOME!$H$20)))))</f>
        <v>0</v>
      </c>
      <c r="CC193" s="310">
        <f>IF($T193=TRUE,0,IF(F$2&lt;DATE(2019,10,1),IF($T$1=FALSE,F193*HOME!$F$18,F193*HOME!$F$18/(1+HOME!$H$18)),IF($AO193=TRUE,IF($T$1=FALSE,F193*HOME!$F$21,F193*HOME!$F$21/(1+HOME!$H$21)),IF($T$1=FALSE,F193*HOME!$F$20,F193*HOME!$F$20/(1+HOME!$H$20)))))</f>
        <v>0</v>
      </c>
      <c r="CD193" s="310">
        <f>IF($T193=TRUE,0,IF(G$2&lt;DATE(2019,10,1),IF($T$1=FALSE,G193*HOME!$F$18,G193*HOME!$F$18/(1+HOME!$H$18)),IF($AO193=TRUE,IF($T$1=FALSE,G193*HOME!$F$21,G193*HOME!$F$21/(1+HOME!$H$21)),IF($T$1=FALSE,G193*HOME!$F$20,G193*HOME!$F$20/(1+HOME!$H$20)))))</f>
        <v>0</v>
      </c>
      <c r="CE193" s="310">
        <f>IF($T193=TRUE,0,IF(H$2&lt;DATE(2019,10,1),IF($T$1=FALSE,H193*HOME!$F$18,H193*HOME!$F$18/(1+HOME!$H$18)),IF($AO193=TRUE,IF($T$1=FALSE,H193*HOME!$F$21,H193*HOME!$F$21/(1+HOME!$H$21)),IF($T$1=FALSE,H193*HOME!$F$20,H193*HOME!$F$20/(1+HOME!$H$20)))))</f>
        <v>0</v>
      </c>
      <c r="CF193" s="310">
        <f>IF($T193=TRUE,0,IF(I$2&lt;DATE(2019,10,1),IF($T$1=FALSE,I193*HOME!$F$18,I193*HOME!$F$18/(1+HOME!$H$18)),IF($AO193=TRUE,IF($T$1=FALSE,I193*HOME!$F$21,I193*HOME!$F$21/(1+HOME!$H$21)),IF($T$1=FALSE,I193*HOME!$F$20,I193*HOME!$F$20/(1+HOME!$H$20)))))</f>
        <v>0</v>
      </c>
      <c r="CG193" s="310">
        <f>IF($T193=TRUE,0,IF(J$2&lt;DATE(2019,10,1),IF($T$1=FALSE,J193*HOME!$F$18,J193*HOME!$F$18/(1+HOME!$H$18)),IF($AO193=TRUE,IF($T$1=FALSE,J193*HOME!$F$21,J193*HOME!$F$21/(1+HOME!$H$21)),IF($T$1=FALSE,J193*HOME!$F$20,J193*HOME!$F$20/(1+HOME!$H$20)))))</f>
        <v>0</v>
      </c>
      <c r="CH193" s="310">
        <f>IF($T193=TRUE,0,IF(K$2&lt;DATE(2019,10,1),IF($T$1=FALSE,K193*HOME!$F$18,K193*HOME!$F$18/(1+HOME!$H$18)),IF($AO193=TRUE,IF($T$1=FALSE,K193*HOME!$F$21,K193*HOME!$F$21/(1+HOME!$H$21)),IF($T$1=FALSE,K193*HOME!$F$20,K193*HOME!$F$20/(1+HOME!$H$20)))))</f>
        <v>0</v>
      </c>
      <c r="CI193" s="310">
        <f>IF($T193=TRUE,0,IF(L$2&lt;DATE(2019,10,1),IF($T$1=FALSE,L193*HOME!$F$18,L193*HOME!$F$18/(1+HOME!$H$18)),IF($AO193=TRUE,IF($T$1=FALSE,L193*HOME!$F$21,L193*HOME!$F$21/(1+HOME!$H$21)),IF($T$1=FALSE,L193*HOME!$F$20,L193*HOME!$F$20/(1+HOME!$H$20)))))</f>
        <v>0</v>
      </c>
      <c r="CJ193" s="310">
        <f>IF($T193=TRUE,0,IF(M$2&lt;DATE(2019,10,1),IF($T$1=FALSE,M193*HOME!$F$18,M193*HOME!$F$18/(1+HOME!$H$18)),IF($AO193=TRUE,IF($T$1=FALSE,M193*HOME!$F$21,M193*HOME!$F$21/(1+HOME!$H$21)),IF($T$1=FALSE,M193*HOME!$F$20,M193*HOME!$F$20/(1+HOME!$H$20)))))</f>
        <v>0</v>
      </c>
      <c r="CK193" s="310">
        <f>IF($T193=TRUE,0,IF(N$2&lt;DATE(2019,10,1),IF($T$1=FALSE,N193*HOME!$F$18,N193*HOME!$F$18/(1+HOME!$H$18)),IF($AO193=TRUE,IF($T$1=FALSE,N193*HOME!$F$21,N193*HOME!$F$21/(1+HOME!$H$21)),IF($T$1=FALSE,N193*HOME!$F$20,N193*HOME!$F$20/(1+HOME!$H$20)))))</f>
        <v>0</v>
      </c>
      <c r="CL193" s="310">
        <f>IF($T193=TRUE,0,IF(O$2&lt;DATE(2019,10,1),IF($T$1=FALSE,O193*HOME!$F$18,O193*HOME!$F$18/(1+HOME!$H$18)),IF($AO193=TRUE,IF($T$1=FALSE,O193*HOME!$F$21,O193*HOME!$F$21/(1+HOME!$H$21)),IF($T$1=FALSE,O193*HOME!$F$20,O193*HOME!$F$20/(1+HOME!$H$20)))))</f>
        <v>0</v>
      </c>
      <c r="CM193" s="310">
        <f>IF($T193=TRUE,0,IF(P$2&lt;DATE(2019,10,1),IF($T$1=FALSE,P193*HOME!$F$18,P193*HOME!$F$18/(1+HOME!$H$18)),IF($AO193=TRUE,IF($T$1=FALSE,P193*HOME!$F$21,P193*HOME!$F$21/(1+HOME!$H$21)),IF($T$1=FALSE,P193*HOME!$F$20,P193*HOME!$F$20/(1+HOME!$H$20)))))</f>
        <v>0</v>
      </c>
      <c r="CN193" s="310">
        <f t="shared" si="91"/>
        <v>0</v>
      </c>
    </row>
    <row r="194" spans="3:92" ht="19.149999999999999" customHeight="1">
      <c r="C194" s="95"/>
      <c r="D194" s="114"/>
      <c r="E194" s="114"/>
      <c r="F194" s="114"/>
      <c r="G194" s="114"/>
      <c r="H194" s="114"/>
      <c r="I194" s="114"/>
      <c r="J194" s="114"/>
      <c r="K194" s="114"/>
      <c r="L194" s="114"/>
      <c r="M194" s="114"/>
      <c r="N194" s="114"/>
      <c r="O194" s="114"/>
      <c r="P194" s="131"/>
      <c r="Q194" s="181">
        <f t="shared" si="89"/>
        <v>0</v>
      </c>
      <c r="R194" s="115">
        <f t="shared" si="77"/>
        <v>0</v>
      </c>
      <c r="S194" s="154">
        <f>前期実績!Q152</f>
        <v>0</v>
      </c>
      <c r="T194" s="320" t="b">
        <v>0</v>
      </c>
      <c r="U194" s="79">
        <f>IF(D$2&lt;DATE(2019,10,1),IF($T$1=FALSE,IF($T194=FALSE,D194*HOME!$H$18,0),IF($T194=FALSE,D194*HOME!$H$18/(1+HOME!$H$18),0)),IF($T$1=FALSE,IF($T194=FALSE,D194*HOME!$H$20,0),IF($T194=FALSE,D194*HOME!$H$20/(1+HOME!$H$20),0)))</f>
        <v>0</v>
      </c>
      <c r="V194" s="79">
        <f>IF(E$2&lt;DATE(2019,10,1),IF($T$1=FALSE,IF($T194=FALSE,E194*HOME!$H$18,0),IF($T194=FALSE,E194*HOME!$H$18/(1+HOME!$H$18),0)),IF($T$1=FALSE,IF($T194=FALSE,E194*HOME!$H$20,0),IF($T194=FALSE,E194*HOME!$H$20/(1+HOME!$H$20),0)))</f>
        <v>0</v>
      </c>
      <c r="W194" s="79">
        <f>IF(F$2&lt;DATE(2019,10,1),IF($T$1=FALSE,IF($T194=FALSE,F194*HOME!$H$18,0),IF($T194=FALSE,F194*HOME!$H$18/(1+HOME!$H$18),0)),IF($T$1=FALSE,IF($T194=FALSE,F194*HOME!$H$20,0),IF($T194=FALSE,F194*HOME!$H$20/(1+HOME!$H$20),0)))</f>
        <v>0</v>
      </c>
      <c r="X194" s="79">
        <f>IF(G$2&lt;DATE(2019,10,1),IF($T$1=FALSE,IF($T194=FALSE,G194*HOME!$H$18,0),IF($T194=FALSE,G194*HOME!$H$18/(1+HOME!$H$18),0)),IF($T$1=FALSE,IF($T194=FALSE,G194*HOME!$H$20,0),IF($T194=FALSE,G194*HOME!$H$20/(1+HOME!$H$20),0)))</f>
        <v>0</v>
      </c>
      <c r="Y194" s="79">
        <f>IF(H$2&lt;DATE(2019,10,1),IF($T$1=FALSE,IF($T194=FALSE,H194*HOME!$H$18,0),IF($T194=FALSE,H194*HOME!$H$18/(1+HOME!$H$18),0)),IF($T$1=FALSE,IF($T194=FALSE,H194*HOME!$H$20,0),IF($T194=FALSE,H194*HOME!$H$20/(1+HOME!$H$20),0)))</f>
        <v>0</v>
      </c>
      <c r="Z194" s="79">
        <f>IF(I$2&lt;DATE(2019,10,1),IF($T$1=FALSE,IF($T194=FALSE,I194*HOME!$H$18,0),IF($T194=FALSE,I194*HOME!$H$18/(1+HOME!$H$18),0)),IF($T$1=FALSE,IF($T194=FALSE,I194*HOME!$H$20,0),IF($T194=FALSE,I194*HOME!$H$20/(1+HOME!$H$20),0)))</f>
        <v>0</v>
      </c>
      <c r="AA194" s="79">
        <f>IF(J$2&lt;DATE(2019,10,1),IF($T$1=FALSE,IF($T194=FALSE,J194*HOME!$H$18,0),IF($T194=FALSE,J194*HOME!$H$18/(1+HOME!$H$18),0)),IF($T$1=FALSE,IF($T194=FALSE,J194*HOME!$H$20,0),IF($T194=FALSE,J194*HOME!$H$20/(1+HOME!$H$20),0)))</f>
        <v>0</v>
      </c>
      <c r="AB194" s="79">
        <f>IF(K$2&lt;DATE(2019,10,1),IF($T$1=FALSE,IF($T194=FALSE,K194*HOME!$H$18,0),IF($T194=FALSE,K194*HOME!$H$18/(1+HOME!$H$18),0)),IF($T$1=FALSE,IF($T194=FALSE,K194*HOME!$H$20,0),IF($T194=FALSE,K194*HOME!$H$20/(1+HOME!$H$20),0)))</f>
        <v>0</v>
      </c>
      <c r="AC194" s="79">
        <f>IF(L$2&lt;DATE(2019,10,1),IF($T$1=FALSE,IF($T194=FALSE,L194*HOME!$H$18,0),IF($T194=FALSE,L194*HOME!$H$18/(1+HOME!$H$18),0)),IF($T$1=FALSE,IF($T194=FALSE,L194*HOME!$H$20,0),IF($T194=FALSE,L194*HOME!$H$20/(1+HOME!$H$20),0)))</f>
        <v>0</v>
      </c>
      <c r="AD194" s="79">
        <f>IF(M$2&lt;DATE(2019,10,1),IF($T$1=FALSE,IF($T194=FALSE,M194*HOME!$H$18,0),IF($T194=FALSE,M194*HOME!$H$18/(1+HOME!$H$18),0)),IF($T$1=FALSE,IF($T194=FALSE,M194*HOME!$H$20,0),IF($T194=FALSE,M194*HOME!$H$20/(1+HOME!$H$20),0)))</f>
        <v>0</v>
      </c>
      <c r="AE194" s="79">
        <f>IF(N$2&lt;DATE(2019,10,1),IF($T$1=FALSE,IF($T194=FALSE,N194*HOME!$H$18,0),IF($T194=FALSE,N194*HOME!$H$18/(1+HOME!$H$18),0)),IF($T$1=FALSE,IF($T194=FALSE,N194*HOME!$H$20,0),IF($T194=FALSE,N194*HOME!$H$20/(1+HOME!$H$20),0)))</f>
        <v>0</v>
      </c>
      <c r="AF194" s="79">
        <f>IF(O$2&lt;DATE(2019,10,1),IF($T$1=FALSE,IF($T194=FALSE,O194*HOME!$H$18,0),IF($T194=FALSE,O194*HOME!$H$18/(1+HOME!$H$18),0)),IF($T$1=FALSE,IF($T194=FALSE,O194*HOME!$H$20,0),IF($T194=FALSE,O194*HOME!$H$20/(1+HOME!$H$20),0)))</f>
        <v>0</v>
      </c>
      <c r="AG194" s="79">
        <f>IF(P$2&lt;DATE(2019,10,1),IF($T$1=FALSE,IF($T194=FALSE,P194*HOME!$H$18,0),IF($T194=FALSE,P194*HOME!$H$18/(1+HOME!$H$18),0)),IF($T$1=FALSE,IF($T194=FALSE,P194*HOME!$H$20,0),IF($T194=FALSE,P194*HOME!$H$20/(1+HOME!$H$20),0)))</f>
        <v>0</v>
      </c>
      <c r="AH194" s="79">
        <f t="shared" si="78"/>
        <v>0</v>
      </c>
      <c r="AI194" s="79">
        <f t="shared" si="90"/>
        <v>0</v>
      </c>
      <c r="AQ194" s="455" t="s">
        <v>32</v>
      </c>
      <c r="AR194" s="456">
        <f>(AR191-AR192)*AR193</f>
        <v>0</v>
      </c>
      <c r="AS194" s="457">
        <f>IFERROR(AR194/AR188,0)</f>
        <v>0</v>
      </c>
      <c r="AZ194" s="458">
        <f>SUM(D$185:D$193)*$AR193-$AR$192/12*$AR$193</f>
        <v>0</v>
      </c>
      <c r="BA194" s="458">
        <f t="shared" ref="BA194:BK194" si="92">SUM(E$185:E$193)*$AR193-$AR$192/12*$AR$193</f>
        <v>0</v>
      </c>
      <c r="BB194" s="458">
        <f t="shared" si="92"/>
        <v>0</v>
      </c>
      <c r="BC194" s="458">
        <f t="shared" si="92"/>
        <v>0</v>
      </c>
      <c r="BD194" s="458">
        <f t="shared" si="92"/>
        <v>0</v>
      </c>
      <c r="BE194" s="458">
        <f t="shared" si="92"/>
        <v>0</v>
      </c>
      <c r="BF194" s="458">
        <f t="shared" si="92"/>
        <v>0</v>
      </c>
      <c r="BG194" s="458">
        <f t="shared" si="92"/>
        <v>0</v>
      </c>
      <c r="BH194" s="458">
        <f t="shared" si="92"/>
        <v>0</v>
      </c>
      <c r="BI194" s="458">
        <f t="shared" si="92"/>
        <v>0</v>
      </c>
      <c r="BJ194" s="458">
        <f t="shared" si="92"/>
        <v>0</v>
      </c>
      <c r="BK194" s="458">
        <f t="shared" si="92"/>
        <v>0</v>
      </c>
      <c r="CA194" s="310">
        <f>IF($T194=TRUE,0,IF(D$2&lt;DATE(2019,10,1),IF($T$1=FALSE,D194*HOME!$F$18,D194*HOME!$F$18/(1+HOME!$H$18)),IF($AO194=TRUE,IF($T$1=FALSE,D194*HOME!$F$21,D194*HOME!$F$21/(1+HOME!$H$21)),IF($T$1=FALSE,D194*HOME!$F$20,D194*HOME!$F$20/(1+HOME!$H$20)))))</f>
        <v>0</v>
      </c>
      <c r="CB194" s="310">
        <f>IF($T194=TRUE,0,IF(E$2&lt;DATE(2019,10,1),IF($T$1=FALSE,E194*HOME!$F$18,E194*HOME!$F$18/(1+HOME!$H$18)),IF($AO194=TRUE,IF($T$1=FALSE,E194*HOME!$F$21,E194*HOME!$F$21/(1+HOME!$H$21)),IF($T$1=FALSE,E194*HOME!$F$20,E194*HOME!$F$20/(1+HOME!$H$20)))))</f>
        <v>0</v>
      </c>
      <c r="CC194" s="310">
        <f>IF($T194=TRUE,0,IF(F$2&lt;DATE(2019,10,1),IF($T$1=FALSE,F194*HOME!$F$18,F194*HOME!$F$18/(1+HOME!$H$18)),IF($AO194=TRUE,IF($T$1=FALSE,F194*HOME!$F$21,F194*HOME!$F$21/(1+HOME!$H$21)),IF($T$1=FALSE,F194*HOME!$F$20,F194*HOME!$F$20/(1+HOME!$H$20)))))</f>
        <v>0</v>
      </c>
      <c r="CD194" s="310">
        <f>IF($T194=TRUE,0,IF(G$2&lt;DATE(2019,10,1),IF($T$1=FALSE,G194*HOME!$F$18,G194*HOME!$F$18/(1+HOME!$H$18)),IF($AO194=TRUE,IF($T$1=FALSE,G194*HOME!$F$21,G194*HOME!$F$21/(1+HOME!$H$21)),IF($T$1=FALSE,G194*HOME!$F$20,G194*HOME!$F$20/(1+HOME!$H$20)))))</f>
        <v>0</v>
      </c>
      <c r="CE194" s="310">
        <f>IF($T194=TRUE,0,IF(H$2&lt;DATE(2019,10,1),IF($T$1=FALSE,H194*HOME!$F$18,H194*HOME!$F$18/(1+HOME!$H$18)),IF($AO194=TRUE,IF($T$1=FALSE,H194*HOME!$F$21,H194*HOME!$F$21/(1+HOME!$H$21)),IF($T$1=FALSE,H194*HOME!$F$20,H194*HOME!$F$20/(1+HOME!$H$20)))))</f>
        <v>0</v>
      </c>
      <c r="CF194" s="310">
        <f>IF($T194=TRUE,0,IF(I$2&lt;DATE(2019,10,1),IF($T$1=FALSE,I194*HOME!$F$18,I194*HOME!$F$18/(1+HOME!$H$18)),IF($AO194=TRUE,IF($T$1=FALSE,I194*HOME!$F$21,I194*HOME!$F$21/(1+HOME!$H$21)),IF($T$1=FALSE,I194*HOME!$F$20,I194*HOME!$F$20/(1+HOME!$H$20)))))</f>
        <v>0</v>
      </c>
      <c r="CG194" s="310">
        <f>IF($T194=TRUE,0,IF(J$2&lt;DATE(2019,10,1),IF($T$1=FALSE,J194*HOME!$F$18,J194*HOME!$F$18/(1+HOME!$H$18)),IF($AO194=TRUE,IF($T$1=FALSE,J194*HOME!$F$21,J194*HOME!$F$21/(1+HOME!$H$21)),IF($T$1=FALSE,J194*HOME!$F$20,J194*HOME!$F$20/(1+HOME!$H$20)))))</f>
        <v>0</v>
      </c>
      <c r="CH194" s="310">
        <f>IF($T194=TRUE,0,IF(K$2&lt;DATE(2019,10,1),IF($T$1=FALSE,K194*HOME!$F$18,K194*HOME!$F$18/(1+HOME!$H$18)),IF($AO194=TRUE,IF($T$1=FALSE,K194*HOME!$F$21,K194*HOME!$F$21/(1+HOME!$H$21)),IF($T$1=FALSE,K194*HOME!$F$20,K194*HOME!$F$20/(1+HOME!$H$20)))))</f>
        <v>0</v>
      </c>
      <c r="CI194" s="310">
        <f>IF($T194=TRUE,0,IF(L$2&lt;DATE(2019,10,1),IF($T$1=FALSE,L194*HOME!$F$18,L194*HOME!$F$18/(1+HOME!$H$18)),IF($AO194=TRUE,IF($T$1=FALSE,L194*HOME!$F$21,L194*HOME!$F$21/(1+HOME!$H$21)),IF($T$1=FALSE,L194*HOME!$F$20,L194*HOME!$F$20/(1+HOME!$H$20)))))</f>
        <v>0</v>
      </c>
      <c r="CJ194" s="310">
        <f>IF($T194=TRUE,0,IF(M$2&lt;DATE(2019,10,1),IF($T$1=FALSE,M194*HOME!$F$18,M194*HOME!$F$18/(1+HOME!$H$18)),IF($AO194=TRUE,IF($T$1=FALSE,M194*HOME!$F$21,M194*HOME!$F$21/(1+HOME!$H$21)),IF($T$1=FALSE,M194*HOME!$F$20,M194*HOME!$F$20/(1+HOME!$H$20)))))</f>
        <v>0</v>
      </c>
      <c r="CK194" s="310">
        <f>IF($T194=TRUE,0,IF(N$2&lt;DATE(2019,10,1),IF($T$1=FALSE,N194*HOME!$F$18,N194*HOME!$F$18/(1+HOME!$H$18)),IF($AO194=TRUE,IF($T$1=FALSE,N194*HOME!$F$21,N194*HOME!$F$21/(1+HOME!$H$21)),IF($T$1=FALSE,N194*HOME!$F$20,N194*HOME!$F$20/(1+HOME!$H$20)))))</f>
        <v>0</v>
      </c>
      <c r="CL194" s="310">
        <f>IF($T194=TRUE,0,IF(O$2&lt;DATE(2019,10,1),IF($T$1=FALSE,O194*HOME!$F$18,O194*HOME!$F$18/(1+HOME!$H$18)),IF($AO194=TRUE,IF($T$1=FALSE,O194*HOME!$F$21,O194*HOME!$F$21/(1+HOME!$H$21)),IF($T$1=FALSE,O194*HOME!$F$20,O194*HOME!$F$20/(1+HOME!$H$20)))))</f>
        <v>0</v>
      </c>
      <c r="CM194" s="310">
        <f>IF($T194=TRUE,0,IF(P$2&lt;DATE(2019,10,1),IF($T$1=FALSE,P194*HOME!$F$18,P194*HOME!$F$18/(1+HOME!$H$18)),IF($AO194=TRUE,IF($T$1=FALSE,P194*HOME!$F$21,P194*HOME!$F$21/(1+HOME!$H$21)),IF($T$1=FALSE,P194*HOME!$F$20,P194*HOME!$F$20/(1+HOME!$H$20)))))</f>
        <v>0</v>
      </c>
      <c r="CN194" s="310">
        <f t="shared" si="91"/>
        <v>0</v>
      </c>
    </row>
    <row r="195" spans="3:92" ht="19.149999999999999" customHeight="1">
      <c r="C195" s="119" t="s">
        <v>56</v>
      </c>
      <c r="D195" s="120">
        <f>SUM(D185:D194)</f>
        <v>0</v>
      </c>
      <c r="E195" s="120">
        <f t="shared" ref="E195:P195" si="93">SUM(E185:E194)</f>
        <v>0</v>
      </c>
      <c r="F195" s="120">
        <f t="shared" si="93"/>
        <v>0</v>
      </c>
      <c r="G195" s="120">
        <f t="shared" si="93"/>
        <v>0</v>
      </c>
      <c r="H195" s="120">
        <f t="shared" si="93"/>
        <v>0</v>
      </c>
      <c r="I195" s="120">
        <f t="shared" si="93"/>
        <v>0</v>
      </c>
      <c r="J195" s="120">
        <f t="shared" si="93"/>
        <v>0</v>
      </c>
      <c r="K195" s="120">
        <f t="shared" si="93"/>
        <v>0</v>
      </c>
      <c r="L195" s="120">
        <f t="shared" si="93"/>
        <v>0</v>
      </c>
      <c r="M195" s="120">
        <f t="shared" si="93"/>
        <v>0</v>
      </c>
      <c r="N195" s="120">
        <f t="shared" si="93"/>
        <v>0</v>
      </c>
      <c r="O195" s="120">
        <f t="shared" si="93"/>
        <v>0</v>
      </c>
      <c r="P195" s="120">
        <f t="shared" si="93"/>
        <v>0</v>
      </c>
      <c r="Q195" s="121">
        <f>SUM(D195:P195)</f>
        <v>0</v>
      </c>
      <c r="R195" s="141">
        <f t="shared" si="77"/>
        <v>0</v>
      </c>
      <c r="S195" s="155">
        <f>前期実績!Q153</f>
        <v>0</v>
      </c>
      <c r="T195" s="320"/>
      <c r="U195" s="655">
        <f>SUM(U185:U194)</f>
        <v>0</v>
      </c>
      <c r="V195" s="655">
        <f t="shared" ref="V195:AI195" si="94">SUM(V185:V194)</f>
        <v>0</v>
      </c>
      <c r="W195" s="655">
        <f t="shared" si="94"/>
        <v>0</v>
      </c>
      <c r="X195" s="655">
        <f t="shared" si="94"/>
        <v>0</v>
      </c>
      <c r="Y195" s="655">
        <f t="shared" si="94"/>
        <v>0</v>
      </c>
      <c r="Z195" s="655">
        <f t="shared" si="94"/>
        <v>0</v>
      </c>
      <c r="AA195" s="655">
        <f t="shared" si="94"/>
        <v>0</v>
      </c>
      <c r="AB195" s="655">
        <f t="shared" si="94"/>
        <v>0</v>
      </c>
      <c r="AC195" s="655">
        <f t="shared" si="94"/>
        <v>0</v>
      </c>
      <c r="AD195" s="655">
        <f t="shared" si="94"/>
        <v>0</v>
      </c>
      <c r="AE195" s="655">
        <f t="shared" si="94"/>
        <v>0</v>
      </c>
      <c r="AF195" s="655">
        <f t="shared" si="94"/>
        <v>0</v>
      </c>
      <c r="AG195" s="655">
        <f t="shared" si="94"/>
        <v>0</v>
      </c>
      <c r="AH195" s="655">
        <f t="shared" si="78"/>
        <v>0</v>
      </c>
      <c r="AI195" s="655">
        <f t="shared" si="94"/>
        <v>0</v>
      </c>
      <c r="CA195" s="500">
        <f>SUM(CA185:CA194)</f>
        <v>0</v>
      </c>
      <c r="CB195" s="500">
        <f t="shared" ref="CB195:CM195" si="95">SUM(CB185:CB194)</f>
        <v>0</v>
      </c>
      <c r="CC195" s="500">
        <f t="shared" si="95"/>
        <v>0</v>
      </c>
      <c r="CD195" s="500">
        <f t="shared" si="95"/>
        <v>0</v>
      </c>
      <c r="CE195" s="500">
        <f t="shared" si="95"/>
        <v>0</v>
      </c>
      <c r="CF195" s="500">
        <f t="shared" si="95"/>
        <v>0</v>
      </c>
      <c r="CG195" s="500">
        <f t="shared" si="95"/>
        <v>0</v>
      </c>
      <c r="CH195" s="500">
        <f t="shared" si="95"/>
        <v>0</v>
      </c>
      <c r="CI195" s="500">
        <f t="shared" si="95"/>
        <v>0</v>
      </c>
      <c r="CJ195" s="500">
        <f t="shared" si="95"/>
        <v>0</v>
      </c>
      <c r="CK195" s="500">
        <f t="shared" si="95"/>
        <v>0</v>
      </c>
      <c r="CL195" s="500">
        <f t="shared" si="95"/>
        <v>0</v>
      </c>
      <c r="CM195" s="500">
        <f t="shared" si="95"/>
        <v>0</v>
      </c>
      <c r="CN195" s="500">
        <f t="shared" si="91"/>
        <v>0</v>
      </c>
    </row>
    <row r="196" spans="3:92" ht="19.149999999999999" customHeight="1">
      <c r="C196" s="80" t="s">
        <v>57</v>
      </c>
      <c r="D196" s="100"/>
      <c r="E196" s="100"/>
      <c r="F196" s="100"/>
      <c r="G196" s="100"/>
      <c r="H196" s="100"/>
      <c r="I196" s="100"/>
      <c r="J196" s="100"/>
      <c r="K196" s="100"/>
      <c r="L196" s="100"/>
      <c r="M196" s="100"/>
      <c r="N196" s="100"/>
      <c r="O196" s="100"/>
      <c r="P196" s="100"/>
      <c r="Q196" s="101"/>
      <c r="R196" s="130">
        <f t="shared" si="77"/>
        <v>0</v>
      </c>
      <c r="S196" s="158">
        <f>前期実績!Q154</f>
        <v>0</v>
      </c>
      <c r="T196" s="320"/>
      <c r="U196" s="57"/>
      <c r="AH196" s="310">
        <f t="shared" si="78"/>
        <v>0</v>
      </c>
    </row>
    <row r="197" spans="3:92" ht="19.149999999999999" customHeight="1">
      <c r="C197" s="95"/>
      <c r="D197" s="124"/>
      <c r="E197" s="124"/>
      <c r="F197" s="124"/>
      <c r="G197" s="124"/>
      <c r="H197" s="124"/>
      <c r="I197" s="124"/>
      <c r="J197" s="124"/>
      <c r="K197" s="124"/>
      <c r="L197" s="124"/>
      <c r="M197" s="124"/>
      <c r="N197" s="124"/>
      <c r="O197" s="124"/>
      <c r="P197" s="124"/>
      <c r="Q197" s="89">
        <f t="shared" ref="Q197:Q226" si="96">SUM(D197:P197)</f>
        <v>0</v>
      </c>
      <c r="R197" s="182">
        <f t="shared" si="77"/>
        <v>0</v>
      </c>
      <c r="S197" s="656">
        <f>前期実績!Q155</f>
        <v>0</v>
      </c>
      <c r="T197" s="320" t="b">
        <v>0</v>
      </c>
      <c r="U197" s="79">
        <f>IF(D$2&lt;DATE(2019,10,1),IF($T$1=FALSE,IF($T197=FALSE,D197*HOME!$H$18,0),IF($T197=FALSE,D197*HOME!$H$18/(1+HOME!$H$18),0)),IF($T$1=FALSE,IF($T197=FALSE,D197*HOME!$H$20,0),IF($T197=FALSE,D197*HOME!$H$20/(1+HOME!$H$20),0)))</f>
        <v>0</v>
      </c>
      <c r="V197" s="79">
        <f>IF(E$2&lt;DATE(2019,10,1),IF($T$1=FALSE,IF($T197=FALSE,E197*HOME!$H$18,0),IF($T197=FALSE,E197*HOME!$H$18/(1+HOME!$H$18),0)),IF($T$1=FALSE,IF($T197=FALSE,E197*HOME!$H$20,0),IF($T197=FALSE,E197*HOME!$H$20/(1+HOME!$H$20),0)))</f>
        <v>0</v>
      </c>
      <c r="W197" s="79">
        <f>IF(F$2&lt;DATE(2019,10,1),IF($T$1=FALSE,IF($T197=FALSE,F197*HOME!$H$18,0),IF($T197=FALSE,F197*HOME!$H$18/(1+HOME!$H$18),0)),IF($T$1=FALSE,IF($T197=FALSE,F197*HOME!$H$20,0),IF($T197=FALSE,F197*HOME!$H$20/(1+HOME!$H$20),0)))</f>
        <v>0</v>
      </c>
      <c r="X197" s="79">
        <f>IF(G$2&lt;DATE(2019,10,1),IF($T$1=FALSE,IF($T197=FALSE,G197*HOME!$H$18,0),IF($T197=FALSE,G197*HOME!$H$18/(1+HOME!$H$18),0)),IF($T$1=FALSE,IF($T197=FALSE,G197*HOME!$H$20,0),IF($T197=FALSE,G197*HOME!$H$20/(1+HOME!$H$20),0)))</f>
        <v>0</v>
      </c>
      <c r="Y197" s="79">
        <f>IF(H$2&lt;DATE(2019,10,1),IF($T$1=FALSE,IF($T197=FALSE,H197*HOME!$H$18,0),IF($T197=FALSE,H197*HOME!$H$18/(1+HOME!$H$18),0)),IF($T$1=FALSE,IF($T197=FALSE,H197*HOME!$H$20,0),IF($T197=FALSE,H197*HOME!$H$20/(1+HOME!$H$20),0)))</f>
        <v>0</v>
      </c>
      <c r="Z197" s="79">
        <f>IF(I$2&lt;DATE(2019,10,1),IF($T$1=FALSE,IF($T197=FALSE,I197*HOME!$H$18,0),IF($T197=FALSE,I197*HOME!$H$18/(1+HOME!$H$18),0)),IF($T$1=FALSE,IF($T197=FALSE,I197*HOME!$H$20,0),IF($T197=FALSE,I197*HOME!$H$20/(1+HOME!$H$20),0)))</f>
        <v>0</v>
      </c>
      <c r="AA197" s="79">
        <f>IF(J$2&lt;DATE(2019,10,1),IF($T$1=FALSE,IF($T197=FALSE,J197*HOME!$H$18,0),IF($T197=FALSE,J197*HOME!$H$18/(1+HOME!$H$18),0)),IF($T$1=FALSE,IF($T197=FALSE,J197*HOME!$H$20,0),IF($T197=FALSE,J197*HOME!$H$20/(1+HOME!$H$20),0)))</f>
        <v>0</v>
      </c>
      <c r="AB197" s="79">
        <f>IF(K$2&lt;DATE(2019,10,1),IF($T$1=FALSE,IF($T197=FALSE,K197*HOME!$H$18,0),IF($T197=FALSE,K197*HOME!$H$18/(1+HOME!$H$18),0)),IF($T$1=FALSE,IF($T197=FALSE,K197*HOME!$H$20,0),IF($T197=FALSE,K197*HOME!$H$20/(1+HOME!$H$20),0)))</f>
        <v>0</v>
      </c>
      <c r="AC197" s="79">
        <f>IF(L$2&lt;DATE(2019,10,1),IF($T$1=FALSE,IF($T197=FALSE,L197*HOME!$H$18,0),IF($T197=FALSE,L197*HOME!$H$18/(1+HOME!$H$18),0)),IF($T$1=FALSE,IF($T197=FALSE,L197*HOME!$H$20,0),IF($T197=FALSE,L197*HOME!$H$20/(1+HOME!$H$20),0)))</f>
        <v>0</v>
      </c>
      <c r="AD197" s="79">
        <f>IF(M$2&lt;DATE(2019,10,1),IF($T$1=FALSE,IF($T197=FALSE,M197*HOME!$H$18,0),IF($T197=FALSE,M197*HOME!$H$18/(1+HOME!$H$18),0)),IF($T$1=FALSE,IF($T197=FALSE,M197*HOME!$H$20,0),IF($T197=FALSE,M197*HOME!$H$20/(1+HOME!$H$20),0)))</f>
        <v>0</v>
      </c>
      <c r="AE197" s="79">
        <f>IF(N$2&lt;DATE(2019,10,1),IF($T$1=FALSE,IF($T197=FALSE,N197*HOME!$H$18,0),IF($T197=FALSE,N197*HOME!$H$18/(1+HOME!$H$18),0)),IF($T$1=FALSE,IF($T197=FALSE,N197*HOME!$H$20,0),IF($T197=FALSE,N197*HOME!$H$20/(1+HOME!$H$20),0)))</f>
        <v>0</v>
      </c>
      <c r="AF197" s="79">
        <f>IF(O$2&lt;DATE(2019,10,1),IF($T$1=FALSE,IF($T197=FALSE,O197*HOME!$H$18,0),IF($T197=FALSE,O197*HOME!$H$18/(1+HOME!$H$18),0)),IF($T$1=FALSE,IF($T197=FALSE,O197*HOME!$H$20,0),IF($T197=FALSE,O197*HOME!$H$20/(1+HOME!$H$20),0)))</f>
        <v>0</v>
      </c>
      <c r="AG197" s="79">
        <f>IF(P$2&lt;DATE(2019,10,1),IF($T$1=FALSE,IF($T197=FALSE,P197*HOME!$H$18,0),IF($T197=FALSE,P197*HOME!$H$18/(1+HOME!$H$18),0)),IF($T$1=FALSE,IF($T197=FALSE,P197*HOME!$H$20,0),IF($T197=FALSE,P197*HOME!$H$20/(1+HOME!$H$20),0)))</f>
        <v>0</v>
      </c>
      <c r="AH197" s="79">
        <f t="shared" si="78"/>
        <v>0</v>
      </c>
      <c r="AI197" s="79">
        <f>IF($T197=FALSE,Q197,"")</f>
        <v>0</v>
      </c>
      <c r="AT197" s="310" t="b">
        <v>0</v>
      </c>
      <c r="CA197" s="310">
        <f>IF($T197=TRUE,0,IF(D$2&lt;DATE(2019,10,1),IF($T$1=FALSE,D197*HOME!$F$18,D197*HOME!$F$18/(1+HOME!$H$18)),IF($AO197=TRUE,IF($T$1=FALSE,D197*HOME!$F$21,D197*HOME!$F$21/(1+HOME!$H$21)),IF($T$1=FALSE,D197*HOME!$F$20,D197*HOME!$F$20/(1+HOME!$H$20)))))</f>
        <v>0</v>
      </c>
      <c r="CB197" s="310">
        <f>IF($T197=TRUE,0,IF(E$2&lt;DATE(2019,10,1),IF($T$1=FALSE,E197*HOME!$F$18,E197*HOME!$F$18/(1+HOME!$H$18)),IF($AO197=TRUE,IF($T$1=FALSE,E197*HOME!$F$21,E197*HOME!$F$21/(1+HOME!$H$21)),IF($T$1=FALSE,E197*HOME!$F$20,E197*HOME!$F$20/(1+HOME!$H$20)))))</f>
        <v>0</v>
      </c>
      <c r="CC197" s="310">
        <f>IF($T197=TRUE,0,IF(F$2&lt;DATE(2019,10,1),IF($T$1=FALSE,F197*HOME!$F$18,F197*HOME!$F$18/(1+HOME!$H$18)),IF($AO197=TRUE,IF($T$1=FALSE,F197*HOME!$F$21,F197*HOME!$F$21/(1+HOME!$H$21)),IF($T$1=FALSE,F197*HOME!$F$20,F197*HOME!$F$20/(1+HOME!$H$20)))))</f>
        <v>0</v>
      </c>
      <c r="CD197" s="310">
        <f>IF($T197=TRUE,0,IF(G$2&lt;DATE(2019,10,1),IF($T$1=FALSE,G197*HOME!$F$18,G197*HOME!$F$18/(1+HOME!$H$18)),IF($AO197=TRUE,IF($T$1=FALSE,G197*HOME!$F$21,G197*HOME!$F$21/(1+HOME!$H$21)),IF($T$1=FALSE,G197*HOME!$F$20,G197*HOME!$F$20/(1+HOME!$H$20)))))</f>
        <v>0</v>
      </c>
      <c r="CE197" s="310">
        <f>IF($T197=TRUE,0,IF(H$2&lt;DATE(2019,10,1),IF($T$1=FALSE,H197*HOME!$F$18,H197*HOME!$F$18/(1+HOME!$H$18)),IF($AO197=TRUE,IF($T$1=FALSE,H197*HOME!$F$21,H197*HOME!$F$21/(1+HOME!$H$21)),IF($T$1=FALSE,H197*HOME!$F$20,H197*HOME!$F$20/(1+HOME!$H$20)))))</f>
        <v>0</v>
      </c>
      <c r="CF197" s="310">
        <f>IF($T197=TRUE,0,IF(I$2&lt;DATE(2019,10,1),IF($T$1=FALSE,I197*HOME!$F$18,I197*HOME!$F$18/(1+HOME!$H$18)),IF($AO197=TRUE,IF($T$1=FALSE,I197*HOME!$F$21,I197*HOME!$F$21/(1+HOME!$H$21)),IF($T$1=FALSE,I197*HOME!$F$20,I197*HOME!$F$20/(1+HOME!$H$20)))))</f>
        <v>0</v>
      </c>
      <c r="CG197" s="310">
        <f>IF($T197=TRUE,0,IF(J$2&lt;DATE(2019,10,1),IF($T$1=FALSE,J197*HOME!$F$18,J197*HOME!$F$18/(1+HOME!$H$18)),IF($AO197=TRUE,IF($T$1=FALSE,J197*HOME!$F$21,J197*HOME!$F$21/(1+HOME!$H$21)),IF($T$1=FALSE,J197*HOME!$F$20,J197*HOME!$F$20/(1+HOME!$H$20)))))</f>
        <v>0</v>
      </c>
      <c r="CH197" s="310">
        <f>IF($T197=TRUE,0,IF(K$2&lt;DATE(2019,10,1),IF($T$1=FALSE,K197*HOME!$F$18,K197*HOME!$F$18/(1+HOME!$H$18)),IF($AO197=TRUE,IF($T$1=FALSE,K197*HOME!$F$21,K197*HOME!$F$21/(1+HOME!$H$21)),IF($T$1=FALSE,K197*HOME!$F$20,K197*HOME!$F$20/(1+HOME!$H$20)))))</f>
        <v>0</v>
      </c>
      <c r="CI197" s="310">
        <f>IF($T197=TRUE,0,IF(L$2&lt;DATE(2019,10,1),IF($T$1=FALSE,L197*HOME!$F$18,L197*HOME!$F$18/(1+HOME!$H$18)),IF($AO197=TRUE,IF($T$1=FALSE,L197*HOME!$F$21,L197*HOME!$F$21/(1+HOME!$H$21)),IF($T$1=FALSE,L197*HOME!$F$20,L197*HOME!$F$20/(1+HOME!$H$20)))))</f>
        <v>0</v>
      </c>
      <c r="CJ197" s="310">
        <f>IF($T197=TRUE,0,IF(M$2&lt;DATE(2019,10,1),IF($T$1=FALSE,M197*HOME!$F$18,M197*HOME!$F$18/(1+HOME!$H$18)),IF($AO197=TRUE,IF($T$1=FALSE,M197*HOME!$F$21,M197*HOME!$F$21/(1+HOME!$H$21)),IF($T$1=FALSE,M197*HOME!$F$20,M197*HOME!$F$20/(1+HOME!$H$20)))))</f>
        <v>0</v>
      </c>
      <c r="CK197" s="310">
        <f>IF($T197=TRUE,0,IF(N$2&lt;DATE(2019,10,1),IF($T$1=FALSE,N197*HOME!$F$18,N197*HOME!$F$18/(1+HOME!$H$18)),IF($AO197=TRUE,IF($T$1=FALSE,N197*HOME!$F$21,N197*HOME!$F$21/(1+HOME!$H$21)),IF($T$1=FALSE,N197*HOME!$F$20,N197*HOME!$F$20/(1+HOME!$H$20)))))</f>
        <v>0</v>
      </c>
      <c r="CL197" s="310">
        <f>IF($T197=TRUE,0,IF(O$2&lt;DATE(2019,10,1),IF($T$1=FALSE,O197*HOME!$F$18,O197*HOME!$F$18/(1+HOME!$H$18)),IF($AO197=TRUE,IF($T$1=FALSE,O197*HOME!$F$21,O197*HOME!$F$21/(1+HOME!$H$21)),IF($T$1=FALSE,O197*HOME!$F$20,O197*HOME!$F$20/(1+HOME!$H$20)))))</f>
        <v>0</v>
      </c>
      <c r="CM197" s="310">
        <f>IF($T197=TRUE,0,IF(P$2&lt;DATE(2019,10,1),IF($T$1=FALSE,P197*HOME!$F$18,P197*HOME!$F$18/(1+HOME!$H$18)),IF($AO197=TRUE,IF($T$1=FALSE,P197*HOME!$F$21,P197*HOME!$F$21/(1+HOME!$H$21)),IF($T$1=FALSE,P197*HOME!$F$20,P197*HOME!$F$20/(1+HOME!$H$20)))))</f>
        <v>0</v>
      </c>
      <c r="CN197" s="310">
        <f>SUM(CA197:CM197)</f>
        <v>0</v>
      </c>
    </row>
    <row r="198" spans="3:92" ht="19.149999999999999" customHeight="1">
      <c r="C198" s="95"/>
      <c r="D198" s="114"/>
      <c r="E198" s="114"/>
      <c r="F198" s="114"/>
      <c r="G198" s="114"/>
      <c r="H198" s="114"/>
      <c r="I198" s="114"/>
      <c r="J198" s="114"/>
      <c r="K198" s="114"/>
      <c r="L198" s="114"/>
      <c r="M198" s="114"/>
      <c r="N198" s="114"/>
      <c r="O198" s="114"/>
      <c r="P198" s="124"/>
      <c r="Q198" s="89">
        <f t="shared" si="96"/>
        <v>0</v>
      </c>
      <c r="R198" s="115">
        <f t="shared" si="77"/>
        <v>0</v>
      </c>
      <c r="S198" s="154">
        <f>前期実績!Q156</f>
        <v>0</v>
      </c>
      <c r="T198" s="320" t="b">
        <v>0</v>
      </c>
      <c r="U198" s="79">
        <f>IF(D$2&lt;DATE(2019,10,1),IF($T$1=FALSE,IF($T198=FALSE,D198*HOME!$H$18,0),IF($T198=FALSE,D198*HOME!$H$18/(1+HOME!$H$18),0)),IF($T$1=FALSE,IF($T198=FALSE,D198*HOME!$H$20,0),IF($T198=FALSE,D198*HOME!$H$20/(1+HOME!$H$20),0)))</f>
        <v>0</v>
      </c>
      <c r="V198" s="79">
        <f>IF(E$2&lt;DATE(2019,10,1),IF($T$1=FALSE,IF($T198=FALSE,E198*HOME!$H$18,0),IF($T198=FALSE,E198*HOME!$H$18/(1+HOME!$H$18),0)),IF($T$1=FALSE,IF($T198=FALSE,E198*HOME!$H$20,0),IF($T198=FALSE,E198*HOME!$H$20/(1+HOME!$H$20),0)))</f>
        <v>0</v>
      </c>
      <c r="W198" s="79">
        <f>IF(F$2&lt;DATE(2019,10,1),IF($T$1=FALSE,IF($T198=FALSE,F198*HOME!$H$18,0),IF($T198=FALSE,F198*HOME!$H$18/(1+HOME!$H$18),0)),IF($T$1=FALSE,IF($T198=FALSE,F198*HOME!$H$20,0),IF($T198=FALSE,F198*HOME!$H$20/(1+HOME!$H$20),0)))</f>
        <v>0</v>
      </c>
      <c r="X198" s="79">
        <f>IF(G$2&lt;DATE(2019,10,1),IF($T$1=FALSE,IF($T198=FALSE,G198*HOME!$H$18,0),IF($T198=FALSE,G198*HOME!$H$18/(1+HOME!$H$18),0)),IF($T$1=FALSE,IF($T198=FALSE,G198*HOME!$H$20,0),IF($T198=FALSE,G198*HOME!$H$20/(1+HOME!$H$20),0)))</f>
        <v>0</v>
      </c>
      <c r="Y198" s="79">
        <f>IF(H$2&lt;DATE(2019,10,1),IF($T$1=FALSE,IF($T198=FALSE,H198*HOME!$H$18,0),IF($T198=FALSE,H198*HOME!$H$18/(1+HOME!$H$18),0)),IF($T$1=FALSE,IF($T198=FALSE,H198*HOME!$H$20,0),IF($T198=FALSE,H198*HOME!$H$20/(1+HOME!$H$20),0)))</f>
        <v>0</v>
      </c>
      <c r="Z198" s="79">
        <f>IF(I$2&lt;DATE(2019,10,1),IF($T$1=FALSE,IF($T198=FALSE,I198*HOME!$H$18,0),IF($T198=FALSE,I198*HOME!$H$18/(1+HOME!$H$18),0)),IF($T$1=FALSE,IF($T198=FALSE,I198*HOME!$H$20,0),IF($T198=FALSE,I198*HOME!$H$20/(1+HOME!$H$20),0)))</f>
        <v>0</v>
      </c>
      <c r="AA198" s="79">
        <f>IF(J$2&lt;DATE(2019,10,1),IF($T$1=FALSE,IF($T198=FALSE,J198*HOME!$H$18,0),IF($T198=FALSE,J198*HOME!$H$18/(1+HOME!$H$18),0)),IF($T$1=FALSE,IF($T198=FALSE,J198*HOME!$H$20,0),IF($T198=FALSE,J198*HOME!$H$20/(1+HOME!$H$20),0)))</f>
        <v>0</v>
      </c>
      <c r="AB198" s="79">
        <f>IF(K$2&lt;DATE(2019,10,1),IF($T$1=FALSE,IF($T198=FALSE,K198*HOME!$H$18,0),IF($T198=FALSE,K198*HOME!$H$18/(1+HOME!$H$18),0)),IF($T$1=FALSE,IF($T198=FALSE,K198*HOME!$H$20,0),IF($T198=FALSE,K198*HOME!$H$20/(1+HOME!$H$20),0)))</f>
        <v>0</v>
      </c>
      <c r="AC198" s="79">
        <f>IF(L$2&lt;DATE(2019,10,1),IF($T$1=FALSE,IF($T198=FALSE,L198*HOME!$H$18,0),IF($T198=FALSE,L198*HOME!$H$18/(1+HOME!$H$18),0)),IF($T$1=FALSE,IF($T198=FALSE,L198*HOME!$H$20,0),IF($T198=FALSE,L198*HOME!$H$20/(1+HOME!$H$20),0)))</f>
        <v>0</v>
      </c>
      <c r="AD198" s="79">
        <f>IF(M$2&lt;DATE(2019,10,1),IF($T$1=FALSE,IF($T198=FALSE,M198*HOME!$H$18,0),IF($T198=FALSE,M198*HOME!$H$18/(1+HOME!$H$18),0)),IF($T$1=FALSE,IF($T198=FALSE,M198*HOME!$H$20,0),IF($T198=FALSE,M198*HOME!$H$20/(1+HOME!$H$20),0)))</f>
        <v>0</v>
      </c>
      <c r="AE198" s="79">
        <f>IF(N$2&lt;DATE(2019,10,1),IF($T$1=FALSE,IF($T198=FALSE,N198*HOME!$H$18,0),IF($T198=FALSE,N198*HOME!$H$18/(1+HOME!$H$18),0)),IF($T$1=FALSE,IF($T198=FALSE,N198*HOME!$H$20,0),IF($T198=FALSE,N198*HOME!$H$20/(1+HOME!$H$20),0)))</f>
        <v>0</v>
      </c>
      <c r="AF198" s="79">
        <f>IF(O$2&lt;DATE(2019,10,1),IF($T$1=FALSE,IF($T198=FALSE,O198*HOME!$H$18,0),IF($T198=FALSE,O198*HOME!$H$18/(1+HOME!$H$18),0)),IF($T$1=FALSE,IF($T198=FALSE,O198*HOME!$H$20,0),IF($T198=FALSE,O198*HOME!$H$20/(1+HOME!$H$20),0)))</f>
        <v>0</v>
      </c>
      <c r="AG198" s="79">
        <f>IF(P$2&lt;DATE(2019,10,1),IF($T$1=FALSE,IF($T198=FALSE,P198*HOME!$H$18,0),IF($T198=FALSE,P198*HOME!$H$18/(1+HOME!$H$18),0)),IF($T$1=FALSE,IF($T198=FALSE,P198*HOME!$H$20,0),IF($T198=FALSE,P198*HOME!$H$20/(1+HOME!$H$20),0)))</f>
        <v>0</v>
      </c>
      <c r="AH198" s="79">
        <f t="shared" si="78"/>
        <v>0</v>
      </c>
      <c r="AI198" s="79">
        <f t="shared" ref="AI198:AI226" si="97">IF($T198=FALSE,Q198,"")</f>
        <v>0</v>
      </c>
      <c r="AT198" s="310" t="b">
        <v>0</v>
      </c>
      <c r="CA198" s="310">
        <f>IF($T198=TRUE,0,IF(D$2&lt;DATE(2019,10,1),IF($T$1=FALSE,D198*HOME!$F$18,D198*HOME!$F$18/(1+HOME!$H$18)),IF($AO198=TRUE,IF($T$1=FALSE,D198*HOME!$F$21,D198*HOME!$F$21/(1+HOME!$H$21)),IF($T$1=FALSE,D198*HOME!$F$20,D198*HOME!$F$20/(1+HOME!$H$20)))))</f>
        <v>0</v>
      </c>
      <c r="CB198" s="310">
        <f>IF($T198=TRUE,0,IF(E$2&lt;DATE(2019,10,1),IF($T$1=FALSE,E198*HOME!$F$18,E198*HOME!$F$18/(1+HOME!$H$18)),IF($AO198=TRUE,IF($T$1=FALSE,E198*HOME!$F$21,E198*HOME!$F$21/(1+HOME!$H$21)),IF($T$1=FALSE,E198*HOME!$F$20,E198*HOME!$F$20/(1+HOME!$H$20)))))</f>
        <v>0</v>
      </c>
      <c r="CC198" s="310">
        <f>IF($T198=TRUE,0,IF(F$2&lt;DATE(2019,10,1),IF($T$1=FALSE,F198*HOME!$F$18,F198*HOME!$F$18/(1+HOME!$H$18)),IF($AO198=TRUE,IF($T$1=FALSE,F198*HOME!$F$21,F198*HOME!$F$21/(1+HOME!$H$21)),IF($T$1=FALSE,F198*HOME!$F$20,F198*HOME!$F$20/(1+HOME!$H$20)))))</f>
        <v>0</v>
      </c>
      <c r="CD198" s="310">
        <f>IF($T198=TRUE,0,IF(G$2&lt;DATE(2019,10,1),IF($T$1=FALSE,G198*HOME!$F$18,G198*HOME!$F$18/(1+HOME!$H$18)),IF($AO198=TRUE,IF($T$1=FALSE,G198*HOME!$F$21,G198*HOME!$F$21/(1+HOME!$H$21)),IF($T$1=FALSE,G198*HOME!$F$20,G198*HOME!$F$20/(1+HOME!$H$20)))))</f>
        <v>0</v>
      </c>
      <c r="CE198" s="310">
        <f>IF($T198=TRUE,0,IF(H$2&lt;DATE(2019,10,1),IF($T$1=FALSE,H198*HOME!$F$18,H198*HOME!$F$18/(1+HOME!$H$18)),IF($AO198=TRUE,IF($T$1=FALSE,H198*HOME!$F$21,H198*HOME!$F$21/(1+HOME!$H$21)),IF($T$1=FALSE,H198*HOME!$F$20,H198*HOME!$F$20/(1+HOME!$H$20)))))</f>
        <v>0</v>
      </c>
      <c r="CF198" s="310">
        <f>IF($T198=TRUE,0,IF(I$2&lt;DATE(2019,10,1),IF($T$1=FALSE,I198*HOME!$F$18,I198*HOME!$F$18/(1+HOME!$H$18)),IF($AO198=TRUE,IF($T$1=FALSE,I198*HOME!$F$21,I198*HOME!$F$21/(1+HOME!$H$21)),IF($T$1=FALSE,I198*HOME!$F$20,I198*HOME!$F$20/(1+HOME!$H$20)))))</f>
        <v>0</v>
      </c>
      <c r="CG198" s="310">
        <f>IF($T198=TRUE,0,IF(J$2&lt;DATE(2019,10,1),IF($T$1=FALSE,J198*HOME!$F$18,J198*HOME!$F$18/(1+HOME!$H$18)),IF($AO198=TRUE,IF($T$1=FALSE,J198*HOME!$F$21,J198*HOME!$F$21/(1+HOME!$H$21)),IF($T$1=FALSE,J198*HOME!$F$20,J198*HOME!$F$20/(1+HOME!$H$20)))))</f>
        <v>0</v>
      </c>
      <c r="CH198" s="310">
        <f>IF($T198=TRUE,0,IF(K$2&lt;DATE(2019,10,1),IF($T$1=FALSE,K198*HOME!$F$18,K198*HOME!$F$18/(1+HOME!$H$18)),IF($AO198=TRUE,IF($T$1=FALSE,K198*HOME!$F$21,K198*HOME!$F$21/(1+HOME!$H$21)),IF($T$1=FALSE,K198*HOME!$F$20,K198*HOME!$F$20/(1+HOME!$H$20)))))</f>
        <v>0</v>
      </c>
      <c r="CI198" s="310">
        <f>IF($T198=TRUE,0,IF(L$2&lt;DATE(2019,10,1),IF($T$1=FALSE,L198*HOME!$F$18,L198*HOME!$F$18/(1+HOME!$H$18)),IF($AO198=TRUE,IF($T$1=FALSE,L198*HOME!$F$21,L198*HOME!$F$21/(1+HOME!$H$21)),IF($T$1=FALSE,L198*HOME!$F$20,L198*HOME!$F$20/(1+HOME!$H$20)))))</f>
        <v>0</v>
      </c>
      <c r="CJ198" s="310">
        <f>IF($T198=TRUE,0,IF(M$2&lt;DATE(2019,10,1),IF($T$1=FALSE,M198*HOME!$F$18,M198*HOME!$F$18/(1+HOME!$H$18)),IF($AO198=TRUE,IF($T$1=FALSE,M198*HOME!$F$21,M198*HOME!$F$21/(1+HOME!$H$21)),IF($T$1=FALSE,M198*HOME!$F$20,M198*HOME!$F$20/(1+HOME!$H$20)))))</f>
        <v>0</v>
      </c>
      <c r="CK198" s="310">
        <f>IF($T198=TRUE,0,IF(N$2&lt;DATE(2019,10,1),IF($T$1=FALSE,N198*HOME!$F$18,N198*HOME!$F$18/(1+HOME!$H$18)),IF($AO198=TRUE,IF($T$1=FALSE,N198*HOME!$F$21,N198*HOME!$F$21/(1+HOME!$H$21)),IF($T$1=FALSE,N198*HOME!$F$20,N198*HOME!$F$20/(1+HOME!$H$20)))))</f>
        <v>0</v>
      </c>
      <c r="CL198" s="310">
        <f>IF($T198=TRUE,0,IF(O$2&lt;DATE(2019,10,1),IF($T$1=FALSE,O198*HOME!$F$18,O198*HOME!$F$18/(1+HOME!$H$18)),IF($AO198=TRUE,IF($T$1=FALSE,O198*HOME!$F$21,O198*HOME!$F$21/(1+HOME!$H$21)),IF($T$1=FALSE,O198*HOME!$F$20,O198*HOME!$F$20/(1+HOME!$H$20)))))</f>
        <v>0</v>
      </c>
      <c r="CM198" s="310">
        <f>IF($T198=TRUE,0,IF(P$2&lt;DATE(2019,10,1),IF($T$1=FALSE,P198*HOME!$F$18,P198*HOME!$F$18/(1+HOME!$H$18)),IF($AO198=TRUE,IF($T$1=FALSE,P198*HOME!$F$21,P198*HOME!$F$21/(1+HOME!$H$21)),IF($T$1=FALSE,P198*HOME!$F$20,P198*HOME!$F$20/(1+HOME!$H$20)))))</f>
        <v>0</v>
      </c>
      <c r="CN198" s="310">
        <f t="shared" ref="CN198:CN227" si="98">SUM(CA198:CM198)</f>
        <v>0</v>
      </c>
    </row>
    <row r="199" spans="3:92" ht="19.149999999999999" customHeight="1">
      <c r="C199" s="95"/>
      <c r="D199" s="114"/>
      <c r="E199" s="114"/>
      <c r="F199" s="114"/>
      <c r="G199" s="184"/>
      <c r="H199" s="114"/>
      <c r="I199" s="114"/>
      <c r="J199" s="114"/>
      <c r="K199" s="114"/>
      <c r="L199" s="114"/>
      <c r="M199" s="114"/>
      <c r="N199" s="114"/>
      <c r="O199" s="114"/>
      <c r="P199" s="124"/>
      <c r="Q199" s="89">
        <f t="shared" si="96"/>
        <v>0</v>
      </c>
      <c r="R199" s="115">
        <f t="shared" si="77"/>
        <v>0</v>
      </c>
      <c r="S199" s="154">
        <f>前期実績!Q157</f>
        <v>0</v>
      </c>
      <c r="T199" s="320" t="b">
        <v>0</v>
      </c>
      <c r="U199" s="79">
        <f>IF(D$2&lt;DATE(2019,10,1),IF($T$1=FALSE,IF($T199=FALSE,D199*HOME!$H$18,0),IF($T199=FALSE,D199*HOME!$H$18/(1+HOME!$H$18),0)),IF($T$1=FALSE,IF($T199=FALSE,D199*HOME!$H$20,0),IF($T199=FALSE,D199*HOME!$H$20/(1+HOME!$H$20),0)))</f>
        <v>0</v>
      </c>
      <c r="V199" s="79">
        <f>IF(E$2&lt;DATE(2019,10,1),IF($T$1=FALSE,IF($T199=FALSE,E199*HOME!$H$18,0),IF($T199=FALSE,E199*HOME!$H$18/(1+HOME!$H$18),0)),IF($T$1=FALSE,IF($T199=FALSE,E199*HOME!$H$20,0),IF($T199=FALSE,E199*HOME!$H$20/(1+HOME!$H$20),0)))</f>
        <v>0</v>
      </c>
      <c r="W199" s="79">
        <f>IF(F$2&lt;DATE(2019,10,1),IF($T$1=FALSE,IF($T199=FALSE,F199*HOME!$H$18,0),IF($T199=FALSE,F199*HOME!$H$18/(1+HOME!$H$18),0)),IF($T$1=FALSE,IF($T199=FALSE,F199*HOME!$H$20,0),IF($T199=FALSE,F199*HOME!$H$20/(1+HOME!$H$20),0)))</f>
        <v>0</v>
      </c>
      <c r="X199" s="79">
        <f>IF(G$2&lt;DATE(2019,10,1),IF($T$1=FALSE,IF($T199=FALSE,G199*HOME!$H$18,0),IF($T199=FALSE,G199*HOME!$H$18/(1+HOME!$H$18),0)),IF($T$1=FALSE,IF($T199=FALSE,G199*HOME!$H$20,0),IF($T199=FALSE,G199*HOME!$H$20/(1+HOME!$H$20),0)))</f>
        <v>0</v>
      </c>
      <c r="Y199" s="79">
        <f>IF(H$2&lt;DATE(2019,10,1),IF($T$1=FALSE,IF($T199=FALSE,H199*HOME!$H$18,0),IF($T199=FALSE,H199*HOME!$H$18/(1+HOME!$H$18),0)),IF($T$1=FALSE,IF($T199=FALSE,H199*HOME!$H$20,0),IF($T199=FALSE,H199*HOME!$H$20/(1+HOME!$H$20),0)))</f>
        <v>0</v>
      </c>
      <c r="Z199" s="79">
        <f>IF(I$2&lt;DATE(2019,10,1),IF($T$1=FALSE,IF($T199=FALSE,I199*HOME!$H$18,0),IF($T199=FALSE,I199*HOME!$H$18/(1+HOME!$H$18),0)),IF($T$1=FALSE,IF($T199=FALSE,I199*HOME!$H$20,0),IF($T199=FALSE,I199*HOME!$H$20/(1+HOME!$H$20),0)))</f>
        <v>0</v>
      </c>
      <c r="AA199" s="79">
        <f>IF(J$2&lt;DATE(2019,10,1),IF($T$1=FALSE,IF($T199=FALSE,J199*HOME!$H$18,0),IF($T199=FALSE,J199*HOME!$H$18/(1+HOME!$H$18),0)),IF($T$1=FALSE,IF($T199=FALSE,J199*HOME!$H$20,0),IF($T199=FALSE,J199*HOME!$H$20/(1+HOME!$H$20),0)))</f>
        <v>0</v>
      </c>
      <c r="AB199" s="79">
        <f>IF(K$2&lt;DATE(2019,10,1),IF($T$1=FALSE,IF($T199=FALSE,K199*HOME!$H$18,0),IF($T199=FALSE,K199*HOME!$H$18/(1+HOME!$H$18),0)),IF($T$1=FALSE,IF($T199=FALSE,K199*HOME!$H$20,0),IF($T199=FALSE,K199*HOME!$H$20/(1+HOME!$H$20),0)))</f>
        <v>0</v>
      </c>
      <c r="AC199" s="79">
        <f>IF(L$2&lt;DATE(2019,10,1),IF($T$1=FALSE,IF($T199=FALSE,L199*HOME!$H$18,0),IF($T199=FALSE,L199*HOME!$H$18/(1+HOME!$H$18),0)),IF($T$1=FALSE,IF($T199=FALSE,L199*HOME!$H$20,0),IF($T199=FALSE,L199*HOME!$H$20/(1+HOME!$H$20),0)))</f>
        <v>0</v>
      </c>
      <c r="AD199" s="79">
        <f>IF(M$2&lt;DATE(2019,10,1),IF($T$1=FALSE,IF($T199=FALSE,M199*HOME!$H$18,0),IF($T199=FALSE,M199*HOME!$H$18/(1+HOME!$H$18),0)),IF($T$1=FALSE,IF($T199=FALSE,M199*HOME!$H$20,0),IF($T199=FALSE,M199*HOME!$H$20/(1+HOME!$H$20),0)))</f>
        <v>0</v>
      </c>
      <c r="AE199" s="79">
        <f>IF(N$2&lt;DATE(2019,10,1),IF($T$1=FALSE,IF($T199=FALSE,N199*HOME!$H$18,0),IF($T199=FALSE,N199*HOME!$H$18/(1+HOME!$H$18),0)),IF($T$1=FALSE,IF($T199=FALSE,N199*HOME!$H$20,0),IF($T199=FALSE,N199*HOME!$H$20/(1+HOME!$H$20),0)))</f>
        <v>0</v>
      </c>
      <c r="AF199" s="79">
        <f>IF(O$2&lt;DATE(2019,10,1),IF($T$1=FALSE,IF($T199=FALSE,O199*HOME!$H$18,0),IF($T199=FALSE,O199*HOME!$H$18/(1+HOME!$H$18),0)),IF($T$1=FALSE,IF($T199=FALSE,O199*HOME!$H$20,0),IF($T199=FALSE,O199*HOME!$H$20/(1+HOME!$H$20),0)))</f>
        <v>0</v>
      </c>
      <c r="AG199" s="79">
        <f>IF(P$2&lt;DATE(2019,10,1),IF($T$1=FALSE,IF($T199=FALSE,P199*HOME!$H$18,0),IF($T199=FALSE,P199*HOME!$H$18/(1+HOME!$H$18),0)),IF($T$1=FALSE,IF($T199=FALSE,P199*HOME!$H$20,0),IF($T199=FALSE,P199*HOME!$H$20/(1+HOME!$H$20),0)))</f>
        <v>0</v>
      </c>
      <c r="AH199" s="79">
        <f t="shared" si="78"/>
        <v>0</v>
      </c>
      <c r="AI199" s="79">
        <f t="shared" si="97"/>
        <v>0</v>
      </c>
      <c r="AT199" s="310" t="b">
        <v>0</v>
      </c>
      <c r="CA199" s="310">
        <f>IF($T199=TRUE,0,IF(D$2&lt;DATE(2019,10,1),IF($T$1=FALSE,D199*HOME!$F$18,D199*HOME!$F$18/(1+HOME!$H$18)),IF($AO199=TRUE,IF($T$1=FALSE,D199*HOME!$F$21,D199*HOME!$F$21/(1+HOME!$H$21)),IF($T$1=FALSE,D199*HOME!$F$20,D199*HOME!$F$20/(1+HOME!$H$20)))))</f>
        <v>0</v>
      </c>
      <c r="CB199" s="310">
        <f>IF($T199=TRUE,0,IF(E$2&lt;DATE(2019,10,1),IF($T$1=FALSE,E199*HOME!$F$18,E199*HOME!$F$18/(1+HOME!$H$18)),IF($AO199=TRUE,IF($T$1=FALSE,E199*HOME!$F$21,E199*HOME!$F$21/(1+HOME!$H$21)),IF($T$1=FALSE,E199*HOME!$F$20,E199*HOME!$F$20/(1+HOME!$H$20)))))</f>
        <v>0</v>
      </c>
      <c r="CC199" s="310">
        <f>IF($T199=TRUE,0,IF(F$2&lt;DATE(2019,10,1),IF($T$1=FALSE,F199*HOME!$F$18,F199*HOME!$F$18/(1+HOME!$H$18)),IF($AO199=TRUE,IF($T$1=FALSE,F199*HOME!$F$21,F199*HOME!$F$21/(1+HOME!$H$21)),IF($T$1=FALSE,F199*HOME!$F$20,F199*HOME!$F$20/(1+HOME!$H$20)))))</f>
        <v>0</v>
      </c>
      <c r="CD199" s="310">
        <f>IF($T199=TRUE,0,IF(G$2&lt;DATE(2019,10,1),IF($T$1=FALSE,G199*HOME!$F$18,G199*HOME!$F$18/(1+HOME!$H$18)),IF($AO199=TRUE,IF($T$1=FALSE,G199*HOME!$F$21,G199*HOME!$F$21/(1+HOME!$H$21)),IF($T$1=FALSE,G199*HOME!$F$20,G199*HOME!$F$20/(1+HOME!$H$20)))))</f>
        <v>0</v>
      </c>
      <c r="CE199" s="310">
        <f>IF($T199=TRUE,0,IF(H$2&lt;DATE(2019,10,1),IF($T$1=FALSE,H199*HOME!$F$18,H199*HOME!$F$18/(1+HOME!$H$18)),IF($AO199=TRUE,IF($T$1=FALSE,H199*HOME!$F$21,H199*HOME!$F$21/(1+HOME!$H$21)),IF($T$1=FALSE,H199*HOME!$F$20,H199*HOME!$F$20/(1+HOME!$H$20)))))</f>
        <v>0</v>
      </c>
      <c r="CF199" s="310">
        <f>IF($T199=TRUE,0,IF(I$2&lt;DATE(2019,10,1),IF($T$1=FALSE,I199*HOME!$F$18,I199*HOME!$F$18/(1+HOME!$H$18)),IF($AO199=TRUE,IF($T$1=FALSE,I199*HOME!$F$21,I199*HOME!$F$21/(1+HOME!$H$21)),IF($T$1=FALSE,I199*HOME!$F$20,I199*HOME!$F$20/(1+HOME!$H$20)))))</f>
        <v>0</v>
      </c>
      <c r="CG199" s="310">
        <f>IF($T199=TRUE,0,IF(J$2&lt;DATE(2019,10,1),IF($T$1=FALSE,J199*HOME!$F$18,J199*HOME!$F$18/(1+HOME!$H$18)),IF($AO199=TRUE,IF($T$1=FALSE,J199*HOME!$F$21,J199*HOME!$F$21/(1+HOME!$H$21)),IF($T$1=FALSE,J199*HOME!$F$20,J199*HOME!$F$20/(1+HOME!$H$20)))))</f>
        <v>0</v>
      </c>
      <c r="CH199" s="310">
        <f>IF($T199=TRUE,0,IF(K$2&lt;DATE(2019,10,1),IF($T$1=FALSE,K199*HOME!$F$18,K199*HOME!$F$18/(1+HOME!$H$18)),IF($AO199=TRUE,IF($T$1=FALSE,K199*HOME!$F$21,K199*HOME!$F$21/(1+HOME!$H$21)),IF($T$1=FALSE,K199*HOME!$F$20,K199*HOME!$F$20/(1+HOME!$H$20)))))</f>
        <v>0</v>
      </c>
      <c r="CI199" s="310">
        <f>IF($T199=TRUE,0,IF(L$2&lt;DATE(2019,10,1),IF($T$1=FALSE,L199*HOME!$F$18,L199*HOME!$F$18/(1+HOME!$H$18)),IF($AO199=TRUE,IF($T$1=FALSE,L199*HOME!$F$21,L199*HOME!$F$21/(1+HOME!$H$21)),IF($T$1=FALSE,L199*HOME!$F$20,L199*HOME!$F$20/(1+HOME!$H$20)))))</f>
        <v>0</v>
      </c>
      <c r="CJ199" s="310">
        <f>IF($T199=TRUE,0,IF(M$2&lt;DATE(2019,10,1),IF($T$1=FALSE,M199*HOME!$F$18,M199*HOME!$F$18/(1+HOME!$H$18)),IF($AO199=TRUE,IF($T$1=FALSE,M199*HOME!$F$21,M199*HOME!$F$21/(1+HOME!$H$21)),IF($T$1=FALSE,M199*HOME!$F$20,M199*HOME!$F$20/(1+HOME!$H$20)))))</f>
        <v>0</v>
      </c>
      <c r="CK199" s="310">
        <f>IF($T199=TRUE,0,IF(N$2&lt;DATE(2019,10,1),IF($T$1=FALSE,N199*HOME!$F$18,N199*HOME!$F$18/(1+HOME!$H$18)),IF($AO199=TRUE,IF($T$1=FALSE,N199*HOME!$F$21,N199*HOME!$F$21/(1+HOME!$H$21)),IF($T$1=FALSE,N199*HOME!$F$20,N199*HOME!$F$20/(1+HOME!$H$20)))))</f>
        <v>0</v>
      </c>
      <c r="CL199" s="310">
        <f>IF($T199=TRUE,0,IF(O$2&lt;DATE(2019,10,1),IF($T$1=FALSE,O199*HOME!$F$18,O199*HOME!$F$18/(1+HOME!$H$18)),IF($AO199=TRUE,IF($T$1=FALSE,O199*HOME!$F$21,O199*HOME!$F$21/(1+HOME!$H$21)),IF($T$1=FALSE,O199*HOME!$F$20,O199*HOME!$F$20/(1+HOME!$H$20)))))</f>
        <v>0</v>
      </c>
      <c r="CM199" s="310">
        <f>IF($T199=TRUE,0,IF(P$2&lt;DATE(2019,10,1),IF($T$1=FALSE,P199*HOME!$F$18,P199*HOME!$F$18/(1+HOME!$H$18)),IF($AO199=TRUE,IF($T$1=FALSE,P199*HOME!$F$21,P199*HOME!$F$21/(1+HOME!$H$21)),IF($T$1=FALSE,P199*HOME!$F$20,P199*HOME!$F$20/(1+HOME!$H$20)))))</f>
        <v>0</v>
      </c>
      <c r="CN199" s="310">
        <f t="shared" si="98"/>
        <v>0</v>
      </c>
    </row>
    <row r="200" spans="3:92" ht="19.149999999999999" customHeight="1">
      <c r="C200" s="95"/>
      <c r="D200" s="114"/>
      <c r="E200" s="114"/>
      <c r="F200" s="114"/>
      <c r="G200" s="114"/>
      <c r="H200" s="114"/>
      <c r="I200" s="114"/>
      <c r="J200" s="114"/>
      <c r="K200" s="114"/>
      <c r="L200" s="114"/>
      <c r="M200" s="114"/>
      <c r="N200" s="114"/>
      <c r="O200" s="114"/>
      <c r="P200" s="124"/>
      <c r="Q200" s="89">
        <f t="shared" si="96"/>
        <v>0</v>
      </c>
      <c r="R200" s="115">
        <f t="shared" si="77"/>
        <v>0</v>
      </c>
      <c r="S200" s="154">
        <f>前期実績!Q158</f>
        <v>0</v>
      </c>
      <c r="T200" s="320" t="b">
        <v>0</v>
      </c>
      <c r="U200" s="79">
        <f>IF(D$2&lt;DATE(2019,10,1),IF($T$1=FALSE,IF($T200=FALSE,D200*HOME!$H$18,0),IF($T200=FALSE,D200*HOME!$H$18/(1+HOME!$H$18),0)),IF($T$1=FALSE,IF($T200=FALSE,D200*HOME!$H$20,0),IF($T200=FALSE,D200*HOME!$H$20/(1+HOME!$H$20),0)))</f>
        <v>0</v>
      </c>
      <c r="V200" s="79">
        <f>IF(E$2&lt;DATE(2019,10,1),IF($T$1=FALSE,IF($T200=FALSE,E200*HOME!$H$18,0),IF($T200=FALSE,E200*HOME!$H$18/(1+HOME!$H$18),0)),IF($T$1=FALSE,IF($T200=FALSE,E200*HOME!$H$20,0),IF($T200=FALSE,E200*HOME!$H$20/(1+HOME!$H$20),0)))</f>
        <v>0</v>
      </c>
      <c r="W200" s="79">
        <f>IF(F$2&lt;DATE(2019,10,1),IF($T$1=FALSE,IF($T200=FALSE,F200*HOME!$H$18,0),IF($T200=FALSE,F200*HOME!$H$18/(1+HOME!$H$18),0)),IF($T$1=FALSE,IF($T200=FALSE,F200*HOME!$H$20,0),IF($T200=FALSE,F200*HOME!$H$20/(1+HOME!$H$20),0)))</f>
        <v>0</v>
      </c>
      <c r="X200" s="79">
        <f>IF(G$2&lt;DATE(2019,10,1),IF($T$1=FALSE,IF($T200=FALSE,G200*HOME!$H$18,0),IF($T200=FALSE,G200*HOME!$H$18/(1+HOME!$H$18),0)),IF($T$1=FALSE,IF($T200=FALSE,G200*HOME!$H$20,0),IF($T200=FALSE,G200*HOME!$H$20/(1+HOME!$H$20),0)))</f>
        <v>0</v>
      </c>
      <c r="Y200" s="79">
        <f>IF(H$2&lt;DATE(2019,10,1),IF($T$1=FALSE,IF($T200=FALSE,H200*HOME!$H$18,0),IF($T200=FALSE,H200*HOME!$H$18/(1+HOME!$H$18),0)),IF($T$1=FALSE,IF($T200=FALSE,H200*HOME!$H$20,0),IF($T200=FALSE,H200*HOME!$H$20/(1+HOME!$H$20),0)))</f>
        <v>0</v>
      </c>
      <c r="Z200" s="79">
        <f>IF(I$2&lt;DATE(2019,10,1),IF($T$1=FALSE,IF($T200=FALSE,I200*HOME!$H$18,0),IF($T200=FALSE,I200*HOME!$H$18/(1+HOME!$H$18),0)),IF($T$1=FALSE,IF($T200=FALSE,I200*HOME!$H$20,0),IF($T200=FALSE,I200*HOME!$H$20/(1+HOME!$H$20),0)))</f>
        <v>0</v>
      </c>
      <c r="AA200" s="79">
        <f>IF(J$2&lt;DATE(2019,10,1),IF($T$1=FALSE,IF($T200=FALSE,J200*HOME!$H$18,0),IF($T200=FALSE,J200*HOME!$H$18/(1+HOME!$H$18),0)),IF($T$1=FALSE,IF($T200=FALSE,J200*HOME!$H$20,0),IF($T200=FALSE,J200*HOME!$H$20/(1+HOME!$H$20),0)))</f>
        <v>0</v>
      </c>
      <c r="AB200" s="79">
        <f>IF(K$2&lt;DATE(2019,10,1),IF($T$1=FALSE,IF($T200=FALSE,K200*HOME!$H$18,0),IF($T200=FALSE,K200*HOME!$H$18/(1+HOME!$H$18),0)),IF($T$1=FALSE,IF($T200=FALSE,K200*HOME!$H$20,0),IF($T200=FALSE,K200*HOME!$H$20/(1+HOME!$H$20),0)))</f>
        <v>0</v>
      </c>
      <c r="AC200" s="79">
        <f>IF(L$2&lt;DATE(2019,10,1),IF($T$1=FALSE,IF($T200=FALSE,L200*HOME!$H$18,0),IF($T200=FALSE,L200*HOME!$H$18/(1+HOME!$H$18),0)),IF($T$1=FALSE,IF($T200=FALSE,L200*HOME!$H$20,0),IF($T200=FALSE,L200*HOME!$H$20/(1+HOME!$H$20),0)))</f>
        <v>0</v>
      </c>
      <c r="AD200" s="79">
        <f>IF(M$2&lt;DATE(2019,10,1),IF($T$1=FALSE,IF($T200=FALSE,M200*HOME!$H$18,0),IF($T200=FALSE,M200*HOME!$H$18/(1+HOME!$H$18),0)),IF($T$1=FALSE,IF($T200=FALSE,M200*HOME!$H$20,0),IF($T200=FALSE,M200*HOME!$H$20/(1+HOME!$H$20),0)))</f>
        <v>0</v>
      </c>
      <c r="AE200" s="79">
        <f>IF(N$2&lt;DATE(2019,10,1),IF($T$1=FALSE,IF($T200=FALSE,N200*HOME!$H$18,0),IF($T200=FALSE,N200*HOME!$H$18/(1+HOME!$H$18),0)),IF($T$1=FALSE,IF($T200=FALSE,N200*HOME!$H$20,0),IF($T200=FALSE,N200*HOME!$H$20/(1+HOME!$H$20),0)))</f>
        <v>0</v>
      </c>
      <c r="AF200" s="79">
        <f>IF(O$2&lt;DATE(2019,10,1),IF($T$1=FALSE,IF($T200=FALSE,O200*HOME!$H$18,0),IF($T200=FALSE,O200*HOME!$H$18/(1+HOME!$H$18),0)),IF($T$1=FALSE,IF($T200=FALSE,O200*HOME!$H$20,0),IF($T200=FALSE,O200*HOME!$H$20/(1+HOME!$H$20),0)))</f>
        <v>0</v>
      </c>
      <c r="AG200" s="79">
        <f>IF(P$2&lt;DATE(2019,10,1),IF($T$1=FALSE,IF($T200=FALSE,P200*HOME!$H$18,0),IF($T200=FALSE,P200*HOME!$H$18/(1+HOME!$H$18),0)),IF($T$1=FALSE,IF($T200=FALSE,P200*HOME!$H$20,0),IF($T200=FALSE,P200*HOME!$H$20/(1+HOME!$H$20),0)))</f>
        <v>0</v>
      </c>
      <c r="AH200" s="79">
        <f t="shared" si="78"/>
        <v>0</v>
      </c>
      <c r="AI200" s="79">
        <f t="shared" si="97"/>
        <v>0</v>
      </c>
      <c r="AT200" s="310" t="b">
        <v>0</v>
      </c>
      <c r="CA200" s="310">
        <f>IF($T200=TRUE,0,IF(D$2&lt;DATE(2019,10,1),IF($T$1=FALSE,D200*HOME!$F$18,D200*HOME!$F$18/(1+HOME!$H$18)),IF($AO200=TRUE,IF($T$1=FALSE,D200*HOME!$F$21,D200*HOME!$F$21/(1+HOME!$H$21)),IF($T$1=FALSE,D200*HOME!$F$20,D200*HOME!$F$20/(1+HOME!$H$20)))))</f>
        <v>0</v>
      </c>
      <c r="CB200" s="310">
        <f>IF($T200=TRUE,0,IF(E$2&lt;DATE(2019,10,1),IF($T$1=FALSE,E200*HOME!$F$18,E200*HOME!$F$18/(1+HOME!$H$18)),IF($AO200=TRUE,IF($T$1=FALSE,E200*HOME!$F$21,E200*HOME!$F$21/(1+HOME!$H$21)),IF($T$1=FALSE,E200*HOME!$F$20,E200*HOME!$F$20/(1+HOME!$H$20)))))</f>
        <v>0</v>
      </c>
      <c r="CC200" s="310">
        <f>IF($T200=TRUE,0,IF(F$2&lt;DATE(2019,10,1),IF($T$1=FALSE,F200*HOME!$F$18,F200*HOME!$F$18/(1+HOME!$H$18)),IF($AO200=TRUE,IF($T$1=FALSE,F200*HOME!$F$21,F200*HOME!$F$21/(1+HOME!$H$21)),IF($T$1=FALSE,F200*HOME!$F$20,F200*HOME!$F$20/(1+HOME!$H$20)))))</f>
        <v>0</v>
      </c>
      <c r="CD200" s="310">
        <f>IF($T200=TRUE,0,IF(G$2&lt;DATE(2019,10,1),IF($T$1=FALSE,G200*HOME!$F$18,G200*HOME!$F$18/(1+HOME!$H$18)),IF($AO200=TRUE,IF($T$1=FALSE,G200*HOME!$F$21,G200*HOME!$F$21/(1+HOME!$H$21)),IF($T$1=FALSE,G200*HOME!$F$20,G200*HOME!$F$20/(1+HOME!$H$20)))))</f>
        <v>0</v>
      </c>
      <c r="CE200" s="310">
        <f>IF($T200=TRUE,0,IF(H$2&lt;DATE(2019,10,1),IF($T$1=FALSE,H200*HOME!$F$18,H200*HOME!$F$18/(1+HOME!$H$18)),IF($AO200=TRUE,IF($T$1=FALSE,H200*HOME!$F$21,H200*HOME!$F$21/(1+HOME!$H$21)),IF($T$1=FALSE,H200*HOME!$F$20,H200*HOME!$F$20/(1+HOME!$H$20)))))</f>
        <v>0</v>
      </c>
      <c r="CF200" s="310">
        <f>IF($T200=TRUE,0,IF(I$2&lt;DATE(2019,10,1),IF($T$1=FALSE,I200*HOME!$F$18,I200*HOME!$F$18/(1+HOME!$H$18)),IF($AO200=TRUE,IF($T$1=FALSE,I200*HOME!$F$21,I200*HOME!$F$21/(1+HOME!$H$21)),IF($T$1=FALSE,I200*HOME!$F$20,I200*HOME!$F$20/(1+HOME!$H$20)))))</f>
        <v>0</v>
      </c>
      <c r="CG200" s="310">
        <f>IF($T200=TRUE,0,IF(J$2&lt;DATE(2019,10,1),IF($T$1=FALSE,J200*HOME!$F$18,J200*HOME!$F$18/(1+HOME!$H$18)),IF($AO200=TRUE,IF($T$1=FALSE,J200*HOME!$F$21,J200*HOME!$F$21/(1+HOME!$H$21)),IF($T$1=FALSE,J200*HOME!$F$20,J200*HOME!$F$20/(1+HOME!$H$20)))))</f>
        <v>0</v>
      </c>
      <c r="CH200" s="310">
        <f>IF($T200=TRUE,0,IF(K$2&lt;DATE(2019,10,1),IF($T$1=FALSE,K200*HOME!$F$18,K200*HOME!$F$18/(1+HOME!$H$18)),IF($AO200=TRUE,IF($T$1=FALSE,K200*HOME!$F$21,K200*HOME!$F$21/(1+HOME!$H$21)),IF($T$1=FALSE,K200*HOME!$F$20,K200*HOME!$F$20/(1+HOME!$H$20)))))</f>
        <v>0</v>
      </c>
      <c r="CI200" s="310">
        <f>IF($T200=TRUE,0,IF(L$2&lt;DATE(2019,10,1),IF($T$1=FALSE,L200*HOME!$F$18,L200*HOME!$F$18/(1+HOME!$H$18)),IF($AO200=TRUE,IF($T$1=FALSE,L200*HOME!$F$21,L200*HOME!$F$21/(1+HOME!$H$21)),IF($T$1=FALSE,L200*HOME!$F$20,L200*HOME!$F$20/(1+HOME!$H$20)))))</f>
        <v>0</v>
      </c>
      <c r="CJ200" s="310">
        <f>IF($T200=TRUE,0,IF(M$2&lt;DATE(2019,10,1),IF($T$1=FALSE,M200*HOME!$F$18,M200*HOME!$F$18/(1+HOME!$H$18)),IF($AO200=TRUE,IF($T$1=FALSE,M200*HOME!$F$21,M200*HOME!$F$21/(1+HOME!$H$21)),IF($T$1=FALSE,M200*HOME!$F$20,M200*HOME!$F$20/(1+HOME!$H$20)))))</f>
        <v>0</v>
      </c>
      <c r="CK200" s="310">
        <f>IF($T200=TRUE,0,IF(N$2&lt;DATE(2019,10,1),IF($T$1=FALSE,N200*HOME!$F$18,N200*HOME!$F$18/(1+HOME!$H$18)),IF($AO200=TRUE,IF($T$1=FALSE,N200*HOME!$F$21,N200*HOME!$F$21/(1+HOME!$H$21)),IF($T$1=FALSE,N200*HOME!$F$20,N200*HOME!$F$20/(1+HOME!$H$20)))))</f>
        <v>0</v>
      </c>
      <c r="CL200" s="310">
        <f>IF($T200=TRUE,0,IF(O$2&lt;DATE(2019,10,1),IF($T$1=FALSE,O200*HOME!$F$18,O200*HOME!$F$18/(1+HOME!$H$18)),IF($AO200=TRUE,IF($T$1=FALSE,O200*HOME!$F$21,O200*HOME!$F$21/(1+HOME!$H$21)),IF($T$1=FALSE,O200*HOME!$F$20,O200*HOME!$F$20/(1+HOME!$H$20)))))</f>
        <v>0</v>
      </c>
      <c r="CM200" s="310">
        <f>IF($T200=TRUE,0,IF(P$2&lt;DATE(2019,10,1),IF($T$1=FALSE,P200*HOME!$F$18,P200*HOME!$F$18/(1+HOME!$H$18)),IF($AO200=TRUE,IF($T$1=FALSE,P200*HOME!$F$21,P200*HOME!$F$21/(1+HOME!$H$21)),IF($T$1=FALSE,P200*HOME!$F$20,P200*HOME!$F$20/(1+HOME!$H$20)))))</f>
        <v>0</v>
      </c>
      <c r="CN200" s="310">
        <f t="shared" si="98"/>
        <v>0</v>
      </c>
    </row>
    <row r="201" spans="3:92" ht="19.149999999999999" customHeight="1">
      <c r="C201" s="95"/>
      <c r="D201" s="114"/>
      <c r="E201" s="114"/>
      <c r="F201" s="114"/>
      <c r="G201" s="114"/>
      <c r="H201" s="114"/>
      <c r="I201" s="114"/>
      <c r="J201" s="114"/>
      <c r="K201" s="114"/>
      <c r="L201" s="114"/>
      <c r="M201" s="114"/>
      <c r="N201" s="114"/>
      <c r="O201" s="114"/>
      <c r="P201" s="131"/>
      <c r="Q201" s="89">
        <f t="shared" si="96"/>
        <v>0</v>
      </c>
      <c r="R201" s="115">
        <f t="shared" si="77"/>
        <v>0</v>
      </c>
      <c r="S201" s="154">
        <f>前期実績!Q159</f>
        <v>0</v>
      </c>
      <c r="T201" s="320" t="b">
        <v>0</v>
      </c>
      <c r="U201" s="79">
        <f>IF(D$2&lt;DATE(2019,10,1),IF($T$1=FALSE,IF($T201=FALSE,D201*HOME!$H$18,0),IF($T201=FALSE,D201*HOME!$H$18/(1+HOME!$H$18),0)),IF($T$1=FALSE,IF($T201=FALSE,D201*HOME!$H$20,0),IF($T201=FALSE,D201*HOME!$H$20/(1+HOME!$H$20),0)))</f>
        <v>0</v>
      </c>
      <c r="V201" s="79">
        <f>IF(E$2&lt;DATE(2019,10,1),IF($T$1=FALSE,IF($T201=FALSE,E201*HOME!$H$18,0),IF($T201=FALSE,E201*HOME!$H$18/(1+HOME!$H$18),0)),IF($T$1=FALSE,IF($T201=FALSE,E201*HOME!$H$20,0),IF($T201=FALSE,E201*HOME!$H$20/(1+HOME!$H$20),0)))</f>
        <v>0</v>
      </c>
      <c r="W201" s="79">
        <f>IF(F$2&lt;DATE(2019,10,1),IF($T$1=FALSE,IF($T201=FALSE,F201*HOME!$H$18,0),IF($T201=FALSE,F201*HOME!$H$18/(1+HOME!$H$18),0)),IF($T$1=FALSE,IF($T201=FALSE,F201*HOME!$H$20,0),IF($T201=FALSE,F201*HOME!$H$20/(1+HOME!$H$20),0)))</f>
        <v>0</v>
      </c>
      <c r="X201" s="79">
        <f>IF(G$2&lt;DATE(2019,10,1),IF($T$1=FALSE,IF($T201=FALSE,G201*HOME!$H$18,0),IF($T201=FALSE,G201*HOME!$H$18/(1+HOME!$H$18),0)),IF($T$1=FALSE,IF($T201=FALSE,G201*HOME!$H$20,0),IF($T201=FALSE,G201*HOME!$H$20/(1+HOME!$H$20),0)))</f>
        <v>0</v>
      </c>
      <c r="Y201" s="79">
        <f>IF(H$2&lt;DATE(2019,10,1),IF($T$1=FALSE,IF($T201=FALSE,H201*HOME!$H$18,0),IF($T201=FALSE,H201*HOME!$H$18/(1+HOME!$H$18),0)),IF($T$1=FALSE,IF($T201=FALSE,H201*HOME!$H$20,0),IF($T201=FALSE,H201*HOME!$H$20/(1+HOME!$H$20),0)))</f>
        <v>0</v>
      </c>
      <c r="Z201" s="79">
        <f>IF(I$2&lt;DATE(2019,10,1),IF($T$1=FALSE,IF($T201=FALSE,I201*HOME!$H$18,0),IF($T201=FALSE,I201*HOME!$H$18/(1+HOME!$H$18),0)),IF($T$1=FALSE,IF($T201=FALSE,I201*HOME!$H$20,0),IF($T201=FALSE,I201*HOME!$H$20/(1+HOME!$H$20),0)))</f>
        <v>0</v>
      </c>
      <c r="AA201" s="79">
        <f>IF(J$2&lt;DATE(2019,10,1),IF($T$1=FALSE,IF($T201=FALSE,J201*HOME!$H$18,0),IF($T201=FALSE,J201*HOME!$H$18/(1+HOME!$H$18),0)),IF($T$1=FALSE,IF($T201=FALSE,J201*HOME!$H$20,0),IF($T201=FALSE,J201*HOME!$H$20/(1+HOME!$H$20),0)))</f>
        <v>0</v>
      </c>
      <c r="AB201" s="79">
        <f>IF(K$2&lt;DATE(2019,10,1),IF($T$1=FALSE,IF($T201=FALSE,K201*HOME!$H$18,0),IF($T201=FALSE,K201*HOME!$H$18/(1+HOME!$H$18),0)),IF($T$1=FALSE,IF($T201=FALSE,K201*HOME!$H$20,0),IF($T201=FALSE,K201*HOME!$H$20/(1+HOME!$H$20),0)))</f>
        <v>0</v>
      </c>
      <c r="AC201" s="79">
        <f>IF(L$2&lt;DATE(2019,10,1),IF($T$1=FALSE,IF($T201=FALSE,L201*HOME!$H$18,0),IF($T201=FALSE,L201*HOME!$H$18/(1+HOME!$H$18),0)),IF($T$1=FALSE,IF($T201=FALSE,L201*HOME!$H$20,0),IF($T201=FALSE,L201*HOME!$H$20/(1+HOME!$H$20),0)))</f>
        <v>0</v>
      </c>
      <c r="AD201" s="79">
        <f>IF(M$2&lt;DATE(2019,10,1),IF($T$1=FALSE,IF($T201=FALSE,M201*HOME!$H$18,0),IF($T201=FALSE,M201*HOME!$H$18/(1+HOME!$H$18),0)),IF($T$1=FALSE,IF($T201=FALSE,M201*HOME!$H$20,0),IF($T201=FALSE,M201*HOME!$H$20/(1+HOME!$H$20),0)))</f>
        <v>0</v>
      </c>
      <c r="AE201" s="79">
        <f>IF(N$2&lt;DATE(2019,10,1),IF($T$1=FALSE,IF($T201=FALSE,N201*HOME!$H$18,0),IF($T201=FALSE,N201*HOME!$H$18/(1+HOME!$H$18),0)),IF($T$1=FALSE,IF($T201=FALSE,N201*HOME!$H$20,0),IF($T201=FALSE,N201*HOME!$H$20/(1+HOME!$H$20),0)))</f>
        <v>0</v>
      </c>
      <c r="AF201" s="79">
        <f>IF(O$2&lt;DATE(2019,10,1),IF($T$1=FALSE,IF($T201=FALSE,O201*HOME!$H$18,0),IF($T201=FALSE,O201*HOME!$H$18/(1+HOME!$H$18),0)),IF($T$1=FALSE,IF($T201=FALSE,O201*HOME!$H$20,0),IF($T201=FALSE,O201*HOME!$H$20/(1+HOME!$H$20),0)))</f>
        <v>0</v>
      </c>
      <c r="AG201" s="79">
        <f>IF(P$2&lt;DATE(2019,10,1),IF($T$1=FALSE,IF($T201=FALSE,P201*HOME!$H$18,0),IF($T201=FALSE,P201*HOME!$H$18/(1+HOME!$H$18),0)),IF($T$1=FALSE,IF($T201=FALSE,P201*HOME!$H$20,0),IF($T201=FALSE,P201*HOME!$H$20/(1+HOME!$H$20),0)))</f>
        <v>0</v>
      </c>
      <c r="AH201" s="79">
        <f t="shared" si="78"/>
        <v>0</v>
      </c>
      <c r="AI201" s="79">
        <f t="shared" si="97"/>
        <v>0</v>
      </c>
      <c r="AT201" s="310" t="b">
        <v>0</v>
      </c>
      <c r="CA201" s="310">
        <f>IF($T201=TRUE,0,IF(D$2&lt;DATE(2019,10,1),IF($T$1=FALSE,D201*HOME!$F$18,D201*HOME!$F$18/(1+HOME!$H$18)),IF($AO201=TRUE,IF($T$1=FALSE,D201*HOME!$F$21,D201*HOME!$F$21/(1+HOME!$H$21)),IF($T$1=FALSE,D201*HOME!$F$20,D201*HOME!$F$20/(1+HOME!$H$20)))))</f>
        <v>0</v>
      </c>
      <c r="CB201" s="310">
        <f>IF($T201=TRUE,0,IF(E$2&lt;DATE(2019,10,1),IF($T$1=FALSE,E201*HOME!$F$18,E201*HOME!$F$18/(1+HOME!$H$18)),IF($AO201=TRUE,IF($T$1=FALSE,E201*HOME!$F$21,E201*HOME!$F$21/(1+HOME!$H$21)),IF($T$1=FALSE,E201*HOME!$F$20,E201*HOME!$F$20/(1+HOME!$H$20)))))</f>
        <v>0</v>
      </c>
      <c r="CC201" s="310">
        <f>IF($T201=TRUE,0,IF(F$2&lt;DATE(2019,10,1),IF($T$1=FALSE,F201*HOME!$F$18,F201*HOME!$F$18/(1+HOME!$H$18)),IF($AO201=TRUE,IF($T$1=FALSE,F201*HOME!$F$21,F201*HOME!$F$21/(1+HOME!$H$21)),IF($T$1=FALSE,F201*HOME!$F$20,F201*HOME!$F$20/(1+HOME!$H$20)))))</f>
        <v>0</v>
      </c>
      <c r="CD201" s="310">
        <f>IF($T201=TRUE,0,IF(G$2&lt;DATE(2019,10,1),IF($T$1=FALSE,G201*HOME!$F$18,G201*HOME!$F$18/(1+HOME!$H$18)),IF($AO201=TRUE,IF($T$1=FALSE,G201*HOME!$F$21,G201*HOME!$F$21/(1+HOME!$H$21)),IF($T$1=FALSE,G201*HOME!$F$20,G201*HOME!$F$20/(1+HOME!$H$20)))))</f>
        <v>0</v>
      </c>
      <c r="CE201" s="310">
        <f>IF($T201=TRUE,0,IF(H$2&lt;DATE(2019,10,1),IF($T$1=FALSE,H201*HOME!$F$18,H201*HOME!$F$18/(1+HOME!$H$18)),IF($AO201=TRUE,IF($T$1=FALSE,H201*HOME!$F$21,H201*HOME!$F$21/(1+HOME!$H$21)),IF($T$1=FALSE,H201*HOME!$F$20,H201*HOME!$F$20/(1+HOME!$H$20)))))</f>
        <v>0</v>
      </c>
      <c r="CF201" s="310">
        <f>IF($T201=TRUE,0,IF(I$2&lt;DATE(2019,10,1),IF($T$1=FALSE,I201*HOME!$F$18,I201*HOME!$F$18/(1+HOME!$H$18)),IF($AO201=TRUE,IF($T$1=FALSE,I201*HOME!$F$21,I201*HOME!$F$21/(1+HOME!$H$21)),IF($T$1=FALSE,I201*HOME!$F$20,I201*HOME!$F$20/(1+HOME!$H$20)))))</f>
        <v>0</v>
      </c>
      <c r="CG201" s="310">
        <f>IF($T201=TRUE,0,IF(J$2&lt;DATE(2019,10,1),IF($T$1=FALSE,J201*HOME!$F$18,J201*HOME!$F$18/(1+HOME!$H$18)),IF($AO201=TRUE,IF($T$1=FALSE,J201*HOME!$F$21,J201*HOME!$F$21/(1+HOME!$H$21)),IF($T$1=FALSE,J201*HOME!$F$20,J201*HOME!$F$20/(1+HOME!$H$20)))))</f>
        <v>0</v>
      </c>
      <c r="CH201" s="310">
        <f>IF($T201=TRUE,0,IF(K$2&lt;DATE(2019,10,1),IF($T$1=FALSE,K201*HOME!$F$18,K201*HOME!$F$18/(1+HOME!$H$18)),IF($AO201=TRUE,IF($T$1=FALSE,K201*HOME!$F$21,K201*HOME!$F$21/(1+HOME!$H$21)),IF($T$1=FALSE,K201*HOME!$F$20,K201*HOME!$F$20/(1+HOME!$H$20)))))</f>
        <v>0</v>
      </c>
      <c r="CI201" s="310">
        <f>IF($T201=TRUE,0,IF(L$2&lt;DATE(2019,10,1),IF($T$1=FALSE,L201*HOME!$F$18,L201*HOME!$F$18/(1+HOME!$H$18)),IF($AO201=TRUE,IF($T$1=FALSE,L201*HOME!$F$21,L201*HOME!$F$21/(1+HOME!$H$21)),IF($T$1=FALSE,L201*HOME!$F$20,L201*HOME!$F$20/(1+HOME!$H$20)))))</f>
        <v>0</v>
      </c>
      <c r="CJ201" s="310">
        <f>IF($T201=TRUE,0,IF(M$2&lt;DATE(2019,10,1),IF($T$1=FALSE,M201*HOME!$F$18,M201*HOME!$F$18/(1+HOME!$H$18)),IF($AO201=TRUE,IF($T$1=FALSE,M201*HOME!$F$21,M201*HOME!$F$21/(1+HOME!$H$21)),IF($T$1=FALSE,M201*HOME!$F$20,M201*HOME!$F$20/(1+HOME!$H$20)))))</f>
        <v>0</v>
      </c>
      <c r="CK201" s="310">
        <f>IF($T201=TRUE,0,IF(N$2&lt;DATE(2019,10,1),IF($T$1=FALSE,N201*HOME!$F$18,N201*HOME!$F$18/(1+HOME!$H$18)),IF($AO201=TRUE,IF($T$1=FALSE,N201*HOME!$F$21,N201*HOME!$F$21/(1+HOME!$H$21)),IF($T$1=FALSE,N201*HOME!$F$20,N201*HOME!$F$20/(1+HOME!$H$20)))))</f>
        <v>0</v>
      </c>
      <c r="CL201" s="310">
        <f>IF($T201=TRUE,0,IF(O$2&lt;DATE(2019,10,1),IF($T$1=FALSE,O201*HOME!$F$18,O201*HOME!$F$18/(1+HOME!$H$18)),IF($AO201=TRUE,IF($T$1=FALSE,O201*HOME!$F$21,O201*HOME!$F$21/(1+HOME!$H$21)),IF($T$1=FALSE,O201*HOME!$F$20,O201*HOME!$F$20/(1+HOME!$H$20)))))</f>
        <v>0</v>
      </c>
      <c r="CM201" s="310">
        <f>IF($T201=TRUE,0,IF(P$2&lt;DATE(2019,10,1),IF($T$1=FALSE,P201*HOME!$F$18,P201*HOME!$F$18/(1+HOME!$H$18)),IF($AO201=TRUE,IF($T$1=FALSE,P201*HOME!$F$21,P201*HOME!$F$21/(1+HOME!$H$21)),IF($T$1=FALSE,P201*HOME!$F$20,P201*HOME!$F$20/(1+HOME!$H$20)))))</f>
        <v>0</v>
      </c>
      <c r="CN201" s="310">
        <f t="shared" si="98"/>
        <v>0</v>
      </c>
    </row>
    <row r="202" spans="3:92" ht="19.149999999999999" customHeight="1">
      <c r="C202" s="95"/>
      <c r="D202" s="114"/>
      <c r="E202" s="114"/>
      <c r="F202" s="114"/>
      <c r="G202" s="114"/>
      <c r="H202" s="114"/>
      <c r="I202" s="114"/>
      <c r="J202" s="114"/>
      <c r="K202" s="114"/>
      <c r="L202" s="114"/>
      <c r="M202" s="114"/>
      <c r="N202" s="114"/>
      <c r="O202" s="114"/>
      <c r="P202" s="131"/>
      <c r="Q202" s="89">
        <f t="shared" si="96"/>
        <v>0</v>
      </c>
      <c r="R202" s="115">
        <f t="shared" si="77"/>
        <v>0</v>
      </c>
      <c r="S202" s="154">
        <f>前期実績!Q160</f>
        <v>0</v>
      </c>
      <c r="T202" s="320" t="b">
        <v>0</v>
      </c>
      <c r="U202" s="79">
        <f>IF(D$2&lt;DATE(2019,10,1),IF($T$1=FALSE,IF($T202=FALSE,D202*HOME!$H$18,0),IF($T202=FALSE,D202*HOME!$H$18/(1+HOME!$H$18),0)),IF($T$1=FALSE,IF($T202=FALSE,D202*HOME!$H$20,0),IF($T202=FALSE,D202*HOME!$H$20/(1+HOME!$H$20),0)))</f>
        <v>0</v>
      </c>
      <c r="V202" s="79">
        <f>IF(E$2&lt;DATE(2019,10,1),IF($T$1=FALSE,IF($T202=FALSE,E202*HOME!$H$18,0),IF($T202=FALSE,E202*HOME!$H$18/(1+HOME!$H$18),0)),IF($T$1=FALSE,IF($T202=FALSE,E202*HOME!$H$20,0),IF($T202=FALSE,E202*HOME!$H$20/(1+HOME!$H$20),0)))</f>
        <v>0</v>
      </c>
      <c r="W202" s="79">
        <f>IF(F$2&lt;DATE(2019,10,1),IF($T$1=FALSE,IF($T202=FALSE,F202*HOME!$H$18,0),IF($T202=FALSE,F202*HOME!$H$18/(1+HOME!$H$18),0)),IF($T$1=FALSE,IF($T202=FALSE,F202*HOME!$H$20,0),IF($T202=FALSE,F202*HOME!$H$20/(1+HOME!$H$20),0)))</f>
        <v>0</v>
      </c>
      <c r="X202" s="79">
        <f>IF(G$2&lt;DATE(2019,10,1),IF($T$1=FALSE,IF($T202=FALSE,G202*HOME!$H$18,0),IF($T202=FALSE,G202*HOME!$H$18/(1+HOME!$H$18),0)),IF($T$1=FALSE,IF($T202=FALSE,G202*HOME!$H$20,0),IF($T202=FALSE,G202*HOME!$H$20/(1+HOME!$H$20),0)))</f>
        <v>0</v>
      </c>
      <c r="Y202" s="79">
        <f>IF(H$2&lt;DATE(2019,10,1),IF($T$1=FALSE,IF($T202=FALSE,H202*HOME!$H$18,0),IF($T202=FALSE,H202*HOME!$H$18/(1+HOME!$H$18),0)),IF($T$1=FALSE,IF($T202=FALSE,H202*HOME!$H$20,0),IF($T202=FALSE,H202*HOME!$H$20/(1+HOME!$H$20),0)))</f>
        <v>0</v>
      </c>
      <c r="Z202" s="79">
        <f>IF(I$2&lt;DATE(2019,10,1),IF($T$1=FALSE,IF($T202=FALSE,I202*HOME!$H$18,0),IF($T202=FALSE,I202*HOME!$H$18/(1+HOME!$H$18),0)),IF($T$1=FALSE,IF($T202=FALSE,I202*HOME!$H$20,0),IF($T202=FALSE,I202*HOME!$H$20/(1+HOME!$H$20),0)))</f>
        <v>0</v>
      </c>
      <c r="AA202" s="79">
        <f>IF(J$2&lt;DATE(2019,10,1),IF($T$1=FALSE,IF($T202=FALSE,J202*HOME!$H$18,0),IF($T202=FALSE,J202*HOME!$H$18/(1+HOME!$H$18),0)),IF($T$1=FALSE,IF($T202=FALSE,J202*HOME!$H$20,0),IF($T202=FALSE,J202*HOME!$H$20/(1+HOME!$H$20),0)))</f>
        <v>0</v>
      </c>
      <c r="AB202" s="79">
        <f>IF(K$2&lt;DATE(2019,10,1),IF($T$1=FALSE,IF($T202=FALSE,K202*HOME!$H$18,0),IF($T202=FALSE,K202*HOME!$H$18/(1+HOME!$H$18),0)),IF($T$1=FALSE,IF($T202=FALSE,K202*HOME!$H$20,0),IF($T202=FALSE,K202*HOME!$H$20/(1+HOME!$H$20),0)))</f>
        <v>0</v>
      </c>
      <c r="AC202" s="79">
        <f>IF(L$2&lt;DATE(2019,10,1),IF($T$1=FALSE,IF($T202=FALSE,L202*HOME!$H$18,0),IF($T202=FALSE,L202*HOME!$H$18/(1+HOME!$H$18),0)),IF($T$1=FALSE,IF($T202=FALSE,L202*HOME!$H$20,0),IF($T202=FALSE,L202*HOME!$H$20/(1+HOME!$H$20),0)))</f>
        <v>0</v>
      </c>
      <c r="AD202" s="79">
        <f>IF(M$2&lt;DATE(2019,10,1),IF($T$1=FALSE,IF($T202=FALSE,M202*HOME!$H$18,0),IF($T202=FALSE,M202*HOME!$H$18/(1+HOME!$H$18),0)),IF($T$1=FALSE,IF($T202=FALSE,M202*HOME!$H$20,0),IF($T202=FALSE,M202*HOME!$H$20/(1+HOME!$H$20),0)))</f>
        <v>0</v>
      </c>
      <c r="AE202" s="79">
        <f>IF(N$2&lt;DATE(2019,10,1),IF($T$1=FALSE,IF($T202=FALSE,N202*HOME!$H$18,0),IF($T202=FALSE,N202*HOME!$H$18/(1+HOME!$H$18),0)),IF($T$1=FALSE,IF($T202=FALSE,N202*HOME!$H$20,0),IF($T202=FALSE,N202*HOME!$H$20/(1+HOME!$H$20),0)))</f>
        <v>0</v>
      </c>
      <c r="AF202" s="79">
        <f>IF(O$2&lt;DATE(2019,10,1),IF($T$1=FALSE,IF($T202=FALSE,O202*HOME!$H$18,0),IF($T202=FALSE,O202*HOME!$H$18/(1+HOME!$H$18),0)),IF($T$1=FALSE,IF($T202=FALSE,O202*HOME!$H$20,0),IF($T202=FALSE,O202*HOME!$H$20/(1+HOME!$H$20),0)))</f>
        <v>0</v>
      </c>
      <c r="AG202" s="79">
        <f>IF(P$2&lt;DATE(2019,10,1),IF($T$1=FALSE,IF($T202=FALSE,P202*HOME!$H$18,0),IF($T202=FALSE,P202*HOME!$H$18/(1+HOME!$H$18),0)),IF($T$1=FALSE,IF($T202=FALSE,P202*HOME!$H$20,0),IF($T202=FALSE,P202*HOME!$H$20/(1+HOME!$H$20),0)))</f>
        <v>0</v>
      </c>
      <c r="AH202" s="79">
        <f t="shared" si="78"/>
        <v>0</v>
      </c>
      <c r="AI202" s="79">
        <f t="shared" si="97"/>
        <v>0</v>
      </c>
      <c r="AT202" s="310" t="b">
        <v>0</v>
      </c>
      <c r="CA202" s="310">
        <f>IF($T202=TRUE,0,IF(D$2&lt;DATE(2019,10,1),IF($T$1=FALSE,D202*HOME!$F$18,D202*HOME!$F$18/(1+HOME!$H$18)),IF($AO202=TRUE,IF($T$1=FALSE,D202*HOME!$F$21,D202*HOME!$F$21/(1+HOME!$H$21)),IF($T$1=FALSE,D202*HOME!$F$20,D202*HOME!$F$20/(1+HOME!$H$20)))))</f>
        <v>0</v>
      </c>
      <c r="CB202" s="310">
        <f>IF($T202=TRUE,0,IF(E$2&lt;DATE(2019,10,1),IF($T$1=FALSE,E202*HOME!$F$18,E202*HOME!$F$18/(1+HOME!$H$18)),IF($AO202=TRUE,IF($T$1=FALSE,E202*HOME!$F$21,E202*HOME!$F$21/(1+HOME!$H$21)),IF($T$1=FALSE,E202*HOME!$F$20,E202*HOME!$F$20/(1+HOME!$H$20)))))</f>
        <v>0</v>
      </c>
      <c r="CC202" s="310">
        <f>IF($T202=TRUE,0,IF(F$2&lt;DATE(2019,10,1),IF($T$1=FALSE,F202*HOME!$F$18,F202*HOME!$F$18/(1+HOME!$H$18)),IF($AO202=TRUE,IF($T$1=FALSE,F202*HOME!$F$21,F202*HOME!$F$21/(1+HOME!$H$21)),IF($T$1=FALSE,F202*HOME!$F$20,F202*HOME!$F$20/(1+HOME!$H$20)))))</f>
        <v>0</v>
      </c>
      <c r="CD202" s="310">
        <f>IF($T202=TRUE,0,IF(G$2&lt;DATE(2019,10,1),IF($T$1=FALSE,G202*HOME!$F$18,G202*HOME!$F$18/(1+HOME!$H$18)),IF($AO202=TRUE,IF($T$1=FALSE,G202*HOME!$F$21,G202*HOME!$F$21/(1+HOME!$H$21)),IF($T$1=FALSE,G202*HOME!$F$20,G202*HOME!$F$20/(1+HOME!$H$20)))))</f>
        <v>0</v>
      </c>
      <c r="CE202" s="310">
        <f>IF($T202=TRUE,0,IF(H$2&lt;DATE(2019,10,1),IF($T$1=FALSE,H202*HOME!$F$18,H202*HOME!$F$18/(1+HOME!$H$18)),IF($AO202=TRUE,IF($T$1=FALSE,H202*HOME!$F$21,H202*HOME!$F$21/(1+HOME!$H$21)),IF($T$1=FALSE,H202*HOME!$F$20,H202*HOME!$F$20/(1+HOME!$H$20)))))</f>
        <v>0</v>
      </c>
      <c r="CF202" s="310">
        <f>IF($T202=TRUE,0,IF(I$2&lt;DATE(2019,10,1),IF($T$1=FALSE,I202*HOME!$F$18,I202*HOME!$F$18/(1+HOME!$H$18)),IF($AO202=TRUE,IF($T$1=FALSE,I202*HOME!$F$21,I202*HOME!$F$21/(1+HOME!$H$21)),IF($T$1=FALSE,I202*HOME!$F$20,I202*HOME!$F$20/(1+HOME!$H$20)))))</f>
        <v>0</v>
      </c>
      <c r="CG202" s="310">
        <f>IF($T202=TRUE,0,IF(J$2&lt;DATE(2019,10,1),IF($T$1=FALSE,J202*HOME!$F$18,J202*HOME!$F$18/(1+HOME!$H$18)),IF($AO202=TRUE,IF($T$1=FALSE,J202*HOME!$F$21,J202*HOME!$F$21/(1+HOME!$H$21)),IF($T$1=FALSE,J202*HOME!$F$20,J202*HOME!$F$20/(1+HOME!$H$20)))))</f>
        <v>0</v>
      </c>
      <c r="CH202" s="310">
        <f>IF($T202=TRUE,0,IF(K$2&lt;DATE(2019,10,1),IF($T$1=FALSE,K202*HOME!$F$18,K202*HOME!$F$18/(1+HOME!$H$18)),IF($AO202=TRUE,IF($T$1=FALSE,K202*HOME!$F$21,K202*HOME!$F$21/(1+HOME!$H$21)),IF($T$1=FALSE,K202*HOME!$F$20,K202*HOME!$F$20/(1+HOME!$H$20)))))</f>
        <v>0</v>
      </c>
      <c r="CI202" s="310">
        <f>IF($T202=TRUE,0,IF(L$2&lt;DATE(2019,10,1),IF($T$1=FALSE,L202*HOME!$F$18,L202*HOME!$F$18/(1+HOME!$H$18)),IF($AO202=TRUE,IF($T$1=FALSE,L202*HOME!$F$21,L202*HOME!$F$21/(1+HOME!$H$21)),IF($T$1=FALSE,L202*HOME!$F$20,L202*HOME!$F$20/(1+HOME!$H$20)))))</f>
        <v>0</v>
      </c>
      <c r="CJ202" s="310">
        <f>IF($T202=TRUE,0,IF(M$2&lt;DATE(2019,10,1),IF($T$1=FALSE,M202*HOME!$F$18,M202*HOME!$F$18/(1+HOME!$H$18)),IF($AO202=TRUE,IF($T$1=FALSE,M202*HOME!$F$21,M202*HOME!$F$21/(1+HOME!$H$21)),IF($T$1=FALSE,M202*HOME!$F$20,M202*HOME!$F$20/(1+HOME!$H$20)))))</f>
        <v>0</v>
      </c>
      <c r="CK202" s="310">
        <f>IF($T202=TRUE,0,IF(N$2&lt;DATE(2019,10,1),IF($T$1=FALSE,N202*HOME!$F$18,N202*HOME!$F$18/(1+HOME!$H$18)),IF($AO202=TRUE,IF($T$1=FALSE,N202*HOME!$F$21,N202*HOME!$F$21/(1+HOME!$H$21)),IF($T$1=FALSE,N202*HOME!$F$20,N202*HOME!$F$20/(1+HOME!$H$20)))))</f>
        <v>0</v>
      </c>
      <c r="CL202" s="310">
        <f>IF($T202=TRUE,0,IF(O$2&lt;DATE(2019,10,1),IF($T$1=FALSE,O202*HOME!$F$18,O202*HOME!$F$18/(1+HOME!$H$18)),IF($AO202=TRUE,IF($T$1=FALSE,O202*HOME!$F$21,O202*HOME!$F$21/(1+HOME!$H$21)),IF($T$1=FALSE,O202*HOME!$F$20,O202*HOME!$F$20/(1+HOME!$H$20)))))</f>
        <v>0</v>
      </c>
      <c r="CM202" s="310">
        <f>IF($T202=TRUE,0,IF(P$2&lt;DATE(2019,10,1),IF($T$1=FALSE,P202*HOME!$F$18,P202*HOME!$F$18/(1+HOME!$H$18)),IF($AO202=TRUE,IF($T$1=FALSE,P202*HOME!$F$21,P202*HOME!$F$21/(1+HOME!$H$21)),IF($T$1=FALSE,P202*HOME!$F$20,P202*HOME!$F$20/(1+HOME!$H$20)))))</f>
        <v>0</v>
      </c>
      <c r="CN202" s="310">
        <f t="shared" si="98"/>
        <v>0</v>
      </c>
    </row>
    <row r="203" spans="3:92" ht="19.149999999999999" customHeight="1">
      <c r="C203" s="95"/>
      <c r="D203" s="114"/>
      <c r="E203" s="114"/>
      <c r="F203" s="114"/>
      <c r="G203" s="114"/>
      <c r="H203" s="114"/>
      <c r="I203" s="114"/>
      <c r="J203" s="114"/>
      <c r="K203" s="114"/>
      <c r="L203" s="114"/>
      <c r="M203" s="114"/>
      <c r="N203" s="114"/>
      <c r="O203" s="114"/>
      <c r="P203" s="131"/>
      <c r="Q203" s="89">
        <f t="shared" si="96"/>
        <v>0</v>
      </c>
      <c r="R203" s="115">
        <f t="shared" si="77"/>
        <v>0</v>
      </c>
      <c r="S203" s="154">
        <f>前期実績!Q161</f>
        <v>0</v>
      </c>
      <c r="T203" s="320" t="b">
        <v>0</v>
      </c>
      <c r="U203" s="79">
        <f>IF(D$2&lt;DATE(2019,10,1),IF($T$1=FALSE,IF($T203=FALSE,D203*HOME!$H$18,0),IF($T203=FALSE,D203*HOME!$H$18/(1+HOME!$H$18),0)),IF($T$1=FALSE,IF($T203=FALSE,D203*HOME!$H$20,0),IF($T203=FALSE,D203*HOME!$H$20/(1+HOME!$H$20),0)))</f>
        <v>0</v>
      </c>
      <c r="V203" s="79">
        <f>IF(E$2&lt;DATE(2019,10,1),IF($T$1=FALSE,IF($T203=FALSE,E203*HOME!$H$18,0),IF($T203=FALSE,E203*HOME!$H$18/(1+HOME!$H$18),0)),IF($T$1=FALSE,IF($T203=FALSE,E203*HOME!$H$20,0),IF($T203=FALSE,E203*HOME!$H$20/(1+HOME!$H$20),0)))</f>
        <v>0</v>
      </c>
      <c r="W203" s="79">
        <f>IF(F$2&lt;DATE(2019,10,1),IF($T$1=FALSE,IF($T203=FALSE,F203*HOME!$H$18,0),IF($T203=FALSE,F203*HOME!$H$18/(1+HOME!$H$18),0)),IF($T$1=FALSE,IF($T203=FALSE,F203*HOME!$H$20,0),IF($T203=FALSE,F203*HOME!$H$20/(1+HOME!$H$20),0)))</f>
        <v>0</v>
      </c>
      <c r="X203" s="79">
        <f>IF(G$2&lt;DATE(2019,10,1),IF($T$1=FALSE,IF($T203=FALSE,G203*HOME!$H$18,0),IF($T203=FALSE,G203*HOME!$H$18/(1+HOME!$H$18),0)),IF($T$1=FALSE,IF($T203=FALSE,G203*HOME!$H$20,0),IF($T203=FALSE,G203*HOME!$H$20/(1+HOME!$H$20),0)))</f>
        <v>0</v>
      </c>
      <c r="Y203" s="79">
        <f>IF(H$2&lt;DATE(2019,10,1),IF($T$1=FALSE,IF($T203=FALSE,H203*HOME!$H$18,0),IF($T203=FALSE,H203*HOME!$H$18/(1+HOME!$H$18),0)),IF($T$1=FALSE,IF($T203=FALSE,H203*HOME!$H$20,0),IF($T203=FALSE,H203*HOME!$H$20/(1+HOME!$H$20),0)))</f>
        <v>0</v>
      </c>
      <c r="Z203" s="79">
        <f>IF(I$2&lt;DATE(2019,10,1),IF($T$1=FALSE,IF($T203=FALSE,I203*HOME!$H$18,0),IF($T203=FALSE,I203*HOME!$H$18/(1+HOME!$H$18),0)),IF($T$1=FALSE,IF($T203=FALSE,I203*HOME!$H$20,0),IF($T203=FALSE,I203*HOME!$H$20/(1+HOME!$H$20),0)))</f>
        <v>0</v>
      </c>
      <c r="AA203" s="79">
        <f>IF(J$2&lt;DATE(2019,10,1),IF($T$1=FALSE,IF($T203=FALSE,J203*HOME!$H$18,0),IF($T203=FALSE,J203*HOME!$H$18/(1+HOME!$H$18),0)),IF($T$1=FALSE,IF($T203=FALSE,J203*HOME!$H$20,0),IF($T203=FALSE,J203*HOME!$H$20/(1+HOME!$H$20),0)))</f>
        <v>0</v>
      </c>
      <c r="AB203" s="79">
        <f>IF(K$2&lt;DATE(2019,10,1),IF($T$1=FALSE,IF($T203=FALSE,K203*HOME!$H$18,0),IF($T203=FALSE,K203*HOME!$H$18/(1+HOME!$H$18),0)),IF($T$1=FALSE,IF($T203=FALSE,K203*HOME!$H$20,0),IF($T203=FALSE,K203*HOME!$H$20/(1+HOME!$H$20),0)))</f>
        <v>0</v>
      </c>
      <c r="AC203" s="79">
        <f>IF(L$2&lt;DATE(2019,10,1),IF($T$1=FALSE,IF($T203=FALSE,L203*HOME!$H$18,0),IF($T203=FALSE,L203*HOME!$H$18/(1+HOME!$H$18),0)),IF($T$1=FALSE,IF($T203=FALSE,L203*HOME!$H$20,0),IF($T203=FALSE,L203*HOME!$H$20/(1+HOME!$H$20),0)))</f>
        <v>0</v>
      </c>
      <c r="AD203" s="79">
        <f>IF(M$2&lt;DATE(2019,10,1),IF($T$1=FALSE,IF($T203=FALSE,M203*HOME!$H$18,0),IF($T203=FALSE,M203*HOME!$H$18/(1+HOME!$H$18),0)),IF($T$1=FALSE,IF($T203=FALSE,M203*HOME!$H$20,0),IF($T203=FALSE,M203*HOME!$H$20/(1+HOME!$H$20),0)))</f>
        <v>0</v>
      </c>
      <c r="AE203" s="79">
        <f>IF(N$2&lt;DATE(2019,10,1),IF($T$1=FALSE,IF($T203=FALSE,N203*HOME!$H$18,0),IF($T203=FALSE,N203*HOME!$H$18/(1+HOME!$H$18),0)),IF($T$1=FALSE,IF($T203=FALSE,N203*HOME!$H$20,0),IF($T203=FALSE,N203*HOME!$H$20/(1+HOME!$H$20),0)))</f>
        <v>0</v>
      </c>
      <c r="AF203" s="79">
        <f>IF(O$2&lt;DATE(2019,10,1),IF($T$1=FALSE,IF($T203=FALSE,O203*HOME!$H$18,0),IF($T203=FALSE,O203*HOME!$H$18/(1+HOME!$H$18),0)),IF($T$1=FALSE,IF($T203=FALSE,O203*HOME!$H$20,0),IF($T203=FALSE,O203*HOME!$H$20/(1+HOME!$H$20),0)))</f>
        <v>0</v>
      </c>
      <c r="AG203" s="79">
        <f>IF(P$2&lt;DATE(2019,10,1),IF($T$1=FALSE,IF($T203=FALSE,P203*HOME!$H$18,0),IF($T203=FALSE,P203*HOME!$H$18/(1+HOME!$H$18),0)),IF($T$1=FALSE,IF($T203=FALSE,P203*HOME!$H$20,0),IF($T203=FALSE,P203*HOME!$H$20/(1+HOME!$H$20),0)))</f>
        <v>0</v>
      </c>
      <c r="AH203" s="79">
        <f t="shared" si="78"/>
        <v>0</v>
      </c>
      <c r="AI203" s="79">
        <f t="shared" si="97"/>
        <v>0</v>
      </c>
      <c r="AT203" s="310" t="b">
        <v>0</v>
      </c>
      <c r="CA203" s="310">
        <f>IF($T203=TRUE,0,IF(D$2&lt;DATE(2019,10,1),IF($T$1=FALSE,D203*HOME!$F$18,D203*HOME!$F$18/(1+HOME!$H$18)),IF($AO203=TRUE,IF($T$1=FALSE,D203*HOME!$F$21,D203*HOME!$F$21/(1+HOME!$H$21)),IF($T$1=FALSE,D203*HOME!$F$20,D203*HOME!$F$20/(1+HOME!$H$20)))))</f>
        <v>0</v>
      </c>
      <c r="CB203" s="310">
        <f>IF($T203=TRUE,0,IF(E$2&lt;DATE(2019,10,1),IF($T$1=FALSE,E203*HOME!$F$18,E203*HOME!$F$18/(1+HOME!$H$18)),IF($AO203=TRUE,IF($T$1=FALSE,E203*HOME!$F$21,E203*HOME!$F$21/(1+HOME!$H$21)),IF($T$1=FALSE,E203*HOME!$F$20,E203*HOME!$F$20/(1+HOME!$H$20)))))</f>
        <v>0</v>
      </c>
      <c r="CC203" s="310">
        <f>IF($T203=TRUE,0,IF(F$2&lt;DATE(2019,10,1),IF($T$1=FALSE,F203*HOME!$F$18,F203*HOME!$F$18/(1+HOME!$H$18)),IF($AO203=TRUE,IF($T$1=FALSE,F203*HOME!$F$21,F203*HOME!$F$21/(1+HOME!$H$21)),IF($T$1=FALSE,F203*HOME!$F$20,F203*HOME!$F$20/(1+HOME!$H$20)))))</f>
        <v>0</v>
      </c>
      <c r="CD203" s="310">
        <f>IF($T203=TRUE,0,IF(G$2&lt;DATE(2019,10,1),IF($T$1=FALSE,G203*HOME!$F$18,G203*HOME!$F$18/(1+HOME!$H$18)),IF($AO203=TRUE,IF($T$1=FALSE,G203*HOME!$F$21,G203*HOME!$F$21/(1+HOME!$H$21)),IF($T$1=FALSE,G203*HOME!$F$20,G203*HOME!$F$20/(1+HOME!$H$20)))))</f>
        <v>0</v>
      </c>
      <c r="CE203" s="310">
        <f>IF($T203=TRUE,0,IF(H$2&lt;DATE(2019,10,1),IF($T$1=FALSE,H203*HOME!$F$18,H203*HOME!$F$18/(1+HOME!$H$18)),IF($AO203=TRUE,IF($T$1=FALSE,H203*HOME!$F$21,H203*HOME!$F$21/(1+HOME!$H$21)),IF($T$1=FALSE,H203*HOME!$F$20,H203*HOME!$F$20/(1+HOME!$H$20)))))</f>
        <v>0</v>
      </c>
      <c r="CF203" s="310">
        <f>IF($T203=TRUE,0,IF(I$2&lt;DATE(2019,10,1),IF($T$1=FALSE,I203*HOME!$F$18,I203*HOME!$F$18/(1+HOME!$H$18)),IF($AO203=TRUE,IF($T$1=FALSE,I203*HOME!$F$21,I203*HOME!$F$21/(1+HOME!$H$21)),IF($T$1=FALSE,I203*HOME!$F$20,I203*HOME!$F$20/(1+HOME!$H$20)))))</f>
        <v>0</v>
      </c>
      <c r="CG203" s="310">
        <f>IF($T203=TRUE,0,IF(J$2&lt;DATE(2019,10,1),IF($T$1=FALSE,J203*HOME!$F$18,J203*HOME!$F$18/(1+HOME!$H$18)),IF($AO203=TRUE,IF($T$1=FALSE,J203*HOME!$F$21,J203*HOME!$F$21/(1+HOME!$H$21)),IF($T$1=FALSE,J203*HOME!$F$20,J203*HOME!$F$20/(1+HOME!$H$20)))))</f>
        <v>0</v>
      </c>
      <c r="CH203" s="310">
        <f>IF($T203=TRUE,0,IF(K$2&lt;DATE(2019,10,1),IF($T$1=FALSE,K203*HOME!$F$18,K203*HOME!$F$18/(1+HOME!$H$18)),IF($AO203=TRUE,IF($T$1=FALSE,K203*HOME!$F$21,K203*HOME!$F$21/(1+HOME!$H$21)),IF($T$1=FALSE,K203*HOME!$F$20,K203*HOME!$F$20/(1+HOME!$H$20)))))</f>
        <v>0</v>
      </c>
      <c r="CI203" s="310">
        <f>IF($T203=TRUE,0,IF(L$2&lt;DATE(2019,10,1),IF($T$1=FALSE,L203*HOME!$F$18,L203*HOME!$F$18/(1+HOME!$H$18)),IF($AO203=TRUE,IF($T$1=FALSE,L203*HOME!$F$21,L203*HOME!$F$21/(1+HOME!$H$21)),IF($T$1=FALSE,L203*HOME!$F$20,L203*HOME!$F$20/(1+HOME!$H$20)))))</f>
        <v>0</v>
      </c>
      <c r="CJ203" s="310">
        <f>IF($T203=TRUE,0,IF(M$2&lt;DATE(2019,10,1),IF($T$1=FALSE,M203*HOME!$F$18,M203*HOME!$F$18/(1+HOME!$H$18)),IF($AO203=TRUE,IF($T$1=FALSE,M203*HOME!$F$21,M203*HOME!$F$21/(1+HOME!$H$21)),IF($T$1=FALSE,M203*HOME!$F$20,M203*HOME!$F$20/(1+HOME!$H$20)))))</f>
        <v>0</v>
      </c>
      <c r="CK203" s="310">
        <f>IF($T203=TRUE,0,IF(N$2&lt;DATE(2019,10,1),IF($T$1=FALSE,N203*HOME!$F$18,N203*HOME!$F$18/(1+HOME!$H$18)),IF($AO203=TRUE,IF($T$1=FALSE,N203*HOME!$F$21,N203*HOME!$F$21/(1+HOME!$H$21)),IF($T$1=FALSE,N203*HOME!$F$20,N203*HOME!$F$20/(1+HOME!$H$20)))))</f>
        <v>0</v>
      </c>
      <c r="CL203" s="310">
        <f>IF($T203=TRUE,0,IF(O$2&lt;DATE(2019,10,1),IF($T$1=FALSE,O203*HOME!$F$18,O203*HOME!$F$18/(1+HOME!$H$18)),IF($AO203=TRUE,IF($T$1=FALSE,O203*HOME!$F$21,O203*HOME!$F$21/(1+HOME!$H$21)),IF($T$1=FALSE,O203*HOME!$F$20,O203*HOME!$F$20/(1+HOME!$H$20)))))</f>
        <v>0</v>
      </c>
      <c r="CM203" s="310">
        <f>IF($T203=TRUE,0,IF(P$2&lt;DATE(2019,10,1),IF($T$1=FALSE,P203*HOME!$F$18,P203*HOME!$F$18/(1+HOME!$H$18)),IF($AO203=TRUE,IF($T$1=FALSE,P203*HOME!$F$21,P203*HOME!$F$21/(1+HOME!$H$21)),IF($T$1=FALSE,P203*HOME!$F$20,P203*HOME!$F$20/(1+HOME!$H$20)))))</f>
        <v>0</v>
      </c>
      <c r="CN203" s="310">
        <f t="shared" si="98"/>
        <v>0</v>
      </c>
    </row>
    <row r="204" spans="3:92" ht="19.149999999999999" customHeight="1">
      <c r="C204" s="95"/>
      <c r="D204" s="114"/>
      <c r="E204" s="114"/>
      <c r="F204" s="114"/>
      <c r="G204" s="114"/>
      <c r="H204" s="114"/>
      <c r="I204" s="114"/>
      <c r="J204" s="114"/>
      <c r="K204" s="114"/>
      <c r="L204" s="114"/>
      <c r="M204" s="114"/>
      <c r="N204" s="114"/>
      <c r="O204" s="114"/>
      <c r="P204" s="131"/>
      <c r="Q204" s="89">
        <f t="shared" si="96"/>
        <v>0</v>
      </c>
      <c r="R204" s="115">
        <f t="shared" si="77"/>
        <v>0</v>
      </c>
      <c r="S204" s="154">
        <f>前期実績!Q162</f>
        <v>0</v>
      </c>
      <c r="T204" s="320" t="b">
        <v>0</v>
      </c>
      <c r="U204" s="79">
        <f>IF(D$2&lt;DATE(2019,10,1),IF($T$1=FALSE,IF($T204=FALSE,D204*HOME!$H$18,0),IF($T204=FALSE,D204*HOME!$H$18/(1+HOME!$H$18),0)),IF($T$1=FALSE,IF($T204=FALSE,D204*HOME!$H$20,0),IF($T204=FALSE,D204*HOME!$H$20/(1+HOME!$H$20),0)))</f>
        <v>0</v>
      </c>
      <c r="V204" s="79">
        <f>IF(E$2&lt;DATE(2019,10,1),IF($T$1=FALSE,IF($T204=FALSE,E204*HOME!$H$18,0),IF($T204=FALSE,E204*HOME!$H$18/(1+HOME!$H$18),0)),IF($T$1=FALSE,IF($T204=FALSE,E204*HOME!$H$20,0),IF($T204=FALSE,E204*HOME!$H$20/(1+HOME!$H$20),0)))</f>
        <v>0</v>
      </c>
      <c r="W204" s="79">
        <f>IF(F$2&lt;DATE(2019,10,1),IF($T$1=FALSE,IF($T204=FALSE,F204*HOME!$H$18,0),IF($T204=FALSE,F204*HOME!$H$18/(1+HOME!$H$18),0)),IF($T$1=FALSE,IF($T204=FALSE,F204*HOME!$H$20,0),IF($T204=FALSE,F204*HOME!$H$20/(1+HOME!$H$20),0)))</f>
        <v>0</v>
      </c>
      <c r="X204" s="79">
        <f>IF(G$2&lt;DATE(2019,10,1),IF($T$1=FALSE,IF($T204=FALSE,G204*HOME!$H$18,0),IF($T204=FALSE,G204*HOME!$H$18/(1+HOME!$H$18),0)),IF($T$1=FALSE,IF($T204=FALSE,G204*HOME!$H$20,0),IF($T204=FALSE,G204*HOME!$H$20/(1+HOME!$H$20),0)))</f>
        <v>0</v>
      </c>
      <c r="Y204" s="79">
        <f>IF(H$2&lt;DATE(2019,10,1),IF($T$1=FALSE,IF($T204=FALSE,H204*HOME!$H$18,0),IF($T204=FALSE,H204*HOME!$H$18/(1+HOME!$H$18),0)),IF($T$1=FALSE,IF($T204=FALSE,H204*HOME!$H$20,0),IF($T204=FALSE,H204*HOME!$H$20/(1+HOME!$H$20),0)))</f>
        <v>0</v>
      </c>
      <c r="Z204" s="79">
        <f>IF(I$2&lt;DATE(2019,10,1),IF($T$1=FALSE,IF($T204=FALSE,I204*HOME!$H$18,0),IF($T204=FALSE,I204*HOME!$H$18/(1+HOME!$H$18),0)),IF($T$1=FALSE,IF($T204=FALSE,I204*HOME!$H$20,0),IF($T204=FALSE,I204*HOME!$H$20/(1+HOME!$H$20),0)))</f>
        <v>0</v>
      </c>
      <c r="AA204" s="79">
        <f>IF(J$2&lt;DATE(2019,10,1),IF($T$1=FALSE,IF($T204=FALSE,J204*HOME!$H$18,0),IF($T204=FALSE,J204*HOME!$H$18/(1+HOME!$H$18),0)),IF($T$1=FALSE,IF($T204=FALSE,J204*HOME!$H$20,0),IF($T204=FALSE,J204*HOME!$H$20/(1+HOME!$H$20),0)))</f>
        <v>0</v>
      </c>
      <c r="AB204" s="79">
        <f>IF(K$2&lt;DATE(2019,10,1),IF($T$1=FALSE,IF($T204=FALSE,K204*HOME!$H$18,0),IF($T204=FALSE,K204*HOME!$H$18/(1+HOME!$H$18),0)),IF($T$1=FALSE,IF($T204=FALSE,K204*HOME!$H$20,0),IF($T204=FALSE,K204*HOME!$H$20/(1+HOME!$H$20),0)))</f>
        <v>0</v>
      </c>
      <c r="AC204" s="79">
        <f>IF(L$2&lt;DATE(2019,10,1),IF($T$1=FALSE,IF($T204=FALSE,L204*HOME!$H$18,0),IF($T204=FALSE,L204*HOME!$H$18/(1+HOME!$H$18),0)),IF($T$1=FALSE,IF($T204=FALSE,L204*HOME!$H$20,0),IF($T204=FALSE,L204*HOME!$H$20/(1+HOME!$H$20),0)))</f>
        <v>0</v>
      </c>
      <c r="AD204" s="79">
        <f>IF(M$2&lt;DATE(2019,10,1),IF($T$1=FALSE,IF($T204=FALSE,M204*HOME!$H$18,0),IF($T204=FALSE,M204*HOME!$H$18/(1+HOME!$H$18),0)),IF($T$1=FALSE,IF($T204=FALSE,M204*HOME!$H$20,0),IF($T204=FALSE,M204*HOME!$H$20/(1+HOME!$H$20),0)))</f>
        <v>0</v>
      </c>
      <c r="AE204" s="79">
        <f>IF(N$2&lt;DATE(2019,10,1),IF($T$1=FALSE,IF($T204=FALSE,N204*HOME!$H$18,0),IF($T204=FALSE,N204*HOME!$H$18/(1+HOME!$H$18),0)),IF($T$1=FALSE,IF($T204=FALSE,N204*HOME!$H$20,0),IF($T204=FALSE,N204*HOME!$H$20/(1+HOME!$H$20),0)))</f>
        <v>0</v>
      </c>
      <c r="AF204" s="79">
        <f>IF(O$2&lt;DATE(2019,10,1),IF($T$1=FALSE,IF($T204=FALSE,O204*HOME!$H$18,0),IF($T204=FALSE,O204*HOME!$H$18/(1+HOME!$H$18),0)),IF($T$1=FALSE,IF($T204=FALSE,O204*HOME!$H$20,0),IF($T204=FALSE,O204*HOME!$H$20/(1+HOME!$H$20),0)))</f>
        <v>0</v>
      </c>
      <c r="AG204" s="79">
        <f>IF(P$2&lt;DATE(2019,10,1),IF($T$1=FALSE,IF($T204=FALSE,P204*HOME!$H$18,0),IF($T204=FALSE,P204*HOME!$H$18/(1+HOME!$H$18),0)),IF($T$1=FALSE,IF($T204=FALSE,P204*HOME!$H$20,0),IF($T204=FALSE,P204*HOME!$H$20/(1+HOME!$H$20),0)))</f>
        <v>0</v>
      </c>
      <c r="AH204" s="79">
        <f t="shared" si="78"/>
        <v>0</v>
      </c>
      <c r="AI204" s="79">
        <f t="shared" si="97"/>
        <v>0</v>
      </c>
      <c r="AT204" s="310" t="b">
        <v>0</v>
      </c>
      <c r="CA204" s="310">
        <f>IF($T204=TRUE,0,IF(D$2&lt;DATE(2019,10,1),IF($T$1=FALSE,D204*HOME!$F$18,D204*HOME!$F$18/(1+HOME!$H$18)),IF($AO204=TRUE,IF($T$1=FALSE,D204*HOME!$F$21,D204*HOME!$F$21/(1+HOME!$H$21)),IF($T$1=FALSE,D204*HOME!$F$20,D204*HOME!$F$20/(1+HOME!$H$20)))))</f>
        <v>0</v>
      </c>
      <c r="CB204" s="310">
        <f>IF($T204=TRUE,0,IF(E$2&lt;DATE(2019,10,1),IF($T$1=FALSE,E204*HOME!$F$18,E204*HOME!$F$18/(1+HOME!$H$18)),IF($AO204=TRUE,IF($T$1=FALSE,E204*HOME!$F$21,E204*HOME!$F$21/(1+HOME!$H$21)),IF($T$1=FALSE,E204*HOME!$F$20,E204*HOME!$F$20/(1+HOME!$H$20)))))</f>
        <v>0</v>
      </c>
      <c r="CC204" s="310">
        <f>IF($T204=TRUE,0,IF(F$2&lt;DATE(2019,10,1),IF($T$1=FALSE,F204*HOME!$F$18,F204*HOME!$F$18/(1+HOME!$H$18)),IF($AO204=TRUE,IF($T$1=FALSE,F204*HOME!$F$21,F204*HOME!$F$21/(1+HOME!$H$21)),IF($T$1=FALSE,F204*HOME!$F$20,F204*HOME!$F$20/(1+HOME!$H$20)))))</f>
        <v>0</v>
      </c>
      <c r="CD204" s="310">
        <f>IF($T204=TRUE,0,IF(G$2&lt;DATE(2019,10,1),IF($T$1=FALSE,G204*HOME!$F$18,G204*HOME!$F$18/(1+HOME!$H$18)),IF($AO204=TRUE,IF($T$1=FALSE,G204*HOME!$F$21,G204*HOME!$F$21/(1+HOME!$H$21)),IF($T$1=FALSE,G204*HOME!$F$20,G204*HOME!$F$20/(1+HOME!$H$20)))))</f>
        <v>0</v>
      </c>
      <c r="CE204" s="310">
        <f>IF($T204=TRUE,0,IF(H$2&lt;DATE(2019,10,1),IF($T$1=FALSE,H204*HOME!$F$18,H204*HOME!$F$18/(1+HOME!$H$18)),IF($AO204=TRUE,IF($T$1=FALSE,H204*HOME!$F$21,H204*HOME!$F$21/(1+HOME!$H$21)),IF($T$1=FALSE,H204*HOME!$F$20,H204*HOME!$F$20/(1+HOME!$H$20)))))</f>
        <v>0</v>
      </c>
      <c r="CF204" s="310">
        <f>IF($T204=TRUE,0,IF(I$2&lt;DATE(2019,10,1),IF($T$1=FALSE,I204*HOME!$F$18,I204*HOME!$F$18/(1+HOME!$H$18)),IF($AO204=TRUE,IF($T$1=FALSE,I204*HOME!$F$21,I204*HOME!$F$21/(1+HOME!$H$21)),IF($T$1=FALSE,I204*HOME!$F$20,I204*HOME!$F$20/(1+HOME!$H$20)))))</f>
        <v>0</v>
      </c>
      <c r="CG204" s="310">
        <f>IF($T204=TRUE,0,IF(J$2&lt;DATE(2019,10,1),IF($T$1=FALSE,J204*HOME!$F$18,J204*HOME!$F$18/(1+HOME!$H$18)),IF($AO204=TRUE,IF($T$1=FALSE,J204*HOME!$F$21,J204*HOME!$F$21/(1+HOME!$H$21)),IF($T$1=FALSE,J204*HOME!$F$20,J204*HOME!$F$20/(1+HOME!$H$20)))))</f>
        <v>0</v>
      </c>
      <c r="CH204" s="310">
        <f>IF($T204=TRUE,0,IF(K$2&lt;DATE(2019,10,1),IF($T$1=FALSE,K204*HOME!$F$18,K204*HOME!$F$18/(1+HOME!$H$18)),IF($AO204=TRUE,IF($T$1=FALSE,K204*HOME!$F$21,K204*HOME!$F$21/(1+HOME!$H$21)),IF($T$1=FALSE,K204*HOME!$F$20,K204*HOME!$F$20/(1+HOME!$H$20)))))</f>
        <v>0</v>
      </c>
      <c r="CI204" s="310">
        <f>IF($T204=TRUE,0,IF(L$2&lt;DATE(2019,10,1),IF($T$1=FALSE,L204*HOME!$F$18,L204*HOME!$F$18/(1+HOME!$H$18)),IF($AO204=TRUE,IF($T$1=FALSE,L204*HOME!$F$21,L204*HOME!$F$21/(1+HOME!$H$21)),IF($T$1=FALSE,L204*HOME!$F$20,L204*HOME!$F$20/(1+HOME!$H$20)))))</f>
        <v>0</v>
      </c>
      <c r="CJ204" s="310">
        <f>IF($T204=TRUE,0,IF(M$2&lt;DATE(2019,10,1),IF($T$1=FALSE,M204*HOME!$F$18,M204*HOME!$F$18/(1+HOME!$H$18)),IF($AO204=TRUE,IF($T$1=FALSE,M204*HOME!$F$21,M204*HOME!$F$21/(1+HOME!$H$21)),IF($T$1=FALSE,M204*HOME!$F$20,M204*HOME!$F$20/(1+HOME!$H$20)))))</f>
        <v>0</v>
      </c>
      <c r="CK204" s="310">
        <f>IF($T204=TRUE,0,IF(N$2&lt;DATE(2019,10,1),IF($T$1=FALSE,N204*HOME!$F$18,N204*HOME!$F$18/(1+HOME!$H$18)),IF($AO204=TRUE,IF($T$1=FALSE,N204*HOME!$F$21,N204*HOME!$F$21/(1+HOME!$H$21)),IF($T$1=FALSE,N204*HOME!$F$20,N204*HOME!$F$20/(1+HOME!$H$20)))))</f>
        <v>0</v>
      </c>
      <c r="CL204" s="310">
        <f>IF($T204=TRUE,0,IF(O$2&lt;DATE(2019,10,1),IF($T$1=FALSE,O204*HOME!$F$18,O204*HOME!$F$18/(1+HOME!$H$18)),IF($AO204=TRUE,IF($T$1=FALSE,O204*HOME!$F$21,O204*HOME!$F$21/(1+HOME!$H$21)),IF($T$1=FALSE,O204*HOME!$F$20,O204*HOME!$F$20/(1+HOME!$H$20)))))</f>
        <v>0</v>
      </c>
      <c r="CM204" s="310">
        <f>IF($T204=TRUE,0,IF(P$2&lt;DATE(2019,10,1),IF($T$1=FALSE,P204*HOME!$F$18,P204*HOME!$F$18/(1+HOME!$H$18)),IF($AO204=TRUE,IF($T$1=FALSE,P204*HOME!$F$21,P204*HOME!$F$21/(1+HOME!$H$21)),IF($T$1=FALSE,P204*HOME!$F$20,P204*HOME!$F$20/(1+HOME!$H$20)))))</f>
        <v>0</v>
      </c>
      <c r="CN204" s="310">
        <f t="shared" si="98"/>
        <v>0</v>
      </c>
    </row>
    <row r="205" spans="3:92" ht="19.149999999999999" customHeight="1">
      <c r="C205" s="95"/>
      <c r="D205" s="114"/>
      <c r="E205" s="114"/>
      <c r="F205" s="114"/>
      <c r="G205" s="114"/>
      <c r="H205" s="114"/>
      <c r="I205" s="114"/>
      <c r="J205" s="114"/>
      <c r="K205" s="114"/>
      <c r="L205" s="114"/>
      <c r="M205" s="114"/>
      <c r="N205" s="114"/>
      <c r="O205" s="114"/>
      <c r="P205" s="131"/>
      <c r="Q205" s="89">
        <f t="shared" si="96"/>
        <v>0</v>
      </c>
      <c r="R205" s="115">
        <f t="shared" si="77"/>
        <v>0</v>
      </c>
      <c r="S205" s="154">
        <f>前期実績!Q163</f>
        <v>0</v>
      </c>
      <c r="T205" s="320" t="b">
        <v>0</v>
      </c>
      <c r="U205" s="79">
        <f>IF(D$2&lt;DATE(2019,10,1),IF($T$1=FALSE,IF($T205=FALSE,D205*HOME!$H$18,0),IF($T205=FALSE,D205*HOME!$H$18/(1+HOME!$H$18),0)),IF($T$1=FALSE,IF($T205=FALSE,D205*HOME!$H$20,0),IF($T205=FALSE,D205*HOME!$H$20/(1+HOME!$H$20),0)))</f>
        <v>0</v>
      </c>
      <c r="V205" s="79">
        <f>IF(E$2&lt;DATE(2019,10,1),IF($T$1=FALSE,IF($T205=FALSE,E205*HOME!$H$18,0),IF($T205=FALSE,E205*HOME!$H$18/(1+HOME!$H$18),0)),IF($T$1=FALSE,IF($T205=FALSE,E205*HOME!$H$20,0),IF($T205=FALSE,E205*HOME!$H$20/(1+HOME!$H$20),0)))</f>
        <v>0</v>
      </c>
      <c r="W205" s="79">
        <f>IF(F$2&lt;DATE(2019,10,1),IF($T$1=FALSE,IF($T205=FALSE,F205*HOME!$H$18,0),IF($T205=FALSE,F205*HOME!$H$18/(1+HOME!$H$18),0)),IF($T$1=FALSE,IF($T205=FALSE,F205*HOME!$H$20,0),IF($T205=FALSE,F205*HOME!$H$20/(1+HOME!$H$20),0)))</f>
        <v>0</v>
      </c>
      <c r="X205" s="79">
        <f>IF(G$2&lt;DATE(2019,10,1),IF($T$1=FALSE,IF($T205=FALSE,G205*HOME!$H$18,0),IF($T205=FALSE,G205*HOME!$H$18/(1+HOME!$H$18),0)),IF($T$1=FALSE,IF($T205=FALSE,G205*HOME!$H$20,0),IF($T205=FALSE,G205*HOME!$H$20/(1+HOME!$H$20),0)))</f>
        <v>0</v>
      </c>
      <c r="Y205" s="79">
        <f>IF(H$2&lt;DATE(2019,10,1),IF($T$1=FALSE,IF($T205=FALSE,H205*HOME!$H$18,0),IF($T205=FALSE,H205*HOME!$H$18/(1+HOME!$H$18),0)),IF($T$1=FALSE,IF($T205=FALSE,H205*HOME!$H$20,0),IF($T205=FALSE,H205*HOME!$H$20/(1+HOME!$H$20),0)))</f>
        <v>0</v>
      </c>
      <c r="Z205" s="79">
        <f>IF(I$2&lt;DATE(2019,10,1),IF($T$1=FALSE,IF($T205=FALSE,I205*HOME!$H$18,0),IF($T205=FALSE,I205*HOME!$H$18/(1+HOME!$H$18),0)),IF($T$1=FALSE,IF($T205=FALSE,I205*HOME!$H$20,0),IF($T205=FALSE,I205*HOME!$H$20/(1+HOME!$H$20),0)))</f>
        <v>0</v>
      </c>
      <c r="AA205" s="79">
        <f>IF(J$2&lt;DATE(2019,10,1),IF($T$1=FALSE,IF($T205=FALSE,J205*HOME!$H$18,0),IF($T205=FALSE,J205*HOME!$H$18/(1+HOME!$H$18),0)),IF($T$1=FALSE,IF($T205=FALSE,J205*HOME!$H$20,0),IF($T205=FALSE,J205*HOME!$H$20/(1+HOME!$H$20),0)))</f>
        <v>0</v>
      </c>
      <c r="AB205" s="79">
        <f>IF(K$2&lt;DATE(2019,10,1),IF($T$1=FALSE,IF($T205=FALSE,K205*HOME!$H$18,0),IF($T205=FALSE,K205*HOME!$H$18/(1+HOME!$H$18),0)),IF($T$1=FALSE,IF($T205=FALSE,K205*HOME!$H$20,0),IF($T205=FALSE,K205*HOME!$H$20/(1+HOME!$H$20),0)))</f>
        <v>0</v>
      </c>
      <c r="AC205" s="79">
        <f>IF(L$2&lt;DATE(2019,10,1),IF($T$1=FALSE,IF($T205=FALSE,L205*HOME!$H$18,0),IF($T205=FALSE,L205*HOME!$H$18/(1+HOME!$H$18),0)),IF($T$1=FALSE,IF($T205=FALSE,L205*HOME!$H$20,0),IF($T205=FALSE,L205*HOME!$H$20/(1+HOME!$H$20),0)))</f>
        <v>0</v>
      </c>
      <c r="AD205" s="79">
        <f>IF(M$2&lt;DATE(2019,10,1),IF($T$1=FALSE,IF($T205=FALSE,M205*HOME!$H$18,0),IF($T205=FALSE,M205*HOME!$H$18/(1+HOME!$H$18),0)),IF($T$1=FALSE,IF($T205=FALSE,M205*HOME!$H$20,0),IF($T205=FALSE,M205*HOME!$H$20/(1+HOME!$H$20),0)))</f>
        <v>0</v>
      </c>
      <c r="AE205" s="79">
        <f>IF(N$2&lt;DATE(2019,10,1),IF($T$1=FALSE,IF($T205=FALSE,N205*HOME!$H$18,0),IF($T205=FALSE,N205*HOME!$H$18/(1+HOME!$H$18),0)),IF($T$1=FALSE,IF($T205=FALSE,N205*HOME!$H$20,0),IF($T205=FALSE,N205*HOME!$H$20/(1+HOME!$H$20),0)))</f>
        <v>0</v>
      </c>
      <c r="AF205" s="79">
        <f>IF(O$2&lt;DATE(2019,10,1),IF($T$1=FALSE,IF($T205=FALSE,O205*HOME!$H$18,0),IF($T205=FALSE,O205*HOME!$H$18/(1+HOME!$H$18),0)),IF($T$1=FALSE,IF($T205=FALSE,O205*HOME!$H$20,0),IF($T205=FALSE,O205*HOME!$H$20/(1+HOME!$H$20),0)))</f>
        <v>0</v>
      </c>
      <c r="AG205" s="79">
        <f>IF(P$2&lt;DATE(2019,10,1),IF($T$1=FALSE,IF($T205=FALSE,P205*HOME!$H$18,0),IF($T205=FALSE,P205*HOME!$H$18/(1+HOME!$H$18),0)),IF($T$1=FALSE,IF($T205=FALSE,P205*HOME!$H$20,0),IF($T205=FALSE,P205*HOME!$H$20/(1+HOME!$H$20),0)))</f>
        <v>0</v>
      </c>
      <c r="AH205" s="79">
        <f t="shared" si="78"/>
        <v>0</v>
      </c>
      <c r="AI205" s="79">
        <f t="shared" si="97"/>
        <v>0</v>
      </c>
      <c r="AT205" s="310" t="b">
        <v>0</v>
      </c>
      <c r="CA205" s="310">
        <f>IF($T205=TRUE,0,IF(D$2&lt;DATE(2019,10,1),IF($T$1=FALSE,D205*HOME!$F$18,D205*HOME!$F$18/(1+HOME!$H$18)),IF($AO205=TRUE,IF($T$1=FALSE,D205*HOME!$F$21,D205*HOME!$F$21/(1+HOME!$H$21)),IF($T$1=FALSE,D205*HOME!$F$20,D205*HOME!$F$20/(1+HOME!$H$20)))))</f>
        <v>0</v>
      </c>
      <c r="CB205" s="310">
        <f>IF($T205=TRUE,0,IF(E$2&lt;DATE(2019,10,1),IF($T$1=FALSE,E205*HOME!$F$18,E205*HOME!$F$18/(1+HOME!$H$18)),IF($AO205=TRUE,IF($T$1=FALSE,E205*HOME!$F$21,E205*HOME!$F$21/(1+HOME!$H$21)),IF($T$1=FALSE,E205*HOME!$F$20,E205*HOME!$F$20/(1+HOME!$H$20)))))</f>
        <v>0</v>
      </c>
      <c r="CC205" s="310">
        <f>IF($T205=TRUE,0,IF(F$2&lt;DATE(2019,10,1),IF($T$1=FALSE,F205*HOME!$F$18,F205*HOME!$F$18/(1+HOME!$H$18)),IF($AO205=TRUE,IF($T$1=FALSE,F205*HOME!$F$21,F205*HOME!$F$21/(1+HOME!$H$21)),IF($T$1=FALSE,F205*HOME!$F$20,F205*HOME!$F$20/(1+HOME!$H$20)))))</f>
        <v>0</v>
      </c>
      <c r="CD205" s="310">
        <f>IF($T205=TRUE,0,IF(G$2&lt;DATE(2019,10,1),IF($T$1=FALSE,G205*HOME!$F$18,G205*HOME!$F$18/(1+HOME!$H$18)),IF($AO205=TRUE,IF($T$1=FALSE,G205*HOME!$F$21,G205*HOME!$F$21/(1+HOME!$H$21)),IF($T$1=FALSE,G205*HOME!$F$20,G205*HOME!$F$20/(1+HOME!$H$20)))))</f>
        <v>0</v>
      </c>
      <c r="CE205" s="310">
        <f>IF($T205=TRUE,0,IF(H$2&lt;DATE(2019,10,1),IF($T$1=FALSE,H205*HOME!$F$18,H205*HOME!$F$18/(1+HOME!$H$18)),IF($AO205=TRUE,IF($T$1=FALSE,H205*HOME!$F$21,H205*HOME!$F$21/(1+HOME!$H$21)),IF($T$1=FALSE,H205*HOME!$F$20,H205*HOME!$F$20/(1+HOME!$H$20)))))</f>
        <v>0</v>
      </c>
      <c r="CF205" s="310">
        <f>IF($T205=TRUE,0,IF(I$2&lt;DATE(2019,10,1),IF($T$1=FALSE,I205*HOME!$F$18,I205*HOME!$F$18/(1+HOME!$H$18)),IF($AO205=TRUE,IF($T$1=FALSE,I205*HOME!$F$21,I205*HOME!$F$21/(1+HOME!$H$21)),IF($T$1=FALSE,I205*HOME!$F$20,I205*HOME!$F$20/(1+HOME!$H$20)))))</f>
        <v>0</v>
      </c>
      <c r="CG205" s="310">
        <f>IF($T205=TRUE,0,IF(J$2&lt;DATE(2019,10,1),IF($T$1=FALSE,J205*HOME!$F$18,J205*HOME!$F$18/(1+HOME!$H$18)),IF($AO205=TRUE,IF($T$1=FALSE,J205*HOME!$F$21,J205*HOME!$F$21/(1+HOME!$H$21)),IF($T$1=FALSE,J205*HOME!$F$20,J205*HOME!$F$20/(1+HOME!$H$20)))))</f>
        <v>0</v>
      </c>
      <c r="CH205" s="310">
        <f>IF($T205=TRUE,0,IF(K$2&lt;DATE(2019,10,1),IF($T$1=FALSE,K205*HOME!$F$18,K205*HOME!$F$18/(1+HOME!$H$18)),IF($AO205=TRUE,IF($T$1=FALSE,K205*HOME!$F$21,K205*HOME!$F$21/(1+HOME!$H$21)),IF($T$1=FALSE,K205*HOME!$F$20,K205*HOME!$F$20/(1+HOME!$H$20)))))</f>
        <v>0</v>
      </c>
      <c r="CI205" s="310">
        <f>IF($T205=TRUE,0,IF(L$2&lt;DATE(2019,10,1),IF($T$1=FALSE,L205*HOME!$F$18,L205*HOME!$F$18/(1+HOME!$H$18)),IF($AO205=TRUE,IF($T$1=FALSE,L205*HOME!$F$21,L205*HOME!$F$21/(1+HOME!$H$21)),IF($T$1=FALSE,L205*HOME!$F$20,L205*HOME!$F$20/(1+HOME!$H$20)))))</f>
        <v>0</v>
      </c>
      <c r="CJ205" s="310">
        <f>IF($T205=TRUE,0,IF(M$2&lt;DATE(2019,10,1),IF($T$1=FALSE,M205*HOME!$F$18,M205*HOME!$F$18/(1+HOME!$H$18)),IF($AO205=TRUE,IF($T$1=FALSE,M205*HOME!$F$21,M205*HOME!$F$21/(1+HOME!$H$21)),IF($T$1=FALSE,M205*HOME!$F$20,M205*HOME!$F$20/(1+HOME!$H$20)))))</f>
        <v>0</v>
      </c>
      <c r="CK205" s="310">
        <f>IF($T205=TRUE,0,IF(N$2&lt;DATE(2019,10,1),IF($T$1=FALSE,N205*HOME!$F$18,N205*HOME!$F$18/(1+HOME!$H$18)),IF($AO205=TRUE,IF($T$1=FALSE,N205*HOME!$F$21,N205*HOME!$F$21/(1+HOME!$H$21)),IF($T$1=FALSE,N205*HOME!$F$20,N205*HOME!$F$20/(1+HOME!$H$20)))))</f>
        <v>0</v>
      </c>
      <c r="CL205" s="310">
        <f>IF($T205=TRUE,0,IF(O$2&lt;DATE(2019,10,1),IF($T$1=FALSE,O205*HOME!$F$18,O205*HOME!$F$18/(1+HOME!$H$18)),IF($AO205=TRUE,IF($T$1=FALSE,O205*HOME!$F$21,O205*HOME!$F$21/(1+HOME!$H$21)),IF($T$1=FALSE,O205*HOME!$F$20,O205*HOME!$F$20/(1+HOME!$H$20)))))</f>
        <v>0</v>
      </c>
      <c r="CM205" s="310">
        <f>IF($T205=TRUE,0,IF(P$2&lt;DATE(2019,10,1),IF($T$1=FALSE,P205*HOME!$F$18,P205*HOME!$F$18/(1+HOME!$H$18)),IF($AO205=TRUE,IF($T$1=FALSE,P205*HOME!$F$21,P205*HOME!$F$21/(1+HOME!$H$21)),IF($T$1=FALSE,P205*HOME!$F$20,P205*HOME!$F$20/(1+HOME!$H$20)))))</f>
        <v>0</v>
      </c>
      <c r="CN205" s="310">
        <f t="shared" si="98"/>
        <v>0</v>
      </c>
    </row>
    <row r="206" spans="3:92" ht="19.149999999999999" customHeight="1">
      <c r="C206" s="95"/>
      <c r="D206" s="114"/>
      <c r="E206" s="114"/>
      <c r="F206" s="114"/>
      <c r="G206" s="114"/>
      <c r="H206" s="114"/>
      <c r="I206" s="114"/>
      <c r="J206" s="114"/>
      <c r="K206" s="114"/>
      <c r="L206" s="114"/>
      <c r="M206" s="114"/>
      <c r="N206" s="114"/>
      <c r="O206" s="114"/>
      <c r="P206" s="131"/>
      <c r="Q206" s="89">
        <f t="shared" si="96"/>
        <v>0</v>
      </c>
      <c r="R206" s="115">
        <f t="shared" si="77"/>
        <v>0</v>
      </c>
      <c r="S206" s="154">
        <f>前期実績!Q164</f>
        <v>0</v>
      </c>
      <c r="T206" s="320" t="b">
        <v>0</v>
      </c>
      <c r="U206" s="79">
        <f>IF(D$2&lt;DATE(2019,10,1),IF($T$1=FALSE,IF($T206=FALSE,D206*HOME!$H$18,0),IF($T206=FALSE,D206*HOME!$H$18/(1+HOME!$H$18),0)),IF($T$1=FALSE,IF($T206=FALSE,D206*HOME!$H$20,0),IF($T206=FALSE,D206*HOME!$H$20/(1+HOME!$H$20),0)))</f>
        <v>0</v>
      </c>
      <c r="V206" s="79">
        <f>IF(E$2&lt;DATE(2019,10,1),IF($T$1=FALSE,IF($T206=FALSE,E206*HOME!$H$18,0),IF($T206=FALSE,E206*HOME!$H$18/(1+HOME!$H$18),0)),IF($T$1=FALSE,IF($T206=FALSE,E206*HOME!$H$20,0),IF($T206=FALSE,E206*HOME!$H$20/(1+HOME!$H$20),0)))</f>
        <v>0</v>
      </c>
      <c r="W206" s="79">
        <f>IF(F$2&lt;DATE(2019,10,1),IF($T$1=FALSE,IF($T206=FALSE,F206*HOME!$H$18,0),IF($T206=FALSE,F206*HOME!$H$18/(1+HOME!$H$18),0)),IF($T$1=FALSE,IF($T206=FALSE,F206*HOME!$H$20,0),IF($T206=FALSE,F206*HOME!$H$20/(1+HOME!$H$20),0)))</f>
        <v>0</v>
      </c>
      <c r="X206" s="79">
        <f>IF(G$2&lt;DATE(2019,10,1),IF($T$1=FALSE,IF($T206=FALSE,G206*HOME!$H$18,0),IF($T206=FALSE,G206*HOME!$H$18/(1+HOME!$H$18),0)),IF($T$1=FALSE,IF($T206=FALSE,G206*HOME!$H$20,0),IF($T206=FALSE,G206*HOME!$H$20/(1+HOME!$H$20),0)))</f>
        <v>0</v>
      </c>
      <c r="Y206" s="79">
        <f>IF(H$2&lt;DATE(2019,10,1),IF($T$1=FALSE,IF($T206=FALSE,H206*HOME!$H$18,0),IF($T206=FALSE,H206*HOME!$H$18/(1+HOME!$H$18),0)),IF($T$1=FALSE,IF($T206=FALSE,H206*HOME!$H$20,0),IF($T206=FALSE,H206*HOME!$H$20/(1+HOME!$H$20),0)))</f>
        <v>0</v>
      </c>
      <c r="Z206" s="79">
        <f>IF(I$2&lt;DATE(2019,10,1),IF($T$1=FALSE,IF($T206=FALSE,I206*HOME!$H$18,0),IF($T206=FALSE,I206*HOME!$H$18/(1+HOME!$H$18),0)),IF($T$1=FALSE,IF($T206=FALSE,I206*HOME!$H$20,0),IF($T206=FALSE,I206*HOME!$H$20/(1+HOME!$H$20),0)))</f>
        <v>0</v>
      </c>
      <c r="AA206" s="79">
        <f>IF(J$2&lt;DATE(2019,10,1),IF($T$1=FALSE,IF($T206=FALSE,J206*HOME!$H$18,0),IF($T206=FALSE,J206*HOME!$H$18/(1+HOME!$H$18),0)),IF($T$1=FALSE,IF($T206=FALSE,J206*HOME!$H$20,0),IF($T206=FALSE,J206*HOME!$H$20/(1+HOME!$H$20),0)))</f>
        <v>0</v>
      </c>
      <c r="AB206" s="79">
        <f>IF(K$2&lt;DATE(2019,10,1),IF($T$1=FALSE,IF($T206=FALSE,K206*HOME!$H$18,0),IF($T206=FALSE,K206*HOME!$H$18/(1+HOME!$H$18),0)),IF($T$1=FALSE,IF($T206=FALSE,K206*HOME!$H$20,0),IF($T206=FALSE,K206*HOME!$H$20/(1+HOME!$H$20),0)))</f>
        <v>0</v>
      </c>
      <c r="AC206" s="79">
        <f>IF(L$2&lt;DATE(2019,10,1),IF($T$1=FALSE,IF($T206=FALSE,L206*HOME!$H$18,0),IF($T206=FALSE,L206*HOME!$H$18/(1+HOME!$H$18),0)),IF($T$1=FALSE,IF($T206=FALSE,L206*HOME!$H$20,0),IF($T206=FALSE,L206*HOME!$H$20/(1+HOME!$H$20),0)))</f>
        <v>0</v>
      </c>
      <c r="AD206" s="79">
        <f>IF(M$2&lt;DATE(2019,10,1),IF($T$1=FALSE,IF($T206=FALSE,M206*HOME!$H$18,0),IF($T206=FALSE,M206*HOME!$H$18/(1+HOME!$H$18),0)),IF($T$1=FALSE,IF($T206=FALSE,M206*HOME!$H$20,0),IF($T206=FALSE,M206*HOME!$H$20/(1+HOME!$H$20),0)))</f>
        <v>0</v>
      </c>
      <c r="AE206" s="79">
        <f>IF(N$2&lt;DATE(2019,10,1),IF($T$1=FALSE,IF($T206=FALSE,N206*HOME!$H$18,0),IF($T206=FALSE,N206*HOME!$H$18/(1+HOME!$H$18),0)),IF($T$1=FALSE,IF($T206=FALSE,N206*HOME!$H$20,0),IF($T206=FALSE,N206*HOME!$H$20/(1+HOME!$H$20),0)))</f>
        <v>0</v>
      </c>
      <c r="AF206" s="79">
        <f>IF(O$2&lt;DATE(2019,10,1),IF($T$1=FALSE,IF($T206=FALSE,O206*HOME!$H$18,0),IF($T206=FALSE,O206*HOME!$H$18/(1+HOME!$H$18),0)),IF($T$1=FALSE,IF($T206=FALSE,O206*HOME!$H$20,0),IF($T206=FALSE,O206*HOME!$H$20/(1+HOME!$H$20),0)))</f>
        <v>0</v>
      </c>
      <c r="AG206" s="79">
        <f>IF(P$2&lt;DATE(2019,10,1),IF($T$1=FALSE,IF($T206=FALSE,P206*HOME!$H$18,0),IF($T206=FALSE,P206*HOME!$H$18/(1+HOME!$H$18),0)),IF($T$1=FALSE,IF($T206=FALSE,P206*HOME!$H$20,0),IF($T206=FALSE,P206*HOME!$H$20/(1+HOME!$H$20),0)))</f>
        <v>0</v>
      </c>
      <c r="AH206" s="79">
        <f t="shared" si="78"/>
        <v>0</v>
      </c>
      <c r="AI206" s="79">
        <f t="shared" si="97"/>
        <v>0</v>
      </c>
      <c r="AT206" s="310" t="b">
        <v>0</v>
      </c>
      <c r="CA206" s="310">
        <f>IF($T206=TRUE,0,IF(D$2&lt;DATE(2019,10,1),IF($T$1=FALSE,D206*HOME!$F$18,D206*HOME!$F$18/(1+HOME!$H$18)),IF($AO206=TRUE,IF($T$1=FALSE,D206*HOME!$F$21,D206*HOME!$F$21/(1+HOME!$H$21)),IF($T$1=FALSE,D206*HOME!$F$20,D206*HOME!$F$20/(1+HOME!$H$20)))))</f>
        <v>0</v>
      </c>
      <c r="CB206" s="310">
        <f>IF($T206=TRUE,0,IF(E$2&lt;DATE(2019,10,1),IF($T$1=FALSE,E206*HOME!$F$18,E206*HOME!$F$18/(1+HOME!$H$18)),IF($AO206=TRUE,IF($T$1=FALSE,E206*HOME!$F$21,E206*HOME!$F$21/(1+HOME!$H$21)),IF($T$1=FALSE,E206*HOME!$F$20,E206*HOME!$F$20/(1+HOME!$H$20)))))</f>
        <v>0</v>
      </c>
      <c r="CC206" s="310">
        <f>IF($T206=TRUE,0,IF(F$2&lt;DATE(2019,10,1),IF($T$1=FALSE,F206*HOME!$F$18,F206*HOME!$F$18/(1+HOME!$H$18)),IF($AO206=TRUE,IF($T$1=FALSE,F206*HOME!$F$21,F206*HOME!$F$21/(1+HOME!$H$21)),IF($T$1=FALSE,F206*HOME!$F$20,F206*HOME!$F$20/(1+HOME!$H$20)))))</f>
        <v>0</v>
      </c>
      <c r="CD206" s="310">
        <f>IF($T206=TRUE,0,IF(G$2&lt;DATE(2019,10,1),IF($T$1=FALSE,G206*HOME!$F$18,G206*HOME!$F$18/(1+HOME!$H$18)),IF($AO206=TRUE,IF($T$1=FALSE,G206*HOME!$F$21,G206*HOME!$F$21/(1+HOME!$H$21)),IF($T$1=FALSE,G206*HOME!$F$20,G206*HOME!$F$20/(1+HOME!$H$20)))))</f>
        <v>0</v>
      </c>
      <c r="CE206" s="310">
        <f>IF($T206=TRUE,0,IF(H$2&lt;DATE(2019,10,1),IF($T$1=FALSE,H206*HOME!$F$18,H206*HOME!$F$18/(1+HOME!$H$18)),IF($AO206=TRUE,IF($T$1=FALSE,H206*HOME!$F$21,H206*HOME!$F$21/(1+HOME!$H$21)),IF($T$1=FALSE,H206*HOME!$F$20,H206*HOME!$F$20/(1+HOME!$H$20)))))</f>
        <v>0</v>
      </c>
      <c r="CF206" s="310">
        <f>IF($T206=TRUE,0,IF(I$2&lt;DATE(2019,10,1),IF($T$1=FALSE,I206*HOME!$F$18,I206*HOME!$F$18/(1+HOME!$H$18)),IF($AO206=TRUE,IF($T$1=FALSE,I206*HOME!$F$21,I206*HOME!$F$21/(1+HOME!$H$21)),IF($T$1=FALSE,I206*HOME!$F$20,I206*HOME!$F$20/(1+HOME!$H$20)))))</f>
        <v>0</v>
      </c>
      <c r="CG206" s="310">
        <f>IF($T206=TRUE,0,IF(J$2&lt;DATE(2019,10,1),IF($T$1=FALSE,J206*HOME!$F$18,J206*HOME!$F$18/(1+HOME!$H$18)),IF($AO206=TRUE,IF($T$1=FALSE,J206*HOME!$F$21,J206*HOME!$F$21/(1+HOME!$H$21)),IF($T$1=FALSE,J206*HOME!$F$20,J206*HOME!$F$20/(1+HOME!$H$20)))))</f>
        <v>0</v>
      </c>
      <c r="CH206" s="310">
        <f>IF($T206=TRUE,0,IF(K$2&lt;DATE(2019,10,1),IF($T$1=FALSE,K206*HOME!$F$18,K206*HOME!$F$18/(1+HOME!$H$18)),IF($AO206=TRUE,IF($T$1=FALSE,K206*HOME!$F$21,K206*HOME!$F$21/(1+HOME!$H$21)),IF($T$1=FALSE,K206*HOME!$F$20,K206*HOME!$F$20/(1+HOME!$H$20)))))</f>
        <v>0</v>
      </c>
      <c r="CI206" s="310">
        <f>IF($T206=TRUE,0,IF(L$2&lt;DATE(2019,10,1),IF($T$1=FALSE,L206*HOME!$F$18,L206*HOME!$F$18/(1+HOME!$H$18)),IF($AO206=TRUE,IF($T$1=FALSE,L206*HOME!$F$21,L206*HOME!$F$21/(1+HOME!$H$21)),IF($T$1=FALSE,L206*HOME!$F$20,L206*HOME!$F$20/(1+HOME!$H$20)))))</f>
        <v>0</v>
      </c>
      <c r="CJ206" s="310">
        <f>IF($T206=TRUE,0,IF(M$2&lt;DATE(2019,10,1),IF($T$1=FALSE,M206*HOME!$F$18,M206*HOME!$F$18/(1+HOME!$H$18)),IF($AO206=TRUE,IF($T$1=FALSE,M206*HOME!$F$21,M206*HOME!$F$21/(1+HOME!$H$21)),IF($T$1=FALSE,M206*HOME!$F$20,M206*HOME!$F$20/(1+HOME!$H$20)))))</f>
        <v>0</v>
      </c>
      <c r="CK206" s="310">
        <f>IF($T206=TRUE,0,IF(N$2&lt;DATE(2019,10,1),IF($T$1=FALSE,N206*HOME!$F$18,N206*HOME!$F$18/(1+HOME!$H$18)),IF($AO206=TRUE,IF($T$1=FALSE,N206*HOME!$F$21,N206*HOME!$F$21/(1+HOME!$H$21)),IF($T$1=FALSE,N206*HOME!$F$20,N206*HOME!$F$20/(1+HOME!$H$20)))))</f>
        <v>0</v>
      </c>
      <c r="CL206" s="310">
        <f>IF($T206=TRUE,0,IF(O$2&lt;DATE(2019,10,1),IF($T$1=FALSE,O206*HOME!$F$18,O206*HOME!$F$18/(1+HOME!$H$18)),IF($AO206=TRUE,IF($T$1=FALSE,O206*HOME!$F$21,O206*HOME!$F$21/(1+HOME!$H$21)),IF($T$1=FALSE,O206*HOME!$F$20,O206*HOME!$F$20/(1+HOME!$H$20)))))</f>
        <v>0</v>
      </c>
      <c r="CM206" s="310">
        <f>IF($T206=TRUE,0,IF(P$2&lt;DATE(2019,10,1),IF($T$1=FALSE,P206*HOME!$F$18,P206*HOME!$F$18/(1+HOME!$H$18)),IF($AO206=TRUE,IF($T$1=FALSE,P206*HOME!$F$21,P206*HOME!$F$21/(1+HOME!$H$21)),IF($T$1=FALSE,P206*HOME!$F$20,P206*HOME!$F$20/(1+HOME!$H$20)))))</f>
        <v>0</v>
      </c>
      <c r="CN206" s="310">
        <f t="shared" si="98"/>
        <v>0</v>
      </c>
    </row>
    <row r="207" spans="3:92" ht="19.149999999999999" customHeight="1">
      <c r="C207" s="95"/>
      <c r="D207" s="124"/>
      <c r="E207" s="124"/>
      <c r="F207" s="124"/>
      <c r="G207" s="124"/>
      <c r="H207" s="124"/>
      <c r="I207" s="124"/>
      <c r="J207" s="124"/>
      <c r="K207" s="124"/>
      <c r="L207" s="124"/>
      <c r="M207" s="124"/>
      <c r="N207" s="124"/>
      <c r="O207" s="124"/>
      <c r="P207" s="124"/>
      <c r="Q207" s="89">
        <f t="shared" si="96"/>
        <v>0</v>
      </c>
      <c r="R207" s="182">
        <f t="shared" si="77"/>
        <v>0</v>
      </c>
      <c r="S207" s="656">
        <f>前期実績!Q165</f>
        <v>0</v>
      </c>
      <c r="T207" s="320" t="b">
        <v>0</v>
      </c>
      <c r="U207" s="79">
        <f>IF(D$2&lt;DATE(2019,10,1),IF($T$1=FALSE,IF($T207=FALSE,D207*HOME!$H$18,0),IF($T207=FALSE,D207*HOME!$H$18/(1+HOME!$H$18),0)),IF($T$1=FALSE,IF($T207=FALSE,D207*HOME!$H$20,0),IF($T207=FALSE,D207*HOME!$H$20/(1+HOME!$H$20),0)))</f>
        <v>0</v>
      </c>
      <c r="V207" s="79">
        <f>IF(E$2&lt;DATE(2019,10,1),IF($T$1=FALSE,IF($T207=FALSE,E207*HOME!$H$18,0),IF($T207=FALSE,E207*HOME!$H$18/(1+HOME!$H$18),0)),IF($T$1=FALSE,IF($T207=FALSE,E207*HOME!$H$20,0),IF($T207=FALSE,E207*HOME!$H$20/(1+HOME!$H$20),0)))</f>
        <v>0</v>
      </c>
      <c r="W207" s="79">
        <f>IF(F$2&lt;DATE(2019,10,1),IF($T$1=FALSE,IF($T207=FALSE,F207*HOME!$H$18,0),IF($T207=FALSE,F207*HOME!$H$18/(1+HOME!$H$18),0)),IF($T$1=FALSE,IF($T207=FALSE,F207*HOME!$H$20,0),IF($T207=FALSE,F207*HOME!$H$20/(1+HOME!$H$20),0)))</f>
        <v>0</v>
      </c>
      <c r="X207" s="79">
        <f>IF(G$2&lt;DATE(2019,10,1),IF($T$1=FALSE,IF($T207=FALSE,G207*HOME!$H$18,0),IF($T207=FALSE,G207*HOME!$H$18/(1+HOME!$H$18),0)),IF($T$1=FALSE,IF($T207=FALSE,G207*HOME!$H$20,0),IF($T207=FALSE,G207*HOME!$H$20/(1+HOME!$H$20),0)))</f>
        <v>0</v>
      </c>
      <c r="Y207" s="79">
        <f>IF(H$2&lt;DATE(2019,10,1),IF($T$1=FALSE,IF($T207=FALSE,H207*HOME!$H$18,0),IF($T207=FALSE,H207*HOME!$H$18/(1+HOME!$H$18),0)),IF($T$1=FALSE,IF($T207=FALSE,H207*HOME!$H$20,0),IF($T207=FALSE,H207*HOME!$H$20/(1+HOME!$H$20),0)))</f>
        <v>0</v>
      </c>
      <c r="Z207" s="79">
        <f>IF(I$2&lt;DATE(2019,10,1),IF($T$1=FALSE,IF($T207=FALSE,I207*HOME!$H$18,0),IF($T207=FALSE,I207*HOME!$H$18/(1+HOME!$H$18),0)),IF($T$1=FALSE,IF($T207=FALSE,I207*HOME!$H$20,0),IF($T207=FALSE,I207*HOME!$H$20/(1+HOME!$H$20),0)))</f>
        <v>0</v>
      </c>
      <c r="AA207" s="79">
        <f>IF(J$2&lt;DATE(2019,10,1),IF($T$1=FALSE,IF($T207=FALSE,J207*HOME!$H$18,0),IF($T207=FALSE,J207*HOME!$H$18/(1+HOME!$H$18),0)),IF($T$1=FALSE,IF($T207=FALSE,J207*HOME!$H$20,0),IF($T207=FALSE,J207*HOME!$H$20/(1+HOME!$H$20),0)))</f>
        <v>0</v>
      </c>
      <c r="AB207" s="79">
        <f>IF(K$2&lt;DATE(2019,10,1),IF($T$1=FALSE,IF($T207=FALSE,K207*HOME!$H$18,0),IF($T207=FALSE,K207*HOME!$H$18/(1+HOME!$H$18),0)),IF($T$1=FALSE,IF($T207=FALSE,K207*HOME!$H$20,0),IF($T207=FALSE,K207*HOME!$H$20/(1+HOME!$H$20),0)))</f>
        <v>0</v>
      </c>
      <c r="AC207" s="79">
        <f>IF(L$2&lt;DATE(2019,10,1),IF($T$1=FALSE,IF($T207=FALSE,L207*HOME!$H$18,0),IF($T207=FALSE,L207*HOME!$H$18/(1+HOME!$H$18),0)),IF($T$1=FALSE,IF($T207=FALSE,L207*HOME!$H$20,0),IF($T207=FALSE,L207*HOME!$H$20/(1+HOME!$H$20),0)))</f>
        <v>0</v>
      </c>
      <c r="AD207" s="79">
        <f>IF(M$2&lt;DATE(2019,10,1),IF($T$1=FALSE,IF($T207=FALSE,M207*HOME!$H$18,0),IF($T207=FALSE,M207*HOME!$H$18/(1+HOME!$H$18),0)),IF($T$1=FALSE,IF($T207=FALSE,M207*HOME!$H$20,0),IF($T207=FALSE,M207*HOME!$H$20/(1+HOME!$H$20),0)))</f>
        <v>0</v>
      </c>
      <c r="AE207" s="79">
        <f>IF(N$2&lt;DATE(2019,10,1),IF($T$1=FALSE,IF($T207=FALSE,N207*HOME!$H$18,0),IF($T207=FALSE,N207*HOME!$H$18/(1+HOME!$H$18),0)),IF($T$1=FALSE,IF($T207=FALSE,N207*HOME!$H$20,0),IF($T207=FALSE,N207*HOME!$H$20/(1+HOME!$H$20),0)))</f>
        <v>0</v>
      </c>
      <c r="AF207" s="79">
        <f>IF(O$2&lt;DATE(2019,10,1),IF($T$1=FALSE,IF($T207=FALSE,O207*HOME!$H$18,0),IF($T207=FALSE,O207*HOME!$H$18/(1+HOME!$H$18),0)),IF($T$1=FALSE,IF($T207=FALSE,O207*HOME!$H$20,0),IF($T207=FALSE,O207*HOME!$H$20/(1+HOME!$H$20),0)))</f>
        <v>0</v>
      </c>
      <c r="AG207" s="79">
        <f>IF(P$2&lt;DATE(2019,10,1),IF($T$1=FALSE,IF($T207=FALSE,P207*HOME!$H$18,0),IF($T207=FALSE,P207*HOME!$H$18/(1+HOME!$H$18),0)),IF($T$1=FALSE,IF($T207=FALSE,P207*HOME!$H$20,0),IF($T207=FALSE,P207*HOME!$H$20/(1+HOME!$H$20),0)))</f>
        <v>0</v>
      </c>
      <c r="AH207" s="79">
        <f t="shared" si="78"/>
        <v>0</v>
      </c>
      <c r="AI207" s="79">
        <f t="shared" si="97"/>
        <v>0</v>
      </c>
      <c r="AT207" s="310" t="b">
        <v>0</v>
      </c>
      <c r="CA207" s="310">
        <f>IF($T207=TRUE,0,IF(D$2&lt;DATE(2019,10,1),IF($T$1=FALSE,D207*HOME!$F$18,D207*HOME!$F$18/(1+HOME!$H$18)),IF($AO207=TRUE,IF($T$1=FALSE,D207*HOME!$F$21,D207*HOME!$F$21/(1+HOME!$H$21)),IF($T$1=FALSE,D207*HOME!$F$20,D207*HOME!$F$20/(1+HOME!$H$20)))))</f>
        <v>0</v>
      </c>
      <c r="CB207" s="310">
        <f>IF($T207=TRUE,0,IF(E$2&lt;DATE(2019,10,1),IF($T$1=FALSE,E207*HOME!$F$18,E207*HOME!$F$18/(1+HOME!$H$18)),IF($AO207=TRUE,IF($T$1=FALSE,E207*HOME!$F$21,E207*HOME!$F$21/(1+HOME!$H$21)),IF($T$1=FALSE,E207*HOME!$F$20,E207*HOME!$F$20/(1+HOME!$H$20)))))</f>
        <v>0</v>
      </c>
      <c r="CC207" s="310">
        <f>IF($T207=TRUE,0,IF(F$2&lt;DATE(2019,10,1),IF($T$1=FALSE,F207*HOME!$F$18,F207*HOME!$F$18/(1+HOME!$H$18)),IF($AO207=TRUE,IF($T$1=FALSE,F207*HOME!$F$21,F207*HOME!$F$21/(1+HOME!$H$21)),IF($T$1=FALSE,F207*HOME!$F$20,F207*HOME!$F$20/(1+HOME!$H$20)))))</f>
        <v>0</v>
      </c>
      <c r="CD207" s="310">
        <f>IF($T207=TRUE,0,IF(G$2&lt;DATE(2019,10,1),IF($T$1=FALSE,G207*HOME!$F$18,G207*HOME!$F$18/(1+HOME!$H$18)),IF($AO207=TRUE,IF($T$1=FALSE,G207*HOME!$F$21,G207*HOME!$F$21/(1+HOME!$H$21)),IF($T$1=FALSE,G207*HOME!$F$20,G207*HOME!$F$20/(1+HOME!$H$20)))))</f>
        <v>0</v>
      </c>
      <c r="CE207" s="310">
        <f>IF($T207=TRUE,0,IF(H$2&lt;DATE(2019,10,1),IF($T$1=FALSE,H207*HOME!$F$18,H207*HOME!$F$18/(1+HOME!$H$18)),IF($AO207=TRUE,IF($T$1=FALSE,H207*HOME!$F$21,H207*HOME!$F$21/(1+HOME!$H$21)),IF($T$1=FALSE,H207*HOME!$F$20,H207*HOME!$F$20/(1+HOME!$H$20)))))</f>
        <v>0</v>
      </c>
      <c r="CF207" s="310">
        <f>IF($T207=TRUE,0,IF(I$2&lt;DATE(2019,10,1),IF($T$1=FALSE,I207*HOME!$F$18,I207*HOME!$F$18/(1+HOME!$H$18)),IF($AO207=TRUE,IF($T$1=FALSE,I207*HOME!$F$21,I207*HOME!$F$21/(1+HOME!$H$21)),IF($T$1=FALSE,I207*HOME!$F$20,I207*HOME!$F$20/(1+HOME!$H$20)))))</f>
        <v>0</v>
      </c>
      <c r="CG207" s="310">
        <f>IF($T207=TRUE,0,IF(J$2&lt;DATE(2019,10,1),IF($T$1=FALSE,J207*HOME!$F$18,J207*HOME!$F$18/(1+HOME!$H$18)),IF($AO207=TRUE,IF($T$1=FALSE,J207*HOME!$F$21,J207*HOME!$F$21/(1+HOME!$H$21)),IF($T$1=FALSE,J207*HOME!$F$20,J207*HOME!$F$20/(1+HOME!$H$20)))))</f>
        <v>0</v>
      </c>
      <c r="CH207" s="310">
        <f>IF($T207=TRUE,0,IF(K$2&lt;DATE(2019,10,1),IF($T$1=FALSE,K207*HOME!$F$18,K207*HOME!$F$18/(1+HOME!$H$18)),IF($AO207=TRUE,IF($T$1=FALSE,K207*HOME!$F$21,K207*HOME!$F$21/(1+HOME!$H$21)),IF($T$1=FALSE,K207*HOME!$F$20,K207*HOME!$F$20/(1+HOME!$H$20)))))</f>
        <v>0</v>
      </c>
      <c r="CI207" s="310">
        <f>IF($T207=TRUE,0,IF(L$2&lt;DATE(2019,10,1),IF($T$1=FALSE,L207*HOME!$F$18,L207*HOME!$F$18/(1+HOME!$H$18)),IF($AO207=TRUE,IF($T$1=FALSE,L207*HOME!$F$21,L207*HOME!$F$21/(1+HOME!$H$21)),IF($T$1=FALSE,L207*HOME!$F$20,L207*HOME!$F$20/(1+HOME!$H$20)))))</f>
        <v>0</v>
      </c>
      <c r="CJ207" s="310">
        <f>IF($T207=TRUE,0,IF(M$2&lt;DATE(2019,10,1),IF($T$1=FALSE,M207*HOME!$F$18,M207*HOME!$F$18/(1+HOME!$H$18)),IF($AO207=TRUE,IF($T$1=FALSE,M207*HOME!$F$21,M207*HOME!$F$21/(1+HOME!$H$21)),IF($T$1=FALSE,M207*HOME!$F$20,M207*HOME!$F$20/(1+HOME!$H$20)))))</f>
        <v>0</v>
      </c>
      <c r="CK207" s="310">
        <f>IF($T207=TRUE,0,IF(N$2&lt;DATE(2019,10,1),IF($T$1=FALSE,N207*HOME!$F$18,N207*HOME!$F$18/(1+HOME!$H$18)),IF($AO207=TRUE,IF($T$1=FALSE,N207*HOME!$F$21,N207*HOME!$F$21/(1+HOME!$H$21)),IF($T$1=FALSE,N207*HOME!$F$20,N207*HOME!$F$20/(1+HOME!$H$20)))))</f>
        <v>0</v>
      </c>
      <c r="CL207" s="310">
        <f>IF($T207=TRUE,0,IF(O$2&lt;DATE(2019,10,1),IF($T$1=FALSE,O207*HOME!$F$18,O207*HOME!$F$18/(1+HOME!$H$18)),IF($AO207=TRUE,IF($T$1=FALSE,O207*HOME!$F$21,O207*HOME!$F$21/(1+HOME!$H$21)),IF($T$1=FALSE,O207*HOME!$F$20,O207*HOME!$F$20/(1+HOME!$H$20)))))</f>
        <v>0</v>
      </c>
      <c r="CM207" s="310">
        <f>IF($T207=TRUE,0,IF(P$2&lt;DATE(2019,10,1),IF($T$1=FALSE,P207*HOME!$F$18,P207*HOME!$F$18/(1+HOME!$H$18)),IF($AO207=TRUE,IF($T$1=FALSE,P207*HOME!$F$21,P207*HOME!$F$21/(1+HOME!$H$21)),IF($T$1=FALSE,P207*HOME!$F$20,P207*HOME!$F$20/(1+HOME!$H$20)))))</f>
        <v>0</v>
      </c>
      <c r="CN207" s="310">
        <f t="shared" si="98"/>
        <v>0</v>
      </c>
    </row>
    <row r="208" spans="3:92" ht="19.149999999999999" customHeight="1">
      <c r="C208" s="95"/>
      <c r="D208" s="114"/>
      <c r="E208" s="114"/>
      <c r="F208" s="114"/>
      <c r="G208" s="114"/>
      <c r="H208" s="114"/>
      <c r="I208" s="183"/>
      <c r="J208" s="183"/>
      <c r="K208" s="183"/>
      <c r="L208" s="183"/>
      <c r="M208" s="183"/>
      <c r="N208" s="183"/>
      <c r="O208" s="183"/>
      <c r="P208" s="124"/>
      <c r="Q208" s="89">
        <f t="shared" si="96"/>
        <v>0</v>
      </c>
      <c r="R208" s="115">
        <f t="shared" si="77"/>
        <v>0</v>
      </c>
      <c r="S208" s="154">
        <f>前期実績!Q166</f>
        <v>0</v>
      </c>
      <c r="T208" s="320" t="b">
        <v>0</v>
      </c>
      <c r="U208" s="79">
        <f>IF(D$2&lt;DATE(2019,10,1),IF($T$1=FALSE,IF($T208=FALSE,D208*HOME!$H$18,0),IF($T208=FALSE,D208*HOME!$H$18/(1+HOME!$H$18),0)),IF($T$1=FALSE,IF($T208=FALSE,D208*HOME!$H$20,0),IF($T208=FALSE,D208*HOME!$H$20/(1+HOME!$H$20),0)))</f>
        <v>0</v>
      </c>
      <c r="V208" s="79">
        <f>IF(E$2&lt;DATE(2019,10,1),IF($T$1=FALSE,IF($T208=FALSE,E208*HOME!$H$18,0),IF($T208=FALSE,E208*HOME!$H$18/(1+HOME!$H$18),0)),IF($T$1=FALSE,IF($T208=FALSE,E208*HOME!$H$20,0),IF($T208=FALSE,E208*HOME!$H$20/(1+HOME!$H$20),0)))</f>
        <v>0</v>
      </c>
      <c r="W208" s="79">
        <f>IF(F$2&lt;DATE(2019,10,1),IF($T$1=FALSE,IF($T208=FALSE,F208*HOME!$H$18,0),IF($T208=FALSE,F208*HOME!$H$18/(1+HOME!$H$18),0)),IF($T$1=FALSE,IF($T208=FALSE,F208*HOME!$H$20,0),IF($T208=FALSE,F208*HOME!$H$20/(1+HOME!$H$20),0)))</f>
        <v>0</v>
      </c>
      <c r="X208" s="79">
        <f>IF(G$2&lt;DATE(2019,10,1),IF($T$1=FALSE,IF($T208=FALSE,G208*HOME!$H$18,0),IF($T208=FALSE,G208*HOME!$H$18/(1+HOME!$H$18),0)),IF($T$1=FALSE,IF($T208=FALSE,G208*HOME!$H$20,0),IF($T208=FALSE,G208*HOME!$H$20/(1+HOME!$H$20),0)))</f>
        <v>0</v>
      </c>
      <c r="Y208" s="79">
        <f>IF(H$2&lt;DATE(2019,10,1),IF($T$1=FALSE,IF($T208=FALSE,H208*HOME!$H$18,0),IF($T208=FALSE,H208*HOME!$H$18/(1+HOME!$H$18),0)),IF($T$1=FALSE,IF($T208=FALSE,H208*HOME!$H$20,0),IF($T208=FALSE,H208*HOME!$H$20/(1+HOME!$H$20),0)))</f>
        <v>0</v>
      </c>
      <c r="Z208" s="79">
        <f>IF(I$2&lt;DATE(2019,10,1),IF($T$1=FALSE,IF($T208=FALSE,I208*HOME!$H$18,0),IF($T208=FALSE,I208*HOME!$H$18/(1+HOME!$H$18),0)),IF($T$1=FALSE,IF($T208=FALSE,I208*HOME!$H$20,0),IF($T208=FALSE,I208*HOME!$H$20/(1+HOME!$H$20),0)))</f>
        <v>0</v>
      </c>
      <c r="AA208" s="79">
        <f>IF(J$2&lt;DATE(2019,10,1),IF($T$1=FALSE,IF($T208=FALSE,J208*HOME!$H$18,0),IF($T208=FALSE,J208*HOME!$H$18/(1+HOME!$H$18),0)),IF($T$1=FALSE,IF($T208=FALSE,J208*HOME!$H$20,0),IF($T208=FALSE,J208*HOME!$H$20/(1+HOME!$H$20),0)))</f>
        <v>0</v>
      </c>
      <c r="AB208" s="79">
        <f>IF(K$2&lt;DATE(2019,10,1),IF($T$1=FALSE,IF($T208=FALSE,K208*HOME!$H$18,0),IF($T208=FALSE,K208*HOME!$H$18/(1+HOME!$H$18),0)),IF($T$1=FALSE,IF($T208=FALSE,K208*HOME!$H$20,0),IF($T208=FALSE,K208*HOME!$H$20/(1+HOME!$H$20),0)))</f>
        <v>0</v>
      </c>
      <c r="AC208" s="79">
        <f>IF(L$2&lt;DATE(2019,10,1),IF($T$1=FALSE,IF($T208=FALSE,L208*HOME!$H$18,0),IF($T208=FALSE,L208*HOME!$H$18/(1+HOME!$H$18),0)),IF($T$1=FALSE,IF($T208=FALSE,L208*HOME!$H$20,0),IF($T208=FALSE,L208*HOME!$H$20/(1+HOME!$H$20),0)))</f>
        <v>0</v>
      </c>
      <c r="AD208" s="79">
        <f>IF(M$2&lt;DATE(2019,10,1),IF($T$1=FALSE,IF($T208=FALSE,M208*HOME!$H$18,0),IF($T208=FALSE,M208*HOME!$H$18/(1+HOME!$H$18),0)),IF($T$1=FALSE,IF($T208=FALSE,M208*HOME!$H$20,0),IF($T208=FALSE,M208*HOME!$H$20/(1+HOME!$H$20),0)))</f>
        <v>0</v>
      </c>
      <c r="AE208" s="79">
        <f>IF(N$2&lt;DATE(2019,10,1),IF($T$1=FALSE,IF($T208=FALSE,N208*HOME!$H$18,0),IF($T208=FALSE,N208*HOME!$H$18/(1+HOME!$H$18),0)),IF($T$1=FALSE,IF($T208=FALSE,N208*HOME!$H$20,0),IF($T208=FALSE,N208*HOME!$H$20/(1+HOME!$H$20),0)))</f>
        <v>0</v>
      </c>
      <c r="AF208" s="79">
        <f>IF(O$2&lt;DATE(2019,10,1),IF($T$1=FALSE,IF($T208=FALSE,O208*HOME!$H$18,0),IF($T208=FALSE,O208*HOME!$H$18/(1+HOME!$H$18),0)),IF($T$1=FALSE,IF($T208=FALSE,O208*HOME!$H$20,0),IF($T208=FALSE,O208*HOME!$H$20/(1+HOME!$H$20),0)))</f>
        <v>0</v>
      </c>
      <c r="AG208" s="79">
        <f>IF(P$2&lt;DATE(2019,10,1),IF($T$1=FALSE,IF($T208=FALSE,P208*HOME!$H$18,0),IF($T208=FALSE,P208*HOME!$H$18/(1+HOME!$H$18),0)),IF($T$1=FALSE,IF($T208=FALSE,P208*HOME!$H$20,0),IF($T208=FALSE,P208*HOME!$H$20/(1+HOME!$H$20),0)))</f>
        <v>0</v>
      </c>
      <c r="AH208" s="79">
        <f t="shared" si="78"/>
        <v>0</v>
      </c>
      <c r="AI208" s="79">
        <f t="shared" si="97"/>
        <v>0</v>
      </c>
      <c r="AT208" s="310" t="b">
        <v>0</v>
      </c>
      <c r="CA208" s="310">
        <f>IF($T208=TRUE,0,IF(D$2&lt;DATE(2019,10,1),IF($T$1=FALSE,D208*HOME!$F$18,D208*HOME!$F$18/(1+HOME!$H$18)),IF($AO208=TRUE,IF($T$1=FALSE,D208*HOME!$F$21,D208*HOME!$F$21/(1+HOME!$H$21)),IF($T$1=FALSE,D208*HOME!$F$20,D208*HOME!$F$20/(1+HOME!$H$20)))))</f>
        <v>0</v>
      </c>
      <c r="CB208" s="310">
        <f>IF($T208=TRUE,0,IF(E$2&lt;DATE(2019,10,1),IF($T$1=FALSE,E208*HOME!$F$18,E208*HOME!$F$18/(1+HOME!$H$18)),IF($AO208=TRUE,IF($T$1=FALSE,E208*HOME!$F$21,E208*HOME!$F$21/(1+HOME!$H$21)),IF($T$1=FALSE,E208*HOME!$F$20,E208*HOME!$F$20/(1+HOME!$H$20)))))</f>
        <v>0</v>
      </c>
      <c r="CC208" s="310">
        <f>IF($T208=TRUE,0,IF(F$2&lt;DATE(2019,10,1),IF($T$1=FALSE,F208*HOME!$F$18,F208*HOME!$F$18/(1+HOME!$H$18)),IF($AO208=TRUE,IF($T$1=FALSE,F208*HOME!$F$21,F208*HOME!$F$21/(1+HOME!$H$21)),IF($T$1=FALSE,F208*HOME!$F$20,F208*HOME!$F$20/(1+HOME!$H$20)))))</f>
        <v>0</v>
      </c>
      <c r="CD208" s="310">
        <f>IF($T208=TRUE,0,IF(G$2&lt;DATE(2019,10,1),IF($T$1=FALSE,G208*HOME!$F$18,G208*HOME!$F$18/(1+HOME!$H$18)),IF($AO208=TRUE,IF($T$1=FALSE,G208*HOME!$F$21,G208*HOME!$F$21/(1+HOME!$H$21)),IF($T$1=FALSE,G208*HOME!$F$20,G208*HOME!$F$20/(1+HOME!$H$20)))))</f>
        <v>0</v>
      </c>
      <c r="CE208" s="310">
        <f>IF($T208=TRUE,0,IF(H$2&lt;DATE(2019,10,1),IF($T$1=FALSE,H208*HOME!$F$18,H208*HOME!$F$18/(1+HOME!$H$18)),IF($AO208=TRUE,IF($T$1=FALSE,H208*HOME!$F$21,H208*HOME!$F$21/(1+HOME!$H$21)),IF($T$1=FALSE,H208*HOME!$F$20,H208*HOME!$F$20/(1+HOME!$H$20)))))</f>
        <v>0</v>
      </c>
      <c r="CF208" s="310">
        <f>IF($T208=TRUE,0,IF(I$2&lt;DATE(2019,10,1),IF($T$1=FALSE,I208*HOME!$F$18,I208*HOME!$F$18/(1+HOME!$H$18)),IF($AO208=TRUE,IF($T$1=FALSE,I208*HOME!$F$21,I208*HOME!$F$21/(1+HOME!$H$21)),IF($T$1=FALSE,I208*HOME!$F$20,I208*HOME!$F$20/(1+HOME!$H$20)))))</f>
        <v>0</v>
      </c>
      <c r="CG208" s="310">
        <f>IF($T208=TRUE,0,IF(J$2&lt;DATE(2019,10,1),IF($T$1=FALSE,J208*HOME!$F$18,J208*HOME!$F$18/(1+HOME!$H$18)),IF($AO208=TRUE,IF($T$1=FALSE,J208*HOME!$F$21,J208*HOME!$F$21/(1+HOME!$H$21)),IF($T$1=FALSE,J208*HOME!$F$20,J208*HOME!$F$20/(1+HOME!$H$20)))))</f>
        <v>0</v>
      </c>
      <c r="CH208" s="310">
        <f>IF($T208=TRUE,0,IF(K$2&lt;DATE(2019,10,1),IF($T$1=FALSE,K208*HOME!$F$18,K208*HOME!$F$18/(1+HOME!$H$18)),IF($AO208=TRUE,IF($T$1=FALSE,K208*HOME!$F$21,K208*HOME!$F$21/(1+HOME!$H$21)),IF($T$1=FALSE,K208*HOME!$F$20,K208*HOME!$F$20/(1+HOME!$H$20)))))</f>
        <v>0</v>
      </c>
      <c r="CI208" s="310">
        <f>IF($T208=TRUE,0,IF(L$2&lt;DATE(2019,10,1),IF($T$1=FALSE,L208*HOME!$F$18,L208*HOME!$F$18/(1+HOME!$H$18)),IF($AO208=TRUE,IF($T$1=FALSE,L208*HOME!$F$21,L208*HOME!$F$21/(1+HOME!$H$21)),IF($T$1=FALSE,L208*HOME!$F$20,L208*HOME!$F$20/(1+HOME!$H$20)))))</f>
        <v>0</v>
      </c>
      <c r="CJ208" s="310">
        <f>IF($T208=TRUE,0,IF(M$2&lt;DATE(2019,10,1),IF($T$1=FALSE,M208*HOME!$F$18,M208*HOME!$F$18/(1+HOME!$H$18)),IF($AO208=TRUE,IF($T$1=FALSE,M208*HOME!$F$21,M208*HOME!$F$21/(1+HOME!$H$21)),IF($T$1=FALSE,M208*HOME!$F$20,M208*HOME!$F$20/(1+HOME!$H$20)))))</f>
        <v>0</v>
      </c>
      <c r="CK208" s="310">
        <f>IF($T208=TRUE,0,IF(N$2&lt;DATE(2019,10,1),IF($T$1=FALSE,N208*HOME!$F$18,N208*HOME!$F$18/(1+HOME!$H$18)),IF($AO208=TRUE,IF($T$1=FALSE,N208*HOME!$F$21,N208*HOME!$F$21/(1+HOME!$H$21)),IF($T$1=FALSE,N208*HOME!$F$20,N208*HOME!$F$20/(1+HOME!$H$20)))))</f>
        <v>0</v>
      </c>
      <c r="CL208" s="310">
        <f>IF($T208=TRUE,0,IF(O$2&lt;DATE(2019,10,1),IF($T$1=FALSE,O208*HOME!$F$18,O208*HOME!$F$18/(1+HOME!$H$18)),IF($AO208=TRUE,IF($T$1=FALSE,O208*HOME!$F$21,O208*HOME!$F$21/(1+HOME!$H$21)),IF($T$1=FALSE,O208*HOME!$F$20,O208*HOME!$F$20/(1+HOME!$H$20)))))</f>
        <v>0</v>
      </c>
      <c r="CM208" s="310">
        <f>IF($T208=TRUE,0,IF(P$2&lt;DATE(2019,10,1),IF($T$1=FALSE,P208*HOME!$F$18,P208*HOME!$F$18/(1+HOME!$H$18)),IF($AO208=TRUE,IF($T$1=FALSE,P208*HOME!$F$21,P208*HOME!$F$21/(1+HOME!$H$21)),IF($T$1=FALSE,P208*HOME!$F$20,P208*HOME!$F$20/(1+HOME!$H$20)))))</f>
        <v>0</v>
      </c>
      <c r="CN208" s="310">
        <f t="shared" si="98"/>
        <v>0</v>
      </c>
    </row>
    <row r="209" spans="3:92" ht="19.149999999999999" customHeight="1">
      <c r="C209" s="95"/>
      <c r="D209" s="114"/>
      <c r="E209" s="114"/>
      <c r="F209" s="114"/>
      <c r="G209" s="184"/>
      <c r="H209" s="114"/>
      <c r="I209" s="114"/>
      <c r="J209" s="114"/>
      <c r="K209" s="114"/>
      <c r="L209" s="114"/>
      <c r="M209" s="114"/>
      <c r="N209" s="114"/>
      <c r="O209" s="114"/>
      <c r="P209" s="124"/>
      <c r="Q209" s="89">
        <f t="shared" si="96"/>
        <v>0</v>
      </c>
      <c r="R209" s="115">
        <f t="shared" si="77"/>
        <v>0</v>
      </c>
      <c r="S209" s="154">
        <f>前期実績!Q167</f>
        <v>0</v>
      </c>
      <c r="T209" s="320" t="b">
        <v>0</v>
      </c>
      <c r="U209" s="79">
        <f>IF(D$2&lt;DATE(2019,10,1),IF($T$1=FALSE,IF($T209=FALSE,D209*HOME!$H$18,0),IF($T209=FALSE,D209*HOME!$H$18/(1+HOME!$H$18),0)),IF($T$1=FALSE,IF($T209=FALSE,D209*HOME!$H$20,0),IF($T209=FALSE,D209*HOME!$H$20/(1+HOME!$H$20),0)))</f>
        <v>0</v>
      </c>
      <c r="V209" s="79">
        <f>IF(E$2&lt;DATE(2019,10,1),IF($T$1=FALSE,IF($T209=FALSE,E209*HOME!$H$18,0),IF($T209=FALSE,E209*HOME!$H$18/(1+HOME!$H$18),0)),IF($T$1=FALSE,IF($T209=FALSE,E209*HOME!$H$20,0),IF($T209=FALSE,E209*HOME!$H$20/(1+HOME!$H$20),0)))</f>
        <v>0</v>
      </c>
      <c r="W209" s="79">
        <f>IF(F$2&lt;DATE(2019,10,1),IF($T$1=FALSE,IF($T209=FALSE,F209*HOME!$H$18,0),IF($T209=FALSE,F209*HOME!$H$18/(1+HOME!$H$18),0)),IF($T$1=FALSE,IF($T209=FALSE,F209*HOME!$H$20,0),IF($T209=FALSE,F209*HOME!$H$20/(1+HOME!$H$20),0)))</f>
        <v>0</v>
      </c>
      <c r="X209" s="79">
        <f>IF(G$2&lt;DATE(2019,10,1),IF($T$1=FALSE,IF($T209=FALSE,G209*HOME!$H$18,0),IF($T209=FALSE,G209*HOME!$H$18/(1+HOME!$H$18),0)),IF($T$1=FALSE,IF($T209=FALSE,G209*HOME!$H$20,0),IF($T209=FALSE,G209*HOME!$H$20/(1+HOME!$H$20),0)))</f>
        <v>0</v>
      </c>
      <c r="Y209" s="79">
        <f>IF(H$2&lt;DATE(2019,10,1),IF($T$1=FALSE,IF($T209=FALSE,H209*HOME!$H$18,0),IF($T209=FALSE,H209*HOME!$H$18/(1+HOME!$H$18),0)),IF($T$1=FALSE,IF($T209=FALSE,H209*HOME!$H$20,0),IF($T209=FALSE,H209*HOME!$H$20/(1+HOME!$H$20),0)))</f>
        <v>0</v>
      </c>
      <c r="Z209" s="79">
        <f>IF(I$2&lt;DATE(2019,10,1),IF($T$1=FALSE,IF($T209=FALSE,I209*HOME!$H$18,0),IF($T209=FALSE,I209*HOME!$H$18/(1+HOME!$H$18),0)),IF($T$1=FALSE,IF($T209=FALSE,I209*HOME!$H$20,0),IF($T209=FALSE,I209*HOME!$H$20/(1+HOME!$H$20),0)))</f>
        <v>0</v>
      </c>
      <c r="AA209" s="79">
        <f>IF(J$2&lt;DATE(2019,10,1),IF($T$1=FALSE,IF($T209=FALSE,J209*HOME!$H$18,0),IF($T209=FALSE,J209*HOME!$H$18/(1+HOME!$H$18),0)),IF($T$1=FALSE,IF($T209=FALSE,J209*HOME!$H$20,0),IF($T209=FALSE,J209*HOME!$H$20/(1+HOME!$H$20),0)))</f>
        <v>0</v>
      </c>
      <c r="AB209" s="79">
        <f>IF(K$2&lt;DATE(2019,10,1),IF($T$1=FALSE,IF($T209=FALSE,K209*HOME!$H$18,0),IF($T209=FALSE,K209*HOME!$H$18/(1+HOME!$H$18),0)),IF($T$1=FALSE,IF($T209=FALSE,K209*HOME!$H$20,0),IF($T209=FALSE,K209*HOME!$H$20/(1+HOME!$H$20),0)))</f>
        <v>0</v>
      </c>
      <c r="AC209" s="79">
        <f>IF(L$2&lt;DATE(2019,10,1),IF($T$1=FALSE,IF($T209=FALSE,L209*HOME!$H$18,0),IF($T209=FALSE,L209*HOME!$H$18/(1+HOME!$H$18),0)),IF($T$1=FALSE,IF($T209=FALSE,L209*HOME!$H$20,0),IF($T209=FALSE,L209*HOME!$H$20/(1+HOME!$H$20),0)))</f>
        <v>0</v>
      </c>
      <c r="AD209" s="79">
        <f>IF(M$2&lt;DATE(2019,10,1),IF($T$1=FALSE,IF($T209=FALSE,M209*HOME!$H$18,0),IF($T209=FALSE,M209*HOME!$H$18/(1+HOME!$H$18),0)),IF($T$1=FALSE,IF($T209=FALSE,M209*HOME!$H$20,0),IF($T209=FALSE,M209*HOME!$H$20/(1+HOME!$H$20),0)))</f>
        <v>0</v>
      </c>
      <c r="AE209" s="79">
        <f>IF(N$2&lt;DATE(2019,10,1),IF($T$1=FALSE,IF($T209=FALSE,N209*HOME!$H$18,0),IF($T209=FALSE,N209*HOME!$H$18/(1+HOME!$H$18),0)),IF($T$1=FALSE,IF($T209=FALSE,N209*HOME!$H$20,0),IF($T209=FALSE,N209*HOME!$H$20/(1+HOME!$H$20),0)))</f>
        <v>0</v>
      </c>
      <c r="AF209" s="79">
        <f>IF(O$2&lt;DATE(2019,10,1),IF($T$1=FALSE,IF($T209=FALSE,O209*HOME!$H$18,0),IF($T209=FALSE,O209*HOME!$H$18/(1+HOME!$H$18),0)),IF($T$1=FALSE,IF($T209=FALSE,O209*HOME!$H$20,0),IF($T209=FALSE,O209*HOME!$H$20/(1+HOME!$H$20),0)))</f>
        <v>0</v>
      </c>
      <c r="AG209" s="79">
        <f>IF(P$2&lt;DATE(2019,10,1),IF($T$1=FALSE,IF($T209=FALSE,P209*HOME!$H$18,0),IF($T209=FALSE,P209*HOME!$H$18/(1+HOME!$H$18),0)),IF($T$1=FALSE,IF($T209=FALSE,P209*HOME!$H$20,0),IF($T209=FALSE,P209*HOME!$H$20/(1+HOME!$H$20),0)))</f>
        <v>0</v>
      </c>
      <c r="AH209" s="79">
        <f t="shared" si="78"/>
        <v>0</v>
      </c>
      <c r="AI209" s="79">
        <f t="shared" si="97"/>
        <v>0</v>
      </c>
      <c r="AT209" s="310" t="b">
        <v>0</v>
      </c>
      <c r="CA209" s="310">
        <f>IF($T209=TRUE,0,IF(D$2&lt;DATE(2019,10,1),IF($T$1=FALSE,D209*HOME!$F$18,D209*HOME!$F$18/(1+HOME!$H$18)),IF($AO209=TRUE,IF($T$1=FALSE,D209*HOME!$F$21,D209*HOME!$F$21/(1+HOME!$H$21)),IF($T$1=FALSE,D209*HOME!$F$20,D209*HOME!$F$20/(1+HOME!$H$20)))))</f>
        <v>0</v>
      </c>
      <c r="CB209" s="310">
        <f>IF($T209=TRUE,0,IF(E$2&lt;DATE(2019,10,1),IF($T$1=FALSE,E209*HOME!$F$18,E209*HOME!$F$18/(1+HOME!$H$18)),IF($AO209=TRUE,IF($T$1=FALSE,E209*HOME!$F$21,E209*HOME!$F$21/(1+HOME!$H$21)),IF($T$1=FALSE,E209*HOME!$F$20,E209*HOME!$F$20/(1+HOME!$H$20)))))</f>
        <v>0</v>
      </c>
      <c r="CC209" s="310">
        <f>IF($T209=TRUE,0,IF(F$2&lt;DATE(2019,10,1),IF($T$1=FALSE,F209*HOME!$F$18,F209*HOME!$F$18/(1+HOME!$H$18)),IF($AO209=TRUE,IF($T$1=FALSE,F209*HOME!$F$21,F209*HOME!$F$21/(1+HOME!$H$21)),IF($T$1=FALSE,F209*HOME!$F$20,F209*HOME!$F$20/(1+HOME!$H$20)))))</f>
        <v>0</v>
      </c>
      <c r="CD209" s="310">
        <f>IF($T209=TRUE,0,IF(G$2&lt;DATE(2019,10,1),IF($T$1=FALSE,G209*HOME!$F$18,G209*HOME!$F$18/(1+HOME!$H$18)),IF($AO209=TRUE,IF($T$1=FALSE,G209*HOME!$F$21,G209*HOME!$F$21/(1+HOME!$H$21)),IF($T$1=FALSE,G209*HOME!$F$20,G209*HOME!$F$20/(1+HOME!$H$20)))))</f>
        <v>0</v>
      </c>
      <c r="CE209" s="310">
        <f>IF($T209=TRUE,0,IF(H$2&lt;DATE(2019,10,1),IF($T$1=FALSE,H209*HOME!$F$18,H209*HOME!$F$18/(1+HOME!$H$18)),IF($AO209=TRUE,IF($T$1=FALSE,H209*HOME!$F$21,H209*HOME!$F$21/(1+HOME!$H$21)),IF($T$1=FALSE,H209*HOME!$F$20,H209*HOME!$F$20/(1+HOME!$H$20)))))</f>
        <v>0</v>
      </c>
      <c r="CF209" s="310">
        <f>IF($T209=TRUE,0,IF(I$2&lt;DATE(2019,10,1),IF($T$1=FALSE,I209*HOME!$F$18,I209*HOME!$F$18/(1+HOME!$H$18)),IF($AO209=TRUE,IF($T$1=FALSE,I209*HOME!$F$21,I209*HOME!$F$21/(1+HOME!$H$21)),IF($T$1=FALSE,I209*HOME!$F$20,I209*HOME!$F$20/(1+HOME!$H$20)))))</f>
        <v>0</v>
      </c>
      <c r="CG209" s="310">
        <f>IF($T209=TRUE,0,IF(J$2&lt;DATE(2019,10,1),IF($T$1=FALSE,J209*HOME!$F$18,J209*HOME!$F$18/(1+HOME!$H$18)),IF($AO209=TRUE,IF($T$1=FALSE,J209*HOME!$F$21,J209*HOME!$F$21/(1+HOME!$H$21)),IF($T$1=FALSE,J209*HOME!$F$20,J209*HOME!$F$20/(1+HOME!$H$20)))))</f>
        <v>0</v>
      </c>
      <c r="CH209" s="310">
        <f>IF($T209=TRUE,0,IF(K$2&lt;DATE(2019,10,1),IF($T$1=FALSE,K209*HOME!$F$18,K209*HOME!$F$18/(1+HOME!$H$18)),IF($AO209=TRUE,IF($T$1=FALSE,K209*HOME!$F$21,K209*HOME!$F$21/(1+HOME!$H$21)),IF($T$1=FALSE,K209*HOME!$F$20,K209*HOME!$F$20/(1+HOME!$H$20)))))</f>
        <v>0</v>
      </c>
      <c r="CI209" s="310">
        <f>IF($T209=TRUE,0,IF(L$2&lt;DATE(2019,10,1),IF($T$1=FALSE,L209*HOME!$F$18,L209*HOME!$F$18/(1+HOME!$H$18)),IF($AO209=TRUE,IF($T$1=FALSE,L209*HOME!$F$21,L209*HOME!$F$21/(1+HOME!$H$21)),IF($T$1=FALSE,L209*HOME!$F$20,L209*HOME!$F$20/(1+HOME!$H$20)))))</f>
        <v>0</v>
      </c>
      <c r="CJ209" s="310">
        <f>IF($T209=TRUE,0,IF(M$2&lt;DATE(2019,10,1),IF($T$1=FALSE,M209*HOME!$F$18,M209*HOME!$F$18/(1+HOME!$H$18)),IF($AO209=TRUE,IF($T$1=FALSE,M209*HOME!$F$21,M209*HOME!$F$21/(1+HOME!$H$21)),IF($T$1=FALSE,M209*HOME!$F$20,M209*HOME!$F$20/(1+HOME!$H$20)))))</f>
        <v>0</v>
      </c>
      <c r="CK209" s="310">
        <f>IF($T209=TRUE,0,IF(N$2&lt;DATE(2019,10,1),IF($T$1=FALSE,N209*HOME!$F$18,N209*HOME!$F$18/(1+HOME!$H$18)),IF($AO209=TRUE,IF($T$1=FALSE,N209*HOME!$F$21,N209*HOME!$F$21/(1+HOME!$H$21)),IF($T$1=FALSE,N209*HOME!$F$20,N209*HOME!$F$20/(1+HOME!$H$20)))))</f>
        <v>0</v>
      </c>
      <c r="CL209" s="310">
        <f>IF($T209=TRUE,0,IF(O$2&lt;DATE(2019,10,1),IF($T$1=FALSE,O209*HOME!$F$18,O209*HOME!$F$18/(1+HOME!$H$18)),IF($AO209=TRUE,IF($T$1=FALSE,O209*HOME!$F$21,O209*HOME!$F$21/(1+HOME!$H$21)),IF($T$1=FALSE,O209*HOME!$F$20,O209*HOME!$F$20/(1+HOME!$H$20)))))</f>
        <v>0</v>
      </c>
      <c r="CM209" s="310">
        <f>IF($T209=TRUE,0,IF(P$2&lt;DATE(2019,10,1),IF($T$1=FALSE,P209*HOME!$F$18,P209*HOME!$F$18/(1+HOME!$H$18)),IF($AO209=TRUE,IF($T$1=FALSE,P209*HOME!$F$21,P209*HOME!$F$21/(1+HOME!$H$21)),IF($T$1=FALSE,P209*HOME!$F$20,P209*HOME!$F$20/(1+HOME!$H$20)))))</f>
        <v>0</v>
      </c>
      <c r="CN209" s="310">
        <f t="shared" si="98"/>
        <v>0</v>
      </c>
    </row>
    <row r="210" spans="3:92" ht="19.149999999999999" customHeight="1">
      <c r="C210" s="95"/>
      <c r="D210" s="114"/>
      <c r="E210" s="114"/>
      <c r="F210" s="114"/>
      <c r="G210" s="114"/>
      <c r="H210" s="114"/>
      <c r="I210" s="114"/>
      <c r="J210" s="114"/>
      <c r="K210" s="114"/>
      <c r="L210" s="114"/>
      <c r="M210" s="114"/>
      <c r="N210" s="114"/>
      <c r="O210" s="114"/>
      <c r="P210" s="124"/>
      <c r="Q210" s="89">
        <f t="shared" si="96"/>
        <v>0</v>
      </c>
      <c r="R210" s="115">
        <f t="shared" si="77"/>
        <v>0</v>
      </c>
      <c r="S210" s="154">
        <f>前期実績!Q168</f>
        <v>0</v>
      </c>
      <c r="T210" s="320" t="b">
        <v>0</v>
      </c>
      <c r="U210" s="79">
        <f>IF(D$2&lt;DATE(2019,10,1),IF($T$1=FALSE,IF($T210=FALSE,D210*HOME!$H$18,0),IF($T210=FALSE,D210*HOME!$H$18/(1+HOME!$H$18),0)),IF($T$1=FALSE,IF($T210=FALSE,D210*HOME!$H$20,0),IF($T210=FALSE,D210*HOME!$H$20/(1+HOME!$H$20),0)))</f>
        <v>0</v>
      </c>
      <c r="V210" s="79">
        <f>IF(E$2&lt;DATE(2019,10,1),IF($T$1=FALSE,IF($T210=FALSE,E210*HOME!$H$18,0),IF($T210=FALSE,E210*HOME!$H$18/(1+HOME!$H$18),0)),IF($T$1=FALSE,IF($T210=FALSE,E210*HOME!$H$20,0),IF($T210=FALSE,E210*HOME!$H$20/(1+HOME!$H$20),0)))</f>
        <v>0</v>
      </c>
      <c r="W210" s="79">
        <f>IF(F$2&lt;DATE(2019,10,1),IF($T$1=FALSE,IF($T210=FALSE,F210*HOME!$H$18,0),IF($T210=FALSE,F210*HOME!$H$18/(1+HOME!$H$18),0)),IF($T$1=FALSE,IF($T210=FALSE,F210*HOME!$H$20,0),IF($T210=FALSE,F210*HOME!$H$20/(1+HOME!$H$20),0)))</f>
        <v>0</v>
      </c>
      <c r="X210" s="79">
        <f>IF(G$2&lt;DATE(2019,10,1),IF($T$1=FALSE,IF($T210=FALSE,G210*HOME!$H$18,0),IF($T210=FALSE,G210*HOME!$H$18/(1+HOME!$H$18),0)),IF($T$1=FALSE,IF($T210=FALSE,G210*HOME!$H$20,0),IF($T210=FALSE,G210*HOME!$H$20/(1+HOME!$H$20),0)))</f>
        <v>0</v>
      </c>
      <c r="Y210" s="79">
        <f>IF(H$2&lt;DATE(2019,10,1),IF($T$1=FALSE,IF($T210=FALSE,H210*HOME!$H$18,0),IF($T210=FALSE,H210*HOME!$H$18/(1+HOME!$H$18),0)),IF($T$1=FALSE,IF($T210=FALSE,H210*HOME!$H$20,0),IF($T210=FALSE,H210*HOME!$H$20/(1+HOME!$H$20),0)))</f>
        <v>0</v>
      </c>
      <c r="Z210" s="79">
        <f>IF(I$2&lt;DATE(2019,10,1),IF($T$1=FALSE,IF($T210=FALSE,I210*HOME!$H$18,0),IF($T210=FALSE,I210*HOME!$H$18/(1+HOME!$H$18),0)),IF($T$1=FALSE,IF($T210=FALSE,I210*HOME!$H$20,0),IF($T210=FALSE,I210*HOME!$H$20/(1+HOME!$H$20),0)))</f>
        <v>0</v>
      </c>
      <c r="AA210" s="79">
        <f>IF(J$2&lt;DATE(2019,10,1),IF($T$1=FALSE,IF($T210=FALSE,J210*HOME!$H$18,0),IF($T210=FALSE,J210*HOME!$H$18/(1+HOME!$H$18),0)),IF($T$1=FALSE,IF($T210=FALSE,J210*HOME!$H$20,0),IF($T210=FALSE,J210*HOME!$H$20/(1+HOME!$H$20),0)))</f>
        <v>0</v>
      </c>
      <c r="AB210" s="79">
        <f>IF(K$2&lt;DATE(2019,10,1),IF($T$1=FALSE,IF($T210=FALSE,K210*HOME!$H$18,0),IF($T210=FALSE,K210*HOME!$H$18/(1+HOME!$H$18),0)),IF($T$1=FALSE,IF($T210=FALSE,K210*HOME!$H$20,0),IF($T210=FALSE,K210*HOME!$H$20/(1+HOME!$H$20),0)))</f>
        <v>0</v>
      </c>
      <c r="AC210" s="79">
        <f>IF(L$2&lt;DATE(2019,10,1),IF($T$1=FALSE,IF($T210=FALSE,L210*HOME!$H$18,0),IF($T210=FALSE,L210*HOME!$H$18/(1+HOME!$H$18),0)),IF($T$1=FALSE,IF($T210=FALSE,L210*HOME!$H$20,0),IF($T210=FALSE,L210*HOME!$H$20/(1+HOME!$H$20),0)))</f>
        <v>0</v>
      </c>
      <c r="AD210" s="79">
        <f>IF(M$2&lt;DATE(2019,10,1),IF($T$1=FALSE,IF($T210=FALSE,M210*HOME!$H$18,0),IF($T210=FALSE,M210*HOME!$H$18/(1+HOME!$H$18),0)),IF($T$1=FALSE,IF($T210=FALSE,M210*HOME!$H$20,0),IF($T210=FALSE,M210*HOME!$H$20/(1+HOME!$H$20),0)))</f>
        <v>0</v>
      </c>
      <c r="AE210" s="79">
        <f>IF(N$2&lt;DATE(2019,10,1),IF($T$1=FALSE,IF($T210=FALSE,N210*HOME!$H$18,0),IF($T210=FALSE,N210*HOME!$H$18/(1+HOME!$H$18),0)),IF($T$1=FALSE,IF($T210=FALSE,N210*HOME!$H$20,0),IF($T210=FALSE,N210*HOME!$H$20/(1+HOME!$H$20),0)))</f>
        <v>0</v>
      </c>
      <c r="AF210" s="79">
        <f>IF(O$2&lt;DATE(2019,10,1),IF($T$1=FALSE,IF($T210=FALSE,O210*HOME!$H$18,0),IF($T210=FALSE,O210*HOME!$H$18/(1+HOME!$H$18),0)),IF($T$1=FALSE,IF($T210=FALSE,O210*HOME!$H$20,0),IF($T210=FALSE,O210*HOME!$H$20/(1+HOME!$H$20),0)))</f>
        <v>0</v>
      </c>
      <c r="AG210" s="79">
        <f>IF(P$2&lt;DATE(2019,10,1),IF($T$1=FALSE,IF($T210=FALSE,P210*HOME!$H$18,0),IF($T210=FALSE,P210*HOME!$H$18/(1+HOME!$H$18),0)),IF($T$1=FALSE,IF($T210=FALSE,P210*HOME!$H$20,0),IF($T210=FALSE,P210*HOME!$H$20/(1+HOME!$H$20),0)))</f>
        <v>0</v>
      </c>
      <c r="AH210" s="79">
        <f t="shared" si="78"/>
        <v>0</v>
      </c>
      <c r="AI210" s="79">
        <f t="shared" si="97"/>
        <v>0</v>
      </c>
      <c r="AT210" s="310" t="b">
        <v>0</v>
      </c>
      <c r="CA210" s="310">
        <f>IF($T210=TRUE,0,IF(D$2&lt;DATE(2019,10,1),IF($T$1=FALSE,D210*HOME!$F$18,D210*HOME!$F$18/(1+HOME!$H$18)),IF($AO210=TRUE,IF($T$1=FALSE,D210*HOME!$F$21,D210*HOME!$F$21/(1+HOME!$H$21)),IF($T$1=FALSE,D210*HOME!$F$20,D210*HOME!$F$20/(1+HOME!$H$20)))))</f>
        <v>0</v>
      </c>
      <c r="CB210" s="310">
        <f>IF($T210=TRUE,0,IF(E$2&lt;DATE(2019,10,1),IF($T$1=FALSE,E210*HOME!$F$18,E210*HOME!$F$18/(1+HOME!$H$18)),IF($AO210=TRUE,IF($T$1=FALSE,E210*HOME!$F$21,E210*HOME!$F$21/(1+HOME!$H$21)),IF($T$1=FALSE,E210*HOME!$F$20,E210*HOME!$F$20/(1+HOME!$H$20)))))</f>
        <v>0</v>
      </c>
      <c r="CC210" s="310">
        <f>IF($T210=TRUE,0,IF(F$2&lt;DATE(2019,10,1),IF($T$1=FALSE,F210*HOME!$F$18,F210*HOME!$F$18/(1+HOME!$H$18)),IF($AO210=TRUE,IF($T$1=FALSE,F210*HOME!$F$21,F210*HOME!$F$21/(1+HOME!$H$21)),IF($T$1=FALSE,F210*HOME!$F$20,F210*HOME!$F$20/(1+HOME!$H$20)))))</f>
        <v>0</v>
      </c>
      <c r="CD210" s="310">
        <f>IF($T210=TRUE,0,IF(G$2&lt;DATE(2019,10,1),IF($T$1=FALSE,G210*HOME!$F$18,G210*HOME!$F$18/(1+HOME!$H$18)),IF($AO210=TRUE,IF($T$1=FALSE,G210*HOME!$F$21,G210*HOME!$F$21/(1+HOME!$H$21)),IF($T$1=FALSE,G210*HOME!$F$20,G210*HOME!$F$20/(1+HOME!$H$20)))))</f>
        <v>0</v>
      </c>
      <c r="CE210" s="310">
        <f>IF($T210=TRUE,0,IF(H$2&lt;DATE(2019,10,1),IF($T$1=FALSE,H210*HOME!$F$18,H210*HOME!$F$18/(1+HOME!$H$18)),IF($AO210=TRUE,IF($T$1=FALSE,H210*HOME!$F$21,H210*HOME!$F$21/(1+HOME!$H$21)),IF($T$1=FALSE,H210*HOME!$F$20,H210*HOME!$F$20/(1+HOME!$H$20)))))</f>
        <v>0</v>
      </c>
      <c r="CF210" s="310">
        <f>IF($T210=TRUE,0,IF(I$2&lt;DATE(2019,10,1),IF($T$1=FALSE,I210*HOME!$F$18,I210*HOME!$F$18/(1+HOME!$H$18)),IF($AO210=TRUE,IF($T$1=FALSE,I210*HOME!$F$21,I210*HOME!$F$21/(1+HOME!$H$21)),IF($T$1=FALSE,I210*HOME!$F$20,I210*HOME!$F$20/(1+HOME!$H$20)))))</f>
        <v>0</v>
      </c>
      <c r="CG210" s="310">
        <f>IF($T210=TRUE,0,IF(J$2&lt;DATE(2019,10,1),IF($T$1=FALSE,J210*HOME!$F$18,J210*HOME!$F$18/(1+HOME!$H$18)),IF($AO210=TRUE,IF($T$1=FALSE,J210*HOME!$F$21,J210*HOME!$F$21/(1+HOME!$H$21)),IF($T$1=FALSE,J210*HOME!$F$20,J210*HOME!$F$20/(1+HOME!$H$20)))))</f>
        <v>0</v>
      </c>
      <c r="CH210" s="310">
        <f>IF($T210=TRUE,0,IF(K$2&lt;DATE(2019,10,1),IF($T$1=FALSE,K210*HOME!$F$18,K210*HOME!$F$18/(1+HOME!$H$18)),IF($AO210=TRUE,IF($T$1=FALSE,K210*HOME!$F$21,K210*HOME!$F$21/(1+HOME!$H$21)),IF($T$1=FALSE,K210*HOME!$F$20,K210*HOME!$F$20/(1+HOME!$H$20)))))</f>
        <v>0</v>
      </c>
      <c r="CI210" s="310">
        <f>IF($T210=TRUE,0,IF(L$2&lt;DATE(2019,10,1),IF($T$1=FALSE,L210*HOME!$F$18,L210*HOME!$F$18/(1+HOME!$H$18)),IF($AO210=TRUE,IF($T$1=FALSE,L210*HOME!$F$21,L210*HOME!$F$21/(1+HOME!$H$21)),IF($T$1=FALSE,L210*HOME!$F$20,L210*HOME!$F$20/(1+HOME!$H$20)))))</f>
        <v>0</v>
      </c>
      <c r="CJ210" s="310">
        <f>IF($T210=TRUE,0,IF(M$2&lt;DATE(2019,10,1),IF($T$1=FALSE,M210*HOME!$F$18,M210*HOME!$F$18/(1+HOME!$H$18)),IF($AO210=TRUE,IF($T$1=FALSE,M210*HOME!$F$21,M210*HOME!$F$21/(1+HOME!$H$21)),IF($T$1=FALSE,M210*HOME!$F$20,M210*HOME!$F$20/(1+HOME!$H$20)))))</f>
        <v>0</v>
      </c>
      <c r="CK210" s="310">
        <f>IF($T210=TRUE,0,IF(N$2&lt;DATE(2019,10,1),IF($T$1=FALSE,N210*HOME!$F$18,N210*HOME!$F$18/(1+HOME!$H$18)),IF($AO210=TRUE,IF($T$1=FALSE,N210*HOME!$F$21,N210*HOME!$F$21/(1+HOME!$H$21)),IF($T$1=FALSE,N210*HOME!$F$20,N210*HOME!$F$20/(1+HOME!$H$20)))))</f>
        <v>0</v>
      </c>
      <c r="CL210" s="310">
        <f>IF($T210=TRUE,0,IF(O$2&lt;DATE(2019,10,1),IF($T$1=FALSE,O210*HOME!$F$18,O210*HOME!$F$18/(1+HOME!$H$18)),IF($AO210=TRUE,IF($T$1=FALSE,O210*HOME!$F$21,O210*HOME!$F$21/(1+HOME!$H$21)),IF($T$1=FALSE,O210*HOME!$F$20,O210*HOME!$F$20/(1+HOME!$H$20)))))</f>
        <v>0</v>
      </c>
      <c r="CM210" s="310">
        <f>IF($T210=TRUE,0,IF(P$2&lt;DATE(2019,10,1),IF($T$1=FALSE,P210*HOME!$F$18,P210*HOME!$F$18/(1+HOME!$H$18)),IF($AO210=TRUE,IF($T$1=FALSE,P210*HOME!$F$21,P210*HOME!$F$21/(1+HOME!$H$21)),IF($T$1=FALSE,P210*HOME!$F$20,P210*HOME!$F$20/(1+HOME!$H$20)))))</f>
        <v>0</v>
      </c>
      <c r="CN210" s="310">
        <f t="shared" si="98"/>
        <v>0</v>
      </c>
    </row>
    <row r="211" spans="3:92" ht="19.149999999999999" customHeight="1">
      <c r="C211" s="95"/>
      <c r="D211" s="114"/>
      <c r="E211" s="114"/>
      <c r="F211" s="114"/>
      <c r="G211" s="114"/>
      <c r="H211" s="114"/>
      <c r="I211" s="114"/>
      <c r="J211" s="114"/>
      <c r="K211" s="114"/>
      <c r="L211" s="114"/>
      <c r="M211" s="114"/>
      <c r="N211" s="114"/>
      <c r="O211" s="114"/>
      <c r="P211" s="131"/>
      <c r="Q211" s="89">
        <f t="shared" si="96"/>
        <v>0</v>
      </c>
      <c r="R211" s="115">
        <f t="shared" si="77"/>
        <v>0</v>
      </c>
      <c r="S211" s="154">
        <f>前期実績!Q169</f>
        <v>0</v>
      </c>
      <c r="T211" s="320" t="b">
        <v>0</v>
      </c>
      <c r="U211" s="79">
        <f>IF(D$2&lt;DATE(2019,10,1),IF($T$1=FALSE,IF($T211=FALSE,D211*HOME!$H$18,0),IF($T211=FALSE,D211*HOME!$H$18/(1+HOME!$H$18),0)),IF($T$1=FALSE,IF($T211=FALSE,D211*HOME!$H$20,0),IF($T211=FALSE,D211*HOME!$H$20/(1+HOME!$H$20),0)))</f>
        <v>0</v>
      </c>
      <c r="V211" s="79">
        <f>IF(E$2&lt;DATE(2019,10,1),IF($T$1=FALSE,IF($T211=FALSE,E211*HOME!$H$18,0),IF($T211=FALSE,E211*HOME!$H$18/(1+HOME!$H$18),0)),IF($T$1=FALSE,IF($T211=FALSE,E211*HOME!$H$20,0),IF($T211=FALSE,E211*HOME!$H$20/(1+HOME!$H$20),0)))</f>
        <v>0</v>
      </c>
      <c r="W211" s="79">
        <f>IF(F$2&lt;DATE(2019,10,1),IF($T$1=FALSE,IF($T211=FALSE,F211*HOME!$H$18,0),IF($T211=FALSE,F211*HOME!$H$18/(1+HOME!$H$18),0)),IF($T$1=FALSE,IF($T211=FALSE,F211*HOME!$H$20,0),IF($T211=FALSE,F211*HOME!$H$20/(1+HOME!$H$20),0)))</f>
        <v>0</v>
      </c>
      <c r="X211" s="79">
        <f>IF(G$2&lt;DATE(2019,10,1),IF($T$1=FALSE,IF($T211=FALSE,G211*HOME!$H$18,0),IF($T211=FALSE,G211*HOME!$H$18/(1+HOME!$H$18),0)),IF($T$1=FALSE,IF($T211=FALSE,G211*HOME!$H$20,0),IF($T211=FALSE,G211*HOME!$H$20/(1+HOME!$H$20),0)))</f>
        <v>0</v>
      </c>
      <c r="Y211" s="79">
        <f>IF(H$2&lt;DATE(2019,10,1),IF($T$1=FALSE,IF($T211=FALSE,H211*HOME!$H$18,0),IF($T211=FALSE,H211*HOME!$H$18/(1+HOME!$H$18),0)),IF($T$1=FALSE,IF($T211=FALSE,H211*HOME!$H$20,0),IF($T211=FALSE,H211*HOME!$H$20/(1+HOME!$H$20),0)))</f>
        <v>0</v>
      </c>
      <c r="Z211" s="79">
        <f>IF(I$2&lt;DATE(2019,10,1),IF($T$1=FALSE,IF($T211=FALSE,I211*HOME!$H$18,0),IF($T211=FALSE,I211*HOME!$H$18/(1+HOME!$H$18),0)),IF($T$1=FALSE,IF($T211=FALSE,I211*HOME!$H$20,0),IF($T211=FALSE,I211*HOME!$H$20/(1+HOME!$H$20),0)))</f>
        <v>0</v>
      </c>
      <c r="AA211" s="79">
        <f>IF(J$2&lt;DATE(2019,10,1),IF($T$1=FALSE,IF($T211=FALSE,J211*HOME!$H$18,0),IF($T211=FALSE,J211*HOME!$H$18/(1+HOME!$H$18),0)),IF($T$1=FALSE,IF($T211=FALSE,J211*HOME!$H$20,0),IF($T211=FALSE,J211*HOME!$H$20/(1+HOME!$H$20),0)))</f>
        <v>0</v>
      </c>
      <c r="AB211" s="79">
        <f>IF(K$2&lt;DATE(2019,10,1),IF($T$1=FALSE,IF($T211=FALSE,K211*HOME!$H$18,0),IF($T211=FALSE,K211*HOME!$H$18/(1+HOME!$H$18),0)),IF($T$1=FALSE,IF($T211=FALSE,K211*HOME!$H$20,0),IF($T211=FALSE,K211*HOME!$H$20/(1+HOME!$H$20),0)))</f>
        <v>0</v>
      </c>
      <c r="AC211" s="79">
        <f>IF(L$2&lt;DATE(2019,10,1),IF($T$1=FALSE,IF($T211=FALSE,L211*HOME!$H$18,0),IF($T211=FALSE,L211*HOME!$H$18/(1+HOME!$H$18),0)),IF($T$1=FALSE,IF($T211=FALSE,L211*HOME!$H$20,0),IF($T211=FALSE,L211*HOME!$H$20/(1+HOME!$H$20),0)))</f>
        <v>0</v>
      </c>
      <c r="AD211" s="79">
        <f>IF(M$2&lt;DATE(2019,10,1),IF($T$1=FALSE,IF($T211=FALSE,M211*HOME!$H$18,0),IF($T211=FALSE,M211*HOME!$H$18/(1+HOME!$H$18),0)),IF($T$1=FALSE,IF($T211=FALSE,M211*HOME!$H$20,0),IF($T211=FALSE,M211*HOME!$H$20/(1+HOME!$H$20),0)))</f>
        <v>0</v>
      </c>
      <c r="AE211" s="79">
        <f>IF(N$2&lt;DATE(2019,10,1),IF($T$1=FALSE,IF($T211=FALSE,N211*HOME!$H$18,0),IF($T211=FALSE,N211*HOME!$H$18/(1+HOME!$H$18),0)),IF($T$1=FALSE,IF($T211=FALSE,N211*HOME!$H$20,0),IF($T211=FALSE,N211*HOME!$H$20/(1+HOME!$H$20),0)))</f>
        <v>0</v>
      </c>
      <c r="AF211" s="79">
        <f>IF(O$2&lt;DATE(2019,10,1),IF($T$1=FALSE,IF($T211=FALSE,O211*HOME!$H$18,0),IF($T211=FALSE,O211*HOME!$H$18/(1+HOME!$H$18),0)),IF($T$1=FALSE,IF($T211=FALSE,O211*HOME!$H$20,0),IF($T211=FALSE,O211*HOME!$H$20/(1+HOME!$H$20),0)))</f>
        <v>0</v>
      </c>
      <c r="AG211" s="79">
        <f>IF(P$2&lt;DATE(2019,10,1),IF($T$1=FALSE,IF($T211=FALSE,P211*HOME!$H$18,0),IF($T211=FALSE,P211*HOME!$H$18/(1+HOME!$H$18),0)),IF($T$1=FALSE,IF($T211=FALSE,P211*HOME!$H$20,0),IF($T211=FALSE,P211*HOME!$H$20/(1+HOME!$H$20),0)))</f>
        <v>0</v>
      </c>
      <c r="AH211" s="79">
        <f t="shared" si="78"/>
        <v>0</v>
      </c>
      <c r="AI211" s="79">
        <f t="shared" si="97"/>
        <v>0</v>
      </c>
      <c r="AT211" s="310" t="b">
        <v>0</v>
      </c>
      <c r="CA211" s="310">
        <f>IF($T211=TRUE,0,IF(D$2&lt;DATE(2019,10,1),IF($T$1=FALSE,D211*HOME!$F$18,D211*HOME!$F$18/(1+HOME!$H$18)),IF($AO211=TRUE,IF($T$1=FALSE,D211*HOME!$F$21,D211*HOME!$F$21/(1+HOME!$H$21)),IF($T$1=FALSE,D211*HOME!$F$20,D211*HOME!$F$20/(1+HOME!$H$20)))))</f>
        <v>0</v>
      </c>
      <c r="CB211" s="310">
        <f>IF($T211=TRUE,0,IF(E$2&lt;DATE(2019,10,1),IF($T$1=FALSE,E211*HOME!$F$18,E211*HOME!$F$18/(1+HOME!$H$18)),IF($AO211=TRUE,IF($T$1=FALSE,E211*HOME!$F$21,E211*HOME!$F$21/(1+HOME!$H$21)),IF($T$1=FALSE,E211*HOME!$F$20,E211*HOME!$F$20/(1+HOME!$H$20)))))</f>
        <v>0</v>
      </c>
      <c r="CC211" s="310">
        <f>IF($T211=TRUE,0,IF(F$2&lt;DATE(2019,10,1),IF($T$1=FALSE,F211*HOME!$F$18,F211*HOME!$F$18/(1+HOME!$H$18)),IF($AO211=TRUE,IF($T$1=FALSE,F211*HOME!$F$21,F211*HOME!$F$21/(1+HOME!$H$21)),IF($T$1=FALSE,F211*HOME!$F$20,F211*HOME!$F$20/(1+HOME!$H$20)))))</f>
        <v>0</v>
      </c>
      <c r="CD211" s="310">
        <f>IF($T211=TRUE,0,IF(G$2&lt;DATE(2019,10,1),IF($T$1=FALSE,G211*HOME!$F$18,G211*HOME!$F$18/(1+HOME!$H$18)),IF($AO211=TRUE,IF($T$1=FALSE,G211*HOME!$F$21,G211*HOME!$F$21/(1+HOME!$H$21)),IF($T$1=FALSE,G211*HOME!$F$20,G211*HOME!$F$20/(1+HOME!$H$20)))))</f>
        <v>0</v>
      </c>
      <c r="CE211" s="310">
        <f>IF($T211=TRUE,0,IF(H$2&lt;DATE(2019,10,1),IF($T$1=FALSE,H211*HOME!$F$18,H211*HOME!$F$18/(1+HOME!$H$18)),IF($AO211=TRUE,IF($T$1=FALSE,H211*HOME!$F$21,H211*HOME!$F$21/(1+HOME!$H$21)),IF($T$1=FALSE,H211*HOME!$F$20,H211*HOME!$F$20/(1+HOME!$H$20)))))</f>
        <v>0</v>
      </c>
      <c r="CF211" s="310">
        <f>IF($T211=TRUE,0,IF(I$2&lt;DATE(2019,10,1),IF($T$1=FALSE,I211*HOME!$F$18,I211*HOME!$F$18/(1+HOME!$H$18)),IF($AO211=TRUE,IF($T$1=FALSE,I211*HOME!$F$21,I211*HOME!$F$21/(1+HOME!$H$21)),IF($T$1=FALSE,I211*HOME!$F$20,I211*HOME!$F$20/(1+HOME!$H$20)))))</f>
        <v>0</v>
      </c>
      <c r="CG211" s="310">
        <f>IF($T211=TRUE,0,IF(J$2&lt;DATE(2019,10,1),IF($T$1=FALSE,J211*HOME!$F$18,J211*HOME!$F$18/(1+HOME!$H$18)),IF($AO211=TRUE,IF($T$1=FALSE,J211*HOME!$F$21,J211*HOME!$F$21/(1+HOME!$H$21)),IF($T$1=FALSE,J211*HOME!$F$20,J211*HOME!$F$20/(1+HOME!$H$20)))))</f>
        <v>0</v>
      </c>
      <c r="CH211" s="310">
        <f>IF($T211=TRUE,0,IF(K$2&lt;DATE(2019,10,1),IF($T$1=FALSE,K211*HOME!$F$18,K211*HOME!$F$18/(1+HOME!$H$18)),IF($AO211=TRUE,IF($T$1=FALSE,K211*HOME!$F$21,K211*HOME!$F$21/(1+HOME!$H$21)),IF($T$1=FALSE,K211*HOME!$F$20,K211*HOME!$F$20/(1+HOME!$H$20)))))</f>
        <v>0</v>
      </c>
      <c r="CI211" s="310">
        <f>IF($T211=TRUE,0,IF(L$2&lt;DATE(2019,10,1),IF($T$1=FALSE,L211*HOME!$F$18,L211*HOME!$F$18/(1+HOME!$H$18)),IF($AO211=TRUE,IF($T$1=FALSE,L211*HOME!$F$21,L211*HOME!$F$21/(1+HOME!$H$21)),IF($T$1=FALSE,L211*HOME!$F$20,L211*HOME!$F$20/(1+HOME!$H$20)))))</f>
        <v>0</v>
      </c>
      <c r="CJ211" s="310">
        <f>IF($T211=TRUE,0,IF(M$2&lt;DATE(2019,10,1),IF($T$1=FALSE,M211*HOME!$F$18,M211*HOME!$F$18/(1+HOME!$H$18)),IF($AO211=TRUE,IF($T$1=FALSE,M211*HOME!$F$21,M211*HOME!$F$21/(1+HOME!$H$21)),IF($T$1=FALSE,M211*HOME!$F$20,M211*HOME!$F$20/(1+HOME!$H$20)))))</f>
        <v>0</v>
      </c>
      <c r="CK211" s="310">
        <f>IF($T211=TRUE,0,IF(N$2&lt;DATE(2019,10,1),IF($T$1=FALSE,N211*HOME!$F$18,N211*HOME!$F$18/(1+HOME!$H$18)),IF($AO211=TRUE,IF($T$1=FALSE,N211*HOME!$F$21,N211*HOME!$F$21/(1+HOME!$H$21)),IF($T$1=FALSE,N211*HOME!$F$20,N211*HOME!$F$20/(1+HOME!$H$20)))))</f>
        <v>0</v>
      </c>
      <c r="CL211" s="310">
        <f>IF($T211=TRUE,0,IF(O$2&lt;DATE(2019,10,1),IF($T$1=FALSE,O211*HOME!$F$18,O211*HOME!$F$18/(1+HOME!$H$18)),IF($AO211=TRUE,IF($T$1=FALSE,O211*HOME!$F$21,O211*HOME!$F$21/(1+HOME!$H$21)),IF($T$1=FALSE,O211*HOME!$F$20,O211*HOME!$F$20/(1+HOME!$H$20)))))</f>
        <v>0</v>
      </c>
      <c r="CM211" s="310">
        <f>IF($T211=TRUE,0,IF(P$2&lt;DATE(2019,10,1),IF($T$1=FALSE,P211*HOME!$F$18,P211*HOME!$F$18/(1+HOME!$H$18)),IF($AO211=TRUE,IF($T$1=FALSE,P211*HOME!$F$21,P211*HOME!$F$21/(1+HOME!$H$21)),IF($T$1=FALSE,P211*HOME!$F$20,P211*HOME!$F$20/(1+HOME!$H$20)))))</f>
        <v>0</v>
      </c>
      <c r="CN211" s="310">
        <f t="shared" si="98"/>
        <v>0</v>
      </c>
    </row>
    <row r="212" spans="3:92" ht="19.149999999999999" customHeight="1">
      <c r="C212" s="95"/>
      <c r="D212" s="114"/>
      <c r="E212" s="114"/>
      <c r="F212" s="114"/>
      <c r="G212" s="114"/>
      <c r="H212" s="114"/>
      <c r="I212" s="114"/>
      <c r="J212" s="114"/>
      <c r="K212" s="114"/>
      <c r="L212" s="114"/>
      <c r="M212" s="114"/>
      <c r="N212" s="114"/>
      <c r="O212" s="114"/>
      <c r="P212" s="131"/>
      <c r="Q212" s="89">
        <f t="shared" si="96"/>
        <v>0</v>
      </c>
      <c r="R212" s="115">
        <f t="shared" si="77"/>
        <v>0</v>
      </c>
      <c r="S212" s="154">
        <f>前期実績!Q170</f>
        <v>0</v>
      </c>
      <c r="T212" s="320" t="b">
        <v>0</v>
      </c>
      <c r="U212" s="79">
        <f>IF(D$2&lt;DATE(2019,10,1),IF($T$1=FALSE,IF($T212=FALSE,D212*HOME!$H$18,0),IF($T212=FALSE,D212*HOME!$H$18/(1+HOME!$H$18),0)),IF($T$1=FALSE,IF($T212=FALSE,D212*HOME!$H$20,0),IF($T212=FALSE,D212*HOME!$H$20/(1+HOME!$H$20),0)))</f>
        <v>0</v>
      </c>
      <c r="V212" s="79">
        <f>IF(E$2&lt;DATE(2019,10,1),IF($T$1=FALSE,IF($T212=FALSE,E212*HOME!$H$18,0),IF($T212=FALSE,E212*HOME!$H$18/(1+HOME!$H$18),0)),IF($T$1=FALSE,IF($T212=FALSE,E212*HOME!$H$20,0),IF($T212=FALSE,E212*HOME!$H$20/(1+HOME!$H$20),0)))</f>
        <v>0</v>
      </c>
      <c r="W212" s="79">
        <f>IF(F$2&lt;DATE(2019,10,1),IF($T$1=FALSE,IF($T212=FALSE,F212*HOME!$H$18,0),IF($T212=FALSE,F212*HOME!$H$18/(1+HOME!$H$18),0)),IF($T$1=FALSE,IF($T212=FALSE,F212*HOME!$H$20,0),IF($T212=FALSE,F212*HOME!$H$20/(1+HOME!$H$20),0)))</f>
        <v>0</v>
      </c>
      <c r="X212" s="79">
        <f>IF(G$2&lt;DATE(2019,10,1),IF($T$1=FALSE,IF($T212=FALSE,G212*HOME!$H$18,0),IF($T212=FALSE,G212*HOME!$H$18/(1+HOME!$H$18),0)),IF($T$1=FALSE,IF($T212=FALSE,G212*HOME!$H$20,0),IF($T212=FALSE,G212*HOME!$H$20/(1+HOME!$H$20),0)))</f>
        <v>0</v>
      </c>
      <c r="Y212" s="79">
        <f>IF(H$2&lt;DATE(2019,10,1),IF($T$1=FALSE,IF($T212=FALSE,H212*HOME!$H$18,0),IF($T212=FALSE,H212*HOME!$H$18/(1+HOME!$H$18),0)),IF($T$1=FALSE,IF($T212=FALSE,H212*HOME!$H$20,0),IF($T212=FALSE,H212*HOME!$H$20/(1+HOME!$H$20),0)))</f>
        <v>0</v>
      </c>
      <c r="Z212" s="79">
        <f>IF(I$2&lt;DATE(2019,10,1),IF($T$1=FALSE,IF($T212=FALSE,I212*HOME!$H$18,0),IF($T212=FALSE,I212*HOME!$H$18/(1+HOME!$H$18),0)),IF($T$1=FALSE,IF($T212=FALSE,I212*HOME!$H$20,0),IF($T212=FALSE,I212*HOME!$H$20/(1+HOME!$H$20),0)))</f>
        <v>0</v>
      </c>
      <c r="AA212" s="79">
        <f>IF(J$2&lt;DATE(2019,10,1),IF($T$1=FALSE,IF($T212=FALSE,J212*HOME!$H$18,0),IF($T212=FALSE,J212*HOME!$H$18/(1+HOME!$H$18),0)),IF($T$1=FALSE,IF($T212=FALSE,J212*HOME!$H$20,0),IF($T212=FALSE,J212*HOME!$H$20/(1+HOME!$H$20),0)))</f>
        <v>0</v>
      </c>
      <c r="AB212" s="79">
        <f>IF(K$2&lt;DATE(2019,10,1),IF($T$1=FALSE,IF($T212=FALSE,K212*HOME!$H$18,0),IF($T212=FALSE,K212*HOME!$H$18/(1+HOME!$H$18),0)),IF($T$1=FALSE,IF($T212=FALSE,K212*HOME!$H$20,0),IF($T212=FALSE,K212*HOME!$H$20/(1+HOME!$H$20),0)))</f>
        <v>0</v>
      </c>
      <c r="AC212" s="79">
        <f>IF(L$2&lt;DATE(2019,10,1),IF($T$1=FALSE,IF($T212=FALSE,L212*HOME!$H$18,0),IF($T212=FALSE,L212*HOME!$H$18/(1+HOME!$H$18),0)),IF($T$1=FALSE,IF($T212=FALSE,L212*HOME!$H$20,0),IF($T212=FALSE,L212*HOME!$H$20/(1+HOME!$H$20),0)))</f>
        <v>0</v>
      </c>
      <c r="AD212" s="79">
        <f>IF(M$2&lt;DATE(2019,10,1),IF($T$1=FALSE,IF($T212=FALSE,M212*HOME!$H$18,0),IF($T212=FALSE,M212*HOME!$H$18/(1+HOME!$H$18),0)),IF($T$1=FALSE,IF($T212=FALSE,M212*HOME!$H$20,0),IF($T212=FALSE,M212*HOME!$H$20/(1+HOME!$H$20),0)))</f>
        <v>0</v>
      </c>
      <c r="AE212" s="79">
        <f>IF(N$2&lt;DATE(2019,10,1),IF($T$1=FALSE,IF($T212=FALSE,N212*HOME!$H$18,0),IF($T212=FALSE,N212*HOME!$H$18/(1+HOME!$H$18),0)),IF($T$1=FALSE,IF($T212=FALSE,N212*HOME!$H$20,0),IF($T212=FALSE,N212*HOME!$H$20/(1+HOME!$H$20),0)))</f>
        <v>0</v>
      </c>
      <c r="AF212" s="79">
        <f>IF(O$2&lt;DATE(2019,10,1),IF($T$1=FALSE,IF($T212=FALSE,O212*HOME!$H$18,0),IF($T212=FALSE,O212*HOME!$H$18/(1+HOME!$H$18),0)),IF($T$1=FALSE,IF($T212=FALSE,O212*HOME!$H$20,0),IF($T212=FALSE,O212*HOME!$H$20/(1+HOME!$H$20),0)))</f>
        <v>0</v>
      </c>
      <c r="AG212" s="79">
        <f>IF(P$2&lt;DATE(2019,10,1),IF($T$1=FALSE,IF($T212=FALSE,P212*HOME!$H$18,0),IF($T212=FALSE,P212*HOME!$H$18/(1+HOME!$H$18),0)),IF($T$1=FALSE,IF($T212=FALSE,P212*HOME!$H$20,0),IF($T212=FALSE,P212*HOME!$H$20/(1+HOME!$H$20),0)))</f>
        <v>0</v>
      </c>
      <c r="AH212" s="79">
        <f t="shared" si="78"/>
        <v>0</v>
      </c>
      <c r="AI212" s="79">
        <f t="shared" si="97"/>
        <v>0</v>
      </c>
      <c r="AT212" s="310" t="b">
        <v>0</v>
      </c>
      <c r="CA212" s="310">
        <f>IF($T212=TRUE,0,IF(D$2&lt;DATE(2019,10,1),IF($T$1=FALSE,D212*HOME!$F$18,D212*HOME!$F$18/(1+HOME!$H$18)),IF($AO212=TRUE,IF($T$1=FALSE,D212*HOME!$F$21,D212*HOME!$F$21/(1+HOME!$H$21)),IF($T$1=FALSE,D212*HOME!$F$20,D212*HOME!$F$20/(1+HOME!$H$20)))))</f>
        <v>0</v>
      </c>
      <c r="CB212" s="310">
        <f>IF($T212=TRUE,0,IF(E$2&lt;DATE(2019,10,1),IF($T$1=FALSE,E212*HOME!$F$18,E212*HOME!$F$18/(1+HOME!$H$18)),IF($AO212=TRUE,IF($T$1=FALSE,E212*HOME!$F$21,E212*HOME!$F$21/(1+HOME!$H$21)),IF($T$1=FALSE,E212*HOME!$F$20,E212*HOME!$F$20/(1+HOME!$H$20)))))</f>
        <v>0</v>
      </c>
      <c r="CC212" s="310">
        <f>IF($T212=TRUE,0,IF(F$2&lt;DATE(2019,10,1),IF($T$1=FALSE,F212*HOME!$F$18,F212*HOME!$F$18/(1+HOME!$H$18)),IF($AO212=TRUE,IF($T$1=FALSE,F212*HOME!$F$21,F212*HOME!$F$21/(1+HOME!$H$21)),IF($T$1=FALSE,F212*HOME!$F$20,F212*HOME!$F$20/(1+HOME!$H$20)))))</f>
        <v>0</v>
      </c>
      <c r="CD212" s="310">
        <f>IF($T212=TRUE,0,IF(G$2&lt;DATE(2019,10,1),IF($T$1=FALSE,G212*HOME!$F$18,G212*HOME!$F$18/(1+HOME!$H$18)),IF($AO212=TRUE,IF($T$1=FALSE,G212*HOME!$F$21,G212*HOME!$F$21/(1+HOME!$H$21)),IF($T$1=FALSE,G212*HOME!$F$20,G212*HOME!$F$20/(1+HOME!$H$20)))))</f>
        <v>0</v>
      </c>
      <c r="CE212" s="310">
        <f>IF($T212=TRUE,0,IF(H$2&lt;DATE(2019,10,1),IF($T$1=FALSE,H212*HOME!$F$18,H212*HOME!$F$18/(1+HOME!$H$18)),IF($AO212=TRUE,IF($T$1=FALSE,H212*HOME!$F$21,H212*HOME!$F$21/(1+HOME!$H$21)),IF($T$1=FALSE,H212*HOME!$F$20,H212*HOME!$F$20/(1+HOME!$H$20)))))</f>
        <v>0</v>
      </c>
      <c r="CF212" s="310">
        <f>IF($T212=TRUE,0,IF(I$2&lt;DATE(2019,10,1),IF($T$1=FALSE,I212*HOME!$F$18,I212*HOME!$F$18/(1+HOME!$H$18)),IF($AO212=TRUE,IF($T$1=FALSE,I212*HOME!$F$21,I212*HOME!$F$21/(1+HOME!$H$21)),IF($T$1=FALSE,I212*HOME!$F$20,I212*HOME!$F$20/(1+HOME!$H$20)))))</f>
        <v>0</v>
      </c>
      <c r="CG212" s="310">
        <f>IF($T212=TRUE,0,IF(J$2&lt;DATE(2019,10,1),IF($T$1=FALSE,J212*HOME!$F$18,J212*HOME!$F$18/(1+HOME!$H$18)),IF($AO212=TRUE,IF($T$1=FALSE,J212*HOME!$F$21,J212*HOME!$F$21/(1+HOME!$H$21)),IF($T$1=FALSE,J212*HOME!$F$20,J212*HOME!$F$20/(1+HOME!$H$20)))))</f>
        <v>0</v>
      </c>
      <c r="CH212" s="310">
        <f>IF($T212=TRUE,0,IF(K$2&lt;DATE(2019,10,1),IF($T$1=FALSE,K212*HOME!$F$18,K212*HOME!$F$18/(1+HOME!$H$18)),IF($AO212=TRUE,IF($T$1=FALSE,K212*HOME!$F$21,K212*HOME!$F$21/(1+HOME!$H$21)),IF($T$1=FALSE,K212*HOME!$F$20,K212*HOME!$F$20/(1+HOME!$H$20)))))</f>
        <v>0</v>
      </c>
      <c r="CI212" s="310">
        <f>IF($T212=TRUE,0,IF(L$2&lt;DATE(2019,10,1),IF($T$1=FALSE,L212*HOME!$F$18,L212*HOME!$F$18/(1+HOME!$H$18)),IF($AO212=TRUE,IF($T$1=FALSE,L212*HOME!$F$21,L212*HOME!$F$21/(1+HOME!$H$21)),IF($T$1=FALSE,L212*HOME!$F$20,L212*HOME!$F$20/(1+HOME!$H$20)))))</f>
        <v>0</v>
      </c>
      <c r="CJ212" s="310">
        <f>IF($T212=TRUE,0,IF(M$2&lt;DATE(2019,10,1),IF($T$1=FALSE,M212*HOME!$F$18,M212*HOME!$F$18/(1+HOME!$H$18)),IF($AO212=TRUE,IF($T$1=FALSE,M212*HOME!$F$21,M212*HOME!$F$21/(1+HOME!$H$21)),IF($T$1=FALSE,M212*HOME!$F$20,M212*HOME!$F$20/(1+HOME!$H$20)))))</f>
        <v>0</v>
      </c>
      <c r="CK212" s="310">
        <f>IF($T212=TRUE,0,IF(N$2&lt;DATE(2019,10,1),IF($T$1=FALSE,N212*HOME!$F$18,N212*HOME!$F$18/(1+HOME!$H$18)),IF($AO212=TRUE,IF($T$1=FALSE,N212*HOME!$F$21,N212*HOME!$F$21/(1+HOME!$H$21)),IF($T$1=FALSE,N212*HOME!$F$20,N212*HOME!$F$20/(1+HOME!$H$20)))))</f>
        <v>0</v>
      </c>
      <c r="CL212" s="310">
        <f>IF($T212=TRUE,0,IF(O$2&lt;DATE(2019,10,1),IF($T$1=FALSE,O212*HOME!$F$18,O212*HOME!$F$18/(1+HOME!$H$18)),IF($AO212=TRUE,IF($T$1=FALSE,O212*HOME!$F$21,O212*HOME!$F$21/(1+HOME!$H$21)),IF($T$1=FALSE,O212*HOME!$F$20,O212*HOME!$F$20/(1+HOME!$H$20)))))</f>
        <v>0</v>
      </c>
      <c r="CM212" s="310">
        <f>IF($T212=TRUE,0,IF(P$2&lt;DATE(2019,10,1),IF($T$1=FALSE,P212*HOME!$F$18,P212*HOME!$F$18/(1+HOME!$H$18)),IF($AO212=TRUE,IF($T$1=FALSE,P212*HOME!$F$21,P212*HOME!$F$21/(1+HOME!$H$21)),IF($T$1=FALSE,P212*HOME!$F$20,P212*HOME!$F$20/(1+HOME!$H$20)))))</f>
        <v>0</v>
      </c>
      <c r="CN212" s="310">
        <f t="shared" si="98"/>
        <v>0</v>
      </c>
    </row>
    <row r="213" spans="3:92" ht="19.149999999999999" customHeight="1">
      <c r="C213" s="95"/>
      <c r="D213" s="114"/>
      <c r="E213" s="114"/>
      <c r="F213" s="114"/>
      <c r="G213" s="114"/>
      <c r="H213" s="114"/>
      <c r="I213" s="114"/>
      <c r="J213" s="114"/>
      <c r="K213" s="114"/>
      <c r="L213" s="114"/>
      <c r="M213" s="114"/>
      <c r="N213" s="114"/>
      <c r="O213" s="114"/>
      <c r="P213" s="131"/>
      <c r="Q213" s="89">
        <f t="shared" si="96"/>
        <v>0</v>
      </c>
      <c r="R213" s="115">
        <f t="shared" si="77"/>
        <v>0</v>
      </c>
      <c r="S213" s="154">
        <f>前期実績!Q171</f>
        <v>0</v>
      </c>
      <c r="T213" s="320" t="b">
        <v>0</v>
      </c>
      <c r="U213" s="79">
        <f>IF(D$2&lt;DATE(2019,10,1),IF($T$1=FALSE,IF($T213=FALSE,D213*HOME!$H$18,0),IF($T213=FALSE,D213*HOME!$H$18/(1+HOME!$H$18),0)),IF($T$1=FALSE,IF($T213=FALSE,D213*HOME!$H$20,0),IF($T213=FALSE,D213*HOME!$H$20/(1+HOME!$H$20),0)))</f>
        <v>0</v>
      </c>
      <c r="V213" s="79">
        <f>IF(E$2&lt;DATE(2019,10,1),IF($T$1=FALSE,IF($T213=FALSE,E213*HOME!$H$18,0),IF($T213=FALSE,E213*HOME!$H$18/(1+HOME!$H$18),0)),IF($T$1=FALSE,IF($T213=FALSE,E213*HOME!$H$20,0),IF($T213=FALSE,E213*HOME!$H$20/(1+HOME!$H$20),0)))</f>
        <v>0</v>
      </c>
      <c r="W213" s="79">
        <f>IF(F$2&lt;DATE(2019,10,1),IF($T$1=FALSE,IF($T213=FALSE,F213*HOME!$H$18,0),IF($T213=FALSE,F213*HOME!$H$18/(1+HOME!$H$18),0)),IF($T$1=FALSE,IF($T213=FALSE,F213*HOME!$H$20,0),IF($T213=FALSE,F213*HOME!$H$20/(1+HOME!$H$20),0)))</f>
        <v>0</v>
      </c>
      <c r="X213" s="79">
        <f>IF(G$2&lt;DATE(2019,10,1),IF($T$1=FALSE,IF($T213=FALSE,G213*HOME!$H$18,0),IF($T213=FALSE,G213*HOME!$H$18/(1+HOME!$H$18),0)),IF($T$1=FALSE,IF($T213=FALSE,G213*HOME!$H$20,0),IF($T213=FALSE,G213*HOME!$H$20/(1+HOME!$H$20),0)))</f>
        <v>0</v>
      </c>
      <c r="Y213" s="79">
        <f>IF(H$2&lt;DATE(2019,10,1),IF($T$1=FALSE,IF($T213=FALSE,H213*HOME!$H$18,0),IF($T213=FALSE,H213*HOME!$H$18/(1+HOME!$H$18),0)),IF($T$1=FALSE,IF($T213=FALSE,H213*HOME!$H$20,0),IF($T213=FALSE,H213*HOME!$H$20/(1+HOME!$H$20),0)))</f>
        <v>0</v>
      </c>
      <c r="Z213" s="79">
        <f>IF(I$2&lt;DATE(2019,10,1),IF($T$1=FALSE,IF($T213=FALSE,I213*HOME!$H$18,0),IF($T213=FALSE,I213*HOME!$H$18/(1+HOME!$H$18),0)),IF($T$1=FALSE,IF($T213=FALSE,I213*HOME!$H$20,0),IF($T213=FALSE,I213*HOME!$H$20/(1+HOME!$H$20),0)))</f>
        <v>0</v>
      </c>
      <c r="AA213" s="79">
        <f>IF(J$2&lt;DATE(2019,10,1),IF($T$1=FALSE,IF($T213=FALSE,J213*HOME!$H$18,0),IF($T213=FALSE,J213*HOME!$H$18/(1+HOME!$H$18),0)),IF($T$1=FALSE,IF($T213=FALSE,J213*HOME!$H$20,0),IF($T213=FALSE,J213*HOME!$H$20/(1+HOME!$H$20),0)))</f>
        <v>0</v>
      </c>
      <c r="AB213" s="79">
        <f>IF(K$2&lt;DATE(2019,10,1),IF($T$1=FALSE,IF($T213=FALSE,K213*HOME!$H$18,0),IF($T213=FALSE,K213*HOME!$H$18/(1+HOME!$H$18),0)),IF($T$1=FALSE,IF($T213=FALSE,K213*HOME!$H$20,0),IF($T213=FALSE,K213*HOME!$H$20/(1+HOME!$H$20),0)))</f>
        <v>0</v>
      </c>
      <c r="AC213" s="79">
        <f>IF(L$2&lt;DATE(2019,10,1),IF($T$1=FALSE,IF($T213=FALSE,L213*HOME!$H$18,0),IF($T213=FALSE,L213*HOME!$H$18/(1+HOME!$H$18),0)),IF($T$1=FALSE,IF($T213=FALSE,L213*HOME!$H$20,0),IF($T213=FALSE,L213*HOME!$H$20/(1+HOME!$H$20),0)))</f>
        <v>0</v>
      </c>
      <c r="AD213" s="79">
        <f>IF(M$2&lt;DATE(2019,10,1),IF($T$1=FALSE,IF($T213=FALSE,M213*HOME!$H$18,0),IF($T213=FALSE,M213*HOME!$H$18/(1+HOME!$H$18),0)),IF($T$1=FALSE,IF($T213=FALSE,M213*HOME!$H$20,0),IF($T213=FALSE,M213*HOME!$H$20/(1+HOME!$H$20),0)))</f>
        <v>0</v>
      </c>
      <c r="AE213" s="79">
        <f>IF(N$2&lt;DATE(2019,10,1),IF($T$1=FALSE,IF($T213=FALSE,N213*HOME!$H$18,0),IF($T213=FALSE,N213*HOME!$H$18/(1+HOME!$H$18),0)),IF($T$1=FALSE,IF($T213=FALSE,N213*HOME!$H$20,0),IF($T213=FALSE,N213*HOME!$H$20/(1+HOME!$H$20),0)))</f>
        <v>0</v>
      </c>
      <c r="AF213" s="79">
        <f>IF(O$2&lt;DATE(2019,10,1),IF($T$1=FALSE,IF($T213=FALSE,O213*HOME!$H$18,0),IF($T213=FALSE,O213*HOME!$H$18/(1+HOME!$H$18),0)),IF($T$1=FALSE,IF($T213=FALSE,O213*HOME!$H$20,0),IF($T213=FALSE,O213*HOME!$H$20/(1+HOME!$H$20),0)))</f>
        <v>0</v>
      </c>
      <c r="AG213" s="79">
        <f>IF(P$2&lt;DATE(2019,10,1),IF($T$1=FALSE,IF($T213=FALSE,P213*HOME!$H$18,0),IF($T213=FALSE,P213*HOME!$H$18/(1+HOME!$H$18),0)),IF($T$1=FALSE,IF($T213=FALSE,P213*HOME!$H$20,0),IF($T213=FALSE,P213*HOME!$H$20/(1+HOME!$H$20),0)))</f>
        <v>0</v>
      </c>
      <c r="AH213" s="79">
        <f t="shared" si="78"/>
        <v>0</v>
      </c>
      <c r="AI213" s="79">
        <f t="shared" si="97"/>
        <v>0</v>
      </c>
      <c r="AT213" s="310" t="b">
        <v>0</v>
      </c>
      <c r="CA213" s="310">
        <f>IF($T213=TRUE,0,IF(D$2&lt;DATE(2019,10,1),IF($T$1=FALSE,D213*HOME!$F$18,D213*HOME!$F$18/(1+HOME!$H$18)),IF($AO213=TRUE,IF($T$1=FALSE,D213*HOME!$F$21,D213*HOME!$F$21/(1+HOME!$H$21)),IF($T$1=FALSE,D213*HOME!$F$20,D213*HOME!$F$20/(1+HOME!$H$20)))))</f>
        <v>0</v>
      </c>
      <c r="CB213" s="310">
        <f>IF($T213=TRUE,0,IF(E$2&lt;DATE(2019,10,1),IF($T$1=FALSE,E213*HOME!$F$18,E213*HOME!$F$18/(1+HOME!$H$18)),IF($AO213=TRUE,IF($T$1=FALSE,E213*HOME!$F$21,E213*HOME!$F$21/(1+HOME!$H$21)),IF($T$1=FALSE,E213*HOME!$F$20,E213*HOME!$F$20/(1+HOME!$H$20)))))</f>
        <v>0</v>
      </c>
      <c r="CC213" s="310">
        <f>IF($T213=TRUE,0,IF(F$2&lt;DATE(2019,10,1),IF($T$1=FALSE,F213*HOME!$F$18,F213*HOME!$F$18/(1+HOME!$H$18)),IF($AO213=TRUE,IF($T$1=FALSE,F213*HOME!$F$21,F213*HOME!$F$21/(1+HOME!$H$21)),IF($T$1=FALSE,F213*HOME!$F$20,F213*HOME!$F$20/(1+HOME!$H$20)))))</f>
        <v>0</v>
      </c>
      <c r="CD213" s="310">
        <f>IF($T213=TRUE,0,IF(G$2&lt;DATE(2019,10,1),IF($T$1=FALSE,G213*HOME!$F$18,G213*HOME!$F$18/(1+HOME!$H$18)),IF($AO213=TRUE,IF($T$1=FALSE,G213*HOME!$F$21,G213*HOME!$F$21/(1+HOME!$H$21)),IF($T$1=FALSE,G213*HOME!$F$20,G213*HOME!$F$20/(1+HOME!$H$20)))))</f>
        <v>0</v>
      </c>
      <c r="CE213" s="310">
        <f>IF($T213=TRUE,0,IF(H$2&lt;DATE(2019,10,1),IF($T$1=FALSE,H213*HOME!$F$18,H213*HOME!$F$18/(1+HOME!$H$18)),IF($AO213=TRUE,IF($T$1=FALSE,H213*HOME!$F$21,H213*HOME!$F$21/(1+HOME!$H$21)),IF($T$1=FALSE,H213*HOME!$F$20,H213*HOME!$F$20/(1+HOME!$H$20)))))</f>
        <v>0</v>
      </c>
      <c r="CF213" s="310">
        <f>IF($T213=TRUE,0,IF(I$2&lt;DATE(2019,10,1),IF($T$1=FALSE,I213*HOME!$F$18,I213*HOME!$F$18/(1+HOME!$H$18)),IF($AO213=TRUE,IF($T$1=FALSE,I213*HOME!$F$21,I213*HOME!$F$21/(1+HOME!$H$21)),IF($T$1=FALSE,I213*HOME!$F$20,I213*HOME!$F$20/(1+HOME!$H$20)))))</f>
        <v>0</v>
      </c>
      <c r="CG213" s="310">
        <f>IF($T213=TRUE,0,IF(J$2&lt;DATE(2019,10,1),IF($T$1=FALSE,J213*HOME!$F$18,J213*HOME!$F$18/(1+HOME!$H$18)),IF($AO213=TRUE,IF($T$1=FALSE,J213*HOME!$F$21,J213*HOME!$F$21/(1+HOME!$H$21)),IF($T$1=FALSE,J213*HOME!$F$20,J213*HOME!$F$20/(1+HOME!$H$20)))))</f>
        <v>0</v>
      </c>
      <c r="CH213" s="310">
        <f>IF($T213=TRUE,0,IF(K$2&lt;DATE(2019,10,1),IF($T$1=FALSE,K213*HOME!$F$18,K213*HOME!$F$18/(1+HOME!$H$18)),IF($AO213=TRUE,IF($T$1=FALSE,K213*HOME!$F$21,K213*HOME!$F$21/(1+HOME!$H$21)),IF($T$1=FALSE,K213*HOME!$F$20,K213*HOME!$F$20/(1+HOME!$H$20)))))</f>
        <v>0</v>
      </c>
      <c r="CI213" s="310">
        <f>IF($T213=TRUE,0,IF(L$2&lt;DATE(2019,10,1),IF($T$1=FALSE,L213*HOME!$F$18,L213*HOME!$F$18/(1+HOME!$H$18)),IF($AO213=TRUE,IF($T$1=FALSE,L213*HOME!$F$21,L213*HOME!$F$21/(1+HOME!$H$21)),IF($T$1=FALSE,L213*HOME!$F$20,L213*HOME!$F$20/(1+HOME!$H$20)))))</f>
        <v>0</v>
      </c>
      <c r="CJ213" s="310">
        <f>IF($T213=TRUE,0,IF(M$2&lt;DATE(2019,10,1),IF($T$1=FALSE,M213*HOME!$F$18,M213*HOME!$F$18/(1+HOME!$H$18)),IF($AO213=TRUE,IF($T$1=FALSE,M213*HOME!$F$21,M213*HOME!$F$21/(1+HOME!$H$21)),IF($T$1=FALSE,M213*HOME!$F$20,M213*HOME!$F$20/(1+HOME!$H$20)))))</f>
        <v>0</v>
      </c>
      <c r="CK213" s="310">
        <f>IF($T213=TRUE,0,IF(N$2&lt;DATE(2019,10,1),IF($T$1=FALSE,N213*HOME!$F$18,N213*HOME!$F$18/(1+HOME!$H$18)),IF($AO213=TRUE,IF($T$1=FALSE,N213*HOME!$F$21,N213*HOME!$F$21/(1+HOME!$H$21)),IF($T$1=FALSE,N213*HOME!$F$20,N213*HOME!$F$20/(1+HOME!$H$20)))))</f>
        <v>0</v>
      </c>
      <c r="CL213" s="310">
        <f>IF($T213=TRUE,0,IF(O$2&lt;DATE(2019,10,1),IF($T$1=FALSE,O213*HOME!$F$18,O213*HOME!$F$18/(1+HOME!$H$18)),IF($AO213=TRUE,IF($T$1=FALSE,O213*HOME!$F$21,O213*HOME!$F$21/(1+HOME!$H$21)),IF($T$1=FALSE,O213*HOME!$F$20,O213*HOME!$F$20/(1+HOME!$H$20)))))</f>
        <v>0</v>
      </c>
      <c r="CM213" s="310">
        <f>IF($T213=TRUE,0,IF(P$2&lt;DATE(2019,10,1),IF($T$1=FALSE,P213*HOME!$F$18,P213*HOME!$F$18/(1+HOME!$H$18)),IF($AO213=TRUE,IF($T$1=FALSE,P213*HOME!$F$21,P213*HOME!$F$21/(1+HOME!$H$21)),IF($T$1=FALSE,P213*HOME!$F$20,P213*HOME!$F$20/(1+HOME!$H$20)))))</f>
        <v>0</v>
      </c>
      <c r="CN213" s="310">
        <f t="shared" si="98"/>
        <v>0</v>
      </c>
    </row>
    <row r="214" spans="3:92" ht="19.149999999999999" customHeight="1">
      <c r="C214" s="95"/>
      <c r="D214" s="114"/>
      <c r="E214" s="114"/>
      <c r="F214" s="114"/>
      <c r="G214" s="114"/>
      <c r="H214" s="114"/>
      <c r="I214" s="114"/>
      <c r="J214" s="114"/>
      <c r="K214" s="114"/>
      <c r="L214" s="114"/>
      <c r="M214" s="114"/>
      <c r="N214" s="114"/>
      <c r="O214" s="114"/>
      <c r="P214" s="131"/>
      <c r="Q214" s="89">
        <f t="shared" si="96"/>
        <v>0</v>
      </c>
      <c r="R214" s="115">
        <f t="shared" si="77"/>
        <v>0</v>
      </c>
      <c r="S214" s="154">
        <f>前期実績!Q172</f>
        <v>0</v>
      </c>
      <c r="T214" s="320" t="b">
        <v>0</v>
      </c>
      <c r="U214" s="79">
        <f>IF(D$2&lt;DATE(2019,10,1),IF($T$1=FALSE,IF($T214=FALSE,D214*HOME!$H$18,0),IF($T214=FALSE,D214*HOME!$H$18/(1+HOME!$H$18),0)),IF($T$1=FALSE,IF($T214=FALSE,D214*HOME!$H$20,0),IF($T214=FALSE,D214*HOME!$H$20/(1+HOME!$H$20),0)))</f>
        <v>0</v>
      </c>
      <c r="V214" s="79">
        <f>IF(E$2&lt;DATE(2019,10,1),IF($T$1=FALSE,IF($T214=FALSE,E214*HOME!$H$18,0),IF($T214=FALSE,E214*HOME!$H$18/(1+HOME!$H$18),0)),IF($T$1=FALSE,IF($T214=FALSE,E214*HOME!$H$20,0),IF($T214=FALSE,E214*HOME!$H$20/(1+HOME!$H$20),0)))</f>
        <v>0</v>
      </c>
      <c r="W214" s="79">
        <f>IF(F$2&lt;DATE(2019,10,1),IF($T$1=FALSE,IF($T214=FALSE,F214*HOME!$H$18,0),IF($T214=FALSE,F214*HOME!$H$18/(1+HOME!$H$18),0)),IF($T$1=FALSE,IF($T214=FALSE,F214*HOME!$H$20,0),IF($T214=FALSE,F214*HOME!$H$20/(1+HOME!$H$20),0)))</f>
        <v>0</v>
      </c>
      <c r="X214" s="79">
        <f>IF(G$2&lt;DATE(2019,10,1),IF($T$1=FALSE,IF($T214=FALSE,G214*HOME!$H$18,0),IF($T214=FALSE,G214*HOME!$H$18/(1+HOME!$H$18),0)),IF($T$1=FALSE,IF($T214=FALSE,G214*HOME!$H$20,0),IF($T214=FALSE,G214*HOME!$H$20/(1+HOME!$H$20),0)))</f>
        <v>0</v>
      </c>
      <c r="Y214" s="79">
        <f>IF(H$2&lt;DATE(2019,10,1),IF($T$1=FALSE,IF($T214=FALSE,H214*HOME!$H$18,0),IF($T214=FALSE,H214*HOME!$H$18/(1+HOME!$H$18),0)),IF($T$1=FALSE,IF($T214=FALSE,H214*HOME!$H$20,0),IF($T214=FALSE,H214*HOME!$H$20/(1+HOME!$H$20),0)))</f>
        <v>0</v>
      </c>
      <c r="Z214" s="79">
        <f>IF(I$2&lt;DATE(2019,10,1),IF($T$1=FALSE,IF($T214=FALSE,I214*HOME!$H$18,0),IF($T214=FALSE,I214*HOME!$H$18/(1+HOME!$H$18),0)),IF($T$1=FALSE,IF($T214=FALSE,I214*HOME!$H$20,0),IF($T214=FALSE,I214*HOME!$H$20/(1+HOME!$H$20),0)))</f>
        <v>0</v>
      </c>
      <c r="AA214" s="79">
        <f>IF(J$2&lt;DATE(2019,10,1),IF($T$1=FALSE,IF($T214=FALSE,J214*HOME!$H$18,0),IF($T214=FALSE,J214*HOME!$H$18/(1+HOME!$H$18),0)),IF($T$1=FALSE,IF($T214=FALSE,J214*HOME!$H$20,0),IF($T214=FALSE,J214*HOME!$H$20/(1+HOME!$H$20),0)))</f>
        <v>0</v>
      </c>
      <c r="AB214" s="79">
        <f>IF(K$2&lt;DATE(2019,10,1),IF($T$1=FALSE,IF($T214=FALSE,K214*HOME!$H$18,0),IF($T214=FALSE,K214*HOME!$H$18/(1+HOME!$H$18),0)),IF($T$1=FALSE,IF($T214=FALSE,K214*HOME!$H$20,0),IF($T214=FALSE,K214*HOME!$H$20/(1+HOME!$H$20),0)))</f>
        <v>0</v>
      </c>
      <c r="AC214" s="79">
        <f>IF(L$2&lt;DATE(2019,10,1),IF($T$1=FALSE,IF($T214=FALSE,L214*HOME!$H$18,0),IF($T214=FALSE,L214*HOME!$H$18/(1+HOME!$H$18),0)),IF($T$1=FALSE,IF($T214=FALSE,L214*HOME!$H$20,0),IF($T214=FALSE,L214*HOME!$H$20/(1+HOME!$H$20),0)))</f>
        <v>0</v>
      </c>
      <c r="AD214" s="79">
        <f>IF(M$2&lt;DATE(2019,10,1),IF($T$1=FALSE,IF($T214=FALSE,M214*HOME!$H$18,0),IF($T214=FALSE,M214*HOME!$H$18/(1+HOME!$H$18),0)),IF($T$1=FALSE,IF($T214=FALSE,M214*HOME!$H$20,0),IF($T214=FALSE,M214*HOME!$H$20/(1+HOME!$H$20),0)))</f>
        <v>0</v>
      </c>
      <c r="AE214" s="79">
        <f>IF(N$2&lt;DATE(2019,10,1),IF($T$1=FALSE,IF($T214=FALSE,N214*HOME!$H$18,0),IF($T214=FALSE,N214*HOME!$H$18/(1+HOME!$H$18),0)),IF($T$1=FALSE,IF($T214=FALSE,N214*HOME!$H$20,0),IF($T214=FALSE,N214*HOME!$H$20/(1+HOME!$H$20),0)))</f>
        <v>0</v>
      </c>
      <c r="AF214" s="79">
        <f>IF(O$2&lt;DATE(2019,10,1),IF($T$1=FALSE,IF($T214=FALSE,O214*HOME!$H$18,0),IF($T214=FALSE,O214*HOME!$H$18/(1+HOME!$H$18),0)),IF($T$1=FALSE,IF($T214=FALSE,O214*HOME!$H$20,0),IF($T214=FALSE,O214*HOME!$H$20/(1+HOME!$H$20),0)))</f>
        <v>0</v>
      </c>
      <c r="AG214" s="79">
        <f>IF(P$2&lt;DATE(2019,10,1),IF($T$1=FALSE,IF($T214=FALSE,P214*HOME!$H$18,0),IF($T214=FALSE,P214*HOME!$H$18/(1+HOME!$H$18),0)),IF($T$1=FALSE,IF($T214=FALSE,P214*HOME!$H$20,0),IF($T214=FALSE,P214*HOME!$H$20/(1+HOME!$H$20),0)))</f>
        <v>0</v>
      </c>
      <c r="AH214" s="79">
        <f t="shared" si="78"/>
        <v>0</v>
      </c>
      <c r="AI214" s="79">
        <f t="shared" si="97"/>
        <v>0</v>
      </c>
      <c r="AT214" s="310" t="b">
        <v>0</v>
      </c>
      <c r="CA214" s="310">
        <f>IF($T214=TRUE,0,IF(D$2&lt;DATE(2019,10,1),IF($T$1=FALSE,D214*HOME!$F$18,D214*HOME!$F$18/(1+HOME!$H$18)),IF($AO214=TRUE,IF($T$1=FALSE,D214*HOME!$F$21,D214*HOME!$F$21/(1+HOME!$H$21)),IF($T$1=FALSE,D214*HOME!$F$20,D214*HOME!$F$20/(1+HOME!$H$20)))))</f>
        <v>0</v>
      </c>
      <c r="CB214" s="310">
        <f>IF($T214=TRUE,0,IF(E$2&lt;DATE(2019,10,1),IF($T$1=FALSE,E214*HOME!$F$18,E214*HOME!$F$18/(1+HOME!$H$18)),IF($AO214=TRUE,IF($T$1=FALSE,E214*HOME!$F$21,E214*HOME!$F$21/(1+HOME!$H$21)),IF($T$1=FALSE,E214*HOME!$F$20,E214*HOME!$F$20/(1+HOME!$H$20)))))</f>
        <v>0</v>
      </c>
      <c r="CC214" s="310">
        <f>IF($T214=TRUE,0,IF(F$2&lt;DATE(2019,10,1),IF($T$1=FALSE,F214*HOME!$F$18,F214*HOME!$F$18/(1+HOME!$H$18)),IF($AO214=TRUE,IF($T$1=FALSE,F214*HOME!$F$21,F214*HOME!$F$21/(1+HOME!$H$21)),IF($T$1=FALSE,F214*HOME!$F$20,F214*HOME!$F$20/(1+HOME!$H$20)))))</f>
        <v>0</v>
      </c>
      <c r="CD214" s="310">
        <f>IF($T214=TRUE,0,IF(G$2&lt;DATE(2019,10,1),IF($T$1=FALSE,G214*HOME!$F$18,G214*HOME!$F$18/(1+HOME!$H$18)),IF($AO214=TRUE,IF($T$1=FALSE,G214*HOME!$F$21,G214*HOME!$F$21/(1+HOME!$H$21)),IF($T$1=FALSE,G214*HOME!$F$20,G214*HOME!$F$20/(1+HOME!$H$20)))))</f>
        <v>0</v>
      </c>
      <c r="CE214" s="310">
        <f>IF($T214=TRUE,0,IF(H$2&lt;DATE(2019,10,1),IF($T$1=FALSE,H214*HOME!$F$18,H214*HOME!$F$18/(1+HOME!$H$18)),IF($AO214=TRUE,IF($T$1=FALSE,H214*HOME!$F$21,H214*HOME!$F$21/(1+HOME!$H$21)),IF($T$1=FALSE,H214*HOME!$F$20,H214*HOME!$F$20/(1+HOME!$H$20)))))</f>
        <v>0</v>
      </c>
      <c r="CF214" s="310">
        <f>IF($T214=TRUE,0,IF(I$2&lt;DATE(2019,10,1),IF($T$1=FALSE,I214*HOME!$F$18,I214*HOME!$F$18/(1+HOME!$H$18)),IF($AO214=TRUE,IF($T$1=FALSE,I214*HOME!$F$21,I214*HOME!$F$21/(1+HOME!$H$21)),IF($T$1=FALSE,I214*HOME!$F$20,I214*HOME!$F$20/(1+HOME!$H$20)))))</f>
        <v>0</v>
      </c>
      <c r="CG214" s="310">
        <f>IF($T214=TRUE,0,IF(J$2&lt;DATE(2019,10,1),IF($T$1=FALSE,J214*HOME!$F$18,J214*HOME!$F$18/(1+HOME!$H$18)),IF($AO214=TRUE,IF($T$1=FALSE,J214*HOME!$F$21,J214*HOME!$F$21/(1+HOME!$H$21)),IF($T$1=FALSE,J214*HOME!$F$20,J214*HOME!$F$20/(1+HOME!$H$20)))))</f>
        <v>0</v>
      </c>
      <c r="CH214" s="310">
        <f>IF($T214=TRUE,0,IF(K$2&lt;DATE(2019,10,1),IF($T$1=FALSE,K214*HOME!$F$18,K214*HOME!$F$18/(1+HOME!$H$18)),IF($AO214=TRUE,IF($T$1=FALSE,K214*HOME!$F$21,K214*HOME!$F$21/(1+HOME!$H$21)),IF($T$1=FALSE,K214*HOME!$F$20,K214*HOME!$F$20/(1+HOME!$H$20)))))</f>
        <v>0</v>
      </c>
      <c r="CI214" s="310">
        <f>IF($T214=TRUE,0,IF(L$2&lt;DATE(2019,10,1),IF($T$1=FALSE,L214*HOME!$F$18,L214*HOME!$F$18/(1+HOME!$H$18)),IF($AO214=TRUE,IF($T$1=FALSE,L214*HOME!$F$21,L214*HOME!$F$21/(1+HOME!$H$21)),IF($T$1=FALSE,L214*HOME!$F$20,L214*HOME!$F$20/(1+HOME!$H$20)))))</f>
        <v>0</v>
      </c>
      <c r="CJ214" s="310">
        <f>IF($T214=TRUE,0,IF(M$2&lt;DATE(2019,10,1),IF($T$1=FALSE,M214*HOME!$F$18,M214*HOME!$F$18/(1+HOME!$H$18)),IF($AO214=TRUE,IF($T$1=FALSE,M214*HOME!$F$21,M214*HOME!$F$21/(1+HOME!$H$21)),IF($T$1=FALSE,M214*HOME!$F$20,M214*HOME!$F$20/(1+HOME!$H$20)))))</f>
        <v>0</v>
      </c>
      <c r="CK214" s="310">
        <f>IF($T214=TRUE,0,IF(N$2&lt;DATE(2019,10,1),IF($T$1=FALSE,N214*HOME!$F$18,N214*HOME!$F$18/(1+HOME!$H$18)),IF($AO214=TRUE,IF($T$1=FALSE,N214*HOME!$F$21,N214*HOME!$F$21/(1+HOME!$H$21)),IF($T$1=FALSE,N214*HOME!$F$20,N214*HOME!$F$20/(1+HOME!$H$20)))))</f>
        <v>0</v>
      </c>
      <c r="CL214" s="310">
        <f>IF($T214=TRUE,0,IF(O$2&lt;DATE(2019,10,1),IF($T$1=FALSE,O214*HOME!$F$18,O214*HOME!$F$18/(1+HOME!$H$18)),IF($AO214=TRUE,IF($T$1=FALSE,O214*HOME!$F$21,O214*HOME!$F$21/(1+HOME!$H$21)),IF($T$1=FALSE,O214*HOME!$F$20,O214*HOME!$F$20/(1+HOME!$H$20)))))</f>
        <v>0</v>
      </c>
      <c r="CM214" s="310">
        <f>IF($T214=TRUE,0,IF(P$2&lt;DATE(2019,10,1),IF($T$1=FALSE,P214*HOME!$F$18,P214*HOME!$F$18/(1+HOME!$H$18)),IF($AO214=TRUE,IF($T$1=FALSE,P214*HOME!$F$21,P214*HOME!$F$21/(1+HOME!$H$21)),IF($T$1=FALSE,P214*HOME!$F$20,P214*HOME!$F$20/(1+HOME!$H$20)))))</f>
        <v>0</v>
      </c>
      <c r="CN214" s="310">
        <f t="shared" si="98"/>
        <v>0</v>
      </c>
    </row>
    <row r="215" spans="3:92" ht="19.149999999999999" customHeight="1">
      <c r="C215" s="95"/>
      <c r="D215" s="114"/>
      <c r="E215" s="114"/>
      <c r="F215" s="114"/>
      <c r="G215" s="114"/>
      <c r="H215" s="114"/>
      <c r="I215" s="114"/>
      <c r="J215" s="114"/>
      <c r="K215" s="114"/>
      <c r="L215" s="114"/>
      <c r="M215" s="114"/>
      <c r="N215" s="114"/>
      <c r="O215" s="114"/>
      <c r="P215" s="131"/>
      <c r="Q215" s="89">
        <f t="shared" si="96"/>
        <v>0</v>
      </c>
      <c r="R215" s="115">
        <f t="shared" si="77"/>
        <v>0</v>
      </c>
      <c r="S215" s="154">
        <f>前期実績!Q173</f>
        <v>0</v>
      </c>
      <c r="T215" s="320" t="b">
        <v>0</v>
      </c>
      <c r="U215" s="79">
        <f>IF(D$2&lt;DATE(2019,10,1),IF($T$1=FALSE,IF($T215=FALSE,D215*HOME!$H$18,0),IF($T215=FALSE,D215*HOME!$H$18/(1+HOME!$H$18),0)),IF($T$1=FALSE,IF($T215=FALSE,D215*HOME!$H$20,0),IF($T215=FALSE,D215*HOME!$H$20/(1+HOME!$H$20),0)))</f>
        <v>0</v>
      </c>
      <c r="V215" s="79">
        <f>IF(E$2&lt;DATE(2019,10,1),IF($T$1=FALSE,IF($T215=FALSE,E215*HOME!$H$18,0),IF($T215=FALSE,E215*HOME!$H$18/(1+HOME!$H$18),0)),IF($T$1=FALSE,IF($T215=FALSE,E215*HOME!$H$20,0),IF($T215=FALSE,E215*HOME!$H$20/(1+HOME!$H$20),0)))</f>
        <v>0</v>
      </c>
      <c r="W215" s="79">
        <f>IF(F$2&lt;DATE(2019,10,1),IF($T$1=FALSE,IF($T215=FALSE,F215*HOME!$H$18,0),IF($T215=FALSE,F215*HOME!$H$18/(1+HOME!$H$18),0)),IF($T$1=FALSE,IF($T215=FALSE,F215*HOME!$H$20,0),IF($T215=FALSE,F215*HOME!$H$20/(1+HOME!$H$20),0)))</f>
        <v>0</v>
      </c>
      <c r="X215" s="79">
        <f>IF(G$2&lt;DATE(2019,10,1),IF($T$1=FALSE,IF($T215=FALSE,G215*HOME!$H$18,0),IF($T215=FALSE,G215*HOME!$H$18/(1+HOME!$H$18),0)),IF($T$1=FALSE,IF($T215=FALSE,G215*HOME!$H$20,0),IF($T215=FALSE,G215*HOME!$H$20/(1+HOME!$H$20),0)))</f>
        <v>0</v>
      </c>
      <c r="Y215" s="79">
        <f>IF(H$2&lt;DATE(2019,10,1),IF($T$1=FALSE,IF($T215=FALSE,H215*HOME!$H$18,0),IF($T215=FALSE,H215*HOME!$H$18/(1+HOME!$H$18),0)),IF($T$1=FALSE,IF($T215=FALSE,H215*HOME!$H$20,0),IF($T215=FALSE,H215*HOME!$H$20/(1+HOME!$H$20),0)))</f>
        <v>0</v>
      </c>
      <c r="Z215" s="79">
        <f>IF(I$2&lt;DATE(2019,10,1),IF($T$1=FALSE,IF($T215=FALSE,I215*HOME!$H$18,0),IF($T215=FALSE,I215*HOME!$H$18/(1+HOME!$H$18),0)),IF($T$1=FALSE,IF($T215=FALSE,I215*HOME!$H$20,0),IF($T215=FALSE,I215*HOME!$H$20/(1+HOME!$H$20),0)))</f>
        <v>0</v>
      </c>
      <c r="AA215" s="79">
        <f>IF(J$2&lt;DATE(2019,10,1),IF($T$1=FALSE,IF($T215=FALSE,J215*HOME!$H$18,0),IF($T215=FALSE,J215*HOME!$H$18/(1+HOME!$H$18),0)),IF($T$1=FALSE,IF($T215=FALSE,J215*HOME!$H$20,0),IF($T215=FALSE,J215*HOME!$H$20/(1+HOME!$H$20),0)))</f>
        <v>0</v>
      </c>
      <c r="AB215" s="79">
        <f>IF(K$2&lt;DATE(2019,10,1),IF($T$1=FALSE,IF($T215=FALSE,K215*HOME!$H$18,0),IF($T215=FALSE,K215*HOME!$H$18/(1+HOME!$H$18),0)),IF($T$1=FALSE,IF($T215=FALSE,K215*HOME!$H$20,0),IF($T215=FALSE,K215*HOME!$H$20/(1+HOME!$H$20),0)))</f>
        <v>0</v>
      </c>
      <c r="AC215" s="79">
        <f>IF(L$2&lt;DATE(2019,10,1),IF($T$1=FALSE,IF($T215=FALSE,L215*HOME!$H$18,0),IF($T215=FALSE,L215*HOME!$H$18/(1+HOME!$H$18),0)),IF($T$1=FALSE,IF($T215=FALSE,L215*HOME!$H$20,0),IF($T215=FALSE,L215*HOME!$H$20/(1+HOME!$H$20),0)))</f>
        <v>0</v>
      </c>
      <c r="AD215" s="79">
        <f>IF(M$2&lt;DATE(2019,10,1),IF($T$1=FALSE,IF($T215=FALSE,M215*HOME!$H$18,0),IF($T215=FALSE,M215*HOME!$H$18/(1+HOME!$H$18),0)),IF($T$1=FALSE,IF($T215=FALSE,M215*HOME!$H$20,0),IF($T215=FALSE,M215*HOME!$H$20/(1+HOME!$H$20),0)))</f>
        <v>0</v>
      </c>
      <c r="AE215" s="79">
        <f>IF(N$2&lt;DATE(2019,10,1),IF($T$1=FALSE,IF($T215=FALSE,N215*HOME!$H$18,0),IF($T215=FALSE,N215*HOME!$H$18/(1+HOME!$H$18),0)),IF($T$1=FALSE,IF($T215=FALSE,N215*HOME!$H$20,0),IF($T215=FALSE,N215*HOME!$H$20/(1+HOME!$H$20),0)))</f>
        <v>0</v>
      </c>
      <c r="AF215" s="79">
        <f>IF(O$2&lt;DATE(2019,10,1),IF($T$1=FALSE,IF($T215=FALSE,O215*HOME!$H$18,0),IF($T215=FALSE,O215*HOME!$H$18/(1+HOME!$H$18),0)),IF($T$1=FALSE,IF($T215=FALSE,O215*HOME!$H$20,0),IF($T215=FALSE,O215*HOME!$H$20/(1+HOME!$H$20),0)))</f>
        <v>0</v>
      </c>
      <c r="AG215" s="79">
        <f>IF(P$2&lt;DATE(2019,10,1),IF($T$1=FALSE,IF($T215=FALSE,P215*HOME!$H$18,0),IF($T215=FALSE,P215*HOME!$H$18/(1+HOME!$H$18),0)),IF($T$1=FALSE,IF($T215=FALSE,P215*HOME!$H$20,0),IF($T215=FALSE,P215*HOME!$H$20/(1+HOME!$H$20),0)))</f>
        <v>0</v>
      </c>
      <c r="AH215" s="79">
        <f t="shared" si="78"/>
        <v>0</v>
      </c>
      <c r="AI215" s="79">
        <f t="shared" si="97"/>
        <v>0</v>
      </c>
      <c r="AT215" s="310" t="b">
        <v>0</v>
      </c>
      <c r="CA215" s="310">
        <f>IF($T215=TRUE,0,IF(D$2&lt;DATE(2019,10,1),IF($T$1=FALSE,D215*HOME!$F$18,D215*HOME!$F$18/(1+HOME!$H$18)),IF($AO215=TRUE,IF($T$1=FALSE,D215*HOME!$F$21,D215*HOME!$F$21/(1+HOME!$H$21)),IF($T$1=FALSE,D215*HOME!$F$20,D215*HOME!$F$20/(1+HOME!$H$20)))))</f>
        <v>0</v>
      </c>
      <c r="CB215" s="310">
        <f>IF($T215=TRUE,0,IF(E$2&lt;DATE(2019,10,1),IF($T$1=FALSE,E215*HOME!$F$18,E215*HOME!$F$18/(1+HOME!$H$18)),IF($AO215=TRUE,IF($T$1=FALSE,E215*HOME!$F$21,E215*HOME!$F$21/(1+HOME!$H$21)),IF($T$1=FALSE,E215*HOME!$F$20,E215*HOME!$F$20/(1+HOME!$H$20)))))</f>
        <v>0</v>
      </c>
      <c r="CC215" s="310">
        <f>IF($T215=TRUE,0,IF(F$2&lt;DATE(2019,10,1),IF($T$1=FALSE,F215*HOME!$F$18,F215*HOME!$F$18/(1+HOME!$H$18)),IF($AO215=TRUE,IF($T$1=FALSE,F215*HOME!$F$21,F215*HOME!$F$21/(1+HOME!$H$21)),IF($T$1=FALSE,F215*HOME!$F$20,F215*HOME!$F$20/(1+HOME!$H$20)))))</f>
        <v>0</v>
      </c>
      <c r="CD215" s="310">
        <f>IF($T215=TRUE,0,IF(G$2&lt;DATE(2019,10,1),IF($T$1=FALSE,G215*HOME!$F$18,G215*HOME!$F$18/(1+HOME!$H$18)),IF($AO215=TRUE,IF($T$1=FALSE,G215*HOME!$F$21,G215*HOME!$F$21/(1+HOME!$H$21)),IF($T$1=FALSE,G215*HOME!$F$20,G215*HOME!$F$20/(1+HOME!$H$20)))))</f>
        <v>0</v>
      </c>
      <c r="CE215" s="310">
        <f>IF($T215=TRUE,0,IF(H$2&lt;DATE(2019,10,1),IF($T$1=FALSE,H215*HOME!$F$18,H215*HOME!$F$18/(1+HOME!$H$18)),IF($AO215=TRUE,IF($T$1=FALSE,H215*HOME!$F$21,H215*HOME!$F$21/(1+HOME!$H$21)),IF($T$1=FALSE,H215*HOME!$F$20,H215*HOME!$F$20/(1+HOME!$H$20)))))</f>
        <v>0</v>
      </c>
      <c r="CF215" s="310">
        <f>IF($T215=TRUE,0,IF(I$2&lt;DATE(2019,10,1),IF($T$1=FALSE,I215*HOME!$F$18,I215*HOME!$F$18/(1+HOME!$H$18)),IF($AO215=TRUE,IF($T$1=FALSE,I215*HOME!$F$21,I215*HOME!$F$21/(1+HOME!$H$21)),IF($T$1=FALSE,I215*HOME!$F$20,I215*HOME!$F$20/(1+HOME!$H$20)))))</f>
        <v>0</v>
      </c>
      <c r="CG215" s="310">
        <f>IF($T215=TRUE,0,IF(J$2&lt;DATE(2019,10,1),IF($T$1=FALSE,J215*HOME!$F$18,J215*HOME!$F$18/(1+HOME!$H$18)),IF($AO215=TRUE,IF($T$1=FALSE,J215*HOME!$F$21,J215*HOME!$F$21/(1+HOME!$H$21)),IF($T$1=FALSE,J215*HOME!$F$20,J215*HOME!$F$20/(1+HOME!$H$20)))))</f>
        <v>0</v>
      </c>
      <c r="CH215" s="310">
        <f>IF($T215=TRUE,0,IF(K$2&lt;DATE(2019,10,1),IF($T$1=FALSE,K215*HOME!$F$18,K215*HOME!$F$18/(1+HOME!$H$18)),IF($AO215=TRUE,IF($T$1=FALSE,K215*HOME!$F$21,K215*HOME!$F$21/(1+HOME!$H$21)),IF($T$1=FALSE,K215*HOME!$F$20,K215*HOME!$F$20/(1+HOME!$H$20)))))</f>
        <v>0</v>
      </c>
      <c r="CI215" s="310">
        <f>IF($T215=TRUE,0,IF(L$2&lt;DATE(2019,10,1),IF($T$1=FALSE,L215*HOME!$F$18,L215*HOME!$F$18/(1+HOME!$H$18)),IF($AO215=TRUE,IF($T$1=FALSE,L215*HOME!$F$21,L215*HOME!$F$21/(1+HOME!$H$21)),IF($T$1=FALSE,L215*HOME!$F$20,L215*HOME!$F$20/(1+HOME!$H$20)))))</f>
        <v>0</v>
      </c>
      <c r="CJ215" s="310">
        <f>IF($T215=TRUE,0,IF(M$2&lt;DATE(2019,10,1),IF($T$1=FALSE,M215*HOME!$F$18,M215*HOME!$F$18/(1+HOME!$H$18)),IF($AO215=TRUE,IF($T$1=FALSE,M215*HOME!$F$21,M215*HOME!$F$21/(1+HOME!$H$21)),IF($T$1=FALSE,M215*HOME!$F$20,M215*HOME!$F$20/(1+HOME!$H$20)))))</f>
        <v>0</v>
      </c>
      <c r="CK215" s="310">
        <f>IF($T215=TRUE,0,IF(N$2&lt;DATE(2019,10,1),IF($T$1=FALSE,N215*HOME!$F$18,N215*HOME!$F$18/(1+HOME!$H$18)),IF($AO215=TRUE,IF($T$1=FALSE,N215*HOME!$F$21,N215*HOME!$F$21/(1+HOME!$H$21)),IF($T$1=FALSE,N215*HOME!$F$20,N215*HOME!$F$20/(1+HOME!$H$20)))))</f>
        <v>0</v>
      </c>
      <c r="CL215" s="310">
        <f>IF($T215=TRUE,0,IF(O$2&lt;DATE(2019,10,1),IF($T$1=FALSE,O215*HOME!$F$18,O215*HOME!$F$18/(1+HOME!$H$18)),IF($AO215=TRUE,IF($T$1=FALSE,O215*HOME!$F$21,O215*HOME!$F$21/(1+HOME!$H$21)),IF($T$1=FALSE,O215*HOME!$F$20,O215*HOME!$F$20/(1+HOME!$H$20)))))</f>
        <v>0</v>
      </c>
      <c r="CM215" s="310">
        <f>IF($T215=TRUE,0,IF(P$2&lt;DATE(2019,10,1),IF($T$1=FALSE,P215*HOME!$F$18,P215*HOME!$F$18/(1+HOME!$H$18)),IF($AO215=TRUE,IF($T$1=FALSE,P215*HOME!$F$21,P215*HOME!$F$21/(1+HOME!$H$21)),IF($T$1=FALSE,P215*HOME!$F$20,P215*HOME!$F$20/(1+HOME!$H$20)))))</f>
        <v>0</v>
      </c>
      <c r="CN215" s="310">
        <f t="shared" si="98"/>
        <v>0</v>
      </c>
    </row>
    <row r="216" spans="3:92" ht="19.149999999999999" customHeight="1">
      <c r="C216" s="95"/>
      <c r="D216" s="114"/>
      <c r="E216" s="114"/>
      <c r="F216" s="114"/>
      <c r="G216" s="114"/>
      <c r="H216" s="114"/>
      <c r="I216" s="114"/>
      <c r="J216" s="114"/>
      <c r="K216" s="114"/>
      <c r="L216" s="114"/>
      <c r="M216" s="114"/>
      <c r="N216" s="114"/>
      <c r="O216" s="114"/>
      <c r="P216" s="131"/>
      <c r="Q216" s="89">
        <f t="shared" si="96"/>
        <v>0</v>
      </c>
      <c r="R216" s="115">
        <f t="shared" si="77"/>
        <v>0</v>
      </c>
      <c r="S216" s="154">
        <f>前期実績!Q174</f>
        <v>0</v>
      </c>
      <c r="T216" s="320" t="b">
        <v>0</v>
      </c>
      <c r="U216" s="79">
        <f>IF(D$2&lt;DATE(2019,10,1),IF($T$1=FALSE,IF($T216=FALSE,D216*HOME!$H$18,0),IF($T216=FALSE,D216*HOME!$H$18/(1+HOME!$H$18),0)),IF($T$1=FALSE,IF($T216=FALSE,D216*HOME!$H$20,0),IF($T216=FALSE,D216*HOME!$H$20/(1+HOME!$H$20),0)))</f>
        <v>0</v>
      </c>
      <c r="V216" s="79">
        <f>IF(E$2&lt;DATE(2019,10,1),IF($T$1=FALSE,IF($T216=FALSE,E216*HOME!$H$18,0),IF($T216=FALSE,E216*HOME!$H$18/(1+HOME!$H$18),0)),IF($T$1=FALSE,IF($T216=FALSE,E216*HOME!$H$20,0),IF($T216=FALSE,E216*HOME!$H$20/(1+HOME!$H$20),0)))</f>
        <v>0</v>
      </c>
      <c r="W216" s="79">
        <f>IF(F$2&lt;DATE(2019,10,1),IF($T$1=FALSE,IF($T216=FALSE,F216*HOME!$H$18,0),IF($T216=FALSE,F216*HOME!$H$18/(1+HOME!$H$18),0)),IF($T$1=FALSE,IF($T216=FALSE,F216*HOME!$H$20,0),IF($T216=FALSE,F216*HOME!$H$20/(1+HOME!$H$20),0)))</f>
        <v>0</v>
      </c>
      <c r="X216" s="79">
        <f>IF(G$2&lt;DATE(2019,10,1),IF($T$1=FALSE,IF($T216=FALSE,G216*HOME!$H$18,0),IF($T216=FALSE,G216*HOME!$H$18/(1+HOME!$H$18),0)),IF($T$1=FALSE,IF($T216=FALSE,G216*HOME!$H$20,0),IF($T216=FALSE,G216*HOME!$H$20/(1+HOME!$H$20),0)))</f>
        <v>0</v>
      </c>
      <c r="Y216" s="79">
        <f>IF(H$2&lt;DATE(2019,10,1),IF($T$1=FALSE,IF($T216=FALSE,H216*HOME!$H$18,0),IF($T216=FALSE,H216*HOME!$H$18/(1+HOME!$H$18),0)),IF($T$1=FALSE,IF($T216=FALSE,H216*HOME!$H$20,0),IF($T216=FALSE,H216*HOME!$H$20/(1+HOME!$H$20),0)))</f>
        <v>0</v>
      </c>
      <c r="Z216" s="79">
        <f>IF(I$2&lt;DATE(2019,10,1),IF($T$1=FALSE,IF($T216=FALSE,I216*HOME!$H$18,0),IF($T216=FALSE,I216*HOME!$H$18/(1+HOME!$H$18),0)),IF($T$1=FALSE,IF($T216=FALSE,I216*HOME!$H$20,0),IF($T216=FALSE,I216*HOME!$H$20/(1+HOME!$H$20),0)))</f>
        <v>0</v>
      </c>
      <c r="AA216" s="79">
        <f>IF(J$2&lt;DATE(2019,10,1),IF($T$1=FALSE,IF($T216=FALSE,J216*HOME!$H$18,0),IF($T216=FALSE,J216*HOME!$H$18/(1+HOME!$H$18),0)),IF($T$1=FALSE,IF($T216=FALSE,J216*HOME!$H$20,0),IF($T216=FALSE,J216*HOME!$H$20/(1+HOME!$H$20),0)))</f>
        <v>0</v>
      </c>
      <c r="AB216" s="79">
        <f>IF(K$2&lt;DATE(2019,10,1),IF($T$1=FALSE,IF($T216=FALSE,K216*HOME!$H$18,0),IF($T216=FALSE,K216*HOME!$H$18/(1+HOME!$H$18),0)),IF($T$1=FALSE,IF($T216=FALSE,K216*HOME!$H$20,0),IF($T216=FALSE,K216*HOME!$H$20/(1+HOME!$H$20),0)))</f>
        <v>0</v>
      </c>
      <c r="AC216" s="79">
        <f>IF(L$2&lt;DATE(2019,10,1),IF($T$1=FALSE,IF($T216=FALSE,L216*HOME!$H$18,0),IF($T216=FALSE,L216*HOME!$H$18/(1+HOME!$H$18),0)),IF($T$1=FALSE,IF($T216=FALSE,L216*HOME!$H$20,0),IF($T216=FALSE,L216*HOME!$H$20/(1+HOME!$H$20),0)))</f>
        <v>0</v>
      </c>
      <c r="AD216" s="79">
        <f>IF(M$2&lt;DATE(2019,10,1),IF($T$1=FALSE,IF($T216=FALSE,M216*HOME!$H$18,0),IF($T216=FALSE,M216*HOME!$H$18/(1+HOME!$H$18),0)),IF($T$1=FALSE,IF($T216=FALSE,M216*HOME!$H$20,0),IF($T216=FALSE,M216*HOME!$H$20/(1+HOME!$H$20),0)))</f>
        <v>0</v>
      </c>
      <c r="AE216" s="79">
        <f>IF(N$2&lt;DATE(2019,10,1),IF($T$1=FALSE,IF($T216=FALSE,N216*HOME!$H$18,0),IF($T216=FALSE,N216*HOME!$H$18/(1+HOME!$H$18),0)),IF($T$1=FALSE,IF($T216=FALSE,N216*HOME!$H$20,0),IF($T216=FALSE,N216*HOME!$H$20/(1+HOME!$H$20),0)))</f>
        <v>0</v>
      </c>
      <c r="AF216" s="79">
        <f>IF(O$2&lt;DATE(2019,10,1),IF($T$1=FALSE,IF($T216=FALSE,O216*HOME!$H$18,0),IF($T216=FALSE,O216*HOME!$H$18/(1+HOME!$H$18),0)),IF($T$1=FALSE,IF($T216=FALSE,O216*HOME!$H$20,0),IF($T216=FALSE,O216*HOME!$H$20/(1+HOME!$H$20),0)))</f>
        <v>0</v>
      </c>
      <c r="AG216" s="79">
        <f>IF(P$2&lt;DATE(2019,10,1),IF($T$1=FALSE,IF($T216=FALSE,P216*HOME!$H$18,0),IF($T216=FALSE,P216*HOME!$H$18/(1+HOME!$H$18),0)),IF($T$1=FALSE,IF($T216=FALSE,P216*HOME!$H$20,0),IF($T216=FALSE,P216*HOME!$H$20/(1+HOME!$H$20),0)))</f>
        <v>0</v>
      </c>
      <c r="AH216" s="79">
        <f t="shared" si="78"/>
        <v>0</v>
      </c>
      <c r="AI216" s="79">
        <f t="shared" si="97"/>
        <v>0</v>
      </c>
      <c r="AT216" s="310" t="b">
        <v>0</v>
      </c>
      <c r="CA216" s="310">
        <f>IF($T216=TRUE,0,IF(D$2&lt;DATE(2019,10,1),IF($T$1=FALSE,D216*HOME!$F$18,D216*HOME!$F$18/(1+HOME!$H$18)),IF($AO216=TRUE,IF($T$1=FALSE,D216*HOME!$F$21,D216*HOME!$F$21/(1+HOME!$H$21)),IF($T$1=FALSE,D216*HOME!$F$20,D216*HOME!$F$20/(1+HOME!$H$20)))))</f>
        <v>0</v>
      </c>
      <c r="CB216" s="310">
        <f>IF($T216=TRUE,0,IF(E$2&lt;DATE(2019,10,1),IF($T$1=FALSE,E216*HOME!$F$18,E216*HOME!$F$18/(1+HOME!$H$18)),IF($AO216=TRUE,IF($T$1=FALSE,E216*HOME!$F$21,E216*HOME!$F$21/(1+HOME!$H$21)),IF($T$1=FALSE,E216*HOME!$F$20,E216*HOME!$F$20/(1+HOME!$H$20)))))</f>
        <v>0</v>
      </c>
      <c r="CC216" s="310">
        <f>IF($T216=TRUE,0,IF(F$2&lt;DATE(2019,10,1),IF($T$1=FALSE,F216*HOME!$F$18,F216*HOME!$F$18/(1+HOME!$H$18)),IF($AO216=TRUE,IF($T$1=FALSE,F216*HOME!$F$21,F216*HOME!$F$21/(1+HOME!$H$21)),IF($T$1=FALSE,F216*HOME!$F$20,F216*HOME!$F$20/(1+HOME!$H$20)))))</f>
        <v>0</v>
      </c>
      <c r="CD216" s="310">
        <f>IF($T216=TRUE,0,IF(G$2&lt;DATE(2019,10,1),IF($T$1=FALSE,G216*HOME!$F$18,G216*HOME!$F$18/(1+HOME!$H$18)),IF($AO216=TRUE,IF($T$1=FALSE,G216*HOME!$F$21,G216*HOME!$F$21/(1+HOME!$H$21)),IF($T$1=FALSE,G216*HOME!$F$20,G216*HOME!$F$20/(1+HOME!$H$20)))))</f>
        <v>0</v>
      </c>
      <c r="CE216" s="310">
        <f>IF($T216=TRUE,0,IF(H$2&lt;DATE(2019,10,1),IF($T$1=FALSE,H216*HOME!$F$18,H216*HOME!$F$18/(1+HOME!$H$18)),IF($AO216=TRUE,IF($T$1=FALSE,H216*HOME!$F$21,H216*HOME!$F$21/(1+HOME!$H$21)),IF($T$1=FALSE,H216*HOME!$F$20,H216*HOME!$F$20/(1+HOME!$H$20)))))</f>
        <v>0</v>
      </c>
      <c r="CF216" s="310">
        <f>IF($T216=TRUE,0,IF(I$2&lt;DATE(2019,10,1),IF($T$1=FALSE,I216*HOME!$F$18,I216*HOME!$F$18/(1+HOME!$H$18)),IF($AO216=TRUE,IF($T$1=FALSE,I216*HOME!$F$21,I216*HOME!$F$21/(1+HOME!$H$21)),IF($T$1=FALSE,I216*HOME!$F$20,I216*HOME!$F$20/(1+HOME!$H$20)))))</f>
        <v>0</v>
      </c>
      <c r="CG216" s="310">
        <f>IF($T216=TRUE,0,IF(J$2&lt;DATE(2019,10,1),IF($T$1=FALSE,J216*HOME!$F$18,J216*HOME!$F$18/(1+HOME!$H$18)),IF($AO216=TRUE,IF($T$1=FALSE,J216*HOME!$F$21,J216*HOME!$F$21/(1+HOME!$H$21)),IF($T$1=FALSE,J216*HOME!$F$20,J216*HOME!$F$20/(1+HOME!$H$20)))))</f>
        <v>0</v>
      </c>
      <c r="CH216" s="310">
        <f>IF($T216=TRUE,0,IF(K$2&lt;DATE(2019,10,1),IF($T$1=FALSE,K216*HOME!$F$18,K216*HOME!$F$18/(1+HOME!$H$18)),IF($AO216=TRUE,IF($T$1=FALSE,K216*HOME!$F$21,K216*HOME!$F$21/(1+HOME!$H$21)),IF($T$1=FALSE,K216*HOME!$F$20,K216*HOME!$F$20/(1+HOME!$H$20)))))</f>
        <v>0</v>
      </c>
      <c r="CI216" s="310">
        <f>IF($T216=TRUE,0,IF(L$2&lt;DATE(2019,10,1),IF($T$1=FALSE,L216*HOME!$F$18,L216*HOME!$F$18/(1+HOME!$H$18)),IF($AO216=TRUE,IF($T$1=FALSE,L216*HOME!$F$21,L216*HOME!$F$21/(1+HOME!$H$21)),IF($T$1=FALSE,L216*HOME!$F$20,L216*HOME!$F$20/(1+HOME!$H$20)))))</f>
        <v>0</v>
      </c>
      <c r="CJ216" s="310">
        <f>IF($T216=TRUE,0,IF(M$2&lt;DATE(2019,10,1),IF($T$1=FALSE,M216*HOME!$F$18,M216*HOME!$F$18/(1+HOME!$H$18)),IF($AO216=TRUE,IF($T$1=FALSE,M216*HOME!$F$21,M216*HOME!$F$21/(1+HOME!$H$21)),IF($T$1=FALSE,M216*HOME!$F$20,M216*HOME!$F$20/(1+HOME!$H$20)))))</f>
        <v>0</v>
      </c>
      <c r="CK216" s="310">
        <f>IF($T216=TRUE,0,IF(N$2&lt;DATE(2019,10,1),IF($T$1=FALSE,N216*HOME!$F$18,N216*HOME!$F$18/(1+HOME!$H$18)),IF($AO216=TRUE,IF($T$1=FALSE,N216*HOME!$F$21,N216*HOME!$F$21/(1+HOME!$H$21)),IF($T$1=FALSE,N216*HOME!$F$20,N216*HOME!$F$20/(1+HOME!$H$20)))))</f>
        <v>0</v>
      </c>
      <c r="CL216" s="310">
        <f>IF($T216=TRUE,0,IF(O$2&lt;DATE(2019,10,1),IF($T$1=FALSE,O216*HOME!$F$18,O216*HOME!$F$18/(1+HOME!$H$18)),IF($AO216=TRUE,IF($T$1=FALSE,O216*HOME!$F$21,O216*HOME!$F$21/(1+HOME!$H$21)),IF($T$1=FALSE,O216*HOME!$F$20,O216*HOME!$F$20/(1+HOME!$H$20)))))</f>
        <v>0</v>
      </c>
      <c r="CM216" s="310">
        <f>IF($T216=TRUE,0,IF(P$2&lt;DATE(2019,10,1),IF($T$1=FALSE,P216*HOME!$F$18,P216*HOME!$F$18/(1+HOME!$H$18)),IF($AO216=TRUE,IF($T$1=FALSE,P216*HOME!$F$21,P216*HOME!$F$21/(1+HOME!$H$21)),IF($T$1=FALSE,P216*HOME!$F$20,P216*HOME!$F$20/(1+HOME!$H$20)))))</f>
        <v>0</v>
      </c>
      <c r="CN216" s="310">
        <f t="shared" si="98"/>
        <v>0</v>
      </c>
    </row>
    <row r="217" spans="3:92" ht="19.149999999999999" customHeight="1">
      <c r="C217" s="95"/>
      <c r="D217" s="124"/>
      <c r="E217" s="124"/>
      <c r="F217" s="124"/>
      <c r="G217" s="124"/>
      <c r="H217" s="124"/>
      <c r="I217" s="124"/>
      <c r="J217" s="124"/>
      <c r="K217" s="124"/>
      <c r="L217" s="124"/>
      <c r="M217" s="124"/>
      <c r="N217" s="124"/>
      <c r="O217" s="124"/>
      <c r="P217" s="124"/>
      <c r="Q217" s="89">
        <f t="shared" si="96"/>
        <v>0</v>
      </c>
      <c r="R217" s="182">
        <f t="shared" si="77"/>
        <v>0</v>
      </c>
      <c r="S217" s="656">
        <f>前期実績!Q175</f>
        <v>0</v>
      </c>
      <c r="T217" s="320" t="b">
        <v>0</v>
      </c>
      <c r="U217" s="79">
        <f>IF(D$2&lt;DATE(2019,10,1),IF($T$1=FALSE,IF($T217=FALSE,D217*HOME!$H$18,0),IF($T217=FALSE,D217*HOME!$H$18/(1+HOME!$H$18),0)),IF($T$1=FALSE,IF($T217=FALSE,D217*HOME!$H$20,0),IF($T217=FALSE,D217*HOME!$H$20/(1+HOME!$H$20),0)))</f>
        <v>0</v>
      </c>
      <c r="V217" s="79">
        <f>IF(E$2&lt;DATE(2019,10,1),IF($T$1=FALSE,IF($T217=FALSE,E217*HOME!$H$18,0),IF($T217=FALSE,E217*HOME!$H$18/(1+HOME!$H$18),0)),IF($T$1=FALSE,IF($T217=FALSE,E217*HOME!$H$20,0),IF($T217=FALSE,E217*HOME!$H$20/(1+HOME!$H$20),0)))</f>
        <v>0</v>
      </c>
      <c r="W217" s="79">
        <f>IF(F$2&lt;DATE(2019,10,1),IF($T$1=FALSE,IF($T217=FALSE,F217*HOME!$H$18,0),IF($T217=FALSE,F217*HOME!$H$18/(1+HOME!$H$18),0)),IF($T$1=FALSE,IF($T217=FALSE,F217*HOME!$H$20,0),IF($T217=FALSE,F217*HOME!$H$20/(1+HOME!$H$20),0)))</f>
        <v>0</v>
      </c>
      <c r="X217" s="79">
        <f>IF(G$2&lt;DATE(2019,10,1),IF($T$1=FALSE,IF($T217=FALSE,G217*HOME!$H$18,0),IF($T217=FALSE,G217*HOME!$H$18/(1+HOME!$H$18),0)),IF($T$1=FALSE,IF($T217=FALSE,G217*HOME!$H$20,0),IF($T217=FALSE,G217*HOME!$H$20/(1+HOME!$H$20),0)))</f>
        <v>0</v>
      </c>
      <c r="Y217" s="79">
        <f>IF(H$2&lt;DATE(2019,10,1),IF($T$1=FALSE,IF($T217=FALSE,H217*HOME!$H$18,0),IF($T217=FALSE,H217*HOME!$H$18/(1+HOME!$H$18),0)),IF($T$1=FALSE,IF($T217=FALSE,H217*HOME!$H$20,0),IF($T217=FALSE,H217*HOME!$H$20/(1+HOME!$H$20),0)))</f>
        <v>0</v>
      </c>
      <c r="Z217" s="79">
        <f>IF(I$2&lt;DATE(2019,10,1),IF($T$1=FALSE,IF($T217=FALSE,I217*HOME!$H$18,0),IF($T217=FALSE,I217*HOME!$H$18/(1+HOME!$H$18),0)),IF($T$1=FALSE,IF($T217=FALSE,I217*HOME!$H$20,0),IF($T217=FALSE,I217*HOME!$H$20/(1+HOME!$H$20),0)))</f>
        <v>0</v>
      </c>
      <c r="AA217" s="79">
        <f>IF(J$2&lt;DATE(2019,10,1),IF($T$1=FALSE,IF($T217=FALSE,J217*HOME!$H$18,0),IF($T217=FALSE,J217*HOME!$H$18/(1+HOME!$H$18),0)),IF($T$1=FALSE,IF($T217=FALSE,J217*HOME!$H$20,0),IF($T217=FALSE,J217*HOME!$H$20/(1+HOME!$H$20),0)))</f>
        <v>0</v>
      </c>
      <c r="AB217" s="79">
        <f>IF(K$2&lt;DATE(2019,10,1),IF($T$1=FALSE,IF($T217=FALSE,K217*HOME!$H$18,0),IF($T217=FALSE,K217*HOME!$H$18/(1+HOME!$H$18),0)),IF($T$1=FALSE,IF($T217=FALSE,K217*HOME!$H$20,0),IF($T217=FALSE,K217*HOME!$H$20/(1+HOME!$H$20),0)))</f>
        <v>0</v>
      </c>
      <c r="AC217" s="79">
        <f>IF(L$2&lt;DATE(2019,10,1),IF($T$1=FALSE,IF($T217=FALSE,L217*HOME!$H$18,0),IF($T217=FALSE,L217*HOME!$H$18/(1+HOME!$H$18),0)),IF($T$1=FALSE,IF($T217=FALSE,L217*HOME!$H$20,0),IF($T217=FALSE,L217*HOME!$H$20/(1+HOME!$H$20),0)))</f>
        <v>0</v>
      </c>
      <c r="AD217" s="79">
        <f>IF(M$2&lt;DATE(2019,10,1),IF($T$1=FALSE,IF($T217=FALSE,M217*HOME!$H$18,0),IF($T217=FALSE,M217*HOME!$H$18/(1+HOME!$H$18),0)),IF($T$1=FALSE,IF($T217=FALSE,M217*HOME!$H$20,0),IF($T217=FALSE,M217*HOME!$H$20/(1+HOME!$H$20),0)))</f>
        <v>0</v>
      </c>
      <c r="AE217" s="79">
        <f>IF(N$2&lt;DATE(2019,10,1),IF($T$1=FALSE,IF($T217=FALSE,N217*HOME!$H$18,0),IF($T217=FALSE,N217*HOME!$H$18/(1+HOME!$H$18),0)),IF($T$1=FALSE,IF($T217=FALSE,N217*HOME!$H$20,0),IF($T217=FALSE,N217*HOME!$H$20/(1+HOME!$H$20),0)))</f>
        <v>0</v>
      </c>
      <c r="AF217" s="79">
        <f>IF(O$2&lt;DATE(2019,10,1),IF($T$1=FALSE,IF($T217=FALSE,O217*HOME!$H$18,0),IF($T217=FALSE,O217*HOME!$H$18/(1+HOME!$H$18),0)),IF($T$1=FALSE,IF($T217=FALSE,O217*HOME!$H$20,0),IF($T217=FALSE,O217*HOME!$H$20/(1+HOME!$H$20),0)))</f>
        <v>0</v>
      </c>
      <c r="AG217" s="79">
        <f>IF(P$2&lt;DATE(2019,10,1),IF($T$1=FALSE,IF($T217=FALSE,P217*HOME!$H$18,0),IF($T217=FALSE,P217*HOME!$H$18/(1+HOME!$H$18),0)),IF($T$1=FALSE,IF($T217=FALSE,P217*HOME!$H$20,0),IF($T217=FALSE,P217*HOME!$H$20/(1+HOME!$H$20),0)))</f>
        <v>0</v>
      </c>
      <c r="AH217" s="79">
        <f t="shared" si="78"/>
        <v>0</v>
      </c>
      <c r="AI217" s="79">
        <f t="shared" si="97"/>
        <v>0</v>
      </c>
      <c r="AT217" s="310" t="b">
        <v>0</v>
      </c>
      <c r="CA217" s="310">
        <f>IF($T217=TRUE,0,IF(D$2&lt;DATE(2019,10,1),IF($T$1=FALSE,D217*HOME!$F$18,D217*HOME!$F$18/(1+HOME!$H$18)),IF($AO217=TRUE,IF($T$1=FALSE,D217*HOME!$F$21,D217*HOME!$F$21/(1+HOME!$H$21)),IF($T$1=FALSE,D217*HOME!$F$20,D217*HOME!$F$20/(1+HOME!$H$20)))))</f>
        <v>0</v>
      </c>
      <c r="CB217" s="310">
        <f>IF($T217=TRUE,0,IF(E$2&lt;DATE(2019,10,1),IF($T$1=FALSE,E217*HOME!$F$18,E217*HOME!$F$18/(1+HOME!$H$18)),IF($AO217=TRUE,IF($T$1=FALSE,E217*HOME!$F$21,E217*HOME!$F$21/(1+HOME!$H$21)),IF($T$1=FALSE,E217*HOME!$F$20,E217*HOME!$F$20/(1+HOME!$H$20)))))</f>
        <v>0</v>
      </c>
      <c r="CC217" s="310">
        <f>IF($T217=TRUE,0,IF(F$2&lt;DATE(2019,10,1),IF($T$1=FALSE,F217*HOME!$F$18,F217*HOME!$F$18/(1+HOME!$H$18)),IF($AO217=TRUE,IF($T$1=FALSE,F217*HOME!$F$21,F217*HOME!$F$21/(1+HOME!$H$21)),IF($T$1=FALSE,F217*HOME!$F$20,F217*HOME!$F$20/(1+HOME!$H$20)))))</f>
        <v>0</v>
      </c>
      <c r="CD217" s="310">
        <f>IF($T217=TRUE,0,IF(G$2&lt;DATE(2019,10,1),IF($T$1=FALSE,G217*HOME!$F$18,G217*HOME!$F$18/(1+HOME!$H$18)),IF($AO217=TRUE,IF($T$1=FALSE,G217*HOME!$F$21,G217*HOME!$F$21/(1+HOME!$H$21)),IF($T$1=FALSE,G217*HOME!$F$20,G217*HOME!$F$20/(1+HOME!$H$20)))))</f>
        <v>0</v>
      </c>
      <c r="CE217" s="310">
        <f>IF($T217=TRUE,0,IF(H$2&lt;DATE(2019,10,1),IF($T$1=FALSE,H217*HOME!$F$18,H217*HOME!$F$18/(1+HOME!$H$18)),IF($AO217=TRUE,IF($T$1=FALSE,H217*HOME!$F$21,H217*HOME!$F$21/(1+HOME!$H$21)),IF($T$1=FALSE,H217*HOME!$F$20,H217*HOME!$F$20/(1+HOME!$H$20)))))</f>
        <v>0</v>
      </c>
      <c r="CF217" s="310">
        <f>IF($T217=TRUE,0,IF(I$2&lt;DATE(2019,10,1),IF($T$1=FALSE,I217*HOME!$F$18,I217*HOME!$F$18/(1+HOME!$H$18)),IF($AO217=TRUE,IF($T$1=FALSE,I217*HOME!$F$21,I217*HOME!$F$21/(1+HOME!$H$21)),IF($T$1=FALSE,I217*HOME!$F$20,I217*HOME!$F$20/(1+HOME!$H$20)))))</f>
        <v>0</v>
      </c>
      <c r="CG217" s="310">
        <f>IF($T217=TRUE,0,IF(J$2&lt;DATE(2019,10,1),IF($T$1=FALSE,J217*HOME!$F$18,J217*HOME!$F$18/(1+HOME!$H$18)),IF($AO217=TRUE,IF($T$1=FALSE,J217*HOME!$F$21,J217*HOME!$F$21/(1+HOME!$H$21)),IF($T$1=FALSE,J217*HOME!$F$20,J217*HOME!$F$20/(1+HOME!$H$20)))))</f>
        <v>0</v>
      </c>
      <c r="CH217" s="310">
        <f>IF($T217=TRUE,0,IF(K$2&lt;DATE(2019,10,1),IF($T$1=FALSE,K217*HOME!$F$18,K217*HOME!$F$18/(1+HOME!$H$18)),IF($AO217=TRUE,IF($T$1=FALSE,K217*HOME!$F$21,K217*HOME!$F$21/(1+HOME!$H$21)),IF($T$1=FALSE,K217*HOME!$F$20,K217*HOME!$F$20/(1+HOME!$H$20)))))</f>
        <v>0</v>
      </c>
      <c r="CI217" s="310">
        <f>IF($T217=TRUE,0,IF(L$2&lt;DATE(2019,10,1),IF($T$1=FALSE,L217*HOME!$F$18,L217*HOME!$F$18/(1+HOME!$H$18)),IF($AO217=TRUE,IF($T$1=FALSE,L217*HOME!$F$21,L217*HOME!$F$21/(1+HOME!$H$21)),IF($T$1=FALSE,L217*HOME!$F$20,L217*HOME!$F$20/(1+HOME!$H$20)))))</f>
        <v>0</v>
      </c>
      <c r="CJ217" s="310">
        <f>IF($T217=TRUE,0,IF(M$2&lt;DATE(2019,10,1),IF($T$1=FALSE,M217*HOME!$F$18,M217*HOME!$F$18/(1+HOME!$H$18)),IF($AO217=TRUE,IF($T$1=FALSE,M217*HOME!$F$21,M217*HOME!$F$21/(1+HOME!$H$21)),IF($T$1=FALSE,M217*HOME!$F$20,M217*HOME!$F$20/(1+HOME!$H$20)))))</f>
        <v>0</v>
      </c>
      <c r="CK217" s="310">
        <f>IF($T217=TRUE,0,IF(N$2&lt;DATE(2019,10,1),IF($T$1=FALSE,N217*HOME!$F$18,N217*HOME!$F$18/(1+HOME!$H$18)),IF($AO217=TRUE,IF($T$1=FALSE,N217*HOME!$F$21,N217*HOME!$F$21/(1+HOME!$H$21)),IF($T$1=FALSE,N217*HOME!$F$20,N217*HOME!$F$20/(1+HOME!$H$20)))))</f>
        <v>0</v>
      </c>
      <c r="CL217" s="310">
        <f>IF($T217=TRUE,0,IF(O$2&lt;DATE(2019,10,1),IF($T$1=FALSE,O217*HOME!$F$18,O217*HOME!$F$18/(1+HOME!$H$18)),IF($AO217=TRUE,IF($T$1=FALSE,O217*HOME!$F$21,O217*HOME!$F$21/(1+HOME!$H$21)),IF($T$1=FALSE,O217*HOME!$F$20,O217*HOME!$F$20/(1+HOME!$H$20)))))</f>
        <v>0</v>
      </c>
      <c r="CM217" s="310">
        <f>IF($T217=TRUE,0,IF(P$2&lt;DATE(2019,10,1),IF($T$1=FALSE,P217*HOME!$F$18,P217*HOME!$F$18/(1+HOME!$H$18)),IF($AO217=TRUE,IF($T$1=FALSE,P217*HOME!$F$21,P217*HOME!$F$21/(1+HOME!$H$21)),IF($T$1=FALSE,P217*HOME!$F$20,P217*HOME!$F$20/(1+HOME!$H$20)))))</f>
        <v>0</v>
      </c>
      <c r="CN217" s="310">
        <f t="shared" si="98"/>
        <v>0</v>
      </c>
    </row>
    <row r="218" spans="3:92" ht="19.149999999999999" customHeight="1">
      <c r="C218" s="95"/>
      <c r="D218" s="114"/>
      <c r="E218" s="114"/>
      <c r="F218" s="114"/>
      <c r="G218" s="114"/>
      <c r="H218" s="114"/>
      <c r="I218" s="183"/>
      <c r="J218" s="183"/>
      <c r="K218" s="183"/>
      <c r="L218" s="183"/>
      <c r="M218" s="183"/>
      <c r="N218" s="183"/>
      <c r="O218" s="183"/>
      <c r="P218" s="124"/>
      <c r="Q218" s="89">
        <f t="shared" si="96"/>
        <v>0</v>
      </c>
      <c r="R218" s="115">
        <f t="shared" si="77"/>
        <v>0</v>
      </c>
      <c r="S218" s="154">
        <f>前期実績!Q176</f>
        <v>0</v>
      </c>
      <c r="T218" s="320" t="b">
        <v>0</v>
      </c>
      <c r="U218" s="79">
        <f>IF(D$2&lt;DATE(2019,10,1),IF($T$1=FALSE,IF($T218=FALSE,D218*HOME!$H$18,0),IF($T218=FALSE,D218*HOME!$H$18/(1+HOME!$H$18),0)),IF($T$1=FALSE,IF($T218=FALSE,D218*HOME!$H$20,0),IF($T218=FALSE,D218*HOME!$H$20/(1+HOME!$H$20),0)))</f>
        <v>0</v>
      </c>
      <c r="V218" s="79">
        <f>IF(E$2&lt;DATE(2019,10,1),IF($T$1=FALSE,IF($T218=FALSE,E218*HOME!$H$18,0),IF($T218=FALSE,E218*HOME!$H$18/(1+HOME!$H$18),0)),IF($T$1=FALSE,IF($T218=FALSE,E218*HOME!$H$20,0),IF($T218=FALSE,E218*HOME!$H$20/(1+HOME!$H$20),0)))</f>
        <v>0</v>
      </c>
      <c r="W218" s="79">
        <f>IF(F$2&lt;DATE(2019,10,1),IF($T$1=FALSE,IF($T218=FALSE,F218*HOME!$H$18,0),IF($T218=FALSE,F218*HOME!$H$18/(1+HOME!$H$18),0)),IF($T$1=FALSE,IF($T218=FALSE,F218*HOME!$H$20,0),IF($T218=FALSE,F218*HOME!$H$20/(1+HOME!$H$20),0)))</f>
        <v>0</v>
      </c>
      <c r="X218" s="79">
        <f>IF(G$2&lt;DATE(2019,10,1),IF($T$1=FALSE,IF($T218=FALSE,G218*HOME!$H$18,0),IF($T218=FALSE,G218*HOME!$H$18/(1+HOME!$H$18),0)),IF($T$1=FALSE,IF($T218=FALSE,G218*HOME!$H$20,0),IF($T218=FALSE,G218*HOME!$H$20/(1+HOME!$H$20),0)))</f>
        <v>0</v>
      </c>
      <c r="Y218" s="79">
        <f>IF(H$2&lt;DATE(2019,10,1),IF($T$1=FALSE,IF($T218=FALSE,H218*HOME!$H$18,0),IF($T218=FALSE,H218*HOME!$H$18/(1+HOME!$H$18),0)),IF($T$1=FALSE,IF($T218=FALSE,H218*HOME!$H$20,0),IF($T218=FALSE,H218*HOME!$H$20/(1+HOME!$H$20),0)))</f>
        <v>0</v>
      </c>
      <c r="Z218" s="79">
        <f>IF(I$2&lt;DATE(2019,10,1),IF($T$1=FALSE,IF($T218=FALSE,I218*HOME!$H$18,0),IF($T218=FALSE,I218*HOME!$H$18/(1+HOME!$H$18),0)),IF($T$1=FALSE,IF($T218=FALSE,I218*HOME!$H$20,0),IF($T218=FALSE,I218*HOME!$H$20/(1+HOME!$H$20),0)))</f>
        <v>0</v>
      </c>
      <c r="AA218" s="79">
        <f>IF(J$2&lt;DATE(2019,10,1),IF($T$1=FALSE,IF($T218=FALSE,J218*HOME!$H$18,0),IF($T218=FALSE,J218*HOME!$H$18/(1+HOME!$H$18),0)),IF($T$1=FALSE,IF($T218=FALSE,J218*HOME!$H$20,0),IF($T218=FALSE,J218*HOME!$H$20/(1+HOME!$H$20),0)))</f>
        <v>0</v>
      </c>
      <c r="AB218" s="79">
        <f>IF(K$2&lt;DATE(2019,10,1),IF($T$1=FALSE,IF($T218=FALSE,K218*HOME!$H$18,0),IF($T218=FALSE,K218*HOME!$H$18/(1+HOME!$H$18),0)),IF($T$1=FALSE,IF($T218=FALSE,K218*HOME!$H$20,0),IF($T218=FALSE,K218*HOME!$H$20/(1+HOME!$H$20),0)))</f>
        <v>0</v>
      </c>
      <c r="AC218" s="79">
        <f>IF(L$2&lt;DATE(2019,10,1),IF($T$1=FALSE,IF($T218=FALSE,L218*HOME!$H$18,0),IF($T218=FALSE,L218*HOME!$H$18/(1+HOME!$H$18),0)),IF($T$1=FALSE,IF($T218=FALSE,L218*HOME!$H$20,0),IF($T218=FALSE,L218*HOME!$H$20/(1+HOME!$H$20),0)))</f>
        <v>0</v>
      </c>
      <c r="AD218" s="79">
        <f>IF(M$2&lt;DATE(2019,10,1),IF($T$1=FALSE,IF($T218=FALSE,M218*HOME!$H$18,0),IF($T218=FALSE,M218*HOME!$H$18/(1+HOME!$H$18),0)),IF($T$1=FALSE,IF($T218=FALSE,M218*HOME!$H$20,0),IF($T218=FALSE,M218*HOME!$H$20/(1+HOME!$H$20),0)))</f>
        <v>0</v>
      </c>
      <c r="AE218" s="79">
        <f>IF(N$2&lt;DATE(2019,10,1),IF($T$1=FALSE,IF($T218=FALSE,N218*HOME!$H$18,0),IF($T218=FALSE,N218*HOME!$H$18/(1+HOME!$H$18),0)),IF($T$1=FALSE,IF($T218=FALSE,N218*HOME!$H$20,0),IF($T218=FALSE,N218*HOME!$H$20/(1+HOME!$H$20),0)))</f>
        <v>0</v>
      </c>
      <c r="AF218" s="79">
        <f>IF(O$2&lt;DATE(2019,10,1),IF($T$1=FALSE,IF($T218=FALSE,O218*HOME!$H$18,0),IF($T218=FALSE,O218*HOME!$H$18/(1+HOME!$H$18),0)),IF($T$1=FALSE,IF($T218=FALSE,O218*HOME!$H$20,0),IF($T218=FALSE,O218*HOME!$H$20/(1+HOME!$H$20),0)))</f>
        <v>0</v>
      </c>
      <c r="AG218" s="79">
        <f>IF(P$2&lt;DATE(2019,10,1),IF($T$1=FALSE,IF($T218=FALSE,P218*HOME!$H$18,0),IF($T218=FALSE,P218*HOME!$H$18/(1+HOME!$H$18),0)),IF($T$1=FALSE,IF($T218=FALSE,P218*HOME!$H$20,0),IF($T218=FALSE,P218*HOME!$H$20/(1+HOME!$H$20),0)))</f>
        <v>0</v>
      </c>
      <c r="AH218" s="79">
        <f t="shared" si="78"/>
        <v>0</v>
      </c>
      <c r="AI218" s="79">
        <f t="shared" si="97"/>
        <v>0</v>
      </c>
      <c r="AT218" s="310" t="b">
        <v>0</v>
      </c>
      <c r="CA218" s="310">
        <f>IF($T218=TRUE,0,IF(D$2&lt;DATE(2019,10,1),IF($T$1=FALSE,D218*HOME!$F$18,D218*HOME!$F$18/(1+HOME!$H$18)),IF($AO218=TRUE,IF($T$1=FALSE,D218*HOME!$F$21,D218*HOME!$F$21/(1+HOME!$H$21)),IF($T$1=FALSE,D218*HOME!$F$20,D218*HOME!$F$20/(1+HOME!$H$20)))))</f>
        <v>0</v>
      </c>
      <c r="CB218" s="310">
        <f>IF($T218=TRUE,0,IF(E$2&lt;DATE(2019,10,1),IF($T$1=FALSE,E218*HOME!$F$18,E218*HOME!$F$18/(1+HOME!$H$18)),IF($AO218=TRUE,IF($T$1=FALSE,E218*HOME!$F$21,E218*HOME!$F$21/(1+HOME!$H$21)),IF($T$1=FALSE,E218*HOME!$F$20,E218*HOME!$F$20/(1+HOME!$H$20)))))</f>
        <v>0</v>
      </c>
      <c r="CC218" s="310">
        <f>IF($T218=TRUE,0,IF(F$2&lt;DATE(2019,10,1),IF($T$1=FALSE,F218*HOME!$F$18,F218*HOME!$F$18/(1+HOME!$H$18)),IF($AO218=TRUE,IF($T$1=FALSE,F218*HOME!$F$21,F218*HOME!$F$21/(1+HOME!$H$21)),IF($T$1=FALSE,F218*HOME!$F$20,F218*HOME!$F$20/(1+HOME!$H$20)))))</f>
        <v>0</v>
      </c>
      <c r="CD218" s="310">
        <f>IF($T218=TRUE,0,IF(G$2&lt;DATE(2019,10,1),IF($T$1=FALSE,G218*HOME!$F$18,G218*HOME!$F$18/(1+HOME!$H$18)),IF($AO218=TRUE,IF($T$1=FALSE,G218*HOME!$F$21,G218*HOME!$F$21/(1+HOME!$H$21)),IF($T$1=FALSE,G218*HOME!$F$20,G218*HOME!$F$20/(1+HOME!$H$20)))))</f>
        <v>0</v>
      </c>
      <c r="CE218" s="310">
        <f>IF($T218=TRUE,0,IF(H$2&lt;DATE(2019,10,1),IF($T$1=FALSE,H218*HOME!$F$18,H218*HOME!$F$18/(1+HOME!$H$18)),IF($AO218=TRUE,IF($T$1=FALSE,H218*HOME!$F$21,H218*HOME!$F$21/(1+HOME!$H$21)),IF($T$1=FALSE,H218*HOME!$F$20,H218*HOME!$F$20/(1+HOME!$H$20)))))</f>
        <v>0</v>
      </c>
      <c r="CF218" s="310">
        <f>IF($T218=TRUE,0,IF(I$2&lt;DATE(2019,10,1),IF($T$1=FALSE,I218*HOME!$F$18,I218*HOME!$F$18/(1+HOME!$H$18)),IF($AO218=TRUE,IF($T$1=FALSE,I218*HOME!$F$21,I218*HOME!$F$21/(1+HOME!$H$21)),IF($T$1=FALSE,I218*HOME!$F$20,I218*HOME!$F$20/(1+HOME!$H$20)))))</f>
        <v>0</v>
      </c>
      <c r="CG218" s="310">
        <f>IF($T218=TRUE,0,IF(J$2&lt;DATE(2019,10,1),IF($T$1=FALSE,J218*HOME!$F$18,J218*HOME!$F$18/(1+HOME!$H$18)),IF($AO218=TRUE,IF($T$1=FALSE,J218*HOME!$F$21,J218*HOME!$F$21/(1+HOME!$H$21)),IF($T$1=FALSE,J218*HOME!$F$20,J218*HOME!$F$20/(1+HOME!$H$20)))))</f>
        <v>0</v>
      </c>
      <c r="CH218" s="310">
        <f>IF($T218=TRUE,0,IF(K$2&lt;DATE(2019,10,1),IF($T$1=FALSE,K218*HOME!$F$18,K218*HOME!$F$18/(1+HOME!$H$18)),IF($AO218=TRUE,IF($T$1=FALSE,K218*HOME!$F$21,K218*HOME!$F$21/(1+HOME!$H$21)),IF($T$1=FALSE,K218*HOME!$F$20,K218*HOME!$F$20/(1+HOME!$H$20)))))</f>
        <v>0</v>
      </c>
      <c r="CI218" s="310">
        <f>IF($T218=TRUE,0,IF(L$2&lt;DATE(2019,10,1),IF($T$1=FALSE,L218*HOME!$F$18,L218*HOME!$F$18/(1+HOME!$H$18)),IF($AO218=TRUE,IF($T$1=FALSE,L218*HOME!$F$21,L218*HOME!$F$21/(1+HOME!$H$21)),IF($T$1=FALSE,L218*HOME!$F$20,L218*HOME!$F$20/(1+HOME!$H$20)))))</f>
        <v>0</v>
      </c>
      <c r="CJ218" s="310">
        <f>IF($T218=TRUE,0,IF(M$2&lt;DATE(2019,10,1),IF($T$1=FALSE,M218*HOME!$F$18,M218*HOME!$F$18/(1+HOME!$H$18)),IF($AO218=TRUE,IF($T$1=FALSE,M218*HOME!$F$21,M218*HOME!$F$21/(1+HOME!$H$21)),IF($T$1=FALSE,M218*HOME!$F$20,M218*HOME!$F$20/(1+HOME!$H$20)))))</f>
        <v>0</v>
      </c>
      <c r="CK218" s="310">
        <f>IF($T218=TRUE,0,IF(N$2&lt;DATE(2019,10,1),IF($T$1=FALSE,N218*HOME!$F$18,N218*HOME!$F$18/(1+HOME!$H$18)),IF($AO218=TRUE,IF($T$1=FALSE,N218*HOME!$F$21,N218*HOME!$F$21/(1+HOME!$H$21)),IF($T$1=FALSE,N218*HOME!$F$20,N218*HOME!$F$20/(1+HOME!$H$20)))))</f>
        <v>0</v>
      </c>
      <c r="CL218" s="310">
        <f>IF($T218=TRUE,0,IF(O$2&lt;DATE(2019,10,1),IF($T$1=FALSE,O218*HOME!$F$18,O218*HOME!$F$18/(1+HOME!$H$18)),IF($AO218=TRUE,IF($T$1=FALSE,O218*HOME!$F$21,O218*HOME!$F$21/(1+HOME!$H$21)),IF($T$1=FALSE,O218*HOME!$F$20,O218*HOME!$F$20/(1+HOME!$H$20)))))</f>
        <v>0</v>
      </c>
      <c r="CM218" s="310">
        <f>IF($T218=TRUE,0,IF(P$2&lt;DATE(2019,10,1),IF($T$1=FALSE,P218*HOME!$F$18,P218*HOME!$F$18/(1+HOME!$H$18)),IF($AO218=TRUE,IF($T$1=FALSE,P218*HOME!$F$21,P218*HOME!$F$21/(1+HOME!$H$21)),IF($T$1=FALSE,P218*HOME!$F$20,P218*HOME!$F$20/(1+HOME!$H$20)))))</f>
        <v>0</v>
      </c>
      <c r="CN218" s="310">
        <f t="shared" si="98"/>
        <v>0</v>
      </c>
    </row>
    <row r="219" spans="3:92" ht="19.149999999999999" customHeight="1">
      <c r="C219" s="95"/>
      <c r="D219" s="114"/>
      <c r="E219" s="114"/>
      <c r="F219" s="114"/>
      <c r="G219" s="184"/>
      <c r="H219" s="114"/>
      <c r="I219" s="114"/>
      <c r="J219" s="114"/>
      <c r="K219" s="114"/>
      <c r="L219" s="114"/>
      <c r="M219" s="114"/>
      <c r="N219" s="114"/>
      <c r="O219" s="114"/>
      <c r="P219" s="124"/>
      <c r="Q219" s="89">
        <f t="shared" si="96"/>
        <v>0</v>
      </c>
      <c r="R219" s="115">
        <f t="shared" si="77"/>
        <v>0</v>
      </c>
      <c r="S219" s="154">
        <f>前期実績!Q177</f>
        <v>0</v>
      </c>
      <c r="T219" s="320" t="b">
        <v>0</v>
      </c>
      <c r="U219" s="79">
        <f>IF(D$2&lt;DATE(2019,10,1),IF($T$1=FALSE,IF($T219=FALSE,D219*HOME!$H$18,0),IF($T219=FALSE,D219*HOME!$H$18/(1+HOME!$H$18),0)),IF($T$1=FALSE,IF($T219=FALSE,D219*HOME!$H$20,0),IF($T219=FALSE,D219*HOME!$H$20/(1+HOME!$H$20),0)))</f>
        <v>0</v>
      </c>
      <c r="V219" s="79">
        <f>IF(E$2&lt;DATE(2019,10,1),IF($T$1=FALSE,IF($T219=FALSE,E219*HOME!$H$18,0),IF($T219=FALSE,E219*HOME!$H$18/(1+HOME!$H$18),0)),IF($T$1=FALSE,IF($T219=FALSE,E219*HOME!$H$20,0),IF($T219=FALSE,E219*HOME!$H$20/(1+HOME!$H$20),0)))</f>
        <v>0</v>
      </c>
      <c r="W219" s="79">
        <f>IF(F$2&lt;DATE(2019,10,1),IF($T$1=FALSE,IF($T219=FALSE,F219*HOME!$H$18,0),IF($T219=FALSE,F219*HOME!$H$18/(1+HOME!$H$18),0)),IF($T$1=FALSE,IF($T219=FALSE,F219*HOME!$H$20,0),IF($T219=FALSE,F219*HOME!$H$20/(1+HOME!$H$20),0)))</f>
        <v>0</v>
      </c>
      <c r="X219" s="79">
        <f>IF(G$2&lt;DATE(2019,10,1),IF($T$1=FALSE,IF($T219=FALSE,G219*HOME!$H$18,0),IF($T219=FALSE,G219*HOME!$H$18/(1+HOME!$H$18),0)),IF($T$1=FALSE,IF($T219=FALSE,G219*HOME!$H$20,0),IF($T219=FALSE,G219*HOME!$H$20/(1+HOME!$H$20),0)))</f>
        <v>0</v>
      </c>
      <c r="Y219" s="79">
        <f>IF(H$2&lt;DATE(2019,10,1),IF($T$1=FALSE,IF($T219=FALSE,H219*HOME!$H$18,0),IF($T219=FALSE,H219*HOME!$H$18/(1+HOME!$H$18),0)),IF($T$1=FALSE,IF($T219=FALSE,H219*HOME!$H$20,0),IF($T219=FALSE,H219*HOME!$H$20/(1+HOME!$H$20),0)))</f>
        <v>0</v>
      </c>
      <c r="Z219" s="79">
        <f>IF(I$2&lt;DATE(2019,10,1),IF($T$1=FALSE,IF($T219=FALSE,I219*HOME!$H$18,0),IF($T219=FALSE,I219*HOME!$H$18/(1+HOME!$H$18),0)),IF($T$1=FALSE,IF($T219=FALSE,I219*HOME!$H$20,0),IF($T219=FALSE,I219*HOME!$H$20/(1+HOME!$H$20),0)))</f>
        <v>0</v>
      </c>
      <c r="AA219" s="79">
        <f>IF(J$2&lt;DATE(2019,10,1),IF($T$1=FALSE,IF($T219=FALSE,J219*HOME!$H$18,0),IF($T219=FALSE,J219*HOME!$H$18/(1+HOME!$H$18),0)),IF($T$1=FALSE,IF($T219=FALSE,J219*HOME!$H$20,0),IF($T219=FALSE,J219*HOME!$H$20/(1+HOME!$H$20),0)))</f>
        <v>0</v>
      </c>
      <c r="AB219" s="79">
        <f>IF(K$2&lt;DATE(2019,10,1),IF($T$1=FALSE,IF($T219=FALSE,K219*HOME!$H$18,0),IF($T219=FALSE,K219*HOME!$H$18/(1+HOME!$H$18),0)),IF($T$1=FALSE,IF($T219=FALSE,K219*HOME!$H$20,0),IF($T219=FALSE,K219*HOME!$H$20/(1+HOME!$H$20),0)))</f>
        <v>0</v>
      </c>
      <c r="AC219" s="79">
        <f>IF(L$2&lt;DATE(2019,10,1),IF($T$1=FALSE,IF($T219=FALSE,L219*HOME!$H$18,0),IF($T219=FALSE,L219*HOME!$H$18/(1+HOME!$H$18),0)),IF($T$1=FALSE,IF($T219=FALSE,L219*HOME!$H$20,0),IF($T219=FALSE,L219*HOME!$H$20/(1+HOME!$H$20),0)))</f>
        <v>0</v>
      </c>
      <c r="AD219" s="79">
        <f>IF(M$2&lt;DATE(2019,10,1),IF($T$1=FALSE,IF($T219=FALSE,M219*HOME!$H$18,0),IF($T219=FALSE,M219*HOME!$H$18/(1+HOME!$H$18),0)),IF($T$1=FALSE,IF($T219=FALSE,M219*HOME!$H$20,0),IF($T219=FALSE,M219*HOME!$H$20/(1+HOME!$H$20),0)))</f>
        <v>0</v>
      </c>
      <c r="AE219" s="79">
        <f>IF(N$2&lt;DATE(2019,10,1),IF($T$1=FALSE,IF($T219=FALSE,N219*HOME!$H$18,0),IF($T219=FALSE,N219*HOME!$H$18/(1+HOME!$H$18),0)),IF($T$1=FALSE,IF($T219=FALSE,N219*HOME!$H$20,0),IF($T219=FALSE,N219*HOME!$H$20/(1+HOME!$H$20),0)))</f>
        <v>0</v>
      </c>
      <c r="AF219" s="79">
        <f>IF(O$2&lt;DATE(2019,10,1),IF($T$1=FALSE,IF($T219=FALSE,O219*HOME!$H$18,0),IF($T219=FALSE,O219*HOME!$H$18/(1+HOME!$H$18),0)),IF($T$1=FALSE,IF($T219=FALSE,O219*HOME!$H$20,0),IF($T219=FALSE,O219*HOME!$H$20/(1+HOME!$H$20),0)))</f>
        <v>0</v>
      </c>
      <c r="AG219" s="79">
        <f>IF(P$2&lt;DATE(2019,10,1),IF($T$1=FALSE,IF($T219=FALSE,P219*HOME!$H$18,0),IF($T219=FALSE,P219*HOME!$H$18/(1+HOME!$H$18),0)),IF($T$1=FALSE,IF($T219=FALSE,P219*HOME!$H$20,0),IF($T219=FALSE,P219*HOME!$H$20/(1+HOME!$H$20),0)))</f>
        <v>0</v>
      </c>
      <c r="AH219" s="79">
        <f t="shared" si="78"/>
        <v>0</v>
      </c>
      <c r="AI219" s="79">
        <f t="shared" si="97"/>
        <v>0</v>
      </c>
      <c r="AT219" s="310" t="b">
        <v>0</v>
      </c>
      <c r="CA219" s="310">
        <f>IF($T219=TRUE,0,IF(D$2&lt;DATE(2019,10,1),IF($T$1=FALSE,D219*HOME!$F$18,D219*HOME!$F$18/(1+HOME!$H$18)),IF($AO219=TRUE,IF($T$1=FALSE,D219*HOME!$F$21,D219*HOME!$F$21/(1+HOME!$H$21)),IF($T$1=FALSE,D219*HOME!$F$20,D219*HOME!$F$20/(1+HOME!$H$20)))))</f>
        <v>0</v>
      </c>
      <c r="CB219" s="310">
        <f>IF($T219=TRUE,0,IF(E$2&lt;DATE(2019,10,1),IF($T$1=FALSE,E219*HOME!$F$18,E219*HOME!$F$18/(1+HOME!$H$18)),IF($AO219=TRUE,IF($T$1=FALSE,E219*HOME!$F$21,E219*HOME!$F$21/(1+HOME!$H$21)),IF($T$1=FALSE,E219*HOME!$F$20,E219*HOME!$F$20/(1+HOME!$H$20)))))</f>
        <v>0</v>
      </c>
      <c r="CC219" s="310">
        <f>IF($T219=TRUE,0,IF(F$2&lt;DATE(2019,10,1),IF($T$1=FALSE,F219*HOME!$F$18,F219*HOME!$F$18/(1+HOME!$H$18)),IF($AO219=TRUE,IF($T$1=FALSE,F219*HOME!$F$21,F219*HOME!$F$21/(1+HOME!$H$21)),IF($T$1=FALSE,F219*HOME!$F$20,F219*HOME!$F$20/(1+HOME!$H$20)))))</f>
        <v>0</v>
      </c>
      <c r="CD219" s="310">
        <f>IF($T219=TRUE,0,IF(G$2&lt;DATE(2019,10,1),IF($T$1=FALSE,G219*HOME!$F$18,G219*HOME!$F$18/(1+HOME!$H$18)),IF($AO219=TRUE,IF($T$1=FALSE,G219*HOME!$F$21,G219*HOME!$F$21/(1+HOME!$H$21)),IF($T$1=FALSE,G219*HOME!$F$20,G219*HOME!$F$20/(1+HOME!$H$20)))))</f>
        <v>0</v>
      </c>
      <c r="CE219" s="310">
        <f>IF($T219=TRUE,0,IF(H$2&lt;DATE(2019,10,1),IF($T$1=FALSE,H219*HOME!$F$18,H219*HOME!$F$18/(1+HOME!$H$18)),IF($AO219=TRUE,IF($T$1=FALSE,H219*HOME!$F$21,H219*HOME!$F$21/(1+HOME!$H$21)),IF($T$1=FALSE,H219*HOME!$F$20,H219*HOME!$F$20/(1+HOME!$H$20)))))</f>
        <v>0</v>
      </c>
      <c r="CF219" s="310">
        <f>IF($T219=TRUE,0,IF(I$2&lt;DATE(2019,10,1),IF($T$1=FALSE,I219*HOME!$F$18,I219*HOME!$F$18/(1+HOME!$H$18)),IF($AO219=TRUE,IF($T$1=FALSE,I219*HOME!$F$21,I219*HOME!$F$21/(1+HOME!$H$21)),IF($T$1=FALSE,I219*HOME!$F$20,I219*HOME!$F$20/(1+HOME!$H$20)))))</f>
        <v>0</v>
      </c>
      <c r="CG219" s="310">
        <f>IF($T219=TRUE,0,IF(J$2&lt;DATE(2019,10,1),IF($T$1=FALSE,J219*HOME!$F$18,J219*HOME!$F$18/(1+HOME!$H$18)),IF($AO219=TRUE,IF($T$1=FALSE,J219*HOME!$F$21,J219*HOME!$F$21/(1+HOME!$H$21)),IF($T$1=FALSE,J219*HOME!$F$20,J219*HOME!$F$20/(1+HOME!$H$20)))))</f>
        <v>0</v>
      </c>
      <c r="CH219" s="310">
        <f>IF($T219=TRUE,0,IF(K$2&lt;DATE(2019,10,1),IF($T$1=FALSE,K219*HOME!$F$18,K219*HOME!$F$18/(1+HOME!$H$18)),IF($AO219=TRUE,IF($T$1=FALSE,K219*HOME!$F$21,K219*HOME!$F$21/(1+HOME!$H$21)),IF($T$1=FALSE,K219*HOME!$F$20,K219*HOME!$F$20/(1+HOME!$H$20)))))</f>
        <v>0</v>
      </c>
      <c r="CI219" s="310">
        <f>IF($T219=TRUE,0,IF(L$2&lt;DATE(2019,10,1),IF($T$1=FALSE,L219*HOME!$F$18,L219*HOME!$F$18/(1+HOME!$H$18)),IF($AO219=TRUE,IF($T$1=FALSE,L219*HOME!$F$21,L219*HOME!$F$21/(1+HOME!$H$21)),IF($T$1=FALSE,L219*HOME!$F$20,L219*HOME!$F$20/(1+HOME!$H$20)))))</f>
        <v>0</v>
      </c>
      <c r="CJ219" s="310">
        <f>IF($T219=TRUE,0,IF(M$2&lt;DATE(2019,10,1),IF($T$1=FALSE,M219*HOME!$F$18,M219*HOME!$F$18/(1+HOME!$H$18)),IF($AO219=TRUE,IF($T$1=FALSE,M219*HOME!$F$21,M219*HOME!$F$21/(1+HOME!$H$21)),IF($T$1=FALSE,M219*HOME!$F$20,M219*HOME!$F$20/(1+HOME!$H$20)))))</f>
        <v>0</v>
      </c>
      <c r="CK219" s="310">
        <f>IF($T219=TRUE,0,IF(N$2&lt;DATE(2019,10,1),IF($T$1=FALSE,N219*HOME!$F$18,N219*HOME!$F$18/(1+HOME!$H$18)),IF($AO219=TRUE,IF($T$1=FALSE,N219*HOME!$F$21,N219*HOME!$F$21/(1+HOME!$H$21)),IF($T$1=FALSE,N219*HOME!$F$20,N219*HOME!$F$20/(1+HOME!$H$20)))))</f>
        <v>0</v>
      </c>
      <c r="CL219" s="310">
        <f>IF($T219=TRUE,0,IF(O$2&lt;DATE(2019,10,1),IF($T$1=FALSE,O219*HOME!$F$18,O219*HOME!$F$18/(1+HOME!$H$18)),IF($AO219=TRUE,IF($T$1=FALSE,O219*HOME!$F$21,O219*HOME!$F$21/(1+HOME!$H$21)),IF($T$1=FALSE,O219*HOME!$F$20,O219*HOME!$F$20/(1+HOME!$H$20)))))</f>
        <v>0</v>
      </c>
      <c r="CM219" s="310">
        <f>IF($T219=TRUE,0,IF(P$2&lt;DATE(2019,10,1),IF($T$1=FALSE,P219*HOME!$F$18,P219*HOME!$F$18/(1+HOME!$H$18)),IF($AO219=TRUE,IF($T$1=FALSE,P219*HOME!$F$21,P219*HOME!$F$21/(1+HOME!$H$21)),IF($T$1=FALSE,P219*HOME!$F$20,P219*HOME!$F$20/(1+HOME!$H$20)))))</f>
        <v>0</v>
      </c>
      <c r="CN219" s="310">
        <f t="shared" si="98"/>
        <v>0</v>
      </c>
    </row>
    <row r="220" spans="3:92" ht="19.149999999999999" customHeight="1">
      <c r="C220" s="95"/>
      <c r="D220" s="114"/>
      <c r="E220" s="114"/>
      <c r="F220" s="114"/>
      <c r="G220" s="114"/>
      <c r="H220" s="114"/>
      <c r="I220" s="114"/>
      <c r="J220" s="114"/>
      <c r="K220" s="114"/>
      <c r="L220" s="114"/>
      <c r="M220" s="114"/>
      <c r="N220" s="114"/>
      <c r="O220" s="114"/>
      <c r="P220" s="124"/>
      <c r="Q220" s="89">
        <f t="shared" si="96"/>
        <v>0</v>
      </c>
      <c r="R220" s="115">
        <f t="shared" si="77"/>
        <v>0</v>
      </c>
      <c r="S220" s="154">
        <f>前期実績!Q178</f>
        <v>0</v>
      </c>
      <c r="T220" s="320" t="b">
        <v>0</v>
      </c>
      <c r="U220" s="79">
        <f>IF(D$2&lt;DATE(2019,10,1),IF($T$1=FALSE,IF($T220=FALSE,D220*HOME!$H$18,0),IF($T220=FALSE,D220*HOME!$H$18/(1+HOME!$H$18),0)),IF($T$1=FALSE,IF($T220=FALSE,D220*HOME!$H$20,0),IF($T220=FALSE,D220*HOME!$H$20/(1+HOME!$H$20),0)))</f>
        <v>0</v>
      </c>
      <c r="V220" s="79">
        <f>IF(E$2&lt;DATE(2019,10,1),IF($T$1=FALSE,IF($T220=FALSE,E220*HOME!$H$18,0),IF($T220=FALSE,E220*HOME!$H$18/(1+HOME!$H$18),0)),IF($T$1=FALSE,IF($T220=FALSE,E220*HOME!$H$20,0),IF($T220=FALSE,E220*HOME!$H$20/(1+HOME!$H$20),0)))</f>
        <v>0</v>
      </c>
      <c r="W220" s="79">
        <f>IF(F$2&lt;DATE(2019,10,1),IF($T$1=FALSE,IF($T220=FALSE,F220*HOME!$H$18,0),IF($T220=FALSE,F220*HOME!$H$18/(1+HOME!$H$18),0)),IF($T$1=FALSE,IF($T220=FALSE,F220*HOME!$H$20,0),IF($T220=FALSE,F220*HOME!$H$20/(1+HOME!$H$20),0)))</f>
        <v>0</v>
      </c>
      <c r="X220" s="79">
        <f>IF(G$2&lt;DATE(2019,10,1),IF($T$1=FALSE,IF($T220=FALSE,G220*HOME!$H$18,0),IF($T220=FALSE,G220*HOME!$H$18/(1+HOME!$H$18),0)),IF($T$1=FALSE,IF($T220=FALSE,G220*HOME!$H$20,0),IF($T220=FALSE,G220*HOME!$H$20/(1+HOME!$H$20),0)))</f>
        <v>0</v>
      </c>
      <c r="Y220" s="79">
        <f>IF(H$2&lt;DATE(2019,10,1),IF($T$1=FALSE,IF($T220=FALSE,H220*HOME!$H$18,0),IF($T220=FALSE,H220*HOME!$H$18/(1+HOME!$H$18),0)),IF($T$1=FALSE,IF($T220=FALSE,H220*HOME!$H$20,0),IF($T220=FALSE,H220*HOME!$H$20/(1+HOME!$H$20),0)))</f>
        <v>0</v>
      </c>
      <c r="Z220" s="79">
        <f>IF(I$2&lt;DATE(2019,10,1),IF($T$1=FALSE,IF($T220=FALSE,I220*HOME!$H$18,0),IF($T220=FALSE,I220*HOME!$H$18/(1+HOME!$H$18),0)),IF($T$1=FALSE,IF($T220=FALSE,I220*HOME!$H$20,0),IF($T220=FALSE,I220*HOME!$H$20/(1+HOME!$H$20),0)))</f>
        <v>0</v>
      </c>
      <c r="AA220" s="79">
        <f>IF(J$2&lt;DATE(2019,10,1),IF($T$1=FALSE,IF($T220=FALSE,J220*HOME!$H$18,0),IF($T220=FALSE,J220*HOME!$H$18/(1+HOME!$H$18),0)),IF($T$1=FALSE,IF($T220=FALSE,J220*HOME!$H$20,0),IF($T220=FALSE,J220*HOME!$H$20/(1+HOME!$H$20),0)))</f>
        <v>0</v>
      </c>
      <c r="AB220" s="79">
        <f>IF(K$2&lt;DATE(2019,10,1),IF($T$1=FALSE,IF($T220=FALSE,K220*HOME!$H$18,0),IF($T220=FALSE,K220*HOME!$H$18/(1+HOME!$H$18),0)),IF($T$1=FALSE,IF($T220=FALSE,K220*HOME!$H$20,0),IF($T220=FALSE,K220*HOME!$H$20/(1+HOME!$H$20),0)))</f>
        <v>0</v>
      </c>
      <c r="AC220" s="79">
        <f>IF(L$2&lt;DATE(2019,10,1),IF($T$1=FALSE,IF($T220=FALSE,L220*HOME!$H$18,0),IF($T220=FALSE,L220*HOME!$H$18/(1+HOME!$H$18),0)),IF($T$1=FALSE,IF($T220=FALSE,L220*HOME!$H$20,0),IF($T220=FALSE,L220*HOME!$H$20/(1+HOME!$H$20),0)))</f>
        <v>0</v>
      </c>
      <c r="AD220" s="79">
        <f>IF(M$2&lt;DATE(2019,10,1),IF($T$1=FALSE,IF($T220=FALSE,M220*HOME!$H$18,0),IF($T220=FALSE,M220*HOME!$H$18/(1+HOME!$H$18),0)),IF($T$1=FALSE,IF($T220=FALSE,M220*HOME!$H$20,0),IF($T220=FALSE,M220*HOME!$H$20/(1+HOME!$H$20),0)))</f>
        <v>0</v>
      </c>
      <c r="AE220" s="79">
        <f>IF(N$2&lt;DATE(2019,10,1),IF($T$1=FALSE,IF($T220=FALSE,N220*HOME!$H$18,0),IF($T220=FALSE,N220*HOME!$H$18/(1+HOME!$H$18),0)),IF($T$1=FALSE,IF($T220=FALSE,N220*HOME!$H$20,0),IF($T220=FALSE,N220*HOME!$H$20/(1+HOME!$H$20),0)))</f>
        <v>0</v>
      </c>
      <c r="AF220" s="79">
        <f>IF(O$2&lt;DATE(2019,10,1),IF($T$1=FALSE,IF($T220=FALSE,O220*HOME!$H$18,0),IF($T220=FALSE,O220*HOME!$H$18/(1+HOME!$H$18),0)),IF($T$1=FALSE,IF($T220=FALSE,O220*HOME!$H$20,0),IF($T220=FALSE,O220*HOME!$H$20/(1+HOME!$H$20),0)))</f>
        <v>0</v>
      </c>
      <c r="AG220" s="79">
        <f>IF(P$2&lt;DATE(2019,10,1),IF($T$1=FALSE,IF($T220=FALSE,P220*HOME!$H$18,0),IF($T220=FALSE,P220*HOME!$H$18/(1+HOME!$H$18),0)),IF($T$1=FALSE,IF($T220=FALSE,P220*HOME!$H$20,0),IF($T220=FALSE,P220*HOME!$H$20/(1+HOME!$H$20),0)))</f>
        <v>0</v>
      </c>
      <c r="AH220" s="79">
        <f t="shared" si="78"/>
        <v>0</v>
      </c>
      <c r="AI220" s="79">
        <f t="shared" si="97"/>
        <v>0</v>
      </c>
      <c r="AT220" s="310" t="b">
        <v>0</v>
      </c>
      <c r="CA220" s="310">
        <f>IF($T220=TRUE,0,IF(D$2&lt;DATE(2019,10,1),IF($T$1=FALSE,D220*HOME!$F$18,D220*HOME!$F$18/(1+HOME!$H$18)),IF($AO220=TRUE,IF($T$1=FALSE,D220*HOME!$F$21,D220*HOME!$F$21/(1+HOME!$H$21)),IF($T$1=FALSE,D220*HOME!$F$20,D220*HOME!$F$20/(1+HOME!$H$20)))))</f>
        <v>0</v>
      </c>
      <c r="CB220" s="310">
        <f>IF($T220=TRUE,0,IF(E$2&lt;DATE(2019,10,1),IF($T$1=FALSE,E220*HOME!$F$18,E220*HOME!$F$18/(1+HOME!$H$18)),IF($AO220=TRUE,IF($T$1=FALSE,E220*HOME!$F$21,E220*HOME!$F$21/(1+HOME!$H$21)),IF($T$1=FALSE,E220*HOME!$F$20,E220*HOME!$F$20/(1+HOME!$H$20)))))</f>
        <v>0</v>
      </c>
      <c r="CC220" s="310">
        <f>IF($T220=TRUE,0,IF(F$2&lt;DATE(2019,10,1),IF($T$1=FALSE,F220*HOME!$F$18,F220*HOME!$F$18/(1+HOME!$H$18)),IF($AO220=TRUE,IF($T$1=FALSE,F220*HOME!$F$21,F220*HOME!$F$21/(1+HOME!$H$21)),IF($T$1=FALSE,F220*HOME!$F$20,F220*HOME!$F$20/(1+HOME!$H$20)))))</f>
        <v>0</v>
      </c>
      <c r="CD220" s="310">
        <f>IF($T220=TRUE,0,IF(G$2&lt;DATE(2019,10,1),IF($T$1=FALSE,G220*HOME!$F$18,G220*HOME!$F$18/(1+HOME!$H$18)),IF($AO220=TRUE,IF($T$1=FALSE,G220*HOME!$F$21,G220*HOME!$F$21/(1+HOME!$H$21)),IF($T$1=FALSE,G220*HOME!$F$20,G220*HOME!$F$20/(1+HOME!$H$20)))))</f>
        <v>0</v>
      </c>
      <c r="CE220" s="310">
        <f>IF($T220=TRUE,0,IF(H$2&lt;DATE(2019,10,1),IF($T$1=FALSE,H220*HOME!$F$18,H220*HOME!$F$18/(1+HOME!$H$18)),IF($AO220=TRUE,IF($T$1=FALSE,H220*HOME!$F$21,H220*HOME!$F$21/(1+HOME!$H$21)),IF($T$1=FALSE,H220*HOME!$F$20,H220*HOME!$F$20/(1+HOME!$H$20)))))</f>
        <v>0</v>
      </c>
      <c r="CF220" s="310">
        <f>IF($T220=TRUE,0,IF(I$2&lt;DATE(2019,10,1),IF($T$1=FALSE,I220*HOME!$F$18,I220*HOME!$F$18/(1+HOME!$H$18)),IF($AO220=TRUE,IF($T$1=FALSE,I220*HOME!$F$21,I220*HOME!$F$21/(1+HOME!$H$21)),IF($T$1=FALSE,I220*HOME!$F$20,I220*HOME!$F$20/(1+HOME!$H$20)))))</f>
        <v>0</v>
      </c>
      <c r="CG220" s="310">
        <f>IF($T220=TRUE,0,IF(J$2&lt;DATE(2019,10,1),IF($T$1=FALSE,J220*HOME!$F$18,J220*HOME!$F$18/(1+HOME!$H$18)),IF($AO220=TRUE,IF($T$1=FALSE,J220*HOME!$F$21,J220*HOME!$F$21/(1+HOME!$H$21)),IF($T$1=FALSE,J220*HOME!$F$20,J220*HOME!$F$20/(1+HOME!$H$20)))))</f>
        <v>0</v>
      </c>
      <c r="CH220" s="310">
        <f>IF($T220=TRUE,0,IF(K$2&lt;DATE(2019,10,1),IF($T$1=FALSE,K220*HOME!$F$18,K220*HOME!$F$18/(1+HOME!$H$18)),IF($AO220=TRUE,IF($T$1=FALSE,K220*HOME!$F$21,K220*HOME!$F$21/(1+HOME!$H$21)),IF($T$1=FALSE,K220*HOME!$F$20,K220*HOME!$F$20/(1+HOME!$H$20)))))</f>
        <v>0</v>
      </c>
      <c r="CI220" s="310">
        <f>IF($T220=TRUE,0,IF(L$2&lt;DATE(2019,10,1),IF($T$1=FALSE,L220*HOME!$F$18,L220*HOME!$F$18/(1+HOME!$H$18)),IF($AO220=TRUE,IF($T$1=FALSE,L220*HOME!$F$21,L220*HOME!$F$21/(1+HOME!$H$21)),IF($T$1=FALSE,L220*HOME!$F$20,L220*HOME!$F$20/(1+HOME!$H$20)))))</f>
        <v>0</v>
      </c>
      <c r="CJ220" s="310">
        <f>IF($T220=TRUE,0,IF(M$2&lt;DATE(2019,10,1),IF($T$1=FALSE,M220*HOME!$F$18,M220*HOME!$F$18/(1+HOME!$H$18)),IF($AO220=TRUE,IF($T$1=FALSE,M220*HOME!$F$21,M220*HOME!$F$21/(1+HOME!$H$21)),IF($T$1=FALSE,M220*HOME!$F$20,M220*HOME!$F$20/(1+HOME!$H$20)))))</f>
        <v>0</v>
      </c>
      <c r="CK220" s="310">
        <f>IF($T220=TRUE,0,IF(N$2&lt;DATE(2019,10,1),IF($T$1=FALSE,N220*HOME!$F$18,N220*HOME!$F$18/(1+HOME!$H$18)),IF($AO220=TRUE,IF($T$1=FALSE,N220*HOME!$F$21,N220*HOME!$F$21/(1+HOME!$H$21)),IF($T$1=FALSE,N220*HOME!$F$20,N220*HOME!$F$20/(1+HOME!$H$20)))))</f>
        <v>0</v>
      </c>
      <c r="CL220" s="310">
        <f>IF($T220=TRUE,0,IF(O$2&lt;DATE(2019,10,1),IF($T$1=FALSE,O220*HOME!$F$18,O220*HOME!$F$18/(1+HOME!$H$18)),IF($AO220=TRUE,IF($T$1=FALSE,O220*HOME!$F$21,O220*HOME!$F$21/(1+HOME!$H$21)),IF($T$1=FALSE,O220*HOME!$F$20,O220*HOME!$F$20/(1+HOME!$H$20)))))</f>
        <v>0</v>
      </c>
      <c r="CM220" s="310">
        <f>IF($T220=TRUE,0,IF(P$2&lt;DATE(2019,10,1),IF($T$1=FALSE,P220*HOME!$F$18,P220*HOME!$F$18/(1+HOME!$H$18)),IF($AO220=TRUE,IF($T$1=FALSE,P220*HOME!$F$21,P220*HOME!$F$21/(1+HOME!$H$21)),IF($T$1=FALSE,P220*HOME!$F$20,P220*HOME!$F$20/(1+HOME!$H$20)))))</f>
        <v>0</v>
      </c>
      <c r="CN220" s="310">
        <f t="shared" si="98"/>
        <v>0</v>
      </c>
    </row>
    <row r="221" spans="3:92" ht="19.149999999999999" customHeight="1">
      <c r="C221" s="95"/>
      <c r="D221" s="114"/>
      <c r="E221" s="114"/>
      <c r="F221" s="114"/>
      <c r="G221" s="114"/>
      <c r="H221" s="114"/>
      <c r="I221" s="114"/>
      <c r="J221" s="114"/>
      <c r="K221" s="114"/>
      <c r="L221" s="114"/>
      <c r="M221" s="114"/>
      <c r="N221" s="114"/>
      <c r="O221" s="114"/>
      <c r="P221" s="131"/>
      <c r="Q221" s="89">
        <f t="shared" si="96"/>
        <v>0</v>
      </c>
      <c r="R221" s="115">
        <f t="shared" si="77"/>
        <v>0</v>
      </c>
      <c r="S221" s="154">
        <f>前期実績!Q179</f>
        <v>0</v>
      </c>
      <c r="T221" s="320" t="b">
        <v>0</v>
      </c>
      <c r="U221" s="79">
        <f>IF(D$2&lt;DATE(2019,10,1),IF($T$1=FALSE,IF($T221=FALSE,D221*HOME!$H$18,0),IF($T221=FALSE,D221*HOME!$H$18/(1+HOME!$H$18),0)),IF($T$1=FALSE,IF($T221=FALSE,D221*HOME!$H$20,0),IF($T221=FALSE,D221*HOME!$H$20/(1+HOME!$H$20),0)))</f>
        <v>0</v>
      </c>
      <c r="V221" s="79">
        <f>IF(E$2&lt;DATE(2019,10,1),IF($T$1=FALSE,IF($T221=FALSE,E221*HOME!$H$18,0),IF($T221=FALSE,E221*HOME!$H$18/(1+HOME!$H$18),0)),IF($T$1=FALSE,IF($T221=FALSE,E221*HOME!$H$20,0),IF($T221=FALSE,E221*HOME!$H$20/(1+HOME!$H$20),0)))</f>
        <v>0</v>
      </c>
      <c r="W221" s="79">
        <f>IF(F$2&lt;DATE(2019,10,1),IF($T$1=FALSE,IF($T221=FALSE,F221*HOME!$H$18,0),IF($T221=FALSE,F221*HOME!$H$18/(1+HOME!$H$18),0)),IF($T$1=FALSE,IF($T221=FALSE,F221*HOME!$H$20,0),IF($T221=FALSE,F221*HOME!$H$20/(1+HOME!$H$20),0)))</f>
        <v>0</v>
      </c>
      <c r="X221" s="79">
        <f>IF(G$2&lt;DATE(2019,10,1),IF($T$1=FALSE,IF($T221=FALSE,G221*HOME!$H$18,0),IF($T221=FALSE,G221*HOME!$H$18/(1+HOME!$H$18),0)),IF($T$1=FALSE,IF($T221=FALSE,G221*HOME!$H$20,0),IF($T221=FALSE,G221*HOME!$H$20/(1+HOME!$H$20),0)))</f>
        <v>0</v>
      </c>
      <c r="Y221" s="79">
        <f>IF(H$2&lt;DATE(2019,10,1),IF($T$1=FALSE,IF($T221=FALSE,H221*HOME!$H$18,0),IF($T221=FALSE,H221*HOME!$H$18/(1+HOME!$H$18),0)),IF($T$1=FALSE,IF($T221=FALSE,H221*HOME!$H$20,0),IF($T221=FALSE,H221*HOME!$H$20/(1+HOME!$H$20),0)))</f>
        <v>0</v>
      </c>
      <c r="Z221" s="79">
        <f>IF(I$2&lt;DATE(2019,10,1),IF($T$1=FALSE,IF($T221=FALSE,I221*HOME!$H$18,0),IF($T221=FALSE,I221*HOME!$H$18/(1+HOME!$H$18),0)),IF($T$1=FALSE,IF($T221=FALSE,I221*HOME!$H$20,0),IF($T221=FALSE,I221*HOME!$H$20/(1+HOME!$H$20),0)))</f>
        <v>0</v>
      </c>
      <c r="AA221" s="79">
        <f>IF(J$2&lt;DATE(2019,10,1),IF($T$1=FALSE,IF($T221=FALSE,J221*HOME!$H$18,0),IF($T221=FALSE,J221*HOME!$H$18/(1+HOME!$H$18),0)),IF($T$1=FALSE,IF($T221=FALSE,J221*HOME!$H$20,0),IF($T221=FALSE,J221*HOME!$H$20/(1+HOME!$H$20),0)))</f>
        <v>0</v>
      </c>
      <c r="AB221" s="79">
        <f>IF(K$2&lt;DATE(2019,10,1),IF($T$1=FALSE,IF($T221=FALSE,K221*HOME!$H$18,0),IF($T221=FALSE,K221*HOME!$H$18/(1+HOME!$H$18),0)),IF($T$1=FALSE,IF($T221=FALSE,K221*HOME!$H$20,0),IF($T221=FALSE,K221*HOME!$H$20/(1+HOME!$H$20),0)))</f>
        <v>0</v>
      </c>
      <c r="AC221" s="79">
        <f>IF(L$2&lt;DATE(2019,10,1),IF($T$1=FALSE,IF($T221=FALSE,L221*HOME!$H$18,0),IF($T221=FALSE,L221*HOME!$H$18/(1+HOME!$H$18),0)),IF($T$1=FALSE,IF($T221=FALSE,L221*HOME!$H$20,0),IF($T221=FALSE,L221*HOME!$H$20/(1+HOME!$H$20),0)))</f>
        <v>0</v>
      </c>
      <c r="AD221" s="79">
        <f>IF(M$2&lt;DATE(2019,10,1),IF($T$1=FALSE,IF($T221=FALSE,M221*HOME!$H$18,0),IF($T221=FALSE,M221*HOME!$H$18/(1+HOME!$H$18),0)),IF($T$1=FALSE,IF($T221=FALSE,M221*HOME!$H$20,0),IF($T221=FALSE,M221*HOME!$H$20/(1+HOME!$H$20),0)))</f>
        <v>0</v>
      </c>
      <c r="AE221" s="79">
        <f>IF(N$2&lt;DATE(2019,10,1),IF($T$1=FALSE,IF($T221=FALSE,N221*HOME!$H$18,0),IF($T221=FALSE,N221*HOME!$H$18/(1+HOME!$H$18),0)),IF($T$1=FALSE,IF($T221=FALSE,N221*HOME!$H$20,0),IF($T221=FALSE,N221*HOME!$H$20/(1+HOME!$H$20),0)))</f>
        <v>0</v>
      </c>
      <c r="AF221" s="79">
        <f>IF(O$2&lt;DATE(2019,10,1),IF($T$1=FALSE,IF($T221=FALSE,O221*HOME!$H$18,0),IF($T221=FALSE,O221*HOME!$H$18/(1+HOME!$H$18),0)),IF($T$1=FALSE,IF($T221=FALSE,O221*HOME!$H$20,0),IF($T221=FALSE,O221*HOME!$H$20/(1+HOME!$H$20),0)))</f>
        <v>0</v>
      </c>
      <c r="AG221" s="79">
        <f>IF(P$2&lt;DATE(2019,10,1),IF($T$1=FALSE,IF($T221=FALSE,P221*HOME!$H$18,0),IF($T221=FALSE,P221*HOME!$H$18/(1+HOME!$H$18),0)),IF($T$1=FALSE,IF($T221=FALSE,P221*HOME!$H$20,0),IF($T221=FALSE,P221*HOME!$H$20/(1+HOME!$H$20),0)))</f>
        <v>0</v>
      </c>
      <c r="AH221" s="79">
        <f t="shared" si="78"/>
        <v>0</v>
      </c>
      <c r="AI221" s="79">
        <f t="shared" si="97"/>
        <v>0</v>
      </c>
      <c r="AT221" s="310" t="b">
        <v>0</v>
      </c>
      <c r="CA221" s="310">
        <f>IF($T221=TRUE,0,IF(D$2&lt;DATE(2019,10,1),IF($T$1=FALSE,D221*HOME!$F$18,D221*HOME!$F$18/(1+HOME!$H$18)),IF($AO221=TRUE,IF($T$1=FALSE,D221*HOME!$F$21,D221*HOME!$F$21/(1+HOME!$H$21)),IF($T$1=FALSE,D221*HOME!$F$20,D221*HOME!$F$20/(1+HOME!$H$20)))))</f>
        <v>0</v>
      </c>
      <c r="CB221" s="310">
        <f>IF($T221=TRUE,0,IF(E$2&lt;DATE(2019,10,1),IF($T$1=FALSE,E221*HOME!$F$18,E221*HOME!$F$18/(1+HOME!$H$18)),IF($AO221=TRUE,IF($T$1=FALSE,E221*HOME!$F$21,E221*HOME!$F$21/(1+HOME!$H$21)),IF($T$1=FALSE,E221*HOME!$F$20,E221*HOME!$F$20/(1+HOME!$H$20)))))</f>
        <v>0</v>
      </c>
      <c r="CC221" s="310">
        <f>IF($T221=TRUE,0,IF(F$2&lt;DATE(2019,10,1),IF($T$1=FALSE,F221*HOME!$F$18,F221*HOME!$F$18/(1+HOME!$H$18)),IF($AO221=TRUE,IF($T$1=FALSE,F221*HOME!$F$21,F221*HOME!$F$21/(1+HOME!$H$21)),IF($T$1=FALSE,F221*HOME!$F$20,F221*HOME!$F$20/(1+HOME!$H$20)))))</f>
        <v>0</v>
      </c>
      <c r="CD221" s="310">
        <f>IF($T221=TRUE,0,IF(G$2&lt;DATE(2019,10,1),IF($T$1=FALSE,G221*HOME!$F$18,G221*HOME!$F$18/(1+HOME!$H$18)),IF($AO221=TRUE,IF($T$1=FALSE,G221*HOME!$F$21,G221*HOME!$F$21/(1+HOME!$H$21)),IF($T$1=FALSE,G221*HOME!$F$20,G221*HOME!$F$20/(1+HOME!$H$20)))))</f>
        <v>0</v>
      </c>
      <c r="CE221" s="310">
        <f>IF($T221=TRUE,0,IF(H$2&lt;DATE(2019,10,1),IF($T$1=FALSE,H221*HOME!$F$18,H221*HOME!$F$18/(1+HOME!$H$18)),IF($AO221=TRUE,IF($T$1=FALSE,H221*HOME!$F$21,H221*HOME!$F$21/(1+HOME!$H$21)),IF($T$1=FALSE,H221*HOME!$F$20,H221*HOME!$F$20/(1+HOME!$H$20)))))</f>
        <v>0</v>
      </c>
      <c r="CF221" s="310">
        <f>IF($T221=TRUE,0,IF(I$2&lt;DATE(2019,10,1),IF($T$1=FALSE,I221*HOME!$F$18,I221*HOME!$F$18/(1+HOME!$H$18)),IF($AO221=TRUE,IF($T$1=FALSE,I221*HOME!$F$21,I221*HOME!$F$21/(1+HOME!$H$21)),IF($T$1=FALSE,I221*HOME!$F$20,I221*HOME!$F$20/(1+HOME!$H$20)))))</f>
        <v>0</v>
      </c>
      <c r="CG221" s="310">
        <f>IF($T221=TRUE,0,IF(J$2&lt;DATE(2019,10,1),IF($T$1=FALSE,J221*HOME!$F$18,J221*HOME!$F$18/(1+HOME!$H$18)),IF($AO221=TRUE,IF($T$1=FALSE,J221*HOME!$F$21,J221*HOME!$F$21/(1+HOME!$H$21)),IF($T$1=FALSE,J221*HOME!$F$20,J221*HOME!$F$20/(1+HOME!$H$20)))))</f>
        <v>0</v>
      </c>
      <c r="CH221" s="310">
        <f>IF($T221=TRUE,0,IF(K$2&lt;DATE(2019,10,1),IF($T$1=FALSE,K221*HOME!$F$18,K221*HOME!$F$18/(1+HOME!$H$18)),IF($AO221=TRUE,IF($T$1=FALSE,K221*HOME!$F$21,K221*HOME!$F$21/(1+HOME!$H$21)),IF($T$1=FALSE,K221*HOME!$F$20,K221*HOME!$F$20/(1+HOME!$H$20)))))</f>
        <v>0</v>
      </c>
      <c r="CI221" s="310">
        <f>IF($T221=TRUE,0,IF(L$2&lt;DATE(2019,10,1),IF($T$1=FALSE,L221*HOME!$F$18,L221*HOME!$F$18/(1+HOME!$H$18)),IF($AO221=TRUE,IF($T$1=FALSE,L221*HOME!$F$21,L221*HOME!$F$21/(1+HOME!$H$21)),IF($T$1=FALSE,L221*HOME!$F$20,L221*HOME!$F$20/(1+HOME!$H$20)))))</f>
        <v>0</v>
      </c>
      <c r="CJ221" s="310">
        <f>IF($T221=TRUE,0,IF(M$2&lt;DATE(2019,10,1),IF($T$1=FALSE,M221*HOME!$F$18,M221*HOME!$F$18/(1+HOME!$H$18)),IF($AO221=TRUE,IF($T$1=FALSE,M221*HOME!$F$21,M221*HOME!$F$21/(1+HOME!$H$21)),IF($T$1=FALSE,M221*HOME!$F$20,M221*HOME!$F$20/(1+HOME!$H$20)))))</f>
        <v>0</v>
      </c>
      <c r="CK221" s="310">
        <f>IF($T221=TRUE,0,IF(N$2&lt;DATE(2019,10,1),IF($T$1=FALSE,N221*HOME!$F$18,N221*HOME!$F$18/(1+HOME!$H$18)),IF($AO221=TRUE,IF($T$1=FALSE,N221*HOME!$F$21,N221*HOME!$F$21/(1+HOME!$H$21)),IF($T$1=FALSE,N221*HOME!$F$20,N221*HOME!$F$20/(1+HOME!$H$20)))))</f>
        <v>0</v>
      </c>
      <c r="CL221" s="310">
        <f>IF($T221=TRUE,0,IF(O$2&lt;DATE(2019,10,1),IF($T$1=FALSE,O221*HOME!$F$18,O221*HOME!$F$18/(1+HOME!$H$18)),IF($AO221=TRUE,IF($T$1=FALSE,O221*HOME!$F$21,O221*HOME!$F$21/(1+HOME!$H$21)),IF($T$1=FALSE,O221*HOME!$F$20,O221*HOME!$F$20/(1+HOME!$H$20)))))</f>
        <v>0</v>
      </c>
      <c r="CM221" s="310">
        <f>IF($T221=TRUE,0,IF(P$2&lt;DATE(2019,10,1),IF($T$1=FALSE,P221*HOME!$F$18,P221*HOME!$F$18/(1+HOME!$H$18)),IF($AO221=TRUE,IF($T$1=FALSE,P221*HOME!$F$21,P221*HOME!$F$21/(1+HOME!$H$21)),IF($T$1=FALSE,P221*HOME!$F$20,P221*HOME!$F$20/(1+HOME!$H$20)))))</f>
        <v>0</v>
      </c>
      <c r="CN221" s="310">
        <f t="shared" si="98"/>
        <v>0</v>
      </c>
    </row>
    <row r="222" spans="3:92" ht="19.149999999999999" customHeight="1">
      <c r="C222" s="95"/>
      <c r="D222" s="114"/>
      <c r="E222" s="114"/>
      <c r="F222" s="114"/>
      <c r="G222" s="114"/>
      <c r="H222" s="114"/>
      <c r="I222" s="114"/>
      <c r="J222" s="114"/>
      <c r="K222" s="114"/>
      <c r="L222" s="114"/>
      <c r="M222" s="114"/>
      <c r="N222" s="114"/>
      <c r="O222" s="114"/>
      <c r="P222" s="131"/>
      <c r="Q222" s="89">
        <f t="shared" si="96"/>
        <v>0</v>
      </c>
      <c r="R222" s="115">
        <f t="shared" si="77"/>
        <v>0</v>
      </c>
      <c r="S222" s="154">
        <f>前期実績!Q180</f>
        <v>0</v>
      </c>
      <c r="T222" s="320" t="b">
        <v>0</v>
      </c>
      <c r="U222" s="79">
        <f>IF(D$2&lt;DATE(2019,10,1),IF($T$1=FALSE,IF($T222=FALSE,D222*HOME!$H$18,0),IF($T222=FALSE,D222*HOME!$H$18/(1+HOME!$H$18),0)),IF($T$1=FALSE,IF($T222=FALSE,D222*HOME!$H$20,0),IF($T222=FALSE,D222*HOME!$H$20/(1+HOME!$H$20),0)))</f>
        <v>0</v>
      </c>
      <c r="V222" s="79">
        <f>IF(E$2&lt;DATE(2019,10,1),IF($T$1=FALSE,IF($T222=FALSE,E222*HOME!$H$18,0),IF($T222=FALSE,E222*HOME!$H$18/(1+HOME!$H$18),0)),IF($T$1=FALSE,IF($T222=FALSE,E222*HOME!$H$20,0),IF($T222=FALSE,E222*HOME!$H$20/(1+HOME!$H$20),0)))</f>
        <v>0</v>
      </c>
      <c r="W222" s="79">
        <f>IF(F$2&lt;DATE(2019,10,1),IF($T$1=FALSE,IF($T222=FALSE,F222*HOME!$H$18,0),IF($T222=FALSE,F222*HOME!$H$18/(1+HOME!$H$18),0)),IF($T$1=FALSE,IF($T222=FALSE,F222*HOME!$H$20,0),IF($T222=FALSE,F222*HOME!$H$20/(1+HOME!$H$20),0)))</f>
        <v>0</v>
      </c>
      <c r="X222" s="79">
        <f>IF(G$2&lt;DATE(2019,10,1),IF($T$1=FALSE,IF($T222=FALSE,G222*HOME!$H$18,0),IF($T222=FALSE,G222*HOME!$H$18/(1+HOME!$H$18),0)),IF($T$1=FALSE,IF($T222=FALSE,G222*HOME!$H$20,0),IF($T222=FALSE,G222*HOME!$H$20/(1+HOME!$H$20),0)))</f>
        <v>0</v>
      </c>
      <c r="Y222" s="79">
        <f>IF(H$2&lt;DATE(2019,10,1),IF($T$1=FALSE,IF($T222=FALSE,H222*HOME!$H$18,0),IF($T222=FALSE,H222*HOME!$H$18/(1+HOME!$H$18),0)),IF($T$1=FALSE,IF($T222=FALSE,H222*HOME!$H$20,0),IF($T222=FALSE,H222*HOME!$H$20/(1+HOME!$H$20),0)))</f>
        <v>0</v>
      </c>
      <c r="Z222" s="79">
        <f>IF(I$2&lt;DATE(2019,10,1),IF($T$1=FALSE,IF($T222=FALSE,I222*HOME!$H$18,0),IF($T222=FALSE,I222*HOME!$H$18/(1+HOME!$H$18),0)),IF($T$1=FALSE,IF($T222=FALSE,I222*HOME!$H$20,0),IF($T222=FALSE,I222*HOME!$H$20/(1+HOME!$H$20),0)))</f>
        <v>0</v>
      </c>
      <c r="AA222" s="79">
        <f>IF(J$2&lt;DATE(2019,10,1),IF($T$1=FALSE,IF($T222=FALSE,J222*HOME!$H$18,0),IF($T222=FALSE,J222*HOME!$H$18/(1+HOME!$H$18),0)),IF($T$1=FALSE,IF($T222=FALSE,J222*HOME!$H$20,0),IF($T222=FALSE,J222*HOME!$H$20/(1+HOME!$H$20),0)))</f>
        <v>0</v>
      </c>
      <c r="AB222" s="79">
        <f>IF(K$2&lt;DATE(2019,10,1),IF($T$1=FALSE,IF($T222=FALSE,K222*HOME!$H$18,0),IF($T222=FALSE,K222*HOME!$H$18/(1+HOME!$H$18),0)),IF($T$1=FALSE,IF($T222=FALSE,K222*HOME!$H$20,0),IF($T222=FALSE,K222*HOME!$H$20/(1+HOME!$H$20),0)))</f>
        <v>0</v>
      </c>
      <c r="AC222" s="79">
        <f>IF(L$2&lt;DATE(2019,10,1),IF($T$1=FALSE,IF($T222=FALSE,L222*HOME!$H$18,0),IF($T222=FALSE,L222*HOME!$H$18/(1+HOME!$H$18),0)),IF($T$1=FALSE,IF($T222=FALSE,L222*HOME!$H$20,0),IF($T222=FALSE,L222*HOME!$H$20/(1+HOME!$H$20),0)))</f>
        <v>0</v>
      </c>
      <c r="AD222" s="79">
        <f>IF(M$2&lt;DATE(2019,10,1),IF($T$1=FALSE,IF($T222=FALSE,M222*HOME!$H$18,0),IF($T222=FALSE,M222*HOME!$H$18/(1+HOME!$H$18),0)),IF($T$1=FALSE,IF($T222=FALSE,M222*HOME!$H$20,0),IF($T222=FALSE,M222*HOME!$H$20/(1+HOME!$H$20),0)))</f>
        <v>0</v>
      </c>
      <c r="AE222" s="79">
        <f>IF(N$2&lt;DATE(2019,10,1),IF($T$1=FALSE,IF($T222=FALSE,N222*HOME!$H$18,0),IF($T222=FALSE,N222*HOME!$H$18/(1+HOME!$H$18),0)),IF($T$1=FALSE,IF($T222=FALSE,N222*HOME!$H$20,0),IF($T222=FALSE,N222*HOME!$H$20/(1+HOME!$H$20),0)))</f>
        <v>0</v>
      </c>
      <c r="AF222" s="79">
        <f>IF(O$2&lt;DATE(2019,10,1),IF($T$1=FALSE,IF($T222=FALSE,O222*HOME!$H$18,0),IF($T222=FALSE,O222*HOME!$H$18/(1+HOME!$H$18),0)),IF($T$1=FALSE,IF($T222=FALSE,O222*HOME!$H$20,0),IF($T222=FALSE,O222*HOME!$H$20/(1+HOME!$H$20),0)))</f>
        <v>0</v>
      </c>
      <c r="AG222" s="79">
        <f>IF(P$2&lt;DATE(2019,10,1),IF($T$1=FALSE,IF($T222=FALSE,P222*HOME!$H$18,0),IF($T222=FALSE,P222*HOME!$H$18/(1+HOME!$H$18),0)),IF($T$1=FALSE,IF($T222=FALSE,P222*HOME!$H$20,0),IF($T222=FALSE,P222*HOME!$H$20/(1+HOME!$H$20),0)))</f>
        <v>0</v>
      </c>
      <c r="AH222" s="79">
        <f t="shared" si="78"/>
        <v>0</v>
      </c>
      <c r="AI222" s="79">
        <f t="shared" si="97"/>
        <v>0</v>
      </c>
      <c r="AT222" s="310" t="b">
        <v>0</v>
      </c>
      <c r="CA222" s="310">
        <f>IF($T222=TRUE,0,IF(D$2&lt;DATE(2019,10,1),IF($T$1=FALSE,D222*HOME!$F$18,D222*HOME!$F$18/(1+HOME!$H$18)),IF($AO222=TRUE,IF($T$1=FALSE,D222*HOME!$F$21,D222*HOME!$F$21/(1+HOME!$H$21)),IF($T$1=FALSE,D222*HOME!$F$20,D222*HOME!$F$20/(1+HOME!$H$20)))))</f>
        <v>0</v>
      </c>
      <c r="CB222" s="310">
        <f>IF($T222=TRUE,0,IF(E$2&lt;DATE(2019,10,1),IF($T$1=FALSE,E222*HOME!$F$18,E222*HOME!$F$18/(1+HOME!$H$18)),IF($AO222=TRUE,IF($T$1=FALSE,E222*HOME!$F$21,E222*HOME!$F$21/(1+HOME!$H$21)),IF($T$1=FALSE,E222*HOME!$F$20,E222*HOME!$F$20/(1+HOME!$H$20)))))</f>
        <v>0</v>
      </c>
      <c r="CC222" s="310">
        <f>IF($T222=TRUE,0,IF(F$2&lt;DATE(2019,10,1),IF($T$1=FALSE,F222*HOME!$F$18,F222*HOME!$F$18/(1+HOME!$H$18)),IF($AO222=TRUE,IF($T$1=FALSE,F222*HOME!$F$21,F222*HOME!$F$21/(1+HOME!$H$21)),IF($T$1=FALSE,F222*HOME!$F$20,F222*HOME!$F$20/(1+HOME!$H$20)))))</f>
        <v>0</v>
      </c>
      <c r="CD222" s="310">
        <f>IF($T222=TRUE,0,IF(G$2&lt;DATE(2019,10,1),IF($T$1=FALSE,G222*HOME!$F$18,G222*HOME!$F$18/(1+HOME!$H$18)),IF($AO222=TRUE,IF($T$1=FALSE,G222*HOME!$F$21,G222*HOME!$F$21/(1+HOME!$H$21)),IF($T$1=FALSE,G222*HOME!$F$20,G222*HOME!$F$20/(1+HOME!$H$20)))))</f>
        <v>0</v>
      </c>
      <c r="CE222" s="310">
        <f>IF($T222=TRUE,0,IF(H$2&lt;DATE(2019,10,1),IF($T$1=FALSE,H222*HOME!$F$18,H222*HOME!$F$18/(1+HOME!$H$18)),IF($AO222=TRUE,IF($T$1=FALSE,H222*HOME!$F$21,H222*HOME!$F$21/(1+HOME!$H$21)),IF($T$1=FALSE,H222*HOME!$F$20,H222*HOME!$F$20/(1+HOME!$H$20)))))</f>
        <v>0</v>
      </c>
      <c r="CF222" s="310">
        <f>IF($T222=TRUE,0,IF(I$2&lt;DATE(2019,10,1),IF($T$1=FALSE,I222*HOME!$F$18,I222*HOME!$F$18/(1+HOME!$H$18)),IF($AO222=TRUE,IF($T$1=FALSE,I222*HOME!$F$21,I222*HOME!$F$21/(1+HOME!$H$21)),IF($T$1=FALSE,I222*HOME!$F$20,I222*HOME!$F$20/(1+HOME!$H$20)))))</f>
        <v>0</v>
      </c>
      <c r="CG222" s="310">
        <f>IF($T222=TRUE,0,IF(J$2&lt;DATE(2019,10,1),IF($T$1=FALSE,J222*HOME!$F$18,J222*HOME!$F$18/(1+HOME!$H$18)),IF($AO222=TRUE,IF($T$1=FALSE,J222*HOME!$F$21,J222*HOME!$F$21/(1+HOME!$H$21)),IF($T$1=FALSE,J222*HOME!$F$20,J222*HOME!$F$20/(1+HOME!$H$20)))))</f>
        <v>0</v>
      </c>
      <c r="CH222" s="310">
        <f>IF($T222=TRUE,0,IF(K$2&lt;DATE(2019,10,1),IF($T$1=FALSE,K222*HOME!$F$18,K222*HOME!$F$18/(1+HOME!$H$18)),IF($AO222=TRUE,IF($T$1=FALSE,K222*HOME!$F$21,K222*HOME!$F$21/(1+HOME!$H$21)),IF($T$1=FALSE,K222*HOME!$F$20,K222*HOME!$F$20/(1+HOME!$H$20)))))</f>
        <v>0</v>
      </c>
      <c r="CI222" s="310">
        <f>IF($T222=TRUE,0,IF(L$2&lt;DATE(2019,10,1),IF($T$1=FALSE,L222*HOME!$F$18,L222*HOME!$F$18/(1+HOME!$H$18)),IF($AO222=TRUE,IF($T$1=FALSE,L222*HOME!$F$21,L222*HOME!$F$21/(1+HOME!$H$21)),IF($T$1=FALSE,L222*HOME!$F$20,L222*HOME!$F$20/(1+HOME!$H$20)))))</f>
        <v>0</v>
      </c>
      <c r="CJ222" s="310">
        <f>IF($T222=TRUE,0,IF(M$2&lt;DATE(2019,10,1),IF($T$1=FALSE,M222*HOME!$F$18,M222*HOME!$F$18/(1+HOME!$H$18)),IF($AO222=TRUE,IF($T$1=FALSE,M222*HOME!$F$21,M222*HOME!$F$21/(1+HOME!$H$21)),IF($T$1=FALSE,M222*HOME!$F$20,M222*HOME!$F$20/(1+HOME!$H$20)))))</f>
        <v>0</v>
      </c>
      <c r="CK222" s="310">
        <f>IF($T222=TRUE,0,IF(N$2&lt;DATE(2019,10,1),IF($T$1=FALSE,N222*HOME!$F$18,N222*HOME!$F$18/(1+HOME!$H$18)),IF($AO222=TRUE,IF($T$1=FALSE,N222*HOME!$F$21,N222*HOME!$F$21/(1+HOME!$H$21)),IF($T$1=FALSE,N222*HOME!$F$20,N222*HOME!$F$20/(1+HOME!$H$20)))))</f>
        <v>0</v>
      </c>
      <c r="CL222" s="310">
        <f>IF($T222=TRUE,0,IF(O$2&lt;DATE(2019,10,1),IF($T$1=FALSE,O222*HOME!$F$18,O222*HOME!$F$18/(1+HOME!$H$18)),IF($AO222=TRUE,IF($T$1=FALSE,O222*HOME!$F$21,O222*HOME!$F$21/(1+HOME!$H$21)),IF($T$1=FALSE,O222*HOME!$F$20,O222*HOME!$F$20/(1+HOME!$H$20)))))</f>
        <v>0</v>
      </c>
      <c r="CM222" s="310">
        <f>IF($T222=TRUE,0,IF(P$2&lt;DATE(2019,10,1),IF($T$1=FALSE,P222*HOME!$F$18,P222*HOME!$F$18/(1+HOME!$H$18)),IF($AO222=TRUE,IF($T$1=FALSE,P222*HOME!$F$21,P222*HOME!$F$21/(1+HOME!$H$21)),IF($T$1=FALSE,P222*HOME!$F$20,P222*HOME!$F$20/(1+HOME!$H$20)))))</f>
        <v>0</v>
      </c>
      <c r="CN222" s="310">
        <f t="shared" si="98"/>
        <v>0</v>
      </c>
    </row>
    <row r="223" spans="3:92" ht="19.149999999999999" customHeight="1">
      <c r="C223" s="95"/>
      <c r="D223" s="114"/>
      <c r="E223" s="114"/>
      <c r="F223" s="114"/>
      <c r="G223" s="114"/>
      <c r="H223" s="114"/>
      <c r="I223" s="114"/>
      <c r="J223" s="114"/>
      <c r="K223" s="114"/>
      <c r="L223" s="114"/>
      <c r="M223" s="114"/>
      <c r="N223" s="114"/>
      <c r="O223" s="114"/>
      <c r="P223" s="131"/>
      <c r="Q223" s="89">
        <f t="shared" si="96"/>
        <v>0</v>
      </c>
      <c r="R223" s="115">
        <f t="shared" si="77"/>
        <v>0</v>
      </c>
      <c r="S223" s="154">
        <f>前期実績!Q181</f>
        <v>0</v>
      </c>
      <c r="T223" s="320" t="b">
        <v>0</v>
      </c>
      <c r="U223" s="79">
        <f>IF(D$2&lt;DATE(2019,10,1),IF($T$1=FALSE,IF($T223=FALSE,D223*HOME!$H$18,0),IF($T223=FALSE,D223*HOME!$H$18/(1+HOME!$H$18),0)),IF($T$1=FALSE,IF($T223=FALSE,D223*HOME!$H$20,0),IF($T223=FALSE,D223*HOME!$H$20/(1+HOME!$H$20),0)))</f>
        <v>0</v>
      </c>
      <c r="V223" s="79">
        <f>IF(E$2&lt;DATE(2019,10,1),IF($T$1=FALSE,IF($T223=FALSE,E223*HOME!$H$18,0),IF($T223=FALSE,E223*HOME!$H$18/(1+HOME!$H$18),0)),IF($T$1=FALSE,IF($T223=FALSE,E223*HOME!$H$20,0),IF($T223=FALSE,E223*HOME!$H$20/(1+HOME!$H$20),0)))</f>
        <v>0</v>
      </c>
      <c r="W223" s="79">
        <f>IF(F$2&lt;DATE(2019,10,1),IF($T$1=FALSE,IF($T223=FALSE,F223*HOME!$H$18,0),IF($T223=FALSE,F223*HOME!$H$18/(1+HOME!$H$18),0)),IF($T$1=FALSE,IF($T223=FALSE,F223*HOME!$H$20,0),IF($T223=FALSE,F223*HOME!$H$20/(1+HOME!$H$20),0)))</f>
        <v>0</v>
      </c>
      <c r="X223" s="79">
        <f>IF(G$2&lt;DATE(2019,10,1),IF($T$1=FALSE,IF($T223=FALSE,G223*HOME!$H$18,0),IF($T223=FALSE,G223*HOME!$H$18/(1+HOME!$H$18),0)),IF($T$1=FALSE,IF($T223=FALSE,G223*HOME!$H$20,0),IF($T223=FALSE,G223*HOME!$H$20/(1+HOME!$H$20),0)))</f>
        <v>0</v>
      </c>
      <c r="Y223" s="79">
        <f>IF(H$2&lt;DATE(2019,10,1),IF($T$1=FALSE,IF($T223=FALSE,H223*HOME!$H$18,0),IF($T223=FALSE,H223*HOME!$H$18/(1+HOME!$H$18),0)),IF($T$1=FALSE,IF($T223=FALSE,H223*HOME!$H$20,0),IF($T223=FALSE,H223*HOME!$H$20/(1+HOME!$H$20),0)))</f>
        <v>0</v>
      </c>
      <c r="Z223" s="79">
        <f>IF(I$2&lt;DATE(2019,10,1),IF($T$1=FALSE,IF($T223=FALSE,I223*HOME!$H$18,0),IF($T223=FALSE,I223*HOME!$H$18/(1+HOME!$H$18),0)),IF($T$1=FALSE,IF($T223=FALSE,I223*HOME!$H$20,0),IF($T223=FALSE,I223*HOME!$H$20/(1+HOME!$H$20),0)))</f>
        <v>0</v>
      </c>
      <c r="AA223" s="79">
        <f>IF(J$2&lt;DATE(2019,10,1),IF($T$1=FALSE,IF($T223=FALSE,J223*HOME!$H$18,0),IF($T223=FALSE,J223*HOME!$H$18/(1+HOME!$H$18),0)),IF($T$1=FALSE,IF($T223=FALSE,J223*HOME!$H$20,0),IF($T223=FALSE,J223*HOME!$H$20/(1+HOME!$H$20),0)))</f>
        <v>0</v>
      </c>
      <c r="AB223" s="79">
        <f>IF(K$2&lt;DATE(2019,10,1),IF($T$1=FALSE,IF($T223=FALSE,K223*HOME!$H$18,0),IF($T223=FALSE,K223*HOME!$H$18/(1+HOME!$H$18),0)),IF($T$1=FALSE,IF($T223=FALSE,K223*HOME!$H$20,0),IF($T223=FALSE,K223*HOME!$H$20/(1+HOME!$H$20),0)))</f>
        <v>0</v>
      </c>
      <c r="AC223" s="79">
        <f>IF(L$2&lt;DATE(2019,10,1),IF($T$1=FALSE,IF($T223=FALSE,L223*HOME!$H$18,0),IF($T223=FALSE,L223*HOME!$H$18/(1+HOME!$H$18),0)),IF($T$1=FALSE,IF($T223=FALSE,L223*HOME!$H$20,0),IF($T223=FALSE,L223*HOME!$H$20/(1+HOME!$H$20),0)))</f>
        <v>0</v>
      </c>
      <c r="AD223" s="79">
        <f>IF(M$2&lt;DATE(2019,10,1),IF($T$1=FALSE,IF($T223=FALSE,M223*HOME!$H$18,0),IF($T223=FALSE,M223*HOME!$H$18/(1+HOME!$H$18),0)),IF($T$1=FALSE,IF($T223=FALSE,M223*HOME!$H$20,0),IF($T223=FALSE,M223*HOME!$H$20/(1+HOME!$H$20),0)))</f>
        <v>0</v>
      </c>
      <c r="AE223" s="79">
        <f>IF(N$2&lt;DATE(2019,10,1),IF($T$1=FALSE,IF($T223=FALSE,N223*HOME!$H$18,0),IF($T223=FALSE,N223*HOME!$H$18/(1+HOME!$H$18),0)),IF($T$1=FALSE,IF($T223=FALSE,N223*HOME!$H$20,0),IF($T223=FALSE,N223*HOME!$H$20/(1+HOME!$H$20),0)))</f>
        <v>0</v>
      </c>
      <c r="AF223" s="79">
        <f>IF(O$2&lt;DATE(2019,10,1),IF($T$1=FALSE,IF($T223=FALSE,O223*HOME!$H$18,0),IF($T223=FALSE,O223*HOME!$H$18/(1+HOME!$H$18),0)),IF($T$1=FALSE,IF($T223=FALSE,O223*HOME!$H$20,0),IF($T223=FALSE,O223*HOME!$H$20/(1+HOME!$H$20),0)))</f>
        <v>0</v>
      </c>
      <c r="AG223" s="79">
        <f>IF(P$2&lt;DATE(2019,10,1),IF($T$1=FALSE,IF($T223=FALSE,P223*HOME!$H$18,0),IF($T223=FALSE,P223*HOME!$H$18/(1+HOME!$H$18),0)),IF($T$1=FALSE,IF($T223=FALSE,P223*HOME!$H$20,0),IF($T223=FALSE,P223*HOME!$H$20/(1+HOME!$H$20),0)))</f>
        <v>0</v>
      </c>
      <c r="AH223" s="79">
        <f t="shared" si="78"/>
        <v>0</v>
      </c>
      <c r="AI223" s="79">
        <f t="shared" si="97"/>
        <v>0</v>
      </c>
      <c r="AT223" s="310" t="b">
        <v>0</v>
      </c>
      <c r="CA223" s="310">
        <f>IF($T223=TRUE,0,IF(D$2&lt;DATE(2019,10,1),IF($T$1=FALSE,D223*HOME!$F$18,D223*HOME!$F$18/(1+HOME!$H$18)),IF($AO223=TRUE,IF($T$1=FALSE,D223*HOME!$F$21,D223*HOME!$F$21/(1+HOME!$H$21)),IF($T$1=FALSE,D223*HOME!$F$20,D223*HOME!$F$20/(1+HOME!$H$20)))))</f>
        <v>0</v>
      </c>
      <c r="CB223" s="310">
        <f>IF($T223=TRUE,0,IF(E$2&lt;DATE(2019,10,1),IF($T$1=FALSE,E223*HOME!$F$18,E223*HOME!$F$18/(1+HOME!$H$18)),IF($AO223=TRUE,IF($T$1=FALSE,E223*HOME!$F$21,E223*HOME!$F$21/(1+HOME!$H$21)),IF($T$1=FALSE,E223*HOME!$F$20,E223*HOME!$F$20/(1+HOME!$H$20)))))</f>
        <v>0</v>
      </c>
      <c r="CC223" s="310">
        <f>IF($T223=TRUE,0,IF(F$2&lt;DATE(2019,10,1),IF($T$1=FALSE,F223*HOME!$F$18,F223*HOME!$F$18/(1+HOME!$H$18)),IF($AO223=TRUE,IF($T$1=FALSE,F223*HOME!$F$21,F223*HOME!$F$21/(1+HOME!$H$21)),IF($T$1=FALSE,F223*HOME!$F$20,F223*HOME!$F$20/(1+HOME!$H$20)))))</f>
        <v>0</v>
      </c>
      <c r="CD223" s="310">
        <f>IF($T223=TRUE,0,IF(G$2&lt;DATE(2019,10,1),IF($T$1=FALSE,G223*HOME!$F$18,G223*HOME!$F$18/(1+HOME!$H$18)),IF($AO223=TRUE,IF($T$1=FALSE,G223*HOME!$F$21,G223*HOME!$F$21/(1+HOME!$H$21)),IF($T$1=FALSE,G223*HOME!$F$20,G223*HOME!$F$20/(1+HOME!$H$20)))))</f>
        <v>0</v>
      </c>
      <c r="CE223" s="310">
        <f>IF($T223=TRUE,0,IF(H$2&lt;DATE(2019,10,1),IF($T$1=FALSE,H223*HOME!$F$18,H223*HOME!$F$18/(1+HOME!$H$18)),IF($AO223=TRUE,IF($T$1=FALSE,H223*HOME!$F$21,H223*HOME!$F$21/(1+HOME!$H$21)),IF($T$1=FALSE,H223*HOME!$F$20,H223*HOME!$F$20/(1+HOME!$H$20)))))</f>
        <v>0</v>
      </c>
      <c r="CF223" s="310">
        <f>IF($T223=TRUE,0,IF(I$2&lt;DATE(2019,10,1),IF($T$1=FALSE,I223*HOME!$F$18,I223*HOME!$F$18/(1+HOME!$H$18)),IF($AO223=TRUE,IF($T$1=FALSE,I223*HOME!$F$21,I223*HOME!$F$21/(1+HOME!$H$21)),IF($T$1=FALSE,I223*HOME!$F$20,I223*HOME!$F$20/(1+HOME!$H$20)))))</f>
        <v>0</v>
      </c>
      <c r="CG223" s="310">
        <f>IF($T223=TRUE,0,IF(J$2&lt;DATE(2019,10,1),IF($T$1=FALSE,J223*HOME!$F$18,J223*HOME!$F$18/(1+HOME!$H$18)),IF($AO223=TRUE,IF($T$1=FALSE,J223*HOME!$F$21,J223*HOME!$F$21/(1+HOME!$H$21)),IF($T$1=FALSE,J223*HOME!$F$20,J223*HOME!$F$20/(1+HOME!$H$20)))))</f>
        <v>0</v>
      </c>
      <c r="CH223" s="310">
        <f>IF($T223=TRUE,0,IF(K$2&lt;DATE(2019,10,1),IF($T$1=FALSE,K223*HOME!$F$18,K223*HOME!$F$18/(1+HOME!$H$18)),IF($AO223=TRUE,IF($T$1=FALSE,K223*HOME!$F$21,K223*HOME!$F$21/(1+HOME!$H$21)),IF($T$1=FALSE,K223*HOME!$F$20,K223*HOME!$F$20/(1+HOME!$H$20)))))</f>
        <v>0</v>
      </c>
      <c r="CI223" s="310">
        <f>IF($T223=TRUE,0,IF(L$2&lt;DATE(2019,10,1),IF($T$1=FALSE,L223*HOME!$F$18,L223*HOME!$F$18/(1+HOME!$H$18)),IF($AO223=TRUE,IF($T$1=FALSE,L223*HOME!$F$21,L223*HOME!$F$21/(1+HOME!$H$21)),IF($T$1=FALSE,L223*HOME!$F$20,L223*HOME!$F$20/(1+HOME!$H$20)))))</f>
        <v>0</v>
      </c>
      <c r="CJ223" s="310">
        <f>IF($T223=TRUE,0,IF(M$2&lt;DATE(2019,10,1),IF($T$1=FALSE,M223*HOME!$F$18,M223*HOME!$F$18/(1+HOME!$H$18)),IF($AO223=TRUE,IF($T$1=FALSE,M223*HOME!$F$21,M223*HOME!$F$21/(1+HOME!$H$21)),IF($T$1=FALSE,M223*HOME!$F$20,M223*HOME!$F$20/(1+HOME!$H$20)))))</f>
        <v>0</v>
      </c>
      <c r="CK223" s="310">
        <f>IF($T223=TRUE,0,IF(N$2&lt;DATE(2019,10,1),IF($T$1=FALSE,N223*HOME!$F$18,N223*HOME!$F$18/(1+HOME!$H$18)),IF($AO223=TRUE,IF($T$1=FALSE,N223*HOME!$F$21,N223*HOME!$F$21/(1+HOME!$H$21)),IF($T$1=FALSE,N223*HOME!$F$20,N223*HOME!$F$20/(1+HOME!$H$20)))))</f>
        <v>0</v>
      </c>
      <c r="CL223" s="310">
        <f>IF($T223=TRUE,0,IF(O$2&lt;DATE(2019,10,1),IF($T$1=FALSE,O223*HOME!$F$18,O223*HOME!$F$18/(1+HOME!$H$18)),IF($AO223=TRUE,IF($T$1=FALSE,O223*HOME!$F$21,O223*HOME!$F$21/(1+HOME!$H$21)),IF($T$1=FALSE,O223*HOME!$F$20,O223*HOME!$F$20/(1+HOME!$H$20)))))</f>
        <v>0</v>
      </c>
      <c r="CM223" s="310">
        <f>IF($T223=TRUE,0,IF(P$2&lt;DATE(2019,10,1),IF($T$1=FALSE,P223*HOME!$F$18,P223*HOME!$F$18/(1+HOME!$H$18)),IF($AO223=TRUE,IF($T$1=FALSE,P223*HOME!$F$21,P223*HOME!$F$21/(1+HOME!$H$21)),IF($T$1=FALSE,P223*HOME!$F$20,P223*HOME!$F$20/(1+HOME!$H$20)))))</f>
        <v>0</v>
      </c>
      <c r="CN223" s="310">
        <f t="shared" si="98"/>
        <v>0</v>
      </c>
    </row>
    <row r="224" spans="3:92" ht="19.149999999999999" customHeight="1">
      <c r="C224" s="95"/>
      <c r="D224" s="114"/>
      <c r="E224" s="114"/>
      <c r="F224" s="114"/>
      <c r="G224" s="114"/>
      <c r="H224" s="114"/>
      <c r="I224" s="114"/>
      <c r="J224" s="114"/>
      <c r="K224" s="114"/>
      <c r="L224" s="114"/>
      <c r="M224" s="114"/>
      <c r="N224" s="114"/>
      <c r="O224" s="114"/>
      <c r="P224" s="131"/>
      <c r="Q224" s="89">
        <f t="shared" si="96"/>
        <v>0</v>
      </c>
      <c r="R224" s="115">
        <f t="shared" si="77"/>
        <v>0</v>
      </c>
      <c r="S224" s="154">
        <f>前期実績!Q182</f>
        <v>0</v>
      </c>
      <c r="T224" s="320" t="b">
        <v>0</v>
      </c>
      <c r="U224" s="79">
        <f>IF(D$2&lt;DATE(2019,10,1),IF($T$1=FALSE,IF($T224=FALSE,D224*HOME!$H$18,0),IF($T224=FALSE,D224*HOME!$H$18/(1+HOME!$H$18),0)),IF($T$1=FALSE,IF($T224=FALSE,D224*HOME!$H$20,0),IF($T224=FALSE,D224*HOME!$H$20/(1+HOME!$H$20),0)))</f>
        <v>0</v>
      </c>
      <c r="V224" s="79">
        <f>IF(E$2&lt;DATE(2019,10,1),IF($T$1=FALSE,IF($T224=FALSE,E224*HOME!$H$18,0),IF($T224=FALSE,E224*HOME!$H$18/(1+HOME!$H$18),0)),IF($T$1=FALSE,IF($T224=FALSE,E224*HOME!$H$20,0),IF($T224=FALSE,E224*HOME!$H$20/(1+HOME!$H$20),0)))</f>
        <v>0</v>
      </c>
      <c r="W224" s="79">
        <f>IF(F$2&lt;DATE(2019,10,1),IF($T$1=FALSE,IF($T224=FALSE,F224*HOME!$H$18,0),IF($T224=FALSE,F224*HOME!$H$18/(1+HOME!$H$18),0)),IF($T$1=FALSE,IF($T224=FALSE,F224*HOME!$H$20,0),IF($T224=FALSE,F224*HOME!$H$20/(1+HOME!$H$20),0)))</f>
        <v>0</v>
      </c>
      <c r="X224" s="79">
        <f>IF(G$2&lt;DATE(2019,10,1),IF($T$1=FALSE,IF($T224=FALSE,G224*HOME!$H$18,0),IF($T224=FALSE,G224*HOME!$H$18/(1+HOME!$H$18),0)),IF($T$1=FALSE,IF($T224=FALSE,G224*HOME!$H$20,0),IF($T224=FALSE,G224*HOME!$H$20/(1+HOME!$H$20),0)))</f>
        <v>0</v>
      </c>
      <c r="Y224" s="79">
        <f>IF(H$2&lt;DATE(2019,10,1),IF($T$1=FALSE,IF($T224=FALSE,H224*HOME!$H$18,0),IF($T224=FALSE,H224*HOME!$H$18/(1+HOME!$H$18),0)),IF($T$1=FALSE,IF($T224=FALSE,H224*HOME!$H$20,0),IF($T224=FALSE,H224*HOME!$H$20/(1+HOME!$H$20),0)))</f>
        <v>0</v>
      </c>
      <c r="Z224" s="79">
        <f>IF(I$2&lt;DATE(2019,10,1),IF($T$1=FALSE,IF($T224=FALSE,I224*HOME!$H$18,0),IF($T224=FALSE,I224*HOME!$H$18/(1+HOME!$H$18),0)),IF($T$1=FALSE,IF($T224=FALSE,I224*HOME!$H$20,0),IF($T224=FALSE,I224*HOME!$H$20/(1+HOME!$H$20),0)))</f>
        <v>0</v>
      </c>
      <c r="AA224" s="79">
        <f>IF(J$2&lt;DATE(2019,10,1),IF($T$1=FALSE,IF($T224=FALSE,J224*HOME!$H$18,0),IF($T224=FALSE,J224*HOME!$H$18/(1+HOME!$H$18),0)),IF($T$1=FALSE,IF($T224=FALSE,J224*HOME!$H$20,0),IF($T224=FALSE,J224*HOME!$H$20/(1+HOME!$H$20),0)))</f>
        <v>0</v>
      </c>
      <c r="AB224" s="79">
        <f>IF(K$2&lt;DATE(2019,10,1),IF($T$1=FALSE,IF($T224=FALSE,K224*HOME!$H$18,0),IF($T224=FALSE,K224*HOME!$H$18/(1+HOME!$H$18),0)),IF($T$1=FALSE,IF($T224=FALSE,K224*HOME!$H$20,0),IF($T224=FALSE,K224*HOME!$H$20/(1+HOME!$H$20),0)))</f>
        <v>0</v>
      </c>
      <c r="AC224" s="79">
        <f>IF(L$2&lt;DATE(2019,10,1),IF($T$1=FALSE,IF($T224=FALSE,L224*HOME!$H$18,0),IF($T224=FALSE,L224*HOME!$H$18/(1+HOME!$H$18),0)),IF($T$1=FALSE,IF($T224=FALSE,L224*HOME!$H$20,0),IF($T224=FALSE,L224*HOME!$H$20/(1+HOME!$H$20),0)))</f>
        <v>0</v>
      </c>
      <c r="AD224" s="79">
        <f>IF(M$2&lt;DATE(2019,10,1),IF($T$1=FALSE,IF($T224=FALSE,M224*HOME!$H$18,0),IF($T224=FALSE,M224*HOME!$H$18/(1+HOME!$H$18),0)),IF($T$1=FALSE,IF($T224=FALSE,M224*HOME!$H$20,0),IF($T224=FALSE,M224*HOME!$H$20/(1+HOME!$H$20),0)))</f>
        <v>0</v>
      </c>
      <c r="AE224" s="79">
        <f>IF(N$2&lt;DATE(2019,10,1),IF($T$1=FALSE,IF($T224=FALSE,N224*HOME!$H$18,0),IF($T224=FALSE,N224*HOME!$H$18/(1+HOME!$H$18),0)),IF($T$1=FALSE,IF($T224=FALSE,N224*HOME!$H$20,0),IF($T224=FALSE,N224*HOME!$H$20/(1+HOME!$H$20),0)))</f>
        <v>0</v>
      </c>
      <c r="AF224" s="79">
        <f>IF(O$2&lt;DATE(2019,10,1),IF($T$1=FALSE,IF($T224=FALSE,O224*HOME!$H$18,0),IF($T224=FALSE,O224*HOME!$H$18/(1+HOME!$H$18),0)),IF($T$1=FALSE,IF($T224=FALSE,O224*HOME!$H$20,0),IF($T224=FALSE,O224*HOME!$H$20/(1+HOME!$H$20),0)))</f>
        <v>0</v>
      </c>
      <c r="AG224" s="79">
        <f>IF(P$2&lt;DATE(2019,10,1),IF($T$1=FALSE,IF($T224=FALSE,P224*HOME!$H$18,0),IF($T224=FALSE,P224*HOME!$H$18/(1+HOME!$H$18),0)),IF($T$1=FALSE,IF($T224=FALSE,P224*HOME!$H$20,0),IF($T224=FALSE,P224*HOME!$H$20/(1+HOME!$H$20),0)))</f>
        <v>0</v>
      </c>
      <c r="AH224" s="79">
        <f t="shared" si="78"/>
        <v>0</v>
      </c>
      <c r="AI224" s="79">
        <f t="shared" si="97"/>
        <v>0</v>
      </c>
      <c r="AT224" s="310" t="b">
        <v>0</v>
      </c>
      <c r="CA224" s="310">
        <f>IF($T224=TRUE,0,IF(D$2&lt;DATE(2019,10,1),IF($T$1=FALSE,D224*HOME!$F$18,D224*HOME!$F$18/(1+HOME!$H$18)),IF($AO224=TRUE,IF($T$1=FALSE,D224*HOME!$F$21,D224*HOME!$F$21/(1+HOME!$H$21)),IF($T$1=FALSE,D224*HOME!$F$20,D224*HOME!$F$20/(1+HOME!$H$20)))))</f>
        <v>0</v>
      </c>
      <c r="CB224" s="310">
        <f>IF($T224=TRUE,0,IF(E$2&lt;DATE(2019,10,1),IF($T$1=FALSE,E224*HOME!$F$18,E224*HOME!$F$18/(1+HOME!$H$18)),IF($AO224=TRUE,IF($T$1=FALSE,E224*HOME!$F$21,E224*HOME!$F$21/(1+HOME!$H$21)),IF($T$1=FALSE,E224*HOME!$F$20,E224*HOME!$F$20/(1+HOME!$H$20)))))</f>
        <v>0</v>
      </c>
      <c r="CC224" s="310">
        <f>IF($T224=TRUE,0,IF(F$2&lt;DATE(2019,10,1),IF($T$1=FALSE,F224*HOME!$F$18,F224*HOME!$F$18/(1+HOME!$H$18)),IF($AO224=TRUE,IF($T$1=FALSE,F224*HOME!$F$21,F224*HOME!$F$21/(1+HOME!$H$21)),IF($T$1=FALSE,F224*HOME!$F$20,F224*HOME!$F$20/(1+HOME!$H$20)))))</f>
        <v>0</v>
      </c>
      <c r="CD224" s="310">
        <f>IF($T224=TRUE,0,IF(G$2&lt;DATE(2019,10,1),IF($T$1=FALSE,G224*HOME!$F$18,G224*HOME!$F$18/(1+HOME!$H$18)),IF($AO224=TRUE,IF($T$1=FALSE,G224*HOME!$F$21,G224*HOME!$F$21/(1+HOME!$H$21)),IF($T$1=FALSE,G224*HOME!$F$20,G224*HOME!$F$20/(1+HOME!$H$20)))))</f>
        <v>0</v>
      </c>
      <c r="CE224" s="310">
        <f>IF($T224=TRUE,0,IF(H$2&lt;DATE(2019,10,1),IF($T$1=FALSE,H224*HOME!$F$18,H224*HOME!$F$18/(1+HOME!$H$18)),IF($AO224=TRUE,IF($T$1=FALSE,H224*HOME!$F$21,H224*HOME!$F$21/(1+HOME!$H$21)),IF($T$1=FALSE,H224*HOME!$F$20,H224*HOME!$F$20/(1+HOME!$H$20)))))</f>
        <v>0</v>
      </c>
      <c r="CF224" s="310">
        <f>IF($T224=TRUE,0,IF(I$2&lt;DATE(2019,10,1),IF($T$1=FALSE,I224*HOME!$F$18,I224*HOME!$F$18/(1+HOME!$H$18)),IF($AO224=TRUE,IF($T$1=FALSE,I224*HOME!$F$21,I224*HOME!$F$21/(1+HOME!$H$21)),IF($T$1=FALSE,I224*HOME!$F$20,I224*HOME!$F$20/(1+HOME!$H$20)))))</f>
        <v>0</v>
      </c>
      <c r="CG224" s="310">
        <f>IF($T224=TRUE,0,IF(J$2&lt;DATE(2019,10,1),IF($T$1=FALSE,J224*HOME!$F$18,J224*HOME!$F$18/(1+HOME!$H$18)),IF($AO224=TRUE,IF($T$1=FALSE,J224*HOME!$F$21,J224*HOME!$F$21/(1+HOME!$H$21)),IF($T$1=FALSE,J224*HOME!$F$20,J224*HOME!$F$20/(1+HOME!$H$20)))))</f>
        <v>0</v>
      </c>
      <c r="CH224" s="310">
        <f>IF($T224=TRUE,0,IF(K$2&lt;DATE(2019,10,1),IF($T$1=FALSE,K224*HOME!$F$18,K224*HOME!$F$18/(1+HOME!$H$18)),IF($AO224=TRUE,IF($T$1=FALSE,K224*HOME!$F$21,K224*HOME!$F$21/(1+HOME!$H$21)),IF($T$1=FALSE,K224*HOME!$F$20,K224*HOME!$F$20/(1+HOME!$H$20)))))</f>
        <v>0</v>
      </c>
      <c r="CI224" s="310">
        <f>IF($T224=TRUE,0,IF(L$2&lt;DATE(2019,10,1),IF($T$1=FALSE,L224*HOME!$F$18,L224*HOME!$F$18/(1+HOME!$H$18)),IF($AO224=TRUE,IF($T$1=FALSE,L224*HOME!$F$21,L224*HOME!$F$21/(1+HOME!$H$21)),IF($T$1=FALSE,L224*HOME!$F$20,L224*HOME!$F$20/(1+HOME!$H$20)))))</f>
        <v>0</v>
      </c>
      <c r="CJ224" s="310">
        <f>IF($T224=TRUE,0,IF(M$2&lt;DATE(2019,10,1),IF($T$1=FALSE,M224*HOME!$F$18,M224*HOME!$F$18/(1+HOME!$H$18)),IF($AO224=TRUE,IF($T$1=FALSE,M224*HOME!$F$21,M224*HOME!$F$21/(1+HOME!$H$21)),IF($T$1=FALSE,M224*HOME!$F$20,M224*HOME!$F$20/(1+HOME!$H$20)))))</f>
        <v>0</v>
      </c>
      <c r="CK224" s="310">
        <f>IF($T224=TRUE,0,IF(N$2&lt;DATE(2019,10,1),IF($T$1=FALSE,N224*HOME!$F$18,N224*HOME!$F$18/(1+HOME!$H$18)),IF($AO224=TRUE,IF($T$1=FALSE,N224*HOME!$F$21,N224*HOME!$F$21/(1+HOME!$H$21)),IF($T$1=FALSE,N224*HOME!$F$20,N224*HOME!$F$20/(1+HOME!$H$20)))))</f>
        <v>0</v>
      </c>
      <c r="CL224" s="310">
        <f>IF($T224=TRUE,0,IF(O$2&lt;DATE(2019,10,1),IF($T$1=FALSE,O224*HOME!$F$18,O224*HOME!$F$18/(1+HOME!$H$18)),IF($AO224=TRUE,IF($T$1=FALSE,O224*HOME!$F$21,O224*HOME!$F$21/(1+HOME!$H$21)),IF($T$1=FALSE,O224*HOME!$F$20,O224*HOME!$F$20/(1+HOME!$H$20)))))</f>
        <v>0</v>
      </c>
      <c r="CM224" s="310">
        <f>IF($T224=TRUE,0,IF(P$2&lt;DATE(2019,10,1),IF($T$1=FALSE,P224*HOME!$F$18,P224*HOME!$F$18/(1+HOME!$H$18)),IF($AO224=TRUE,IF($T$1=FALSE,P224*HOME!$F$21,P224*HOME!$F$21/(1+HOME!$H$21)),IF($T$1=FALSE,P224*HOME!$F$20,P224*HOME!$F$20/(1+HOME!$H$20)))))</f>
        <v>0</v>
      </c>
      <c r="CN224" s="310">
        <f t="shared" si="98"/>
        <v>0</v>
      </c>
    </row>
    <row r="225" spans="3:92" ht="19.149999999999999" customHeight="1">
      <c r="C225" s="95"/>
      <c r="D225" s="114"/>
      <c r="E225" s="114"/>
      <c r="F225" s="114"/>
      <c r="G225" s="114"/>
      <c r="H225" s="114"/>
      <c r="I225" s="114"/>
      <c r="J225" s="114"/>
      <c r="K225" s="114"/>
      <c r="L225" s="114"/>
      <c r="M225" s="114"/>
      <c r="N225" s="114"/>
      <c r="O225" s="114"/>
      <c r="P225" s="131"/>
      <c r="Q225" s="89">
        <f t="shared" si="96"/>
        <v>0</v>
      </c>
      <c r="R225" s="115">
        <f t="shared" si="77"/>
        <v>0</v>
      </c>
      <c r="S225" s="154">
        <f>前期実績!Q183</f>
        <v>0</v>
      </c>
      <c r="T225" s="320" t="b">
        <v>0</v>
      </c>
      <c r="U225" s="79">
        <f>IF(D$2&lt;DATE(2019,10,1),IF($T$1=FALSE,IF($T225=FALSE,D225*HOME!$H$18,0),IF($T225=FALSE,D225*HOME!$H$18/(1+HOME!$H$18),0)),IF($T$1=FALSE,IF($T225=FALSE,D225*HOME!$H$20,0),IF($T225=FALSE,D225*HOME!$H$20/(1+HOME!$H$20),0)))</f>
        <v>0</v>
      </c>
      <c r="V225" s="79">
        <f>IF(E$2&lt;DATE(2019,10,1),IF($T$1=FALSE,IF($T225=FALSE,E225*HOME!$H$18,0),IF($T225=FALSE,E225*HOME!$H$18/(1+HOME!$H$18),0)),IF($T$1=FALSE,IF($T225=FALSE,E225*HOME!$H$20,0),IF($T225=FALSE,E225*HOME!$H$20/(1+HOME!$H$20),0)))</f>
        <v>0</v>
      </c>
      <c r="W225" s="79">
        <f>IF(F$2&lt;DATE(2019,10,1),IF($T$1=FALSE,IF($T225=FALSE,F225*HOME!$H$18,0),IF($T225=FALSE,F225*HOME!$H$18/(1+HOME!$H$18),0)),IF($T$1=FALSE,IF($T225=FALSE,F225*HOME!$H$20,0),IF($T225=FALSE,F225*HOME!$H$20/(1+HOME!$H$20),0)))</f>
        <v>0</v>
      </c>
      <c r="X225" s="79">
        <f>IF(G$2&lt;DATE(2019,10,1),IF($T$1=FALSE,IF($T225=FALSE,G225*HOME!$H$18,0),IF($T225=FALSE,G225*HOME!$H$18/(1+HOME!$H$18),0)),IF($T$1=FALSE,IF($T225=FALSE,G225*HOME!$H$20,0),IF($T225=FALSE,G225*HOME!$H$20/(1+HOME!$H$20),0)))</f>
        <v>0</v>
      </c>
      <c r="Y225" s="79">
        <f>IF(H$2&lt;DATE(2019,10,1),IF($T$1=FALSE,IF($T225=FALSE,H225*HOME!$H$18,0),IF($T225=FALSE,H225*HOME!$H$18/(1+HOME!$H$18),0)),IF($T$1=FALSE,IF($T225=FALSE,H225*HOME!$H$20,0),IF($T225=FALSE,H225*HOME!$H$20/(1+HOME!$H$20),0)))</f>
        <v>0</v>
      </c>
      <c r="Z225" s="79">
        <f>IF(I$2&lt;DATE(2019,10,1),IF($T$1=FALSE,IF($T225=FALSE,I225*HOME!$H$18,0),IF($T225=FALSE,I225*HOME!$H$18/(1+HOME!$H$18),0)),IF($T$1=FALSE,IF($T225=FALSE,I225*HOME!$H$20,0),IF($T225=FALSE,I225*HOME!$H$20/(1+HOME!$H$20),0)))</f>
        <v>0</v>
      </c>
      <c r="AA225" s="79">
        <f>IF(J$2&lt;DATE(2019,10,1),IF($T$1=FALSE,IF($T225=FALSE,J225*HOME!$H$18,0),IF($T225=FALSE,J225*HOME!$H$18/(1+HOME!$H$18),0)),IF($T$1=FALSE,IF($T225=FALSE,J225*HOME!$H$20,0),IF($T225=FALSE,J225*HOME!$H$20/(1+HOME!$H$20),0)))</f>
        <v>0</v>
      </c>
      <c r="AB225" s="79">
        <f>IF(K$2&lt;DATE(2019,10,1),IF($T$1=FALSE,IF($T225=FALSE,K225*HOME!$H$18,0),IF($T225=FALSE,K225*HOME!$H$18/(1+HOME!$H$18),0)),IF($T$1=FALSE,IF($T225=FALSE,K225*HOME!$H$20,0),IF($T225=FALSE,K225*HOME!$H$20/(1+HOME!$H$20),0)))</f>
        <v>0</v>
      </c>
      <c r="AC225" s="79">
        <f>IF(L$2&lt;DATE(2019,10,1),IF($T$1=FALSE,IF($T225=FALSE,L225*HOME!$H$18,0),IF($T225=FALSE,L225*HOME!$H$18/(1+HOME!$H$18),0)),IF($T$1=FALSE,IF($T225=FALSE,L225*HOME!$H$20,0),IF($T225=FALSE,L225*HOME!$H$20/(1+HOME!$H$20),0)))</f>
        <v>0</v>
      </c>
      <c r="AD225" s="79">
        <f>IF(M$2&lt;DATE(2019,10,1),IF($T$1=FALSE,IF($T225=FALSE,M225*HOME!$H$18,0),IF($T225=FALSE,M225*HOME!$H$18/(1+HOME!$H$18),0)),IF($T$1=FALSE,IF($T225=FALSE,M225*HOME!$H$20,0),IF($T225=FALSE,M225*HOME!$H$20/(1+HOME!$H$20),0)))</f>
        <v>0</v>
      </c>
      <c r="AE225" s="79">
        <f>IF(N$2&lt;DATE(2019,10,1),IF($T$1=FALSE,IF($T225=FALSE,N225*HOME!$H$18,0),IF($T225=FALSE,N225*HOME!$H$18/(1+HOME!$H$18),0)),IF($T$1=FALSE,IF($T225=FALSE,N225*HOME!$H$20,0),IF($T225=FALSE,N225*HOME!$H$20/(1+HOME!$H$20),0)))</f>
        <v>0</v>
      </c>
      <c r="AF225" s="79">
        <f>IF(O$2&lt;DATE(2019,10,1),IF($T$1=FALSE,IF($T225=FALSE,O225*HOME!$H$18,0),IF($T225=FALSE,O225*HOME!$H$18/(1+HOME!$H$18),0)),IF($T$1=FALSE,IF($T225=FALSE,O225*HOME!$H$20,0),IF($T225=FALSE,O225*HOME!$H$20/(1+HOME!$H$20),0)))</f>
        <v>0</v>
      </c>
      <c r="AG225" s="79">
        <f>IF(P$2&lt;DATE(2019,10,1),IF($T$1=FALSE,IF($T225=FALSE,P225*HOME!$H$18,0),IF($T225=FALSE,P225*HOME!$H$18/(1+HOME!$H$18),0)),IF($T$1=FALSE,IF($T225=FALSE,P225*HOME!$H$20,0),IF($T225=FALSE,P225*HOME!$H$20/(1+HOME!$H$20),0)))</f>
        <v>0</v>
      </c>
      <c r="AH225" s="79">
        <f t="shared" si="78"/>
        <v>0</v>
      </c>
      <c r="AI225" s="79">
        <f t="shared" si="97"/>
        <v>0</v>
      </c>
      <c r="AT225" s="310" t="b">
        <v>0</v>
      </c>
      <c r="CA225" s="310">
        <f>IF($T225=TRUE,0,IF(D$2&lt;DATE(2019,10,1),IF($T$1=FALSE,D225*HOME!$F$18,D225*HOME!$F$18/(1+HOME!$H$18)),IF($AO225=TRUE,IF($T$1=FALSE,D225*HOME!$F$21,D225*HOME!$F$21/(1+HOME!$H$21)),IF($T$1=FALSE,D225*HOME!$F$20,D225*HOME!$F$20/(1+HOME!$H$20)))))</f>
        <v>0</v>
      </c>
      <c r="CB225" s="310">
        <f>IF($T225=TRUE,0,IF(E$2&lt;DATE(2019,10,1),IF($T$1=FALSE,E225*HOME!$F$18,E225*HOME!$F$18/(1+HOME!$H$18)),IF($AO225=TRUE,IF($T$1=FALSE,E225*HOME!$F$21,E225*HOME!$F$21/(1+HOME!$H$21)),IF($T$1=FALSE,E225*HOME!$F$20,E225*HOME!$F$20/(1+HOME!$H$20)))))</f>
        <v>0</v>
      </c>
      <c r="CC225" s="310">
        <f>IF($T225=TRUE,0,IF(F$2&lt;DATE(2019,10,1),IF($T$1=FALSE,F225*HOME!$F$18,F225*HOME!$F$18/(1+HOME!$H$18)),IF($AO225=TRUE,IF($T$1=FALSE,F225*HOME!$F$21,F225*HOME!$F$21/(1+HOME!$H$21)),IF($T$1=FALSE,F225*HOME!$F$20,F225*HOME!$F$20/(1+HOME!$H$20)))))</f>
        <v>0</v>
      </c>
      <c r="CD225" s="310">
        <f>IF($T225=TRUE,0,IF(G$2&lt;DATE(2019,10,1),IF($T$1=FALSE,G225*HOME!$F$18,G225*HOME!$F$18/(1+HOME!$H$18)),IF($AO225=TRUE,IF($T$1=FALSE,G225*HOME!$F$21,G225*HOME!$F$21/(1+HOME!$H$21)),IF($T$1=FALSE,G225*HOME!$F$20,G225*HOME!$F$20/(1+HOME!$H$20)))))</f>
        <v>0</v>
      </c>
      <c r="CE225" s="310">
        <f>IF($T225=TRUE,0,IF(H$2&lt;DATE(2019,10,1),IF($T$1=FALSE,H225*HOME!$F$18,H225*HOME!$F$18/(1+HOME!$H$18)),IF($AO225=TRUE,IF($T$1=FALSE,H225*HOME!$F$21,H225*HOME!$F$21/(1+HOME!$H$21)),IF($T$1=FALSE,H225*HOME!$F$20,H225*HOME!$F$20/(1+HOME!$H$20)))))</f>
        <v>0</v>
      </c>
      <c r="CF225" s="310">
        <f>IF($T225=TRUE,0,IF(I$2&lt;DATE(2019,10,1),IF($T$1=FALSE,I225*HOME!$F$18,I225*HOME!$F$18/(1+HOME!$H$18)),IF($AO225=TRUE,IF($T$1=FALSE,I225*HOME!$F$21,I225*HOME!$F$21/(1+HOME!$H$21)),IF($T$1=FALSE,I225*HOME!$F$20,I225*HOME!$F$20/(1+HOME!$H$20)))))</f>
        <v>0</v>
      </c>
      <c r="CG225" s="310">
        <f>IF($T225=TRUE,0,IF(J$2&lt;DATE(2019,10,1),IF($T$1=FALSE,J225*HOME!$F$18,J225*HOME!$F$18/(1+HOME!$H$18)),IF($AO225=TRUE,IF($T$1=FALSE,J225*HOME!$F$21,J225*HOME!$F$21/(1+HOME!$H$21)),IF($T$1=FALSE,J225*HOME!$F$20,J225*HOME!$F$20/(1+HOME!$H$20)))))</f>
        <v>0</v>
      </c>
      <c r="CH225" s="310">
        <f>IF($T225=TRUE,0,IF(K$2&lt;DATE(2019,10,1),IF($T$1=FALSE,K225*HOME!$F$18,K225*HOME!$F$18/(1+HOME!$H$18)),IF($AO225=TRUE,IF($T$1=FALSE,K225*HOME!$F$21,K225*HOME!$F$21/(1+HOME!$H$21)),IF($T$1=FALSE,K225*HOME!$F$20,K225*HOME!$F$20/(1+HOME!$H$20)))))</f>
        <v>0</v>
      </c>
      <c r="CI225" s="310">
        <f>IF($T225=TRUE,0,IF(L$2&lt;DATE(2019,10,1),IF($T$1=FALSE,L225*HOME!$F$18,L225*HOME!$F$18/(1+HOME!$H$18)),IF($AO225=TRUE,IF($T$1=FALSE,L225*HOME!$F$21,L225*HOME!$F$21/(1+HOME!$H$21)),IF($T$1=FALSE,L225*HOME!$F$20,L225*HOME!$F$20/(1+HOME!$H$20)))))</f>
        <v>0</v>
      </c>
      <c r="CJ225" s="310">
        <f>IF($T225=TRUE,0,IF(M$2&lt;DATE(2019,10,1),IF($T$1=FALSE,M225*HOME!$F$18,M225*HOME!$F$18/(1+HOME!$H$18)),IF($AO225=TRUE,IF($T$1=FALSE,M225*HOME!$F$21,M225*HOME!$F$21/(1+HOME!$H$21)),IF($T$1=FALSE,M225*HOME!$F$20,M225*HOME!$F$20/(1+HOME!$H$20)))))</f>
        <v>0</v>
      </c>
      <c r="CK225" s="310">
        <f>IF($T225=TRUE,0,IF(N$2&lt;DATE(2019,10,1),IF($T$1=FALSE,N225*HOME!$F$18,N225*HOME!$F$18/(1+HOME!$H$18)),IF($AO225=TRUE,IF($T$1=FALSE,N225*HOME!$F$21,N225*HOME!$F$21/(1+HOME!$H$21)),IF($T$1=FALSE,N225*HOME!$F$20,N225*HOME!$F$20/(1+HOME!$H$20)))))</f>
        <v>0</v>
      </c>
      <c r="CL225" s="310">
        <f>IF($T225=TRUE,0,IF(O$2&lt;DATE(2019,10,1),IF($T$1=FALSE,O225*HOME!$F$18,O225*HOME!$F$18/(1+HOME!$H$18)),IF($AO225=TRUE,IF($T$1=FALSE,O225*HOME!$F$21,O225*HOME!$F$21/(1+HOME!$H$21)),IF($T$1=FALSE,O225*HOME!$F$20,O225*HOME!$F$20/(1+HOME!$H$20)))))</f>
        <v>0</v>
      </c>
      <c r="CM225" s="310">
        <f>IF($T225=TRUE,0,IF(P$2&lt;DATE(2019,10,1),IF($T$1=FALSE,P225*HOME!$F$18,P225*HOME!$F$18/(1+HOME!$H$18)),IF($AO225=TRUE,IF($T$1=FALSE,P225*HOME!$F$21,P225*HOME!$F$21/(1+HOME!$H$21)),IF($T$1=FALSE,P225*HOME!$F$20,P225*HOME!$F$20/(1+HOME!$H$20)))))</f>
        <v>0</v>
      </c>
      <c r="CN225" s="310">
        <f t="shared" si="98"/>
        <v>0</v>
      </c>
    </row>
    <row r="226" spans="3:92" ht="19.149999999999999" customHeight="1">
      <c r="C226" s="95"/>
      <c r="D226" s="114"/>
      <c r="E226" s="114"/>
      <c r="F226" s="114"/>
      <c r="G226" s="114"/>
      <c r="H226" s="114"/>
      <c r="I226" s="114"/>
      <c r="J226" s="114"/>
      <c r="K226" s="114"/>
      <c r="L226" s="114"/>
      <c r="M226" s="114"/>
      <c r="N226" s="114"/>
      <c r="O226" s="114"/>
      <c r="P226" s="131"/>
      <c r="Q226" s="89">
        <f t="shared" si="96"/>
        <v>0</v>
      </c>
      <c r="R226" s="115">
        <f t="shared" si="77"/>
        <v>0</v>
      </c>
      <c r="S226" s="154">
        <f>前期実績!Q184</f>
        <v>0</v>
      </c>
      <c r="T226" s="320" t="b">
        <v>0</v>
      </c>
      <c r="U226" s="79">
        <f>IF(D$2&lt;DATE(2019,10,1),IF($T$1=FALSE,IF($T226=FALSE,D226*HOME!$H$18,0),IF($T226=FALSE,D226*HOME!$H$18/(1+HOME!$H$18),0)),IF($T$1=FALSE,IF($T226=FALSE,D226*HOME!$H$20,0),IF($T226=FALSE,D226*HOME!$H$20/(1+HOME!$H$20),0)))</f>
        <v>0</v>
      </c>
      <c r="V226" s="79">
        <f>IF(E$2&lt;DATE(2019,10,1),IF($T$1=FALSE,IF($T226=FALSE,E226*HOME!$H$18,0),IF($T226=FALSE,E226*HOME!$H$18/(1+HOME!$H$18),0)),IF($T$1=FALSE,IF($T226=FALSE,E226*HOME!$H$20,0),IF($T226=FALSE,E226*HOME!$H$20/(1+HOME!$H$20),0)))</f>
        <v>0</v>
      </c>
      <c r="W226" s="79">
        <f>IF(F$2&lt;DATE(2019,10,1),IF($T$1=FALSE,IF($T226=FALSE,F226*HOME!$H$18,0),IF($T226=FALSE,F226*HOME!$H$18/(1+HOME!$H$18),0)),IF($T$1=FALSE,IF($T226=FALSE,F226*HOME!$H$20,0),IF($T226=FALSE,F226*HOME!$H$20/(1+HOME!$H$20),0)))</f>
        <v>0</v>
      </c>
      <c r="X226" s="79">
        <f>IF(G$2&lt;DATE(2019,10,1),IF($T$1=FALSE,IF($T226=FALSE,G226*HOME!$H$18,0),IF($T226=FALSE,G226*HOME!$H$18/(1+HOME!$H$18),0)),IF($T$1=FALSE,IF($T226=FALSE,G226*HOME!$H$20,0),IF($T226=FALSE,G226*HOME!$H$20/(1+HOME!$H$20),0)))</f>
        <v>0</v>
      </c>
      <c r="Y226" s="79">
        <f>IF(H$2&lt;DATE(2019,10,1),IF($T$1=FALSE,IF($T226=FALSE,H226*HOME!$H$18,0),IF($T226=FALSE,H226*HOME!$H$18/(1+HOME!$H$18),0)),IF($T$1=FALSE,IF($T226=FALSE,H226*HOME!$H$20,0),IF($T226=FALSE,H226*HOME!$H$20/(1+HOME!$H$20),0)))</f>
        <v>0</v>
      </c>
      <c r="Z226" s="79">
        <f>IF(I$2&lt;DATE(2019,10,1),IF($T$1=FALSE,IF($T226=FALSE,I226*HOME!$H$18,0),IF($T226=FALSE,I226*HOME!$H$18/(1+HOME!$H$18),0)),IF($T$1=FALSE,IF($T226=FALSE,I226*HOME!$H$20,0),IF($T226=FALSE,I226*HOME!$H$20/(1+HOME!$H$20),0)))</f>
        <v>0</v>
      </c>
      <c r="AA226" s="79">
        <f>IF(J$2&lt;DATE(2019,10,1),IF($T$1=FALSE,IF($T226=FALSE,J226*HOME!$H$18,0),IF($T226=FALSE,J226*HOME!$H$18/(1+HOME!$H$18),0)),IF($T$1=FALSE,IF($T226=FALSE,J226*HOME!$H$20,0),IF($T226=FALSE,J226*HOME!$H$20/(1+HOME!$H$20),0)))</f>
        <v>0</v>
      </c>
      <c r="AB226" s="79">
        <f>IF(K$2&lt;DATE(2019,10,1),IF($T$1=FALSE,IF($T226=FALSE,K226*HOME!$H$18,0),IF($T226=FALSE,K226*HOME!$H$18/(1+HOME!$H$18),0)),IF($T$1=FALSE,IF($T226=FALSE,K226*HOME!$H$20,0),IF($T226=FALSE,K226*HOME!$H$20/(1+HOME!$H$20),0)))</f>
        <v>0</v>
      </c>
      <c r="AC226" s="79">
        <f>IF(L$2&lt;DATE(2019,10,1),IF($T$1=FALSE,IF($T226=FALSE,L226*HOME!$H$18,0),IF($T226=FALSE,L226*HOME!$H$18/(1+HOME!$H$18),0)),IF($T$1=FALSE,IF($T226=FALSE,L226*HOME!$H$20,0),IF($T226=FALSE,L226*HOME!$H$20/(1+HOME!$H$20),0)))</f>
        <v>0</v>
      </c>
      <c r="AD226" s="79">
        <f>IF(M$2&lt;DATE(2019,10,1),IF($T$1=FALSE,IF($T226=FALSE,M226*HOME!$H$18,0),IF($T226=FALSE,M226*HOME!$H$18/(1+HOME!$H$18),0)),IF($T$1=FALSE,IF($T226=FALSE,M226*HOME!$H$20,0),IF($T226=FALSE,M226*HOME!$H$20/(1+HOME!$H$20),0)))</f>
        <v>0</v>
      </c>
      <c r="AE226" s="79">
        <f>IF(N$2&lt;DATE(2019,10,1),IF($T$1=FALSE,IF($T226=FALSE,N226*HOME!$H$18,0),IF($T226=FALSE,N226*HOME!$H$18/(1+HOME!$H$18),0)),IF($T$1=FALSE,IF($T226=FALSE,N226*HOME!$H$20,0),IF($T226=FALSE,N226*HOME!$H$20/(1+HOME!$H$20),0)))</f>
        <v>0</v>
      </c>
      <c r="AF226" s="79">
        <f>IF(O$2&lt;DATE(2019,10,1),IF($T$1=FALSE,IF($T226=FALSE,O226*HOME!$H$18,0),IF($T226=FALSE,O226*HOME!$H$18/(1+HOME!$H$18),0)),IF($T$1=FALSE,IF($T226=FALSE,O226*HOME!$H$20,0),IF($T226=FALSE,O226*HOME!$H$20/(1+HOME!$H$20),0)))</f>
        <v>0</v>
      </c>
      <c r="AG226" s="79">
        <f>IF(P$2&lt;DATE(2019,10,1),IF($T$1=FALSE,IF($T226=FALSE,P226*HOME!$H$18,0),IF($T226=FALSE,P226*HOME!$H$18/(1+HOME!$H$18),0)),IF($T$1=FALSE,IF($T226=FALSE,P226*HOME!$H$20,0),IF($T226=FALSE,P226*HOME!$H$20/(1+HOME!$H$20),0)))</f>
        <v>0</v>
      </c>
      <c r="AH226" s="79">
        <f t="shared" si="78"/>
        <v>0</v>
      </c>
      <c r="AI226" s="79">
        <f t="shared" si="97"/>
        <v>0</v>
      </c>
      <c r="AT226" s="310" t="b">
        <v>0</v>
      </c>
      <c r="CA226" s="310">
        <f>IF($T226=TRUE,0,IF(D$2&lt;DATE(2019,10,1),IF($T$1=FALSE,D226*HOME!$F$18,D226*HOME!$F$18/(1+HOME!$H$18)),IF($AO226=TRUE,IF($T$1=FALSE,D226*HOME!$F$21,D226*HOME!$F$21/(1+HOME!$H$21)),IF($T$1=FALSE,D226*HOME!$F$20,D226*HOME!$F$20/(1+HOME!$H$20)))))</f>
        <v>0</v>
      </c>
      <c r="CB226" s="310">
        <f>IF($T226=TRUE,0,IF(E$2&lt;DATE(2019,10,1),IF($T$1=FALSE,E226*HOME!$F$18,E226*HOME!$F$18/(1+HOME!$H$18)),IF($AO226=TRUE,IF($T$1=FALSE,E226*HOME!$F$21,E226*HOME!$F$21/(1+HOME!$H$21)),IF($T$1=FALSE,E226*HOME!$F$20,E226*HOME!$F$20/(1+HOME!$H$20)))))</f>
        <v>0</v>
      </c>
      <c r="CC226" s="310">
        <f>IF($T226=TRUE,0,IF(F$2&lt;DATE(2019,10,1),IF($T$1=FALSE,F226*HOME!$F$18,F226*HOME!$F$18/(1+HOME!$H$18)),IF($AO226=TRUE,IF($T$1=FALSE,F226*HOME!$F$21,F226*HOME!$F$21/(1+HOME!$H$21)),IF($T$1=FALSE,F226*HOME!$F$20,F226*HOME!$F$20/(1+HOME!$H$20)))))</f>
        <v>0</v>
      </c>
      <c r="CD226" s="310">
        <f>IF($T226=TRUE,0,IF(G$2&lt;DATE(2019,10,1),IF($T$1=FALSE,G226*HOME!$F$18,G226*HOME!$F$18/(1+HOME!$H$18)),IF($AO226=TRUE,IF($T$1=FALSE,G226*HOME!$F$21,G226*HOME!$F$21/(1+HOME!$H$21)),IF($T$1=FALSE,G226*HOME!$F$20,G226*HOME!$F$20/(1+HOME!$H$20)))))</f>
        <v>0</v>
      </c>
      <c r="CE226" s="310">
        <f>IF($T226=TRUE,0,IF(H$2&lt;DATE(2019,10,1),IF($T$1=FALSE,H226*HOME!$F$18,H226*HOME!$F$18/(1+HOME!$H$18)),IF($AO226=TRUE,IF($T$1=FALSE,H226*HOME!$F$21,H226*HOME!$F$21/(1+HOME!$H$21)),IF($T$1=FALSE,H226*HOME!$F$20,H226*HOME!$F$20/(1+HOME!$H$20)))))</f>
        <v>0</v>
      </c>
      <c r="CF226" s="310">
        <f>IF($T226=TRUE,0,IF(I$2&lt;DATE(2019,10,1),IF($T$1=FALSE,I226*HOME!$F$18,I226*HOME!$F$18/(1+HOME!$H$18)),IF($AO226=TRUE,IF($T$1=FALSE,I226*HOME!$F$21,I226*HOME!$F$21/(1+HOME!$H$21)),IF($T$1=FALSE,I226*HOME!$F$20,I226*HOME!$F$20/(1+HOME!$H$20)))))</f>
        <v>0</v>
      </c>
      <c r="CG226" s="310">
        <f>IF($T226=TRUE,0,IF(J$2&lt;DATE(2019,10,1),IF($T$1=FALSE,J226*HOME!$F$18,J226*HOME!$F$18/(1+HOME!$H$18)),IF($AO226=TRUE,IF($T$1=FALSE,J226*HOME!$F$21,J226*HOME!$F$21/(1+HOME!$H$21)),IF($T$1=FALSE,J226*HOME!$F$20,J226*HOME!$F$20/(1+HOME!$H$20)))))</f>
        <v>0</v>
      </c>
      <c r="CH226" s="310">
        <f>IF($T226=TRUE,0,IF(K$2&lt;DATE(2019,10,1),IF($T$1=FALSE,K226*HOME!$F$18,K226*HOME!$F$18/(1+HOME!$H$18)),IF($AO226=TRUE,IF($T$1=FALSE,K226*HOME!$F$21,K226*HOME!$F$21/(1+HOME!$H$21)),IF($T$1=FALSE,K226*HOME!$F$20,K226*HOME!$F$20/(1+HOME!$H$20)))))</f>
        <v>0</v>
      </c>
      <c r="CI226" s="310">
        <f>IF($T226=TRUE,0,IF(L$2&lt;DATE(2019,10,1),IF($T$1=FALSE,L226*HOME!$F$18,L226*HOME!$F$18/(1+HOME!$H$18)),IF($AO226=TRUE,IF($T$1=FALSE,L226*HOME!$F$21,L226*HOME!$F$21/(1+HOME!$H$21)),IF($T$1=FALSE,L226*HOME!$F$20,L226*HOME!$F$20/(1+HOME!$H$20)))))</f>
        <v>0</v>
      </c>
      <c r="CJ226" s="310">
        <f>IF($T226=TRUE,0,IF(M$2&lt;DATE(2019,10,1),IF($T$1=FALSE,M226*HOME!$F$18,M226*HOME!$F$18/(1+HOME!$H$18)),IF($AO226=TRUE,IF($T$1=FALSE,M226*HOME!$F$21,M226*HOME!$F$21/(1+HOME!$H$21)),IF($T$1=FALSE,M226*HOME!$F$20,M226*HOME!$F$20/(1+HOME!$H$20)))))</f>
        <v>0</v>
      </c>
      <c r="CK226" s="310">
        <f>IF($T226=TRUE,0,IF(N$2&lt;DATE(2019,10,1),IF($T$1=FALSE,N226*HOME!$F$18,N226*HOME!$F$18/(1+HOME!$H$18)),IF($AO226=TRUE,IF($T$1=FALSE,N226*HOME!$F$21,N226*HOME!$F$21/(1+HOME!$H$21)),IF($T$1=FALSE,N226*HOME!$F$20,N226*HOME!$F$20/(1+HOME!$H$20)))))</f>
        <v>0</v>
      </c>
      <c r="CL226" s="310">
        <f>IF($T226=TRUE,0,IF(O$2&lt;DATE(2019,10,1),IF($T$1=FALSE,O226*HOME!$F$18,O226*HOME!$F$18/(1+HOME!$H$18)),IF($AO226=TRUE,IF($T$1=FALSE,O226*HOME!$F$21,O226*HOME!$F$21/(1+HOME!$H$21)),IF($T$1=FALSE,O226*HOME!$F$20,O226*HOME!$F$20/(1+HOME!$H$20)))))</f>
        <v>0</v>
      </c>
      <c r="CM226" s="310">
        <f>IF($T226=TRUE,0,IF(P$2&lt;DATE(2019,10,1),IF($T$1=FALSE,P226*HOME!$F$18,P226*HOME!$F$18/(1+HOME!$H$18)),IF($AO226=TRUE,IF($T$1=FALSE,P226*HOME!$F$21,P226*HOME!$F$21/(1+HOME!$H$21)),IF($T$1=FALSE,P226*HOME!$F$20,P226*HOME!$F$20/(1+HOME!$H$20)))))</f>
        <v>0</v>
      </c>
      <c r="CN226" s="310">
        <f t="shared" si="98"/>
        <v>0</v>
      </c>
    </row>
    <row r="227" spans="3:92" ht="19.149999999999999" customHeight="1">
      <c r="C227" s="119" t="s">
        <v>58</v>
      </c>
      <c r="D227" s="120">
        <f>SUM(D197:D226)</f>
        <v>0</v>
      </c>
      <c r="E227" s="120">
        <f t="shared" ref="E227:P227" si="99">SUM(E197:E226)</f>
        <v>0</v>
      </c>
      <c r="F227" s="120">
        <f t="shared" si="99"/>
        <v>0</v>
      </c>
      <c r="G227" s="120">
        <f t="shared" si="99"/>
        <v>0</v>
      </c>
      <c r="H227" s="120">
        <f t="shared" si="99"/>
        <v>0</v>
      </c>
      <c r="I227" s="120">
        <f t="shared" si="99"/>
        <v>0</v>
      </c>
      <c r="J227" s="120">
        <f t="shared" si="99"/>
        <v>0</v>
      </c>
      <c r="K227" s="120">
        <f t="shared" si="99"/>
        <v>0</v>
      </c>
      <c r="L227" s="120">
        <f t="shared" si="99"/>
        <v>0</v>
      </c>
      <c r="M227" s="120">
        <f t="shared" si="99"/>
        <v>0</v>
      </c>
      <c r="N227" s="120">
        <f t="shared" si="99"/>
        <v>0</v>
      </c>
      <c r="O227" s="120">
        <f t="shared" si="99"/>
        <v>0</v>
      </c>
      <c r="P227" s="120">
        <f t="shared" si="99"/>
        <v>0</v>
      </c>
      <c r="Q227" s="121">
        <f>SUM(D227:P227)</f>
        <v>0</v>
      </c>
      <c r="R227" s="141">
        <f t="shared" si="77"/>
        <v>0</v>
      </c>
      <c r="S227" s="155">
        <f>前期実績!Q185</f>
        <v>0</v>
      </c>
      <c r="T227" s="320"/>
      <c r="U227" s="655">
        <f>SUM(U197:U226)</f>
        <v>0</v>
      </c>
      <c r="V227" s="655">
        <f t="shared" ref="V227:AI227" si="100">SUM(V197:V226)</f>
        <v>0</v>
      </c>
      <c r="W227" s="655">
        <f t="shared" si="100"/>
        <v>0</v>
      </c>
      <c r="X227" s="655">
        <f t="shared" si="100"/>
        <v>0</v>
      </c>
      <c r="Y227" s="655">
        <f t="shared" si="100"/>
        <v>0</v>
      </c>
      <c r="Z227" s="655">
        <f t="shared" si="100"/>
        <v>0</v>
      </c>
      <c r="AA227" s="655">
        <f t="shared" si="100"/>
        <v>0</v>
      </c>
      <c r="AB227" s="655">
        <f t="shared" si="100"/>
        <v>0</v>
      </c>
      <c r="AC227" s="655">
        <f t="shared" si="100"/>
        <v>0</v>
      </c>
      <c r="AD227" s="655">
        <f t="shared" si="100"/>
        <v>0</v>
      </c>
      <c r="AE227" s="655">
        <f t="shared" si="100"/>
        <v>0</v>
      </c>
      <c r="AF227" s="655">
        <f t="shared" si="100"/>
        <v>0</v>
      </c>
      <c r="AG227" s="655">
        <f t="shared" si="100"/>
        <v>0</v>
      </c>
      <c r="AH227" s="655">
        <f t="shared" si="78"/>
        <v>0</v>
      </c>
      <c r="AI227" s="655">
        <f t="shared" si="100"/>
        <v>0</v>
      </c>
      <c r="CA227" s="500">
        <f>SUM(CA197:CA226)</f>
        <v>0</v>
      </c>
      <c r="CB227" s="500">
        <f t="shared" ref="CB227:CM227" si="101">SUM(CB197:CB226)</f>
        <v>0</v>
      </c>
      <c r="CC227" s="500">
        <f t="shared" si="101"/>
        <v>0</v>
      </c>
      <c r="CD227" s="500">
        <f t="shared" si="101"/>
        <v>0</v>
      </c>
      <c r="CE227" s="500">
        <f t="shared" si="101"/>
        <v>0</v>
      </c>
      <c r="CF227" s="500">
        <f t="shared" si="101"/>
        <v>0</v>
      </c>
      <c r="CG227" s="500">
        <f t="shared" si="101"/>
        <v>0</v>
      </c>
      <c r="CH227" s="500">
        <f t="shared" si="101"/>
        <v>0</v>
      </c>
      <c r="CI227" s="500">
        <f t="shared" si="101"/>
        <v>0</v>
      </c>
      <c r="CJ227" s="500">
        <f t="shared" si="101"/>
        <v>0</v>
      </c>
      <c r="CK227" s="500">
        <f t="shared" si="101"/>
        <v>0</v>
      </c>
      <c r="CL227" s="500">
        <f t="shared" si="101"/>
        <v>0</v>
      </c>
      <c r="CM227" s="500">
        <f t="shared" si="101"/>
        <v>0</v>
      </c>
      <c r="CN227" s="500">
        <f t="shared" si="98"/>
        <v>0</v>
      </c>
    </row>
    <row r="228" spans="3:92" ht="19.149999999999999" customHeight="1">
      <c r="C228" s="119" t="s">
        <v>59</v>
      </c>
      <c r="D228" s="120">
        <f>D183+D195+D227</f>
        <v>0</v>
      </c>
      <c r="E228" s="120">
        <f t="shared" ref="E228:P228" si="102">E183+E195+E227</f>
        <v>0</v>
      </c>
      <c r="F228" s="120">
        <f t="shared" si="102"/>
        <v>0</v>
      </c>
      <c r="G228" s="120">
        <f t="shared" si="102"/>
        <v>0</v>
      </c>
      <c r="H228" s="120">
        <f t="shared" si="102"/>
        <v>0</v>
      </c>
      <c r="I228" s="120">
        <f t="shared" si="102"/>
        <v>0</v>
      </c>
      <c r="J228" s="120">
        <f t="shared" si="102"/>
        <v>0</v>
      </c>
      <c r="K228" s="120">
        <f t="shared" si="102"/>
        <v>0</v>
      </c>
      <c r="L228" s="120">
        <f t="shared" si="102"/>
        <v>0</v>
      </c>
      <c r="M228" s="120">
        <f t="shared" si="102"/>
        <v>0</v>
      </c>
      <c r="N228" s="120">
        <f t="shared" si="102"/>
        <v>0</v>
      </c>
      <c r="O228" s="120">
        <f t="shared" si="102"/>
        <v>0</v>
      </c>
      <c r="P228" s="120">
        <f t="shared" si="102"/>
        <v>0</v>
      </c>
      <c r="Q228" s="121">
        <f>SUM(D228:P228)</f>
        <v>0</v>
      </c>
      <c r="R228" s="141">
        <f t="shared" si="77"/>
        <v>0</v>
      </c>
      <c r="S228" s="155">
        <f>前期実績!Q186</f>
        <v>0</v>
      </c>
      <c r="T228" s="320"/>
      <c r="U228" s="57"/>
    </row>
    <row r="229" spans="3:92" ht="19.149999999999999" customHeight="1">
      <c r="C229" s="186"/>
      <c r="D229" s="187"/>
      <c r="E229" s="187"/>
      <c r="F229" s="187"/>
      <c r="G229" s="187"/>
      <c r="H229" s="187"/>
      <c r="I229" s="187"/>
      <c r="J229" s="187"/>
      <c r="K229" s="187"/>
      <c r="L229" s="187"/>
      <c r="M229" s="187"/>
      <c r="N229" s="187"/>
      <c r="O229" s="187"/>
      <c r="P229" s="187"/>
      <c r="Q229" s="121">
        <f>SUM(D229:P229)</f>
        <v>0</v>
      </c>
      <c r="R229" s="141">
        <f t="shared" si="77"/>
        <v>0</v>
      </c>
      <c r="S229" s="155">
        <f>前期実績!Q187</f>
        <v>0</v>
      </c>
      <c r="T229" s="320"/>
      <c r="U229" s="57"/>
    </row>
    <row r="230" spans="3:92" ht="19.149999999999999" customHeight="1">
      <c r="C230" s="188"/>
      <c r="D230" s="189"/>
      <c r="E230" s="189"/>
      <c r="F230" s="189"/>
      <c r="G230" s="189"/>
      <c r="H230" s="189"/>
      <c r="I230" s="189"/>
      <c r="J230" s="189"/>
      <c r="K230" s="189"/>
      <c r="L230" s="189"/>
      <c r="M230" s="189"/>
      <c r="N230" s="189"/>
      <c r="O230" s="189"/>
      <c r="P230" s="189"/>
      <c r="Q230" s="658">
        <f>SUM(D230:P230)</f>
        <v>0</v>
      </c>
      <c r="R230" s="190">
        <f t="shared" si="77"/>
        <v>0</v>
      </c>
      <c r="S230" s="659">
        <f>前期実績!Q188</f>
        <v>0</v>
      </c>
      <c r="T230" s="320"/>
      <c r="U230" s="57"/>
    </row>
    <row r="231" spans="3:92" ht="19.149999999999999" customHeight="1" thickBot="1">
      <c r="C231" s="191" t="s">
        <v>172</v>
      </c>
      <c r="D231" s="192">
        <f>D229+D228-D230</f>
        <v>0</v>
      </c>
      <c r="E231" s="192">
        <f t="shared" ref="E231:P231" si="103">E229+E228-E230</f>
        <v>0</v>
      </c>
      <c r="F231" s="192">
        <f t="shared" si="103"/>
        <v>0</v>
      </c>
      <c r="G231" s="192">
        <f t="shared" si="103"/>
        <v>0</v>
      </c>
      <c r="H231" s="192">
        <f t="shared" si="103"/>
        <v>0</v>
      </c>
      <c r="I231" s="192">
        <f t="shared" si="103"/>
        <v>0</v>
      </c>
      <c r="J231" s="192">
        <f t="shared" si="103"/>
        <v>0</v>
      </c>
      <c r="K231" s="192">
        <f t="shared" si="103"/>
        <v>0</v>
      </c>
      <c r="L231" s="192">
        <f t="shared" si="103"/>
        <v>0</v>
      </c>
      <c r="M231" s="192">
        <f t="shared" si="103"/>
        <v>0</v>
      </c>
      <c r="N231" s="192">
        <f t="shared" si="103"/>
        <v>0</v>
      </c>
      <c r="O231" s="192">
        <f t="shared" si="103"/>
        <v>0</v>
      </c>
      <c r="P231" s="192">
        <f t="shared" si="103"/>
        <v>0</v>
      </c>
      <c r="Q231" s="193">
        <f>SUM(D231:P231)</f>
        <v>0</v>
      </c>
      <c r="R231" s="194">
        <f t="shared" si="77"/>
        <v>0</v>
      </c>
      <c r="S231" s="660">
        <f>前期実績!Q189</f>
        <v>0</v>
      </c>
      <c r="U231" s="57"/>
    </row>
    <row r="232" spans="3:92" ht="19.149999999999999" customHeight="1" thickTop="1">
      <c r="C232" s="144"/>
      <c r="D232" s="131"/>
      <c r="E232" s="131"/>
      <c r="F232" s="131"/>
      <c r="G232" s="131"/>
      <c r="H232" s="131"/>
      <c r="I232" s="131"/>
      <c r="J232" s="131"/>
      <c r="K232" s="131"/>
      <c r="L232" s="131"/>
      <c r="M232" s="131"/>
      <c r="N232" s="131"/>
      <c r="O232" s="131"/>
      <c r="P232" s="2376"/>
      <c r="Q232" s="2385"/>
    </row>
    <row r="233" spans="3:92" ht="19.149999999999999" customHeight="1">
      <c r="C233" s="2380"/>
      <c r="D233" s="364"/>
      <c r="E233" s="364"/>
      <c r="F233" s="364"/>
      <c r="G233" s="364"/>
      <c r="H233" s="364"/>
      <c r="I233" s="364"/>
      <c r="J233" s="364"/>
      <c r="K233" s="364"/>
      <c r="L233" s="364"/>
      <c r="M233" s="364"/>
      <c r="N233" s="364"/>
      <c r="O233" s="364"/>
      <c r="P233" s="2377"/>
      <c r="Q233" s="2386"/>
    </row>
    <row r="234" spans="3:92" ht="19.149999999999999" customHeight="1"/>
    <row r="235" spans="3:92" ht="19.149999999999999" customHeight="1">
      <c r="D235" s="2173" t="s">
        <v>399</v>
      </c>
      <c r="I235" s="629" t="str">
        <f>IF(AT1=2,"単位：千円","単位：円")</f>
        <v>単位：千円</v>
      </c>
    </row>
    <row r="236" spans="3:92" ht="19.149999999999999" hidden="1" customHeight="1">
      <c r="C236" s="662" t="s">
        <v>107</v>
      </c>
      <c r="D236" s="663">
        <f t="shared" ref="D236:P236" si="104">U14+U96+U116</f>
        <v>0</v>
      </c>
      <c r="E236" s="663">
        <f t="shared" si="104"/>
        <v>0</v>
      </c>
      <c r="F236" s="663">
        <f t="shared" si="104"/>
        <v>0</v>
      </c>
      <c r="G236" s="663">
        <f t="shared" si="104"/>
        <v>0</v>
      </c>
      <c r="H236" s="663">
        <f t="shared" si="104"/>
        <v>0</v>
      </c>
      <c r="I236" s="663">
        <f t="shared" si="104"/>
        <v>0</v>
      </c>
      <c r="J236" s="663">
        <f t="shared" si="104"/>
        <v>0</v>
      </c>
      <c r="K236" s="663">
        <f t="shared" si="104"/>
        <v>0</v>
      </c>
      <c r="L236" s="663">
        <f t="shared" si="104"/>
        <v>0</v>
      </c>
      <c r="M236" s="663">
        <f t="shared" si="104"/>
        <v>0</v>
      </c>
      <c r="N236" s="663">
        <f t="shared" si="104"/>
        <v>0</v>
      </c>
      <c r="O236" s="663">
        <f t="shared" si="104"/>
        <v>0</v>
      </c>
      <c r="P236" s="663">
        <f t="shared" si="104"/>
        <v>0</v>
      </c>
      <c r="Q236" s="310">
        <f>SUM(D236:P236)</f>
        <v>0</v>
      </c>
    </row>
    <row r="237" spans="3:92" ht="19.149999999999999" hidden="1" customHeight="1">
      <c r="C237" s="664" t="s">
        <v>109</v>
      </c>
      <c r="D237" s="663">
        <f>U27+U45+U82+U108+U123+U183+U195+U227</f>
        <v>0</v>
      </c>
      <c r="E237" s="663">
        <f t="shared" ref="E237:P237" si="105">V27+V45+V82+V108+V123+V183+V195+V227</f>
        <v>0</v>
      </c>
      <c r="F237" s="663">
        <f t="shared" si="105"/>
        <v>0</v>
      </c>
      <c r="G237" s="663">
        <f t="shared" si="105"/>
        <v>0</v>
      </c>
      <c r="H237" s="663">
        <f t="shared" si="105"/>
        <v>0</v>
      </c>
      <c r="I237" s="663">
        <f t="shared" si="105"/>
        <v>0</v>
      </c>
      <c r="J237" s="663">
        <f t="shared" si="105"/>
        <v>0</v>
      </c>
      <c r="K237" s="663">
        <f t="shared" si="105"/>
        <v>0</v>
      </c>
      <c r="L237" s="663">
        <f t="shared" si="105"/>
        <v>0</v>
      </c>
      <c r="M237" s="663">
        <f t="shared" si="105"/>
        <v>0</v>
      </c>
      <c r="N237" s="663">
        <f t="shared" si="105"/>
        <v>0</v>
      </c>
      <c r="O237" s="663">
        <f t="shared" si="105"/>
        <v>0</v>
      </c>
      <c r="P237" s="663">
        <f t="shared" si="105"/>
        <v>0</v>
      </c>
      <c r="Q237" s="310">
        <f>SUM(D237:P237)</f>
        <v>0</v>
      </c>
    </row>
    <row r="238" spans="3:92" ht="19.149999999999999" hidden="1" customHeight="1">
      <c r="C238" s="310" t="s">
        <v>110</v>
      </c>
      <c r="D238" s="310">
        <f>D236-D237</f>
        <v>0</v>
      </c>
      <c r="E238" s="310">
        <f t="shared" ref="E238:P238" si="106">E236-E237</f>
        <v>0</v>
      </c>
      <c r="F238" s="310">
        <f t="shared" si="106"/>
        <v>0</v>
      </c>
      <c r="G238" s="310">
        <f t="shared" si="106"/>
        <v>0</v>
      </c>
      <c r="H238" s="310">
        <f t="shared" si="106"/>
        <v>0</v>
      </c>
      <c r="I238" s="310">
        <f t="shared" si="106"/>
        <v>0</v>
      </c>
      <c r="J238" s="310">
        <f t="shared" si="106"/>
        <v>0</v>
      </c>
      <c r="K238" s="310">
        <f t="shared" si="106"/>
        <v>0</v>
      </c>
      <c r="L238" s="310">
        <f t="shared" si="106"/>
        <v>0</v>
      </c>
      <c r="M238" s="310">
        <f t="shared" si="106"/>
        <v>0</v>
      </c>
      <c r="N238" s="310">
        <f t="shared" si="106"/>
        <v>0</v>
      </c>
      <c r="O238" s="310">
        <f t="shared" si="106"/>
        <v>0</v>
      </c>
      <c r="P238" s="310">
        <f t="shared" si="106"/>
        <v>0</v>
      </c>
      <c r="Q238" s="310">
        <f>SUM(D238:P238)</f>
        <v>0</v>
      </c>
    </row>
    <row r="239" spans="3:92" ht="19.149999999999999" hidden="1" customHeight="1"/>
    <row r="240" spans="3:92" ht="19.149999999999999" hidden="1" customHeight="1"/>
    <row r="241" spans="3:42" ht="19.149999999999999" hidden="1" customHeight="1"/>
    <row r="242" spans="3:42" ht="19.149999999999999" hidden="1" customHeight="1">
      <c r="C242" s="310" t="s">
        <v>194</v>
      </c>
      <c r="Q242" s="310">
        <f>CN14+CN96+CN116</f>
        <v>0</v>
      </c>
    </row>
    <row r="243" spans="3:42" ht="19.149999999999999" hidden="1" customHeight="1">
      <c r="C243" s="310" t="s">
        <v>195</v>
      </c>
      <c r="Q243" s="310">
        <f>CN27+CN45+CN82+CN108+CN123+CN183+CN195+CN227</f>
        <v>0</v>
      </c>
    </row>
    <row r="244" spans="3:42" ht="19.149999999999999" hidden="1" customHeight="1">
      <c r="C244" s="310" t="s">
        <v>196</v>
      </c>
      <c r="Q244" s="310">
        <f>Q242-Q243</f>
        <v>0</v>
      </c>
    </row>
    <row r="245" spans="3:42" ht="19.149999999999999" customHeight="1"/>
    <row r="246" spans="3:42" ht="19.149999999999999" customHeight="1">
      <c r="D246" s="2173"/>
      <c r="E246" s="2174"/>
      <c r="F246" s="2174"/>
      <c r="G246" s="2175"/>
      <c r="H246" s="2174"/>
      <c r="I246" s="2176"/>
      <c r="J246" s="2177"/>
      <c r="K246" s="2178"/>
      <c r="L246" s="2178"/>
      <c r="M246" s="2178"/>
      <c r="N246" s="226"/>
      <c r="O246" s="2178"/>
      <c r="P246" s="2178"/>
      <c r="Q246" s="2178"/>
      <c r="R246" s="2178"/>
      <c r="S246" s="2179"/>
      <c r="T246" s="2178"/>
      <c r="U246" s="2178"/>
      <c r="V246" s="2178"/>
      <c r="W246" s="2178"/>
      <c r="X246" s="2178"/>
      <c r="Y246" s="2180"/>
      <c r="Z246" s="2181"/>
    </row>
    <row r="247" spans="3:42">
      <c r="D247" s="2236" t="s">
        <v>390</v>
      </c>
      <c r="E247" s="2320"/>
      <c r="F247" s="2320"/>
      <c r="G247" s="2321"/>
      <c r="H247" s="2304"/>
      <c r="I247" s="2184"/>
      <c r="J247" s="2178"/>
      <c r="K247" s="2178"/>
      <c r="L247" s="2182" t="s">
        <v>372</v>
      </c>
      <c r="M247" s="2183"/>
      <c r="N247" s="2185"/>
      <c r="O247" s="2183"/>
      <c r="P247" s="2275"/>
      <c r="Q247" s="2275"/>
      <c r="R247" s="2178"/>
      <c r="S247" s="2178"/>
      <c r="T247" s="2178"/>
      <c r="U247" s="2178"/>
      <c r="V247" s="2178"/>
      <c r="W247" s="2178"/>
      <c r="X247" s="2178"/>
      <c r="Y247" s="2178"/>
      <c r="Z247" s="2181"/>
    </row>
    <row r="248" spans="3:42">
      <c r="D248" s="2186" t="s">
        <v>373</v>
      </c>
      <c r="E248" s="2187" t="s">
        <v>374</v>
      </c>
      <c r="F248" s="2188"/>
      <c r="G248" s="2188"/>
      <c r="H248" s="2305"/>
      <c r="I248" s="2190"/>
      <c r="J248" s="2178"/>
      <c r="K248" s="2178"/>
      <c r="L248" s="2186" t="s">
        <v>373</v>
      </c>
      <c r="M248" s="2187" t="s">
        <v>374</v>
      </c>
      <c r="N248" s="2191"/>
      <c r="O248" s="2189"/>
      <c r="P248" s="2192" t="s">
        <v>375</v>
      </c>
      <c r="Q248" s="2274"/>
      <c r="R248" s="2318" t="s">
        <v>394</v>
      </c>
      <c r="S248" s="2178"/>
      <c r="T248" s="2178"/>
      <c r="U248" s="2178"/>
      <c r="V248" s="2178"/>
      <c r="W248" s="2178"/>
      <c r="X248" s="2178"/>
      <c r="Y248" s="2178"/>
      <c r="Z248" s="2181"/>
    </row>
    <row r="249" spans="3:42">
      <c r="D249" s="2270"/>
      <c r="E249" s="2193">
        <f>D249-E251</f>
        <v>0</v>
      </c>
      <c r="F249" s="2194"/>
      <c r="G249" s="2194"/>
      <c r="H249" s="2306"/>
      <c r="I249" s="2300"/>
      <c r="J249" s="2196" t="s">
        <v>376</v>
      </c>
      <c r="K249" s="2178"/>
      <c r="L249" s="2197">
        <f>前期実績!Q14</f>
        <v>0</v>
      </c>
      <c r="M249" s="2265">
        <f>前期実績!Q31-Q248</f>
        <v>0</v>
      </c>
      <c r="N249" s="2198"/>
      <c r="O249" s="2195"/>
      <c r="P249" s="2316"/>
      <c r="Q249" s="2317"/>
      <c r="R249" s="2196" t="s">
        <v>376</v>
      </c>
      <c r="S249" s="2178"/>
      <c r="T249" s="2178"/>
      <c r="U249" s="2178"/>
      <c r="V249" s="2178"/>
      <c r="W249" s="2178"/>
      <c r="X249" s="2178"/>
      <c r="Y249" s="2178"/>
      <c r="Z249" s="2181"/>
    </row>
    <row r="250" spans="3:42">
      <c r="D250" s="2197"/>
      <c r="E250" s="2186" t="s">
        <v>377</v>
      </c>
      <c r="F250" s="2199" t="s">
        <v>378</v>
      </c>
      <c r="G250" s="2188" t="s">
        <v>379</v>
      </c>
      <c r="H250" s="942" t="s">
        <v>395</v>
      </c>
      <c r="I250" s="610"/>
      <c r="J250" s="2294" t="str">
        <f>IF(ISERROR((I250)/E251),"0%",(I250)/E251)</f>
        <v>0%</v>
      </c>
      <c r="K250" s="2178" t="s">
        <v>395</v>
      </c>
      <c r="L250" s="2197"/>
      <c r="M250" s="2186" t="s">
        <v>377</v>
      </c>
      <c r="N250" s="2201" t="s">
        <v>378</v>
      </c>
      <c r="O250" s="2189" t="s">
        <v>379</v>
      </c>
      <c r="P250" s="942" t="s">
        <v>395</v>
      </c>
      <c r="Q250" s="942">
        <f>IFERROR((O251-Q251-Q252),0)</f>
        <v>0</v>
      </c>
      <c r="R250" s="2294" t="str">
        <f>IF(ISERROR((Q250)/M251),"0%",(Q250)/M251)</f>
        <v>0%</v>
      </c>
      <c r="S250" s="2202" t="s">
        <v>380</v>
      </c>
      <c r="T250" s="2178"/>
      <c r="U250" s="2178"/>
      <c r="V250" s="2178"/>
      <c r="W250" s="2178"/>
      <c r="X250" s="2178"/>
      <c r="Y250" s="2178"/>
      <c r="Z250" s="2181"/>
    </row>
    <row r="251" spans="3:42">
      <c r="D251" s="2203"/>
      <c r="E251" s="2197">
        <f>D249*E255</f>
        <v>0</v>
      </c>
      <c r="F251" s="2204">
        <f>G251+G255</f>
        <v>0</v>
      </c>
      <c r="G251" s="2391">
        <f>I250+I251+I252</f>
        <v>0</v>
      </c>
      <c r="H251" s="942" t="s">
        <v>381</v>
      </c>
      <c r="I251" s="2272"/>
      <c r="J251" s="2294" t="str">
        <f>IF(ISERROR(G251/E251),"0%",G251/E251)</f>
        <v>0%</v>
      </c>
      <c r="K251" s="2178" t="s">
        <v>400</v>
      </c>
      <c r="L251" s="2197"/>
      <c r="M251" s="2266">
        <f>L249-M249</f>
        <v>0</v>
      </c>
      <c r="N251" s="2205">
        <f>M251-N258</f>
        <v>0</v>
      </c>
      <c r="O251" s="2206">
        <f>前期実績!Q45+Q248</f>
        <v>0</v>
      </c>
      <c r="P251" s="2390" t="s">
        <v>417</v>
      </c>
      <c r="Q251" s="2272"/>
      <c r="R251" s="2294" t="str">
        <f>IF(ISERROR(O251/M251),"0%",O251/M251)</f>
        <v>0%</v>
      </c>
      <c r="S251" s="2202" t="s">
        <v>418</v>
      </c>
      <c r="T251" s="2178"/>
      <c r="U251" s="2178"/>
      <c r="V251" s="2178"/>
      <c r="W251" s="2178"/>
      <c r="X251" s="2178"/>
      <c r="Y251" s="2178"/>
      <c r="Z251" s="2181"/>
    </row>
    <row r="252" spans="3:42">
      <c r="D252" s="2197"/>
      <c r="E252" s="2197"/>
      <c r="F252" s="2204"/>
      <c r="G252" s="2301"/>
      <c r="H252" s="2390" t="s">
        <v>415</v>
      </c>
      <c r="I252" s="2272"/>
      <c r="J252" s="2208"/>
      <c r="K252" s="2178"/>
      <c r="L252" s="2197"/>
      <c r="M252" s="2197"/>
      <c r="N252" s="2205"/>
      <c r="O252" s="2207"/>
      <c r="P252" s="2390" t="s">
        <v>415</v>
      </c>
      <c r="Q252" s="2272"/>
      <c r="R252" s="2200"/>
      <c r="S252" s="2181"/>
      <c r="T252" s="2178"/>
      <c r="U252" s="2178"/>
      <c r="V252" s="2178"/>
      <c r="W252" s="2178"/>
      <c r="X252" s="2178"/>
      <c r="Y252" s="2178"/>
      <c r="Z252" s="2181"/>
    </row>
    <row r="253" spans="3:42">
      <c r="D253" s="2197"/>
      <c r="E253" s="2197"/>
      <c r="F253" s="2204"/>
      <c r="G253" s="2302"/>
      <c r="H253" s="2307" t="s">
        <v>382</v>
      </c>
      <c r="I253" s="2208" t="s">
        <v>393</v>
      </c>
      <c r="J253" s="2208" t="s">
        <v>383</v>
      </c>
      <c r="K253" s="2178"/>
      <c r="L253" s="2197"/>
      <c r="M253" s="2197"/>
      <c r="N253" s="2205"/>
      <c r="O253" s="2210"/>
      <c r="P253" s="2211"/>
      <c r="Q253" s="2212"/>
      <c r="R253" s="943"/>
      <c r="S253" s="2213"/>
      <c r="T253" s="2178"/>
      <c r="U253" s="2178"/>
      <c r="V253" s="2178"/>
      <c r="W253" s="2178"/>
      <c r="X253" s="2178"/>
      <c r="Y253" s="2178"/>
      <c r="Z253" s="2181"/>
      <c r="AP253" s="310" t="s">
        <v>416</v>
      </c>
    </row>
    <row r="254" spans="3:42">
      <c r="D254" s="2197"/>
      <c r="E254" s="2197" t="s">
        <v>384</v>
      </c>
      <c r="F254" s="2204"/>
      <c r="G254" s="2187" t="s">
        <v>385</v>
      </c>
      <c r="H254" s="2309">
        <f>D160</f>
        <v>0</v>
      </c>
      <c r="I254" s="2278">
        <f>D159</f>
        <v>0</v>
      </c>
      <c r="J254" s="2271">
        <f>D150</f>
        <v>0</v>
      </c>
      <c r="K254" s="2178"/>
      <c r="L254" s="2197"/>
      <c r="M254" s="2197" t="s">
        <v>384</v>
      </c>
      <c r="N254" s="2205"/>
      <c r="O254" s="2214" t="s">
        <v>385</v>
      </c>
      <c r="P254" s="943"/>
      <c r="Q254" s="943"/>
      <c r="R254" s="943"/>
      <c r="S254" s="2178"/>
      <c r="T254" s="2178"/>
      <c r="U254" s="2178"/>
      <c r="V254" s="2178"/>
      <c r="W254" s="2178"/>
      <c r="X254" s="2178"/>
      <c r="Y254" s="2178"/>
      <c r="Z254" s="2181"/>
    </row>
    <row r="255" spans="3:42">
      <c r="D255" s="2197"/>
      <c r="E255" s="2273"/>
      <c r="F255" s="2215"/>
      <c r="G255" s="2277"/>
      <c r="H255" s="2267"/>
      <c r="I255" s="943"/>
      <c r="J255" s="893"/>
      <c r="K255" s="2178"/>
      <c r="L255" s="2197"/>
      <c r="M255" s="2216">
        <f>IFERROR(M251/L249,0)</f>
        <v>0</v>
      </c>
      <c r="N255" s="2205"/>
      <c r="O255" s="2206">
        <f>N251-O251</f>
        <v>0</v>
      </c>
      <c r="P255" s="2174"/>
      <c r="Q255" s="943"/>
      <c r="R255" s="893"/>
      <c r="S255" s="2178"/>
      <c r="T255" s="2178"/>
      <c r="U255" s="2178"/>
      <c r="V255" s="2178"/>
      <c r="W255" s="2178"/>
      <c r="X255" s="2178"/>
      <c r="Y255" s="2178"/>
      <c r="Z255" s="2181"/>
    </row>
    <row r="256" spans="3:42">
      <c r="D256" s="2197"/>
      <c r="E256" s="2197"/>
      <c r="F256" s="2217"/>
      <c r="G256" s="2302" t="str">
        <f>IF(ISERROR(G255/E251),"0%",G255/E251)</f>
        <v>0%</v>
      </c>
      <c r="H256" s="2308"/>
      <c r="I256" s="943"/>
      <c r="J256" s="943"/>
      <c r="K256" s="2178"/>
      <c r="L256" s="2197"/>
      <c r="M256" s="2197"/>
      <c r="N256" s="2218"/>
      <c r="O256" s="2210" t="str">
        <f>IF(ISERROR(O255/M251),"0%",O255/M251)</f>
        <v>0%</v>
      </c>
      <c r="P256" s="2211"/>
      <c r="Q256" s="943"/>
      <c r="R256" s="943"/>
      <c r="S256" s="2178"/>
      <c r="T256" s="2178"/>
      <c r="U256" s="2178"/>
      <c r="V256" s="2178"/>
      <c r="W256" s="2178"/>
      <c r="X256" s="2178"/>
      <c r="Y256" s="2178"/>
      <c r="Z256" s="2181"/>
    </row>
    <row r="257" spans="4:47" ht="18.75" customHeight="1">
      <c r="D257" s="2197"/>
      <c r="E257" s="2197"/>
      <c r="F257" s="2506" t="s">
        <v>386</v>
      </c>
      <c r="G257" s="2507"/>
      <c r="H257" s="2291" t="s">
        <v>387</v>
      </c>
      <c r="I257" s="2293" t="s">
        <v>397</v>
      </c>
      <c r="J257" s="943"/>
      <c r="K257" s="2178"/>
      <c r="L257" s="2197"/>
      <c r="M257" s="2197"/>
      <c r="N257" s="2506" t="s">
        <v>386</v>
      </c>
      <c r="O257" s="2508"/>
      <c r="P257" s="907"/>
      <c r="Q257" s="2209"/>
      <c r="R257" s="943"/>
      <c r="S257" s="2178"/>
      <c r="T257" s="2178"/>
      <c r="U257" s="2178"/>
      <c r="V257" s="2178"/>
      <c r="W257" s="2178"/>
      <c r="X257" s="2178"/>
      <c r="Y257" s="2178"/>
      <c r="Z257" s="2181"/>
    </row>
    <row r="258" spans="4:47">
      <c r="D258" s="2197"/>
      <c r="E258" s="2197"/>
      <c r="F258" s="2504">
        <f>E251-F251</f>
        <v>0</v>
      </c>
      <c r="G258" s="2505"/>
      <c r="H258" s="2292" cm="1">
        <f t="array" ref="H258">IF((INT((cotax(F263)-I254+H254)/100)*100)&lt;0,H254,INT((cotax(F263)-I254+H254)/100)*100)</f>
        <v>0</v>
      </c>
      <c r="I258" s="2297">
        <f>IFERROR(H258/F258,0)</f>
        <v>0</v>
      </c>
      <c r="J258" s="943"/>
      <c r="K258" s="2178"/>
      <c r="L258" s="2197"/>
      <c r="M258" s="2197"/>
      <c r="N258" s="2504">
        <f>前期実績!Q124</f>
        <v>0</v>
      </c>
      <c r="O258" s="2509"/>
      <c r="P258" s="2267"/>
      <c r="Q258" s="2392"/>
      <c r="R258" s="943"/>
      <c r="S258" s="2178"/>
      <c r="T258" s="2178"/>
      <c r="U258" s="2178"/>
      <c r="V258" s="2178"/>
      <c r="W258" s="2178"/>
      <c r="X258" s="2178"/>
      <c r="Y258" s="2178"/>
      <c r="Z258" s="2181"/>
    </row>
    <row r="259" spans="4:47">
      <c r="D259" s="2197"/>
      <c r="E259" s="2197"/>
      <c r="F259" s="2219"/>
      <c r="G259" s="2303"/>
      <c r="H259" s="2291" t="s">
        <v>388</v>
      </c>
      <c r="I259" s="2267"/>
      <c r="J259" s="943"/>
      <c r="K259" s="2178"/>
      <c r="L259" s="2197"/>
      <c r="M259" s="2197"/>
      <c r="N259" s="2221"/>
      <c r="O259" s="2220"/>
      <c r="P259" s="907"/>
      <c r="Q259" s="943"/>
      <c r="R259" s="943"/>
      <c r="S259" s="2222"/>
      <c r="T259" s="2178"/>
      <c r="U259" s="2178"/>
      <c r="V259" s="2178"/>
      <c r="W259" s="2178"/>
      <c r="X259" s="2178"/>
      <c r="Y259" s="2178"/>
      <c r="Z259" s="2181"/>
    </row>
    <row r="260" spans="4:47">
      <c r="D260" s="2197"/>
      <c r="E260" s="2197"/>
      <c r="F260" s="2219"/>
      <c r="G260" s="2303"/>
      <c r="H260" s="2319">
        <f>F258-H258</f>
        <v>0</v>
      </c>
      <c r="I260" s="2267"/>
      <c r="J260" s="943"/>
      <c r="K260" s="2178"/>
      <c r="L260" s="2197"/>
      <c r="M260" s="2197"/>
      <c r="N260" s="2221"/>
      <c r="O260" s="2220"/>
      <c r="P260" s="2319"/>
      <c r="Q260" s="943"/>
      <c r="R260" s="943"/>
      <c r="S260" s="2178"/>
      <c r="T260" s="2178"/>
      <c r="U260" s="2178"/>
      <c r="V260" s="2178"/>
      <c r="W260" s="2178"/>
      <c r="X260" s="2178"/>
      <c r="Y260" s="2178"/>
      <c r="Z260" s="2181"/>
    </row>
    <row r="261" spans="4:47">
      <c r="D261" s="2197"/>
      <c r="E261" s="2197"/>
      <c r="F261" s="2219"/>
      <c r="G261" s="2303"/>
      <c r="H261" s="907"/>
      <c r="I261" s="2267"/>
      <c r="J261" s="943"/>
      <c r="K261" s="2178"/>
      <c r="L261" s="2197"/>
      <c r="M261" s="2197"/>
      <c r="N261" s="2221"/>
      <c r="O261" s="2220"/>
      <c r="P261" s="907"/>
      <c r="Q261" s="943"/>
      <c r="R261" s="943"/>
      <c r="S261" s="2178"/>
      <c r="T261" s="2178"/>
      <c r="U261" s="2178"/>
      <c r="V261" s="2178"/>
      <c r="W261" s="2178"/>
      <c r="X261" s="2178"/>
      <c r="Y261" s="2178"/>
      <c r="Z261" s="2181"/>
    </row>
    <row r="262" spans="4:47">
      <c r="D262" s="2197"/>
      <c r="E262" s="2197"/>
      <c r="F262" s="2219"/>
      <c r="G262" s="2303"/>
      <c r="H262" s="2292"/>
      <c r="I262" s="2267"/>
      <c r="J262" s="2262"/>
      <c r="K262" s="2178"/>
      <c r="L262" s="2223"/>
      <c r="M262" s="2223"/>
      <c r="N262" s="2221"/>
      <c r="O262" s="2220"/>
      <c r="P262" s="907"/>
      <c r="Q262" s="943"/>
      <c r="R262" s="2262"/>
      <c r="S262" s="2178"/>
      <c r="T262" s="2178"/>
      <c r="U262" s="2178"/>
      <c r="V262" s="2178"/>
      <c r="W262" s="2178"/>
      <c r="X262" s="2178"/>
      <c r="Y262" s="2178"/>
      <c r="Z262" s="2178"/>
    </row>
    <row r="263" spans="4:47">
      <c r="D263" s="2299" t="s">
        <v>398</v>
      </c>
      <c r="E263" s="2299"/>
      <c r="F263" s="2290">
        <f>INT((F258-J254)/1000)*1000</f>
        <v>0</v>
      </c>
      <c r="G263" s="2226"/>
      <c r="H263" s="2226"/>
      <c r="I263" s="2285"/>
      <c r="J263" s="2181"/>
      <c r="K263" s="2181"/>
      <c r="L263" s="2224"/>
      <c r="M263" s="2225"/>
      <c r="N263" s="2289"/>
      <c r="O263" s="2290"/>
      <c r="P263" s="2286"/>
      <c r="Q263" s="2286"/>
      <c r="R263" s="2181"/>
      <c r="S263" s="2181"/>
      <c r="T263" s="2181"/>
      <c r="U263" s="2181"/>
      <c r="V263" s="2181"/>
      <c r="W263" s="2181"/>
      <c r="X263" s="2181"/>
      <c r="Y263" s="2181"/>
      <c r="Z263" s="2181"/>
    </row>
    <row r="264" spans="4:47">
      <c r="D264" s="2238" t="s">
        <v>373</v>
      </c>
      <c r="E264" s="2239">
        <f>D249-L249</f>
        <v>0</v>
      </c>
      <c r="F264" s="2295" t="s">
        <v>396</v>
      </c>
      <c r="G264" s="2227"/>
      <c r="H264" s="2296"/>
      <c r="I264" s="2228"/>
      <c r="J264" s="2229"/>
      <c r="K264" s="2181"/>
      <c r="L264" s="2181"/>
      <c r="M264" s="2181"/>
      <c r="N264" s="561"/>
      <c r="O264" s="561"/>
      <c r="P264" s="561"/>
      <c r="Q264" s="2228"/>
      <c r="R264" s="2181"/>
      <c r="S264" s="2181"/>
      <c r="T264" s="2181"/>
      <c r="U264" s="2181"/>
      <c r="V264" s="2181"/>
      <c r="W264" s="2181"/>
      <c r="X264" s="2181"/>
      <c r="Y264" s="2181"/>
      <c r="Z264" s="2181"/>
    </row>
    <row r="265" spans="4:47">
      <c r="D265" s="2241" t="s">
        <v>377</v>
      </c>
      <c r="E265" s="2298">
        <f>E251-M251</f>
        <v>0</v>
      </c>
      <c r="F265" s="943"/>
      <c r="G265" s="2227"/>
      <c r="H265" s="2230"/>
      <c r="I265" s="2228"/>
      <c r="J265" s="893"/>
      <c r="K265" s="2178"/>
      <c r="L265" s="2178"/>
      <c r="M265" s="2178"/>
      <c r="N265" s="561"/>
      <c r="O265" s="561"/>
      <c r="P265" s="561"/>
      <c r="Q265" s="2228"/>
      <c r="R265" s="2178"/>
      <c r="S265" s="2181"/>
      <c r="T265" s="2178"/>
      <c r="U265" s="2178"/>
      <c r="V265" s="2178"/>
      <c r="W265" s="2178"/>
      <c r="X265" s="2178"/>
      <c r="Y265" s="2178"/>
      <c r="Z265" s="2178"/>
    </row>
    <row r="266" spans="4:47">
      <c r="D266" s="2242" t="s">
        <v>379</v>
      </c>
      <c r="E266" s="2243">
        <f>G251-O251</f>
        <v>0</v>
      </c>
      <c r="F266" s="943"/>
      <c r="G266" s="2181"/>
      <c r="H266" s="2181"/>
      <c r="I266" s="2231"/>
      <c r="J266" s="893"/>
      <c r="K266" s="2178"/>
      <c r="L266" s="943"/>
      <c r="M266" s="943"/>
      <c r="N266" s="561"/>
      <c r="O266" s="561"/>
      <c r="P266" s="561"/>
      <c r="Q266" s="2228"/>
      <c r="R266" s="943"/>
      <c r="S266" s="2181"/>
      <c r="T266" s="943"/>
      <c r="U266" s="943"/>
      <c r="V266" s="943"/>
      <c r="W266" s="943"/>
      <c r="X266" s="943"/>
      <c r="Y266" s="943"/>
      <c r="Z266" s="943"/>
    </row>
    <row r="267" spans="4:47">
      <c r="D267" s="2244" t="s">
        <v>385</v>
      </c>
      <c r="E267" s="2245">
        <f>G255-O255</f>
        <v>0</v>
      </c>
      <c r="F267" s="943"/>
      <c r="G267" s="2227"/>
      <c r="H267" s="2227"/>
      <c r="I267" s="2233"/>
      <c r="J267" s="893"/>
      <c r="K267" s="893"/>
      <c r="L267" s="2232"/>
      <c r="M267" s="943"/>
      <c r="N267" s="561"/>
      <c r="O267" s="561"/>
      <c r="P267" s="561"/>
      <c r="Q267" s="2228"/>
      <c r="R267" s="943"/>
      <c r="S267" s="943"/>
      <c r="T267" s="2232" t="s">
        <v>389</v>
      </c>
      <c r="U267" s="943"/>
      <c r="V267" s="943"/>
      <c r="W267" s="943"/>
      <c r="X267" s="943"/>
      <c r="Y267" s="943"/>
      <c r="Z267" s="943"/>
    </row>
    <row r="268" spans="4:47">
      <c r="D268" s="2234"/>
      <c r="E268" s="943"/>
      <c r="F268" s="943"/>
      <c r="G268" s="893"/>
      <c r="H268" s="893"/>
      <c r="I268" s="893"/>
      <c r="J268" s="893"/>
      <c r="K268" s="893"/>
      <c r="L268" s="2181"/>
      <c r="M268" s="943"/>
      <c r="N268" s="561"/>
      <c r="O268" s="561"/>
      <c r="P268" s="561"/>
      <c r="Q268" s="2228"/>
      <c r="R268" s="943"/>
      <c r="S268" s="943"/>
      <c r="T268" s="943"/>
      <c r="U268" s="943"/>
      <c r="V268" s="943"/>
      <c r="W268" s="943"/>
      <c r="X268" s="943"/>
      <c r="Y268" s="943"/>
      <c r="Z268" s="943"/>
    </row>
    <row r="269" spans="4:47">
      <c r="D269" s="2235"/>
      <c r="E269" s="893"/>
      <c r="F269" s="893"/>
      <c r="G269" s="893"/>
      <c r="H269" s="2181"/>
      <c r="I269" s="893"/>
      <c r="J269" s="893"/>
      <c r="K269" s="893"/>
      <c r="L269" s="2180"/>
      <c r="M269" s="943"/>
      <c r="N269" s="561"/>
      <c r="O269" s="561"/>
      <c r="P269" s="561"/>
      <c r="Q269" s="2228"/>
      <c r="R269" s="943"/>
      <c r="S269" s="943"/>
      <c r="T269" s="943"/>
      <c r="U269" s="943"/>
      <c r="V269" s="943"/>
      <c r="W269" s="943"/>
      <c r="X269" s="943"/>
      <c r="Y269" s="943"/>
      <c r="Z269" s="943"/>
      <c r="AK269" s="2287"/>
      <c r="AL269" s="2287"/>
      <c r="AM269" s="2287"/>
      <c r="AN269" s="2287"/>
      <c r="AS269" s="2287"/>
    </row>
    <row r="270" spans="4:47">
      <c r="D270" s="2393" t="s">
        <v>391</v>
      </c>
      <c r="E270" s="2394"/>
      <c r="F270" s="2394"/>
      <c r="G270" s="2395"/>
      <c r="H270" s="2178"/>
      <c r="I270" s="2237"/>
      <c r="J270" s="2178"/>
      <c r="K270" s="893"/>
      <c r="L270" s="2393" t="s">
        <v>392</v>
      </c>
      <c r="M270" s="2394"/>
      <c r="N270" s="2394"/>
      <c r="O270" s="2395"/>
      <c r="P270" s="2174"/>
      <c r="Q270" s="2268"/>
      <c r="R270" s="2174"/>
      <c r="S270" s="943"/>
      <c r="T270" s="2279"/>
      <c r="U270" s="2234"/>
      <c r="V270" s="2234"/>
      <c r="W270" s="2280"/>
      <c r="X270" s="943"/>
      <c r="Y270" s="2281"/>
      <c r="Z270" s="943"/>
      <c r="AK270" s="2279"/>
      <c r="AL270" s="2234"/>
      <c r="AM270" s="2234"/>
      <c r="AN270" s="2280"/>
      <c r="AO270" s="2279"/>
      <c r="AP270" s="2279"/>
      <c r="AQ270" s="2234"/>
      <c r="AR270" s="2234"/>
      <c r="AS270" s="2280"/>
      <c r="AT270" s="943"/>
      <c r="AU270" s="943"/>
    </row>
    <row r="271" spans="4:47">
      <c r="D271" s="2186" t="s">
        <v>373</v>
      </c>
      <c r="E271" s="2187" t="s">
        <v>374</v>
      </c>
      <c r="F271" s="2188"/>
      <c r="G271" s="2188"/>
      <c r="H271" s="2305"/>
      <c r="I271" s="2190"/>
      <c r="J271" s="2178"/>
      <c r="K271" s="2178"/>
      <c r="L271" s="2186" t="s">
        <v>373</v>
      </c>
      <c r="M271" s="2187" t="s">
        <v>374</v>
      </c>
      <c r="N271" s="2188"/>
      <c r="O271" s="2188"/>
      <c r="P271" s="2305"/>
      <c r="Q271" s="2190"/>
      <c r="R271" s="2178"/>
      <c r="S271" s="2178"/>
      <c r="T271" s="943"/>
      <c r="U271" s="943"/>
      <c r="V271" s="943"/>
      <c r="W271" s="943"/>
      <c r="X271" s="2269"/>
      <c r="Y271" s="2282"/>
      <c r="Z271" s="943"/>
      <c r="AA271" s="2288"/>
      <c r="AB271" s="2288"/>
      <c r="AC271" s="2288"/>
      <c r="AD271" s="2288"/>
      <c r="AE271" s="2288"/>
      <c r="AF271" s="2288"/>
      <c r="AG271" s="2288"/>
      <c r="AH271" s="2288"/>
      <c r="AI271" s="2288"/>
      <c r="AJ271" s="2288"/>
      <c r="AK271" s="943"/>
      <c r="AL271" s="943"/>
      <c r="AM271" s="943"/>
      <c r="AN271" s="943"/>
      <c r="AO271" s="943"/>
      <c r="AP271" s="943"/>
      <c r="AQ271" s="943"/>
      <c r="AR271" s="943"/>
      <c r="AS271" s="943"/>
      <c r="AT271" s="2269"/>
      <c r="AU271" s="943"/>
    </row>
    <row r="272" spans="4:47">
      <c r="D272" s="2270"/>
      <c r="E272" s="2193">
        <f>D272-E274</f>
        <v>0</v>
      </c>
      <c r="F272" s="2194"/>
      <c r="G272" s="2194"/>
      <c r="H272" s="2306"/>
      <c r="I272" s="2300"/>
      <c r="J272" s="2196" t="s">
        <v>376</v>
      </c>
      <c r="K272" s="2178"/>
      <c r="L272" s="2270"/>
      <c r="M272" s="2193">
        <f>L272-M274</f>
        <v>0</v>
      </c>
      <c r="N272" s="2194"/>
      <c r="O272" s="2194"/>
      <c r="P272" s="2306"/>
      <c r="Q272" s="2300"/>
      <c r="R272" s="2196" t="s">
        <v>376</v>
      </c>
      <c r="S272" s="2178"/>
      <c r="T272" s="943"/>
      <c r="U272" s="943"/>
      <c r="V272" s="943"/>
      <c r="W272" s="943"/>
      <c r="X272" s="2181"/>
      <c r="Y272" s="561"/>
      <c r="Z272" s="2283"/>
      <c r="AA272" s="2288"/>
      <c r="AB272" s="2288"/>
      <c r="AC272" s="2288"/>
      <c r="AD272" s="2288"/>
      <c r="AE272" s="2288"/>
      <c r="AF272" s="2288"/>
      <c r="AG272" s="2288"/>
      <c r="AH272" s="2288"/>
      <c r="AI272" s="2288"/>
      <c r="AJ272" s="2288"/>
      <c r="AK272" s="943"/>
      <c r="AL272" s="943"/>
      <c r="AM272" s="943"/>
      <c r="AN272" s="943"/>
      <c r="AO272" s="943"/>
      <c r="AP272" s="943"/>
      <c r="AQ272" s="943"/>
      <c r="AR272" s="943"/>
      <c r="AS272" s="943"/>
      <c r="AT272" s="2181"/>
      <c r="AU272" s="2283"/>
    </row>
    <row r="273" spans="4:47">
      <c r="D273" s="2197"/>
      <c r="E273" s="2186" t="s">
        <v>377</v>
      </c>
      <c r="F273" s="2199" t="s">
        <v>378</v>
      </c>
      <c r="G273" s="2188" t="s">
        <v>379</v>
      </c>
      <c r="H273" s="942" t="s">
        <v>395</v>
      </c>
      <c r="I273" s="610"/>
      <c r="J273" s="2294" t="str">
        <f>IF(ISERROR((I273)/E274),"0%",(I273)/E274)</f>
        <v>0%</v>
      </c>
      <c r="K273" s="2178" t="s">
        <v>395</v>
      </c>
      <c r="L273" s="2197"/>
      <c r="M273" s="2186" t="s">
        <v>377</v>
      </c>
      <c r="N273" s="2199" t="s">
        <v>378</v>
      </c>
      <c r="O273" s="2188" t="s">
        <v>379</v>
      </c>
      <c r="P273" s="942" t="s">
        <v>395</v>
      </c>
      <c r="Q273" s="610"/>
      <c r="R273" s="2294" t="str">
        <f>IF(ISERROR((Q273)/M274),"0%",(Q273)/M274)</f>
        <v>0%</v>
      </c>
      <c r="S273" s="2178" t="s">
        <v>395</v>
      </c>
      <c r="T273" s="943"/>
      <c r="U273" s="943"/>
      <c r="V273" s="943"/>
      <c r="W273" s="943"/>
      <c r="X273" s="943"/>
      <c r="Y273" s="943"/>
      <c r="Z273" s="2200"/>
      <c r="AA273" s="2288"/>
      <c r="AB273" s="2288"/>
      <c r="AC273" s="2288"/>
      <c r="AD273" s="2288"/>
      <c r="AE273" s="2288"/>
      <c r="AF273" s="2288"/>
      <c r="AG273" s="2288"/>
      <c r="AH273" s="2288"/>
      <c r="AI273" s="2288"/>
      <c r="AJ273" s="2288"/>
      <c r="AK273" s="943"/>
      <c r="AL273" s="943"/>
      <c r="AM273" s="943"/>
      <c r="AN273" s="943"/>
      <c r="AO273" s="943"/>
      <c r="AP273" s="943"/>
      <c r="AQ273" s="943"/>
      <c r="AR273" s="943"/>
      <c r="AS273" s="943"/>
      <c r="AT273" s="943"/>
      <c r="AU273" s="2200"/>
    </row>
    <row r="274" spans="4:47">
      <c r="D274" s="2203"/>
      <c r="E274" s="2197">
        <f>D272*E278</f>
        <v>0</v>
      </c>
      <c r="F274" s="2204">
        <f>G274+G278</f>
        <v>0</v>
      </c>
      <c r="G274" s="2391">
        <f>I273+I274+I275</f>
        <v>0</v>
      </c>
      <c r="H274" s="942" t="s">
        <v>381</v>
      </c>
      <c r="I274" s="2272"/>
      <c r="J274" s="2294" t="str">
        <f>IF(ISERROR(G274/E274),"0%",G274/E274)</f>
        <v>0%</v>
      </c>
      <c r="K274" s="2178" t="s">
        <v>400</v>
      </c>
      <c r="L274" s="2203"/>
      <c r="M274" s="2197">
        <f>L272*M278</f>
        <v>0</v>
      </c>
      <c r="N274" s="2204">
        <f>O274+O278</f>
        <v>0</v>
      </c>
      <c r="O274" s="2391">
        <f>Q273+Q274+Q275</f>
        <v>0</v>
      </c>
      <c r="P274" s="942" t="s">
        <v>381</v>
      </c>
      <c r="Q274" s="2272"/>
      <c r="R274" s="2294" t="str">
        <f>IF(ISERROR(O274/M274),"0%",O274/M274)</f>
        <v>0%</v>
      </c>
      <c r="S274" s="2178" t="s">
        <v>400</v>
      </c>
      <c r="T274" s="2269"/>
      <c r="U274" s="943"/>
      <c r="V274" s="943"/>
      <c r="W274" s="943"/>
      <c r="X274" s="943"/>
      <c r="Y274" s="943"/>
      <c r="Z274" s="2200"/>
      <c r="AA274" s="2288"/>
      <c r="AB274" s="2288"/>
      <c r="AC274" s="2288"/>
      <c r="AD274" s="2288"/>
      <c r="AE274" s="2288"/>
      <c r="AF274" s="2288"/>
      <c r="AG274" s="2288"/>
      <c r="AH274" s="2288"/>
      <c r="AI274" s="2288"/>
      <c r="AJ274" s="2288"/>
      <c r="AK274" s="2269"/>
      <c r="AL274" s="943"/>
      <c r="AM274" s="943"/>
      <c r="AN274" s="943"/>
      <c r="AO274" s="2269"/>
      <c r="AP274" s="2269"/>
      <c r="AQ274" s="943"/>
      <c r="AR274" s="943"/>
      <c r="AS274" s="943"/>
      <c r="AT274" s="943"/>
      <c r="AU274" s="2200"/>
    </row>
    <row r="275" spans="4:47">
      <c r="D275" s="2197"/>
      <c r="E275" s="2197"/>
      <c r="F275" s="2204"/>
      <c r="G275" s="2301"/>
      <c r="H275" s="2390" t="s">
        <v>415</v>
      </c>
      <c r="I275" s="2272"/>
      <c r="J275" s="2208"/>
      <c r="K275" s="2178"/>
      <c r="L275" s="2197"/>
      <c r="M275" s="2197"/>
      <c r="N275" s="2204"/>
      <c r="O275" s="2301"/>
      <c r="P275" s="2390" t="s">
        <v>415</v>
      </c>
      <c r="Q275" s="2272"/>
      <c r="R275" s="2208"/>
      <c r="S275" s="2178"/>
      <c r="T275" s="943"/>
      <c r="U275" s="943"/>
      <c r="V275" s="943"/>
      <c r="W275" s="943"/>
      <c r="X275" s="2208"/>
      <c r="Y275" s="2208"/>
      <c r="Z275" s="2208"/>
      <c r="AA275" s="2288"/>
      <c r="AB275" s="2288"/>
      <c r="AC275" s="2288"/>
      <c r="AD275" s="2288"/>
      <c r="AE275" s="2288"/>
      <c r="AF275" s="2288"/>
      <c r="AG275" s="2288"/>
      <c r="AH275" s="2288"/>
      <c r="AI275" s="2288"/>
      <c r="AJ275" s="2288"/>
      <c r="AK275" s="943"/>
      <c r="AL275" s="943"/>
      <c r="AM275" s="943"/>
      <c r="AN275" s="943"/>
      <c r="AO275" s="943"/>
      <c r="AP275" s="943"/>
      <c r="AQ275" s="943"/>
      <c r="AR275" s="943"/>
      <c r="AS275" s="943"/>
      <c r="AT275" s="2208"/>
      <c r="AU275" s="2208"/>
    </row>
    <row r="276" spans="4:47">
      <c r="D276" s="2197"/>
      <c r="E276" s="2197"/>
      <c r="F276" s="2204"/>
      <c r="G276" s="2302"/>
      <c r="H276" s="2307" t="s">
        <v>382</v>
      </c>
      <c r="I276" s="2208" t="s">
        <v>393</v>
      </c>
      <c r="J276" s="2208" t="s">
        <v>383</v>
      </c>
      <c r="K276" s="2178"/>
      <c r="L276" s="2197"/>
      <c r="M276" s="2197"/>
      <c r="N276" s="2204"/>
      <c r="O276" s="2302"/>
      <c r="P276" s="2307" t="s">
        <v>382</v>
      </c>
      <c r="Q276" s="2208" t="s">
        <v>393</v>
      </c>
      <c r="R276" s="2208" t="s">
        <v>383</v>
      </c>
      <c r="S276" s="2178"/>
      <c r="T276" s="943"/>
      <c r="U276" s="943"/>
      <c r="V276" s="943"/>
      <c r="W276" s="2211"/>
      <c r="X276" s="2211"/>
      <c r="Y276" s="2212"/>
      <c r="Z276" s="943"/>
      <c r="AA276" s="2288"/>
      <c r="AB276" s="2288"/>
      <c r="AC276" s="2288"/>
      <c r="AD276" s="2288"/>
      <c r="AE276" s="2288"/>
      <c r="AF276" s="2288"/>
      <c r="AG276" s="2288"/>
      <c r="AH276" s="2288"/>
      <c r="AI276" s="2288"/>
      <c r="AJ276" s="2288"/>
      <c r="AK276" s="943"/>
      <c r="AL276" s="943"/>
      <c r="AM276" s="943"/>
      <c r="AN276" s="2211"/>
      <c r="AO276" s="943"/>
      <c r="AP276" s="943"/>
      <c r="AQ276" s="943"/>
      <c r="AR276" s="943"/>
      <c r="AS276" s="2211"/>
      <c r="AT276" s="2211"/>
      <c r="AU276" s="943"/>
    </row>
    <row r="277" spans="4:47">
      <c r="D277" s="2197"/>
      <c r="E277" s="2197" t="s">
        <v>384</v>
      </c>
      <c r="F277" s="2204"/>
      <c r="G277" s="2187" t="s">
        <v>385</v>
      </c>
      <c r="H277" s="2309">
        <f>H254</f>
        <v>0</v>
      </c>
      <c r="I277" s="2309">
        <f t="shared" ref="I277:J277" si="107">I254</f>
        <v>0</v>
      </c>
      <c r="J277" s="2309">
        <f t="shared" si="107"/>
        <v>0</v>
      </c>
      <c r="K277" s="2178"/>
      <c r="L277" s="2197"/>
      <c r="M277" s="2197" t="s">
        <v>384</v>
      </c>
      <c r="N277" s="2204"/>
      <c r="O277" s="2187" t="s">
        <v>385</v>
      </c>
      <c r="P277" s="2309">
        <f>H254</f>
        <v>0</v>
      </c>
      <c r="Q277" s="2309">
        <f t="shared" ref="Q277:R277" si="108">I254</f>
        <v>0</v>
      </c>
      <c r="R277" s="2309">
        <f t="shared" si="108"/>
        <v>0</v>
      </c>
      <c r="S277" s="2178"/>
      <c r="T277" s="943"/>
      <c r="U277" s="943"/>
      <c r="V277" s="943"/>
      <c r="W277" s="943"/>
      <c r="X277" s="943"/>
      <c r="Y277" s="943"/>
      <c r="Z277" s="943"/>
      <c r="AA277" s="2288"/>
      <c r="AB277" s="2288"/>
      <c r="AC277" s="2288"/>
      <c r="AD277" s="2288"/>
      <c r="AE277" s="2288"/>
      <c r="AF277" s="2288"/>
      <c r="AG277" s="2288"/>
      <c r="AH277" s="2288"/>
      <c r="AI277" s="2288"/>
      <c r="AJ277" s="2288"/>
      <c r="AK277" s="943"/>
      <c r="AL277" s="943"/>
      <c r="AM277" s="943"/>
      <c r="AN277" s="943"/>
      <c r="AO277" s="943"/>
      <c r="AP277" s="943"/>
      <c r="AQ277" s="943"/>
      <c r="AR277" s="943"/>
      <c r="AS277" s="943"/>
      <c r="AT277" s="943"/>
      <c r="AU277" s="943"/>
    </row>
    <row r="278" spans="4:47">
      <c r="D278" s="2197"/>
      <c r="E278" s="2273"/>
      <c r="F278" s="2215"/>
      <c r="G278" s="2277"/>
      <c r="H278" s="2267"/>
      <c r="I278" s="943"/>
      <c r="J278" s="893"/>
      <c r="K278" s="2178"/>
      <c r="L278" s="2197"/>
      <c r="M278" s="2273"/>
      <c r="N278" s="2215"/>
      <c r="O278" s="2277"/>
      <c r="P278" s="2267"/>
      <c r="Q278" s="943"/>
      <c r="R278" s="893"/>
      <c r="S278" s="2178"/>
      <c r="T278" s="943"/>
      <c r="U278" s="2211"/>
      <c r="V278" s="2211"/>
      <c r="W278" s="943"/>
      <c r="X278" s="943"/>
      <c r="Y278" s="943"/>
      <c r="Z278" s="943"/>
      <c r="AA278" s="2288"/>
      <c r="AB278" s="2288"/>
      <c r="AC278" s="2288"/>
      <c r="AD278" s="2288"/>
      <c r="AE278" s="2288"/>
      <c r="AF278" s="2288"/>
      <c r="AG278" s="2288"/>
      <c r="AH278" s="2288"/>
      <c r="AI278" s="2288"/>
      <c r="AJ278" s="2288"/>
      <c r="AK278" s="943"/>
      <c r="AL278" s="2211"/>
      <c r="AM278" s="2211"/>
      <c r="AN278" s="943"/>
      <c r="AO278" s="943"/>
      <c r="AP278" s="943"/>
      <c r="AQ278" s="2211"/>
      <c r="AR278" s="2211"/>
      <c r="AS278" s="943"/>
      <c r="AT278" s="943"/>
      <c r="AU278" s="943"/>
    </row>
    <row r="279" spans="4:47">
      <c r="D279" s="2197"/>
      <c r="E279" s="2197"/>
      <c r="F279" s="2217"/>
      <c r="G279" s="2302" t="str">
        <f>IF(ISERROR(G278/E274),"0%",G278/E274)</f>
        <v>0%</v>
      </c>
      <c r="H279" s="2308"/>
      <c r="I279" s="943"/>
      <c r="J279" s="943"/>
      <c r="K279" s="2178"/>
      <c r="L279" s="2197"/>
      <c r="M279" s="2197"/>
      <c r="N279" s="2217"/>
      <c r="O279" s="2302" t="str">
        <f>IF(ISERROR(O278/M274),"0%",O278/M274)</f>
        <v>0%</v>
      </c>
      <c r="P279" s="2308"/>
      <c r="Q279" s="943"/>
      <c r="R279" s="943"/>
      <c r="S279" s="2178"/>
      <c r="T279" s="943"/>
      <c r="U279" s="943"/>
      <c r="V279" s="943"/>
      <c r="W279" s="2211"/>
      <c r="X279" s="2211"/>
      <c r="Y279" s="943"/>
      <c r="Z279" s="943"/>
      <c r="AA279" s="2288"/>
      <c r="AB279" s="2288"/>
      <c r="AC279" s="2288"/>
      <c r="AD279" s="2288"/>
      <c r="AE279" s="2288"/>
      <c r="AF279" s="2288"/>
      <c r="AG279" s="2288"/>
      <c r="AH279" s="2288"/>
      <c r="AI279" s="2288"/>
      <c r="AJ279" s="2288"/>
      <c r="AK279" s="943"/>
      <c r="AL279" s="943"/>
      <c r="AM279" s="943"/>
      <c r="AN279" s="2211"/>
      <c r="AO279" s="943"/>
      <c r="AP279" s="943"/>
      <c r="AQ279" s="943"/>
      <c r="AR279" s="943"/>
      <c r="AS279" s="2211"/>
      <c r="AT279" s="2211"/>
      <c r="AU279" s="943"/>
    </row>
    <row r="280" spans="4:47">
      <c r="D280" s="2197"/>
      <c r="E280" s="2197"/>
      <c r="F280" s="2506" t="s">
        <v>386</v>
      </c>
      <c r="G280" s="2507"/>
      <c r="H280" s="2291" t="s">
        <v>387</v>
      </c>
      <c r="I280" s="2293" t="s">
        <v>397</v>
      </c>
      <c r="J280" s="943"/>
      <c r="K280" s="2178"/>
      <c r="L280" s="2197"/>
      <c r="M280" s="2197"/>
      <c r="N280" s="2506" t="s">
        <v>386</v>
      </c>
      <c r="O280" s="2507"/>
      <c r="P280" s="2291" t="s">
        <v>387</v>
      </c>
      <c r="Q280" s="2293" t="s">
        <v>397</v>
      </c>
      <c r="R280" s="943"/>
      <c r="S280" s="2178"/>
      <c r="T280" s="943"/>
      <c r="U280" s="943"/>
      <c r="V280" s="2503"/>
      <c r="W280" s="2503"/>
      <c r="X280" s="943"/>
      <c r="Y280" s="943"/>
      <c r="Z280" s="943"/>
      <c r="AA280" s="2288"/>
      <c r="AB280" s="2288"/>
      <c r="AC280" s="2288"/>
      <c r="AD280" s="2288"/>
      <c r="AE280" s="2288"/>
      <c r="AF280" s="2288"/>
      <c r="AG280" s="2288"/>
      <c r="AH280" s="2288"/>
      <c r="AI280" s="2288"/>
      <c r="AJ280" s="2288"/>
      <c r="AK280" s="943"/>
      <c r="AL280" s="943"/>
      <c r="AM280" s="2503"/>
      <c r="AN280" s="2503"/>
      <c r="AO280" s="943"/>
      <c r="AP280" s="943"/>
      <c r="AQ280" s="943"/>
      <c r="AR280" s="2209"/>
      <c r="AS280" s="2209"/>
      <c r="AT280" s="943"/>
      <c r="AU280" s="943"/>
    </row>
    <row r="281" spans="4:47">
      <c r="D281" s="2197"/>
      <c r="E281" s="2197"/>
      <c r="F281" s="2504">
        <f>E274-F274</f>
        <v>0</v>
      </c>
      <c r="G281" s="2505"/>
      <c r="H281" s="2292" cm="1">
        <f t="array" ref="H281">IF((INT((cotax(F286)-I277+H277)/100)*100)&lt;0,H277,INT((cotax(F286)-I277+H277)/100)*100)</f>
        <v>0</v>
      </c>
      <c r="I281" s="2297">
        <f>IFERROR(H281/F281,0)</f>
        <v>0</v>
      </c>
      <c r="J281" s="943"/>
      <c r="K281" s="2178"/>
      <c r="L281" s="2197"/>
      <c r="M281" s="2197"/>
      <c r="N281" s="2504">
        <f>M274-N274</f>
        <v>0</v>
      </c>
      <c r="O281" s="2505"/>
      <c r="P281" s="2292" cm="1">
        <f t="array" ref="P281">IF((INT((cotax(N286)-Q277+P277)/100)*100)&lt;0,P277,INT((cotax(N286)-Q277+P277)/100)*100)</f>
        <v>0</v>
      </c>
      <c r="Q281" s="2297">
        <f>IFERROR(P281/N281,0)</f>
        <v>0</v>
      </c>
      <c r="R281" s="943"/>
      <c r="S281" s="2178"/>
      <c r="T281" s="943"/>
      <c r="U281" s="943"/>
      <c r="V281" s="2503"/>
      <c r="W281" s="2503"/>
      <c r="X281" s="943"/>
      <c r="Y281" s="943"/>
      <c r="Z281" s="943"/>
      <c r="AA281" s="2288"/>
      <c r="AB281" s="2288"/>
      <c r="AC281" s="2288"/>
      <c r="AD281" s="2288"/>
      <c r="AE281" s="2288"/>
      <c r="AF281" s="2288"/>
      <c r="AG281" s="2288"/>
      <c r="AH281" s="2288"/>
      <c r="AI281" s="2288"/>
      <c r="AJ281" s="2288"/>
      <c r="AK281" s="943"/>
      <c r="AL281" s="943"/>
      <c r="AM281" s="2503"/>
      <c r="AN281" s="2503"/>
      <c r="AO281" s="943"/>
      <c r="AP281" s="943"/>
      <c r="AQ281" s="943"/>
      <c r="AR281" s="2209"/>
      <c r="AS281" s="2209"/>
      <c r="AT281" s="943"/>
      <c r="AU281" s="943"/>
    </row>
    <row r="282" spans="4:47">
      <c r="D282" s="2197"/>
      <c r="E282" s="2197"/>
      <c r="F282" s="2219"/>
      <c r="G282" s="2303"/>
      <c r="H282" s="2291" t="s">
        <v>388</v>
      </c>
      <c r="I282" s="2267"/>
      <c r="J282" s="943"/>
      <c r="K282" s="2178"/>
      <c r="L282" s="2197"/>
      <c r="M282" s="2197"/>
      <c r="N282" s="2219"/>
      <c r="O282" s="2303"/>
      <c r="P282" s="2291" t="s">
        <v>388</v>
      </c>
      <c r="Q282" s="2267"/>
      <c r="R282" s="943"/>
      <c r="S282" s="2178"/>
      <c r="T282" s="943"/>
      <c r="U282" s="943"/>
      <c r="V282" s="943"/>
      <c r="W282" s="943"/>
      <c r="X282" s="943"/>
      <c r="Y282" s="943"/>
      <c r="Z282" s="943"/>
      <c r="AA282" s="2288"/>
      <c r="AB282" s="2288"/>
      <c r="AC282" s="2288"/>
      <c r="AD282" s="2288"/>
      <c r="AE282" s="2288"/>
      <c r="AF282" s="2288"/>
      <c r="AG282" s="2288"/>
      <c r="AH282" s="2288"/>
      <c r="AI282" s="2288"/>
      <c r="AJ282" s="2288"/>
      <c r="AK282" s="943"/>
      <c r="AL282" s="943"/>
      <c r="AM282" s="943"/>
      <c r="AN282" s="943"/>
      <c r="AO282" s="943"/>
      <c r="AP282" s="943"/>
      <c r="AQ282" s="943"/>
      <c r="AR282" s="943"/>
      <c r="AS282" s="943"/>
      <c r="AT282" s="943"/>
      <c r="AU282" s="943"/>
    </row>
    <row r="283" spans="4:47">
      <c r="D283" s="2197"/>
      <c r="E283" s="2197"/>
      <c r="F283" s="2219"/>
      <c r="G283" s="2303"/>
      <c r="H283" s="2319">
        <f>F281-H281</f>
        <v>0</v>
      </c>
      <c r="I283" s="2267"/>
      <c r="J283" s="943"/>
      <c r="K283" s="2178"/>
      <c r="L283" s="2197"/>
      <c r="M283" s="2197"/>
      <c r="N283" s="2219"/>
      <c r="O283" s="2303"/>
      <c r="P283" s="2319">
        <f>N281-P281</f>
        <v>0</v>
      </c>
      <c r="Q283" s="2267"/>
      <c r="R283" s="943"/>
      <c r="S283" s="2178"/>
      <c r="T283" s="943"/>
      <c r="U283" s="943"/>
      <c r="V283" s="943"/>
      <c r="W283" s="943"/>
      <c r="X283" s="943"/>
      <c r="Y283" s="943"/>
      <c r="Z283" s="943"/>
      <c r="AA283" s="2288"/>
      <c r="AB283" s="2288"/>
      <c r="AC283" s="2288"/>
      <c r="AD283" s="2288"/>
      <c r="AE283" s="2288"/>
      <c r="AF283" s="2288"/>
      <c r="AG283" s="2288"/>
      <c r="AH283" s="2288"/>
      <c r="AI283" s="2288"/>
      <c r="AJ283" s="2288"/>
      <c r="AK283" s="943"/>
      <c r="AL283" s="943"/>
      <c r="AM283" s="943"/>
      <c r="AN283" s="943"/>
      <c r="AO283" s="943"/>
      <c r="AP283" s="943"/>
      <c r="AQ283" s="943"/>
      <c r="AR283" s="943"/>
      <c r="AS283" s="943"/>
      <c r="AT283" s="943"/>
      <c r="AU283" s="943"/>
    </row>
    <row r="284" spans="4:47">
      <c r="D284" s="2197"/>
      <c r="E284" s="2197"/>
      <c r="F284" s="2219"/>
      <c r="G284" s="2303"/>
      <c r="H284" s="907"/>
      <c r="I284" s="2267"/>
      <c r="J284" s="943"/>
      <c r="K284" s="2178"/>
      <c r="L284" s="2197"/>
      <c r="M284" s="2197"/>
      <c r="N284" s="2219"/>
      <c r="O284" s="2303"/>
      <c r="P284" s="907"/>
      <c r="Q284" s="2267"/>
      <c r="R284" s="943"/>
      <c r="S284" s="2178"/>
      <c r="T284" s="943"/>
      <c r="U284" s="943"/>
      <c r="V284" s="943"/>
      <c r="W284" s="943"/>
      <c r="X284" s="943"/>
      <c r="Y284" s="943"/>
      <c r="Z284" s="943"/>
      <c r="AA284" s="2288"/>
      <c r="AB284" s="2288"/>
      <c r="AC284" s="2288"/>
      <c r="AD284" s="2288"/>
      <c r="AE284" s="2288"/>
      <c r="AF284" s="2288"/>
      <c r="AG284" s="2288"/>
      <c r="AH284" s="2288"/>
      <c r="AI284" s="2288"/>
      <c r="AJ284" s="2288"/>
      <c r="AK284" s="943"/>
      <c r="AL284" s="943"/>
      <c r="AM284" s="943"/>
      <c r="AN284" s="943"/>
      <c r="AO284" s="943"/>
      <c r="AP284" s="943"/>
      <c r="AQ284" s="943"/>
      <c r="AR284" s="943"/>
      <c r="AS284" s="943"/>
      <c r="AT284" s="943"/>
      <c r="AU284" s="943"/>
    </row>
    <row r="285" spans="4:47">
      <c r="D285" s="2197"/>
      <c r="E285" s="2197"/>
      <c r="F285" s="2219"/>
      <c r="G285" s="2303"/>
      <c r="H285" s="2292"/>
      <c r="I285" s="2267"/>
      <c r="J285" s="2262"/>
      <c r="K285" s="2178"/>
      <c r="L285" s="2197"/>
      <c r="M285" s="2197"/>
      <c r="N285" s="2219"/>
      <c r="O285" s="2303"/>
      <c r="P285" s="2292"/>
      <c r="Q285" s="2267"/>
      <c r="R285" s="2262"/>
      <c r="S285" s="2178"/>
      <c r="T285" s="943"/>
      <c r="U285" s="943"/>
      <c r="V285" s="943"/>
      <c r="W285" s="943"/>
      <c r="X285" s="943"/>
      <c r="Y285" s="943"/>
      <c r="Z285" s="2262"/>
      <c r="AA285" s="2288"/>
      <c r="AB285" s="2288"/>
      <c r="AC285" s="2288"/>
      <c r="AD285" s="2288"/>
      <c r="AE285" s="2288"/>
      <c r="AF285" s="2288"/>
      <c r="AG285" s="2288"/>
      <c r="AH285" s="2288"/>
      <c r="AI285" s="2288"/>
      <c r="AJ285" s="2288"/>
      <c r="AK285" s="943"/>
      <c r="AL285" s="943"/>
      <c r="AM285" s="943"/>
      <c r="AN285" s="943"/>
      <c r="AO285" s="943"/>
      <c r="AP285" s="943"/>
      <c r="AQ285" s="943"/>
      <c r="AR285" s="943"/>
      <c r="AS285" s="943"/>
      <c r="AT285" s="943"/>
      <c r="AU285" s="2262"/>
    </row>
    <row r="286" spans="4:47">
      <c r="D286" s="2299" t="s">
        <v>398</v>
      </c>
      <c r="E286" s="2299"/>
      <c r="F286" s="2290">
        <f>INT((F281-J277)/1000)*1000</f>
        <v>0</v>
      </c>
      <c r="G286" s="2226"/>
      <c r="H286" s="2226"/>
      <c r="I286" s="2285"/>
      <c r="J286" s="2181"/>
      <c r="K286" s="2181"/>
      <c r="L286" s="2299" t="s">
        <v>398</v>
      </c>
      <c r="M286" s="2299"/>
      <c r="N286" s="2226"/>
      <c r="O286" s="2226"/>
      <c r="P286" s="2226"/>
      <c r="Q286" s="2285"/>
      <c r="R286" s="2181"/>
      <c r="S286" s="2181"/>
      <c r="T286" s="2396"/>
      <c r="U286" s="2284"/>
      <c r="V286" s="2285"/>
      <c r="W286" s="2285"/>
      <c r="X286" s="2285"/>
      <c r="Y286" s="2285"/>
      <c r="Z286" s="2181"/>
      <c r="AA286" s="2288"/>
      <c r="AB286" s="2288"/>
      <c r="AC286" s="2288"/>
      <c r="AD286" s="2288"/>
      <c r="AE286" s="2288"/>
      <c r="AF286" s="2288"/>
      <c r="AG286" s="2288"/>
      <c r="AH286" s="2288"/>
      <c r="AI286" s="2288"/>
      <c r="AJ286" s="2288"/>
      <c r="AK286" s="2396"/>
      <c r="AL286" s="2284"/>
      <c r="AM286" s="2285"/>
      <c r="AN286" s="2285"/>
      <c r="AO286" s="2396"/>
      <c r="AP286" s="2396"/>
      <c r="AQ286" s="2284"/>
      <c r="AR286" s="2285"/>
      <c r="AS286" s="2285"/>
      <c r="AT286" s="2285"/>
      <c r="AU286" s="2181"/>
    </row>
    <row r="287" spans="4:47">
      <c r="D287" s="2238" t="s">
        <v>373</v>
      </c>
      <c r="E287" s="2239">
        <f>D272-L249</f>
        <v>0</v>
      </c>
      <c r="F287" s="2295" t="s">
        <v>396</v>
      </c>
      <c r="G287" s="2227"/>
      <c r="H287" s="2296"/>
      <c r="I287" s="2228"/>
      <c r="J287" s="2229"/>
      <c r="K287" s="2181"/>
      <c r="L287" s="2238" t="s">
        <v>373</v>
      </c>
      <c r="M287" s="2239">
        <f>L272-L249</f>
        <v>0</v>
      </c>
      <c r="N287" s="2295" t="s">
        <v>396</v>
      </c>
      <c r="O287" s="2227"/>
      <c r="P287" s="2296"/>
      <c r="Q287" s="2228"/>
      <c r="R287" s="2229"/>
      <c r="S287" s="2181"/>
      <c r="T287" s="2181"/>
      <c r="U287" s="2181"/>
      <c r="V287" s="2181"/>
      <c r="W287" s="2227"/>
      <c r="X287" s="2227"/>
      <c r="Y287" s="2228"/>
      <c r="Z287" s="561"/>
      <c r="AA287" s="2288"/>
      <c r="AB287" s="2288"/>
      <c r="AC287" s="2288"/>
      <c r="AD287" s="2288"/>
      <c r="AE287" s="2288"/>
      <c r="AF287" s="2288"/>
      <c r="AG287" s="2288"/>
      <c r="AH287" s="2288"/>
      <c r="AI287" s="2288"/>
      <c r="AJ287" s="2288"/>
      <c r="AK287" s="2181"/>
      <c r="AL287" s="2181"/>
      <c r="AM287" s="2181"/>
      <c r="AN287" s="2227"/>
      <c r="AO287" s="2181"/>
      <c r="AP287" s="2181"/>
      <c r="AQ287" s="2181"/>
      <c r="AR287" s="2181"/>
      <c r="AS287" s="2227"/>
      <c r="AT287" s="2227"/>
      <c r="AU287" s="561"/>
    </row>
    <row r="288" spans="4:47">
      <c r="D288" s="2241" t="s">
        <v>377</v>
      </c>
      <c r="E288" s="2298">
        <f>E274-M251</f>
        <v>0</v>
      </c>
      <c r="F288" s="943"/>
      <c r="G288" s="2227"/>
      <c r="H288" s="2230"/>
      <c r="I288" s="2228"/>
      <c r="J288" s="893"/>
      <c r="K288" s="2178"/>
      <c r="L288" s="2241" t="s">
        <v>377</v>
      </c>
      <c r="M288" s="2298">
        <f>M274-M251</f>
        <v>0</v>
      </c>
      <c r="N288" s="943"/>
      <c r="O288" s="2227"/>
      <c r="P288" s="2230"/>
      <c r="Q288" s="2228"/>
      <c r="R288" s="893"/>
      <c r="S288" s="2178"/>
      <c r="T288" s="2275"/>
      <c r="U288" s="2286"/>
      <c r="V288" s="943"/>
      <c r="W288" s="2227"/>
      <c r="X288" s="2227"/>
      <c r="Y288" s="2228"/>
      <c r="Z288" s="943"/>
      <c r="AA288" s="2288"/>
      <c r="AB288" s="2288"/>
      <c r="AC288" s="2288"/>
      <c r="AD288" s="2288"/>
      <c r="AE288" s="2288"/>
      <c r="AF288" s="2288"/>
      <c r="AG288" s="2288"/>
      <c r="AH288" s="2288"/>
      <c r="AI288" s="2288"/>
      <c r="AJ288" s="2288"/>
      <c r="AK288" s="2275"/>
      <c r="AL288" s="2286"/>
      <c r="AM288" s="943"/>
      <c r="AN288" s="2227"/>
      <c r="AO288" s="2275"/>
      <c r="AP288" s="2275"/>
      <c r="AQ288" s="2286"/>
      <c r="AR288" s="943"/>
      <c r="AS288" s="2227"/>
      <c r="AT288" s="2227"/>
      <c r="AU288" s="943"/>
    </row>
    <row r="289" spans="3:47">
      <c r="D289" s="2242" t="s">
        <v>379</v>
      </c>
      <c r="E289" s="2243">
        <f>G274-O251</f>
        <v>0</v>
      </c>
      <c r="F289" s="943"/>
      <c r="G289" s="2181"/>
      <c r="H289" s="2181"/>
      <c r="I289" s="2231"/>
      <c r="J289" s="893"/>
      <c r="K289" s="2178"/>
      <c r="L289" s="2242" t="s">
        <v>379</v>
      </c>
      <c r="M289" s="2243">
        <f>O274-O251</f>
        <v>0</v>
      </c>
      <c r="N289" s="943"/>
      <c r="O289" s="2181"/>
      <c r="P289" s="2181"/>
      <c r="Q289" s="2231"/>
      <c r="R289" s="893"/>
      <c r="S289" s="2178"/>
      <c r="T289" s="2181"/>
      <c r="U289" s="943"/>
      <c r="V289" s="2240"/>
      <c r="W289" s="2181"/>
      <c r="X289" s="2276"/>
      <c r="Y289" s="2231"/>
      <c r="Z289" s="943"/>
      <c r="AA289" s="2288"/>
      <c r="AB289" s="2288"/>
      <c r="AC289" s="2288"/>
      <c r="AD289" s="2288"/>
      <c r="AE289" s="2288"/>
      <c r="AF289" s="2288"/>
      <c r="AG289" s="2288"/>
      <c r="AH289" s="2288"/>
      <c r="AI289" s="2288"/>
      <c r="AJ289" s="2288"/>
      <c r="AK289" s="2181"/>
      <c r="AL289" s="943"/>
      <c r="AM289" s="2240"/>
      <c r="AN289" s="2181"/>
      <c r="AO289" s="2181"/>
      <c r="AP289" s="2181"/>
      <c r="AQ289" s="943"/>
      <c r="AR289" s="2240"/>
      <c r="AS289" s="2181"/>
      <c r="AT289" s="2276"/>
      <c r="AU289" s="943"/>
    </row>
    <row r="290" spans="3:47">
      <c r="D290" s="2244" t="s">
        <v>385</v>
      </c>
      <c r="E290" s="2245">
        <f>G278-O255</f>
        <v>0</v>
      </c>
      <c r="F290" s="943"/>
      <c r="G290" s="2227"/>
      <c r="H290" s="2227"/>
      <c r="I290" s="2233"/>
      <c r="J290" s="893"/>
      <c r="K290" s="893"/>
      <c r="L290" s="2244" t="s">
        <v>385</v>
      </c>
      <c r="M290" s="2245">
        <f>O278-O255</f>
        <v>0</v>
      </c>
      <c r="N290" s="943"/>
      <c r="O290" s="2227"/>
      <c r="P290" s="2227"/>
      <c r="Q290" s="2233"/>
      <c r="R290" s="893"/>
      <c r="S290" s="893"/>
      <c r="T290" s="2181"/>
      <c r="U290" s="562"/>
      <c r="V290" s="943"/>
      <c r="W290" s="2227"/>
      <c r="X290" s="2227"/>
      <c r="Y290" s="2233"/>
      <c r="Z290" s="943"/>
      <c r="AA290" s="2288"/>
      <c r="AB290" s="2288"/>
      <c r="AC290" s="2288"/>
      <c r="AD290" s="2288"/>
      <c r="AE290" s="2288"/>
      <c r="AF290" s="2288"/>
      <c r="AG290" s="2288"/>
      <c r="AH290" s="2288"/>
      <c r="AI290" s="2288"/>
      <c r="AJ290" s="2288"/>
      <c r="AK290" s="2181"/>
      <c r="AL290" s="562"/>
      <c r="AM290" s="943"/>
      <c r="AN290" s="2227"/>
      <c r="AO290" s="2181"/>
      <c r="AP290" s="2181"/>
      <c r="AQ290" s="562"/>
      <c r="AR290" s="943"/>
      <c r="AS290" s="2227"/>
      <c r="AT290" s="2227"/>
      <c r="AU290" s="943"/>
    </row>
    <row r="291" spans="3:47">
      <c r="D291" s="2234"/>
      <c r="E291" s="943"/>
      <c r="F291" s="943"/>
      <c r="G291" s="943"/>
      <c r="H291" s="943"/>
      <c r="I291" s="943"/>
      <c r="J291" s="943"/>
      <c r="K291" s="943"/>
      <c r="L291" s="2234"/>
      <c r="M291" s="943"/>
      <c r="N291" s="943"/>
      <c r="O291" s="943"/>
      <c r="P291" s="943"/>
      <c r="Q291" s="943"/>
      <c r="R291" s="943"/>
      <c r="S291" s="943"/>
      <c r="T291" s="2234"/>
      <c r="U291" s="943"/>
      <c r="V291" s="943"/>
      <c r="W291" s="943"/>
      <c r="X291" s="943"/>
      <c r="Y291" s="943"/>
      <c r="Z291" s="943"/>
      <c r="AA291" s="2288"/>
      <c r="AB291" s="2288"/>
      <c r="AC291" s="2288"/>
      <c r="AD291" s="2288"/>
      <c r="AE291" s="2288"/>
      <c r="AF291" s="2288"/>
      <c r="AG291" s="2288"/>
      <c r="AH291" s="2288"/>
      <c r="AI291" s="2288"/>
      <c r="AJ291" s="2288"/>
      <c r="AK291" s="2234"/>
      <c r="AL291" s="943"/>
      <c r="AM291" s="943"/>
      <c r="AN291" s="943"/>
      <c r="AO291" s="2234"/>
      <c r="AP291" s="2234"/>
      <c r="AQ291" s="943"/>
      <c r="AR291" s="943"/>
      <c r="AS291" s="943"/>
      <c r="AT291" s="943"/>
      <c r="AU291" s="943"/>
    </row>
    <row r="292" spans="3:47">
      <c r="D292" s="2234"/>
      <c r="E292" s="943"/>
      <c r="F292" s="943"/>
      <c r="G292" s="943"/>
      <c r="H292" s="2181"/>
      <c r="I292" s="943"/>
      <c r="J292" s="943"/>
      <c r="K292" s="943"/>
      <c r="L292" s="2234"/>
      <c r="M292" s="943"/>
      <c r="N292" s="943"/>
      <c r="O292" s="943"/>
      <c r="P292" s="2181"/>
      <c r="Q292" s="943"/>
      <c r="R292" s="943"/>
      <c r="S292" s="943"/>
      <c r="T292" s="2234"/>
      <c r="U292" s="943"/>
      <c r="V292" s="943"/>
      <c r="W292" s="943"/>
      <c r="X292" s="2181"/>
      <c r="Y292" s="943"/>
      <c r="Z292" s="943"/>
      <c r="AA292" s="2288"/>
      <c r="AB292" s="2288"/>
      <c r="AC292" s="2288"/>
      <c r="AD292" s="2288"/>
      <c r="AE292" s="2288"/>
      <c r="AF292" s="2288"/>
      <c r="AG292" s="2288"/>
      <c r="AH292" s="2288"/>
      <c r="AI292" s="2288"/>
      <c r="AJ292" s="2288"/>
      <c r="AK292" s="2234"/>
      <c r="AL292" s="943"/>
      <c r="AM292" s="943"/>
      <c r="AN292" s="943"/>
      <c r="AO292" s="2234"/>
      <c r="AP292" s="2234"/>
      <c r="AQ292" s="943"/>
      <c r="AR292" s="943"/>
      <c r="AS292" s="943"/>
      <c r="AT292" s="2181"/>
      <c r="AU292" s="943"/>
    </row>
    <row r="293" spans="3:47">
      <c r="D293" s="2234"/>
      <c r="E293" s="943"/>
      <c r="F293" s="943"/>
      <c r="G293" s="943"/>
      <c r="H293" s="2181"/>
      <c r="I293" s="943"/>
      <c r="J293" s="943"/>
      <c r="K293" s="943"/>
      <c r="L293" s="2234"/>
      <c r="M293" s="943"/>
      <c r="N293" s="561"/>
      <c r="O293" s="561"/>
      <c r="P293" s="561"/>
      <c r="Q293" s="2228"/>
      <c r="R293" s="943"/>
      <c r="S293" s="943"/>
      <c r="T293" s="943"/>
      <c r="U293" s="943"/>
      <c r="V293" s="943"/>
      <c r="W293" s="943"/>
      <c r="X293" s="943"/>
      <c r="Y293" s="943"/>
      <c r="Z293" s="943"/>
      <c r="AA293" s="2288"/>
      <c r="AB293" s="2288"/>
      <c r="AC293" s="2288"/>
      <c r="AD293" s="2288"/>
      <c r="AE293" s="2288"/>
      <c r="AF293" s="2288"/>
      <c r="AG293" s="2288"/>
      <c r="AH293" s="2288"/>
      <c r="AI293" s="2288"/>
      <c r="AJ293" s="2288"/>
      <c r="AK293" s="943"/>
      <c r="AL293" s="943"/>
      <c r="AM293" s="943"/>
      <c r="AN293" s="943"/>
      <c r="AO293" s="943"/>
      <c r="AP293" s="943"/>
      <c r="AQ293" s="943"/>
      <c r="AR293" s="2288"/>
      <c r="AS293" s="2288"/>
      <c r="AT293" s="2288"/>
      <c r="AU293" s="2288"/>
    </row>
    <row r="294" spans="3:47">
      <c r="C294" s="440"/>
      <c r="D294" s="2181"/>
      <c r="E294" s="2397"/>
      <c r="F294" s="2397"/>
      <c r="G294" s="2397"/>
      <c r="H294" s="2397"/>
      <c r="I294" s="2397"/>
      <c r="J294" s="2397"/>
      <c r="K294" s="2397"/>
      <c r="L294" s="2234"/>
      <c r="M294" s="2397"/>
      <c r="N294" s="2246"/>
      <c r="O294" s="2397"/>
      <c r="P294" s="2397"/>
      <c r="Q294" s="2397"/>
      <c r="R294" s="2397"/>
      <c r="S294" s="2247"/>
      <c r="T294" s="943"/>
      <c r="U294" s="943"/>
      <c r="V294" s="943"/>
      <c r="W294" s="943"/>
      <c r="X294" s="943"/>
      <c r="Y294" s="943"/>
      <c r="Z294" s="943"/>
      <c r="AA294" s="2288"/>
      <c r="AB294" s="2288"/>
      <c r="AC294" s="2288"/>
      <c r="AD294" s="2288"/>
      <c r="AE294" s="2288"/>
      <c r="AF294" s="2288"/>
      <c r="AG294" s="2288"/>
      <c r="AH294" s="2288"/>
      <c r="AI294" s="2288"/>
      <c r="AJ294" s="2288"/>
      <c r="AK294" s="2288"/>
      <c r="AL294" s="2288"/>
      <c r="AM294" s="2288"/>
      <c r="AN294" s="2288"/>
      <c r="AO294" s="2288"/>
      <c r="AP294" s="2288"/>
      <c r="AQ294" s="2288"/>
      <c r="AR294" s="2288"/>
      <c r="AS294" s="2288"/>
      <c r="AT294" s="2288"/>
      <c r="AU294" s="2288"/>
    </row>
    <row r="295" spans="3:47">
      <c r="C295" s="440"/>
      <c r="D295" s="2311"/>
      <c r="E295" s="2279"/>
      <c r="F295" s="2275"/>
      <c r="G295" s="2279"/>
      <c r="H295" s="2181"/>
      <c r="I295" s="2312"/>
      <c r="J295" s="943"/>
      <c r="K295" s="2313"/>
      <c r="L295" s="2314"/>
      <c r="M295" s="2248"/>
      <c r="N295" s="2313"/>
      <c r="O295" s="2249"/>
      <c r="P295" s="2250"/>
      <c r="Q295" s="2250"/>
      <c r="R295" s="2251"/>
      <c r="S295" s="2181"/>
      <c r="T295" s="943"/>
      <c r="U295" s="2178"/>
      <c r="V295" s="2178"/>
      <c r="W295" s="2178"/>
      <c r="X295" s="2178"/>
      <c r="Y295" s="2178"/>
      <c r="Z295" s="2178"/>
      <c r="AK295" s="2288"/>
      <c r="AL295" s="2288"/>
      <c r="AM295" s="2288"/>
      <c r="AN295" s="2288"/>
    </row>
    <row r="296" spans="3:47">
      <c r="C296" s="440"/>
      <c r="D296" s="943"/>
      <c r="E296" s="943"/>
      <c r="F296" s="943"/>
      <c r="G296" s="943"/>
      <c r="H296" s="2312"/>
      <c r="I296" s="561"/>
      <c r="J296" s="943"/>
      <c r="K296" s="2313"/>
      <c r="L296" s="2314"/>
      <c r="M296" s="2252"/>
      <c r="N296" s="2313"/>
      <c r="O296" s="2253"/>
      <c r="P296" s="2254"/>
      <c r="Q296" s="2254"/>
      <c r="R296" s="2254"/>
      <c r="S296" s="2181"/>
      <c r="T296" s="943"/>
      <c r="U296" s="2178"/>
      <c r="V296" s="2178"/>
      <c r="W296" s="2178"/>
      <c r="X296" s="2178"/>
      <c r="Y296" s="2178"/>
      <c r="Z296" s="2178"/>
      <c r="AK296" s="2287"/>
      <c r="AL296" s="2287"/>
      <c r="AM296" s="2287"/>
      <c r="AN296" s="2287"/>
    </row>
    <row r="297" spans="3:47">
      <c r="C297" s="440"/>
      <c r="D297" s="943"/>
      <c r="E297" s="943"/>
      <c r="F297" s="943"/>
      <c r="G297" s="943"/>
      <c r="H297" s="2181"/>
      <c r="I297" s="561"/>
      <c r="J297" s="2283"/>
      <c r="K297" s="2313"/>
      <c r="L297" s="2313"/>
      <c r="M297" s="2252"/>
      <c r="N297" s="2313"/>
      <c r="O297" s="2255"/>
      <c r="P297" s="2256"/>
      <c r="Q297" s="2256"/>
      <c r="R297" s="2256"/>
      <c r="S297" s="2181"/>
      <c r="T297" s="943"/>
      <c r="U297" s="2178"/>
      <c r="V297" s="2178"/>
      <c r="W297" s="2178"/>
      <c r="X297" s="2178"/>
      <c r="Y297" s="2178"/>
      <c r="Z297" s="2178"/>
      <c r="AK297" s="2287"/>
      <c r="AL297" s="2287"/>
      <c r="AM297" s="2287"/>
      <c r="AN297" s="2287"/>
    </row>
    <row r="298" spans="3:47">
      <c r="C298" s="440"/>
      <c r="D298" s="943"/>
      <c r="E298" s="943"/>
      <c r="F298" s="943"/>
      <c r="G298" s="943"/>
      <c r="H298" s="943"/>
      <c r="I298" s="561"/>
      <c r="J298" s="2200"/>
      <c r="K298" s="2240"/>
      <c r="L298" s="2314"/>
      <c r="M298" s="2252"/>
      <c r="N298" s="2313"/>
      <c r="O298" s="2255"/>
      <c r="P298" s="2256"/>
      <c r="Q298" s="2256"/>
      <c r="R298" s="2256"/>
      <c r="S298" s="2181"/>
      <c r="T298" s="943"/>
      <c r="U298" s="2178"/>
      <c r="V298" s="2178"/>
      <c r="W298" s="2178"/>
      <c r="X298" s="2178"/>
      <c r="Y298" s="2178"/>
      <c r="Z298" s="2178"/>
      <c r="AK298" s="2287"/>
      <c r="AL298" s="2287"/>
      <c r="AM298" s="2287"/>
      <c r="AN298" s="2287"/>
    </row>
    <row r="299" spans="3:47">
      <c r="C299" s="440"/>
      <c r="D299" s="943"/>
      <c r="E299" s="943"/>
      <c r="F299" s="943"/>
      <c r="G299" s="943"/>
      <c r="H299" s="943"/>
      <c r="I299" s="561"/>
      <c r="J299" s="2200"/>
      <c r="K299" s="2240"/>
      <c r="L299" s="2314"/>
      <c r="M299" s="2252"/>
      <c r="N299" s="2313"/>
      <c r="O299" s="2255"/>
      <c r="P299" s="2257"/>
      <c r="Q299" s="2257"/>
      <c r="R299" s="2257"/>
      <c r="S299" s="2181"/>
      <c r="T299" s="943"/>
      <c r="U299" s="2178"/>
      <c r="V299" s="2178"/>
      <c r="W299" s="2178"/>
      <c r="X299" s="2178"/>
      <c r="Y299" s="2178"/>
      <c r="Z299" s="2178"/>
      <c r="AK299" s="2287"/>
      <c r="AL299" s="2287"/>
      <c r="AM299" s="2287"/>
      <c r="AN299" s="2287"/>
    </row>
    <row r="300" spans="3:47">
      <c r="C300" s="440"/>
      <c r="D300" s="943"/>
      <c r="E300" s="943"/>
      <c r="F300" s="943"/>
      <c r="G300" s="943"/>
      <c r="H300" s="2310"/>
      <c r="I300" s="2252"/>
      <c r="J300" s="2208"/>
      <c r="K300" s="2315"/>
      <c r="L300" s="2258"/>
      <c r="M300" s="2259"/>
      <c r="N300" s="2258"/>
      <c r="O300" s="2260"/>
      <c r="P300" s="2261"/>
      <c r="Q300" s="2261"/>
      <c r="R300" s="2261"/>
      <c r="S300" s="2181"/>
      <c r="T300" s="943"/>
      <c r="U300" s="2178"/>
      <c r="V300" s="2178"/>
      <c r="W300" s="2178"/>
      <c r="X300" s="2178"/>
      <c r="Y300" s="2178"/>
      <c r="Z300" s="2178"/>
      <c r="AK300" s="2287"/>
      <c r="AL300" s="2287"/>
      <c r="AM300" s="2287"/>
      <c r="AN300" s="2287"/>
    </row>
    <row r="301" spans="3:47">
      <c r="C301" s="440"/>
      <c r="D301" s="943"/>
      <c r="E301" s="943"/>
      <c r="F301" s="943"/>
      <c r="G301" s="2211"/>
      <c r="H301" s="2211"/>
      <c r="I301" s="2212"/>
      <c r="J301" s="943"/>
      <c r="K301" s="943"/>
      <c r="L301" s="943"/>
      <c r="M301" s="2259"/>
      <c r="N301" s="2247"/>
      <c r="O301" s="2260"/>
      <c r="P301" s="2261"/>
      <c r="Q301" s="2261"/>
      <c r="R301" s="2261"/>
      <c r="S301" s="2181"/>
      <c r="T301" s="943"/>
      <c r="U301" s="2178"/>
      <c r="V301" s="2178"/>
      <c r="W301" s="2178"/>
      <c r="X301" s="2178"/>
      <c r="Y301" s="2178"/>
      <c r="Z301" s="2178"/>
      <c r="AK301" s="2287"/>
      <c r="AL301" s="2287"/>
      <c r="AM301" s="2287"/>
      <c r="AN301" s="2287"/>
    </row>
    <row r="302" spans="3:47">
      <c r="C302" s="440"/>
      <c r="D302" s="943"/>
      <c r="E302" s="943"/>
      <c r="F302" s="943"/>
      <c r="G302" s="943"/>
      <c r="H302" s="943"/>
      <c r="I302" s="943"/>
      <c r="J302" s="943"/>
      <c r="K302" s="943"/>
      <c r="L302" s="2262"/>
      <c r="M302" s="2259"/>
      <c r="N302" s="561"/>
      <c r="O302" s="2260"/>
      <c r="P302" s="2261"/>
      <c r="Q302" s="2261"/>
      <c r="R302" s="2261"/>
      <c r="S302" s="2181"/>
      <c r="T302" s="943"/>
      <c r="U302" s="2178"/>
      <c r="V302" s="2178"/>
      <c r="W302" s="2178"/>
      <c r="X302" s="2178"/>
      <c r="Y302" s="2178"/>
      <c r="Z302" s="2178"/>
      <c r="AK302" s="2287"/>
      <c r="AL302" s="2287"/>
      <c r="AM302" s="2287"/>
      <c r="AN302" s="2287"/>
    </row>
    <row r="303" spans="3:47">
      <c r="C303" s="440"/>
      <c r="D303" s="943"/>
      <c r="E303" s="2211"/>
      <c r="F303" s="2211"/>
      <c r="G303" s="943"/>
      <c r="H303" s="943"/>
      <c r="I303" s="943"/>
      <c r="J303" s="943"/>
      <c r="K303" s="943"/>
      <c r="L303" s="2263"/>
      <c r="M303" s="2259"/>
      <c r="N303" s="943"/>
      <c r="O303" s="2260"/>
      <c r="P303" s="2261"/>
      <c r="Q303" s="2261"/>
      <c r="R303" s="2261"/>
      <c r="S303" s="2181"/>
      <c r="T303" s="943"/>
      <c r="U303" s="2178"/>
      <c r="V303" s="2178"/>
      <c r="W303" s="2178"/>
      <c r="X303" s="2178"/>
      <c r="Y303" s="2178"/>
      <c r="Z303" s="2178"/>
      <c r="AK303" s="2287"/>
      <c r="AL303" s="2287"/>
      <c r="AM303" s="2287"/>
      <c r="AN303" s="2287"/>
    </row>
    <row r="304" spans="3:47">
      <c r="C304" s="440"/>
      <c r="D304" s="943"/>
      <c r="E304" s="943"/>
      <c r="F304" s="943"/>
      <c r="G304" s="2211"/>
      <c r="H304" s="2211"/>
      <c r="I304" s="943"/>
      <c r="J304" s="943"/>
      <c r="K304" s="943"/>
      <c r="L304" s="943"/>
      <c r="M304" s="2259"/>
      <c r="N304" s="943"/>
      <c r="O304" s="2260"/>
      <c r="P304" s="2261"/>
      <c r="Q304" s="2261"/>
      <c r="R304" s="2261"/>
      <c r="S304" s="2181"/>
      <c r="T304" s="2181"/>
      <c r="U304" s="2181"/>
      <c r="V304" s="2181"/>
      <c r="W304" s="2181"/>
      <c r="X304" s="2181"/>
      <c r="Y304" s="2181"/>
      <c r="Z304" s="2181"/>
      <c r="AK304" s="2287"/>
      <c r="AL304" s="2287"/>
      <c r="AM304" s="2287"/>
      <c r="AN304" s="2287"/>
    </row>
    <row r="305" spans="3:40">
      <c r="C305" s="440"/>
      <c r="D305" s="943"/>
      <c r="E305" s="943"/>
      <c r="F305" s="2503"/>
      <c r="G305" s="2503"/>
      <c r="H305" s="943"/>
      <c r="I305" s="943"/>
      <c r="J305" s="943"/>
      <c r="K305" s="943"/>
      <c r="L305" s="2262"/>
      <c r="M305" s="2259"/>
      <c r="N305" s="943"/>
      <c r="O305" s="2260"/>
      <c r="P305" s="2261"/>
      <c r="Q305" s="2261"/>
      <c r="R305" s="2261"/>
      <c r="S305" s="2181"/>
      <c r="T305" s="2181"/>
      <c r="U305" s="2181"/>
      <c r="V305" s="2181"/>
      <c r="W305" s="2181"/>
      <c r="X305" s="2181"/>
      <c r="Y305" s="2181"/>
      <c r="Z305" s="2181"/>
      <c r="AK305" s="2287"/>
      <c r="AL305" s="2287"/>
      <c r="AM305" s="2287"/>
      <c r="AN305" s="2287"/>
    </row>
    <row r="306" spans="3:40">
      <c r="C306" s="440"/>
      <c r="D306" s="943"/>
      <c r="E306" s="943"/>
      <c r="F306" s="2503"/>
      <c r="G306" s="2503"/>
      <c r="H306" s="943"/>
      <c r="I306" s="943"/>
      <c r="J306" s="943"/>
      <c r="K306" s="943"/>
      <c r="L306" s="2262"/>
      <c r="M306" s="2259"/>
      <c r="N306" s="943"/>
      <c r="O306" s="2260"/>
      <c r="P306" s="2261"/>
      <c r="Q306" s="2261"/>
      <c r="R306" s="2261"/>
      <c r="S306" s="2181"/>
      <c r="T306" s="2181"/>
      <c r="U306" s="2181"/>
      <c r="V306" s="2181"/>
      <c r="W306" s="2181"/>
      <c r="X306" s="2181"/>
      <c r="Y306" s="2181"/>
      <c r="Z306" s="2181"/>
      <c r="AK306" s="2287"/>
      <c r="AL306" s="2287"/>
      <c r="AM306" s="2287"/>
      <c r="AN306" s="2287"/>
    </row>
    <row r="307" spans="3:40">
      <c r="C307" s="440"/>
      <c r="D307" s="943"/>
      <c r="E307" s="943"/>
      <c r="F307" s="943"/>
      <c r="G307" s="943"/>
      <c r="H307" s="943"/>
      <c r="I307" s="943"/>
      <c r="J307" s="943"/>
      <c r="K307" s="943"/>
      <c r="L307" s="2314"/>
      <c r="M307" s="2264"/>
      <c r="N307" s="943"/>
      <c r="O307" s="2260"/>
      <c r="P307" s="2261"/>
      <c r="Q307" s="2261"/>
      <c r="R307" s="2261"/>
      <c r="S307" s="2181"/>
      <c r="T307" s="2181"/>
      <c r="U307" s="2181"/>
      <c r="V307" s="2181"/>
      <c r="W307" s="2181"/>
      <c r="X307" s="2181"/>
      <c r="Y307" s="2181"/>
      <c r="Z307" s="2181"/>
      <c r="AK307" s="2287"/>
      <c r="AL307" s="2287"/>
      <c r="AM307" s="2287"/>
      <c r="AN307" s="2287"/>
    </row>
    <row r="308" spans="3:40">
      <c r="C308" s="440"/>
      <c r="D308" s="943"/>
      <c r="E308" s="943"/>
      <c r="F308" s="943"/>
      <c r="G308" s="943"/>
      <c r="H308" s="943"/>
      <c r="I308" s="943"/>
      <c r="J308" s="943"/>
      <c r="K308" s="943"/>
      <c r="L308" s="943"/>
      <c r="M308" s="561"/>
      <c r="N308" s="2211"/>
      <c r="O308" s="2260"/>
      <c r="P308" s="2261"/>
      <c r="Q308" s="2261"/>
      <c r="R308" s="2261"/>
      <c r="S308" s="2181"/>
      <c r="T308" s="2181"/>
      <c r="U308" s="2181"/>
      <c r="V308" s="2181"/>
      <c r="W308" s="2181"/>
      <c r="X308" s="2181"/>
      <c r="Y308" s="2181"/>
      <c r="Z308" s="2181"/>
      <c r="AK308" s="2287"/>
      <c r="AL308" s="2287"/>
      <c r="AM308" s="2287"/>
      <c r="AN308" s="2287"/>
    </row>
    <row r="309" spans="3:40">
      <c r="C309" s="440"/>
      <c r="D309" s="943"/>
      <c r="E309" s="943"/>
      <c r="F309" s="943"/>
      <c r="G309" s="943"/>
      <c r="H309" s="943"/>
      <c r="I309" s="943"/>
      <c r="J309" s="943"/>
      <c r="K309" s="943"/>
      <c r="L309" s="943"/>
      <c r="M309" s="561"/>
      <c r="N309" s="943"/>
      <c r="O309" s="2260"/>
      <c r="P309" s="2261"/>
      <c r="Q309" s="2261"/>
      <c r="R309" s="2261"/>
      <c r="S309" s="2181"/>
      <c r="T309" s="2181"/>
      <c r="U309" s="2181"/>
      <c r="V309" s="2181"/>
      <c r="W309" s="2181"/>
      <c r="X309" s="2181"/>
      <c r="Y309" s="2181"/>
      <c r="Z309" s="2181"/>
    </row>
    <row r="310" spans="3:40">
      <c r="C310" s="440"/>
      <c r="D310" s="943"/>
      <c r="E310" s="943"/>
      <c r="F310" s="943"/>
      <c r="G310" s="943"/>
      <c r="H310" s="943"/>
      <c r="I310" s="943"/>
      <c r="J310" s="2262"/>
      <c r="K310" s="943"/>
      <c r="L310" s="2211"/>
      <c r="M310" s="561"/>
      <c r="N310" s="943"/>
      <c r="O310" s="2260"/>
      <c r="P310" s="2261"/>
      <c r="Q310" s="2261"/>
      <c r="R310" s="2261"/>
      <c r="S310" s="2181"/>
      <c r="T310" s="2181"/>
      <c r="U310" s="2181"/>
      <c r="V310" s="2181"/>
      <c r="W310" s="2181"/>
      <c r="X310" s="2181"/>
      <c r="Y310" s="2181"/>
      <c r="Z310" s="2181"/>
    </row>
    <row r="311" spans="3:40">
      <c r="C311" s="440"/>
      <c r="D311" s="440"/>
      <c r="E311" s="440"/>
      <c r="F311" s="440"/>
      <c r="G311" s="440"/>
      <c r="H311" s="440"/>
      <c r="I311" s="440"/>
      <c r="J311" s="440"/>
      <c r="K311" s="440"/>
      <c r="L311" s="440"/>
      <c r="M311" s="440"/>
      <c r="N311" s="440"/>
    </row>
    <row r="670" spans="20:20">
      <c r="T670" s="79" t="b">
        <v>0</v>
      </c>
    </row>
  </sheetData>
  <sheetProtection sheet="1" objects="1" scenarios="1"/>
  <dataConsolidate/>
  <mergeCells count="23">
    <mergeCell ref="AK139:AL139"/>
    <mergeCell ref="AK140:AL140"/>
    <mergeCell ref="AQ190:AR190"/>
    <mergeCell ref="R1:S1"/>
    <mergeCell ref="AQ34:AR34"/>
    <mergeCell ref="AQ37:AR37"/>
    <mergeCell ref="AQ40:AR40"/>
    <mergeCell ref="AK134:AL134"/>
    <mergeCell ref="AK136:AL136"/>
    <mergeCell ref="F257:G257"/>
    <mergeCell ref="N257:O257"/>
    <mergeCell ref="F258:G258"/>
    <mergeCell ref="N258:O258"/>
    <mergeCell ref="F280:G280"/>
    <mergeCell ref="N280:O280"/>
    <mergeCell ref="F306:G306"/>
    <mergeCell ref="AM280:AN280"/>
    <mergeCell ref="AM281:AN281"/>
    <mergeCell ref="V280:W280"/>
    <mergeCell ref="F281:G281"/>
    <mergeCell ref="N281:O281"/>
    <mergeCell ref="V281:W281"/>
    <mergeCell ref="F305:G305"/>
  </mergeCells>
  <phoneticPr fontId="2"/>
  <conditionalFormatting sqref="A34:XFD41 A33:R33 T33:XFD33 A42:AQ43 AS42:XFD43 A142:XFD149 A135:B141 Q135:XFD141 A164:XFD1048576 A150:B160 E150:XFD153 E154:G160 A161:G163 J154:XFD163 A44:XFD134 A1:XFD32">
    <cfRule type="expression" dxfId="7451" priority="67" stopIfTrue="1">
      <formula>CELL("protect", A1) = 0</formula>
    </cfRule>
  </conditionalFormatting>
  <conditionalFormatting sqref="C4:Q32">
    <cfRule type="expression" dxfId="7450" priority="68" stopIfTrue="1">
      <formula>$AT$1=2</formula>
    </cfRule>
  </conditionalFormatting>
  <conditionalFormatting sqref="D142:Q144 Q135:Q141 D35:Q134">
    <cfRule type="expression" dxfId="7449" priority="69" stopIfTrue="1">
      <formula>$AT$1=2</formula>
    </cfRule>
  </conditionalFormatting>
  <conditionalFormatting sqref="C146">
    <cfRule type="expression" dxfId="7448" priority="70" stopIfTrue="1">
      <formula>$AT$1=2</formula>
    </cfRule>
  </conditionalFormatting>
  <conditionalFormatting sqref="P146">
    <cfRule type="expression" dxfId="7447" priority="71" stopIfTrue="1">
      <formula>$AT$1=2</formula>
    </cfRule>
  </conditionalFormatting>
  <conditionalFormatting sqref="H153:J153 H164:J165 J154:J163">
    <cfRule type="expression" dxfId="7446" priority="73" stopIfTrue="1">
      <formula>$AT$1=2</formula>
    </cfRule>
  </conditionalFormatting>
  <conditionalFormatting sqref="L150:N165">
    <cfRule type="expression" dxfId="7445" priority="74" stopIfTrue="1">
      <formula>$AT$1=2</formula>
    </cfRule>
  </conditionalFormatting>
  <conditionalFormatting sqref="P154:P158">
    <cfRule type="expression" dxfId="7444" priority="75" stopIfTrue="1">
      <formula>$AT$1=2</formula>
    </cfRule>
  </conditionalFormatting>
  <conditionalFormatting sqref="S4:S32 S34:S124">
    <cfRule type="expression" dxfId="7443" priority="76" stopIfTrue="1">
      <formula>$AT$1=2</formula>
    </cfRule>
  </conditionalFormatting>
  <conditionalFormatting sqref="D171:Q233">
    <cfRule type="expression" dxfId="7442" priority="77" stopIfTrue="1">
      <formula>$AT$1=2</formula>
    </cfRule>
  </conditionalFormatting>
  <conditionalFormatting sqref="S171:S231">
    <cfRule type="expression" dxfId="7441" priority="78" stopIfTrue="1">
      <formula>$AT$1=2</formula>
    </cfRule>
  </conditionalFormatting>
  <conditionalFormatting sqref="D249:F251">
    <cfRule type="expression" dxfId="7440" priority="79" stopIfTrue="1">
      <formula>$AT$1=2</formula>
    </cfRule>
    <cfRule type="expression" dxfId="7439" priority="80" stopIfTrue="1">
      <formula>$AT$1=2</formula>
    </cfRule>
  </conditionalFormatting>
  <conditionalFormatting sqref="G255">
    <cfRule type="expression" dxfId="7438" priority="81" stopIfTrue="1">
      <formula>$AT$1=2</formula>
    </cfRule>
  </conditionalFormatting>
  <conditionalFormatting sqref="I250:I252">
    <cfRule type="expression" dxfId="7437" priority="82" stopIfTrue="1">
      <formula>$AT$1=2</formula>
    </cfRule>
  </conditionalFormatting>
  <conditionalFormatting sqref="H254:J254">
    <cfRule type="expression" dxfId="7436" priority="83" stopIfTrue="1">
      <formula>$AT$1=2</formula>
    </cfRule>
  </conditionalFormatting>
  <conditionalFormatting sqref="F258:H260">
    <cfRule type="expression" dxfId="7435" priority="84" stopIfTrue="1">
      <formula>$AT$1=2</formula>
    </cfRule>
  </conditionalFormatting>
  <conditionalFormatting sqref="E264:E267">
    <cfRule type="expression" dxfId="7434" priority="85" stopIfTrue="1">
      <formula>$AT$1=2</formula>
    </cfRule>
  </conditionalFormatting>
  <conditionalFormatting sqref="H264">
    <cfRule type="expression" dxfId="7433" priority="86" stopIfTrue="1">
      <formula>$AT$1=2</formula>
    </cfRule>
  </conditionalFormatting>
  <conditionalFormatting sqref="L249:Q252">
    <cfRule type="expression" dxfId="7432" priority="87" stopIfTrue="1">
      <formula>$AT$1=2</formula>
    </cfRule>
  </conditionalFormatting>
  <conditionalFormatting sqref="Q248">
    <cfRule type="expression" dxfId="7431" priority="88" stopIfTrue="1">
      <formula>$AT$1=2</formula>
    </cfRule>
  </conditionalFormatting>
  <conditionalFormatting sqref="Q250:Q252">
    <cfRule type="expression" dxfId="7430" priority="89" stopIfTrue="1">
      <formula>$AT$1=2</formula>
    </cfRule>
  </conditionalFormatting>
  <conditionalFormatting sqref="O255">
    <cfRule type="expression" dxfId="7429" priority="90" stopIfTrue="1">
      <formula>$AT$1=2</formula>
    </cfRule>
  </conditionalFormatting>
  <conditionalFormatting sqref="N258:O258">
    <cfRule type="expression" dxfId="7428" priority="91" stopIfTrue="1">
      <formula>$AT$1=2</formula>
    </cfRule>
  </conditionalFormatting>
  <conditionalFormatting sqref="D271:I277">
    <cfRule type="expression" dxfId="7427" priority="92" stopIfTrue="1">
      <formula>$AT$1=2</formula>
    </cfRule>
  </conditionalFormatting>
  <conditionalFormatting sqref="J277">
    <cfRule type="expression" dxfId="7426" priority="93" stopIfTrue="1">
      <formula>$AT$1=2</formula>
    </cfRule>
  </conditionalFormatting>
  <conditionalFormatting sqref="F281:H283">
    <cfRule type="expression" dxfId="7425" priority="94" stopIfTrue="1">
      <formula>$AT$1=2</formula>
    </cfRule>
  </conditionalFormatting>
  <conditionalFormatting sqref="E287:E290">
    <cfRule type="expression" dxfId="7424" priority="95" stopIfTrue="1">
      <formula>$AT$1=2</formula>
    </cfRule>
  </conditionalFormatting>
  <conditionalFormatting sqref="H287">
    <cfRule type="expression" dxfId="7423" priority="96" stopIfTrue="1">
      <formula>$AT$1=2</formula>
    </cfRule>
  </conditionalFormatting>
  <conditionalFormatting sqref="L272:Q277">
    <cfRule type="expression" dxfId="7422" priority="97" stopIfTrue="1">
      <formula>$AT$1=2</formula>
    </cfRule>
  </conditionalFormatting>
  <conditionalFormatting sqref="R277">
    <cfRule type="expression" dxfId="7421" priority="98" stopIfTrue="1">
      <formula>$AT$1=2</formula>
    </cfRule>
  </conditionalFormatting>
  <conditionalFormatting sqref="N281:P283">
    <cfRule type="expression" dxfId="7420" priority="99" stopIfTrue="1">
      <formula>$AT$1=2</formula>
    </cfRule>
  </conditionalFormatting>
  <conditionalFormatting sqref="M287:P291">
    <cfRule type="expression" dxfId="7419" priority="100" stopIfTrue="1">
      <formula>$AT$1=2</formula>
    </cfRule>
  </conditionalFormatting>
  <conditionalFormatting sqref="M287:M290">
    <cfRule type="expression" dxfId="7418" priority="101" stopIfTrue="1">
      <formula>$AT$1=2</formula>
    </cfRule>
  </conditionalFormatting>
  <conditionalFormatting sqref="H154:I163">
    <cfRule type="expression" dxfId="7417" priority="36">
      <formula>$AT$1=2</formula>
    </cfRule>
  </conditionalFormatting>
  <conditionalFormatting sqref="H154:I163">
    <cfRule type="expression" dxfId="7416" priority="37" stopIfTrue="1">
      <formula>CELL("protect", H154) = 0</formula>
    </cfRule>
  </conditionalFormatting>
  <conditionalFormatting sqref="D135:P141">
    <cfRule type="expression" dxfId="7415" priority="14">
      <formula>$AT$1=2</formula>
    </cfRule>
  </conditionalFormatting>
  <conditionalFormatting sqref="C135:P141">
    <cfRule type="expression" dxfId="7414" priority="15" stopIfTrue="1">
      <formula>CELL("protect", C135) = 0</formula>
    </cfRule>
  </conditionalFormatting>
  <conditionalFormatting sqref="C150:D160">
    <cfRule type="expression" dxfId="7413" priority="12">
      <formula>$AT$1=2</formula>
    </cfRule>
  </conditionalFormatting>
  <conditionalFormatting sqref="C150:D160">
    <cfRule type="expression" dxfId="7412" priority="13" stopIfTrue="1">
      <formula>CELL("protect", C150) = 0</formula>
    </cfRule>
  </conditionalFormatting>
  <conditionalFormatting sqref="P1">
    <cfRule type="expression" dxfId="7411" priority="102" stopIfTrue="1">
      <formula>$AT$1=2</formula>
    </cfRule>
  </conditionalFormatting>
  <conditionalFormatting sqref="AR42:AR43">
    <cfRule type="expression" dxfId="7410" priority="1" stopIfTrue="1">
      <formula>CELL("protect", AR42) = 0</formula>
    </cfRule>
  </conditionalFormatting>
  <dataValidations count="2">
    <dataValidation imeMode="on" allowBlank="1" showInputMessage="1" showErrorMessage="1" sqref="C171:C182 C186:C194 C198:C206 C208:C216 C218:C226 C46" xr:uid="{FC7CB655-CBFF-407F-8901-525B581CEC63}"/>
    <dataValidation imeMode="off" allowBlank="1" showInputMessage="1" showErrorMessage="1" sqref="AQ29:AQ32 P157 D171:P182 AR35:AR36 D167 D185:P194 C185 D197:P226 D35:P44 C197 E160:E161 F159 F163 I250:I252 D135:P141 AQ172:AQ181 C207 C217 AR38:AR39 AR191:AR193 AQ17:AQ26 E33:S33 D128:P129 D4:P13 D46:P81 D98:P107 D16:P26 D86:P95 C146 D131:P133 D111:P115 D118:P122 D229:P230 D29:D33 D232:P233 D150:D160 O264:P266 L304 Q256:R256 Q248 I256:J256 I258:J258 E29:P32 J267 E255 G251 G255 J264 G299 G303 J250 I304:J304 I306:J306 H301:J301 D297:E297 N306 N310 M297:M308 I299 AS274 AT287:AT289 Q250:Q252 AS287:AS288 AS278 I279:J279 I281:J281 J290 D249:E249 E278 G274 G278 J287 J273 D272:E272 H254:J254 I274:I275 O287:P288 F287 G287:H288 P258:R258 W287:W288 Y279:Z279 Y281:Z281 X276:Z276 Z290 T272:U272 W274 W278 Z287 Y274 X287:X289 F264 G264:H265 AN287:AN288 AN278 AK272:AL272 AN274 AU279 AU281 AT276:AU276 AO272:AQ272 AU290 AU287 Q279:R279 Q281:R281 R290 M278 O274 O278 R287 R273 L272:M272 Q274:Q275 H277:J277 N287 P277:R277 C157 AR41:AR43" xr:uid="{74A5026D-5521-49E1-AF46-2B153B0FAC2F}"/>
  </dataValidations>
  <pageMargins left="1" right="0.5" top="0.3" bottom="0.3" header="0.15748031496062992" footer="0.15748031496062992"/>
  <pageSetup paperSize="9" scale="60" orientation="landscape" r:id="rId1"/>
  <rowBreaks count="1" manualBreakCount="1">
    <brk id="33" min="1" max="40" man="1"/>
  </rowBreaks>
  <drawing r:id="rId2"/>
  <legacyDrawing r:id="rId3"/>
  <controls>
    <mc:AlternateContent xmlns:mc="http://schemas.openxmlformats.org/markup-compatibility/2006">
      <mc:Choice Requires="x14">
        <control shapeId="6191" r:id="rId4" name="CheckBox4">
          <controlPr defaultSize="0" print="0" autoLine="0" linkedCell="#REF!" r:id="rId5">
            <anchor moveWithCells="1">
              <from>
                <xdr:col>6</xdr:col>
                <xdr:colOff>260350</xdr:colOff>
                <xdr:row>0</xdr:row>
                <xdr:rowOff>488950</xdr:rowOff>
              </from>
              <to>
                <xdr:col>6</xdr:col>
                <xdr:colOff>285750</xdr:colOff>
                <xdr:row>0</xdr:row>
                <xdr:rowOff>508000</xdr:rowOff>
              </to>
            </anchor>
          </controlPr>
        </control>
      </mc:Choice>
      <mc:Fallback>
        <control shapeId="6191" r:id="rId4" name="CheckBox4"/>
      </mc:Fallback>
    </mc:AlternateContent>
    <mc:AlternateContent xmlns:mc="http://schemas.openxmlformats.org/markup-compatibility/2006">
      <mc:Choice Requires="x14">
        <control shapeId="6190" r:id="rId6" name="CheckBox2">
          <controlPr defaultSize="0" print="0" autoLine="0" linkedCell="#REF!" r:id="rId7">
            <anchor moveWithCells="1">
              <from>
                <xdr:col>4</xdr:col>
                <xdr:colOff>107950</xdr:colOff>
                <xdr:row>0</xdr:row>
                <xdr:rowOff>527050</xdr:rowOff>
              </from>
              <to>
                <xdr:col>4</xdr:col>
                <xdr:colOff>133350</xdr:colOff>
                <xdr:row>0</xdr:row>
                <xdr:rowOff>533400</xdr:rowOff>
              </to>
            </anchor>
          </controlPr>
        </control>
      </mc:Choice>
      <mc:Fallback>
        <control shapeId="6190" r:id="rId6" name="CheckBox2"/>
      </mc:Fallback>
    </mc:AlternateContent>
    <mc:AlternateContent xmlns:mc="http://schemas.openxmlformats.org/markup-compatibility/2006">
      <mc:Choice Requires="x14">
        <control shapeId="6145" r:id="rId8" name="Check Box 58">
          <controlPr defaultSize="0" autoFill="0" autoLine="0" autoPict="0">
            <anchor>
              <from>
                <xdr:col>2</xdr:col>
                <xdr:colOff>298450</xdr:colOff>
                <xdr:row>0</xdr:row>
                <xdr:rowOff>857250</xdr:rowOff>
              </from>
              <to>
                <xdr:col>2</xdr:col>
                <xdr:colOff>1060450</xdr:colOff>
                <xdr:row>0</xdr:row>
                <xdr:rowOff>1047750</xdr:rowOff>
              </to>
            </anchor>
          </controlPr>
        </control>
      </mc:Choice>
    </mc:AlternateContent>
    <mc:AlternateContent xmlns:mc="http://schemas.openxmlformats.org/markup-compatibility/2006">
      <mc:Choice Requires="x14">
        <control shapeId="6146" r:id="rId9" name="Check Box 14">
          <controlPr defaultSize="0" autoFill="0" autoLine="0" autoPict="0" altText="非課税">
            <anchor moveWithCells="1">
              <from>
                <xdr:col>0</xdr:col>
                <xdr:colOff>0</xdr:colOff>
                <xdr:row>34</xdr:row>
                <xdr:rowOff>38100</xdr:rowOff>
              </from>
              <to>
                <xdr:col>0</xdr:col>
                <xdr:colOff>571500</xdr:colOff>
                <xdr:row>35</xdr:row>
                <xdr:rowOff>0</xdr:rowOff>
              </to>
            </anchor>
          </controlPr>
        </control>
      </mc:Choice>
    </mc:AlternateContent>
    <mc:AlternateContent xmlns:mc="http://schemas.openxmlformats.org/markup-compatibility/2006">
      <mc:Choice Requires="x14">
        <control shapeId="6147" r:id="rId10" name="Check Box 15">
          <controlPr defaultSize="0" autoFill="0" autoLine="0" autoPict="0" altText="非課税">
            <anchor moveWithCells="1">
              <from>
                <xdr:col>0</xdr:col>
                <xdr:colOff>0</xdr:colOff>
                <xdr:row>34</xdr:row>
                <xdr:rowOff>222250</xdr:rowOff>
              </from>
              <to>
                <xdr:col>0</xdr:col>
                <xdr:colOff>571500</xdr:colOff>
                <xdr:row>35</xdr:row>
                <xdr:rowOff>184150</xdr:rowOff>
              </to>
            </anchor>
          </controlPr>
        </control>
      </mc:Choice>
    </mc:AlternateContent>
    <mc:AlternateContent xmlns:mc="http://schemas.openxmlformats.org/markup-compatibility/2006">
      <mc:Choice Requires="x14">
        <control shapeId="6148" r:id="rId11" name="Check Box 16">
          <controlPr defaultSize="0" autoFill="0" autoLine="0" autoPict="0" altText="非課税">
            <anchor moveWithCells="1">
              <from>
                <xdr:col>0</xdr:col>
                <xdr:colOff>0</xdr:colOff>
                <xdr:row>35</xdr:row>
                <xdr:rowOff>209550</xdr:rowOff>
              </from>
              <to>
                <xdr:col>0</xdr:col>
                <xdr:colOff>571500</xdr:colOff>
                <xdr:row>36</xdr:row>
                <xdr:rowOff>184150</xdr:rowOff>
              </to>
            </anchor>
          </controlPr>
        </control>
      </mc:Choice>
    </mc:AlternateContent>
    <mc:AlternateContent xmlns:mc="http://schemas.openxmlformats.org/markup-compatibility/2006">
      <mc:Choice Requires="x14">
        <control shapeId="6149" r:id="rId12" name="Check Box 17">
          <controlPr defaultSize="0" autoFill="0" autoLine="0" autoPict="0" altText="非課税">
            <anchor moveWithCells="1">
              <from>
                <xdr:col>0</xdr:col>
                <xdr:colOff>0</xdr:colOff>
                <xdr:row>36</xdr:row>
                <xdr:rowOff>209550</xdr:rowOff>
              </from>
              <to>
                <xdr:col>0</xdr:col>
                <xdr:colOff>571500</xdr:colOff>
                <xdr:row>37</xdr:row>
                <xdr:rowOff>184150</xdr:rowOff>
              </to>
            </anchor>
          </controlPr>
        </control>
      </mc:Choice>
    </mc:AlternateContent>
    <mc:AlternateContent xmlns:mc="http://schemas.openxmlformats.org/markup-compatibility/2006">
      <mc:Choice Requires="x14">
        <control shapeId="6150" r:id="rId13" name="Check Box 18">
          <controlPr defaultSize="0" autoFill="0" autoLine="0" autoPict="0" altText="非課税">
            <anchor moveWithCells="1">
              <from>
                <xdr:col>0</xdr:col>
                <xdr:colOff>0</xdr:colOff>
                <xdr:row>40</xdr:row>
                <xdr:rowOff>209550</xdr:rowOff>
              </from>
              <to>
                <xdr:col>0</xdr:col>
                <xdr:colOff>571500</xdr:colOff>
                <xdr:row>41</xdr:row>
                <xdr:rowOff>184150</xdr:rowOff>
              </to>
            </anchor>
          </controlPr>
        </control>
      </mc:Choice>
    </mc:AlternateContent>
    <mc:AlternateContent xmlns:mc="http://schemas.openxmlformats.org/markup-compatibility/2006">
      <mc:Choice Requires="x14">
        <control shapeId="6151" r:id="rId14" name="Check Box 19">
          <controlPr defaultSize="0" autoFill="0" autoLine="0" autoPict="0" altText="非課税">
            <anchor moveWithCells="1">
              <from>
                <xdr:col>0</xdr:col>
                <xdr:colOff>0</xdr:colOff>
                <xdr:row>42</xdr:row>
                <xdr:rowOff>0</xdr:rowOff>
              </from>
              <to>
                <xdr:col>0</xdr:col>
                <xdr:colOff>571500</xdr:colOff>
                <xdr:row>42</xdr:row>
                <xdr:rowOff>184150</xdr:rowOff>
              </to>
            </anchor>
          </controlPr>
        </control>
      </mc:Choice>
    </mc:AlternateContent>
    <mc:AlternateContent xmlns:mc="http://schemas.openxmlformats.org/markup-compatibility/2006">
      <mc:Choice Requires="x14">
        <control shapeId="6152" r:id="rId15" name="Check Box 20">
          <controlPr defaultSize="0" autoFill="0" autoLine="0" autoPict="0" altText="非課税">
            <anchor moveWithCells="1">
              <from>
                <xdr:col>0</xdr:col>
                <xdr:colOff>0</xdr:colOff>
                <xdr:row>43</xdr:row>
                <xdr:rowOff>31750</xdr:rowOff>
              </from>
              <to>
                <xdr:col>0</xdr:col>
                <xdr:colOff>571500</xdr:colOff>
                <xdr:row>43</xdr:row>
                <xdr:rowOff>184150</xdr:rowOff>
              </to>
            </anchor>
          </controlPr>
        </control>
      </mc:Choice>
    </mc:AlternateContent>
    <mc:AlternateContent xmlns:mc="http://schemas.openxmlformats.org/markup-compatibility/2006">
      <mc:Choice Requires="x14">
        <control shapeId="6153" r:id="rId16" name="Check Box 6">
          <controlPr defaultSize="0" autoFill="0" autoLine="0" autoPict="0" altText="非課税">
            <anchor moveWithCells="1">
              <from>
                <xdr:col>0</xdr:col>
                <xdr:colOff>69850</xdr:colOff>
                <xdr:row>16</xdr:row>
                <xdr:rowOff>31750</xdr:rowOff>
              </from>
              <to>
                <xdr:col>1</xdr:col>
                <xdr:colOff>0</xdr:colOff>
                <xdr:row>16</xdr:row>
                <xdr:rowOff>203200</xdr:rowOff>
              </to>
            </anchor>
          </controlPr>
        </control>
      </mc:Choice>
    </mc:AlternateContent>
    <mc:AlternateContent xmlns:mc="http://schemas.openxmlformats.org/markup-compatibility/2006">
      <mc:Choice Requires="x14">
        <control shapeId="6154" r:id="rId17" name="Check Box 7">
          <controlPr defaultSize="0" autoFill="0" autoLine="0" autoPict="0" altText="非課税">
            <anchor moveWithCells="1">
              <from>
                <xdr:col>0</xdr:col>
                <xdr:colOff>69850</xdr:colOff>
                <xdr:row>22</xdr:row>
                <xdr:rowOff>31750</xdr:rowOff>
              </from>
              <to>
                <xdr:col>1</xdr:col>
                <xdr:colOff>0</xdr:colOff>
                <xdr:row>23</xdr:row>
                <xdr:rowOff>0</xdr:rowOff>
              </to>
            </anchor>
          </controlPr>
        </control>
      </mc:Choice>
    </mc:AlternateContent>
    <mc:AlternateContent xmlns:mc="http://schemas.openxmlformats.org/markup-compatibility/2006">
      <mc:Choice Requires="x14">
        <control shapeId="6155" r:id="rId18" name="Check Box 8">
          <controlPr defaultSize="0" autoFill="0" autoLine="0" autoPict="0" altText="非課税">
            <anchor moveWithCells="1">
              <from>
                <xdr:col>0</xdr:col>
                <xdr:colOff>69850</xdr:colOff>
                <xdr:row>23</xdr:row>
                <xdr:rowOff>31750</xdr:rowOff>
              </from>
              <to>
                <xdr:col>1</xdr:col>
                <xdr:colOff>0</xdr:colOff>
                <xdr:row>24</xdr:row>
                <xdr:rowOff>0</xdr:rowOff>
              </to>
            </anchor>
          </controlPr>
        </control>
      </mc:Choice>
    </mc:AlternateContent>
    <mc:AlternateContent xmlns:mc="http://schemas.openxmlformats.org/markup-compatibility/2006">
      <mc:Choice Requires="x14">
        <control shapeId="6156" r:id="rId19" name="Check Box 9">
          <controlPr defaultSize="0" autoFill="0" autoLine="0" autoPict="0" altText="非課税">
            <anchor moveWithCells="1">
              <from>
                <xdr:col>0</xdr:col>
                <xdr:colOff>69850</xdr:colOff>
                <xdr:row>24</xdr:row>
                <xdr:rowOff>31750</xdr:rowOff>
              </from>
              <to>
                <xdr:col>1</xdr:col>
                <xdr:colOff>0</xdr:colOff>
                <xdr:row>25</xdr:row>
                <xdr:rowOff>0</xdr:rowOff>
              </to>
            </anchor>
          </controlPr>
        </control>
      </mc:Choice>
    </mc:AlternateContent>
    <mc:AlternateContent xmlns:mc="http://schemas.openxmlformats.org/markup-compatibility/2006">
      <mc:Choice Requires="x14">
        <control shapeId="6157" r:id="rId20" name="Check Box 71">
          <controlPr defaultSize="0" autoFill="0" autoLine="0" autoPict="0" altText="非課税">
            <anchor moveWithCells="1">
              <from>
                <xdr:col>0</xdr:col>
                <xdr:colOff>69850</xdr:colOff>
                <xdr:row>25</xdr:row>
                <xdr:rowOff>38100</xdr:rowOff>
              </from>
              <to>
                <xdr:col>1</xdr:col>
                <xdr:colOff>0</xdr:colOff>
                <xdr:row>26</xdr:row>
                <xdr:rowOff>38100</xdr:rowOff>
              </to>
            </anchor>
          </controlPr>
        </control>
      </mc:Choice>
    </mc:AlternateContent>
    <mc:AlternateContent xmlns:mc="http://schemas.openxmlformats.org/markup-compatibility/2006">
      <mc:Choice Requires="x14">
        <control shapeId="6158" r:id="rId21" name="Check Box 21">
          <controlPr defaultSize="0" autoFill="0" autoLine="0" autoPict="0" altText="非課税">
            <anchor moveWithCells="1">
              <from>
                <xdr:col>0</xdr:col>
                <xdr:colOff>0</xdr:colOff>
                <xdr:row>44</xdr:row>
                <xdr:rowOff>190500</xdr:rowOff>
              </from>
              <to>
                <xdr:col>2</xdr:col>
                <xdr:colOff>95250</xdr:colOff>
                <xdr:row>45</xdr:row>
                <xdr:rowOff>165100</xdr:rowOff>
              </to>
            </anchor>
          </controlPr>
        </control>
      </mc:Choice>
    </mc:AlternateContent>
    <mc:AlternateContent xmlns:mc="http://schemas.openxmlformats.org/markup-compatibility/2006">
      <mc:Choice Requires="x14">
        <control shapeId="6183" r:id="rId22" name="Check Box 66">
          <controlPr defaultSize="0" autoFill="0" autoLine="0" autoPict="0" altText="非課税">
            <anchor moveWithCells="1">
              <from>
                <xdr:col>0</xdr:col>
                <xdr:colOff>0</xdr:colOff>
                <xdr:row>75</xdr:row>
                <xdr:rowOff>31750</xdr:rowOff>
              </from>
              <to>
                <xdr:col>2</xdr:col>
                <xdr:colOff>95250</xdr:colOff>
                <xdr:row>75</xdr:row>
                <xdr:rowOff>184150</xdr:rowOff>
              </to>
            </anchor>
          </controlPr>
        </control>
      </mc:Choice>
    </mc:AlternateContent>
    <mc:AlternateContent xmlns:mc="http://schemas.openxmlformats.org/markup-compatibility/2006">
      <mc:Choice Requires="x14">
        <control shapeId="6184" r:id="rId23" name="Check Box 67">
          <controlPr defaultSize="0" autoFill="0" autoLine="0" autoPict="0" altText="非課税">
            <anchor moveWithCells="1">
              <from>
                <xdr:col>0</xdr:col>
                <xdr:colOff>0</xdr:colOff>
                <xdr:row>76</xdr:row>
                <xdr:rowOff>0</xdr:rowOff>
              </from>
              <to>
                <xdr:col>2</xdr:col>
                <xdr:colOff>95250</xdr:colOff>
                <xdr:row>76</xdr:row>
                <xdr:rowOff>184150</xdr:rowOff>
              </to>
            </anchor>
          </controlPr>
        </control>
      </mc:Choice>
    </mc:AlternateContent>
    <mc:AlternateContent xmlns:mc="http://schemas.openxmlformats.org/markup-compatibility/2006">
      <mc:Choice Requires="x14">
        <control shapeId="6185" r:id="rId24" name="Check Box 68">
          <controlPr defaultSize="0" autoFill="0" autoLine="0" autoPict="0" altText="非課税">
            <anchor moveWithCells="1">
              <from>
                <xdr:col>0</xdr:col>
                <xdr:colOff>0</xdr:colOff>
                <xdr:row>77</xdr:row>
                <xdr:rowOff>0</xdr:rowOff>
              </from>
              <to>
                <xdr:col>2</xdr:col>
                <xdr:colOff>95250</xdr:colOff>
                <xdr:row>77</xdr:row>
                <xdr:rowOff>184150</xdr:rowOff>
              </to>
            </anchor>
          </controlPr>
        </control>
      </mc:Choice>
    </mc:AlternateContent>
    <mc:AlternateContent xmlns:mc="http://schemas.openxmlformats.org/markup-compatibility/2006">
      <mc:Choice Requires="x14">
        <control shapeId="6186" r:id="rId25" name="Check Box 69">
          <controlPr defaultSize="0" autoFill="0" autoLine="0" autoPict="0" altText="非課税">
            <anchor moveWithCells="1">
              <from>
                <xdr:col>0</xdr:col>
                <xdr:colOff>0</xdr:colOff>
                <xdr:row>78</xdr:row>
                <xdr:rowOff>0</xdr:rowOff>
              </from>
              <to>
                <xdr:col>2</xdr:col>
                <xdr:colOff>95250</xdr:colOff>
                <xdr:row>78</xdr:row>
                <xdr:rowOff>184150</xdr:rowOff>
              </to>
            </anchor>
          </controlPr>
        </control>
      </mc:Choice>
    </mc:AlternateContent>
    <mc:AlternateContent xmlns:mc="http://schemas.openxmlformats.org/markup-compatibility/2006">
      <mc:Choice Requires="x14">
        <control shapeId="6187" r:id="rId26" name="Check Box 70">
          <controlPr defaultSize="0" autoFill="0" autoLine="0" autoPict="0" altText="非課税">
            <anchor moveWithCells="1">
              <from>
                <xdr:col>0</xdr:col>
                <xdr:colOff>0</xdr:colOff>
                <xdr:row>79</xdr:row>
                <xdr:rowOff>0</xdr:rowOff>
              </from>
              <to>
                <xdr:col>2</xdr:col>
                <xdr:colOff>95250</xdr:colOff>
                <xdr:row>79</xdr:row>
                <xdr:rowOff>184150</xdr:rowOff>
              </to>
            </anchor>
          </controlPr>
        </control>
      </mc:Choice>
    </mc:AlternateContent>
    <mc:AlternateContent xmlns:mc="http://schemas.openxmlformats.org/markup-compatibility/2006">
      <mc:Choice Requires="x14">
        <control shapeId="6188" r:id="rId27" name="Check Box 45">
          <controlPr defaultSize="0" autoFill="0" autoLine="0" autoPict="0" altText="非課税">
            <anchor moveWithCells="1">
              <from>
                <xdr:col>0</xdr:col>
                <xdr:colOff>0</xdr:colOff>
                <xdr:row>84</xdr:row>
                <xdr:rowOff>190500</xdr:rowOff>
              </from>
              <to>
                <xdr:col>0</xdr:col>
                <xdr:colOff>571500</xdr:colOff>
                <xdr:row>86</xdr:row>
                <xdr:rowOff>38100</xdr:rowOff>
              </to>
            </anchor>
          </controlPr>
        </control>
      </mc:Choice>
    </mc:AlternateContent>
    <mc:AlternateContent xmlns:mc="http://schemas.openxmlformats.org/markup-compatibility/2006">
      <mc:Choice Requires="x14">
        <control shapeId="6189" r:id="rId28" name="Check Box 46">
          <controlPr defaultSize="0" autoFill="0" autoLine="0" autoPict="0" altText="非課税">
            <anchor moveWithCells="1">
              <from>
                <xdr:col>0</xdr:col>
                <xdr:colOff>0</xdr:colOff>
                <xdr:row>86</xdr:row>
                <xdr:rowOff>209550</xdr:rowOff>
              </from>
              <to>
                <xdr:col>0</xdr:col>
                <xdr:colOff>571500</xdr:colOff>
                <xdr:row>88</xdr:row>
                <xdr:rowOff>0</xdr:rowOff>
              </to>
            </anchor>
          </controlPr>
        </control>
      </mc:Choice>
    </mc:AlternateContent>
    <mc:AlternateContent xmlns:mc="http://schemas.openxmlformats.org/markup-compatibility/2006">
      <mc:Choice Requires="x14">
        <control shapeId="6192" r:id="rId29" name="Check Box 153">
          <controlPr defaultSize="0" autoFill="0" autoLine="0" autoPict="0" altText="非課税">
            <anchor moveWithCells="1">
              <from>
                <xdr:col>0</xdr:col>
                <xdr:colOff>0</xdr:colOff>
                <xdr:row>85</xdr:row>
                <xdr:rowOff>190500</xdr:rowOff>
              </from>
              <to>
                <xdr:col>0</xdr:col>
                <xdr:colOff>571500</xdr:colOff>
                <xdr:row>87</xdr:row>
                <xdr:rowOff>38100</xdr:rowOff>
              </to>
            </anchor>
          </controlPr>
        </control>
      </mc:Choice>
    </mc:AlternateContent>
    <mc:AlternateContent xmlns:mc="http://schemas.openxmlformats.org/markup-compatibility/2006">
      <mc:Choice Requires="x14">
        <control shapeId="6193" r:id="rId30" name="Check Box 2">
          <controlPr defaultSize="0" autoFill="0" autoLine="0" autoPict="0" altText="非課税">
            <anchor moveWithCells="1">
              <from>
                <xdr:col>0</xdr:col>
                <xdr:colOff>69850</xdr:colOff>
                <xdr:row>4</xdr:row>
                <xdr:rowOff>19050</xdr:rowOff>
              </from>
              <to>
                <xdr:col>0</xdr:col>
                <xdr:colOff>641350</xdr:colOff>
                <xdr:row>4</xdr:row>
                <xdr:rowOff>190500</xdr:rowOff>
              </to>
            </anchor>
          </controlPr>
        </control>
      </mc:Choice>
    </mc:AlternateContent>
    <mc:AlternateContent xmlns:mc="http://schemas.openxmlformats.org/markup-compatibility/2006">
      <mc:Choice Requires="x14">
        <control shapeId="6194" r:id="rId31" name="Check Box 111">
          <controlPr defaultSize="0" autoFill="0" autoLine="0" autoPict="0" altText="非課税">
            <anchor moveWithCells="1">
              <from>
                <xdr:col>0</xdr:col>
                <xdr:colOff>69850</xdr:colOff>
                <xdr:row>4</xdr:row>
                <xdr:rowOff>209550</xdr:rowOff>
              </from>
              <to>
                <xdr:col>0</xdr:col>
                <xdr:colOff>533400</xdr:colOff>
                <xdr:row>6</xdr:row>
                <xdr:rowOff>0</xdr:rowOff>
              </to>
            </anchor>
          </controlPr>
        </control>
      </mc:Choice>
    </mc:AlternateContent>
    <mc:AlternateContent xmlns:mc="http://schemas.openxmlformats.org/markup-compatibility/2006">
      <mc:Choice Requires="x14">
        <control shapeId="6195" r:id="rId32" name="Check Box 114">
          <controlPr defaultSize="0" autoFill="0" autoLine="0" autoPict="0" altText="非課税">
            <anchor>
              <from>
                <xdr:col>0</xdr:col>
                <xdr:colOff>57150</xdr:colOff>
                <xdr:row>7</xdr:row>
                <xdr:rowOff>12700</xdr:rowOff>
              </from>
              <to>
                <xdr:col>0</xdr:col>
                <xdr:colOff>603250</xdr:colOff>
                <xdr:row>8</xdr:row>
                <xdr:rowOff>0</xdr:rowOff>
              </to>
            </anchor>
          </controlPr>
        </control>
      </mc:Choice>
    </mc:AlternateContent>
    <mc:AlternateContent xmlns:mc="http://schemas.openxmlformats.org/markup-compatibility/2006">
      <mc:Choice Requires="x14">
        <control shapeId="6196" r:id="rId33" name="Check Box 120">
          <controlPr defaultSize="0" autoFill="0" autoLine="0" autoPict="0" altText="非課税">
            <anchor moveWithCells="1">
              <from>
                <xdr:col>0</xdr:col>
                <xdr:colOff>69850</xdr:colOff>
                <xdr:row>3</xdr:row>
                <xdr:rowOff>31750</xdr:rowOff>
              </from>
              <to>
                <xdr:col>0</xdr:col>
                <xdr:colOff>641350</xdr:colOff>
                <xdr:row>4</xdr:row>
                <xdr:rowOff>0</xdr:rowOff>
              </to>
            </anchor>
          </controlPr>
        </control>
      </mc:Choice>
    </mc:AlternateContent>
    <mc:AlternateContent xmlns:mc="http://schemas.openxmlformats.org/markup-compatibility/2006">
      <mc:Choice Requires="x14">
        <control shapeId="6197" r:id="rId34" name="Check Box 53">
          <controlPr defaultSize="0" autoFill="0" autoLine="0" autoPict="0" altText="非課税">
            <anchor>
              <from>
                <xdr:col>0</xdr:col>
                <xdr:colOff>57150</xdr:colOff>
                <xdr:row>6</xdr:row>
                <xdr:rowOff>12700</xdr:rowOff>
              </from>
              <to>
                <xdr:col>0</xdr:col>
                <xdr:colOff>603250</xdr:colOff>
                <xdr:row>6</xdr:row>
                <xdr:rowOff>203200</xdr:rowOff>
              </to>
            </anchor>
          </controlPr>
        </control>
      </mc:Choice>
    </mc:AlternateContent>
    <mc:AlternateContent xmlns:mc="http://schemas.openxmlformats.org/markup-compatibility/2006">
      <mc:Choice Requires="x14">
        <control shapeId="6198" r:id="rId35" name="ボタン 2505">
          <controlPr defaultSize="0" print="0" autoFill="0" autoPict="0" macro="[0]!toukisimuデータ削除">
            <anchor moveWithCells="1" sizeWithCells="1">
              <from>
                <xdr:col>36</xdr:col>
                <xdr:colOff>107950</xdr:colOff>
                <xdr:row>0</xdr:row>
                <xdr:rowOff>527050</xdr:rowOff>
              </from>
              <to>
                <xdr:col>37</xdr:col>
                <xdr:colOff>184150</xdr:colOff>
                <xdr:row>0</xdr:row>
                <xdr:rowOff>869950</xdr:rowOff>
              </to>
            </anchor>
          </controlPr>
        </control>
      </mc:Choice>
    </mc:AlternateContent>
    <mc:AlternateContent xmlns:mc="http://schemas.openxmlformats.org/markup-compatibility/2006">
      <mc:Choice Requires="x14">
        <control shapeId="6199" r:id="rId36" name="Check Box 55">
          <controlPr defaultSize="0" autoFill="0" autoLine="0" autoPict="0" altText="非課税">
            <anchor moveWithCells="1">
              <from>
                <xdr:col>0</xdr:col>
                <xdr:colOff>0</xdr:colOff>
                <xdr:row>109</xdr:row>
                <xdr:rowOff>222250</xdr:rowOff>
              </from>
              <to>
                <xdr:col>0</xdr:col>
                <xdr:colOff>571500</xdr:colOff>
                <xdr:row>111</xdr:row>
                <xdr:rowOff>57150</xdr:rowOff>
              </to>
            </anchor>
          </controlPr>
        </control>
      </mc:Choice>
    </mc:AlternateContent>
    <mc:AlternateContent xmlns:mc="http://schemas.openxmlformats.org/markup-compatibility/2006">
      <mc:Choice Requires="x14">
        <control shapeId="6200" r:id="rId37" name="Check Box 56">
          <controlPr defaultSize="0" autoFill="0" autoLine="0" autoPict="0" altText="非課税">
            <anchor moveWithCells="1">
              <from>
                <xdr:col>0</xdr:col>
                <xdr:colOff>0</xdr:colOff>
                <xdr:row>110</xdr:row>
                <xdr:rowOff>222250</xdr:rowOff>
              </from>
              <to>
                <xdr:col>0</xdr:col>
                <xdr:colOff>571500</xdr:colOff>
                <xdr:row>112</xdr:row>
                <xdr:rowOff>57150</xdr:rowOff>
              </to>
            </anchor>
          </controlPr>
        </control>
      </mc:Choice>
    </mc:AlternateContent>
    <mc:AlternateContent xmlns:mc="http://schemas.openxmlformats.org/markup-compatibility/2006">
      <mc:Choice Requires="x14">
        <control shapeId="6201" r:id="rId38" name="Check Box 57">
          <controlPr defaultSize="0" autoFill="0" autoLine="0" autoPict="0" altText="非課税">
            <anchor moveWithCells="1">
              <from>
                <xdr:col>0</xdr:col>
                <xdr:colOff>0</xdr:colOff>
                <xdr:row>116</xdr:row>
                <xdr:rowOff>222250</xdr:rowOff>
              </from>
              <to>
                <xdr:col>0</xdr:col>
                <xdr:colOff>571500</xdr:colOff>
                <xdr:row>118</xdr:row>
                <xdr:rowOff>38100</xdr:rowOff>
              </to>
            </anchor>
          </controlPr>
        </control>
      </mc:Choice>
    </mc:AlternateContent>
    <mc:AlternateContent xmlns:mc="http://schemas.openxmlformats.org/markup-compatibility/2006">
      <mc:Choice Requires="x14">
        <control shapeId="6202" r:id="rId39" name="Check Box 58">
          <controlPr defaultSize="0" autoFill="0" autoLine="0" autoPict="0" altText="非課税">
            <anchor moveWithCells="1">
              <from>
                <xdr:col>0</xdr:col>
                <xdr:colOff>12700</xdr:colOff>
                <xdr:row>121</xdr:row>
                <xdr:rowOff>0</xdr:rowOff>
              </from>
              <to>
                <xdr:col>0</xdr:col>
                <xdr:colOff>584200</xdr:colOff>
                <xdr:row>122</xdr:row>
                <xdr:rowOff>38100</xdr:rowOff>
              </to>
            </anchor>
          </controlPr>
        </control>
      </mc:Choice>
    </mc:AlternateContent>
    <mc:AlternateContent xmlns:mc="http://schemas.openxmlformats.org/markup-compatibility/2006">
      <mc:Choice Requires="x14">
        <control shapeId="6203" r:id="rId40" name="Check Box 59">
          <controlPr defaultSize="0" autoFill="0" autoLine="0" autoPict="0" altText="非課税">
            <anchor>
              <from>
                <xdr:col>0</xdr:col>
                <xdr:colOff>57150</xdr:colOff>
                <xdr:row>9</xdr:row>
                <xdr:rowOff>12700</xdr:rowOff>
              </from>
              <to>
                <xdr:col>0</xdr:col>
                <xdr:colOff>603250</xdr:colOff>
                <xdr:row>9</xdr:row>
                <xdr:rowOff>222250</xdr:rowOff>
              </to>
            </anchor>
          </controlPr>
        </control>
      </mc:Choice>
    </mc:AlternateContent>
    <mc:AlternateContent xmlns:mc="http://schemas.openxmlformats.org/markup-compatibility/2006">
      <mc:Choice Requires="x14">
        <control shapeId="6204" r:id="rId41" name="Check Box 60">
          <controlPr defaultSize="0" autoFill="0" autoLine="0" autoPict="0" altText="非課税">
            <anchor>
              <from>
                <xdr:col>0</xdr:col>
                <xdr:colOff>57150</xdr:colOff>
                <xdr:row>8</xdr:row>
                <xdr:rowOff>12700</xdr:rowOff>
              </from>
              <to>
                <xdr:col>0</xdr:col>
                <xdr:colOff>603250</xdr:colOff>
                <xdr:row>8</xdr:row>
                <xdr:rowOff>203200</xdr:rowOff>
              </to>
            </anchor>
          </controlPr>
        </control>
      </mc:Choice>
    </mc:AlternateContent>
    <mc:AlternateContent xmlns:mc="http://schemas.openxmlformats.org/markup-compatibility/2006">
      <mc:Choice Requires="x14">
        <control shapeId="6205" r:id="rId42" name="Button 61">
          <controlPr defaultSize="0" print="0" autoFill="0" autoPict="0">
            <anchor moveWithCells="1" sizeWithCells="1">
              <from>
                <xdr:col>37</xdr:col>
                <xdr:colOff>285750</xdr:colOff>
                <xdr:row>0</xdr:row>
                <xdr:rowOff>533400</xdr:rowOff>
              </from>
              <to>
                <xdr:col>38</xdr:col>
                <xdr:colOff>450850</xdr:colOff>
                <xdr:row>0</xdr:row>
                <xdr:rowOff>831850</xdr:rowOff>
              </to>
            </anchor>
          </controlPr>
        </control>
      </mc:Choice>
    </mc:AlternateContent>
    <mc:AlternateContent xmlns:mc="http://schemas.openxmlformats.org/markup-compatibility/2006">
      <mc:Choice Requires="x14">
        <control shapeId="6206" r:id="rId43" name="Option Button 62">
          <controlPr defaultSize="0" autoFill="0" autoLine="0" autoPict="0">
            <anchor>
              <from>
                <xdr:col>15</xdr:col>
                <xdr:colOff>0</xdr:colOff>
                <xdr:row>0</xdr:row>
                <xdr:rowOff>0</xdr:rowOff>
              </from>
              <to>
                <xdr:col>15</xdr:col>
                <xdr:colOff>393700</xdr:colOff>
                <xdr:row>0</xdr:row>
                <xdr:rowOff>260350</xdr:rowOff>
              </to>
            </anchor>
          </controlPr>
        </control>
      </mc:Choice>
    </mc:AlternateContent>
    <mc:AlternateContent xmlns:mc="http://schemas.openxmlformats.org/markup-compatibility/2006">
      <mc:Choice Requires="x14">
        <control shapeId="6207" r:id="rId44" name="Option Button 63">
          <controlPr defaultSize="0" autoFill="0" autoLine="0" autoPict="0">
            <anchor>
              <from>
                <xdr:col>15</xdr:col>
                <xdr:colOff>0</xdr:colOff>
                <xdr:row>0</xdr:row>
                <xdr:rowOff>228600</xdr:rowOff>
              </from>
              <to>
                <xdr:col>16</xdr:col>
                <xdr:colOff>57150</xdr:colOff>
                <xdr:row>0</xdr:row>
                <xdr:rowOff>450850</xdr:rowOff>
              </to>
            </anchor>
          </controlPr>
        </control>
      </mc:Choice>
    </mc:AlternateContent>
    <mc:AlternateContent xmlns:mc="http://schemas.openxmlformats.org/markup-compatibility/2006">
      <mc:Choice Requires="x14">
        <control shapeId="6208" r:id="rId45" name="ボタン 339">
          <controlPr defaultSize="0" print="0" autoFill="0" autoPict="0" macro="[0]!TY前期実績を当期計画にコピー">
            <anchor>
              <from>
                <xdr:col>3</xdr:col>
                <xdr:colOff>69850</xdr:colOff>
                <xdr:row>0</xdr:row>
                <xdr:rowOff>438150</xdr:rowOff>
              </from>
              <to>
                <xdr:col>4</xdr:col>
                <xdr:colOff>419100</xdr:colOff>
                <xdr:row>0</xdr:row>
                <xdr:rowOff>723900</xdr:rowOff>
              </to>
            </anchor>
          </controlPr>
        </control>
      </mc:Choice>
    </mc:AlternateContent>
    <mc:AlternateContent xmlns:mc="http://schemas.openxmlformats.org/markup-compatibility/2006">
      <mc:Choice Requires="x14">
        <control shapeId="6209" r:id="rId46" name="Button 311">
          <controlPr defaultSize="0" print="0" autoFill="0" autoPict="0" macro="[0]!aaaaaaaaa予算策定ボタン">
            <anchor>
              <from>
                <xdr:col>4</xdr:col>
                <xdr:colOff>565150</xdr:colOff>
                <xdr:row>0</xdr:row>
                <xdr:rowOff>438150</xdr:rowOff>
              </from>
              <to>
                <xdr:col>6</xdr:col>
                <xdr:colOff>184150</xdr:colOff>
                <xdr:row>0</xdr:row>
                <xdr:rowOff>723900</xdr:rowOff>
              </to>
            </anchor>
          </controlPr>
        </control>
      </mc:Choice>
    </mc:AlternateContent>
    <mc:AlternateContent xmlns:mc="http://schemas.openxmlformats.org/markup-compatibility/2006">
      <mc:Choice Requires="x14">
        <control shapeId="6210" r:id="rId47" name="Button 66">
          <controlPr defaultSize="0" print="0" autoFill="0" autoPict="0" macro="[0]!keikaku_仕入原価率OFF">
            <anchor>
              <from>
                <xdr:col>43</xdr:col>
                <xdr:colOff>850900</xdr:colOff>
                <xdr:row>13</xdr:row>
                <xdr:rowOff>88900</xdr:rowOff>
              </from>
              <to>
                <xdr:col>92</xdr:col>
                <xdr:colOff>31750</xdr:colOff>
                <xdr:row>14</xdr:row>
                <xdr:rowOff>146050</xdr:rowOff>
              </to>
            </anchor>
          </controlPr>
        </control>
      </mc:Choice>
    </mc:AlternateContent>
    <mc:AlternateContent xmlns:mc="http://schemas.openxmlformats.org/markup-compatibility/2006">
      <mc:Choice Requires="x14">
        <control shapeId="6211" r:id="rId48" name="Button 67">
          <controlPr defaultSize="0" print="0" autoFill="0" autoPict="0" macro="[0]!TK_当期セルクリア">
            <anchor moveWithCells="1" sizeWithCells="1">
              <from>
                <xdr:col>42</xdr:col>
                <xdr:colOff>152400</xdr:colOff>
                <xdr:row>0</xdr:row>
                <xdr:rowOff>419100</xdr:rowOff>
              </from>
              <to>
                <xdr:col>43</xdr:col>
                <xdr:colOff>431800</xdr:colOff>
                <xdr:row>0</xdr:row>
                <xdr:rowOff>704850</xdr:rowOff>
              </to>
            </anchor>
          </controlPr>
        </control>
      </mc:Choice>
    </mc:AlternateContent>
    <mc:AlternateContent xmlns:mc="http://schemas.openxmlformats.org/markup-compatibility/2006">
      <mc:Choice Requires="x14">
        <control shapeId="6212" r:id="rId49" name="Button 68">
          <controlPr defaultSize="0" print="0" autoFill="0" autoPict="0" macro="[0]!m_当期計画印刷へ">
            <anchor>
              <from>
                <xdr:col>15</xdr:col>
                <xdr:colOff>488950</xdr:colOff>
                <xdr:row>0</xdr:row>
                <xdr:rowOff>438150</xdr:rowOff>
              </from>
              <to>
                <xdr:col>17</xdr:col>
                <xdr:colOff>57150</xdr:colOff>
                <xdr:row>0</xdr:row>
                <xdr:rowOff>723900</xdr:rowOff>
              </to>
            </anchor>
          </controlPr>
        </control>
      </mc:Choice>
    </mc:AlternateContent>
    <mc:AlternateContent xmlns:mc="http://schemas.openxmlformats.org/markup-compatibility/2006">
      <mc:Choice Requires="x14">
        <control shapeId="6213" r:id="rId50" name="Button 69">
          <controlPr defaultSize="0" print="0" autoFill="0" autoPict="0" macro="[0]!keikaku_法定福利費率ON">
            <anchor>
              <from>
                <xdr:col>92</xdr:col>
                <xdr:colOff>533400</xdr:colOff>
                <xdr:row>39</xdr:row>
                <xdr:rowOff>184150</xdr:rowOff>
              </from>
              <to>
                <xdr:col>95</xdr:col>
                <xdr:colOff>146050</xdr:colOff>
                <xdr:row>41</xdr:row>
                <xdr:rowOff>31750</xdr:rowOff>
              </to>
            </anchor>
          </controlPr>
        </control>
      </mc:Choice>
    </mc:AlternateContent>
    <mc:AlternateContent xmlns:mc="http://schemas.openxmlformats.org/markup-compatibility/2006">
      <mc:Choice Requires="x14">
        <control shapeId="6214" r:id="rId51" name="Button 70">
          <controlPr defaultSize="0" print="0" autoFill="0" autoPict="0" macro="[0]!keikaku_法定福利費率OFF">
            <anchor>
              <from>
                <xdr:col>92</xdr:col>
                <xdr:colOff>533400</xdr:colOff>
                <xdr:row>41</xdr:row>
                <xdr:rowOff>69850</xdr:rowOff>
              </from>
              <to>
                <xdr:col>95</xdr:col>
                <xdr:colOff>127000</xdr:colOff>
                <xdr:row>42</xdr:row>
                <xdr:rowOff>152400</xdr:rowOff>
              </to>
            </anchor>
          </controlPr>
        </control>
      </mc:Choice>
    </mc:AlternateContent>
    <mc:AlternateContent xmlns:mc="http://schemas.openxmlformats.org/markup-compatibility/2006">
      <mc:Choice Requires="x14">
        <control shapeId="6215" r:id="rId52" name="Button 71">
          <controlPr defaultSize="0" print="0" autoFill="0" autoPict="0" macro="[0]!keikaku_仕入原価率ON">
            <anchor>
              <from>
                <xdr:col>42</xdr:col>
                <xdr:colOff>800100</xdr:colOff>
                <xdr:row>13</xdr:row>
                <xdr:rowOff>95250</xdr:rowOff>
              </from>
              <to>
                <xdr:col>43</xdr:col>
                <xdr:colOff>793750</xdr:colOff>
                <xdr:row>14</xdr:row>
                <xdr:rowOff>152400</xdr:rowOff>
              </to>
            </anchor>
          </controlPr>
        </control>
      </mc:Choice>
    </mc:AlternateContent>
    <mc:AlternateContent xmlns:mc="http://schemas.openxmlformats.org/markup-compatibility/2006">
      <mc:Choice Requires="x14">
        <control shapeId="6216" r:id="rId53" name="Button 72">
          <controlPr defaultSize="0" print="0" autoFill="0" autoPict="0" macro="[0]!keikaku_仕入原価率ON2">
            <anchor>
              <from>
                <xdr:col>41</xdr:col>
                <xdr:colOff>546100</xdr:colOff>
                <xdr:row>13</xdr:row>
                <xdr:rowOff>114300</xdr:rowOff>
              </from>
              <to>
                <xdr:col>42</xdr:col>
                <xdr:colOff>723900</xdr:colOff>
                <xdr:row>14</xdr:row>
                <xdr:rowOff>165100</xdr:rowOff>
              </to>
            </anchor>
          </controlPr>
        </control>
      </mc:Choice>
    </mc:AlternateContent>
    <mc:AlternateContent xmlns:mc="http://schemas.openxmlformats.org/markup-compatibility/2006">
      <mc:Choice Requires="x14">
        <control shapeId="6217" r:id="rId54" name="Check Box 73">
          <controlPr defaultSize="0" autoFill="0" autoLine="0" autoPict="0">
            <anchor>
              <from>
                <xdr:col>17</xdr:col>
                <xdr:colOff>107950</xdr:colOff>
                <xdr:row>137</xdr:row>
                <xdr:rowOff>165100</xdr:rowOff>
              </from>
              <to>
                <xdr:col>42</xdr:col>
                <xdr:colOff>609600</xdr:colOff>
                <xdr:row>139</xdr:row>
                <xdr:rowOff>38100</xdr:rowOff>
              </to>
            </anchor>
          </controlPr>
        </control>
      </mc:Choice>
    </mc:AlternateContent>
    <mc:AlternateContent xmlns:mc="http://schemas.openxmlformats.org/markup-compatibility/2006">
      <mc:Choice Requires="x14">
        <control shapeId="6218" r:id="rId55" name="Check Box 74">
          <controlPr defaultSize="0" autoFill="0" autoLine="0" autoPict="0" altText="非課税">
            <anchor>
              <from>
                <xdr:col>0</xdr:col>
                <xdr:colOff>57150</xdr:colOff>
                <xdr:row>10</xdr:row>
                <xdr:rowOff>12700</xdr:rowOff>
              </from>
              <to>
                <xdr:col>0</xdr:col>
                <xdr:colOff>603250</xdr:colOff>
                <xdr:row>10</xdr:row>
                <xdr:rowOff>222250</xdr:rowOff>
              </to>
            </anchor>
          </controlPr>
        </control>
      </mc:Choice>
    </mc:AlternateContent>
    <mc:AlternateContent xmlns:mc="http://schemas.openxmlformats.org/markup-compatibility/2006">
      <mc:Choice Requires="x14">
        <control shapeId="6219" r:id="rId56" name="Check Box 75">
          <controlPr defaultSize="0" autoFill="0" autoLine="0" autoPict="0" altText="非課税">
            <anchor>
              <from>
                <xdr:col>0</xdr:col>
                <xdr:colOff>57150</xdr:colOff>
                <xdr:row>11</xdr:row>
                <xdr:rowOff>12700</xdr:rowOff>
              </from>
              <to>
                <xdr:col>0</xdr:col>
                <xdr:colOff>603250</xdr:colOff>
                <xdr:row>11</xdr:row>
                <xdr:rowOff>222250</xdr:rowOff>
              </to>
            </anchor>
          </controlPr>
        </control>
      </mc:Choice>
    </mc:AlternateContent>
    <mc:AlternateContent xmlns:mc="http://schemas.openxmlformats.org/markup-compatibility/2006">
      <mc:Choice Requires="x14">
        <control shapeId="6220" r:id="rId57" name="Check Box 76">
          <controlPr defaultSize="0" autoFill="0" autoLine="0" autoPict="0" altText="非課税">
            <anchor>
              <from>
                <xdr:col>0</xdr:col>
                <xdr:colOff>57150</xdr:colOff>
                <xdr:row>12</xdr:row>
                <xdr:rowOff>12700</xdr:rowOff>
              </from>
              <to>
                <xdr:col>0</xdr:col>
                <xdr:colOff>603250</xdr:colOff>
                <xdr:row>12</xdr:row>
                <xdr:rowOff>222250</xdr:rowOff>
              </to>
            </anchor>
          </controlPr>
        </control>
      </mc:Choice>
    </mc:AlternateContent>
    <mc:AlternateContent xmlns:mc="http://schemas.openxmlformats.org/markup-compatibility/2006">
      <mc:Choice Requires="x14">
        <control shapeId="6221" r:id="rId58" name="Check Box 77">
          <controlPr defaultSize="0" autoFill="0" autoLine="0" autoPict="0" altText="非課税">
            <anchor moveWithCells="1">
              <from>
                <xdr:col>0</xdr:col>
                <xdr:colOff>69850</xdr:colOff>
                <xdr:row>17</xdr:row>
                <xdr:rowOff>31750</xdr:rowOff>
              </from>
              <to>
                <xdr:col>1</xdr:col>
                <xdr:colOff>0</xdr:colOff>
                <xdr:row>17</xdr:row>
                <xdr:rowOff>203200</xdr:rowOff>
              </to>
            </anchor>
          </controlPr>
        </control>
      </mc:Choice>
    </mc:AlternateContent>
    <mc:AlternateContent xmlns:mc="http://schemas.openxmlformats.org/markup-compatibility/2006">
      <mc:Choice Requires="x14">
        <control shapeId="6222" r:id="rId59" name="Check Box 78">
          <controlPr defaultSize="0" autoFill="0" autoLine="0" autoPict="0" altText="非課税">
            <anchor moveWithCells="1">
              <from>
                <xdr:col>0</xdr:col>
                <xdr:colOff>69850</xdr:colOff>
                <xdr:row>18</xdr:row>
                <xdr:rowOff>31750</xdr:rowOff>
              </from>
              <to>
                <xdr:col>1</xdr:col>
                <xdr:colOff>0</xdr:colOff>
                <xdr:row>18</xdr:row>
                <xdr:rowOff>203200</xdr:rowOff>
              </to>
            </anchor>
          </controlPr>
        </control>
      </mc:Choice>
    </mc:AlternateContent>
    <mc:AlternateContent xmlns:mc="http://schemas.openxmlformats.org/markup-compatibility/2006">
      <mc:Choice Requires="x14">
        <control shapeId="6223" r:id="rId60" name="Check Box 79">
          <controlPr defaultSize="0" autoFill="0" autoLine="0" autoPict="0" altText="非課税">
            <anchor moveWithCells="1">
              <from>
                <xdr:col>0</xdr:col>
                <xdr:colOff>69850</xdr:colOff>
                <xdr:row>19</xdr:row>
                <xdr:rowOff>31750</xdr:rowOff>
              </from>
              <to>
                <xdr:col>1</xdr:col>
                <xdr:colOff>0</xdr:colOff>
                <xdr:row>19</xdr:row>
                <xdr:rowOff>203200</xdr:rowOff>
              </to>
            </anchor>
          </controlPr>
        </control>
      </mc:Choice>
    </mc:AlternateContent>
    <mc:AlternateContent xmlns:mc="http://schemas.openxmlformats.org/markup-compatibility/2006">
      <mc:Choice Requires="x14">
        <control shapeId="6224" r:id="rId61" name="Check Box 80">
          <controlPr defaultSize="0" autoFill="0" autoLine="0" autoPict="0" altText="非課税">
            <anchor moveWithCells="1">
              <from>
                <xdr:col>0</xdr:col>
                <xdr:colOff>69850</xdr:colOff>
                <xdr:row>20</xdr:row>
                <xdr:rowOff>31750</xdr:rowOff>
              </from>
              <to>
                <xdr:col>1</xdr:col>
                <xdr:colOff>0</xdr:colOff>
                <xdr:row>20</xdr:row>
                <xdr:rowOff>203200</xdr:rowOff>
              </to>
            </anchor>
          </controlPr>
        </control>
      </mc:Choice>
    </mc:AlternateContent>
    <mc:AlternateContent xmlns:mc="http://schemas.openxmlformats.org/markup-compatibility/2006">
      <mc:Choice Requires="x14">
        <control shapeId="6225" r:id="rId62" name="Check Box 81">
          <controlPr defaultSize="0" autoFill="0" autoLine="0" autoPict="0" altText="非課税">
            <anchor moveWithCells="1">
              <from>
                <xdr:col>0</xdr:col>
                <xdr:colOff>69850</xdr:colOff>
                <xdr:row>21</xdr:row>
                <xdr:rowOff>31750</xdr:rowOff>
              </from>
              <to>
                <xdr:col>1</xdr:col>
                <xdr:colOff>0</xdr:colOff>
                <xdr:row>21</xdr:row>
                <xdr:rowOff>203200</xdr:rowOff>
              </to>
            </anchor>
          </controlPr>
        </control>
      </mc:Choice>
    </mc:AlternateContent>
    <mc:AlternateContent xmlns:mc="http://schemas.openxmlformats.org/markup-compatibility/2006">
      <mc:Choice Requires="x14">
        <control shapeId="6226" r:id="rId63" name="Check Box 82">
          <controlPr defaultSize="0" autoFill="0" autoLine="0" autoPict="0" altText="非課税">
            <anchor moveWithCells="1">
              <from>
                <xdr:col>0</xdr:col>
                <xdr:colOff>0</xdr:colOff>
                <xdr:row>39</xdr:row>
                <xdr:rowOff>19050</xdr:rowOff>
              </from>
              <to>
                <xdr:col>0</xdr:col>
                <xdr:colOff>571500</xdr:colOff>
                <xdr:row>39</xdr:row>
                <xdr:rowOff>222250</xdr:rowOff>
              </to>
            </anchor>
          </controlPr>
        </control>
      </mc:Choice>
    </mc:AlternateContent>
    <mc:AlternateContent xmlns:mc="http://schemas.openxmlformats.org/markup-compatibility/2006">
      <mc:Choice Requires="x14">
        <control shapeId="6227" r:id="rId64" name="Check Box 83">
          <controlPr defaultSize="0" autoFill="0" autoLine="0" autoPict="0" altText="非課税">
            <anchor moveWithCells="1">
              <from>
                <xdr:col>0</xdr:col>
                <xdr:colOff>0</xdr:colOff>
                <xdr:row>38</xdr:row>
                <xdr:rowOff>12700</xdr:rowOff>
              </from>
              <to>
                <xdr:col>0</xdr:col>
                <xdr:colOff>571500</xdr:colOff>
                <xdr:row>38</xdr:row>
                <xdr:rowOff>203200</xdr:rowOff>
              </to>
            </anchor>
          </controlPr>
        </control>
      </mc:Choice>
    </mc:AlternateContent>
    <mc:AlternateContent xmlns:mc="http://schemas.openxmlformats.org/markup-compatibility/2006">
      <mc:Choice Requires="x14">
        <control shapeId="6228" r:id="rId65" name="Check Box 84">
          <controlPr defaultSize="0" autoFill="0" autoLine="0" autoPict="0" altText="非課税">
            <anchor moveWithCells="1">
              <from>
                <xdr:col>0</xdr:col>
                <xdr:colOff>0</xdr:colOff>
                <xdr:row>40</xdr:row>
                <xdr:rowOff>12700</xdr:rowOff>
              </from>
              <to>
                <xdr:col>0</xdr:col>
                <xdr:colOff>571500</xdr:colOff>
                <xdr:row>40</xdr:row>
                <xdr:rowOff>203200</xdr:rowOff>
              </to>
            </anchor>
          </controlPr>
        </control>
      </mc:Choice>
    </mc:AlternateContent>
    <mc:AlternateContent xmlns:mc="http://schemas.openxmlformats.org/markup-compatibility/2006">
      <mc:Choice Requires="x14">
        <control shapeId="6234" r:id="rId66" name="Check Box 90">
          <controlPr defaultSize="0" autoFill="0" autoLine="0" autoPict="0" altText="非課税">
            <anchor moveWithCells="1">
              <from>
                <xdr:col>0</xdr:col>
                <xdr:colOff>0</xdr:colOff>
                <xdr:row>87</xdr:row>
                <xdr:rowOff>209550</xdr:rowOff>
              </from>
              <to>
                <xdr:col>0</xdr:col>
                <xdr:colOff>571500</xdr:colOff>
                <xdr:row>89</xdr:row>
                <xdr:rowOff>0</xdr:rowOff>
              </to>
            </anchor>
          </controlPr>
        </control>
      </mc:Choice>
    </mc:AlternateContent>
    <mc:AlternateContent xmlns:mc="http://schemas.openxmlformats.org/markup-compatibility/2006">
      <mc:Choice Requires="x14">
        <control shapeId="6235" r:id="rId67" name="Check Box 91">
          <controlPr defaultSize="0" autoFill="0" autoLine="0" autoPict="0" altText="非課税">
            <anchor moveWithCells="1">
              <from>
                <xdr:col>0</xdr:col>
                <xdr:colOff>0</xdr:colOff>
                <xdr:row>89</xdr:row>
                <xdr:rowOff>12700</xdr:rowOff>
              </from>
              <to>
                <xdr:col>0</xdr:col>
                <xdr:colOff>571500</xdr:colOff>
                <xdr:row>90</xdr:row>
                <xdr:rowOff>31750</xdr:rowOff>
              </to>
            </anchor>
          </controlPr>
        </control>
      </mc:Choice>
    </mc:AlternateContent>
    <mc:AlternateContent xmlns:mc="http://schemas.openxmlformats.org/markup-compatibility/2006">
      <mc:Choice Requires="x14">
        <control shapeId="6236" r:id="rId68" name="Check Box 92">
          <controlPr defaultSize="0" autoFill="0" autoLine="0" autoPict="0" altText="非課税">
            <anchor moveWithCells="1">
              <from>
                <xdr:col>0</xdr:col>
                <xdr:colOff>0</xdr:colOff>
                <xdr:row>90</xdr:row>
                <xdr:rowOff>12700</xdr:rowOff>
              </from>
              <to>
                <xdr:col>0</xdr:col>
                <xdr:colOff>571500</xdr:colOff>
                <xdr:row>91</xdr:row>
                <xdr:rowOff>31750</xdr:rowOff>
              </to>
            </anchor>
          </controlPr>
        </control>
      </mc:Choice>
    </mc:AlternateContent>
    <mc:AlternateContent xmlns:mc="http://schemas.openxmlformats.org/markup-compatibility/2006">
      <mc:Choice Requires="x14">
        <control shapeId="6237" r:id="rId69" name="Check Box 93">
          <controlPr defaultSize="0" autoFill="0" autoLine="0" autoPict="0" altText="非課税">
            <anchor moveWithCells="1">
              <from>
                <xdr:col>0</xdr:col>
                <xdr:colOff>0</xdr:colOff>
                <xdr:row>90</xdr:row>
                <xdr:rowOff>209550</xdr:rowOff>
              </from>
              <to>
                <xdr:col>0</xdr:col>
                <xdr:colOff>571500</xdr:colOff>
                <xdr:row>92</xdr:row>
                <xdr:rowOff>0</xdr:rowOff>
              </to>
            </anchor>
          </controlPr>
        </control>
      </mc:Choice>
    </mc:AlternateContent>
    <mc:AlternateContent xmlns:mc="http://schemas.openxmlformats.org/markup-compatibility/2006">
      <mc:Choice Requires="x14">
        <control shapeId="6238" r:id="rId70" name="Check Box 94">
          <controlPr defaultSize="0" autoFill="0" autoLine="0" autoPict="0" altText="非課税">
            <anchor moveWithCells="1">
              <from>
                <xdr:col>0</xdr:col>
                <xdr:colOff>0</xdr:colOff>
                <xdr:row>91</xdr:row>
                <xdr:rowOff>209550</xdr:rowOff>
              </from>
              <to>
                <xdr:col>0</xdr:col>
                <xdr:colOff>571500</xdr:colOff>
                <xdr:row>93</xdr:row>
                <xdr:rowOff>0</xdr:rowOff>
              </to>
            </anchor>
          </controlPr>
        </control>
      </mc:Choice>
    </mc:AlternateContent>
    <mc:AlternateContent xmlns:mc="http://schemas.openxmlformats.org/markup-compatibility/2006">
      <mc:Choice Requires="x14">
        <control shapeId="6239" r:id="rId71" name="Check Box 95">
          <controlPr defaultSize="0" autoFill="0" autoLine="0" autoPict="0" altText="非課税">
            <anchor moveWithCells="1">
              <from>
                <xdr:col>0</xdr:col>
                <xdr:colOff>0</xdr:colOff>
                <xdr:row>92</xdr:row>
                <xdr:rowOff>209550</xdr:rowOff>
              </from>
              <to>
                <xdr:col>0</xdr:col>
                <xdr:colOff>571500</xdr:colOff>
                <xdr:row>94</xdr:row>
                <xdr:rowOff>0</xdr:rowOff>
              </to>
            </anchor>
          </controlPr>
        </control>
      </mc:Choice>
    </mc:AlternateContent>
    <mc:AlternateContent xmlns:mc="http://schemas.openxmlformats.org/markup-compatibility/2006">
      <mc:Choice Requires="x14">
        <control shapeId="6240" r:id="rId72" name="Check Box 96">
          <controlPr defaultSize="0" autoFill="0" autoLine="0" autoPict="0" altText="非課税">
            <anchor moveWithCells="1">
              <from>
                <xdr:col>0</xdr:col>
                <xdr:colOff>0</xdr:colOff>
                <xdr:row>93</xdr:row>
                <xdr:rowOff>209550</xdr:rowOff>
              </from>
              <to>
                <xdr:col>0</xdr:col>
                <xdr:colOff>571500</xdr:colOff>
                <xdr:row>95</xdr:row>
                <xdr:rowOff>0</xdr:rowOff>
              </to>
            </anchor>
          </controlPr>
        </control>
      </mc:Choice>
    </mc:AlternateContent>
    <mc:AlternateContent xmlns:mc="http://schemas.openxmlformats.org/markup-compatibility/2006">
      <mc:Choice Requires="x14">
        <control shapeId="6241" r:id="rId73" name="Check Box 49">
          <controlPr defaultSize="0" autoFill="0" autoLine="0" autoPict="0" altText="非課税">
            <anchor moveWithCells="1">
              <from>
                <xdr:col>0</xdr:col>
                <xdr:colOff>12700</xdr:colOff>
                <xdr:row>106</xdr:row>
                <xdr:rowOff>50800</xdr:rowOff>
              </from>
              <to>
                <xdr:col>0</xdr:col>
                <xdr:colOff>641350</xdr:colOff>
                <xdr:row>107</xdr:row>
                <xdr:rowOff>0</xdr:rowOff>
              </to>
            </anchor>
          </controlPr>
        </control>
      </mc:Choice>
    </mc:AlternateContent>
    <mc:AlternateContent xmlns:mc="http://schemas.openxmlformats.org/markup-compatibility/2006">
      <mc:Choice Requires="x14">
        <control shapeId="6242" r:id="rId74" name="Check Box 98">
          <controlPr defaultSize="0" autoFill="0" autoLine="0" autoPict="0" altText="非課税">
            <anchor moveWithCells="1">
              <from>
                <xdr:col>0</xdr:col>
                <xdr:colOff>12700</xdr:colOff>
                <xdr:row>118</xdr:row>
                <xdr:rowOff>50800</xdr:rowOff>
              </from>
              <to>
                <xdr:col>0</xdr:col>
                <xdr:colOff>412750</xdr:colOff>
                <xdr:row>119</xdr:row>
                <xdr:rowOff>0</xdr:rowOff>
              </to>
            </anchor>
          </controlPr>
        </control>
      </mc:Choice>
    </mc:AlternateContent>
    <mc:AlternateContent xmlns:mc="http://schemas.openxmlformats.org/markup-compatibility/2006">
      <mc:Choice Requires="x14">
        <control shapeId="6243" r:id="rId75" name="Check Box 99">
          <controlPr defaultSize="0" autoFill="0" autoLine="0" autoPict="0" altText="非課税">
            <anchor moveWithCells="1">
              <from>
                <xdr:col>0</xdr:col>
                <xdr:colOff>12700</xdr:colOff>
                <xdr:row>119</xdr:row>
                <xdr:rowOff>50800</xdr:rowOff>
              </from>
              <to>
                <xdr:col>0</xdr:col>
                <xdr:colOff>412750</xdr:colOff>
                <xdr:row>120</xdr:row>
                <xdr:rowOff>0</xdr:rowOff>
              </to>
            </anchor>
          </controlPr>
        </control>
      </mc:Choice>
    </mc:AlternateContent>
    <mc:AlternateContent xmlns:mc="http://schemas.openxmlformats.org/markup-compatibility/2006">
      <mc:Choice Requires="x14">
        <control shapeId="6244" r:id="rId76" name="Check Box 100">
          <controlPr defaultSize="0" autoFill="0" autoLine="0" autoPict="0" altText="非課税">
            <anchor moveWithCells="1">
              <from>
                <xdr:col>0</xdr:col>
                <xdr:colOff>12700</xdr:colOff>
                <xdr:row>120</xdr:row>
                <xdr:rowOff>50800</xdr:rowOff>
              </from>
              <to>
                <xdr:col>0</xdr:col>
                <xdr:colOff>412750</xdr:colOff>
                <xdr:row>121</xdr:row>
                <xdr:rowOff>0</xdr:rowOff>
              </to>
            </anchor>
          </controlPr>
        </control>
      </mc:Choice>
    </mc:AlternateContent>
    <mc:AlternateContent xmlns:mc="http://schemas.openxmlformats.org/markup-compatibility/2006">
      <mc:Choice Requires="x14">
        <control shapeId="6245" r:id="rId77" name="Check Box 101">
          <controlPr defaultSize="0" autoFill="0" autoLine="0" autoPict="0" altText="非課税">
            <anchor moveWithCells="1">
              <from>
                <xdr:col>0</xdr:col>
                <xdr:colOff>12700</xdr:colOff>
                <xdr:row>171</xdr:row>
                <xdr:rowOff>50800</xdr:rowOff>
              </from>
              <to>
                <xdr:col>0</xdr:col>
                <xdr:colOff>412750</xdr:colOff>
                <xdr:row>171</xdr:row>
                <xdr:rowOff>228600</xdr:rowOff>
              </to>
            </anchor>
          </controlPr>
        </control>
      </mc:Choice>
    </mc:AlternateContent>
    <mc:AlternateContent xmlns:mc="http://schemas.openxmlformats.org/markup-compatibility/2006">
      <mc:Choice Requires="x14">
        <control shapeId="6246" r:id="rId78" name="Check Box 102">
          <controlPr defaultSize="0" autoFill="0" autoLine="0" autoPict="0" altText="非課税">
            <anchor moveWithCells="1">
              <from>
                <xdr:col>0</xdr:col>
                <xdr:colOff>12700</xdr:colOff>
                <xdr:row>172</xdr:row>
                <xdr:rowOff>50800</xdr:rowOff>
              </from>
              <to>
                <xdr:col>0</xdr:col>
                <xdr:colOff>412750</xdr:colOff>
                <xdr:row>172</xdr:row>
                <xdr:rowOff>228600</xdr:rowOff>
              </to>
            </anchor>
          </controlPr>
        </control>
      </mc:Choice>
    </mc:AlternateContent>
    <mc:AlternateContent xmlns:mc="http://schemas.openxmlformats.org/markup-compatibility/2006">
      <mc:Choice Requires="x14">
        <control shapeId="6247" r:id="rId79" name="Check Box 103">
          <controlPr defaultSize="0" autoFill="0" autoLine="0" autoPict="0" altText="非課税">
            <anchor moveWithCells="1">
              <from>
                <xdr:col>0</xdr:col>
                <xdr:colOff>12700</xdr:colOff>
                <xdr:row>173</xdr:row>
                <xdr:rowOff>50800</xdr:rowOff>
              </from>
              <to>
                <xdr:col>0</xdr:col>
                <xdr:colOff>412750</xdr:colOff>
                <xdr:row>173</xdr:row>
                <xdr:rowOff>228600</xdr:rowOff>
              </to>
            </anchor>
          </controlPr>
        </control>
      </mc:Choice>
    </mc:AlternateContent>
    <mc:AlternateContent xmlns:mc="http://schemas.openxmlformats.org/markup-compatibility/2006">
      <mc:Choice Requires="x14">
        <control shapeId="6248" r:id="rId80" name="Check Box 104">
          <controlPr defaultSize="0" autoFill="0" autoLine="0" autoPict="0" altText="非課税">
            <anchor moveWithCells="1">
              <from>
                <xdr:col>0</xdr:col>
                <xdr:colOff>12700</xdr:colOff>
                <xdr:row>174</xdr:row>
                <xdr:rowOff>50800</xdr:rowOff>
              </from>
              <to>
                <xdr:col>0</xdr:col>
                <xdr:colOff>412750</xdr:colOff>
                <xdr:row>174</xdr:row>
                <xdr:rowOff>228600</xdr:rowOff>
              </to>
            </anchor>
          </controlPr>
        </control>
      </mc:Choice>
    </mc:AlternateContent>
    <mc:AlternateContent xmlns:mc="http://schemas.openxmlformats.org/markup-compatibility/2006">
      <mc:Choice Requires="x14">
        <control shapeId="6249" r:id="rId81" name="Check Box 105">
          <controlPr defaultSize="0" autoFill="0" autoLine="0" autoPict="0" altText="非課税">
            <anchor moveWithCells="1">
              <from>
                <xdr:col>0</xdr:col>
                <xdr:colOff>12700</xdr:colOff>
                <xdr:row>175</xdr:row>
                <xdr:rowOff>50800</xdr:rowOff>
              </from>
              <to>
                <xdr:col>0</xdr:col>
                <xdr:colOff>412750</xdr:colOff>
                <xdr:row>175</xdr:row>
                <xdr:rowOff>228600</xdr:rowOff>
              </to>
            </anchor>
          </controlPr>
        </control>
      </mc:Choice>
    </mc:AlternateContent>
    <mc:AlternateContent xmlns:mc="http://schemas.openxmlformats.org/markup-compatibility/2006">
      <mc:Choice Requires="x14">
        <control shapeId="6250" r:id="rId82" name="Check Box 106">
          <controlPr defaultSize="0" autoFill="0" autoLine="0" autoPict="0" altText="非課税">
            <anchor moveWithCells="1">
              <from>
                <xdr:col>0</xdr:col>
                <xdr:colOff>12700</xdr:colOff>
                <xdr:row>176</xdr:row>
                <xdr:rowOff>50800</xdr:rowOff>
              </from>
              <to>
                <xdr:col>0</xdr:col>
                <xdr:colOff>412750</xdr:colOff>
                <xdr:row>176</xdr:row>
                <xdr:rowOff>228600</xdr:rowOff>
              </to>
            </anchor>
          </controlPr>
        </control>
      </mc:Choice>
    </mc:AlternateContent>
    <mc:AlternateContent xmlns:mc="http://schemas.openxmlformats.org/markup-compatibility/2006">
      <mc:Choice Requires="x14">
        <control shapeId="6251" r:id="rId83" name="Check Box 107">
          <controlPr defaultSize="0" autoFill="0" autoLine="0" autoPict="0" altText="非課税">
            <anchor moveWithCells="1">
              <from>
                <xdr:col>0</xdr:col>
                <xdr:colOff>12700</xdr:colOff>
                <xdr:row>177</xdr:row>
                <xdr:rowOff>50800</xdr:rowOff>
              </from>
              <to>
                <xdr:col>0</xdr:col>
                <xdr:colOff>412750</xdr:colOff>
                <xdr:row>177</xdr:row>
                <xdr:rowOff>228600</xdr:rowOff>
              </to>
            </anchor>
          </controlPr>
        </control>
      </mc:Choice>
    </mc:AlternateContent>
    <mc:AlternateContent xmlns:mc="http://schemas.openxmlformats.org/markup-compatibility/2006">
      <mc:Choice Requires="x14">
        <control shapeId="6252" r:id="rId84" name="Check Box 108">
          <controlPr defaultSize="0" autoFill="0" autoLine="0" autoPict="0" altText="非課税">
            <anchor moveWithCells="1">
              <from>
                <xdr:col>0</xdr:col>
                <xdr:colOff>12700</xdr:colOff>
                <xdr:row>178</xdr:row>
                <xdr:rowOff>50800</xdr:rowOff>
              </from>
              <to>
                <xdr:col>0</xdr:col>
                <xdr:colOff>412750</xdr:colOff>
                <xdr:row>178</xdr:row>
                <xdr:rowOff>228600</xdr:rowOff>
              </to>
            </anchor>
          </controlPr>
        </control>
      </mc:Choice>
    </mc:AlternateContent>
    <mc:AlternateContent xmlns:mc="http://schemas.openxmlformats.org/markup-compatibility/2006">
      <mc:Choice Requires="x14">
        <control shapeId="6253" r:id="rId85" name="Check Box 109">
          <controlPr defaultSize="0" autoFill="0" autoLine="0" autoPict="0" altText="非課税">
            <anchor moveWithCells="1">
              <from>
                <xdr:col>0</xdr:col>
                <xdr:colOff>12700</xdr:colOff>
                <xdr:row>179</xdr:row>
                <xdr:rowOff>50800</xdr:rowOff>
              </from>
              <to>
                <xdr:col>0</xdr:col>
                <xdr:colOff>412750</xdr:colOff>
                <xdr:row>179</xdr:row>
                <xdr:rowOff>228600</xdr:rowOff>
              </to>
            </anchor>
          </controlPr>
        </control>
      </mc:Choice>
    </mc:AlternateContent>
    <mc:AlternateContent xmlns:mc="http://schemas.openxmlformats.org/markup-compatibility/2006">
      <mc:Choice Requires="x14">
        <control shapeId="6254" r:id="rId86" name="Check Box 110">
          <controlPr defaultSize="0" autoFill="0" autoLine="0" autoPict="0" altText="非課税">
            <anchor moveWithCells="1">
              <from>
                <xdr:col>0</xdr:col>
                <xdr:colOff>12700</xdr:colOff>
                <xdr:row>180</xdr:row>
                <xdr:rowOff>50800</xdr:rowOff>
              </from>
              <to>
                <xdr:col>0</xdr:col>
                <xdr:colOff>412750</xdr:colOff>
                <xdr:row>180</xdr:row>
                <xdr:rowOff>228600</xdr:rowOff>
              </to>
            </anchor>
          </controlPr>
        </control>
      </mc:Choice>
    </mc:AlternateContent>
    <mc:AlternateContent xmlns:mc="http://schemas.openxmlformats.org/markup-compatibility/2006">
      <mc:Choice Requires="x14">
        <control shapeId="6255" r:id="rId87" name="Check Box 111">
          <controlPr defaultSize="0" autoFill="0" autoLine="0" autoPict="0" altText="非課税">
            <anchor moveWithCells="1">
              <from>
                <xdr:col>0</xdr:col>
                <xdr:colOff>12700</xdr:colOff>
                <xdr:row>184</xdr:row>
                <xdr:rowOff>50800</xdr:rowOff>
              </from>
              <to>
                <xdr:col>0</xdr:col>
                <xdr:colOff>412750</xdr:colOff>
                <xdr:row>184</xdr:row>
                <xdr:rowOff>228600</xdr:rowOff>
              </to>
            </anchor>
          </controlPr>
        </control>
      </mc:Choice>
    </mc:AlternateContent>
    <mc:AlternateContent xmlns:mc="http://schemas.openxmlformats.org/markup-compatibility/2006">
      <mc:Choice Requires="x14">
        <control shapeId="6256" r:id="rId88" name="Check Box 112">
          <controlPr defaultSize="0" autoFill="0" autoLine="0" autoPict="0" altText="非課税">
            <anchor moveWithCells="1">
              <from>
                <xdr:col>0</xdr:col>
                <xdr:colOff>12700</xdr:colOff>
                <xdr:row>185</xdr:row>
                <xdr:rowOff>50800</xdr:rowOff>
              </from>
              <to>
                <xdr:col>0</xdr:col>
                <xdr:colOff>412750</xdr:colOff>
                <xdr:row>185</xdr:row>
                <xdr:rowOff>228600</xdr:rowOff>
              </to>
            </anchor>
          </controlPr>
        </control>
      </mc:Choice>
    </mc:AlternateContent>
    <mc:AlternateContent xmlns:mc="http://schemas.openxmlformats.org/markup-compatibility/2006">
      <mc:Choice Requires="x14">
        <control shapeId="6257" r:id="rId89" name="Check Box 113">
          <controlPr defaultSize="0" autoFill="0" autoLine="0" autoPict="0" altText="非課税">
            <anchor moveWithCells="1">
              <from>
                <xdr:col>0</xdr:col>
                <xdr:colOff>12700</xdr:colOff>
                <xdr:row>186</xdr:row>
                <xdr:rowOff>50800</xdr:rowOff>
              </from>
              <to>
                <xdr:col>0</xdr:col>
                <xdr:colOff>412750</xdr:colOff>
                <xdr:row>186</xdr:row>
                <xdr:rowOff>228600</xdr:rowOff>
              </to>
            </anchor>
          </controlPr>
        </control>
      </mc:Choice>
    </mc:AlternateContent>
    <mc:AlternateContent xmlns:mc="http://schemas.openxmlformats.org/markup-compatibility/2006">
      <mc:Choice Requires="x14">
        <control shapeId="6258" r:id="rId90" name="Check Box 114">
          <controlPr defaultSize="0" autoFill="0" autoLine="0" autoPict="0" altText="非課税">
            <anchor moveWithCells="1">
              <from>
                <xdr:col>0</xdr:col>
                <xdr:colOff>12700</xdr:colOff>
                <xdr:row>187</xdr:row>
                <xdr:rowOff>50800</xdr:rowOff>
              </from>
              <to>
                <xdr:col>0</xdr:col>
                <xdr:colOff>412750</xdr:colOff>
                <xdr:row>187</xdr:row>
                <xdr:rowOff>228600</xdr:rowOff>
              </to>
            </anchor>
          </controlPr>
        </control>
      </mc:Choice>
    </mc:AlternateContent>
    <mc:AlternateContent xmlns:mc="http://schemas.openxmlformats.org/markup-compatibility/2006">
      <mc:Choice Requires="x14">
        <control shapeId="6259" r:id="rId91" name="Check Box 115">
          <controlPr defaultSize="0" autoFill="0" autoLine="0" autoPict="0" altText="非課税">
            <anchor moveWithCells="1">
              <from>
                <xdr:col>0</xdr:col>
                <xdr:colOff>12700</xdr:colOff>
                <xdr:row>188</xdr:row>
                <xdr:rowOff>50800</xdr:rowOff>
              </from>
              <to>
                <xdr:col>0</xdr:col>
                <xdr:colOff>412750</xdr:colOff>
                <xdr:row>188</xdr:row>
                <xdr:rowOff>228600</xdr:rowOff>
              </to>
            </anchor>
          </controlPr>
        </control>
      </mc:Choice>
    </mc:AlternateContent>
    <mc:AlternateContent xmlns:mc="http://schemas.openxmlformats.org/markup-compatibility/2006">
      <mc:Choice Requires="x14">
        <control shapeId="6260" r:id="rId92" name="Check Box 116">
          <controlPr defaultSize="0" autoFill="0" autoLine="0" autoPict="0" altText="非課税">
            <anchor moveWithCells="1">
              <from>
                <xdr:col>0</xdr:col>
                <xdr:colOff>12700</xdr:colOff>
                <xdr:row>189</xdr:row>
                <xdr:rowOff>50800</xdr:rowOff>
              </from>
              <to>
                <xdr:col>0</xdr:col>
                <xdr:colOff>412750</xdr:colOff>
                <xdr:row>189</xdr:row>
                <xdr:rowOff>228600</xdr:rowOff>
              </to>
            </anchor>
          </controlPr>
        </control>
      </mc:Choice>
    </mc:AlternateContent>
    <mc:AlternateContent xmlns:mc="http://schemas.openxmlformats.org/markup-compatibility/2006">
      <mc:Choice Requires="x14">
        <control shapeId="6261" r:id="rId93" name="Check Box 117">
          <controlPr defaultSize="0" autoFill="0" autoLine="0" autoPict="0" altText="非課税">
            <anchor moveWithCells="1">
              <from>
                <xdr:col>0</xdr:col>
                <xdr:colOff>12700</xdr:colOff>
                <xdr:row>190</xdr:row>
                <xdr:rowOff>50800</xdr:rowOff>
              </from>
              <to>
                <xdr:col>0</xdr:col>
                <xdr:colOff>412750</xdr:colOff>
                <xdr:row>190</xdr:row>
                <xdr:rowOff>228600</xdr:rowOff>
              </to>
            </anchor>
          </controlPr>
        </control>
      </mc:Choice>
    </mc:AlternateContent>
    <mc:AlternateContent xmlns:mc="http://schemas.openxmlformats.org/markup-compatibility/2006">
      <mc:Choice Requires="x14">
        <control shapeId="6262" r:id="rId94" name="Check Box 118">
          <controlPr defaultSize="0" autoFill="0" autoLine="0" autoPict="0" altText="非課税">
            <anchor moveWithCells="1">
              <from>
                <xdr:col>0</xdr:col>
                <xdr:colOff>12700</xdr:colOff>
                <xdr:row>191</xdr:row>
                <xdr:rowOff>50800</xdr:rowOff>
              </from>
              <to>
                <xdr:col>0</xdr:col>
                <xdr:colOff>412750</xdr:colOff>
                <xdr:row>191</xdr:row>
                <xdr:rowOff>228600</xdr:rowOff>
              </to>
            </anchor>
          </controlPr>
        </control>
      </mc:Choice>
    </mc:AlternateContent>
    <mc:AlternateContent xmlns:mc="http://schemas.openxmlformats.org/markup-compatibility/2006">
      <mc:Choice Requires="x14">
        <control shapeId="6263" r:id="rId95" name="Check Box 119">
          <controlPr defaultSize="0" autoFill="0" autoLine="0" autoPict="0" altText="非課税">
            <anchor moveWithCells="1">
              <from>
                <xdr:col>0</xdr:col>
                <xdr:colOff>12700</xdr:colOff>
                <xdr:row>192</xdr:row>
                <xdr:rowOff>50800</xdr:rowOff>
              </from>
              <to>
                <xdr:col>0</xdr:col>
                <xdr:colOff>412750</xdr:colOff>
                <xdr:row>192</xdr:row>
                <xdr:rowOff>228600</xdr:rowOff>
              </to>
            </anchor>
          </controlPr>
        </control>
      </mc:Choice>
    </mc:AlternateContent>
    <mc:AlternateContent xmlns:mc="http://schemas.openxmlformats.org/markup-compatibility/2006">
      <mc:Choice Requires="x14">
        <control shapeId="6264" r:id="rId96" name="Check Box 120">
          <controlPr defaultSize="0" autoFill="0" autoLine="0" autoPict="0" altText="非課税">
            <anchor moveWithCells="1">
              <from>
                <xdr:col>0</xdr:col>
                <xdr:colOff>12700</xdr:colOff>
                <xdr:row>193</xdr:row>
                <xdr:rowOff>50800</xdr:rowOff>
              </from>
              <to>
                <xdr:col>0</xdr:col>
                <xdr:colOff>412750</xdr:colOff>
                <xdr:row>193</xdr:row>
                <xdr:rowOff>228600</xdr:rowOff>
              </to>
            </anchor>
          </controlPr>
        </control>
      </mc:Choice>
    </mc:AlternateContent>
    <mc:AlternateContent xmlns:mc="http://schemas.openxmlformats.org/markup-compatibility/2006">
      <mc:Choice Requires="x14">
        <control shapeId="6265" r:id="rId97" name="Check Box 121">
          <controlPr defaultSize="0" autoFill="0" autoLine="0" autoPict="0" altText="非課税">
            <anchor moveWithCells="1">
              <from>
                <xdr:col>0</xdr:col>
                <xdr:colOff>12700</xdr:colOff>
                <xdr:row>196</xdr:row>
                <xdr:rowOff>50800</xdr:rowOff>
              </from>
              <to>
                <xdr:col>0</xdr:col>
                <xdr:colOff>412750</xdr:colOff>
                <xdr:row>196</xdr:row>
                <xdr:rowOff>228600</xdr:rowOff>
              </to>
            </anchor>
          </controlPr>
        </control>
      </mc:Choice>
    </mc:AlternateContent>
    <mc:AlternateContent xmlns:mc="http://schemas.openxmlformats.org/markup-compatibility/2006">
      <mc:Choice Requires="x14">
        <control shapeId="6266" r:id="rId98" name="Check Box 122">
          <controlPr defaultSize="0" autoFill="0" autoLine="0" autoPict="0" altText="非課税">
            <anchor moveWithCells="1">
              <from>
                <xdr:col>0</xdr:col>
                <xdr:colOff>12700</xdr:colOff>
                <xdr:row>197</xdr:row>
                <xdr:rowOff>50800</xdr:rowOff>
              </from>
              <to>
                <xdr:col>0</xdr:col>
                <xdr:colOff>412750</xdr:colOff>
                <xdr:row>197</xdr:row>
                <xdr:rowOff>228600</xdr:rowOff>
              </to>
            </anchor>
          </controlPr>
        </control>
      </mc:Choice>
    </mc:AlternateContent>
    <mc:AlternateContent xmlns:mc="http://schemas.openxmlformats.org/markup-compatibility/2006">
      <mc:Choice Requires="x14">
        <control shapeId="6267" r:id="rId99" name="Check Box 123">
          <controlPr defaultSize="0" autoFill="0" autoLine="0" autoPict="0" altText="非課税">
            <anchor moveWithCells="1">
              <from>
                <xdr:col>0</xdr:col>
                <xdr:colOff>12700</xdr:colOff>
                <xdr:row>198</xdr:row>
                <xdr:rowOff>50800</xdr:rowOff>
              </from>
              <to>
                <xdr:col>0</xdr:col>
                <xdr:colOff>412750</xdr:colOff>
                <xdr:row>198</xdr:row>
                <xdr:rowOff>228600</xdr:rowOff>
              </to>
            </anchor>
          </controlPr>
        </control>
      </mc:Choice>
    </mc:AlternateContent>
    <mc:AlternateContent xmlns:mc="http://schemas.openxmlformats.org/markup-compatibility/2006">
      <mc:Choice Requires="x14">
        <control shapeId="6268" r:id="rId100" name="Check Box 124">
          <controlPr defaultSize="0" autoFill="0" autoLine="0" autoPict="0" altText="非課税">
            <anchor moveWithCells="1">
              <from>
                <xdr:col>0</xdr:col>
                <xdr:colOff>12700</xdr:colOff>
                <xdr:row>199</xdr:row>
                <xdr:rowOff>50800</xdr:rowOff>
              </from>
              <to>
                <xdr:col>0</xdr:col>
                <xdr:colOff>412750</xdr:colOff>
                <xdr:row>199</xdr:row>
                <xdr:rowOff>228600</xdr:rowOff>
              </to>
            </anchor>
          </controlPr>
        </control>
      </mc:Choice>
    </mc:AlternateContent>
    <mc:AlternateContent xmlns:mc="http://schemas.openxmlformats.org/markup-compatibility/2006">
      <mc:Choice Requires="x14">
        <control shapeId="6269" r:id="rId101" name="Check Box 125">
          <controlPr defaultSize="0" autoFill="0" autoLine="0" autoPict="0" altText="非課税">
            <anchor moveWithCells="1">
              <from>
                <xdr:col>0</xdr:col>
                <xdr:colOff>12700</xdr:colOff>
                <xdr:row>200</xdr:row>
                <xdr:rowOff>50800</xdr:rowOff>
              </from>
              <to>
                <xdr:col>0</xdr:col>
                <xdr:colOff>412750</xdr:colOff>
                <xdr:row>200</xdr:row>
                <xdr:rowOff>228600</xdr:rowOff>
              </to>
            </anchor>
          </controlPr>
        </control>
      </mc:Choice>
    </mc:AlternateContent>
    <mc:AlternateContent xmlns:mc="http://schemas.openxmlformats.org/markup-compatibility/2006">
      <mc:Choice Requires="x14">
        <control shapeId="6270" r:id="rId102" name="Check Box 126">
          <controlPr defaultSize="0" autoFill="0" autoLine="0" autoPict="0" altText="非課税">
            <anchor moveWithCells="1">
              <from>
                <xdr:col>0</xdr:col>
                <xdr:colOff>12700</xdr:colOff>
                <xdr:row>201</xdr:row>
                <xdr:rowOff>50800</xdr:rowOff>
              </from>
              <to>
                <xdr:col>0</xdr:col>
                <xdr:colOff>412750</xdr:colOff>
                <xdr:row>201</xdr:row>
                <xdr:rowOff>228600</xdr:rowOff>
              </to>
            </anchor>
          </controlPr>
        </control>
      </mc:Choice>
    </mc:AlternateContent>
    <mc:AlternateContent xmlns:mc="http://schemas.openxmlformats.org/markup-compatibility/2006">
      <mc:Choice Requires="x14">
        <control shapeId="6271" r:id="rId103" name="Check Box 127">
          <controlPr defaultSize="0" autoFill="0" autoLine="0" autoPict="0" altText="非課税">
            <anchor moveWithCells="1">
              <from>
                <xdr:col>0</xdr:col>
                <xdr:colOff>12700</xdr:colOff>
                <xdr:row>202</xdr:row>
                <xdr:rowOff>50800</xdr:rowOff>
              </from>
              <to>
                <xdr:col>0</xdr:col>
                <xdr:colOff>412750</xdr:colOff>
                <xdr:row>202</xdr:row>
                <xdr:rowOff>228600</xdr:rowOff>
              </to>
            </anchor>
          </controlPr>
        </control>
      </mc:Choice>
    </mc:AlternateContent>
    <mc:AlternateContent xmlns:mc="http://schemas.openxmlformats.org/markup-compatibility/2006">
      <mc:Choice Requires="x14">
        <control shapeId="6272" r:id="rId104" name="Check Box 128">
          <controlPr defaultSize="0" autoFill="0" autoLine="0" autoPict="0" altText="非課税">
            <anchor moveWithCells="1">
              <from>
                <xdr:col>0</xdr:col>
                <xdr:colOff>12700</xdr:colOff>
                <xdr:row>203</xdr:row>
                <xdr:rowOff>50800</xdr:rowOff>
              </from>
              <to>
                <xdr:col>0</xdr:col>
                <xdr:colOff>412750</xdr:colOff>
                <xdr:row>203</xdr:row>
                <xdr:rowOff>228600</xdr:rowOff>
              </to>
            </anchor>
          </controlPr>
        </control>
      </mc:Choice>
    </mc:AlternateContent>
    <mc:AlternateContent xmlns:mc="http://schemas.openxmlformats.org/markup-compatibility/2006">
      <mc:Choice Requires="x14">
        <control shapeId="6273" r:id="rId105" name="Check Box 129">
          <controlPr defaultSize="0" autoFill="0" autoLine="0" autoPict="0" altText="非課税">
            <anchor moveWithCells="1">
              <from>
                <xdr:col>0</xdr:col>
                <xdr:colOff>12700</xdr:colOff>
                <xdr:row>204</xdr:row>
                <xdr:rowOff>50800</xdr:rowOff>
              </from>
              <to>
                <xdr:col>0</xdr:col>
                <xdr:colOff>412750</xdr:colOff>
                <xdr:row>204</xdr:row>
                <xdr:rowOff>228600</xdr:rowOff>
              </to>
            </anchor>
          </controlPr>
        </control>
      </mc:Choice>
    </mc:AlternateContent>
    <mc:AlternateContent xmlns:mc="http://schemas.openxmlformats.org/markup-compatibility/2006">
      <mc:Choice Requires="x14">
        <control shapeId="6274" r:id="rId106" name="Check Box 130">
          <controlPr defaultSize="0" autoFill="0" autoLine="0" autoPict="0" altText="非課税">
            <anchor moveWithCells="1">
              <from>
                <xdr:col>0</xdr:col>
                <xdr:colOff>12700</xdr:colOff>
                <xdr:row>205</xdr:row>
                <xdr:rowOff>50800</xdr:rowOff>
              </from>
              <to>
                <xdr:col>0</xdr:col>
                <xdr:colOff>412750</xdr:colOff>
                <xdr:row>205</xdr:row>
                <xdr:rowOff>228600</xdr:rowOff>
              </to>
            </anchor>
          </controlPr>
        </control>
      </mc:Choice>
    </mc:AlternateContent>
    <mc:AlternateContent xmlns:mc="http://schemas.openxmlformats.org/markup-compatibility/2006">
      <mc:Choice Requires="x14">
        <control shapeId="6275" r:id="rId107" name="Check Box 131">
          <controlPr defaultSize="0" autoFill="0" autoLine="0" autoPict="0" altText="非課税">
            <anchor moveWithCells="1">
              <from>
                <xdr:col>0</xdr:col>
                <xdr:colOff>12700</xdr:colOff>
                <xdr:row>206</xdr:row>
                <xdr:rowOff>50800</xdr:rowOff>
              </from>
              <to>
                <xdr:col>0</xdr:col>
                <xdr:colOff>412750</xdr:colOff>
                <xdr:row>206</xdr:row>
                <xdr:rowOff>228600</xdr:rowOff>
              </to>
            </anchor>
          </controlPr>
        </control>
      </mc:Choice>
    </mc:AlternateContent>
    <mc:AlternateContent xmlns:mc="http://schemas.openxmlformats.org/markup-compatibility/2006">
      <mc:Choice Requires="x14">
        <control shapeId="6276" r:id="rId108" name="Check Box 132">
          <controlPr defaultSize="0" autoFill="0" autoLine="0" autoPict="0" altText="非課税">
            <anchor moveWithCells="1">
              <from>
                <xdr:col>0</xdr:col>
                <xdr:colOff>12700</xdr:colOff>
                <xdr:row>207</xdr:row>
                <xdr:rowOff>50800</xdr:rowOff>
              </from>
              <to>
                <xdr:col>0</xdr:col>
                <xdr:colOff>412750</xdr:colOff>
                <xdr:row>207</xdr:row>
                <xdr:rowOff>228600</xdr:rowOff>
              </to>
            </anchor>
          </controlPr>
        </control>
      </mc:Choice>
    </mc:AlternateContent>
    <mc:AlternateContent xmlns:mc="http://schemas.openxmlformats.org/markup-compatibility/2006">
      <mc:Choice Requires="x14">
        <control shapeId="6277" r:id="rId109" name="Check Box 133">
          <controlPr defaultSize="0" autoFill="0" autoLine="0" autoPict="0" altText="非課税">
            <anchor moveWithCells="1">
              <from>
                <xdr:col>0</xdr:col>
                <xdr:colOff>12700</xdr:colOff>
                <xdr:row>208</xdr:row>
                <xdr:rowOff>50800</xdr:rowOff>
              </from>
              <to>
                <xdr:col>0</xdr:col>
                <xdr:colOff>412750</xdr:colOff>
                <xdr:row>208</xdr:row>
                <xdr:rowOff>228600</xdr:rowOff>
              </to>
            </anchor>
          </controlPr>
        </control>
      </mc:Choice>
    </mc:AlternateContent>
    <mc:AlternateContent xmlns:mc="http://schemas.openxmlformats.org/markup-compatibility/2006">
      <mc:Choice Requires="x14">
        <control shapeId="6278" r:id="rId110" name="Check Box 134">
          <controlPr defaultSize="0" autoFill="0" autoLine="0" autoPict="0" altText="非課税">
            <anchor moveWithCells="1">
              <from>
                <xdr:col>0</xdr:col>
                <xdr:colOff>12700</xdr:colOff>
                <xdr:row>209</xdr:row>
                <xdr:rowOff>50800</xdr:rowOff>
              </from>
              <to>
                <xdr:col>0</xdr:col>
                <xdr:colOff>412750</xdr:colOff>
                <xdr:row>209</xdr:row>
                <xdr:rowOff>228600</xdr:rowOff>
              </to>
            </anchor>
          </controlPr>
        </control>
      </mc:Choice>
    </mc:AlternateContent>
    <mc:AlternateContent xmlns:mc="http://schemas.openxmlformats.org/markup-compatibility/2006">
      <mc:Choice Requires="x14">
        <control shapeId="6279" r:id="rId111" name="Check Box 135">
          <controlPr defaultSize="0" autoFill="0" autoLine="0" autoPict="0" altText="非課税">
            <anchor moveWithCells="1">
              <from>
                <xdr:col>0</xdr:col>
                <xdr:colOff>12700</xdr:colOff>
                <xdr:row>210</xdr:row>
                <xdr:rowOff>50800</xdr:rowOff>
              </from>
              <to>
                <xdr:col>0</xdr:col>
                <xdr:colOff>412750</xdr:colOff>
                <xdr:row>210</xdr:row>
                <xdr:rowOff>228600</xdr:rowOff>
              </to>
            </anchor>
          </controlPr>
        </control>
      </mc:Choice>
    </mc:AlternateContent>
    <mc:AlternateContent xmlns:mc="http://schemas.openxmlformats.org/markup-compatibility/2006">
      <mc:Choice Requires="x14">
        <control shapeId="6280" r:id="rId112" name="Check Box 136">
          <controlPr defaultSize="0" autoFill="0" autoLine="0" autoPict="0" altText="非課税">
            <anchor moveWithCells="1">
              <from>
                <xdr:col>0</xdr:col>
                <xdr:colOff>12700</xdr:colOff>
                <xdr:row>211</xdr:row>
                <xdr:rowOff>50800</xdr:rowOff>
              </from>
              <to>
                <xdr:col>0</xdr:col>
                <xdr:colOff>412750</xdr:colOff>
                <xdr:row>211</xdr:row>
                <xdr:rowOff>228600</xdr:rowOff>
              </to>
            </anchor>
          </controlPr>
        </control>
      </mc:Choice>
    </mc:AlternateContent>
    <mc:AlternateContent xmlns:mc="http://schemas.openxmlformats.org/markup-compatibility/2006">
      <mc:Choice Requires="x14">
        <control shapeId="6281" r:id="rId113" name="Check Box 137">
          <controlPr defaultSize="0" autoFill="0" autoLine="0" autoPict="0" altText="非課税">
            <anchor moveWithCells="1">
              <from>
                <xdr:col>0</xdr:col>
                <xdr:colOff>12700</xdr:colOff>
                <xdr:row>212</xdr:row>
                <xdr:rowOff>50800</xdr:rowOff>
              </from>
              <to>
                <xdr:col>0</xdr:col>
                <xdr:colOff>412750</xdr:colOff>
                <xdr:row>212</xdr:row>
                <xdr:rowOff>228600</xdr:rowOff>
              </to>
            </anchor>
          </controlPr>
        </control>
      </mc:Choice>
    </mc:AlternateContent>
    <mc:AlternateContent xmlns:mc="http://schemas.openxmlformats.org/markup-compatibility/2006">
      <mc:Choice Requires="x14">
        <control shapeId="6282" r:id="rId114" name="Check Box 138">
          <controlPr defaultSize="0" autoFill="0" autoLine="0" autoPict="0" altText="非課税">
            <anchor moveWithCells="1">
              <from>
                <xdr:col>0</xdr:col>
                <xdr:colOff>12700</xdr:colOff>
                <xdr:row>213</xdr:row>
                <xdr:rowOff>50800</xdr:rowOff>
              </from>
              <to>
                <xdr:col>0</xdr:col>
                <xdr:colOff>412750</xdr:colOff>
                <xdr:row>213</xdr:row>
                <xdr:rowOff>228600</xdr:rowOff>
              </to>
            </anchor>
          </controlPr>
        </control>
      </mc:Choice>
    </mc:AlternateContent>
    <mc:AlternateContent xmlns:mc="http://schemas.openxmlformats.org/markup-compatibility/2006">
      <mc:Choice Requires="x14">
        <control shapeId="6283" r:id="rId115" name="Check Box 139">
          <controlPr defaultSize="0" autoFill="0" autoLine="0" autoPict="0" altText="非課税">
            <anchor moveWithCells="1">
              <from>
                <xdr:col>0</xdr:col>
                <xdr:colOff>12700</xdr:colOff>
                <xdr:row>214</xdr:row>
                <xdr:rowOff>50800</xdr:rowOff>
              </from>
              <to>
                <xdr:col>0</xdr:col>
                <xdr:colOff>412750</xdr:colOff>
                <xdr:row>214</xdr:row>
                <xdr:rowOff>228600</xdr:rowOff>
              </to>
            </anchor>
          </controlPr>
        </control>
      </mc:Choice>
    </mc:AlternateContent>
    <mc:AlternateContent xmlns:mc="http://schemas.openxmlformats.org/markup-compatibility/2006">
      <mc:Choice Requires="x14">
        <control shapeId="6284" r:id="rId116" name="Check Box 140">
          <controlPr defaultSize="0" autoFill="0" autoLine="0" autoPict="0" altText="非課税">
            <anchor moveWithCells="1">
              <from>
                <xdr:col>0</xdr:col>
                <xdr:colOff>12700</xdr:colOff>
                <xdr:row>215</xdr:row>
                <xdr:rowOff>50800</xdr:rowOff>
              </from>
              <to>
                <xdr:col>0</xdr:col>
                <xdr:colOff>412750</xdr:colOff>
                <xdr:row>215</xdr:row>
                <xdr:rowOff>228600</xdr:rowOff>
              </to>
            </anchor>
          </controlPr>
        </control>
      </mc:Choice>
    </mc:AlternateContent>
    <mc:AlternateContent xmlns:mc="http://schemas.openxmlformats.org/markup-compatibility/2006">
      <mc:Choice Requires="x14">
        <control shapeId="6285" r:id="rId117" name="Check Box 141">
          <controlPr defaultSize="0" autoFill="0" autoLine="0" autoPict="0" altText="非課税">
            <anchor moveWithCells="1">
              <from>
                <xdr:col>0</xdr:col>
                <xdr:colOff>12700</xdr:colOff>
                <xdr:row>217</xdr:row>
                <xdr:rowOff>50800</xdr:rowOff>
              </from>
              <to>
                <xdr:col>0</xdr:col>
                <xdr:colOff>412750</xdr:colOff>
                <xdr:row>217</xdr:row>
                <xdr:rowOff>228600</xdr:rowOff>
              </to>
            </anchor>
          </controlPr>
        </control>
      </mc:Choice>
    </mc:AlternateContent>
    <mc:AlternateContent xmlns:mc="http://schemas.openxmlformats.org/markup-compatibility/2006">
      <mc:Choice Requires="x14">
        <control shapeId="6286" r:id="rId118" name="Check Box 142">
          <controlPr defaultSize="0" autoFill="0" autoLine="0" autoPict="0" altText="非課税">
            <anchor moveWithCells="1">
              <from>
                <xdr:col>0</xdr:col>
                <xdr:colOff>12700</xdr:colOff>
                <xdr:row>216</xdr:row>
                <xdr:rowOff>50800</xdr:rowOff>
              </from>
              <to>
                <xdr:col>0</xdr:col>
                <xdr:colOff>412750</xdr:colOff>
                <xdr:row>216</xdr:row>
                <xdr:rowOff>228600</xdr:rowOff>
              </to>
            </anchor>
          </controlPr>
        </control>
      </mc:Choice>
    </mc:AlternateContent>
    <mc:AlternateContent xmlns:mc="http://schemas.openxmlformats.org/markup-compatibility/2006">
      <mc:Choice Requires="x14">
        <control shapeId="6287" r:id="rId119" name="Check Box 143">
          <controlPr defaultSize="0" autoFill="0" autoLine="0" autoPict="0" altText="非課税">
            <anchor moveWithCells="1">
              <from>
                <xdr:col>0</xdr:col>
                <xdr:colOff>12700</xdr:colOff>
                <xdr:row>218</xdr:row>
                <xdr:rowOff>50800</xdr:rowOff>
              </from>
              <to>
                <xdr:col>0</xdr:col>
                <xdr:colOff>412750</xdr:colOff>
                <xdr:row>218</xdr:row>
                <xdr:rowOff>228600</xdr:rowOff>
              </to>
            </anchor>
          </controlPr>
        </control>
      </mc:Choice>
    </mc:AlternateContent>
    <mc:AlternateContent xmlns:mc="http://schemas.openxmlformats.org/markup-compatibility/2006">
      <mc:Choice Requires="x14">
        <control shapeId="6288" r:id="rId120" name="Check Box 144">
          <controlPr defaultSize="0" autoFill="0" autoLine="0" autoPict="0" altText="非課税">
            <anchor moveWithCells="1">
              <from>
                <xdr:col>0</xdr:col>
                <xdr:colOff>12700</xdr:colOff>
                <xdr:row>219</xdr:row>
                <xdr:rowOff>50800</xdr:rowOff>
              </from>
              <to>
                <xdr:col>0</xdr:col>
                <xdr:colOff>412750</xdr:colOff>
                <xdr:row>219</xdr:row>
                <xdr:rowOff>228600</xdr:rowOff>
              </to>
            </anchor>
          </controlPr>
        </control>
      </mc:Choice>
    </mc:AlternateContent>
    <mc:AlternateContent xmlns:mc="http://schemas.openxmlformats.org/markup-compatibility/2006">
      <mc:Choice Requires="x14">
        <control shapeId="6289" r:id="rId121" name="Check Box 145">
          <controlPr defaultSize="0" autoFill="0" autoLine="0" autoPict="0" altText="非課税">
            <anchor moveWithCells="1">
              <from>
                <xdr:col>0</xdr:col>
                <xdr:colOff>12700</xdr:colOff>
                <xdr:row>220</xdr:row>
                <xdr:rowOff>50800</xdr:rowOff>
              </from>
              <to>
                <xdr:col>0</xdr:col>
                <xdr:colOff>412750</xdr:colOff>
                <xdr:row>220</xdr:row>
                <xdr:rowOff>228600</xdr:rowOff>
              </to>
            </anchor>
          </controlPr>
        </control>
      </mc:Choice>
    </mc:AlternateContent>
    <mc:AlternateContent xmlns:mc="http://schemas.openxmlformats.org/markup-compatibility/2006">
      <mc:Choice Requires="x14">
        <control shapeId="6290" r:id="rId122" name="Check Box 146">
          <controlPr defaultSize="0" autoFill="0" autoLine="0" autoPict="0" altText="非課税">
            <anchor moveWithCells="1">
              <from>
                <xdr:col>0</xdr:col>
                <xdr:colOff>12700</xdr:colOff>
                <xdr:row>221</xdr:row>
                <xdr:rowOff>50800</xdr:rowOff>
              </from>
              <to>
                <xdr:col>0</xdr:col>
                <xdr:colOff>412750</xdr:colOff>
                <xdr:row>221</xdr:row>
                <xdr:rowOff>228600</xdr:rowOff>
              </to>
            </anchor>
          </controlPr>
        </control>
      </mc:Choice>
    </mc:AlternateContent>
    <mc:AlternateContent xmlns:mc="http://schemas.openxmlformats.org/markup-compatibility/2006">
      <mc:Choice Requires="x14">
        <control shapeId="6291" r:id="rId123" name="Check Box 147">
          <controlPr defaultSize="0" autoFill="0" autoLine="0" autoPict="0" altText="非課税">
            <anchor moveWithCells="1">
              <from>
                <xdr:col>0</xdr:col>
                <xdr:colOff>12700</xdr:colOff>
                <xdr:row>222</xdr:row>
                <xdr:rowOff>50800</xdr:rowOff>
              </from>
              <to>
                <xdr:col>0</xdr:col>
                <xdr:colOff>412750</xdr:colOff>
                <xdr:row>222</xdr:row>
                <xdr:rowOff>228600</xdr:rowOff>
              </to>
            </anchor>
          </controlPr>
        </control>
      </mc:Choice>
    </mc:AlternateContent>
    <mc:AlternateContent xmlns:mc="http://schemas.openxmlformats.org/markup-compatibility/2006">
      <mc:Choice Requires="x14">
        <control shapeId="6292" r:id="rId124" name="Check Box 148">
          <controlPr defaultSize="0" autoFill="0" autoLine="0" autoPict="0" altText="非課税">
            <anchor moveWithCells="1">
              <from>
                <xdr:col>0</xdr:col>
                <xdr:colOff>12700</xdr:colOff>
                <xdr:row>223</xdr:row>
                <xdr:rowOff>50800</xdr:rowOff>
              </from>
              <to>
                <xdr:col>0</xdr:col>
                <xdr:colOff>412750</xdr:colOff>
                <xdr:row>223</xdr:row>
                <xdr:rowOff>228600</xdr:rowOff>
              </to>
            </anchor>
          </controlPr>
        </control>
      </mc:Choice>
    </mc:AlternateContent>
    <mc:AlternateContent xmlns:mc="http://schemas.openxmlformats.org/markup-compatibility/2006">
      <mc:Choice Requires="x14">
        <control shapeId="6293" r:id="rId125" name="Check Box 149">
          <controlPr defaultSize="0" autoFill="0" autoLine="0" autoPict="0" altText="非課税">
            <anchor moveWithCells="1">
              <from>
                <xdr:col>0</xdr:col>
                <xdr:colOff>12700</xdr:colOff>
                <xdr:row>224</xdr:row>
                <xdr:rowOff>50800</xdr:rowOff>
              </from>
              <to>
                <xdr:col>0</xdr:col>
                <xdr:colOff>412750</xdr:colOff>
                <xdr:row>224</xdr:row>
                <xdr:rowOff>228600</xdr:rowOff>
              </to>
            </anchor>
          </controlPr>
        </control>
      </mc:Choice>
    </mc:AlternateContent>
    <mc:AlternateContent xmlns:mc="http://schemas.openxmlformats.org/markup-compatibility/2006">
      <mc:Choice Requires="x14">
        <control shapeId="6294" r:id="rId126" name="Check Box 150">
          <controlPr defaultSize="0" autoFill="0" autoLine="0" autoPict="0" altText="非課税">
            <anchor moveWithCells="1">
              <from>
                <xdr:col>0</xdr:col>
                <xdr:colOff>12700</xdr:colOff>
                <xdr:row>225</xdr:row>
                <xdr:rowOff>50800</xdr:rowOff>
              </from>
              <to>
                <xdr:col>0</xdr:col>
                <xdr:colOff>412750</xdr:colOff>
                <xdr:row>225</xdr:row>
                <xdr:rowOff>228600</xdr:rowOff>
              </to>
            </anchor>
          </controlPr>
        </control>
      </mc:Choice>
    </mc:AlternateContent>
    <mc:AlternateContent xmlns:mc="http://schemas.openxmlformats.org/markup-compatibility/2006">
      <mc:Choice Requires="x14">
        <control shapeId="6295" r:id="rId127" name="Check Box 151">
          <controlPr defaultSize="0" autoFill="0" autoLine="0" autoPict="0" altText="非課税">
            <anchor moveWithCells="1">
              <from>
                <xdr:col>0</xdr:col>
                <xdr:colOff>12700</xdr:colOff>
                <xdr:row>97</xdr:row>
                <xdr:rowOff>12700</xdr:rowOff>
              </from>
              <to>
                <xdr:col>0</xdr:col>
                <xdr:colOff>584200</xdr:colOff>
                <xdr:row>98</xdr:row>
                <xdr:rowOff>31750</xdr:rowOff>
              </to>
            </anchor>
          </controlPr>
        </control>
      </mc:Choice>
    </mc:AlternateContent>
    <mc:AlternateContent xmlns:mc="http://schemas.openxmlformats.org/markup-compatibility/2006">
      <mc:Choice Requires="x14">
        <control shapeId="6296" r:id="rId128" name="Check Box 152">
          <controlPr defaultSize="0" autoFill="0" autoLine="0" autoPict="0" altText="非課税">
            <anchor moveWithCells="1">
              <from>
                <xdr:col>0</xdr:col>
                <xdr:colOff>0</xdr:colOff>
                <xdr:row>97</xdr:row>
                <xdr:rowOff>209550</xdr:rowOff>
              </from>
              <to>
                <xdr:col>0</xdr:col>
                <xdr:colOff>571500</xdr:colOff>
                <xdr:row>99</xdr:row>
                <xdr:rowOff>0</xdr:rowOff>
              </to>
            </anchor>
          </controlPr>
        </control>
      </mc:Choice>
    </mc:AlternateContent>
    <mc:AlternateContent xmlns:mc="http://schemas.openxmlformats.org/markup-compatibility/2006">
      <mc:Choice Requires="x14">
        <control shapeId="6297" r:id="rId129" name="Check Box 153">
          <controlPr defaultSize="0" autoFill="0" autoLine="0" autoPict="0" altText="非課税">
            <anchor moveWithCells="1">
              <from>
                <xdr:col>0</xdr:col>
                <xdr:colOff>0</xdr:colOff>
                <xdr:row>98</xdr:row>
                <xdr:rowOff>209550</xdr:rowOff>
              </from>
              <to>
                <xdr:col>0</xdr:col>
                <xdr:colOff>571500</xdr:colOff>
                <xdr:row>100</xdr:row>
                <xdr:rowOff>0</xdr:rowOff>
              </to>
            </anchor>
          </controlPr>
        </control>
      </mc:Choice>
    </mc:AlternateContent>
    <mc:AlternateContent xmlns:mc="http://schemas.openxmlformats.org/markup-compatibility/2006">
      <mc:Choice Requires="x14">
        <control shapeId="6298" r:id="rId130" name="Check Box 154">
          <controlPr defaultSize="0" autoFill="0" autoLine="0" autoPict="0" altText="非課税">
            <anchor moveWithCells="1">
              <from>
                <xdr:col>0</xdr:col>
                <xdr:colOff>0</xdr:colOff>
                <xdr:row>99</xdr:row>
                <xdr:rowOff>209550</xdr:rowOff>
              </from>
              <to>
                <xdr:col>0</xdr:col>
                <xdr:colOff>571500</xdr:colOff>
                <xdr:row>101</xdr:row>
                <xdr:rowOff>0</xdr:rowOff>
              </to>
            </anchor>
          </controlPr>
        </control>
      </mc:Choice>
    </mc:AlternateContent>
    <mc:AlternateContent xmlns:mc="http://schemas.openxmlformats.org/markup-compatibility/2006">
      <mc:Choice Requires="x14">
        <control shapeId="6299" r:id="rId131" name="Check Box 155">
          <controlPr defaultSize="0" autoFill="0" autoLine="0" autoPict="0" altText="非課税">
            <anchor moveWithCells="1">
              <from>
                <xdr:col>0</xdr:col>
                <xdr:colOff>0</xdr:colOff>
                <xdr:row>100</xdr:row>
                <xdr:rowOff>209550</xdr:rowOff>
              </from>
              <to>
                <xdr:col>0</xdr:col>
                <xdr:colOff>571500</xdr:colOff>
                <xdr:row>102</xdr:row>
                <xdr:rowOff>0</xdr:rowOff>
              </to>
            </anchor>
          </controlPr>
        </control>
      </mc:Choice>
    </mc:AlternateContent>
    <mc:AlternateContent xmlns:mc="http://schemas.openxmlformats.org/markup-compatibility/2006">
      <mc:Choice Requires="x14">
        <control shapeId="6300" r:id="rId132" name="Check Box 156">
          <controlPr defaultSize="0" autoFill="0" autoLine="0" autoPict="0" altText="非課税">
            <anchor moveWithCells="1">
              <from>
                <xdr:col>0</xdr:col>
                <xdr:colOff>0</xdr:colOff>
                <xdr:row>101</xdr:row>
                <xdr:rowOff>209550</xdr:rowOff>
              </from>
              <to>
                <xdr:col>0</xdr:col>
                <xdr:colOff>571500</xdr:colOff>
                <xdr:row>103</xdr:row>
                <xdr:rowOff>0</xdr:rowOff>
              </to>
            </anchor>
          </controlPr>
        </control>
      </mc:Choice>
    </mc:AlternateContent>
    <mc:AlternateContent xmlns:mc="http://schemas.openxmlformats.org/markup-compatibility/2006">
      <mc:Choice Requires="x14">
        <control shapeId="6301" r:id="rId133" name="Check Box 157">
          <controlPr defaultSize="0" autoFill="0" autoLine="0" autoPict="0" altText="非課税">
            <anchor moveWithCells="1">
              <from>
                <xdr:col>0</xdr:col>
                <xdr:colOff>0</xdr:colOff>
                <xdr:row>102</xdr:row>
                <xdr:rowOff>209550</xdr:rowOff>
              </from>
              <to>
                <xdr:col>0</xdr:col>
                <xdr:colOff>571500</xdr:colOff>
                <xdr:row>104</xdr:row>
                <xdr:rowOff>0</xdr:rowOff>
              </to>
            </anchor>
          </controlPr>
        </control>
      </mc:Choice>
    </mc:AlternateContent>
    <mc:AlternateContent xmlns:mc="http://schemas.openxmlformats.org/markup-compatibility/2006">
      <mc:Choice Requires="x14">
        <control shapeId="6302" r:id="rId134" name="Check Box 158">
          <controlPr defaultSize="0" autoFill="0" autoLine="0" autoPict="0" altText="非課税">
            <anchor moveWithCells="1">
              <from>
                <xdr:col>0</xdr:col>
                <xdr:colOff>0</xdr:colOff>
                <xdr:row>103</xdr:row>
                <xdr:rowOff>209550</xdr:rowOff>
              </from>
              <to>
                <xdr:col>0</xdr:col>
                <xdr:colOff>571500</xdr:colOff>
                <xdr:row>105</xdr:row>
                <xdr:rowOff>0</xdr:rowOff>
              </to>
            </anchor>
          </controlPr>
        </control>
      </mc:Choice>
    </mc:AlternateContent>
    <mc:AlternateContent xmlns:mc="http://schemas.openxmlformats.org/markup-compatibility/2006">
      <mc:Choice Requires="x14">
        <control shapeId="6303" r:id="rId135" name="Check Box 159">
          <controlPr defaultSize="0" autoFill="0" autoLine="0" autoPict="0" altText="非課税">
            <anchor moveWithCells="1">
              <from>
                <xdr:col>0</xdr:col>
                <xdr:colOff>0</xdr:colOff>
                <xdr:row>104</xdr:row>
                <xdr:rowOff>209550</xdr:rowOff>
              </from>
              <to>
                <xdr:col>0</xdr:col>
                <xdr:colOff>571500</xdr:colOff>
                <xdr:row>106</xdr:row>
                <xdr:rowOff>0</xdr:rowOff>
              </to>
            </anchor>
          </controlPr>
        </control>
      </mc:Choice>
    </mc:AlternateContent>
    <mc:AlternateContent xmlns:mc="http://schemas.openxmlformats.org/markup-compatibility/2006">
      <mc:Choice Requires="x14">
        <control shapeId="6304" r:id="rId136" name="Check Box 160">
          <controlPr defaultSize="0" autoFill="0" autoLine="0" autoPict="0" altText="非課税">
            <anchor moveWithCells="1">
              <from>
                <xdr:col>0</xdr:col>
                <xdr:colOff>0</xdr:colOff>
                <xdr:row>111</xdr:row>
                <xdr:rowOff>209550</xdr:rowOff>
              </from>
              <to>
                <xdr:col>0</xdr:col>
                <xdr:colOff>571500</xdr:colOff>
                <xdr:row>113</xdr:row>
                <xdr:rowOff>0</xdr:rowOff>
              </to>
            </anchor>
          </controlPr>
        </control>
      </mc:Choice>
    </mc:AlternateContent>
    <mc:AlternateContent xmlns:mc="http://schemas.openxmlformats.org/markup-compatibility/2006">
      <mc:Choice Requires="x14">
        <control shapeId="6305" r:id="rId137" name="Check Box 161">
          <controlPr defaultSize="0" autoFill="0" autoLine="0" autoPict="0" altText="非課税">
            <anchor moveWithCells="1">
              <from>
                <xdr:col>0</xdr:col>
                <xdr:colOff>0</xdr:colOff>
                <xdr:row>112</xdr:row>
                <xdr:rowOff>209550</xdr:rowOff>
              </from>
              <to>
                <xdr:col>0</xdr:col>
                <xdr:colOff>571500</xdr:colOff>
                <xdr:row>114</xdr:row>
                <xdr:rowOff>0</xdr:rowOff>
              </to>
            </anchor>
          </controlPr>
        </control>
      </mc:Choice>
    </mc:AlternateContent>
    <mc:AlternateContent xmlns:mc="http://schemas.openxmlformats.org/markup-compatibility/2006">
      <mc:Choice Requires="x14">
        <control shapeId="6306" r:id="rId138" name="Check Box 162">
          <controlPr defaultSize="0" autoFill="0" autoLine="0" autoPict="0" altText="非課税">
            <anchor moveWithCells="1">
              <from>
                <xdr:col>0</xdr:col>
                <xdr:colOff>0</xdr:colOff>
                <xdr:row>113</xdr:row>
                <xdr:rowOff>209550</xdr:rowOff>
              </from>
              <to>
                <xdr:col>0</xdr:col>
                <xdr:colOff>571500</xdr:colOff>
                <xdr:row>115</xdr:row>
                <xdr:rowOff>0</xdr:rowOff>
              </to>
            </anchor>
          </controlPr>
        </control>
      </mc:Choice>
    </mc:AlternateContent>
    <mc:AlternateContent xmlns:mc="http://schemas.openxmlformats.org/markup-compatibility/2006">
      <mc:Choice Requires="x14">
        <control shapeId="6307" r:id="rId139" name="Button 163">
          <controlPr defaultSize="0" print="0" autoFill="0" autoPict="0" macro="[0]!keikaku_材料原価率OFF">
            <anchor>
              <from>
                <xdr:col>43</xdr:col>
                <xdr:colOff>755650</xdr:colOff>
                <xdr:row>166</xdr:row>
                <xdr:rowOff>184150</xdr:rowOff>
              </from>
              <to>
                <xdr:col>44</xdr:col>
                <xdr:colOff>723900</xdr:colOff>
                <xdr:row>167</xdr:row>
                <xdr:rowOff>203200</xdr:rowOff>
              </to>
            </anchor>
          </controlPr>
        </control>
      </mc:Choice>
    </mc:AlternateContent>
    <mc:AlternateContent xmlns:mc="http://schemas.openxmlformats.org/markup-compatibility/2006">
      <mc:Choice Requires="x14">
        <control shapeId="6308" r:id="rId140" name="Button 164">
          <controlPr defaultSize="0" print="0" autoFill="0" autoPict="0" macro="[0]!keikaku_材料個別原価率ON">
            <anchor>
              <from>
                <xdr:col>42</xdr:col>
                <xdr:colOff>723900</xdr:colOff>
                <xdr:row>166</xdr:row>
                <xdr:rowOff>184150</xdr:rowOff>
              </from>
              <to>
                <xdr:col>43</xdr:col>
                <xdr:colOff>698500</xdr:colOff>
                <xdr:row>167</xdr:row>
                <xdr:rowOff>222250</xdr:rowOff>
              </to>
            </anchor>
          </controlPr>
        </control>
      </mc:Choice>
    </mc:AlternateContent>
    <mc:AlternateContent xmlns:mc="http://schemas.openxmlformats.org/markup-compatibility/2006">
      <mc:Choice Requires="x14">
        <control shapeId="6309" r:id="rId141" name="Button 165">
          <controlPr defaultSize="0" print="0" autoFill="0" autoPict="0" macro="[0]!keikaku_材料合計原価率ON">
            <anchor>
              <from>
                <xdr:col>41</xdr:col>
                <xdr:colOff>469900</xdr:colOff>
                <xdr:row>166</xdr:row>
                <xdr:rowOff>203200</xdr:rowOff>
              </from>
              <to>
                <xdr:col>42</xdr:col>
                <xdr:colOff>647700</xdr:colOff>
                <xdr:row>168</xdr:row>
                <xdr:rowOff>0</xdr:rowOff>
              </to>
            </anchor>
          </controlPr>
        </control>
      </mc:Choice>
    </mc:AlternateContent>
    <mc:AlternateContent xmlns:mc="http://schemas.openxmlformats.org/markup-compatibility/2006">
      <mc:Choice Requires="x14">
        <control shapeId="6310" r:id="rId142" name="Check Box 166">
          <controlPr defaultSize="0" autoFill="0" autoLine="0" autoPict="0">
            <anchor moveWithCells="1">
              <from>
                <xdr:col>16</xdr:col>
                <xdr:colOff>69850</xdr:colOff>
                <xdr:row>157</xdr:row>
                <xdr:rowOff>12700</xdr:rowOff>
              </from>
              <to>
                <xdr:col>17</xdr:col>
                <xdr:colOff>260350</xdr:colOff>
                <xdr:row>158</xdr:row>
                <xdr:rowOff>12700</xdr:rowOff>
              </to>
            </anchor>
          </controlPr>
        </control>
      </mc:Choice>
    </mc:AlternateContent>
    <mc:AlternateContent xmlns:mc="http://schemas.openxmlformats.org/markup-compatibility/2006">
      <mc:Choice Requires="x14">
        <control shapeId="6311" r:id="rId143" name="Button 167">
          <controlPr defaultSize="0" print="0" autoFill="0" autoPict="0" macro="[0]!Sub_ToukiKeikaku_Tenki">
            <anchor moveWithCells="1" sizeWithCells="1">
              <from>
                <xdr:col>8</xdr:col>
                <xdr:colOff>127000</xdr:colOff>
                <xdr:row>0</xdr:row>
                <xdr:rowOff>431800</xdr:rowOff>
              </from>
              <to>
                <xdr:col>11</xdr:col>
                <xdr:colOff>476250</xdr:colOff>
                <xdr:row>0</xdr:row>
                <xdr:rowOff>717550</xdr:rowOff>
              </to>
            </anchor>
          </controlPr>
        </control>
      </mc:Choice>
    </mc:AlternateContent>
    <mc:AlternateContent xmlns:mc="http://schemas.openxmlformats.org/markup-compatibility/2006">
      <mc:Choice Requires="x14">
        <control shapeId="6312" r:id="rId144" name="Button 168">
          <controlPr defaultSize="0" print="0" autoFill="0" autoPict="0" macro="[0]!m_返済計画">
            <anchor>
              <from>
                <xdr:col>6</xdr:col>
                <xdr:colOff>393700</xdr:colOff>
                <xdr:row>0</xdr:row>
                <xdr:rowOff>438150</xdr:rowOff>
              </from>
              <to>
                <xdr:col>8</xdr:col>
                <xdr:colOff>0</xdr:colOff>
                <xdr:row>0</xdr:row>
                <xdr:rowOff>723900</xdr:rowOff>
              </to>
            </anchor>
          </controlPr>
        </control>
      </mc:Choice>
    </mc:AlternateContent>
    <mc:AlternateContent xmlns:mc="http://schemas.openxmlformats.org/markup-compatibility/2006">
      <mc:Choice Requires="x14">
        <control shapeId="6313" r:id="rId145" name="Button 169">
          <controlPr defaultSize="0" print="0" autoFill="0" autoPict="0" macro="[0]!keikaku_法定福利費率ON製造原価">
            <anchor>
              <from>
                <xdr:col>93</xdr:col>
                <xdr:colOff>190500</xdr:colOff>
                <xdr:row>189</xdr:row>
                <xdr:rowOff>222250</xdr:rowOff>
              </from>
              <to>
                <xdr:col>95</xdr:col>
                <xdr:colOff>374650</xdr:colOff>
                <xdr:row>191</xdr:row>
                <xdr:rowOff>57150</xdr:rowOff>
              </to>
            </anchor>
          </controlPr>
        </control>
      </mc:Choice>
    </mc:AlternateContent>
    <mc:AlternateContent xmlns:mc="http://schemas.openxmlformats.org/markup-compatibility/2006">
      <mc:Choice Requires="x14">
        <control shapeId="6314" r:id="rId146" name="Button 170">
          <controlPr defaultSize="0" print="0" autoFill="0" autoPict="0" macro="[0]!keikaku_法定福利費率OFF製造原価">
            <anchor>
              <from>
                <xdr:col>93</xdr:col>
                <xdr:colOff>190500</xdr:colOff>
                <xdr:row>191</xdr:row>
                <xdr:rowOff>88900</xdr:rowOff>
              </from>
              <to>
                <xdr:col>95</xdr:col>
                <xdr:colOff>374650</xdr:colOff>
                <xdr:row>192</xdr:row>
                <xdr:rowOff>152400</xdr:rowOff>
              </to>
            </anchor>
          </controlPr>
        </control>
      </mc:Choice>
    </mc:AlternateContent>
    <mc:AlternateContent xmlns:mc="http://schemas.openxmlformats.org/markup-compatibility/2006">
      <mc:Choice Requires="x14">
        <control shapeId="6315" r:id="rId147" name="Button 171">
          <controlPr defaultSize="0" print="0" autoFill="0" autoPict="0" macro="[0]!keikaku_法定福利費製造を損益にコピー">
            <anchor moveWithCells="1" sizeWithCells="1">
              <from>
                <xdr:col>46</xdr:col>
                <xdr:colOff>88900</xdr:colOff>
                <xdr:row>192</xdr:row>
                <xdr:rowOff>228600</xdr:rowOff>
              </from>
              <to>
                <xdr:col>50</xdr:col>
                <xdr:colOff>12700</xdr:colOff>
                <xdr:row>194</xdr:row>
                <xdr:rowOff>88900</xdr:rowOff>
              </to>
            </anchor>
          </controlPr>
        </control>
      </mc:Choice>
    </mc:AlternateContent>
    <mc:AlternateContent xmlns:mc="http://schemas.openxmlformats.org/markup-compatibility/2006">
      <mc:Choice Requires="x14">
        <control shapeId="6316" r:id="rId148" name="Check Box 172">
          <controlPr defaultSize="0" autoFill="0" autoLine="0" autoPict="0">
            <anchor moveWithCells="1">
              <from>
                <xdr:col>41</xdr:col>
                <xdr:colOff>38100</xdr:colOff>
                <xdr:row>195</xdr:row>
                <xdr:rowOff>222250</xdr:rowOff>
              </from>
              <to>
                <xdr:col>41</xdr:col>
                <xdr:colOff>685800</xdr:colOff>
                <xdr:row>197</xdr:row>
                <xdr:rowOff>0</xdr:rowOff>
              </to>
            </anchor>
          </controlPr>
        </control>
      </mc:Choice>
    </mc:AlternateContent>
    <mc:AlternateContent xmlns:mc="http://schemas.openxmlformats.org/markup-compatibility/2006">
      <mc:Choice Requires="x14">
        <control shapeId="6317" r:id="rId149" name="Check Box 173">
          <controlPr defaultSize="0" autoFill="0" autoLine="0" autoPict="0">
            <anchor moveWithCells="1">
              <from>
                <xdr:col>41</xdr:col>
                <xdr:colOff>38100</xdr:colOff>
                <xdr:row>196</xdr:row>
                <xdr:rowOff>222250</xdr:rowOff>
              </from>
              <to>
                <xdr:col>41</xdr:col>
                <xdr:colOff>685800</xdr:colOff>
                <xdr:row>198</xdr:row>
                <xdr:rowOff>0</xdr:rowOff>
              </to>
            </anchor>
          </controlPr>
        </control>
      </mc:Choice>
    </mc:AlternateContent>
    <mc:AlternateContent xmlns:mc="http://schemas.openxmlformats.org/markup-compatibility/2006">
      <mc:Choice Requires="x14">
        <control shapeId="6318" r:id="rId150" name="Check Box 174">
          <controlPr defaultSize="0" autoFill="0" autoLine="0" autoPict="0">
            <anchor moveWithCells="1">
              <from>
                <xdr:col>41</xdr:col>
                <xdr:colOff>38100</xdr:colOff>
                <xdr:row>198</xdr:row>
                <xdr:rowOff>222250</xdr:rowOff>
              </from>
              <to>
                <xdr:col>41</xdr:col>
                <xdr:colOff>685800</xdr:colOff>
                <xdr:row>200</xdr:row>
                <xdr:rowOff>0</xdr:rowOff>
              </to>
            </anchor>
          </controlPr>
        </control>
      </mc:Choice>
    </mc:AlternateContent>
    <mc:AlternateContent xmlns:mc="http://schemas.openxmlformats.org/markup-compatibility/2006">
      <mc:Choice Requires="x14">
        <control shapeId="6319" r:id="rId151" name="Check Box 175">
          <controlPr defaultSize="0" autoFill="0" autoLine="0" autoPict="0">
            <anchor moveWithCells="1">
              <from>
                <xdr:col>41</xdr:col>
                <xdr:colOff>38100</xdr:colOff>
                <xdr:row>197</xdr:row>
                <xdr:rowOff>209550</xdr:rowOff>
              </from>
              <to>
                <xdr:col>41</xdr:col>
                <xdr:colOff>685800</xdr:colOff>
                <xdr:row>198</xdr:row>
                <xdr:rowOff>228600</xdr:rowOff>
              </to>
            </anchor>
          </controlPr>
        </control>
      </mc:Choice>
    </mc:AlternateContent>
    <mc:AlternateContent xmlns:mc="http://schemas.openxmlformats.org/markup-compatibility/2006">
      <mc:Choice Requires="x14">
        <control shapeId="6320" r:id="rId152" name="Check Box 176">
          <controlPr defaultSize="0" autoFill="0" autoLine="0" autoPict="0">
            <anchor moveWithCells="1">
              <from>
                <xdr:col>41</xdr:col>
                <xdr:colOff>38100</xdr:colOff>
                <xdr:row>199</xdr:row>
                <xdr:rowOff>222250</xdr:rowOff>
              </from>
              <to>
                <xdr:col>41</xdr:col>
                <xdr:colOff>685800</xdr:colOff>
                <xdr:row>201</xdr:row>
                <xdr:rowOff>0</xdr:rowOff>
              </to>
            </anchor>
          </controlPr>
        </control>
      </mc:Choice>
    </mc:AlternateContent>
    <mc:AlternateContent xmlns:mc="http://schemas.openxmlformats.org/markup-compatibility/2006">
      <mc:Choice Requires="x14">
        <control shapeId="6321" r:id="rId153" name="Check Box 177">
          <controlPr defaultSize="0" autoFill="0" autoLine="0" autoPict="0">
            <anchor moveWithCells="1">
              <from>
                <xdr:col>41</xdr:col>
                <xdr:colOff>38100</xdr:colOff>
                <xdr:row>200</xdr:row>
                <xdr:rowOff>222250</xdr:rowOff>
              </from>
              <to>
                <xdr:col>41</xdr:col>
                <xdr:colOff>685800</xdr:colOff>
                <xdr:row>202</xdr:row>
                <xdr:rowOff>0</xdr:rowOff>
              </to>
            </anchor>
          </controlPr>
        </control>
      </mc:Choice>
    </mc:AlternateContent>
    <mc:AlternateContent xmlns:mc="http://schemas.openxmlformats.org/markup-compatibility/2006">
      <mc:Choice Requires="x14">
        <control shapeId="6322" r:id="rId154" name="Check Box 178">
          <controlPr defaultSize="0" autoFill="0" autoLine="0" autoPict="0">
            <anchor moveWithCells="1">
              <from>
                <xdr:col>41</xdr:col>
                <xdr:colOff>38100</xdr:colOff>
                <xdr:row>201</xdr:row>
                <xdr:rowOff>222250</xdr:rowOff>
              </from>
              <to>
                <xdr:col>41</xdr:col>
                <xdr:colOff>685800</xdr:colOff>
                <xdr:row>203</xdr:row>
                <xdr:rowOff>0</xdr:rowOff>
              </to>
            </anchor>
          </controlPr>
        </control>
      </mc:Choice>
    </mc:AlternateContent>
    <mc:AlternateContent xmlns:mc="http://schemas.openxmlformats.org/markup-compatibility/2006">
      <mc:Choice Requires="x14">
        <control shapeId="6323" r:id="rId155" name="Check Box 179">
          <controlPr defaultSize="0" autoFill="0" autoLine="0" autoPict="0">
            <anchor moveWithCells="1">
              <from>
                <xdr:col>41</xdr:col>
                <xdr:colOff>38100</xdr:colOff>
                <xdr:row>202</xdr:row>
                <xdr:rowOff>222250</xdr:rowOff>
              </from>
              <to>
                <xdr:col>41</xdr:col>
                <xdr:colOff>685800</xdr:colOff>
                <xdr:row>204</xdr:row>
                <xdr:rowOff>0</xdr:rowOff>
              </to>
            </anchor>
          </controlPr>
        </control>
      </mc:Choice>
    </mc:AlternateContent>
    <mc:AlternateContent xmlns:mc="http://schemas.openxmlformats.org/markup-compatibility/2006">
      <mc:Choice Requires="x14">
        <control shapeId="6324" r:id="rId156" name="Check Box 180">
          <controlPr defaultSize="0" autoFill="0" autoLine="0" autoPict="0">
            <anchor moveWithCells="1">
              <from>
                <xdr:col>41</xdr:col>
                <xdr:colOff>38100</xdr:colOff>
                <xdr:row>203</xdr:row>
                <xdr:rowOff>222250</xdr:rowOff>
              </from>
              <to>
                <xdr:col>41</xdr:col>
                <xdr:colOff>685800</xdr:colOff>
                <xdr:row>205</xdr:row>
                <xdr:rowOff>0</xdr:rowOff>
              </to>
            </anchor>
          </controlPr>
        </control>
      </mc:Choice>
    </mc:AlternateContent>
    <mc:AlternateContent xmlns:mc="http://schemas.openxmlformats.org/markup-compatibility/2006">
      <mc:Choice Requires="x14">
        <control shapeId="6325" r:id="rId157" name="Check Box 181">
          <controlPr defaultSize="0" autoFill="0" autoLine="0" autoPict="0">
            <anchor moveWithCells="1">
              <from>
                <xdr:col>41</xdr:col>
                <xdr:colOff>38100</xdr:colOff>
                <xdr:row>204</xdr:row>
                <xdr:rowOff>222250</xdr:rowOff>
              </from>
              <to>
                <xdr:col>41</xdr:col>
                <xdr:colOff>685800</xdr:colOff>
                <xdr:row>206</xdr:row>
                <xdr:rowOff>0</xdr:rowOff>
              </to>
            </anchor>
          </controlPr>
        </control>
      </mc:Choice>
    </mc:AlternateContent>
    <mc:AlternateContent xmlns:mc="http://schemas.openxmlformats.org/markup-compatibility/2006">
      <mc:Choice Requires="x14">
        <control shapeId="6326" r:id="rId158" name="Check Box 182">
          <controlPr defaultSize="0" autoFill="0" autoLine="0" autoPict="0">
            <anchor moveWithCells="1">
              <from>
                <xdr:col>41</xdr:col>
                <xdr:colOff>38100</xdr:colOff>
                <xdr:row>205</xdr:row>
                <xdr:rowOff>222250</xdr:rowOff>
              </from>
              <to>
                <xdr:col>41</xdr:col>
                <xdr:colOff>685800</xdr:colOff>
                <xdr:row>207</xdr:row>
                <xdr:rowOff>0</xdr:rowOff>
              </to>
            </anchor>
          </controlPr>
        </control>
      </mc:Choice>
    </mc:AlternateContent>
    <mc:AlternateContent xmlns:mc="http://schemas.openxmlformats.org/markup-compatibility/2006">
      <mc:Choice Requires="x14">
        <control shapeId="6327" r:id="rId159" name="Check Box 183">
          <controlPr defaultSize="0" autoFill="0" autoLine="0" autoPict="0">
            <anchor moveWithCells="1">
              <from>
                <xdr:col>41</xdr:col>
                <xdr:colOff>38100</xdr:colOff>
                <xdr:row>206</xdr:row>
                <xdr:rowOff>222250</xdr:rowOff>
              </from>
              <to>
                <xdr:col>41</xdr:col>
                <xdr:colOff>685800</xdr:colOff>
                <xdr:row>208</xdr:row>
                <xdr:rowOff>0</xdr:rowOff>
              </to>
            </anchor>
          </controlPr>
        </control>
      </mc:Choice>
    </mc:AlternateContent>
    <mc:AlternateContent xmlns:mc="http://schemas.openxmlformats.org/markup-compatibility/2006">
      <mc:Choice Requires="x14">
        <control shapeId="6328" r:id="rId160" name="Check Box 184">
          <controlPr defaultSize="0" autoFill="0" autoLine="0" autoPict="0">
            <anchor moveWithCells="1">
              <from>
                <xdr:col>41</xdr:col>
                <xdr:colOff>38100</xdr:colOff>
                <xdr:row>207</xdr:row>
                <xdr:rowOff>222250</xdr:rowOff>
              </from>
              <to>
                <xdr:col>41</xdr:col>
                <xdr:colOff>685800</xdr:colOff>
                <xdr:row>209</xdr:row>
                <xdr:rowOff>0</xdr:rowOff>
              </to>
            </anchor>
          </controlPr>
        </control>
      </mc:Choice>
    </mc:AlternateContent>
    <mc:AlternateContent xmlns:mc="http://schemas.openxmlformats.org/markup-compatibility/2006">
      <mc:Choice Requires="x14">
        <control shapeId="6329" r:id="rId161" name="Check Box 185">
          <controlPr defaultSize="0" autoFill="0" autoLine="0" autoPict="0">
            <anchor moveWithCells="1">
              <from>
                <xdr:col>41</xdr:col>
                <xdr:colOff>38100</xdr:colOff>
                <xdr:row>208</xdr:row>
                <xdr:rowOff>222250</xdr:rowOff>
              </from>
              <to>
                <xdr:col>41</xdr:col>
                <xdr:colOff>685800</xdr:colOff>
                <xdr:row>210</xdr:row>
                <xdr:rowOff>0</xdr:rowOff>
              </to>
            </anchor>
          </controlPr>
        </control>
      </mc:Choice>
    </mc:AlternateContent>
    <mc:AlternateContent xmlns:mc="http://schemas.openxmlformats.org/markup-compatibility/2006">
      <mc:Choice Requires="x14">
        <control shapeId="6330" r:id="rId162" name="Check Box 186">
          <controlPr defaultSize="0" autoFill="0" autoLine="0" autoPict="0">
            <anchor moveWithCells="1">
              <from>
                <xdr:col>41</xdr:col>
                <xdr:colOff>38100</xdr:colOff>
                <xdr:row>209</xdr:row>
                <xdr:rowOff>222250</xdr:rowOff>
              </from>
              <to>
                <xdr:col>41</xdr:col>
                <xdr:colOff>685800</xdr:colOff>
                <xdr:row>211</xdr:row>
                <xdr:rowOff>0</xdr:rowOff>
              </to>
            </anchor>
          </controlPr>
        </control>
      </mc:Choice>
    </mc:AlternateContent>
    <mc:AlternateContent xmlns:mc="http://schemas.openxmlformats.org/markup-compatibility/2006">
      <mc:Choice Requires="x14">
        <control shapeId="6331" r:id="rId163" name="Check Box 187">
          <controlPr defaultSize="0" autoFill="0" autoLine="0" autoPict="0">
            <anchor moveWithCells="1">
              <from>
                <xdr:col>41</xdr:col>
                <xdr:colOff>38100</xdr:colOff>
                <xdr:row>210</xdr:row>
                <xdr:rowOff>222250</xdr:rowOff>
              </from>
              <to>
                <xdr:col>41</xdr:col>
                <xdr:colOff>685800</xdr:colOff>
                <xdr:row>212</xdr:row>
                <xdr:rowOff>0</xdr:rowOff>
              </to>
            </anchor>
          </controlPr>
        </control>
      </mc:Choice>
    </mc:AlternateContent>
    <mc:AlternateContent xmlns:mc="http://schemas.openxmlformats.org/markup-compatibility/2006">
      <mc:Choice Requires="x14">
        <control shapeId="6332" r:id="rId164" name="Check Box 188">
          <controlPr defaultSize="0" autoFill="0" autoLine="0" autoPict="0">
            <anchor moveWithCells="1">
              <from>
                <xdr:col>41</xdr:col>
                <xdr:colOff>38100</xdr:colOff>
                <xdr:row>211</xdr:row>
                <xdr:rowOff>222250</xdr:rowOff>
              </from>
              <to>
                <xdr:col>41</xdr:col>
                <xdr:colOff>685800</xdr:colOff>
                <xdr:row>213</xdr:row>
                <xdr:rowOff>0</xdr:rowOff>
              </to>
            </anchor>
          </controlPr>
        </control>
      </mc:Choice>
    </mc:AlternateContent>
    <mc:AlternateContent xmlns:mc="http://schemas.openxmlformats.org/markup-compatibility/2006">
      <mc:Choice Requires="x14">
        <control shapeId="6333" r:id="rId165" name="Check Box 189">
          <controlPr defaultSize="0" autoFill="0" autoLine="0" autoPict="0">
            <anchor moveWithCells="1">
              <from>
                <xdr:col>41</xdr:col>
                <xdr:colOff>38100</xdr:colOff>
                <xdr:row>212</xdr:row>
                <xdr:rowOff>222250</xdr:rowOff>
              </from>
              <to>
                <xdr:col>41</xdr:col>
                <xdr:colOff>685800</xdr:colOff>
                <xdr:row>214</xdr:row>
                <xdr:rowOff>0</xdr:rowOff>
              </to>
            </anchor>
          </controlPr>
        </control>
      </mc:Choice>
    </mc:AlternateContent>
    <mc:AlternateContent xmlns:mc="http://schemas.openxmlformats.org/markup-compatibility/2006">
      <mc:Choice Requires="x14">
        <control shapeId="6334" r:id="rId166" name="Check Box 190">
          <controlPr defaultSize="0" autoFill="0" autoLine="0" autoPict="0">
            <anchor moveWithCells="1">
              <from>
                <xdr:col>41</xdr:col>
                <xdr:colOff>38100</xdr:colOff>
                <xdr:row>213</xdr:row>
                <xdr:rowOff>222250</xdr:rowOff>
              </from>
              <to>
                <xdr:col>41</xdr:col>
                <xdr:colOff>685800</xdr:colOff>
                <xdr:row>215</xdr:row>
                <xdr:rowOff>0</xdr:rowOff>
              </to>
            </anchor>
          </controlPr>
        </control>
      </mc:Choice>
    </mc:AlternateContent>
    <mc:AlternateContent xmlns:mc="http://schemas.openxmlformats.org/markup-compatibility/2006">
      <mc:Choice Requires="x14">
        <control shapeId="6335" r:id="rId167" name="Check Box 191">
          <controlPr defaultSize="0" autoFill="0" autoLine="0" autoPict="0">
            <anchor moveWithCells="1">
              <from>
                <xdr:col>41</xdr:col>
                <xdr:colOff>38100</xdr:colOff>
                <xdr:row>214</xdr:row>
                <xdr:rowOff>222250</xdr:rowOff>
              </from>
              <to>
                <xdr:col>41</xdr:col>
                <xdr:colOff>685800</xdr:colOff>
                <xdr:row>216</xdr:row>
                <xdr:rowOff>0</xdr:rowOff>
              </to>
            </anchor>
          </controlPr>
        </control>
      </mc:Choice>
    </mc:AlternateContent>
    <mc:AlternateContent xmlns:mc="http://schemas.openxmlformats.org/markup-compatibility/2006">
      <mc:Choice Requires="x14">
        <control shapeId="6336" r:id="rId168" name="Check Box 192">
          <controlPr defaultSize="0" autoFill="0" autoLine="0" autoPict="0">
            <anchor moveWithCells="1">
              <from>
                <xdr:col>41</xdr:col>
                <xdr:colOff>38100</xdr:colOff>
                <xdr:row>215</xdr:row>
                <xdr:rowOff>222250</xdr:rowOff>
              </from>
              <to>
                <xdr:col>41</xdr:col>
                <xdr:colOff>685800</xdr:colOff>
                <xdr:row>217</xdr:row>
                <xdr:rowOff>0</xdr:rowOff>
              </to>
            </anchor>
          </controlPr>
        </control>
      </mc:Choice>
    </mc:AlternateContent>
    <mc:AlternateContent xmlns:mc="http://schemas.openxmlformats.org/markup-compatibility/2006">
      <mc:Choice Requires="x14">
        <control shapeId="6337" r:id="rId169" name="Check Box 193">
          <controlPr defaultSize="0" autoFill="0" autoLine="0" autoPict="0">
            <anchor moveWithCells="1">
              <from>
                <xdr:col>41</xdr:col>
                <xdr:colOff>38100</xdr:colOff>
                <xdr:row>216</xdr:row>
                <xdr:rowOff>222250</xdr:rowOff>
              </from>
              <to>
                <xdr:col>41</xdr:col>
                <xdr:colOff>685800</xdr:colOff>
                <xdr:row>218</xdr:row>
                <xdr:rowOff>0</xdr:rowOff>
              </to>
            </anchor>
          </controlPr>
        </control>
      </mc:Choice>
    </mc:AlternateContent>
    <mc:AlternateContent xmlns:mc="http://schemas.openxmlformats.org/markup-compatibility/2006">
      <mc:Choice Requires="x14">
        <control shapeId="6338" r:id="rId170" name="Check Box 194">
          <controlPr defaultSize="0" autoFill="0" autoLine="0" autoPict="0">
            <anchor moveWithCells="1">
              <from>
                <xdr:col>41</xdr:col>
                <xdr:colOff>38100</xdr:colOff>
                <xdr:row>217</xdr:row>
                <xdr:rowOff>222250</xdr:rowOff>
              </from>
              <to>
                <xdr:col>41</xdr:col>
                <xdr:colOff>685800</xdr:colOff>
                <xdr:row>219</xdr:row>
                <xdr:rowOff>0</xdr:rowOff>
              </to>
            </anchor>
          </controlPr>
        </control>
      </mc:Choice>
    </mc:AlternateContent>
    <mc:AlternateContent xmlns:mc="http://schemas.openxmlformats.org/markup-compatibility/2006">
      <mc:Choice Requires="x14">
        <control shapeId="6339" r:id="rId171" name="Check Box 195">
          <controlPr defaultSize="0" autoFill="0" autoLine="0" autoPict="0">
            <anchor moveWithCells="1">
              <from>
                <xdr:col>41</xdr:col>
                <xdr:colOff>38100</xdr:colOff>
                <xdr:row>218</xdr:row>
                <xdr:rowOff>222250</xdr:rowOff>
              </from>
              <to>
                <xdr:col>41</xdr:col>
                <xdr:colOff>685800</xdr:colOff>
                <xdr:row>220</xdr:row>
                <xdr:rowOff>0</xdr:rowOff>
              </to>
            </anchor>
          </controlPr>
        </control>
      </mc:Choice>
    </mc:AlternateContent>
    <mc:AlternateContent xmlns:mc="http://schemas.openxmlformats.org/markup-compatibility/2006">
      <mc:Choice Requires="x14">
        <control shapeId="6340" r:id="rId172" name="Check Box 196">
          <controlPr defaultSize="0" autoFill="0" autoLine="0" autoPict="0">
            <anchor moveWithCells="1">
              <from>
                <xdr:col>41</xdr:col>
                <xdr:colOff>38100</xdr:colOff>
                <xdr:row>219</xdr:row>
                <xdr:rowOff>222250</xdr:rowOff>
              </from>
              <to>
                <xdr:col>41</xdr:col>
                <xdr:colOff>685800</xdr:colOff>
                <xdr:row>221</xdr:row>
                <xdr:rowOff>0</xdr:rowOff>
              </to>
            </anchor>
          </controlPr>
        </control>
      </mc:Choice>
    </mc:AlternateContent>
    <mc:AlternateContent xmlns:mc="http://schemas.openxmlformats.org/markup-compatibility/2006">
      <mc:Choice Requires="x14">
        <control shapeId="6341" r:id="rId173" name="Check Box 197">
          <controlPr defaultSize="0" autoFill="0" autoLine="0" autoPict="0">
            <anchor moveWithCells="1">
              <from>
                <xdr:col>41</xdr:col>
                <xdr:colOff>38100</xdr:colOff>
                <xdr:row>220</xdr:row>
                <xdr:rowOff>222250</xdr:rowOff>
              </from>
              <to>
                <xdr:col>41</xdr:col>
                <xdr:colOff>685800</xdr:colOff>
                <xdr:row>222</xdr:row>
                <xdr:rowOff>0</xdr:rowOff>
              </to>
            </anchor>
          </controlPr>
        </control>
      </mc:Choice>
    </mc:AlternateContent>
    <mc:AlternateContent xmlns:mc="http://schemas.openxmlformats.org/markup-compatibility/2006">
      <mc:Choice Requires="x14">
        <control shapeId="6342" r:id="rId174" name="Check Box 198">
          <controlPr defaultSize="0" autoFill="0" autoLine="0" autoPict="0">
            <anchor moveWithCells="1">
              <from>
                <xdr:col>41</xdr:col>
                <xdr:colOff>38100</xdr:colOff>
                <xdr:row>221</xdr:row>
                <xdr:rowOff>222250</xdr:rowOff>
              </from>
              <to>
                <xdr:col>41</xdr:col>
                <xdr:colOff>685800</xdr:colOff>
                <xdr:row>223</xdr:row>
                <xdr:rowOff>0</xdr:rowOff>
              </to>
            </anchor>
          </controlPr>
        </control>
      </mc:Choice>
    </mc:AlternateContent>
    <mc:AlternateContent xmlns:mc="http://schemas.openxmlformats.org/markup-compatibility/2006">
      <mc:Choice Requires="x14">
        <control shapeId="6343" r:id="rId175" name="Check Box 199">
          <controlPr defaultSize="0" autoFill="0" autoLine="0" autoPict="0">
            <anchor moveWithCells="1">
              <from>
                <xdr:col>41</xdr:col>
                <xdr:colOff>38100</xdr:colOff>
                <xdr:row>222</xdr:row>
                <xdr:rowOff>222250</xdr:rowOff>
              </from>
              <to>
                <xdr:col>41</xdr:col>
                <xdr:colOff>685800</xdr:colOff>
                <xdr:row>224</xdr:row>
                <xdr:rowOff>0</xdr:rowOff>
              </to>
            </anchor>
          </controlPr>
        </control>
      </mc:Choice>
    </mc:AlternateContent>
    <mc:AlternateContent xmlns:mc="http://schemas.openxmlformats.org/markup-compatibility/2006">
      <mc:Choice Requires="x14">
        <control shapeId="6344" r:id="rId176" name="Check Box 200">
          <controlPr defaultSize="0" autoFill="0" autoLine="0" autoPict="0">
            <anchor moveWithCells="1">
              <from>
                <xdr:col>41</xdr:col>
                <xdr:colOff>38100</xdr:colOff>
                <xdr:row>223</xdr:row>
                <xdr:rowOff>222250</xdr:rowOff>
              </from>
              <to>
                <xdr:col>41</xdr:col>
                <xdr:colOff>685800</xdr:colOff>
                <xdr:row>225</xdr:row>
                <xdr:rowOff>0</xdr:rowOff>
              </to>
            </anchor>
          </controlPr>
        </control>
      </mc:Choice>
    </mc:AlternateContent>
    <mc:AlternateContent xmlns:mc="http://schemas.openxmlformats.org/markup-compatibility/2006">
      <mc:Choice Requires="x14">
        <control shapeId="6345" r:id="rId177" name="Check Box 201">
          <controlPr defaultSize="0" autoFill="0" autoLine="0" autoPict="0">
            <anchor moveWithCells="1">
              <from>
                <xdr:col>41</xdr:col>
                <xdr:colOff>38100</xdr:colOff>
                <xdr:row>224</xdr:row>
                <xdr:rowOff>222250</xdr:rowOff>
              </from>
              <to>
                <xdr:col>41</xdr:col>
                <xdr:colOff>685800</xdr:colOff>
                <xdr:row>226</xdr:row>
                <xdr:rowOff>0</xdr:rowOff>
              </to>
            </anchor>
          </controlPr>
        </control>
      </mc:Choice>
    </mc:AlternateContent>
    <mc:AlternateContent xmlns:mc="http://schemas.openxmlformats.org/markup-compatibility/2006">
      <mc:Choice Requires="x14">
        <control shapeId="6346" r:id="rId178" name="Button 202">
          <controlPr defaultSize="0" print="0" autoFill="0" autoPict="0" macro="[0]!zenki_cellcopy">
            <anchor>
              <from>
                <xdr:col>42</xdr:col>
                <xdr:colOff>228600</xdr:colOff>
                <xdr:row>0</xdr:row>
                <xdr:rowOff>889000</xdr:rowOff>
              </from>
              <to>
                <xdr:col>44</xdr:col>
                <xdr:colOff>69850</xdr:colOff>
                <xdr:row>1</xdr:row>
                <xdr:rowOff>107950</xdr:rowOff>
              </to>
            </anchor>
          </controlPr>
        </control>
      </mc:Choice>
    </mc:AlternateContent>
    <mc:AlternateContent xmlns:mc="http://schemas.openxmlformats.org/markup-compatibility/2006">
      <mc:Choice Requires="x14">
        <control shapeId="6347" r:id="rId179" name="Check Box 203">
          <controlPr defaultSize="0" autoFill="0" autoLine="0" autoPict="0">
            <anchor moveWithCells="1">
              <from>
                <xdr:col>41</xdr:col>
                <xdr:colOff>38100</xdr:colOff>
                <xdr:row>2</xdr:row>
                <xdr:rowOff>190500</xdr:rowOff>
              </from>
              <to>
                <xdr:col>41</xdr:col>
                <xdr:colOff>469900</xdr:colOff>
                <xdr:row>4</xdr:row>
                <xdr:rowOff>12700</xdr:rowOff>
              </to>
            </anchor>
          </controlPr>
        </control>
      </mc:Choice>
    </mc:AlternateContent>
    <mc:AlternateContent xmlns:mc="http://schemas.openxmlformats.org/markup-compatibility/2006">
      <mc:Choice Requires="x14">
        <control shapeId="6348" r:id="rId180" name="Check Box 204">
          <controlPr defaultSize="0" autoFill="0" autoLine="0" autoPict="0">
            <anchor moveWithCells="1">
              <from>
                <xdr:col>41</xdr:col>
                <xdr:colOff>38100</xdr:colOff>
                <xdr:row>3</xdr:row>
                <xdr:rowOff>203200</xdr:rowOff>
              </from>
              <to>
                <xdr:col>41</xdr:col>
                <xdr:colOff>469900</xdr:colOff>
                <xdr:row>5</xdr:row>
                <xdr:rowOff>12700</xdr:rowOff>
              </to>
            </anchor>
          </controlPr>
        </control>
      </mc:Choice>
    </mc:AlternateContent>
    <mc:AlternateContent xmlns:mc="http://schemas.openxmlformats.org/markup-compatibility/2006">
      <mc:Choice Requires="x14">
        <control shapeId="6349" r:id="rId181" name="Check Box 205">
          <controlPr defaultSize="0" autoFill="0" autoLine="0" autoPict="0">
            <anchor moveWithCells="1">
              <from>
                <xdr:col>41</xdr:col>
                <xdr:colOff>38100</xdr:colOff>
                <xdr:row>4</xdr:row>
                <xdr:rowOff>190500</xdr:rowOff>
              </from>
              <to>
                <xdr:col>41</xdr:col>
                <xdr:colOff>469900</xdr:colOff>
                <xdr:row>6</xdr:row>
                <xdr:rowOff>12700</xdr:rowOff>
              </to>
            </anchor>
          </controlPr>
        </control>
      </mc:Choice>
    </mc:AlternateContent>
    <mc:AlternateContent xmlns:mc="http://schemas.openxmlformats.org/markup-compatibility/2006">
      <mc:Choice Requires="x14">
        <control shapeId="6350" r:id="rId182" name="Check Box 206">
          <controlPr defaultSize="0" autoFill="0" autoLine="0" autoPict="0">
            <anchor moveWithCells="1">
              <from>
                <xdr:col>41</xdr:col>
                <xdr:colOff>38100</xdr:colOff>
                <xdr:row>5</xdr:row>
                <xdr:rowOff>190500</xdr:rowOff>
              </from>
              <to>
                <xdr:col>41</xdr:col>
                <xdr:colOff>469900</xdr:colOff>
                <xdr:row>7</xdr:row>
                <xdr:rowOff>12700</xdr:rowOff>
              </to>
            </anchor>
          </controlPr>
        </control>
      </mc:Choice>
    </mc:AlternateContent>
    <mc:AlternateContent xmlns:mc="http://schemas.openxmlformats.org/markup-compatibility/2006">
      <mc:Choice Requires="x14">
        <control shapeId="6351" r:id="rId183" name="Check Box 207">
          <controlPr defaultSize="0" autoFill="0" autoLine="0" autoPict="0">
            <anchor moveWithCells="1">
              <from>
                <xdr:col>41</xdr:col>
                <xdr:colOff>38100</xdr:colOff>
                <xdr:row>6</xdr:row>
                <xdr:rowOff>222250</xdr:rowOff>
              </from>
              <to>
                <xdr:col>41</xdr:col>
                <xdr:colOff>469900</xdr:colOff>
                <xdr:row>8</xdr:row>
                <xdr:rowOff>38100</xdr:rowOff>
              </to>
            </anchor>
          </controlPr>
        </control>
      </mc:Choice>
    </mc:AlternateContent>
    <mc:AlternateContent xmlns:mc="http://schemas.openxmlformats.org/markup-compatibility/2006">
      <mc:Choice Requires="x14">
        <control shapeId="6352" r:id="rId184" name="Check Box 208">
          <controlPr defaultSize="0" autoFill="0" autoLine="0" autoPict="0">
            <anchor moveWithCells="1">
              <from>
                <xdr:col>41</xdr:col>
                <xdr:colOff>38100</xdr:colOff>
                <xdr:row>7</xdr:row>
                <xdr:rowOff>209550</xdr:rowOff>
              </from>
              <to>
                <xdr:col>41</xdr:col>
                <xdr:colOff>469900</xdr:colOff>
                <xdr:row>9</xdr:row>
                <xdr:rowOff>31750</xdr:rowOff>
              </to>
            </anchor>
          </controlPr>
        </control>
      </mc:Choice>
    </mc:AlternateContent>
    <mc:AlternateContent xmlns:mc="http://schemas.openxmlformats.org/markup-compatibility/2006">
      <mc:Choice Requires="x14">
        <control shapeId="6353" r:id="rId185" name="Check Box 209">
          <controlPr defaultSize="0" autoFill="0" autoLine="0" autoPict="0">
            <anchor moveWithCells="1">
              <from>
                <xdr:col>41</xdr:col>
                <xdr:colOff>38100</xdr:colOff>
                <xdr:row>8</xdr:row>
                <xdr:rowOff>228600</xdr:rowOff>
              </from>
              <to>
                <xdr:col>41</xdr:col>
                <xdr:colOff>469900</xdr:colOff>
                <xdr:row>10</xdr:row>
                <xdr:rowOff>38100</xdr:rowOff>
              </to>
            </anchor>
          </controlPr>
        </control>
      </mc:Choice>
    </mc:AlternateContent>
    <mc:AlternateContent xmlns:mc="http://schemas.openxmlformats.org/markup-compatibility/2006">
      <mc:Choice Requires="x14">
        <control shapeId="6354" r:id="rId186" name="Check Box 210">
          <controlPr defaultSize="0" autoFill="0" autoLine="0" autoPict="0">
            <anchor moveWithCells="1">
              <from>
                <xdr:col>41</xdr:col>
                <xdr:colOff>38100</xdr:colOff>
                <xdr:row>9</xdr:row>
                <xdr:rowOff>209550</xdr:rowOff>
              </from>
              <to>
                <xdr:col>41</xdr:col>
                <xdr:colOff>469900</xdr:colOff>
                <xdr:row>11</xdr:row>
                <xdr:rowOff>31750</xdr:rowOff>
              </to>
            </anchor>
          </controlPr>
        </control>
      </mc:Choice>
    </mc:AlternateContent>
    <mc:AlternateContent xmlns:mc="http://schemas.openxmlformats.org/markup-compatibility/2006">
      <mc:Choice Requires="x14">
        <control shapeId="6355" r:id="rId187" name="Check Box 211">
          <controlPr defaultSize="0" autoFill="0" autoLine="0" autoPict="0">
            <anchor moveWithCells="1">
              <from>
                <xdr:col>41</xdr:col>
                <xdr:colOff>38100</xdr:colOff>
                <xdr:row>10</xdr:row>
                <xdr:rowOff>203200</xdr:rowOff>
              </from>
              <to>
                <xdr:col>41</xdr:col>
                <xdr:colOff>469900</xdr:colOff>
                <xdr:row>12</xdr:row>
                <xdr:rowOff>12700</xdr:rowOff>
              </to>
            </anchor>
          </controlPr>
        </control>
      </mc:Choice>
    </mc:AlternateContent>
    <mc:AlternateContent xmlns:mc="http://schemas.openxmlformats.org/markup-compatibility/2006">
      <mc:Choice Requires="x14">
        <control shapeId="6356" r:id="rId188" name="Check Box 212">
          <controlPr defaultSize="0" autoFill="0" autoLine="0" autoPict="0">
            <anchor moveWithCells="1">
              <from>
                <xdr:col>41</xdr:col>
                <xdr:colOff>38100</xdr:colOff>
                <xdr:row>11</xdr:row>
                <xdr:rowOff>190500</xdr:rowOff>
              </from>
              <to>
                <xdr:col>41</xdr:col>
                <xdr:colOff>469900</xdr:colOff>
                <xdr:row>13</xdr:row>
                <xdr:rowOff>12700</xdr:rowOff>
              </to>
            </anchor>
          </controlPr>
        </control>
      </mc:Choice>
    </mc:AlternateContent>
    <mc:AlternateContent xmlns:mc="http://schemas.openxmlformats.org/markup-compatibility/2006">
      <mc:Choice Requires="x14">
        <control shapeId="6357" r:id="rId189" name="Check Box 213">
          <controlPr defaultSize="0" autoFill="0" autoLine="0" autoPict="0">
            <anchor moveWithCells="1">
              <from>
                <xdr:col>41</xdr:col>
                <xdr:colOff>38100</xdr:colOff>
                <xdr:row>16</xdr:row>
                <xdr:rowOff>190500</xdr:rowOff>
              </from>
              <to>
                <xdr:col>41</xdr:col>
                <xdr:colOff>469900</xdr:colOff>
                <xdr:row>18</xdr:row>
                <xdr:rowOff>12700</xdr:rowOff>
              </to>
            </anchor>
          </controlPr>
        </control>
      </mc:Choice>
    </mc:AlternateContent>
    <mc:AlternateContent xmlns:mc="http://schemas.openxmlformats.org/markup-compatibility/2006">
      <mc:Choice Requires="x14">
        <control shapeId="6358" r:id="rId190" name="Check Box 214">
          <controlPr defaultSize="0" autoFill="0" autoLine="0" autoPict="0">
            <anchor moveWithCells="1">
              <from>
                <xdr:col>41</xdr:col>
                <xdr:colOff>38100</xdr:colOff>
                <xdr:row>15</xdr:row>
                <xdr:rowOff>203200</xdr:rowOff>
              </from>
              <to>
                <xdr:col>41</xdr:col>
                <xdr:colOff>469900</xdr:colOff>
                <xdr:row>17</xdr:row>
                <xdr:rowOff>12700</xdr:rowOff>
              </to>
            </anchor>
          </controlPr>
        </control>
      </mc:Choice>
    </mc:AlternateContent>
    <mc:AlternateContent xmlns:mc="http://schemas.openxmlformats.org/markup-compatibility/2006">
      <mc:Choice Requires="x14">
        <control shapeId="6359" r:id="rId191" name="Check Box 215">
          <controlPr defaultSize="0" autoFill="0" autoLine="0" autoPict="0">
            <anchor moveWithCells="1">
              <from>
                <xdr:col>41</xdr:col>
                <xdr:colOff>38100</xdr:colOff>
                <xdr:row>17</xdr:row>
                <xdr:rowOff>203200</xdr:rowOff>
              </from>
              <to>
                <xdr:col>41</xdr:col>
                <xdr:colOff>450850</xdr:colOff>
                <xdr:row>18</xdr:row>
                <xdr:rowOff>222250</xdr:rowOff>
              </to>
            </anchor>
          </controlPr>
        </control>
      </mc:Choice>
    </mc:AlternateContent>
    <mc:AlternateContent xmlns:mc="http://schemas.openxmlformats.org/markup-compatibility/2006">
      <mc:Choice Requires="x14">
        <control shapeId="6360" r:id="rId192" name="Check Box 216">
          <controlPr defaultSize="0" autoFill="0" autoLine="0" autoPict="0">
            <anchor moveWithCells="1">
              <from>
                <xdr:col>41</xdr:col>
                <xdr:colOff>38100</xdr:colOff>
                <xdr:row>18</xdr:row>
                <xdr:rowOff>203200</xdr:rowOff>
              </from>
              <to>
                <xdr:col>41</xdr:col>
                <xdr:colOff>469900</xdr:colOff>
                <xdr:row>20</xdr:row>
                <xdr:rowOff>12700</xdr:rowOff>
              </to>
            </anchor>
          </controlPr>
        </control>
      </mc:Choice>
    </mc:AlternateContent>
    <mc:AlternateContent xmlns:mc="http://schemas.openxmlformats.org/markup-compatibility/2006">
      <mc:Choice Requires="x14">
        <control shapeId="6361" r:id="rId193" name="Check Box 217">
          <controlPr defaultSize="0" autoFill="0" autoLine="0" autoPict="0">
            <anchor moveWithCells="1">
              <from>
                <xdr:col>41</xdr:col>
                <xdr:colOff>38100</xdr:colOff>
                <xdr:row>20</xdr:row>
                <xdr:rowOff>0</xdr:rowOff>
              </from>
              <to>
                <xdr:col>41</xdr:col>
                <xdr:colOff>469900</xdr:colOff>
                <xdr:row>21</xdr:row>
                <xdr:rowOff>57150</xdr:rowOff>
              </to>
            </anchor>
          </controlPr>
        </control>
      </mc:Choice>
    </mc:AlternateContent>
    <mc:AlternateContent xmlns:mc="http://schemas.openxmlformats.org/markup-compatibility/2006">
      <mc:Choice Requires="x14">
        <control shapeId="6362" r:id="rId194" name="Check Box 218">
          <controlPr defaultSize="0" autoFill="0" autoLine="0" autoPict="0">
            <anchor moveWithCells="1">
              <from>
                <xdr:col>41</xdr:col>
                <xdr:colOff>38100</xdr:colOff>
                <xdr:row>21</xdr:row>
                <xdr:rowOff>0</xdr:rowOff>
              </from>
              <to>
                <xdr:col>41</xdr:col>
                <xdr:colOff>469900</xdr:colOff>
                <xdr:row>22</xdr:row>
                <xdr:rowOff>57150</xdr:rowOff>
              </to>
            </anchor>
          </controlPr>
        </control>
      </mc:Choice>
    </mc:AlternateContent>
    <mc:AlternateContent xmlns:mc="http://schemas.openxmlformats.org/markup-compatibility/2006">
      <mc:Choice Requires="x14">
        <control shapeId="6363" r:id="rId195" name="Check Box 219">
          <controlPr defaultSize="0" autoFill="0" autoLine="0" autoPict="0">
            <anchor moveWithCells="1">
              <from>
                <xdr:col>41</xdr:col>
                <xdr:colOff>38100</xdr:colOff>
                <xdr:row>21</xdr:row>
                <xdr:rowOff>203200</xdr:rowOff>
              </from>
              <to>
                <xdr:col>41</xdr:col>
                <xdr:colOff>469900</xdr:colOff>
                <xdr:row>23</xdr:row>
                <xdr:rowOff>12700</xdr:rowOff>
              </to>
            </anchor>
          </controlPr>
        </control>
      </mc:Choice>
    </mc:AlternateContent>
    <mc:AlternateContent xmlns:mc="http://schemas.openxmlformats.org/markup-compatibility/2006">
      <mc:Choice Requires="x14">
        <control shapeId="6364" r:id="rId196" name="Check Box 220">
          <controlPr defaultSize="0" autoFill="0" autoLine="0" autoPict="0">
            <anchor moveWithCells="1">
              <from>
                <xdr:col>41</xdr:col>
                <xdr:colOff>38100</xdr:colOff>
                <xdr:row>22</xdr:row>
                <xdr:rowOff>203200</xdr:rowOff>
              </from>
              <to>
                <xdr:col>41</xdr:col>
                <xdr:colOff>469900</xdr:colOff>
                <xdr:row>24</xdr:row>
                <xdr:rowOff>12700</xdr:rowOff>
              </to>
            </anchor>
          </controlPr>
        </control>
      </mc:Choice>
    </mc:AlternateContent>
    <mc:AlternateContent xmlns:mc="http://schemas.openxmlformats.org/markup-compatibility/2006">
      <mc:Choice Requires="x14">
        <control shapeId="6365" r:id="rId197" name="Check Box 221">
          <controlPr defaultSize="0" autoFill="0" autoLine="0" autoPict="0">
            <anchor moveWithCells="1">
              <from>
                <xdr:col>41</xdr:col>
                <xdr:colOff>38100</xdr:colOff>
                <xdr:row>23</xdr:row>
                <xdr:rowOff>203200</xdr:rowOff>
              </from>
              <to>
                <xdr:col>41</xdr:col>
                <xdr:colOff>469900</xdr:colOff>
                <xdr:row>25</xdr:row>
                <xdr:rowOff>12700</xdr:rowOff>
              </to>
            </anchor>
          </controlPr>
        </control>
      </mc:Choice>
    </mc:AlternateContent>
    <mc:AlternateContent xmlns:mc="http://schemas.openxmlformats.org/markup-compatibility/2006">
      <mc:Choice Requires="x14">
        <control shapeId="6366" r:id="rId198" name="Check Box 222">
          <controlPr defaultSize="0" autoFill="0" autoLine="0" autoPict="0">
            <anchor moveWithCells="1">
              <from>
                <xdr:col>41</xdr:col>
                <xdr:colOff>38100</xdr:colOff>
                <xdr:row>24</xdr:row>
                <xdr:rowOff>203200</xdr:rowOff>
              </from>
              <to>
                <xdr:col>41</xdr:col>
                <xdr:colOff>469900</xdr:colOff>
                <xdr:row>26</xdr:row>
                <xdr:rowOff>12700</xdr:rowOff>
              </to>
            </anchor>
          </controlPr>
        </control>
      </mc:Choice>
    </mc:AlternateContent>
    <mc:AlternateContent xmlns:mc="http://schemas.openxmlformats.org/markup-compatibility/2006">
      <mc:Choice Requires="x14">
        <control shapeId="6367" r:id="rId199" name="Check Box 223">
          <controlPr defaultSize="0" autoFill="0" autoLine="0" autoPict="0">
            <anchor moveWithCells="1">
              <from>
                <xdr:col>41</xdr:col>
                <xdr:colOff>19050</xdr:colOff>
                <xdr:row>171</xdr:row>
                <xdr:rowOff>222250</xdr:rowOff>
              </from>
              <to>
                <xdr:col>41</xdr:col>
                <xdr:colOff>450850</xdr:colOff>
                <xdr:row>173</xdr:row>
                <xdr:rowOff>12700</xdr:rowOff>
              </to>
            </anchor>
          </controlPr>
        </control>
      </mc:Choice>
    </mc:AlternateContent>
    <mc:AlternateContent xmlns:mc="http://schemas.openxmlformats.org/markup-compatibility/2006">
      <mc:Choice Requires="x14">
        <control shapeId="6368" r:id="rId200" name="Check Box 224">
          <controlPr defaultSize="0" autoFill="0" autoLine="0" autoPict="0">
            <anchor moveWithCells="1">
              <from>
                <xdr:col>41</xdr:col>
                <xdr:colOff>19050</xdr:colOff>
                <xdr:row>172</xdr:row>
                <xdr:rowOff>241300</xdr:rowOff>
              </from>
              <to>
                <xdr:col>41</xdr:col>
                <xdr:colOff>450850</xdr:colOff>
                <xdr:row>174</xdr:row>
                <xdr:rowOff>38100</xdr:rowOff>
              </to>
            </anchor>
          </controlPr>
        </control>
      </mc:Choice>
    </mc:AlternateContent>
    <mc:AlternateContent xmlns:mc="http://schemas.openxmlformats.org/markup-compatibility/2006">
      <mc:Choice Requires="x14">
        <control shapeId="6369" r:id="rId201" name="Check Box 225">
          <controlPr defaultSize="0" autoFill="0" autoLine="0" autoPict="0">
            <anchor moveWithCells="1">
              <from>
                <xdr:col>41</xdr:col>
                <xdr:colOff>19050</xdr:colOff>
                <xdr:row>173</xdr:row>
                <xdr:rowOff>228600</xdr:rowOff>
              </from>
              <to>
                <xdr:col>41</xdr:col>
                <xdr:colOff>450850</xdr:colOff>
                <xdr:row>175</xdr:row>
                <xdr:rowOff>31750</xdr:rowOff>
              </to>
            </anchor>
          </controlPr>
        </control>
      </mc:Choice>
    </mc:AlternateContent>
    <mc:AlternateContent xmlns:mc="http://schemas.openxmlformats.org/markup-compatibility/2006">
      <mc:Choice Requires="x14">
        <control shapeId="6370" r:id="rId202" name="Check Box 226">
          <controlPr defaultSize="0" autoFill="0" autoLine="0" autoPict="0">
            <anchor moveWithCells="1">
              <from>
                <xdr:col>41</xdr:col>
                <xdr:colOff>19050</xdr:colOff>
                <xdr:row>174</xdr:row>
                <xdr:rowOff>209550</xdr:rowOff>
              </from>
              <to>
                <xdr:col>41</xdr:col>
                <xdr:colOff>450850</xdr:colOff>
                <xdr:row>176</xdr:row>
                <xdr:rowOff>0</xdr:rowOff>
              </to>
            </anchor>
          </controlPr>
        </control>
      </mc:Choice>
    </mc:AlternateContent>
    <mc:AlternateContent xmlns:mc="http://schemas.openxmlformats.org/markup-compatibility/2006">
      <mc:Choice Requires="x14">
        <control shapeId="6371" r:id="rId203" name="Check Box 227">
          <controlPr defaultSize="0" autoFill="0" autoLine="0" autoPict="0">
            <anchor moveWithCells="1">
              <from>
                <xdr:col>41</xdr:col>
                <xdr:colOff>19050</xdr:colOff>
                <xdr:row>175</xdr:row>
                <xdr:rowOff>209550</xdr:rowOff>
              </from>
              <to>
                <xdr:col>41</xdr:col>
                <xdr:colOff>450850</xdr:colOff>
                <xdr:row>177</xdr:row>
                <xdr:rowOff>0</xdr:rowOff>
              </to>
            </anchor>
          </controlPr>
        </control>
      </mc:Choice>
    </mc:AlternateContent>
    <mc:AlternateContent xmlns:mc="http://schemas.openxmlformats.org/markup-compatibility/2006">
      <mc:Choice Requires="x14">
        <control shapeId="6372" r:id="rId204" name="Check Box 228">
          <controlPr defaultSize="0" autoFill="0" autoLine="0" autoPict="0">
            <anchor moveWithCells="1">
              <from>
                <xdr:col>41</xdr:col>
                <xdr:colOff>19050</xdr:colOff>
                <xdr:row>176</xdr:row>
                <xdr:rowOff>241300</xdr:rowOff>
              </from>
              <to>
                <xdr:col>41</xdr:col>
                <xdr:colOff>450850</xdr:colOff>
                <xdr:row>178</xdr:row>
                <xdr:rowOff>38100</xdr:rowOff>
              </to>
            </anchor>
          </controlPr>
        </control>
      </mc:Choice>
    </mc:AlternateContent>
    <mc:AlternateContent xmlns:mc="http://schemas.openxmlformats.org/markup-compatibility/2006">
      <mc:Choice Requires="x14">
        <control shapeId="6373" r:id="rId205" name="Check Box 229">
          <controlPr defaultSize="0" autoFill="0" autoLine="0" autoPict="0">
            <anchor moveWithCells="1">
              <from>
                <xdr:col>41</xdr:col>
                <xdr:colOff>19050</xdr:colOff>
                <xdr:row>177</xdr:row>
                <xdr:rowOff>241300</xdr:rowOff>
              </from>
              <to>
                <xdr:col>41</xdr:col>
                <xdr:colOff>450850</xdr:colOff>
                <xdr:row>179</xdr:row>
                <xdr:rowOff>38100</xdr:rowOff>
              </to>
            </anchor>
          </controlPr>
        </control>
      </mc:Choice>
    </mc:AlternateContent>
    <mc:AlternateContent xmlns:mc="http://schemas.openxmlformats.org/markup-compatibility/2006">
      <mc:Choice Requires="x14">
        <control shapeId="6374" r:id="rId206" name="Check Box 230">
          <controlPr defaultSize="0" autoFill="0" autoLine="0" autoPict="0">
            <anchor moveWithCells="1">
              <from>
                <xdr:col>41</xdr:col>
                <xdr:colOff>19050</xdr:colOff>
                <xdr:row>179</xdr:row>
                <xdr:rowOff>12700</xdr:rowOff>
              </from>
              <to>
                <xdr:col>41</xdr:col>
                <xdr:colOff>450850</xdr:colOff>
                <xdr:row>180</xdr:row>
                <xdr:rowOff>57150</xdr:rowOff>
              </to>
            </anchor>
          </controlPr>
        </control>
      </mc:Choice>
    </mc:AlternateContent>
    <mc:AlternateContent xmlns:mc="http://schemas.openxmlformats.org/markup-compatibility/2006">
      <mc:Choice Requires="x14">
        <control shapeId="6375" r:id="rId207" name="Check Box 231">
          <controlPr defaultSize="0" autoFill="0" autoLine="0" autoPict="0">
            <anchor moveWithCells="1">
              <from>
                <xdr:col>41</xdr:col>
                <xdr:colOff>19050</xdr:colOff>
                <xdr:row>180</xdr:row>
                <xdr:rowOff>19050</xdr:rowOff>
              </from>
              <to>
                <xdr:col>41</xdr:col>
                <xdr:colOff>450850</xdr:colOff>
                <xdr:row>181</xdr:row>
                <xdr:rowOff>57150</xdr:rowOff>
              </to>
            </anchor>
          </controlPr>
        </control>
      </mc:Choice>
    </mc:AlternateContent>
    <mc:AlternateContent xmlns:mc="http://schemas.openxmlformats.org/markup-compatibility/2006">
      <mc:Choice Requires="x14">
        <control shapeId="6376" r:id="rId208" name="Check Box 232">
          <controlPr defaultSize="0" autoFill="0" autoLine="0" autoPict="0">
            <anchor moveWithCells="1">
              <from>
                <xdr:col>41</xdr:col>
                <xdr:colOff>19050</xdr:colOff>
                <xdr:row>170</xdr:row>
                <xdr:rowOff>209550</xdr:rowOff>
              </from>
              <to>
                <xdr:col>41</xdr:col>
                <xdr:colOff>450850</xdr:colOff>
                <xdr:row>172</xdr:row>
                <xdr:rowOff>12700</xdr:rowOff>
              </to>
            </anchor>
          </controlPr>
        </control>
      </mc:Choice>
    </mc:AlternateContent>
    <mc:AlternateContent xmlns:mc="http://schemas.openxmlformats.org/markup-compatibility/2006">
      <mc:Choice Requires="x14">
        <control shapeId="6377" r:id="rId209" name="Button 233">
          <controlPr defaultSize="0" print="0" autoFill="0" autoPict="0" macro="[0]!m_menu">
            <anchor>
              <from>
                <xdr:col>17</xdr:col>
                <xdr:colOff>241300</xdr:colOff>
                <xdr:row>0</xdr:row>
                <xdr:rowOff>431800</xdr:rowOff>
              </from>
              <to>
                <xdr:col>18</xdr:col>
                <xdr:colOff>584200</xdr:colOff>
                <xdr:row>0</xdr:row>
                <xdr:rowOff>717550</xdr:rowOff>
              </to>
            </anchor>
          </controlPr>
        </control>
      </mc:Choice>
    </mc:AlternateContent>
    <mc:AlternateContent xmlns:mc="http://schemas.openxmlformats.org/markup-compatibility/2006">
      <mc:Choice Requires="x14">
        <control shapeId="6378" r:id="rId210" name="Button 234">
          <controlPr defaultSize="0" print="0" autoFill="0" autoPict="0" macro="[0]!taihi_check_f">
            <anchor>
              <from>
                <xdr:col>43</xdr:col>
                <xdr:colOff>552450</xdr:colOff>
                <xdr:row>0</xdr:row>
                <xdr:rowOff>412750</xdr:rowOff>
              </from>
              <to>
                <xdr:col>44</xdr:col>
                <xdr:colOff>704850</xdr:colOff>
                <xdr:row>0</xdr:row>
                <xdr:rowOff>685800</xdr:rowOff>
              </to>
            </anchor>
          </controlPr>
        </control>
      </mc:Choice>
    </mc:AlternateContent>
    <mc:AlternateContent xmlns:mc="http://schemas.openxmlformats.org/markup-compatibility/2006">
      <mc:Choice Requires="x14">
        <control shapeId="6379" r:id="rId211" name="ボタン 9">
          <controlPr defaultSize="0" print="0" autoFill="0" autoPict="0" macro="[0]!BPセル削除">
            <anchor moveWithCells="1" sizeWithCells="1">
              <from>
                <xdr:col>17</xdr:col>
                <xdr:colOff>685800</xdr:colOff>
                <xdr:row>233</xdr:row>
                <xdr:rowOff>184150</xdr:rowOff>
              </from>
              <to>
                <xdr:col>42</xdr:col>
                <xdr:colOff>762000</xdr:colOff>
                <xdr:row>234</xdr:row>
                <xdr:rowOff>228600</xdr:rowOff>
              </to>
            </anchor>
          </controlPr>
        </control>
      </mc:Choice>
    </mc:AlternateContent>
    <mc:AlternateContent xmlns:mc="http://schemas.openxmlformats.org/markup-compatibility/2006">
      <mc:Choice Requires="x14">
        <control shapeId="6383" r:id="rId212" name="ボタン 42">
          <controlPr defaultSize="0" print="0" autoFill="0" autoPict="0" macro="[0]!BP目標をBC案にコピー">
            <anchor moveWithCells="1" sizeWithCells="1">
              <from>
                <xdr:col>3</xdr:col>
                <xdr:colOff>0</xdr:colOff>
                <xdr:row>244</xdr:row>
                <xdr:rowOff>12700</xdr:rowOff>
              </from>
              <to>
                <xdr:col>5</xdr:col>
                <xdr:colOff>533400</xdr:colOff>
                <xdr:row>245</xdr:row>
                <xdr:rowOff>57150</xdr:rowOff>
              </to>
            </anchor>
          </controlPr>
        </control>
      </mc:Choice>
    </mc:AlternateContent>
    <mc:AlternateContent xmlns:mc="http://schemas.openxmlformats.org/markup-compatibility/2006">
      <mc:Choice Requires="x14">
        <control shapeId="6387" r:id="rId213" name="Button 243">
          <controlPr defaultSize="0" print="0" autoFill="0" autoPict="0" macro="[0]!BP当期予算を目標にコピー">
            <anchor>
              <from>
                <xdr:col>10</xdr:col>
                <xdr:colOff>685800</xdr:colOff>
                <xdr:row>235</xdr:row>
                <xdr:rowOff>0</xdr:rowOff>
              </from>
              <to>
                <xdr:col>14</xdr:col>
                <xdr:colOff>127000</xdr:colOff>
                <xdr:row>245</xdr:row>
                <xdr:rowOff>50800</xdr:rowOff>
              </to>
            </anchor>
          </controlPr>
        </control>
      </mc:Choice>
    </mc:AlternateContent>
    <mc:AlternateContent xmlns:mc="http://schemas.openxmlformats.org/markup-compatibility/2006">
      <mc:Choice Requires="x14">
        <control shapeId="6393" r:id="rId214" name="Button 249">
          <controlPr defaultSize="0" print="0" autoFill="0" autoPict="0" macro="[0]!BP次期繰越目標B案">
            <anchor moveWithCells="1" sizeWithCells="1">
              <from>
                <xdr:col>8</xdr:col>
                <xdr:colOff>57150</xdr:colOff>
                <xdr:row>286</xdr:row>
                <xdr:rowOff>0</xdr:rowOff>
              </from>
              <to>
                <xdr:col>9</xdr:col>
                <xdr:colOff>381000</xdr:colOff>
                <xdr:row>287</xdr:row>
                <xdr:rowOff>19050</xdr:rowOff>
              </to>
            </anchor>
          </controlPr>
        </control>
      </mc:Choice>
    </mc:AlternateContent>
    <mc:AlternateContent xmlns:mc="http://schemas.openxmlformats.org/markup-compatibility/2006">
      <mc:Choice Requires="x14">
        <control shapeId="6394" r:id="rId215" name="Button 250">
          <controlPr defaultSize="0" print="0" autoFill="0" autoPict="0" macro="[0]!BP次期繰越目標C案">
            <anchor moveWithCells="1" sizeWithCells="1">
              <from>
                <xdr:col>16</xdr:col>
                <xdr:colOff>57150</xdr:colOff>
                <xdr:row>286</xdr:row>
                <xdr:rowOff>0</xdr:rowOff>
              </from>
              <to>
                <xdr:col>17</xdr:col>
                <xdr:colOff>381000</xdr:colOff>
                <xdr:row>287</xdr:row>
                <xdr:rowOff>19050</xdr:rowOff>
              </to>
            </anchor>
          </controlPr>
        </control>
      </mc:Choice>
    </mc:AlternateContent>
    <mc:AlternateContent xmlns:mc="http://schemas.openxmlformats.org/markup-compatibility/2006">
      <mc:Choice Requires="x14">
        <control shapeId="6395" r:id="rId216" name="Button 251">
          <controlPr defaultSize="0" print="0" autoFill="0" autoPict="0" macro="[0]!BP印刷A4">
            <anchor moveWithCells="1" sizeWithCells="1">
              <from>
                <xdr:col>15</xdr:col>
                <xdr:colOff>107950</xdr:colOff>
                <xdr:row>233</xdr:row>
                <xdr:rowOff>171450</xdr:rowOff>
              </from>
              <to>
                <xdr:col>17</xdr:col>
                <xdr:colOff>381000</xdr:colOff>
                <xdr:row>234</xdr:row>
                <xdr:rowOff>228600</xdr:rowOff>
              </to>
            </anchor>
          </controlPr>
        </control>
      </mc:Choice>
    </mc:AlternateContent>
    <mc:AlternateContent xmlns:mc="http://schemas.openxmlformats.org/markup-compatibility/2006">
      <mc:Choice Requires="x14">
        <control shapeId="6392" r:id="rId217" name="Button 248">
          <controlPr defaultSize="0" print="0" autoFill="0" autoPict="0" macro="[0]!BP次期繰越目標A案">
            <anchor moveWithCells="1" sizeWithCells="1">
              <from>
                <xdr:col>8</xdr:col>
                <xdr:colOff>57150</xdr:colOff>
                <xdr:row>263</xdr:row>
                <xdr:rowOff>0</xdr:rowOff>
              </from>
              <to>
                <xdr:col>9</xdr:col>
                <xdr:colOff>381000</xdr:colOff>
                <xdr:row>264</xdr:row>
                <xdr:rowOff>0</xdr:rowOff>
              </to>
            </anchor>
          </controlPr>
        </control>
      </mc:Choice>
    </mc:AlternateContent>
    <mc:AlternateContent xmlns:mc="http://schemas.openxmlformats.org/markup-compatibility/2006">
      <mc:Choice Requires="x14">
        <control shapeId="6399" r:id="rId218" name="Button 255">
          <controlPr defaultSize="0" print="0" autoFill="0" autoPict="0" macro="[0]!BP次期繰越目標B案">
            <anchor moveWithCells="1" sizeWithCells="1">
              <from>
                <xdr:col>8</xdr:col>
                <xdr:colOff>57150</xdr:colOff>
                <xdr:row>286</xdr:row>
                <xdr:rowOff>0</xdr:rowOff>
              </from>
              <to>
                <xdr:col>9</xdr:col>
                <xdr:colOff>381000</xdr:colOff>
                <xdr:row>287</xdr:row>
                <xdr:rowOff>0</xdr:rowOff>
              </to>
            </anchor>
          </controlPr>
        </control>
      </mc:Choice>
    </mc:AlternateContent>
    <mc:AlternateContent xmlns:mc="http://schemas.openxmlformats.org/markup-compatibility/2006">
      <mc:Choice Requires="x14">
        <control shapeId="6400" r:id="rId219" name="Button 256">
          <controlPr defaultSize="0" print="0" autoFill="0" autoPict="0" macro="[0]!BP次期繰越目標C案">
            <anchor moveWithCells="1" sizeWithCells="1">
              <from>
                <xdr:col>16</xdr:col>
                <xdr:colOff>57150</xdr:colOff>
                <xdr:row>286</xdr:row>
                <xdr:rowOff>0</xdr:rowOff>
              </from>
              <to>
                <xdr:col>17</xdr:col>
                <xdr:colOff>381000</xdr:colOff>
                <xdr:row>287</xdr:row>
                <xdr:rowOff>0</xdr:rowOff>
              </to>
            </anchor>
          </controlPr>
        </control>
      </mc:Choice>
    </mc:AlternateContent>
    <mc:AlternateContent xmlns:mc="http://schemas.openxmlformats.org/markup-compatibility/2006">
      <mc:Choice Requires="x14">
        <control shapeId="6159" r:id="rId220" name="Check Box 22">
          <controlPr defaultSize="0" autoFill="0" autoLine="0" autoPict="0" altText="非課税">
            <anchor moveWithCells="1">
              <from>
                <xdr:col>0</xdr:col>
                <xdr:colOff>0</xdr:colOff>
                <xdr:row>45</xdr:row>
                <xdr:rowOff>222250</xdr:rowOff>
              </from>
              <to>
                <xdr:col>2</xdr:col>
                <xdr:colOff>95250</xdr:colOff>
                <xdr:row>46</xdr:row>
                <xdr:rowOff>184150</xdr:rowOff>
              </to>
            </anchor>
          </controlPr>
        </control>
      </mc:Choice>
    </mc:AlternateContent>
    <mc:AlternateContent xmlns:mc="http://schemas.openxmlformats.org/markup-compatibility/2006">
      <mc:Choice Requires="x14">
        <control shapeId="6160" r:id="rId221" name="Check Box 23">
          <controlPr defaultSize="0" autoFill="0" autoLine="0" autoPict="0" altText="非課税">
            <anchor moveWithCells="1">
              <from>
                <xdr:col>0</xdr:col>
                <xdr:colOff>0</xdr:colOff>
                <xdr:row>47</xdr:row>
                <xdr:rowOff>31750</xdr:rowOff>
              </from>
              <to>
                <xdr:col>2</xdr:col>
                <xdr:colOff>95250</xdr:colOff>
                <xdr:row>47</xdr:row>
                <xdr:rowOff>184150</xdr:rowOff>
              </to>
            </anchor>
          </controlPr>
        </control>
      </mc:Choice>
    </mc:AlternateContent>
    <mc:AlternateContent xmlns:mc="http://schemas.openxmlformats.org/markup-compatibility/2006">
      <mc:Choice Requires="x14">
        <control shapeId="6161" r:id="rId222" name="Check Box 24">
          <controlPr defaultSize="0" autoFill="0" autoLine="0" autoPict="0" altText="非課税">
            <anchor moveWithCells="1">
              <from>
                <xdr:col>0</xdr:col>
                <xdr:colOff>0</xdr:colOff>
                <xdr:row>48</xdr:row>
                <xdr:rowOff>31750</xdr:rowOff>
              </from>
              <to>
                <xdr:col>2</xdr:col>
                <xdr:colOff>95250</xdr:colOff>
                <xdr:row>48</xdr:row>
                <xdr:rowOff>190500</xdr:rowOff>
              </to>
            </anchor>
          </controlPr>
        </control>
      </mc:Choice>
    </mc:AlternateContent>
    <mc:AlternateContent xmlns:mc="http://schemas.openxmlformats.org/markup-compatibility/2006">
      <mc:Choice Requires="x14">
        <control shapeId="6162" r:id="rId223" name="Check Box 25">
          <controlPr defaultSize="0" autoFill="0" autoLine="0" autoPict="0" altText="非課税">
            <anchor moveWithCells="1">
              <from>
                <xdr:col>0</xdr:col>
                <xdr:colOff>0</xdr:colOff>
                <xdr:row>49</xdr:row>
                <xdr:rowOff>31750</xdr:rowOff>
              </from>
              <to>
                <xdr:col>2</xdr:col>
                <xdr:colOff>95250</xdr:colOff>
                <xdr:row>49</xdr:row>
                <xdr:rowOff>190500</xdr:rowOff>
              </to>
            </anchor>
          </controlPr>
        </control>
      </mc:Choice>
    </mc:AlternateContent>
    <mc:AlternateContent xmlns:mc="http://schemas.openxmlformats.org/markup-compatibility/2006">
      <mc:Choice Requires="x14">
        <control shapeId="6163" r:id="rId224" name="Check Box 26">
          <controlPr defaultSize="0" autoFill="0" autoLine="0" autoPict="0" altText="非課税">
            <anchor moveWithCells="1">
              <from>
                <xdr:col>0</xdr:col>
                <xdr:colOff>0</xdr:colOff>
                <xdr:row>50</xdr:row>
                <xdr:rowOff>31750</xdr:rowOff>
              </from>
              <to>
                <xdr:col>2</xdr:col>
                <xdr:colOff>95250</xdr:colOff>
                <xdr:row>50</xdr:row>
                <xdr:rowOff>190500</xdr:rowOff>
              </to>
            </anchor>
          </controlPr>
        </control>
      </mc:Choice>
    </mc:AlternateContent>
    <mc:AlternateContent xmlns:mc="http://schemas.openxmlformats.org/markup-compatibility/2006">
      <mc:Choice Requires="x14">
        <control shapeId="6164" r:id="rId225" name="Check Box 27">
          <controlPr defaultSize="0" autoFill="0" autoLine="0" autoPict="0" altText="非課税">
            <anchor moveWithCells="1">
              <from>
                <xdr:col>0</xdr:col>
                <xdr:colOff>0</xdr:colOff>
                <xdr:row>51</xdr:row>
                <xdr:rowOff>31750</xdr:rowOff>
              </from>
              <to>
                <xdr:col>2</xdr:col>
                <xdr:colOff>95250</xdr:colOff>
                <xdr:row>51</xdr:row>
                <xdr:rowOff>184150</xdr:rowOff>
              </to>
            </anchor>
          </controlPr>
        </control>
      </mc:Choice>
    </mc:AlternateContent>
    <mc:AlternateContent xmlns:mc="http://schemas.openxmlformats.org/markup-compatibility/2006">
      <mc:Choice Requires="x14">
        <control shapeId="6165" r:id="rId226" name="Check Box 28">
          <controlPr defaultSize="0" autoFill="0" autoLine="0" autoPict="0" altText="非課税">
            <anchor moveWithCells="1">
              <from>
                <xdr:col>0</xdr:col>
                <xdr:colOff>0</xdr:colOff>
                <xdr:row>52</xdr:row>
                <xdr:rowOff>31750</xdr:rowOff>
              </from>
              <to>
                <xdr:col>2</xdr:col>
                <xdr:colOff>95250</xdr:colOff>
                <xdr:row>52</xdr:row>
                <xdr:rowOff>190500</xdr:rowOff>
              </to>
            </anchor>
          </controlPr>
        </control>
      </mc:Choice>
    </mc:AlternateContent>
    <mc:AlternateContent xmlns:mc="http://schemas.openxmlformats.org/markup-compatibility/2006">
      <mc:Choice Requires="x14">
        <control shapeId="6166" r:id="rId227" name="Check Box 29">
          <controlPr defaultSize="0" autoFill="0" autoLine="0" autoPict="0" altText="非課税">
            <anchor moveWithCells="1">
              <from>
                <xdr:col>0</xdr:col>
                <xdr:colOff>0</xdr:colOff>
                <xdr:row>53</xdr:row>
                <xdr:rowOff>31750</xdr:rowOff>
              </from>
              <to>
                <xdr:col>2</xdr:col>
                <xdr:colOff>95250</xdr:colOff>
                <xdr:row>53</xdr:row>
                <xdr:rowOff>203200</xdr:rowOff>
              </to>
            </anchor>
          </controlPr>
        </control>
      </mc:Choice>
    </mc:AlternateContent>
    <mc:AlternateContent xmlns:mc="http://schemas.openxmlformats.org/markup-compatibility/2006">
      <mc:Choice Requires="x14">
        <control shapeId="6167" r:id="rId228" name="Check Box 30">
          <controlPr defaultSize="0" autoFill="0" autoLine="0" autoPict="0" altText="非課税">
            <anchor moveWithCells="1">
              <from>
                <xdr:col>0</xdr:col>
                <xdr:colOff>0</xdr:colOff>
                <xdr:row>54</xdr:row>
                <xdr:rowOff>31750</xdr:rowOff>
              </from>
              <to>
                <xdr:col>2</xdr:col>
                <xdr:colOff>95250</xdr:colOff>
                <xdr:row>54</xdr:row>
                <xdr:rowOff>190500</xdr:rowOff>
              </to>
            </anchor>
          </controlPr>
        </control>
      </mc:Choice>
    </mc:AlternateContent>
    <mc:AlternateContent xmlns:mc="http://schemas.openxmlformats.org/markup-compatibility/2006">
      <mc:Choice Requires="x14">
        <control shapeId="6168" r:id="rId229" name="Check Box 31">
          <controlPr defaultSize="0" autoFill="0" autoLine="0" autoPict="0" altText="非課税">
            <anchor moveWithCells="1">
              <from>
                <xdr:col>0</xdr:col>
                <xdr:colOff>0</xdr:colOff>
                <xdr:row>55</xdr:row>
                <xdr:rowOff>31750</xdr:rowOff>
              </from>
              <to>
                <xdr:col>2</xdr:col>
                <xdr:colOff>95250</xdr:colOff>
                <xdr:row>55</xdr:row>
                <xdr:rowOff>190500</xdr:rowOff>
              </to>
            </anchor>
          </controlPr>
        </control>
      </mc:Choice>
    </mc:AlternateContent>
    <mc:AlternateContent xmlns:mc="http://schemas.openxmlformats.org/markup-compatibility/2006">
      <mc:Choice Requires="x14">
        <control shapeId="6169" r:id="rId230" name="Check Box 32">
          <controlPr defaultSize="0" autoFill="0" autoLine="0" autoPict="0" altText="非課税">
            <anchor moveWithCells="1">
              <from>
                <xdr:col>0</xdr:col>
                <xdr:colOff>0</xdr:colOff>
                <xdr:row>55</xdr:row>
                <xdr:rowOff>222250</xdr:rowOff>
              </from>
              <to>
                <xdr:col>2</xdr:col>
                <xdr:colOff>95250</xdr:colOff>
                <xdr:row>56</xdr:row>
                <xdr:rowOff>190500</xdr:rowOff>
              </to>
            </anchor>
          </controlPr>
        </control>
      </mc:Choice>
    </mc:AlternateContent>
    <mc:AlternateContent xmlns:mc="http://schemas.openxmlformats.org/markup-compatibility/2006">
      <mc:Choice Requires="x14">
        <control shapeId="6170" r:id="rId231" name="Check Box 33">
          <controlPr defaultSize="0" autoFill="0" autoLine="0" autoPict="0" altText="非課税">
            <anchor moveWithCells="1">
              <from>
                <xdr:col>0</xdr:col>
                <xdr:colOff>0</xdr:colOff>
                <xdr:row>58</xdr:row>
                <xdr:rowOff>0</xdr:rowOff>
              </from>
              <to>
                <xdr:col>2</xdr:col>
                <xdr:colOff>95250</xdr:colOff>
                <xdr:row>58</xdr:row>
                <xdr:rowOff>152400</xdr:rowOff>
              </to>
            </anchor>
          </controlPr>
        </control>
      </mc:Choice>
    </mc:AlternateContent>
    <mc:AlternateContent xmlns:mc="http://schemas.openxmlformats.org/markup-compatibility/2006">
      <mc:Choice Requires="x14">
        <control shapeId="6171" r:id="rId232" name="Check Box 34">
          <controlPr defaultSize="0" autoFill="0" autoLine="0" autoPict="0" altText="非課税">
            <anchor moveWithCells="1">
              <from>
                <xdr:col>0</xdr:col>
                <xdr:colOff>0</xdr:colOff>
                <xdr:row>57</xdr:row>
                <xdr:rowOff>0</xdr:rowOff>
              </from>
              <to>
                <xdr:col>2</xdr:col>
                <xdr:colOff>95250</xdr:colOff>
                <xdr:row>57</xdr:row>
                <xdr:rowOff>165100</xdr:rowOff>
              </to>
            </anchor>
          </controlPr>
        </control>
      </mc:Choice>
    </mc:AlternateContent>
    <mc:AlternateContent xmlns:mc="http://schemas.openxmlformats.org/markup-compatibility/2006">
      <mc:Choice Requires="x14">
        <control shapeId="6172" r:id="rId233" name="Check Box 35">
          <controlPr defaultSize="0" autoFill="0" autoLine="0" autoPict="0" altText="非課税">
            <anchor moveWithCells="1">
              <from>
                <xdr:col>0</xdr:col>
                <xdr:colOff>0</xdr:colOff>
                <xdr:row>58</xdr:row>
                <xdr:rowOff>203200</xdr:rowOff>
              </from>
              <to>
                <xdr:col>2</xdr:col>
                <xdr:colOff>95250</xdr:colOff>
                <xdr:row>59</xdr:row>
                <xdr:rowOff>165100</xdr:rowOff>
              </to>
            </anchor>
          </controlPr>
        </control>
      </mc:Choice>
    </mc:AlternateContent>
    <mc:AlternateContent xmlns:mc="http://schemas.openxmlformats.org/markup-compatibility/2006">
      <mc:Choice Requires="x14">
        <control shapeId="6173" r:id="rId234" name="Check Box 36">
          <controlPr defaultSize="0" autoFill="0" autoLine="0" autoPict="0" altText="非課税">
            <anchor moveWithCells="1">
              <from>
                <xdr:col>0</xdr:col>
                <xdr:colOff>0</xdr:colOff>
                <xdr:row>59</xdr:row>
                <xdr:rowOff>203200</xdr:rowOff>
              </from>
              <to>
                <xdr:col>2</xdr:col>
                <xdr:colOff>95250</xdr:colOff>
                <xdr:row>60</xdr:row>
                <xdr:rowOff>165100</xdr:rowOff>
              </to>
            </anchor>
          </controlPr>
        </control>
      </mc:Choice>
    </mc:AlternateContent>
    <mc:AlternateContent xmlns:mc="http://schemas.openxmlformats.org/markup-compatibility/2006">
      <mc:Choice Requires="x14">
        <control shapeId="6174" r:id="rId235" name="Check Box 37">
          <controlPr defaultSize="0" autoFill="0" autoLine="0" autoPict="0" altText="非課税">
            <anchor moveWithCells="1">
              <from>
                <xdr:col>0</xdr:col>
                <xdr:colOff>0</xdr:colOff>
                <xdr:row>61</xdr:row>
                <xdr:rowOff>0</xdr:rowOff>
              </from>
              <to>
                <xdr:col>2</xdr:col>
                <xdr:colOff>95250</xdr:colOff>
                <xdr:row>61</xdr:row>
                <xdr:rowOff>152400</xdr:rowOff>
              </to>
            </anchor>
          </controlPr>
        </control>
      </mc:Choice>
    </mc:AlternateContent>
    <mc:AlternateContent xmlns:mc="http://schemas.openxmlformats.org/markup-compatibility/2006">
      <mc:Choice Requires="x14">
        <control shapeId="6175" r:id="rId236" name="Check Box 38">
          <controlPr defaultSize="0" autoFill="0" autoLine="0" autoPict="0" altText="非課税">
            <anchor moveWithCells="1">
              <from>
                <xdr:col>0</xdr:col>
                <xdr:colOff>0</xdr:colOff>
                <xdr:row>61</xdr:row>
                <xdr:rowOff>222250</xdr:rowOff>
              </from>
              <to>
                <xdr:col>2</xdr:col>
                <xdr:colOff>95250</xdr:colOff>
                <xdr:row>62</xdr:row>
                <xdr:rowOff>152400</xdr:rowOff>
              </to>
            </anchor>
          </controlPr>
        </control>
      </mc:Choice>
    </mc:AlternateContent>
    <mc:AlternateContent xmlns:mc="http://schemas.openxmlformats.org/markup-compatibility/2006">
      <mc:Choice Requires="x14">
        <control shapeId="6176" r:id="rId237" name="Check Box 39">
          <controlPr defaultSize="0" autoFill="0" autoLine="0" autoPict="0" altText="非課税">
            <anchor moveWithCells="1">
              <from>
                <xdr:col>0</xdr:col>
                <xdr:colOff>0</xdr:colOff>
                <xdr:row>62</xdr:row>
                <xdr:rowOff>222250</xdr:rowOff>
              </from>
              <to>
                <xdr:col>2</xdr:col>
                <xdr:colOff>95250</xdr:colOff>
                <xdr:row>63</xdr:row>
                <xdr:rowOff>152400</xdr:rowOff>
              </to>
            </anchor>
          </controlPr>
        </control>
      </mc:Choice>
    </mc:AlternateContent>
    <mc:AlternateContent xmlns:mc="http://schemas.openxmlformats.org/markup-compatibility/2006">
      <mc:Choice Requires="x14">
        <control shapeId="6177" r:id="rId238" name="Check Box 40">
          <controlPr defaultSize="0" autoFill="0" autoLine="0" autoPict="0" altText="非課税">
            <anchor moveWithCells="1">
              <from>
                <xdr:col>0</xdr:col>
                <xdr:colOff>0</xdr:colOff>
                <xdr:row>64</xdr:row>
                <xdr:rowOff>0</xdr:rowOff>
              </from>
              <to>
                <xdr:col>2</xdr:col>
                <xdr:colOff>95250</xdr:colOff>
                <xdr:row>64</xdr:row>
                <xdr:rowOff>184150</xdr:rowOff>
              </to>
            </anchor>
          </controlPr>
        </control>
      </mc:Choice>
    </mc:AlternateContent>
    <mc:AlternateContent xmlns:mc="http://schemas.openxmlformats.org/markup-compatibility/2006">
      <mc:Choice Requires="x14">
        <control shapeId="6178" r:id="rId239" name="Check Box 41">
          <controlPr defaultSize="0" autoFill="0" autoLine="0" autoPict="0" altText="非課税">
            <anchor moveWithCells="1">
              <from>
                <xdr:col>0</xdr:col>
                <xdr:colOff>0</xdr:colOff>
                <xdr:row>65</xdr:row>
                <xdr:rowOff>0</xdr:rowOff>
              </from>
              <to>
                <xdr:col>2</xdr:col>
                <xdr:colOff>95250</xdr:colOff>
                <xdr:row>65</xdr:row>
                <xdr:rowOff>184150</xdr:rowOff>
              </to>
            </anchor>
          </controlPr>
        </control>
      </mc:Choice>
    </mc:AlternateContent>
    <mc:AlternateContent xmlns:mc="http://schemas.openxmlformats.org/markup-compatibility/2006">
      <mc:Choice Requires="x14">
        <control shapeId="6179" r:id="rId240" name="Check Box 42">
          <controlPr defaultSize="0" autoFill="0" autoLine="0" autoPict="0" altText="非課税">
            <anchor moveWithCells="1">
              <from>
                <xdr:col>0</xdr:col>
                <xdr:colOff>0</xdr:colOff>
                <xdr:row>66</xdr:row>
                <xdr:rowOff>0</xdr:rowOff>
              </from>
              <to>
                <xdr:col>2</xdr:col>
                <xdr:colOff>95250</xdr:colOff>
                <xdr:row>66</xdr:row>
                <xdr:rowOff>152400</xdr:rowOff>
              </to>
            </anchor>
          </controlPr>
        </control>
      </mc:Choice>
    </mc:AlternateContent>
    <mc:AlternateContent xmlns:mc="http://schemas.openxmlformats.org/markup-compatibility/2006">
      <mc:Choice Requires="x14">
        <control shapeId="6180" r:id="rId241" name="Check Box 43">
          <controlPr defaultSize="0" autoFill="0" autoLine="0" autoPict="0" altText="非課税">
            <anchor moveWithCells="1">
              <from>
                <xdr:col>0</xdr:col>
                <xdr:colOff>0</xdr:colOff>
                <xdr:row>67</xdr:row>
                <xdr:rowOff>0</xdr:rowOff>
              </from>
              <to>
                <xdr:col>2</xdr:col>
                <xdr:colOff>95250</xdr:colOff>
                <xdr:row>67</xdr:row>
                <xdr:rowOff>165100</xdr:rowOff>
              </to>
            </anchor>
          </controlPr>
        </control>
      </mc:Choice>
    </mc:AlternateContent>
    <mc:AlternateContent xmlns:mc="http://schemas.openxmlformats.org/markup-compatibility/2006">
      <mc:Choice Requires="x14">
        <control shapeId="6181" r:id="rId242" name="Check Box 44">
          <controlPr defaultSize="0" autoFill="0" autoLine="0" autoPict="0" altText="非課税">
            <anchor moveWithCells="1">
              <from>
                <xdr:col>0</xdr:col>
                <xdr:colOff>0</xdr:colOff>
                <xdr:row>68</xdr:row>
                <xdr:rowOff>0</xdr:rowOff>
              </from>
              <to>
                <xdr:col>2</xdr:col>
                <xdr:colOff>95250</xdr:colOff>
                <xdr:row>68</xdr:row>
                <xdr:rowOff>165100</xdr:rowOff>
              </to>
            </anchor>
          </controlPr>
        </control>
      </mc:Choice>
    </mc:AlternateContent>
    <mc:AlternateContent xmlns:mc="http://schemas.openxmlformats.org/markup-compatibility/2006">
      <mc:Choice Requires="x14">
        <control shapeId="6182" r:id="rId243" name="Check Box 65">
          <controlPr defaultSize="0" autoFill="0" autoLine="0" autoPict="0" altText="非課税">
            <anchor moveWithCells="1">
              <from>
                <xdr:col>0</xdr:col>
                <xdr:colOff>0</xdr:colOff>
                <xdr:row>74</xdr:row>
                <xdr:rowOff>31750</xdr:rowOff>
              </from>
              <to>
                <xdr:col>2</xdr:col>
                <xdr:colOff>95250</xdr:colOff>
                <xdr:row>74</xdr:row>
                <xdr:rowOff>184150</xdr:rowOff>
              </to>
            </anchor>
          </controlPr>
        </control>
      </mc:Choice>
    </mc:AlternateContent>
    <mc:AlternateContent xmlns:mc="http://schemas.openxmlformats.org/markup-compatibility/2006">
      <mc:Choice Requires="x14">
        <control shapeId="6229" r:id="rId244" name="Check Box 85">
          <controlPr defaultSize="0" autoFill="0" autoLine="0" autoPict="0" altText="非課税">
            <anchor moveWithCells="1">
              <from>
                <xdr:col>0</xdr:col>
                <xdr:colOff>0</xdr:colOff>
                <xdr:row>69</xdr:row>
                <xdr:rowOff>0</xdr:rowOff>
              </from>
              <to>
                <xdr:col>2</xdr:col>
                <xdr:colOff>95250</xdr:colOff>
                <xdr:row>69</xdr:row>
                <xdr:rowOff>165100</xdr:rowOff>
              </to>
            </anchor>
          </controlPr>
        </control>
      </mc:Choice>
    </mc:AlternateContent>
    <mc:AlternateContent xmlns:mc="http://schemas.openxmlformats.org/markup-compatibility/2006">
      <mc:Choice Requires="x14">
        <control shapeId="6230" r:id="rId245" name="Check Box 86">
          <controlPr defaultSize="0" autoFill="0" autoLine="0" autoPict="0" altText="非課税">
            <anchor moveWithCells="1">
              <from>
                <xdr:col>0</xdr:col>
                <xdr:colOff>0</xdr:colOff>
                <xdr:row>70</xdr:row>
                <xdr:rowOff>38100</xdr:rowOff>
              </from>
              <to>
                <xdr:col>2</xdr:col>
                <xdr:colOff>95250</xdr:colOff>
                <xdr:row>70</xdr:row>
                <xdr:rowOff>203200</xdr:rowOff>
              </to>
            </anchor>
          </controlPr>
        </control>
      </mc:Choice>
    </mc:AlternateContent>
    <mc:AlternateContent xmlns:mc="http://schemas.openxmlformats.org/markup-compatibility/2006">
      <mc:Choice Requires="x14">
        <control shapeId="6231" r:id="rId246" name="Check Box 87">
          <controlPr defaultSize="0" autoFill="0" autoLine="0" autoPict="0" altText="非課税">
            <anchor moveWithCells="1">
              <from>
                <xdr:col>0</xdr:col>
                <xdr:colOff>0</xdr:colOff>
                <xdr:row>71</xdr:row>
                <xdr:rowOff>38100</xdr:rowOff>
              </from>
              <to>
                <xdr:col>2</xdr:col>
                <xdr:colOff>95250</xdr:colOff>
                <xdr:row>71</xdr:row>
                <xdr:rowOff>203200</xdr:rowOff>
              </to>
            </anchor>
          </controlPr>
        </control>
      </mc:Choice>
    </mc:AlternateContent>
    <mc:AlternateContent xmlns:mc="http://schemas.openxmlformats.org/markup-compatibility/2006">
      <mc:Choice Requires="x14">
        <control shapeId="6232" r:id="rId247" name="Check Box 88">
          <controlPr defaultSize="0" autoFill="0" autoLine="0" autoPict="0" altText="非課税">
            <anchor moveWithCells="1">
              <from>
                <xdr:col>0</xdr:col>
                <xdr:colOff>0</xdr:colOff>
                <xdr:row>72</xdr:row>
                <xdr:rowOff>38100</xdr:rowOff>
              </from>
              <to>
                <xdr:col>2</xdr:col>
                <xdr:colOff>95250</xdr:colOff>
                <xdr:row>72</xdr:row>
                <xdr:rowOff>203200</xdr:rowOff>
              </to>
            </anchor>
          </controlPr>
        </control>
      </mc:Choice>
    </mc:AlternateContent>
    <mc:AlternateContent xmlns:mc="http://schemas.openxmlformats.org/markup-compatibility/2006">
      <mc:Choice Requires="x14">
        <control shapeId="6233" r:id="rId248" name="Check Box 89">
          <controlPr defaultSize="0" autoFill="0" autoLine="0" autoPict="0" altText="非課税">
            <anchor moveWithCells="1">
              <from>
                <xdr:col>0</xdr:col>
                <xdr:colOff>0</xdr:colOff>
                <xdr:row>73</xdr:row>
                <xdr:rowOff>38100</xdr:rowOff>
              </from>
              <to>
                <xdr:col>2</xdr:col>
                <xdr:colOff>95250</xdr:colOff>
                <xdr:row>73</xdr:row>
                <xdr:rowOff>203200</xdr:rowOff>
              </to>
            </anchor>
          </controlPr>
        </control>
      </mc:Choice>
    </mc:AlternateContent>
    <mc:AlternateContent xmlns:mc="http://schemas.openxmlformats.org/markup-compatibility/2006">
      <mc:Choice Requires="x14">
        <control shapeId="6401" r:id="rId249" name="Button 257">
          <controlPr defaultSize="0" print="0" autoFill="0" autoPict="0" macro="[0]!RK来期計画を当期計画にコピー">
            <anchor moveWithCells="1" sizeWithCells="1">
              <from>
                <xdr:col>92</xdr:col>
                <xdr:colOff>107950</xdr:colOff>
                <xdr:row>0</xdr:row>
                <xdr:rowOff>381000</xdr:rowOff>
              </from>
              <to>
                <xdr:col>95</xdr:col>
                <xdr:colOff>495300</xdr:colOff>
                <xdr:row>0</xdr:row>
                <xdr:rowOff>666750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3D742-9524-423B-A87E-DA25C46226BA}">
  <sheetPr codeName="Sheet7">
    <tabColor rgb="FF92D050"/>
    <pageSetUpPr fitToPage="1"/>
  </sheetPr>
  <dimension ref="A1:CV267"/>
  <sheetViews>
    <sheetView showGridLines="0" showRowColHeaders="0" zoomScale="70" zoomScaleNormal="70" workbookViewId="0">
      <selection activeCell="B247" sqref="B247:O266"/>
    </sheetView>
  </sheetViews>
  <sheetFormatPr defaultColWidth="8.75" defaultRowHeight="18"/>
  <cols>
    <col min="1" max="1" width="5.33203125" style="198" customWidth="1"/>
    <col min="2" max="2" width="17.75" style="198" customWidth="1"/>
    <col min="3" max="15" width="9.75" style="198" customWidth="1"/>
    <col min="16" max="16" width="10" style="198" customWidth="1"/>
    <col min="17" max="17" width="9.75" style="666" customWidth="1"/>
    <col min="18" max="18" width="9.75" style="198" customWidth="1"/>
    <col min="19" max="19" width="4.75" style="198" customWidth="1"/>
    <col min="20" max="20" width="9.75" style="198" customWidth="1"/>
    <col min="21" max="25" width="8.75" style="198"/>
    <col min="26" max="26" width="13" style="198" hidden="1" customWidth="1"/>
    <col min="27" max="27" width="8.75" style="198" hidden="1" customWidth="1"/>
    <col min="28" max="28" width="11.5" style="198" customWidth="1"/>
    <col min="29" max="29" width="9.75" style="198" customWidth="1"/>
    <col min="30" max="41" width="8.75" style="198"/>
    <col min="42" max="44" width="16.58203125" style="198" customWidth="1"/>
    <col min="45" max="45" width="11.75" style="198" customWidth="1"/>
    <col min="46" max="46" width="22.83203125" style="198" customWidth="1"/>
    <col min="47" max="47" width="8.75" style="198"/>
    <col min="48" max="48" width="8.75" style="198" customWidth="1"/>
    <col min="49" max="49" width="8.75" style="198"/>
    <col min="50" max="53" width="10.83203125" style="198" bestFit="1" customWidth="1"/>
    <col min="54" max="54" width="12.08203125" style="198" bestFit="1" customWidth="1"/>
    <col min="55" max="57" width="10.83203125" style="198" bestFit="1" customWidth="1"/>
    <col min="58" max="58" width="12.08203125" style="198" bestFit="1" customWidth="1"/>
    <col min="59" max="61" width="10.83203125" style="198" bestFit="1" customWidth="1"/>
    <col min="62" max="16384" width="8.75" style="198"/>
  </cols>
  <sheetData>
    <row r="1" spans="1:48" ht="22.5">
      <c r="B1" s="665" t="s">
        <v>224</v>
      </c>
      <c r="AV1" s="667">
        <v>2</v>
      </c>
    </row>
    <row r="3" spans="1:48">
      <c r="C3" s="666"/>
      <c r="D3" s="666"/>
      <c r="E3" s="668"/>
      <c r="F3" s="666"/>
      <c r="G3" s="666"/>
    </row>
    <row r="4" spans="1:48" ht="18.5" thickBot="1">
      <c r="B4" s="669" t="s">
        <v>225</v>
      </c>
    </row>
    <row r="5" spans="1:48" s="670" customFormat="1">
      <c r="B5" s="671"/>
      <c r="C5" s="672">
        <f>C240</f>
        <v>45108</v>
      </c>
      <c r="D5" s="672">
        <f t="shared" ref="D5:N5" si="0">D240</f>
        <v>45139</v>
      </c>
      <c r="E5" s="672">
        <f t="shared" si="0"/>
        <v>45170</v>
      </c>
      <c r="F5" s="672">
        <f t="shared" si="0"/>
        <v>45200</v>
      </c>
      <c r="G5" s="672">
        <f t="shared" si="0"/>
        <v>45231</v>
      </c>
      <c r="H5" s="672">
        <f t="shared" si="0"/>
        <v>45261</v>
      </c>
      <c r="I5" s="672">
        <f t="shared" si="0"/>
        <v>45292</v>
      </c>
      <c r="J5" s="672">
        <f t="shared" si="0"/>
        <v>45323</v>
      </c>
      <c r="K5" s="672">
        <f t="shared" si="0"/>
        <v>45352</v>
      </c>
      <c r="L5" s="672">
        <f t="shared" si="0"/>
        <v>45383</v>
      </c>
      <c r="M5" s="672">
        <f t="shared" si="0"/>
        <v>45413</v>
      </c>
      <c r="N5" s="672">
        <f t="shared" si="0"/>
        <v>45444</v>
      </c>
      <c r="O5" s="673" t="s">
        <v>63</v>
      </c>
      <c r="Q5" s="674"/>
    </row>
    <row r="6" spans="1:48">
      <c r="A6" s="198">
        <v>1</v>
      </c>
      <c r="B6" s="675"/>
      <c r="C6" s="676"/>
      <c r="D6" s="676"/>
      <c r="E6" s="676"/>
      <c r="F6" s="676"/>
      <c r="G6" s="676"/>
      <c r="H6" s="676"/>
      <c r="I6" s="676"/>
      <c r="J6" s="676"/>
      <c r="K6" s="676"/>
      <c r="L6" s="676"/>
      <c r="M6" s="676"/>
      <c r="N6" s="676"/>
      <c r="O6" s="677">
        <f>SUM(C6:N6)</f>
        <v>0</v>
      </c>
    </row>
    <row r="7" spans="1:48">
      <c r="A7" s="198">
        <v>2</v>
      </c>
      <c r="B7" s="675"/>
      <c r="C7" s="676"/>
      <c r="D7" s="676"/>
      <c r="E7" s="676"/>
      <c r="F7" s="676"/>
      <c r="G7" s="676"/>
      <c r="H7" s="676"/>
      <c r="I7" s="676"/>
      <c r="J7" s="676"/>
      <c r="K7" s="676"/>
      <c r="L7" s="676"/>
      <c r="M7" s="676"/>
      <c r="N7" s="676"/>
      <c r="O7" s="677">
        <f t="shared" ref="O7:O25" si="1">SUM(C7:N7)</f>
        <v>0</v>
      </c>
    </row>
    <row r="8" spans="1:48">
      <c r="A8" s="198">
        <v>3</v>
      </c>
      <c r="B8" s="675"/>
      <c r="C8" s="676"/>
      <c r="D8" s="676"/>
      <c r="E8" s="676"/>
      <c r="F8" s="676"/>
      <c r="G8" s="676"/>
      <c r="H8" s="676"/>
      <c r="I8" s="676"/>
      <c r="J8" s="676"/>
      <c r="K8" s="676"/>
      <c r="L8" s="676"/>
      <c r="M8" s="676"/>
      <c r="N8" s="676"/>
      <c r="O8" s="677">
        <f t="shared" si="1"/>
        <v>0</v>
      </c>
    </row>
    <row r="9" spans="1:48">
      <c r="A9" s="198">
        <v>4</v>
      </c>
      <c r="B9" s="675"/>
      <c r="C9" s="676"/>
      <c r="D9" s="676"/>
      <c r="E9" s="676"/>
      <c r="F9" s="676"/>
      <c r="G9" s="676"/>
      <c r="H9" s="676"/>
      <c r="I9" s="676"/>
      <c r="J9" s="676"/>
      <c r="K9" s="676"/>
      <c r="L9" s="676"/>
      <c r="M9" s="676"/>
      <c r="N9" s="676"/>
      <c r="O9" s="677">
        <f t="shared" si="1"/>
        <v>0</v>
      </c>
    </row>
    <row r="10" spans="1:48">
      <c r="A10" s="198">
        <v>5</v>
      </c>
      <c r="B10" s="675"/>
      <c r="C10" s="676"/>
      <c r="D10" s="676"/>
      <c r="E10" s="676"/>
      <c r="F10" s="676"/>
      <c r="G10" s="676"/>
      <c r="H10" s="676"/>
      <c r="I10" s="676"/>
      <c r="J10" s="676"/>
      <c r="K10" s="676"/>
      <c r="L10" s="676"/>
      <c r="M10" s="676"/>
      <c r="N10" s="676"/>
      <c r="O10" s="677">
        <f t="shared" si="1"/>
        <v>0</v>
      </c>
    </row>
    <row r="11" spans="1:48">
      <c r="A11" s="198">
        <v>6</v>
      </c>
      <c r="B11" s="675"/>
      <c r="C11" s="676"/>
      <c r="D11" s="676"/>
      <c r="E11" s="676"/>
      <c r="F11" s="676"/>
      <c r="G11" s="676"/>
      <c r="H11" s="676"/>
      <c r="I11" s="676"/>
      <c r="J11" s="676"/>
      <c r="K11" s="676"/>
      <c r="L11" s="676"/>
      <c r="M11" s="676"/>
      <c r="N11" s="676"/>
      <c r="O11" s="677">
        <f t="shared" si="1"/>
        <v>0</v>
      </c>
    </row>
    <row r="12" spans="1:48">
      <c r="A12" s="198">
        <v>7</v>
      </c>
      <c r="B12" s="675"/>
      <c r="C12" s="676"/>
      <c r="D12" s="676"/>
      <c r="E12" s="676"/>
      <c r="F12" s="676"/>
      <c r="G12" s="676"/>
      <c r="H12" s="676"/>
      <c r="I12" s="676"/>
      <c r="J12" s="676"/>
      <c r="K12" s="676"/>
      <c r="L12" s="676"/>
      <c r="M12" s="676"/>
      <c r="N12" s="676"/>
      <c r="O12" s="677">
        <f t="shared" si="1"/>
        <v>0</v>
      </c>
    </row>
    <row r="13" spans="1:48">
      <c r="A13" s="198">
        <v>8</v>
      </c>
      <c r="B13" s="675"/>
      <c r="C13" s="676"/>
      <c r="D13" s="676"/>
      <c r="E13" s="676"/>
      <c r="F13" s="676"/>
      <c r="G13" s="676"/>
      <c r="H13" s="676"/>
      <c r="I13" s="676"/>
      <c r="J13" s="676"/>
      <c r="K13" s="676"/>
      <c r="L13" s="676"/>
      <c r="M13" s="676"/>
      <c r="N13" s="676"/>
      <c r="O13" s="677">
        <f t="shared" si="1"/>
        <v>0</v>
      </c>
    </row>
    <row r="14" spans="1:48">
      <c r="A14" s="198">
        <v>9</v>
      </c>
      <c r="B14" s="675"/>
      <c r="C14" s="676"/>
      <c r="D14" s="676"/>
      <c r="E14" s="676"/>
      <c r="F14" s="676"/>
      <c r="G14" s="676"/>
      <c r="H14" s="676"/>
      <c r="I14" s="676"/>
      <c r="J14" s="676"/>
      <c r="K14" s="676"/>
      <c r="L14" s="676"/>
      <c r="M14" s="676"/>
      <c r="N14" s="676"/>
      <c r="O14" s="677">
        <f t="shared" si="1"/>
        <v>0</v>
      </c>
    </row>
    <row r="15" spans="1:48">
      <c r="A15" s="198">
        <v>10</v>
      </c>
      <c r="B15" s="675"/>
      <c r="C15" s="676"/>
      <c r="D15" s="676"/>
      <c r="E15" s="676"/>
      <c r="F15" s="676"/>
      <c r="G15" s="676"/>
      <c r="H15" s="676"/>
      <c r="I15" s="676"/>
      <c r="J15" s="676"/>
      <c r="K15" s="676"/>
      <c r="L15" s="676"/>
      <c r="M15" s="676"/>
      <c r="N15" s="676"/>
      <c r="O15" s="677">
        <f t="shared" si="1"/>
        <v>0</v>
      </c>
    </row>
    <row r="16" spans="1:48">
      <c r="A16" s="198">
        <v>11</v>
      </c>
      <c r="B16" s="675"/>
      <c r="C16" s="676"/>
      <c r="D16" s="676"/>
      <c r="E16" s="676"/>
      <c r="F16" s="676"/>
      <c r="G16" s="676"/>
      <c r="H16" s="676"/>
      <c r="I16" s="676"/>
      <c r="J16" s="676"/>
      <c r="K16" s="676"/>
      <c r="L16" s="676"/>
      <c r="M16" s="676"/>
      <c r="N16" s="676"/>
      <c r="O16" s="677">
        <f t="shared" si="1"/>
        <v>0</v>
      </c>
    </row>
    <row r="17" spans="1:27">
      <c r="A17" s="198">
        <v>12</v>
      </c>
      <c r="B17" s="675"/>
      <c r="C17" s="676"/>
      <c r="D17" s="676"/>
      <c r="E17" s="676"/>
      <c r="F17" s="676"/>
      <c r="G17" s="676"/>
      <c r="H17" s="676"/>
      <c r="I17" s="676"/>
      <c r="J17" s="676"/>
      <c r="K17" s="676"/>
      <c r="L17" s="676"/>
      <c r="M17" s="676"/>
      <c r="N17" s="676"/>
      <c r="O17" s="677">
        <f t="shared" si="1"/>
        <v>0</v>
      </c>
    </row>
    <row r="18" spans="1:27" ht="22.5" customHeight="1">
      <c r="A18" s="198">
        <v>13</v>
      </c>
      <c r="B18" s="675"/>
      <c r="C18" s="676"/>
      <c r="D18" s="676"/>
      <c r="E18" s="676"/>
      <c r="F18" s="676"/>
      <c r="G18" s="676"/>
      <c r="H18" s="676"/>
      <c r="I18" s="676"/>
      <c r="J18" s="676"/>
      <c r="K18" s="676"/>
      <c r="L18" s="676"/>
      <c r="M18" s="676"/>
      <c r="N18" s="676"/>
      <c r="O18" s="677">
        <f t="shared" si="1"/>
        <v>0</v>
      </c>
    </row>
    <row r="19" spans="1:27">
      <c r="A19" s="198">
        <v>14</v>
      </c>
      <c r="B19" s="675"/>
      <c r="C19" s="676"/>
      <c r="D19" s="676"/>
      <c r="E19" s="676"/>
      <c r="F19" s="676"/>
      <c r="G19" s="676"/>
      <c r="H19" s="676"/>
      <c r="I19" s="676"/>
      <c r="J19" s="676"/>
      <c r="K19" s="676"/>
      <c r="L19" s="676"/>
      <c r="M19" s="676"/>
      <c r="N19" s="676"/>
      <c r="O19" s="677">
        <f t="shared" si="1"/>
        <v>0</v>
      </c>
    </row>
    <row r="20" spans="1:27">
      <c r="A20" s="198">
        <v>15</v>
      </c>
      <c r="B20" s="675"/>
      <c r="C20" s="676"/>
      <c r="D20" s="676"/>
      <c r="E20" s="676"/>
      <c r="F20" s="676"/>
      <c r="G20" s="676"/>
      <c r="H20" s="676"/>
      <c r="I20" s="676"/>
      <c r="J20" s="676"/>
      <c r="K20" s="676"/>
      <c r="L20" s="676"/>
      <c r="M20" s="676"/>
      <c r="N20" s="676"/>
      <c r="O20" s="677">
        <f t="shared" si="1"/>
        <v>0</v>
      </c>
    </row>
    <row r="21" spans="1:27">
      <c r="A21" s="198">
        <v>16</v>
      </c>
      <c r="B21" s="675"/>
      <c r="C21" s="676"/>
      <c r="D21" s="676"/>
      <c r="E21" s="676"/>
      <c r="F21" s="676"/>
      <c r="G21" s="676"/>
      <c r="H21" s="676"/>
      <c r="I21" s="676"/>
      <c r="J21" s="676"/>
      <c r="K21" s="676"/>
      <c r="L21" s="676"/>
      <c r="M21" s="676"/>
      <c r="N21" s="676"/>
      <c r="O21" s="677">
        <f t="shared" si="1"/>
        <v>0</v>
      </c>
    </row>
    <row r="22" spans="1:27">
      <c r="A22" s="198">
        <v>17</v>
      </c>
      <c r="B22" s="675"/>
      <c r="C22" s="676"/>
      <c r="D22" s="676"/>
      <c r="E22" s="676"/>
      <c r="F22" s="676"/>
      <c r="G22" s="676"/>
      <c r="H22" s="676"/>
      <c r="I22" s="676"/>
      <c r="J22" s="676"/>
      <c r="K22" s="676"/>
      <c r="L22" s="676"/>
      <c r="M22" s="676"/>
      <c r="N22" s="676"/>
      <c r="O22" s="677">
        <f t="shared" si="1"/>
        <v>0</v>
      </c>
    </row>
    <row r="23" spans="1:27">
      <c r="A23" s="198">
        <v>18</v>
      </c>
      <c r="B23" s="675"/>
      <c r="C23" s="676"/>
      <c r="D23" s="676"/>
      <c r="E23" s="676"/>
      <c r="F23" s="676"/>
      <c r="G23" s="676"/>
      <c r="H23" s="676"/>
      <c r="I23" s="676"/>
      <c r="J23" s="676"/>
      <c r="K23" s="676"/>
      <c r="L23" s="676"/>
      <c r="M23" s="676"/>
      <c r="N23" s="676"/>
      <c r="O23" s="677">
        <f t="shared" si="1"/>
        <v>0</v>
      </c>
    </row>
    <row r="24" spans="1:27">
      <c r="A24" s="198">
        <v>19</v>
      </c>
      <c r="B24" s="675"/>
      <c r="C24" s="676"/>
      <c r="D24" s="676"/>
      <c r="E24" s="676"/>
      <c r="F24" s="676"/>
      <c r="G24" s="676"/>
      <c r="H24" s="676"/>
      <c r="I24" s="676"/>
      <c r="J24" s="676"/>
      <c r="K24" s="676"/>
      <c r="L24" s="676"/>
      <c r="M24" s="676"/>
      <c r="N24" s="676"/>
      <c r="O24" s="677">
        <f t="shared" si="1"/>
        <v>0</v>
      </c>
    </row>
    <row r="25" spans="1:27">
      <c r="A25" s="198">
        <v>20</v>
      </c>
      <c r="B25" s="675"/>
      <c r="C25" s="676"/>
      <c r="D25" s="676"/>
      <c r="E25" s="676"/>
      <c r="F25" s="676"/>
      <c r="G25" s="676"/>
      <c r="H25" s="676"/>
      <c r="I25" s="676"/>
      <c r="J25" s="676"/>
      <c r="K25" s="676"/>
      <c r="L25" s="676"/>
      <c r="M25" s="676"/>
      <c r="N25" s="676"/>
      <c r="O25" s="677">
        <f t="shared" si="1"/>
        <v>0</v>
      </c>
    </row>
    <row r="26" spans="1:27" ht="18.5" thickBot="1">
      <c r="B26" s="678" t="s">
        <v>63</v>
      </c>
      <c r="C26" s="679">
        <f t="shared" ref="C26:N26" si="2">SUM(C6:C25)</f>
        <v>0</v>
      </c>
      <c r="D26" s="679">
        <f t="shared" si="2"/>
        <v>0</v>
      </c>
      <c r="E26" s="679">
        <f t="shared" si="2"/>
        <v>0</v>
      </c>
      <c r="F26" s="679">
        <f t="shared" si="2"/>
        <v>0</v>
      </c>
      <c r="G26" s="679">
        <f t="shared" si="2"/>
        <v>0</v>
      </c>
      <c r="H26" s="679">
        <f t="shared" si="2"/>
        <v>0</v>
      </c>
      <c r="I26" s="679">
        <f t="shared" si="2"/>
        <v>0</v>
      </c>
      <c r="J26" s="679">
        <f t="shared" si="2"/>
        <v>0</v>
      </c>
      <c r="K26" s="679">
        <f t="shared" si="2"/>
        <v>0</v>
      </c>
      <c r="L26" s="679">
        <f t="shared" si="2"/>
        <v>0</v>
      </c>
      <c r="M26" s="679">
        <f t="shared" si="2"/>
        <v>0</v>
      </c>
      <c r="N26" s="679">
        <f t="shared" si="2"/>
        <v>0</v>
      </c>
      <c r="O26" s="680">
        <f t="shared" ref="O26" si="3">SUM(O6:O25)</f>
        <v>0</v>
      </c>
    </row>
    <row r="27" spans="1:27">
      <c r="B27" s="669"/>
    </row>
    <row r="28" spans="1:27" ht="18.5" thickBot="1">
      <c r="B28" s="669" t="s">
        <v>122</v>
      </c>
    </row>
    <row r="29" spans="1:27" s="670" customFormat="1" ht="17.5">
      <c r="B29" s="671" t="s">
        <v>123</v>
      </c>
      <c r="C29" s="672">
        <f>C241</f>
        <v>45474</v>
      </c>
      <c r="D29" s="672">
        <f t="shared" ref="D29:N29" si="4">D241</f>
        <v>45505</v>
      </c>
      <c r="E29" s="672">
        <f t="shared" si="4"/>
        <v>45536</v>
      </c>
      <c r="F29" s="672">
        <f t="shared" si="4"/>
        <v>45566</v>
      </c>
      <c r="G29" s="672">
        <f t="shared" si="4"/>
        <v>45597</v>
      </c>
      <c r="H29" s="672">
        <f t="shared" si="4"/>
        <v>45627</v>
      </c>
      <c r="I29" s="672">
        <f t="shared" si="4"/>
        <v>45658</v>
      </c>
      <c r="J29" s="672">
        <f t="shared" si="4"/>
        <v>45689</v>
      </c>
      <c r="K29" s="672">
        <f t="shared" si="4"/>
        <v>45717</v>
      </c>
      <c r="L29" s="672">
        <f t="shared" si="4"/>
        <v>45748</v>
      </c>
      <c r="M29" s="672">
        <f t="shared" si="4"/>
        <v>45778</v>
      </c>
      <c r="N29" s="672">
        <f t="shared" si="4"/>
        <v>45809</v>
      </c>
      <c r="O29" s="672" t="s">
        <v>63</v>
      </c>
      <c r="P29" s="673" t="s">
        <v>124</v>
      </c>
      <c r="Q29" s="673" t="s">
        <v>125</v>
      </c>
      <c r="R29" s="673" t="s">
        <v>126</v>
      </c>
    </row>
    <row r="30" spans="1:27">
      <c r="A30" s="198">
        <v>1</v>
      </c>
      <c r="B30" s="675"/>
      <c r="C30" s="676"/>
      <c r="D30" s="676"/>
      <c r="E30" s="676"/>
      <c r="F30" s="676"/>
      <c r="G30" s="676"/>
      <c r="H30" s="676"/>
      <c r="I30" s="676"/>
      <c r="J30" s="676"/>
      <c r="K30" s="676"/>
      <c r="L30" s="676"/>
      <c r="M30" s="676"/>
      <c r="N30" s="676"/>
      <c r="O30" s="681">
        <f>SUM(C30:N30)</f>
        <v>0</v>
      </c>
      <c r="P30" s="676"/>
      <c r="Q30" s="682"/>
      <c r="R30" s="683">
        <f>P30*Q30</f>
        <v>0</v>
      </c>
      <c r="Z30" s="684">
        <f t="shared" ref="Z30:Z49" si="5">P30-SUM(C30:N30)</f>
        <v>0</v>
      </c>
      <c r="AA30" s="198">
        <f t="shared" ref="AA30:AA49" si="6">COUNTIFS(C30:N30,"")+COUNTIFS(C30:N30,"0")</f>
        <v>12</v>
      </c>
    </row>
    <row r="31" spans="1:27">
      <c r="A31" s="198">
        <v>2</v>
      </c>
      <c r="B31" s="675"/>
      <c r="C31" s="676"/>
      <c r="D31" s="676"/>
      <c r="E31" s="676"/>
      <c r="F31" s="676"/>
      <c r="G31" s="676"/>
      <c r="H31" s="676"/>
      <c r="I31" s="676"/>
      <c r="J31" s="676"/>
      <c r="K31" s="676"/>
      <c r="L31" s="676"/>
      <c r="M31" s="676"/>
      <c r="N31" s="676"/>
      <c r="O31" s="681">
        <f t="shared" ref="O31:O49" si="7">SUM(C31:N31)</f>
        <v>0</v>
      </c>
      <c r="P31" s="676"/>
      <c r="Q31" s="682"/>
      <c r="R31" s="683">
        <f t="shared" ref="R31:R49" si="8">P31*Q31</f>
        <v>0</v>
      </c>
      <c r="Z31" s="684">
        <f t="shared" si="5"/>
        <v>0</v>
      </c>
      <c r="AA31" s="198">
        <f t="shared" si="6"/>
        <v>12</v>
      </c>
    </row>
    <row r="32" spans="1:27">
      <c r="A32" s="198">
        <v>3</v>
      </c>
      <c r="B32" s="675"/>
      <c r="C32" s="676"/>
      <c r="D32" s="676"/>
      <c r="E32" s="676"/>
      <c r="F32" s="676"/>
      <c r="G32" s="676"/>
      <c r="H32" s="676"/>
      <c r="I32" s="676"/>
      <c r="J32" s="676"/>
      <c r="K32" s="676"/>
      <c r="L32" s="676"/>
      <c r="M32" s="676"/>
      <c r="N32" s="676"/>
      <c r="O32" s="681">
        <f t="shared" si="7"/>
        <v>0</v>
      </c>
      <c r="P32" s="676"/>
      <c r="Q32" s="682"/>
      <c r="R32" s="683">
        <f t="shared" si="8"/>
        <v>0</v>
      </c>
      <c r="Z32" s="684">
        <f t="shared" si="5"/>
        <v>0</v>
      </c>
      <c r="AA32" s="198">
        <f t="shared" si="6"/>
        <v>12</v>
      </c>
    </row>
    <row r="33" spans="1:100">
      <c r="A33" s="198">
        <v>4</v>
      </c>
      <c r="B33" s="675"/>
      <c r="C33" s="676"/>
      <c r="D33" s="676"/>
      <c r="E33" s="676"/>
      <c r="F33" s="676"/>
      <c r="G33" s="676"/>
      <c r="H33" s="676"/>
      <c r="I33" s="676"/>
      <c r="J33" s="676"/>
      <c r="K33" s="676"/>
      <c r="L33" s="676"/>
      <c r="M33" s="676"/>
      <c r="N33" s="676"/>
      <c r="O33" s="681">
        <f t="shared" si="7"/>
        <v>0</v>
      </c>
      <c r="P33" s="676"/>
      <c r="Q33" s="682"/>
      <c r="R33" s="683">
        <f t="shared" si="8"/>
        <v>0</v>
      </c>
      <c r="Z33" s="684">
        <f t="shared" si="5"/>
        <v>0</v>
      </c>
      <c r="AA33" s="198">
        <f t="shared" si="6"/>
        <v>12</v>
      </c>
    </row>
    <row r="34" spans="1:100">
      <c r="A34" s="198">
        <v>5</v>
      </c>
      <c r="B34" s="675"/>
      <c r="C34" s="676"/>
      <c r="D34" s="676"/>
      <c r="E34" s="676"/>
      <c r="F34" s="676"/>
      <c r="G34" s="676"/>
      <c r="H34" s="676"/>
      <c r="I34" s="676"/>
      <c r="J34" s="676"/>
      <c r="K34" s="676"/>
      <c r="L34" s="676"/>
      <c r="M34" s="676"/>
      <c r="N34" s="676"/>
      <c r="O34" s="681">
        <f t="shared" si="7"/>
        <v>0</v>
      </c>
      <c r="P34" s="676"/>
      <c r="Q34" s="682"/>
      <c r="R34" s="683">
        <f t="shared" si="8"/>
        <v>0</v>
      </c>
      <c r="Z34" s="684">
        <f t="shared" si="5"/>
        <v>0</v>
      </c>
      <c r="AA34" s="198">
        <f t="shared" si="6"/>
        <v>12</v>
      </c>
      <c r="CV34" s="198">
        <v>1000000</v>
      </c>
    </row>
    <row r="35" spans="1:100">
      <c r="A35" s="198">
        <v>6</v>
      </c>
      <c r="B35" s="675"/>
      <c r="C35" s="676"/>
      <c r="D35" s="676"/>
      <c r="E35" s="676"/>
      <c r="F35" s="676"/>
      <c r="G35" s="676"/>
      <c r="H35" s="676"/>
      <c r="I35" s="676"/>
      <c r="J35" s="676"/>
      <c r="K35" s="676"/>
      <c r="L35" s="676"/>
      <c r="M35" s="676"/>
      <c r="N35" s="676"/>
      <c r="O35" s="681">
        <f t="shared" si="7"/>
        <v>0</v>
      </c>
      <c r="P35" s="676"/>
      <c r="Q35" s="682"/>
      <c r="R35" s="683">
        <f t="shared" si="8"/>
        <v>0</v>
      </c>
      <c r="Z35" s="684">
        <f t="shared" si="5"/>
        <v>0</v>
      </c>
      <c r="AA35" s="198">
        <f t="shared" si="6"/>
        <v>12</v>
      </c>
    </row>
    <row r="36" spans="1:100">
      <c r="A36" s="198">
        <v>7</v>
      </c>
      <c r="B36" s="675"/>
      <c r="C36" s="676"/>
      <c r="D36" s="676"/>
      <c r="E36" s="676"/>
      <c r="F36" s="676"/>
      <c r="G36" s="676"/>
      <c r="H36" s="676"/>
      <c r="I36" s="676"/>
      <c r="J36" s="676"/>
      <c r="K36" s="676"/>
      <c r="L36" s="676"/>
      <c r="M36" s="676"/>
      <c r="N36" s="676"/>
      <c r="O36" s="681">
        <f t="shared" si="7"/>
        <v>0</v>
      </c>
      <c r="P36" s="676"/>
      <c r="Q36" s="682"/>
      <c r="R36" s="683">
        <f t="shared" si="8"/>
        <v>0</v>
      </c>
      <c r="Z36" s="684">
        <f t="shared" si="5"/>
        <v>0</v>
      </c>
      <c r="AA36" s="198">
        <f t="shared" si="6"/>
        <v>12</v>
      </c>
    </row>
    <row r="37" spans="1:100">
      <c r="A37" s="198">
        <v>8</v>
      </c>
      <c r="B37" s="675"/>
      <c r="C37" s="676"/>
      <c r="D37" s="676"/>
      <c r="E37" s="676"/>
      <c r="F37" s="676"/>
      <c r="G37" s="676"/>
      <c r="H37" s="676"/>
      <c r="I37" s="676"/>
      <c r="J37" s="676"/>
      <c r="K37" s="676"/>
      <c r="L37" s="676"/>
      <c r="M37" s="676"/>
      <c r="N37" s="676"/>
      <c r="O37" s="681">
        <f t="shared" si="7"/>
        <v>0</v>
      </c>
      <c r="P37" s="676"/>
      <c r="Q37" s="682"/>
      <c r="R37" s="683">
        <f t="shared" si="8"/>
        <v>0</v>
      </c>
      <c r="Z37" s="684">
        <f t="shared" si="5"/>
        <v>0</v>
      </c>
      <c r="AA37" s="198">
        <f t="shared" si="6"/>
        <v>12</v>
      </c>
    </row>
    <row r="38" spans="1:100">
      <c r="A38" s="198">
        <v>9</v>
      </c>
      <c r="B38" s="675"/>
      <c r="C38" s="676"/>
      <c r="D38" s="676"/>
      <c r="E38" s="676"/>
      <c r="F38" s="676"/>
      <c r="G38" s="676"/>
      <c r="H38" s="676"/>
      <c r="I38" s="676"/>
      <c r="J38" s="676"/>
      <c r="K38" s="676"/>
      <c r="L38" s="676"/>
      <c r="M38" s="676"/>
      <c r="N38" s="676"/>
      <c r="O38" s="681">
        <f t="shared" si="7"/>
        <v>0</v>
      </c>
      <c r="P38" s="676"/>
      <c r="Q38" s="682"/>
      <c r="R38" s="683">
        <f t="shared" si="8"/>
        <v>0</v>
      </c>
      <c r="Z38" s="684">
        <f t="shared" si="5"/>
        <v>0</v>
      </c>
      <c r="AA38" s="198">
        <f t="shared" si="6"/>
        <v>12</v>
      </c>
    </row>
    <row r="39" spans="1:100">
      <c r="A39" s="198">
        <v>10</v>
      </c>
      <c r="B39" s="675"/>
      <c r="C39" s="676"/>
      <c r="D39" s="676"/>
      <c r="E39" s="676"/>
      <c r="F39" s="676"/>
      <c r="G39" s="676"/>
      <c r="H39" s="676"/>
      <c r="I39" s="676"/>
      <c r="J39" s="676"/>
      <c r="K39" s="676"/>
      <c r="L39" s="676"/>
      <c r="M39" s="676"/>
      <c r="N39" s="676"/>
      <c r="O39" s="681">
        <f t="shared" si="7"/>
        <v>0</v>
      </c>
      <c r="P39" s="676"/>
      <c r="Q39" s="682"/>
      <c r="R39" s="683">
        <f t="shared" si="8"/>
        <v>0</v>
      </c>
      <c r="Z39" s="684">
        <f t="shared" si="5"/>
        <v>0</v>
      </c>
      <c r="AA39" s="198">
        <f t="shared" si="6"/>
        <v>12</v>
      </c>
    </row>
    <row r="40" spans="1:100">
      <c r="A40" s="198">
        <v>11</v>
      </c>
      <c r="B40" s="675"/>
      <c r="C40" s="676"/>
      <c r="D40" s="676"/>
      <c r="E40" s="676"/>
      <c r="F40" s="676"/>
      <c r="G40" s="676"/>
      <c r="H40" s="676"/>
      <c r="I40" s="676"/>
      <c r="J40" s="676"/>
      <c r="K40" s="676"/>
      <c r="L40" s="676"/>
      <c r="M40" s="676"/>
      <c r="N40" s="676"/>
      <c r="O40" s="681">
        <f t="shared" si="7"/>
        <v>0</v>
      </c>
      <c r="P40" s="676"/>
      <c r="Q40" s="682"/>
      <c r="R40" s="683">
        <f t="shared" si="8"/>
        <v>0</v>
      </c>
      <c r="Z40" s="684">
        <f t="shared" si="5"/>
        <v>0</v>
      </c>
      <c r="AA40" s="198">
        <f t="shared" si="6"/>
        <v>12</v>
      </c>
    </row>
    <row r="41" spans="1:100">
      <c r="A41" s="198">
        <v>12</v>
      </c>
      <c r="B41" s="675"/>
      <c r="C41" s="676"/>
      <c r="D41" s="676"/>
      <c r="E41" s="676"/>
      <c r="F41" s="676"/>
      <c r="G41" s="676"/>
      <c r="H41" s="676"/>
      <c r="I41" s="676"/>
      <c r="J41" s="676"/>
      <c r="K41" s="676"/>
      <c r="L41" s="676"/>
      <c r="M41" s="676"/>
      <c r="N41" s="676"/>
      <c r="O41" s="681">
        <f t="shared" si="7"/>
        <v>0</v>
      </c>
      <c r="P41" s="676"/>
      <c r="Q41" s="682"/>
      <c r="R41" s="683">
        <f t="shared" si="8"/>
        <v>0</v>
      </c>
      <c r="Z41" s="684">
        <f t="shared" si="5"/>
        <v>0</v>
      </c>
      <c r="AA41" s="198">
        <f t="shared" si="6"/>
        <v>12</v>
      </c>
    </row>
    <row r="42" spans="1:100">
      <c r="A42" s="198">
        <v>13</v>
      </c>
      <c r="B42" s="675"/>
      <c r="C42" s="676"/>
      <c r="D42" s="676"/>
      <c r="E42" s="676"/>
      <c r="F42" s="676"/>
      <c r="G42" s="676"/>
      <c r="H42" s="676"/>
      <c r="I42" s="676"/>
      <c r="J42" s="676"/>
      <c r="K42" s="676"/>
      <c r="L42" s="676"/>
      <c r="M42" s="676"/>
      <c r="N42" s="676"/>
      <c r="O42" s="681">
        <f t="shared" si="7"/>
        <v>0</v>
      </c>
      <c r="P42" s="676"/>
      <c r="Q42" s="682"/>
      <c r="R42" s="683">
        <f t="shared" si="8"/>
        <v>0</v>
      </c>
      <c r="Z42" s="684">
        <f t="shared" si="5"/>
        <v>0</v>
      </c>
      <c r="AA42" s="198">
        <f t="shared" si="6"/>
        <v>12</v>
      </c>
    </row>
    <row r="43" spans="1:100">
      <c r="A43" s="198">
        <v>14</v>
      </c>
      <c r="B43" s="675"/>
      <c r="C43" s="676"/>
      <c r="D43" s="676"/>
      <c r="E43" s="676"/>
      <c r="F43" s="676"/>
      <c r="G43" s="676"/>
      <c r="H43" s="676"/>
      <c r="I43" s="676"/>
      <c r="J43" s="676"/>
      <c r="K43" s="676"/>
      <c r="L43" s="676"/>
      <c r="M43" s="676"/>
      <c r="N43" s="676"/>
      <c r="O43" s="681">
        <f t="shared" si="7"/>
        <v>0</v>
      </c>
      <c r="P43" s="676"/>
      <c r="Q43" s="682"/>
      <c r="R43" s="683">
        <f t="shared" si="8"/>
        <v>0</v>
      </c>
      <c r="Z43" s="684">
        <f t="shared" si="5"/>
        <v>0</v>
      </c>
      <c r="AA43" s="198">
        <f t="shared" si="6"/>
        <v>12</v>
      </c>
    </row>
    <row r="44" spans="1:100">
      <c r="A44" s="198">
        <v>15</v>
      </c>
      <c r="B44" s="675"/>
      <c r="C44" s="676"/>
      <c r="D44" s="676"/>
      <c r="E44" s="676"/>
      <c r="F44" s="676"/>
      <c r="G44" s="676"/>
      <c r="H44" s="676"/>
      <c r="I44" s="676"/>
      <c r="J44" s="676"/>
      <c r="K44" s="676"/>
      <c r="L44" s="676"/>
      <c r="M44" s="676"/>
      <c r="N44" s="676"/>
      <c r="O44" s="681">
        <f t="shared" si="7"/>
        <v>0</v>
      </c>
      <c r="P44" s="676"/>
      <c r="Q44" s="682"/>
      <c r="R44" s="683">
        <f t="shared" si="8"/>
        <v>0</v>
      </c>
      <c r="Z44" s="684">
        <f t="shared" si="5"/>
        <v>0</v>
      </c>
      <c r="AA44" s="198">
        <f t="shared" si="6"/>
        <v>12</v>
      </c>
    </row>
    <row r="45" spans="1:100">
      <c r="A45" s="198">
        <v>16</v>
      </c>
      <c r="B45" s="675"/>
      <c r="C45" s="676"/>
      <c r="D45" s="676"/>
      <c r="E45" s="676"/>
      <c r="F45" s="676"/>
      <c r="G45" s="676"/>
      <c r="H45" s="676"/>
      <c r="I45" s="676"/>
      <c r="J45" s="676"/>
      <c r="K45" s="676"/>
      <c r="L45" s="676"/>
      <c r="M45" s="676"/>
      <c r="N45" s="676"/>
      <c r="O45" s="681">
        <f t="shared" si="7"/>
        <v>0</v>
      </c>
      <c r="P45" s="676"/>
      <c r="Q45" s="682"/>
      <c r="R45" s="683">
        <f t="shared" si="8"/>
        <v>0</v>
      </c>
      <c r="Z45" s="684">
        <f t="shared" si="5"/>
        <v>0</v>
      </c>
      <c r="AA45" s="198">
        <f t="shared" si="6"/>
        <v>12</v>
      </c>
    </row>
    <row r="46" spans="1:100">
      <c r="A46" s="198">
        <v>17</v>
      </c>
      <c r="B46" s="675"/>
      <c r="C46" s="676"/>
      <c r="D46" s="676"/>
      <c r="E46" s="676"/>
      <c r="F46" s="676"/>
      <c r="G46" s="676"/>
      <c r="H46" s="676"/>
      <c r="I46" s="676"/>
      <c r="J46" s="676"/>
      <c r="K46" s="676"/>
      <c r="L46" s="676"/>
      <c r="M46" s="676"/>
      <c r="N46" s="676"/>
      <c r="O46" s="681">
        <f t="shared" si="7"/>
        <v>0</v>
      </c>
      <c r="P46" s="676"/>
      <c r="Q46" s="682"/>
      <c r="R46" s="683">
        <f t="shared" si="8"/>
        <v>0</v>
      </c>
      <c r="Z46" s="684">
        <f t="shared" si="5"/>
        <v>0</v>
      </c>
      <c r="AA46" s="198">
        <f t="shared" si="6"/>
        <v>12</v>
      </c>
    </row>
    <row r="47" spans="1:100">
      <c r="A47" s="198">
        <v>18</v>
      </c>
      <c r="B47" s="675"/>
      <c r="C47" s="676"/>
      <c r="D47" s="676"/>
      <c r="E47" s="676"/>
      <c r="F47" s="676"/>
      <c r="G47" s="676"/>
      <c r="H47" s="676"/>
      <c r="I47" s="676"/>
      <c r="J47" s="676"/>
      <c r="K47" s="676"/>
      <c r="L47" s="676"/>
      <c r="M47" s="676"/>
      <c r="N47" s="676"/>
      <c r="O47" s="681">
        <f t="shared" si="7"/>
        <v>0</v>
      </c>
      <c r="P47" s="676"/>
      <c r="Q47" s="682"/>
      <c r="R47" s="683">
        <f t="shared" si="8"/>
        <v>0</v>
      </c>
      <c r="Z47" s="684">
        <f t="shared" si="5"/>
        <v>0</v>
      </c>
      <c r="AA47" s="198">
        <f t="shared" si="6"/>
        <v>12</v>
      </c>
    </row>
    <row r="48" spans="1:100">
      <c r="A48" s="198">
        <v>19</v>
      </c>
      <c r="B48" s="675"/>
      <c r="C48" s="676"/>
      <c r="D48" s="676"/>
      <c r="E48" s="676"/>
      <c r="F48" s="676"/>
      <c r="G48" s="676"/>
      <c r="H48" s="676"/>
      <c r="I48" s="676"/>
      <c r="J48" s="676"/>
      <c r="K48" s="676"/>
      <c r="L48" s="676"/>
      <c r="M48" s="676"/>
      <c r="N48" s="676"/>
      <c r="O48" s="681">
        <f t="shared" si="7"/>
        <v>0</v>
      </c>
      <c r="P48" s="676"/>
      <c r="Q48" s="682"/>
      <c r="R48" s="683">
        <f t="shared" si="8"/>
        <v>0</v>
      </c>
      <c r="Z48" s="684">
        <f t="shared" si="5"/>
        <v>0</v>
      </c>
      <c r="AA48" s="198">
        <f t="shared" si="6"/>
        <v>12</v>
      </c>
    </row>
    <row r="49" spans="1:100">
      <c r="A49" s="198">
        <v>20</v>
      </c>
      <c r="B49" s="675"/>
      <c r="C49" s="676"/>
      <c r="D49" s="676"/>
      <c r="E49" s="676"/>
      <c r="F49" s="676"/>
      <c r="G49" s="676"/>
      <c r="H49" s="676"/>
      <c r="I49" s="676"/>
      <c r="J49" s="676"/>
      <c r="K49" s="676"/>
      <c r="L49" s="676"/>
      <c r="M49" s="676"/>
      <c r="N49" s="676"/>
      <c r="O49" s="681">
        <f t="shared" si="7"/>
        <v>0</v>
      </c>
      <c r="P49" s="676"/>
      <c r="Q49" s="682"/>
      <c r="R49" s="683">
        <f t="shared" si="8"/>
        <v>0</v>
      </c>
      <c r="Z49" s="684">
        <f t="shared" si="5"/>
        <v>0</v>
      </c>
      <c r="AA49" s="198">
        <f t="shared" si="6"/>
        <v>12</v>
      </c>
      <c r="CV49" s="667">
        <v>16200</v>
      </c>
    </row>
    <row r="50" spans="1:100" ht="18.5" thickBot="1">
      <c r="B50" s="685" t="s">
        <v>21</v>
      </c>
      <c r="C50" s="686">
        <f t="shared" ref="C50:N50" si="9">SUM(C30:C49)</f>
        <v>0</v>
      </c>
      <c r="D50" s="686">
        <f t="shared" si="9"/>
        <v>0</v>
      </c>
      <c r="E50" s="686">
        <f t="shared" si="9"/>
        <v>0</v>
      </c>
      <c r="F50" s="686">
        <f t="shared" si="9"/>
        <v>0</v>
      </c>
      <c r="G50" s="686">
        <f t="shared" si="9"/>
        <v>0</v>
      </c>
      <c r="H50" s="686">
        <f t="shared" si="9"/>
        <v>0</v>
      </c>
      <c r="I50" s="686">
        <f t="shared" si="9"/>
        <v>0</v>
      </c>
      <c r="J50" s="686">
        <f t="shared" si="9"/>
        <v>0</v>
      </c>
      <c r="K50" s="686">
        <f t="shared" si="9"/>
        <v>0</v>
      </c>
      <c r="L50" s="686">
        <f t="shared" si="9"/>
        <v>0</v>
      </c>
      <c r="M50" s="686">
        <f t="shared" si="9"/>
        <v>0</v>
      </c>
      <c r="N50" s="686">
        <f t="shared" si="9"/>
        <v>0</v>
      </c>
      <c r="O50" s="686">
        <f t="shared" ref="O50" si="10">SUM(O30:O49)</f>
        <v>0</v>
      </c>
      <c r="P50" s="687">
        <f>SUM(P30:P49)</f>
        <v>0</v>
      </c>
      <c r="Q50" s="688">
        <f>IFERROR(R50/P50,0)</f>
        <v>0</v>
      </c>
      <c r="R50" s="680">
        <f>SUM(R30:R49)</f>
        <v>0</v>
      </c>
    </row>
    <row r="51" spans="1:100" ht="18.5" thickBot="1">
      <c r="B51" s="198" t="s">
        <v>127</v>
      </c>
      <c r="R51" s="689" t="s">
        <v>128</v>
      </c>
      <c r="S51" s="688">
        <f>1-Q50</f>
        <v>1</v>
      </c>
    </row>
    <row r="52" spans="1:100" ht="17.5">
      <c r="P52" s="195"/>
      <c r="Q52" s="171"/>
      <c r="R52" s="690"/>
      <c r="S52" s="691"/>
      <c r="T52" s="171"/>
    </row>
    <row r="53" spans="1:100" ht="17.5">
      <c r="P53" s="195"/>
      <c r="Q53" s="171"/>
      <c r="R53" s="690"/>
      <c r="S53" s="691"/>
      <c r="T53" s="171"/>
    </row>
    <row r="54" spans="1:100" thickBot="1">
      <c r="B54" s="669" t="s">
        <v>129</v>
      </c>
      <c r="P54" s="195"/>
      <c r="Q54" s="171"/>
      <c r="R54" s="690"/>
      <c r="S54" s="691"/>
      <c r="T54" s="171"/>
    </row>
    <row r="55" spans="1:100" ht="17.5">
      <c r="B55" s="671" t="s">
        <v>123</v>
      </c>
      <c r="C55" s="672">
        <f t="shared" ref="C55:N55" si="11">C29</f>
        <v>45474</v>
      </c>
      <c r="D55" s="672">
        <f t="shared" si="11"/>
        <v>45505</v>
      </c>
      <c r="E55" s="672">
        <f t="shared" si="11"/>
        <v>45536</v>
      </c>
      <c r="F55" s="672">
        <f t="shared" si="11"/>
        <v>45566</v>
      </c>
      <c r="G55" s="672">
        <f t="shared" si="11"/>
        <v>45597</v>
      </c>
      <c r="H55" s="672">
        <f t="shared" si="11"/>
        <v>45627</v>
      </c>
      <c r="I55" s="672">
        <f t="shared" si="11"/>
        <v>45658</v>
      </c>
      <c r="J55" s="672">
        <f t="shared" si="11"/>
        <v>45689</v>
      </c>
      <c r="K55" s="672">
        <f t="shared" si="11"/>
        <v>45717</v>
      </c>
      <c r="L55" s="672">
        <f t="shared" si="11"/>
        <v>45748</v>
      </c>
      <c r="M55" s="672">
        <f t="shared" si="11"/>
        <v>45778</v>
      </c>
      <c r="N55" s="672">
        <f t="shared" si="11"/>
        <v>45809</v>
      </c>
      <c r="O55" s="673" t="s">
        <v>63</v>
      </c>
      <c r="P55" s="195"/>
      <c r="Q55" s="171"/>
      <c r="R55" s="690"/>
      <c r="S55" s="691"/>
      <c r="T55" s="171"/>
    </row>
    <row r="56" spans="1:100">
      <c r="A56" s="198">
        <v>1</v>
      </c>
      <c r="B56" s="692" t="str">
        <f>IF(B30&lt;&gt;"",B30,"")</f>
        <v/>
      </c>
      <c r="C56" s="676"/>
      <c r="D56" s="676"/>
      <c r="E56" s="676"/>
      <c r="F56" s="676"/>
      <c r="G56" s="676"/>
      <c r="H56" s="676"/>
      <c r="I56" s="676"/>
      <c r="J56" s="676"/>
      <c r="K56" s="676"/>
      <c r="L56" s="676"/>
      <c r="M56" s="676"/>
      <c r="N56" s="676"/>
      <c r="O56" s="683">
        <f t="shared" ref="O56:O65" si="12">SUM(C56:N56)</f>
        <v>0</v>
      </c>
      <c r="P56" s="195"/>
      <c r="Q56" s="171"/>
      <c r="R56" s="690"/>
      <c r="S56" s="691"/>
      <c r="T56" s="171"/>
    </row>
    <row r="57" spans="1:100">
      <c r="A57" s="198">
        <v>2</v>
      </c>
      <c r="B57" s="692" t="str">
        <f t="shared" ref="B57:B75" si="13">IF(B31&lt;&gt;"",B31,"")</f>
        <v/>
      </c>
      <c r="C57" s="676"/>
      <c r="D57" s="676"/>
      <c r="E57" s="676"/>
      <c r="F57" s="676"/>
      <c r="G57" s="676"/>
      <c r="H57" s="676"/>
      <c r="I57" s="676"/>
      <c r="J57" s="676"/>
      <c r="K57" s="676"/>
      <c r="L57" s="676"/>
      <c r="M57" s="676"/>
      <c r="N57" s="676"/>
      <c r="O57" s="683">
        <f t="shared" si="12"/>
        <v>0</v>
      </c>
      <c r="P57" s="195"/>
      <c r="Q57" s="171"/>
      <c r="R57" s="690"/>
      <c r="S57" s="691"/>
      <c r="T57" s="171"/>
    </row>
    <row r="58" spans="1:100">
      <c r="A58" s="198">
        <v>3</v>
      </c>
      <c r="B58" s="692" t="str">
        <f t="shared" si="13"/>
        <v/>
      </c>
      <c r="C58" s="676"/>
      <c r="D58" s="676"/>
      <c r="E58" s="676"/>
      <c r="F58" s="676"/>
      <c r="G58" s="676"/>
      <c r="H58" s="676"/>
      <c r="I58" s="676"/>
      <c r="J58" s="676"/>
      <c r="K58" s="676"/>
      <c r="L58" s="676"/>
      <c r="M58" s="676"/>
      <c r="N58" s="676"/>
      <c r="O58" s="683">
        <f t="shared" si="12"/>
        <v>0</v>
      </c>
      <c r="P58" s="195"/>
      <c r="Q58" s="171"/>
      <c r="R58" s="690"/>
      <c r="S58" s="691"/>
      <c r="T58" s="171"/>
    </row>
    <row r="59" spans="1:100">
      <c r="A59" s="198">
        <v>4</v>
      </c>
      <c r="B59" s="692" t="str">
        <f t="shared" si="13"/>
        <v/>
      </c>
      <c r="C59" s="676"/>
      <c r="D59" s="676"/>
      <c r="E59" s="676"/>
      <c r="F59" s="676"/>
      <c r="G59" s="676"/>
      <c r="H59" s="676"/>
      <c r="I59" s="676"/>
      <c r="J59" s="676"/>
      <c r="K59" s="676"/>
      <c r="L59" s="676"/>
      <c r="M59" s="676"/>
      <c r="N59" s="676"/>
      <c r="O59" s="683">
        <f t="shared" si="12"/>
        <v>0</v>
      </c>
      <c r="P59" s="195"/>
      <c r="Q59" s="171"/>
      <c r="R59" s="690"/>
      <c r="S59" s="691"/>
      <c r="T59" s="171"/>
    </row>
    <row r="60" spans="1:100">
      <c r="A60" s="198">
        <v>5</v>
      </c>
      <c r="B60" s="692" t="str">
        <f t="shared" si="13"/>
        <v/>
      </c>
      <c r="C60" s="676"/>
      <c r="D60" s="676"/>
      <c r="E60" s="676"/>
      <c r="F60" s="676"/>
      <c r="G60" s="676"/>
      <c r="H60" s="676"/>
      <c r="I60" s="676"/>
      <c r="J60" s="676"/>
      <c r="K60" s="676"/>
      <c r="L60" s="676"/>
      <c r="M60" s="676"/>
      <c r="N60" s="676"/>
      <c r="O60" s="683">
        <f t="shared" si="12"/>
        <v>0</v>
      </c>
      <c r="P60" s="195"/>
      <c r="Q60" s="171"/>
      <c r="R60" s="690"/>
      <c r="S60" s="691"/>
      <c r="T60" s="171"/>
    </row>
    <row r="61" spans="1:100">
      <c r="A61" s="198">
        <v>6</v>
      </c>
      <c r="B61" s="692" t="str">
        <f t="shared" si="13"/>
        <v/>
      </c>
      <c r="C61" s="676"/>
      <c r="D61" s="676"/>
      <c r="E61" s="676"/>
      <c r="F61" s="676"/>
      <c r="G61" s="676"/>
      <c r="H61" s="676"/>
      <c r="I61" s="676"/>
      <c r="J61" s="676"/>
      <c r="K61" s="676"/>
      <c r="L61" s="676"/>
      <c r="M61" s="676"/>
      <c r="N61" s="676"/>
      <c r="O61" s="683">
        <f t="shared" si="12"/>
        <v>0</v>
      </c>
      <c r="P61" s="195"/>
      <c r="Q61" s="171"/>
      <c r="R61" s="690"/>
      <c r="S61" s="691"/>
      <c r="T61" s="171"/>
    </row>
    <row r="62" spans="1:100">
      <c r="A62" s="198">
        <v>7</v>
      </c>
      <c r="B62" s="692" t="str">
        <f t="shared" si="13"/>
        <v/>
      </c>
      <c r="C62" s="676"/>
      <c r="D62" s="676"/>
      <c r="E62" s="676"/>
      <c r="F62" s="676"/>
      <c r="G62" s="676"/>
      <c r="H62" s="676"/>
      <c r="I62" s="676"/>
      <c r="J62" s="676"/>
      <c r="K62" s="676"/>
      <c r="L62" s="676"/>
      <c r="M62" s="676"/>
      <c r="N62" s="676"/>
      <c r="O62" s="683">
        <f t="shared" si="12"/>
        <v>0</v>
      </c>
      <c r="P62" s="195"/>
      <c r="Q62" s="171"/>
      <c r="R62" s="690"/>
      <c r="S62" s="691"/>
      <c r="T62" s="171"/>
    </row>
    <row r="63" spans="1:100">
      <c r="A63" s="198">
        <v>8</v>
      </c>
      <c r="B63" s="692" t="str">
        <f t="shared" si="13"/>
        <v/>
      </c>
      <c r="C63" s="676"/>
      <c r="D63" s="676"/>
      <c r="E63" s="676"/>
      <c r="F63" s="676"/>
      <c r="G63" s="676"/>
      <c r="H63" s="676"/>
      <c r="I63" s="676"/>
      <c r="J63" s="676"/>
      <c r="K63" s="676"/>
      <c r="L63" s="676"/>
      <c r="M63" s="676"/>
      <c r="N63" s="676"/>
      <c r="O63" s="683">
        <f t="shared" si="12"/>
        <v>0</v>
      </c>
      <c r="P63" s="195"/>
      <c r="Q63" s="171"/>
      <c r="R63" s="690"/>
      <c r="S63" s="691"/>
      <c r="T63" s="171"/>
    </row>
    <row r="64" spans="1:100">
      <c r="A64" s="198">
        <v>9</v>
      </c>
      <c r="B64" s="692" t="str">
        <f t="shared" si="13"/>
        <v/>
      </c>
      <c r="C64" s="676"/>
      <c r="D64" s="676"/>
      <c r="E64" s="676"/>
      <c r="F64" s="676"/>
      <c r="G64" s="676"/>
      <c r="H64" s="676"/>
      <c r="I64" s="676"/>
      <c r="J64" s="676"/>
      <c r="K64" s="676"/>
      <c r="L64" s="676"/>
      <c r="M64" s="676"/>
      <c r="N64" s="676"/>
      <c r="O64" s="683">
        <f t="shared" si="12"/>
        <v>0</v>
      </c>
      <c r="P64" s="195"/>
      <c r="Q64" s="171"/>
      <c r="R64" s="690"/>
      <c r="S64" s="691"/>
      <c r="T64" s="171"/>
    </row>
    <row r="65" spans="1:61">
      <c r="A65" s="198">
        <v>10</v>
      </c>
      <c r="B65" s="692" t="str">
        <f t="shared" si="13"/>
        <v/>
      </c>
      <c r="C65" s="676"/>
      <c r="D65" s="676"/>
      <c r="E65" s="676"/>
      <c r="F65" s="676"/>
      <c r="G65" s="676"/>
      <c r="H65" s="676"/>
      <c r="I65" s="676"/>
      <c r="J65" s="676"/>
      <c r="K65" s="676"/>
      <c r="L65" s="676"/>
      <c r="M65" s="676"/>
      <c r="N65" s="676"/>
      <c r="O65" s="683">
        <f t="shared" si="12"/>
        <v>0</v>
      </c>
      <c r="P65" s="195"/>
      <c r="Q65" s="171"/>
      <c r="R65" s="690"/>
      <c r="S65" s="691"/>
      <c r="T65" s="171"/>
    </row>
    <row r="66" spans="1:61">
      <c r="A66" s="198">
        <v>11</v>
      </c>
      <c r="B66" s="692" t="str">
        <f t="shared" si="13"/>
        <v/>
      </c>
      <c r="C66" s="676"/>
      <c r="D66" s="676"/>
      <c r="E66" s="676"/>
      <c r="F66" s="676"/>
      <c r="G66" s="676"/>
      <c r="H66" s="676"/>
      <c r="I66" s="676"/>
      <c r="J66" s="676"/>
      <c r="K66" s="676"/>
      <c r="L66" s="676"/>
      <c r="M66" s="676"/>
      <c r="N66" s="676"/>
      <c r="O66" s="683">
        <f>SUM(C66:N66)</f>
        <v>0</v>
      </c>
      <c r="P66" s="195"/>
      <c r="Q66" s="171"/>
      <c r="R66" s="690"/>
      <c r="S66" s="691"/>
      <c r="T66" s="171"/>
    </row>
    <row r="67" spans="1:61">
      <c r="A67" s="198">
        <v>12</v>
      </c>
      <c r="B67" s="692" t="str">
        <f t="shared" si="13"/>
        <v/>
      </c>
      <c r="C67" s="676"/>
      <c r="D67" s="676"/>
      <c r="E67" s="676"/>
      <c r="F67" s="676"/>
      <c r="G67" s="676"/>
      <c r="H67" s="676"/>
      <c r="I67" s="676"/>
      <c r="J67" s="676"/>
      <c r="K67" s="676"/>
      <c r="L67" s="676"/>
      <c r="M67" s="676"/>
      <c r="N67" s="676"/>
      <c r="O67" s="683">
        <f t="shared" ref="O67:O75" si="14">SUM(C67:N67)</f>
        <v>0</v>
      </c>
    </row>
    <row r="68" spans="1:61">
      <c r="A68" s="198">
        <v>13</v>
      </c>
      <c r="B68" s="692" t="str">
        <f t="shared" si="13"/>
        <v/>
      </c>
      <c r="C68" s="676"/>
      <c r="D68" s="676"/>
      <c r="E68" s="676"/>
      <c r="F68" s="676"/>
      <c r="G68" s="676"/>
      <c r="H68" s="676"/>
      <c r="I68" s="676"/>
      <c r="J68" s="676"/>
      <c r="K68" s="676"/>
      <c r="L68" s="676"/>
      <c r="M68" s="676"/>
      <c r="N68" s="676"/>
      <c r="O68" s="683">
        <f t="shared" si="14"/>
        <v>0</v>
      </c>
    </row>
    <row r="69" spans="1:61">
      <c r="A69" s="198">
        <v>14</v>
      </c>
      <c r="B69" s="692" t="str">
        <f t="shared" si="13"/>
        <v/>
      </c>
      <c r="C69" s="676"/>
      <c r="D69" s="676"/>
      <c r="E69" s="676"/>
      <c r="F69" s="676"/>
      <c r="G69" s="676"/>
      <c r="H69" s="676"/>
      <c r="I69" s="676"/>
      <c r="J69" s="676"/>
      <c r="K69" s="676"/>
      <c r="L69" s="676"/>
      <c r="M69" s="676"/>
      <c r="N69" s="676"/>
      <c r="O69" s="683">
        <f t="shared" si="14"/>
        <v>0</v>
      </c>
    </row>
    <row r="70" spans="1:61">
      <c r="A70" s="198">
        <v>15</v>
      </c>
      <c r="B70" s="692" t="str">
        <f t="shared" si="13"/>
        <v/>
      </c>
      <c r="C70" s="676"/>
      <c r="D70" s="676"/>
      <c r="E70" s="676"/>
      <c r="F70" s="676"/>
      <c r="G70" s="676"/>
      <c r="H70" s="676"/>
      <c r="I70" s="676"/>
      <c r="J70" s="676"/>
      <c r="K70" s="676"/>
      <c r="L70" s="676"/>
      <c r="M70" s="676"/>
      <c r="N70" s="676"/>
      <c r="O70" s="683">
        <f t="shared" si="14"/>
        <v>0</v>
      </c>
    </row>
    <row r="71" spans="1:61">
      <c r="A71" s="198">
        <v>16</v>
      </c>
      <c r="B71" s="692" t="str">
        <f t="shared" si="13"/>
        <v/>
      </c>
      <c r="C71" s="676"/>
      <c r="D71" s="676"/>
      <c r="E71" s="676"/>
      <c r="F71" s="676"/>
      <c r="G71" s="676"/>
      <c r="H71" s="676"/>
      <c r="I71" s="676"/>
      <c r="J71" s="676"/>
      <c r="K71" s="676"/>
      <c r="L71" s="676"/>
      <c r="M71" s="676"/>
      <c r="N71" s="676"/>
      <c r="O71" s="683">
        <f t="shared" si="14"/>
        <v>0</v>
      </c>
    </row>
    <row r="72" spans="1:61">
      <c r="A72" s="198">
        <v>17</v>
      </c>
      <c r="B72" s="692" t="str">
        <f t="shared" si="13"/>
        <v/>
      </c>
      <c r="C72" s="676"/>
      <c r="D72" s="676"/>
      <c r="E72" s="676"/>
      <c r="F72" s="676"/>
      <c r="G72" s="676"/>
      <c r="H72" s="676"/>
      <c r="I72" s="676"/>
      <c r="J72" s="676"/>
      <c r="K72" s="676"/>
      <c r="L72" s="676"/>
      <c r="M72" s="676"/>
      <c r="N72" s="676"/>
      <c r="O72" s="683">
        <f t="shared" si="14"/>
        <v>0</v>
      </c>
    </row>
    <row r="73" spans="1:61">
      <c r="A73" s="198">
        <v>18</v>
      </c>
      <c r="B73" s="692" t="str">
        <f t="shared" si="13"/>
        <v/>
      </c>
      <c r="C73" s="676"/>
      <c r="D73" s="676"/>
      <c r="E73" s="676"/>
      <c r="F73" s="676"/>
      <c r="G73" s="676"/>
      <c r="H73" s="676"/>
      <c r="I73" s="676"/>
      <c r="J73" s="676"/>
      <c r="K73" s="676"/>
      <c r="L73" s="676"/>
      <c r="M73" s="676"/>
      <c r="N73" s="676"/>
      <c r="O73" s="683">
        <f t="shared" si="14"/>
        <v>0</v>
      </c>
    </row>
    <row r="74" spans="1:61">
      <c r="A74" s="198">
        <v>19</v>
      </c>
      <c r="B74" s="692" t="str">
        <f t="shared" si="13"/>
        <v/>
      </c>
      <c r="C74" s="676"/>
      <c r="D74" s="676"/>
      <c r="E74" s="676"/>
      <c r="F74" s="676"/>
      <c r="G74" s="676"/>
      <c r="H74" s="676"/>
      <c r="I74" s="676"/>
      <c r="J74" s="676"/>
      <c r="K74" s="676"/>
      <c r="L74" s="676"/>
      <c r="M74" s="676"/>
      <c r="N74" s="676"/>
      <c r="O74" s="683">
        <f t="shared" si="14"/>
        <v>0</v>
      </c>
    </row>
    <row r="75" spans="1:61">
      <c r="A75" s="198">
        <v>20</v>
      </c>
      <c r="B75" s="692" t="str">
        <f t="shared" si="13"/>
        <v/>
      </c>
      <c r="C75" s="676"/>
      <c r="D75" s="676"/>
      <c r="E75" s="676"/>
      <c r="F75" s="676"/>
      <c r="G75" s="676"/>
      <c r="H75" s="676"/>
      <c r="I75" s="676"/>
      <c r="J75" s="676"/>
      <c r="K75" s="676"/>
      <c r="L75" s="676"/>
      <c r="M75" s="676"/>
      <c r="N75" s="676"/>
      <c r="O75" s="683">
        <f t="shared" si="14"/>
        <v>0</v>
      </c>
    </row>
    <row r="76" spans="1:61" ht="18.5" thickBot="1">
      <c r="B76" s="685" t="s">
        <v>21</v>
      </c>
      <c r="C76" s="686">
        <f>SUM(C56:C75)</f>
        <v>0</v>
      </c>
      <c r="D76" s="686">
        <f t="shared" ref="D76:O76" si="15">SUM(D56:D75)</f>
        <v>0</v>
      </c>
      <c r="E76" s="686">
        <f t="shared" si="15"/>
        <v>0</v>
      </c>
      <c r="F76" s="686">
        <f t="shared" si="15"/>
        <v>0</v>
      </c>
      <c r="G76" s="686">
        <f t="shared" si="15"/>
        <v>0</v>
      </c>
      <c r="H76" s="686">
        <f t="shared" si="15"/>
        <v>0</v>
      </c>
      <c r="I76" s="686">
        <f t="shared" si="15"/>
        <v>0</v>
      </c>
      <c r="J76" s="686">
        <f t="shared" si="15"/>
        <v>0</v>
      </c>
      <c r="K76" s="686">
        <f t="shared" si="15"/>
        <v>0</v>
      </c>
      <c r="L76" s="686">
        <f t="shared" si="15"/>
        <v>0</v>
      </c>
      <c r="M76" s="686">
        <f t="shared" si="15"/>
        <v>0</v>
      </c>
      <c r="N76" s="686">
        <f t="shared" si="15"/>
        <v>0</v>
      </c>
      <c r="O76" s="693">
        <f t="shared" si="15"/>
        <v>0</v>
      </c>
    </row>
    <row r="77" spans="1:61" ht="33.75" customHeight="1"/>
    <row r="78" spans="1:61" ht="19">
      <c r="B78" s="694" t="s">
        <v>130</v>
      </c>
    </row>
    <row r="79" spans="1:61" ht="19.5" thickBot="1">
      <c r="B79" s="694"/>
    </row>
    <row r="80" spans="1:61" ht="25.15" customHeight="1" thickBot="1">
      <c r="A80" s="695"/>
      <c r="B80" s="696" t="s">
        <v>123</v>
      </c>
      <c r="C80" s="697">
        <f>C55</f>
        <v>45474</v>
      </c>
      <c r="D80" s="697">
        <f t="shared" ref="D80:N80" si="16">D55</f>
        <v>45505</v>
      </c>
      <c r="E80" s="697">
        <f t="shared" si="16"/>
        <v>45536</v>
      </c>
      <c r="F80" s="697">
        <f t="shared" si="16"/>
        <v>45566</v>
      </c>
      <c r="G80" s="697">
        <f t="shared" si="16"/>
        <v>45597</v>
      </c>
      <c r="H80" s="697">
        <f t="shared" si="16"/>
        <v>45627</v>
      </c>
      <c r="I80" s="697">
        <f t="shared" si="16"/>
        <v>45658</v>
      </c>
      <c r="J80" s="697">
        <f t="shared" si="16"/>
        <v>45689</v>
      </c>
      <c r="K80" s="697">
        <f t="shared" si="16"/>
        <v>45717</v>
      </c>
      <c r="L80" s="697">
        <f t="shared" si="16"/>
        <v>45748</v>
      </c>
      <c r="M80" s="697">
        <f t="shared" si="16"/>
        <v>45778</v>
      </c>
      <c r="N80" s="697">
        <f t="shared" si="16"/>
        <v>45809</v>
      </c>
      <c r="O80" s="698" t="s">
        <v>63</v>
      </c>
      <c r="P80" s="699" t="s">
        <v>131</v>
      </c>
      <c r="Q80" s="699" t="s">
        <v>132</v>
      </c>
      <c r="R80" s="699" t="s">
        <v>133</v>
      </c>
      <c r="AD80" s="665" t="s">
        <v>402</v>
      </c>
      <c r="AU80" s="2322"/>
      <c r="AV80" s="2323"/>
      <c r="AW80" s="2323"/>
      <c r="AX80" s="2324">
        <f>C80</f>
        <v>45474</v>
      </c>
      <c r="AY80" s="2324">
        <f t="shared" ref="AY80:BI80" si="17">D80</f>
        <v>45505</v>
      </c>
      <c r="AZ80" s="2324">
        <f t="shared" si="17"/>
        <v>45536</v>
      </c>
      <c r="BA80" s="2324">
        <f t="shared" si="17"/>
        <v>45566</v>
      </c>
      <c r="BB80" s="2324">
        <f t="shared" si="17"/>
        <v>45597</v>
      </c>
      <c r="BC80" s="2324">
        <f t="shared" si="17"/>
        <v>45627</v>
      </c>
      <c r="BD80" s="2324">
        <f t="shared" si="17"/>
        <v>45658</v>
      </c>
      <c r="BE80" s="2324">
        <f t="shared" si="17"/>
        <v>45689</v>
      </c>
      <c r="BF80" s="2324">
        <f t="shared" si="17"/>
        <v>45717</v>
      </c>
      <c r="BG80" s="2324">
        <f t="shared" si="17"/>
        <v>45748</v>
      </c>
      <c r="BH80" s="2324">
        <f t="shared" si="17"/>
        <v>45778</v>
      </c>
      <c r="BI80" s="2324">
        <f t="shared" si="17"/>
        <v>45809</v>
      </c>
    </row>
    <row r="81" spans="1:61" ht="24" customHeight="1">
      <c r="A81" s="700" t="s">
        <v>226</v>
      </c>
      <c r="B81" s="701" t="str">
        <f>B56</f>
        <v/>
      </c>
      <c r="C81" s="702">
        <f>C30</f>
        <v>0</v>
      </c>
      <c r="D81" s="702">
        <f t="shared" ref="D81:O81" si="18">D30</f>
        <v>0</v>
      </c>
      <c r="E81" s="702">
        <f t="shared" si="18"/>
        <v>0</v>
      </c>
      <c r="F81" s="702">
        <f t="shared" si="18"/>
        <v>0</v>
      </c>
      <c r="G81" s="702">
        <f t="shared" si="18"/>
        <v>0</v>
      </c>
      <c r="H81" s="702">
        <f t="shared" si="18"/>
        <v>0</v>
      </c>
      <c r="I81" s="702">
        <f t="shared" si="18"/>
        <v>0</v>
      </c>
      <c r="J81" s="702">
        <f t="shared" si="18"/>
        <v>0</v>
      </c>
      <c r="K81" s="702">
        <f t="shared" si="18"/>
        <v>0</v>
      </c>
      <c r="L81" s="702">
        <f t="shared" si="18"/>
        <v>0</v>
      </c>
      <c r="M81" s="702">
        <f t="shared" si="18"/>
        <v>0</v>
      </c>
      <c r="N81" s="702">
        <f t="shared" si="18"/>
        <v>0</v>
      </c>
      <c r="O81" s="702">
        <f t="shared" si="18"/>
        <v>0</v>
      </c>
      <c r="P81" s="703">
        <f>SUMIF($C$242:$N$242,TRUE,C81:N81)</f>
        <v>0</v>
      </c>
      <c r="Q81" s="703">
        <f>SUMIF($C$242:$N$242,TRUE,C82:N82)+SUMIF($C$242:$N$242,FALSE,C81:N81)</f>
        <v>0</v>
      </c>
      <c r="R81" s="704">
        <f>Q81*Q30</f>
        <v>0</v>
      </c>
      <c r="AU81" s="2326" t="str">
        <f>B81</f>
        <v/>
      </c>
      <c r="AV81" s="2327"/>
      <c r="AW81" s="2327" t="str">
        <f>A81</f>
        <v>計画</v>
      </c>
      <c r="AX81" s="1862">
        <f>C81</f>
        <v>0</v>
      </c>
      <c r="AY81" s="1862">
        <f t="shared" ref="AY81:AY82" si="19">D81</f>
        <v>0</v>
      </c>
      <c r="AZ81" s="1862">
        <f t="shared" ref="AZ81:AZ82" si="20">E81</f>
        <v>0</v>
      </c>
      <c r="BA81" s="1862">
        <f t="shared" ref="BA81:BA82" si="21">F81</f>
        <v>0</v>
      </c>
      <c r="BB81" s="1862">
        <f t="shared" ref="BB81:BB82" si="22">G81</f>
        <v>0</v>
      </c>
      <c r="BC81" s="1862">
        <f t="shared" ref="BC81:BC82" si="23">H81</f>
        <v>0</v>
      </c>
      <c r="BD81" s="1862">
        <f t="shared" ref="BD81:BD82" si="24">I81</f>
        <v>0</v>
      </c>
      <c r="BE81" s="1862">
        <f t="shared" ref="BE81:BE82" si="25">J81</f>
        <v>0</v>
      </c>
      <c r="BF81" s="1862">
        <f t="shared" ref="BF81:BF82" si="26">K81</f>
        <v>0</v>
      </c>
      <c r="BG81" s="1862">
        <f t="shared" ref="BG81:BG82" si="27">L81</f>
        <v>0</v>
      </c>
      <c r="BH81" s="1862">
        <f t="shared" ref="BH81:BH82" si="28">M81</f>
        <v>0</v>
      </c>
      <c r="BI81" s="1863">
        <f t="shared" ref="BI81:BI82" si="29">N81</f>
        <v>0</v>
      </c>
    </row>
    <row r="82" spans="1:61" ht="24" customHeight="1">
      <c r="A82" s="705" t="s">
        <v>227</v>
      </c>
      <c r="B82" s="706" t="str">
        <f>B81</f>
        <v/>
      </c>
      <c r="C82" s="703">
        <f>C56</f>
        <v>0</v>
      </c>
      <c r="D82" s="703">
        <f t="shared" ref="D82:O82" si="30">D56</f>
        <v>0</v>
      </c>
      <c r="E82" s="703">
        <f t="shared" si="30"/>
        <v>0</v>
      </c>
      <c r="F82" s="703">
        <f t="shared" si="30"/>
        <v>0</v>
      </c>
      <c r="G82" s="703">
        <f t="shared" si="30"/>
        <v>0</v>
      </c>
      <c r="H82" s="703">
        <f t="shared" si="30"/>
        <v>0</v>
      </c>
      <c r="I82" s="703">
        <f t="shared" si="30"/>
        <v>0</v>
      </c>
      <c r="J82" s="703">
        <f t="shared" si="30"/>
        <v>0</v>
      </c>
      <c r="K82" s="703">
        <f t="shared" si="30"/>
        <v>0</v>
      </c>
      <c r="L82" s="703">
        <f t="shared" si="30"/>
        <v>0</v>
      </c>
      <c r="M82" s="703">
        <f t="shared" si="30"/>
        <v>0</v>
      </c>
      <c r="N82" s="703">
        <f t="shared" si="30"/>
        <v>0</v>
      </c>
      <c r="O82" s="703">
        <f t="shared" si="30"/>
        <v>0</v>
      </c>
      <c r="P82" s="703">
        <f>SUMIF($C$242:$N$242,TRUE,C82:N82)</f>
        <v>0</v>
      </c>
      <c r="Q82" s="703"/>
      <c r="R82" s="704"/>
      <c r="AU82" s="2326" t="str">
        <f>B82</f>
        <v/>
      </c>
      <c r="AV82" s="2327"/>
      <c r="AW82" s="2327" t="str">
        <f>A82</f>
        <v>実績</v>
      </c>
      <c r="AX82" s="1862">
        <f>C82</f>
        <v>0</v>
      </c>
      <c r="AY82" s="1862">
        <f t="shared" si="19"/>
        <v>0</v>
      </c>
      <c r="AZ82" s="1862">
        <f t="shared" si="20"/>
        <v>0</v>
      </c>
      <c r="BA82" s="1862">
        <f t="shared" si="21"/>
        <v>0</v>
      </c>
      <c r="BB82" s="1862">
        <f t="shared" si="22"/>
        <v>0</v>
      </c>
      <c r="BC82" s="1862">
        <f t="shared" si="23"/>
        <v>0</v>
      </c>
      <c r="BD82" s="1862">
        <f t="shared" si="24"/>
        <v>0</v>
      </c>
      <c r="BE82" s="1862">
        <f t="shared" si="25"/>
        <v>0</v>
      </c>
      <c r="BF82" s="1862">
        <f t="shared" si="26"/>
        <v>0</v>
      </c>
      <c r="BG82" s="1862">
        <f t="shared" si="27"/>
        <v>0</v>
      </c>
      <c r="BH82" s="1862">
        <f t="shared" si="28"/>
        <v>0</v>
      </c>
      <c r="BI82" s="1863">
        <f t="shared" si="29"/>
        <v>0</v>
      </c>
    </row>
    <row r="83" spans="1:61" ht="24" customHeight="1" thickBot="1">
      <c r="A83" s="707" t="s">
        <v>228</v>
      </c>
      <c r="B83" s="708"/>
      <c r="C83" s="709">
        <f>IF(C$242=FALSE,0,C82-C81)</f>
        <v>0</v>
      </c>
      <c r="D83" s="709">
        <f t="shared" ref="D83:N83" si="31">IF(D$242=FALSE,0,D82-D81)</f>
        <v>0</v>
      </c>
      <c r="E83" s="709">
        <f t="shared" si="31"/>
        <v>0</v>
      </c>
      <c r="F83" s="709">
        <f t="shared" si="31"/>
        <v>0</v>
      </c>
      <c r="G83" s="709">
        <f t="shared" si="31"/>
        <v>0</v>
      </c>
      <c r="H83" s="709">
        <f t="shared" si="31"/>
        <v>0</v>
      </c>
      <c r="I83" s="709">
        <f t="shared" si="31"/>
        <v>0</v>
      </c>
      <c r="J83" s="709">
        <f t="shared" si="31"/>
        <v>0</v>
      </c>
      <c r="K83" s="709">
        <f t="shared" si="31"/>
        <v>0</v>
      </c>
      <c r="L83" s="709">
        <f t="shared" si="31"/>
        <v>0</v>
      </c>
      <c r="M83" s="709">
        <f t="shared" si="31"/>
        <v>0</v>
      </c>
      <c r="N83" s="709">
        <f t="shared" si="31"/>
        <v>0</v>
      </c>
      <c r="O83" s="709">
        <f>O82-O81</f>
        <v>0</v>
      </c>
      <c r="P83" s="709">
        <f>P82-P81</f>
        <v>0</v>
      </c>
      <c r="Q83" s="710"/>
      <c r="R83" s="711"/>
      <c r="AU83" s="2326"/>
      <c r="AV83" s="2327"/>
      <c r="AW83" s="2327"/>
      <c r="AX83" s="2328">
        <f>C$148</f>
        <v>45108</v>
      </c>
      <c r="AY83" s="2328">
        <f t="shared" ref="AY83" si="32">D$148</f>
        <v>45139</v>
      </c>
      <c r="AZ83" s="2328">
        <f t="shared" ref="AZ83" si="33">E$148</f>
        <v>45170</v>
      </c>
      <c r="BA83" s="2328">
        <f t="shared" ref="BA83" si="34">F$148</f>
        <v>45200</v>
      </c>
      <c r="BB83" s="2328">
        <f t="shared" ref="BB83" si="35">G$148</f>
        <v>45231</v>
      </c>
      <c r="BC83" s="2328">
        <f t="shared" ref="BC83" si="36">H$148</f>
        <v>45261</v>
      </c>
      <c r="BD83" s="2328">
        <f t="shared" ref="BD83" si="37">I$148</f>
        <v>45292</v>
      </c>
      <c r="BE83" s="2328">
        <f t="shared" ref="BE83" si="38">J$148</f>
        <v>45323</v>
      </c>
      <c r="BF83" s="2328">
        <f t="shared" ref="BF83" si="39">K$148</f>
        <v>45352</v>
      </c>
      <c r="BG83" s="2328">
        <f t="shared" ref="BG83" si="40">L$148</f>
        <v>45383</v>
      </c>
      <c r="BH83" s="2328">
        <f t="shared" ref="BH83" si="41">M$148</f>
        <v>45413</v>
      </c>
      <c r="BI83" s="2329">
        <f t="shared" ref="BI83" si="42">N$148</f>
        <v>45444</v>
      </c>
    </row>
    <row r="84" spans="1:61" ht="24" customHeight="1">
      <c r="A84" s="712" t="s">
        <v>226</v>
      </c>
      <c r="B84" s="713" t="str">
        <f>B57</f>
        <v/>
      </c>
      <c r="C84" s="714">
        <f>C31</f>
        <v>0</v>
      </c>
      <c r="D84" s="714">
        <f t="shared" ref="D84:O84" si="43">D31</f>
        <v>0</v>
      </c>
      <c r="E84" s="714">
        <f t="shared" si="43"/>
        <v>0</v>
      </c>
      <c r="F84" s="714">
        <f t="shared" si="43"/>
        <v>0</v>
      </c>
      <c r="G84" s="714">
        <f t="shared" si="43"/>
        <v>0</v>
      </c>
      <c r="H84" s="714">
        <f t="shared" si="43"/>
        <v>0</v>
      </c>
      <c r="I84" s="714">
        <f t="shared" si="43"/>
        <v>0</v>
      </c>
      <c r="J84" s="714">
        <f t="shared" si="43"/>
        <v>0</v>
      </c>
      <c r="K84" s="714">
        <f t="shared" si="43"/>
        <v>0</v>
      </c>
      <c r="L84" s="714">
        <f t="shared" si="43"/>
        <v>0</v>
      </c>
      <c r="M84" s="714">
        <f t="shared" si="43"/>
        <v>0</v>
      </c>
      <c r="N84" s="714">
        <f t="shared" si="43"/>
        <v>0</v>
      </c>
      <c r="O84" s="714">
        <f t="shared" si="43"/>
        <v>0</v>
      </c>
      <c r="P84" s="714">
        <f>SUMIF($C$242:$N$242,TRUE,C84:N84)</f>
        <v>0</v>
      </c>
      <c r="Q84" s="714">
        <f>SUMIF($C$242:$N$242,TRUE,C85:N85)+SUMIF($C$242:$N$242,FALSE,C84:N84)</f>
        <v>0</v>
      </c>
      <c r="R84" s="715">
        <f>Q84*Q31</f>
        <v>0</v>
      </c>
      <c r="AU84" s="2326" t="str">
        <f>B84</f>
        <v/>
      </c>
      <c r="AV84" s="2327"/>
      <c r="AW84" s="2327" t="str">
        <f>A84</f>
        <v>計画</v>
      </c>
      <c r="AX84" s="2327">
        <f>C84</f>
        <v>0</v>
      </c>
      <c r="AY84" s="2327">
        <f t="shared" ref="AY84:AY85" si="44">D84</f>
        <v>0</v>
      </c>
      <c r="AZ84" s="2327">
        <f t="shared" ref="AZ84:AZ85" si="45">E84</f>
        <v>0</v>
      </c>
      <c r="BA84" s="2327">
        <f t="shared" ref="BA84:BA85" si="46">F84</f>
        <v>0</v>
      </c>
      <c r="BB84" s="2327">
        <f t="shared" ref="BB84:BB85" si="47">G84</f>
        <v>0</v>
      </c>
      <c r="BC84" s="2327">
        <f t="shared" ref="BC84:BC85" si="48">H84</f>
        <v>0</v>
      </c>
      <c r="BD84" s="2327">
        <f t="shared" ref="BD84:BD85" si="49">I84</f>
        <v>0</v>
      </c>
      <c r="BE84" s="2327">
        <f t="shared" ref="BE84:BE85" si="50">J84</f>
        <v>0</v>
      </c>
      <c r="BF84" s="2327">
        <f t="shared" ref="BF84:BF85" si="51">K84</f>
        <v>0</v>
      </c>
      <c r="BG84" s="2327">
        <f t="shared" ref="BG84:BG85" si="52">L84</f>
        <v>0</v>
      </c>
      <c r="BH84" s="2327">
        <f t="shared" ref="BH84:BH85" si="53">M84</f>
        <v>0</v>
      </c>
      <c r="BI84" s="2330">
        <f t="shared" ref="BI84:BI85" si="54">N84</f>
        <v>0</v>
      </c>
    </row>
    <row r="85" spans="1:61" ht="24" customHeight="1">
      <c r="A85" s="716" t="s">
        <v>227</v>
      </c>
      <c r="B85" s="717" t="str">
        <f>B84</f>
        <v/>
      </c>
      <c r="C85" s="718">
        <f>C57</f>
        <v>0</v>
      </c>
      <c r="D85" s="718">
        <f t="shared" ref="D85:O85" si="55">D57</f>
        <v>0</v>
      </c>
      <c r="E85" s="718"/>
      <c r="F85" s="718">
        <f t="shared" si="55"/>
        <v>0</v>
      </c>
      <c r="G85" s="718">
        <f t="shared" si="55"/>
        <v>0</v>
      </c>
      <c r="H85" s="718">
        <f t="shared" si="55"/>
        <v>0</v>
      </c>
      <c r="I85" s="718">
        <f t="shared" si="55"/>
        <v>0</v>
      </c>
      <c r="J85" s="718">
        <f t="shared" si="55"/>
        <v>0</v>
      </c>
      <c r="K85" s="718">
        <f t="shared" si="55"/>
        <v>0</v>
      </c>
      <c r="L85" s="718">
        <f t="shared" si="55"/>
        <v>0</v>
      </c>
      <c r="M85" s="718">
        <f t="shared" si="55"/>
        <v>0</v>
      </c>
      <c r="N85" s="718">
        <f t="shared" si="55"/>
        <v>0</v>
      </c>
      <c r="O85" s="718">
        <f t="shared" si="55"/>
        <v>0</v>
      </c>
      <c r="P85" s="718">
        <f>SUMIF($C$242:$N$242,TRUE,C85:N85)</f>
        <v>0</v>
      </c>
      <c r="Q85" s="718"/>
      <c r="R85" s="719"/>
      <c r="AU85" s="2326" t="str">
        <f>B85</f>
        <v/>
      </c>
      <c r="AV85" s="2327"/>
      <c r="AW85" s="2327" t="str">
        <f>A85</f>
        <v>実績</v>
      </c>
      <c r="AX85" s="2327">
        <f>C85</f>
        <v>0</v>
      </c>
      <c r="AY85" s="2327">
        <f t="shared" si="44"/>
        <v>0</v>
      </c>
      <c r="AZ85" s="2327">
        <f t="shared" si="45"/>
        <v>0</v>
      </c>
      <c r="BA85" s="2327">
        <f t="shared" si="46"/>
        <v>0</v>
      </c>
      <c r="BB85" s="2327">
        <f t="shared" si="47"/>
        <v>0</v>
      </c>
      <c r="BC85" s="2327">
        <f t="shared" si="48"/>
        <v>0</v>
      </c>
      <c r="BD85" s="2327">
        <f t="shared" si="49"/>
        <v>0</v>
      </c>
      <c r="BE85" s="2327">
        <f t="shared" si="50"/>
        <v>0</v>
      </c>
      <c r="BF85" s="2327">
        <f t="shared" si="51"/>
        <v>0</v>
      </c>
      <c r="BG85" s="2327">
        <f t="shared" si="52"/>
        <v>0</v>
      </c>
      <c r="BH85" s="2327">
        <f t="shared" si="53"/>
        <v>0</v>
      </c>
      <c r="BI85" s="2330">
        <f t="shared" si="54"/>
        <v>0</v>
      </c>
    </row>
    <row r="86" spans="1:61" ht="24" customHeight="1" thickBot="1">
      <c r="A86" s="720" t="s">
        <v>228</v>
      </c>
      <c r="B86" s="721"/>
      <c r="C86" s="722">
        <f>IF(C242=FALSE,0,C85-C84)</f>
        <v>0</v>
      </c>
      <c r="D86" s="722">
        <f t="shared" ref="D86:N86" si="56">IF(D242=FALSE,0,D85-D84)</f>
        <v>0</v>
      </c>
      <c r="E86" s="722">
        <f t="shared" si="56"/>
        <v>0</v>
      </c>
      <c r="F86" s="722">
        <f t="shared" si="56"/>
        <v>0</v>
      </c>
      <c r="G86" s="722">
        <f t="shared" si="56"/>
        <v>0</v>
      </c>
      <c r="H86" s="722">
        <f t="shared" si="56"/>
        <v>0</v>
      </c>
      <c r="I86" s="722">
        <f t="shared" si="56"/>
        <v>0</v>
      </c>
      <c r="J86" s="722">
        <f t="shared" si="56"/>
        <v>0</v>
      </c>
      <c r="K86" s="722">
        <f t="shared" si="56"/>
        <v>0</v>
      </c>
      <c r="L86" s="722">
        <f t="shared" si="56"/>
        <v>0</v>
      </c>
      <c r="M86" s="722">
        <f t="shared" si="56"/>
        <v>0</v>
      </c>
      <c r="N86" s="722">
        <f t="shared" si="56"/>
        <v>0</v>
      </c>
      <c r="O86" s="722">
        <f>O85-O84</f>
        <v>0</v>
      </c>
      <c r="P86" s="722">
        <f>P85-P84</f>
        <v>0</v>
      </c>
      <c r="Q86" s="723"/>
      <c r="R86" s="724"/>
      <c r="AU86" s="2326"/>
      <c r="AV86" s="2327"/>
      <c r="AW86" s="2327"/>
      <c r="AX86" s="2328">
        <f>C$148</f>
        <v>45108</v>
      </c>
      <c r="AY86" s="2328">
        <f t="shared" ref="AY86" si="57">D$148</f>
        <v>45139</v>
      </c>
      <c r="AZ86" s="2328">
        <f t="shared" ref="AZ86" si="58">E$148</f>
        <v>45170</v>
      </c>
      <c r="BA86" s="2328">
        <f t="shared" ref="BA86" si="59">F$148</f>
        <v>45200</v>
      </c>
      <c r="BB86" s="2328">
        <f t="shared" ref="BB86" si="60">G$148</f>
        <v>45231</v>
      </c>
      <c r="BC86" s="2328">
        <f t="shared" ref="BC86" si="61">H$148</f>
        <v>45261</v>
      </c>
      <c r="BD86" s="2328">
        <f t="shared" ref="BD86" si="62">I$148</f>
        <v>45292</v>
      </c>
      <c r="BE86" s="2328">
        <f t="shared" ref="BE86" si="63">J$148</f>
        <v>45323</v>
      </c>
      <c r="BF86" s="2328">
        <f t="shared" ref="BF86" si="64">K$148</f>
        <v>45352</v>
      </c>
      <c r="BG86" s="2328">
        <f t="shared" ref="BG86" si="65">L$148</f>
        <v>45383</v>
      </c>
      <c r="BH86" s="2328">
        <f t="shared" ref="BH86" si="66">M$148</f>
        <v>45413</v>
      </c>
      <c r="BI86" s="2329">
        <f t="shared" ref="BI86" si="67">N$148</f>
        <v>45444</v>
      </c>
    </row>
    <row r="87" spans="1:61" ht="24" customHeight="1">
      <c r="A87" s="725" t="s">
        <v>226</v>
      </c>
      <c r="B87" s="701" t="str">
        <f>B58</f>
        <v/>
      </c>
      <c r="C87" s="702">
        <f>C32</f>
        <v>0</v>
      </c>
      <c r="D87" s="702">
        <f t="shared" ref="D87:O87" si="68">D32</f>
        <v>0</v>
      </c>
      <c r="E87" s="702">
        <f t="shared" si="68"/>
        <v>0</v>
      </c>
      <c r="F87" s="702">
        <f t="shared" si="68"/>
        <v>0</v>
      </c>
      <c r="G87" s="702">
        <f t="shared" si="68"/>
        <v>0</v>
      </c>
      <c r="H87" s="702">
        <f t="shared" si="68"/>
        <v>0</v>
      </c>
      <c r="I87" s="702">
        <f t="shared" si="68"/>
        <v>0</v>
      </c>
      <c r="J87" s="702">
        <f t="shared" si="68"/>
        <v>0</v>
      </c>
      <c r="K87" s="702">
        <f t="shared" si="68"/>
        <v>0</v>
      </c>
      <c r="L87" s="702">
        <f t="shared" si="68"/>
        <v>0</v>
      </c>
      <c r="M87" s="702">
        <f t="shared" si="68"/>
        <v>0</v>
      </c>
      <c r="N87" s="702">
        <f t="shared" si="68"/>
        <v>0</v>
      </c>
      <c r="O87" s="702">
        <f t="shared" si="68"/>
        <v>0</v>
      </c>
      <c r="P87" s="702">
        <f>SUMIF($C$242:$N$242,TRUE,C87:N87)</f>
        <v>0</v>
      </c>
      <c r="Q87" s="702">
        <f>SUMIF($C$242:$N$242,TRUE,C88:N88)+SUMIF($C$242:$N$242,FALSE,C87:N87)</f>
        <v>0</v>
      </c>
      <c r="R87" s="726">
        <f>Q87*Q32</f>
        <v>0</v>
      </c>
      <c r="AU87" s="2326" t="str">
        <f>B87</f>
        <v/>
      </c>
      <c r="AV87" s="2327"/>
      <c r="AW87" s="2327" t="str">
        <f>A87</f>
        <v>計画</v>
      </c>
      <c r="AX87" s="2327">
        <f>C87</f>
        <v>0</v>
      </c>
      <c r="AY87" s="2327">
        <f t="shared" ref="AY87:AY88" si="69">D87</f>
        <v>0</v>
      </c>
      <c r="AZ87" s="2327">
        <f t="shared" ref="AZ87:AZ88" si="70">E87</f>
        <v>0</v>
      </c>
      <c r="BA87" s="2327">
        <f t="shared" ref="BA87:BA88" si="71">F87</f>
        <v>0</v>
      </c>
      <c r="BB87" s="2327">
        <f t="shared" ref="BB87:BB88" si="72">G87</f>
        <v>0</v>
      </c>
      <c r="BC87" s="2327">
        <f t="shared" ref="BC87:BC88" si="73">H87</f>
        <v>0</v>
      </c>
      <c r="BD87" s="2327">
        <f t="shared" ref="BD87:BD88" si="74">I87</f>
        <v>0</v>
      </c>
      <c r="BE87" s="2327">
        <f t="shared" ref="BE87:BE88" si="75">J87</f>
        <v>0</v>
      </c>
      <c r="BF87" s="2327">
        <f t="shared" ref="BF87:BF88" si="76">K87</f>
        <v>0</v>
      </c>
      <c r="BG87" s="2327">
        <f t="shared" ref="BG87:BG88" si="77">L87</f>
        <v>0</v>
      </c>
      <c r="BH87" s="2327">
        <f t="shared" ref="BH87:BH88" si="78">M87</f>
        <v>0</v>
      </c>
      <c r="BI87" s="2330">
        <f t="shared" ref="BI87:BI88" si="79">N87</f>
        <v>0</v>
      </c>
    </row>
    <row r="88" spans="1:61" ht="24" customHeight="1">
      <c r="A88" s="705" t="s">
        <v>227</v>
      </c>
      <c r="B88" s="701" t="str">
        <f>B87</f>
        <v/>
      </c>
      <c r="C88" s="703">
        <f>C58</f>
        <v>0</v>
      </c>
      <c r="D88" s="703">
        <f t="shared" ref="D88:O88" si="80">D58</f>
        <v>0</v>
      </c>
      <c r="E88" s="703">
        <f t="shared" si="80"/>
        <v>0</v>
      </c>
      <c r="F88" s="703">
        <f t="shared" si="80"/>
        <v>0</v>
      </c>
      <c r="G88" s="703">
        <f t="shared" si="80"/>
        <v>0</v>
      </c>
      <c r="H88" s="703">
        <f t="shared" si="80"/>
        <v>0</v>
      </c>
      <c r="I88" s="703">
        <f t="shared" si="80"/>
        <v>0</v>
      </c>
      <c r="J88" s="703">
        <f t="shared" si="80"/>
        <v>0</v>
      </c>
      <c r="K88" s="703">
        <f t="shared" si="80"/>
        <v>0</v>
      </c>
      <c r="L88" s="703">
        <f t="shared" si="80"/>
        <v>0</v>
      </c>
      <c r="M88" s="703">
        <f t="shared" si="80"/>
        <v>0</v>
      </c>
      <c r="N88" s="703">
        <f t="shared" si="80"/>
        <v>0</v>
      </c>
      <c r="O88" s="703">
        <f t="shared" si="80"/>
        <v>0</v>
      </c>
      <c r="P88" s="703">
        <f>SUMIF($C$242:$N$242,TRUE,C88:N88)</f>
        <v>0</v>
      </c>
      <c r="Q88" s="703"/>
      <c r="R88" s="704"/>
      <c r="AU88" s="2326" t="str">
        <f>B88</f>
        <v/>
      </c>
      <c r="AV88" s="2327"/>
      <c r="AW88" s="2327" t="str">
        <f>A88</f>
        <v>実績</v>
      </c>
      <c r="AX88" s="2327">
        <f>C88</f>
        <v>0</v>
      </c>
      <c r="AY88" s="2327">
        <f t="shared" si="69"/>
        <v>0</v>
      </c>
      <c r="AZ88" s="2327">
        <f t="shared" si="70"/>
        <v>0</v>
      </c>
      <c r="BA88" s="2327">
        <f t="shared" si="71"/>
        <v>0</v>
      </c>
      <c r="BB88" s="2327">
        <f t="shared" si="72"/>
        <v>0</v>
      </c>
      <c r="BC88" s="2327">
        <f t="shared" si="73"/>
        <v>0</v>
      </c>
      <c r="BD88" s="2327">
        <f t="shared" si="74"/>
        <v>0</v>
      </c>
      <c r="BE88" s="2327">
        <f t="shared" si="75"/>
        <v>0</v>
      </c>
      <c r="BF88" s="2327">
        <f t="shared" si="76"/>
        <v>0</v>
      </c>
      <c r="BG88" s="2327">
        <f t="shared" si="77"/>
        <v>0</v>
      </c>
      <c r="BH88" s="2327">
        <f t="shared" si="78"/>
        <v>0</v>
      </c>
      <c r="BI88" s="2330">
        <f t="shared" si="79"/>
        <v>0</v>
      </c>
    </row>
    <row r="89" spans="1:61" ht="24" customHeight="1" thickBot="1">
      <c r="A89" s="707" t="s">
        <v>228</v>
      </c>
      <c r="B89" s="727"/>
      <c r="C89" s="709">
        <f>IF(C$242=FALSE,0,C88-C87)</f>
        <v>0</v>
      </c>
      <c r="D89" s="709">
        <f t="shared" ref="D89:N89" si="81">IF(D$242=FALSE,0,D88-D87)</f>
        <v>0</v>
      </c>
      <c r="E89" s="709">
        <f t="shared" si="81"/>
        <v>0</v>
      </c>
      <c r="F89" s="709">
        <f t="shared" si="81"/>
        <v>0</v>
      </c>
      <c r="G89" s="709">
        <f t="shared" si="81"/>
        <v>0</v>
      </c>
      <c r="H89" s="709">
        <f t="shared" si="81"/>
        <v>0</v>
      </c>
      <c r="I89" s="709">
        <f t="shared" si="81"/>
        <v>0</v>
      </c>
      <c r="J89" s="709">
        <f t="shared" si="81"/>
        <v>0</v>
      </c>
      <c r="K89" s="709">
        <f t="shared" si="81"/>
        <v>0</v>
      </c>
      <c r="L89" s="709">
        <f t="shared" si="81"/>
        <v>0</v>
      </c>
      <c r="M89" s="709">
        <f t="shared" si="81"/>
        <v>0</v>
      </c>
      <c r="N89" s="709">
        <f t="shared" si="81"/>
        <v>0</v>
      </c>
      <c r="O89" s="709">
        <f>O88-O87</f>
        <v>0</v>
      </c>
      <c r="P89" s="709">
        <f>P88-P87</f>
        <v>0</v>
      </c>
      <c r="Q89" s="710"/>
      <c r="R89" s="711"/>
      <c r="AU89" s="2326"/>
      <c r="AV89" s="2327"/>
      <c r="AW89" s="2327"/>
      <c r="AX89" s="2328">
        <f>C$148</f>
        <v>45108</v>
      </c>
      <c r="AY89" s="2328">
        <f t="shared" ref="AY89" si="82">D$148</f>
        <v>45139</v>
      </c>
      <c r="AZ89" s="2328">
        <f t="shared" ref="AZ89" si="83">E$148</f>
        <v>45170</v>
      </c>
      <c r="BA89" s="2328">
        <f t="shared" ref="BA89" si="84">F$148</f>
        <v>45200</v>
      </c>
      <c r="BB89" s="2328">
        <f t="shared" ref="BB89" si="85">G$148</f>
        <v>45231</v>
      </c>
      <c r="BC89" s="2328">
        <f t="shared" ref="BC89" si="86">H$148</f>
        <v>45261</v>
      </c>
      <c r="BD89" s="2328">
        <f t="shared" ref="BD89" si="87">I$148</f>
        <v>45292</v>
      </c>
      <c r="BE89" s="2328">
        <f t="shared" ref="BE89" si="88">J$148</f>
        <v>45323</v>
      </c>
      <c r="BF89" s="2328">
        <f t="shared" ref="BF89" si="89">K$148</f>
        <v>45352</v>
      </c>
      <c r="BG89" s="2328">
        <f t="shared" ref="BG89" si="90">L$148</f>
        <v>45383</v>
      </c>
      <c r="BH89" s="2328">
        <f t="shared" ref="BH89" si="91">M$148</f>
        <v>45413</v>
      </c>
      <c r="BI89" s="2329">
        <f t="shared" ref="BI89" si="92">N$148</f>
        <v>45444</v>
      </c>
    </row>
    <row r="90" spans="1:61" ht="24" customHeight="1">
      <c r="A90" s="712" t="s">
        <v>226</v>
      </c>
      <c r="B90" s="713" t="str">
        <f>B59</f>
        <v/>
      </c>
      <c r="C90" s="714">
        <f>C33</f>
        <v>0</v>
      </c>
      <c r="D90" s="714">
        <f t="shared" ref="D90:O90" si="93">D33</f>
        <v>0</v>
      </c>
      <c r="E90" s="714">
        <f t="shared" si="93"/>
        <v>0</v>
      </c>
      <c r="F90" s="714">
        <f t="shared" si="93"/>
        <v>0</v>
      </c>
      <c r="G90" s="714">
        <f t="shared" si="93"/>
        <v>0</v>
      </c>
      <c r="H90" s="714">
        <f t="shared" si="93"/>
        <v>0</v>
      </c>
      <c r="I90" s="714">
        <f t="shared" si="93"/>
        <v>0</v>
      </c>
      <c r="J90" s="714">
        <f t="shared" si="93"/>
        <v>0</v>
      </c>
      <c r="K90" s="714">
        <f t="shared" si="93"/>
        <v>0</v>
      </c>
      <c r="L90" s="714">
        <f t="shared" si="93"/>
        <v>0</v>
      </c>
      <c r="M90" s="714">
        <f t="shared" si="93"/>
        <v>0</v>
      </c>
      <c r="N90" s="714">
        <f t="shared" si="93"/>
        <v>0</v>
      </c>
      <c r="O90" s="714">
        <f t="shared" si="93"/>
        <v>0</v>
      </c>
      <c r="P90" s="714">
        <f>SUMIF($C$242:$N$242,TRUE,C90:N90)</f>
        <v>0</v>
      </c>
      <c r="Q90" s="714">
        <f>SUMIF($C$242:$N$242,TRUE,C91:N91)+SUMIF($C$242:$N$242,FALSE,C90:N90)</f>
        <v>0</v>
      </c>
      <c r="R90" s="715">
        <f>Q90*Q33</f>
        <v>0</v>
      </c>
      <c r="AU90" s="2326" t="str">
        <f>B90</f>
        <v/>
      </c>
      <c r="AV90" s="2327"/>
      <c r="AW90" s="2327" t="str">
        <f>A90</f>
        <v>計画</v>
      </c>
      <c r="AX90" s="2327">
        <f>C90</f>
        <v>0</v>
      </c>
      <c r="AY90" s="2327">
        <f t="shared" ref="AY90:AY91" si="94">D90</f>
        <v>0</v>
      </c>
      <c r="AZ90" s="2327">
        <f t="shared" ref="AZ90:AZ91" si="95">E90</f>
        <v>0</v>
      </c>
      <c r="BA90" s="2327">
        <f t="shared" ref="BA90:BA91" si="96">F90</f>
        <v>0</v>
      </c>
      <c r="BB90" s="2327">
        <f t="shared" ref="BB90:BB91" si="97">G90</f>
        <v>0</v>
      </c>
      <c r="BC90" s="2327">
        <f t="shared" ref="BC90:BC91" si="98">H90</f>
        <v>0</v>
      </c>
      <c r="BD90" s="2327">
        <f t="shared" ref="BD90:BD91" si="99">I90</f>
        <v>0</v>
      </c>
      <c r="BE90" s="2327">
        <f t="shared" ref="BE90:BE91" si="100">J90</f>
        <v>0</v>
      </c>
      <c r="BF90" s="2327">
        <f t="shared" ref="BF90:BF91" si="101">K90</f>
        <v>0</v>
      </c>
      <c r="BG90" s="2327">
        <f t="shared" ref="BG90:BG91" si="102">L90</f>
        <v>0</v>
      </c>
      <c r="BH90" s="2327">
        <f t="shared" ref="BH90:BH91" si="103">M90</f>
        <v>0</v>
      </c>
      <c r="BI90" s="2330">
        <f t="shared" ref="BI90:BI91" si="104">N90</f>
        <v>0</v>
      </c>
    </row>
    <row r="91" spans="1:61" ht="24" customHeight="1">
      <c r="A91" s="716" t="s">
        <v>227</v>
      </c>
      <c r="B91" s="717" t="str">
        <f>B90</f>
        <v/>
      </c>
      <c r="C91" s="718">
        <f>C59</f>
        <v>0</v>
      </c>
      <c r="D91" s="718">
        <f t="shared" ref="D91:O91" si="105">D59</f>
        <v>0</v>
      </c>
      <c r="E91" s="718">
        <f t="shared" si="105"/>
        <v>0</v>
      </c>
      <c r="F91" s="718">
        <f t="shared" si="105"/>
        <v>0</v>
      </c>
      <c r="G91" s="718">
        <f t="shared" si="105"/>
        <v>0</v>
      </c>
      <c r="H91" s="718">
        <f t="shared" si="105"/>
        <v>0</v>
      </c>
      <c r="I91" s="718">
        <f t="shared" si="105"/>
        <v>0</v>
      </c>
      <c r="J91" s="718">
        <f t="shared" si="105"/>
        <v>0</v>
      </c>
      <c r="K91" s="718">
        <f t="shared" si="105"/>
        <v>0</v>
      </c>
      <c r="L91" s="718">
        <f t="shared" si="105"/>
        <v>0</v>
      </c>
      <c r="M91" s="718">
        <f t="shared" si="105"/>
        <v>0</v>
      </c>
      <c r="N91" s="718">
        <f t="shared" si="105"/>
        <v>0</v>
      </c>
      <c r="O91" s="718">
        <f t="shared" si="105"/>
        <v>0</v>
      </c>
      <c r="P91" s="718">
        <f>SUMIF($C$242:$N$242,TRUE,C91:N91)</f>
        <v>0</v>
      </c>
      <c r="Q91" s="718"/>
      <c r="R91" s="719"/>
      <c r="AU91" s="2326" t="str">
        <f>B91</f>
        <v/>
      </c>
      <c r="AV91" s="2327"/>
      <c r="AW91" s="2327" t="str">
        <f>A91</f>
        <v>実績</v>
      </c>
      <c r="AX91" s="2327">
        <f>C91</f>
        <v>0</v>
      </c>
      <c r="AY91" s="2327">
        <f t="shared" si="94"/>
        <v>0</v>
      </c>
      <c r="AZ91" s="2327">
        <f t="shared" si="95"/>
        <v>0</v>
      </c>
      <c r="BA91" s="2327">
        <f t="shared" si="96"/>
        <v>0</v>
      </c>
      <c r="BB91" s="2327">
        <f t="shared" si="97"/>
        <v>0</v>
      </c>
      <c r="BC91" s="2327">
        <f t="shared" si="98"/>
        <v>0</v>
      </c>
      <c r="BD91" s="2327">
        <f t="shared" si="99"/>
        <v>0</v>
      </c>
      <c r="BE91" s="2327">
        <f t="shared" si="100"/>
        <v>0</v>
      </c>
      <c r="BF91" s="2327">
        <f t="shared" si="101"/>
        <v>0</v>
      </c>
      <c r="BG91" s="2327">
        <f t="shared" si="102"/>
        <v>0</v>
      </c>
      <c r="BH91" s="2327">
        <f t="shared" si="103"/>
        <v>0</v>
      </c>
      <c r="BI91" s="2330">
        <f t="shared" si="104"/>
        <v>0</v>
      </c>
    </row>
    <row r="92" spans="1:61" ht="24" customHeight="1" thickBot="1">
      <c r="A92" s="720" t="s">
        <v>228</v>
      </c>
      <c r="B92" s="721"/>
      <c r="C92" s="722">
        <f>IF(C$242=FALSE,0,C91-C90)</f>
        <v>0</v>
      </c>
      <c r="D92" s="722">
        <f t="shared" ref="D92:N92" si="106">IF(D$242=FALSE,0,D91-D90)</f>
        <v>0</v>
      </c>
      <c r="E92" s="722">
        <f t="shared" si="106"/>
        <v>0</v>
      </c>
      <c r="F92" s="722">
        <f t="shared" si="106"/>
        <v>0</v>
      </c>
      <c r="G92" s="722">
        <f t="shared" si="106"/>
        <v>0</v>
      </c>
      <c r="H92" s="722">
        <f t="shared" si="106"/>
        <v>0</v>
      </c>
      <c r="I92" s="722">
        <f t="shared" si="106"/>
        <v>0</v>
      </c>
      <c r="J92" s="722">
        <f t="shared" si="106"/>
        <v>0</v>
      </c>
      <c r="K92" s="722">
        <f t="shared" si="106"/>
        <v>0</v>
      </c>
      <c r="L92" s="722">
        <f t="shared" si="106"/>
        <v>0</v>
      </c>
      <c r="M92" s="722">
        <f t="shared" si="106"/>
        <v>0</v>
      </c>
      <c r="N92" s="722">
        <f t="shared" si="106"/>
        <v>0</v>
      </c>
      <c r="O92" s="722">
        <f>O91-O90</f>
        <v>0</v>
      </c>
      <c r="P92" s="722">
        <f>P91-P90</f>
        <v>0</v>
      </c>
      <c r="Q92" s="723"/>
      <c r="R92" s="724"/>
      <c r="AU92" s="2326"/>
      <c r="AV92" s="2327"/>
      <c r="AW92" s="2327"/>
      <c r="AX92" s="2328">
        <f>C$148</f>
        <v>45108</v>
      </c>
      <c r="AY92" s="2328">
        <f t="shared" ref="AY92" si="107">D$148</f>
        <v>45139</v>
      </c>
      <c r="AZ92" s="2328">
        <f t="shared" ref="AZ92" si="108">E$148</f>
        <v>45170</v>
      </c>
      <c r="BA92" s="2328">
        <f t="shared" ref="BA92" si="109">F$148</f>
        <v>45200</v>
      </c>
      <c r="BB92" s="2328">
        <f t="shared" ref="BB92" si="110">G$148</f>
        <v>45231</v>
      </c>
      <c r="BC92" s="2328">
        <f t="shared" ref="BC92" si="111">H$148</f>
        <v>45261</v>
      </c>
      <c r="BD92" s="2328">
        <f t="shared" ref="BD92" si="112">I$148</f>
        <v>45292</v>
      </c>
      <c r="BE92" s="2328">
        <f t="shared" ref="BE92" si="113">J$148</f>
        <v>45323</v>
      </c>
      <c r="BF92" s="2328">
        <f t="shared" ref="BF92" si="114">K$148</f>
        <v>45352</v>
      </c>
      <c r="BG92" s="2328">
        <f t="shared" ref="BG92" si="115">L$148</f>
        <v>45383</v>
      </c>
      <c r="BH92" s="2328">
        <f t="shared" ref="BH92" si="116">M$148</f>
        <v>45413</v>
      </c>
      <c r="BI92" s="2329">
        <f t="shared" ref="BI92" si="117">N$148</f>
        <v>45444</v>
      </c>
    </row>
    <row r="93" spans="1:61" ht="24" customHeight="1">
      <c r="A93" s="725" t="s">
        <v>226</v>
      </c>
      <c r="B93" s="701" t="str">
        <f>B60</f>
        <v/>
      </c>
      <c r="C93" s="702">
        <f>C34</f>
        <v>0</v>
      </c>
      <c r="D93" s="702">
        <f t="shared" ref="D93:O93" si="118">D34</f>
        <v>0</v>
      </c>
      <c r="E93" s="702">
        <f t="shared" si="118"/>
        <v>0</v>
      </c>
      <c r="F93" s="702">
        <f t="shared" si="118"/>
        <v>0</v>
      </c>
      <c r="G93" s="702">
        <f t="shared" si="118"/>
        <v>0</v>
      </c>
      <c r="H93" s="702">
        <f t="shared" si="118"/>
        <v>0</v>
      </c>
      <c r="I93" s="702">
        <f t="shared" si="118"/>
        <v>0</v>
      </c>
      <c r="J93" s="702">
        <f t="shared" si="118"/>
        <v>0</v>
      </c>
      <c r="K93" s="702">
        <f t="shared" si="118"/>
        <v>0</v>
      </c>
      <c r="L93" s="702">
        <f t="shared" si="118"/>
        <v>0</v>
      </c>
      <c r="M93" s="702">
        <f t="shared" si="118"/>
        <v>0</v>
      </c>
      <c r="N93" s="702">
        <f t="shared" si="118"/>
        <v>0</v>
      </c>
      <c r="O93" s="702">
        <f t="shared" si="118"/>
        <v>0</v>
      </c>
      <c r="P93" s="702">
        <f>SUMIF($C$242:$N$242,TRUE,C93:N93)</f>
        <v>0</v>
      </c>
      <c r="Q93" s="702">
        <f>SUMIF($C$242:$N$242,TRUE,C94:N94)+SUMIF($C$242:$N$242,FALSE,C93:N93)</f>
        <v>0</v>
      </c>
      <c r="R93" s="726">
        <f>Q93*Q34</f>
        <v>0</v>
      </c>
      <c r="AU93" s="2326" t="str">
        <f>B93</f>
        <v/>
      </c>
      <c r="AV93" s="2327"/>
      <c r="AW93" s="2327" t="str">
        <f>A93</f>
        <v>計画</v>
      </c>
      <c r="AX93" s="2327">
        <f>C93</f>
        <v>0</v>
      </c>
      <c r="AY93" s="2327">
        <f t="shared" ref="AY93:AY94" si="119">D93</f>
        <v>0</v>
      </c>
      <c r="AZ93" s="2327">
        <f t="shared" ref="AZ93:AZ94" si="120">E93</f>
        <v>0</v>
      </c>
      <c r="BA93" s="2327">
        <f t="shared" ref="BA93:BA94" si="121">F93</f>
        <v>0</v>
      </c>
      <c r="BB93" s="2327">
        <f t="shared" ref="BB93:BB94" si="122">G93</f>
        <v>0</v>
      </c>
      <c r="BC93" s="2327">
        <f t="shared" ref="BC93:BC94" si="123">H93</f>
        <v>0</v>
      </c>
      <c r="BD93" s="2327">
        <f t="shared" ref="BD93:BD94" si="124">I93</f>
        <v>0</v>
      </c>
      <c r="BE93" s="2327">
        <f t="shared" ref="BE93:BE94" si="125">J93</f>
        <v>0</v>
      </c>
      <c r="BF93" s="2327">
        <f t="shared" ref="BF93:BF94" si="126">K93</f>
        <v>0</v>
      </c>
      <c r="BG93" s="2327">
        <f t="shared" ref="BG93:BG94" si="127">L93</f>
        <v>0</v>
      </c>
      <c r="BH93" s="2327">
        <f t="shared" ref="BH93:BH94" si="128">M93</f>
        <v>0</v>
      </c>
      <c r="BI93" s="2330">
        <f t="shared" ref="BI93:BI94" si="129">N93</f>
        <v>0</v>
      </c>
    </row>
    <row r="94" spans="1:61" ht="24" customHeight="1">
      <c r="A94" s="705" t="s">
        <v>227</v>
      </c>
      <c r="B94" s="706" t="str">
        <f>B93</f>
        <v/>
      </c>
      <c r="C94" s="703">
        <f>C60</f>
        <v>0</v>
      </c>
      <c r="D94" s="703">
        <f t="shared" ref="D94:O94" si="130">D60</f>
        <v>0</v>
      </c>
      <c r="E94" s="703">
        <f t="shared" si="130"/>
        <v>0</v>
      </c>
      <c r="F94" s="703">
        <f t="shared" si="130"/>
        <v>0</v>
      </c>
      <c r="G94" s="703">
        <f t="shared" si="130"/>
        <v>0</v>
      </c>
      <c r="H94" s="703">
        <f t="shared" si="130"/>
        <v>0</v>
      </c>
      <c r="I94" s="703">
        <f t="shared" si="130"/>
        <v>0</v>
      </c>
      <c r="J94" s="703">
        <f t="shared" si="130"/>
        <v>0</v>
      </c>
      <c r="K94" s="703">
        <f t="shared" si="130"/>
        <v>0</v>
      </c>
      <c r="L94" s="703">
        <f t="shared" si="130"/>
        <v>0</v>
      </c>
      <c r="M94" s="703">
        <f t="shared" si="130"/>
        <v>0</v>
      </c>
      <c r="N94" s="703">
        <f t="shared" si="130"/>
        <v>0</v>
      </c>
      <c r="O94" s="703">
        <f t="shared" si="130"/>
        <v>0</v>
      </c>
      <c r="P94" s="703">
        <f>SUMIF($C$242:$N$242,TRUE,C94:N94)</f>
        <v>0</v>
      </c>
      <c r="Q94" s="703"/>
      <c r="R94" s="704"/>
      <c r="AU94" s="2326" t="str">
        <f>B94</f>
        <v/>
      </c>
      <c r="AV94" s="2327"/>
      <c r="AW94" s="2327" t="str">
        <f>A94</f>
        <v>実績</v>
      </c>
      <c r="AX94" s="2327">
        <f>C94</f>
        <v>0</v>
      </c>
      <c r="AY94" s="2327">
        <f t="shared" si="119"/>
        <v>0</v>
      </c>
      <c r="AZ94" s="2327">
        <f t="shared" si="120"/>
        <v>0</v>
      </c>
      <c r="BA94" s="2327">
        <f t="shared" si="121"/>
        <v>0</v>
      </c>
      <c r="BB94" s="2327">
        <f t="shared" si="122"/>
        <v>0</v>
      </c>
      <c r="BC94" s="2327">
        <f t="shared" si="123"/>
        <v>0</v>
      </c>
      <c r="BD94" s="2327">
        <f t="shared" si="124"/>
        <v>0</v>
      </c>
      <c r="BE94" s="2327">
        <f t="shared" si="125"/>
        <v>0</v>
      </c>
      <c r="BF94" s="2327">
        <f t="shared" si="126"/>
        <v>0</v>
      </c>
      <c r="BG94" s="2327">
        <f t="shared" si="127"/>
        <v>0</v>
      </c>
      <c r="BH94" s="2327">
        <f t="shared" si="128"/>
        <v>0</v>
      </c>
      <c r="BI94" s="2330">
        <f t="shared" si="129"/>
        <v>0</v>
      </c>
    </row>
    <row r="95" spans="1:61" ht="24" customHeight="1" thickBot="1">
      <c r="A95" s="728" t="s">
        <v>228</v>
      </c>
      <c r="B95" s="708"/>
      <c r="C95" s="709">
        <f>IF(C$242=FALSE,0,C94-C93)</f>
        <v>0</v>
      </c>
      <c r="D95" s="709">
        <f t="shared" ref="D95:N95" si="131">IF(D$242=FALSE,0,D94-D93)</f>
        <v>0</v>
      </c>
      <c r="E95" s="709">
        <f t="shared" si="131"/>
        <v>0</v>
      </c>
      <c r="F95" s="709">
        <f t="shared" si="131"/>
        <v>0</v>
      </c>
      <c r="G95" s="709">
        <f t="shared" si="131"/>
        <v>0</v>
      </c>
      <c r="H95" s="709">
        <f t="shared" si="131"/>
        <v>0</v>
      </c>
      <c r="I95" s="709">
        <f t="shared" si="131"/>
        <v>0</v>
      </c>
      <c r="J95" s="709">
        <f t="shared" si="131"/>
        <v>0</v>
      </c>
      <c r="K95" s="709">
        <f t="shared" si="131"/>
        <v>0</v>
      </c>
      <c r="L95" s="709">
        <f t="shared" si="131"/>
        <v>0</v>
      </c>
      <c r="M95" s="709">
        <f t="shared" si="131"/>
        <v>0</v>
      </c>
      <c r="N95" s="709">
        <f t="shared" si="131"/>
        <v>0</v>
      </c>
      <c r="O95" s="709">
        <f>O94-O93</f>
        <v>0</v>
      </c>
      <c r="P95" s="709">
        <f>P94-P93</f>
        <v>0</v>
      </c>
      <c r="Q95" s="710"/>
      <c r="R95" s="711"/>
      <c r="AU95" s="2326"/>
      <c r="AV95" s="2327"/>
      <c r="AW95" s="2327"/>
      <c r="AX95" s="2328">
        <f>C$148</f>
        <v>45108</v>
      </c>
      <c r="AY95" s="2328">
        <f t="shared" ref="AY95" si="132">D$148</f>
        <v>45139</v>
      </c>
      <c r="AZ95" s="2328">
        <f t="shared" ref="AZ95" si="133">E$148</f>
        <v>45170</v>
      </c>
      <c r="BA95" s="2328">
        <f t="shared" ref="BA95" si="134">F$148</f>
        <v>45200</v>
      </c>
      <c r="BB95" s="2328">
        <f t="shared" ref="BB95" si="135">G$148</f>
        <v>45231</v>
      </c>
      <c r="BC95" s="2328">
        <f t="shared" ref="BC95" si="136">H$148</f>
        <v>45261</v>
      </c>
      <c r="BD95" s="2328">
        <f t="shared" ref="BD95" si="137">I$148</f>
        <v>45292</v>
      </c>
      <c r="BE95" s="2328">
        <f t="shared" ref="BE95" si="138">J$148</f>
        <v>45323</v>
      </c>
      <c r="BF95" s="2328">
        <f t="shared" ref="BF95" si="139">K$148</f>
        <v>45352</v>
      </c>
      <c r="BG95" s="2328">
        <f t="shared" ref="BG95" si="140">L$148</f>
        <v>45383</v>
      </c>
      <c r="BH95" s="2328">
        <f t="shared" ref="BH95" si="141">M$148</f>
        <v>45413</v>
      </c>
      <c r="BI95" s="2329">
        <f t="shared" ref="BI95" si="142">N$148</f>
        <v>45444</v>
      </c>
    </row>
    <row r="96" spans="1:61" ht="24" customHeight="1">
      <c r="A96" s="712" t="s">
        <v>226</v>
      </c>
      <c r="B96" s="713" t="str">
        <f>B61</f>
        <v/>
      </c>
      <c r="C96" s="714">
        <f>C35</f>
        <v>0</v>
      </c>
      <c r="D96" s="714">
        <f t="shared" ref="D96:O96" si="143">D35</f>
        <v>0</v>
      </c>
      <c r="E96" s="714">
        <f t="shared" si="143"/>
        <v>0</v>
      </c>
      <c r="F96" s="714">
        <f t="shared" si="143"/>
        <v>0</v>
      </c>
      <c r="G96" s="714">
        <f t="shared" si="143"/>
        <v>0</v>
      </c>
      <c r="H96" s="714">
        <f t="shared" si="143"/>
        <v>0</v>
      </c>
      <c r="I96" s="714">
        <f t="shared" si="143"/>
        <v>0</v>
      </c>
      <c r="J96" s="714">
        <f t="shared" si="143"/>
        <v>0</v>
      </c>
      <c r="K96" s="714">
        <f t="shared" si="143"/>
        <v>0</v>
      </c>
      <c r="L96" s="714">
        <f t="shared" si="143"/>
        <v>0</v>
      </c>
      <c r="M96" s="714">
        <f t="shared" si="143"/>
        <v>0</v>
      </c>
      <c r="N96" s="714">
        <f t="shared" si="143"/>
        <v>0</v>
      </c>
      <c r="O96" s="714">
        <f t="shared" si="143"/>
        <v>0</v>
      </c>
      <c r="P96" s="714">
        <f>SUMIF($C$242:$N$242,TRUE,C96:N96)</f>
        <v>0</v>
      </c>
      <c r="Q96" s="714">
        <f>SUMIF($C$242:$N$242,TRUE,C97:N97)+SUMIF($C$242:$N$242,FALSE,C96:N96)</f>
        <v>0</v>
      </c>
      <c r="R96" s="715">
        <f>Q96*Q35</f>
        <v>0</v>
      </c>
      <c r="AU96" s="2326" t="str">
        <f>B96</f>
        <v/>
      </c>
      <c r="AV96" s="2327"/>
      <c r="AW96" s="2327" t="str">
        <f>A96</f>
        <v>計画</v>
      </c>
      <c r="AX96" s="2327">
        <f>C96</f>
        <v>0</v>
      </c>
      <c r="AY96" s="2327">
        <f t="shared" ref="AY96:AY97" si="144">D96</f>
        <v>0</v>
      </c>
      <c r="AZ96" s="2327">
        <f t="shared" ref="AZ96:AZ97" si="145">E96</f>
        <v>0</v>
      </c>
      <c r="BA96" s="2327">
        <f t="shared" ref="BA96:BA97" si="146">F96</f>
        <v>0</v>
      </c>
      <c r="BB96" s="2327">
        <f t="shared" ref="BB96:BB97" si="147">G96</f>
        <v>0</v>
      </c>
      <c r="BC96" s="2327">
        <f t="shared" ref="BC96:BC97" si="148">H96</f>
        <v>0</v>
      </c>
      <c r="BD96" s="2327">
        <f t="shared" ref="BD96:BD97" si="149">I96</f>
        <v>0</v>
      </c>
      <c r="BE96" s="2327">
        <f t="shared" ref="BE96:BE97" si="150">J96</f>
        <v>0</v>
      </c>
      <c r="BF96" s="2327">
        <f t="shared" ref="BF96:BF97" si="151">K96</f>
        <v>0</v>
      </c>
      <c r="BG96" s="2327">
        <f t="shared" ref="BG96:BG97" si="152">L96</f>
        <v>0</v>
      </c>
      <c r="BH96" s="2327">
        <f t="shared" ref="BH96:BH97" si="153">M96</f>
        <v>0</v>
      </c>
      <c r="BI96" s="2330">
        <f t="shared" ref="BI96:BI97" si="154">N96</f>
        <v>0</v>
      </c>
    </row>
    <row r="97" spans="1:100" ht="24" customHeight="1">
      <c r="A97" s="716" t="s">
        <v>227</v>
      </c>
      <c r="B97" s="717" t="str">
        <f>B96</f>
        <v/>
      </c>
      <c r="C97" s="718">
        <f>C61</f>
        <v>0</v>
      </c>
      <c r="D97" s="718">
        <f t="shared" ref="D97:O97" si="155">D61</f>
        <v>0</v>
      </c>
      <c r="E97" s="718">
        <f t="shared" si="155"/>
        <v>0</v>
      </c>
      <c r="F97" s="718">
        <f t="shared" si="155"/>
        <v>0</v>
      </c>
      <c r="G97" s="718">
        <f t="shared" si="155"/>
        <v>0</v>
      </c>
      <c r="H97" s="718">
        <f t="shared" si="155"/>
        <v>0</v>
      </c>
      <c r="I97" s="718">
        <f t="shared" si="155"/>
        <v>0</v>
      </c>
      <c r="J97" s="718">
        <f t="shared" si="155"/>
        <v>0</v>
      </c>
      <c r="K97" s="718">
        <f t="shared" si="155"/>
        <v>0</v>
      </c>
      <c r="L97" s="718">
        <f t="shared" si="155"/>
        <v>0</v>
      </c>
      <c r="M97" s="718">
        <f t="shared" si="155"/>
        <v>0</v>
      </c>
      <c r="N97" s="718">
        <f t="shared" si="155"/>
        <v>0</v>
      </c>
      <c r="O97" s="718">
        <f t="shared" si="155"/>
        <v>0</v>
      </c>
      <c r="P97" s="718">
        <f>SUMIF($C$242:$N$242,TRUE,C97:N97)</f>
        <v>0</v>
      </c>
      <c r="Q97" s="718"/>
      <c r="R97" s="719"/>
      <c r="AU97" s="2326" t="str">
        <f>B97</f>
        <v/>
      </c>
      <c r="AV97" s="2327"/>
      <c r="AW97" s="2327" t="str">
        <f>A97</f>
        <v>実績</v>
      </c>
      <c r="AX97" s="2327">
        <f>C97</f>
        <v>0</v>
      </c>
      <c r="AY97" s="2327">
        <f t="shared" si="144"/>
        <v>0</v>
      </c>
      <c r="AZ97" s="2327">
        <f t="shared" si="145"/>
        <v>0</v>
      </c>
      <c r="BA97" s="2327">
        <f t="shared" si="146"/>
        <v>0</v>
      </c>
      <c r="BB97" s="2327">
        <f t="shared" si="147"/>
        <v>0</v>
      </c>
      <c r="BC97" s="2327">
        <f t="shared" si="148"/>
        <v>0</v>
      </c>
      <c r="BD97" s="2327">
        <f t="shared" si="149"/>
        <v>0</v>
      </c>
      <c r="BE97" s="2327">
        <f t="shared" si="150"/>
        <v>0</v>
      </c>
      <c r="BF97" s="2327">
        <f t="shared" si="151"/>
        <v>0</v>
      </c>
      <c r="BG97" s="2327">
        <f t="shared" si="152"/>
        <v>0</v>
      </c>
      <c r="BH97" s="2327">
        <f t="shared" si="153"/>
        <v>0</v>
      </c>
      <c r="BI97" s="2330">
        <f t="shared" si="154"/>
        <v>0</v>
      </c>
    </row>
    <row r="98" spans="1:100" ht="24" customHeight="1" thickBot="1">
      <c r="A98" s="720" t="s">
        <v>228</v>
      </c>
      <c r="B98" s="721"/>
      <c r="C98" s="722">
        <f>IF(C$242=FALSE,0,C97-C96)</f>
        <v>0</v>
      </c>
      <c r="D98" s="722">
        <f t="shared" ref="D98:N98" si="156">IF(D$242=FALSE,0,D97-D96)</f>
        <v>0</v>
      </c>
      <c r="E98" s="722">
        <f t="shared" si="156"/>
        <v>0</v>
      </c>
      <c r="F98" s="722">
        <f t="shared" si="156"/>
        <v>0</v>
      </c>
      <c r="G98" s="722">
        <f t="shared" si="156"/>
        <v>0</v>
      </c>
      <c r="H98" s="722">
        <f t="shared" si="156"/>
        <v>0</v>
      </c>
      <c r="I98" s="722">
        <f t="shared" si="156"/>
        <v>0</v>
      </c>
      <c r="J98" s="722">
        <f t="shared" si="156"/>
        <v>0</v>
      </c>
      <c r="K98" s="722">
        <f t="shared" si="156"/>
        <v>0</v>
      </c>
      <c r="L98" s="722">
        <f t="shared" si="156"/>
        <v>0</v>
      </c>
      <c r="M98" s="722">
        <f t="shared" si="156"/>
        <v>0</v>
      </c>
      <c r="N98" s="722">
        <f t="shared" si="156"/>
        <v>0</v>
      </c>
      <c r="O98" s="722">
        <f>O97-O96</f>
        <v>0</v>
      </c>
      <c r="P98" s="722">
        <f>P97-P96</f>
        <v>0</v>
      </c>
      <c r="Q98" s="723"/>
      <c r="R98" s="724"/>
      <c r="AU98" s="2326"/>
      <c r="AV98" s="2327"/>
      <c r="AW98" s="2327"/>
      <c r="AX98" s="2328">
        <f>C$148</f>
        <v>45108</v>
      </c>
      <c r="AY98" s="2328">
        <f t="shared" ref="AY98" si="157">D$148</f>
        <v>45139</v>
      </c>
      <c r="AZ98" s="2328">
        <f t="shared" ref="AZ98" si="158">E$148</f>
        <v>45170</v>
      </c>
      <c r="BA98" s="2328">
        <f t="shared" ref="BA98" si="159">F$148</f>
        <v>45200</v>
      </c>
      <c r="BB98" s="2328">
        <f t="shared" ref="BB98" si="160">G$148</f>
        <v>45231</v>
      </c>
      <c r="BC98" s="2328">
        <f t="shared" ref="BC98" si="161">H$148</f>
        <v>45261</v>
      </c>
      <c r="BD98" s="2328">
        <f t="shared" ref="BD98" si="162">I$148</f>
        <v>45292</v>
      </c>
      <c r="BE98" s="2328">
        <f t="shared" ref="BE98" si="163">J$148</f>
        <v>45323</v>
      </c>
      <c r="BF98" s="2328">
        <f t="shared" ref="BF98" si="164">K$148</f>
        <v>45352</v>
      </c>
      <c r="BG98" s="2328">
        <f t="shared" ref="BG98" si="165">L$148</f>
        <v>45383</v>
      </c>
      <c r="BH98" s="2328">
        <f t="shared" ref="BH98" si="166">M$148</f>
        <v>45413</v>
      </c>
      <c r="BI98" s="2329">
        <f t="shared" ref="BI98" si="167">N$148</f>
        <v>45444</v>
      </c>
    </row>
    <row r="99" spans="1:100" ht="24" customHeight="1">
      <c r="A99" s="700" t="s">
        <v>226</v>
      </c>
      <c r="B99" s="701" t="str">
        <f>B62</f>
        <v/>
      </c>
      <c r="C99" s="702">
        <f>C36</f>
        <v>0</v>
      </c>
      <c r="D99" s="702">
        <f t="shared" ref="D99:O99" si="168">D36</f>
        <v>0</v>
      </c>
      <c r="E99" s="702">
        <f t="shared" si="168"/>
        <v>0</v>
      </c>
      <c r="F99" s="702">
        <f t="shared" si="168"/>
        <v>0</v>
      </c>
      <c r="G99" s="702">
        <f t="shared" si="168"/>
        <v>0</v>
      </c>
      <c r="H99" s="702">
        <f t="shared" si="168"/>
        <v>0</v>
      </c>
      <c r="I99" s="702">
        <f t="shared" si="168"/>
        <v>0</v>
      </c>
      <c r="J99" s="702">
        <f t="shared" si="168"/>
        <v>0</v>
      </c>
      <c r="K99" s="702">
        <f t="shared" si="168"/>
        <v>0</v>
      </c>
      <c r="L99" s="702">
        <f t="shared" si="168"/>
        <v>0</v>
      </c>
      <c r="M99" s="702">
        <f t="shared" si="168"/>
        <v>0</v>
      </c>
      <c r="N99" s="702">
        <f t="shared" si="168"/>
        <v>0</v>
      </c>
      <c r="O99" s="702">
        <f t="shared" si="168"/>
        <v>0</v>
      </c>
      <c r="P99" s="702">
        <f>SUMIF($C$242:$N$242,TRUE,C99:N99)</f>
        <v>0</v>
      </c>
      <c r="Q99" s="702">
        <f>SUMIF($C$242:$N$242,TRUE,C100:N100)+SUMIF($C$242:$N$242,FALSE,C99:N99)</f>
        <v>0</v>
      </c>
      <c r="R99" s="726">
        <f>Q99*Q36</f>
        <v>0</v>
      </c>
      <c r="AU99" s="2326" t="str">
        <f>B99</f>
        <v/>
      </c>
      <c r="AV99" s="2327"/>
      <c r="AW99" s="2327" t="str">
        <f>A99</f>
        <v>計画</v>
      </c>
      <c r="AX99" s="2327">
        <f>C99</f>
        <v>0</v>
      </c>
      <c r="AY99" s="2327">
        <f t="shared" ref="AY99:AY100" si="169">D99</f>
        <v>0</v>
      </c>
      <c r="AZ99" s="2327">
        <f t="shared" ref="AZ99:AZ100" si="170">E99</f>
        <v>0</v>
      </c>
      <c r="BA99" s="2327">
        <f t="shared" ref="BA99:BA100" si="171">F99</f>
        <v>0</v>
      </c>
      <c r="BB99" s="2327">
        <f t="shared" ref="BB99:BB100" si="172">G99</f>
        <v>0</v>
      </c>
      <c r="BC99" s="2327">
        <f t="shared" ref="BC99:BC100" si="173">H99</f>
        <v>0</v>
      </c>
      <c r="BD99" s="2327">
        <f t="shared" ref="BD99:BD100" si="174">I99</f>
        <v>0</v>
      </c>
      <c r="BE99" s="2327">
        <f t="shared" ref="BE99:BE100" si="175">J99</f>
        <v>0</v>
      </c>
      <c r="BF99" s="2327">
        <f t="shared" ref="BF99:BF100" si="176">K99</f>
        <v>0</v>
      </c>
      <c r="BG99" s="2327">
        <f t="shared" ref="BG99:BG100" si="177">L99</f>
        <v>0</v>
      </c>
      <c r="BH99" s="2327">
        <f t="shared" ref="BH99:BH100" si="178">M99</f>
        <v>0</v>
      </c>
      <c r="BI99" s="2330">
        <f t="shared" ref="BI99:BI100" si="179">N99</f>
        <v>0</v>
      </c>
    </row>
    <row r="100" spans="1:100" ht="24" customHeight="1">
      <c r="A100" s="705" t="s">
        <v>227</v>
      </c>
      <c r="B100" s="706" t="str">
        <f>B99</f>
        <v/>
      </c>
      <c r="C100" s="703">
        <f>C62</f>
        <v>0</v>
      </c>
      <c r="D100" s="703">
        <f t="shared" ref="D100:O100" si="180">D62</f>
        <v>0</v>
      </c>
      <c r="E100" s="703">
        <f t="shared" si="180"/>
        <v>0</v>
      </c>
      <c r="F100" s="703">
        <f t="shared" si="180"/>
        <v>0</v>
      </c>
      <c r="G100" s="703">
        <f t="shared" si="180"/>
        <v>0</v>
      </c>
      <c r="H100" s="703">
        <f t="shared" si="180"/>
        <v>0</v>
      </c>
      <c r="I100" s="703">
        <f t="shared" si="180"/>
        <v>0</v>
      </c>
      <c r="J100" s="703">
        <f t="shared" si="180"/>
        <v>0</v>
      </c>
      <c r="K100" s="703">
        <f t="shared" si="180"/>
        <v>0</v>
      </c>
      <c r="L100" s="703">
        <f t="shared" si="180"/>
        <v>0</v>
      </c>
      <c r="M100" s="703">
        <f t="shared" si="180"/>
        <v>0</v>
      </c>
      <c r="N100" s="703">
        <f t="shared" si="180"/>
        <v>0</v>
      </c>
      <c r="O100" s="703">
        <f t="shared" si="180"/>
        <v>0</v>
      </c>
      <c r="P100" s="703">
        <f>SUMIF($C$242:$N$242,TRUE,C100:N100)</f>
        <v>0</v>
      </c>
      <c r="Q100" s="703"/>
      <c r="R100" s="704"/>
      <c r="AU100" s="2326" t="str">
        <f>B100</f>
        <v/>
      </c>
      <c r="AV100" s="2327"/>
      <c r="AW100" s="2327" t="str">
        <f>A100</f>
        <v>実績</v>
      </c>
      <c r="AX100" s="2327">
        <f>C100</f>
        <v>0</v>
      </c>
      <c r="AY100" s="2327">
        <f t="shared" si="169"/>
        <v>0</v>
      </c>
      <c r="AZ100" s="2327">
        <f t="shared" si="170"/>
        <v>0</v>
      </c>
      <c r="BA100" s="2327">
        <f t="shared" si="171"/>
        <v>0</v>
      </c>
      <c r="BB100" s="2327">
        <f t="shared" si="172"/>
        <v>0</v>
      </c>
      <c r="BC100" s="2327">
        <f t="shared" si="173"/>
        <v>0</v>
      </c>
      <c r="BD100" s="2327">
        <f t="shared" si="174"/>
        <v>0</v>
      </c>
      <c r="BE100" s="2327">
        <f t="shared" si="175"/>
        <v>0</v>
      </c>
      <c r="BF100" s="2327">
        <f t="shared" si="176"/>
        <v>0</v>
      </c>
      <c r="BG100" s="2327">
        <f t="shared" si="177"/>
        <v>0</v>
      </c>
      <c r="BH100" s="2327">
        <f t="shared" si="178"/>
        <v>0</v>
      </c>
      <c r="BI100" s="2330">
        <f t="shared" si="179"/>
        <v>0</v>
      </c>
      <c r="CV100" s="729">
        <v>75000</v>
      </c>
    </row>
    <row r="101" spans="1:100" ht="24" customHeight="1" thickBot="1">
      <c r="A101" s="728" t="s">
        <v>228</v>
      </c>
      <c r="B101" s="708"/>
      <c r="C101" s="709">
        <f>IF(C$242=FALSE,0,C100-C99)</f>
        <v>0</v>
      </c>
      <c r="D101" s="709">
        <f t="shared" ref="D101:N101" si="181">IF(D$242=FALSE,0,D100-D99)</f>
        <v>0</v>
      </c>
      <c r="E101" s="709">
        <f t="shared" si="181"/>
        <v>0</v>
      </c>
      <c r="F101" s="709">
        <f t="shared" si="181"/>
        <v>0</v>
      </c>
      <c r="G101" s="709">
        <f t="shared" si="181"/>
        <v>0</v>
      </c>
      <c r="H101" s="709">
        <f t="shared" si="181"/>
        <v>0</v>
      </c>
      <c r="I101" s="709">
        <f t="shared" si="181"/>
        <v>0</v>
      </c>
      <c r="J101" s="709">
        <f t="shared" si="181"/>
        <v>0</v>
      </c>
      <c r="K101" s="709">
        <f t="shared" si="181"/>
        <v>0</v>
      </c>
      <c r="L101" s="709">
        <f t="shared" si="181"/>
        <v>0</v>
      </c>
      <c r="M101" s="709">
        <f t="shared" si="181"/>
        <v>0</v>
      </c>
      <c r="N101" s="709">
        <f t="shared" si="181"/>
        <v>0</v>
      </c>
      <c r="O101" s="709">
        <f>O100-O99</f>
        <v>0</v>
      </c>
      <c r="P101" s="709">
        <f>P100-P99</f>
        <v>0</v>
      </c>
      <c r="Q101" s="710"/>
      <c r="R101" s="711"/>
      <c r="AU101" s="2326"/>
      <c r="AV101" s="2327"/>
      <c r="AW101" s="2327"/>
      <c r="AX101" s="2328">
        <f>C$148</f>
        <v>45108</v>
      </c>
      <c r="AY101" s="2328">
        <f t="shared" ref="AY101" si="182">D$148</f>
        <v>45139</v>
      </c>
      <c r="AZ101" s="2328">
        <f t="shared" ref="AZ101" si="183">E$148</f>
        <v>45170</v>
      </c>
      <c r="BA101" s="2328">
        <f t="shared" ref="BA101" si="184">F$148</f>
        <v>45200</v>
      </c>
      <c r="BB101" s="2328">
        <f t="shared" ref="BB101" si="185">G$148</f>
        <v>45231</v>
      </c>
      <c r="BC101" s="2328">
        <f t="shared" ref="BC101" si="186">H$148</f>
        <v>45261</v>
      </c>
      <c r="BD101" s="2328">
        <f t="shared" ref="BD101" si="187">I$148</f>
        <v>45292</v>
      </c>
      <c r="BE101" s="2328">
        <f t="shared" ref="BE101" si="188">J$148</f>
        <v>45323</v>
      </c>
      <c r="BF101" s="2328">
        <f t="shared" ref="BF101" si="189">K$148</f>
        <v>45352</v>
      </c>
      <c r="BG101" s="2328">
        <f t="shared" ref="BG101" si="190">L$148</f>
        <v>45383</v>
      </c>
      <c r="BH101" s="2328">
        <f t="shared" ref="BH101" si="191">M$148</f>
        <v>45413</v>
      </c>
      <c r="BI101" s="2329">
        <f t="shared" ref="BI101" si="192">N$148</f>
        <v>45444</v>
      </c>
    </row>
    <row r="102" spans="1:100" ht="24" customHeight="1">
      <c r="A102" s="712" t="s">
        <v>226</v>
      </c>
      <c r="B102" s="713" t="str">
        <f>B63</f>
        <v/>
      </c>
      <c r="C102" s="714">
        <f>C37</f>
        <v>0</v>
      </c>
      <c r="D102" s="714">
        <f t="shared" ref="D102:O102" si="193">D37</f>
        <v>0</v>
      </c>
      <c r="E102" s="714">
        <f t="shared" si="193"/>
        <v>0</v>
      </c>
      <c r="F102" s="714">
        <f t="shared" si="193"/>
        <v>0</v>
      </c>
      <c r="G102" s="714">
        <f t="shared" si="193"/>
        <v>0</v>
      </c>
      <c r="H102" s="714">
        <f t="shared" si="193"/>
        <v>0</v>
      </c>
      <c r="I102" s="714">
        <f t="shared" si="193"/>
        <v>0</v>
      </c>
      <c r="J102" s="714">
        <f t="shared" si="193"/>
        <v>0</v>
      </c>
      <c r="K102" s="714">
        <f t="shared" si="193"/>
        <v>0</v>
      </c>
      <c r="L102" s="714">
        <f t="shared" si="193"/>
        <v>0</v>
      </c>
      <c r="M102" s="714">
        <f t="shared" si="193"/>
        <v>0</v>
      </c>
      <c r="N102" s="714">
        <f t="shared" si="193"/>
        <v>0</v>
      </c>
      <c r="O102" s="714">
        <f t="shared" si="193"/>
        <v>0</v>
      </c>
      <c r="P102" s="714">
        <f>SUMIF($C$242:$N$242,TRUE,C102:N102)</f>
        <v>0</v>
      </c>
      <c r="Q102" s="714">
        <f>SUMIF($C$242:$N$242,TRUE,C103:N103)+SUMIF($C$242:$N$242,FALSE,C102:N102)</f>
        <v>0</v>
      </c>
      <c r="R102" s="715">
        <f>Q102*Q37</f>
        <v>0</v>
      </c>
      <c r="AU102" s="2326" t="str">
        <f>B102</f>
        <v/>
      </c>
      <c r="AV102" s="2327"/>
      <c r="AW102" s="2327" t="str">
        <f>A102</f>
        <v>計画</v>
      </c>
      <c r="AX102" s="2327">
        <f>C102</f>
        <v>0</v>
      </c>
      <c r="AY102" s="2327">
        <f t="shared" ref="AY102:AY103" si="194">D102</f>
        <v>0</v>
      </c>
      <c r="AZ102" s="2327">
        <f t="shared" ref="AZ102:AZ103" si="195">E102</f>
        <v>0</v>
      </c>
      <c r="BA102" s="2327">
        <f t="shared" ref="BA102:BA103" si="196">F102</f>
        <v>0</v>
      </c>
      <c r="BB102" s="2327">
        <f t="shared" ref="BB102:BB103" si="197">G102</f>
        <v>0</v>
      </c>
      <c r="BC102" s="2327">
        <f t="shared" ref="BC102:BC103" si="198">H102</f>
        <v>0</v>
      </c>
      <c r="BD102" s="2327">
        <f t="shared" ref="BD102:BD103" si="199">I102</f>
        <v>0</v>
      </c>
      <c r="BE102" s="2327">
        <f t="shared" ref="BE102:BE103" si="200">J102</f>
        <v>0</v>
      </c>
      <c r="BF102" s="2327">
        <f t="shared" ref="BF102:BF103" si="201">K102</f>
        <v>0</v>
      </c>
      <c r="BG102" s="2327">
        <f t="shared" ref="BG102:BG103" si="202">L102</f>
        <v>0</v>
      </c>
      <c r="BH102" s="2327">
        <f t="shared" ref="BH102:BH103" si="203">M102</f>
        <v>0</v>
      </c>
      <c r="BI102" s="2330">
        <f t="shared" ref="BI102:BI103" si="204">N102</f>
        <v>0</v>
      </c>
    </row>
    <row r="103" spans="1:100" ht="24" customHeight="1">
      <c r="A103" s="716" t="s">
        <v>227</v>
      </c>
      <c r="B103" s="717" t="str">
        <f>B102</f>
        <v/>
      </c>
      <c r="C103" s="718">
        <f>C63</f>
        <v>0</v>
      </c>
      <c r="D103" s="718">
        <f t="shared" ref="D103:O103" si="205">D63</f>
        <v>0</v>
      </c>
      <c r="E103" s="718">
        <f t="shared" si="205"/>
        <v>0</v>
      </c>
      <c r="F103" s="718">
        <f t="shared" si="205"/>
        <v>0</v>
      </c>
      <c r="G103" s="718">
        <f t="shared" si="205"/>
        <v>0</v>
      </c>
      <c r="H103" s="718">
        <f t="shared" si="205"/>
        <v>0</v>
      </c>
      <c r="I103" s="718">
        <f t="shared" si="205"/>
        <v>0</v>
      </c>
      <c r="J103" s="718">
        <f t="shared" si="205"/>
        <v>0</v>
      </c>
      <c r="K103" s="718">
        <f t="shared" si="205"/>
        <v>0</v>
      </c>
      <c r="L103" s="718">
        <f t="shared" si="205"/>
        <v>0</v>
      </c>
      <c r="M103" s="718">
        <f t="shared" si="205"/>
        <v>0</v>
      </c>
      <c r="N103" s="718">
        <f t="shared" si="205"/>
        <v>0</v>
      </c>
      <c r="O103" s="718">
        <f t="shared" si="205"/>
        <v>0</v>
      </c>
      <c r="P103" s="718">
        <f>SUMIF($C$242:$N$242,TRUE,C103:N103)</f>
        <v>0</v>
      </c>
      <c r="Q103" s="718"/>
      <c r="R103" s="719"/>
      <c r="AU103" s="2326" t="str">
        <f>B103</f>
        <v/>
      </c>
      <c r="AV103" s="2327"/>
      <c r="AW103" s="2327" t="str">
        <f>A103</f>
        <v>実績</v>
      </c>
      <c r="AX103" s="2327">
        <f>C103</f>
        <v>0</v>
      </c>
      <c r="AY103" s="2327">
        <f t="shared" si="194"/>
        <v>0</v>
      </c>
      <c r="AZ103" s="2327">
        <f t="shared" si="195"/>
        <v>0</v>
      </c>
      <c r="BA103" s="2327">
        <f t="shared" si="196"/>
        <v>0</v>
      </c>
      <c r="BB103" s="2327">
        <f t="shared" si="197"/>
        <v>0</v>
      </c>
      <c r="BC103" s="2327">
        <f t="shared" si="198"/>
        <v>0</v>
      </c>
      <c r="BD103" s="2327">
        <f t="shared" si="199"/>
        <v>0</v>
      </c>
      <c r="BE103" s="2327">
        <f t="shared" si="200"/>
        <v>0</v>
      </c>
      <c r="BF103" s="2327">
        <f t="shared" si="201"/>
        <v>0</v>
      </c>
      <c r="BG103" s="2327">
        <f t="shared" si="202"/>
        <v>0</v>
      </c>
      <c r="BH103" s="2327">
        <f t="shared" si="203"/>
        <v>0</v>
      </c>
      <c r="BI103" s="2330">
        <f t="shared" si="204"/>
        <v>0</v>
      </c>
    </row>
    <row r="104" spans="1:100" ht="24" customHeight="1" thickBot="1">
      <c r="A104" s="720" t="s">
        <v>228</v>
      </c>
      <c r="B104" s="721"/>
      <c r="C104" s="722">
        <f>IF(C$242=FALSE,0,C103-C102)</f>
        <v>0</v>
      </c>
      <c r="D104" s="722">
        <f t="shared" ref="D104:N104" si="206">IF(D$242=FALSE,0,D103-D102)</f>
        <v>0</v>
      </c>
      <c r="E104" s="722">
        <f t="shared" si="206"/>
        <v>0</v>
      </c>
      <c r="F104" s="722">
        <f t="shared" si="206"/>
        <v>0</v>
      </c>
      <c r="G104" s="722">
        <f t="shared" si="206"/>
        <v>0</v>
      </c>
      <c r="H104" s="722">
        <f t="shared" si="206"/>
        <v>0</v>
      </c>
      <c r="I104" s="722">
        <f t="shared" si="206"/>
        <v>0</v>
      </c>
      <c r="J104" s="722">
        <f t="shared" si="206"/>
        <v>0</v>
      </c>
      <c r="K104" s="722">
        <f t="shared" si="206"/>
        <v>0</v>
      </c>
      <c r="L104" s="722">
        <f t="shared" si="206"/>
        <v>0</v>
      </c>
      <c r="M104" s="722">
        <f t="shared" si="206"/>
        <v>0</v>
      </c>
      <c r="N104" s="722">
        <f t="shared" si="206"/>
        <v>0</v>
      </c>
      <c r="O104" s="722">
        <f>O103-O102</f>
        <v>0</v>
      </c>
      <c r="P104" s="722">
        <f>P103-P102</f>
        <v>0</v>
      </c>
      <c r="Q104" s="723"/>
      <c r="R104" s="724"/>
      <c r="AU104" s="2326"/>
      <c r="AV104" s="2327"/>
      <c r="AW104" s="2327"/>
      <c r="AX104" s="2328">
        <f>C$148</f>
        <v>45108</v>
      </c>
      <c r="AY104" s="2328">
        <f t="shared" ref="AY104" si="207">D$148</f>
        <v>45139</v>
      </c>
      <c r="AZ104" s="2328">
        <f t="shared" ref="AZ104" si="208">E$148</f>
        <v>45170</v>
      </c>
      <c r="BA104" s="2328">
        <f t="shared" ref="BA104" si="209">F$148</f>
        <v>45200</v>
      </c>
      <c r="BB104" s="2328">
        <f t="shared" ref="BB104" si="210">G$148</f>
        <v>45231</v>
      </c>
      <c r="BC104" s="2328">
        <f t="shared" ref="BC104" si="211">H$148</f>
        <v>45261</v>
      </c>
      <c r="BD104" s="2328">
        <f t="shared" ref="BD104" si="212">I$148</f>
        <v>45292</v>
      </c>
      <c r="BE104" s="2328">
        <f t="shared" ref="BE104" si="213">J$148</f>
        <v>45323</v>
      </c>
      <c r="BF104" s="2328">
        <f t="shared" ref="BF104" si="214">K$148</f>
        <v>45352</v>
      </c>
      <c r="BG104" s="2328">
        <f t="shared" ref="BG104" si="215">L$148</f>
        <v>45383</v>
      </c>
      <c r="BH104" s="2328">
        <f t="shared" ref="BH104" si="216">M$148</f>
        <v>45413</v>
      </c>
      <c r="BI104" s="2329">
        <f t="shared" ref="BI104" si="217">N$148</f>
        <v>45444</v>
      </c>
    </row>
    <row r="105" spans="1:100" ht="24" customHeight="1">
      <c r="A105" s="700" t="s">
        <v>226</v>
      </c>
      <c r="B105" s="701" t="str">
        <f>B64</f>
        <v/>
      </c>
      <c r="C105" s="702">
        <f>C38</f>
        <v>0</v>
      </c>
      <c r="D105" s="702">
        <f t="shared" ref="D105:O105" si="218">D38</f>
        <v>0</v>
      </c>
      <c r="E105" s="702">
        <f t="shared" si="218"/>
        <v>0</v>
      </c>
      <c r="F105" s="702">
        <f t="shared" si="218"/>
        <v>0</v>
      </c>
      <c r="G105" s="702">
        <f t="shared" si="218"/>
        <v>0</v>
      </c>
      <c r="H105" s="702">
        <f t="shared" si="218"/>
        <v>0</v>
      </c>
      <c r="I105" s="702">
        <f t="shared" si="218"/>
        <v>0</v>
      </c>
      <c r="J105" s="702">
        <f t="shared" si="218"/>
        <v>0</v>
      </c>
      <c r="K105" s="702">
        <f t="shared" si="218"/>
        <v>0</v>
      </c>
      <c r="L105" s="702">
        <f t="shared" si="218"/>
        <v>0</v>
      </c>
      <c r="M105" s="702">
        <f t="shared" si="218"/>
        <v>0</v>
      </c>
      <c r="N105" s="702">
        <f t="shared" si="218"/>
        <v>0</v>
      </c>
      <c r="O105" s="702">
        <f t="shared" si="218"/>
        <v>0</v>
      </c>
      <c r="P105" s="702">
        <f>SUMIF($C$242:$N$242,TRUE,C105:N105)</f>
        <v>0</v>
      </c>
      <c r="Q105" s="702">
        <f>SUMIF($C$242:$N$242,TRUE,C106:N106)+SUMIF($C$242:$N$242,FALSE,C105:N105)</f>
        <v>0</v>
      </c>
      <c r="R105" s="726">
        <f>Q105*Q38</f>
        <v>0</v>
      </c>
      <c r="AU105" s="2326" t="str">
        <f>B105</f>
        <v/>
      </c>
      <c r="AV105" s="2327"/>
      <c r="AW105" s="2327" t="str">
        <f>A105</f>
        <v>計画</v>
      </c>
      <c r="AX105" s="2327">
        <f>C105</f>
        <v>0</v>
      </c>
      <c r="AY105" s="2327">
        <f t="shared" ref="AY105:AY106" si="219">D105</f>
        <v>0</v>
      </c>
      <c r="AZ105" s="2327">
        <f t="shared" ref="AZ105:AZ106" si="220">E105</f>
        <v>0</v>
      </c>
      <c r="BA105" s="2327">
        <f t="shared" ref="BA105:BA106" si="221">F105</f>
        <v>0</v>
      </c>
      <c r="BB105" s="2327">
        <f t="shared" ref="BB105:BB106" si="222">G105</f>
        <v>0</v>
      </c>
      <c r="BC105" s="2327">
        <f t="shared" ref="BC105:BC106" si="223">H105</f>
        <v>0</v>
      </c>
      <c r="BD105" s="2327">
        <f t="shared" ref="BD105:BD106" si="224">I105</f>
        <v>0</v>
      </c>
      <c r="BE105" s="2327">
        <f t="shared" ref="BE105:BE106" si="225">J105</f>
        <v>0</v>
      </c>
      <c r="BF105" s="2327">
        <f t="shared" ref="BF105:BF106" si="226">K105</f>
        <v>0</v>
      </c>
      <c r="BG105" s="2327">
        <f t="shared" ref="BG105:BG106" si="227">L105</f>
        <v>0</v>
      </c>
      <c r="BH105" s="2327">
        <f t="shared" ref="BH105:BH106" si="228">M105</f>
        <v>0</v>
      </c>
      <c r="BI105" s="2330">
        <f t="shared" ref="BI105:BI106" si="229">N105</f>
        <v>0</v>
      </c>
    </row>
    <row r="106" spans="1:100" ht="24" customHeight="1">
      <c r="A106" s="705" t="s">
        <v>227</v>
      </c>
      <c r="B106" s="706" t="str">
        <f>B105</f>
        <v/>
      </c>
      <c r="C106" s="703">
        <f>C64</f>
        <v>0</v>
      </c>
      <c r="D106" s="703">
        <f t="shared" ref="D106:O106" si="230">D64</f>
        <v>0</v>
      </c>
      <c r="E106" s="703">
        <f t="shared" si="230"/>
        <v>0</v>
      </c>
      <c r="F106" s="703">
        <f t="shared" si="230"/>
        <v>0</v>
      </c>
      <c r="G106" s="703">
        <f t="shared" si="230"/>
        <v>0</v>
      </c>
      <c r="H106" s="703">
        <f t="shared" si="230"/>
        <v>0</v>
      </c>
      <c r="I106" s="703">
        <f t="shared" si="230"/>
        <v>0</v>
      </c>
      <c r="J106" s="703">
        <f t="shared" si="230"/>
        <v>0</v>
      </c>
      <c r="K106" s="703">
        <f t="shared" si="230"/>
        <v>0</v>
      </c>
      <c r="L106" s="703">
        <f t="shared" si="230"/>
        <v>0</v>
      </c>
      <c r="M106" s="703">
        <f t="shared" si="230"/>
        <v>0</v>
      </c>
      <c r="N106" s="703">
        <f t="shared" si="230"/>
        <v>0</v>
      </c>
      <c r="O106" s="703">
        <f t="shared" si="230"/>
        <v>0</v>
      </c>
      <c r="P106" s="703">
        <f>SUMIF($C$242:$N$242,TRUE,C106:N106)</f>
        <v>0</v>
      </c>
      <c r="Q106" s="703"/>
      <c r="R106" s="704"/>
      <c r="AU106" s="2326" t="str">
        <f>B106</f>
        <v/>
      </c>
      <c r="AV106" s="2327"/>
      <c r="AW106" s="2327" t="str">
        <f>A106</f>
        <v>実績</v>
      </c>
      <c r="AX106" s="2327">
        <f>C106</f>
        <v>0</v>
      </c>
      <c r="AY106" s="2327">
        <f t="shared" si="219"/>
        <v>0</v>
      </c>
      <c r="AZ106" s="2327">
        <f t="shared" si="220"/>
        <v>0</v>
      </c>
      <c r="BA106" s="2327">
        <f t="shared" si="221"/>
        <v>0</v>
      </c>
      <c r="BB106" s="2327">
        <f t="shared" si="222"/>
        <v>0</v>
      </c>
      <c r="BC106" s="2327">
        <f t="shared" si="223"/>
        <v>0</v>
      </c>
      <c r="BD106" s="2327">
        <f t="shared" si="224"/>
        <v>0</v>
      </c>
      <c r="BE106" s="2327">
        <f t="shared" si="225"/>
        <v>0</v>
      </c>
      <c r="BF106" s="2327">
        <f t="shared" si="226"/>
        <v>0</v>
      </c>
      <c r="BG106" s="2327">
        <f t="shared" si="227"/>
        <v>0</v>
      </c>
      <c r="BH106" s="2327">
        <f t="shared" si="228"/>
        <v>0</v>
      </c>
      <c r="BI106" s="2330">
        <f t="shared" si="229"/>
        <v>0</v>
      </c>
    </row>
    <row r="107" spans="1:100" ht="24" customHeight="1" thickBot="1">
      <c r="A107" s="728" t="s">
        <v>228</v>
      </c>
      <c r="B107" s="708"/>
      <c r="C107" s="709">
        <f>IF(C$242=FALSE,0,C106-C105)</f>
        <v>0</v>
      </c>
      <c r="D107" s="709">
        <f t="shared" ref="D107:N107" si="231">IF(D$242=FALSE,0,D106-D105)</f>
        <v>0</v>
      </c>
      <c r="E107" s="709">
        <f t="shared" si="231"/>
        <v>0</v>
      </c>
      <c r="F107" s="709">
        <f t="shared" si="231"/>
        <v>0</v>
      </c>
      <c r="G107" s="709">
        <f t="shared" si="231"/>
        <v>0</v>
      </c>
      <c r="H107" s="709">
        <f t="shared" si="231"/>
        <v>0</v>
      </c>
      <c r="I107" s="709">
        <f t="shared" si="231"/>
        <v>0</v>
      </c>
      <c r="J107" s="709">
        <f t="shared" si="231"/>
        <v>0</v>
      </c>
      <c r="K107" s="709">
        <f t="shared" si="231"/>
        <v>0</v>
      </c>
      <c r="L107" s="709">
        <f t="shared" si="231"/>
        <v>0</v>
      </c>
      <c r="M107" s="709">
        <f t="shared" si="231"/>
        <v>0</v>
      </c>
      <c r="N107" s="709">
        <f t="shared" si="231"/>
        <v>0</v>
      </c>
      <c r="O107" s="709">
        <f>O106-O105</f>
        <v>0</v>
      </c>
      <c r="P107" s="709">
        <f>P106-P105</f>
        <v>0</v>
      </c>
      <c r="Q107" s="710"/>
      <c r="R107" s="711"/>
      <c r="AU107" s="2326"/>
      <c r="AV107" s="2327"/>
      <c r="AW107" s="2327"/>
      <c r="AX107" s="2328">
        <f>C$148</f>
        <v>45108</v>
      </c>
      <c r="AY107" s="2328">
        <f t="shared" ref="AY107" si="232">D$148</f>
        <v>45139</v>
      </c>
      <c r="AZ107" s="2328">
        <f t="shared" ref="AZ107" si="233">E$148</f>
        <v>45170</v>
      </c>
      <c r="BA107" s="2328">
        <f t="shared" ref="BA107" si="234">F$148</f>
        <v>45200</v>
      </c>
      <c r="BB107" s="2328">
        <f t="shared" ref="BB107" si="235">G$148</f>
        <v>45231</v>
      </c>
      <c r="BC107" s="2328">
        <f t="shared" ref="BC107" si="236">H$148</f>
        <v>45261</v>
      </c>
      <c r="BD107" s="2328">
        <f t="shared" ref="BD107" si="237">I$148</f>
        <v>45292</v>
      </c>
      <c r="BE107" s="2328">
        <f t="shared" ref="BE107" si="238">J$148</f>
        <v>45323</v>
      </c>
      <c r="BF107" s="2328">
        <f t="shared" ref="BF107" si="239">K$148</f>
        <v>45352</v>
      </c>
      <c r="BG107" s="2328">
        <f t="shared" ref="BG107" si="240">L$148</f>
        <v>45383</v>
      </c>
      <c r="BH107" s="2328">
        <f t="shared" ref="BH107" si="241">M$148</f>
        <v>45413</v>
      </c>
      <c r="BI107" s="2329">
        <f t="shared" ref="BI107" si="242">N$148</f>
        <v>45444</v>
      </c>
    </row>
    <row r="108" spans="1:100" ht="24" customHeight="1">
      <c r="A108" s="712" t="s">
        <v>226</v>
      </c>
      <c r="B108" s="713" t="str">
        <f>B65</f>
        <v/>
      </c>
      <c r="C108" s="714">
        <f>C39</f>
        <v>0</v>
      </c>
      <c r="D108" s="714">
        <f t="shared" ref="D108:O108" si="243">D39</f>
        <v>0</v>
      </c>
      <c r="E108" s="714">
        <f t="shared" si="243"/>
        <v>0</v>
      </c>
      <c r="F108" s="714">
        <f t="shared" si="243"/>
        <v>0</v>
      </c>
      <c r="G108" s="714">
        <f t="shared" si="243"/>
        <v>0</v>
      </c>
      <c r="H108" s="714">
        <f t="shared" si="243"/>
        <v>0</v>
      </c>
      <c r="I108" s="714">
        <f t="shared" si="243"/>
        <v>0</v>
      </c>
      <c r="J108" s="714">
        <f t="shared" si="243"/>
        <v>0</v>
      </c>
      <c r="K108" s="714">
        <f t="shared" si="243"/>
        <v>0</v>
      </c>
      <c r="L108" s="714">
        <f t="shared" si="243"/>
        <v>0</v>
      </c>
      <c r="M108" s="714">
        <f t="shared" si="243"/>
        <v>0</v>
      </c>
      <c r="N108" s="714">
        <f t="shared" si="243"/>
        <v>0</v>
      </c>
      <c r="O108" s="714">
        <f t="shared" si="243"/>
        <v>0</v>
      </c>
      <c r="P108" s="714">
        <f>SUMIF($C$242:$N$242,TRUE,C108:N108)</f>
        <v>0</v>
      </c>
      <c r="Q108" s="714">
        <f>SUMIF($C$242:$N$242,TRUE,C109:N109)+SUMIF($C$242:$N$242,FALSE,C108:N108)</f>
        <v>0</v>
      </c>
      <c r="R108" s="715">
        <f>Q108*Q39</f>
        <v>0</v>
      </c>
      <c r="AU108" s="2326" t="str">
        <f>B108</f>
        <v/>
      </c>
      <c r="AV108" s="2327"/>
      <c r="AW108" s="2327" t="str">
        <f>A108</f>
        <v>計画</v>
      </c>
      <c r="AX108" s="2327">
        <f>C108</f>
        <v>0</v>
      </c>
      <c r="AY108" s="2327">
        <f t="shared" ref="AY108:AY109" si="244">D108</f>
        <v>0</v>
      </c>
      <c r="AZ108" s="2327">
        <f t="shared" ref="AZ108:AZ109" si="245">E108</f>
        <v>0</v>
      </c>
      <c r="BA108" s="2327">
        <f t="shared" ref="BA108:BA109" si="246">F108</f>
        <v>0</v>
      </c>
      <c r="BB108" s="2327">
        <f t="shared" ref="BB108:BB109" si="247">G108</f>
        <v>0</v>
      </c>
      <c r="BC108" s="2327">
        <f t="shared" ref="BC108:BC109" si="248">H108</f>
        <v>0</v>
      </c>
      <c r="BD108" s="2327">
        <f t="shared" ref="BD108:BD109" si="249">I108</f>
        <v>0</v>
      </c>
      <c r="BE108" s="2327">
        <f t="shared" ref="BE108:BE109" si="250">J108</f>
        <v>0</v>
      </c>
      <c r="BF108" s="2327">
        <f t="shared" ref="BF108:BF109" si="251">K108</f>
        <v>0</v>
      </c>
      <c r="BG108" s="2327">
        <f t="shared" ref="BG108:BG109" si="252">L108</f>
        <v>0</v>
      </c>
      <c r="BH108" s="2327">
        <f t="shared" ref="BH108:BH109" si="253">M108</f>
        <v>0</v>
      </c>
      <c r="BI108" s="2330">
        <f t="shared" ref="BI108:BI109" si="254">N108</f>
        <v>0</v>
      </c>
    </row>
    <row r="109" spans="1:100" ht="24" customHeight="1">
      <c r="A109" s="716" t="s">
        <v>227</v>
      </c>
      <c r="B109" s="730" t="str">
        <f>B108</f>
        <v/>
      </c>
      <c r="C109" s="718">
        <f>C65</f>
        <v>0</v>
      </c>
      <c r="D109" s="718">
        <f t="shared" ref="D109:O109" si="255">D65</f>
        <v>0</v>
      </c>
      <c r="E109" s="718">
        <f t="shared" si="255"/>
        <v>0</v>
      </c>
      <c r="F109" s="718">
        <f t="shared" si="255"/>
        <v>0</v>
      </c>
      <c r="G109" s="718">
        <f t="shared" si="255"/>
        <v>0</v>
      </c>
      <c r="H109" s="718">
        <f t="shared" si="255"/>
        <v>0</v>
      </c>
      <c r="I109" s="718">
        <f t="shared" si="255"/>
        <v>0</v>
      </c>
      <c r="J109" s="718">
        <f t="shared" si="255"/>
        <v>0</v>
      </c>
      <c r="K109" s="718">
        <f t="shared" si="255"/>
        <v>0</v>
      </c>
      <c r="L109" s="718">
        <f t="shared" si="255"/>
        <v>0</v>
      </c>
      <c r="M109" s="718">
        <f t="shared" si="255"/>
        <v>0</v>
      </c>
      <c r="N109" s="718">
        <f t="shared" si="255"/>
        <v>0</v>
      </c>
      <c r="O109" s="718">
        <f t="shared" si="255"/>
        <v>0</v>
      </c>
      <c r="P109" s="718">
        <f>SUMIF($C$242:$N$242,TRUE,C109:N109)</f>
        <v>0</v>
      </c>
      <c r="Q109" s="718"/>
      <c r="R109" s="719"/>
      <c r="AU109" s="2326" t="str">
        <f>B109</f>
        <v/>
      </c>
      <c r="AV109" s="2327"/>
      <c r="AW109" s="2327" t="str">
        <f>A109</f>
        <v>実績</v>
      </c>
      <c r="AX109" s="2327">
        <f>C109</f>
        <v>0</v>
      </c>
      <c r="AY109" s="2327">
        <f t="shared" si="244"/>
        <v>0</v>
      </c>
      <c r="AZ109" s="2327">
        <f t="shared" si="245"/>
        <v>0</v>
      </c>
      <c r="BA109" s="2327">
        <f t="shared" si="246"/>
        <v>0</v>
      </c>
      <c r="BB109" s="2327">
        <f t="shared" si="247"/>
        <v>0</v>
      </c>
      <c r="BC109" s="2327">
        <f t="shared" si="248"/>
        <v>0</v>
      </c>
      <c r="BD109" s="2327">
        <f t="shared" si="249"/>
        <v>0</v>
      </c>
      <c r="BE109" s="2327">
        <f t="shared" si="250"/>
        <v>0</v>
      </c>
      <c r="BF109" s="2327">
        <f t="shared" si="251"/>
        <v>0</v>
      </c>
      <c r="BG109" s="2327">
        <f t="shared" si="252"/>
        <v>0</v>
      </c>
      <c r="BH109" s="2327">
        <f t="shared" si="253"/>
        <v>0</v>
      </c>
      <c r="BI109" s="2330">
        <f t="shared" si="254"/>
        <v>0</v>
      </c>
    </row>
    <row r="110" spans="1:100" ht="24" customHeight="1" thickBot="1">
      <c r="A110" s="731" t="s">
        <v>228</v>
      </c>
      <c r="B110" s="721"/>
      <c r="C110" s="722">
        <f>IF(C$242=FALSE,0,C109-C108)</f>
        <v>0</v>
      </c>
      <c r="D110" s="722">
        <f t="shared" ref="D110:N110" si="256">IF(D$242=FALSE,0,D109-D108)</f>
        <v>0</v>
      </c>
      <c r="E110" s="722">
        <f t="shared" si="256"/>
        <v>0</v>
      </c>
      <c r="F110" s="722">
        <f t="shared" si="256"/>
        <v>0</v>
      </c>
      <c r="G110" s="722">
        <f t="shared" si="256"/>
        <v>0</v>
      </c>
      <c r="H110" s="722">
        <f t="shared" si="256"/>
        <v>0</v>
      </c>
      <c r="I110" s="722">
        <f t="shared" si="256"/>
        <v>0</v>
      </c>
      <c r="J110" s="722">
        <f t="shared" si="256"/>
        <v>0</v>
      </c>
      <c r="K110" s="722">
        <f t="shared" si="256"/>
        <v>0</v>
      </c>
      <c r="L110" s="722">
        <f t="shared" si="256"/>
        <v>0</v>
      </c>
      <c r="M110" s="722">
        <f t="shared" si="256"/>
        <v>0</v>
      </c>
      <c r="N110" s="722">
        <f t="shared" si="256"/>
        <v>0</v>
      </c>
      <c r="O110" s="722">
        <f>O109-O108</f>
        <v>0</v>
      </c>
      <c r="P110" s="722">
        <f>P109-P108</f>
        <v>0</v>
      </c>
      <c r="Q110" s="723"/>
      <c r="R110" s="724"/>
      <c r="AU110" s="2326"/>
      <c r="AV110" s="2327"/>
      <c r="AW110" s="2327"/>
      <c r="AX110" s="2328">
        <f>C$148</f>
        <v>45108</v>
      </c>
      <c r="AY110" s="2328">
        <f t="shared" ref="AY110" si="257">D$148</f>
        <v>45139</v>
      </c>
      <c r="AZ110" s="2328">
        <f t="shared" ref="AZ110" si="258">E$148</f>
        <v>45170</v>
      </c>
      <c r="BA110" s="2328">
        <f t="shared" ref="BA110" si="259">F$148</f>
        <v>45200</v>
      </c>
      <c r="BB110" s="2328">
        <f t="shared" ref="BB110" si="260">G$148</f>
        <v>45231</v>
      </c>
      <c r="BC110" s="2328">
        <f t="shared" ref="BC110" si="261">H$148</f>
        <v>45261</v>
      </c>
      <c r="BD110" s="2328">
        <f t="shared" ref="BD110" si="262">I$148</f>
        <v>45292</v>
      </c>
      <c r="BE110" s="2328">
        <f t="shared" ref="BE110" si="263">J$148</f>
        <v>45323</v>
      </c>
      <c r="BF110" s="2328">
        <f t="shared" ref="BF110" si="264">K$148</f>
        <v>45352</v>
      </c>
      <c r="BG110" s="2328">
        <f t="shared" ref="BG110" si="265">L$148</f>
        <v>45383</v>
      </c>
      <c r="BH110" s="2328">
        <f t="shared" ref="BH110" si="266">M$148</f>
        <v>45413</v>
      </c>
      <c r="BI110" s="2329">
        <f t="shared" ref="BI110" si="267">N$148</f>
        <v>45444</v>
      </c>
    </row>
    <row r="111" spans="1:100" ht="24" customHeight="1">
      <c r="A111" s="700" t="s">
        <v>226</v>
      </c>
      <c r="B111" s="701" t="str">
        <f>B66</f>
        <v/>
      </c>
      <c r="C111" s="702">
        <f>C40</f>
        <v>0</v>
      </c>
      <c r="D111" s="702">
        <f t="shared" ref="D111:O111" si="268">D40</f>
        <v>0</v>
      </c>
      <c r="E111" s="702">
        <f t="shared" si="268"/>
        <v>0</v>
      </c>
      <c r="F111" s="702">
        <f t="shared" si="268"/>
        <v>0</v>
      </c>
      <c r="G111" s="702">
        <f t="shared" si="268"/>
        <v>0</v>
      </c>
      <c r="H111" s="702">
        <f t="shared" si="268"/>
        <v>0</v>
      </c>
      <c r="I111" s="702">
        <f t="shared" si="268"/>
        <v>0</v>
      </c>
      <c r="J111" s="702">
        <f t="shared" si="268"/>
        <v>0</v>
      </c>
      <c r="K111" s="702">
        <f t="shared" si="268"/>
        <v>0</v>
      </c>
      <c r="L111" s="702">
        <f t="shared" si="268"/>
        <v>0</v>
      </c>
      <c r="M111" s="702">
        <f t="shared" si="268"/>
        <v>0</v>
      </c>
      <c r="N111" s="702">
        <f t="shared" si="268"/>
        <v>0</v>
      </c>
      <c r="O111" s="702">
        <f t="shared" si="268"/>
        <v>0</v>
      </c>
      <c r="P111" s="702">
        <f>SUMIF($C$242:$N$242,TRUE,C111:N111)</f>
        <v>0</v>
      </c>
      <c r="Q111" s="702">
        <f>SUMIF($C$242:$N$242,TRUE,C112:N112)+SUMIF($C$242:$N$242,FALSE,C111:N111)</f>
        <v>0</v>
      </c>
      <c r="R111" s="726">
        <f>Q111*Q40</f>
        <v>0</v>
      </c>
      <c r="AU111" s="2326" t="str">
        <f>B111</f>
        <v/>
      </c>
      <c r="AV111" s="2327"/>
      <c r="AW111" s="2327" t="str">
        <f>A111</f>
        <v>計画</v>
      </c>
      <c r="AX111" s="2327">
        <f>C111</f>
        <v>0</v>
      </c>
      <c r="AY111" s="2327">
        <f t="shared" ref="AY111:AY112" si="269">D111</f>
        <v>0</v>
      </c>
      <c r="AZ111" s="2327">
        <f t="shared" ref="AZ111:AZ112" si="270">E111</f>
        <v>0</v>
      </c>
      <c r="BA111" s="2327">
        <f t="shared" ref="BA111:BA112" si="271">F111</f>
        <v>0</v>
      </c>
      <c r="BB111" s="2327">
        <f t="shared" ref="BB111:BB112" si="272">G111</f>
        <v>0</v>
      </c>
      <c r="BC111" s="2327">
        <f t="shared" ref="BC111:BC112" si="273">H111</f>
        <v>0</v>
      </c>
      <c r="BD111" s="2327">
        <f t="shared" ref="BD111:BD112" si="274">I111</f>
        <v>0</v>
      </c>
      <c r="BE111" s="2327">
        <f t="shared" ref="BE111:BE112" si="275">J111</f>
        <v>0</v>
      </c>
      <c r="BF111" s="2327">
        <f t="shared" ref="BF111:BF112" si="276">K111</f>
        <v>0</v>
      </c>
      <c r="BG111" s="2327">
        <f t="shared" ref="BG111:BG112" si="277">L111</f>
        <v>0</v>
      </c>
      <c r="BH111" s="2327">
        <f t="shared" ref="BH111:BH112" si="278">M111</f>
        <v>0</v>
      </c>
      <c r="BI111" s="2330">
        <f t="shared" ref="BI111:BI112" si="279">N111</f>
        <v>0</v>
      </c>
    </row>
    <row r="112" spans="1:100" ht="24" customHeight="1">
      <c r="A112" s="705" t="s">
        <v>227</v>
      </c>
      <c r="B112" s="706" t="str">
        <f>B111</f>
        <v/>
      </c>
      <c r="C112" s="703">
        <f>C66</f>
        <v>0</v>
      </c>
      <c r="D112" s="703">
        <f t="shared" ref="D112:O112" si="280">D66</f>
        <v>0</v>
      </c>
      <c r="E112" s="703">
        <f t="shared" si="280"/>
        <v>0</v>
      </c>
      <c r="F112" s="703">
        <f t="shared" si="280"/>
        <v>0</v>
      </c>
      <c r="G112" s="703">
        <f t="shared" si="280"/>
        <v>0</v>
      </c>
      <c r="H112" s="703">
        <f t="shared" si="280"/>
        <v>0</v>
      </c>
      <c r="I112" s="703">
        <f t="shared" si="280"/>
        <v>0</v>
      </c>
      <c r="J112" s="703">
        <f t="shared" si="280"/>
        <v>0</v>
      </c>
      <c r="K112" s="703">
        <f t="shared" si="280"/>
        <v>0</v>
      </c>
      <c r="L112" s="703">
        <f t="shared" si="280"/>
        <v>0</v>
      </c>
      <c r="M112" s="703">
        <f t="shared" si="280"/>
        <v>0</v>
      </c>
      <c r="N112" s="703">
        <f t="shared" si="280"/>
        <v>0</v>
      </c>
      <c r="O112" s="703">
        <f t="shared" si="280"/>
        <v>0</v>
      </c>
      <c r="P112" s="703">
        <f>SUMIF($C$242:$N$242,TRUE,C112:N112)</f>
        <v>0</v>
      </c>
      <c r="Q112" s="703"/>
      <c r="R112" s="704"/>
      <c r="AU112" s="2326" t="str">
        <f>B112</f>
        <v/>
      </c>
      <c r="AV112" s="2327"/>
      <c r="AW112" s="2327" t="str">
        <f>A112</f>
        <v>実績</v>
      </c>
      <c r="AX112" s="2327">
        <f>C112</f>
        <v>0</v>
      </c>
      <c r="AY112" s="2327">
        <f t="shared" si="269"/>
        <v>0</v>
      </c>
      <c r="AZ112" s="2327">
        <f t="shared" si="270"/>
        <v>0</v>
      </c>
      <c r="BA112" s="2327">
        <f t="shared" si="271"/>
        <v>0</v>
      </c>
      <c r="BB112" s="2327">
        <f t="shared" si="272"/>
        <v>0</v>
      </c>
      <c r="BC112" s="2327">
        <f t="shared" si="273"/>
        <v>0</v>
      </c>
      <c r="BD112" s="2327">
        <f t="shared" si="274"/>
        <v>0</v>
      </c>
      <c r="BE112" s="2327">
        <f t="shared" si="275"/>
        <v>0</v>
      </c>
      <c r="BF112" s="2327">
        <f t="shared" si="276"/>
        <v>0</v>
      </c>
      <c r="BG112" s="2327">
        <f t="shared" si="277"/>
        <v>0</v>
      </c>
      <c r="BH112" s="2327">
        <f t="shared" si="278"/>
        <v>0</v>
      </c>
      <c r="BI112" s="2330">
        <f t="shared" si="279"/>
        <v>0</v>
      </c>
    </row>
    <row r="113" spans="1:61" ht="24" customHeight="1" thickBot="1">
      <c r="A113" s="728" t="s">
        <v>228</v>
      </c>
      <c r="B113" s="708"/>
      <c r="C113" s="709">
        <f>IF(C242=0,0,C112-C111)</f>
        <v>0</v>
      </c>
      <c r="D113" s="709">
        <f t="shared" ref="D113:O113" si="281">IF(D242=0,0,D112-D111)</f>
        <v>0</v>
      </c>
      <c r="E113" s="709">
        <f t="shared" si="281"/>
        <v>0</v>
      </c>
      <c r="F113" s="709">
        <f t="shared" si="281"/>
        <v>0</v>
      </c>
      <c r="G113" s="709">
        <f t="shared" si="281"/>
        <v>0</v>
      </c>
      <c r="H113" s="709">
        <f t="shared" si="281"/>
        <v>0</v>
      </c>
      <c r="I113" s="709">
        <f t="shared" si="281"/>
        <v>0</v>
      </c>
      <c r="J113" s="709">
        <f t="shared" si="281"/>
        <v>0</v>
      </c>
      <c r="K113" s="709">
        <f t="shared" si="281"/>
        <v>0</v>
      </c>
      <c r="L113" s="709">
        <f t="shared" si="281"/>
        <v>0</v>
      </c>
      <c r="M113" s="709">
        <f t="shared" si="281"/>
        <v>0</v>
      </c>
      <c r="N113" s="709">
        <f t="shared" si="281"/>
        <v>0</v>
      </c>
      <c r="O113" s="709">
        <f t="shared" si="281"/>
        <v>0</v>
      </c>
      <c r="P113" s="709">
        <f>P112-P111</f>
        <v>0</v>
      </c>
      <c r="Q113" s="710"/>
      <c r="R113" s="711"/>
      <c r="AU113" s="2326"/>
      <c r="AV113" s="2327"/>
      <c r="AW113" s="2327"/>
      <c r="AX113" s="2328">
        <f>C$148</f>
        <v>45108</v>
      </c>
      <c r="AY113" s="2328">
        <f t="shared" ref="AY113" si="282">D$148</f>
        <v>45139</v>
      </c>
      <c r="AZ113" s="2328">
        <f t="shared" ref="AZ113" si="283">E$148</f>
        <v>45170</v>
      </c>
      <c r="BA113" s="2328">
        <f t="shared" ref="BA113" si="284">F$148</f>
        <v>45200</v>
      </c>
      <c r="BB113" s="2328">
        <f t="shared" ref="BB113" si="285">G$148</f>
        <v>45231</v>
      </c>
      <c r="BC113" s="2328">
        <f t="shared" ref="BC113" si="286">H$148</f>
        <v>45261</v>
      </c>
      <c r="BD113" s="2328">
        <f t="shared" ref="BD113" si="287">I$148</f>
        <v>45292</v>
      </c>
      <c r="BE113" s="2328">
        <f t="shared" ref="BE113" si="288">J$148</f>
        <v>45323</v>
      </c>
      <c r="BF113" s="2328">
        <f t="shared" ref="BF113" si="289">K$148</f>
        <v>45352</v>
      </c>
      <c r="BG113" s="2328">
        <f t="shared" ref="BG113" si="290">L$148</f>
        <v>45383</v>
      </c>
      <c r="BH113" s="2328">
        <f t="shared" ref="BH113" si="291">M$148</f>
        <v>45413</v>
      </c>
      <c r="BI113" s="2329">
        <f t="shared" ref="BI113" si="292">N$148</f>
        <v>45444</v>
      </c>
    </row>
    <row r="114" spans="1:61" ht="24" customHeight="1">
      <c r="A114" s="712" t="s">
        <v>226</v>
      </c>
      <c r="B114" s="713" t="str">
        <f>B67</f>
        <v/>
      </c>
      <c r="C114" s="714">
        <f>C41</f>
        <v>0</v>
      </c>
      <c r="D114" s="714">
        <f t="shared" ref="D114:O114" si="293">D41</f>
        <v>0</v>
      </c>
      <c r="E114" s="714">
        <f t="shared" si="293"/>
        <v>0</v>
      </c>
      <c r="F114" s="714">
        <f t="shared" si="293"/>
        <v>0</v>
      </c>
      <c r="G114" s="714">
        <f t="shared" si="293"/>
        <v>0</v>
      </c>
      <c r="H114" s="714">
        <f t="shared" si="293"/>
        <v>0</v>
      </c>
      <c r="I114" s="714">
        <f t="shared" si="293"/>
        <v>0</v>
      </c>
      <c r="J114" s="714">
        <f t="shared" si="293"/>
        <v>0</v>
      </c>
      <c r="K114" s="714">
        <f t="shared" si="293"/>
        <v>0</v>
      </c>
      <c r="L114" s="714">
        <f t="shared" si="293"/>
        <v>0</v>
      </c>
      <c r="M114" s="714">
        <f t="shared" si="293"/>
        <v>0</v>
      </c>
      <c r="N114" s="714">
        <f t="shared" si="293"/>
        <v>0</v>
      </c>
      <c r="O114" s="714">
        <f t="shared" si="293"/>
        <v>0</v>
      </c>
      <c r="P114" s="714">
        <f>SUMIF($C$242:$N$242,TRUE,C114:N114)</f>
        <v>0</v>
      </c>
      <c r="Q114" s="714">
        <f>SUMIF($C$242:$N$242,TRUE,C115:N115)+SUMIF($C$242:$N$242,FALSE,C114:N114)</f>
        <v>0</v>
      </c>
      <c r="R114" s="715">
        <f>Q114*Q41</f>
        <v>0</v>
      </c>
      <c r="AU114" s="2326" t="str">
        <f>B114</f>
        <v/>
      </c>
      <c r="AV114" s="2327"/>
      <c r="AW114" s="2327" t="str">
        <f>A114</f>
        <v>計画</v>
      </c>
      <c r="AX114" s="2327">
        <f>C114</f>
        <v>0</v>
      </c>
      <c r="AY114" s="2327">
        <f t="shared" ref="AY114:AY115" si="294">D114</f>
        <v>0</v>
      </c>
      <c r="AZ114" s="2327">
        <f t="shared" ref="AZ114:AZ115" si="295">E114</f>
        <v>0</v>
      </c>
      <c r="BA114" s="2327">
        <f t="shared" ref="BA114:BA115" si="296">F114</f>
        <v>0</v>
      </c>
      <c r="BB114" s="2327">
        <f t="shared" ref="BB114:BB115" si="297">G114</f>
        <v>0</v>
      </c>
      <c r="BC114" s="2327">
        <f t="shared" ref="BC114:BC115" si="298">H114</f>
        <v>0</v>
      </c>
      <c r="BD114" s="2327">
        <f t="shared" ref="BD114:BD115" si="299">I114</f>
        <v>0</v>
      </c>
      <c r="BE114" s="2327">
        <f t="shared" ref="BE114:BE115" si="300">J114</f>
        <v>0</v>
      </c>
      <c r="BF114" s="2327">
        <f t="shared" ref="BF114:BF115" si="301">K114</f>
        <v>0</v>
      </c>
      <c r="BG114" s="2327">
        <f t="shared" ref="BG114:BG115" si="302">L114</f>
        <v>0</v>
      </c>
      <c r="BH114" s="2327">
        <f t="shared" ref="BH114:BH115" si="303">M114</f>
        <v>0</v>
      </c>
      <c r="BI114" s="2330">
        <f t="shared" ref="BI114:BI115" si="304">N114</f>
        <v>0</v>
      </c>
    </row>
    <row r="115" spans="1:61" ht="24" customHeight="1">
      <c r="A115" s="716" t="s">
        <v>227</v>
      </c>
      <c r="B115" s="730" t="str">
        <f>B114</f>
        <v/>
      </c>
      <c r="C115" s="718">
        <f>C67</f>
        <v>0</v>
      </c>
      <c r="D115" s="718">
        <f t="shared" ref="D115:O115" si="305">D67</f>
        <v>0</v>
      </c>
      <c r="E115" s="718">
        <f t="shared" si="305"/>
        <v>0</v>
      </c>
      <c r="F115" s="718">
        <f t="shared" si="305"/>
        <v>0</v>
      </c>
      <c r="G115" s="718">
        <f t="shared" si="305"/>
        <v>0</v>
      </c>
      <c r="H115" s="718">
        <f t="shared" si="305"/>
        <v>0</v>
      </c>
      <c r="I115" s="718">
        <f t="shared" si="305"/>
        <v>0</v>
      </c>
      <c r="J115" s="718">
        <f t="shared" si="305"/>
        <v>0</v>
      </c>
      <c r="K115" s="718">
        <f t="shared" si="305"/>
        <v>0</v>
      </c>
      <c r="L115" s="718">
        <f t="shared" si="305"/>
        <v>0</v>
      </c>
      <c r="M115" s="718">
        <f t="shared" si="305"/>
        <v>0</v>
      </c>
      <c r="N115" s="718">
        <f t="shared" si="305"/>
        <v>0</v>
      </c>
      <c r="O115" s="718">
        <f t="shared" si="305"/>
        <v>0</v>
      </c>
      <c r="P115" s="718">
        <f>SUMIF($C$242:$N$242,TRUE,C115:N115)</f>
        <v>0</v>
      </c>
      <c r="Q115" s="718"/>
      <c r="R115" s="719"/>
      <c r="AU115" s="2326" t="str">
        <f>B115</f>
        <v/>
      </c>
      <c r="AV115" s="2327"/>
      <c r="AW115" s="2327" t="str">
        <f>A115</f>
        <v>実績</v>
      </c>
      <c r="AX115" s="2327">
        <f>C115</f>
        <v>0</v>
      </c>
      <c r="AY115" s="2327">
        <f t="shared" si="294"/>
        <v>0</v>
      </c>
      <c r="AZ115" s="2327">
        <f t="shared" si="295"/>
        <v>0</v>
      </c>
      <c r="BA115" s="2327">
        <f t="shared" si="296"/>
        <v>0</v>
      </c>
      <c r="BB115" s="2327">
        <f t="shared" si="297"/>
        <v>0</v>
      </c>
      <c r="BC115" s="2327">
        <f t="shared" si="298"/>
        <v>0</v>
      </c>
      <c r="BD115" s="2327">
        <f t="shared" si="299"/>
        <v>0</v>
      </c>
      <c r="BE115" s="2327">
        <f t="shared" si="300"/>
        <v>0</v>
      </c>
      <c r="BF115" s="2327">
        <f t="shared" si="301"/>
        <v>0</v>
      </c>
      <c r="BG115" s="2327">
        <f t="shared" si="302"/>
        <v>0</v>
      </c>
      <c r="BH115" s="2327">
        <f t="shared" si="303"/>
        <v>0</v>
      </c>
      <c r="BI115" s="2330">
        <f t="shared" si="304"/>
        <v>0</v>
      </c>
    </row>
    <row r="116" spans="1:61" ht="24" customHeight="1" thickBot="1">
      <c r="A116" s="731" t="s">
        <v>228</v>
      </c>
      <c r="B116" s="721"/>
      <c r="C116" s="722">
        <f>IF(C$242=FALSE,0,C115-C114)</f>
        <v>0</v>
      </c>
      <c r="D116" s="722">
        <f t="shared" ref="D116:N116" si="306">IF(D$242=FALSE,0,D115-D114)</f>
        <v>0</v>
      </c>
      <c r="E116" s="722">
        <f t="shared" si="306"/>
        <v>0</v>
      </c>
      <c r="F116" s="722">
        <f t="shared" si="306"/>
        <v>0</v>
      </c>
      <c r="G116" s="722">
        <f t="shared" si="306"/>
        <v>0</v>
      </c>
      <c r="H116" s="722">
        <f t="shared" si="306"/>
        <v>0</v>
      </c>
      <c r="I116" s="722">
        <f t="shared" si="306"/>
        <v>0</v>
      </c>
      <c r="J116" s="722">
        <f t="shared" si="306"/>
        <v>0</v>
      </c>
      <c r="K116" s="722">
        <f t="shared" si="306"/>
        <v>0</v>
      </c>
      <c r="L116" s="722">
        <f t="shared" si="306"/>
        <v>0</v>
      </c>
      <c r="M116" s="722">
        <f t="shared" si="306"/>
        <v>0</v>
      </c>
      <c r="N116" s="722">
        <f t="shared" si="306"/>
        <v>0</v>
      </c>
      <c r="O116" s="722">
        <f>O115-O114</f>
        <v>0</v>
      </c>
      <c r="P116" s="722">
        <f>P115-P114</f>
        <v>0</v>
      </c>
      <c r="Q116" s="723"/>
      <c r="R116" s="724"/>
      <c r="AU116" s="2326"/>
      <c r="AV116" s="2327"/>
      <c r="AW116" s="2327"/>
      <c r="AX116" s="2328">
        <f>C$148</f>
        <v>45108</v>
      </c>
      <c r="AY116" s="2328">
        <f t="shared" ref="AY116" si="307">D$148</f>
        <v>45139</v>
      </c>
      <c r="AZ116" s="2328">
        <f t="shared" ref="AZ116" si="308">E$148</f>
        <v>45170</v>
      </c>
      <c r="BA116" s="2328">
        <f t="shared" ref="BA116" si="309">F$148</f>
        <v>45200</v>
      </c>
      <c r="BB116" s="2328">
        <f t="shared" ref="BB116" si="310">G$148</f>
        <v>45231</v>
      </c>
      <c r="BC116" s="2328">
        <f t="shared" ref="BC116" si="311">H$148</f>
        <v>45261</v>
      </c>
      <c r="BD116" s="2328">
        <f t="shared" ref="BD116" si="312">I$148</f>
        <v>45292</v>
      </c>
      <c r="BE116" s="2328">
        <f t="shared" ref="BE116" si="313">J$148</f>
        <v>45323</v>
      </c>
      <c r="BF116" s="2328">
        <f t="shared" ref="BF116" si="314">K$148</f>
        <v>45352</v>
      </c>
      <c r="BG116" s="2328">
        <f t="shared" ref="BG116" si="315">L$148</f>
        <v>45383</v>
      </c>
      <c r="BH116" s="2328">
        <f t="shared" ref="BH116" si="316">M$148</f>
        <v>45413</v>
      </c>
      <c r="BI116" s="2329">
        <f t="shared" ref="BI116" si="317">N$148</f>
        <v>45444</v>
      </c>
    </row>
    <row r="117" spans="1:61" ht="24" customHeight="1">
      <c r="A117" s="700" t="s">
        <v>226</v>
      </c>
      <c r="B117" s="701" t="str">
        <f>B68</f>
        <v/>
      </c>
      <c r="C117" s="702">
        <f>C42</f>
        <v>0</v>
      </c>
      <c r="D117" s="702">
        <f t="shared" ref="D117:O117" si="318">D42</f>
        <v>0</v>
      </c>
      <c r="E117" s="702">
        <f t="shared" si="318"/>
        <v>0</v>
      </c>
      <c r="F117" s="702">
        <f t="shared" si="318"/>
        <v>0</v>
      </c>
      <c r="G117" s="702">
        <f t="shared" si="318"/>
        <v>0</v>
      </c>
      <c r="H117" s="702">
        <f t="shared" si="318"/>
        <v>0</v>
      </c>
      <c r="I117" s="702">
        <f t="shared" si="318"/>
        <v>0</v>
      </c>
      <c r="J117" s="702">
        <f t="shared" si="318"/>
        <v>0</v>
      </c>
      <c r="K117" s="702">
        <f t="shared" si="318"/>
        <v>0</v>
      </c>
      <c r="L117" s="702">
        <f t="shared" si="318"/>
        <v>0</v>
      </c>
      <c r="M117" s="702">
        <f t="shared" si="318"/>
        <v>0</v>
      </c>
      <c r="N117" s="702">
        <f t="shared" si="318"/>
        <v>0</v>
      </c>
      <c r="O117" s="702">
        <f t="shared" si="318"/>
        <v>0</v>
      </c>
      <c r="P117" s="702">
        <f>SUMIF($C$242:$N$242,TRUE,C117:N117)</f>
        <v>0</v>
      </c>
      <c r="Q117" s="702">
        <f>SUMIF($C$242:$N$242,TRUE,C118:N118)+SUMIF($C$242:$N$242,FALSE,C117:N117)</f>
        <v>0</v>
      </c>
      <c r="R117" s="726">
        <f>Q117*Q42</f>
        <v>0</v>
      </c>
      <c r="AU117" s="2326" t="str">
        <f>B117</f>
        <v/>
      </c>
      <c r="AV117" s="2327"/>
      <c r="AW117" s="2327" t="str">
        <f>A117</f>
        <v>計画</v>
      </c>
      <c r="AX117" s="2327">
        <f>C117</f>
        <v>0</v>
      </c>
      <c r="AY117" s="2327">
        <f t="shared" ref="AY117:AY118" si="319">D117</f>
        <v>0</v>
      </c>
      <c r="AZ117" s="2327">
        <f t="shared" ref="AZ117:AZ118" si="320">E117</f>
        <v>0</v>
      </c>
      <c r="BA117" s="2327">
        <f t="shared" ref="BA117:BA118" si="321">F117</f>
        <v>0</v>
      </c>
      <c r="BB117" s="2327">
        <f t="shared" ref="BB117:BB118" si="322">G117</f>
        <v>0</v>
      </c>
      <c r="BC117" s="2327">
        <f t="shared" ref="BC117:BC118" si="323">H117</f>
        <v>0</v>
      </c>
      <c r="BD117" s="2327">
        <f t="shared" ref="BD117:BD118" si="324">I117</f>
        <v>0</v>
      </c>
      <c r="BE117" s="2327">
        <f t="shared" ref="BE117:BE118" si="325">J117</f>
        <v>0</v>
      </c>
      <c r="BF117" s="2327">
        <f t="shared" ref="BF117:BF118" si="326">K117</f>
        <v>0</v>
      </c>
      <c r="BG117" s="2327">
        <f t="shared" ref="BG117:BG118" si="327">L117</f>
        <v>0</v>
      </c>
      <c r="BH117" s="2327">
        <f t="shared" ref="BH117:BH118" si="328">M117</f>
        <v>0</v>
      </c>
      <c r="BI117" s="2330">
        <f t="shared" ref="BI117:BI118" si="329">N117</f>
        <v>0</v>
      </c>
    </row>
    <row r="118" spans="1:61" ht="24" customHeight="1">
      <c r="A118" s="705" t="s">
        <v>227</v>
      </c>
      <c r="B118" s="706" t="str">
        <f>B117</f>
        <v/>
      </c>
      <c r="C118" s="703">
        <f>C68</f>
        <v>0</v>
      </c>
      <c r="D118" s="703">
        <f t="shared" ref="D118:O118" si="330">D68</f>
        <v>0</v>
      </c>
      <c r="E118" s="703">
        <f t="shared" si="330"/>
        <v>0</v>
      </c>
      <c r="F118" s="703">
        <f t="shared" si="330"/>
        <v>0</v>
      </c>
      <c r="G118" s="703">
        <f t="shared" si="330"/>
        <v>0</v>
      </c>
      <c r="H118" s="703">
        <f t="shared" si="330"/>
        <v>0</v>
      </c>
      <c r="I118" s="703">
        <f t="shared" si="330"/>
        <v>0</v>
      </c>
      <c r="J118" s="703">
        <f t="shared" si="330"/>
        <v>0</v>
      </c>
      <c r="K118" s="703">
        <f t="shared" si="330"/>
        <v>0</v>
      </c>
      <c r="L118" s="703">
        <f t="shared" si="330"/>
        <v>0</v>
      </c>
      <c r="M118" s="703">
        <f t="shared" si="330"/>
        <v>0</v>
      </c>
      <c r="N118" s="703">
        <f t="shared" si="330"/>
        <v>0</v>
      </c>
      <c r="O118" s="703">
        <f t="shared" si="330"/>
        <v>0</v>
      </c>
      <c r="P118" s="703">
        <f>SUMIF($C$242:$N$242,TRUE,C118:N118)</f>
        <v>0</v>
      </c>
      <c r="Q118" s="703"/>
      <c r="R118" s="704"/>
      <c r="AU118" s="2326" t="str">
        <f>B118</f>
        <v/>
      </c>
      <c r="AV118" s="2327"/>
      <c r="AW118" s="2327" t="str">
        <f>A118</f>
        <v>実績</v>
      </c>
      <c r="AX118" s="2327">
        <f>C118</f>
        <v>0</v>
      </c>
      <c r="AY118" s="2327">
        <f t="shared" si="319"/>
        <v>0</v>
      </c>
      <c r="AZ118" s="2327">
        <f t="shared" si="320"/>
        <v>0</v>
      </c>
      <c r="BA118" s="2327">
        <f t="shared" si="321"/>
        <v>0</v>
      </c>
      <c r="BB118" s="2327">
        <f t="shared" si="322"/>
        <v>0</v>
      </c>
      <c r="BC118" s="2327">
        <f t="shared" si="323"/>
        <v>0</v>
      </c>
      <c r="BD118" s="2327">
        <f t="shared" si="324"/>
        <v>0</v>
      </c>
      <c r="BE118" s="2327">
        <f t="shared" si="325"/>
        <v>0</v>
      </c>
      <c r="BF118" s="2327">
        <f t="shared" si="326"/>
        <v>0</v>
      </c>
      <c r="BG118" s="2327">
        <f t="shared" si="327"/>
        <v>0</v>
      </c>
      <c r="BH118" s="2327">
        <f t="shared" si="328"/>
        <v>0</v>
      </c>
      <c r="BI118" s="2330">
        <f t="shared" si="329"/>
        <v>0</v>
      </c>
    </row>
    <row r="119" spans="1:61" ht="24" customHeight="1" thickBot="1">
      <c r="A119" s="728" t="s">
        <v>228</v>
      </c>
      <c r="B119" s="708"/>
      <c r="C119" s="709">
        <f>IF(C$242=FALSE,0,C118-C117)</f>
        <v>0</v>
      </c>
      <c r="D119" s="709">
        <f t="shared" ref="D119:N119" si="331">IF(D$242=FALSE,0,D118-D117)</f>
        <v>0</v>
      </c>
      <c r="E119" s="709">
        <f t="shared" si="331"/>
        <v>0</v>
      </c>
      <c r="F119" s="709">
        <f t="shared" si="331"/>
        <v>0</v>
      </c>
      <c r="G119" s="709">
        <f t="shared" si="331"/>
        <v>0</v>
      </c>
      <c r="H119" s="709">
        <f t="shared" si="331"/>
        <v>0</v>
      </c>
      <c r="I119" s="709">
        <f t="shared" si="331"/>
        <v>0</v>
      </c>
      <c r="J119" s="709">
        <f t="shared" si="331"/>
        <v>0</v>
      </c>
      <c r="K119" s="709">
        <f t="shared" si="331"/>
        <v>0</v>
      </c>
      <c r="L119" s="709">
        <f t="shared" si="331"/>
        <v>0</v>
      </c>
      <c r="M119" s="709">
        <f t="shared" si="331"/>
        <v>0</v>
      </c>
      <c r="N119" s="709">
        <f t="shared" si="331"/>
        <v>0</v>
      </c>
      <c r="O119" s="709">
        <f>O118-O117</f>
        <v>0</v>
      </c>
      <c r="P119" s="709">
        <f>P118-P117</f>
        <v>0</v>
      </c>
      <c r="Q119" s="710"/>
      <c r="R119" s="711"/>
      <c r="AU119" s="2326"/>
      <c r="AV119" s="2327"/>
      <c r="AW119" s="2327"/>
      <c r="AX119" s="2328">
        <f>C$148</f>
        <v>45108</v>
      </c>
      <c r="AY119" s="2328">
        <f t="shared" ref="AY119" si="332">D$148</f>
        <v>45139</v>
      </c>
      <c r="AZ119" s="2328">
        <f t="shared" ref="AZ119" si="333">E$148</f>
        <v>45170</v>
      </c>
      <c r="BA119" s="2328">
        <f t="shared" ref="BA119" si="334">F$148</f>
        <v>45200</v>
      </c>
      <c r="BB119" s="2328">
        <f t="shared" ref="BB119" si="335">G$148</f>
        <v>45231</v>
      </c>
      <c r="BC119" s="2328">
        <f t="shared" ref="BC119" si="336">H$148</f>
        <v>45261</v>
      </c>
      <c r="BD119" s="2328">
        <f t="shared" ref="BD119" si="337">I$148</f>
        <v>45292</v>
      </c>
      <c r="BE119" s="2328">
        <f t="shared" ref="BE119" si="338">J$148</f>
        <v>45323</v>
      </c>
      <c r="BF119" s="2328">
        <f t="shared" ref="BF119" si="339">K$148</f>
        <v>45352</v>
      </c>
      <c r="BG119" s="2328">
        <f t="shared" ref="BG119" si="340">L$148</f>
        <v>45383</v>
      </c>
      <c r="BH119" s="2328">
        <f t="shared" ref="BH119" si="341">M$148</f>
        <v>45413</v>
      </c>
      <c r="BI119" s="2329">
        <f t="shared" ref="BI119" si="342">N$148</f>
        <v>45444</v>
      </c>
    </row>
    <row r="120" spans="1:61" ht="24" customHeight="1">
      <c r="A120" s="712" t="s">
        <v>226</v>
      </c>
      <c r="B120" s="713" t="str">
        <f>B69</f>
        <v/>
      </c>
      <c r="C120" s="714">
        <f>C43</f>
        <v>0</v>
      </c>
      <c r="D120" s="714">
        <f t="shared" ref="D120:O120" si="343">D43</f>
        <v>0</v>
      </c>
      <c r="E120" s="714">
        <f t="shared" si="343"/>
        <v>0</v>
      </c>
      <c r="F120" s="714">
        <f t="shared" si="343"/>
        <v>0</v>
      </c>
      <c r="G120" s="714">
        <f t="shared" si="343"/>
        <v>0</v>
      </c>
      <c r="H120" s="714">
        <f t="shared" si="343"/>
        <v>0</v>
      </c>
      <c r="I120" s="714">
        <f t="shared" si="343"/>
        <v>0</v>
      </c>
      <c r="J120" s="714">
        <f t="shared" si="343"/>
        <v>0</v>
      </c>
      <c r="K120" s="714">
        <f t="shared" si="343"/>
        <v>0</v>
      </c>
      <c r="L120" s="714">
        <f t="shared" si="343"/>
        <v>0</v>
      </c>
      <c r="M120" s="714">
        <f t="shared" si="343"/>
        <v>0</v>
      </c>
      <c r="N120" s="714">
        <f t="shared" si="343"/>
        <v>0</v>
      </c>
      <c r="O120" s="714">
        <f t="shared" si="343"/>
        <v>0</v>
      </c>
      <c r="P120" s="714">
        <f>SUMIF($C$242:$N$242,TRUE,C120:N120)</f>
        <v>0</v>
      </c>
      <c r="Q120" s="714">
        <f>SUMIF($C$242:$N$242,TRUE,C121:N121)+SUMIF($C$242:$N$242,FALSE,C120:N120)</f>
        <v>0</v>
      </c>
      <c r="R120" s="715">
        <f>Q120*Q43</f>
        <v>0</v>
      </c>
      <c r="AU120" s="2326" t="str">
        <f>B120</f>
        <v/>
      </c>
      <c r="AV120" s="2327"/>
      <c r="AW120" s="2327" t="str">
        <f>A120</f>
        <v>計画</v>
      </c>
      <c r="AX120" s="2327">
        <f>C120</f>
        <v>0</v>
      </c>
      <c r="AY120" s="2327">
        <f t="shared" ref="AY120:AY121" si="344">D120</f>
        <v>0</v>
      </c>
      <c r="AZ120" s="2327">
        <f t="shared" ref="AZ120:AZ121" si="345">E120</f>
        <v>0</v>
      </c>
      <c r="BA120" s="2327">
        <f t="shared" ref="BA120:BA121" si="346">F120</f>
        <v>0</v>
      </c>
      <c r="BB120" s="2327">
        <f t="shared" ref="BB120:BB121" si="347">G120</f>
        <v>0</v>
      </c>
      <c r="BC120" s="2327">
        <f t="shared" ref="BC120:BC121" si="348">H120</f>
        <v>0</v>
      </c>
      <c r="BD120" s="2327">
        <f t="shared" ref="BD120:BD121" si="349">I120</f>
        <v>0</v>
      </c>
      <c r="BE120" s="2327">
        <f t="shared" ref="BE120:BE121" si="350">J120</f>
        <v>0</v>
      </c>
      <c r="BF120" s="2327">
        <f t="shared" ref="BF120:BF121" si="351">K120</f>
        <v>0</v>
      </c>
      <c r="BG120" s="2327">
        <f t="shared" ref="BG120:BG121" si="352">L120</f>
        <v>0</v>
      </c>
      <c r="BH120" s="2327">
        <f t="shared" ref="BH120:BH121" si="353">M120</f>
        <v>0</v>
      </c>
      <c r="BI120" s="2330">
        <f t="shared" ref="BI120:BI121" si="354">N120</f>
        <v>0</v>
      </c>
    </row>
    <row r="121" spans="1:61" ht="24" customHeight="1">
      <c r="A121" s="716" t="s">
        <v>227</v>
      </c>
      <c r="B121" s="730" t="str">
        <f>B120</f>
        <v/>
      </c>
      <c r="C121" s="718">
        <f>C69</f>
        <v>0</v>
      </c>
      <c r="D121" s="718">
        <f t="shared" ref="D121:O121" si="355">D69</f>
        <v>0</v>
      </c>
      <c r="E121" s="718">
        <f t="shared" si="355"/>
        <v>0</v>
      </c>
      <c r="F121" s="718">
        <f t="shared" si="355"/>
        <v>0</v>
      </c>
      <c r="G121" s="718">
        <f t="shared" si="355"/>
        <v>0</v>
      </c>
      <c r="H121" s="718">
        <f t="shared" si="355"/>
        <v>0</v>
      </c>
      <c r="I121" s="718">
        <f t="shared" si="355"/>
        <v>0</v>
      </c>
      <c r="J121" s="718">
        <f t="shared" si="355"/>
        <v>0</v>
      </c>
      <c r="K121" s="718">
        <f t="shared" si="355"/>
        <v>0</v>
      </c>
      <c r="L121" s="718">
        <f t="shared" si="355"/>
        <v>0</v>
      </c>
      <c r="M121" s="718">
        <f t="shared" si="355"/>
        <v>0</v>
      </c>
      <c r="N121" s="718">
        <f t="shared" si="355"/>
        <v>0</v>
      </c>
      <c r="O121" s="718">
        <f t="shared" si="355"/>
        <v>0</v>
      </c>
      <c r="P121" s="718">
        <f>SUMIF($C$242:$N$242,TRUE,C121:N121)</f>
        <v>0</v>
      </c>
      <c r="Q121" s="718"/>
      <c r="R121" s="719"/>
      <c r="AU121" s="2326" t="str">
        <f>B121</f>
        <v/>
      </c>
      <c r="AV121" s="2327"/>
      <c r="AW121" s="2327" t="str">
        <f>A121</f>
        <v>実績</v>
      </c>
      <c r="AX121" s="2327">
        <f>C121</f>
        <v>0</v>
      </c>
      <c r="AY121" s="2327">
        <f t="shared" si="344"/>
        <v>0</v>
      </c>
      <c r="AZ121" s="2327">
        <f t="shared" si="345"/>
        <v>0</v>
      </c>
      <c r="BA121" s="2327">
        <f t="shared" si="346"/>
        <v>0</v>
      </c>
      <c r="BB121" s="2327">
        <f t="shared" si="347"/>
        <v>0</v>
      </c>
      <c r="BC121" s="2327">
        <f t="shared" si="348"/>
        <v>0</v>
      </c>
      <c r="BD121" s="2327">
        <f t="shared" si="349"/>
        <v>0</v>
      </c>
      <c r="BE121" s="2327">
        <f t="shared" si="350"/>
        <v>0</v>
      </c>
      <c r="BF121" s="2327">
        <f t="shared" si="351"/>
        <v>0</v>
      </c>
      <c r="BG121" s="2327">
        <f t="shared" si="352"/>
        <v>0</v>
      </c>
      <c r="BH121" s="2327">
        <f t="shared" si="353"/>
        <v>0</v>
      </c>
      <c r="BI121" s="2330">
        <f t="shared" si="354"/>
        <v>0</v>
      </c>
    </row>
    <row r="122" spans="1:61" ht="24" customHeight="1" thickBot="1">
      <c r="A122" s="731" t="s">
        <v>228</v>
      </c>
      <c r="B122" s="721"/>
      <c r="C122" s="722">
        <f>IF(C$242=FALSE,0,C121-C120)</f>
        <v>0</v>
      </c>
      <c r="D122" s="722">
        <f t="shared" ref="D122:N122" si="356">IF(D$242=FALSE,0,D121-D120)</f>
        <v>0</v>
      </c>
      <c r="E122" s="722">
        <f t="shared" si="356"/>
        <v>0</v>
      </c>
      <c r="F122" s="722">
        <f t="shared" si="356"/>
        <v>0</v>
      </c>
      <c r="G122" s="722">
        <f t="shared" si="356"/>
        <v>0</v>
      </c>
      <c r="H122" s="722">
        <f t="shared" si="356"/>
        <v>0</v>
      </c>
      <c r="I122" s="722">
        <f t="shared" si="356"/>
        <v>0</v>
      </c>
      <c r="J122" s="722">
        <f t="shared" si="356"/>
        <v>0</v>
      </c>
      <c r="K122" s="722">
        <f t="shared" si="356"/>
        <v>0</v>
      </c>
      <c r="L122" s="722">
        <f t="shared" si="356"/>
        <v>0</v>
      </c>
      <c r="M122" s="722">
        <f t="shared" si="356"/>
        <v>0</v>
      </c>
      <c r="N122" s="722">
        <f t="shared" si="356"/>
        <v>0</v>
      </c>
      <c r="O122" s="722">
        <f>O121-O120</f>
        <v>0</v>
      </c>
      <c r="P122" s="722">
        <f>P121-P120</f>
        <v>0</v>
      </c>
      <c r="Q122" s="723"/>
      <c r="R122" s="724"/>
      <c r="AU122" s="2326"/>
      <c r="AV122" s="2327"/>
      <c r="AW122" s="2327"/>
      <c r="AX122" s="2328">
        <f>C$148</f>
        <v>45108</v>
      </c>
      <c r="AY122" s="2328">
        <f t="shared" ref="AY122" si="357">D$148</f>
        <v>45139</v>
      </c>
      <c r="AZ122" s="2328">
        <f t="shared" ref="AZ122" si="358">E$148</f>
        <v>45170</v>
      </c>
      <c r="BA122" s="2328">
        <f t="shared" ref="BA122" si="359">F$148</f>
        <v>45200</v>
      </c>
      <c r="BB122" s="2328">
        <f t="shared" ref="BB122" si="360">G$148</f>
        <v>45231</v>
      </c>
      <c r="BC122" s="2328">
        <f t="shared" ref="BC122" si="361">H$148</f>
        <v>45261</v>
      </c>
      <c r="BD122" s="2328">
        <f t="shared" ref="BD122" si="362">I$148</f>
        <v>45292</v>
      </c>
      <c r="BE122" s="2328">
        <f t="shared" ref="BE122" si="363">J$148</f>
        <v>45323</v>
      </c>
      <c r="BF122" s="2328">
        <f t="shared" ref="BF122" si="364">K$148</f>
        <v>45352</v>
      </c>
      <c r="BG122" s="2328">
        <f t="shared" ref="BG122" si="365">L$148</f>
        <v>45383</v>
      </c>
      <c r="BH122" s="2328">
        <f t="shared" ref="BH122" si="366">M$148</f>
        <v>45413</v>
      </c>
      <c r="BI122" s="2329">
        <f t="shared" ref="BI122" si="367">N$148</f>
        <v>45444</v>
      </c>
    </row>
    <row r="123" spans="1:61" ht="24" customHeight="1">
      <c r="A123" s="700" t="s">
        <v>226</v>
      </c>
      <c r="B123" s="701" t="str">
        <f>B70</f>
        <v/>
      </c>
      <c r="C123" s="702">
        <f>C44</f>
        <v>0</v>
      </c>
      <c r="D123" s="702">
        <f t="shared" ref="D123:O123" si="368">D44</f>
        <v>0</v>
      </c>
      <c r="E123" s="702">
        <f t="shared" si="368"/>
        <v>0</v>
      </c>
      <c r="F123" s="702">
        <f t="shared" si="368"/>
        <v>0</v>
      </c>
      <c r="G123" s="702">
        <f t="shared" si="368"/>
        <v>0</v>
      </c>
      <c r="H123" s="702">
        <f t="shared" si="368"/>
        <v>0</v>
      </c>
      <c r="I123" s="702">
        <f t="shared" si="368"/>
        <v>0</v>
      </c>
      <c r="J123" s="702">
        <f t="shared" si="368"/>
        <v>0</v>
      </c>
      <c r="K123" s="702">
        <f t="shared" si="368"/>
        <v>0</v>
      </c>
      <c r="L123" s="702">
        <f t="shared" si="368"/>
        <v>0</v>
      </c>
      <c r="M123" s="702">
        <f t="shared" si="368"/>
        <v>0</v>
      </c>
      <c r="N123" s="702">
        <f t="shared" si="368"/>
        <v>0</v>
      </c>
      <c r="O123" s="702">
        <f t="shared" si="368"/>
        <v>0</v>
      </c>
      <c r="P123" s="702">
        <f>SUMIF($C$242:$N$242,TRUE,C123:N123)</f>
        <v>0</v>
      </c>
      <c r="Q123" s="702">
        <f>SUMIF($C$242:$N$242,TRUE,C124:N124)+SUMIF($C$242:$N$242,FALSE,C123:N123)</f>
        <v>0</v>
      </c>
      <c r="R123" s="726">
        <f>Q123*Q44</f>
        <v>0</v>
      </c>
      <c r="AU123" s="2326" t="str">
        <f>B123</f>
        <v/>
      </c>
      <c r="AV123" s="2327"/>
      <c r="AW123" s="2327" t="str">
        <f>A123</f>
        <v>計画</v>
      </c>
      <c r="AX123" s="2327">
        <f>C123</f>
        <v>0</v>
      </c>
      <c r="AY123" s="2327">
        <f t="shared" ref="AY123:AY124" si="369">D123</f>
        <v>0</v>
      </c>
      <c r="AZ123" s="2327">
        <f t="shared" ref="AZ123:AZ124" si="370">E123</f>
        <v>0</v>
      </c>
      <c r="BA123" s="2327">
        <f t="shared" ref="BA123:BA124" si="371">F123</f>
        <v>0</v>
      </c>
      <c r="BB123" s="2327">
        <f t="shared" ref="BB123:BB124" si="372">G123</f>
        <v>0</v>
      </c>
      <c r="BC123" s="2327">
        <f t="shared" ref="BC123:BC124" si="373">H123</f>
        <v>0</v>
      </c>
      <c r="BD123" s="2327">
        <f t="shared" ref="BD123:BD124" si="374">I123</f>
        <v>0</v>
      </c>
      <c r="BE123" s="2327">
        <f t="shared" ref="BE123:BE124" si="375">J123</f>
        <v>0</v>
      </c>
      <c r="BF123" s="2327">
        <f t="shared" ref="BF123:BF124" si="376">K123</f>
        <v>0</v>
      </c>
      <c r="BG123" s="2327">
        <f t="shared" ref="BG123:BG124" si="377">L123</f>
        <v>0</v>
      </c>
      <c r="BH123" s="2327">
        <f t="shared" ref="BH123:BH124" si="378">M123</f>
        <v>0</v>
      </c>
      <c r="BI123" s="2330">
        <f t="shared" ref="BI123:BI124" si="379">N123</f>
        <v>0</v>
      </c>
    </row>
    <row r="124" spans="1:61" ht="24" customHeight="1">
      <c r="A124" s="705" t="s">
        <v>227</v>
      </c>
      <c r="B124" s="706" t="str">
        <f>B123</f>
        <v/>
      </c>
      <c r="C124" s="703">
        <f>C70</f>
        <v>0</v>
      </c>
      <c r="D124" s="703">
        <f t="shared" ref="D124:O124" si="380">D70</f>
        <v>0</v>
      </c>
      <c r="E124" s="703">
        <f t="shared" si="380"/>
        <v>0</v>
      </c>
      <c r="F124" s="703">
        <f t="shared" si="380"/>
        <v>0</v>
      </c>
      <c r="G124" s="703">
        <f t="shared" si="380"/>
        <v>0</v>
      </c>
      <c r="H124" s="703">
        <f t="shared" si="380"/>
        <v>0</v>
      </c>
      <c r="I124" s="703">
        <f t="shared" si="380"/>
        <v>0</v>
      </c>
      <c r="J124" s="703">
        <f t="shared" si="380"/>
        <v>0</v>
      </c>
      <c r="K124" s="703">
        <f t="shared" si="380"/>
        <v>0</v>
      </c>
      <c r="L124" s="703">
        <f t="shared" si="380"/>
        <v>0</v>
      </c>
      <c r="M124" s="703">
        <f t="shared" si="380"/>
        <v>0</v>
      </c>
      <c r="N124" s="703">
        <f t="shared" si="380"/>
        <v>0</v>
      </c>
      <c r="O124" s="703">
        <f t="shared" si="380"/>
        <v>0</v>
      </c>
      <c r="P124" s="703">
        <f>SUMIF($C$242:$N$242,TRUE,C124:N124)</f>
        <v>0</v>
      </c>
      <c r="Q124" s="703"/>
      <c r="R124" s="704"/>
      <c r="AU124" s="2326" t="str">
        <f>B124</f>
        <v/>
      </c>
      <c r="AV124" s="2327"/>
      <c r="AW124" s="2327" t="str">
        <f>A124</f>
        <v>実績</v>
      </c>
      <c r="AX124" s="2327">
        <f>C124</f>
        <v>0</v>
      </c>
      <c r="AY124" s="2327">
        <f t="shared" si="369"/>
        <v>0</v>
      </c>
      <c r="AZ124" s="2327">
        <f t="shared" si="370"/>
        <v>0</v>
      </c>
      <c r="BA124" s="2327">
        <f t="shared" si="371"/>
        <v>0</v>
      </c>
      <c r="BB124" s="2327">
        <f t="shared" si="372"/>
        <v>0</v>
      </c>
      <c r="BC124" s="2327">
        <f t="shared" si="373"/>
        <v>0</v>
      </c>
      <c r="BD124" s="2327">
        <f t="shared" si="374"/>
        <v>0</v>
      </c>
      <c r="BE124" s="2327">
        <f t="shared" si="375"/>
        <v>0</v>
      </c>
      <c r="BF124" s="2327">
        <f t="shared" si="376"/>
        <v>0</v>
      </c>
      <c r="BG124" s="2327">
        <f t="shared" si="377"/>
        <v>0</v>
      </c>
      <c r="BH124" s="2327">
        <f t="shared" si="378"/>
        <v>0</v>
      </c>
      <c r="BI124" s="2330">
        <f t="shared" si="379"/>
        <v>0</v>
      </c>
    </row>
    <row r="125" spans="1:61" ht="24" customHeight="1" thickBot="1">
      <c r="A125" s="728" t="s">
        <v>228</v>
      </c>
      <c r="B125" s="708"/>
      <c r="C125" s="709">
        <f>IF(C$242=FALSE,0,C124-C123)</f>
        <v>0</v>
      </c>
      <c r="D125" s="709">
        <f t="shared" ref="D125:N125" si="381">IF(D$242=FALSE,0,D124-D123)</f>
        <v>0</v>
      </c>
      <c r="E125" s="709">
        <f t="shared" si="381"/>
        <v>0</v>
      </c>
      <c r="F125" s="709">
        <f t="shared" si="381"/>
        <v>0</v>
      </c>
      <c r="G125" s="709">
        <f t="shared" si="381"/>
        <v>0</v>
      </c>
      <c r="H125" s="709">
        <f t="shared" si="381"/>
        <v>0</v>
      </c>
      <c r="I125" s="709">
        <f t="shared" si="381"/>
        <v>0</v>
      </c>
      <c r="J125" s="709">
        <f t="shared" si="381"/>
        <v>0</v>
      </c>
      <c r="K125" s="709">
        <f t="shared" si="381"/>
        <v>0</v>
      </c>
      <c r="L125" s="709">
        <f t="shared" si="381"/>
        <v>0</v>
      </c>
      <c r="M125" s="709">
        <f t="shared" si="381"/>
        <v>0</v>
      </c>
      <c r="N125" s="709">
        <f t="shared" si="381"/>
        <v>0</v>
      </c>
      <c r="O125" s="709">
        <f>O124-O123</f>
        <v>0</v>
      </c>
      <c r="P125" s="709">
        <f>P124-P123</f>
        <v>0</v>
      </c>
      <c r="Q125" s="710"/>
      <c r="R125" s="711"/>
      <c r="AU125" s="2326"/>
      <c r="AV125" s="2327"/>
      <c r="AW125" s="2327"/>
      <c r="AX125" s="2328">
        <f>C$148</f>
        <v>45108</v>
      </c>
      <c r="AY125" s="2328">
        <f t="shared" ref="AY125" si="382">D$148</f>
        <v>45139</v>
      </c>
      <c r="AZ125" s="2328">
        <f t="shared" ref="AZ125" si="383">E$148</f>
        <v>45170</v>
      </c>
      <c r="BA125" s="2328">
        <f t="shared" ref="BA125" si="384">F$148</f>
        <v>45200</v>
      </c>
      <c r="BB125" s="2328">
        <f t="shared" ref="BB125" si="385">G$148</f>
        <v>45231</v>
      </c>
      <c r="BC125" s="2328">
        <f t="shared" ref="BC125" si="386">H$148</f>
        <v>45261</v>
      </c>
      <c r="BD125" s="2328">
        <f t="shared" ref="BD125" si="387">I$148</f>
        <v>45292</v>
      </c>
      <c r="BE125" s="2328">
        <f t="shared" ref="BE125" si="388">J$148</f>
        <v>45323</v>
      </c>
      <c r="BF125" s="2328">
        <f t="shared" ref="BF125" si="389">K$148</f>
        <v>45352</v>
      </c>
      <c r="BG125" s="2328">
        <f t="shared" ref="BG125" si="390">L$148</f>
        <v>45383</v>
      </c>
      <c r="BH125" s="2328">
        <f t="shared" ref="BH125" si="391">M$148</f>
        <v>45413</v>
      </c>
      <c r="BI125" s="2329">
        <f t="shared" ref="BI125" si="392">N$148</f>
        <v>45444</v>
      </c>
    </row>
    <row r="126" spans="1:61" ht="24" customHeight="1">
      <c r="A126" s="712" t="s">
        <v>226</v>
      </c>
      <c r="B126" s="713" t="str">
        <f>B71</f>
        <v/>
      </c>
      <c r="C126" s="714">
        <f>C45</f>
        <v>0</v>
      </c>
      <c r="D126" s="714">
        <f t="shared" ref="D126:O126" si="393">D45</f>
        <v>0</v>
      </c>
      <c r="E126" s="714">
        <f t="shared" si="393"/>
        <v>0</v>
      </c>
      <c r="F126" s="714">
        <f t="shared" si="393"/>
        <v>0</v>
      </c>
      <c r="G126" s="714">
        <f t="shared" si="393"/>
        <v>0</v>
      </c>
      <c r="H126" s="714">
        <f t="shared" si="393"/>
        <v>0</v>
      </c>
      <c r="I126" s="714">
        <f t="shared" si="393"/>
        <v>0</v>
      </c>
      <c r="J126" s="714">
        <f t="shared" si="393"/>
        <v>0</v>
      </c>
      <c r="K126" s="714">
        <f t="shared" si="393"/>
        <v>0</v>
      </c>
      <c r="L126" s="714">
        <f t="shared" si="393"/>
        <v>0</v>
      </c>
      <c r="M126" s="714">
        <f t="shared" si="393"/>
        <v>0</v>
      </c>
      <c r="N126" s="714">
        <f t="shared" si="393"/>
        <v>0</v>
      </c>
      <c r="O126" s="714">
        <f t="shared" si="393"/>
        <v>0</v>
      </c>
      <c r="P126" s="714">
        <f>SUMIF($C$242:$N$242,TRUE,C126:N126)</f>
        <v>0</v>
      </c>
      <c r="Q126" s="714">
        <f>SUMIF($C$242:$N$242,TRUE,C127:N127)+SUMIF($C$242:$N$242,FALSE,C126:N126)</f>
        <v>0</v>
      </c>
      <c r="R126" s="715">
        <f>Q126*Q45</f>
        <v>0</v>
      </c>
      <c r="AU126" s="2326" t="str">
        <f>B126</f>
        <v/>
      </c>
      <c r="AV126" s="2327"/>
      <c r="AW126" s="2327" t="str">
        <f>A126</f>
        <v>計画</v>
      </c>
      <c r="AX126" s="2327">
        <f>C126</f>
        <v>0</v>
      </c>
      <c r="AY126" s="2327">
        <f t="shared" ref="AY126:AY127" si="394">D126</f>
        <v>0</v>
      </c>
      <c r="AZ126" s="2327">
        <f t="shared" ref="AZ126:AZ127" si="395">E126</f>
        <v>0</v>
      </c>
      <c r="BA126" s="2327">
        <f t="shared" ref="BA126:BA127" si="396">F126</f>
        <v>0</v>
      </c>
      <c r="BB126" s="2327">
        <f t="shared" ref="BB126:BB127" si="397">G126</f>
        <v>0</v>
      </c>
      <c r="BC126" s="2327">
        <f t="shared" ref="BC126:BC127" si="398">H126</f>
        <v>0</v>
      </c>
      <c r="BD126" s="2327">
        <f t="shared" ref="BD126:BD127" si="399">I126</f>
        <v>0</v>
      </c>
      <c r="BE126" s="2327">
        <f t="shared" ref="BE126:BE127" si="400">J126</f>
        <v>0</v>
      </c>
      <c r="BF126" s="2327">
        <f t="shared" ref="BF126:BF127" si="401">K126</f>
        <v>0</v>
      </c>
      <c r="BG126" s="2327">
        <f t="shared" ref="BG126:BG127" si="402">L126</f>
        <v>0</v>
      </c>
      <c r="BH126" s="2327">
        <f t="shared" ref="BH126:BH127" si="403">M126</f>
        <v>0</v>
      </c>
      <c r="BI126" s="2330">
        <f t="shared" ref="BI126:BI127" si="404">N126</f>
        <v>0</v>
      </c>
    </row>
    <row r="127" spans="1:61" ht="24" customHeight="1">
      <c r="A127" s="716" t="s">
        <v>227</v>
      </c>
      <c r="B127" s="730" t="str">
        <f>B126</f>
        <v/>
      </c>
      <c r="C127" s="718">
        <f>C71</f>
        <v>0</v>
      </c>
      <c r="D127" s="718">
        <f t="shared" ref="D127:P127" si="405">D71</f>
        <v>0</v>
      </c>
      <c r="E127" s="718">
        <f t="shared" si="405"/>
        <v>0</v>
      </c>
      <c r="F127" s="718">
        <f t="shared" si="405"/>
        <v>0</v>
      </c>
      <c r="G127" s="718">
        <f t="shared" si="405"/>
        <v>0</v>
      </c>
      <c r="H127" s="718">
        <f t="shared" si="405"/>
        <v>0</v>
      </c>
      <c r="I127" s="718">
        <f t="shared" si="405"/>
        <v>0</v>
      </c>
      <c r="J127" s="718">
        <f t="shared" si="405"/>
        <v>0</v>
      </c>
      <c r="K127" s="718">
        <f t="shared" si="405"/>
        <v>0</v>
      </c>
      <c r="L127" s="718">
        <f t="shared" si="405"/>
        <v>0</v>
      </c>
      <c r="M127" s="718">
        <f t="shared" si="405"/>
        <v>0</v>
      </c>
      <c r="N127" s="718">
        <f t="shared" si="405"/>
        <v>0</v>
      </c>
      <c r="O127" s="718">
        <f t="shared" si="405"/>
        <v>0</v>
      </c>
      <c r="P127" s="718">
        <f t="shared" si="405"/>
        <v>0</v>
      </c>
      <c r="Q127" s="718"/>
      <c r="R127" s="719"/>
      <c r="AU127" s="2326" t="str">
        <f>B127</f>
        <v/>
      </c>
      <c r="AV127" s="2327"/>
      <c r="AW127" s="2327" t="str">
        <f>A127</f>
        <v>実績</v>
      </c>
      <c r="AX127" s="2327">
        <f>C127</f>
        <v>0</v>
      </c>
      <c r="AY127" s="2327">
        <f t="shared" si="394"/>
        <v>0</v>
      </c>
      <c r="AZ127" s="2327">
        <f t="shared" si="395"/>
        <v>0</v>
      </c>
      <c r="BA127" s="2327">
        <f t="shared" si="396"/>
        <v>0</v>
      </c>
      <c r="BB127" s="2327">
        <f t="shared" si="397"/>
        <v>0</v>
      </c>
      <c r="BC127" s="2327">
        <f t="shared" si="398"/>
        <v>0</v>
      </c>
      <c r="BD127" s="2327">
        <f t="shared" si="399"/>
        <v>0</v>
      </c>
      <c r="BE127" s="2327">
        <f t="shared" si="400"/>
        <v>0</v>
      </c>
      <c r="BF127" s="2327">
        <f t="shared" si="401"/>
        <v>0</v>
      </c>
      <c r="BG127" s="2327">
        <f t="shared" si="402"/>
        <v>0</v>
      </c>
      <c r="BH127" s="2327">
        <f t="shared" si="403"/>
        <v>0</v>
      </c>
      <c r="BI127" s="2330">
        <f t="shared" si="404"/>
        <v>0</v>
      </c>
    </row>
    <row r="128" spans="1:61" ht="24" customHeight="1" thickBot="1">
      <c r="A128" s="731" t="s">
        <v>228</v>
      </c>
      <c r="B128" s="721"/>
      <c r="C128" s="722">
        <f>IF(C$242=FALSE,0,C127-C126)</f>
        <v>0</v>
      </c>
      <c r="D128" s="722">
        <f t="shared" ref="D128:N128" si="406">IF(D$242=FALSE,0,D127-D126)</f>
        <v>0</v>
      </c>
      <c r="E128" s="722">
        <f t="shared" si="406"/>
        <v>0</v>
      </c>
      <c r="F128" s="722">
        <f t="shared" si="406"/>
        <v>0</v>
      </c>
      <c r="G128" s="722">
        <f t="shared" si="406"/>
        <v>0</v>
      </c>
      <c r="H128" s="722">
        <f t="shared" si="406"/>
        <v>0</v>
      </c>
      <c r="I128" s="722">
        <f t="shared" si="406"/>
        <v>0</v>
      </c>
      <c r="J128" s="722">
        <f t="shared" si="406"/>
        <v>0</v>
      </c>
      <c r="K128" s="722">
        <f t="shared" si="406"/>
        <v>0</v>
      </c>
      <c r="L128" s="722">
        <f t="shared" si="406"/>
        <v>0</v>
      </c>
      <c r="M128" s="722">
        <f t="shared" si="406"/>
        <v>0</v>
      </c>
      <c r="N128" s="722">
        <f t="shared" si="406"/>
        <v>0</v>
      </c>
      <c r="O128" s="722">
        <f>O127-O126</f>
        <v>0</v>
      </c>
      <c r="P128" s="722">
        <f>P127-P126</f>
        <v>0</v>
      </c>
      <c r="Q128" s="723"/>
      <c r="R128" s="724"/>
      <c r="AU128" s="2326"/>
      <c r="AV128" s="2327"/>
      <c r="AW128" s="2327"/>
      <c r="AX128" s="2328">
        <f>C$148</f>
        <v>45108</v>
      </c>
      <c r="AY128" s="2328">
        <f t="shared" ref="AY128" si="407">D$148</f>
        <v>45139</v>
      </c>
      <c r="AZ128" s="2328">
        <f t="shared" ref="AZ128" si="408">E$148</f>
        <v>45170</v>
      </c>
      <c r="BA128" s="2328">
        <f t="shared" ref="BA128" si="409">F$148</f>
        <v>45200</v>
      </c>
      <c r="BB128" s="2328">
        <f t="shared" ref="BB128" si="410">G$148</f>
        <v>45231</v>
      </c>
      <c r="BC128" s="2328">
        <f t="shared" ref="BC128" si="411">H$148</f>
        <v>45261</v>
      </c>
      <c r="BD128" s="2328">
        <f t="shared" ref="BD128" si="412">I$148</f>
        <v>45292</v>
      </c>
      <c r="BE128" s="2328">
        <f t="shared" ref="BE128" si="413">J$148</f>
        <v>45323</v>
      </c>
      <c r="BF128" s="2328">
        <f t="shared" ref="BF128" si="414">K$148</f>
        <v>45352</v>
      </c>
      <c r="BG128" s="2328">
        <f t="shared" ref="BG128" si="415">L$148</f>
        <v>45383</v>
      </c>
      <c r="BH128" s="2328">
        <f t="shared" ref="BH128" si="416">M$148</f>
        <v>45413</v>
      </c>
      <c r="BI128" s="2329">
        <f t="shared" ref="BI128" si="417">N$148</f>
        <v>45444</v>
      </c>
    </row>
    <row r="129" spans="1:61" ht="24" customHeight="1">
      <c r="A129" s="700" t="s">
        <v>226</v>
      </c>
      <c r="B129" s="701" t="str">
        <f>B72</f>
        <v/>
      </c>
      <c r="C129" s="702">
        <f>C46</f>
        <v>0</v>
      </c>
      <c r="D129" s="702">
        <f t="shared" ref="D129:O129" si="418">D46</f>
        <v>0</v>
      </c>
      <c r="E129" s="702">
        <f t="shared" si="418"/>
        <v>0</v>
      </c>
      <c r="F129" s="702">
        <f t="shared" si="418"/>
        <v>0</v>
      </c>
      <c r="G129" s="702">
        <f t="shared" si="418"/>
        <v>0</v>
      </c>
      <c r="H129" s="702">
        <f t="shared" si="418"/>
        <v>0</v>
      </c>
      <c r="I129" s="702">
        <f t="shared" si="418"/>
        <v>0</v>
      </c>
      <c r="J129" s="702">
        <f t="shared" si="418"/>
        <v>0</v>
      </c>
      <c r="K129" s="702">
        <f t="shared" si="418"/>
        <v>0</v>
      </c>
      <c r="L129" s="702">
        <f t="shared" si="418"/>
        <v>0</v>
      </c>
      <c r="M129" s="702">
        <f t="shared" si="418"/>
        <v>0</v>
      </c>
      <c r="N129" s="702">
        <f t="shared" si="418"/>
        <v>0</v>
      </c>
      <c r="O129" s="702">
        <f t="shared" si="418"/>
        <v>0</v>
      </c>
      <c r="P129" s="702">
        <f>SUMIF($C$242:$N$242,TRUE,C129:N129)</f>
        <v>0</v>
      </c>
      <c r="Q129" s="702">
        <f>SUMIF($C$242:$N$242,TRUE,C130:N130)+SUMIF($C$242:$N$242,FALSE,C129:N129)</f>
        <v>0</v>
      </c>
      <c r="R129" s="726">
        <f>Q129*Q46</f>
        <v>0</v>
      </c>
      <c r="AU129" s="2326" t="str">
        <f>B129</f>
        <v/>
      </c>
      <c r="AV129" s="2327"/>
      <c r="AW129" s="2327" t="str">
        <f>A129</f>
        <v>計画</v>
      </c>
      <c r="AX129" s="2327">
        <f>C129</f>
        <v>0</v>
      </c>
      <c r="AY129" s="2327">
        <f t="shared" ref="AY129:AY130" si="419">D129</f>
        <v>0</v>
      </c>
      <c r="AZ129" s="2327">
        <f t="shared" ref="AZ129:AZ130" si="420">E129</f>
        <v>0</v>
      </c>
      <c r="BA129" s="2327">
        <f t="shared" ref="BA129:BA130" si="421">F129</f>
        <v>0</v>
      </c>
      <c r="BB129" s="2327">
        <f t="shared" ref="BB129:BB130" si="422">G129</f>
        <v>0</v>
      </c>
      <c r="BC129" s="2327">
        <f t="shared" ref="BC129:BC130" si="423">H129</f>
        <v>0</v>
      </c>
      <c r="BD129" s="2327">
        <f t="shared" ref="BD129:BD130" si="424">I129</f>
        <v>0</v>
      </c>
      <c r="BE129" s="2327">
        <f t="shared" ref="BE129:BE130" si="425">J129</f>
        <v>0</v>
      </c>
      <c r="BF129" s="2327">
        <f t="shared" ref="BF129:BF130" si="426">K129</f>
        <v>0</v>
      </c>
      <c r="BG129" s="2327">
        <f t="shared" ref="BG129:BG130" si="427">L129</f>
        <v>0</v>
      </c>
      <c r="BH129" s="2327">
        <f t="shared" ref="BH129:BH130" si="428">M129</f>
        <v>0</v>
      </c>
      <c r="BI129" s="2330">
        <f t="shared" ref="BI129:BI130" si="429">N129</f>
        <v>0</v>
      </c>
    </row>
    <row r="130" spans="1:61" ht="24" customHeight="1">
      <c r="A130" s="705" t="s">
        <v>227</v>
      </c>
      <c r="B130" s="706" t="str">
        <f>B129</f>
        <v/>
      </c>
      <c r="C130" s="703">
        <f>C72</f>
        <v>0</v>
      </c>
      <c r="D130" s="703">
        <f t="shared" ref="D130:O130" si="430">D72</f>
        <v>0</v>
      </c>
      <c r="E130" s="703">
        <f t="shared" si="430"/>
        <v>0</v>
      </c>
      <c r="F130" s="703">
        <f t="shared" si="430"/>
        <v>0</v>
      </c>
      <c r="G130" s="703">
        <f t="shared" si="430"/>
        <v>0</v>
      </c>
      <c r="H130" s="703">
        <f t="shared" si="430"/>
        <v>0</v>
      </c>
      <c r="I130" s="703">
        <f t="shared" si="430"/>
        <v>0</v>
      </c>
      <c r="J130" s="703">
        <f t="shared" si="430"/>
        <v>0</v>
      </c>
      <c r="K130" s="703">
        <f t="shared" si="430"/>
        <v>0</v>
      </c>
      <c r="L130" s="703">
        <f t="shared" si="430"/>
        <v>0</v>
      </c>
      <c r="M130" s="703">
        <f t="shared" si="430"/>
        <v>0</v>
      </c>
      <c r="N130" s="703">
        <f t="shared" si="430"/>
        <v>0</v>
      </c>
      <c r="O130" s="703">
        <f t="shared" si="430"/>
        <v>0</v>
      </c>
      <c r="P130" s="703">
        <f>SUMIF($C$242:$N$242,TRUE,C130:N130)</f>
        <v>0</v>
      </c>
      <c r="Q130" s="703"/>
      <c r="R130" s="704"/>
      <c r="AU130" s="2326" t="str">
        <f>B130</f>
        <v/>
      </c>
      <c r="AV130" s="2327"/>
      <c r="AW130" s="2327" t="str">
        <f>A130</f>
        <v>実績</v>
      </c>
      <c r="AX130" s="2327">
        <f>C130</f>
        <v>0</v>
      </c>
      <c r="AY130" s="2327">
        <f t="shared" si="419"/>
        <v>0</v>
      </c>
      <c r="AZ130" s="2327">
        <f t="shared" si="420"/>
        <v>0</v>
      </c>
      <c r="BA130" s="2327">
        <f t="shared" si="421"/>
        <v>0</v>
      </c>
      <c r="BB130" s="2327">
        <f t="shared" si="422"/>
        <v>0</v>
      </c>
      <c r="BC130" s="2327">
        <f t="shared" si="423"/>
        <v>0</v>
      </c>
      <c r="BD130" s="2327">
        <f t="shared" si="424"/>
        <v>0</v>
      </c>
      <c r="BE130" s="2327">
        <f t="shared" si="425"/>
        <v>0</v>
      </c>
      <c r="BF130" s="2327">
        <f t="shared" si="426"/>
        <v>0</v>
      </c>
      <c r="BG130" s="2327">
        <f t="shared" si="427"/>
        <v>0</v>
      </c>
      <c r="BH130" s="2327">
        <f t="shared" si="428"/>
        <v>0</v>
      </c>
      <c r="BI130" s="2330">
        <f t="shared" si="429"/>
        <v>0</v>
      </c>
    </row>
    <row r="131" spans="1:61" ht="24" customHeight="1" thickBot="1">
      <c r="A131" s="728" t="s">
        <v>228</v>
      </c>
      <c r="B131" s="708"/>
      <c r="C131" s="709">
        <f>IF(C$242=FALSE,0,C130-C129)</f>
        <v>0</v>
      </c>
      <c r="D131" s="709">
        <f t="shared" ref="D131:N131" si="431">IF(D$242=FALSE,0,D130-D129)</f>
        <v>0</v>
      </c>
      <c r="E131" s="709">
        <f t="shared" si="431"/>
        <v>0</v>
      </c>
      <c r="F131" s="709">
        <f t="shared" si="431"/>
        <v>0</v>
      </c>
      <c r="G131" s="709">
        <f t="shared" si="431"/>
        <v>0</v>
      </c>
      <c r="H131" s="709">
        <f t="shared" si="431"/>
        <v>0</v>
      </c>
      <c r="I131" s="709">
        <f t="shared" si="431"/>
        <v>0</v>
      </c>
      <c r="J131" s="709">
        <f t="shared" si="431"/>
        <v>0</v>
      </c>
      <c r="K131" s="709">
        <f t="shared" si="431"/>
        <v>0</v>
      </c>
      <c r="L131" s="709">
        <f t="shared" si="431"/>
        <v>0</v>
      </c>
      <c r="M131" s="709">
        <f t="shared" si="431"/>
        <v>0</v>
      </c>
      <c r="N131" s="709">
        <f t="shared" si="431"/>
        <v>0</v>
      </c>
      <c r="O131" s="709">
        <f>O130-O129</f>
        <v>0</v>
      </c>
      <c r="P131" s="709">
        <f>P130-P129</f>
        <v>0</v>
      </c>
      <c r="Q131" s="710"/>
      <c r="R131" s="711"/>
      <c r="AU131" s="2326"/>
      <c r="AV131" s="2327"/>
      <c r="AW131" s="2327"/>
      <c r="AX131" s="2328">
        <f>C$148</f>
        <v>45108</v>
      </c>
      <c r="AY131" s="2328">
        <f t="shared" ref="AY131" si="432">D$148</f>
        <v>45139</v>
      </c>
      <c r="AZ131" s="2328">
        <f t="shared" ref="AZ131" si="433">E$148</f>
        <v>45170</v>
      </c>
      <c r="BA131" s="2328">
        <f t="shared" ref="BA131" si="434">F$148</f>
        <v>45200</v>
      </c>
      <c r="BB131" s="2328">
        <f t="shared" ref="BB131" si="435">G$148</f>
        <v>45231</v>
      </c>
      <c r="BC131" s="2328">
        <f t="shared" ref="BC131" si="436">H$148</f>
        <v>45261</v>
      </c>
      <c r="BD131" s="2328">
        <f t="shared" ref="BD131" si="437">I$148</f>
        <v>45292</v>
      </c>
      <c r="BE131" s="2328">
        <f t="shared" ref="BE131" si="438">J$148</f>
        <v>45323</v>
      </c>
      <c r="BF131" s="2328">
        <f t="shared" ref="BF131" si="439">K$148</f>
        <v>45352</v>
      </c>
      <c r="BG131" s="2328">
        <f t="shared" ref="BG131" si="440">L$148</f>
        <v>45383</v>
      </c>
      <c r="BH131" s="2328">
        <f t="shared" ref="BH131" si="441">M$148</f>
        <v>45413</v>
      </c>
      <c r="BI131" s="2329">
        <f t="shared" ref="BI131" si="442">N$148</f>
        <v>45444</v>
      </c>
    </row>
    <row r="132" spans="1:61" ht="24" customHeight="1">
      <c r="A132" s="712" t="s">
        <v>226</v>
      </c>
      <c r="B132" s="713" t="str">
        <f>B73</f>
        <v/>
      </c>
      <c r="C132" s="714">
        <f>C47</f>
        <v>0</v>
      </c>
      <c r="D132" s="714">
        <f t="shared" ref="D132:O132" si="443">D47</f>
        <v>0</v>
      </c>
      <c r="E132" s="714">
        <f t="shared" si="443"/>
        <v>0</v>
      </c>
      <c r="F132" s="714">
        <f t="shared" si="443"/>
        <v>0</v>
      </c>
      <c r="G132" s="714">
        <f t="shared" si="443"/>
        <v>0</v>
      </c>
      <c r="H132" s="714">
        <f t="shared" si="443"/>
        <v>0</v>
      </c>
      <c r="I132" s="714">
        <f t="shared" si="443"/>
        <v>0</v>
      </c>
      <c r="J132" s="714">
        <f t="shared" si="443"/>
        <v>0</v>
      </c>
      <c r="K132" s="714">
        <f t="shared" si="443"/>
        <v>0</v>
      </c>
      <c r="L132" s="714">
        <f t="shared" si="443"/>
        <v>0</v>
      </c>
      <c r="M132" s="714">
        <f t="shared" si="443"/>
        <v>0</v>
      </c>
      <c r="N132" s="714">
        <f t="shared" si="443"/>
        <v>0</v>
      </c>
      <c r="O132" s="714">
        <f t="shared" si="443"/>
        <v>0</v>
      </c>
      <c r="P132" s="714">
        <f>SUMIF($C$242:$N$242,TRUE,C132:N132)</f>
        <v>0</v>
      </c>
      <c r="Q132" s="714">
        <f>SUMIF($C$242:$N$242,TRUE,C133:N133)+SUMIF($C$242:$N$242,FALSE,C132:N132)</f>
        <v>0</v>
      </c>
      <c r="R132" s="715">
        <f>Q132*Q47</f>
        <v>0</v>
      </c>
      <c r="AU132" s="2326" t="str">
        <f>B132</f>
        <v/>
      </c>
      <c r="AV132" s="2327"/>
      <c r="AW132" s="2327" t="str">
        <f>A132</f>
        <v>計画</v>
      </c>
      <c r="AX132" s="2327">
        <f>C132</f>
        <v>0</v>
      </c>
      <c r="AY132" s="2327">
        <f t="shared" ref="AY132:AY133" si="444">D132</f>
        <v>0</v>
      </c>
      <c r="AZ132" s="2327">
        <f t="shared" ref="AZ132:AZ133" si="445">E132</f>
        <v>0</v>
      </c>
      <c r="BA132" s="2327">
        <f t="shared" ref="BA132:BA133" si="446">F132</f>
        <v>0</v>
      </c>
      <c r="BB132" s="2327">
        <f t="shared" ref="BB132:BB133" si="447">G132</f>
        <v>0</v>
      </c>
      <c r="BC132" s="2327">
        <f t="shared" ref="BC132:BC133" si="448">H132</f>
        <v>0</v>
      </c>
      <c r="BD132" s="2327">
        <f t="shared" ref="BD132:BD133" si="449">I132</f>
        <v>0</v>
      </c>
      <c r="BE132" s="2327">
        <f t="shared" ref="BE132:BE133" si="450">J132</f>
        <v>0</v>
      </c>
      <c r="BF132" s="2327">
        <f t="shared" ref="BF132:BF133" si="451">K132</f>
        <v>0</v>
      </c>
      <c r="BG132" s="2327">
        <f t="shared" ref="BG132:BG133" si="452">L132</f>
        <v>0</v>
      </c>
      <c r="BH132" s="2327">
        <f t="shared" ref="BH132:BH133" si="453">M132</f>
        <v>0</v>
      </c>
      <c r="BI132" s="2330">
        <f t="shared" ref="BI132:BI133" si="454">N132</f>
        <v>0</v>
      </c>
    </row>
    <row r="133" spans="1:61" ht="24" customHeight="1">
      <c r="A133" s="716" t="s">
        <v>227</v>
      </c>
      <c r="B133" s="730" t="str">
        <f>B132</f>
        <v/>
      </c>
      <c r="C133" s="718">
        <f>C73</f>
        <v>0</v>
      </c>
      <c r="D133" s="718">
        <f t="shared" ref="D133:O133" si="455">D73</f>
        <v>0</v>
      </c>
      <c r="E133" s="718">
        <f t="shared" si="455"/>
        <v>0</v>
      </c>
      <c r="F133" s="718">
        <f t="shared" si="455"/>
        <v>0</v>
      </c>
      <c r="G133" s="718">
        <f t="shared" si="455"/>
        <v>0</v>
      </c>
      <c r="H133" s="718">
        <f t="shared" si="455"/>
        <v>0</v>
      </c>
      <c r="I133" s="718">
        <f t="shared" si="455"/>
        <v>0</v>
      </c>
      <c r="J133" s="718">
        <f t="shared" si="455"/>
        <v>0</v>
      </c>
      <c r="K133" s="718">
        <f t="shared" si="455"/>
        <v>0</v>
      </c>
      <c r="L133" s="718">
        <f t="shared" si="455"/>
        <v>0</v>
      </c>
      <c r="M133" s="718">
        <f t="shared" si="455"/>
        <v>0</v>
      </c>
      <c r="N133" s="718">
        <f t="shared" si="455"/>
        <v>0</v>
      </c>
      <c r="O133" s="718">
        <f t="shared" si="455"/>
        <v>0</v>
      </c>
      <c r="P133" s="718">
        <f>SUMIF($C$242:$N$242,TRUE,C133:N133)</f>
        <v>0</v>
      </c>
      <c r="Q133" s="718"/>
      <c r="R133" s="719"/>
      <c r="AU133" s="2326" t="str">
        <f>B133</f>
        <v/>
      </c>
      <c r="AV133" s="2327"/>
      <c r="AW133" s="2327" t="str">
        <f>A133</f>
        <v>実績</v>
      </c>
      <c r="AX133" s="2327">
        <f>C133</f>
        <v>0</v>
      </c>
      <c r="AY133" s="2327">
        <f t="shared" si="444"/>
        <v>0</v>
      </c>
      <c r="AZ133" s="2327">
        <f t="shared" si="445"/>
        <v>0</v>
      </c>
      <c r="BA133" s="2327">
        <f t="shared" si="446"/>
        <v>0</v>
      </c>
      <c r="BB133" s="2327">
        <f t="shared" si="447"/>
        <v>0</v>
      </c>
      <c r="BC133" s="2327">
        <f t="shared" si="448"/>
        <v>0</v>
      </c>
      <c r="BD133" s="2327">
        <f t="shared" si="449"/>
        <v>0</v>
      </c>
      <c r="BE133" s="2327">
        <f t="shared" si="450"/>
        <v>0</v>
      </c>
      <c r="BF133" s="2327">
        <f t="shared" si="451"/>
        <v>0</v>
      </c>
      <c r="BG133" s="2327">
        <f t="shared" si="452"/>
        <v>0</v>
      </c>
      <c r="BH133" s="2327">
        <f t="shared" si="453"/>
        <v>0</v>
      </c>
      <c r="BI133" s="2330">
        <f t="shared" si="454"/>
        <v>0</v>
      </c>
    </row>
    <row r="134" spans="1:61" ht="24" customHeight="1" thickBot="1">
      <c r="A134" s="731" t="s">
        <v>228</v>
      </c>
      <c r="B134" s="721"/>
      <c r="C134" s="722">
        <f>IF(C$242=FALSE,0,C133-C132)</f>
        <v>0</v>
      </c>
      <c r="D134" s="722">
        <f t="shared" ref="D134:N134" si="456">IF(D$242=FALSE,0,D133-D132)</f>
        <v>0</v>
      </c>
      <c r="E134" s="722">
        <f t="shared" si="456"/>
        <v>0</v>
      </c>
      <c r="F134" s="722">
        <f t="shared" si="456"/>
        <v>0</v>
      </c>
      <c r="G134" s="722">
        <f t="shared" si="456"/>
        <v>0</v>
      </c>
      <c r="H134" s="722">
        <f t="shared" si="456"/>
        <v>0</v>
      </c>
      <c r="I134" s="722">
        <f t="shared" si="456"/>
        <v>0</v>
      </c>
      <c r="J134" s="722">
        <f t="shared" si="456"/>
        <v>0</v>
      </c>
      <c r="K134" s="722">
        <f t="shared" si="456"/>
        <v>0</v>
      </c>
      <c r="L134" s="722">
        <f t="shared" si="456"/>
        <v>0</v>
      </c>
      <c r="M134" s="722">
        <f t="shared" si="456"/>
        <v>0</v>
      </c>
      <c r="N134" s="722">
        <f t="shared" si="456"/>
        <v>0</v>
      </c>
      <c r="O134" s="722">
        <f>O133-O132</f>
        <v>0</v>
      </c>
      <c r="P134" s="722">
        <f>P133-P132</f>
        <v>0</v>
      </c>
      <c r="Q134" s="723"/>
      <c r="R134" s="724"/>
      <c r="AU134" s="2326"/>
      <c r="AV134" s="2327"/>
      <c r="AW134" s="2327"/>
      <c r="AX134" s="2328">
        <f>C$148</f>
        <v>45108</v>
      </c>
      <c r="AY134" s="2328">
        <f t="shared" ref="AY134" si="457">D$148</f>
        <v>45139</v>
      </c>
      <c r="AZ134" s="2328">
        <f t="shared" ref="AZ134" si="458">E$148</f>
        <v>45170</v>
      </c>
      <c r="BA134" s="2328">
        <f t="shared" ref="BA134" si="459">F$148</f>
        <v>45200</v>
      </c>
      <c r="BB134" s="2328">
        <f t="shared" ref="BB134" si="460">G$148</f>
        <v>45231</v>
      </c>
      <c r="BC134" s="2328">
        <f t="shared" ref="BC134" si="461">H$148</f>
        <v>45261</v>
      </c>
      <c r="BD134" s="2328">
        <f t="shared" ref="BD134" si="462">I$148</f>
        <v>45292</v>
      </c>
      <c r="BE134" s="2328">
        <f t="shared" ref="BE134" si="463">J$148</f>
        <v>45323</v>
      </c>
      <c r="BF134" s="2328">
        <f t="shared" ref="BF134" si="464">K$148</f>
        <v>45352</v>
      </c>
      <c r="BG134" s="2328">
        <f t="shared" ref="BG134" si="465">L$148</f>
        <v>45383</v>
      </c>
      <c r="BH134" s="2328">
        <f t="shared" ref="BH134" si="466">M$148</f>
        <v>45413</v>
      </c>
      <c r="BI134" s="2329">
        <f t="shared" ref="BI134" si="467">N$148</f>
        <v>45444</v>
      </c>
    </row>
    <row r="135" spans="1:61" ht="24" customHeight="1">
      <c r="A135" s="700" t="s">
        <v>226</v>
      </c>
      <c r="B135" s="701" t="str">
        <f>B74</f>
        <v/>
      </c>
      <c r="C135" s="702">
        <f>C48</f>
        <v>0</v>
      </c>
      <c r="D135" s="702">
        <f t="shared" ref="D135:O135" si="468">D48</f>
        <v>0</v>
      </c>
      <c r="E135" s="702">
        <f t="shared" si="468"/>
        <v>0</v>
      </c>
      <c r="F135" s="702">
        <f t="shared" si="468"/>
        <v>0</v>
      </c>
      <c r="G135" s="702">
        <f t="shared" si="468"/>
        <v>0</v>
      </c>
      <c r="H135" s="702">
        <f t="shared" si="468"/>
        <v>0</v>
      </c>
      <c r="I135" s="702">
        <f t="shared" si="468"/>
        <v>0</v>
      </c>
      <c r="J135" s="702">
        <f t="shared" si="468"/>
        <v>0</v>
      </c>
      <c r="K135" s="702">
        <f t="shared" si="468"/>
        <v>0</v>
      </c>
      <c r="L135" s="702">
        <f t="shared" si="468"/>
        <v>0</v>
      </c>
      <c r="M135" s="702">
        <f t="shared" si="468"/>
        <v>0</v>
      </c>
      <c r="N135" s="702">
        <f t="shared" si="468"/>
        <v>0</v>
      </c>
      <c r="O135" s="702">
        <f t="shared" si="468"/>
        <v>0</v>
      </c>
      <c r="P135" s="702">
        <f>SUMIF($C$242:$N$242,TRUE,C135:N135)</f>
        <v>0</v>
      </c>
      <c r="Q135" s="702">
        <f>SUMIF($C$242:$N$242,TRUE,C136:N136)+SUMIF($C$242:$N$242,FALSE,C135:N135)</f>
        <v>0</v>
      </c>
      <c r="R135" s="726">
        <f>Q135*Q48</f>
        <v>0</v>
      </c>
      <c r="AU135" s="2326" t="str">
        <f>B135</f>
        <v/>
      </c>
      <c r="AV135" s="2327"/>
      <c r="AW135" s="2327" t="str">
        <f>A135</f>
        <v>計画</v>
      </c>
      <c r="AX135" s="2327">
        <f>C135</f>
        <v>0</v>
      </c>
      <c r="AY135" s="2327">
        <f t="shared" ref="AY135:AY136" si="469">D135</f>
        <v>0</v>
      </c>
      <c r="AZ135" s="2327">
        <f t="shared" ref="AZ135:AZ136" si="470">E135</f>
        <v>0</v>
      </c>
      <c r="BA135" s="2327">
        <f t="shared" ref="BA135:BA136" si="471">F135</f>
        <v>0</v>
      </c>
      <c r="BB135" s="2327">
        <f t="shared" ref="BB135:BB136" si="472">G135</f>
        <v>0</v>
      </c>
      <c r="BC135" s="2327">
        <f t="shared" ref="BC135:BC136" si="473">H135</f>
        <v>0</v>
      </c>
      <c r="BD135" s="2327">
        <f t="shared" ref="BD135:BD136" si="474">I135</f>
        <v>0</v>
      </c>
      <c r="BE135" s="2327">
        <f t="shared" ref="BE135:BE136" si="475">J135</f>
        <v>0</v>
      </c>
      <c r="BF135" s="2327">
        <f t="shared" ref="BF135:BF136" si="476">K135</f>
        <v>0</v>
      </c>
      <c r="BG135" s="2327">
        <f t="shared" ref="BG135:BG136" si="477">L135</f>
        <v>0</v>
      </c>
      <c r="BH135" s="2327">
        <f t="shared" ref="BH135:BH136" si="478">M135</f>
        <v>0</v>
      </c>
      <c r="BI135" s="2330">
        <f t="shared" ref="BI135:BI136" si="479">N135</f>
        <v>0</v>
      </c>
    </row>
    <row r="136" spans="1:61" ht="24" customHeight="1">
      <c r="A136" s="705" t="s">
        <v>227</v>
      </c>
      <c r="B136" s="706" t="str">
        <f>B135</f>
        <v/>
      </c>
      <c r="C136" s="703">
        <f>C74</f>
        <v>0</v>
      </c>
      <c r="D136" s="703">
        <f t="shared" ref="D136:O136" si="480">D74</f>
        <v>0</v>
      </c>
      <c r="E136" s="703">
        <f t="shared" si="480"/>
        <v>0</v>
      </c>
      <c r="F136" s="703">
        <f t="shared" si="480"/>
        <v>0</v>
      </c>
      <c r="G136" s="703">
        <f t="shared" si="480"/>
        <v>0</v>
      </c>
      <c r="H136" s="703">
        <f t="shared" si="480"/>
        <v>0</v>
      </c>
      <c r="I136" s="703">
        <f t="shared" si="480"/>
        <v>0</v>
      </c>
      <c r="J136" s="703">
        <f t="shared" si="480"/>
        <v>0</v>
      </c>
      <c r="K136" s="703">
        <f t="shared" si="480"/>
        <v>0</v>
      </c>
      <c r="L136" s="703">
        <f t="shared" si="480"/>
        <v>0</v>
      </c>
      <c r="M136" s="703">
        <f t="shared" si="480"/>
        <v>0</v>
      </c>
      <c r="N136" s="703">
        <f t="shared" si="480"/>
        <v>0</v>
      </c>
      <c r="O136" s="703">
        <f t="shared" si="480"/>
        <v>0</v>
      </c>
      <c r="P136" s="703">
        <f>SUMIF($C$242:$N$242,TRUE,C136:N136)</f>
        <v>0</v>
      </c>
      <c r="Q136" s="703"/>
      <c r="R136" s="704"/>
      <c r="AU136" s="2326" t="str">
        <f>B136</f>
        <v/>
      </c>
      <c r="AV136" s="2327"/>
      <c r="AW136" s="2327" t="str">
        <f>A136</f>
        <v>実績</v>
      </c>
      <c r="AX136" s="2327">
        <f>C136</f>
        <v>0</v>
      </c>
      <c r="AY136" s="2327">
        <f t="shared" si="469"/>
        <v>0</v>
      </c>
      <c r="AZ136" s="2327">
        <f t="shared" si="470"/>
        <v>0</v>
      </c>
      <c r="BA136" s="2327">
        <f t="shared" si="471"/>
        <v>0</v>
      </c>
      <c r="BB136" s="2327">
        <f t="shared" si="472"/>
        <v>0</v>
      </c>
      <c r="BC136" s="2327">
        <f t="shared" si="473"/>
        <v>0</v>
      </c>
      <c r="BD136" s="2327">
        <f t="shared" si="474"/>
        <v>0</v>
      </c>
      <c r="BE136" s="2327">
        <f t="shared" si="475"/>
        <v>0</v>
      </c>
      <c r="BF136" s="2327">
        <f t="shared" si="476"/>
        <v>0</v>
      </c>
      <c r="BG136" s="2327">
        <f t="shared" si="477"/>
        <v>0</v>
      </c>
      <c r="BH136" s="2327">
        <f t="shared" si="478"/>
        <v>0</v>
      </c>
      <c r="BI136" s="2330">
        <f t="shared" si="479"/>
        <v>0</v>
      </c>
    </row>
    <row r="137" spans="1:61" ht="24" customHeight="1" thickBot="1">
      <c r="A137" s="728" t="s">
        <v>228</v>
      </c>
      <c r="B137" s="708"/>
      <c r="C137" s="709">
        <f>IF(C$242=FALSE,0,C136-C135)</f>
        <v>0</v>
      </c>
      <c r="D137" s="709">
        <f t="shared" ref="D137:N137" si="481">IF(D$242=FALSE,0,D136-D135)</f>
        <v>0</v>
      </c>
      <c r="E137" s="709">
        <f t="shared" si="481"/>
        <v>0</v>
      </c>
      <c r="F137" s="709">
        <f t="shared" si="481"/>
        <v>0</v>
      </c>
      <c r="G137" s="709">
        <f t="shared" si="481"/>
        <v>0</v>
      </c>
      <c r="H137" s="709">
        <f t="shared" si="481"/>
        <v>0</v>
      </c>
      <c r="I137" s="709">
        <f t="shared" si="481"/>
        <v>0</v>
      </c>
      <c r="J137" s="709">
        <f t="shared" si="481"/>
        <v>0</v>
      </c>
      <c r="K137" s="709">
        <f t="shared" si="481"/>
        <v>0</v>
      </c>
      <c r="L137" s="709">
        <f t="shared" si="481"/>
        <v>0</v>
      </c>
      <c r="M137" s="709">
        <f t="shared" si="481"/>
        <v>0</v>
      </c>
      <c r="N137" s="709">
        <f t="shared" si="481"/>
        <v>0</v>
      </c>
      <c r="O137" s="709">
        <f>O136-O135</f>
        <v>0</v>
      </c>
      <c r="P137" s="709">
        <f>P136-P135</f>
        <v>0</v>
      </c>
      <c r="Q137" s="710"/>
      <c r="R137" s="711"/>
      <c r="AU137" s="2326"/>
      <c r="AV137" s="2327"/>
      <c r="AW137" s="2327"/>
      <c r="AX137" s="2328">
        <f>C$148</f>
        <v>45108</v>
      </c>
      <c r="AY137" s="2328">
        <f t="shared" ref="AY137" si="482">D$148</f>
        <v>45139</v>
      </c>
      <c r="AZ137" s="2328">
        <f t="shared" ref="AZ137" si="483">E$148</f>
        <v>45170</v>
      </c>
      <c r="BA137" s="2328">
        <f t="shared" ref="BA137" si="484">F$148</f>
        <v>45200</v>
      </c>
      <c r="BB137" s="2328">
        <f t="shared" ref="BB137" si="485">G$148</f>
        <v>45231</v>
      </c>
      <c r="BC137" s="2328">
        <f t="shared" ref="BC137" si="486">H$148</f>
        <v>45261</v>
      </c>
      <c r="BD137" s="2328">
        <f t="shared" ref="BD137" si="487">I$148</f>
        <v>45292</v>
      </c>
      <c r="BE137" s="2328">
        <f t="shared" ref="BE137" si="488">J$148</f>
        <v>45323</v>
      </c>
      <c r="BF137" s="2328">
        <f t="shared" ref="BF137" si="489">K$148</f>
        <v>45352</v>
      </c>
      <c r="BG137" s="2328">
        <f t="shared" ref="BG137" si="490">L$148</f>
        <v>45383</v>
      </c>
      <c r="BH137" s="2328">
        <f t="shared" ref="BH137" si="491">M$148</f>
        <v>45413</v>
      </c>
      <c r="BI137" s="2329">
        <f t="shared" ref="BI137" si="492">N$148</f>
        <v>45444</v>
      </c>
    </row>
    <row r="138" spans="1:61" ht="24" customHeight="1">
      <c r="A138" s="712" t="s">
        <v>226</v>
      </c>
      <c r="B138" s="713" t="str">
        <f>B75</f>
        <v/>
      </c>
      <c r="C138" s="714">
        <f>C49</f>
        <v>0</v>
      </c>
      <c r="D138" s="714">
        <f t="shared" ref="D138:O138" si="493">D49</f>
        <v>0</v>
      </c>
      <c r="E138" s="714">
        <f t="shared" si="493"/>
        <v>0</v>
      </c>
      <c r="F138" s="714">
        <f t="shared" si="493"/>
        <v>0</v>
      </c>
      <c r="G138" s="714">
        <f t="shared" si="493"/>
        <v>0</v>
      </c>
      <c r="H138" s="714">
        <f t="shared" si="493"/>
        <v>0</v>
      </c>
      <c r="I138" s="714">
        <f t="shared" si="493"/>
        <v>0</v>
      </c>
      <c r="J138" s="714">
        <f t="shared" si="493"/>
        <v>0</v>
      </c>
      <c r="K138" s="714">
        <f t="shared" si="493"/>
        <v>0</v>
      </c>
      <c r="L138" s="714">
        <f t="shared" si="493"/>
        <v>0</v>
      </c>
      <c r="M138" s="714">
        <f t="shared" si="493"/>
        <v>0</v>
      </c>
      <c r="N138" s="714">
        <f t="shared" si="493"/>
        <v>0</v>
      </c>
      <c r="O138" s="714">
        <f t="shared" si="493"/>
        <v>0</v>
      </c>
      <c r="P138" s="714">
        <f>SUMIF($C$242:$N$242,TRUE,C138:N138)</f>
        <v>0</v>
      </c>
      <c r="Q138" s="714">
        <f>SUMIF($C$242:$N$242,TRUE,C139:N139)+SUMIF($C$242:$N$242,FALSE,C138:N138)</f>
        <v>0</v>
      </c>
      <c r="R138" s="715">
        <f>Q138*Q49</f>
        <v>0</v>
      </c>
      <c r="AU138" s="2326" t="str">
        <f>B138</f>
        <v/>
      </c>
      <c r="AV138" s="2327"/>
      <c r="AW138" s="2327" t="str">
        <f>A138</f>
        <v>計画</v>
      </c>
      <c r="AX138" s="2327">
        <f>C138</f>
        <v>0</v>
      </c>
      <c r="AY138" s="2327">
        <f t="shared" ref="AY138:AY139" si="494">D138</f>
        <v>0</v>
      </c>
      <c r="AZ138" s="2327">
        <f t="shared" ref="AZ138:AZ139" si="495">E138</f>
        <v>0</v>
      </c>
      <c r="BA138" s="2327">
        <f t="shared" ref="BA138:BA139" si="496">F138</f>
        <v>0</v>
      </c>
      <c r="BB138" s="2327">
        <f t="shared" ref="BB138:BB139" si="497">G138</f>
        <v>0</v>
      </c>
      <c r="BC138" s="2327">
        <f t="shared" ref="BC138:BC139" si="498">H138</f>
        <v>0</v>
      </c>
      <c r="BD138" s="2327">
        <f t="shared" ref="BD138:BD139" si="499">I138</f>
        <v>0</v>
      </c>
      <c r="BE138" s="2327">
        <f t="shared" ref="BE138:BE139" si="500">J138</f>
        <v>0</v>
      </c>
      <c r="BF138" s="2327">
        <f t="shared" ref="BF138:BF139" si="501">K138</f>
        <v>0</v>
      </c>
      <c r="BG138" s="2327">
        <f t="shared" ref="BG138:BG139" si="502">L138</f>
        <v>0</v>
      </c>
      <c r="BH138" s="2327">
        <f t="shared" ref="BH138:BH139" si="503">M138</f>
        <v>0</v>
      </c>
      <c r="BI138" s="2330">
        <f t="shared" ref="BI138:BI139" si="504">N138</f>
        <v>0</v>
      </c>
    </row>
    <row r="139" spans="1:61" ht="24" customHeight="1">
      <c r="A139" s="716" t="s">
        <v>227</v>
      </c>
      <c r="B139" s="730" t="str">
        <f>B138</f>
        <v/>
      </c>
      <c r="C139" s="718">
        <f>C75</f>
        <v>0</v>
      </c>
      <c r="D139" s="718">
        <f t="shared" ref="D139:O139" si="505">D75</f>
        <v>0</v>
      </c>
      <c r="E139" s="718">
        <f t="shared" si="505"/>
        <v>0</v>
      </c>
      <c r="F139" s="718">
        <f t="shared" si="505"/>
        <v>0</v>
      </c>
      <c r="G139" s="718">
        <f t="shared" si="505"/>
        <v>0</v>
      </c>
      <c r="H139" s="718">
        <f t="shared" si="505"/>
        <v>0</v>
      </c>
      <c r="I139" s="718">
        <f t="shared" si="505"/>
        <v>0</v>
      </c>
      <c r="J139" s="718">
        <f t="shared" si="505"/>
        <v>0</v>
      </c>
      <c r="K139" s="718">
        <f t="shared" si="505"/>
        <v>0</v>
      </c>
      <c r="L139" s="718">
        <f t="shared" si="505"/>
        <v>0</v>
      </c>
      <c r="M139" s="718">
        <f t="shared" si="505"/>
        <v>0</v>
      </c>
      <c r="N139" s="718">
        <f t="shared" si="505"/>
        <v>0</v>
      </c>
      <c r="O139" s="718">
        <f t="shared" si="505"/>
        <v>0</v>
      </c>
      <c r="P139" s="718">
        <f>SUMIF($C$242:$N$242,TRUE,C139:N139)</f>
        <v>0</v>
      </c>
      <c r="Q139" s="718"/>
      <c r="R139" s="719"/>
      <c r="AU139" s="2331" t="str">
        <f>B139</f>
        <v/>
      </c>
      <c r="AV139" s="2332"/>
      <c r="AW139" s="2332" t="str">
        <f>A139</f>
        <v>実績</v>
      </c>
      <c r="AX139" s="2332">
        <f>C139</f>
        <v>0</v>
      </c>
      <c r="AY139" s="2332">
        <f t="shared" si="494"/>
        <v>0</v>
      </c>
      <c r="AZ139" s="2332">
        <f t="shared" si="495"/>
        <v>0</v>
      </c>
      <c r="BA139" s="2332">
        <f t="shared" si="496"/>
        <v>0</v>
      </c>
      <c r="BB139" s="2332">
        <f t="shared" si="497"/>
        <v>0</v>
      </c>
      <c r="BC139" s="2332">
        <f t="shared" si="498"/>
        <v>0</v>
      </c>
      <c r="BD139" s="2332">
        <f t="shared" si="499"/>
        <v>0</v>
      </c>
      <c r="BE139" s="2332">
        <f t="shared" si="500"/>
        <v>0</v>
      </c>
      <c r="BF139" s="2332">
        <f t="shared" si="501"/>
        <v>0</v>
      </c>
      <c r="BG139" s="2332">
        <f t="shared" si="502"/>
        <v>0</v>
      </c>
      <c r="BH139" s="2332">
        <f t="shared" si="503"/>
        <v>0</v>
      </c>
      <c r="BI139" s="2333">
        <f t="shared" si="504"/>
        <v>0</v>
      </c>
    </row>
    <row r="140" spans="1:61" ht="24" customHeight="1" thickBot="1">
      <c r="A140" s="731" t="s">
        <v>228</v>
      </c>
      <c r="B140" s="721"/>
      <c r="C140" s="722">
        <f>IF(C$242=FALSE,0,C139-C138)</f>
        <v>0</v>
      </c>
      <c r="D140" s="722">
        <f t="shared" ref="D140:N140" si="506">IF(D$242=FALSE,0,D139-D138)</f>
        <v>0</v>
      </c>
      <c r="E140" s="722">
        <f t="shared" si="506"/>
        <v>0</v>
      </c>
      <c r="F140" s="722">
        <f t="shared" si="506"/>
        <v>0</v>
      </c>
      <c r="G140" s="722">
        <f t="shared" si="506"/>
        <v>0</v>
      </c>
      <c r="H140" s="722">
        <f t="shared" si="506"/>
        <v>0</v>
      </c>
      <c r="I140" s="722">
        <f t="shared" si="506"/>
        <v>0</v>
      </c>
      <c r="J140" s="722">
        <f t="shared" si="506"/>
        <v>0</v>
      </c>
      <c r="K140" s="722">
        <f t="shared" si="506"/>
        <v>0</v>
      </c>
      <c r="L140" s="722">
        <f t="shared" si="506"/>
        <v>0</v>
      </c>
      <c r="M140" s="722">
        <f t="shared" si="506"/>
        <v>0</v>
      </c>
      <c r="N140" s="722">
        <f t="shared" si="506"/>
        <v>0</v>
      </c>
      <c r="O140" s="722">
        <f>O139-O138</f>
        <v>0</v>
      </c>
      <c r="P140" s="722">
        <f>P139-P138</f>
        <v>0</v>
      </c>
      <c r="Q140" s="723"/>
      <c r="R140" s="724"/>
    </row>
    <row r="141" spans="1:61" ht="24" customHeight="1">
      <c r="A141" s="700" t="s">
        <v>226</v>
      </c>
      <c r="B141" s="732" t="s">
        <v>63</v>
      </c>
      <c r="C141" s="733">
        <f>SUMIF($A$81:$A$139,"計画",C81:C139)</f>
        <v>0</v>
      </c>
      <c r="D141" s="733">
        <f t="shared" ref="D141:P141" si="507">SUMIF($A$81:$A$139,"計画",D81:D139)</f>
        <v>0</v>
      </c>
      <c r="E141" s="733">
        <f t="shared" si="507"/>
        <v>0</v>
      </c>
      <c r="F141" s="733">
        <f t="shared" si="507"/>
        <v>0</v>
      </c>
      <c r="G141" s="733">
        <f t="shared" si="507"/>
        <v>0</v>
      </c>
      <c r="H141" s="733">
        <f t="shared" si="507"/>
        <v>0</v>
      </c>
      <c r="I141" s="733">
        <f t="shared" si="507"/>
        <v>0</v>
      </c>
      <c r="J141" s="733">
        <f t="shared" si="507"/>
        <v>0</v>
      </c>
      <c r="K141" s="733">
        <f t="shared" si="507"/>
        <v>0</v>
      </c>
      <c r="L141" s="733">
        <f t="shared" si="507"/>
        <v>0</v>
      </c>
      <c r="M141" s="733">
        <f t="shared" si="507"/>
        <v>0</v>
      </c>
      <c r="N141" s="733">
        <f t="shared" si="507"/>
        <v>0</v>
      </c>
      <c r="O141" s="733">
        <f t="shared" si="507"/>
        <v>0</v>
      </c>
      <c r="P141" s="733">
        <f t="shared" si="507"/>
        <v>0</v>
      </c>
      <c r="Q141" s="733">
        <f>SUMIF($C$165:$N$165,TRUE,C142:N142)+SUMIF($C$165:$N$165,FALSE,C141:N141)</f>
        <v>0</v>
      </c>
      <c r="R141" s="734">
        <f>SUM(R110:R140)</f>
        <v>0</v>
      </c>
    </row>
    <row r="142" spans="1:61" ht="24" customHeight="1">
      <c r="A142" s="705" t="s">
        <v>227</v>
      </c>
      <c r="B142" s="735"/>
      <c r="C142" s="703">
        <f>SUMIF($A$81:$A$139,"実績",C81:C139)</f>
        <v>0</v>
      </c>
      <c r="D142" s="703">
        <f t="shared" ref="D142:P142" si="508">SUMIF($A$81:$A$139,"実績",D81:D139)</f>
        <v>0</v>
      </c>
      <c r="E142" s="703">
        <f t="shared" si="508"/>
        <v>0</v>
      </c>
      <c r="F142" s="703">
        <f t="shared" si="508"/>
        <v>0</v>
      </c>
      <c r="G142" s="703">
        <f t="shared" si="508"/>
        <v>0</v>
      </c>
      <c r="H142" s="703">
        <f t="shared" si="508"/>
        <v>0</v>
      </c>
      <c r="I142" s="703">
        <f t="shared" si="508"/>
        <v>0</v>
      </c>
      <c r="J142" s="703">
        <f t="shared" si="508"/>
        <v>0</v>
      </c>
      <c r="K142" s="703">
        <f t="shared" si="508"/>
        <v>0</v>
      </c>
      <c r="L142" s="703">
        <f t="shared" si="508"/>
        <v>0</v>
      </c>
      <c r="M142" s="703">
        <f t="shared" si="508"/>
        <v>0</v>
      </c>
      <c r="N142" s="703">
        <f t="shared" si="508"/>
        <v>0</v>
      </c>
      <c r="O142" s="703">
        <f t="shared" si="508"/>
        <v>0</v>
      </c>
      <c r="P142" s="703">
        <f t="shared" si="508"/>
        <v>0</v>
      </c>
      <c r="Q142" s="703"/>
      <c r="R142" s="704"/>
    </row>
    <row r="143" spans="1:61" ht="24" customHeight="1" thickBot="1">
      <c r="A143" s="728" t="s">
        <v>228</v>
      </c>
      <c r="B143" s="736"/>
      <c r="C143" s="737">
        <f>IF(C$242=FALSE,0,C142-C141)</f>
        <v>0</v>
      </c>
      <c r="D143" s="737">
        <f t="shared" ref="D143:N143" si="509">IF(D$242=FALSE,0,D142-D141)</f>
        <v>0</v>
      </c>
      <c r="E143" s="737">
        <f t="shared" si="509"/>
        <v>0</v>
      </c>
      <c r="F143" s="737">
        <f t="shared" si="509"/>
        <v>0</v>
      </c>
      <c r="G143" s="737">
        <f t="shared" si="509"/>
        <v>0</v>
      </c>
      <c r="H143" s="737">
        <f t="shared" si="509"/>
        <v>0</v>
      </c>
      <c r="I143" s="737">
        <f t="shared" si="509"/>
        <v>0</v>
      </c>
      <c r="J143" s="737">
        <f t="shared" si="509"/>
        <v>0</v>
      </c>
      <c r="K143" s="737">
        <f t="shared" si="509"/>
        <v>0</v>
      </c>
      <c r="L143" s="737">
        <f t="shared" si="509"/>
        <v>0</v>
      </c>
      <c r="M143" s="737">
        <f t="shared" si="509"/>
        <v>0</v>
      </c>
      <c r="N143" s="737">
        <f t="shared" si="509"/>
        <v>0</v>
      </c>
      <c r="O143" s="737">
        <f>O142-O141</f>
        <v>0</v>
      </c>
      <c r="P143" s="737">
        <f>P142-P141</f>
        <v>0</v>
      </c>
      <c r="Q143" s="738"/>
      <c r="R143" s="739"/>
    </row>
    <row r="146" spans="1:66" ht="19">
      <c r="B146" s="694" t="s">
        <v>134</v>
      </c>
    </row>
    <row r="147" spans="1:66" ht="23" thickBot="1">
      <c r="B147" s="694"/>
      <c r="AC147" s="694"/>
      <c r="AD147" s="665"/>
    </row>
    <row r="148" spans="1:66" ht="23" thickBot="1">
      <c r="A148" s="695"/>
      <c r="B148" s="696" t="s">
        <v>123</v>
      </c>
      <c r="C148" s="697">
        <f>C240</f>
        <v>45108</v>
      </c>
      <c r="D148" s="697">
        <f t="shared" ref="D148:N148" si="510">D240</f>
        <v>45139</v>
      </c>
      <c r="E148" s="697">
        <f t="shared" si="510"/>
        <v>45170</v>
      </c>
      <c r="F148" s="697">
        <f t="shared" si="510"/>
        <v>45200</v>
      </c>
      <c r="G148" s="697">
        <f t="shared" si="510"/>
        <v>45231</v>
      </c>
      <c r="H148" s="697">
        <f t="shared" si="510"/>
        <v>45261</v>
      </c>
      <c r="I148" s="697">
        <f t="shared" si="510"/>
        <v>45292</v>
      </c>
      <c r="J148" s="697">
        <f t="shared" si="510"/>
        <v>45323</v>
      </c>
      <c r="K148" s="697">
        <f t="shared" si="510"/>
        <v>45352</v>
      </c>
      <c r="L148" s="697">
        <f t="shared" si="510"/>
        <v>45383</v>
      </c>
      <c r="M148" s="697">
        <f t="shared" si="510"/>
        <v>45413</v>
      </c>
      <c r="N148" s="697">
        <f t="shared" si="510"/>
        <v>45444</v>
      </c>
      <c r="O148" s="697" t="s">
        <v>63</v>
      </c>
      <c r="P148" s="699" t="s">
        <v>131</v>
      </c>
      <c r="Q148" s="699" t="s">
        <v>135</v>
      </c>
      <c r="R148" s="699"/>
      <c r="AD148" s="665" t="s">
        <v>401</v>
      </c>
      <c r="AU148" s="2322"/>
      <c r="AV148" s="2323"/>
      <c r="AW148" s="2323"/>
      <c r="AX148" s="2324">
        <f>C$148</f>
        <v>45108</v>
      </c>
      <c r="AY148" s="2324">
        <f t="shared" ref="AY148:BI148" si="511">D$148</f>
        <v>45139</v>
      </c>
      <c r="AZ148" s="2324">
        <f t="shared" si="511"/>
        <v>45170</v>
      </c>
      <c r="BA148" s="2324">
        <f t="shared" si="511"/>
        <v>45200</v>
      </c>
      <c r="BB148" s="2324">
        <f t="shared" si="511"/>
        <v>45231</v>
      </c>
      <c r="BC148" s="2324">
        <f t="shared" si="511"/>
        <v>45261</v>
      </c>
      <c r="BD148" s="2324">
        <f t="shared" si="511"/>
        <v>45292</v>
      </c>
      <c r="BE148" s="2324">
        <f t="shared" si="511"/>
        <v>45323</v>
      </c>
      <c r="BF148" s="2324">
        <f t="shared" si="511"/>
        <v>45352</v>
      </c>
      <c r="BG148" s="2324">
        <f t="shared" si="511"/>
        <v>45383</v>
      </c>
      <c r="BH148" s="2324">
        <f t="shared" si="511"/>
        <v>45413</v>
      </c>
      <c r="BI148" s="2325">
        <f t="shared" si="511"/>
        <v>45444</v>
      </c>
      <c r="BJ148" s="1769"/>
      <c r="BK148" s="1769"/>
      <c r="BL148" s="1769"/>
      <c r="BM148" s="1769"/>
      <c r="BN148" s="1769"/>
    </row>
    <row r="149" spans="1:66" ht="22.5">
      <c r="A149" s="700" t="s">
        <v>140</v>
      </c>
      <c r="B149" s="701">
        <f>B6</f>
        <v>0</v>
      </c>
      <c r="C149" s="702">
        <f>C6</f>
        <v>0</v>
      </c>
      <c r="D149" s="702">
        <f t="shared" ref="D149:O149" si="512">D6</f>
        <v>0</v>
      </c>
      <c r="E149" s="702">
        <f t="shared" si="512"/>
        <v>0</v>
      </c>
      <c r="F149" s="702">
        <f t="shared" si="512"/>
        <v>0</v>
      </c>
      <c r="G149" s="702">
        <f t="shared" si="512"/>
        <v>0</v>
      </c>
      <c r="H149" s="702">
        <f t="shared" si="512"/>
        <v>0</v>
      </c>
      <c r="I149" s="702">
        <f t="shared" si="512"/>
        <v>0</v>
      </c>
      <c r="J149" s="702">
        <f t="shared" si="512"/>
        <v>0</v>
      </c>
      <c r="K149" s="702">
        <f t="shared" si="512"/>
        <v>0</v>
      </c>
      <c r="L149" s="702">
        <f t="shared" si="512"/>
        <v>0</v>
      </c>
      <c r="M149" s="702">
        <f t="shared" si="512"/>
        <v>0</v>
      </c>
      <c r="N149" s="702">
        <f t="shared" si="512"/>
        <v>0</v>
      </c>
      <c r="O149" s="702">
        <f t="shared" si="512"/>
        <v>0</v>
      </c>
      <c r="P149" s="703">
        <f>SUMIF($C$243:$N$243,TRUE,C149:N149)</f>
        <v>0</v>
      </c>
      <c r="Q149" s="703">
        <f>SUMIF($C$243:$N$243,TRUE,C150:N150)+SUMIF($C$243:$N$243,FALSE,C149:N149)</f>
        <v>0</v>
      </c>
      <c r="R149" s="704"/>
      <c r="AU149" s="2326">
        <f>$B$149</f>
        <v>0</v>
      </c>
      <c r="AV149" s="2327"/>
      <c r="AW149" s="2327" t="str">
        <f>A149</f>
        <v>前期</v>
      </c>
      <c r="AX149" s="1862">
        <f>C149</f>
        <v>0</v>
      </c>
      <c r="AY149" s="1862">
        <f t="shared" ref="AY149:BI150" si="513">D149</f>
        <v>0</v>
      </c>
      <c r="AZ149" s="1862">
        <f t="shared" si="513"/>
        <v>0</v>
      </c>
      <c r="BA149" s="1862">
        <f t="shared" si="513"/>
        <v>0</v>
      </c>
      <c r="BB149" s="1862">
        <f t="shared" si="513"/>
        <v>0</v>
      </c>
      <c r="BC149" s="1862">
        <f t="shared" si="513"/>
        <v>0</v>
      </c>
      <c r="BD149" s="1862">
        <f t="shared" si="513"/>
        <v>0</v>
      </c>
      <c r="BE149" s="1862">
        <f t="shared" si="513"/>
        <v>0</v>
      </c>
      <c r="BF149" s="1862">
        <f t="shared" si="513"/>
        <v>0</v>
      </c>
      <c r="BG149" s="1862">
        <f t="shared" si="513"/>
        <v>0</v>
      </c>
      <c r="BH149" s="1862">
        <f t="shared" si="513"/>
        <v>0</v>
      </c>
      <c r="BI149" s="1863">
        <f t="shared" si="513"/>
        <v>0</v>
      </c>
    </row>
    <row r="150" spans="1:66" ht="22.5">
      <c r="A150" s="705" t="s">
        <v>227</v>
      </c>
      <c r="B150" s="701">
        <f>B149</f>
        <v>0</v>
      </c>
      <c r="C150" s="703">
        <f>C56</f>
        <v>0</v>
      </c>
      <c r="D150" s="703">
        <f t="shared" ref="D150:O150" si="514">D56</f>
        <v>0</v>
      </c>
      <c r="E150" s="703">
        <f t="shared" si="514"/>
        <v>0</v>
      </c>
      <c r="F150" s="703">
        <f t="shared" si="514"/>
        <v>0</v>
      </c>
      <c r="G150" s="703">
        <f t="shared" si="514"/>
        <v>0</v>
      </c>
      <c r="H150" s="703">
        <f t="shared" si="514"/>
        <v>0</v>
      </c>
      <c r="I150" s="703">
        <f t="shared" si="514"/>
        <v>0</v>
      </c>
      <c r="J150" s="703">
        <f t="shared" si="514"/>
        <v>0</v>
      </c>
      <c r="K150" s="703">
        <f t="shared" si="514"/>
        <v>0</v>
      </c>
      <c r="L150" s="703">
        <f t="shared" si="514"/>
        <v>0</v>
      </c>
      <c r="M150" s="703">
        <f t="shared" si="514"/>
        <v>0</v>
      </c>
      <c r="N150" s="703">
        <f t="shared" si="514"/>
        <v>0</v>
      </c>
      <c r="O150" s="703">
        <f t="shared" si="514"/>
        <v>0</v>
      </c>
      <c r="P150" s="703">
        <f>SUMIF($C$243:$N$243,TRUE,C150:N150)</f>
        <v>0</v>
      </c>
      <c r="Q150" s="703"/>
      <c r="R150" s="704"/>
      <c r="AU150" s="2326">
        <f>$B$149</f>
        <v>0</v>
      </c>
      <c r="AV150" s="2327"/>
      <c r="AW150" s="2327" t="str">
        <f>A150</f>
        <v>実績</v>
      </c>
      <c r="AX150" s="1862">
        <f>C150</f>
        <v>0</v>
      </c>
      <c r="AY150" s="1862">
        <f t="shared" si="513"/>
        <v>0</v>
      </c>
      <c r="AZ150" s="1862">
        <f t="shared" si="513"/>
        <v>0</v>
      </c>
      <c r="BA150" s="1862">
        <f t="shared" si="513"/>
        <v>0</v>
      </c>
      <c r="BB150" s="1862">
        <f t="shared" si="513"/>
        <v>0</v>
      </c>
      <c r="BC150" s="1862">
        <f t="shared" si="513"/>
        <v>0</v>
      </c>
      <c r="BD150" s="1862">
        <f t="shared" si="513"/>
        <v>0</v>
      </c>
      <c r="BE150" s="1862">
        <f t="shared" si="513"/>
        <v>0</v>
      </c>
      <c r="BF150" s="1862">
        <f t="shared" si="513"/>
        <v>0</v>
      </c>
      <c r="BG150" s="1862">
        <f t="shared" si="513"/>
        <v>0</v>
      </c>
      <c r="BH150" s="1862">
        <f t="shared" si="513"/>
        <v>0</v>
      </c>
      <c r="BI150" s="1863">
        <f t="shared" si="513"/>
        <v>0</v>
      </c>
    </row>
    <row r="151" spans="1:66" ht="23" thickBot="1">
      <c r="A151" s="707" t="s">
        <v>228</v>
      </c>
      <c r="B151" s="708"/>
      <c r="C151" s="709">
        <f>IF(C$243=FALSE,0,C150-C149)</f>
        <v>0</v>
      </c>
      <c r="D151" s="709">
        <f t="shared" ref="D151:N151" si="515">IF(D$243=FALSE,0,D150-D149)</f>
        <v>0</v>
      </c>
      <c r="E151" s="709">
        <f t="shared" si="515"/>
        <v>0</v>
      </c>
      <c r="F151" s="709">
        <f t="shared" si="515"/>
        <v>0</v>
      </c>
      <c r="G151" s="709">
        <f t="shared" si="515"/>
        <v>0</v>
      </c>
      <c r="H151" s="709">
        <f t="shared" si="515"/>
        <v>0</v>
      </c>
      <c r="I151" s="709">
        <f t="shared" si="515"/>
        <v>0</v>
      </c>
      <c r="J151" s="709">
        <f t="shared" si="515"/>
        <v>0</v>
      </c>
      <c r="K151" s="709">
        <f t="shared" si="515"/>
        <v>0</v>
      </c>
      <c r="L151" s="709">
        <f t="shared" si="515"/>
        <v>0</v>
      </c>
      <c r="M151" s="709">
        <f t="shared" si="515"/>
        <v>0</v>
      </c>
      <c r="N151" s="709">
        <f t="shared" si="515"/>
        <v>0</v>
      </c>
      <c r="O151" s="709">
        <f>O150-O149</f>
        <v>0</v>
      </c>
      <c r="P151" s="709">
        <f>P150-P149</f>
        <v>0</v>
      </c>
      <c r="Q151" s="710"/>
      <c r="R151" s="711"/>
      <c r="AU151" s="2326"/>
      <c r="AV151" s="2327"/>
      <c r="AW151" s="2327"/>
      <c r="AX151" s="2328">
        <f>C$148</f>
        <v>45108</v>
      </c>
      <c r="AY151" s="2328">
        <f t="shared" ref="AY151" si="516">D$148</f>
        <v>45139</v>
      </c>
      <c r="AZ151" s="2328">
        <f t="shared" ref="AZ151" si="517">E$148</f>
        <v>45170</v>
      </c>
      <c r="BA151" s="2328">
        <f t="shared" ref="BA151" si="518">F$148</f>
        <v>45200</v>
      </c>
      <c r="BB151" s="2328">
        <f t="shared" ref="BB151" si="519">G$148</f>
        <v>45231</v>
      </c>
      <c r="BC151" s="2328">
        <f t="shared" ref="BC151" si="520">H$148</f>
        <v>45261</v>
      </c>
      <c r="BD151" s="2328">
        <f t="shared" ref="BD151" si="521">I$148</f>
        <v>45292</v>
      </c>
      <c r="BE151" s="2328">
        <f t="shared" ref="BE151" si="522">J$148</f>
        <v>45323</v>
      </c>
      <c r="BF151" s="2328">
        <f t="shared" ref="BF151" si="523">K$148</f>
        <v>45352</v>
      </c>
      <c r="BG151" s="2328">
        <f t="shared" ref="BG151" si="524">L$148</f>
        <v>45383</v>
      </c>
      <c r="BH151" s="2328">
        <f t="shared" ref="BH151" si="525">M$148</f>
        <v>45413</v>
      </c>
      <c r="BI151" s="2329">
        <f t="shared" ref="BI151" si="526">N$148</f>
        <v>45444</v>
      </c>
    </row>
    <row r="152" spans="1:66" ht="22.5">
      <c r="A152" s="712" t="s">
        <v>140</v>
      </c>
      <c r="B152" s="713">
        <f>B7</f>
        <v>0</v>
      </c>
      <c r="C152" s="714">
        <f>C7</f>
        <v>0</v>
      </c>
      <c r="D152" s="714">
        <f t="shared" ref="D152:O152" si="527">D7</f>
        <v>0</v>
      </c>
      <c r="E152" s="714">
        <f t="shared" si="527"/>
        <v>0</v>
      </c>
      <c r="F152" s="714">
        <f t="shared" si="527"/>
        <v>0</v>
      </c>
      <c r="G152" s="714">
        <f t="shared" si="527"/>
        <v>0</v>
      </c>
      <c r="H152" s="714">
        <f t="shared" si="527"/>
        <v>0</v>
      </c>
      <c r="I152" s="714">
        <f t="shared" si="527"/>
        <v>0</v>
      </c>
      <c r="J152" s="714">
        <f t="shared" si="527"/>
        <v>0</v>
      </c>
      <c r="K152" s="714">
        <f t="shared" si="527"/>
        <v>0</v>
      </c>
      <c r="L152" s="714">
        <f t="shared" si="527"/>
        <v>0</v>
      </c>
      <c r="M152" s="714">
        <f t="shared" si="527"/>
        <v>0</v>
      </c>
      <c r="N152" s="714">
        <f t="shared" si="527"/>
        <v>0</v>
      </c>
      <c r="O152" s="714">
        <f t="shared" si="527"/>
        <v>0</v>
      </c>
      <c r="P152" s="714">
        <f>SUMIF($C$243:$N$243,TRUE,C152:N152)</f>
        <v>0</v>
      </c>
      <c r="Q152" s="714">
        <f>SUMIF($C$243:$N$243,TRUE,C153:N153)+SUMIF($C$243:$N$243,FALSE,C152:N152)</f>
        <v>0</v>
      </c>
      <c r="R152" s="715"/>
      <c r="AU152" s="2326">
        <f>B152</f>
        <v>0</v>
      </c>
      <c r="AV152" s="2327"/>
      <c r="AW152" s="2327" t="str">
        <f>A152</f>
        <v>前期</v>
      </c>
      <c r="AX152" s="2327">
        <f>C152</f>
        <v>0</v>
      </c>
      <c r="AY152" s="2327">
        <f t="shared" ref="AY152:AY153" si="528">D152</f>
        <v>0</v>
      </c>
      <c r="AZ152" s="2327">
        <f t="shared" ref="AZ152:AZ153" si="529">E152</f>
        <v>0</v>
      </c>
      <c r="BA152" s="2327">
        <f t="shared" ref="BA152:BA153" si="530">F152</f>
        <v>0</v>
      </c>
      <c r="BB152" s="2327">
        <f t="shared" ref="BB152:BB153" si="531">G152</f>
        <v>0</v>
      </c>
      <c r="BC152" s="2327">
        <f t="shared" ref="BC152:BC153" si="532">H152</f>
        <v>0</v>
      </c>
      <c r="BD152" s="2327">
        <f t="shared" ref="BD152:BD153" si="533">I152</f>
        <v>0</v>
      </c>
      <c r="BE152" s="2327">
        <f t="shared" ref="BE152:BE153" si="534">J152</f>
        <v>0</v>
      </c>
      <c r="BF152" s="2327">
        <f t="shared" ref="BF152:BF153" si="535">K152</f>
        <v>0</v>
      </c>
      <c r="BG152" s="2327">
        <f t="shared" ref="BG152:BG153" si="536">L152</f>
        <v>0</v>
      </c>
      <c r="BH152" s="2327">
        <f t="shared" ref="BH152:BH153" si="537">M152</f>
        <v>0</v>
      </c>
      <c r="BI152" s="2330">
        <f t="shared" ref="BI152:BI153" si="538">N152</f>
        <v>0</v>
      </c>
    </row>
    <row r="153" spans="1:66" ht="22.5">
      <c r="A153" s="716" t="s">
        <v>227</v>
      </c>
      <c r="B153" s="717">
        <f>B152</f>
        <v>0</v>
      </c>
      <c r="C153" s="718">
        <f>C57</f>
        <v>0</v>
      </c>
      <c r="D153" s="718">
        <f t="shared" ref="D153:O153" si="539">D57</f>
        <v>0</v>
      </c>
      <c r="E153" s="718">
        <f t="shared" si="539"/>
        <v>0</v>
      </c>
      <c r="F153" s="718">
        <f t="shared" si="539"/>
        <v>0</v>
      </c>
      <c r="G153" s="718">
        <f t="shared" si="539"/>
        <v>0</v>
      </c>
      <c r="H153" s="718">
        <f t="shared" si="539"/>
        <v>0</v>
      </c>
      <c r="I153" s="718">
        <f t="shared" si="539"/>
        <v>0</v>
      </c>
      <c r="J153" s="718">
        <f t="shared" si="539"/>
        <v>0</v>
      </c>
      <c r="K153" s="718">
        <f t="shared" si="539"/>
        <v>0</v>
      </c>
      <c r="L153" s="718">
        <f t="shared" si="539"/>
        <v>0</v>
      </c>
      <c r="M153" s="718">
        <f t="shared" si="539"/>
        <v>0</v>
      </c>
      <c r="N153" s="718">
        <f t="shared" si="539"/>
        <v>0</v>
      </c>
      <c r="O153" s="718">
        <f t="shared" si="539"/>
        <v>0</v>
      </c>
      <c r="P153" s="718">
        <f>SUMIF($C$243:$N$243,TRUE,C153:N153)</f>
        <v>0</v>
      </c>
      <c r="Q153" s="718"/>
      <c r="R153" s="719"/>
      <c r="AU153" s="2326">
        <f>B153</f>
        <v>0</v>
      </c>
      <c r="AV153" s="2327"/>
      <c r="AW153" s="2327" t="str">
        <f>A153</f>
        <v>実績</v>
      </c>
      <c r="AX153" s="2327">
        <f>C153</f>
        <v>0</v>
      </c>
      <c r="AY153" s="2327">
        <f t="shared" si="528"/>
        <v>0</v>
      </c>
      <c r="AZ153" s="2327">
        <f t="shared" si="529"/>
        <v>0</v>
      </c>
      <c r="BA153" s="2327">
        <f t="shared" si="530"/>
        <v>0</v>
      </c>
      <c r="BB153" s="2327">
        <f t="shared" si="531"/>
        <v>0</v>
      </c>
      <c r="BC153" s="2327">
        <f t="shared" si="532"/>
        <v>0</v>
      </c>
      <c r="BD153" s="2327">
        <f t="shared" si="533"/>
        <v>0</v>
      </c>
      <c r="BE153" s="2327">
        <f t="shared" si="534"/>
        <v>0</v>
      </c>
      <c r="BF153" s="2327">
        <f t="shared" si="535"/>
        <v>0</v>
      </c>
      <c r="BG153" s="2327">
        <f t="shared" si="536"/>
        <v>0</v>
      </c>
      <c r="BH153" s="2327">
        <f t="shared" si="537"/>
        <v>0</v>
      </c>
      <c r="BI153" s="2330">
        <f t="shared" si="538"/>
        <v>0</v>
      </c>
    </row>
    <row r="154" spans="1:66" ht="23" thickBot="1">
      <c r="A154" s="720" t="s">
        <v>228</v>
      </c>
      <c r="B154" s="721"/>
      <c r="C154" s="722">
        <f>IF(C$243=FALSE,0,C153-C152)</f>
        <v>0</v>
      </c>
      <c r="D154" s="722">
        <f t="shared" ref="D154:N154" si="540">IF(D$243=FALSE,0,D153-D152)</f>
        <v>0</v>
      </c>
      <c r="E154" s="722">
        <f t="shared" si="540"/>
        <v>0</v>
      </c>
      <c r="F154" s="722">
        <f t="shared" si="540"/>
        <v>0</v>
      </c>
      <c r="G154" s="722">
        <f t="shared" si="540"/>
        <v>0</v>
      </c>
      <c r="H154" s="722">
        <f t="shared" si="540"/>
        <v>0</v>
      </c>
      <c r="I154" s="722">
        <f t="shared" si="540"/>
        <v>0</v>
      </c>
      <c r="J154" s="722">
        <f t="shared" si="540"/>
        <v>0</v>
      </c>
      <c r="K154" s="722">
        <f t="shared" si="540"/>
        <v>0</v>
      </c>
      <c r="L154" s="722">
        <f t="shared" si="540"/>
        <v>0</v>
      </c>
      <c r="M154" s="722">
        <f t="shared" si="540"/>
        <v>0</v>
      </c>
      <c r="N154" s="722">
        <f t="shared" si="540"/>
        <v>0</v>
      </c>
      <c r="O154" s="722">
        <f>O153-O152</f>
        <v>0</v>
      </c>
      <c r="P154" s="722">
        <f>P153-P152</f>
        <v>0</v>
      </c>
      <c r="Q154" s="723"/>
      <c r="R154" s="724"/>
      <c r="AU154" s="2326"/>
      <c r="AV154" s="2327"/>
      <c r="AW154" s="2327"/>
      <c r="AX154" s="2328">
        <f>C$148</f>
        <v>45108</v>
      </c>
      <c r="AY154" s="2328">
        <f t="shared" ref="AY154" si="541">D$148</f>
        <v>45139</v>
      </c>
      <c r="AZ154" s="2328">
        <f t="shared" ref="AZ154" si="542">E$148</f>
        <v>45170</v>
      </c>
      <c r="BA154" s="2328">
        <f t="shared" ref="BA154" si="543">F$148</f>
        <v>45200</v>
      </c>
      <c r="BB154" s="2328">
        <f t="shared" ref="BB154" si="544">G$148</f>
        <v>45231</v>
      </c>
      <c r="BC154" s="2328">
        <f t="shared" ref="BC154" si="545">H$148</f>
        <v>45261</v>
      </c>
      <c r="BD154" s="2328">
        <f t="shared" ref="BD154" si="546">I$148</f>
        <v>45292</v>
      </c>
      <c r="BE154" s="2328">
        <f t="shared" ref="BE154" si="547">J$148</f>
        <v>45323</v>
      </c>
      <c r="BF154" s="2328">
        <f t="shared" ref="BF154" si="548">K$148</f>
        <v>45352</v>
      </c>
      <c r="BG154" s="2328">
        <f t="shared" ref="BG154" si="549">L$148</f>
        <v>45383</v>
      </c>
      <c r="BH154" s="2328">
        <f t="shared" ref="BH154" si="550">M$148</f>
        <v>45413</v>
      </c>
      <c r="BI154" s="2329">
        <f t="shared" ref="BI154" si="551">N$148</f>
        <v>45444</v>
      </c>
    </row>
    <row r="155" spans="1:66" ht="22.5">
      <c r="A155" s="725" t="s">
        <v>140</v>
      </c>
      <c r="B155" s="701">
        <f>B8</f>
        <v>0</v>
      </c>
      <c r="C155" s="702">
        <f>C8</f>
        <v>0</v>
      </c>
      <c r="D155" s="702">
        <f t="shared" ref="D155:O155" si="552">D8</f>
        <v>0</v>
      </c>
      <c r="E155" s="702">
        <f t="shared" si="552"/>
        <v>0</v>
      </c>
      <c r="F155" s="702">
        <f t="shared" si="552"/>
        <v>0</v>
      </c>
      <c r="G155" s="702">
        <f t="shared" si="552"/>
        <v>0</v>
      </c>
      <c r="H155" s="702">
        <f t="shared" si="552"/>
        <v>0</v>
      </c>
      <c r="I155" s="702">
        <f t="shared" si="552"/>
        <v>0</v>
      </c>
      <c r="J155" s="702">
        <f t="shared" si="552"/>
        <v>0</v>
      </c>
      <c r="K155" s="702">
        <f t="shared" si="552"/>
        <v>0</v>
      </c>
      <c r="L155" s="702">
        <f t="shared" si="552"/>
        <v>0</v>
      </c>
      <c r="M155" s="702">
        <f t="shared" si="552"/>
        <v>0</v>
      </c>
      <c r="N155" s="702">
        <f t="shared" si="552"/>
        <v>0</v>
      </c>
      <c r="O155" s="702">
        <f t="shared" si="552"/>
        <v>0</v>
      </c>
      <c r="P155" s="702">
        <f>SUMIF($C$243:$N$243,TRUE,C155:N155)</f>
        <v>0</v>
      </c>
      <c r="Q155" s="702">
        <f>SUMIF($C$243:$N$243,TRUE,C156:N156)+SUMIF($C$243:$N$243,FALSE,C155:N155)</f>
        <v>0</v>
      </c>
      <c r="R155" s="726"/>
      <c r="AU155" s="2326">
        <f>B155</f>
        <v>0</v>
      </c>
      <c r="AV155" s="2327"/>
      <c r="AW155" s="2327" t="str">
        <f>A155</f>
        <v>前期</v>
      </c>
      <c r="AX155" s="2327">
        <f>C155</f>
        <v>0</v>
      </c>
      <c r="AY155" s="2327">
        <f t="shared" ref="AY155:AY156" si="553">D155</f>
        <v>0</v>
      </c>
      <c r="AZ155" s="2327">
        <f t="shared" ref="AZ155:AZ156" si="554">E155</f>
        <v>0</v>
      </c>
      <c r="BA155" s="2327">
        <f t="shared" ref="BA155:BA156" si="555">F155</f>
        <v>0</v>
      </c>
      <c r="BB155" s="2327">
        <f t="shared" ref="BB155:BB156" si="556">G155</f>
        <v>0</v>
      </c>
      <c r="BC155" s="2327">
        <f t="shared" ref="BC155:BC156" si="557">H155</f>
        <v>0</v>
      </c>
      <c r="BD155" s="2327">
        <f t="shared" ref="BD155:BD156" si="558">I155</f>
        <v>0</v>
      </c>
      <c r="BE155" s="2327">
        <f t="shared" ref="BE155:BE156" si="559">J155</f>
        <v>0</v>
      </c>
      <c r="BF155" s="2327">
        <f t="shared" ref="BF155:BF156" si="560">K155</f>
        <v>0</v>
      </c>
      <c r="BG155" s="2327">
        <f t="shared" ref="BG155:BG156" si="561">L155</f>
        <v>0</v>
      </c>
      <c r="BH155" s="2327">
        <f t="shared" ref="BH155:BH156" si="562">M155</f>
        <v>0</v>
      </c>
      <c r="BI155" s="2330">
        <f t="shared" ref="BI155:BI156" si="563">N155</f>
        <v>0</v>
      </c>
    </row>
    <row r="156" spans="1:66" ht="22.5">
      <c r="A156" s="705" t="s">
        <v>227</v>
      </c>
      <c r="B156" s="701">
        <f>B155</f>
        <v>0</v>
      </c>
      <c r="C156" s="703">
        <f>C58</f>
        <v>0</v>
      </c>
      <c r="D156" s="703">
        <f t="shared" ref="D156:O156" si="564">D58</f>
        <v>0</v>
      </c>
      <c r="E156" s="703">
        <f t="shared" si="564"/>
        <v>0</v>
      </c>
      <c r="F156" s="703">
        <f t="shared" si="564"/>
        <v>0</v>
      </c>
      <c r="G156" s="703">
        <f t="shared" si="564"/>
        <v>0</v>
      </c>
      <c r="H156" s="703">
        <f t="shared" si="564"/>
        <v>0</v>
      </c>
      <c r="I156" s="703">
        <f t="shared" si="564"/>
        <v>0</v>
      </c>
      <c r="J156" s="703">
        <f t="shared" si="564"/>
        <v>0</v>
      </c>
      <c r="K156" s="703">
        <f t="shared" si="564"/>
        <v>0</v>
      </c>
      <c r="L156" s="703">
        <f t="shared" si="564"/>
        <v>0</v>
      </c>
      <c r="M156" s="703">
        <f t="shared" si="564"/>
        <v>0</v>
      </c>
      <c r="N156" s="703">
        <f t="shared" si="564"/>
        <v>0</v>
      </c>
      <c r="O156" s="703">
        <f t="shared" si="564"/>
        <v>0</v>
      </c>
      <c r="P156" s="703">
        <f>SUMIF($C$243:$N$243,TRUE,C156:N156)</f>
        <v>0</v>
      </c>
      <c r="Q156" s="703"/>
      <c r="R156" s="704"/>
      <c r="AU156" s="2326">
        <f>B156</f>
        <v>0</v>
      </c>
      <c r="AV156" s="2327"/>
      <c r="AW156" s="2327" t="str">
        <f>A156</f>
        <v>実績</v>
      </c>
      <c r="AX156" s="2327">
        <f>C156</f>
        <v>0</v>
      </c>
      <c r="AY156" s="2327">
        <f t="shared" si="553"/>
        <v>0</v>
      </c>
      <c r="AZ156" s="2327">
        <f t="shared" si="554"/>
        <v>0</v>
      </c>
      <c r="BA156" s="2327">
        <f t="shared" si="555"/>
        <v>0</v>
      </c>
      <c r="BB156" s="2327">
        <f t="shared" si="556"/>
        <v>0</v>
      </c>
      <c r="BC156" s="2327">
        <f t="shared" si="557"/>
        <v>0</v>
      </c>
      <c r="BD156" s="2327">
        <f t="shared" si="558"/>
        <v>0</v>
      </c>
      <c r="BE156" s="2327">
        <f t="shared" si="559"/>
        <v>0</v>
      </c>
      <c r="BF156" s="2327">
        <f t="shared" si="560"/>
        <v>0</v>
      </c>
      <c r="BG156" s="2327">
        <f t="shared" si="561"/>
        <v>0</v>
      </c>
      <c r="BH156" s="2327">
        <f t="shared" si="562"/>
        <v>0</v>
      </c>
      <c r="BI156" s="2330">
        <f t="shared" si="563"/>
        <v>0</v>
      </c>
    </row>
    <row r="157" spans="1:66" ht="23" thickBot="1">
      <c r="A157" s="707" t="s">
        <v>228</v>
      </c>
      <c r="B157" s="727"/>
      <c r="C157" s="709">
        <f>IF(C$243=FALSE,0,C156-C155)</f>
        <v>0</v>
      </c>
      <c r="D157" s="709">
        <f t="shared" ref="D157:N157" si="565">IF(D$243=FALSE,0,D156-D155)</f>
        <v>0</v>
      </c>
      <c r="E157" s="709">
        <f t="shared" si="565"/>
        <v>0</v>
      </c>
      <c r="F157" s="709">
        <f t="shared" si="565"/>
        <v>0</v>
      </c>
      <c r="G157" s="709">
        <f t="shared" si="565"/>
        <v>0</v>
      </c>
      <c r="H157" s="709">
        <f t="shared" si="565"/>
        <v>0</v>
      </c>
      <c r="I157" s="709">
        <f t="shared" si="565"/>
        <v>0</v>
      </c>
      <c r="J157" s="709">
        <f t="shared" si="565"/>
        <v>0</v>
      </c>
      <c r="K157" s="709">
        <f t="shared" si="565"/>
        <v>0</v>
      </c>
      <c r="L157" s="709">
        <f t="shared" si="565"/>
        <v>0</v>
      </c>
      <c r="M157" s="709">
        <f t="shared" si="565"/>
        <v>0</v>
      </c>
      <c r="N157" s="709">
        <f t="shared" si="565"/>
        <v>0</v>
      </c>
      <c r="O157" s="709">
        <f>O156-O155</f>
        <v>0</v>
      </c>
      <c r="P157" s="709">
        <f>P156-P155</f>
        <v>0</v>
      </c>
      <c r="Q157" s="710"/>
      <c r="R157" s="711"/>
      <c r="AU157" s="2326"/>
      <c r="AV157" s="2327"/>
      <c r="AW157" s="2327"/>
      <c r="AX157" s="2328">
        <f>C$148</f>
        <v>45108</v>
      </c>
      <c r="AY157" s="2328">
        <f t="shared" ref="AY157" si="566">D$148</f>
        <v>45139</v>
      </c>
      <c r="AZ157" s="2328">
        <f t="shared" ref="AZ157" si="567">E$148</f>
        <v>45170</v>
      </c>
      <c r="BA157" s="2328">
        <f t="shared" ref="BA157" si="568">F$148</f>
        <v>45200</v>
      </c>
      <c r="BB157" s="2328">
        <f t="shared" ref="BB157" si="569">G$148</f>
        <v>45231</v>
      </c>
      <c r="BC157" s="2328">
        <f t="shared" ref="BC157" si="570">H$148</f>
        <v>45261</v>
      </c>
      <c r="BD157" s="2328">
        <f t="shared" ref="BD157" si="571">I$148</f>
        <v>45292</v>
      </c>
      <c r="BE157" s="2328">
        <f t="shared" ref="BE157" si="572">J$148</f>
        <v>45323</v>
      </c>
      <c r="BF157" s="2328">
        <f t="shared" ref="BF157" si="573">K$148</f>
        <v>45352</v>
      </c>
      <c r="BG157" s="2328">
        <f t="shared" ref="BG157" si="574">L$148</f>
        <v>45383</v>
      </c>
      <c r="BH157" s="2328">
        <f t="shared" ref="BH157" si="575">M$148</f>
        <v>45413</v>
      </c>
      <c r="BI157" s="2329">
        <f t="shared" ref="BI157" si="576">N$148</f>
        <v>45444</v>
      </c>
    </row>
    <row r="158" spans="1:66" ht="22.5">
      <c r="A158" s="712" t="s">
        <v>140</v>
      </c>
      <c r="B158" s="713">
        <f>B9</f>
        <v>0</v>
      </c>
      <c r="C158" s="714">
        <f>C9</f>
        <v>0</v>
      </c>
      <c r="D158" s="714">
        <f t="shared" ref="D158:O158" si="577">D9</f>
        <v>0</v>
      </c>
      <c r="E158" s="714">
        <f t="shared" si="577"/>
        <v>0</v>
      </c>
      <c r="F158" s="714">
        <f t="shared" si="577"/>
        <v>0</v>
      </c>
      <c r="G158" s="714">
        <f t="shared" si="577"/>
        <v>0</v>
      </c>
      <c r="H158" s="714">
        <f t="shared" si="577"/>
        <v>0</v>
      </c>
      <c r="I158" s="714">
        <f t="shared" si="577"/>
        <v>0</v>
      </c>
      <c r="J158" s="714">
        <f t="shared" si="577"/>
        <v>0</v>
      </c>
      <c r="K158" s="714">
        <f t="shared" si="577"/>
        <v>0</v>
      </c>
      <c r="L158" s="714">
        <f t="shared" si="577"/>
        <v>0</v>
      </c>
      <c r="M158" s="714">
        <f t="shared" si="577"/>
        <v>0</v>
      </c>
      <c r="N158" s="714">
        <f t="shared" si="577"/>
        <v>0</v>
      </c>
      <c r="O158" s="714">
        <f t="shared" si="577"/>
        <v>0</v>
      </c>
      <c r="P158" s="714">
        <f>SUMIF($C$243:$N$243,TRUE,C158:N158)</f>
        <v>0</v>
      </c>
      <c r="Q158" s="714">
        <f>SUMIF($C$243:$N$243,TRUE,C159:N159)+SUMIF($C$243:$N$243,FALSE,C158:N158)</f>
        <v>0</v>
      </c>
      <c r="R158" s="715"/>
      <c r="AU158" s="2326">
        <f>B158</f>
        <v>0</v>
      </c>
      <c r="AV158" s="2327"/>
      <c r="AW158" s="2327" t="str">
        <f>A158</f>
        <v>前期</v>
      </c>
      <c r="AX158" s="2327">
        <f>C158</f>
        <v>0</v>
      </c>
      <c r="AY158" s="2327">
        <f t="shared" ref="AY158:AY159" si="578">D158</f>
        <v>0</v>
      </c>
      <c r="AZ158" s="2327">
        <f t="shared" ref="AZ158:AZ159" si="579">E158</f>
        <v>0</v>
      </c>
      <c r="BA158" s="2327">
        <f t="shared" ref="BA158:BA159" si="580">F158</f>
        <v>0</v>
      </c>
      <c r="BB158" s="2327">
        <f t="shared" ref="BB158:BB159" si="581">G158</f>
        <v>0</v>
      </c>
      <c r="BC158" s="2327">
        <f t="shared" ref="BC158:BC159" si="582">H158</f>
        <v>0</v>
      </c>
      <c r="BD158" s="2327">
        <f t="shared" ref="BD158:BD159" si="583">I158</f>
        <v>0</v>
      </c>
      <c r="BE158" s="2327">
        <f t="shared" ref="BE158:BE159" si="584">J158</f>
        <v>0</v>
      </c>
      <c r="BF158" s="2327">
        <f t="shared" ref="BF158:BF159" si="585">K158</f>
        <v>0</v>
      </c>
      <c r="BG158" s="2327">
        <f t="shared" ref="BG158:BG159" si="586">L158</f>
        <v>0</v>
      </c>
      <c r="BH158" s="2327">
        <f t="shared" ref="BH158:BH159" si="587">M158</f>
        <v>0</v>
      </c>
      <c r="BI158" s="2330">
        <f t="shared" ref="BI158:BI159" si="588">N158</f>
        <v>0</v>
      </c>
    </row>
    <row r="159" spans="1:66" ht="22.5">
      <c r="A159" s="716" t="s">
        <v>227</v>
      </c>
      <c r="B159" s="717">
        <f>B158</f>
        <v>0</v>
      </c>
      <c r="C159" s="718">
        <f>C59</f>
        <v>0</v>
      </c>
      <c r="D159" s="718">
        <f t="shared" ref="D159:O159" si="589">D59</f>
        <v>0</v>
      </c>
      <c r="E159" s="718">
        <f t="shared" si="589"/>
        <v>0</v>
      </c>
      <c r="F159" s="718">
        <f t="shared" si="589"/>
        <v>0</v>
      </c>
      <c r="G159" s="718">
        <f t="shared" si="589"/>
        <v>0</v>
      </c>
      <c r="H159" s="718">
        <f t="shared" si="589"/>
        <v>0</v>
      </c>
      <c r="I159" s="718">
        <f t="shared" si="589"/>
        <v>0</v>
      </c>
      <c r="J159" s="718">
        <f t="shared" si="589"/>
        <v>0</v>
      </c>
      <c r="K159" s="718">
        <f t="shared" si="589"/>
        <v>0</v>
      </c>
      <c r="L159" s="718">
        <f t="shared" si="589"/>
        <v>0</v>
      </c>
      <c r="M159" s="718">
        <f t="shared" si="589"/>
        <v>0</v>
      </c>
      <c r="N159" s="718">
        <f t="shared" si="589"/>
        <v>0</v>
      </c>
      <c r="O159" s="718">
        <f t="shared" si="589"/>
        <v>0</v>
      </c>
      <c r="P159" s="718">
        <f>SUMIF($C$243:$N$243,TRUE,C159:N159)</f>
        <v>0</v>
      </c>
      <c r="Q159" s="718"/>
      <c r="R159" s="719"/>
      <c r="AU159" s="2326">
        <f>B159</f>
        <v>0</v>
      </c>
      <c r="AV159" s="2327"/>
      <c r="AW159" s="2327" t="str">
        <f>A159</f>
        <v>実績</v>
      </c>
      <c r="AX159" s="2327">
        <f>C159</f>
        <v>0</v>
      </c>
      <c r="AY159" s="2327">
        <f t="shared" si="578"/>
        <v>0</v>
      </c>
      <c r="AZ159" s="2327">
        <f t="shared" si="579"/>
        <v>0</v>
      </c>
      <c r="BA159" s="2327">
        <f t="shared" si="580"/>
        <v>0</v>
      </c>
      <c r="BB159" s="2327">
        <f t="shared" si="581"/>
        <v>0</v>
      </c>
      <c r="BC159" s="2327">
        <f t="shared" si="582"/>
        <v>0</v>
      </c>
      <c r="BD159" s="2327">
        <f t="shared" si="583"/>
        <v>0</v>
      </c>
      <c r="BE159" s="2327">
        <f t="shared" si="584"/>
        <v>0</v>
      </c>
      <c r="BF159" s="2327">
        <f t="shared" si="585"/>
        <v>0</v>
      </c>
      <c r="BG159" s="2327">
        <f t="shared" si="586"/>
        <v>0</v>
      </c>
      <c r="BH159" s="2327">
        <f t="shared" si="587"/>
        <v>0</v>
      </c>
      <c r="BI159" s="2330">
        <f t="shared" si="588"/>
        <v>0</v>
      </c>
    </row>
    <row r="160" spans="1:66" ht="23" thickBot="1">
      <c r="A160" s="720" t="s">
        <v>228</v>
      </c>
      <c r="B160" s="721"/>
      <c r="C160" s="722">
        <f>IF(C$243=FALSE,0,C159-C158)</f>
        <v>0</v>
      </c>
      <c r="D160" s="722">
        <f t="shared" ref="D160:N160" si="590">IF(D$243=FALSE,0,D159-D158)</f>
        <v>0</v>
      </c>
      <c r="E160" s="722">
        <f t="shared" si="590"/>
        <v>0</v>
      </c>
      <c r="F160" s="722">
        <f t="shared" si="590"/>
        <v>0</v>
      </c>
      <c r="G160" s="722">
        <f t="shared" si="590"/>
        <v>0</v>
      </c>
      <c r="H160" s="722">
        <f t="shared" si="590"/>
        <v>0</v>
      </c>
      <c r="I160" s="722">
        <f t="shared" si="590"/>
        <v>0</v>
      </c>
      <c r="J160" s="722">
        <f t="shared" si="590"/>
        <v>0</v>
      </c>
      <c r="K160" s="722">
        <f t="shared" si="590"/>
        <v>0</v>
      </c>
      <c r="L160" s="722">
        <f t="shared" si="590"/>
        <v>0</v>
      </c>
      <c r="M160" s="722">
        <f t="shared" si="590"/>
        <v>0</v>
      </c>
      <c r="N160" s="722">
        <f t="shared" si="590"/>
        <v>0</v>
      </c>
      <c r="O160" s="722">
        <f>O159-O158</f>
        <v>0</v>
      </c>
      <c r="P160" s="722">
        <f>P159-P158</f>
        <v>0</v>
      </c>
      <c r="Q160" s="723"/>
      <c r="R160" s="724"/>
      <c r="AU160" s="2326"/>
      <c r="AV160" s="2327"/>
      <c r="AW160" s="2327"/>
      <c r="AX160" s="2328">
        <f>C$148</f>
        <v>45108</v>
      </c>
      <c r="AY160" s="2328">
        <f t="shared" ref="AY160" si="591">D$148</f>
        <v>45139</v>
      </c>
      <c r="AZ160" s="2328">
        <f t="shared" ref="AZ160" si="592">E$148</f>
        <v>45170</v>
      </c>
      <c r="BA160" s="2328">
        <f t="shared" ref="BA160" si="593">F$148</f>
        <v>45200</v>
      </c>
      <c r="BB160" s="2328">
        <f t="shared" ref="BB160" si="594">G$148</f>
        <v>45231</v>
      </c>
      <c r="BC160" s="2328">
        <f t="shared" ref="BC160" si="595">H$148</f>
        <v>45261</v>
      </c>
      <c r="BD160" s="2328">
        <f t="shared" ref="BD160" si="596">I$148</f>
        <v>45292</v>
      </c>
      <c r="BE160" s="2328">
        <f t="shared" ref="BE160" si="597">J$148</f>
        <v>45323</v>
      </c>
      <c r="BF160" s="2328">
        <f t="shared" ref="BF160" si="598">K$148</f>
        <v>45352</v>
      </c>
      <c r="BG160" s="2328">
        <f t="shared" ref="BG160" si="599">L$148</f>
        <v>45383</v>
      </c>
      <c r="BH160" s="2328">
        <f t="shared" ref="BH160" si="600">M$148</f>
        <v>45413</v>
      </c>
      <c r="BI160" s="2329">
        <f t="shared" ref="BI160" si="601">N$148</f>
        <v>45444</v>
      </c>
    </row>
    <row r="161" spans="1:61" ht="22.5">
      <c r="A161" s="725" t="s">
        <v>140</v>
      </c>
      <c r="B161" s="701">
        <f>B10</f>
        <v>0</v>
      </c>
      <c r="C161" s="702">
        <f>C10</f>
        <v>0</v>
      </c>
      <c r="D161" s="702">
        <f t="shared" ref="D161:O161" si="602">D10</f>
        <v>0</v>
      </c>
      <c r="E161" s="702">
        <f t="shared" si="602"/>
        <v>0</v>
      </c>
      <c r="F161" s="702">
        <f t="shared" si="602"/>
        <v>0</v>
      </c>
      <c r="G161" s="702">
        <f t="shared" si="602"/>
        <v>0</v>
      </c>
      <c r="H161" s="702">
        <f t="shared" si="602"/>
        <v>0</v>
      </c>
      <c r="I161" s="702">
        <f t="shared" si="602"/>
        <v>0</v>
      </c>
      <c r="J161" s="702">
        <f t="shared" si="602"/>
        <v>0</v>
      </c>
      <c r="K161" s="702">
        <f t="shared" si="602"/>
        <v>0</v>
      </c>
      <c r="L161" s="702">
        <f t="shared" si="602"/>
        <v>0</v>
      </c>
      <c r="M161" s="702">
        <f t="shared" si="602"/>
        <v>0</v>
      </c>
      <c r="N161" s="702">
        <f t="shared" si="602"/>
        <v>0</v>
      </c>
      <c r="O161" s="702">
        <f t="shared" si="602"/>
        <v>0</v>
      </c>
      <c r="P161" s="702">
        <f>SUMIF($C$243:$N$243,TRUE,C161:N161)</f>
        <v>0</v>
      </c>
      <c r="Q161" s="702">
        <f>SUMIF($C$243:$N$243,TRUE,C162:N162)+SUMIF($C$243:$N$243,FALSE,C161:N161)</f>
        <v>0</v>
      </c>
      <c r="R161" s="726"/>
      <c r="AU161" s="2326">
        <f>B161</f>
        <v>0</v>
      </c>
      <c r="AV161" s="2327"/>
      <c r="AW161" s="2327" t="str">
        <f>A161</f>
        <v>前期</v>
      </c>
      <c r="AX161" s="2327">
        <f>C161</f>
        <v>0</v>
      </c>
      <c r="AY161" s="2327">
        <f t="shared" ref="AY161:AY162" si="603">D161</f>
        <v>0</v>
      </c>
      <c r="AZ161" s="2327">
        <f t="shared" ref="AZ161:AZ162" si="604">E161</f>
        <v>0</v>
      </c>
      <c r="BA161" s="2327">
        <f t="shared" ref="BA161:BA162" si="605">F161</f>
        <v>0</v>
      </c>
      <c r="BB161" s="2327">
        <f t="shared" ref="BB161:BB162" si="606">G161</f>
        <v>0</v>
      </c>
      <c r="BC161" s="2327">
        <f t="shared" ref="BC161:BC162" si="607">H161</f>
        <v>0</v>
      </c>
      <c r="BD161" s="2327">
        <f t="shared" ref="BD161:BD162" si="608">I161</f>
        <v>0</v>
      </c>
      <c r="BE161" s="2327">
        <f t="shared" ref="BE161:BE162" si="609">J161</f>
        <v>0</v>
      </c>
      <c r="BF161" s="2327">
        <f t="shared" ref="BF161:BF162" si="610">K161</f>
        <v>0</v>
      </c>
      <c r="BG161" s="2327">
        <f t="shared" ref="BG161:BG162" si="611">L161</f>
        <v>0</v>
      </c>
      <c r="BH161" s="2327">
        <f t="shared" ref="BH161:BH162" si="612">M161</f>
        <v>0</v>
      </c>
      <c r="BI161" s="2330">
        <f t="shared" ref="BI161:BI162" si="613">N161</f>
        <v>0</v>
      </c>
    </row>
    <row r="162" spans="1:61" ht="22.5">
      <c r="A162" s="705" t="s">
        <v>227</v>
      </c>
      <c r="B162" s="706">
        <f>B161</f>
        <v>0</v>
      </c>
      <c r="C162" s="703">
        <f>C60</f>
        <v>0</v>
      </c>
      <c r="D162" s="703">
        <f t="shared" ref="D162:O162" si="614">D60</f>
        <v>0</v>
      </c>
      <c r="E162" s="703">
        <f t="shared" si="614"/>
        <v>0</v>
      </c>
      <c r="F162" s="703">
        <f t="shared" si="614"/>
        <v>0</v>
      </c>
      <c r="G162" s="703">
        <f t="shared" si="614"/>
        <v>0</v>
      </c>
      <c r="H162" s="703">
        <f t="shared" si="614"/>
        <v>0</v>
      </c>
      <c r="I162" s="703">
        <f t="shared" si="614"/>
        <v>0</v>
      </c>
      <c r="J162" s="703">
        <f t="shared" si="614"/>
        <v>0</v>
      </c>
      <c r="K162" s="703">
        <f t="shared" si="614"/>
        <v>0</v>
      </c>
      <c r="L162" s="703">
        <f t="shared" si="614"/>
        <v>0</v>
      </c>
      <c r="M162" s="703">
        <f t="shared" si="614"/>
        <v>0</v>
      </c>
      <c r="N162" s="703">
        <f t="shared" si="614"/>
        <v>0</v>
      </c>
      <c r="O162" s="703">
        <f t="shared" si="614"/>
        <v>0</v>
      </c>
      <c r="P162" s="703">
        <f>SUMIF($C$243:$N$243,TRUE,C162:N162)</f>
        <v>0</v>
      </c>
      <c r="Q162" s="703"/>
      <c r="R162" s="704"/>
      <c r="AU162" s="2326">
        <f>B162</f>
        <v>0</v>
      </c>
      <c r="AV162" s="2327"/>
      <c r="AW162" s="2327" t="str">
        <f>A162</f>
        <v>実績</v>
      </c>
      <c r="AX162" s="2327">
        <f>C162</f>
        <v>0</v>
      </c>
      <c r="AY162" s="2327">
        <f t="shared" si="603"/>
        <v>0</v>
      </c>
      <c r="AZ162" s="2327">
        <f t="shared" si="604"/>
        <v>0</v>
      </c>
      <c r="BA162" s="2327">
        <f t="shared" si="605"/>
        <v>0</v>
      </c>
      <c r="BB162" s="2327">
        <f t="shared" si="606"/>
        <v>0</v>
      </c>
      <c r="BC162" s="2327">
        <f t="shared" si="607"/>
        <v>0</v>
      </c>
      <c r="BD162" s="2327">
        <f t="shared" si="608"/>
        <v>0</v>
      </c>
      <c r="BE162" s="2327">
        <f t="shared" si="609"/>
        <v>0</v>
      </c>
      <c r="BF162" s="2327">
        <f t="shared" si="610"/>
        <v>0</v>
      </c>
      <c r="BG162" s="2327">
        <f t="shared" si="611"/>
        <v>0</v>
      </c>
      <c r="BH162" s="2327">
        <f t="shared" si="612"/>
        <v>0</v>
      </c>
      <c r="BI162" s="2330">
        <f t="shared" si="613"/>
        <v>0</v>
      </c>
    </row>
    <row r="163" spans="1:61" ht="23" thickBot="1">
      <c r="A163" s="728" t="s">
        <v>228</v>
      </c>
      <c r="B163" s="708"/>
      <c r="C163" s="709">
        <f>IF(C$243=FALSE,0,C162-C161)</f>
        <v>0</v>
      </c>
      <c r="D163" s="709">
        <f t="shared" ref="D163:N163" si="615">IF(D$243=FALSE,0,D162-D161)</f>
        <v>0</v>
      </c>
      <c r="E163" s="709">
        <f t="shared" si="615"/>
        <v>0</v>
      </c>
      <c r="F163" s="709">
        <f t="shared" si="615"/>
        <v>0</v>
      </c>
      <c r="G163" s="709">
        <f t="shared" si="615"/>
        <v>0</v>
      </c>
      <c r="H163" s="709">
        <f t="shared" si="615"/>
        <v>0</v>
      </c>
      <c r="I163" s="709">
        <f t="shared" si="615"/>
        <v>0</v>
      </c>
      <c r="J163" s="709">
        <f t="shared" si="615"/>
        <v>0</v>
      </c>
      <c r="K163" s="709">
        <f t="shared" si="615"/>
        <v>0</v>
      </c>
      <c r="L163" s="709">
        <f t="shared" si="615"/>
        <v>0</v>
      </c>
      <c r="M163" s="709">
        <f t="shared" si="615"/>
        <v>0</v>
      </c>
      <c r="N163" s="709">
        <f t="shared" si="615"/>
        <v>0</v>
      </c>
      <c r="O163" s="709">
        <f>O162-O161</f>
        <v>0</v>
      </c>
      <c r="P163" s="709">
        <f>P162-P161</f>
        <v>0</v>
      </c>
      <c r="Q163" s="710"/>
      <c r="R163" s="711"/>
      <c r="AU163" s="2326"/>
      <c r="AV163" s="2327"/>
      <c r="AW163" s="2327"/>
      <c r="AX163" s="2328">
        <f>C$148</f>
        <v>45108</v>
      </c>
      <c r="AY163" s="2328">
        <f t="shared" ref="AY163" si="616">D$148</f>
        <v>45139</v>
      </c>
      <c r="AZ163" s="2328">
        <f t="shared" ref="AZ163" si="617">E$148</f>
        <v>45170</v>
      </c>
      <c r="BA163" s="2328">
        <f t="shared" ref="BA163" si="618">F$148</f>
        <v>45200</v>
      </c>
      <c r="BB163" s="2328">
        <f t="shared" ref="BB163" si="619">G$148</f>
        <v>45231</v>
      </c>
      <c r="BC163" s="2328">
        <f t="shared" ref="BC163" si="620">H$148</f>
        <v>45261</v>
      </c>
      <c r="BD163" s="2328">
        <f t="shared" ref="BD163" si="621">I$148</f>
        <v>45292</v>
      </c>
      <c r="BE163" s="2328">
        <f t="shared" ref="BE163" si="622">J$148</f>
        <v>45323</v>
      </c>
      <c r="BF163" s="2328">
        <f t="shared" ref="BF163" si="623">K$148</f>
        <v>45352</v>
      </c>
      <c r="BG163" s="2328">
        <f t="shared" ref="BG163" si="624">L$148</f>
        <v>45383</v>
      </c>
      <c r="BH163" s="2328">
        <f t="shared" ref="BH163" si="625">M$148</f>
        <v>45413</v>
      </c>
      <c r="BI163" s="2329">
        <f t="shared" ref="BI163" si="626">N$148</f>
        <v>45444</v>
      </c>
    </row>
    <row r="164" spans="1:61" ht="22.5">
      <c r="A164" s="712" t="s">
        <v>140</v>
      </c>
      <c r="B164" s="713">
        <f>B11</f>
        <v>0</v>
      </c>
      <c r="C164" s="714">
        <f>C11</f>
        <v>0</v>
      </c>
      <c r="D164" s="714">
        <f t="shared" ref="D164:O164" si="627">D11</f>
        <v>0</v>
      </c>
      <c r="E164" s="714">
        <f t="shared" si="627"/>
        <v>0</v>
      </c>
      <c r="F164" s="714">
        <f t="shared" si="627"/>
        <v>0</v>
      </c>
      <c r="G164" s="714">
        <f t="shared" si="627"/>
        <v>0</v>
      </c>
      <c r="H164" s="714">
        <f t="shared" si="627"/>
        <v>0</v>
      </c>
      <c r="I164" s="714">
        <f t="shared" si="627"/>
        <v>0</v>
      </c>
      <c r="J164" s="714">
        <f t="shared" si="627"/>
        <v>0</v>
      </c>
      <c r="K164" s="714">
        <f t="shared" si="627"/>
        <v>0</v>
      </c>
      <c r="L164" s="714">
        <f t="shared" si="627"/>
        <v>0</v>
      </c>
      <c r="M164" s="714">
        <f t="shared" si="627"/>
        <v>0</v>
      </c>
      <c r="N164" s="714">
        <f t="shared" si="627"/>
        <v>0</v>
      </c>
      <c r="O164" s="714">
        <f t="shared" si="627"/>
        <v>0</v>
      </c>
      <c r="P164" s="714">
        <f>SUMIF($C$243:$N$243,TRUE,C164:N164)</f>
        <v>0</v>
      </c>
      <c r="Q164" s="714">
        <f>SUMIF($C$243:$N$243,TRUE,C243:N243)+SUMIF($C$243:$N$243,FALSE,C164:N164)</f>
        <v>0</v>
      </c>
      <c r="R164" s="715"/>
      <c r="AU164" s="2326">
        <f>B164</f>
        <v>0</v>
      </c>
      <c r="AV164" s="2327"/>
      <c r="AW164" s="2327" t="str">
        <f>A164</f>
        <v>前期</v>
      </c>
      <c r="AX164" s="2327">
        <f>C164</f>
        <v>0</v>
      </c>
      <c r="AY164" s="2327">
        <f t="shared" ref="AY164:AY165" si="628">D164</f>
        <v>0</v>
      </c>
      <c r="AZ164" s="2327">
        <f t="shared" ref="AZ164:AZ165" si="629">E164</f>
        <v>0</v>
      </c>
      <c r="BA164" s="2327">
        <f t="shared" ref="BA164:BA165" si="630">F164</f>
        <v>0</v>
      </c>
      <c r="BB164" s="2327">
        <f t="shared" ref="BB164:BB165" si="631">G164</f>
        <v>0</v>
      </c>
      <c r="BC164" s="2327">
        <f t="shared" ref="BC164:BC165" si="632">H164</f>
        <v>0</v>
      </c>
      <c r="BD164" s="2327">
        <f t="shared" ref="BD164:BD165" si="633">I164</f>
        <v>0</v>
      </c>
      <c r="BE164" s="2327">
        <f t="shared" ref="BE164:BE165" si="634">J164</f>
        <v>0</v>
      </c>
      <c r="BF164" s="2327">
        <f t="shared" ref="BF164:BF165" si="635">K164</f>
        <v>0</v>
      </c>
      <c r="BG164" s="2327">
        <f t="shared" ref="BG164:BG165" si="636">L164</f>
        <v>0</v>
      </c>
      <c r="BH164" s="2327">
        <f t="shared" ref="BH164:BH165" si="637">M164</f>
        <v>0</v>
      </c>
      <c r="BI164" s="2330">
        <f t="shared" ref="BI164:BI165" si="638">N164</f>
        <v>0</v>
      </c>
    </row>
    <row r="165" spans="1:61" ht="22.5">
      <c r="A165" s="716" t="s">
        <v>227</v>
      </c>
      <c r="B165" s="717">
        <f>B164</f>
        <v>0</v>
      </c>
      <c r="C165" s="718">
        <f>C61</f>
        <v>0</v>
      </c>
      <c r="D165" s="718">
        <f t="shared" ref="D165:O165" si="639">D61</f>
        <v>0</v>
      </c>
      <c r="E165" s="718">
        <f t="shared" si="639"/>
        <v>0</v>
      </c>
      <c r="F165" s="718">
        <f t="shared" si="639"/>
        <v>0</v>
      </c>
      <c r="G165" s="718">
        <f t="shared" si="639"/>
        <v>0</v>
      </c>
      <c r="H165" s="718">
        <f t="shared" si="639"/>
        <v>0</v>
      </c>
      <c r="I165" s="718">
        <f t="shared" si="639"/>
        <v>0</v>
      </c>
      <c r="J165" s="718">
        <f t="shared" si="639"/>
        <v>0</v>
      </c>
      <c r="K165" s="718">
        <f t="shared" si="639"/>
        <v>0</v>
      </c>
      <c r="L165" s="718">
        <f t="shared" si="639"/>
        <v>0</v>
      </c>
      <c r="M165" s="718">
        <f t="shared" si="639"/>
        <v>0</v>
      </c>
      <c r="N165" s="718">
        <f t="shared" si="639"/>
        <v>0</v>
      </c>
      <c r="O165" s="718">
        <f t="shared" si="639"/>
        <v>0</v>
      </c>
      <c r="P165" s="718">
        <f>SUMIF($C$243:$N$243,TRUE,C165:N165)</f>
        <v>0</v>
      </c>
      <c r="Q165" s="718"/>
      <c r="R165" s="719"/>
      <c r="AU165" s="2326">
        <f>B165</f>
        <v>0</v>
      </c>
      <c r="AV165" s="2327"/>
      <c r="AW165" s="2327" t="str">
        <f>A165</f>
        <v>実績</v>
      </c>
      <c r="AX165" s="2327">
        <f>C165</f>
        <v>0</v>
      </c>
      <c r="AY165" s="2327">
        <f t="shared" si="628"/>
        <v>0</v>
      </c>
      <c r="AZ165" s="2327">
        <f t="shared" si="629"/>
        <v>0</v>
      </c>
      <c r="BA165" s="2327">
        <f t="shared" si="630"/>
        <v>0</v>
      </c>
      <c r="BB165" s="2327">
        <f t="shared" si="631"/>
        <v>0</v>
      </c>
      <c r="BC165" s="2327">
        <f t="shared" si="632"/>
        <v>0</v>
      </c>
      <c r="BD165" s="2327">
        <f t="shared" si="633"/>
        <v>0</v>
      </c>
      <c r="BE165" s="2327">
        <f t="shared" si="634"/>
        <v>0</v>
      </c>
      <c r="BF165" s="2327">
        <f t="shared" si="635"/>
        <v>0</v>
      </c>
      <c r="BG165" s="2327">
        <f t="shared" si="636"/>
        <v>0</v>
      </c>
      <c r="BH165" s="2327">
        <f t="shared" si="637"/>
        <v>0</v>
      </c>
      <c r="BI165" s="2330">
        <f t="shared" si="638"/>
        <v>0</v>
      </c>
    </row>
    <row r="166" spans="1:61" ht="23" thickBot="1">
      <c r="A166" s="720" t="s">
        <v>228</v>
      </c>
      <c r="B166" s="721"/>
      <c r="C166" s="722">
        <f>IF(C$243=FALSE,0,C165-C164)</f>
        <v>0</v>
      </c>
      <c r="D166" s="722">
        <f t="shared" ref="D166:N166" si="640">IF(D$243=FALSE,0,D165-D164)</f>
        <v>0</v>
      </c>
      <c r="E166" s="722">
        <f t="shared" si="640"/>
        <v>0</v>
      </c>
      <c r="F166" s="722">
        <f t="shared" si="640"/>
        <v>0</v>
      </c>
      <c r="G166" s="722">
        <f t="shared" si="640"/>
        <v>0</v>
      </c>
      <c r="H166" s="722">
        <f t="shared" si="640"/>
        <v>0</v>
      </c>
      <c r="I166" s="722">
        <f t="shared" si="640"/>
        <v>0</v>
      </c>
      <c r="J166" s="722">
        <f t="shared" si="640"/>
        <v>0</v>
      </c>
      <c r="K166" s="722">
        <f t="shared" si="640"/>
        <v>0</v>
      </c>
      <c r="L166" s="722">
        <f t="shared" si="640"/>
        <v>0</v>
      </c>
      <c r="M166" s="722">
        <f t="shared" si="640"/>
        <v>0</v>
      </c>
      <c r="N166" s="722">
        <f t="shared" si="640"/>
        <v>0</v>
      </c>
      <c r="O166" s="722">
        <f>O165-O164</f>
        <v>0</v>
      </c>
      <c r="P166" s="722">
        <f>P243-P164</f>
        <v>0</v>
      </c>
      <c r="Q166" s="723"/>
      <c r="R166" s="724"/>
      <c r="AU166" s="2326"/>
      <c r="AV166" s="2327"/>
      <c r="AW166" s="2327"/>
      <c r="AX166" s="2328">
        <f>C$148</f>
        <v>45108</v>
      </c>
      <c r="AY166" s="2328">
        <f t="shared" ref="AY166" si="641">D$148</f>
        <v>45139</v>
      </c>
      <c r="AZ166" s="2328">
        <f t="shared" ref="AZ166" si="642">E$148</f>
        <v>45170</v>
      </c>
      <c r="BA166" s="2328">
        <f t="shared" ref="BA166" si="643">F$148</f>
        <v>45200</v>
      </c>
      <c r="BB166" s="2328">
        <f t="shared" ref="BB166" si="644">G$148</f>
        <v>45231</v>
      </c>
      <c r="BC166" s="2328">
        <f t="shared" ref="BC166" si="645">H$148</f>
        <v>45261</v>
      </c>
      <c r="BD166" s="2328">
        <f t="shared" ref="BD166" si="646">I$148</f>
        <v>45292</v>
      </c>
      <c r="BE166" s="2328">
        <f t="shared" ref="BE166" si="647">J$148</f>
        <v>45323</v>
      </c>
      <c r="BF166" s="2328">
        <f t="shared" ref="BF166" si="648">K$148</f>
        <v>45352</v>
      </c>
      <c r="BG166" s="2328">
        <f t="shared" ref="BG166" si="649">L$148</f>
        <v>45383</v>
      </c>
      <c r="BH166" s="2328">
        <f t="shared" ref="BH166" si="650">M$148</f>
        <v>45413</v>
      </c>
      <c r="BI166" s="2329">
        <f t="shared" ref="BI166" si="651">N$148</f>
        <v>45444</v>
      </c>
    </row>
    <row r="167" spans="1:61" ht="22.5">
      <c r="A167" s="700" t="s">
        <v>140</v>
      </c>
      <c r="B167" s="701">
        <f>B12</f>
        <v>0</v>
      </c>
      <c r="C167" s="702">
        <f>C12</f>
        <v>0</v>
      </c>
      <c r="D167" s="702">
        <f t="shared" ref="D167:N167" si="652">D12</f>
        <v>0</v>
      </c>
      <c r="E167" s="702">
        <f t="shared" si="652"/>
        <v>0</v>
      </c>
      <c r="F167" s="702">
        <f t="shared" si="652"/>
        <v>0</v>
      </c>
      <c r="G167" s="702">
        <f t="shared" si="652"/>
        <v>0</v>
      </c>
      <c r="H167" s="702">
        <f t="shared" si="652"/>
        <v>0</v>
      </c>
      <c r="I167" s="702">
        <f t="shared" si="652"/>
        <v>0</v>
      </c>
      <c r="J167" s="702">
        <f t="shared" si="652"/>
        <v>0</v>
      </c>
      <c r="K167" s="702">
        <f t="shared" si="652"/>
        <v>0</v>
      </c>
      <c r="L167" s="702">
        <f t="shared" si="652"/>
        <v>0</v>
      </c>
      <c r="M167" s="702">
        <f t="shared" si="652"/>
        <v>0</v>
      </c>
      <c r="N167" s="702">
        <f t="shared" si="652"/>
        <v>0</v>
      </c>
      <c r="O167" s="702">
        <f>O105</f>
        <v>0</v>
      </c>
      <c r="P167" s="702">
        <f>SUMIF($C$243:$N$243,TRUE,C167:N167)</f>
        <v>0</v>
      </c>
      <c r="Q167" s="702">
        <f>SUMIF($C$243:$N$243,TRUE,C168:N168)+SUMIF($C$243:$N$243,FALSE,C167:N167)</f>
        <v>0</v>
      </c>
      <c r="R167" s="726"/>
      <c r="AU167" s="2326">
        <f>B167</f>
        <v>0</v>
      </c>
      <c r="AV167" s="2327"/>
      <c r="AW167" s="2327" t="str">
        <f>A167</f>
        <v>前期</v>
      </c>
      <c r="AX167" s="2327">
        <f>C167</f>
        <v>0</v>
      </c>
      <c r="AY167" s="2327">
        <f t="shared" ref="AY167:AY168" si="653">D167</f>
        <v>0</v>
      </c>
      <c r="AZ167" s="2327">
        <f t="shared" ref="AZ167:AZ168" si="654">E167</f>
        <v>0</v>
      </c>
      <c r="BA167" s="2327">
        <f t="shared" ref="BA167:BA168" si="655">F167</f>
        <v>0</v>
      </c>
      <c r="BB167" s="2327">
        <f t="shared" ref="BB167:BB168" si="656">G167</f>
        <v>0</v>
      </c>
      <c r="BC167" s="2327">
        <f t="shared" ref="BC167:BC168" si="657">H167</f>
        <v>0</v>
      </c>
      <c r="BD167" s="2327">
        <f t="shared" ref="BD167:BD168" si="658">I167</f>
        <v>0</v>
      </c>
      <c r="BE167" s="2327">
        <f t="shared" ref="BE167:BE168" si="659">J167</f>
        <v>0</v>
      </c>
      <c r="BF167" s="2327">
        <f t="shared" ref="BF167:BF168" si="660">K167</f>
        <v>0</v>
      </c>
      <c r="BG167" s="2327">
        <f t="shared" ref="BG167:BG168" si="661">L167</f>
        <v>0</v>
      </c>
      <c r="BH167" s="2327">
        <f t="shared" ref="BH167:BH168" si="662">M167</f>
        <v>0</v>
      </c>
      <c r="BI167" s="2330">
        <f t="shared" ref="BI167:BI168" si="663">N167</f>
        <v>0</v>
      </c>
    </row>
    <row r="168" spans="1:61" ht="22.5">
      <c r="A168" s="705" t="s">
        <v>227</v>
      </c>
      <c r="B168" s="706">
        <f>B167</f>
        <v>0</v>
      </c>
      <c r="C168" s="703">
        <f>C62</f>
        <v>0</v>
      </c>
      <c r="D168" s="703">
        <f t="shared" ref="D168:N168" si="664">D62</f>
        <v>0</v>
      </c>
      <c r="E168" s="703">
        <f t="shared" si="664"/>
        <v>0</v>
      </c>
      <c r="F168" s="703">
        <f t="shared" si="664"/>
        <v>0</v>
      </c>
      <c r="G168" s="703">
        <f t="shared" si="664"/>
        <v>0</v>
      </c>
      <c r="H168" s="703">
        <f t="shared" si="664"/>
        <v>0</v>
      </c>
      <c r="I168" s="703">
        <f t="shared" si="664"/>
        <v>0</v>
      </c>
      <c r="J168" s="703">
        <f t="shared" si="664"/>
        <v>0</v>
      </c>
      <c r="K168" s="703">
        <f t="shared" si="664"/>
        <v>0</v>
      </c>
      <c r="L168" s="703">
        <f t="shared" si="664"/>
        <v>0</v>
      </c>
      <c r="M168" s="703">
        <f t="shared" si="664"/>
        <v>0</v>
      </c>
      <c r="N168" s="703">
        <f t="shared" si="664"/>
        <v>0</v>
      </c>
      <c r="O168" s="703">
        <f>O131</f>
        <v>0</v>
      </c>
      <c r="P168" s="703">
        <f>SUMIF($C$243:$N$243,TRUE,C168:N168)</f>
        <v>0</v>
      </c>
      <c r="Q168" s="703"/>
      <c r="R168" s="704"/>
      <c r="AU168" s="2326">
        <f>B168</f>
        <v>0</v>
      </c>
      <c r="AV168" s="2327"/>
      <c r="AW168" s="2327" t="str">
        <f>A168</f>
        <v>実績</v>
      </c>
      <c r="AX168" s="2327">
        <f>C168</f>
        <v>0</v>
      </c>
      <c r="AY168" s="2327">
        <f t="shared" si="653"/>
        <v>0</v>
      </c>
      <c r="AZ168" s="2327">
        <f t="shared" si="654"/>
        <v>0</v>
      </c>
      <c r="BA168" s="2327">
        <f t="shared" si="655"/>
        <v>0</v>
      </c>
      <c r="BB168" s="2327">
        <f t="shared" si="656"/>
        <v>0</v>
      </c>
      <c r="BC168" s="2327">
        <f t="shared" si="657"/>
        <v>0</v>
      </c>
      <c r="BD168" s="2327">
        <f t="shared" si="658"/>
        <v>0</v>
      </c>
      <c r="BE168" s="2327">
        <f t="shared" si="659"/>
        <v>0</v>
      </c>
      <c r="BF168" s="2327">
        <f t="shared" si="660"/>
        <v>0</v>
      </c>
      <c r="BG168" s="2327">
        <f t="shared" si="661"/>
        <v>0</v>
      </c>
      <c r="BH168" s="2327">
        <f t="shared" si="662"/>
        <v>0</v>
      </c>
      <c r="BI168" s="2330">
        <f t="shared" si="663"/>
        <v>0</v>
      </c>
    </row>
    <row r="169" spans="1:61" ht="23" thickBot="1">
      <c r="A169" s="728" t="s">
        <v>228</v>
      </c>
      <c r="B169" s="708"/>
      <c r="C169" s="709">
        <f>IF(C$243=FALSE,0,C168-C167)</f>
        <v>0</v>
      </c>
      <c r="D169" s="709">
        <f t="shared" ref="D169:N169" si="665">IF(D$243=FALSE,0,D168-D167)</f>
        <v>0</v>
      </c>
      <c r="E169" s="709">
        <f t="shared" si="665"/>
        <v>0</v>
      </c>
      <c r="F169" s="709">
        <f t="shared" si="665"/>
        <v>0</v>
      </c>
      <c r="G169" s="709">
        <f t="shared" si="665"/>
        <v>0</v>
      </c>
      <c r="H169" s="709">
        <f t="shared" si="665"/>
        <v>0</v>
      </c>
      <c r="I169" s="709">
        <f t="shared" si="665"/>
        <v>0</v>
      </c>
      <c r="J169" s="709">
        <f t="shared" si="665"/>
        <v>0</v>
      </c>
      <c r="K169" s="709">
        <f t="shared" si="665"/>
        <v>0</v>
      </c>
      <c r="L169" s="709">
        <f t="shared" si="665"/>
        <v>0</v>
      </c>
      <c r="M169" s="709">
        <f t="shared" si="665"/>
        <v>0</v>
      </c>
      <c r="N169" s="709">
        <f t="shared" si="665"/>
        <v>0</v>
      </c>
      <c r="O169" s="709">
        <f>O168-O167</f>
        <v>0</v>
      </c>
      <c r="P169" s="709">
        <f>P168-P167</f>
        <v>0</v>
      </c>
      <c r="Q169" s="710"/>
      <c r="R169" s="711"/>
      <c r="AU169" s="2326"/>
      <c r="AV169" s="2327"/>
      <c r="AW169" s="2327"/>
      <c r="AX169" s="2328">
        <f>C$148</f>
        <v>45108</v>
      </c>
      <c r="AY169" s="2328">
        <f t="shared" ref="AY169" si="666">D$148</f>
        <v>45139</v>
      </c>
      <c r="AZ169" s="2328">
        <f t="shared" ref="AZ169" si="667">E$148</f>
        <v>45170</v>
      </c>
      <c r="BA169" s="2328">
        <f t="shared" ref="BA169" si="668">F$148</f>
        <v>45200</v>
      </c>
      <c r="BB169" s="2328">
        <f t="shared" ref="BB169" si="669">G$148</f>
        <v>45231</v>
      </c>
      <c r="BC169" s="2328">
        <f t="shared" ref="BC169" si="670">H$148</f>
        <v>45261</v>
      </c>
      <c r="BD169" s="2328">
        <f t="shared" ref="BD169" si="671">I$148</f>
        <v>45292</v>
      </c>
      <c r="BE169" s="2328">
        <f t="shared" ref="BE169" si="672">J$148</f>
        <v>45323</v>
      </c>
      <c r="BF169" s="2328">
        <f t="shared" ref="BF169" si="673">K$148</f>
        <v>45352</v>
      </c>
      <c r="BG169" s="2328">
        <f t="shared" ref="BG169" si="674">L$148</f>
        <v>45383</v>
      </c>
      <c r="BH169" s="2328">
        <f t="shared" ref="BH169" si="675">M$148</f>
        <v>45413</v>
      </c>
      <c r="BI169" s="2329">
        <f t="shared" ref="BI169" si="676">N$148</f>
        <v>45444</v>
      </c>
    </row>
    <row r="170" spans="1:61" ht="22.5">
      <c r="A170" s="712" t="s">
        <v>140</v>
      </c>
      <c r="B170" s="713">
        <f>B13</f>
        <v>0</v>
      </c>
      <c r="C170" s="714">
        <f>C13</f>
        <v>0</v>
      </c>
      <c r="D170" s="714">
        <f t="shared" ref="D170:O170" si="677">D13</f>
        <v>0</v>
      </c>
      <c r="E170" s="714">
        <f t="shared" si="677"/>
        <v>0</v>
      </c>
      <c r="F170" s="714">
        <f t="shared" si="677"/>
        <v>0</v>
      </c>
      <c r="G170" s="714">
        <f t="shared" si="677"/>
        <v>0</v>
      </c>
      <c r="H170" s="714">
        <f t="shared" si="677"/>
        <v>0</v>
      </c>
      <c r="I170" s="714">
        <f t="shared" si="677"/>
        <v>0</v>
      </c>
      <c r="J170" s="714">
        <f t="shared" si="677"/>
        <v>0</v>
      </c>
      <c r="K170" s="714">
        <f t="shared" si="677"/>
        <v>0</v>
      </c>
      <c r="L170" s="714">
        <f t="shared" si="677"/>
        <v>0</v>
      </c>
      <c r="M170" s="714">
        <f t="shared" si="677"/>
        <v>0</v>
      </c>
      <c r="N170" s="714">
        <f t="shared" si="677"/>
        <v>0</v>
      </c>
      <c r="O170" s="714">
        <f t="shared" si="677"/>
        <v>0</v>
      </c>
      <c r="P170" s="714">
        <f>SUMIF($C$243:$N$243,TRUE,C170:N170)</f>
        <v>0</v>
      </c>
      <c r="Q170" s="714">
        <f>SUMIF($C$243:$N$243,TRUE,C171:N171)+SUMIF($C$243:$N$243,FALSE,C170:N170)</f>
        <v>0</v>
      </c>
      <c r="R170" s="715"/>
      <c r="AU170" s="2326">
        <f>B170</f>
        <v>0</v>
      </c>
      <c r="AV170" s="2327"/>
      <c r="AW170" s="2327" t="str">
        <f>A170</f>
        <v>前期</v>
      </c>
      <c r="AX170" s="2327">
        <f>C170</f>
        <v>0</v>
      </c>
      <c r="AY170" s="2327">
        <f t="shared" ref="AY170:AY171" si="678">D170</f>
        <v>0</v>
      </c>
      <c r="AZ170" s="2327">
        <f t="shared" ref="AZ170:AZ171" si="679">E170</f>
        <v>0</v>
      </c>
      <c r="BA170" s="2327">
        <f t="shared" ref="BA170:BA171" si="680">F170</f>
        <v>0</v>
      </c>
      <c r="BB170" s="2327">
        <f t="shared" ref="BB170:BB171" si="681">G170</f>
        <v>0</v>
      </c>
      <c r="BC170" s="2327">
        <f t="shared" ref="BC170:BC171" si="682">H170</f>
        <v>0</v>
      </c>
      <c r="BD170" s="2327">
        <f t="shared" ref="BD170:BD171" si="683">I170</f>
        <v>0</v>
      </c>
      <c r="BE170" s="2327">
        <f t="shared" ref="BE170:BE171" si="684">J170</f>
        <v>0</v>
      </c>
      <c r="BF170" s="2327">
        <f t="shared" ref="BF170:BF171" si="685">K170</f>
        <v>0</v>
      </c>
      <c r="BG170" s="2327">
        <f t="shared" ref="BG170:BG171" si="686">L170</f>
        <v>0</v>
      </c>
      <c r="BH170" s="2327">
        <f t="shared" ref="BH170:BH171" si="687">M170</f>
        <v>0</v>
      </c>
      <c r="BI170" s="2330">
        <f t="shared" ref="BI170:BI171" si="688">N170</f>
        <v>0</v>
      </c>
    </row>
    <row r="171" spans="1:61" ht="22.5">
      <c r="A171" s="716" t="s">
        <v>227</v>
      </c>
      <c r="B171" s="717">
        <f>B170</f>
        <v>0</v>
      </c>
      <c r="C171" s="718">
        <f>C63</f>
        <v>0</v>
      </c>
      <c r="D171" s="718">
        <f t="shared" ref="D171:O171" si="689">D63</f>
        <v>0</v>
      </c>
      <c r="E171" s="718">
        <f t="shared" si="689"/>
        <v>0</v>
      </c>
      <c r="F171" s="718">
        <f t="shared" si="689"/>
        <v>0</v>
      </c>
      <c r="G171" s="718">
        <f t="shared" si="689"/>
        <v>0</v>
      </c>
      <c r="H171" s="718">
        <f t="shared" si="689"/>
        <v>0</v>
      </c>
      <c r="I171" s="718">
        <f t="shared" si="689"/>
        <v>0</v>
      </c>
      <c r="J171" s="718">
        <f t="shared" si="689"/>
        <v>0</v>
      </c>
      <c r="K171" s="718">
        <f t="shared" si="689"/>
        <v>0</v>
      </c>
      <c r="L171" s="718">
        <f t="shared" si="689"/>
        <v>0</v>
      </c>
      <c r="M171" s="718">
        <f t="shared" si="689"/>
        <v>0</v>
      </c>
      <c r="N171" s="718">
        <f t="shared" si="689"/>
        <v>0</v>
      </c>
      <c r="O171" s="718">
        <f t="shared" si="689"/>
        <v>0</v>
      </c>
      <c r="P171" s="718">
        <f>SUMIF($C$243:$N$243,TRUE,C171:N171)</f>
        <v>0</v>
      </c>
      <c r="Q171" s="718"/>
      <c r="R171" s="719"/>
      <c r="AU171" s="2326">
        <f>B171</f>
        <v>0</v>
      </c>
      <c r="AV171" s="2327"/>
      <c r="AW171" s="2327" t="str">
        <f>A171</f>
        <v>実績</v>
      </c>
      <c r="AX171" s="2327">
        <f>C171</f>
        <v>0</v>
      </c>
      <c r="AY171" s="2327">
        <f t="shared" si="678"/>
        <v>0</v>
      </c>
      <c r="AZ171" s="2327">
        <f t="shared" si="679"/>
        <v>0</v>
      </c>
      <c r="BA171" s="2327">
        <f t="shared" si="680"/>
        <v>0</v>
      </c>
      <c r="BB171" s="2327">
        <f t="shared" si="681"/>
        <v>0</v>
      </c>
      <c r="BC171" s="2327">
        <f t="shared" si="682"/>
        <v>0</v>
      </c>
      <c r="BD171" s="2327">
        <f t="shared" si="683"/>
        <v>0</v>
      </c>
      <c r="BE171" s="2327">
        <f t="shared" si="684"/>
        <v>0</v>
      </c>
      <c r="BF171" s="2327">
        <f t="shared" si="685"/>
        <v>0</v>
      </c>
      <c r="BG171" s="2327">
        <f t="shared" si="686"/>
        <v>0</v>
      </c>
      <c r="BH171" s="2327">
        <f t="shared" si="687"/>
        <v>0</v>
      </c>
      <c r="BI171" s="2330">
        <f t="shared" si="688"/>
        <v>0</v>
      </c>
    </row>
    <row r="172" spans="1:61" ht="23" thickBot="1">
      <c r="A172" s="720" t="s">
        <v>228</v>
      </c>
      <c r="B172" s="721"/>
      <c r="C172" s="722">
        <f>IF(C$243=FALSE,0,C171-C170)</f>
        <v>0</v>
      </c>
      <c r="D172" s="722">
        <f t="shared" ref="D172:N172" si="690">IF(D$243=FALSE,0,D171-D170)</f>
        <v>0</v>
      </c>
      <c r="E172" s="722">
        <f t="shared" si="690"/>
        <v>0</v>
      </c>
      <c r="F172" s="722">
        <f t="shared" si="690"/>
        <v>0</v>
      </c>
      <c r="G172" s="722">
        <f t="shared" si="690"/>
        <v>0</v>
      </c>
      <c r="H172" s="722">
        <f t="shared" si="690"/>
        <v>0</v>
      </c>
      <c r="I172" s="722">
        <f t="shared" si="690"/>
        <v>0</v>
      </c>
      <c r="J172" s="722">
        <f t="shared" si="690"/>
        <v>0</v>
      </c>
      <c r="K172" s="722">
        <f t="shared" si="690"/>
        <v>0</v>
      </c>
      <c r="L172" s="722">
        <f t="shared" si="690"/>
        <v>0</v>
      </c>
      <c r="M172" s="722">
        <f t="shared" si="690"/>
        <v>0</v>
      </c>
      <c r="N172" s="722">
        <f t="shared" si="690"/>
        <v>0</v>
      </c>
      <c r="O172" s="722">
        <f>O171-O170</f>
        <v>0</v>
      </c>
      <c r="P172" s="722">
        <f>P171-P170</f>
        <v>0</v>
      </c>
      <c r="Q172" s="723"/>
      <c r="R172" s="724"/>
      <c r="AU172" s="2326"/>
      <c r="AV172" s="2327"/>
      <c r="AW172" s="2327"/>
      <c r="AX172" s="2328">
        <f>C$148</f>
        <v>45108</v>
      </c>
      <c r="AY172" s="2328">
        <f t="shared" ref="AY172" si="691">D$148</f>
        <v>45139</v>
      </c>
      <c r="AZ172" s="2328">
        <f t="shared" ref="AZ172" si="692">E$148</f>
        <v>45170</v>
      </c>
      <c r="BA172" s="2328">
        <f t="shared" ref="BA172" si="693">F$148</f>
        <v>45200</v>
      </c>
      <c r="BB172" s="2328">
        <f t="shared" ref="BB172" si="694">G$148</f>
        <v>45231</v>
      </c>
      <c r="BC172" s="2328">
        <f t="shared" ref="BC172" si="695">H$148</f>
        <v>45261</v>
      </c>
      <c r="BD172" s="2328">
        <f t="shared" ref="BD172" si="696">I$148</f>
        <v>45292</v>
      </c>
      <c r="BE172" s="2328">
        <f t="shared" ref="BE172" si="697">J$148</f>
        <v>45323</v>
      </c>
      <c r="BF172" s="2328">
        <f t="shared" ref="BF172" si="698">K$148</f>
        <v>45352</v>
      </c>
      <c r="BG172" s="2328">
        <f t="shared" ref="BG172" si="699">L$148</f>
        <v>45383</v>
      </c>
      <c r="BH172" s="2328">
        <f t="shared" ref="BH172" si="700">M$148</f>
        <v>45413</v>
      </c>
      <c r="BI172" s="2329">
        <f t="shared" ref="BI172" si="701">N$148</f>
        <v>45444</v>
      </c>
    </row>
    <row r="173" spans="1:61" ht="22.5">
      <c r="A173" s="700" t="s">
        <v>140</v>
      </c>
      <c r="B173" s="701">
        <f>B14</f>
        <v>0</v>
      </c>
      <c r="C173" s="702">
        <f>C14</f>
        <v>0</v>
      </c>
      <c r="D173" s="702">
        <f t="shared" ref="D173:O173" si="702">D14</f>
        <v>0</v>
      </c>
      <c r="E173" s="702">
        <f t="shared" si="702"/>
        <v>0</v>
      </c>
      <c r="F173" s="702">
        <f t="shared" si="702"/>
        <v>0</v>
      </c>
      <c r="G173" s="702">
        <f t="shared" si="702"/>
        <v>0</v>
      </c>
      <c r="H173" s="702">
        <f t="shared" si="702"/>
        <v>0</v>
      </c>
      <c r="I173" s="702">
        <f t="shared" si="702"/>
        <v>0</v>
      </c>
      <c r="J173" s="702">
        <f t="shared" si="702"/>
        <v>0</v>
      </c>
      <c r="K173" s="702">
        <f t="shared" si="702"/>
        <v>0</v>
      </c>
      <c r="L173" s="702">
        <f t="shared" si="702"/>
        <v>0</v>
      </c>
      <c r="M173" s="702">
        <f t="shared" si="702"/>
        <v>0</v>
      </c>
      <c r="N173" s="702">
        <f t="shared" si="702"/>
        <v>0</v>
      </c>
      <c r="O173" s="702">
        <f t="shared" si="702"/>
        <v>0</v>
      </c>
      <c r="P173" s="702">
        <f>SUMIF($C$243:$N$243,TRUE,C173:N173)</f>
        <v>0</v>
      </c>
      <c r="Q173" s="702">
        <f>SUMIF($C$243:$N$243,TRUE,C174:N174)+SUMIF($C$243:$N$243,FALSE,C173:N173)</f>
        <v>0</v>
      </c>
      <c r="R173" s="726"/>
      <c r="AU173" s="2326">
        <f>B173</f>
        <v>0</v>
      </c>
      <c r="AV173" s="2327"/>
      <c r="AW173" s="2327" t="str">
        <f>A173</f>
        <v>前期</v>
      </c>
      <c r="AX173" s="2327">
        <f>C173</f>
        <v>0</v>
      </c>
      <c r="AY173" s="2327">
        <f t="shared" ref="AY173:AY174" si="703">D173</f>
        <v>0</v>
      </c>
      <c r="AZ173" s="2327">
        <f t="shared" ref="AZ173:AZ174" si="704">E173</f>
        <v>0</v>
      </c>
      <c r="BA173" s="2327">
        <f t="shared" ref="BA173:BA174" si="705">F173</f>
        <v>0</v>
      </c>
      <c r="BB173" s="2327">
        <f t="shared" ref="BB173:BB174" si="706">G173</f>
        <v>0</v>
      </c>
      <c r="BC173" s="2327">
        <f t="shared" ref="BC173:BC174" si="707">H173</f>
        <v>0</v>
      </c>
      <c r="BD173" s="2327">
        <f t="shared" ref="BD173:BD174" si="708">I173</f>
        <v>0</v>
      </c>
      <c r="BE173" s="2327">
        <f t="shared" ref="BE173:BE174" si="709">J173</f>
        <v>0</v>
      </c>
      <c r="BF173" s="2327">
        <f t="shared" ref="BF173:BF174" si="710">K173</f>
        <v>0</v>
      </c>
      <c r="BG173" s="2327">
        <f t="shared" ref="BG173:BG174" si="711">L173</f>
        <v>0</v>
      </c>
      <c r="BH173" s="2327">
        <f t="shared" ref="BH173:BH174" si="712">M173</f>
        <v>0</v>
      </c>
      <c r="BI173" s="2330">
        <f t="shared" ref="BI173:BI174" si="713">N173</f>
        <v>0</v>
      </c>
    </row>
    <row r="174" spans="1:61" ht="22.5">
      <c r="A174" s="705" t="s">
        <v>227</v>
      </c>
      <c r="B174" s="706">
        <f>B173</f>
        <v>0</v>
      </c>
      <c r="C174" s="703">
        <f>C64</f>
        <v>0</v>
      </c>
      <c r="D174" s="703">
        <f t="shared" ref="D174:O174" si="714">D64</f>
        <v>0</v>
      </c>
      <c r="E174" s="703">
        <f t="shared" si="714"/>
        <v>0</v>
      </c>
      <c r="F174" s="703">
        <f t="shared" si="714"/>
        <v>0</v>
      </c>
      <c r="G174" s="703">
        <f t="shared" si="714"/>
        <v>0</v>
      </c>
      <c r="H174" s="703">
        <f t="shared" si="714"/>
        <v>0</v>
      </c>
      <c r="I174" s="703">
        <f t="shared" si="714"/>
        <v>0</v>
      </c>
      <c r="J174" s="703">
        <f t="shared" si="714"/>
        <v>0</v>
      </c>
      <c r="K174" s="703">
        <f t="shared" si="714"/>
        <v>0</v>
      </c>
      <c r="L174" s="703">
        <f t="shared" si="714"/>
        <v>0</v>
      </c>
      <c r="M174" s="703">
        <f t="shared" si="714"/>
        <v>0</v>
      </c>
      <c r="N174" s="703">
        <f t="shared" si="714"/>
        <v>0</v>
      </c>
      <c r="O174" s="703">
        <f t="shared" si="714"/>
        <v>0</v>
      </c>
      <c r="P174" s="703">
        <f>SUMIF($C$243:$N$243,TRUE,C174:N174)</f>
        <v>0</v>
      </c>
      <c r="Q174" s="703"/>
      <c r="R174" s="704"/>
      <c r="AU174" s="2326">
        <f>B174</f>
        <v>0</v>
      </c>
      <c r="AV174" s="2327"/>
      <c r="AW174" s="2327" t="str">
        <f>A174</f>
        <v>実績</v>
      </c>
      <c r="AX174" s="2327">
        <f>C174</f>
        <v>0</v>
      </c>
      <c r="AY174" s="2327">
        <f t="shared" si="703"/>
        <v>0</v>
      </c>
      <c r="AZ174" s="2327">
        <f t="shared" si="704"/>
        <v>0</v>
      </c>
      <c r="BA174" s="2327">
        <f t="shared" si="705"/>
        <v>0</v>
      </c>
      <c r="BB174" s="2327">
        <f t="shared" si="706"/>
        <v>0</v>
      </c>
      <c r="BC174" s="2327">
        <f t="shared" si="707"/>
        <v>0</v>
      </c>
      <c r="BD174" s="2327">
        <f t="shared" si="708"/>
        <v>0</v>
      </c>
      <c r="BE174" s="2327">
        <f t="shared" si="709"/>
        <v>0</v>
      </c>
      <c r="BF174" s="2327">
        <f t="shared" si="710"/>
        <v>0</v>
      </c>
      <c r="BG174" s="2327">
        <f t="shared" si="711"/>
        <v>0</v>
      </c>
      <c r="BH174" s="2327">
        <f t="shared" si="712"/>
        <v>0</v>
      </c>
      <c r="BI174" s="2330">
        <f t="shared" si="713"/>
        <v>0</v>
      </c>
    </row>
    <row r="175" spans="1:61" ht="23" thickBot="1">
      <c r="A175" s="728" t="s">
        <v>228</v>
      </c>
      <c r="B175" s="708"/>
      <c r="C175" s="710">
        <f>IF(C$243=FALSE,0,C174-C173)</f>
        <v>0</v>
      </c>
      <c r="D175" s="710">
        <f t="shared" ref="D175:N175" si="715">IF(D$243=FALSE,0,D174-D173)</f>
        <v>0</v>
      </c>
      <c r="E175" s="710">
        <f t="shared" si="715"/>
        <v>0</v>
      </c>
      <c r="F175" s="710">
        <f t="shared" si="715"/>
        <v>0</v>
      </c>
      <c r="G175" s="710">
        <f t="shared" si="715"/>
        <v>0</v>
      </c>
      <c r="H175" s="710">
        <f t="shared" si="715"/>
        <v>0</v>
      </c>
      <c r="I175" s="710">
        <f t="shared" si="715"/>
        <v>0</v>
      </c>
      <c r="J175" s="710">
        <f t="shared" si="715"/>
        <v>0</v>
      </c>
      <c r="K175" s="710">
        <f t="shared" si="715"/>
        <v>0</v>
      </c>
      <c r="L175" s="710">
        <f t="shared" si="715"/>
        <v>0</v>
      </c>
      <c r="M175" s="710">
        <f t="shared" si="715"/>
        <v>0</v>
      </c>
      <c r="N175" s="710">
        <f t="shared" si="715"/>
        <v>0</v>
      </c>
      <c r="O175" s="710">
        <f>O174-O173</f>
        <v>0</v>
      </c>
      <c r="P175" s="710">
        <f>P174-P173</f>
        <v>0</v>
      </c>
      <c r="Q175" s="710"/>
      <c r="R175" s="711"/>
      <c r="AU175" s="2326"/>
      <c r="AV175" s="2327"/>
      <c r="AW175" s="2327"/>
      <c r="AX175" s="2328">
        <f>C$148</f>
        <v>45108</v>
      </c>
      <c r="AY175" s="2328">
        <f t="shared" ref="AY175" si="716">D$148</f>
        <v>45139</v>
      </c>
      <c r="AZ175" s="2328">
        <f t="shared" ref="AZ175" si="717">E$148</f>
        <v>45170</v>
      </c>
      <c r="BA175" s="2328">
        <f t="shared" ref="BA175" si="718">F$148</f>
        <v>45200</v>
      </c>
      <c r="BB175" s="2328">
        <f t="shared" ref="BB175" si="719">G$148</f>
        <v>45231</v>
      </c>
      <c r="BC175" s="2328">
        <f t="shared" ref="BC175" si="720">H$148</f>
        <v>45261</v>
      </c>
      <c r="BD175" s="2328">
        <f t="shared" ref="BD175" si="721">I$148</f>
        <v>45292</v>
      </c>
      <c r="BE175" s="2328">
        <f t="shared" ref="BE175" si="722">J$148</f>
        <v>45323</v>
      </c>
      <c r="BF175" s="2328">
        <f t="shared" ref="BF175" si="723">K$148</f>
        <v>45352</v>
      </c>
      <c r="BG175" s="2328">
        <f t="shared" ref="BG175" si="724">L$148</f>
        <v>45383</v>
      </c>
      <c r="BH175" s="2328">
        <f t="shared" ref="BH175" si="725">M$148</f>
        <v>45413</v>
      </c>
      <c r="BI175" s="2329">
        <f t="shared" ref="BI175" si="726">N$148</f>
        <v>45444</v>
      </c>
    </row>
    <row r="176" spans="1:61" ht="22.5">
      <c r="A176" s="712" t="s">
        <v>140</v>
      </c>
      <c r="B176" s="713">
        <f>B15</f>
        <v>0</v>
      </c>
      <c r="C176" s="714">
        <f>C15</f>
        <v>0</v>
      </c>
      <c r="D176" s="714">
        <f t="shared" ref="D176:O176" si="727">D15</f>
        <v>0</v>
      </c>
      <c r="E176" s="714">
        <f t="shared" si="727"/>
        <v>0</v>
      </c>
      <c r="F176" s="714">
        <f t="shared" si="727"/>
        <v>0</v>
      </c>
      <c r="G176" s="714">
        <f t="shared" si="727"/>
        <v>0</v>
      </c>
      <c r="H176" s="714">
        <f t="shared" si="727"/>
        <v>0</v>
      </c>
      <c r="I176" s="714">
        <f t="shared" si="727"/>
        <v>0</v>
      </c>
      <c r="J176" s="714">
        <f t="shared" si="727"/>
        <v>0</v>
      </c>
      <c r="K176" s="714">
        <f t="shared" si="727"/>
        <v>0</v>
      </c>
      <c r="L176" s="714">
        <f t="shared" si="727"/>
        <v>0</v>
      </c>
      <c r="M176" s="714">
        <f t="shared" si="727"/>
        <v>0</v>
      </c>
      <c r="N176" s="714">
        <f t="shared" si="727"/>
        <v>0</v>
      </c>
      <c r="O176" s="714">
        <f t="shared" si="727"/>
        <v>0</v>
      </c>
      <c r="P176" s="714">
        <f>SUMIF($C$243:$N$243,TRUE,C176:N176)</f>
        <v>0</v>
      </c>
      <c r="Q176" s="714">
        <f>SUMIF($C$243:$N$243,TRUE,C177:N177)+SUMIF($C$243:$N$243,FALSE,C176:N176)</f>
        <v>0</v>
      </c>
      <c r="R176" s="715"/>
      <c r="AU176" s="2326">
        <f>B176</f>
        <v>0</v>
      </c>
      <c r="AV176" s="2327"/>
      <c r="AW176" s="2327" t="str">
        <f>A176</f>
        <v>前期</v>
      </c>
      <c r="AX176" s="2327">
        <f>C176</f>
        <v>0</v>
      </c>
      <c r="AY176" s="2327">
        <f t="shared" ref="AY176:AY177" si="728">D176</f>
        <v>0</v>
      </c>
      <c r="AZ176" s="2327">
        <f t="shared" ref="AZ176:AZ177" si="729">E176</f>
        <v>0</v>
      </c>
      <c r="BA176" s="2327">
        <f t="shared" ref="BA176:BA177" si="730">F176</f>
        <v>0</v>
      </c>
      <c r="BB176" s="2327">
        <f t="shared" ref="BB176:BB177" si="731">G176</f>
        <v>0</v>
      </c>
      <c r="BC176" s="2327">
        <f t="shared" ref="BC176:BC177" si="732">H176</f>
        <v>0</v>
      </c>
      <c r="BD176" s="2327">
        <f t="shared" ref="BD176:BD177" si="733">I176</f>
        <v>0</v>
      </c>
      <c r="BE176" s="2327">
        <f t="shared" ref="BE176:BE177" si="734">J176</f>
        <v>0</v>
      </c>
      <c r="BF176" s="2327">
        <f t="shared" ref="BF176:BF177" si="735">K176</f>
        <v>0</v>
      </c>
      <c r="BG176" s="2327">
        <f t="shared" ref="BG176:BG177" si="736">L176</f>
        <v>0</v>
      </c>
      <c r="BH176" s="2327">
        <f t="shared" ref="BH176:BH177" si="737">M176</f>
        <v>0</v>
      </c>
      <c r="BI176" s="2330">
        <f t="shared" ref="BI176:BI177" si="738">N176</f>
        <v>0</v>
      </c>
    </row>
    <row r="177" spans="1:61" ht="22.5">
      <c r="A177" s="716" t="s">
        <v>227</v>
      </c>
      <c r="B177" s="730">
        <f>B176</f>
        <v>0</v>
      </c>
      <c r="C177" s="718">
        <f>C65</f>
        <v>0</v>
      </c>
      <c r="D177" s="718">
        <f t="shared" ref="D177:O177" si="739">D65</f>
        <v>0</v>
      </c>
      <c r="E177" s="718">
        <f t="shared" si="739"/>
        <v>0</v>
      </c>
      <c r="F177" s="718">
        <f t="shared" si="739"/>
        <v>0</v>
      </c>
      <c r="G177" s="718">
        <f t="shared" si="739"/>
        <v>0</v>
      </c>
      <c r="H177" s="718">
        <f t="shared" si="739"/>
        <v>0</v>
      </c>
      <c r="I177" s="718">
        <f t="shared" si="739"/>
        <v>0</v>
      </c>
      <c r="J177" s="718">
        <f t="shared" si="739"/>
        <v>0</v>
      </c>
      <c r="K177" s="718">
        <f t="shared" si="739"/>
        <v>0</v>
      </c>
      <c r="L177" s="718">
        <f t="shared" si="739"/>
        <v>0</v>
      </c>
      <c r="M177" s="718">
        <f t="shared" si="739"/>
        <v>0</v>
      </c>
      <c r="N177" s="718">
        <f t="shared" si="739"/>
        <v>0</v>
      </c>
      <c r="O177" s="718">
        <f t="shared" si="739"/>
        <v>0</v>
      </c>
      <c r="P177" s="718">
        <f>SUMIF($C$243:$N$243,TRUE,C177:N177)</f>
        <v>0</v>
      </c>
      <c r="Q177" s="718"/>
      <c r="R177" s="719"/>
      <c r="AU177" s="2326">
        <f>B177</f>
        <v>0</v>
      </c>
      <c r="AV177" s="2327"/>
      <c r="AW177" s="2327" t="str">
        <f>A177</f>
        <v>実績</v>
      </c>
      <c r="AX177" s="2327">
        <f>C177</f>
        <v>0</v>
      </c>
      <c r="AY177" s="2327">
        <f t="shared" si="728"/>
        <v>0</v>
      </c>
      <c r="AZ177" s="2327">
        <f t="shared" si="729"/>
        <v>0</v>
      </c>
      <c r="BA177" s="2327">
        <f t="shared" si="730"/>
        <v>0</v>
      </c>
      <c r="BB177" s="2327">
        <f t="shared" si="731"/>
        <v>0</v>
      </c>
      <c r="BC177" s="2327">
        <f t="shared" si="732"/>
        <v>0</v>
      </c>
      <c r="BD177" s="2327">
        <f t="shared" si="733"/>
        <v>0</v>
      </c>
      <c r="BE177" s="2327">
        <f t="shared" si="734"/>
        <v>0</v>
      </c>
      <c r="BF177" s="2327">
        <f t="shared" si="735"/>
        <v>0</v>
      </c>
      <c r="BG177" s="2327">
        <f t="shared" si="736"/>
        <v>0</v>
      </c>
      <c r="BH177" s="2327">
        <f t="shared" si="737"/>
        <v>0</v>
      </c>
      <c r="BI177" s="2330">
        <f t="shared" si="738"/>
        <v>0</v>
      </c>
    </row>
    <row r="178" spans="1:61" ht="23" thickBot="1">
      <c r="A178" s="731" t="s">
        <v>228</v>
      </c>
      <c r="B178" s="721"/>
      <c r="C178" s="722">
        <f>IF(C$243=FALSE,0,C177-C176)</f>
        <v>0</v>
      </c>
      <c r="D178" s="722">
        <f t="shared" ref="D178:N178" si="740">IF(D$243=FALSE,0,D177-D176)</f>
        <v>0</v>
      </c>
      <c r="E178" s="722">
        <f t="shared" si="740"/>
        <v>0</v>
      </c>
      <c r="F178" s="722">
        <f t="shared" si="740"/>
        <v>0</v>
      </c>
      <c r="G178" s="722">
        <f t="shared" si="740"/>
        <v>0</v>
      </c>
      <c r="H178" s="722">
        <f t="shared" si="740"/>
        <v>0</v>
      </c>
      <c r="I178" s="722">
        <f t="shared" si="740"/>
        <v>0</v>
      </c>
      <c r="J178" s="722">
        <f t="shared" si="740"/>
        <v>0</v>
      </c>
      <c r="K178" s="722">
        <f t="shared" si="740"/>
        <v>0</v>
      </c>
      <c r="L178" s="722">
        <f t="shared" si="740"/>
        <v>0</v>
      </c>
      <c r="M178" s="722">
        <f t="shared" si="740"/>
        <v>0</v>
      </c>
      <c r="N178" s="722">
        <f t="shared" si="740"/>
        <v>0</v>
      </c>
      <c r="O178" s="722">
        <f>O177-O176</f>
        <v>0</v>
      </c>
      <c r="P178" s="722">
        <f>P177-P176</f>
        <v>0</v>
      </c>
      <c r="Q178" s="723"/>
      <c r="R178" s="724"/>
      <c r="AU178" s="2326"/>
      <c r="AV178" s="2327"/>
      <c r="AW178" s="2327"/>
      <c r="AX178" s="2328">
        <f>C$148</f>
        <v>45108</v>
      </c>
      <c r="AY178" s="2328">
        <f t="shared" ref="AY178" si="741">D$148</f>
        <v>45139</v>
      </c>
      <c r="AZ178" s="2328">
        <f t="shared" ref="AZ178" si="742">E$148</f>
        <v>45170</v>
      </c>
      <c r="BA178" s="2328">
        <f t="shared" ref="BA178" si="743">F$148</f>
        <v>45200</v>
      </c>
      <c r="BB178" s="2328">
        <f t="shared" ref="BB178" si="744">G$148</f>
        <v>45231</v>
      </c>
      <c r="BC178" s="2328">
        <f t="shared" ref="BC178" si="745">H$148</f>
        <v>45261</v>
      </c>
      <c r="BD178" s="2328">
        <f t="shared" ref="BD178" si="746">I$148</f>
        <v>45292</v>
      </c>
      <c r="BE178" s="2328">
        <f t="shared" ref="BE178" si="747">J$148</f>
        <v>45323</v>
      </c>
      <c r="BF178" s="2328">
        <f t="shared" ref="BF178" si="748">K$148</f>
        <v>45352</v>
      </c>
      <c r="BG178" s="2328">
        <f t="shared" ref="BG178" si="749">L$148</f>
        <v>45383</v>
      </c>
      <c r="BH178" s="2328">
        <f t="shared" ref="BH178" si="750">M$148</f>
        <v>45413</v>
      </c>
      <c r="BI178" s="2329">
        <f t="shared" ref="BI178" si="751">N$148</f>
        <v>45444</v>
      </c>
    </row>
    <row r="179" spans="1:61" ht="22.5">
      <c r="A179" s="700" t="s">
        <v>140</v>
      </c>
      <c r="B179" s="701">
        <f>B16</f>
        <v>0</v>
      </c>
      <c r="C179" s="702">
        <f>C16</f>
        <v>0</v>
      </c>
      <c r="D179" s="702">
        <f t="shared" ref="D179:O179" si="752">D16</f>
        <v>0</v>
      </c>
      <c r="E179" s="702">
        <f t="shared" si="752"/>
        <v>0</v>
      </c>
      <c r="F179" s="702">
        <f t="shared" si="752"/>
        <v>0</v>
      </c>
      <c r="G179" s="702">
        <f t="shared" si="752"/>
        <v>0</v>
      </c>
      <c r="H179" s="702">
        <f t="shared" si="752"/>
        <v>0</v>
      </c>
      <c r="I179" s="702">
        <f t="shared" si="752"/>
        <v>0</v>
      </c>
      <c r="J179" s="702">
        <f t="shared" si="752"/>
        <v>0</v>
      </c>
      <c r="K179" s="702">
        <f t="shared" si="752"/>
        <v>0</v>
      </c>
      <c r="L179" s="702">
        <f t="shared" si="752"/>
        <v>0</v>
      </c>
      <c r="M179" s="702">
        <f t="shared" si="752"/>
        <v>0</v>
      </c>
      <c r="N179" s="702">
        <f t="shared" si="752"/>
        <v>0</v>
      </c>
      <c r="O179" s="702">
        <f t="shared" si="752"/>
        <v>0</v>
      </c>
      <c r="P179" s="702">
        <f>SUMIF($C$243:$N$243,TRUE,C179:N179)</f>
        <v>0</v>
      </c>
      <c r="Q179" s="702">
        <f>SUMIF($C$243:$N$243,TRUE,C180:N180)+SUMIF($C$243:$N$243,FALSE,C179:N179)</f>
        <v>0</v>
      </c>
      <c r="R179" s="726"/>
      <c r="AU179" s="2326">
        <f>B179</f>
        <v>0</v>
      </c>
      <c r="AV179" s="2327"/>
      <c r="AW179" s="2327" t="str">
        <f>A179</f>
        <v>前期</v>
      </c>
      <c r="AX179" s="2327">
        <f>C179</f>
        <v>0</v>
      </c>
      <c r="AY179" s="2327">
        <f t="shared" ref="AY179:AY180" si="753">D179</f>
        <v>0</v>
      </c>
      <c r="AZ179" s="2327">
        <f t="shared" ref="AZ179:AZ180" si="754">E179</f>
        <v>0</v>
      </c>
      <c r="BA179" s="2327">
        <f t="shared" ref="BA179:BA180" si="755">F179</f>
        <v>0</v>
      </c>
      <c r="BB179" s="2327">
        <f t="shared" ref="BB179:BB180" si="756">G179</f>
        <v>0</v>
      </c>
      <c r="BC179" s="2327">
        <f t="shared" ref="BC179:BC180" si="757">H179</f>
        <v>0</v>
      </c>
      <c r="BD179" s="2327">
        <f t="shared" ref="BD179:BD180" si="758">I179</f>
        <v>0</v>
      </c>
      <c r="BE179" s="2327">
        <f t="shared" ref="BE179:BE180" si="759">J179</f>
        <v>0</v>
      </c>
      <c r="BF179" s="2327">
        <f t="shared" ref="BF179:BF180" si="760">K179</f>
        <v>0</v>
      </c>
      <c r="BG179" s="2327">
        <f t="shared" ref="BG179:BG180" si="761">L179</f>
        <v>0</v>
      </c>
      <c r="BH179" s="2327">
        <f t="shared" ref="BH179:BH180" si="762">M179</f>
        <v>0</v>
      </c>
      <c r="BI179" s="2330">
        <f t="shared" ref="BI179:BI180" si="763">N179</f>
        <v>0</v>
      </c>
    </row>
    <row r="180" spans="1:61" ht="22.5">
      <c r="A180" s="705" t="s">
        <v>227</v>
      </c>
      <c r="B180" s="706">
        <f>B179</f>
        <v>0</v>
      </c>
      <c r="C180" s="703">
        <f>C66</f>
        <v>0</v>
      </c>
      <c r="D180" s="703">
        <f t="shared" ref="D180:O180" si="764">D66</f>
        <v>0</v>
      </c>
      <c r="E180" s="703">
        <f t="shared" si="764"/>
        <v>0</v>
      </c>
      <c r="F180" s="703">
        <f t="shared" si="764"/>
        <v>0</v>
      </c>
      <c r="G180" s="703">
        <f t="shared" si="764"/>
        <v>0</v>
      </c>
      <c r="H180" s="703">
        <f t="shared" si="764"/>
        <v>0</v>
      </c>
      <c r="I180" s="703">
        <f t="shared" si="764"/>
        <v>0</v>
      </c>
      <c r="J180" s="703">
        <f t="shared" si="764"/>
        <v>0</v>
      </c>
      <c r="K180" s="703">
        <f t="shared" si="764"/>
        <v>0</v>
      </c>
      <c r="L180" s="703">
        <f t="shared" si="764"/>
        <v>0</v>
      </c>
      <c r="M180" s="703">
        <f t="shared" si="764"/>
        <v>0</v>
      </c>
      <c r="N180" s="703">
        <f t="shared" si="764"/>
        <v>0</v>
      </c>
      <c r="O180" s="703">
        <f t="shared" si="764"/>
        <v>0</v>
      </c>
      <c r="P180" s="703">
        <f>SUMIF($C$243:$N$243,TRUE,C180:N180)</f>
        <v>0</v>
      </c>
      <c r="Q180" s="703"/>
      <c r="R180" s="704"/>
      <c r="AU180" s="2326">
        <f>B180</f>
        <v>0</v>
      </c>
      <c r="AV180" s="2327"/>
      <c r="AW180" s="2327" t="str">
        <f>A180</f>
        <v>実績</v>
      </c>
      <c r="AX180" s="2327">
        <f>C180</f>
        <v>0</v>
      </c>
      <c r="AY180" s="2327">
        <f t="shared" si="753"/>
        <v>0</v>
      </c>
      <c r="AZ180" s="2327">
        <f t="shared" si="754"/>
        <v>0</v>
      </c>
      <c r="BA180" s="2327">
        <f t="shared" si="755"/>
        <v>0</v>
      </c>
      <c r="BB180" s="2327">
        <f t="shared" si="756"/>
        <v>0</v>
      </c>
      <c r="BC180" s="2327">
        <f t="shared" si="757"/>
        <v>0</v>
      </c>
      <c r="BD180" s="2327">
        <f t="shared" si="758"/>
        <v>0</v>
      </c>
      <c r="BE180" s="2327">
        <f t="shared" si="759"/>
        <v>0</v>
      </c>
      <c r="BF180" s="2327">
        <f t="shared" si="760"/>
        <v>0</v>
      </c>
      <c r="BG180" s="2327">
        <f t="shared" si="761"/>
        <v>0</v>
      </c>
      <c r="BH180" s="2327">
        <f t="shared" si="762"/>
        <v>0</v>
      </c>
      <c r="BI180" s="2330">
        <f t="shared" si="763"/>
        <v>0</v>
      </c>
    </row>
    <row r="181" spans="1:61" ht="23" thickBot="1">
      <c r="A181" s="728" t="s">
        <v>228</v>
      </c>
      <c r="B181" s="708"/>
      <c r="C181" s="709">
        <f>IF(C$243=FALSE,0,C180-C179)</f>
        <v>0</v>
      </c>
      <c r="D181" s="709">
        <f t="shared" ref="D181:N181" si="765">IF(D$243=FALSE,0,D180-D179)</f>
        <v>0</v>
      </c>
      <c r="E181" s="709">
        <f t="shared" si="765"/>
        <v>0</v>
      </c>
      <c r="F181" s="709">
        <f t="shared" si="765"/>
        <v>0</v>
      </c>
      <c r="G181" s="709">
        <f t="shared" si="765"/>
        <v>0</v>
      </c>
      <c r="H181" s="709">
        <f t="shared" si="765"/>
        <v>0</v>
      </c>
      <c r="I181" s="709">
        <f t="shared" si="765"/>
        <v>0</v>
      </c>
      <c r="J181" s="709">
        <f t="shared" si="765"/>
        <v>0</v>
      </c>
      <c r="K181" s="709">
        <f t="shared" si="765"/>
        <v>0</v>
      </c>
      <c r="L181" s="709">
        <f t="shared" si="765"/>
        <v>0</v>
      </c>
      <c r="M181" s="709">
        <f t="shared" si="765"/>
        <v>0</v>
      </c>
      <c r="N181" s="709">
        <f t="shared" si="765"/>
        <v>0</v>
      </c>
      <c r="O181" s="709">
        <f>O180-O179</f>
        <v>0</v>
      </c>
      <c r="P181" s="709">
        <f>P180-P179</f>
        <v>0</v>
      </c>
      <c r="Q181" s="710"/>
      <c r="R181" s="711"/>
      <c r="AU181" s="2326"/>
      <c r="AV181" s="2327"/>
      <c r="AW181" s="2327"/>
      <c r="AX181" s="2328">
        <f>C$148</f>
        <v>45108</v>
      </c>
      <c r="AY181" s="2328">
        <f t="shared" ref="AY181" si="766">D$148</f>
        <v>45139</v>
      </c>
      <c r="AZ181" s="2328">
        <f t="shared" ref="AZ181" si="767">E$148</f>
        <v>45170</v>
      </c>
      <c r="BA181" s="2328">
        <f t="shared" ref="BA181" si="768">F$148</f>
        <v>45200</v>
      </c>
      <c r="BB181" s="2328">
        <f t="shared" ref="BB181" si="769">G$148</f>
        <v>45231</v>
      </c>
      <c r="BC181" s="2328">
        <f t="shared" ref="BC181" si="770">H$148</f>
        <v>45261</v>
      </c>
      <c r="BD181" s="2328">
        <f t="shared" ref="BD181" si="771">I$148</f>
        <v>45292</v>
      </c>
      <c r="BE181" s="2328">
        <f t="shared" ref="BE181" si="772">J$148</f>
        <v>45323</v>
      </c>
      <c r="BF181" s="2328">
        <f t="shared" ref="BF181" si="773">K$148</f>
        <v>45352</v>
      </c>
      <c r="BG181" s="2328">
        <f t="shared" ref="BG181" si="774">L$148</f>
        <v>45383</v>
      </c>
      <c r="BH181" s="2328">
        <f t="shared" ref="BH181" si="775">M$148</f>
        <v>45413</v>
      </c>
      <c r="BI181" s="2329">
        <f t="shared" ref="BI181" si="776">N$148</f>
        <v>45444</v>
      </c>
    </row>
    <row r="182" spans="1:61" ht="22.5">
      <c r="A182" s="712" t="s">
        <v>140</v>
      </c>
      <c r="B182" s="713">
        <f>B17</f>
        <v>0</v>
      </c>
      <c r="C182" s="714">
        <f>C17</f>
        <v>0</v>
      </c>
      <c r="D182" s="714">
        <f t="shared" ref="D182:O182" si="777">D17</f>
        <v>0</v>
      </c>
      <c r="E182" s="714">
        <f t="shared" si="777"/>
        <v>0</v>
      </c>
      <c r="F182" s="714">
        <f t="shared" si="777"/>
        <v>0</v>
      </c>
      <c r="G182" s="714">
        <f t="shared" si="777"/>
        <v>0</v>
      </c>
      <c r="H182" s="714">
        <f t="shared" si="777"/>
        <v>0</v>
      </c>
      <c r="I182" s="714">
        <f t="shared" si="777"/>
        <v>0</v>
      </c>
      <c r="J182" s="714">
        <f t="shared" si="777"/>
        <v>0</v>
      </c>
      <c r="K182" s="714">
        <f t="shared" si="777"/>
        <v>0</v>
      </c>
      <c r="L182" s="714">
        <f t="shared" si="777"/>
        <v>0</v>
      </c>
      <c r="M182" s="714">
        <f t="shared" si="777"/>
        <v>0</v>
      </c>
      <c r="N182" s="714">
        <f t="shared" si="777"/>
        <v>0</v>
      </c>
      <c r="O182" s="714">
        <f t="shared" si="777"/>
        <v>0</v>
      </c>
      <c r="P182" s="714">
        <f>SUMIF($C$243:$N$243,TRUE,C182:N182)</f>
        <v>0</v>
      </c>
      <c r="Q182" s="714">
        <f>SUMIF($C$243:$N$243,TRUE,C183:N183)+SUMIF($C$243:$N$243,FALSE,C182:N182)</f>
        <v>0</v>
      </c>
      <c r="R182" s="715"/>
      <c r="AU182" s="2326">
        <f>B182</f>
        <v>0</v>
      </c>
      <c r="AV182" s="2327"/>
      <c r="AW182" s="2327" t="str">
        <f>A182</f>
        <v>前期</v>
      </c>
      <c r="AX182" s="2327">
        <f>C182</f>
        <v>0</v>
      </c>
      <c r="AY182" s="2327">
        <f t="shared" ref="AY182:AY183" si="778">D182</f>
        <v>0</v>
      </c>
      <c r="AZ182" s="2327">
        <f t="shared" ref="AZ182:AZ183" si="779">E182</f>
        <v>0</v>
      </c>
      <c r="BA182" s="2327">
        <f t="shared" ref="BA182:BA183" si="780">F182</f>
        <v>0</v>
      </c>
      <c r="BB182" s="2327">
        <f t="shared" ref="BB182:BB183" si="781">G182</f>
        <v>0</v>
      </c>
      <c r="BC182" s="2327">
        <f t="shared" ref="BC182:BC183" si="782">H182</f>
        <v>0</v>
      </c>
      <c r="BD182" s="2327">
        <f t="shared" ref="BD182:BD183" si="783">I182</f>
        <v>0</v>
      </c>
      <c r="BE182" s="2327">
        <f t="shared" ref="BE182:BE183" si="784">J182</f>
        <v>0</v>
      </c>
      <c r="BF182" s="2327">
        <f t="shared" ref="BF182:BF183" si="785">K182</f>
        <v>0</v>
      </c>
      <c r="BG182" s="2327">
        <f t="shared" ref="BG182:BG183" si="786">L182</f>
        <v>0</v>
      </c>
      <c r="BH182" s="2327">
        <f t="shared" ref="BH182:BH183" si="787">M182</f>
        <v>0</v>
      </c>
      <c r="BI182" s="2330">
        <f t="shared" ref="BI182:BI183" si="788">N182</f>
        <v>0</v>
      </c>
    </row>
    <row r="183" spans="1:61" ht="22.5">
      <c r="A183" s="716" t="s">
        <v>227</v>
      </c>
      <c r="B183" s="730">
        <f>B182</f>
        <v>0</v>
      </c>
      <c r="C183" s="718">
        <f>C67</f>
        <v>0</v>
      </c>
      <c r="D183" s="718">
        <f t="shared" ref="D183:O183" si="789">D67</f>
        <v>0</v>
      </c>
      <c r="E183" s="718">
        <f t="shared" si="789"/>
        <v>0</v>
      </c>
      <c r="F183" s="718">
        <f t="shared" si="789"/>
        <v>0</v>
      </c>
      <c r="G183" s="718">
        <f t="shared" si="789"/>
        <v>0</v>
      </c>
      <c r="H183" s="718">
        <f t="shared" si="789"/>
        <v>0</v>
      </c>
      <c r="I183" s="718">
        <f t="shared" si="789"/>
        <v>0</v>
      </c>
      <c r="J183" s="718">
        <f t="shared" si="789"/>
        <v>0</v>
      </c>
      <c r="K183" s="718">
        <f t="shared" si="789"/>
        <v>0</v>
      </c>
      <c r="L183" s="718">
        <f t="shared" si="789"/>
        <v>0</v>
      </c>
      <c r="M183" s="718">
        <f t="shared" si="789"/>
        <v>0</v>
      </c>
      <c r="N183" s="718">
        <f t="shared" si="789"/>
        <v>0</v>
      </c>
      <c r="O183" s="718">
        <f t="shared" si="789"/>
        <v>0</v>
      </c>
      <c r="P183" s="718">
        <f>SUMIF($C$243:$N$243,TRUE,C183:N183)</f>
        <v>0</v>
      </c>
      <c r="Q183" s="718"/>
      <c r="R183" s="719"/>
      <c r="AU183" s="2326">
        <f>B183</f>
        <v>0</v>
      </c>
      <c r="AV183" s="2327"/>
      <c r="AW183" s="2327" t="str">
        <f>A183</f>
        <v>実績</v>
      </c>
      <c r="AX183" s="2327">
        <f>C183</f>
        <v>0</v>
      </c>
      <c r="AY183" s="2327">
        <f t="shared" si="778"/>
        <v>0</v>
      </c>
      <c r="AZ183" s="2327">
        <f t="shared" si="779"/>
        <v>0</v>
      </c>
      <c r="BA183" s="2327">
        <f t="shared" si="780"/>
        <v>0</v>
      </c>
      <c r="BB183" s="2327">
        <f t="shared" si="781"/>
        <v>0</v>
      </c>
      <c r="BC183" s="2327">
        <f t="shared" si="782"/>
        <v>0</v>
      </c>
      <c r="BD183" s="2327">
        <f t="shared" si="783"/>
        <v>0</v>
      </c>
      <c r="BE183" s="2327">
        <f t="shared" si="784"/>
        <v>0</v>
      </c>
      <c r="BF183" s="2327">
        <f t="shared" si="785"/>
        <v>0</v>
      </c>
      <c r="BG183" s="2327">
        <f t="shared" si="786"/>
        <v>0</v>
      </c>
      <c r="BH183" s="2327">
        <f t="shared" si="787"/>
        <v>0</v>
      </c>
      <c r="BI183" s="2330">
        <f t="shared" si="788"/>
        <v>0</v>
      </c>
    </row>
    <row r="184" spans="1:61" ht="23" thickBot="1">
      <c r="A184" s="731" t="s">
        <v>228</v>
      </c>
      <c r="B184" s="721"/>
      <c r="C184" s="722">
        <f>IF(C$243=FALSE,0,C183-C182)</f>
        <v>0</v>
      </c>
      <c r="D184" s="722">
        <f t="shared" ref="D184:N184" si="790">IF(D$243=FALSE,0,D183-D182)</f>
        <v>0</v>
      </c>
      <c r="E184" s="722">
        <f t="shared" si="790"/>
        <v>0</v>
      </c>
      <c r="F184" s="722">
        <f t="shared" si="790"/>
        <v>0</v>
      </c>
      <c r="G184" s="722">
        <f t="shared" si="790"/>
        <v>0</v>
      </c>
      <c r="H184" s="722">
        <f t="shared" si="790"/>
        <v>0</v>
      </c>
      <c r="I184" s="722">
        <f t="shared" si="790"/>
        <v>0</v>
      </c>
      <c r="J184" s="722">
        <f t="shared" si="790"/>
        <v>0</v>
      </c>
      <c r="K184" s="722">
        <f t="shared" si="790"/>
        <v>0</v>
      </c>
      <c r="L184" s="722">
        <f t="shared" si="790"/>
        <v>0</v>
      </c>
      <c r="M184" s="722">
        <f t="shared" si="790"/>
        <v>0</v>
      </c>
      <c r="N184" s="722">
        <f t="shared" si="790"/>
        <v>0</v>
      </c>
      <c r="O184" s="722">
        <f>O183-O182</f>
        <v>0</v>
      </c>
      <c r="P184" s="722">
        <f>P183-P182</f>
        <v>0</v>
      </c>
      <c r="Q184" s="723"/>
      <c r="R184" s="724"/>
      <c r="AU184" s="2326"/>
      <c r="AV184" s="2327"/>
      <c r="AW184" s="2327"/>
      <c r="AX184" s="2328">
        <f>C$148</f>
        <v>45108</v>
      </c>
      <c r="AY184" s="2328">
        <f t="shared" ref="AY184" si="791">D$148</f>
        <v>45139</v>
      </c>
      <c r="AZ184" s="2328">
        <f t="shared" ref="AZ184" si="792">E$148</f>
        <v>45170</v>
      </c>
      <c r="BA184" s="2328">
        <f t="shared" ref="BA184" si="793">F$148</f>
        <v>45200</v>
      </c>
      <c r="BB184" s="2328">
        <f t="shared" ref="BB184" si="794">G$148</f>
        <v>45231</v>
      </c>
      <c r="BC184" s="2328">
        <f t="shared" ref="BC184" si="795">H$148</f>
        <v>45261</v>
      </c>
      <c r="BD184" s="2328">
        <f t="shared" ref="BD184" si="796">I$148</f>
        <v>45292</v>
      </c>
      <c r="BE184" s="2328">
        <f t="shared" ref="BE184" si="797">J$148</f>
        <v>45323</v>
      </c>
      <c r="BF184" s="2328">
        <f t="shared" ref="BF184" si="798">K$148</f>
        <v>45352</v>
      </c>
      <c r="BG184" s="2328">
        <f t="shared" ref="BG184" si="799">L$148</f>
        <v>45383</v>
      </c>
      <c r="BH184" s="2328">
        <f t="shared" ref="BH184" si="800">M$148</f>
        <v>45413</v>
      </c>
      <c r="BI184" s="2329">
        <f t="shared" ref="BI184" si="801">N$148</f>
        <v>45444</v>
      </c>
    </row>
    <row r="185" spans="1:61" ht="22.5">
      <c r="A185" s="700" t="s">
        <v>140</v>
      </c>
      <c r="B185" s="701">
        <f>B18</f>
        <v>0</v>
      </c>
      <c r="C185" s="702">
        <f>C18</f>
        <v>0</v>
      </c>
      <c r="D185" s="702">
        <f t="shared" ref="D185:O185" si="802">D18</f>
        <v>0</v>
      </c>
      <c r="E185" s="702">
        <f t="shared" si="802"/>
        <v>0</v>
      </c>
      <c r="F185" s="702">
        <f t="shared" si="802"/>
        <v>0</v>
      </c>
      <c r="G185" s="702">
        <f t="shared" si="802"/>
        <v>0</v>
      </c>
      <c r="H185" s="702">
        <f t="shared" si="802"/>
        <v>0</v>
      </c>
      <c r="I185" s="702">
        <f t="shared" si="802"/>
        <v>0</v>
      </c>
      <c r="J185" s="702">
        <f t="shared" si="802"/>
        <v>0</v>
      </c>
      <c r="K185" s="702">
        <f t="shared" si="802"/>
        <v>0</v>
      </c>
      <c r="L185" s="702">
        <f t="shared" si="802"/>
        <v>0</v>
      </c>
      <c r="M185" s="702">
        <f t="shared" si="802"/>
        <v>0</v>
      </c>
      <c r="N185" s="702">
        <f t="shared" si="802"/>
        <v>0</v>
      </c>
      <c r="O185" s="702">
        <f t="shared" si="802"/>
        <v>0</v>
      </c>
      <c r="P185" s="702">
        <f>SUMIF($C$243:$N$243,TRUE,C185:N185)</f>
        <v>0</v>
      </c>
      <c r="Q185" s="702">
        <f>SUMIF($C$243:$N$243,TRUE,C186:N186)+SUMIF($C$243:$N$243,FALSE,C185:N185)</f>
        <v>0</v>
      </c>
      <c r="R185" s="726"/>
      <c r="AU185" s="2326">
        <f>B185</f>
        <v>0</v>
      </c>
      <c r="AV185" s="2327"/>
      <c r="AW185" s="2327" t="str">
        <f>A185</f>
        <v>前期</v>
      </c>
      <c r="AX185" s="2327">
        <f>C185</f>
        <v>0</v>
      </c>
      <c r="AY185" s="2327">
        <f t="shared" ref="AY185:AY186" si="803">D185</f>
        <v>0</v>
      </c>
      <c r="AZ185" s="2327">
        <f t="shared" ref="AZ185:AZ186" si="804">E185</f>
        <v>0</v>
      </c>
      <c r="BA185" s="2327">
        <f t="shared" ref="BA185:BA186" si="805">F185</f>
        <v>0</v>
      </c>
      <c r="BB185" s="2327">
        <f t="shared" ref="BB185:BB186" si="806">G185</f>
        <v>0</v>
      </c>
      <c r="BC185" s="2327">
        <f t="shared" ref="BC185:BC186" si="807">H185</f>
        <v>0</v>
      </c>
      <c r="BD185" s="2327">
        <f t="shared" ref="BD185:BD186" si="808">I185</f>
        <v>0</v>
      </c>
      <c r="BE185" s="2327">
        <f t="shared" ref="BE185:BE186" si="809">J185</f>
        <v>0</v>
      </c>
      <c r="BF185" s="2327">
        <f t="shared" ref="BF185:BF186" si="810">K185</f>
        <v>0</v>
      </c>
      <c r="BG185" s="2327">
        <f t="shared" ref="BG185:BG186" si="811">L185</f>
        <v>0</v>
      </c>
      <c r="BH185" s="2327">
        <f t="shared" ref="BH185:BH186" si="812">M185</f>
        <v>0</v>
      </c>
      <c r="BI185" s="2330">
        <f t="shared" ref="BI185:BI186" si="813">N185</f>
        <v>0</v>
      </c>
    </row>
    <row r="186" spans="1:61" ht="22.5">
      <c r="A186" s="705" t="s">
        <v>227</v>
      </c>
      <c r="B186" s="706">
        <f>B185</f>
        <v>0</v>
      </c>
      <c r="C186" s="703">
        <f>C68</f>
        <v>0</v>
      </c>
      <c r="D186" s="703">
        <f t="shared" ref="D186:O186" si="814">D68</f>
        <v>0</v>
      </c>
      <c r="E186" s="703">
        <f t="shared" si="814"/>
        <v>0</v>
      </c>
      <c r="F186" s="703">
        <f t="shared" si="814"/>
        <v>0</v>
      </c>
      <c r="G186" s="703">
        <f t="shared" si="814"/>
        <v>0</v>
      </c>
      <c r="H186" s="703">
        <f t="shared" si="814"/>
        <v>0</v>
      </c>
      <c r="I186" s="703">
        <f t="shared" si="814"/>
        <v>0</v>
      </c>
      <c r="J186" s="703">
        <f t="shared" si="814"/>
        <v>0</v>
      </c>
      <c r="K186" s="703">
        <f t="shared" si="814"/>
        <v>0</v>
      </c>
      <c r="L186" s="703">
        <f t="shared" si="814"/>
        <v>0</v>
      </c>
      <c r="M186" s="703">
        <f t="shared" si="814"/>
        <v>0</v>
      </c>
      <c r="N186" s="703">
        <f t="shared" si="814"/>
        <v>0</v>
      </c>
      <c r="O186" s="703">
        <f t="shared" si="814"/>
        <v>0</v>
      </c>
      <c r="P186" s="703">
        <f>SUMIF($C$243:$N$243,TRUE,C186:N186)</f>
        <v>0</v>
      </c>
      <c r="Q186" s="703"/>
      <c r="R186" s="704"/>
      <c r="AU186" s="2326">
        <f>B186</f>
        <v>0</v>
      </c>
      <c r="AV186" s="2327"/>
      <c r="AW186" s="2327" t="str">
        <f>A186</f>
        <v>実績</v>
      </c>
      <c r="AX186" s="2327">
        <f>C186</f>
        <v>0</v>
      </c>
      <c r="AY186" s="2327">
        <f t="shared" si="803"/>
        <v>0</v>
      </c>
      <c r="AZ186" s="2327">
        <f t="shared" si="804"/>
        <v>0</v>
      </c>
      <c r="BA186" s="2327">
        <f t="shared" si="805"/>
        <v>0</v>
      </c>
      <c r="BB186" s="2327">
        <f t="shared" si="806"/>
        <v>0</v>
      </c>
      <c r="BC186" s="2327">
        <f t="shared" si="807"/>
        <v>0</v>
      </c>
      <c r="BD186" s="2327">
        <f t="shared" si="808"/>
        <v>0</v>
      </c>
      <c r="BE186" s="2327">
        <f t="shared" si="809"/>
        <v>0</v>
      </c>
      <c r="BF186" s="2327">
        <f t="shared" si="810"/>
        <v>0</v>
      </c>
      <c r="BG186" s="2327">
        <f t="shared" si="811"/>
        <v>0</v>
      </c>
      <c r="BH186" s="2327">
        <f t="shared" si="812"/>
        <v>0</v>
      </c>
      <c r="BI186" s="2330">
        <f t="shared" si="813"/>
        <v>0</v>
      </c>
    </row>
    <row r="187" spans="1:61" ht="23" thickBot="1">
      <c r="A187" s="728" t="s">
        <v>228</v>
      </c>
      <c r="B187" s="708"/>
      <c r="C187" s="709">
        <f>IF(C$243=FALSE,0,C186-C185)</f>
        <v>0</v>
      </c>
      <c r="D187" s="709">
        <f t="shared" ref="D187:N187" si="815">IF(D$243=FALSE,0,D186-D185)</f>
        <v>0</v>
      </c>
      <c r="E187" s="709">
        <f t="shared" si="815"/>
        <v>0</v>
      </c>
      <c r="F187" s="709">
        <f t="shared" si="815"/>
        <v>0</v>
      </c>
      <c r="G187" s="709">
        <f t="shared" si="815"/>
        <v>0</v>
      </c>
      <c r="H187" s="709">
        <f t="shared" si="815"/>
        <v>0</v>
      </c>
      <c r="I187" s="709">
        <f t="shared" si="815"/>
        <v>0</v>
      </c>
      <c r="J187" s="709">
        <f t="shared" si="815"/>
        <v>0</v>
      </c>
      <c r="K187" s="709">
        <f t="shared" si="815"/>
        <v>0</v>
      </c>
      <c r="L187" s="709">
        <f t="shared" si="815"/>
        <v>0</v>
      </c>
      <c r="M187" s="709">
        <f t="shared" si="815"/>
        <v>0</v>
      </c>
      <c r="N187" s="709">
        <f t="shared" si="815"/>
        <v>0</v>
      </c>
      <c r="O187" s="709">
        <f>O186-O185</f>
        <v>0</v>
      </c>
      <c r="P187" s="709">
        <f>P186-P185</f>
        <v>0</v>
      </c>
      <c r="Q187" s="710"/>
      <c r="R187" s="711"/>
      <c r="AU187" s="2326"/>
      <c r="AV187" s="2327"/>
      <c r="AW187" s="2327"/>
      <c r="AX187" s="2328">
        <f>C$148</f>
        <v>45108</v>
      </c>
      <c r="AY187" s="2328">
        <f t="shared" ref="AY187" si="816">D$148</f>
        <v>45139</v>
      </c>
      <c r="AZ187" s="2328">
        <f t="shared" ref="AZ187" si="817">E$148</f>
        <v>45170</v>
      </c>
      <c r="BA187" s="2328">
        <f t="shared" ref="BA187" si="818">F$148</f>
        <v>45200</v>
      </c>
      <c r="BB187" s="2328">
        <f t="shared" ref="BB187" si="819">G$148</f>
        <v>45231</v>
      </c>
      <c r="BC187" s="2328">
        <f t="shared" ref="BC187" si="820">H$148</f>
        <v>45261</v>
      </c>
      <c r="BD187" s="2328">
        <f t="shared" ref="BD187" si="821">I$148</f>
        <v>45292</v>
      </c>
      <c r="BE187" s="2328">
        <f t="shared" ref="BE187" si="822">J$148</f>
        <v>45323</v>
      </c>
      <c r="BF187" s="2328">
        <f t="shared" ref="BF187" si="823">K$148</f>
        <v>45352</v>
      </c>
      <c r="BG187" s="2328">
        <f t="shared" ref="BG187" si="824">L$148</f>
        <v>45383</v>
      </c>
      <c r="BH187" s="2328">
        <f t="shared" ref="BH187" si="825">M$148</f>
        <v>45413</v>
      </c>
      <c r="BI187" s="2329">
        <f t="shared" ref="BI187" si="826">N$148</f>
        <v>45444</v>
      </c>
    </row>
    <row r="188" spans="1:61" ht="22.5">
      <c r="A188" s="712" t="s">
        <v>140</v>
      </c>
      <c r="B188" s="713">
        <f>B19</f>
        <v>0</v>
      </c>
      <c r="C188" s="714">
        <f>C19</f>
        <v>0</v>
      </c>
      <c r="D188" s="714">
        <f t="shared" ref="D188:O188" si="827">D19</f>
        <v>0</v>
      </c>
      <c r="E188" s="714">
        <f t="shared" si="827"/>
        <v>0</v>
      </c>
      <c r="F188" s="714">
        <f t="shared" si="827"/>
        <v>0</v>
      </c>
      <c r="G188" s="714">
        <f t="shared" si="827"/>
        <v>0</v>
      </c>
      <c r="H188" s="714">
        <f t="shared" si="827"/>
        <v>0</v>
      </c>
      <c r="I188" s="714">
        <f t="shared" si="827"/>
        <v>0</v>
      </c>
      <c r="J188" s="714">
        <f t="shared" si="827"/>
        <v>0</v>
      </c>
      <c r="K188" s="714">
        <f t="shared" si="827"/>
        <v>0</v>
      </c>
      <c r="L188" s="714">
        <f t="shared" si="827"/>
        <v>0</v>
      </c>
      <c r="M188" s="714">
        <f t="shared" si="827"/>
        <v>0</v>
      </c>
      <c r="N188" s="714">
        <f t="shared" si="827"/>
        <v>0</v>
      </c>
      <c r="O188" s="714">
        <f t="shared" si="827"/>
        <v>0</v>
      </c>
      <c r="P188" s="714">
        <f>SUMIF($C$243:$N$243,TRUE,C188:N188)</f>
        <v>0</v>
      </c>
      <c r="Q188" s="714">
        <f>SUMIF($C$243:$N$243,TRUE,C189:N189)+SUMIF($C$243:$N$243,FALSE,C188:N188)</f>
        <v>0</v>
      </c>
      <c r="R188" s="715"/>
      <c r="AU188" s="2326">
        <f>B188</f>
        <v>0</v>
      </c>
      <c r="AV188" s="2327"/>
      <c r="AW188" s="2327" t="str">
        <f>A188</f>
        <v>前期</v>
      </c>
      <c r="AX188" s="2327">
        <f>C188</f>
        <v>0</v>
      </c>
      <c r="AY188" s="2327">
        <f t="shared" ref="AY188:AY189" si="828">D188</f>
        <v>0</v>
      </c>
      <c r="AZ188" s="2327">
        <f t="shared" ref="AZ188:AZ189" si="829">E188</f>
        <v>0</v>
      </c>
      <c r="BA188" s="2327">
        <f t="shared" ref="BA188:BA189" si="830">F188</f>
        <v>0</v>
      </c>
      <c r="BB188" s="2327">
        <f t="shared" ref="BB188:BB189" si="831">G188</f>
        <v>0</v>
      </c>
      <c r="BC188" s="2327">
        <f t="shared" ref="BC188:BC189" si="832">H188</f>
        <v>0</v>
      </c>
      <c r="BD188" s="2327">
        <f t="shared" ref="BD188:BD189" si="833">I188</f>
        <v>0</v>
      </c>
      <c r="BE188" s="2327">
        <f t="shared" ref="BE188:BE189" si="834">J188</f>
        <v>0</v>
      </c>
      <c r="BF188" s="2327">
        <f t="shared" ref="BF188:BF189" si="835">K188</f>
        <v>0</v>
      </c>
      <c r="BG188" s="2327">
        <f t="shared" ref="BG188:BG189" si="836">L188</f>
        <v>0</v>
      </c>
      <c r="BH188" s="2327">
        <f t="shared" ref="BH188:BH189" si="837">M188</f>
        <v>0</v>
      </c>
      <c r="BI188" s="2330">
        <f t="shared" ref="BI188:BI189" si="838">N188</f>
        <v>0</v>
      </c>
    </row>
    <row r="189" spans="1:61" ht="22.5">
      <c r="A189" s="716" t="s">
        <v>227</v>
      </c>
      <c r="B189" s="730">
        <f>B188</f>
        <v>0</v>
      </c>
      <c r="C189" s="718">
        <f>C69</f>
        <v>0</v>
      </c>
      <c r="D189" s="718">
        <f t="shared" ref="D189:O189" si="839">D69</f>
        <v>0</v>
      </c>
      <c r="E189" s="718">
        <f t="shared" si="839"/>
        <v>0</v>
      </c>
      <c r="F189" s="718">
        <f t="shared" si="839"/>
        <v>0</v>
      </c>
      <c r="G189" s="718">
        <f t="shared" si="839"/>
        <v>0</v>
      </c>
      <c r="H189" s="718">
        <f t="shared" si="839"/>
        <v>0</v>
      </c>
      <c r="I189" s="718">
        <f t="shared" si="839"/>
        <v>0</v>
      </c>
      <c r="J189" s="718">
        <f t="shared" si="839"/>
        <v>0</v>
      </c>
      <c r="K189" s="718">
        <f t="shared" si="839"/>
        <v>0</v>
      </c>
      <c r="L189" s="718">
        <f t="shared" si="839"/>
        <v>0</v>
      </c>
      <c r="M189" s="718">
        <f t="shared" si="839"/>
        <v>0</v>
      </c>
      <c r="N189" s="718">
        <f t="shared" si="839"/>
        <v>0</v>
      </c>
      <c r="O189" s="718">
        <f t="shared" si="839"/>
        <v>0</v>
      </c>
      <c r="P189" s="718">
        <f>SUMIF($C$243:$N$243,TRUE,C189:N189)</f>
        <v>0</v>
      </c>
      <c r="Q189" s="718"/>
      <c r="R189" s="719"/>
      <c r="AU189" s="2326">
        <f>B189</f>
        <v>0</v>
      </c>
      <c r="AV189" s="2327"/>
      <c r="AW189" s="2327" t="str">
        <f>A189</f>
        <v>実績</v>
      </c>
      <c r="AX189" s="2327">
        <f>C189</f>
        <v>0</v>
      </c>
      <c r="AY189" s="2327">
        <f t="shared" si="828"/>
        <v>0</v>
      </c>
      <c r="AZ189" s="2327">
        <f t="shared" si="829"/>
        <v>0</v>
      </c>
      <c r="BA189" s="2327">
        <f t="shared" si="830"/>
        <v>0</v>
      </c>
      <c r="BB189" s="2327">
        <f t="shared" si="831"/>
        <v>0</v>
      </c>
      <c r="BC189" s="2327">
        <f t="shared" si="832"/>
        <v>0</v>
      </c>
      <c r="BD189" s="2327">
        <f t="shared" si="833"/>
        <v>0</v>
      </c>
      <c r="BE189" s="2327">
        <f t="shared" si="834"/>
        <v>0</v>
      </c>
      <c r="BF189" s="2327">
        <f t="shared" si="835"/>
        <v>0</v>
      </c>
      <c r="BG189" s="2327">
        <f t="shared" si="836"/>
        <v>0</v>
      </c>
      <c r="BH189" s="2327">
        <f t="shared" si="837"/>
        <v>0</v>
      </c>
      <c r="BI189" s="2330">
        <f t="shared" si="838"/>
        <v>0</v>
      </c>
    </row>
    <row r="190" spans="1:61" ht="23" thickBot="1">
      <c r="A190" s="731" t="s">
        <v>228</v>
      </c>
      <c r="B190" s="721"/>
      <c r="C190" s="722">
        <f>IF(C$243=FALSE,0,C189-C188)</f>
        <v>0</v>
      </c>
      <c r="D190" s="722">
        <f t="shared" ref="D190:N190" si="840">IF(D$243=FALSE,0,D189-D188)</f>
        <v>0</v>
      </c>
      <c r="E190" s="722">
        <f t="shared" si="840"/>
        <v>0</v>
      </c>
      <c r="F190" s="722">
        <f t="shared" si="840"/>
        <v>0</v>
      </c>
      <c r="G190" s="722">
        <f t="shared" si="840"/>
        <v>0</v>
      </c>
      <c r="H190" s="722">
        <f t="shared" si="840"/>
        <v>0</v>
      </c>
      <c r="I190" s="722">
        <f t="shared" si="840"/>
        <v>0</v>
      </c>
      <c r="J190" s="722">
        <f t="shared" si="840"/>
        <v>0</v>
      </c>
      <c r="K190" s="722">
        <f t="shared" si="840"/>
        <v>0</v>
      </c>
      <c r="L190" s="722">
        <f t="shared" si="840"/>
        <v>0</v>
      </c>
      <c r="M190" s="722">
        <f t="shared" si="840"/>
        <v>0</v>
      </c>
      <c r="N190" s="722">
        <f t="shared" si="840"/>
        <v>0</v>
      </c>
      <c r="O190" s="722">
        <f>O189-O188</f>
        <v>0</v>
      </c>
      <c r="P190" s="722">
        <f>P189-P188</f>
        <v>0</v>
      </c>
      <c r="Q190" s="723"/>
      <c r="R190" s="724"/>
      <c r="AU190" s="2326"/>
      <c r="AV190" s="2327"/>
      <c r="AW190" s="2327"/>
      <c r="AX190" s="2328">
        <f>C$148</f>
        <v>45108</v>
      </c>
      <c r="AY190" s="2328">
        <f t="shared" ref="AY190" si="841">D$148</f>
        <v>45139</v>
      </c>
      <c r="AZ190" s="2328">
        <f t="shared" ref="AZ190" si="842">E$148</f>
        <v>45170</v>
      </c>
      <c r="BA190" s="2328">
        <f t="shared" ref="BA190" si="843">F$148</f>
        <v>45200</v>
      </c>
      <c r="BB190" s="2328">
        <f t="shared" ref="BB190" si="844">G$148</f>
        <v>45231</v>
      </c>
      <c r="BC190" s="2328">
        <f t="shared" ref="BC190" si="845">H$148</f>
        <v>45261</v>
      </c>
      <c r="BD190" s="2328">
        <f t="shared" ref="BD190" si="846">I$148</f>
        <v>45292</v>
      </c>
      <c r="BE190" s="2328">
        <f t="shared" ref="BE190" si="847">J$148</f>
        <v>45323</v>
      </c>
      <c r="BF190" s="2328">
        <f t="shared" ref="BF190" si="848">K$148</f>
        <v>45352</v>
      </c>
      <c r="BG190" s="2328">
        <f t="shared" ref="BG190" si="849">L$148</f>
        <v>45383</v>
      </c>
      <c r="BH190" s="2328">
        <f t="shared" ref="BH190" si="850">M$148</f>
        <v>45413</v>
      </c>
      <c r="BI190" s="2329">
        <f t="shared" ref="BI190" si="851">N$148</f>
        <v>45444</v>
      </c>
    </row>
    <row r="191" spans="1:61" ht="22.5">
      <c r="A191" s="700" t="s">
        <v>140</v>
      </c>
      <c r="B191" s="701">
        <f>B20</f>
        <v>0</v>
      </c>
      <c r="C191" s="702">
        <f>C20</f>
        <v>0</v>
      </c>
      <c r="D191" s="702">
        <f t="shared" ref="D191:O191" si="852">D20</f>
        <v>0</v>
      </c>
      <c r="E191" s="702">
        <f t="shared" si="852"/>
        <v>0</v>
      </c>
      <c r="F191" s="702">
        <f t="shared" si="852"/>
        <v>0</v>
      </c>
      <c r="G191" s="702">
        <f t="shared" si="852"/>
        <v>0</v>
      </c>
      <c r="H191" s="702">
        <f t="shared" si="852"/>
        <v>0</v>
      </c>
      <c r="I191" s="702">
        <f t="shared" si="852"/>
        <v>0</v>
      </c>
      <c r="J191" s="702">
        <f t="shared" si="852"/>
        <v>0</v>
      </c>
      <c r="K191" s="702">
        <f t="shared" si="852"/>
        <v>0</v>
      </c>
      <c r="L191" s="702">
        <f t="shared" si="852"/>
        <v>0</v>
      </c>
      <c r="M191" s="702">
        <f t="shared" si="852"/>
        <v>0</v>
      </c>
      <c r="N191" s="702">
        <f t="shared" si="852"/>
        <v>0</v>
      </c>
      <c r="O191" s="702">
        <f t="shared" si="852"/>
        <v>0</v>
      </c>
      <c r="P191" s="702">
        <f>SUMIF($C$243:$N$243,TRUE,C191:N191)</f>
        <v>0</v>
      </c>
      <c r="Q191" s="702">
        <f>SUMIF($C$243:$N$243,TRUE,C192:N192)+SUMIF($C$243:$N$243,FALSE,C191:N191)</f>
        <v>0</v>
      </c>
      <c r="R191" s="726"/>
      <c r="AU191" s="2326">
        <f>B191</f>
        <v>0</v>
      </c>
      <c r="AV191" s="2327"/>
      <c r="AW191" s="2327" t="str">
        <f>A191</f>
        <v>前期</v>
      </c>
      <c r="AX191" s="2327">
        <f>C191</f>
        <v>0</v>
      </c>
      <c r="AY191" s="2327">
        <f t="shared" ref="AY191:AY192" si="853">D191</f>
        <v>0</v>
      </c>
      <c r="AZ191" s="2327">
        <f t="shared" ref="AZ191:AZ192" si="854">E191</f>
        <v>0</v>
      </c>
      <c r="BA191" s="2327">
        <f t="shared" ref="BA191:BA192" si="855">F191</f>
        <v>0</v>
      </c>
      <c r="BB191" s="2327">
        <f t="shared" ref="BB191:BB192" si="856">G191</f>
        <v>0</v>
      </c>
      <c r="BC191" s="2327">
        <f t="shared" ref="BC191:BC192" si="857">H191</f>
        <v>0</v>
      </c>
      <c r="BD191" s="2327">
        <f t="shared" ref="BD191:BD192" si="858">I191</f>
        <v>0</v>
      </c>
      <c r="BE191" s="2327">
        <f t="shared" ref="BE191:BE192" si="859">J191</f>
        <v>0</v>
      </c>
      <c r="BF191" s="2327">
        <f t="shared" ref="BF191:BF192" si="860">K191</f>
        <v>0</v>
      </c>
      <c r="BG191" s="2327">
        <f t="shared" ref="BG191:BG192" si="861">L191</f>
        <v>0</v>
      </c>
      <c r="BH191" s="2327">
        <f t="shared" ref="BH191:BH192" si="862">M191</f>
        <v>0</v>
      </c>
      <c r="BI191" s="2330">
        <f t="shared" ref="BI191:BI192" si="863">N191</f>
        <v>0</v>
      </c>
    </row>
    <row r="192" spans="1:61" ht="22.5">
      <c r="A192" s="705" t="s">
        <v>227</v>
      </c>
      <c r="B192" s="706">
        <f>B191</f>
        <v>0</v>
      </c>
      <c r="C192" s="703">
        <f>C70</f>
        <v>0</v>
      </c>
      <c r="D192" s="703">
        <f t="shared" ref="D192:O192" si="864">D70</f>
        <v>0</v>
      </c>
      <c r="E192" s="703">
        <f t="shared" si="864"/>
        <v>0</v>
      </c>
      <c r="F192" s="703">
        <f t="shared" si="864"/>
        <v>0</v>
      </c>
      <c r="G192" s="703">
        <f t="shared" si="864"/>
        <v>0</v>
      </c>
      <c r="H192" s="703">
        <f t="shared" si="864"/>
        <v>0</v>
      </c>
      <c r="I192" s="703">
        <f t="shared" si="864"/>
        <v>0</v>
      </c>
      <c r="J192" s="703">
        <f t="shared" si="864"/>
        <v>0</v>
      </c>
      <c r="K192" s="703">
        <f t="shared" si="864"/>
        <v>0</v>
      </c>
      <c r="L192" s="703">
        <f t="shared" si="864"/>
        <v>0</v>
      </c>
      <c r="M192" s="703">
        <f t="shared" si="864"/>
        <v>0</v>
      </c>
      <c r="N192" s="703">
        <f t="shared" si="864"/>
        <v>0</v>
      </c>
      <c r="O192" s="703">
        <f t="shared" si="864"/>
        <v>0</v>
      </c>
      <c r="P192" s="703">
        <f>SUMIF($C$243:$N$243,TRUE,C192:N192)</f>
        <v>0</v>
      </c>
      <c r="Q192" s="703"/>
      <c r="R192" s="704"/>
      <c r="AU192" s="2326">
        <f>B192</f>
        <v>0</v>
      </c>
      <c r="AV192" s="2327"/>
      <c r="AW192" s="2327" t="str">
        <f>A192</f>
        <v>実績</v>
      </c>
      <c r="AX192" s="2327">
        <f>C192</f>
        <v>0</v>
      </c>
      <c r="AY192" s="2327">
        <f t="shared" si="853"/>
        <v>0</v>
      </c>
      <c r="AZ192" s="2327">
        <f t="shared" si="854"/>
        <v>0</v>
      </c>
      <c r="BA192" s="2327">
        <f t="shared" si="855"/>
        <v>0</v>
      </c>
      <c r="BB192" s="2327">
        <f t="shared" si="856"/>
        <v>0</v>
      </c>
      <c r="BC192" s="2327">
        <f t="shared" si="857"/>
        <v>0</v>
      </c>
      <c r="BD192" s="2327">
        <f t="shared" si="858"/>
        <v>0</v>
      </c>
      <c r="BE192" s="2327">
        <f t="shared" si="859"/>
        <v>0</v>
      </c>
      <c r="BF192" s="2327">
        <f t="shared" si="860"/>
        <v>0</v>
      </c>
      <c r="BG192" s="2327">
        <f t="shared" si="861"/>
        <v>0</v>
      </c>
      <c r="BH192" s="2327">
        <f t="shared" si="862"/>
        <v>0</v>
      </c>
      <c r="BI192" s="2330">
        <f t="shared" si="863"/>
        <v>0</v>
      </c>
    </row>
    <row r="193" spans="1:61" ht="23" thickBot="1">
      <c r="A193" s="728" t="s">
        <v>228</v>
      </c>
      <c r="B193" s="708"/>
      <c r="C193" s="709">
        <f>IF(C$243=FALSE,0,C192-C191)</f>
        <v>0</v>
      </c>
      <c r="D193" s="709">
        <f t="shared" ref="D193:N193" si="865">IF(D$243=FALSE,0,D192-D191)</f>
        <v>0</v>
      </c>
      <c r="E193" s="709">
        <f t="shared" si="865"/>
        <v>0</v>
      </c>
      <c r="F193" s="709">
        <f t="shared" si="865"/>
        <v>0</v>
      </c>
      <c r="G193" s="709">
        <f t="shared" si="865"/>
        <v>0</v>
      </c>
      <c r="H193" s="709">
        <f t="shared" si="865"/>
        <v>0</v>
      </c>
      <c r="I193" s="709">
        <f t="shared" si="865"/>
        <v>0</v>
      </c>
      <c r="J193" s="709">
        <f t="shared" si="865"/>
        <v>0</v>
      </c>
      <c r="K193" s="709">
        <f t="shared" si="865"/>
        <v>0</v>
      </c>
      <c r="L193" s="709">
        <f t="shared" si="865"/>
        <v>0</v>
      </c>
      <c r="M193" s="709">
        <f t="shared" si="865"/>
        <v>0</v>
      </c>
      <c r="N193" s="709">
        <f t="shared" si="865"/>
        <v>0</v>
      </c>
      <c r="O193" s="709">
        <f>O192-O191</f>
        <v>0</v>
      </c>
      <c r="P193" s="709">
        <f>P192-P191</f>
        <v>0</v>
      </c>
      <c r="Q193" s="710"/>
      <c r="R193" s="711"/>
      <c r="AU193" s="2326"/>
      <c r="AV193" s="2327"/>
      <c r="AW193" s="2327"/>
      <c r="AX193" s="2328">
        <f>C$148</f>
        <v>45108</v>
      </c>
      <c r="AY193" s="2328">
        <f t="shared" ref="AY193" si="866">D$148</f>
        <v>45139</v>
      </c>
      <c r="AZ193" s="2328">
        <f t="shared" ref="AZ193" si="867">E$148</f>
        <v>45170</v>
      </c>
      <c r="BA193" s="2328">
        <f t="shared" ref="BA193" si="868">F$148</f>
        <v>45200</v>
      </c>
      <c r="BB193" s="2328">
        <f t="shared" ref="BB193" si="869">G$148</f>
        <v>45231</v>
      </c>
      <c r="BC193" s="2328">
        <f t="shared" ref="BC193" si="870">H$148</f>
        <v>45261</v>
      </c>
      <c r="BD193" s="2328">
        <f t="shared" ref="BD193" si="871">I$148</f>
        <v>45292</v>
      </c>
      <c r="BE193" s="2328">
        <f t="shared" ref="BE193" si="872">J$148</f>
        <v>45323</v>
      </c>
      <c r="BF193" s="2328">
        <f t="shared" ref="BF193" si="873">K$148</f>
        <v>45352</v>
      </c>
      <c r="BG193" s="2328">
        <f t="shared" ref="BG193" si="874">L$148</f>
        <v>45383</v>
      </c>
      <c r="BH193" s="2328">
        <f t="shared" ref="BH193" si="875">M$148</f>
        <v>45413</v>
      </c>
      <c r="BI193" s="2329">
        <f t="shared" ref="BI193" si="876">N$148</f>
        <v>45444</v>
      </c>
    </row>
    <row r="194" spans="1:61" ht="22.5">
      <c r="A194" s="712" t="s">
        <v>140</v>
      </c>
      <c r="B194" s="713">
        <f>B21</f>
        <v>0</v>
      </c>
      <c r="C194" s="714">
        <f>C21</f>
        <v>0</v>
      </c>
      <c r="D194" s="714">
        <f t="shared" ref="D194:O194" si="877">D21</f>
        <v>0</v>
      </c>
      <c r="E194" s="714">
        <f t="shared" si="877"/>
        <v>0</v>
      </c>
      <c r="F194" s="714">
        <f t="shared" si="877"/>
        <v>0</v>
      </c>
      <c r="G194" s="714">
        <f t="shared" si="877"/>
        <v>0</v>
      </c>
      <c r="H194" s="714">
        <f t="shared" si="877"/>
        <v>0</v>
      </c>
      <c r="I194" s="714">
        <f t="shared" si="877"/>
        <v>0</v>
      </c>
      <c r="J194" s="714">
        <f t="shared" si="877"/>
        <v>0</v>
      </c>
      <c r="K194" s="714">
        <f t="shared" si="877"/>
        <v>0</v>
      </c>
      <c r="L194" s="714">
        <f t="shared" si="877"/>
        <v>0</v>
      </c>
      <c r="M194" s="714">
        <f t="shared" si="877"/>
        <v>0</v>
      </c>
      <c r="N194" s="714">
        <f t="shared" si="877"/>
        <v>0</v>
      </c>
      <c r="O194" s="714">
        <f t="shared" si="877"/>
        <v>0</v>
      </c>
      <c r="P194" s="714">
        <f>SUMIF($C$243:$N$243,TRUE,C194:N194)</f>
        <v>0</v>
      </c>
      <c r="Q194" s="714">
        <f>SUMIF($C$243:$N$243,TRUE,C195:N195)+SUMIF($C$243:$N$243,FALSE,C194:N194)</f>
        <v>0</v>
      </c>
      <c r="R194" s="715"/>
      <c r="AU194" s="2326">
        <f>B194</f>
        <v>0</v>
      </c>
      <c r="AV194" s="2327"/>
      <c r="AW194" s="2327" t="str">
        <f>A194</f>
        <v>前期</v>
      </c>
      <c r="AX194" s="2327">
        <f>C194</f>
        <v>0</v>
      </c>
      <c r="AY194" s="2327">
        <f t="shared" ref="AY194:AY195" si="878">D194</f>
        <v>0</v>
      </c>
      <c r="AZ194" s="2327">
        <f t="shared" ref="AZ194:AZ195" si="879">E194</f>
        <v>0</v>
      </c>
      <c r="BA194" s="2327">
        <f t="shared" ref="BA194:BA195" si="880">F194</f>
        <v>0</v>
      </c>
      <c r="BB194" s="2327">
        <f t="shared" ref="BB194:BB195" si="881">G194</f>
        <v>0</v>
      </c>
      <c r="BC194" s="2327">
        <f t="shared" ref="BC194:BC195" si="882">H194</f>
        <v>0</v>
      </c>
      <c r="BD194" s="2327">
        <f t="shared" ref="BD194:BD195" si="883">I194</f>
        <v>0</v>
      </c>
      <c r="BE194" s="2327">
        <f t="shared" ref="BE194:BE195" si="884">J194</f>
        <v>0</v>
      </c>
      <c r="BF194" s="2327">
        <f t="shared" ref="BF194:BF195" si="885">K194</f>
        <v>0</v>
      </c>
      <c r="BG194" s="2327">
        <f t="shared" ref="BG194:BG195" si="886">L194</f>
        <v>0</v>
      </c>
      <c r="BH194" s="2327">
        <f t="shared" ref="BH194:BH195" si="887">M194</f>
        <v>0</v>
      </c>
      <c r="BI194" s="2330">
        <f t="shared" ref="BI194:BI195" si="888">N194</f>
        <v>0</v>
      </c>
    </row>
    <row r="195" spans="1:61" ht="22.5">
      <c r="A195" s="716" t="s">
        <v>227</v>
      </c>
      <c r="B195" s="730">
        <f>B194</f>
        <v>0</v>
      </c>
      <c r="C195" s="718">
        <f>C71</f>
        <v>0</v>
      </c>
      <c r="D195" s="718">
        <f t="shared" ref="D195:O195" si="889">D71</f>
        <v>0</v>
      </c>
      <c r="E195" s="718">
        <f t="shared" si="889"/>
        <v>0</v>
      </c>
      <c r="F195" s="718">
        <f t="shared" si="889"/>
        <v>0</v>
      </c>
      <c r="G195" s="718">
        <f t="shared" si="889"/>
        <v>0</v>
      </c>
      <c r="H195" s="718">
        <f t="shared" si="889"/>
        <v>0</v>
      </c>
      <c r="I195" s="718">
        <f t="shared" si="889"/>
        <v>0</v>
      </c>
      <c r="J195" s="718">
        <f t="shared" si="889"/>
        <v>0</v>
      </c>
      <c r="K195" s="718">
        <f t="shared" si="889"/>
        <v>0</v>
      </c>
      <c r="L195" s="718">
        <f t="shared" si="889"/>
        <v>0</v>
      </c>
      <c r="M195" s="718">
        <f t="shared" si="889"/>
        <v>0</v>
      </c>
      <c r="N195" s="718">
        <f t="shared" si="889"/>
        <v>0</v>
      </c>
      <c r="O195" s="718">
        <f t="shared" si="889"/>
        <v>0</v>
      </c>
      <c r="P195" s="718">
        <f>P140</f>
        <v>0</v>
      </c>
      <c r="Q195" s="718"/>
      <c r="R195" s="719"/>
      <c r="AU195" s="2326">
        <f>B195</f>
        <v>0</v>
      </c>
      <c r="AV195" s="2327"/>
      <c r="AW195" s="2327" t="str">
        <f>A195</f>
        <v>実績</v>
      </c>
      <c r="AX195" s="2327">
        <f>C195</f>
        <v>0</v>
      </c>
      <c r="AY195" s="2327">
        <f t="shared" si="878"/>
        <v>0</v>
      </c>
      <c r="AZ195" s="2327">
        <f t="shared" si="879"/>
        <v>0</v>
      </c>
      <c r="BA195" s="2327">
        <f t="shared" si="880"/>
        <v>0</v>
      </c>
      <c r="BB195" s="2327">
        <f t="shared" si="881"/>
        <v>0</v>
      </c>
      <c r="BC195" s="2327">
        <f t="shared" si="882"/>
        <v>0</v>
      </c>
      <c r="BD195" s="2327">
        <f t="shared" si="883"/>
        <v>0</v>
      </c>
      <c r="BE195" s="2327">
        <f t="shared" si="884"/>
        <v>0</v>
      </c>
      <c r="BF195" s="2327">
        <f t="shared" si="885"/>
        <v>0</v>
      </c>
      <c r="BG195" s="2327">
        <f t="shared" si="886"/>
        <v>0</v>
      </c>
      <c r="BH195" s="2327">
        <f t="shared" si="887"/>
        <v>0</v>
      </c>
      <c r="BI195" s="2330">
        <f t="shared" si="888"/>
        <v>0</v>
      </c>
    </row>
    <row r="196" spans="1:61" ht="23" thickBot="1">
      <c r="A196" s="731" t="s">
        <v>228</v>
      </c>
      <c r="B196" s="721"/>
      <c r="C196" s="722">
        <f>IF(C$243=FALSE,0,C195-C194)</f>
        <v>0</v>
      </c>
      <c r="D196" s="722">
        <f t="shared" ref="D196:N196" si="890">IF(D$243=FALSE,0,D195-D194)</f>
        <v>0</v>
      </c>
      <c r="E196" s="722">
        <f t="shared" si="890"/>
        <v>0</v>
      </c>
      <c r="F196" s="722">
        <f t="shared" si="890"/>
        <v>0</v>
      </c>
      <c r="G196" s="722">
        <f t="shared" si="890"/>
        <v>0</v>
      </c>
      <c r="H196" s="722">
        <f t="shared" si="890"/>
        <v>0</v>
      </c>
      <c r="I196" s="722">
        <f t="shared" si="890"/>
        <v>0</v>
      </c>
      <c r="J196" s="722">
        <f t="shared" si="890"/>
        <v>0</v>
      </c>
      <c r="K196" s="722">
        <f t="shared" si="890"/>
        <v>0</v>
      </c>
      <c r="L196" s="722">
        <f t="shared" si="890"/>
        <v>0</v>
      </c>
      <c r="M196" s="722">
        <f t="shared" si="890"/>
        <v>0</v>
      </c>
      <c r="N196" s="722">
        <f t="shared" si="890"/>
        <v>0</v>
      </c>
      <c r="O196" s="722">
        <f>O195-O194</f>
        <v>0</v>
      </c>
      <c r="P196" s="722">
        <f>P195-P194</f>
        <v>0</v>
      </c>
      <c r="Q196" s="723"/>
      <c r="R196" s="724"/>
      <c r="AU196" s="2326"/>
      <c r="AV196" s="2327"/>
      <c r="AW196" s="2327"/>
      <c r="AX196" s="2328">
        <f>C$148</f>
        <v>45108</v>
      </c>
      <c r="AY196" s="2328">
        <f t="shared" ref="AY196" si="891">D$148</f>
        <v>45139</v>
      </c>
      <c r="AZ196" s="2328">
        <f t="shared" ref="AZ196" si="892">E$148</f>
        <v>45170</v>
      </c>
      <c r="BA196" s="2328">
        <f t="shared" ref="BA196" si="893">F$148</f>
        <v>45200</v>
      </c>
      <c r="BB196" s="2328">
        <f t="shared" ref="BB196" si="894">G$148</f>
        <v>45231</v>
      </c>
      <c r="BC196" s="2328">
        <f t="shared" ref="BC196" si="895">H$148</f>
        <v>45261</v>
      </c>
      <c r="BD196" s="2328">
        <f t="shared" ref="BD196" si="896">I$148</f>
        <v>45292</v>
      </c>
      <c r="BE196" s="2328">
        <f t="shared" ref="BE196" si="897">J$148</f>
        <v>45323</v>
      </c>
      <c r="BF196" s="2328">
        <f t="shared" ref="BF196" si="898">K$148</f>
        <v>45352</v>
      </c>
      <c r="BG196" s="2328">
        <f t="shared" ref="BG196" si="899">L$148</f>
        <v>45383</v>
      </c>
      <c r="BH196" s="2328">
        <f t="shared" ref="BH196" si="900">M$148</f>
        <v>45413</v>
      </c>
      <c r="BI196" s="2329">
        <f t="shared" ref="BI196" si="901">N$148</f>
        <v>45444</v>
      </c>
    </row>
    <row r="197" spans="1:61" ht="22.5">
      <c r="A197" s="700" t="s">
        <v>140</v>
      </c>
      <c r="B197" s="701">
        <f>B22</f>
        <v>0</v>
      </c>
      <c r="C197" s="702">
        <f>C22</f>
        <v>0</v>
      </c>
      <c r="D197" s="702">
        <f t="shared" ref="D197:O197" si="902">D22</f>
        <v>0</v>
      </c>
      <c r="E197" s="702">
        <f t="shared" si="902"/>
        <v>0</v>
      </c>
      <c r="F197" s="702">
        <f t="shared" si="902"/>
        <v>0</v>
      </c>
      <c r="G197" s="702">
        <f t="shared" si="902"/>
        <v>0</v>
      </c>
      <c r="H197" s="702">
        <f t="shared" si="902"/>
        <v>0</v>
      </c>
      <c r="I197" s="702">
        <f t="shared" si="902"/>
        <v>0</v>
      </c>
      <c r="J197" s="702">
        <f t="shared" si="902"/>
        <v>0</v>
      </c>
      <c r="K197" s="702">
        <f t="shared" si="902"/>
        <v>0</v>
      </c>
      <c r="L197" s="702">
        <f t="shared" si="902"/>
        <v>0</v>
      </c>
      <c r="M197" s="702">
        <f t="shared" si="902"/>
        <v>0</v>
      </c>
      <c r="N197" s="702">
        <f t="shared" si="902"/>
        <v>0</v>
      </c>
      <c r="O197" s="702">
        <f t="shared" si="902"/>
        <v>0</v>
      </c>
      <c r="P197" s="702">
        <f>SUMIF($C$243:$N$243,TRUE,C197:N197)</f>
        <v>0</v>
      </c>
      <c r="Q197" s="702">
        <f>SUMIF($C$243:$N$243,TRUE,C198:N198)+SUMIF($C$243:$N$243,FALSE,C197:N197)</f>
        <v>0</v>
      </c>
      <c r="R197" s="726"/>
      <c r="AU197" s="2326">
        <f>B197</f>
        <v>0</v>
      </c>
      <c r="AV197" s="2327"/>
      <c r="AW197" s="2327" t="str">
        <f>A197</f>
        <v>前期</v>
      </c>
      <c r="AX197" s="2327">
        <f>C197</f>
        <v>0</v>
      </c>
      <c r="AY197" s="2327">
        <f t="shared" ref="AY197:AY198" si="903">D197</f>
        <v>0</v>
      </c>
      <c r="AZ197" s="2327">
        <f t="shared" ref="AZ197:AZ198" si="904">E197</f>
        <v>0</v>
      </c>
      <c r="BA197" s="2327">
        <f t="shared" ref="BA197:BA198" si="905">F197</f>
        <v>0</v>
      </c>
      <c r="BB197" s="2327">
        <f t="shared" ref="BB197:BB198" si="906">G197</f>
        <v>0</v>
      </c>
      <c r="BC197" s="2327">
        <f t="shared" ref="BC197:BC198" si="907">H197</f>
        <v>0</v>
      </c>
      <c r="BD197" s="2327">
        <f t="shared" ref="BD197:BD198" si="908">I197</f>
        <v>0</v>
      </c>
      <c r="BE197" s="2327">
        <f t="shared" ref="BE197:BE198" si="909">J197</f>
        <v>0</v>
      </c>
      <c r="BF197" s="2327">
        <f t="shared" ref="BF197:BF198" si="910">K197</f>
        <v>0</v>
      </c>
      <c r="BG197" s="2327">
        <f t="shared" ref="BG197:BG198" si="911">L197</f>
        <v>0</v>
      </c>
      <c r="BH197" s="2327">
        <f t="shared" ref="BH197:BH198" si="912">M197</f>
        <v>0</v>
      </c>
      <c r="BI197" s="2330">
        <f t="shared" ref="BI197:BI198" si="913">N197</f>
        <v>0</v>
      </c>
    </row>
    <row r="198" spans="1:61" ht="22.5">
      <c r="A198" s="705" t="s">
        <v>227</v>
      </c>
      <c r="B198" s="706">
        <f>B197</f>
        <v>0</v>
      </c>
      <c r="C198" s="703">
        <f>C72</f>
        <v>0</v>
      </c>
      <c r="D198" s="703">
        <f t="shared" ref="D198:O198" si="914">D72</f>
        <v>0</v>
      </c>
      <c r="E198" s="703">
        <f t="shared" si="914"/>
        <v>0</v>
      </c>
      <c r="F198" s="703">
        <f t="shared" si="914"/>
        <v>0</v>
      </c>
      <c r="G198" s="703">
        <f t="shared" si="914"/>
        <v>0</v>
      </c>
      <c r="H198" s="703">
        <f t="shared" si="914"/>
        <v>0</v>
      </c>
      <c r="I198" s="703">
        <f t="shared" si="914"/>
        <v>0</v>
      </c>
      <c r="J198" s="703">
        <f t="shared" si="914"/>
        <v>0</v>
      </c>
      <c r="K198" s="703">
        <f t="shared" si="914"/>
        <v>0</v>
      </c>
      <c r="L198" s="703">
        <f t="shared" si="914"/>
        <v>0</v>
      </c>
      <c r="M198" s="703">
        <f t="shared" si="914"/>
        <v>0</v>
      </c>
      <c r="N198" s="703">
        <f t="shared" si="914"/>
        <v>0</v>
      </c>
      <c r="O198" s="703">
        <f t="shared" si="914"/>
        <v>0</v>
      </c>
      <c r="P198" s="703">
        <f>SUMIF($C$243:$N$243,TRUE,C198:N198)</f>
        <v>0</v>
      </c>
      <c r="Q198" s="703"/>
      <c r="R198" s="704"/>
      <c r="AU198" s="2326">
        <f>B198</f>
        <v>0</v>
      </c>
      <c r="AV198" s="2327"/>
      <c r="AW198" s="2327" t="str">
        <f>A198</f>
        <v>実績</v>
      </c>
      <c r="AX198" s="2327">
        <f>C198</f>
        <v>0</v>
      </c>
      <c r="AY198" s="2327">
        <f t="shared" si="903"/>
        <v>0</v>
      </c>
      <c r="AZ198" s="2327">
        <f t="shared" si="904"/>
        <v>0</v>
      </c>
      <c r="BA198" s="2327">
        <f t="shared" si="905"/>
        <v>0</v>
      </c>
      <c r="BB198" s="2327">
        <f t="shared" si="906"/>
        <v>0</v>
      </c>
      <c r="BC198" s="2327">
        <f t="shared" si="907"/>
        <v>0</v>
      </c>
      <c r="BD198" s="2327">
        <f t="shared" si="908"/>
        <v>0</v>
      </c>
      <c r="BE198" s="2327">
        <f t="shared" si="909"/>
        <v>0</v>
      </c>
      <c r="BF198" s="2327">
        <f t="shared" si="910"/>
        <v>0</v>
      </c>
      <c r="BG198" s="2327">
        <f t="shared" si="911"/>
        <v>0</v>
      </c>
      <c r="BH198" s="2327">
        <f t="shared" si="912"/>
        <v>0</v>
      </c>
      <c r="BI198" s="2330">
        <f t="shared" si="913"/>
        <v>0</v>
      </c>
    </row>
    <row r="199" spans="1:61" ht="23" thickBot="1">
      <c r="A199" s="728" t="s">
        <v>228</v>
      </c>
      <c r="B199" s="708"/>
      <c r="C199" s="709">
        <f>IF(C$243=FALSE,0,C198-C197)</f>
        <v>0</v>
      </c>
      <c r="D199" s="709">
        <f t="shared" ref="D199:N199" si="915">IF(D$243=FALSE,0,D198-D197)</f>
        <v>0</v>
      </c>
      <c r="E199" s="709">
        <f t="shared" si="915"/>
        <v>0</v>
      </c>
      <c r="F199" s="709">
        <f t="shared" si="915"/>
        <v>0</v>
      </c>
      <c r="G199" s="709">
        <f t="shared" si="915"/>
        <v>0</v>
      </c>
      <c r="H199" s="709">
        <f t="shared" si="915"/>
        <v>0</v>
      </c>
      <c r="I199" s="709">
        <f t="shared" si="915"/>
        <v>0</v>
      </c>
      <c r="J199" s="709">
        <f t="shared" si="915"/>
        <v>0</v>
      </c>
      <c r="K199" s="709">
        <f t="shared" si="915"/>
        <v>0</v>
      </c>
      <c r="L199" s="709">
        <f t="shared" si="915"/>
        <v>0</v>
      </c>
      <c r="M199" s="709">
        <f t="shared" si="915"/>
        <v>0</v>
      </c>
      <c r="N199" s="709">
        <f t="shared" si="915"/>
        <v>0</v>
      </c>
      <c r="O199" s="709">
        <f>O198-O197</f>
        <v>0</v>
      </c>
      <c r="P199" s="709">
        <f>P198-P197</f>
        <v>0</v>
      </c>
      <c r="Q199" s="710"/>
      <c r="R199" s="711"/>
      <c r="AU199" s="2326"/>
      <c r="AV199" s="2327"/>
      <c r="AW199" s="2327"/>
      <c r="AX199" s="2328">
        <f>C$148</f>
        <v>45108</v>
      </c>
      <c r="AY199" s="2328">
        <f t="shared" ref="AY199" si="916">D$148</f>
        <v>45139</v>
      </c>
      <c r="AZ199" s="2328">
        <f t="shared" ref="AZ199" si="917">E$148</f>
        <v>45170</v>
      </c>
      <c r="BA199" s="2328">
        <f t="shared" ref="BA199" si="918">F$148</f>
        <v>45200</v>
      </c>
      <c r="BB199" s="2328">
        <f t="shared" ref="BB199" si="919">G$148</f>
        <v>45231</v>
      </c>
      <c r="BC199" s="2328">
        <f t="shared" ref="BC199" si="920">H$148</f>
        <v>45261</v>
      </c>
      <c r="BD199" s="2328">
        <f t="shared" ref="BD199" si="921">I$148</f>
        <v>45292</v>
      </c>
      <c r="BE199" s="2328">
        <f t="shared" ref="BE199" si="922">J$148</f>
        <v>45323</v>
      </c>
      <c r="BF199" s="2328">
        <f t="shared" ref="BF199" si="923">K$148</f>
        <v>45352</v>
      </c>
      <c r="BG199" s="2328">
        <f t="shared" ref="BG199" si="924">L$148</f>
        <v>45383</v>
      </c>
      <c r="BH199" s="2328">
        <f t="shared" ref="BH199" si="925">M$148</f>
        <v>45413</v>
      </c>
      <c r="BI199" s="2329">
        <f t="shared" ref="BI199" si="926">N$148</f>
        <v>45444</v>
      </c>
    </row>
    <row r="200" spans="1:61" ht="22.5">
      <c r="A200" s="712" t="s">
        <v>140</v>
      </c>
      <c r="B200" s="713">
        <f>B23</f>
        <v>0</v>
      </c>
      <c r="C200" s="714">
        <f>C23</f>
        <v>0</v>
      </c>
      <c r="D200" s="714">
        <f t="shared" ref="D200:O200" si="927">D23</f>
        <v>0</v>
      </c>
      <c r="E200" s="714">
        <f t="shared" si="927"/>
        <v>0</v>
      </c>
      <c r="F200" s="714">
        <f t="shared" si="927"/>
        <v>0</v>
      </c>
      <c r="G200" s="714">
        <f t="shared" si="927"/>
        <v>0</v>
      </c>
      <c r="H200" s="714">
        <f t="shared" si="927"/>
        <v>0</v>
      </c>
      <c r="I200" s="714">
        <f t="shared" si="927"/>
        <v>0</v>
      </c>
      <c r="J200" s="714">
        <f t="shared" si="927"/>
        <v>0</v>
      </c>
      <c r="K200" s="714">
        <f t="shared" si="927"/>
        <v>0</v>
      </c>
      <c r="L200" s="714">
        <f t="shared" si="927"/>
        <v>0</v>
      </c>
      <c r="M200" s="714">
        <f t="shared" si="927"/>
        <v>0</v>
      </c>
      <c r="N200" s="714">
        <f t="shared" si="927"/>
        <v>0</v>
      </c>
      <c r="O200" s="714">
        <f t="shared" si="927"/>
        <v>0</v>
      </c>
      <c r="P200" s="714">
        <f>SUMIF($C$243:$N$243,TRUE,C200:N200)</f>
        <v>0</v>
      </c>
      <c r="Q200" s="714">
        <f>SUMIF($C$243:$N$243,TRUE,C201:N201)+SUMIF($C$243:$N$243,FALSE,C200:N200)</f>
        <v>0</v>
      </c>
      <c r="R200" s="715"/>
      <c r="AU200" s="2326">
        <f>B200</f>
        <v>0</v>
      </c>
      <c r="AV200" s="2327"/>
      <c r="AW200" s="2327" t="str">
        <f>A200</f>
        <v>前期</v>
      </c>
      <c r="AX200" s="2327">
        <f>C200</f>
        <v>0</v>
      </c>
      <c r="AY200" s="2327">
        <f t="shared" ref="AY200:AY201" si="928">D200</f>
        <v>0</v>
      </c>
      <c r="AZ200" s="2327">
        <f t="shared" ref="AZ200:AZ201" si="929">E200</f>
        <v>0</v>
      </c>
      <c r="BA200" s="2327">
        <f t="shared" ref="BA200:BA201" si="930">F200</f>
        <v>0</v>
      </c>
      <c r="BB200" s="2327">
        <f t="shared" ref="BB200:BB201" si="931">G200</f>
        <v>0</v>
      </c>
      <c r="BC200" s="2327">
        <f t="shared" ref="BC200:BC201" si="932">H200</f>
        <v>0</v>
      </c>
      <c r="BD200" s="2327">
        <f t="shared" ref="BD200:BD201" si="933">I200</f>
        <v>0</v>
      </c>
      <c r="BE200" s="2327">
        <f t="shared" ref="BE200:BE201" si="934">J200</f>
        <v>0</v>
      </c>
      <c r="BF200" s="2327">
        <f t="shared" ref="BF200:BF201" si="935">K200</f>
        <v>0</v>
      </c>
      <c r="BG200" s="2327">
        <f t="shared" ref="BG200:BG201" si="936">L200</f>
        <v>0</v>
      </c>
      <c r="BH200" s="2327">
        <f t="shared" ref="BH200:BH201" si="937">M200</f>
        <v>0</v>
      </c>
      <c r="BI200" s="2330">
        <f t="shared" ref="BI200:BI201" si="938">N200</f>
        <v>0</v>
      </c>
    </row>
    <row r="201" spans="1:61" ht="22.5">
      <c r="A201" s="716" t="s">
        <v>227</v>
      </c>
      <c r="B201" s="730">
        <f>B200</f>
        <v>0</v>
      </c>
      <c r="C201" s="718">
        <f>C73</f>
        <v>0</v>
      </c>
      <c r="D201" s="718">
        <f t="shared" ref="D201:O201" si="939">D73</f>
        <v>0</v>
      </c>
      <c r="E201" s="718">
        <f t="shared" si="939"/>
        <v>0</v>
      </c>
      <c r="F201" s="718">
        <f t="shared" si="939"/>
        <v>0</v>
      </c>
      <c r="G201" s="718">
        <f t="shared" si="939"/>
        <v>0</v>
      </c>
      <c r="H201" s="718">
        <f t="shared" si="939"/>
        <v>0</v>
      </c>
      <c r="I201" s="718">
        <f t="shared" si="939"/>
        <v>0</v>
      </c>
      <c r="J201" s="718">
        <f t="shared" si="939"/>
        <v>0</v>
      </c>
      <c r="K201" s="718">
        <f t="shared" si="939"/>
        <v>0</v>
      </c>
      <c r="L201" s="718">
        <f t="shared" si="939"/>
        <v>0</v>
      </c>
      <c r="M201" s="718">
        <f t="shared" si="939"/>
        <v>0</v>
      </c>
      <c r="N201" s="718">
        <f t="shared" si="939"/>
        <v>0</v>
      </c>
      <c r="O201" s="718">
        <f t="shared" si="939"/>
        <v>0</v>
      </c>
      <c r="P201" s="718">
        <f>SUMIF($C$243:$N$243,TRUE,C201:N201)</f>
        <v>0</v>
      </c>
      <c r="Q201" s="718"/>
      <c r="R201" s="719"/>
      <c r="AU201" s="2326">
        <f>B201</f>
        <v>0</v>
      </c>
      <c r="AV201" s="2327"/>
      <c r="AW201" s="2327" t="str">
        <f>A201</f>
        <v>実績</v>
      </c>
      <c r="AX201" s="2327">
        <f>C201</f>
        <v>0</v>
      </c>
      <c r="AY201" s="2327">
        <f t="shared" si="928"/>
        <v>0</v>
      </c>
      <c r="AZ201" s="2327">
        <f t="shared" si="929"/>
        <v>0</v>
      </c>
      <c r="BA201" s="2327">
        <f t="shared" si="930"/>
        <v>0</v>
      </c>
      <c r="BB201" s="2327">
        <f t="shared" si="931"/>
        <v>0</v>
      </c>
      <c r="BC201" s="2327">
        <f t="shared" si="932"/>
        <v>0</v>
      </c>
      <c r="BD201" s="2327">
        <f t="shared" si="933"/>
        <v>0</v>
      </c>
      <c r="BE201" s="2327">
        <f t="shared" si="934"/>
        <v>0</v>
      </c>
      <c r="BF201" s="2327">
        <f t="shared" si="935"/>
        <v>0</v>
      </c>
      <c r="BG201" s="2327">
        <f t="shared" si="936"/>
        <v>0</v>
      </c>
      <c r="BH201" s="2327">
        <f t="shared" si="937"/>
        <v>0</v>
      </c>
      <c r="BI201" s="2330">
        <f t="shared" si="938"/>
        <v>0</v>
      </c>
    </row>
    <row r="202" spans="1:61" ht="23" thickBot="1">
      <c r="A202" s="731" t="s">
        <v>228</v>
      </c>
      <c r="B202" s="721"/>
      <c r="C202" s="722">
        <f>IF(C$243=FALSE,0,C201-C200)</f>
        <v>0</v>
      </c>
      <c r="D202" s="722">
        <f t="shared" ref="D202:N202" si="940">IF(D$243=FALSE,0,D201-D200)</f>
        <v>0</v>
      </c>
      <c r="E202" s="722">
        <f t="shared" si="940"/>
        <v>0</v>
      </c>
      <c r="F202" s="722">
        <f t="shared" si="940"/>
        <v>0</v>
      </c>
      <c r="G202" s="722">
        <f t="shared" si="940"/>
        <v>0</v>
      </c>
      <c r="H202" s="722">
        <f t="shared" si="940"/>
        <v>0</v>
      </c>
      <c r="I202" s="722">
        <f t="shared" si="940"/>
        <v>0</v>
      </c>
      <c r="J202" s="722">
        <f t="shared" si="940"/>
        <v>0</v>
      </c>
      <c r="K202" s="722">
        <f t="shared" si="940"/>
        <v>0</v>
      </c>
      <c r="L202" s="722">
        <f t="shared" si="940"/>
        <v>0</v>
      </c>
      <c r="M202" s="722">
        <f t="shared" si="940"/>
        <v>0</v>
      </c>
      <c r="N202" s="722">
        <f t="shared" si="940"/>
        <v>0</v>
      </c>
      <c r="O202" s="722">
        <f>O201-O200</f>
        <v>0</v>
      </c>
      <c r="P202" s="722">
        <f>P201-P200</f>
        <v>0</v>
      </c>
      <c r="Q202" s="723"/>
      <c r="R202" s="724"/>
      <c r="AU202" s="2326"/>
      <c r="AV202" s="2327"/>
      <c r="AW202" s="2327"/>
      <c r="AX202" s="2328">
        <f>C$148</f>
        <v>45108</v>
      </c>
      <c r="AY202" s="2328">
        <f t="shared" ref="AY202" si="941">D$148</f>
        <v>45139</v>
      </c>
      <c r="AZ202" s="2328">
        <f t="shared" ref="AZ202" si="942">E$148</f>
        <v>45170</v>
      </c>
      <c r="BA202" s="2328">
        <f t="shared" ref="BA202" si="943">F$148</f>
        <v>45200</v>
      </c>
      <c r="BB202" s="2328">
        <f t="shared" ref="BB202" si="944">G$148</f>
        <v>45231</v>
      </c>
      <c r="BC202" s="2328">
        <f t="shared" ref="BC202" si="945">H$148</f>
        <v>45261</v>
      </c>
      <c r="BD202" s="2328">
        <f t="shared" ref="BD202" si="946">I$148</f>
        <v>45292</v>
      </c>
      <c r="BE202" s="2328">
        <f t="shared" ref="BE202" si="947">J$148</f>
        <v>45323</v>
      </c>
      <c r="BF202" s="2328">
        <f t="shared" ref="BF202" si="948">K$148</f>
        <v>45352</v>
      </c>
      <c r="BG202" s="2328">
        <f t="shared" ref="BG202" si="949">L$148</f>
        <v>45383</v>
      </c>
      <c r="BH202" s="2328">
        <f t="shared" ref="BH202" si="950">M$148</f>
        <v>45413</v>
      </c>
      <c r="BI202" s="2329">
        <f t="shared" ref="BI202" si="951">N$148</f>
        <v>45444</v>
      </c>
    </row>
    <row r="203" spans="1:61" ht="22.5">
      <c r="A203" s="700" t="s">
        <v>140</v>
      </c>
      <c r="B203" s="701">
        <f>B24</f>
        <v>0</v>
      </c>
      <c r="C203" s="702">
        <f>C24</f>
        <v>0</v>
      </c>
      <c r="D203" s="702">
        <f t="shared" ref="D203:O203" si="952">D24</f>
        <v>0</v>
      </c>
      <c r="E203" s="702">
        <f t="shared" si="952"/>
        <v>0</v>
      </c>
      <c r="F203" s="702">
        <f t="shared" si="952"/>
        <v>0</v>
      </c>
      <c r="G203" s="702">
        <f t="shared" si="952"/>
        <v>0</v>
      </c>
      <c r="H203" s="702">
        <f t="shared" si="952"/>
        <v>0</v>
      </c>
      <c r="I203" s="702">
        <f t="shared" si="952"/>
        <v>0</v>
      </c>
      <c r="J203" s="702">
        <f t="shared" si="952"/>
        <v>0</v>
      </c>
      <c r="K203" s="702">
        <f t="shared" si="952"/>
        <v>0</v>
      </c>
      <c r="L203" s="702">
        <f t="shared" si="952"/>
        <v>0</v>
      </c>
      <c r="M203" s="702">
        <f t="shared" si="952"/>
        <v>0</v>
      </c>
      <c r="N203" s="702">
        <f t="shared" si="952"/>
        <v>0</v>
      </c>
      <c r="O203" s="702">
        <f t="shared" si="952"/>
        <v>0</v>
      </c>
      <c r="P203" s="702">
        <f>SUMIF($C$243:$N$243,TRUE,C203:N203)</f>
        <v>0</v>
      </c>
      <c r="Q203" s="702">
        <f>SUMIF($C$243:$N$243,TRUE,C204:N204)+SUMIF($C$243:$N$243,FALSE,C203:N203)</f>
        <v>0</v>
      </c>
      <c r="R203" s="726"/>
      <c r="AU203" s="2326">
        <f>B203</f>
        <v>0</v>
      </c>
      <c r="AV203" s="2327"/>
      <c r="AW203" s="2327" t="str">
        <f>A203</f>
        <v>前期</v>
      </c>
      <c r="AX203" s="2327">
        <f>C203</f>
        <v>0</v>
      </c>
      <c r="AY203" s="2327">
        <f t="shared" ref="AY203:AY204" si="953">D203</f>
        <v>0</v>
      </c>
      <c r="AZ203" s="2327">
        <f t="shared" ref="AZ203:AZ204" si="954">E203</f>
        <v>0</v>
      </c>
      <c r="BA203" s="2327">
        <f t="shared" ref="BA203:BA204" si="955">F203</f>
        <v>0</v>
      </c>
      <c r="BB203" s="2327">
        <f t="shared" ref="BB203:BB204" si="956">G203</f>
        <v>0</v>
      </c>
      <c r="BC203" s="2327">
        <f t="shared" ref="BC203:BC204" si="957">H203</f>
        <v>0</v>
      </c>
      <c r="BD203" s="2327">
        <f t="shared" ref="BD203:BD204" si="958">I203</f>
        <v>0</v>
      </c>
      <c r="BE203" s="2327">
        <f t="shared" ref="BE203:BE204" si="959">J203</f>
        <v>0</v>
      </c>
      <c r="BF203" s="2327">
        <f t="shared" ref="BF203:BF204" si="960">K203</f>
        <v>0</v>
      </c>
      <c r="BG203" s="2327">
        <f t="shared" ref="BG203:BG204" si="961">L203</f>
        <v>0</v>
      </c>
      <c r="BH203" s="2327">
        <f t="shared" ref="BH203:BH204" si="962">M203</f>
        <v>0</v>
      </c>
      <c r="BI203" s="2330">
        <f t="shared" ref="BI203:BI204" si="963">N203</f>
        <v>0</v>
      </c>
    </row>
    <row r="204" spans="1:61" ht="22.5">
      <c r="A204" s="705" t="s">
        <v>227</v>
      </c>
      <c r="B204" s="706">
        <f>B203</f>
        <v>0</v>
      </c>
      <c r="C204" s="703">
        <f>C74</f>
        <v>0</v>
      </c>
      <c r="D204" s="703">
        <f t="shared" ref="D204:O204" si="964">D74</f>
        <v>0</v>
      </c>
      <c r="E204" s="703">
        <f t="shared" si="964"/>
        <v>0</v>
      </c>
      <c r="F204" s="703">
        <f t="shared" si="964"/>
        <v>0</v>
      </c>
      <c r="G204" s="703">
        <f t="shared" si="964"/>
        <v>0</v>
      </c>
      <c r="H204" s="703">
        <f t="shared" si="964"/>
        <v>0</v>
      </c>
      <c r="I204" s="703">
        <f t="shared" si="964"/>
        <v>0</v>
      </c>
      <c r="J204" s="703">
        <f t="shared" si="964"/>
        <v>0</v>
      </c>
      <c r="K204" s="703">
        <f t="shared" si="964"/>
        <v>0</v>
      </c>
      <c r="L204" s="703">
        <f t="shared" si="964"/>
        <v>0</v>
      </c>
      <c r="M204" s="703">
        <f t="shared" si="964"/>
        <v>0</v>
      </c>
      <c r="N204" s="703">
        <f t="shared" si="964"/>
        <v>0</v>
      </c>
      <c r="O204" s="703">
        <f t="shared" si="964"/>
        <v>0</v>
      </c>
      <c r="P204" s="703">
        <f>SUMIF($C$243:$N$243,TRUE,C204:N204)</f>
        <v>0</v>
      </c>
      <c r="Q204" s="703"/>
      <c r="R204" s="704"/>
      <c r="AU204" s="2326">
        <f>B204</f>
        <v>0</v>
      </c>
      <c r="AV204" s="2327"/>
      <c r="AW204" s="2327" t="str">
        <f>A204</f>
        <v>実績</v>
      </c>
      <c r="AX204" s="2327">
        <f>C204</f>
        <v>0</v>
      </c>
      <c r="AY204" s="2327">
        <f t="shared" si="953"/>
        <v>0</v>
      </c>
      <c r="AZ204" s="2327">
        <f t="shared" si="954"/>
        <v>0</v>
      </c>
      <c r="BA204" s="2327">
        <f t="shared" si="955"/>
        <v>0</v>
      </c>
      <c r="BB204" s="2327">
        <f t="shared" si="956"/>
        <v>0</v>
      </c>
      <c r="BC204" s="2327">
        <f t="shared" si="957"/>
        <v>0</v>
      </c>
      <c r="BD204" s="2327">
        <f t="shared" si="958"/>
        <v>0</v>
      </c>
      <c r="BE204" s="2327">
        <f t="shared" si="959"/>
        <v>0</v>
      </c>
      <c r="BF204" s="2327">
        <f t="shared" si="960"/>
        <v>0</v>
      </c>
      <c r="BG204" s="2327">
        <f t="shared" si="961"/>
        <v>0</v>
      </c>
      <c r="BH204" s="2327">
        <f t="shared" si="962"/>
        <v>0</v>
      </c>
      <c r="BI204" s="2330">
        <f t="shared" si="963"/>
        <v>0</v>
      </c>
    </row>
    <row r="205" spans="1:61" ht="23" thickBot="1">
      <c r="A205" s="728" t="s">
        <v>228</v>
      </c>
      <c r="B205" s="708"/>
      <c r="C205" s="709">
        <f>IF(C$243=FALSE,0,C204-C203)</f>
        <v>0</v>
      </c>
      <c r="D205" s="709">
        <f t="shared" ref="D205:N205" si="965">IF(D$243=FALSE,0,D204-D203)</f>
        <v>0</v>
      </c>
      <c r="E205" s="709">
        <f t="shared" si="965"/>
        <v>0</v>
      </c>
      <c r="F205" s="709">
        <f t="shared" si="965"/>
        <v>0</v>
      </c>
      <c r="G205" s="709">
        <f t="shared" si="965"/>
        <v>0</v>
      </c>
      <c r="H205" s="709">
        <f t="shared" si="965"/>
        <v>0</v>
      </c>
      <c r="I205" s="709">
        <f t="shared" si="965"/>
        <v>0</v>
      </c>
      <c r="J205" s="709">
        <f t="shared" si="965"/>
        <v>0</v>
      </c>
      <c r="K205" s="709">
        <f t="shared" si="965"/>
        <v>0</v>
      </c>
      <c r="L205" s="709">
        <f t="shared" si="965"/>
        <v>0</v>
      </c>
      <c r="M205" s="709">
        <f t="shared" si="965"/>
        <v>0</v>
      </c>
      <c r="N205" s="709">
        <f t="shared" si="965"/>
        <v>0</v>
      </c>
      <c r="O205" s="709">
        <f>O204-O203</f>
        <v>0</v>
      </c>
      <c r="P205" s="709">
        <f>P204-P203</f>
        <v>0</v>
      </c>
      <c r="Q205" s="710"/>
      <c r="R205" s="711"/>
      <c r="AU205" s="2326"/>
      <c r="AV205" s="2327"/>
      <c r="AW205" s="2327"/>
      <c r="AX205" s="2328">
        <f>C$148</f>
        <v>45108</v>
      </c>
      <c r="AY205" s="2328">
        <f t="shared" ref="AY205" si="966">D$148</f>
        <v>45139</v>
      </c>
      <c r="AZ205" s="2328">
        <f t="shared" ref="AZ205" si="967">E$148</f>
        <v>45170</v>
      </c>
      <c r="BA205" s="2328">
        <f t="shared" ref="BA205" si="968">F$148</f>
        <v>45200</v>
      </c>
      <c r="BB205" s="2328">
        <f t="shared" ref="BB205" si="969">G$148</f>
        <v>45231</v>
      </c>
      <c r="BC205" s="2328">
        <f t="shared" ref="BC205" si="970">H$148</f>
        <v>45261</v>
      </c>
      <c r="BD205" s="2328">
        <f t="shared" ref="BD205" si="971">I$148</f>
        <v>45292</v>
      </c>
      <c r="BE205" s="2328">
        <f t="shared" ref="BE205" si="972">J$148</f>
        <v>45323</v>
      </c>
      <c r="BF205" s="2328">
        <f t="shared" ref="BF205" si="973">K$148</f>
        <v>45352</v>
      </c>
      <c r="BG205" s="2328">
        <f t="shared" ref="BG205" si="974">L$148</f>
        <v>45383</v>
      </c>
      <c r="BH205" s="2328">
        <f t="shared" ref="BH205" si="975">M$148</f>
        <v>45413</v>
      </c>
      <c r="BI205" s="2329">
        <f t="shared" ref="BI205" si="976">N$148</f>
        <v>45444</v>
      </c>
    </row>
    <row r="206" spans="1:61" ht="22.5">
      <c r="A206" s="712" t="s">
        <v>140</v>
      </c>
      <c r="B206" s="713">
        <f>B25</f>
        <v>0</v>
      </c>
      <c r="C206" s="714">
        <f>C25</f>
        <v>0</v>
      </c>
      <c r="D206" s="714">
        <f t="shared" ref="D206:O206" si="977">D25</f>
        <v>0</v>
      </c>
      <c r="E206" s="714">
        <f t="shared" si="977"/>
        <v>0</v>
      </c>
      <c r="F206" s="714">
        <f t="shared" si="977"/>
        <v>0</v>
      </c>
      <c r="G206" s="714">
        <f t="shared" si="977"/>
        <v>0</v>
      </c>
      <c r="H206" s="714">
        <f t="shared" si="977"/>
        <v>0</v>
      </c>
      <c r="I206" s="714">
        <f t="shared" si="977"/>
        <v>0</v>
      </c>
      <c r="J206" s="714">
        <f t="shared" si="977"/>
        <v>0</v>
      </c>
      <c r="K206" s="714">
        <f t="shared" si="977"/>
        <v>0</v>
      </c>
      <c r="L206" s="714">
        <f t="shared" si="977"/>
        <v>0</v>
      </c>
      <c r="M206" s="714">
        <f t="shared" si="977"/>
        <v>0</v>
      </c>
      <c r="N206" s="714">
        <f t="shared" si="977"/>
        <v>0</v>
      </c>
      <c r="O206" s="714">
        <f t="shared" si="977"/>
        <v>0</v>
      </c>
      <c r="P206" s="714">
        <f>SUMIF($C$243:$N$243,TRUE,C206:N206)</f>
        <v>0</v>
      </c>
      <c r="Q206" s="714">
        <f>SUMIF($C$243:$N$243,TRUE,C207:N207)+SUMIF($C$243:$N$243,FALSE,C206:N206)</f>
        <v>0</v>
      </c>
      <c r="R206" s="715"/>
      <c r="AU206" s="2326">
        <f>B206</f>
        <v>0</v>
      </c>
      <c r="AV206" s="2327"/>
      <c r="AW206" s="2327" t="str">
        <f>A206</f>
        <v>前期</v>
      </c>
      <c r="AX206" s="2327">
        <f>C206</f>
        <v>0</v>
      </c>
      <c r="AY206" s="2327">
        <f t="shared" ref="AY206:AY207" si="978">D206</f>
        <v>0</v>
      </c>
      <c r="AZ206" s="2327">
        <f t="shared" ref="AZ206:AZ207" si="979">E206</f>
        <v>0</v>
      </c>
      <c r="BA206" s="2327">
        <f t="shared" ref="BA206:BA207" si="980">F206</f>
        <v>0</v>
      </c>
      <c r="BB206" s="2327">
        <f t="shared" ref="BB206:BB207" si="981">G206</f>
        <v>0</v>
      </c>
      <c r="BC206" s="2327">
        <f t="shared" ref="BC206:BC207" si="982">H206</f>
        <v>0</v>
      </c>
      <c r="BD206" s="2327">
        <f t="shared" ref="BD206:BD207" si="983">I206</f>
        <v>0</v>
      </c>
      <c r="BE206" s="2327">
        <f t="shared" ref="BE206:BE207" si="984">J206</f>
        <v>0</v>
      </c>
      <c r="BF206" s="2327">
        <f t="shared" ref="BF206:BF207" si="985">K206</f>
        <v>0</v>
      </c>
      <c r="BG206" s="2327">
        <f t="shared" ref="BG206:BG207" si="986">L206</f>
        <v>0</v>
      </c>
      <c r="BH206" s="2327">
        <f t="shared" ref="BH206:BH207" si="987">M206</f>
        <v>0</v>
      </c>
      <c r="BI206" s="2330">
        <f t="shared" ref="BI206:BI207" si="988">N206</f>
        <v>0</v>
      </c>
    </row>
    <row r="207" spans="1:61" ht="22.5">
      <c r="A207" s="716" t="s">
        <v>227</v>
      </c>
      <c r="B207" s="730">
        <f>B206</f>
        <v>0</v>
      </c>
      <c r="C207" s="718">
        <f>C75</f>
        <v>0</v>
      </c>
      <c r="D207" s="718">
        <f t="shared" ref="D207:O207" si="989">D75</f>
        <v>0</v>
      </c>
      <c r="E207" s="718">
        <f t="shared" si="989"/>
        <v>0</v>
      </c>
      <c r="F207" s="718">
        <f t="shared" si="989"/>
        <v>0</v>
      </c>
      <c r="G207" s="718">
        <f t="shared" si="989"/>
        <v>0</v>
      </c>
      <c r="H207" s="718">
        <f t="shared" si="989"/>
        <v>0</v>
      </c>
      <c r="I207" s="718">
        <f t="shared" si="989"/>
        <v>0</v>
      </c>
      <c r="J207" s="718">
        <f t="shared" si="989"/>
        <v>0</v>
      </c>
      <c r="K207" s="718">
        <f t="shared" si="989"/>
        <v>0</v>
      </c>
      <c r="L207" s="718">
        <f t="shared" si="989"/>
        <v>0</v>
      </c>
      <c r="M207" s="718">
        <f t="shared" si="989"/>
        <v>0</v>
      </c>
      <c r="N207" s="718">
        <f t="shared" si="989"/>
        <v>0</v>
      </c>
      <c r="O207" s="718">
        <f t="shared" si="989"/>
        <v>0</v>
      </c>
      <c r="P207" s="718">
        <f>SUMIF($C$243:$N$243,TRUE,C207:N207)</f>
        <v>0</v>
      </c>
      <c r="Q207" s="718"/>
      <c r="R207" s="719"/>
      <c r="AU207" s="2331">
        <f>B207</f>
        <v>0</v>
      </c>
      <c r="AV207" s="2332"/>
      <c r="AW207" s="2332" t="str">
        <f>A207</f>
        <v>実績</v>
      </c>
      <c r="AX207" s="2332">
        <f>C207</f>
        <v>0</v>
      </c>
      <c r="AY207" s="2332">
        <f t="shared" si="978"/>
        <v>0</v>
      </c>
      <c r="AZ207" s="2332">
        <f t="shared" si="979"/>
        <v>0</v>
      </c>
      <c r="BA207" s="2332">
        <f t="shared" si="980"/>
        <v>0</v>
      </c>
      <c r="BB207" s="2332">
        <f t="shared" si="981"/>
        <v>0</v>
      </c>
      <c r="BC207" s="2332">
        <f t="shared" si="982"/>
        <v>0</v>
      </c>
      <c r="BD207" s="2332">
        <f t="shared" si="983"/>
        <v>0</v>
      </c>
      <c r="BE207" s="2332">
        <f t="shared" si="984"/>
        <v>0</v>
      </c>
      <c r="BF207" s="2332">
        <f t="shared" si="985"/>
        <v>0</v>
      </c>
      <c r="BG207" s="2332">
        <f t="shared" si="986"/>
        <v>0</v>
      </c>
      <c r="BH207" s="2332">
        <f t="shared" si="987"/>
        <v>0</v>
      </c>
      <c r="BI207" s="2333">
        <f t="shared" si="988"/>
        <v>0</v>
      </c>
    </row>
    <row r="208" spans="1:61" ht="23" thickBot="1">
      <c r="A208" s="731" t="s">
        <v>228</v>
      </c>
      <c r="B208" s="721"/>
      <c r="C208" s="722">
        <f>IF(C$243=FALSE,0,C207-C206)</f>
        <v>0</v>
      </c>
      <c r="D208" s="722">
        <f t="shared" ref="D208:N208" si="990">IF(D$243=FALSE,0,D207-D206)</f>
        <v>0</v>
      </c>
      <c r="E208" s="722">
        <f t="shared" si="990"/>
        <v>0</v>
      </c>
      <c r="F208" s="722">
        <f t="shared" si="990"/>
        <v>0</v>
      </c>
      <c r="G208" s="722">
        <f t="shared" si="990"/>
        <v>0</v>
      </c>
      <c r="H208" s="722">
        <f t="shared" si="990"/>
        <v>0</v>
      </c>
      <c r="I208" s="722">
        <f t="shared" si="990"/>
        <v>0</v>
      </c>
      <c r="J208" s="722">
        <f t="shared" si="990"/>
        <v>0</v>
      </c>
      <c r="K208" s="722">
        <f t="shared" si="990"/>
        <v>0</v>
      </c>
      <c r="L208" s="722">
        <f t="shared" si="990"/>
        <v>0</v>
      </c>
      <c r="M208" s="722">
        <f t="shared" si="990"/>
        <v>0</v>
      </c>
      <c r="N208" s="722">
        <f t="shared" si="990"/>
        <v>0</v>
      </c>
      <c r="O208" s="722">
        <f>O207-O206</f>
        <v>0</v>
      </c>
      <c r="P208" s="722">
        <f>P207-P206</f>
        <v>0</v>
      </c>
      <c r="Q208" s="723"/>
      <c r="R208" s="724"/>
      <c r="AX208" s="1769"/>
      <c r="AY208" s="1769"/>
      <c r="AZ208" s="1769"/>
      <c r="BA208" s="1769"/>
      <c r="BB208" s="1769"/>
      <c r="BC208" s="1769"/>
      <c r="BD208" s="1769"/>
      <c r="BE208" s="1769"/>
      <c r="BF208" s="1769"/>
      <c r="BG208" s="1769"/>
      <c r="BH208" s="1769"/>
      <c r="BI208" s="1769"/>
    </row>
    <row r="209" spans="1:18" ht="22.5">
      <c r="A209" s="700" t="s">
        <v>140</v>
      </c>
      <c r="B209" s="732" t="s">
        <v>63</v>
      </c>
      <c r="C209" s="733">
        <f>SUMIF($A$149:$A$207,"前期",C149:C207)</f>
        <v>0</v>
      </c>
      <c r="D209" s="733">
        <f t="shared" ref="D209:P209" si="991">SUMIF($A$149:$A$207,"前期",D149:D207)</f>
        <v>0</v>
      </c>
      <c r="E209" s="733">
        <f t="shared" si="991"/>
        <v>0</v>
      </c>
      <c r="F209" s="733">
        <f t="shared" si="991"/>
        <v>0</v>
      </c>
      <c r="G209" s="733">
        <f t="shared" si="991"/>
        <v>0</v>
      </c>
      <c r="H209" s="733">
        <f t="shared" si="991"/>
        <v>0</v>
      </c>
      <c r="I209" s="733">
        <f t="shared" si="991"/>
        <v>0</v>
      </c>
      <c r="J209" s="733">
        <f t="shared" si="991"/>
        <v>0</v>
      </c>
      <c r="K209" s="733">
        <f t="shared" si="991"/>
        <v>0</v>
      </c>
      <c r="L209" s="733">
        <f t="shared" si="991"/>
        <v>0</v>
      </c>
      <c r="M209" s="733">
        <f t="shared" si="991"/>
        <v>0</v>
      </c>
      <c r="N209" s="733">
        <f t="shared" si="991"/>
        <v>0</v>
      </c>
      <c r="O209" s="733">
        <f t="shared" si="991"/>
        <v>0</v>
      </c>
      <c r="P209" s="733">
        <f t="shared" si="991"/>
        <v>0</v>
      </c>
      <c r="Q209" s="733">
        <f>SUMIF($C$243:$N$243,TRUE,C210:N210)+SUMIF($C$243:$N$243,FALSE,C209:N209)</f>
        <v>0</v>
      </c>
      <c r="R209" s="734"/>
    </row>
    <row r="210" spans="1:18" ht="22.5">
      <c r="A210" s="705" t="s">
        <v>227</v>
      </c>
      <c r="B210" s="735"/>
      <c r="C210" s="703">
        <f>SUMIF($A$149:$A$207,"実績",C149:C207)</f>
        <v>0</v>
      </c>
      <c r="D210" s="703">
        <f t="shared" ref="D210:O210" si="992">SUMIF($A$149:$A$207,"実績",D149:D207)</f>
        <v>0</v>
      </c>
      <c r="E210" s="703">
        <f t="shared" si="992"/>
        <v>0</v>
      </c>
      <c r="F210" s="703">
        <f t="shared" si="992"/>
        <v>0</v>
      </c>
      <c r="G210" s="703">
        <f t="shared" si="992"/>
        <v>0</v>
      </c>
      <c r="H210" s="703">
        <f t="shared" si="992"/>
        <v>0</v>
      </c>
      <c r="I210" s="703">
        <f t="shared" si="992"/>
        <v>0</v>
      </c>
      <c r="J210" s="703">
        <f t="shared" si="992"/>
        <v>0</v>
      </c>
      <c r="K210" s="703">
        <f t="shared" si="992"/>
        <v>0</v>
      </c>
      <c r="L210" s="703">
        <f t="shared" si="992"/>
        <v>0</v>
      </c>
      <c r="M210" s="703">
        <f t="shared" si="992"/>
        <v>0</v>
      </c>
      <c r="N210" s="703">
        <f t="shared" si="992"/>
        <v>0</v>
      </c>
      <c r="O210" s="703">
        <f t="shared" si="992"/>
        <v>0</v>
      </c>
      <c r="P210" s="703">
        <f>SUMIF($A$81:$A$139,"実績",P149:P207)</f>
        <v>0</v>
      </c>
      <c r="Q210" s="703"/>
      <c r="R210" s="704"/>
    </row>
    <row r="211" spans="1:18" ht="23" thickBot="1">
      <c r="A211" s="728" t="s">
        <v>228</v>
      </c>
      <c r="B211" s="736"/>
      <c r="C211" s="737">
        <f>IF(C$243=FALSE,0,C210-C209)</f>
        <v>0</v>
      </c>
      <c r="D211" s="737">
        <f t="shared" ref="D211:N211" si="993">IF(D$243=FALSE,0,D210-D209)</f>
        <v>0</v>
      </c>
      <c r="E211" s="737">
        <f t="shared" si="993"/>
        <v>0</v>
      </c>
      <c r="F211" s="737">
        <f t="shared" si="993"/>
        <v>0</v>
      </c>
      <c r="G211" s="737">
        <f t="shared" si="993"/>
        <v>0</v>
      </c>
      <c r="H211" s="737">
        <f t="shared" si="993"/>
        <v>0</v>
      </c>
      <c r="I211" s="737">
        <f t="shared" si="993"/>
        <v>0</v>
      </c>
      <c r="J211" s="737">
        <f t="shared" si="993"/>
        <v>0</v>
      </c>
      <c r="K211" s="737">
        <f t="shared" si="993"/>
        <v>0</v>
      </c>
      <c r="L211" s="737">
        <f t="shared" si="993"/>
        <v>0</v>
      </c>
      <c r="M211" s="737">
        <f t="shared" si="993"/>
        <v>0</v>
      </c>
      <c r="N211" s="737">
        <f t="shared" si="993"/>
        <v>0</v>
      </c>
      <c r="O211" s="737">
        <f>O210-O209</f>
        <v>0</v>
      </c>
      <c r="P211" s="737">
        <f>P210-P209</f>
        <v>0</v>
      </c>
      <c r="Q211" s="738"/>
      <c r="R211" s="739"/>
    </row>
    <row r="214" spans="1:18" ht="18.5" thickBot="1">
      <c r="B214" s="669" t="s">
        <v>136</v>
      </c>
    </row>
    <row r="215" spans="1:18">
      <c r="A215" s="670"/>
      <c r="B215" s="671" t="s">
        <v>123</v>
      </c>
      <c r="C215" s="672">
        <f>C244</f>
        <v>45839</v>
      </c>
      <c r="D215" s="672">
        <f t="shared" ref="D215:N215" si="994">D244</f>
        <v>45870</v>
      </c>
      <c r="E215" s="672">
        <f t="shared" si="994"/>
        <v>45901</v>
      </c>
      <c r="F215" s="672">
        <f t="shared" si="994"/>
        <v>45931</v>
      </c>
      <c r="G215" s="672">
        <f t="shared" si="994"/>
        <v>45962</v>
      </c>
      <c r="H215" s="672">
        <f t="shared" si="994"/>
        <v>45992</v>
      </c>
      <c r="I215" s="672">
        <f t="shared" si="994"/>
        <v>46023</v>
      </c>
      <c r="J215" s="672">
        <f t="shared" si="994"/>
        <v>46054</v>
      </c>
      <c r="K215" s="672">
        <f t="shared" si="994"/>
        <v>46082</v>
      </c>
      <c r="L215" s="672">
        <f t="shared" si="994"/>
        <v>46113</v>
      </c>
      <c r="M215" s="672">
        <f t="shared" si="994"/>
        <v>46143</v>
      </c>
      <c r="N215" s="672">
        <f t="shared" si="994"/>
        <v>46174</v>
      </c>
      <c r="O215" s="672" t="s">
        <v>63</v>
      </c>
    </row>
    <row r="216" spans="1:18">
      <c r="A216" s="198">
        <v>1</v>
      </c>
      <c r="B216" s="675"/>
      <c r="C216" s="676"/>
      <c r="D216" s="676"/>
      <c r="E216" s="676"/>
      <c r="F216" s="676"/>
      <c r="G216" s="676"/>
      <c r="H216" s="676"/>
      <c r="I216" s="676"/>
      <c r="J216" s="676"/>
      <c r="K216" s="676"/>
      <c r="L216" s="676"/>
      <c r="M216" s="676"/>
      <c r="N216" s="676"/>
      <c r="O216" s="681">
        <f>SUM(C216:N216)</f>
        <v>0</v>
      </c>
    </row>
    <row r="217" spans="1:18">
      <c r="A217" s="198">
        <v>2</v>
      </c>
      <c r="B217" s="675"/>
      <c r="C217" s="676"/>
      <c r="D217" s="676"/>
      <c r="E217" s="676"/>
      <c r="F217" s="676"/>
      <c r="G217" s="676"/>
      <c r="H217" s="676"/>
      <c r="I217" s="676"/>
      <c r="J217" s="676"/>
      <c r="K217" s="676"/>
      <c r="L217" s="676"/>
      <c r="M217" s="676"/>
      <c r="N217" s="676"/>
      <c r="O217" s="681">
        <f t="shared" ref="O217:O235" si="995">SUM(C217:N217)</f>
        <v>0</v>
      </c>
    </row>
    <row r="218" spans="1:18">
      <c r="A218" s="198">
        <v>3</v>
      </c>
      <c r="B218" s="675"/>
      <c r="C218" s="676"/>
      <c r="D218" s="676"/>
      <c r="E218" s="676"/>
      <c r="F218" s="676"/>
      <c r="G218" s="676"/>
      <c r="H218" s="676"/>
      <c r="I218" s="676"/>
      <c r="J218" s="676"/>
      <c r="K218" s="676"/>
      <c r="L218" s="676"/>
      <c r="M218" s="676"/>
      <c r="N218" s="676"/>
      <c r="O218" s="681">
        <f t="shared" si="995"/>
        <v>0</v>
      </c>
    </row>
    <row r="219" spans="1:18">
      <c r="A219" s="198">
        <v>4</v>
      </c>
      <c r="B219" s="675"/>
      <c r="C219" s="676"/>
      <c r="D219" s="676"/>
      <c r="E219" s="676"/>
      <c r="F219" s="676"/>
      <c r="G219" s="676"/>
      <c r="H219" s="676"/>
      <c r="I219" s="676"/>
      <c r="J219" s="676"/>
      <c r="K219" s="676"/>
      <c r="L219" s="676"/>
      <c r="M219" s="676"/>
      <c r="N219" s="676"/>
      <c r="O219" s="681">
        <f t="shared" si="995"/>
        <v>0</v>
      </c>
    </row>
    <row r="220" spans="1:18">
      <c r="A220" s="198">
        <v>5</v>
      </c>
      <c r="B220" s="675"/>
      <c r="C220" s="676"/>
      <c r="D220" s="676"/>
      <c r="E220" s="676"/>
      <c r="F220" s="676"/>
      <c r="G220" s="676"/>
      <c r="H220" s="676"/>
      <c r="I220" s="676"/>
      <c r="J220" s="676"/>
      <c r="K220" s="676"/>
      <c r="L220" s="676"/>
      <c r="M220" s="676"/>
      <c r="N220" s="676"/>
      <c r="O220" s="681">
        <f t="shared" si="995"/>
        <v>0</v>
      </c>
    </row>
    <row r="221" spans="1:18">
      <c r="A221" s="198">
        <v>6</v>
      </c>
      <c r="B221" s="675"/>
      <c r="C221" s="676"/>
      <c r="D221" s="676"/>
      <c r="E221" s="676"/>
      <c r="F221" s="676"/>
      <c r="G221" s="676"/>
      <c r="H221" s="676"/>
      <c r="I221" s="676"/>
      <c r="J221" s="676"/>
      <c r="K221" s="676"/>
      <c r="L221" s="676"/>
      <c r="M221" s="676"/>
      <c r="N221" s="676"/>
      <c r="O221" s="681">
        <f t="shared" si="995"/>
        <v>0</v>
      </c>
    </row>
    <row r="222" spans="1:18">
      <c r="A222" s="198">
        <v>7</v>
      </c>
      <c r="B222" s="675"/>
      <c r="C222" s="676"/>
      <c r="D222" s="676"/>
      <c r="E222" s="676"/>
      <c r="F222" s="676"/>
      <c r="G222" s="676"/>
      <c r="H222" s="676"/>
      <c r="I222" s="676"/>
      <c r="J222" s="676"/>
      <c r="K222" s="676"/>
      <c r="L222" s="676"/>
      <c r="M222" s="676"/>
      <c r="N222" s="676"/>
      <c r="O222" s="681">
        <f t="shared" si="995"/>
        <v>0</v>
      </c>
    </row>
    <row r="223" spans="1:18">
      <c r="A223" s="198">
        <v>8</v>
      </c>
      <c r="B223" s="675"/>
      <c r="C223" s="676"/>
      <c r="D223" s="676"/>
      <c r="E223" s="676"/>
      <c r="F223" s="676"/>
      <c r="G223" s="676"/>
      <c r="H223" s="676"/>
      <c r="I223" s="676"/>
      <c r="J223" s="676"/>
      <c r="K223" s="676"/>
      <c r="L223" s="676"/>
      <c r="M223" s="676"/>
      <c r="N223" s="676"/>
      <c r="O223" s="681">
        <f t="shared" si="995"/>
        <v>0</v>
      </c>
    </row>
    <row r="224" spans="1:18">
      <c r="A224" s="198">
        <v>9</v>
      </c>
      <c r="B224" s="675"/>
      <c r="C224" s="676"/>
      <c r="D224" s="676"/>
      <c r="E224" s="676"/>
      <c r="F224" s="676"/>
      <c r="G224" s="676"/>
      <c r="H224" s="676"/>
      <c r="I224" s="676"/>
      <c r="J224" s="676"/>
      <c r="K224" s="676"/>
      <c r="L224" s="676"/>
      <c r="M224" s="676"/>
      <c r="N224" s="676"/>
      <c r="O224" s="681">
        <f t="shared" si="995"/>
        <v>0</v>
      </c>
    </row>
    <row r="225" spans="1:15">
      <c r="A225" s="198">
        <v>10</v>
      </c>
      <c r="B225" s="675"/>
      <c r="C225" s="676"/>
      <c r="D225" s="676"/>
      <c r="E225" s="676"/>
      <c r="F225" s="676"/>
      <c r="G225" s="676"/>
      <c r="H225" s="676"/>
      <c r="I225" s="676"/>
      <c r="J225" s="676"/>
      <c r="K225" s="676"/>
      <c r="L225" s="676"/>
      <c r="M225" s="676"/>
      <c r="N225" s="676"/>
      <c r="O225" s="681">
        <f t="shared" si="995"/>
        <v>0</v>
      </c>
    </row>
    <row r="226" spans="1:15">
      <c r="A226" s="198">
        <v>11</v>
      </c>
      <c r="B226" s="675"/>
      <c r="C226" s="676"/>
      <c r="D226" s="676"/>
      <c r="E226" s="676"/>
      <c r="F226" s="676"/>
      <c r="G226" s="676"/>
      <c r="H226" s="676"/>
      <c r="I226" s="676"/>
      <c r="J226" s="676"/>
      <c r="K226" s="676"/>
      <c r="L226" s="676"/>
      <c r="M226" s="676"/>
      <c r="N226" s="676"/>
      <c r="O226" s="681">
        <f t="shared" si="995"/>
        <v>0</v>
      </c>
    </row>
    <row r="227" spans="1:15">
      <c r="A227" s="198">
        <v>12</v>
      </c>
      <c r="B227" s="675"/>
      <c r="C227" s="676"/>
      <c r="D227" s="676"/>
      <c r="E227" s="676"/>
      <c r="F227" s="676"/>
      <c r="G227" s="676"/>
      <c r="H227" s="676"/>
      <c r="I227" s="676"/>
      <c r="J227" s="676"/>
      <c r="K227" s="676"/>
      <c r="L227" s="676"/>
      <c r="M227" s="676"/>
      <c r="N227" s="676"/>
      <c r="O227" s="681">
        <f t="shared" si="995"/>
        <v>0</v>
      </c>
    </row>
    <row r="228" spans="1:15">
      <c r="A228" s="198">
        <v>13</v>
      </c>
      <c r="B228" s="675"/>
      <c r="C228" s="676"/>
      <c r="D228" s="676"/>
      <c r="E228" s="676"/>
      <c r="F228" s="676"/>
      <c r="G228" s="676"/>
      <c r="H228" s="676"/>
      <c r="I228" s="676"/>
      <c r="J228" s="676"/>
      <c r="K228" s="676"/>
      <c r="L228" s="676"/>
      <c r="M228" s="676"/>
      <c r="N228" s="676"/>
      <c r="O228" s="681">
        <f t="shared" si="995"/>
        <v>0</v>
      </c>
    </row>
    <row r="229" spans="1:15">
      <c r="A229" s="198">
        <v>14</v>
      </c>
      <c r="B229" s="675"/>
      <c r="C229" s="676"/>
      <c r="D229" s="676"/>
      <c r="E229" s="676"/>
      <c r="F229" s="676"/>
      <c r="G229" s="676"/>
      <c r="H229" s="676"/>
      <c r="I229" s="676"/>
      <c r="J229" s="676"/>
      <c r="K229" s="676"/>
      <c r="L229" s="676"/>
      <c r="M229" s="676"/>
      <c r="N229" s="676"/>
      <c r="O229" s="681">
        <f t="shared" si="995"/>
        <v>0</v>
      </c>
    </row>
    <row r="230" spans="1:15">
      <c r="A230" s="198">
        <v>15</v>
      </c>
      <c r="B230" s="675"/>
      <c r="C230" s="676"/>
      <c r="D230" s="676"/>
      <c r="E230" s="676"/>
      <c r="F230" s="676"/>
      <c r="G230" s="676"/>
      <c r="H230" s="676"/>
      <c r="I230" s="676"/>
      <c r="J230" s="676"/>
      <c r="K230" s="676"/>
      <c r="L230" s="676"/>
      <c r="M230" s="676"/>
      <c r="N230" s="676"/>
      <c r="O230" s="681">
        <f t="shared" si="995"/>
        <v>0</v>
      </c>
    </row>
    <row r="231" spans="1:15">
      <c r="A231" s="198">
        <v>16</v>
      </c>
      <c r="B231" s="675"/>
      <c r="C231" s="676"/>
      <c r="D231" s="676"/>
      <c r="E231" s="676"/>
      <c r="F231" s="676"/>
      <c r="G231" s="676"/>
      <c r="H231" s="676"/>
      <c r="I231" s="676"/>
      <c r="J231" s="676"/>
      <c r="K231" s="676"/>
      <c r="L231" s="676"/>
      <c r="M231" s="676"/>
      <c r="N231" s="676"/>
      <c r="O231" s="681">
        <f t="shared" si="995"/>
        <v>0</v>
      </c>
    </row>
    <row r="232" spans="1:15">
      <c r="A232" s="198">
        <v>17</v>
      </c>
      <c r="B232" s="675"/>
      <c r="C232" s="676"/>
      <c r="D232" s="676"/>
      <c r="E232" s="676"/>
      <c r="F232" s="676"/>
      <c r="G232" s="676"/>
      <c r="H232" s="676"/>
      <c r="I232" s="676"/>
      <c r="J232" s="676"/>
      <c r="K232" s="676"/>
      <c r="L232" s="676"/>
      <c r="M232" s="676"/>
      <c r="N232" s="676"/>
      <c r="O232" s="681">
        <f t="shared" si="995"/>
        <v>0</v>
      </c>
    </row>
    <row r="233" spans="1:15">
      <c r="A233" s="198">
        <v>18</v>
      </c>
      <c r="B233" s="675"/>
      <c r="C233" s="676"/>
      <c r="D233" s="676"/>
      <c r="E233" s="676"/>
      <c r="F233" s="676"/>
      <c r="G233" s="676"/>
      <c r="H233" s="676"/>
      <c r="I233" s="676"/>
      <c r="J233" s="676"/>
      <c r="K233" s="676"/>
      <c r="L233" s="676"/>
      <c r="M233" s="676"/>
      <c r="N233" s="676"/>
      <c r="O233" s="681">
        <f t="shared" si="995"/>
        <v>0</v>
      </c>
    </row>
    <row r="234" spans="1:15">
      <c r="A234" s="198">
        <v>19</v>
      </c>
      <c r="B234" s="675"/>
      <c r="C234" s="676"/>
      <c r="D234" s="676"/>
      <c r="E234" s="676"/>
      <c r="F234" s="676"/>
      <c r="G234" s="676"/>
      <c r="H234" s="676"/>
      <c r="I234" s="676"/>
      <c r="J234" s="676"/>
      <c r="K234" s="676"/>
      <c r="L234" s="676"/>
      <c r="M234" s="676"/>
      <c r="N234" s="676"/>
      <c r="O234" s="681">
        <f t="shared" si="995"/>
        <v>0</v>
      </c>
    </row>
    <row r="235" spans="1:15">
      <c r="A235" s="198">
        <v>20</v>
      </c>
      <c r="B235" s="675"/>
      <c r="C235" s="676"/>
      <c r="D235" s="676"/>
      <c r="E235" s="676"/>
      <c r="F235" s="676"/>
      <c r="G235" s="676"/>
      <c r="H235" s="676"/>
      <c r="I235" s="676"/>
      <c r="J235" s="676"/>
      <c r="K235" s="676"/>
      <c r="L235" s="676"/>
      <c r="M235" s="676"/>
      <c r="N235" s="676"/>
      <c r="O235" s="681">
        <f t="shared" si="995"/>
        <v>0</v>
      </c>
    </row>
    <row r="236" spans="1:15" ht="18.5" thickBot="1">
      <c r="B236" s="685" t="s">
        <v>21</v>
      </c>
      <c r="C236" s="686">
        <f t="shared" ref="C236:O236" si="996">SUM(C216:C235)</f>
        <v>0</v>
      </c>
      <c r="D236" s="686">
        <f t="shared" si="996"/>
        <v>0</v>
      </c>
      <c r="E236" s="686">
        <f t="shared" si="996"/>
        <v>0</v>
      </c>
      <c r="F236" s="686">
        <f t="shared" si="996"/>
        <v>0</v>
      </c>
      <c r="G236" s="686">
        <f t="shared" si="996"/>
        <v>0</v>
      </c>
      <c r="H236" s="686">
        <f t="shared" si="996"/>
        <v>0</v>
      </c>
      <c r="I236" s="686">
        <f t="shared" si="996"/>
        <v>0</v>
      </c>
      <c r="J236" s="686">
        <f t="shared" si="996"/>
        <v>0</v>
      </c>
      <c r="K236" s="686">
        <f t="shared" si="996"/>
        <v>0</v>
      </c>
      <c r="L236" s="686">
        <f t="shared" si="996"/>
        <v>0</v>
      </c>
      <c r="M236" s="686">
        <f t="shared" si="996"/>
        <v>0</v>
      </c>
      <c r="N236" s="686">
        <f t="shared" si="996"/>
        <v>0</v>
      </c>
      <c r="O236" s="686">
        <f t="shared" si="996"/>
        <v>0</v>
      </c>
    </row>
    <row r="238" spans="1:15">
      <c r="A238"/>
      <c r="B238"/>
      <c r="C238"/>
      <c r="D238"/>
      <c r="E238"/>
      <c r="F238"/>
      <c r="G238"/>
      <c r="H238"/>
      <c r="I238"/>
      <c r="J238"/>
      <c r="K238"/>
      <c r="L238"/>
      <c r="M238"/>
      <c r="N238"/>
      <c r="O238"/>
    </row>
    <row r="240" spans="1:15" hidden="1">
      <c r="B240" s="198" t="s">
        <v>229</v>
      </c>
      <c r="C240" s="740">
        <f>前期実績!D2</f>
        <v>45108</v>
      </c>
      <c r="D240" s="740">
        <f>前期実績!E2</f>
        <v>45139</v>
      </c>
      <c r="E240" s="740">
        <f>前期実績!F2</f>
        <v>45170</v>
      </c>
      <c r="F240" s="740">
        <f>前期実績!G2</f>
        <v>45200</v>
      </c>
      <c r="G240" s="740">
        <f>前期実績!H2</f>
        <v>45231</v>
      </c>
      <c r="H240" s="740">
        <f>前期実績!I2</f>
        <v>45261</v>
      </c>
      <c r="I240" s="740">
        <f>前期実績!J2</f>
        <v>45292</v>
      </c>
      <c r="J240" s="740">
        <f>前期実績!K2</f>
        <v>45323</v>
      </c>
      <c r="K240" s="740">
        <f>前期実績!L2</f>
        <v>45352</v>
      </c>
      <c r="L240" s="740">
        <f>前期実績!M2</f>
        <v>45383</v>
      </c>
      <c r="M240" s="740">
        <f>前期実績!N2</f>
        <v>45413</v>
      </c>
      <c r="N240" s="740">
        <f>前期実績!O2</f>
        <v>45444</v>
      </c>
    </row>
    <row r="241" spans="1:15" hidden="1">
      <c r="B241" s="198" t="s">
        <v>230</v>
      </c>
      <c r="C241" s="740">
        <f>当期計画!D2</f>
        <v>45474</v>
      </c>
      <c r="D241" s="740">
        <f>当期計画!E2</f>
        <v>45505</v>
      </c>
      <c r="E241" s="740">
        <f>当期計画!F2</f>
        <v>45536</v>
      </c>
      <c r="F241" s="740">
        <f>当期計画!G2</f>
        <v>45566</v>
      </c>
      <c r="G241" s="740">
        <f>当期計画!H2</f>
        <v>45597</v>
      </c>
      <c r="H241" s="740">
        <f>当期計画!I2</f>
        <v>45627</v>
      </c>
      <c r="I241" s="740">
        <f>当期計画!J2</f>
        <v>45658</v>
      </c>
      <c r="J241" s="740">
        <f>当期計画!K2</f>
        <v>45689</v>
      </c>
      <c r="K241" s="740">
        <f>当期計画!L2</f>
        <v>45717</v>
      </c>
      <c r="L241" s="740">
        <f>当期計画!M2</f>
        <v>45748</v>
      </c>
      <c r="M241" s="740">
        <f>当期計画!N2</f>
        <v>45778</v>
      </c>
      <c r="N241" s="740">
        <f>当期計画!O2</f>
        <v>45809</v>
      </c>
    </row>
    <row r="242" spans="1:15" hidden="1">
      <c r="B242" s="198" t="s">
        <v>226</v>
      </c>
      <c r="C242" s="2398" t="b">
        <f>予実管理!D235</f>
        <v>0</v>
      </c>
      <c r="D242" s="2398" t="b">
        <f>予実管理!E235</f>
        <v>0</v>
      </c>
      <c r="E242" s="2398" t="b">
        <f>予実管理!F235</f>
        <v>0</v>
      </c>
      <c r="F242" s="2398" t="b">
        <f>予実管理!G235</f>
        <v>0</v>
      </c>
      <c r="G242" s="2398" t="b">
        <f>予実管理!H235</f>
        <v>0</v>
      </c>
      <c r="H242" s="2398" t="b">
        <f>予実管理!I235</f>
        <v>0</v>
      </c>
      <c r="I242" s="2398" t="b">
        <f>予実管理!J235</f>
        <v>0</v>
      </c>
      <c r="J242" s="2398" t="b">
        <f>予実管理!K235</f>
        <v>0</v>
      </c>
      <c r="K242" s="2398" t="b">
        <f>予実管理!L235</f>
        <v>0</v>
      </c>
      <c r="L242" s="2398" t="b">
        <f>予実管理!M235</f>
        <v>0</v>
      </c>
      <c r="M242" s="2398" t="b">
        <f>予実管理!N235</f>
        <v>0</v>
      </c>
      <c r="N242" s="2398" t="b">
        <f>予実管理!O235</f>
        <v>0</v>
      </c>
    </row>
    <row r="243" spans="1:15" hidden="1">
      <c r="B243" s="198" t="s">
        <v>140</v>
      </c>
      <c r="C243" s="2398" t="b">
        <f>予実管理!D235</f>
        <v>0</v>
      </c>
      <c r="D243" s="2398" t="b">
        <f>予実管理!E235</f>
        <v>0</v>
      </c>
      <c r="E243" s="2398" t="b">
        <f>予実管理!F235</f>
        <v>0</v>
      </c>
      <c r="F243" s="2398" t="b">
        <f>予実管理!G235</f>
        <v>0</v>
      </c>
      <c r="G243" s="2398" t="b">
        <f>予実管理!H235</f>
        <v>0</v>
      </c>
      <c r="H243" s="2398" t="b">
        <f>予実管理!I235</f>
        <v>0</v>
      </c>
      <c r="I243" s="2398" t="b">
        <f>予実管理!J235</f>
        <v>0</v>
      </c>
      <c r="J243" s="2398" t="b">
        <f>予実管理!K235</f>
        <v>0</v>
      </c>
      <c r="K243" s="2398" t="b">
        <f>予実管理!L235</f>
        <v>0</v>
      </c>
      <c r="L243" s="2398" t="b">
        <f>予実管理!M235</f>
        <v>0</v>
      </c>
      <c r="M243" s="2398" t="b">
        <f>予実管理!N235</f>
        <v>0</v>
      </c>
      <c r="N243" s="2398" t="b">
        <f>予実管理!O235</f>
        <v>0</v>
      </c>
    </row>
    <row r="244" spans="1:15" hidden="1">
      <c r="B244" s="198" t="s">
        <v>231</v>
      </c>
      <c r="C244" s="740">
        <f>来期計画!D2</f>
        <v>45839</v>
      </c>
      <c r="D244" s="740">
        <f>来期計画!E2</f>
        <v>45870</v>
      </c>
      <c r="E244" s="740">
        <f>来期計画!F2</f>
        <v>45901</v>
      </c>
      <c r="F244" s="740">
        <f>来期計画!G2</f>
        <v>45931</v>
      </c>
      <c r="G244" s="740">
        <f>来期計画!H2</f>
        <v>45962</v>
      </c>
      <c r="H244" s="740">
        <f>来期計画!I2</f>
        <v>45992</v>
      </c>
      <c r="I244" s="740">
        <f>来期計画!J2</f>
        <v>46023</v>
      </c>
      <c r="J244" s="740">
        <f>来期計画!K2</f>
        <v>46054</v>
      </c>
      <c r="K244" s="740">
        <f>来期計画!L2</f>
        <v>46082</v>
      </c>
      <c r="L244" s="740">
        <f>来期計画!M2</f>
        <v>46113</v>
      </c>
      <c r="M244" s="740">
        <f>来期計画!N2</f>
        <v>46143</v>
      </c>
      <c r="N244" s="740">
        <f>来期計画!O2</f>
        <v>46174</v>
      </c>
    </row>
    <row r="245" spans="1:15" ht="28.9" customHeight="1" thickBot="1">
      <c r="B245" s="669" t="s">
        <v>232</v>
      </c>
    </row>
    <row r="246" spans="1:15">
      <c r="A246" s="670"/>
      <c r="B246" s="671" t="s">
        <v>123</v>
      </c>
      <c r="C246" s="672">
        <f>EDATE(C215,12)</f>
        <v>46204</v>
      </c>
      <c r="D246" s="672">
        <f t="shared" ref="D246:N246" si="997">EDATE(D215,12)</f>
        <v>46235</v>
      </c>
      <c r="E246" s="672">
        <f t="shared" si="997"/>
        <v>46266</v>
      </c>
      <c r="F246" s="672">
        <f t="shared" si="997"/>
        <v>46296</v>
      </c>
      <c r="G246" s="672">
        <f t="shared" si="997"/>
        <v>46327</v>
      </c>
      <c r="H246" s="672">
        <f t="shared" si="997"/>
        <v>46357</v>
      </c>
      <c r="I246" s="672">
        <f t="shared" si="997"/>
        <v>46388</v>
      </c>
      <c r="J246" s="672">
        <f t="shared" si="997"/>
        <v>46419</v>
      </c>
      <c r="K246" s="672">
        <f t="shared" si="997"/>
        <v>46447</v>
      </c>
      <c r="L246" s="672">
        <f t="shared" si="997"/>
        <v>46478</v>
      </c>
      <c r="M246" s="672">
        <f t="shared" si="997"/>
        <v>46508</v>
      </c>
      <c r="N246" s="672">
        <f t="shared" si="997"/>
        <v>46539</v>
      </c>
      <c r="O246" s="672" t="s">
        <v>63</v>
      </c>
    </row>
    <row r="247" spans="1:15">
      <c r="A247" s="198">
        <v>1</v>
      </c>
      <c r="B247" s="675"/>
      <c r="C247" s="676"/>
      <c r="D247" s="676"/>
      <c r="E247" s="676"/>
      <c r="F247" s="676"/>
      <c r="G247" s="676"/>
      <c r="H247" s="676"/>
      <c r="I247" s="676"/>
      <c r="J247" s="676"/>
      <c r="K247" s="676"/>
      <c r="L247" s="676"/>
      <c r="M247" s="676"/>
      <c r="N247" s="676"/>
      <c r="O247" s="681">
        <f>SUM(C247:N247)</f>
        <v>0</v>
      </c>
    </row>
    <row r="248" spans="1:15">
      <c r="A248" s="198">
        <v>2</v>
      </c>
      <c r="B248" s="675"/>
      <c r="C248" s="676"/>
      <c r="D248" s="676"/>
      <c r="E248" s="676"/>
      <c r="F248" s="676"/>
      <c r="G248" s="676"/>
      <c r="H248" s="676"/>
      <c r="I248" s="676"/>
      <c r="J248" s="676"/>
      <c r="K248" s="676"/>
      <c r="L248" s="676"/>
      <c r="M248" s="676"/>
      <c r="N248" s="676"/>
      <c r="O248" s="681">
        <f t="shared" ref="O248:O266" si="998">SUM(C248:N248)</f>
        <v>0</v>
      </c>
    </row>
    <row r="249" spans="1:15">
      <c r="A249" s="198">
        <v>3</v>
      </c>
      <c r="B249" s="675"/>
      <c r="C249" s="676"/>
      <c r="D249" s="676"/>
      <c r="E249" s="676"/>
      <c r="F249" s="676"/>
      <c r="G249" s="676"/>
      <c r="H249" s="676"/>
      <c r="I249" s="676"/>
      <c r="J249" s="676"/>
      <c r="K249" s="676"/>
      <c r="L249" s="676"/>
      <c r="M249" s="676"/>
      <c r="N249" s="676"/>
      <c r="O249" s="681">
        <f t="shared" si="998"/>
        <v>0</v>
      </c>
    </row>
    <row r="250" spans="1:15">
      <c r="A250" s="198">
        <v>4</v>
      </c>
      <c r="B250" s="675"/>
      <c r="C250" s="676"/>
      <c r="D250" s="676"/>
      <c r="E250" s="676"/>
      <c r="F250" s="676"/>
      <c r="G250" s="676"/>
      <c r="H250" s="676"/>
      <c r="I250" s="676"/>
      <c r="J250" s="676"/>
      <c r="K250" s="676"/>
      <c r="L250" s="676"/>
      <c r="M250" s="676"/>
      <c r="N250" s="676"/>
      <c r="O250" s="681">
        <f t="shared" si="998"/>
        <v>0</v>
      </c>
    </row>
    <row r="251" spans="1:15">
      <c r="A251" s="198">
        <v>5</v>
      </c>
      <c r="B251" s="675"/>
      <c r="C251" s="676"/>
      <c r="D251" s="676"/>
      <c r="E251" s="676"/>
      <c r="F251" s="676"/>
      <c r="G251" s="676"/>
      <c r="H251" s="676"/>
      <c r="I251" s="676"/>
      <c r="J251" s="676"/>
      <c r="K251" s="676"/>
      <c r="L251" s="676"/>
      <c r="M251" s="676"/>
      <c r="N251" s="676"/>
      <c r="O251" s="681">
        <f t="shared" si="998"/>
        <v>0</v>
      </c>
    </row>
    <row r="252" spans="1:15">
      <c r="A252" s="198">
        <v>6</v>
      </c>
      <c r="B252" s="675"/>
      <c r="C252" s="676"/>
      <c r="D252" s="676"/>
      <c r="E252" s="676"/>
      <c r="F252" s="676"/>
      <c r="G252" s="676"/>
      <c r="H252" s="676"/>
      <c r="I252" s="676"/>
      <c r="J252" s="676"/>
      <c r="K252" s="676"/>
      <c r="L252" s="676"/>
      <c r="M252" s="676"/>
      <c r="N252" s="676"/>
      <c r="O252" s="681">
        <f t="shared" si="998"/>
        <v>0</v>
      </c>
    </row>
    <row r="253" spans="1:15">
      <c r="A253" s="198">
        <v>7</v>
      </c>
      <c r="B253" s="675"/>
      <c r="C253" s="676"/>
      <c r="D253" s="676"/>
      <c r="E253" s="676"/>
      <c r="F253" s="676"/>
      <c r="G253" s="676"/>
      <c r="H253" s="676"/>
      <c r="I253" s="676"/>
      <c r="J253" s="676"/>
      <c r="K253" s="676"/>
      <c r="L253" s="676"/>
      <c r="M253" s="676"/>
      <c r="N253" s="676"/>
      <c r="O253" s="681">
        <f t="shared" si="998"/>
        <v>0</v>
      </c>
    </row>
    <row r="254" spans="1:15">
      <c r="A254" s="198">
        <v>8</v>
      </c>
      <c r="B254" s="675"/>
      <c r="C254" s="676"/>
      <c r="D254" s="676"/>
      <c r="E254" s="676"/>
      <c r="F254" s="676"/>
      <c r="G254" s="676"/>
      <c r="H254" s="676"/>
      <c r="I254" s="676"/>
      <c r="J254" s="676"/>
      <c r="K254" s="676"/>
      <c r="L254" s="676"/>
      <c r="M254" s="676"/>
      <c r="N254" s="676"/>
      <c r="O254" s="681">
        <f t="shared" si="998"/>
        <v>0</v>
      </c>
    </row>
    <row r="255" spans="1:15">
      <c r="A255" s="198">
        <v>9</v>
      </c>
      <c r="B255" s="675"/>
      <c r="C255" s="676"/>
      <c r="D255" s="676"/>
      <c r="E255" s="676"/>
      <c r="F255" s="676"/>
      <c r="G255" s="676"/>
      <c r="H255" s="676"/>
      <c r="I255" s="676"/>
      <c r="J255" s="676"/>
      <c r="K255" s="676"/>
      <c r="L255" s="676"/>
      <c r="M255" s="676"/>
      <c r="N255" s="676"/>
      <c r="O255" s="681">
        <f t="shared" si="998"/>
        <v>0</v>
      </c>
    </row>
    <row r="256" spans="1:15">
      <c r="A256" s="198">
        <v>10</v>
      </c>
      <c r="B256" s="675"/>
      <c r="C256" s="676"/>
      <c r="D256" s="676"/>
      <c r="E256" s="676"/>
      <c r="F256" s="676"/>
      <c r="G256" s="676"/>
      <c r="H256" s="676"/>
      <c r="I256" s="676"/>
      <c r="J256" s="676"/>
      <c r="K256" s="676"/>
      <c r="L256" s="676"/>
      <c r="M256" s="676"/>
      <c r="N256" s="676"/>
      <c r="O256" s="681">
        <f t="shared" si="998"/>
        <v>0</v>
      </c>
    </row>
    <row r="257" spans="1:15">
      <c r="A257" s="198">
        <v>11</v>
      </c>
      <c r="B257" s="675"/>
      <c r="C257" s="676"/>
      <c r="D257" s="676"/>
      <c r="E257" s="676"/>
      <c r="F257" s="676"/>
      <c r="G257" s="676"/>
      <c r="H257" s="676"/>
      <c r="I257" s="676"/>
      <c r="J257" s="676"/>
      <c r="K257" s="676"/>
      <c r="L257" s="676"/>
      <c r="M257" s="676"/>
      <c r="N257" s="676"/>
      <c r="O257" s="681">
        <f t="shared" si="998"/>
        <v>0</v>
      </c>
    </row>
    <row r="258" spans="1:15">
      <c r="A258" s="198">
        <v>12</v>
      </c>
      <c r="B258" s="675"/>
      <c r="C258" s="676"/>
      <c r="D258" s="676"/>
      <c r="E258" s="676"/>
      <c r="F258" s="676"/>
      <c r="G258" s="676"/>
      <c r="H258" s="676"/>
      <c r="I258" s="676"/>
      <c r="J258" s="676"/>
      <c r="K258" s="676"/>
      <c r="L258" s="676"/>
      <c r="M258" s="676"/>
      <c r="N258" s="676"/>
      <c r="O258" s="681">
        <f t="shared" si="998"/>
        <v>0</v>
      </c>
    </row>
    <row r="259" spans="1:15">
      <c r="A259" s="198">
        <v>13</v>
      </c>
      <c r="B259" s="675"/>
      <c r="C259" s="676"/>
      <c r="D259" s="676"/>
      <c r="E259" s="676"/>
      <c r="F259" s="676"/>
      <c r="G259" s="676"/>
      <c r="H259" s="676"/>
      <c r="I259" s="676"/>
      <c r="J259" s="676"/>
      <c r="K259" s="676"/>
      <c r="L259" s="676"/>
      <c r="M259" s="676"/>
      <c r="N259" s="676"/>
      <c r="O259" s="681">
        <f t="shared" si="998"/>
        <v>0</v>
      </c>
    </row>
    <row r="260" spans="1:15">
      <c r="A260" s="198">
        <v>14</v>
      </c>
      <c r="B260" s="675"/>
      <c r="C260" s="676"/>
      <c r="D260" s="676"/>
      <c r="E260" s="676"/>
      <c r="F260" s="676"/>
      <c r="G260" s="676"/>
      <c r="H260" s="676"/>
      <c r="I260" s="676"/>
      <c r="J260" s="676"/>
      <c r="K260" s="676"/>
      <c r="L260" s="676"/>
      <c r="M260" s="676"/>
      <c r="N260" s="676"/>
      <c r="O260" s="681">
        <f t="shared" si="998"/>
        <v>0</v>
      </c>
    </row>
    <row r="261" spans="1:15">
      <c r="A261" s="198">
        <v>15</v>
      </c>
      <c r="B261" s="675"/>
      <c r="C261" s="676"/>
      <c r="D261" s="676"/>
      <c r="E261" s="676"/>
      <c r="F261" s="676"/>
      <c r="G261" s="676"/>
      <c r="H261" s="676"/>
      <c r="I261" s="676"/>
      <c r="J261" s="676"/>
      <c r="K261" s="676"/>
      <c r="L261" s="676"/>
      <c r="M261" s="676"/>
      <c r="N261" s="676"/>
      <c r="O261" s="681">
        <f t="shared" si="998"/>
        <v>0</v>
      </c>
    </row>
    <row r="262" spans="1:15">
      <c r="A262" s="198">
        <v>16</v>
      </c>
      <c r="B262" s="675"/>
      <c r="C262" s="676"/>
      <c r="D262" s="676"/>
      <c r="E262" s="676"/>
      <c r="F262" s="676"/>
      <c r="G262" s="676"/>
      <c r="H262" s="676"/>
      <c r="I262" s="676"/>
      <c r="J262" s="676"/>
      <c r="K262" s="676"/>
      <c r="L262" s="676"/>
      <c r="M262" s="676"/>
      <c r="N262" s="676"/>
      <c r="O262" s="681">
        <f t="shared" si="998"/>
        <v>0</v>
      </c>
    </row>
    <row r="263" spans="1:15">
      <c r="A263" s="198">
        <v>17</v>
      </c>
      <c r="B263" s="675"/>
      <c r="C263" s="676"/>
      <c r="D263" s="676"/>
      <c r="E263" s="676"/>
      <c r="F263" s="676"/>
      <c r="G263" s="676"/>
      <c r="H263" s="676"/>
      <c r="I263" s="676"/>
      <c r="J263" s="676"/>
      <c r="K263" s="676"/>
      <c r="L263" s="676"/>
      <c r="M263" s="676"/>
      <c r="N263" s="676"/>
      <c r="O263" s="681">
        <f t="shared" si="998"/>
        <v>0</v>
      </c>
    </row>
    <row r="264" spans="1:15">
      <c r="A264" s="198">
        <v>18</v>
      </c>
      <c r="B264" s="675"/>
      <c r="C264" s="676"/>
      <c r="D264" s="676"/>
      <c r="E264" s="676"/>
      <c r="F264" s="676"/>
      <c r="G264" s="676"/>
      <c r="H264" s="676"/>
      <c r="I264" s="676"/>
      <c r="J264" s="676"/>
      <c r="K264" s="676"/>
      <c r="L264" s="676"/>
      <c r="M264" s="676"/>
      <c r="N264" s="676"/>
      <c r="O264" s="681">
        <f t="shared" si="998"/>
        <v>0</v>
      </c>
    </row>
    <row r="265" spans="1:15">
      <c r="A265" s="198">
        <v>19</v>
      </c>
      <c r="B265" s="675"/>
      <c r="C265" s="676"/>
      <c r="D265" s="676"/>
      <c r="E265" s="676"/>
      <c r="F265" s="676"/>
      <c r="G265" s="676"/>
      <c r="H265" s="676"/>
      <c r="I265" s="676"/>
      <c r="J265" s="676"/>
      <c r="K265" s="676"/>
      <c r="L265" s="676"/>
      <c r="M265" s="676"/>
      <c r="N265" s="676"/>
      <c r="O265" s="681">
        <f t="shared" si="998"/>
        <v>0</v>
      </c>
    </row>
    <row r="266" spans="1:15">
      <c r="A266" s="198">
        <v>20</v>
      </c>
      <c r="B266" s="675"/>
      <c r="C266" s="676"/>
      <c r="D266" s="676"/>
      <c r="E266" s="676"/>
      <c r="F266" s="676"/>
      <c r="G266" s="676"/>
      <c r="H266" s="676"/>
      <c r="I266" s="676"/>
      <c r="J266" s="676"/>
      <c r="K266" s="676"/>
      <c r="L266" s="676"/>
      <c r="M266" s="676"/>
      <c r="N266" s="676"/>
      <c r="O266" s="681">
        <f t="shared" si="998"/>
        <v>0</v>
      </c>
    </row>
    <row r="267" spans="1:15" ht="18.5" thickBot="1">
      <c r="B267" s="685" t="s">
        <v>21</v>
      </c>
      <c r="C267" s="686">
        <f t="shared" ref="C267:O267" si="999">SUM(C247:C266)</f>
        <v>0</v>
      </c>
      <c r="D267" s="686">
        <f t="shared" si="999"/>
        <v>0</v>
      </c>
      <c r="E267" s="686">
        <f t="shared" si="999"/>
        <v>0</v>
      </c>
      <c r="F267" s="686">
        <f t="shared" si="999"/>
        <v>0</v>
      </c>
      <c r="G267" s="686">
        <f t="shared" si="999"/>
        <v>0</v>
      </c>
      <c r="H267" s="686">
        <f t="shared" si="999"/>
        <v>0</v>
      </c>
      <c r="I267" s="686">
        <f t="shared" si="999"/>
        <v>0</v>
      </c>
      <c r="J267" s="686">
        <f t="shared" si="999"/>
        <v>0</v>
      </c>
      <c r="K267" s="686">
        <f t="shared" si="999"/>
        <v>0</v>
      </c>
      <c r="L267" s="686">
        <f t="shared" si="999"/>
        <v>0</v>
      </c>
      <c r="M267" s="686">
        <f t="shared" si="999"/>
        <v>0</v>
      </c>
      <c r="N267" s="686">
        <f t="shared" si="999"/>
        <v>0</v>
      </c>
      <c r="O267" s="686">
        <f t="shared" si="999"/>
        <v>0</v>
      </c>
    </row>
  </sheetData>
  <sheetProtection sheet="1" objects="1" scenarios="1"/>
  <phoneticPr fontId="2"/>
  <conditionalFormatting sqref="C6:O26">
    <cfRule type="expression" dxfId="7409" priority="36">
      <formula>$AV$1=2</formula>
    </cfRule>
  </conditionalFormatting>
  <conditionalFormatting sqref="C30:P50">
    <cfRule type="expression" dxfId="7408" priority="35">
      <formula>$AV$1=2</formula>
    </cfRule>
  </conditionalFormatting>
  <conditionalFormatting sqref="C56:O76">
    <cfRule type="expression" dxfId="7407" priority="34">
      <formula>$AV$1=2</formula>
    </cfRule>
  </conditionalFormatting>
  <conditionalFormatting sqref="C81:R143">
    <cfRule type="expression" dxfId="7406" priority="33">
      <formula>$AV$1=2</formula>
    </cfRule>
  </conditionalFormatting>
  <conditionalFormatting sqref="A240:A243 A244:B244 O240:XFD244 A245:XFD1048576 A1:XFD239">
    <cfRule type="expression" dxfId="7405" priority="32">
      <formula>CELL("protect", A1)=0</formula>
    </cfRule>
  </conditionalFormatting>
  <conditionalFormatting sqref="C80">
    <cfRule type="expression" dxfId="7404" priority="31">
      <formula>$C$242=TRUE</formula>
    </cfRule>
  </conditionalFormatting>
  <conditionalFormatting sqref="D80">
    <cfRule type="expression" dxfId="7403" priority="30">
      <formula>$D$242=TRUE</formula>
    </cfRule>
  </conditionalFormatting>
  <conditionalFormatting sqref="E80">
    <cfRule type="expression" dxfId="7402" priority="29">
      <formula>$E$242=TRUE</formula>
    </cfRule>
  </conditionalFormatting>
  <conditionalFormatting sqref="F80">
    <cfRule type="expression" dxfId="7401" priority="28">
      <formula>$F$242=TRUE</formula>
    </cfRule>
  </conditionalFormatting>
  <conditionalFormatting sqref="G80">
    <cfRule type="expression" dxfId="7400" priority="27">
      <formula>$G$242=TRUE</formula>
    </cfRule>
  </conditionalFormatting>
  <conditionalFormatting sqref="H80">
    <cfRule type="expression" dxfId="7399" priority="26">
      <formula>$H$242=TRUE</formula>
    </cfRule>
  </conditionalFormatting>
  <conditionalFormatting sqref="I80">
    <cfRule type="expression" dxfId="7398" priority="25">
      <formula>$I$242=TRUE</formula>
    </cfRule>
  </conditionalFormatting>
  <conditionalFormatting sqref="J80">
    <cfRule type="expression" dxfId="7397" priority="24">
      <formula>$J$242=TRUE</formula>
    </cfRule>
  </conditionalFormatting>
  <conditionalFormatting sqref="K80">
    <cfRule type="expression" dxfId="7396" priority="23">
      <formula>$K$242=TRUE</formula>
    </cfRule>
  </conditionalFormatting>
  <conditionalFormatting sqref="L80">
    <cfRule type="expression" dxfId="7395" priority="22">
      <formula>$L$242=TRUE</formula>
    </cfRule>
  </conditionalFormatting>
  <conditionalFormatting sqref="M80">
    <cfRule type="expression" dxfId="7394" priority="21">
      <formula>$M$242=TRUE</formula>
    </cfRule>
  </conditionalFormatting>
  <conditionalFormatting sqref="N80">
    <cfRule type="expression" dxfId="7393" priority="20">
      <formula>$N$242=TRUE</formula>
    </cfRule>
  </conditionalFormatting>
  <conditionalFormatting sqref="R30:R49">
    <cfRule type="expression" dxfId="7392" priority="19">
      <formula>$AV$1=2</formula>
    </cfRule>
  </conditionalFormatting>
  <conditionalFormatting sqref="C149:R211">
    <cfRule type="expression" dxfId="7391" priority="18">
      <formula>$AV$1=2</formula>
    </cfRule>
  </conditionalFormatting>
  <conditionalFormatting sqref="C148">
    <cfRule type="expression" dxfId="7390" priority="17">
      <formula>$C$243=TRUE</formula>
    </cfRule>
  </conditionalFormatting>
  <conditionalFormatting sqref="D148">
    <cfRule type="expression" dxfId="7389" priority="16">
      <formula>$D$243=TRUE</formula>
    </cfRule>
  </conditionalFormatting>
  <conditionalFormatting sqref="E148">
    <cfRule type="expression" dxfId="7388" priority="15">
      <formula>$E$243=TRUE</formula>
    </cfRule>
  </conditionalFormatting>
  <conditionalFormatting sqref="F148">
    <cfRule type="expression" dxfId="7387" priority="14">
      <formula>$F$243=TRUE</formula>
    </cfRule>
  </conditionalFormatting>
  <conditionalFormatting sqref="G148">
    <cfRule type="expression" dxfId="7386" priority="13">
      <formula>$G$243=TRUE</formula>
    </cfRule>
  </conditionalFormatting>
  <conditionalFormatting sqref="H148">
    <cfRule type="expression" dxfId="7385" priority="12">
      <formula>$H$243=TRUE</formula>
    </cfRule>
  </conditionalFormatting>
  <conditionalFormatting sqref="I148">
    <cfRule type="expression" dxfId="7384" priority="11">
      <formula>$I$243=TRUE</formula>
    </cfRule>
  </conditionalFormatting>
  <conditionalFormatting sqref="J148">
    <cfRule type="expression" dxfId="7383" priority="10">
      <formula>$J$243=TRUE</formula>
    </cfRule>
  </conditionalFormatting>
  <conditionalFormatting sqref="K148">
    <cfRule type="expression" dxfId="7382" priority="9">
      <formula>$K$243=TRUE</formula>
    </cfRule>
  </conditionalFormatting>
  <conditionalFormatting sqref="L148">
    <cfRule type="expression" dxfId="7381" priority="8">
      <formula>$L$243=TRUE</formula>
    </cfRule>
  </conditionalFormatting>
  <conditionalFormatting sqref="M148">
    <cfRule type="expression" dxfId="7380" priority="7">
      <formula>$M$243=TRUE</formula>
    </cfRule>
  </conditionalFormatting>
  <conditionalFormatting sqref="N148">
    <cfRule type="expression" dxfId="7379" priority="6">
      <formula>$N$243=TRUE</formula>
    </cfRule>
  </conditionalFormatting>
  <conditionalFormatting sqref="B240:N243">
    <cfRule type="expression" dxfId="7378" priority="5">
      <formula>CELL("protect", B240)=0</formula>
    </cfRule>
  </conditionalFormatting>
  <conditionalFormatting sqref="C216:O236">
    <cfRule type="expression" dxfId="7377" priority="4">
      <formula>$AV$1=2</formula>
    </cfRule>
  </conditionalFormatting>
  <conditionalFormatting sqref="C244:N244">
    <cfRule type="expression" dxfId="7376" priority="3">
      <formula>CELL("protect", C244)=0</formula>
    </cfRule>
  </conditionalFormatting>
  <conditionalFormatting sqref="C247:O267">
    <cfRule type="expression" dxfId="7375" priority="2">
      <formula>$AV$1=2</formula>
    </cfRule>
  </conditionalFormatting>
  <conditionalFormatting sqref="C247:N266">
    <cfRule type="expression" dxfId="7374" priority="1">
      <formula>$AV$1=2</formula>
    </cfRule>
  </conditionalFormatting>
  <dataValidations count="1">
    <dataValidation imeMode="off" allowBlank="1" showInputMessage="1" showErrorMessage="1" sqref="C6:N25 P52:P65 C247:N266 C81:P140 C3:F3 H66:N75 C149:P208 C30:N49 C216:N235" xr:uid="{3B23E5D1-0CE7-4372-8E9D-B99990E04EB4}"/>
  </dataValidations>
  <pageMargins left="0.5" right="0.5" top="0.5" bottom="0.5" header="0.3" footer="0.3"/>
  <pageSetup paperSize="8"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ukkセル削除">
                <anchor moveWithCells="1" sizeWithCells="1">
                  <from>
                    <xdr:col>8</xdr:col>
                    <xdr:colOff>38100</xdr:colOff>
                    <xdr:row>0</xdr:row>
                    <xdr:rowOff>152400</xdr:rowOff>
                  </from>
                  <to>
                    <xdr:col>9</xdr:col>
                    <xdr:colOff>381000</xdr:colOff>
                    <xdr:row>1</xdr:row>
                    <xdr:rowOff>222250</xdr:rowOff>
                  </to>
                </anchor>
              </controlPr>
            </control>
          </mc:Choice>
        </mc:AlternateContent>
        <mc:AlternateContent xmlns:mc="http://schemas.openxmlformats.org/markup-compatibility/2006">
          <mc:Choice Requires="x14">
            <control shapeId="7170" r:id="rId5" name="Option Button 2">
              <controlPr defaultSize="0" autoFill="0" autoLine="0" autoPict="0">
                <anchor>
                  <from>
                    <xdr:col>14</xdr:col>
                    <xdr:colOff>0</xdr:colOff>
                    <xdr:row>0</xdr:row>
                    <xdr:rowOff>0</xdr:rowOff>
                  </from>
                  <to>
                    <xdr:col>14</xdr:col>
                    <xdr:colOff>374650</xdr:colOff>
                    <xdr:row>0</xdr:row>
                    <xdr:rowOff>247650</xdr:rowOff>
                  </to>
                </anchor>
              </controlPr>
            </control>
          </mc:Choice>
        </mc:AlternateContent>
        <mc:AlternateContent xmlns:mc="http://schemas.openxmlformats.org/markup-compatibility/2006">
          <mc:Choice Requires="x14">
            <control shapeId="7171" r:id="rId6" name="Option Button 3">
              <controlPr defaultSize="0" autoFill="0" autoLine="0" autoPict="0">
                <anchor>
                  <from>
                    <xdr:col>14</xdr:col>
                    <xdr:colOff>0</xdr:colOff>
                    <xdr:row>0</xdr:row>
                    <xdr:rowOff>203200</xdr:rowOff>
                  </from>
                  <to>
                    <xdr:col>15</xdr:col>
                    <xdr:colOff>31750</xdr:colOff>
                    <xdr:row>1</xdr:row>
                    <xdr:rowOff>152400</xdr:rowOff>
                  </to>
                </anchor>
              </controlPr>
            </control>
          </mc:Choice>
        </mc:AlternateContent>
        <mc:AlternateContent xmlns:mc="http://schemas.openxmlformats.org/markup-compatibility/2006">
          <mc:Choice Requires="x14">
            <control shapeId="7172" r:id="rId7" name="Button 4">
              <controlPr defaultSize="0" print="0" autoFill="0" autoPict="0" macro="[0]!URAG均等季節変動">
                <anchor moveWithCells="1" sizeWithCells="1">
                  <from>
                    <xdr:col>18</xdr:col>
                    <xdr:colOff>50800</xdr:colOff>
                    <xdr:row>30</xdr:row>
                    <xdr:rowOff>190500</xdr:rowOff>
                  </from>
                  <to>
                    <xdr:col>27</xdr:col>
                    <xdr:colOff>146050</xdr:colOff>
                    <xdr:row>32</xdr:row>
                    <xdr:rowOff>50800</xdr:rowOff>
                  </to>
                </anchor>
              </controlPr>
            </control>
          </mc:Choice>
        </mc:AlternateContent>
        <mc:AlternateContent xmlns:mc="http://schemas.openxmlformats.org/markup-compatibility/2006">
          <mc:Choice Requires="x14">
            <control shapeId="7173" r:id="rId8" name="Button 5">
              <controlPr defaultSize="0" print="0" autoFill="0" autoPict="0" macro="[0]!URAG季節">
                <anchor moveWithCells="1" sizeWithCells="1">
                  <from>
                    <xdr:col>18</xdr:col>
                    <xdr:colOff>50800</xdr:colOff>
                    <xdr:row>28</xdr:row>
                    <xdr:rowOff>228600</xdr:rowOff>
                  </from>
                  <to>
                    <xdr:col>27</xdr:col>
                    <xdr:colOff>146050</xdr:colOff>
                    <xdr:row>30</xdr:row>
                    <xdr:rowOff>107950</xdr:rowOff>
                  </to>
                </anchor>
              </controlPr>
            </control>
          </mc:Choice>
        </mc:AlternateContent>
        <mc:AlternateContent xmlns:mc="http://schemas.openxmlformats.org/markup-compatibility/2006">
          <mc:Choice Requires="x14">
            <control shapeId="7186" r:id="rId9" name="Button 18">
              <controlPr defaultSize="0" print="0" autoFill="0" autoPict="0" macro="[0]!P売上対比印刷A4">
                <anchor moveWithCells="1" sizeWithCells="1">
                  <from>
                    <xdr:col>15</xdr:col>
                    <xdr:colOff>228600</xdr:colOff>
                    <xdr:row>76</xdr:row>
                    <xdr:rowOff>114300</xdr:rowOff>
                  </from>
                  <to>
                    <xdr:col>16</xdr:col>
                    <xdr:colOff>457200</xdr:colOff>
                    <xdr:row>76</xdr:row>
                    <xdr:rowOff>438150</xdr:rowOff>
                  </to>
                </anchor>
              </controlPr>
            </control>
          </mc:Choice>
        </mc:AlternateContent>
        <mc:AlternateContent xmlns:mc="http://schemas.openxmlformats.org/markup-compatibility/2006">
          <mc:Choice Requires="x14">
            <control shapeId="7187" r:id="rId10" name="ボタン 143">
              <controlPr defaultSize="0" print="0" autoFill="0" autoPict="0" macro="[0]!zenki_cellcopy">
                <anchor moveWithCells="1" sizeWithCells="1">
                  <from>
                    <xdr:col>18</xdr:col>
                    <xdr:colOff>50800</xdr:colOff>
                    <xdr:row>26</xdr:row>
                    <xdr:rowOff>107950</xdr:rowOff>
                  </from>
                  <to>
                    <xdr:col>20</xdr:col>
                    <xdr:colOff>323850</xdr:colOff>
                    <xdr:row>27</xdr:row>
                    <xdr:rowOff>190500</xdr:rowOff>
                  </to>
                </anchor>
              </controlPr>
            </control>
          </mc:Choice>
        </mc:AlternateContent>
        <mc:AlternateContent xmlns:mc="http://schemas.openxmlformats.org/markup-compatibility/2006">
          <mc:Choice Requires="x14">
            <control shapeId="7188" r:id="rId11" name="Button 20">
              <controlPr defaultSize="0" print="0" autoFill="0" autoPict="0" macro="[0]!uriage売上コピー">
                <anchor moveWithCells="1" sizeWithCells="1">
                  <from>
                    <xdr:col>13</xdr:col>
                    <xdr:colOff>628650</xdr:colOff>
                    <xdr:row>26</xdr:row>
                    <xdr:rowOff>133350</xdr:rowOff>
                  </from>
                  <to>
                    <xdr:col>15</xdr:col>
                    <xdr:colOff>412750</xdr:colOff>
                    <xdr:row>27</xdr:row>
                    <xdr:rowOff>184150</xdr:rowOff>
                  </to>
                </anchor>
              </controlPr>
            </control>
          </mc:Choice>
        </mc:AlternateContent>
        <mc:AlternateContent xmlns:mc="http://schemas.openxmlformats.org/markup-compatibility/2006">
          <mc:Choice Requires="x14">
            <control shapeId="7191" r:id="rId12" name="Button 23">
              <controlPr defaultSize="0" print="0" autoFill="0" autoPict="0" macro="[0]!P売上対比印刷A3">
                <anchor moveWithCells="1" sizeWithCells="1">
                  <from>
                    <xdr:col>16</xdr:col>
                    <xdr:colOff>508000</xdr:colOff>
                    <xdr:row>76</xdr:row>
                    <xdr:rowOff>107950</xdr:rowOff>
                  </from>
                  <to>
                    <xdr:col>18</xdr:col>
                    <xdr:colOff>0</xdr:colOff>
                    <xdr:row>76</xdr:row>
                    <xdr:rowOff>431800</xdr:rowOff>
                  </to>
                </anchor>
              </controlPr>
            </control>
          </mc:Choice>
        </mc:AlternateContent>
        <mc:AlternateContent xmlns:mc="http://schemas.openxmlformats.org/markup-compatibility/2006">
          <mc:Choice Requires="x14">
            <control shapeId="7192" r:id="rId13" name="Button 24">
              <controlPr defaultSize="0" print="0" autoFill="0" autoPict="0" macro="[0]!urg売上計画合計を当期計画に転記">
                <anchor moveWithCells="1" sizeWithCells="1">
                  <from>
                    <xdr:col>11</xdr:col>
                    <xdr:colOff>190500</xdr:colOff>
                    <xdr:row>50</xdr:row>
                    <xdr:rowOff>50800</xdr:rowOff>
                  </from>
                  <to>
                    <xdr:col>14</xdr:col>
                    <xdr:colOff>133350</xdr:colOff>
                    <xdr:row>51</xdr:row>
                    <xdr:rowOff>95250</xdr:rowOff>
                  </to>
                </anchor>
              </controlPr>
            </control>
          </mc:Choice>
        </mc:AlternateContent>
        <mc:AlternateContent xmlns:mc="http://schemas.openxmlformats.org/markup-compatibility/2006">
          <mc:Choice Requires="x14">
            <control shapeId="7193" r:id="rId14" name="Button 25">
              <controlPr defaultSize="0" print="0" autoFill="0" autoPict="0" macro="[0]!urg売上実績合計を当期実績に転記">
                <anchor moveWithCells="1" sizeWithCells="1">
                  <from>
                    <xdr:col>11</xdr:col>
                    <xdr:colOff>165100</xdr:colOff>
                    <xdr:row>76</xdr:row>
                    <xdr:rowOff>88900</xdr:rowOff>
                  </from>
                  <to>
                    <xdr:col>14</xdr:col>
                    <xdr:colOff>107950</xdr:colOff>
                    <xdr:row>76</xdr:row>
                    <xdr:rowOff>374650</xdr:rowOff>
                  </to>
                </anchor>
              </controlPr>
            </control>
          </mc:Choice>
        </mc:AlternateContent>
        <mc:AlternateContent xmlns:mc="http://schemas.openxmlformats.org/markup-compatibility/2006">
          <mc:Choice Requires="x14">
            <control shapeId="7194" r:id="rId15" name="Button 26">
              <controlPr defaultSize="0" print="0" autoFill="0" autoPict="0" macro="[0]!P売上前期実績推移印刷A4">
                <anchor>
                  <from>
                    <xdr:col>15</xdr:col>
                    <xdr:colOff>95250</xdr:colOff>
                    <xdr:row>3</xdr:row>
                    <xdr:rowOff>228600</xdr:rowOff>
                  </from>
                  <to>
                    <xdr:col>18</xdr:col>
                    <xdr:colOff>19050</xdr:colOff>
                    <xdr:row>5</xdr:row>
                    <xdr:rowOff>50800</xdr:rowOff>
                  </to>
                </anchor>
              </controlPr>
            </control>
          </mc:Choice>
        </mc:AlternateContent>
        <mc:AlternateContent xmlns:mc="http://schemas.openxmlformats.org/markup-compatibility/2006">
          <mc:Choice Requires="x14">
            <control shapeId="7209" r:id="rId16" name="Button 41">
              <controlPr defaultSize="0" print="0" autoFill="0" autoPict="0" macro="[0]!uriage当期計画売上来期計画にコピー">
                <anchor>
                  <from>
                    <xdr:col>15</xdr:col>
                    <xdr:colOff>165100</xdr:colOff>
                    <xdr:row>215</xdr:row>
                    <xdr:rowOff>57150</xdr:rowOff>
                  </from>
                  <to>
                    <xdr:col>18</xdr:col>
                    <xdr:colOff>76200</xdr:colOff>
                    <xdr:row>216</xdr:row>
                    <xdr:rowOff>203200</xdr:rowOff>
                  </to>
                </anchor>
              </controlPr>
            </control>
          </mc:Choice>
        </mc:AlternateContent>
        <mc:AlternateContent xmlns:mc="http://schemas.openxmlformats.org/markup-compatibility/2006">
          <mc:Choice Requires="x14">
            <control shapeId="7210" r:id="rId17" name="Button 42">
              <controlPr defaultSize="0" print="0" autoFill="0" autoPict="0" macro="[0]!uriage当期実績売上来期計画にコピー">
                <anchor>
                  <from>
                    <xdr:col>15</xdr:col>
                    <xdr:colOff>165100</xdr:colOff>
                    <xdr:row>217</xdr:row>
                    <xdr:rowOff>0</xdr:rowOff>
                  </from>
                  <to>
                    <xdr:col>18</xdr:col>
                    <xdr:colOff>88900</xdr:colOff>
                    <xdr:row>218</xdr:row>
                    <xdr:rowOff>127000</xdr:rowOff>
                  </to>
                </anchor>
              </controlPr>
            </control>
          </mc:Choice>
        </mc:AlternateContent>
        <mc:AlternateContent xmlns:mc="http://schemas.openxmlformats.org/markup-compatibility/2006">
          <mc:Choice Requires="x14">
            <control shapeId="7211" r:id="rId18" name="Button 43">
              <controlPr defaultSize="0" print="0" autoFill="0" autoPict="0" macro="[0]!urg売上計画合計を来期計画に転記">
                <anchor>
                  <from>
                    <xdr:col>10</xdr:col>
                    <xdr:colOff>203200</xdr:colOff>
                    <xdr:row>235</xdr:row>
                    <xdr:rowOff>171450</xdr:rowOff>
                  </from>
                  <to>
                    <xdr:col>14</xdr:col>
                    <xdr:colOff>12700</xdr:colOff>
                    <xdr:row>237</xdr:row>
                    <xdr:rowOff>57150</xdr:rowOff>
                  </to>
                </anchor>
              </controlPr>
            </control>
          </mc:Choice>
        </mc:AlternateContent>
        <mc:AlternateContent xmlns:mc="http://schemas.openxmlformats.org/markup-compatibility/2006">
          <mc:Choice Requires="x14">
            <control shapeId="7212" r:id="rId19" name="Button 44">
              <controlPr defaultSize="0" print="0" autoFill="0" autoPict="0" macro="[0]!uriage来期計画売上来々期計画にコピー">
                <anchor>
                  <from>
                    <xdr:col>15</xdr:col>
                    <xdr:colOff>127000</xdr:colOff>
                    <xdr:row>244</xdr:row>
                    <xdr:rowOff>298450</xdr:rowOff>
                  </from>
                  <to>
                    <xdr:col>18</xdr:col>
                    <xdr:colOff>50800</xdr:colOff>
                    <xdr:row>246</xdr:row>
                    <xdr:rowOff>57150</xdr:rowOff>
                  </to>
                </anchor>
              </controlPr>
            </control>
          </mc:Choice>
        </mc:AlternateContent>
        <mc:AlternateContent xmlns:mc="http://schemas.openxmlformats.org/markup-compatibility/2006">
          <mc:Choice Requires="x14">
            <control shapeId="7213" r:id="rId20" name="Button 45">
              <controlPr defaultSize="0" print="0" autoFill="0" autoPict="0" macro="[0]!urg売上計画合計を来々期計画に転記">
                <anchor>
                  <from>
                    <xdr:col>10</xdr:col>
                    <xdr:colOff>203200</xdr:colOff>
                    <xdr:row>265</xdr:row>
                    <xdr:rowOff>171450</xdr:rowOff>
                  </from>
                  <to>
                    <xdr:col>14</xdr:col>
                    <xdr:colOff>0</xdr:colOff>
                    <xdr:row>267</xdr:row>
                    <xdr:rowOff>38100</xdr:rowOff>
                  </to>
                </anchor>
              </controlPr>
            </control>
          </mc:Choice>
        </mc:AlternateContent>
        <mc:AlternateContent xmlns:mc="http://schemas.openxmlformats.org/markup-compatibility/2006">
          <mc:Choice Requires="x14">
            <control shapeId="7214" r:id="rId21" name="Button 46">
              <controlPr defaultSize="0" print="0" autoFill="0" autoPict="0" macro="[0]!P売上前期対比印刷A4">
                <anchor moveWithCells="1" sizeWithCells="1">
                  <from>
                    <xdr:col>14</xdr:col>
                    <xdr:colOff>495300</xdr:colOff>
                    <xdr:row>144</xdr:row>
                    <xdr:rowOff>203200</xdr:rowOff>
                  </from>
                  <to>
                    <xdr:col>15</xdr:col>
                    <xdr:colOff>762000</xdr:colOff>
                    <xdr:row>146</xdr:row>
                    <xdr:rowOff>31750</xdr:rowOff>
                  </to>
                </anchor>
              </controlPr>
            </control>
          </mc:Choice>
        </mc:AlternateContent>
        <mc:AlternateContent xmlns:mc="http://schemas.openxmlformats.org/markup-compatibility/2006">
          <mc:Choice Requires="x14">
            <control shapeId="7215" r:id="rId22" name="Button 47">
              <controlPr defaultSize="0" print="0" autoFill="0" autoPict="0" macro="[0]!P売上前期対比印刷A3">
                <anchor moveWithCells="1" sizeWithCells="1">
                  <from>
                    <xdr:col>16</xdr:col>
                    <xdr:colOff>88900</xdr:colOff>
                    <xdr:row>144</xdr:row>
                    <xdr:rowOff>203200</xdr:rowOff>
                  </from>
                  <to>
                    <xdr:col>17</xdr:col>
                    <xdr:colOff>260350</xdr:colOff>
                    <xdr:row>146</xdr:row>
                    <xdr:rowOff>31750</xdr:rowOff>
                  </to>
                </anchor>
              </controlPr>
            </control>
          </mc:Choice>
        </mc:AlternateContent>
        <mc:AlternateContent xmlns:mc="http://schemas.openxmlformats.org/markup-compatibility/2006">
          <mc:Choice Requires="x14">
            <control shapeId="7216" r:id="rId23" name="Button 48">
              <controlPr defaultSize="0" print="0" autoFill="0" autoPict="0" macro="[0]!P売上来期来々期印刷A4">
                <anchor>
                  <from>
                    <xdr:col>15</xdr:col>
                    <xdr:colOff>12700</xdr:colOff>
                    <xdr:row>211</xdr:row>
                    <xdr:rowOff>165100</xdr:rowOff>
                  </from>
                  <to>
                    <xdr:col>18</xdr:col>
                    <xdr:colOff>57150</xdr:colOff>
                    <xdr:row>213</xdr:row>
                    <xdr:rowOff>95250</xdr:rowOff>
                  </to>
                </anchor>
              </controlPr>
            </control>
          </mc:Choice>
        </mc:AlternateContent>
        <mc:AlternateContent xmlns:mc="http://schemas.openxmlformats.org/markup-compatibility/2006">
          <mc:Choice Requires="x14">
            <control shapeId="7217" r:id="rId24" name="Button 49">
              <controlPr defaultSize="0" print="0" autoFill="0" autoPict="0" macro="[0]!P売上実績推移印刷A4">
                <anchor>
                  <from>
                    <xdr:col>15</xdr:col>
                    <xdr:colOff>95250</xdr:colOff>
                    <xdr:row>52</xdr:row>
                    <xdr:rowOff>95250</xdr:rowOff>
                  </from>
                  <to>
                    <xdr:col>17</xdr:col>
                    <xdr:colOff>400050</xdr:colOff>
                    <xdr:row>53</xdr:row>
                    <xdr:rowOff>165100</xdr:rowOff>
                  </to>
                </anchor>
              </controlPr>
            </control>
          </mc:Choice>
        </mc:AlternateContent>
        <mc:AlternateContent xmlns:mc="http://schemas.openxmlformats.org/markup-compatibility/2006">
          <mc:Choice Requires="x14">
            <control shapeId="7218" r:id="rId25" name="Button 50">
              <controlPr defaultSize="0" print="0" autoFill="0" autoPict="0" macro="[0]!m_menu">
                <anchor>
                  <from>
                    <xdr:col>15</xdr:col>
                    <xdr:colOff>355600</xdr:colOff>
                    <xdr:row>0</xdr:row>
                    <xdr:rowOff>38100</xdr:rowOff>
                  </from>
                  <to>
                    <xdr:col>16</xdr:col>
                    <xdr:colOff>679450</xdr:colOff>
                    <xdr:row>1</xdr:row>
                    <xdr:rowOff>38100</xdr:rowOff>
                  </to>
                </anchor>
              </controlPr>
            </control>
          </mc:Choice>
        </mc:AlternateContent>
        <mc:AlternateContent xmlns:mc="http://schemas.openxmlformats.org/markup-compatibility/2006">
          <mc:Choice Requires="x14">
            <control shapeId="7219" r:id="rId26" name="Button 51">
              <controlPr defaultSize="0" print="0" autoFill="0" autoPict="0" macro="[0]!zenki_cellcopy">
                <anchor moveWithCells="1" sizeWithCells="1">
                  <from>
                    <xdr:col>18</xdr:col>
                    <xdr:colOff>298450</xdr:colOff>
                    <xdr:row>215</xdr:row>
                    <xdr:rowOff>146050</xdr:rowOff>
                  </from>
                  <to>
                    <xdr:col>20</xdr:col>
                    <xdr:colOff>571500</xdr:colOff>
                    <xdr:row>217</xdr:row>
                    <xdr:rowOff>19050</xdr:rowOff>
                  </to>
                </anchor>
              </controlPr>
            </control>
          </mc:Choice>
        </mc:AlternateContent>
        <mc:AlternateContent xmlns:mc="http://schemas.openxmlformats.org/markup-compatibility/2006">
          <mc:Choice Requires="x14">
            <control shapeId="7220" r:id="rId27" name="Button 52">
              <controlPr defaultSize="0" print="0" autoFill="0" autoPict="0" macro="[0]!P売上前期対比グラフ印刷A4">
                <anchor moveWithCells="1" sizeWithCells="1">
                  <from>
                    <xdr:col>32</xdr:col>
                    <xdr:colOff>412750</xdr:colOff>
                    <xdr:row>146</xdr:row>
                    <xdr:rowOff>228600</xdr:rowOff>
                  </from>
                  <to>
                    <xdr:col>34</xdr:col>
                    <xdr:colOff>88900</xdr:colOff>
                    <xdr:row>147</xdr:row>
                    <xdr:rowOff>260350</xdr:rowOff>
                  </to>
                </anchor>
              </controlPr>
            </control>
          </mc:Choice>
        </mc:AlternateContent>
        <mc:AlternateContent xmlns:mc="http://schemas.openxmlformats.org/markup-compatibility/2006">
          <mc:Choice Requires="x14">
            <control shapeId="7221" r:id="rId28" name="Button 53">
              <controlPr defaultSize="0" print="0" autoFill="0" autoPict="0" macro="[0]!P売上前期対比グラフ印刷A3">
                <anchor moveWithCells="1" sizeWithCells="1">
                  <from>
                    <xdr:col>34</xdr:col>
                    <xdr:colOff>209550</xdr:colOff>
                    <xdr:row>146</xdr:row>
                    <xdr:rowOff>228600</xdr:rowOff>
                  </from>
                  <to>
                    <xdr:col>35</xdr:col>
                    <xdr:colOff>457200</xdr:colOff>
                    <xdr:row>147</xdr:row>
                    <xdr:rowOff>260350</xdr:rowOff>
                  </to>
                </anchor>
              </controlPr>
            </control>
          </mc:Choice>
        </mc:AlternateContent>
        <mc:AlternateContent xmlns:mc="http://schemas.openxmlformats.org/markup-compatibility/2006">
          <mc:Choice Requires="x14">
            <control shapeId="7222" r:id="rId29" name="Button 54">
              <controlPr defaultSize="0" print="0" autoFill="0" autoPict="0" macro="[0]!P売上実績対比グラフ印刷A4">
                <anchor moveWithCells="1" sizeWithCells="1">
                  <from>
                    <xdr:col>32</xdr:col>
                    <xdr:colOff>412750</xdr:colOff>
                    <xdr:row>78</xdr:row>
                    <xdr:rowOff>228600</xdr:rowOff>
                  </from>
                  <to>
                    <xdr:col>34</xdr:col>
                    <xdr:colOff>88900</xdr:colOff>
                    <xdr:row>79</xdr:row>
                    <xdr:rowOff>298450</xdr:rowOff>
                  </to>
                </anchor>
              </controlPr>
            </control>
          </mc:Choice>
        </mc:AlternateContent>
        <mc:AlternateContent xmlns:mc="http://schemas.openxmlformats.org/markup-compatibility/2006">
          <mc:Choice Requires="x14">
            <control shapeId="7223" r:id="rId30" name="Button 55">
              <controlPr defaultSize="0" print="0" autoFill="0" autoPict="0" macro="[0]!P売上前期対比グラフ印刷A3">
                <anchor moveWithCells="1" sizeWithCells="1">
                  <from>
                    <xdr:col>34</xdr:col>
                    <xdr:colOff>209550</xdr:colOff>
                    <xdr:row>78</xdr:row>
                    <xdr:rowOff>228600</xdr:rowOff>
                  </from>
                  <to>
                    <xdr:col>35</xdr:col>
                    <xdr:colOff>457200</xdr:colOff>
                    <xdr:row>79</xdr:row>
                    <xdr:rowOff>298450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6393B-6A8B-4E63-AA71-794D3C4E3458}">
  <sheetPr codeName="Sheet41">
    <tabColor rgb="FF92D050"/>
    <pageSetUpPr fitToPage="1"/>
  </sheetPr>
  <dimension ref="A4:J39"/>
  <sheetViews>
    <sheetView showGridLines="0" zoomScale="70" zoomScaleNormal="70" zoomScalePageLayoutView="70" workbookViewId="0">
      <selection activeCell="E39" sqref="E39"/>
    </sheetView>
  </sheetViews>
  <sheetFormatPr defaultColWidth="9.75" defaultRowHeight="14.5"/>
  <cols>
    <col min="1" max="1" width="9.75" style="741"/>
    <col min="2" max="2" width="19.33203125" style="741" bestFit="1" customWidth="1"/>
    <col min="3" max="16384" width="9.75" style="741"/>
  </cols>
  <sheetData>
    <row r="4" spans="1:9" ht="22.5">
      <c r="B4" s="742" t="str">
        <f>IF(HOME!D2="","",HOME!D2)</f>
        <v/>
      </c>
      <c r="C4" s="742" t="s">
        <v>363</v>
      </c>
    </row>
    <row r="7" spans="1:9">
      <c r="C7" s="743"/>
    </row>
    <row r="9" spans="1:9">
      <c r="B9" s="743"/>
      <c r="D9" s="744"/>
      <c r="E9" s="744"/>
      <c r="F9" s="744"/>
      <c r="G9" s="744"/>
      <c r="H9" s="744"/>
      <c r="I9" s="745"/>
    </row>
    <row r="11" spans="1:9">
      <c r="C11" s="743"/>
    </row>
    <row r="16" spans="1:9" ht="28.5">
      <c r="A16" s="746">
        <f>当期計画印刷!N3</f>
        <v>45809</v>
      </c>
      <c r="B16" s="743"/>
      <c r="C16" s="743"/>
      <c r="D16" s="743"/>
      <c r="E16" s="743"/>
      <c r="F16" s="743"/>
      <c r="G16" s="743"/>
      <c r="H16" s="743"/>
    </row>
    <row r="21" spans="10:10">
      <c r="J21" s="870"/>
    </row>
    <row r="39" spans="5:5" ht="22.5">
      <c r="E39" s="747" t="s">
        <v>233</v>
      </c>
    </row>
  </sheetData>
  <sheetProtection sheet="1" objects="1" scenarios="1"/>
  <phoneticPr fontId="2"/>
  <conditionalFormatting sqref="A16">
    <cfRule type="expression" dxfId="7373" priority="1">
      <formula>CELL("protect", A16)=0</formula>
    </cfRule>
  </conditionalFormatting>
  <pageMargins left="0.5" right="0.5" top="0.5" bottom="0.5" header="0.3" footer="0.3"/>
  <pageSetup paperSize="9" scale="9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計画表紙印刷A4">
                <anchor moveWithCells="1" sizeWithCells="1">
                  <from>
                    <xdr:col>8</xdr:col>
                    <xdr:colOff>260350</xdr:colOff>
                    <xdr:row>0</xdr:row>
                    <xdr:rowOff>133350</xdr:rowOff>
                  </from>
                  <to>
                    <xdr:col>9</xdr:col>
                    <xdr:colOff>590550</xdr:colOff>
                    <xdr:row>2</xdr:row>
                    <xdr:rowOff>69850</xdr:rowOff>
                  </to>
                </anchor>
              </controlPr>
            </control>
          </mc:Choice>
        </mc:AlternateContent>
        <mc:AlternateContent xmlns:mc="http://schemas.openxmlformats.org/markup-compatibility/2006">
          <mc:Choice Requires="x14">
            <control shapeId="8194" r:id="rId5" name="Button 2">
              <controlPr defaultSize="0" print="0" autoFill="0" autoPict="0" macro="[0]!hogo">
                <anchor moveWithCells="1" sizeWithCells="1">
                  <from>
                    <xdr:col>12</xdr:col>
                    <xdr:colOff>57150</xdr:colOff>
                    <xdr:row>0</xdr:row>
                    <xdr:rowOff>133350</xdr:rowOff>
                  </from>
                  <to>
                    <xdr:col>13</xdr:col>
                    <xdr:colOff>400050</xdr:colOff>
                    <xdr:row>2</xdr:row>
                    <xdr:rowOff>69850</xdr:rowOff>
                  </to>
                </anchor>
              </controlPr>
            </control>
          </mc:Choice>
        </mc:AlternateContent>
        <mc:AlternateContent xmlns:mc="http://schemas.openxmlformats.org/markup-compatibility/2006">
          <mc:Choice Requires="x14">
            <control shapeId="8195" r:id="rId6" name="Button 3">
              <controlPr defaultSize="0" print="0" autoFill="0" autoPict="0" macro="[0]!hogo_kaijyo">
                <anchor moveWithCells="1" sizeWithCells="1">
                  <from>
                    <xdr:col>13</xdr:col>
                    <xdr:colOff>488950</xdr:colOff>
                    <xdr:row>0</xdr:row>
                    <xdr:rowOff>133350</xdr:rowOff>
                  </from>
                  <to>
                    <xdr:col>15</xdr:col>
                    <xdr:colOff>88900</xdr:colOff>
                    <xdr:row>2</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BDC82-4BC4-412C-A73A-D3F603330A1C}">
  <sheetPr codeName="Sheet25">
    <tabColor rgb="FF92D050"/>
    <pageSetUpPr fitToPage="1"/>
  </sheetPr>
  <dimension ref="A1:AT233"/>
  <sheetViews>
    <sheetView showGridLines="0" showRowColHeaders="0" showZeros="0" zoomScale="70" zoomScaleNormal="70" workbookViewId="0">
      <pane xSplit="1" ySplit="3" topLeftCell="B4" activePane="bottomRight" state="frozen"/>
      <selection activeCell="G133" sqref="G133"/>
      <selection pane="topRight" activeCell="G133" sqref="G133"/>
      <selection pane="bottomLeft" activeCell="G133" sqref="G133"/>
      <selection pane="bottomRight" activeCell="AF46" sqref="AF46"/>
    </sheetView>
  </sheetViews>
  <sheetFormatPr defaultColWidth="4.58203125" defaultRowHeight="17.5"/>
  <cols>
    <col min="1" max="1" width="4.58203125" style="752"/>
    <col min="2" max="2" width="13.33203125" style="752" customWidth="1"/>
    <col min="3" max="18" width="8.25" style="752" customWidth="1"/>
    <col min="19" max="19" width="4.75" style="752" hidden="1" customWidth="1"/>
    <col min="20" max="20" width="9" style="752" customWidth="1"/>
    <col min="21" max="45" width="4.58203125" style="752"/>
    <col min="46" max="46" width="0" style="752" hidden="1" customWidth="1"/>
    <col min="47" max="16384" width="4.58203125" style="752"/>
  </cols>
  <sheetData>
    <row r="1" spans="1:46" ht="27.75" customHeight="1">
      <c r="A1" s="748"/>
      <c r="B1" s="749">
        <v>0</v>
      </c>
      <c r="C1" s="750"/>
      <c r="D1" s="748"/>
      <c r="E1" s="751" t="s">
        <v>234</v>
      </c>
      <c r="F1" s="751"/>
      <c r="G1" s="751"/>
      <c r="H1" s="751"/>
      <c r="I1" s="751"/>
      <c r="J1" s="751"/>
      <c r="AT1" s="753">
        <v>2</v>
      </c>
    </row>
    <row r="2" spans="1:46" ht="34.15" customHeight="1" thickBot="1">
      <c r="B2" s="752">
        <f>HOME!D2</f>
        <v>0</v>
      </c>
      <c r="L2" s="754"/>
      <c r="M2" s="754"/>
      <c r="N2" s="755" t="s">
        <v>235</v>
      </c>
      <c r="O2" s="756"/>
      <c r="P2" s="757">
        <f>P125</f>
        <v>0</v>
      </c>
    </row>
    <row r="3" spans="1:46" s="763" customFormat="1" ht="18" customHeight="1">
      <c r="A3" s="758"/>
      <c r="B3" s="759">
        <v>0</v>
      </c>
      <c r="C3" s="293">
        <f>当期計画!D2</f>
        <v>45474</v>
      </c>
      <c r="D3" s="293">
        <f>当期計画!E2</f>
        <v>45505</v>
      </c>
      <c r="E3" s="293">
        <f>当期計画!F2</f>
        <v>45536</v>
      </c>
      <c r="F3" s="293">
        <f>当期計画!G2</f>
        <v>45566</v>
      </c>
      <c r="G3" s="293">
        <f>当期計画!H2</f>
        <v>45597</v>
      </c>
      <c r="H3" s="293">
        <f>当期計画!I2</f>
        <v>45627</v>
      </c>
      <c r="I3" s="293">
        <f>当期計画!J2</f>
        <v>45658</v>
      </c>
      <c r="J3" s="293">
        <f>当期計画!K2</f>
        <v>45689</v>
      </c>
      <c r="K3" s="293">
        <f>当期計画!L2</f>
        <v>45717</v>
      </c>
      <c r="L3" s="293">
        <f>当期計画!M2</f>
        <v>45748</v>
      </c>
      <c r="M3" s="293">
        <f>当期計画!N2</f>
        <v>45778</v>
      </c>
      <c r="N3" s="293">
        <f>当期計画!O2</f>
        <v>45809</v>
      </c>
      <c r="O3" s="293" t="str">
        <f>当期計画!P2</f>
        <v>決算</v>
      </c>
      <c r="P3" s="760" t="s">
        <v>18</v>
      </c>
      <c r="Q3" s="761" t="s">
        <v>169</v>
      </c>
      <c r="R3" s="762" t="s">
        <v>171</v>
      </c>
    </row>
    <row r="4" spans="1:46" s="763" customFormat="1" ht="18" customHeight="1">
      <c r="A4" s="764"/>
      <c r="B4" s="211" t="s">
        <v>19</v>
      </c>
      <c r="C4" s="765"/>
      <c r="D4" s="765"/>
      <c r="E4" s="765"/>
      <c r="F4" s="765"/>
      <c r="G4" s="765"/>
      <c r="H4" s="765"/>
      <c r="I4" s="765"/>
      <c r="J4" s="765"/>
      <c r="K4" s="765"/>
      <c r="L4" s="765"/>
      <c r="M4" s="765"/>
      <c r="N4" s="765"/>
      <c r="O4" s="765"/>
      <c r="P4" s="766"/>
      <c r="Q4" s="767"/>
      <c r="R4" s="767"/>
      <c r="S4" s="763">
        <v>2</v>
      </c>
    </row>
    <row r="5" spans="1:46" s="763" customFormat="1" ht="17.649999999999999" customHeight="1">
      <c r="A5" s="768"/>
      <c r="B5" s="769">
        <f>当期計画!C4</f>
        <v>0</v>
      </c>
      <c r="C5" s="1309">
        <f>当期計画!D4</f>
        <v>0</v>
      </c>
      <c r="D5" s="1310">
        <f>当期計画!E4</f>
        <v>0</v>
      </c>
      <c r="E5" s="1310">
        <f>当期計画!F4</f>
        <v>0</v>
      </c>
      <c r="F5" s="1310">
        <f>当期計画!G4</f>
        <v>0</v>
      </c>
      <c r="G5" s="1310">
        <f>当期計画!H4</f>
        <v>0</v>
      </c>
      <c r="H5" s="1310">
        <f>当期計画!I4</f>
        <v>0</v>
      </c>
      <c r="I5" s="1310">
        <f>当期計画!J4</f>
        <v>0</v>
      </c>
      <c r="J5" s="1310">
        <f>当期計画!K4</f>
        <v>0</v>
      </c>
      <c r="K5" s="1310">
        <f>当期計画!L4</f>
        <v>0</v>
      </c>
      <c r="L5" s="1310">
        <f>当期計画!M4</f>
        <v>0</v>
      </c>
      <c r="M5" s="1310">
        <f>当期計画!N4</f>
        <v>0</v>
      </c>
      <c r="N5" s="1310">
        <f>当期計画!O4</f>
        <v>0</v>
      </c>
      <c r="O5" s="1310">
        <f>当期計画!P4</f>
        <v>0</v>
      </c>
      <c r="P5" s="2004">
        <f>当期計画!Q4</f>
        <v>0</v>
      </c>
      <c r="Q5" s="1950">
        <f>当期計画!R4</f>
        <v>0</v>
      </c>
      <c r="R5" s="1951">
        <f>当期計画!S4</f>
        <v>0</v>
      </c>
      <c r="S5" s="770" t="str">
        <f>IF(OR(B5=0,B5=""),"",1)</f>
        <v/>
      </c>
    </row>
    <row r="6" spans="1:46" s="763" customFormat="1" ht="17.649999999999999" customHeight="1">
      <c r="A6" s="771"/>
      <c r="B6" s="769">
        <f>当期計画!C5</f>
        <v>0</v>
      </c>
      <c r="C6" s="1314">
        <f>当期計画!D5</f>
        <v>0</v>
      </c>
      <c r="D6" s="1315">
        <f>当期計画!E5</f>
        <v>0</v>
      </c>
      <c r="E6" s="1315">
        <f>当期計画!F5</f>
        <v>0</v>
      </c>
      <c r="F6" s="1315">
        <f>当期計画!G5</f>
        <v>0</v>
      </c>
      <c r="G6" s="1315">
        <f>当期計画!H5</f>
        <v>0</v>
      </c>
      <c r="H6" s="1315">
        <f>当期計画!I5</f>
        <v>0</v>
      </c>
      <c r="I6" s="1315">
        <f>当期計画!J5</f>
        <v>0</v>
      </c>
      <c r="J6" s="1315">
        <f>当期計画!K5</f>
        <v>0</v>
      </c>
      <c r="K6" s="1315">
        <f>当期計画!L5</f>
        <v>0</v>
      </c>
      <c r="L6" s="1315">
        <f>当期計画!M5</f>
        <v>0</v>
      </c>
      <c r="M6" s="1315">
        <f>当期計画!N5</f>
        <v>0</v>
      </c>
      <c r="N6" s="1315">
        <f>当期計画!O5</f>
        <v>0</v>
      </c>
      <c r="O6" s="1315">
        <f>当期計画!P5</f>
        <v>0</v>
      </c>
      <c r="P6" s="217">
        <f>当期計画!Q5</f>
        <v>0</v>
      </c>
      <c r="Q6" s="1952">
        <f>当期計画!R5</f>
        <v>0</v>
      </c>
      <c r="R6" s="1953">
        <f>当期計画!S5</f>
        <v>0</v>
      </c>
      <c r="S6" s="770" t="str">
        <f t="shared" ref="S6:S69" si="0">IF(OR(B6=0,B6=""),"",1)</f>
        <v/>
      </c>
    </row>
    <row r="7" spans="1:46" s="763" customFormat="1" ht="17.649999999999999" customHeight="1">
      <c r="A7" s="771"/>
      <c r="B7" s="769">
        <f>当期計画!C6</f>
        <v>0</v>
      </c>
      <c r="C7" s="1314">
        <f>当期計画!D6</f>
        <v>0</v>
      </c>
      <c r="D7" s="1315">
        <f>当期計画!E6</f>
        <v>0</v>
      </c>
      <c r="E7" s="1315">
        <f>当期計画!F6</f>
        <v>0</v>
      </c>
      <c r="F7" s="1315">
        <f>当期計画!G6</f>
        <v>0</v>
      </c>
      <c r="G7" s="1315">
        <f>当期計画!H6</f>
        <v>0</v>
      </c>
      <c r="H7" s="1315">
        <f>当期計画!I6</f>
        <v>0</v>
      </c>
      <c r="I7" s="1315">
        <f>当期計画!J6</f>
        <v>0</v>
      </c>
      <c r="J7" s="1315">
        <f>当期計画!K6</f>
        <v>0</v>
      </c>
      <c r="K7" s="1315">
        <f>当期計画!L6</f>
        <v>0</v>
      </c>
      <c r="L7" s="1315">
        <f>当期計画!M6</f>
        <v>0</v>
      </c>
      <c r="M7" s="1315">
        <f>当期計画!N6</f>
        <v>0</v>
      </c>
      <c r="N7" s="1315">
        <f>当期計画!O6</f>
        <v>0</v>
      </c>
      <c r="O7" s="1315">
        <f>当期計画!P6</f>
        <v>0</v>
      </c>
      <c r="P7" s="217">
        <f>当期計画!Q6</f>
        <v>0</v>
      </c>
      <c r="Q7" s="1952">
        <f>当期計画!R6</f>
        <v>0</v>
      </c>
      <c r="R7" s="1953">
        <f>当期計画!S6</f>
        <v>0</v>
      </c>
      <c r="S7" s="770" t="str">
        <f t="shared" si="0"/>
        <v/>
      </c>
    </row>
    <row r="8" spans="1:46" s="763" customFormat="1" ht="17.649999999999999" customHeight="1">
      <c r="A8" s="771"/>
      <c r="B8" s="769">
        <f>当期計画!C7</f>
        <v>0</v>
      </c>
      <c r="C8" s="1314">
        <f>当期計画!D7</f>
        <v>0</v>
      </c>
      <c r="D8" s="1315">
        <f>当期計画!E7</f>
        <v>0</v>
      </c>
      <c r="E8" s="1315">
        <f>当期計画!F7</f>
        <v>0</v>
      </c>
      <c r="F8" s="1315">
        <f>当期計画!G7</f>
        <v>0</v>
      </c>
      <c r="G8" s="1315">
        <f>当期計画!H7</f>
        <v>0</v>
      </c>
      <c r="H8" s="1315">
        <f>当期計画!I7</f>
        <v>0</v>
      </c>
      <c r="I8" s="1315">
        <f>当期計画!J7</f>
        <v>0</v>
      </c>
      <c r="J8" s="1315">
        <f>当期計画!K7</f>
        <v>0</v>
      </c>
      <c r="K8" s="1315">
        <f>当期計画!L7</f>
        <v>0</v>
      </c>
      <c r="L8" s="1315">
        <f>当期計画!M7</f>
        <v>0</v>
      </c>
      <c r="M8" s="1315">
        <f>当期計画!N7</f>
        <v>0</v>
      </c>
      <c r="N8" s="1315">
        <f>当期計画!O7</f>
        <v>0</v>
      </c>
      <c r="O8" s="1315">
        <f>当期計画!P7</f>
        <v>0</v>
      </c>
      <c r="P8" s="217">
        <f>当期計画!Q7</f>
        <v>0</v>
      </c>
      <c r="Q8" s="1952">
        <f>当期計画!R7</f>
        <v>0</v>
      </c>
      <c r="R8" s="1953">
        <f>当期計画!S7</f>
        <v>0</v>
      </c>
      <c r="S8" s="770" t="str">
        <f t="shared" si="0"/>
        <v/>
      </c>
    </row>
    <row r="9" spans="1:46" s="763" customFormat="1" ht="17.649999999999999" customHeight="1">
      <c r="A9" s="771"/>
      <c r="B9" s="769">
        <f>当期計画!C8</f>
        <v>0</v>
      </c>
      <c r="C9" s="1314">
        <f>当期計画!D8</f>
        <v>0</v>
      </c>
      <c r="D9" s="1315">
        <f>当期計画!E8</f>
        <v>0</v>
      </c>
      <c r="E9" s="1315">
        <f>当期計画!F8</f>
        <v>0</v>
      </c>
      <c r="F9" s="1315">
        <f>当期計画!G8</f>
        <v>0</v>
      </c>
      <c r="G9" s="1315">
        <f>当期計画!H8</f>
        <v>0</v>
      </c>
      <c r="H9" s="1315">
        <f>当期計画!I8</f>
        <v>0</v>
      </c>
      <c r="I9" s="1315">
        <f>当期計画!J8</f>
        <v>0</v>
      </c>
      <c r="J9" s="1315">
        <f>当期計画!K8</f>
        <v>0</v>
      </c>
      <c r="K9" s="1315">
        <f>当期計画!L8</f>
        <v>0</v>
      </c>
      <c r="L9" s="1315">
        <f>当期計画!M8</f>
        <v>0</v>
      </c>
      <c r="M9" s="1315">
        <f>当期計画!N8</f>
        <v>0</v>
      </c>
      <c r="N9" s="1315">
        <f>当期計画!O8</f>
        <v>0</v>
      </c>
      <c r="O9" s="1315">
        <f>当期計画!P8</f>
        <v>0</v>
      </c>
      <c r="P9" s="217">
        <f>当期計画!Q8</f>
        <v>0</v>
      </c>
      <c r="Q9" s="1952">
        <f>当期計画!R8</f>
        <v>0</v>
      </c>
      <c r="R9" s="1953">
        <f>当期計画!S8</f>
        <v>0</v>
      </c>
      <c r="S9" s="770" t="str">
        <f t="shared" si="0"/>
        <v/>
      </c>
    </row>
    <row r="10" spans="1:46" s="763" customFormat="1" ht="17.649999999999999" customHeight="1">
      <c r="A10" s="771"/>
      <c r="B10" s="769">
        <f>当期計画!C9</f>
        <v>0</v>
      </c>
      <c r="C10" s="1314">
        <f>当期計画!D9</f>
        <v>0</v>
      </c>
      <c r="D10" s="1315">
        <f>当期計画!E9</f>
        <v>0</v>
      </c>
      <c r="E10" s="1315">
        <f>当期計画!F9</f>
        <v>0</v>
      </c>
      <c r="F10" s="1315">
        <f>当期計画!G9</f>
        <v>0</v>
      </c>
      <c r="G10" s="1315">
        <f>当期計画!H9</f>
        <v>0</v>
      </c>
      <c r="H10" s="1315">
        <f>当期計画!I9</f>
        <v>0</v>
      </c>
      <c r="I10" s="1315">
        <f>当期計画!J9</f>
        <v>0</v>
      </c>
      <c r="J10" s="1315">
        <f>当期計画!K9</f>
        <v>0</v>
      </c>
      <c r="K10" s="1315">
        <f>当期計画!L9</f>
        <v>0</v>
      </c>
      <c r="L10" s="1315">
        <f>当期計画!M9</f>
        <v>0</v>
      </c>
      <c r="M10" s="1315">
        <f>当期計画!N9</f>
        <v>0</v>
      </c>
      <c r="N10" s="1315">
        <f>当期計画!O9</f>
        <v>0</v>
      </c>
      <c r="O10" s="1315">
        <f>当期計画!P9</f>
        <v>0</v>
      </c>
      <c r="P10" s="217">
        <f>当期計画!Q9</f>
        <v>0</v>
      </c>
      <c r="Q10" s="1952">
        <f>当期計画!R9</f>
        <v>0</v>
      </c>
      <c r="R10" s="1953">
        <f>当期計画!S9</f>
        <v>0</v>
      </c>
      <c r="S10" s="770" t="str">
        <f t="shared" si="0"/>
        <v/>
      </c>
    </row>
    <row r="11" spans="1:46" s="763" customFormat="1" ht="17.649999999999999" customHeight="1">
      <c r="A11" s="771"/>
      <c r="B11" s="769">
        <f>当期計画!C10</f>
        <v>0</v>
      </c>
      <c r="C11" s="1314">
        <f>当期計画!D10</f>
        <v>0</v>
      </c>
      <c r="D11" s="1315">
        <f>当期計画!E10</f>
        <v>0</v>
      </c>
      <c r="E11" s="1315">
        <f>当期計画!F10</f>
        <v>0</v>
      </c>
      <c r="F11" s="1315">
        <f>当期計画!G10</f>
        <v>0</v>
      </c>
      <c r="G11" s="1315">
        <f>当期計画!H10</f>
        <v>0</v>
      </c>
      <c r="H11" s="1315">
        <f>当期計画!I10</f>
        <v>0</v>
      </c>
      <c r="I11" s="1315">
        <f>当期計画!J10</f>
        <v>0</v>
      </c>
      <c r="J11" s="1315">
        <f>当期計画!K10</f>
        <v>0</v>
      </c>
      <c r="K11" s="1315">
        <f>当期計画!L10</f>
        <v>0</v>
      </c>
      <c r="L11" s="1315">
        <f>当期計画!M10</f>
        <v>0</v>
      </c>
      <c r="M11" s="1315">
        <f>当期計画!N10</f>
        <v>0</v>
      </c>
      <c r="N11" s="1315">
        <f>当期計画!O10</f>
        <v>0</v>
      </c>
      <c r="O11" s="1315">
        <f>当期計画!P10</f>
        <v>0</v>
      </c>
      <c r="P11" s="217">
        <f>当期計画!Q10</f>
        <v>0</v>
      </c>
      <c r="Q11" s="1952">
        <f>当期計画!R10</f>
        <v>0</v>
      </c>
      <c r="R11" s="1953">
        <f>当期計画!S10</f>
        <v>0</v>
      </c>
      <c r="S11" s="770" t="str">
        <f t="shared" si="0"/>
        <v/>
      </c>
    </row>
    <row r="12" spans="1:46" s="763" customFormat="1" ht="17.649999999999999" customHeight="1">
      <c r="A12" s="771"/>
      <c r="B12" s="769">
        <f>当期計画!C11</f>
        <v>0</v>
      </c>
      <c r="C12" s="1314">
        <f>当期計画!D11</f>
        <v>0</v>
      </c>
      <c r="D12" s="1315">
        <f>当期計画!E11</f>
        <v>0</v>
      </c>
      <c r="E12" s="1315">
        <f>当期計画!F11</f>
        <v>0</v>
      </c>
      <c r="F12" s="1315">
        <f>当期計画!G11</f>
        <v>0</v>
      </c>
      <c r="G12" s="1315">
        <f>当期計画!H11</f>
        <v>0</v>
      </c>
      <c r="H12" s="1315">
        <f>当期計画!I11</f>
        <v>0</v>
      </c>
      <c r="I12" s="1315">
        <f>当期計画!J11</f>
        <v>0</v>
      </c>
      <c r="J12" s="1315">
        <f>当期計画!K11</f>
        <v>0</v>
      </c>
      <c r="K12" s="1315">
        <f>当期計画!L11</f>
        <v>0</v>
      </c>
      <c r="L12" s="1315">
        <f>当期計画!M11</f>
        <v>0</v>
      </c>
      <c r="M12" s="1315">
        <f>当期計画!N11</f>
        <v>0</v>
      </c>
      <c r="N12" s="1315">
        <f>当期計画!O11</f>
        <v>0</v>
      </c>
      <c r="O12" s="1315">
        <f>当期計画!P11</f>
        <v>0</v>
      </c>
      <c r="P12" s="217">
        <f>当期計画!Q11</f>
        <v>0</v>
      </c>
      <c r="Q12" s="1952">
        <f>当期計画!R11</f>
        <v>0</v>
      </c>
      <c r="R12" s="1953">
        <f>当期計画!S11</f>
        <v>0</v>
      </c>
      <c r="S12" s="770" t="str">
        <f t="shared" si="0"/>
        <v/>
      </c>
    </row>
    <row r="13" spans="1:46" s="763" customFormat="1" ht="17.649999999999999" customHeight="1">
      <c r="A13" s="771"/>
      <c r="B13" s="769">
        <f>当期計画!C12</f>
        <v>0</v>
      </c>
      <c r="C13" s="1314">
        <f>当期計画!D12</f>
        <v>0</v>
      </c>
      <c r="D13" s="1315">
        <f>当期計画!E12</f>
        <v>0</v>
      </c>
      <c r="E13" s="1315">
        <f>当期計画!F12</f>
        <v>0</v>
      </c>
      <c r="F13" s="1315">
        <f>当期計画!G12</f>
        <v>0</v>
      </c>
      <c r="G13" s="1315">
        <f>当期計画!H12</f>
        <v>0</v>
      </c>
      <c r="H13" s="1315">
        <f>当期計画!I12</f>
        <v>0</v>
      </c>
      <c r="I13" s="1315">
        <f>当期計画!J12</f>
        <v>0</v>
      </c>
      <c r="J13" s="1315">
        <f>当期計画!K12</f>
        <v>0</v>
      </c>
      <c r="K13" s="1315">
        <f>当期計画!L12</f>
        <v>0</v>
      </c>
      <c r="L13" s="1315">
        <f>当期計画!M12</f>
        <v>0</v>
      </c>
      <c r="M13" s="1315">
        <f>当期計画!N12</f>
        <v>0</v>
      </c>
      <c r="N13" s="1315">
        <f>当期計画!O12</f>
        <v>0</v>
      </c>
      <c r="O13" s="1315">
        <f>当期計画!P12</f>
        <v>0</v>
      </c>
      <c r="P13" s="217">
        <f>当期計画!Q12</f>
        <v>0</v>
      </c>
      <c r="Q13" s="1952">
        <f>当期計画!R12</f>
        <v>0</v>
      </c>
      <c r="R13" s="1953">
        <f>当期計画!S12</f>
        <v>0</v>
      </c>
      <c r="S13" s="770" t="str">
        <f t="shared" si="0"/>
        <v/>
      </c>
    </row>
    <row r="14" spans="1:46" s="763" customFormat="1" ht="17.649999999999999" customHeight="1">
      <c r="A14" s="771"/>
      <c r="B14" s="1093">
        <f>当期計画!C13</f>
        <v>0</v>
      </c>
      <c r="C14" s="1321">
        <f>当期計画!D13</f>
        <v>0</v>
      </c>
      <c r="D14" s="1322">
        <f>当期計画!E13</f>
        <v>0</v>
      </c>
      <c r="E14" s="1322">
        <f>当期計画!F13</f>
        <v>0</v>
      </c>
      <c r="F14" s="1322">
        <f>当期計画!G13</f>
        <v>0</v>
      </c>
      <c r="G14" s="1322">
        <f>当期計画!H13</f>
        <v>0</v>
      </c>
      <c r="H14" s="1322">
        <f>当期計画!I13</f>
        <v>0</v>
      </c>
      <c r="I14" s="1322">
        <f>当期計画!J13</f>
        <v>0</v>
      </c>
      <c r="J14" s="1322">
        <f>当期計画!K13</f>
        <v>0</v>
      </c>
      <c r="K14" s="1322">
        <f>当期計画!L13</f>
        <v>0</v>
      </c>
      <c r="L14" s="1322">
        <f>当期計画!M13</f>
        <v>0</v>
      </c>
      <c r="M14" s="1322">
        <f>当期計画!N13</f>
        <v>0</v>
      </c>
      <c r="N14" s="1322">
        <f>当期計画!O13</f>
        <v>0</v>
      </c>
      <c r="O14" s="1322">
        <f>当期計画!P13</f>
        <v>0</v>
      </c>
      <c r="P14" s="2352">
        <f>当期計画!Q13</f>
        <v>0</v>
      </c>
      <c r="Q14" s="1952">
        <f>当期計画!R13</f>
        <v>0</v>
      </c>
      <c r="R14" s="1953">
        <f>当期計画!S13</f>
        <v>0</v>
      </c>
      <c r="S14" s="770" t="str">
        <f t="shared" si="0"/>
        <v/>
      </c>
    </row>
    <row r="15" spans="1:46" s="763" customFormat="1" ht="17.649999999999999" customHeight="1">
      <c r="A15" s="771"/>
      <c r="B15" s="1097" t="str">
        <f>当期計画!C14</f>
        <v>売上高</v>
      </c>
      <c r="C15" s="1098">
        <f>当期計画!D14</f>
        <v>0</v>
      </c>
      <c r="D15" s="1098">
        <f>当期計画!E14</f>
        <v>0</v>
      </c>
      <c r="E15" s="1098">
        <f>当期計画!F14</f>
        <v>0</v>
      </c>
      <c r="F15" s="1098">
        <f>当期計画!G14</f>
        <v>0</v>
      </c>
      <c r="G15" s="1098">
        <f>当期計画!H14</f>
        <v>0</v>
      </c>
      <c r="H15" s="1098">
        <f>当期計画!I14</f>
        <v>0</v>
      </c>
      <c r="I15" s="1098">
        <f>当期計画!J14</f>
        <v>0</v>
      </c>
      <c r="J15" s="1098">
        <f>当期計画!K14</f>
        <v>0</v>
      </c>
      <c r="K15" s="1098">
        <f>当期計画!L14</f>
        <v>0</v>
      </c>
      <c r="L15" s="1098">
        <f>当期計画!M14</f>
        <v>0</v>
      </c>
      <c r="M15" s="1098">
        <f>当期計画!N14</f>
        <v>0</v>
      </c>
      <c r="N15" s="1098">
        <f>当期計画!O14</f>
        <v>0</v>
      </c>
      <c r="O15" s="1098">
        <f>当期計画!P14</f>
        <v>0</v>
      </c>
      <c r="P15" s="1954">
        <f>当期計画!Q14</f>
        <v>0</v>
      </c>
      <c r="Q15" s="772">
        <f>当期計画!R14</f>
        <v>0</v>
      </c>
      <c r="R15" s="1955">
        <f>当期計画!S14</f>
        <v>0</v>
      </c>
      <c r="S15" s="770">
        <f t="shared" si="0"/>
        <v>1</v>
      </c>
    </row>
    <row r="16" spans="1:46" s="763" customFormat="1" ht="17.649999999999999" customHeight="1">
      <c r="A16" s="771"/>
      <c r="B16" s="1102" t="str">
        <f>当期計画!C15</f>
        <v>[売上原価]</v>
      </c>
      <c r="C16" s="1103">
        <f>当期計画!D15</f>
        <v>0</v>
      </c>
      <c r="D16" s="1103">
        <f>当期計画!E15</f>
        <v>0</v>
      </c>
      <c r="E16" s="1103">
        <f>当期計画!F15</f>
        <v>0</v>
      </c>
      <c r="F16" s="1103">
        <f>当期計画!G15</f>
        <v>0</v>
      </c>
      <c r="G16" s="1103">
        <f>当期計画!H15</f>
        <v>0</v>
      </c>
      <c r="H16" s="1103">
        <f>当期計画!I15</f>
        <v>0</v>
      </c>
      <c r="I16" s="1103">
        <f>当期計画!J15</f>
        <v>0</v>
      </c>
      <c r="J16" s="1103">
        <f>当期計画!K15</f>
        <v>0</v>
      </c>
      <c r="K16" s="1103">
        <f>当期計画!L15</f>
        <v>0</v>
      </c>
      <c r="L16" s="1103">
        <f>当期計画!M15</f>
        <v>0</v>
      </c>
      <c r="M16" s="1103">
        <f>当期計画!N15</f>
        <v>0</v>
      </c>
      <c r="N16" s="1103">
        <f>当期計画!O15</f>
        <v>0</v>
      </c>
      <c r="O16" s="1103">
        <f>当期計画!P15</f>
        <v>0</v>
      </c>
      <c r="P16" s="1956">
        <f>当期計画!Q15</f>
        <v>0</v>
      </c>
      <c r="Q16" s="773">
        <f>当期計画!R15</f>
        <v>0</v>
      </c>
      <c r="R16" s="1957">
        <f>当期計画!S15</f>
        <v>0</v>
      </c>
      <c r="S16" s="770">
        <f t="shared" si="0"/>
        <v>1</v>
      </c>
    </row>
    <row r="17" spans="1:19" s="763" customFormat="1" ht="17.649999999999999" customHeight="1">
      <c r="A17" s="771"/>
      <c r="B17" s="1106" t="str">
        <f>当期計画!C16</f>
        <v>期首商品棚卸高</v>
      </c>
      <c r="C17" s="387">
        <f>当期計画!D16</f>
        <v>0</v>
      </c>
      <c r="D17" s="387">
        <f>当期計画!E16</f>
        <v>0</v>
      </c>
      <c r="E17" s="387">
        <f>当期計画!F16</f>
        <v>0</v>
      </c>
      <c r="F17" s="387">
        <f>当期計画!G16</f>
        <v>0</v>
      </c>
      <c r="G17" s="387">
        <f>当期計画!H16</f>
        <v>0</v>
      </c>
      <c r="H17" s="387">
        <f>当期計画!I16</f>
        <v>0</v>
      </c>
      <c r="I17" s="387">
        <f>当期計画!J16</f>
        <v>0</v>
      </c>
      <c r="J17" s="387">
        <f>当期計画!K16</f>
        <v>0</v>
      </c>
      <c r="K17" s="387">
        <f>当期計画!L16</f>
        <v>0</v>
      </c>
      <c r="L17" s="387">
        <f>当期計画!M16</f>
        <v>0</v>
      </c>
      <c r="M17" s="387">
        <f>当期計画!N16</f>
        <v>0</v>
      </c>
      <c r="N17" s="387">
        <f>当期計画!O16</f>
        <v>0</v>
      </c>
      <c r="O17" s="387">
        <f>当期計画!P16</f>
        <v>0</v>
      </c>
      <c r="P17" s="241">
        <f>当期計画!Q16</f>
        <v>0</v>
      </c>
      <c r="Q17" s="2343">
        <f>当期計画!R16</f>
        <v>0</v>
      </c>
      <c r="R17" s="1953">
        <f>当期計画!S16</f>
        <v>0</v>
      </c>
      <c r="S17" s="770">
        <f t="shared" si="0"/>
        <v>1</v>
      </c>
    </row>
    <row r="18" spans="1:19" s="763" customFormat="1" ht="17.649999999999999" customHeight="1">
      <c r="A18" s="771"/>
      <c r="B18" s="1106">
        <f>当期計画!C17</f>
        <v>0</v>
      </c>
      <c r="C18" s="387">
        <f>当期計画!D17</f>
        <v>0</v>
      </c>
      <c r="D18" s="387">
        <f>当期計画!E17</f>
        <v>0</v>
      </c>
      <c r="E18" s="387">
        <f>当期計画!F17</f>
        <v>0</v>
      </c>
      <c r="F18" s="387">
        <f>当期計画!G17</f>
        <v>0</v>
      </c>
      <c r="G18" s="387">
        <f>当期計画!H17</f>
        <v>0</v>
      </c>
      <c r="H18" s="387">
        <f>当期計画!I17</f>
        <v>0</v>
      </c>
      <c r="I18" s="387">
        <f>当期計画!J17</f>
        <v>0</v>
      </c>
      <c r="J18" s="387">
        <f>当期計画!K17</f>
        <v>0</v>
      </c>
      <c r="K18" s="387">
        <f>当期計画!L17</f>
        <v>0</v>
      </c>
      <c r="L18" s="387">
        <f>当期計画!M17</f>
        <v>0</v>
      </c>
      <c r="M18" s="387">
        <f>当期計画!N17</f>
        <v>0</v>
      </c>
      <c r="N18" s="387">
        <f>当期計画!O17</f>
        <v>0</v>
      </c>
      <c r="O18" s="387">
        <f>当期計画!P17</f>
        <v>0</v>
      </c>
      <c r="P18" s="241">
        <f>当期計画!Q17</f>
        <v>0</v>
      </c>
      <c r="Q18" s="2343" t="str">
        <f>当期計画!R17</f>
        <v/>
      </c>
      <c r="R18" s="1953">
        <f>当期計画!S17</f>
        <v>0</v>
      </c>
      <c r="S18" s="770" t="str">
        <f t="shared" si="0"/>
        <v/>
      </c>
    </row>
    <row r="19" spans="1:19" s="763" customFormat="1" ht="17.649999999999999" customHeight="1">
      <c r="A19" s="771"/>
      <c r="B19" s="1106">
        <f>当期計画!C18</f>
        <v>0</v>
      </c>
      <c r="C19" s="387">
        <f>当期計画!D18</f>
        <v>0</v>
      </c>
      <c r="D19" s="387">
        <f>当期計画!E18</f>
        <v>0</v>
      </c>
      <c r="E19" s="387">
        <f>当期計画!F18</f>
        <v>0</v>
      </c>
      <c r="F19" s="387">
        <f>当期計画!G18</f>
        <v>0</v>
      </c>
      <c r="G19" s="387">
        <f>当期計画!H18</f>
        <v>0</v>
      </c>
      <c r="H19" s="387">
        <f>当期計画!I18</f>
        <v>0</v>
      </c>
      <c r="I19" s="387">
        <f>当期計画!J18</f>
        <v>0</v>
      </c>
      <c r="J19" s="387">
        <f>当期計画!K18</f>
        <v>0</v>
      </c>
      <c r="K19" s="387">
        <f>当期計画!L18</f>
        <v>0</v>
      </c>
      <c r="L19" s="387">
        <f>当期計画!M18</f>
        <v>0</v>
      </c>
      <c r="M19" s="387">
        <f>当期計画!N18</f>
        <v>0</v>
      </c>
      <c r="N19" s="387">
        <f>当期計画!O18</f>
        <v>0</v>
      </c>
      <c r="O19" s="387">
        <f>当期計画!P18</f>
        <v>0</v>
      </c>
      <c r="P19" s="241">
        <f>当期計画!Q18</f>
        <v>0</v>
      </c>
      <c r="Q19" s="2343" t="str">
        <f>当期計画!R18</f>
        <v/>
      </c>
      <c r="R19" s="1953">
        <f>当期計画!S18</f>
        <v>0</v>
      </c>
      <c r="S19" s="770" t="str">
        <f t="shared" si="0"/>
        <v/>
      </c>
    </row>
    <row r="20" spans="1:19" s="763" customFormat="1" ht="17.649999999999999" customHeight="1">
      <c r="A20" s="771"/>
      <c r="B20" s="1106">
        <f>当期計画!C19</f>
        <v>0</v>
      </c>
      <c r="C20" s="387">
        <f>当期計画!D19</f>
        <v>0</v>
      </c>
      <c r="D20" s="387">
        <f>当期計画!E19</f>
        <v>0</v>
      </c>
      <c r="E20" s="387">
        <f>当期計画!F19</f>
        <v>0</v>
      </c>
      <c r="F20" s="387">
        <f>当期計画!G19</f>
        <v>0</v>
      </c>
      <c r="G20" s="387">
        <f>当期計画!H19</f>
        <v>0</v>
      </c>
      <c r="H20" s="387">
        <f>当期計画!I19</f>
        <v>0</v>
      </c>
      <c r="I20" s="387">
        <f>当期計画!J19</f>
        <v>0</v>
      </c>
      <c r="J20" s="387">
        <f>当期計画!K19</f>
        <v>0</v>
      </c>
      <c r="K20" s="387">
        <f>当期計画!L19</f>
        <v>0</v>
      </c>
      <c r="L20" s="387">
        <f>当期計画!M19</f>
        <v>0</v>
      </c>
      <c r="M20" s="387">
        <f>当期計画!N19</f>
        <v>0</v>
      </c>
      <c r="N20" s="387">
        <f>当期計画!O19</f>
        <v>0</v>
      </c>
      <c r="O20" s="387">
        <f>当期計画!P19</f>
        <v>0</v>
      </c>
      <c r="P20" s="241">
        <f>当期計画!Q19</f>
        <v>0</v>
      </c>
      <c r="Q20" s="2343" t="str">
        <f>当期計画!R19</f>
        <v/>
      </c>
      <c r="R20" s="1953">
        <f>当期計画!S19</f>
        <v>0</v>
      </c>
      <c r="S20" s="770" t="str">
        <f t="shared" si="0"/>
        <v/>
      </c>
    </row>
    <row r="21" spans="1:19" s="763" customFormat="1" ht="17.649999999999999" customHeight="1">
      <c r="A21" s="771"/>
      <c r="B21" s="1106">
        <f>当期計画!C20</f>
        <v>0</v>
      </c>
      <c r="C21" s="387">
        <f>当期計画!D20</f>
        <v>0</v>
      </c>
      <c r="D21" s="387">
        <f>当期計画!E20</f>
        <v>0</v>
      </c>
      <c r="E21" s="387">
        <f>当期計画!F20</f>
        <v>0</v>
      </c>
      <c r="F21" s="387">
        <f>当期計画!G20</f>
        <v>0</v>
      </c>
      <c r="G21" s="387">
        <f>当期計画!H20</f>
        <v>0</v>
      </c>
      <c r="H21" s="387">
        <f>当期計画!I20</f>
        <v>0</v>
      </c>
      <c r="I21" s="387">
        <f>当期計画!J20</f>
        <v>0</v>
      </c>
      <c r="J21" s="387">
        <f>当期計画!K20</f>
        <v>0</v>
      </c>
      <c r="K21" s="387">
        <f>当期計画!L20</f>
        <v>0</v>
      </c>
      <c r="L21" s="387">
        <f>当期計画!M20</f>
        <v>0</v>
      </c>
      <c r="M21" s="387">
        <f>当期計画!N20</f>
        <v>0</v>
      </c>
      <c r="N21" s="387">
        <f>当期計画!O20</f>
        <v>0</v>
      </c>
      <c r="O21" s="387">
        <f>当期計画!P20</f>
        <v>0</v>
      </c>
      <c r="P21" s="241">
        <f>当期計画!Q20</f>
        <v>0</v>
      </c>
      <c r="Q21" s="2343" t="str">
        <f>当期計画!R20</f>
        <v/>
      </c>
      <c r="R21" s="1953">
        <f>当期計画!S20</f>
        <v>0</v>
      </c>
      <c r="S21" s="770" t="str">
        <f t="shared" si="0"/>
        <v/>
      </c>
    </row>
    <row r="22" spans="1:19" s="763" customFormat="1" ht="17.649999999999999" customHeight="1">
      <c r="A22" s="771"/>
      <c r="B22" s="1106">
        <f>当期計画!C21</f>
        <v>0</v>
      </c>
      <c r="C22" s="387">
        <f>当期計画!D21</f>
        <v>0</v>
      </c>
      <c r="D22" s="387">
        <f>当期計画!E21</f>
        <v>0</v>
      </c>
      <c r="E22" s="387">
        <f>当期計画!F21</f>
        <v>0</v>
      </c>
      <c r="F22" s="387">
        <f>当期計画!G21</f>
        <v>0</v>
      </c>
      <c r="G22" s="387">
        <f>当期計画!H21</f>
        <v>0</v>
      </c>
      <c r="H22" s="387">
        <f>当期計画!I21</f>
        <v>0</v>
      </c>
      <c r="I22" s="387">
        <f>当期計画!J21</f>
        <v>0</v>
      </c>
      <c r="J22" s="387">
        <f>当期計画!K21</f>
        <v>0</v>
      </c>
      <c r="K22" s="387">
        <f>当期計画!L21</f>
        <v>0</v>
      </c>
      <c r="L22" s="387">
        <f>当期計画!M21</f>
        <v>0</v>
      </c>
      <c r="M22" s="387">
        <f>当期計画!N21</f>
        <v>0</v>
      </c>
      <c r="N22" s="387">
        <f>当期計画!O21</f>
        <v>0</v>
      </c>
      <c r="O22" s="387">
        <f>当期計画!P21</f>
        <v>0</v>
      </c>
      <c r="P22" s="241">
        <f>当期計画!Q21</f>
        <v>0</v>
      </c>
      <c r="Q22" s="2343" t="str">
        <f>当期計画!R21</f>
        <v/>
      </c>
      <c r="R22" s="1953">
        <f>当期計画!S21</f>
        <v>0</v>
      </c>
      <c r="S22" s="770" t="str">
        <f t="shared" si="0"/>
        <v/>
      </c>
    </row>
    <row r="23" spans="1:19" s="763" customFormat="1" ht="17.649999999999999" customHeight="1">
      <c r="A23" s="771"/>
      <c r="B23" s="1106">
        <f>当期計画!C22</f>
        <v>0</v>
      </c>
      <c r="C23" s="387">
        <f>当期計画!D22</f>
        <v>0</v>
      </c>
      <c r="D23" s="387">
        <f>当期計画!E22</f>
        <v>0</v>
      </c>
      <c r="E23" s="387">
        <f>当期計画!F22</f>
        <v>0</v>
      </c>
      <c r="F23" s="387">
        <f>当期計画!G22</f>
        <v>0</v>
      </c>
      <c r="G23" s="387">
        <f>当期計画!H22</f>
        <v>0</v>
      </c>
      <c r="H23" s="387">
        <f>当期計画!I22</f>
        <v>0</v>
      </c>
      <c r="I23" s="387">
        <f>当期計画!J22</f>
        <v>0</v>
      </c>
      <c r="J23" s="387">
        <f>当期計画!K22</f>
        <v>0</v>
      </c>
      <c r="K23" s="387">
        <f>当期計画!L22</f>
        <v>0</v>
      </c>
      <c r="L23" s="387">
        <f>当期計画!M22</f>
        <v>0</v>
      </c>
      <c r="M23" s="387">
        <f>当期計画!N22</f>
        <v>0</v>
      </c>
      <c r="N23" s="387">
        <f>当期計画!O22</f>
        <v>0</v>
      </c>
      <c r="O23" s="387">
        <f>当期計画!P22</f>
        <v>0</v>
      </c>
      <c r="P23" s="241">
        <f>当期計画!Q22</f>
        <v>0</v>
      </c>
      <c r="Q23" s="2343" t="str">
        <f>当期計画!R22</f>
        <v/>
      </c>
      <c r="R23" s="1953">
        <f>当期計画!S22</f>
        <v>0</v>
      </c>
      <c r="S23" s="770" t="str">
        <f t="shared" si="0"/>
        <v/>
      </c>
    </row>
    <row r="24" spans="1:19" s="763" customFormat="1" ht="17.649999999999999" customHeight="1">
      <c r="A24" s="771"/>
      <c r="B24" s="1106">
        <f>当期計画!C23</f>
        <v>0</v>
      </c>
      <c r="C24" s="387">
        <f>当期計画!D23</f>
        <v>0</v>
      </c>
      <c r="D24" s="387">
        <f>当期計画!E23</f>
        <v>0</v>
      </c>
      <c r="E24" s="387">
        <f>当期計画!F23</f>
        <v>0</v>
      </c>
      <c r="F24" s="387">
        <f>当期計画!G23</f>
        <v>0</v>
      </c>
      <c r="G24" s="387">
        <f>当期計画!H23</f>
        <v>0</v>
      </c>
      <c r="H24" s="387">
        <f>当期計画!I23</f>
        <v>0</v>
      </c>
      <c r="I24" s="387">
        <f>当期計画!J23</f>
        <v>0</v>
      </c>
      <c r="J24" s="387">
        <f>当期計画!K23</f>
        <v>0</v>
      </c>
      <c r="K24" s="387">
        <f>当期計画!L23</f>
        <v>0</v>
      </c>
      <c r="L24" s="387">
        <f>当期計画!M23</f>
        <v>0</v>
      </c>
      <c r="M24" s="387">
        <f>当期計画!N23</f>
        <v>0</v>
      </c>
      <c r="N24" s="387">
        <f>当期計画!O23</f>
        <v>0</v>
      </c>
      <c r="O24" s="387">
        <f>当期計画!P23</f>
        <v>0</v>
      </c>
      <c r="P24" s="241">
        <f>当期計画!Q23</f>
        <v>0</v>
      </c>
      <c r="Q24" s="2343" t="str">
        <f>当期計画!R23</f>
        <v/>
      </c>
      <c r="R24" s="1953">
        <f>当期計画!S23</f>
        <v>0</v>
      </c>
      <c r="S24" s="770" t="str">
        <f t="shared" si="0"/>
        <v/>
      </c>
    </row>
    <row r="25" spans="1:19" s="763" customFormat="1" ht="17.649999999999999" customHeight="1">
      <c r="A25" s="771"/>
      <c r="B25" s="1106">
        <f>当期計画!C24</f>
        <v>0</v>
      </c>
      <c r="C25" s="387">
        <f>当期計画!D24</f>
        <v>0</v>
      </c>
      <c r="D25" s="387">
        <f>当期計画!E24</f>
        <v>0</v>
      </c>
      <c r="E25" s="387">
        <f>当期計画!F24</f>
        <v>0</v>
      </c>
      <c r="F25" s="387">
        <f>当期計画!G24</f>
        <v>0</v>
      </c>
      <c r="G25" s="387">
        <f>当期計画!H24</f>
        <v>0</v>
      </c>
      <c r="H25" s="387">
        <f>当期計画!I24</f>
        <v>0</v>
      </c>
      <c r="I25" s="387">
        <f>当期計画!J24</f>
        <v>0</v>
      </c>
      <c r="J25" s="387">
        <f>当期計画!K24</f>
        <v>0</v>
      </c>
      <c r="K25" s="387">
        <f>当期計画!L24</f>
        <v>0</v>
      </c>
      <c r="L25" s="387">
        <f>当期計画!M24</f>
        <v>0</v>
      </c>
      <c r="M25" s="387">
        <f>当期計画!N24</f>
        <v>0</v>
      </c>
      <c r="N25" s="387">
        <f>当期計画!O24</f>
        <v>0</v>
      </c>
      <c r="O25" s="387">
        <f>当期計画!P24</f>
        <v>0</v>
      </c>
      <c r="P25" s="241">
        <f>当期計画!Q24</f>
        <v>0</v>
      </c>
      <c r="Q25" s="2343" t="str">
        <f>当期計画!R24</f>
        <v/>
      </c>
      <c r="R25" s="1953">
        <f>当期計画!S24</f>
        <v>0</v>
      </c>
      <c r="S25" s="770" t="str">
        <f t="shared" si="0"/>
        <v/>
      </c>
    </row>
    <row r="26" spans="1:19" s="763" customFormat="1" ht="17.649999999999999" customHeight="1">
      <c r="A26" s="771"/>
      <c r="B26" s="1106">
        <f>当期計画!C25</f>
        <v>0</v>
      </c>
      <c r="C26" s="387">
        <f>当期計画!D25</f>
        <v>0</v>
      </c>
      <c r="D26" s="387">
        <f>当期計画!E25</f>
        <v>0</v>
      </c>
      <c r="E26" s="387">
        <f>当期計画!F25</f>
        <v>0</v>
      </c>
      <c r="F26" s="387">
        <f>当期計画!G25</f>
        <v>0</v>
      </c>
      <c r="G26" s="387">
        <f>当期計画!H25</f>
        <v>0</v>
      </c>
      <c r="H26" s="387">
        <f>当期計画!I25</f>
        <v>0</v>
      </c>
      <c r="I26" s="387">
        <f>当期計画!J25</f>
        <v>0</v>
      </c>
      <c r="J26" s="387">
        <f>当期計画!K25</f>
        <v>0</v>
      </c>
      <c r="K26" s="387">
        <f>当期計画!L25</f>
        <v>0</v>
      </c>
      <c r="L26" s="387">
        <f>当期計画!M25</f>
        <v>0</v>
      </c>
      <c r="M26" s="387">
        <f>当期計画!N25</f>
        <v>0</v>
      </c>
      <c r="N26" s="387">
        <f>当期計画!O25</f>
        <v>0</v>
      </c>
      <c r="O26" s="387">
        <f>当期計画!P25</f>
        <v>0</v>
      </c>
      <c r="P26" s="241">
        <f>当期計画!Q25</f>
        <v>0</v>
      </c>
      <c r="Q26" s="2343" t="str">
        <f>当期計画!R25</f>
        <v/>
      </c>
      <c r="R26" s="1953">
        <f>当期計画!S25</f>
        <v>0</v>
      </c>
      <c r="S26" s="770" t="str">
        <f t="shared" si="0"/>
        <v/>
      </c>
    </row>
    <row r="27" spans="1:19" s="763" customFormat="1" ht="17.649999999999999" customHeight="1">
      <c r="A27" s="771"/>
      <c r="B27" s="1113">
        <f>当期計画!C26</f>
        <v>0</v>
      </c>
      <c r="C27" s="387">
        <f>当期計画!D26</f>
        <v>0</v>
      </c>
      <c r="D27" s="387">
        <f>当期計画!E26</f>
        <v>0</v>
      </c>
      <c r="E27" s="387">
        <f>当期計画!F26</f>
        <v>0</v>
      </c>
      <c r="F27" s="387">
        <f>当期計画!G26</f>
        <v>0</v>
      </c>
      <c r="G27" s="387">
        <f>当期計画!H26</f>
        <v>0</v>
      </c>
      <c r="H27" s="387">
        <f>当期計画!I26</f>
        <v>0</v>
      </c>
      <c r="I27" s="387">
        <f>当期計画!J26</f>
        <v>0</v>
      </c>
      <c r="J27" s="387">
        <f>当期計画!K26</f>
        <v>0</v>
      </c>
      <c r="K27" s="387">
        <f>当期計画!L26</f>
        <v>0</v>
      </c>
      <c r="L27" s="387">
        <f>当期計画!M26</f>
        <v>0</v>
      </c>
      <c r="M27" s="387">
        <f>当期計画!N26</f>
        <v>0</v>
      </c>
      <c r="N27" s="387">
        <f>当期計画!O26</f>
        <v>0</v>
      </c>
      <c r="O27" s="387">
        <f>当期計画!P26</f>
        <v>0</v>
      </c>
      <c r="P27" s="241">
        <f>当期計画!Q26</f>
        <v>0</v>
      </c>
      <c r="Q27" s="2343" t="str">
        <f>当期計画!R26</f>
        <v/>
      </c>
      <c r="R27" s="1953">
        <f>当期計画!S26</f>
        <v>0</v>
      </c>
      <c r="S27" s="770" t="str">
        <f t="shared" si="0"/>
        <v/>
      </c>
    </row>
    <row r="28" spans="1:19" s="763" customFormat="1" ht="17.649999999999999" customHeight="1">
      <c r="A28" s="771"/>
      <c r="B28" s="1114" t="str">
        <f>当期計画!C27</f>
        <v>商品仕入高</v>
      </c>
      <c r="C28" s="1115">
        <f>当期計画!D27</f>
        <v>0</v>
      </c>
      <c r="D28" s="1098">
        <f>当期計画!E27</f>
        <v>0</v>
      </c>
      <c r="E28" s="1098">
        <f>当期計画!F27</f>
        <v>0</v>
      </c>
      <c r="F28" s="1098">
        <f>当期計画!G27</f>
        <v>0</v>
      </c>
      <c r="G28" s="1098">
        <f>当期計画!H27</f>
        <v>0</v>
      </c>
      <c r="H28" s="1098">
        <f>当期計画!I27</f>
        <v>0</v>
      </c>
      <c r="I28" s="1098">
        <f>当期計画!J27</f>
        <v>0</v>
      </c>
      <c r="J28" s="1098">
        <f>当期計画!K27</f>
        <v>0</v>
      </c>
      <c r="K28" s="1098">
        <f>当期計画!L27</f>
        <v>0</v>
      </c>
      <c r="L28" s="1098">
        <f>当期計画!M27</f>
        <v>0</v>
      </c>
      <c r="M28" s="1098">
        <f>当期計画!N27</f>
        <v>0</v>
      </c>
      <c r="N28" s="1098">
        <f>当期計画!O27</f>
        <v>0</v>
      </c>
      <c r="O28" s="1098">
        <f>当期計画!P27</f>
        <v>0</v>
      </c>
      <c r="P28" s="1954">
        <f>当期計画!Q27</f>
        <v>0</v>
      </c>
      <c r="Q28" s="2344" t="str">
        <f>当期計画!R27</f>
        <v/>
      </c>
      <c r="R28" s="1955">
        <f>当期計画!S27</f>
        <v>0</v>
      </c>
      <c r="S28" s="770">
        <f t="shared" si="0"/>
        <v>1</v>
      </c>
    </row>
    <row r="29" spans="1:19" s="763" customFormat="1" ht="17.649999999999999" customHeight="1">
      <c r="A29" s="771"/>
      <c r="B29" s="1117" t="str">
        <f>当期計画!C28</f>
        <v>期末商品棚卸高</v>
      </c>
      <c r="C29" s="1335">
        <f>当期計画!D28</f>
        <v>0</v>
      </c>
      <c r="D29" s="1335">
        <f>当期計画!E28</f>
        <v>0</v>
      </c>
      <c r="E29" s="1335">
        <f>当期計画!F28</f>
        <v>0</v>
      </c>
      <c r="F29" s="1335">
        <f>当期計画!G28</f>
        <v>0</v>
      </c>
      <c r="G29" s="1335">
        <f>当期計画!H28</f>
        <v>0</v>
      </c>
      <c r="H29" s="1335">
        <f>当期計画!I28</f>
        <v>0</v>
      </c>
      <c r="I29" s="1335">
        <f>当期計画!J28</f>
        <v>0</v>
      </c>
      <c r="J29" s="1335">
        <f>当期計画!K28</f>
        <v>0</v>
      </c>
      <c r="K29" s="1335">
        <f>当期計画!L28</f>
        <v>0</v>
      </c>
      <c r="L29" s="1335">
        <f>当期計画!M28</f>
        <v>0</v>
      </c>
      <c r="M29" s="1335">
        <f>当期計画!N28</f>
        <v>0</v>
      </c>
      <c r="N29" s="1335">
        <f>当期計画!O28</f>
        <v>0</v>
      </c>
      <c r="O29" s="1335">
        <f>当期計画!P28</f>
        <v>0</v>
      </c>
      <c r="P29" s="241">
        <f>当期計画!Q28</f>
        <v>0</v>
      </c>
      <c r="Q29" s="2345" t="str">
        <f>当期計画!R28</f>
        <v/>
      </c>
      <c r="R29" s="1953">
        <f>当期計画!S28</f>
        <v>0</v>
      </c>
      <c r="S29" s="770">
        <f t="shared" si="0"/>
        <v>1</v>
      </c>
    </row>
    <row r="30" spans="1:19" s="763" customFormat="1" ht="17.649999999999999" customHeight="1">
      <c r="A30" s="771"/>
      <c r="B30" s="1120" t="str">
        <f>当期計画!C29</f>
        <v>商品売上原価</v>
      </c>
      <c r="C30" s="1121">
        <f>当期計画!D29</f>
        <v>0</v>
      </c>
      <c r="D30" s="1122">
        <f>当期計画!E29</f>
        <v>0</v>
      </c>
      <c r="E30" s="1122">
        <f>当期計画!F29</f>
        <v>0</v>
      </c>
      <c r="F30" s="1122">
        <f>当期計画!G29</f>
        <v>0</v>
      </c>
      <c r="G30" s="1122">
        <f>当期計画!H29</f>
        <v>0</v>
      </c>
      <c r="H30" s="1122">
        <f>当期計画!I29</f>
        <v>0</v>
      </c>
      <c r="I30" s="1122">
        <f>当期計画!J29</f>
        <v>0</v>
      </c>
      <c r="J30" s="1122">
        <f>当期計画!K29</f>
        <v>0</v>
      </c>
      <c r="K30" s="1122">
        <f>当期計画!L29</f>
        <v>0</v>
      </c>
      <c r="L30" s="1122">
        <f>当期計画!M29</f>
        <v>0</v>
      </c>
      <c r="M30" s="1122">
        <f>当期計画!N29</f>
        <v>0</v>
      </c>
      <c r="N30" s="1122">
        <f>当期計画!O29</f>
        <v>0</v>
      </c>
      <c r="O30" s="1122">
        <f>当期計画!P29</f>
        <v>0</v>
      </c>
      <c r="P30" s="1958">
        <f>当期計画!Q29</f>
        <v>0</v>
      </c>
      <c r="Q30" s="2343" t="str">
        <f>当期計画!R29</f>
        <v/>
      </c>
      <c r="R30" s="1953">
        <f>当期計画!S29</f>
        <v>0</v>
      </c>
      <c r="S30" s="770">
        <f t="shared" si="0"/>
        <v>1</v>
      </c>
    </row>
    <row r="31" spans="1:19" s="763" customFormat="1" ht="17.649999999999999" customHeight="1">
      <c r="A31" s="771"/>
      <c r="B31" s="1123" t="str">
        <f>当期計画!C30</f>
        <v>製品売上原価</v>
      </c>
      <c r="C31" s="1121">
        <f>当期計画!D30</f>
        <v>0</v>
      </c>
      <c r="D31" s="1122">
        <f>当期計画!E30</f>
        <v>0</v>
      </c>
      <c r="E31" s="1122">
        <f>当期計画!F30</f>
        <v>0</v>
      </c>
      <c r="F31" s="1122">
        <f>当期計画!G30</f>
        <v>0</v>
      </c>
      <c r="G31" s="1122">
        <f>当期計画!H30</f>
        <v>0</v>
      </c>
      <c r="H31" s="1122">
        <f>当期計画!I30</f>
        <v>0</v>
      </c>
      <c r="I31" s="1122">
        <f>当期計画!J30</f>
        <v>0</v>
      </c>
      <c r="J31" s="1122">
        <f>当期計画!K30</f>
        <v>0</v>
      </c>
      <c r="K31" s="1122">
        <f>当期計画!L30</f>
        <v>0</v>
      </c>
      <c r="L31" s="1122">
        <f>当期計画!M30</f>
        <v>0</v>
      </c>
      <c r="M31" s="1122">
        <f>当期計画!N30</f>
        <v>0</v>
      </c>
      <c r="N31" s="1122">
        <f>当期計画!O30</f>
        <v>0</v>
      </c>
      <c r="O31" s="1122">
        <f>当期計画!P30</f>
        <v>0</v>
      </c>
      <c r="P31" s="1958">
        <f>当期計画!Q30</f>
        <v>0</v>
      </c>
      <c r="Q31" s="2346" t="str">
        <f>当期計画!R30</f>
        <v/>
      </c>
      <c r="R31" s="1959">
        <f>当期計画!S30</f>
        <v>0</v>
      </c>
      <c r="S31" s="770">
        <f t="shared" si="0"/>
        <v>1</v>
      </c>
    </row>
    <row r="32" spans="1:19" s="763" customFormat="1" ht="17.649999999999999" customHeight="1">
      <c r="A32" s="771"/>
      <c r="B32" s="1123" t="str">
        <f>当期計画!C31</f>
        <v>売上原価</v>
      </c>
      <c r="C32" s="1121">
        <f>当期計画!D31</f>
        <v>0</v>
      </c>
      <c r="D32" s="1122">
        <f>当期計画!E31</f>
        <v>0</v>
      </c>
      <c r="E32" s="1122">
        <f>当期計画!F31</f>
        <v>0</v>
      </c>
      <c r="F32" s="1122">
        <f>当期計画!G31</f>
        <v>0</v>
      </c>
      <c r="G32" s="1122">
        <f>当期計画!H31</f>
        <v>0</v>
      </c>
      <c r="H32" s="1122">
        <f>当期計画!I31</f>
        <v>0</v>
      </c>
      <c r="I32" s="1122">
        <f>当期計画!J31</f>
        <v>0</v>
      </c>
      <c r="J32" s="1122">
        <f>当期計画!K31</f>
        <v>0</v>
      </c>
      <c r="K32" s="1122">
        <f>当期計画!L31</f>
        <v>0</v>
      </c>
      <c r="L32" s="1122">
        <f>当期計画!M31</f>
        <v>0</v>
      </c>
      <c r="M32" s="1122">
        <f>当期計画!N31</f>
        <v>0</v>
      </c>
      <c r="N32" s="1122">
        <f>当期計画!O31</f>
        <v>0</v>
      </c>
      <c r="O32" s="1122">
        <f>当期計画!P31</f>
        <v>0</v>
      </c>
      <c r="P32" s="1958">
        <f>当期計画!Q31</f>
        <v>0</v>
      </c>
      <c r="Q32" s="2346" t="str">
        <f>当期計画!R31</f>
        <v/>
      </c>
      <c r="R32" s="1959">
        <f>当期計画!S31</f>
        <v>0</v>
      </c>
      <c r="S32" s="770">
        <f t="shared" si="0"/>
        <v>1</v>
      </c>
    </row>
    <row r="33" spans="1:20" s="763" customFormat="1" ht="17.649999999999999" customHeight="1">
      <c r="A33" s="771"/>
      <c r="B33" s="1123" t="str">
        <f>当期計画!C32</f>
        <v>売上総損益金額</v>
      </c>
      <c r="C33" s="1121">
        <f>当期計画!D32</f>
        <v>0</v>
      </c>
      <c r="D33" s="1122">
        <f>当期計画!E32</f>
        <v>0</v>
      </c>
      <c r="E33" s="1122">
        <f>当期計画!F32</f>
        <v>0</v>
      </c>
      <c r="F33" s="1122">
        <f>当期計画!G32</f>
        <v>0</v>
      </c>
      <c r="G33" s="1122">
        <f>当期計画!H32</f>
        <v>0</v>
      </c>
      <c r="H33" s="1122">
        <f>当期計画!I32</f>
        <v>0</v>
      </c>
      <c r="I33" s="1122">
        <f>当期計画!J32</f>
        <v>0</v>
      </c>
      <c r="J33" s="1122">
        <f>当期計画!K32</f>
        <v>0</v>
      </c>
      <c r="K33" s="1122">
        <f>当期計画!L32</f>
        <v>0</v>
      </c>
      <c r="L33" s="1122">
        <f>当期計画!M32</f>
        <v>0</v>
      </c>
      <c r="M33" s="1122">
        <f>当期計画!N32</f>
        <v>0</v>
      </c>
      <c r="N33" s="1122">
        <f>当期計画!O32</f>
        <v>0</v>
      </c>
      <c r="O33" s="1122">
        <f>当期計画!P32</f>
        <v>0</v>
      </c>
      <c r="P33" s="1958">
        <f>当期計画!Q32</f>
        <v>0</v>
      </c>
      <c r="Q33" s="2346" t="str">
        <f>当期計画!R32</f>
        <v/>
      </c>
      <c r="R33" s="1959">
        <f>当期計画!S32</f>
        <v>0</v>
      </c>
      <c r="S33" s="770">
        <f t="shared" si="0"/>
        <v>1</v>
      </c>
      <c r="T33" s="763" t="s">
        <v>185</v>
      </c>
    </row>
    <row r="34" spans="1:20" s="763" customFormat="1" ht="17.649999999999999" customHeight="1">
      <c r="A34" s="771"/>
      <c r="B34" s="1124" t="str">
        <f>当期計画!C33</f>
        <v>売上総利益率</v>
      </c>
      <c r="C34" s="774">
        <f>当期計画!D33</f>
        <v>0</v>
      </c>
      <c r="D34" s="775">
        <f>当期計画!E33</f>
        <v>0</v>
      </c>
      <c r="E34" s="775">
        <f>当期計画!F33</f>
        <v>0</v>
      </c>
      <c r="F34" s="775">
        <f>当期計画!G33</f>
        <v>0</v>
      </c>
      <c r="G34" s="775">
        <f>当期計画!H33</f>
        <v>0</v>
      </c>
      <c r="H34" s="775">
        <f>当期計画!I33</f>
        <v>0</v>
      </c>
      <c r="I34" s="775">
        <f>当期計画!J33</f>
        <v>0</v>
      </c>
      <c r="J34" s="775">
        <f>当期計画!K33</f>
        <v>0</v>
      </c>
      <c r="K34" s="775">
        <f>当期計画!L33</f>
        <v>0</v>
      </c>
      <c r="L34" s="775">
        <f>当期計画!M33</f>
        <v>0</v>
      </c>
      <c r="M34" s="775">
        <f>当期計画!N33</f>
        <v>0</v>
      </c>
      <c r="N34" s="775">
        <f>当期計画!O33</f>
        <v>0</v>
      </c>
      <c r="O34" s="775">
        <f>当期計画!P33</f>
        <v>0</v>
      </c>
      <c r="P34" s="776" t="str">
        <f>当期計画!Q33</f>
        <v/>
      </c>
      <c r="Q34" s="2347">
        <f>当期計画!R33</f>
        <v>0</v>
      </c>
      <c r="R34" s="777">
        <f>当期計画!S33</f>
        <v>0</v>
      </c>
      <c r="S34" s="770">
        <f t="shared" si="0"/>
        <v>1</v>
      </c>
      <c r="T34" s="778">
        <f>当期計画!AQ33</f>
        <v>0</v>
      </c>
    </row>
    <row r="35" spans="1:20" s="763" customFormat="1" ht="17.649999999999999" customHeight="1">
      <c r="A35" s="771"/>
      <c r="B35" s="1102" t="str">
        <f>当期計画!C34</f>
        <v>[人件費]</v>
      </c>
      <c r="C35" s="1103">
        <f>当期計画!D34</f>
        <v>0</v>
      </c>
      <c r="D35" s="1103">
        <f>当期計画!E34</f>
        <v>0</v>
      </c>
      <c r="E35" s="1103">
        <f>当期計画!F34</f>
        <v>0</v>
      </c>
      <c r="F35" s="1103">
        <f>当期計画!G34</f>
        <v>0</v>
      </c>
      <c r="G35" s="1103">
        <f>当期計画!H34</f>
        <v>0</v>
      </c>
      <c r="H35" s="1103">
        <f>当期計画!I34</f>
        <v>0</v>
      </c>
      <c r="I35" s="1103">
        <f>当期計画!J34</f>
        <v>0</v>
      </c>
      <c r="J35" s="1103">
        <f>当期計画!K34</f>
        <v>0</v>
      </c>
      <c r="K35" s="1103">
        <f>当期計画!L34</f>
        <v>0</v>
      </c>
      <c r="L35" s="1103">
        <f>当期計画!M34</f>
        <v>0</v>
      </c>
      <c r="M35" s="1103">
        <f>当期計画!N34</f>
        <v>0</v>
      </c>
      <c r="N35" s="1103">
        <f>当期計画!O34</f>
        <v>0</v>
      </c>
      <c r="O35" s="1103">
        <f>当期計画!P34</f>
        <v>0</v>
      </c>
      <c r="P35" s="1960">
        <f>当期計画!Q34</f>
        <v>0</v>
      </c>
      <c r="Q35" s="2348">
        <f>当期計画!R34</f>
        <v>0</v>
      </c>
      <c r="R35" s="1957">
        <f>当期計画!S34</f>
        <v>0</v>
      </c>
      <c r="S35" s="770">
        <f t="shared" si="0"/>
        <v>1</v>
      </c>
    </row>
    <row r="36" spans="1:20" s="763" customFormat="1" ht="17.649999999999999" customHeight="1">
      <c r="A36" s="771"/>
      <c r="B36" s="769">
        <f>当期計画!C35</f>
        <v>0</v>
      </c>
      <c r="C36" s="387">
        <f>当期計画!D35</f>
        <v>0</v>
      </c>
      <c r="D36" s="387">
        <f>当期計画!E35</f>
        <v>0</v>
      </c>
      <c r="E36" s="387">
        <f>当期計画!F35</f>
        <v>0</v>
      </c>
      <c r="F36" s="387">
        <f>当期計画!G35</f>
        <v>0</v>
      </c>
      <c r="G36" s="387">
        <f>当期計画!H35</f>
        <v>0</v>
      </c>
      <c r="H36" s="387">
        <f>当期計画!I35</f>
        <v>0</v>
      </c>
      <c r="I36" s="387">
        <f>当期計画!J35</f>
        <v>0</v>
      </c>
      <c r="J36" s="387">
        <f>当期計画!K35</f>
        <v>0</v>
      </c>
      <c r="K36" s="387">
        <f>当期計画!L35</f>
        <v>0</v>
      </c>
      <c r="L36" s="387">
        <f>当期計画!M35</f>
        <v>0</v>
      </c>
      <c r="M36" s="387">
        <f>当期計画!N35</f>
        <v>0</v>
      </c>
      <c r="N36" s="387">
        <f>当期計画!O35</f>
        <v>0</v>
      </c>
      <c r="O36" s="387">
        <f>当期計画!P35</f>
        <v>0</v>
      </c>
      <c r="P36" s="217">
        <f>当期計画!Q35</f>
        <v>0</v>
      </c>
      <c r="Q36" s="2343" t="str">
        <f>当期計画!R35</f>
        <v/>
      </c>
      <c r="R36" s="1953">
        <f>当期計画!S35</f>
        <v>0</v>
      </c>
      <c r="S36" s="770" t="str">
        <f t="shared" si="0"/>
        <v/>
      </c>
    </row>
    <row r="37" spans="1:20" s="763" customFormat="1" ht="17.649999999999999" customHeight="1">
      <c r="A37" s="771"/>
      <c r="B37" s="769">
        <f>当期計画!C36</f>
        <v>0</v>
      </c>
      <c r="C37" s="387">
        <f>当期計画!D36</f>
        <v>0</v>
      </c>
      <c r="D37" s="387">
        <f>当期計画!E36</f>
        <v>0</v>
      </c>
      <c r="E37" s="387">
        <f>当期計画!F36</f>
        <v>0</v>
      </c>
      <c r="F37" s="387">
        <f>当期計画!G36</f>
        <v>0</v>
      </c>
      <c r="G37" s="387">
        <f>当期計画!H36</f>
        <v>0</v>
      </c>
      <c r="H37" s="387">
        <f>当期計画!I36</f>
        <v>0</v>
      </c>
      <c r="I37" s="387">
        <f>当期計画!J36</f>
        <v>0</v>
      </c>
      <c r="J37" s="387">
        <f>当期計画!K36</f>
        <v>0</v>
      </c>
      <c r="K37" s="387">
        <f>当期計画!L36</f>
        <v>0</v>
      </c>
      <c r="L37" s="387">
        <f>当期計画!M36</f>
        <v>0</v>
      </c>
      <c r="M37" s="387">
        <f>当期計画!N36</f>
        <v>0</v>
      </c>
      <c r="N37" s="387">
        <f>当期計画!O36</f>
        <v>0</v>
      </c>
      <c r="O37" s="387">
        <f>当期計画!P36</f>
        <v>0</v>
      </c>
      <c r="P37" s="217">
        <f>当期計画!Q36</f>
        <v>0</v>
      </c>
      <c r="Q37" s="2342" t="str">
        <f>当期計画!R36</f>
        <v/>
      </c>
      <c r="R37" s="1953">
        <f>当期計画!S36</f>
        <v>0</v>
      </c>
      <c r="S37" s="770" t="str">
        <f t="shared" si="0"/>
        <v/>
      </c>
    </row>
    <row r="38" spans="1:20" s="763" customFormat="1" ht="17.649999999999999" customHeight="1">
      <c r="A38" s="771"/>
      <c r="B38" s="769">
        <f>当期計画!C37</f>
        <v>0</v>
      </c>
      <c r="C38" s="387">
        <f>当期計画!D37</f>
        <v>0</v>
      </c>
      <c r="D38" s="387">
        <f>当期計画!E37</f>
        <v>0</v>
      </c>
      <c r="E38" s="387">
        <f>当期計画!F37</f>
        <v>0</v>
      </c>
      <c r="F38" s="387">
        <f>当期計画!G37</f>
        <v>0</v>
      </c>
      <c r="G38" s="387">
        <f>当期計画!H37</f>
        <v>0</v>
      </c>
      <c r="H38" s="387">
        <f>当期計画!I37</f>
        <v>0</v>
      </c>
      <c r="I38" s="387">
        <f>当期計画!J37</f>
        <v>0</v>
      </c>
      <c r="J38" s="387">
        <f>当期計画!K37</f>
        <v>0</v>
      </c>
      <c r="K38" s="387">
        <f>当期計画!L37</f>
        <v>0</v>
      </c>
      <c r="L38" s="387">
        <f>当期計画!M37</f>
        <v>0</v>
      </c>
      <c r="M38" s="387">
        <f>当期計画!N37</f>
        <v>0</v>
      </c>
      <c r="N38" s="387">
        <f>当期計画!O37</f>
        <v>0</v>
      </c>
      <c r="O38" s="387">
        <f>当期計画!P37</f>
        <v>0</v>
      </c>
      <c r="P38" s="217">
        <f>当期計画!Q37</f>
        <v>0</v>
      </c>
      <c r="Q38" s="2343" t="str">
        <f>当期計画!R37</f>
        <v/>
      </c>
      <c r="R38" s="1953">
        <f>当期計画!S37</f>
        <v>0</v>
      </c>
      <c r="S38" s="770" t="str">
        <f t="shared" si="0"/>
        <v/>
      </c>
    </row>
    <row r="39" spans="1:20" s="763" customFormat="1" ht="17.649999999999999" customHeight="1">
      <c r="A39" s="771"/>
      <c r="B39" s="769">
        <f>当期計画!C38</f>
        <v>0</v>
      </c>
      <c r="C39" s="387">
        <f>当期計画!D38</f>
        <v>0</v>
      </c>
      <c r="D39" s="387">
        <f>当期計画!E38</f>
        <v>0</v>
      </c>
      <c r="E39" s="387">
        <f>当期計画!F38</f>
        <v>0</v>
      </c>
      <c r="F39" s="387">
        <f>当期計画!G38</f>
        <v>0</v>
      </c>
      <c r="G39" s="387">
        <f>当期計画!H38</f>
        <v>0</v>
      </c>
      <c r="H39" s="387">
        <f>当期計画!I38</f>
        <v>0</v>
      </c>
      <c r="I39" s="387">
        <f>当期計画!J38</f>
        <v>0</v>
      </c>
      <c r="J39" s="387">
        <f>当期計画!K38</f>
        <v>0</v>
      </c>
      <c r="K39" s="387">
        <f>当期計画!L38</f>
        <v>0</v>
      </c>
      <c r="L39" s="387">
        <f>当期計画!M38</f>
        <v>0</v>
      </c>
      <c r="M39" s="387">
        <f>当期計画!N38</f>
        <v>0</v>
      </c>
      <c r="N39" s="387">
        <f>当期計画!O38</f>
        <v>0</v>
      </c>
      <c r="O39" s="387">
        <f>当期計画!P38</f>
        <v>0</v>
      </c>
      <c r="P39" s="217">
        <f>当期計画!Q38</f>
        <v>0</v>
      </c>
      <c r="Q39" s="2343" t="str">
        <f>当期計画!R38</f>
        <v/>
      </c>
      <c r="R39" s="1953">
        <f>当期計画!S38</f>
        <v>0</v>
      </c>
      <c r="S39" s="770" t="str">
        <f t="shared" si="0"/>
        <v/>
      </c>
    </row>
    <row r="40" spans="1:20" s="763" customFormat="1" ht="17.649999999999999" customHeight="1">
      <c r="A40" s="771"/>
      <c r="B40" s="769">
        <f>当期計画!C39</f>
        <v>0</v>
      </c>
      <c r="C40" s="387">
        <f>当期計画!D39</f>
        <v>0</v>
      </c>
      <c r="D40" s="387">
        <f>当期計画!E39</f>
        <v>0</v>
      </c>
      <c r="E40" s="387">
        <f>当期計画!F39</f>
        <v>0</v>
      </c>
      <c r="F40" s="387">
        <f>当期計画!G39</f>
        <v>0</v>
      </c>
      <c r="G40" s="387">
        <f>当期計画!H39</f>
        <v>0</v>
      </c>
      <c r="H40" s="387">
        <f>当期計画!I39</f>
        <v>0</v>
      </c>
      <c r="I40" s="387">
        <f>当期計画!J39</f>
        <v>0</v>
      </c>
      <c r="J40" s="387">
        <f>当期計画!K39</f>
        <v>0</v>
      </c>
      <c r="K40" s="387">
        <f>当期計画!L39</f>
        <v>0</v>
      </c>
      <c r="L40" s="387">
        <f>当期計画!M39</f>
        <v>0</v>
      </c>
      <c r="M40" s="387">
        <f>当期計画!N39</f>
        <v>0</v>
      </c>
      <c r="N40" s="387">
        <f>当期計画!O39</f>
        <v>0</v>
      </c>
      <c r="O40" s="387">
        <f>当期計画!P39</f>
        <v>0</v>
      </c>
      <c r="P40" s="217">
        <f>当期計画!Q39</f>
        <v>0</v>
      </c>
      <c r="Q40" s="2343" t="str">
        <f>当期計画!R39</f>
        <v/>
      </c>
      <c r="R40" s="1953">
        <f>当期計画!S39</f>
        <v>0</v>
      </c>
      <c r="S40" s="770" t="str">
        <f t="shared" si="0"/>
        <v/>
      </c>
    </row>
    <row r="41" spans="1:20" s="763" customFormat="1" ht="17.649999999999999" customHeight="1">
      <c r="A41" s="771"/>
      <c r="B41" s="769">
        <f>当期計画!C40</f>
        <v>0</v>
      </c>
      <c r="C41" s="387">
        <f>当期計画!D40</f>
        <v>0</v>
      </c>
      <c r="D41" s="387">
        <f>当期計画!E40</f>
        <v>0</v>
      </c>
      <c r="E41" s="387">
        <f>当期計画!F40</f>
        <v>0</v>
      </c>
      <c r="F41" s="387">
        <f>当期計画!G40</f>
        <v>0</v>
      </c>
      <c r="G41" s="387">
        <f>当期計画!H40</f>
        <v>0</v>
      </c>
      <c r="H41" s="387">
        <f>当期計画!I40</f>
        <v>0</v>
      </c>
      <c r="I41" s="387">
        <f>当期計画!J40</f>
        <v>0</v>
      </c>
      <c r="J41" s="387">
        <f>当期計画!K40</f>
        <v>0</v>
      </c>
      <c r="K41" s="387">
        <f>当期計画!L40</f>
        <v>0</v>
      </c>
      <c r="L41" s="387">
        <f>当期計画!M40</f>
        <v>0</v>
      </c>
      <c r="M41" s="387">
        <f>当期計画!N40</f>
        <v>0</v>
      </c>
      <c r="N41" s="387">
        <f>当期計画!O40</f>
        <v>0</v>
      </c>
      <c r="O41" s="387">
        <f>当期計画!P40</f>
        <v>0</v>
      </c>
      <c r="P41" s="217">
        <f>当期計画!Q40</f>
        <v>0</v>
      </c>
      <c r="Q41" s="2343" t="str">
        <f>当期計画!R40</f>
        <v/>
      </c>
      <c r="R41" s="1953">
        <f>当期計画!S40</f>
        <v>0</v>
      </c>
      <c r="S41" s="770" t="str">
        <f t="shared" si="0"/>
        <v/>
      </c>
    </row>
    <row r="42" spans="1:20" s="763" customFormat="1" ht="17.649999999999999" customHeight="1">
      <c r="A42" s="771"/>
      <c r="B42" s="769">
        <f>当期計画!C41</f>
        <v>0</v>
      </c>
      <c r="C42" s="387">
        <f>当期計画!D41</f>
        <v>0</v>
      </c>
      <c r="D42" s="387">
        <f>当期計画!E41</f>
        <v>0</v>
      </c>
      <c r="E42" s="387">
        <f>当期計画!F41</f>
        <v>0</v>
      </c>
      <c r="F42" s="387">
        <f>当期計画!G41</f>
        <v>0</v>
      </c>
      <c r="G42" s="387">
        <f>当期計画!H41</f>
        <v>0</v>
      </c>
      <c r="H42" s="387">
        <f>当期計画!I41</f>
        <v>0</v>
      </c>
      <c r="I42" s="387">
        <f>当期計画!J41</f>
        <v>0</v>
      </c>
      <c r="J42" s="387">
        <f>当期計画!K41</f>
        <v>0</v>
      </c>
      <c r="K42" s="387">
        <f>当期計画!L41</f>
        <v>0</v>
      </c>
      <c r="L42" s="387">
        <f>当期計画!M41</f>
        <v>0</v>
      </c>
      <c r="M42" s="387">
        <f>当期計画!N41</f>
        <v>0</v>
      </c>
      <c r="N42" s="387">
        <f>当期計画!O41</f>
        <v>0</v>
      </c>
      <c r="O42" s="387">
        <f>当期計画!P41</f>
        <v>0</v>
      </c>
      <c r="P42" s="217">
        <f>当期計画!Q41</f>
        <v>0</v>
      </c>
      <c r="Q42" s="2343" t="str">
        <f>当期計画!R41</f>
        <v/>
      </c>
      <c r="R42" s="1953">
        <f>当期計画!S41</f>
        <v>0</v>
      </c>
      <c r="S42" s="770" t="str">
        <f t="shared" si="0"/>
        <v/>
      </c>
    </row>
    <row r="43" spans="1:20" s="763" customFormat="1" ht="17.649999999999999" customHeight="1">
      <c r="A43" s="771"/>
      <c r="B43" s="769">
        <f>当期計画!C42</f>
        <v>0</v>
      </c>
      <c r="C43" s="387">
        <f>当期計画!D42</f>
        <v>0</v>
      </c>
      <c r="D43" s="387">
        <f>当期計画!E42</f>
        <v>0</v>
      </c>
      <c r="E43" s="387">
        <f>当期計画!F42</f>
        <v>0</v>
      </c>
      <c r="F43" s="387">
        <f>当期計画!G42</f>
        <v>0</v>
      </c>
      <c r="G43" s="387">
        <f>当期計画!H42</f>
        <v>0</v>
      </c>
      <c r="H43" s="387">
        <f>当期計画!I42</f>
        <v>0</v>
      </c>
      <c r="I43" s="387">
        <f>当期計画!J42</f>
        <v>0</v>
      </c>
      <c r="J43" s="387">
        <f>当期計画!K42</f>
        <v>0</v>
      </c>
      <c r="K43" s="387">
        <f>当期計画!L42</f>
        <v>0</v>
      </c>
      <c r="L43" s="387">
        <f>当期計画!M42</f>
        <v>0</v>
      </c>
      <c r="M43" s="387">
        <f>当期計画!N42</f>
        <v>0</v>
      </c>
      <c r="N43" s="387">
        <f>当期計画!O42</f>
        <v>0</v>
      </c>
      <c r="O43" s="387">
        <f>当期計画!P42</f>
        <v>0</v>
      </c>
      <c r="P43" s="217">
        <f>当期計画!Q42</f>
        <v>0</v>
      </c>
      <c r="Q43" s="2343" t="str">
        <f>当期計画!R42</f>
        <v/>
      </c>
      <c r="R43" s="1953">
        <f>当期計画!S42</f>
        <v>0</v>
      </c>
      <c r="S43" s="770" t="str">
        <f t="shared" si="0"/>
        <v/>
      </c>
    </row>
    <row r="44" spans="1:20" s="763" customFormat="1" ht="17.649999999999999" customHeight="1">
      <c r="A44" s="771"/>
      <c r="B44" s="769">
        <f>当期計画!C43</f>
        <v>0</v>
      </c>
      <c r="C44" s="387">
        <f>当期計画!D43</f>
        <v>0</v>
      </c>
      <c r="D44" s="387">
        <f>当期計画!E43</f>
        <v>0</v>
      </c>
      <c r="E44" s="387">
        <f>当期計画!F43</f>
        <v>0</v>
      </c>
      <c r="F44" s="387">
        <f>当期計画!G43</f>
        <v>0</v>
      </c>
      <c r="G44" s="387">
        <f>当期計画!H43</f>
        <v>0</v>
      </c>
      <c r="H44" s="387">
        <f>当期計画!I43</f>
        <v>0</v>
      </c>
      <c r="I44" s="387">
        <f>当期計画!J43</f>
        <v>0</v>
      </c>
      <c r="J44" s="387">
        <f>当期計画!K43</f>
        <v>0</v>
      </c>
      <c r="K44" s="387">
        <f>当期計画!L43</f>
        <v>0</v>
      </c>
      <c r="L44" s="387">
        <f>当期計画!M43</f>
        <v>0</v>
      </c>
      <c r="M44" s="387">
        <f>当期計画!N43</f>
        <v>0</v>
      </c>
      <c r="N44" s="387">
        <f>当期計画!O43</f>
        <v>0</v>
      </c>
      <c r="O44" s="387">
        <f>当期計画!P43</f>
        <v>0</v>
      </c>
      <c r="P44" s="217">
        <f>当期計画!Q43</f>
        <v>0</v>
      </c>
      <c r="Q44" s="2343" t="str">
        <f>当期計画!R43</f>
        <v/>
      </c>
      <c r="R44" s="1953">
        <f>当期計画!S43</f>
        <v>0</v>
      </c>
      <c r="S44" s="770" t="str">
        <f t="shared" si="0"/>
        <v/>
      </c>
    </row>
    <row r="45" spans="1:20" s="763" customFormat="1" ht="17.649999999999999" customHeight="1">
      <c r="A45" s="771"/>
      <c r="B45" s="1093">
        <f>当期計画!C44</f>
        <v>0</v>
      </c>
      <c r="C45" s="1129">
        <f>当期計画!D44</f>
        <v>0</v>
      </c>
      <c r="D45" s="1129">
        <f>当期計画!E44</f>
        <v>0</v>
      </c>
      <c r="E45" s="1129">
        <f>当期計画!F44</f>
        <v>0</v>
      </c>
      <c r="F45" s="1129">
        <f>当期計画!G44</f>
        <v>0</v>
      </c>
      <c r="G45" s="1129">
        <f>当期計画!H44</f>
        <v>0</v>
      </c>
      <c r="H45" s="1129">
        <f>当期計画!I44</f>
        <v>0</v>
      </c>
      <c r="I45" s="1129">
        <f>当期計画!J44</f>
        <v>0</v>
      </c>
      <c r="J45" s="1129">
        <f>当期計画!K44</f>
        <v>0</v>
      </c>
      <c r="K45" s="1129">
        <f>当期計画!L44</f>
        <v>0</v>
      </c>
      <c r="L45" s="1129">
        <f>当期計画!M44</f>
        <v>0</v>
      </c>
      <c r="M45" s="1129">
        <f>当期計画!N44</f>
        <v>0</v>
      </c>
      <c r="N45" s="1129">
        <f>当期計画!O44</f>
        <v>0</v>
      </c>
      <c r="O45" s="1129">
        <f>当期計画!P44</f>
        <v>0</v>
      </c>
      <c r="P45" s="237">
        <f>当期計画!Q44</f>
        <v>0</v>
      </c>
      <c r="Q45" s="2343" t="str">
        <f>当期計画!R44</f>
        <v/>
      </c>
      <c r="R45" s="1953">
        <f>当期計画!S44</f>
        <v>0</v>
      </c>
      <c r="S45" s="770" t="str">
        <f t="shared" si="0"/>
        <v/>
      </c>
    </row>
    <row r="46" spans="1:20" s="763" customFormat="1" ht="17.649999999999999" customHeight="1">
      <c r="A46" s="771"/>
      <c r="B46" s="1134" t="str">
        <f>当期計画!C45</f>
        <v>人件費計</v>
      </c>
      <c r="C46" s="1098">
        <f>当期計画!D45</f>
        <v>0</v>
      </c>
      <c r="D46" s="1098">
        <f>当期計画!E45</f>
        <v>0</v>
      </c>
      <c r="E46" s="1098">
        <f>当期計画!F45</f>
        <v>0</v>
      </c>
      <c r="F46" s="1098">
        <f>当期計画!G45</f>
        <v>0</v>
      </c>
      <c r="G46" s="1098">
        <f>当期計画!H45</f>
        <v>0</v>
      </c>
      <c r="H46" s="1098">
        <f>当期計画!I45</f>
        <v>0</v>
      </c>
      <c r="I46" s="1098">
        <f>当期計画!J45</f>
        <v>0</v>
      </c>
      <c r="J46" s="1098">
        <f>当期計画!K45</f>
        <v>0</v>
      </c>
      <c r="K46" s="1098">
        <f>当期計画!L45</f>
        <v>0</v>
      </c>
      <c r="L46" s="1098">
        <f>当期計画!M45</f>
        <v>0</v>
      </c>
      <c r="M46" s="1098">
        <f>当期計画!N45</f>
        <v>0</v>
      </c>
      <c r="N46" s="1098">
        <f>当期計画!O45</f>
        <v>0</v>
      </c>
      <c r="O46" s="1098">
        <f>当期計画!P45</f>
        <v>0</v>
      </c>
      <c r="P46" s="1961">
        <f>当期計画!Q45</f>
        <v>0</v>
      </c>
      <c r="Q46" s="2349" t="str">
        <f>当期計画!R45</f>
        <v/>
      </c>
      <c r="R46" s="1962">
        <f>当期計画!S45</f>
        <v>0</v>
      </c>
      <c r="S46" s="770">
        <f t="shared" si="0"/>
        <v>1</v>
      </c>
    </row>
    <row r="47" spans="1:20" s="763" customFormat="1" ht="17.649999999999999" customHeight="1">
      <c r="A47" s="771"/>
      <c r="B47" s="222" t="str">
        <f>当期計画!C46</f>
        <v>[その他販売管理費]</v>
      </c>
      <c r="C47" s="1086">
        <f>当期計画!D46</f>
        <v>0</v>
      </c>
      <c r="D47" s="1086">
        <f>当期計画!E46</f>
        <v>0</v>
      </c>
      <c r="E47" s="1086">
        <f>当期計画!F46</f>
        <v>0</v>
      </c>
      <c r="F47" s="1086">
        <f>当期計画!G46</f>
        <v>0</v>
      </c>
      <c r="G47" s="1086">
        <f>当期計画!H46</f>
        <v>0</v>
      </c>
      <c r="H47" s="1086">
        <f>当期計画!I46</f>
        <v>0</v>
      </c>
      <c r="I47" s="1086">
        <f>当期計画!J46</f>
        <v>0</v>
      </c>
      <c r="J47" s="1086">
        <f>当期計画!K46</f>
        <v>0</v>
      </c>
      <c r="K47" s="1086">
        <f>当期計画!L46</f>
        <v>0</v>
      </c>
      <c r="L47" s="1086">
        <f>当期計画!M46</f>
        <v>0</v>
      </c>
      <c r="M47" s="1086">
        <f>当期計画!N46</f>
        <v>0</v>
      </c>
      <c r="N47" s="1086">
        <f>当期計画!O46</f>
        <v>0</v>
      </c>
      <c r="O47" s="1086">
        <f>当期計画!P46</f>
        <v>0</v>
      </c>
      <c r="P47" s="137">
        <f>当期計画!Q46</f>
        <v>0</v>
      </c>
      <c r="Q47" s="2350" t="str">
        <f>当期計画!R46</f>
        <v/>
      </c>
      <c r="R47" s="1830">
        <f>当期計画!S46</f>
        <v>0</v>
      </c>
      <c r="S47" s="770">
        <f t="shared" si="0"/>
        <v>1</v>
      </c>
    </row>
    <row r="48" spans="1:20" s="763" customFormat="1" ht="17.649999999999999" customHeight="1">
      <c r="A48" s="771"/>
      <c r="B48" s="1106">
        <f>当期計画!C47</f>
        <v>0</v>
      </c>
      <c r="C48" s="387">
        <f>当期計画!D47</f>
        <v>0</v>
      </c>
      <c r="D48" s="387">
        <f>当期計画!E47</f>
        <v>0</v>
      </c>
      <c r="E48" s="387">
        <f>当期計画!F47</f>
        <v>0</v>
      </c>
      <c r="F48" s="387">
        <f>当期計画!G47</f>
        <v>0</v>
      </c>
      <c r="G48" s="387">
        <f>当期計画!H47</f>
        <v>0</v>
      </c>
      <c r="H48" s="387">
        <f>当期計画!I47</f>
        <v>0</v>
      </c>
      <c r="I48" s="387">
        <f>当期計画!J47</f>
        <v>0</v>
      </c>
      <c r="J48" s="387">
        <f>当期計画!K47</f>
        <v>0</v>
      </c>
      <c r="K48" s="387">
        <f>当期計画!L47</f>
        <v>0</v>
      </c>
      <c r="L48" s="387">
        <f>当期計画!M47</f>
        <v>0</v>
      </c>
      <c r="M48" s="387">
        <f>当期計画!N47</f>
        <v>0</v>
      </c>
      <c r="N48" s="387">
        <f>当期計画!O47</f>
        <v>0</v>
      </c>
      <c r="O48" s="387">
        <f>当期計画!P47</f>
        <v>0</v>
      </c>
      <c r="P48" s="217">
        <f>当期計画!Q47</f>
        <v>0</v>
      </c>
      <c r="Q48" s="2343" t="str">
        <f>当期計画!R47</f>
        <v/>
      </c>
      <c r="R48" s="1953">
        <f>当期計画!S47</f>
        <v>0</v>
      </c>
      <c r="S48" s="770" t="str">
        <f t="shared" si="0"/>
        <v/>
      </c>
    </row>
    <row r="49" spans="1:19" s="763" customFormat="1" ht="17.649999999999999" customHeight="1">
      <c r="A49" s="771"/>
      <c r="B49" s="1106">
        <f>当期計画!C48</f>
        <v>0</v>
      </c>
      <c r="C49" s="387">
        <f>当期計画!D48</f>
        <v>0</v>
      </c>
      <c r="D49" s="387">
        <f>当期計画!E48</f>
        <v>0</v>
      </c>
      <c r="E49" s="387">
        <f>当期計画!F48</f>
        <v>0</v>
      </c>
      <c r="F49" s="387">
        <f>当期計画!G48</f>
        <v>0</v>
      </c>
      <c r="G49" s="387">
        <f>当期計画!H48</f>
        <v>0</v>
      </c>
      <c r="H49" s="387">
        <f>当期計画!I48</f>
        <v>0</v>
      </c>
      <c r="I49" s="387">
        <f>当期計画!J48</f>
        <v>0</v>
      </c>
      <c r="J49" s="387">
        <f>当期計画!K48</f>
        <v>0</v>
      </c>
      <c r="K49" s="387">
        <f>当期計画!L48</f>
        <v>0</v>
      </c>
      <c r="L49" s="387">
        <f>当期計画!M48</f>
        <v>0</v>
      </c>
      <c r="M49" s="387">
        <f>当期計画!N48</f>
        <v>0</v>
      </c>
      <c r="N49" s="387">
        <f>当期計画!O48</f>
        <v>0</v>
      </c>
      <c r="O49" s="387">
        <f>当期計画!P48</f>
        <v>0</v>
      </c>
      <c r="P49" s="217">
        <f>当期計画!Q48</f>
        <v>0</v>
      </c>
      <c r="Q49" s="2343" t="str">
        <f>当期計画!R48</f>
        <v/>
      </c>
      <c r="R49" s="1953">
        <f>当期計画!S48</f>
        <v>0</v>
      </c>
      <c r="S49" s="770" t="str">
        <f t="shared" si="0"/>
        <v/>
      </c>
    </row>
    <row r="50" spans="1:19" s="763" customFormat="1" ht="17.649999999999999" customHeight="1">
      <c r="A50" s="771"/>
      <c r="B50" s="1106">
        <f>当期計画!C49</f>
        <v>0</v>
      </c>
      <c r="C50" s="387">
        <f>当期計画!D49</f>
        <v>0</v>
      </c>
      <c r="D50" s="387">
        <f>当期計画!E49</f>
        <v>0</v>
      </c>
      <c r="E50" s="387">
        <f>当期計画!F49</f>
        <v>0</v>
      </c>
      <c r="F50" s="387">
        <f>当期計画!G49</f>
        <v>0</v>
      </c>
      <c r="G50" s="387">
        <f>当期計画!H49</f>
        <v>0</v>
      </c>
      <c r="H50" s="387">
        <f>当期計画!I49</f>
        <v>0</v>
      </c>
      <c r="I50" s="387">
        <f>当期計画!J49</f>
        <v>0</v>
      </c>
      <c r="J50" s="387">
        <f>当期計画!K49</f>
        <v>0</v>
      </c>
      <c r="K50" s="387">
        <f>当期計画!L49</f>
        <v>0</v>
      </c>
      <c r="L50" s="387">
        <f>当期計画!M49</f>
        <v>0</v>
      </c>
      <c r="M50" s="387">
        <f>当期計画!N49</f>
        <v>0</v>
      </c>
      <c r="N50" s="387">
        <f>当期計画!O49</f>
        <v>0</v>
      </c>
      <c r="O50" s="387">
        <f>当期計画!P49</f>
        <v>0</v>
      </c>
      <c r="P50" s="217">
        <f>当期計画!Q49</f>
        <v>0</v>
      </c>
      <c r="Q50" s="2343" t="str">
        <f>当期計画!R49</f>
        <v/>
      </c>
      <c r="R50" s="1953">
        <f>当期計画!S49</f>
        <v>0</v>
      </c>
      <c r="S50" s="770" t="str">
        <f t="shared" si="0"/>
        <v/>
      </c>
    </row>
    <row r="51" spans="1:19" s="763" customFormat="1" ht="17.649999999999999" customHeight="1">
      <c r="A51" s="771"/>
      <c r="B51" s="1106">
        <f>当期計画!C50</f>
        <v>0</v>
      </c>
      <c r="C51" s="387">
        <f>当期計画!D50</f>
        <v>0</v>
      </c>
      <c r="D51" s="387">
        <f>当期計画!E50</f>
        <v>0</v>
      </c>
      <c r="E51" s="387">
        <f>当期計画!F50</f>
        <v>0</v>
      </c>
      <c r="F51" s="387">
        <f>当期計画!G50</f>
        <v>0</v>
      </c>
      <c r="G51" s="387">
        <f>当期計画!H50</f>
        <v>0</v>
      </c>
      <c r="H51" s="387">
        <f>当期計画!I50</f>
        <v>0</v>
      </c>
      <c r="I51" s="387">
        <f>当期計画!J50</f>
        <v>0</v>
      </c>
      <c r="J51" s="387">
        <f>当期計画!K50</f>
        <v>0</v>
      </c>
      <c r="K51" s="387">
        <f>当期計画!L50</f>
        <v>0</v>
      </c>
      <c r="L51" s="387">
        <f>当期計画!M50</f>
        <v>0</v>
      </c>
      <c r="M51" s="387">
        <f>当期計画!N50</f>
        <v>0</v>
      </c>
      <c r="N51" s="387">
        <f>当期計画!O50</f>
        <v>0</v>
      </c>
      <c r="O51" s="387">
        <f>当期計画!P50</f>
        <v>0</v>
      </c>
      <c r="P51" s="217">
        <f>当期計画!Q50</f>
        <v>0</v>
      </c>
      <c r="Q51" s="2343" t="str">
        <f>当期計画!R50</f>
        <v/>
      </c>
      <c r="R51" s="1953">
        <f>当期計画!S50</f>
        <v>0</v>
      </c>
      <c r="S51" s="770" t="str">
        <f t="shared" si="0"/>
        <v/>
      </c>
    </row>
    <row r="52" spans="1:19" s="763" customFormat="1" ht="17.649999999999999" customHeight="1">
      <c r="A52" s="771"/>
      <c r="B52" s="1106">
        <f>当期計画!C51</f>
        <v>0</v>
      </c>
      <c r="C52" s="387">
        <f>当期計画!D51</f>
        <v>0</v>
      </c>
      <c r="D52" s="387">
        <f>当期計画!E51</f>
        <v>0</v>
      </c>
      <c r="E52" s="387">
        <f>当期計画!F51</f>
        <v>0</v>
      </c>
      <c r="F52" s="387">
        <f>当期計画!G51</f>
        <v>0</v>
      </c>
      <c r="G52" s="387">
        <f>当期計画!H51</f>
        <v>0</v>
      </c>
      <c r="H52" s="387">
        <f>当期計画!I51</f>
        <v>0</v>
      </c>
      <c r="I52" s="387">
        <f>当期計画!J51</f>
        <v>0</v>
      </c>
      <c r="J52" s="387">
        <f>当期計画!K51</f>
        <v>0</v>
      </c>
      <c r="K52" s="387">
        <f>当期計画!L51</f>
        <v>0</v>
      </c>
      <c r="L52" s="387">
        <f>当期計画!M51</f>
        <v>0</v>
      </c>
      <c r="M52" s="387">
        <f>当期計画!N51</f>
        <v>0</v>
      </c>
      <c r="N52" s="387">
        <f>当期計画!O51</f>
        <v>0</v>
      </c>
      <c r="O52" s="387">
        <f>当期計画!P51</f>
        <v>0</v>
      </c>
      <c r="P52" s="217">
        <f>当期計画!Q51</f>
        <v>0</v>
      </c>
      <c r="Q52" s="2343" t="str">
        <f>当期計画!R51</f>
        <v/>
      </c>
      <c r="R52" s="1953">
        <f>当期計画!S51</f>
        <v>0</v>
      </c>
      <c r="S52" s="770" t="str">
        <f t="shared" si="0"/>
        <v/>
      </c>
    </row>
    <row r="53" spans="1:19" s="763" customFormat="1" ht="17.649999999999999" customHeight="1">
      <c r="A53" s="771"/>
      <c r="B53" s="1106">
        <f>当期計画!C52</f>
        <v>0</v>
      </c>
      <c r="C53" s="387">
        <f>当期計画!D52</f>
        <v>0</v>
      </c>
      <c r="D53" s="387">
        <f>当期計画!E52</f>
        <v>0</v>
      </c>
      <c r="E53" s="387">
        <f>当期計画!F52</f>
        <v>0</v>
      </c>
      <c r="F53" s="387">
        <f>当期計画!G52</f>
        <v>0</v>
      </c>
      <c r="G53" s="387">
        <f>当期計画!H52</f>
        <v>0</v>
      </c>
      <c r="H53" s="387">
        <f>当期計画!I52</f>
        <v>0</v>
      </c>
      <c r="I53" s="387">
        <f>当期計画!J52</f>
        <v>0</v>
      </c>
      <c r="J53" s="387">
        <f>当期計画!K52</f>
        <v>0</v>
      </c>
      <c r="K53" s="387">
        <f>当期計画!L52</f>
        <v>0</v>
      </c>
      <c r="L53" s="387">
        <f>当期計画!M52</f>
        <v>0</v>
      </c>
      <c r="M53" s="387">
        <f>当期計画!N52</f>
        <v>0</v>
      </c>
      <c r="N53" s="387">
        <f>当期計画!O52</f>
        <v>0</v>
      </c>
      <c r="O53" s="387">
        <f>当期計画!P52</f>
        <v>0</v>
      </c>
      <c r="P53" s="217">
        <f>当期計画!Q52</f>
        <v>0</v>
      </c>
      <c r="Q53" s="2343" t="str">
        <f>当期計画!R52</f>
        <v/>
      </c>
      <c r="R53" s="1953">
        <f>当期計画!S52</f>
        <v>0</v>
      </c>
      <c r="S53" s="770" t="str">
        <f t="shared" si="0"/>
        <v/>
      </c>
    </row>
    <row r="54" spans="1:19" s="763" customFormat="1" ht="17.649999999999999" customHeight="1">
      <c r="A54" s="771"/>
      <c r="B54" s="1106">
        <f>当期計画!C53</f>
        <v>0</v>
      </c>
      <c r="C54" s="387">
        <f>当期計画!D53</f>
        <v>0</v>
      </c>
      <c r="D54" s="387">
        <f>当期計画!E53</f>
        <v>0</v>
      </c>
      <c r="E54" s="387">
        <f>当期計画!F53</f>
        <v>0</v>
      </c>
      <c r="F54" s="387">
        <f>当期計画!G53</f>
        <v>0</v>
      </c>
      <c r="G54" s="387">
        <f>当期計画!H53</f>
        <v>0</v>
      </c>
      <c r="H54" s="387">
        <f>当期計画!I53</f>
        <v>0</v>
      </c>
      <c r="I54" s="387">
        <f>当期計画!J53</f>
        <v>0</v>
      </c>
      <c r="J54" s="387">
        <f>当期計画!K53</f>
        <v>0</v>
      </c>
      <c r="K54" s="387">
        <f>当期計画!L53</f>
        <v>0</v>
      </c>
      <c r="L54" s="387">
        <f>当期計画!M53</f>
        <v>0</v>
      </c>
      <c r="M54" s="387">
        <f>当期計画!N53</f>
        <v>0</v>
      </c>
      <c r="N54" s="387">
        <f>当期計画!O53</f>
        <v>0</v>
      </c>
      <c r="O54" s="387">
        <f>当期計画!P53</f>
        <v>0</v>
      </c>
      <c r="P54" s="217">
        <f>当期計画!Q53</f>
        <v>0</v>
      </c>
      <c r="Q54" s="2343" t="str">
        <f>当期計画!R53</f>
        <v/>
      </c>
      <c r="R54" s="1953">
        <f>当期計画!S53</f>
        <v>0</v>
      </c>
      <c r="S54" s="770" t="str">
        <f t="shared" si="0"/>
        <v/>
      </c>
    </row>
    <row r="55" spans="1:19" s="763" customFormat="1" ht="17.649999999999999" customHeight="1">
      <c r="A55" s="771"/>
      <c r="B55" s="1106">
        <f>当期計画!C54</f>
        <v>0</v>
      </c>
      <c r="C55" s="387">
        <f>当期計画!D54</f>
        <v>0</v>
      </c>
      <c r="D55" s="387">
        <f>当期計画!E54</f>
        <v>0</v>
      </c>
      <c r="E55" s="387">
        <f>当期計画!F54</f>
        <v>0</v>
      </c>
      <c r="F55" s="387">
        <f>当期計画!G54</f>
        <v>0</v>
      </c>
      <c r="G55" s="387">
        <f>当期計画!H54</f>
        <v>0</v>
      </c>
      <c r="H55" s="387">
        <f>当期計画!I54</f>
        <v>0</v>
      </c>
      <c r="I55" s="387">
        <f>当期計画!J54</f>
        <v>0</v>
      </c>
      <c r="J55" s="387">
        <f>当期計画!K54</f>
        <v>0</v>
      </c>
      <c r="K55" s="387">
        <f>当期計画!L54</f>
        <v>0</v>
      </c>
      <c r="L55" s="387">
        <f>当期計画!M54</f>
        <v>0</v>
      </c>
      <c r="M55" s="387">
        <f>当期計画!N54</f>
        <v>0</v>
      </c>
      <c r="N55" s="387">
        <f>当期計画!O54</f>
        <v>0</v>
      </c>
      <c r="O55" s="387">
        <f>当期計画!P54</f>
        <v>0</v>
      </c>
      <c r="P55" s="217">
        <f>当期計画!Q54</f>
        <v>0</v>
      </c>
      <c r="Q55" s="2343" t="str">
        <f>当期計画!R54</f>
        <v/>
      </c>
      <c r="R55" s="1953">
        <f>当期計画!S54</f>
        <v>0</v>
      </c>
      <c r="S55" s="770" t="str">
        <f t="shared" si="0"/>
        <v/>
      </c>
    </row>
    <row r="56" spans="1:19" s="763" customFormat="1" ht="17.649999999999999" customHeight="1">
      <c r="A56" s="771"/>
      <c r="B56" s="1106">
        <f>当期計画!C55</f>
        <v>0</v>
      </c>
      <c r="C56" s="387">
        <f>当期計画!D55</f>
        <v>0</v>
      </c>
      <c r="D56" s="387">
        <f>当期計画!E55</f>
        <v>0</v>
      </c>
      <c r="E56" s="387">
        <f>当期計画!F55</f>
        <v>0</v>
      </c>
      <c r="F56" s="387">
        <f>当期計画!G55</f>
        <v>0</v>
      </c>
      <c r="G56" s="387">
        <f>当期計画!H55</f>
        <v>0</v>
      </c>
      <c r="H56" s="387">
        <f>当期計画!I55</f>
        <v>0</v>
      </c>
      <c r="I56" s="387">
        <f>当期計画!J55</f>
        <v>0</v>
      </c>
      <c r="J56" s="387">
        <f>当期計画!K55</f>
        <v>0</v>
      </c>
      <c r="K56" s="387">
        <f>当期計画!L55</f>
        <v>0</v>
      </c>
      <c r="L56" s="387">
        <f>当期計画!M55</f>
        <v>0</v>
      </c>
      <c r="M56" s="387">
        <f>当期計画!N55</f>
        <v>0</v>
      </c>
      <c r="N56" s="387">
        <f>当期計画!O55</f>
        <v>0</v>
      </c>
      <c r="O56" s="387">
        <f>当期計画!P55</f>
        <v>0</v>
      </c>
      <c r="P56" s="217">
        <f>当期計画!Q55</f>
        <v>0</v>
      </c>
      <c r="Q56" s="2343" t="str">
        <f>当期計画!R55</f>
        <v/>
      </c>
      <c r="R56" s="1953">
        <f>当期計画!S55</f>
        <v>0</v>
      </c>
      <c r="S56" s="770" t="str">
        <f t="shared" si="0"/>
        <v/>
      </c>
    </row>
    <row r="57" spans="1:19" s="763" customFormat="1" ht="17.649999999999999" customHeight="1">
      <c r="A57" s="771"/>
      <c r="B57" s="1106">
        <f>当期計画!C56</f>
        <v>0</v>
      </c>
      <c r="C57" s="387">
        <f>当期計画!D56</f>
        <v>0</v>
      </c>
      <c r="D57" s="387">
        <f>当期計画!E56</f>
        <v>0</v>
      </c>
      <c r="E57" s="387">
        <f>当期計画!F56</f>
        <v>0</v>
      </c>
      <c r="F57" s="387">
        <f>当期計画!G56</f>
        <v>0</v>
      </c>
      <c r="G57" s="387">
        <f>当期計画!H56</f>
        <v>0</v>
      </c>
      <c r="H57" s="387">
        <f>当期計画!I56</f>
        <v>0</v>
      </c>
      <c r="I57" s="387">
        <f>当期計画!J56</f>
        <v>0</v>
      </c>
      <c r="J57" s="387">
        <f>当期計画!K56</f>
        <v>0</v>
      </c>
      <c r="K57" s="387">
        <f>当期計画!L56</f>
        <v>0</v>
      </c>
      <c r="L57" s="387">
        <f>当期計画!M56</f>
        <v>0</v>
      </c>
      <c r="M57" s="387">
        <f>当期計画!N56</f>
        <v>0</v>
      </c>
      <c r="N57" s="387">
        <f>当期計画!O56</f>
        <v>0</v>
      </c>
      <c r="O57" s="387">
        <f>当期計画!P56</f>
        <v>0</v>
      </c>
      <c r="P57" s="217">
        <f>当期計画!Q56</f>
        <v>0</v>
      </c>
      <c r="Q57" s="2343" t="str">
        <f>当期計画!R56</f>
        <v/>
      </c>
      <c r="R57" s="1953">
        <f>当期計画!S56</f>
        <v>0</v>
      </c>
      <c r="S57" s="770" t="str">
        <f t="shared" si="0"/>
        <v/>
      </c>
    </row>
    <row r="58" spans="1:19" s="763" customFormat="1" ht="17.649999999999999" customHeight="1">
      <c r="A58" s="771"/>
      <c r="B58" s="1106">
        <f>当期計画!C57</f>
        <v>0</v>
      </c>
      <c r="C58" s="387">
        <f>当期計画!D57</f>
        <v>0</v>
      </c>
      <c r="D58" s="387">
        <f>当期計画!E57</f>
        <v>0</v>
      </c>
      <c r="E58" s="387">
        <f>当期計画!F57</f>
        <v>0</v>
      </c>
      <c r="F58" s="387">
        <f>当期計画!G57</f>
        <v>0</v>
      </c>
      <c r="G58" s="387">
        <f>当期計画!H57</f>
        <v>0</v>
      </c>
      <c r="H58" s="387">
        <f>当期計画!I57</f>
        <v>0</v>
      </c>
      <c r="I58" s="387">
        <f>当期計画!J57</f>
        <v>0</v>
      </c>
      <c r="J58" s="387">
        <f>当期計画!K57</f>
        <v>0</v>
      </c>
      <c r="K58" s="387">
        <f>当期計画!L57</f>
        <v>0</v>
      </c>
      <c r="L58" s="387">
        <f>当期計画!M57</f>
        <v>0</v>
      </c>
      <c r="M58" s="387">
        <f>当期計画!N57</f>
        <v>0</v>
      </c>
      <c r="N58" s="387">
        <f>当期計画!O57</f>
        <v>0</v>
      </c>
      <c r="O58" s="387">
        <f>当期計画!P57</f>
        <v>0</v>
      </c>
      <c r="P58" s="217">
        <f>当期計画!Q57</f>
        <v>0</v>
      </c>
      <c r="Q58" s="2343" t="str">
        <f>当期計画!R57</f>
        <v/>
      </c>
      <c r="R58" s="1953">
        <f>当期計画!S57</f>
        <v>0</v>
      </c>
      <c r="S58" s="770" t="str">
        <f t="shared" si="0"/>
        <v/>
      </c>
    </row>
    <row r="59" spans="1:19" s="763" customFormat="1" ht="17.649999999999999" customHeight="1">
      <c r="A59" s="771"/>
      <c r="B59" s="1106">
        <f>当期計画!C58</f>
        <v>0</v>
      </c>
      <c r="C59" s="387">
        <f>当期計画!D58</f>
        <v>0</v>
      </c>
      <c r="D59" s="387">
        <f>当期計画!E58</f>
        <v>0</v>
      </c>
      <c r="E59" s="387">
        <f>当期計画!F58</f>
        <v>0</v>
      </c>
      <c r="F59" s="387">
        <f>当期計画!G58</f>
        <v>0</v>
      </c>
      <c r="G59" s="387">
        <f>当期計画!H58</f>
        <v>0</v>
      </c>
      <c r="H59" s="387">
        <f>当期計画!I58</f>
        <v>0</v>
      </c>
      <c r="I59" s="387">
        <f>当期計画!J58</f>
        <v>0</v>
      </c>
      <c r="J59" s="387">
        <f>当期計画!K58</f>
        <v>0</v>
      </c>
      <c r="K59" s="387">
        <f>当期計画!L58</f>
        <v>0</v>
      </c>
      <c r="L59" s="387">
        <f>当期計画!M58</f>
        <v>0</v>
      </c>
      <c r="M59" s="387">
        <f>当期計画!N58</f>
        <v>0</v>
      </c>
      <c r="N59" s="387">
        <f>当期計画!O58</f>
        <v>0</v>
      </c>
      <c r="O59" s="387">
        <f>当期計画!P58</f>
        <v>0</v>
      </c>
      <c r="P59" s="217">
        <f>当期計画!Q58</f>
        <v>0</v>
      </c>
      <c r="Q59" s="2343" t="str">
        <f>当期計画!R58</f>
        <v/>
      </c>
      <c r="R59" s="1953">
        <f>当期計画!S58</f>
        <v>0</v>
      </c>
      <c r="S59" s="770" t="str">
        <f t="shared" si="0"/>
        <v/>
      </c>
    </row>
    <row r="60" spans="1:19" s="763" customFormat="1" ht="17.649999999999999" customHeight="1">
      <c r="A60" s="771"/>
      <c r="B60" s="1106">
        <f>当期計画!C59</f>
        <v>0</v>
      </c>
      <c r="C60" s="387">
        <f>当期計画!D59</f>
        <v>0</v>
      </c>
      <c r="D60" s="387">
        <f>当期計画!E59</f>
        <v>0</v>
      </c>
      <c r="E60" s="387">
        <f>当期計画!F59</f>
        <v>0</v>
      </c>
      <c r="F60" s="387">
        <f>当期計画!G59</f>
        <v>0</v>
      </c>
      <c r="G60" s="387">
        <f>当期計画!H59</f>
        <v>0</v>
      </c>
      <c r="H60" s="387">
        <f>当期計画!I59</f>
        <v>0</v>
      </c>
      <c r="I60" s="387">
        <f>当期計画!J59</f>
        <v>0</v>
      </c>
      <c r="J60" s="387">
        <f>当期計画!K59</f>
        <v>0</v>
      </c>
      <c r="K60" s="387">
        <f>当期計画!L59</f>
        <v>0</v>
      </c>
      <c r="L60" s="387">
        <f>当期計画!M59</f>
        <v>0</v>
      </c>
      <c r="M60" s="387">
        <f>当期計画!N59</f>
        <v>0</v>
      </c>
      <c r="N60" s="387">
        <f>当期計画!O59</f>
        <v>0</v>
      </c>
      <c r="O60" s="387">
        <f>当期計画!P59</f>
        <v>0</v>
      </c>
      <c r="P60" s="217">
        <f>当期計画!Q59</f>
        <v>0</v>
      </c>
      <c r="Q60" s="2343" t="str">
        <f>当期計画!R59</f>
        <v/>
      </c>
      <c r="R60" s="1953">
        <f>当期計画!S59</f>
        <v>0</v>
      </c>
      <c r="S60" s="770" t="str">
        <f t="shared" si="0"/>
        <v/>
      </c>
    </row>
    <row r="61" spans="1:19" s="763" customFormat="1" ht="17.649999999999999" customHeight="1">
      <c r="A61" s="771"/>
      <c r="B61" s="1106">
        <f>当期計画!C60</f>
        <v>0</v>
      </c>
      <c r="C61" s="387">
        <f>当期計画!D60</f>
        <v>0</v>
      </c>
      <c r="D61" s="387">
        <f>当期計画!E60</f>
        <v>0</v>
      </c>
      <c r="E61" s="387">
        <f>当期計画!F60</f>
        <v>0</v>
      </c>
      <c r="F61" s="387">
        <f>当期計画!G60</f>
        <v>0</v>
      </c>
      <c r="G61" s="387">
        <f>当期計画!H60</f>
        <v>0</v>
      </c>
      <c r="H61" s="387">
        <f>当期計画!I60</f>
        <v>0</v>
      </c>
      <c r="I61" s="387">
        <f>当期計画!J60</f>
        <v>0</v>
      </c>
      <c r="J61" s="387">
        <f>当期計画!K60</f>
        <v>0</v>
      </c>
      <c r="K61" s="387">
        <f>当期計画!L60</f>
        <v>0</v>
      </c>
      <c r="L61" s="387">
        <f>当期計画!M60</f>
        <v>0</v>
      </c>
      <c r="M61" s="387">
        <f>当期計画!N60</f>
        <v>0</v>
      </c>
      <c r="N61" s="387">
        <f>当期計画!O60</f>
        <v>0</v>
      </c>
      <c r="O61" s="387">
        <f>当期計画!P60</f>
        <v>0</v>
      </c>
      <c r="P61" s="217">
        <f>当期計画!Q60</f>
        <v>0</v>
      </c>
      <c r="Q61" s="2343" t="str">
        <f>当期計画!R60</f>
        <v/>
      </c>
      <c r="R61" s="1953">
        <f>当期計画!S60</f>
        <v>0</v>
      </c>
      <c r="S61" s="770" t="str">
        <f t="shared" si="0"/>
        <v/>
      </c>
    </row>
    <row r="62" spans="1:19" s="763" customFormat="1" ht="17.649999999999999" customHeight="1">
      <c r="A62" s="771"/>
      <c r="B62" s="1106">
        <f>当期計画!C61</f>
        <v>0</v>
      </c>
      <c r="C62" s="387">
        <f>当期計画!D61</f>
        <v>0</v>
      </c>
      <c r="D62" s="387">
        <f>当期計画!E61</f>
        <v>0</v>
      </c>
      <c r="E62" s="387">
        <f>当期計画!F61</f>
        <v>0</v>
      </c>
      <c r="F62" s="387">
        <f>当期計画!G61</f>
        <v>0</v>
      </c>
      <c r="G62" s="387">
        <f>当期計画!H61</f>
        <v>0</v>
      </c>
      <c r="H62" s="387">
        <f>当期計画!I61</f>
        <v>0</v>
      </c>
      <c r="I62" s="387">
        <f>当期計画!J61</f>
        <v>0</v>
      </c>
      <c r="J62" s="387">
        <f>当期計画!K61</f>
        <v>0</v>
      </c>
      <c r="K62" s="387">
        <f>当期計画!L61</f>
        <v>0</v>
      </c>
      <c r="L62" s="387">
        <f>当期計画!M61</f>
        <v>0</v>
      </c>
      <c r="M62" s="387">
        <f>当期計画!N61</f>
        <v>0</v>
      </c>
      <c r="N62" s="387">
        <f>当期計画!O61</f>
        <v>0</v>
      </c>
      <c r="O62" s="387">
        <f>当期計画!P61</f>
        <v>0</v>
      </c>
      <c r="P62" s="217">
        <f>当期計画!Q61</f>
        <v>0</v>
      </c>
      <c r="Q62" s="2343" t="str">
        <f>当期計画!R61</f>
        <v/>
      </c>
      <c r="R62" s="1953">
        <f>当期計画!S61</f>
        <v>0</v>
      </c>
      <c r="S62" s="770" t="str">
        <f t="shared" si="0"/>
        <v/>
      </c>
    </row>
    <row r="63" spans="1:19" s="763" customFormat="1" ht="17.649999999999999" customHeight="1">
      <c r="A63" s="771"/>
      <c r="B63" s="1106">
        <f>当期計画!C62</f>
        <v>0</v>
      </c>
      <c r="C63" s="387">
        <f>当期計画!D62</f>
        <v>0</v>
      </c>
      <c r="D63" s="387">
        <f>当期計画!E62</f>
        <v>0</v>
      </c>
      <c r="E63" s="387">
        <f>当期計画!F62</f>
        <v>0</v>
      </c>
      <c r="F63" s="387">
        <f>当期計画!G62</f>
        <v>0</v>
      </c>
      <c r="G63" s="387">
        <f>当期計画!H62</f>
        <v>0</v>
      </c>
      <c r="H63" s="387">
        <f>当期計画!I62</f>
        <v>0</v>
      </c>
      <c r="I63" s="387">
        <f>当期計画!J62</f>
        <v>0</v>
      </c>
      <c r="J63" s="387">
        <f>当期計画!K62</f>
        <v>0</v>
      </c>
      <c r="K63" s="387">
        <f>当期計画!L62</f>
        <v>0</v>
      </c>
      <c r="L63" s="387">
        <f>当期計画!M62</f>
        <v>0</v>
      </c>
      <c r="M63" s="387">
        <f>当期計画!N62</f>
        <v>0</v>
      </c>
      <c r="N63" s="387">
        <f>当期計画!O62</f>
        <v>0</v>
      </c>
      <c r="O63" s="387">
        <f>当期計画!P62</f>
        <v>0</v>
      </c>
      <c r="P63" s="217">
        <f>当期計画!Q62</f>
        <v>0</v>
      </c>
      <c r="Q63" s="2343" t="str">
        <f>当期計画!R62</f>
        <v/>
      </c>
      <c r="R63" s="1953">
        <f>当期計画!S62</f>
        <v>0</v>
      </c>
      <c r="S63" s="770" t="str">
        <f t="shared" si="0"/>
        <v/>
      </c>
    </row>
    <row r="64" spans="1:19" s="763" customFormat="1" ht="17.649999999999999" customHeight="1">
      <c r="A64" s="771"/>
      <c r="B64" s="1106">
        <f>当期計画!C63</f>
        <v>0</v>
      </c>
      <c r="C64" s="387">
        <f>当期計画!D63</f>
        <v>0</v>
      </c>
      <c r="D64" s="387">
        <f>当期計画!E63</f>
        <v>0</v>
      </c>
      <c r="E64" s="387">
        <f>当期計画!F63</f>
        <v>0</v>
      </c>
      <c r="F64" s="387">
        <f>当期計画!G63</f>
        <v>0</v>
      </c>
      <c r="G64" s="387">
        <f>当期計画!H63</f>
        <v>0</v>
      </c>
      <c r="H64" s="387">
        <f>当期計画!I63</f>
        <v>0</v>
      </c>
      <c r="I64" s="387">
        <f>当期計画!J63</f>
        <v>0</v>
      </c>
      <c r="J64" s="387">
        <f>当期計画!K63</f>
        <v>0</v>
      </c>
      <c r="K64" s="387">
        <f>当期計画!L63</f>
        <v>0</v>
      </c>
      <c r="L64" s="387">
        <f>当期計画!M63</f>
        <v>0</v>
      </c>
      <c r="M64" s="387">
        <f>当期計画!N63</f>
        <v>0</v>
      </c>
      <c r="N64" s="387">
        <f>当期計画!O63</f>
        <v>0</v>
      </c>
      <c r="O64" s="387">
        <f>当期計画!P63</f>
        <v>0</v>
      </c>
      <c r="P64" s="217">
        <f>当期計画!Q63</f>
        <v>0</v>
      </c>
      <c r="Q64" s="2343" t="str">
        <f>当期計画!R63</f>
        <v/>
      </c>
      <c r="R64" s="1953">
        <f>当期計画!S63</f>
        <v>0</v>
      </c>
      <c r="S64" s="770" t="str">
        <f t="shared" si="0"/>
        <v/>
      </c>
    </row>
    <row r="65" spans="1:19" s="763" customFormat="1" ht="17.649999999999999" customHeight="1">
      <c r="A65" s="771"/>
      <c r="B65" s="1106">
        <f>当期計画!C64</f>
        <v>0</v>
      </c>
      <c r="C65" s="387">
        <f>当期計画!D64</f>
        <v>0</v>
      </c>
      <c r="D65" s="387">
        <f>当期計画!E64</f>
        <v>0</v>
      </c>
      <c r="E65" s="387">
        <f>当期計画!F64</f>
        <v>0</v>
      </c>
      <c r="F65" s="387">
        <f>当期計画!G64</f>
        <v>0</v>
      </c>
      <c r="G65" s="387">
        <f>当期計画!H64</f>
        <v>0</v>
      </c>
      <c r="H65" s="387">
        <f>当期計画!I64</f>
        <v>0</v>
      </c>
      <c r="I65" s="387">
        <f>当期計画!J64</f>
        <v>0</v>
      </c>
      <c r="J65" s="387">
        <f>当期計画!K64</f>
        <v>0</v>
      </c>
      <c r="K65" s="387">
        <f>当期計画!L64</f>
        <v>0</v>
      </c>
      <c r="L65" s="387">
        <f>当期計画!M64</f>
        <v>0</v>
      </c>
      <c r="M65" s="387">
        <f>当期計画!N64</f>
        <v>0</v>
      </c>
      <c r="N65" s="387">
        <f>当期計画!O64</f>
        <v>0</v>
      </c>
      <c r="O65" s="387">
        <f>当期計画!P64</f>
        <v>0</v>
      </c>
      <c r="P65" s="217">
        <f>当期計画!Q64</f>
        <v>0</v>
      </c>
      <c r="Q65" s="2343" t="str">
        <f>当期計画!R64</f>
        <v/>
      </c>
      <c r="R65" s="1953">
        <f>当期計画!S64</f>
        <v>0</v>
      </c>
      <c r="S65" s="770" t="str">
        <f t="shared" si="0"/>
        <v/>
      </c>
    </row>
    <row r="66" spans="1:19" s="763" customFormat="1" ht="17.649999999999999" customHeight="1">
      <c r="A66" s="771"/>
      <c r="B66" s="1106">
        <f>当期計画!C65</f>
        <v>0</v>
      </c>
      <c r="C66" s="387">
        <f>当期計画!D65</f>
        <v>0</v>
      </c>
      <c r="D66" s="387">
        <f>当期計画!E65</f>
        <v>0</v>
      </c>
      <c r="E66" s="387">
        <f>当期計画!F65</f>
        <v>0</v>
      </c>
      <c r="F66" s="387">
        <f>当期計画!G65</f>
        <v>0</v>
      </c>
      <c r="G66" s="387">
        <f>当期計画!H65</f>
        <v>0</v>
      </c>
      <c r="H66" s="387">
        <f>当期計画!I65</f>
        <v>0</v>
      </c>
      <c r="I66" s="387">
        <f>当期計画!J65</f>
        <v>0</v>
      </c>
      <c r="J66" s="387">
        <f>当期計画!K65</f>
        <v>0</v>
      </c>
      <c r="K66" s="387">
        <f>当期計画!L65</f>
        <v>0</v>
      </c>
      <c r="L66" s="387">
        <f>当期計画!M65</f>
        <v>0</v>
      </c>
      <c r="M66" s="387">
        <f>当期計画!N65</f>
        <v>0</v>
      </c>
      <c r="N66" s="387">
        <f>当期計画!O65</f>
        <v>0</v>
      </c>
      <c r="O66" s="387">
        <f>当期計画!P65</f>
        <v>0</v>
      </c>
      <c r="P66" s="217">
        <f>当期計画!Q65</f>
        <v>0</v>
      </c>
      <c r="Q66" s="2343" t="str">
        <f>当期計画!R65</f>
        <v/>
      </c>
      <c r="R66" s="1953">
        <f>当期計画!S65</f>
        <v>0</v>
      </c>
      <c r="S66" s="770" t="str">
        <f t="shared" si="0"/>
        <v/>
      </c>
    </row>
    <row r="67" spans="1:19" s="763" customFormat="1" ht="17.649999999999999" customHeight="1">
      <c r="A67" s="771"/>
      <c r="B67" s="1106">
        <f>当期計画!C66</f>
        <v>0</v>
      </c>
      <c r="C67" s="387">
        <f>当期計画!D66</f>
        <v>0</v>
      </c>
      <c r="D67" s="387">
        <f>当期計画!E66</f>
        <v>0</v>
      </c>
      <c r="E67" s="387">
        <f>当期計画!F66</f>
        <v>0</v>
      </c>
      <c r="F67" s="387">
        <f>当期計画!G66</f>
        <v>0</v>
      </c>
      <c r="G67" s="387">
        <f>当期計画!H66</f>
        <v>0</v>
      </c>
      <c r="H67" s="387">
        <f>当期計画!I66</f>
        <v>0</v>
      </c>
      <c r="I67" s="387">
        <f>当期計画!J66</f>
        <v>0</v>
      </c>
      <c r="J67" s="387">
        <f>当期計画!K66</f>
        <v>0</v>
      </c>
      <c r="K67" s="387">
        <f>当期計画!L66</f>
        <v>0</v>
      </c>
      <c r="L67" s="387">
        <f>当期計画!M66</f>
        <v>0</v>
      </c>
      <c r="M67" s="387">
        <f>当期計画!N66</f>
        <v>0</v>
      </c>
      <c r="N67" s="387">
        <f>当期計画!O66</f>
        <v>0</v>
      </c>
      <c r="O67" s="387">
        <f>当期計画!P66</f>
        <v>0</v>
      </c>
      <c r="P67" s="217">
        <f>当期計画!Q66</f>
        <v>0</v>
      </c>
      <c r="Q67" s="2343" t="str">
        <f>当期計画!R66</f>
        <v/>
      </c>
      <c r="R67" s="1953">
        <f>当期計画!S66</f>
        <v>0</v>
      </c>
      <c r="S67" s="770" t="str">
        <f t="shared" si="0"/>
        <v/>
      </c>
    </row>
    <row r="68" spans="1:19" s="763" customFormat="1" ht="17.649999999999999" customHeight="1">
      <c r="A68" s="771"/>
      <c r="B68" s="1106">
        <f>当期計画!C67</f>
        <v>0</v>
      </c>
      <c r="C68" s="387">
        <f>当期計画!D67</f>
        <v>0</v>
      </c>
      <c r="D68" s="387">
        <f>当期計画!E67</f>
        <v>0</v>
      </c>
      <c r="E68" s="387">
        <f>当期計画!F67</f>
        <v>0</v>
      </c>
      <c r="F68" s="387">
        <f>当期計画!G67</f>
        <v>0</v>
      </c>
      <c r="G68" s="387">
        <f>当期計画!H67</f>
        <v>0</v>
      </c>
      <c r="H68" s="387">
        <f>当期計画!I67</f>
        <v>0</v>
      </c>
      <c r="I68" s="387">
        <f>当期計画!J67</f>
        <v>0</v>
      </c>
      <c r="J68" s="387">
        <f>当期計画!K67</f>
        <v>0</v>
      </c>
      <c r="K68" s="387">
        <f>当期計画!L67</f>
        <v>0</v>
      </c>
      <c r="L68" s="387">
        <f>当期計画!M67</f>
        <v>0</v>
      </c>
      <c r="M68" s="387">
        <f>当期計画!N67</f>
        <v>0</v>
      </c>
      <c r="N68" s="387">
        <f>当期計画!O67</f>
        <v>0</v>
      </c>
      <c r="O68" s="387">
        <f>当期計画!P67</f>
        <v>0</v>
      </c>
      <c r="P68" s="217">
        <f>当期計画!Q67</f>
        <v>0</v>
      </c>
      <c r="Q68" s="2343" t="str">
        <f>当期計画!R67</f>
        <v/>
      </c>
      <c r="R68" s="1953">
        <f>当期計画!S67</f>
        <v>0</v>
      </c>
      <c r="S68" s="770" t="str">
        <f t="shared" si="0"/>
        <v/>
      </c>
    </row>
    <row r="69" spans="1:19" s="763" customFormat="1" ht="17.649999999999999" customHeight="1">
      <c r="A69" s="771"/>
      <c r="B69" s="1106">
        <f>当期計画!C68</f>
        <v>0</v>
      </c>
      <c r="C69" s="387">
        <f>当期計画!D68</f>
        <v>0</v>
      </c>
      <c r="D69" s="387">
        <f>当期計画!E68</f>
        <v>0</v>
      </c>
      <c r="E69" s="387">
        <f>当期計画!F68</f>
        <v>0</v>
      </c>
      <c r="F69" s="387">
        <f>当期計画!G68</f>
        <v>0</v>
      </c>
      <c r="G69" s="387">
        <f>当期計画!H68</f>
        <v>0</v>
      </c>
      <c r="H69" s="387">
        <f>当期計画!I68</f>
        <v>0</v>
      </c>
      <c r="I69" s="387">
        <f>当期計画!J68</f>
        <v>0</v>
      </c>
      <c r="J69" s="387">
        <f>当期計画!K68</f>
        <v>0</v>
      </c>
      <c r="K69" s="387">
        <f>当期計画!L68</f>
        <v>0</v>
      </c>
      <c r="L69" s="387">
        <f>当期計画!M68</f>
        <v>0</v>
      </c>
      <c r="M69" s="387">
        <f>当期計画!N68</f>
        <v>0</v>
      </c>
      <c r="N69" s="387">
        <f>当期計画!O68</f>
        <v>0</v>
      </c>
      <c r="O69" s="387">
        <f>当期計画!P68</f>
        <v>0</v>
      </c>
      <c r="P69" s="217">
        <f>当期計画!Q68</f>
        <v>0</v>
      </c>
      <c r="Q69" s="2343" t="str">
        <f>当期計画!R68</f>
        <v/>
      </c>
      <c r="R69" s="1953">
        <f>当期計画!S68</f>
        <v>0</v>
      </c>
      <c r="S69" s="770" t="str">
        <f t="shared" si="0"/>
        <v/>
      </c>
    </row>
    <row r="70" spans="1:19" s="763" customFormat="1" ht="17.649999999999999" customHeight="1">
      <c r="A70" s="771"/>
      <c r="B70" s="1106">
        <f>当期計画!C69</f>
        <v>0</v>
      </c>
      <c r="C70" s="387">
        <f>当期計画!D69</f>
        <v>0</v>
      </c>
      <c r="D70" s="387">
        <f>当期計画!E69</f>
        <v>0</v>
      </c>
      <c r="E70" s="387">
        <f>当期計画!F69</f>
        <v>0</v>
      </c>
      <c r="F70" s="387">
        <f>当期計画!G69</f>
        <v>0</v>
      </c>
      <c r="G70" s="387">
        <f>当期計画!H69</f>
        <v>0</v>
      </c>
      <c r="H70" s="387">
        <f>当期計画!I69</f>
        <v>0</v>
      </c>
      <c r="I70" s="387">
        <f>当期計画!J69</f>
        <v>0</v>
      </c>
      <c r="J70" s="387">
        <f>当期計画!K69</f>
        <v>0</v>
      </c>
      <c r="K70" s="387">
        <f>当期計画!L69</f>
        <v>0</v>
      </c>
      <c r="L70" s="387">
        <f>当期計画!M69</f>
        <v>0</v>
      </c>
      <c r="M70" s="387">
        <f>当期計画!N69</f>
        <v>0</v>
      </c>
      <c r="N70" s="387">
        <f>当期計画!O69</f>
        <v>0</v>
      </c>
      <c r="O70" s="387">
        <f>当期計画!P69</f>
        <v>0</v>
      </c>
      <c r="P70" s="217">
        <f>当期計画!Q69</f>
        <v>0</v>
      </c>
      <c r="Q70" s="2343" t="str">
        <f>当期計画!R69</f>
        <v/>
      </c>
      <c r="R70" s="1953">
        <f>当期計画!S69</f>
        <v>0</v>
      </c>
      <c r="S70" s="770" t="str">
        <f t="shared" ref="S70:S127" si="1">IF(OR(B70=0,B70=""),"",1)</f>
        <v/>
      </c>
    </row>
    <row r="71" spans="1:19" s="763" customFormat="1" ht="17.649999999999999" customHeight="1">
      <c r="A71" s="771"/>
      <c r="B71" s="1106">
        <f>当期計画!C70</f>
        <v>0</v>
      </c>
      <c r="C71" s="387">
        <f>当期計画!D70</f>
        <v>0</v>
      </c>
      <c r="D71" s="387">
        <f>当期計画!E70</f>
        <v>0</v>
      </c>
      <c r="E71" s="387">
        <f>当期計画!F70</f>
        <v>0</v>
      </c>
      <c r="F71" s="387">
        <f>当期計画!G70</f>
        <v>0</v>
      </c>
      <c r="G71" s="387">
        <f>当期計画!H70</f>
        <v>0</v>
      </c>
      <c r="H71" s="387">
        <f>当期計画!I70</f>
        <v>0</v>
      </c>
      <c r="I71" s="387">
        <f>当期計画!J70</f>
        <v>0</v>
      </c>
      <c r="J71" s="387">
        <f>当期計画!K70</f>
        <v>0</v>
      </c>
      <c r="K71" s="387">
        <f>当期計画!L70</f>
        <v>0</v>
      </c>
      <c r="L71" s="387">
        <f>当期計画!M70</f>
        <v>0</v>
      </c>
      <c r="M71" s="387">
        <f>当期計画!N70</f>
        <v>0</v>
      </c>
      <c r="N71" s="387">
        <f>当期計画!O70</f>
        <v>0</v>
      </c>
      <c r="O71" s="387">
        <f>当期計画!P70</f>
        <v>0</v>
      </c>
      <c r="P71" s="217">
        <f>当期計画!Q70</f>
        <v>0</v>
      </c>
      <c r="Q71" s="2343" t="str">
        <f>当期計画!R70</f>
        <v/>
      </c>
      <c r="R71" s="1953">
        <f>当期計画!S70</f>
        <v>0</v>
      </c>
      <c r="S71" s="770" t="str">
        <f t="shared" si="1"/>
        <v/>
      </c>
    </row>
    <row r="72" spans="1:19" s="763" customFormat="1" ht="17.649999999999999" customHeight="1">
      <c r="A72" s="771"/>
      <c r="B72" s="1106">
        <f>当期計画!C71</f>
        <v>0</v>
      </c>
      <c r="C72" s="387">
        <f>当期計画!D71</f>
        <v>0</v>
      </c>
      <c r="D72" s="387">
        <f>当期計画!E71</f>
        <v>0</v>
      </c>
      <c r="E72" s="387">
        <f>当期計画!F71</f>
        <v>0</v>
      </c>
      <c r="F72" s="387">
        <f>当期計画!G71</f>
        <v>0</v>
      </c>
      <c r="G72" s="387">
        <f>当期計画!H71</f>
        <v>0</v>
      </c>
      <c r="H72" s="387">
        <f>当期計画!I71</f>
        <v>0</v>
      </c>
      <c r="I72" s="387">
        <f>当期計画!J71</f>
        <v>0</v>
      </c>
      <c r="J72" s="387">
        <f>当期計画!K71</f>
        <v>0</v>
      </c>
      <c r="K72" s="387">
        <f>当期計画!L71</f>
        <v>0</v>
      </c>
      <c r="L72" s="387">
        <f>当期計画!M71</f>
        <v>0</v>
      </c>
      <c r="M72" s="387">
        <f>当期計画!N71</f>
        <v>0</v>
      </c>
      <c r="N72" s="387">
        <f>当期計画!O71</f>
        <v>0</v>
      </c>
      <c r="O72" s="387">
        <f>当期計画!P71</f>
        <v>0</v>
      </c>
      <c r="P72" s="217">
        <f>当期計画!Q71</f>
        <v>0</v>
      </c>
      <c r="Q72" s="2343" t="str">
        <f>当期計画!R71</f>
        <v/>
      </c>
      <c r="R72" s="1953">
        <f>当期計画!S71</f>
        <v>0</v>
      </c>
      <c r="S72" s="770" t="str">
        <f t="shared" si="1"/>
        <v/>
      </c>
    </row>
    <row r="73" spans="1:19" s="763" customFormat="1" ht="17.649999999999999" customHeight="1">
      <c r="A73" s="771"/>
      <c r="B73" s="1106">
        <f>当期計画!C72</f>
        <v>0</v>
      </c>
      <c r="C73" s="387">
        <f>当期計画!D72</f>
        <v>0</v>
      </c>
      <c r="D73" s="387">
        <f>当期計画!E72</f>
        <v>0</v>
      </c>
      <c r="E73" s="387">
        <f>当期計画!F72</f>
        <v>0</v>
      </c>
      <c r="F73" s="387">
        <f>当期計画!G72</f>
        <v>0</v>
      </c>
      <c r="G73" s="387">
        <f>当期計画!H72</f>
        <v>0</v>
      </c>
      <c r="H73" s="387">
        <f>当期計画!I72</f>
        <v>0</v>
      </c>
      <c r="I73" s="387">
        <f>当期計画!J72</f>
        <v>0</v>
      </c>
      <c r="J73" s="387">
        <f>当期計画!K72</f>
        <v>0</v>
      </c>
      <c r="K73" s="387">
        <f>当期計画!L72</f>
        <v>0</v>
      </c>
      <c r="L73" s="387">
        <f>当期計画!M72</f>
        <v>0</v>
      </c>
      <c r="M73" s="387">
        <f>当期計画!N72</f>
        <v>0</v>
      </c>
      <c r="N73" s="387">
        <f>当期計画!O72</f>
        <v>0</v>
      </c>
      <c r="O73" s="387">
        <f>当期計画!P72</f>
        <v>0</v>
      </c>
      <c r="P73" s="217">
        <f>当期計画!Q72</f>
        <v>0</v>
      </c>
      <c r="Q73" s="2343" t="str">
        <f>当期計画!R72</f>
        <v/>
      </c>
      <c r="R73" s="1953">
        <f>当期計画!S72</f>
        <v>0</v>
      </c>
      <c r="S73" s="770" t="str">
        <f t="shared" si="1"/>
        <v/>
      </c>
    </row>
    <row r="74" spans="1:19" s="763" customFormat="1" ht="17.649999999999999" customHeight="1">
      <c r="A74" s="771"/>
      <c r="B74" s="1106">
        <f>当期計画!C73</f>
        <v>0</v>
      </c>
      <c r="C74" s="387">
        <f>当期計画!D73</f>
        <v>0</v>
      </c>
      <c r="D74" s="387">
        <f>当期計画!E73</f>
        <v>0</v>
      </c>
      <c r="E74" s="387">
        <f>当期計画!F73</f>
        <v>0</v>
      </c>
      <c r="F74" s="387">
        <f>当期計画!G73</f>
        <v>0</v>
      </c>
      <c r="G74" s="387">
        <f>当期計画!H73</f>
        <v>0</v>
      </c>
      <c r="H74" s="387">
        <f>当期計画!I73</f>
        <v>0</v>
      </c>
      <c r="I74" s="387">
        <f>当期計画!J73</f>
        <v>0</v>
      </c>
      <c r="J74" s="387">
        <f>当期計画!K73</f>
        <v>0</v>
      </c>
      <c r="K74" s="387">
        <f>当期計画!L73</f>
        <v>0</v>
      </c>
      <c r="L74" s="387">
        <f>当期計画!M73</f>
        <v>0</v>
      </c>
      <c r="M74" s="387">
        <f>当期計画!N73</f>
        <v>0</v>
      </c>
      <c r="N74" s="387">
        <f>当期計画!O73</f>
        <v>0</v>
      </c>
      <c r="O74" s="387">
        <f>当期計画!P73</f>
        <v>0</v>
      </c>
      <c r="P74" s="217">
        <f>当期計画!Q73</f>
        <v>0</v>
      </c>
      <c r="Q74" s="2343" t="str">
        <f>当期計画!R73</f>
        <v/>
      </c>
      <c r="R74" s="1953">
        <f>当期計画!S73</f>
        <v>0</v>
      </c>
      <c r="S74" s="770" t="str">
        <f t="shared" si="1"/>
        <v/>
      </c>
    </row>
    <row r="75" spans="1:19" s="763" customFormat="1" ht="17.649999999999999" customHeight="1">
      <c r="A75" s="771"/>
      <c r="B75" s="1106">
        <f>当期計画!C74</f>
        <v>0</v>
      </c>
      <c r="C75" s="387">
        <f>当期計画!D74</f>
        <v>0</v>
      </c>
      <c r="D75" s="387">
        <f>当期計画!E74</f>
        <v>0</v>
      </c>
      <c r="E75" s="387">
        <f>当期計画!F74</f>
        <v>0</v>
      </c>
      <c r="F75" s="387">
        <f>当期計画!G74</f>
        <v>0</v>
      </c>
      <c r="G75" s="387">
        <f>当期計画!H74</f>
        <v>0</v>
      </c>
      <c r="H75" s="387">
        <f>当期計画!I74</f>
        <v>0</v>
      </c>
      <c r="I75" s="387">
        <f>当期計画!J74</f>
        <v>0</v>
      </c>
      <c r="J75" s="387">
        <f>当期計画!K74</f>
        <v>0</v>
      </c>
      <c r="K75" s="387">
        <f>当期計画!L74</f>
        <v>0</v>
      </c>
      <c r="L75" s="387">
        <f>当期計画!M74</f>
        <v>0</v>
      </c>
      <c r="M75" s="387">
        <f>当期計画!N74</f>
        <v>0</v>
      </c>
      <c r="N75" s="387">
        <f>当期計画!O74</f>
        <v>0</v>
      </c>
      <c r="O75" s="387">
        <f>当期計画!P74</f>
        <v>0</v>
      </c>
      <c r="P75" s="217">
        <f>当期計画!Q74</f>
        <v>0</v>
      </c>
      <c r="Q75" s="2343" t="str">
        <f>当期計画!R74</f>
        <v/>
      </c>
      <c r="R75" s="1953">
        <f>当期計画!S74</f>
        <v>0</v>
      </c>
      <c r="S75" s="770" t="str">
        <f t="shared" si="1"/>
        <v/>
      </c>
    </row>
    <row r="76" spans="1:19" s="763" customFormat="1" ht="17.649999999999999" customHeight="1">
      <c r="A76" s="771"/>
      <c r="B76" s="1106">
        <f>当期計画!C75</f>
        <v>0</v>
      </c>
      <c r="C76" s="387">
        <f>当期計画!D75</f>
        <v>0</v>
      </c>
      <c r="D76" s="387">
        <f>当期計画!E75</f>
        <v>0</v>
      </c>
      <c r="E76" s="387">
        <f>当期計画!F75</f>
        <v>0</v>
      </c>
      <c r="F76" s="387">
        <f>当期計画!G75</f>
        <v>0</v>
      </c>
      <c r="G76" s="387">
        <f>当期計画!H75</f>
        <v>0</v>
      </c>
      <c r="H76" s="387">
        <f>当期計画!I75</f>
        <v>0</v>
      </c>
      <c r="I76" s="387">
        <f>当期計画!J75</f>
        <v>0</v>
      </c>
      <c r="J76" s="387">
        <f>当期計画!K75</f>
        <v>0</v>
      </c>
      <c r="K76" s="387">
        <f>当期計画!L75</f>
        <v>0</v>
      </c>
      <c r="L76" s="387">
        <f>当期計画!M75</f>
        <v>0</v>
      </c>
      <c r="M76" s="387">
        <f>当期計画!N75</f>
        <v>0</v>
      </c>
      <c r="N76" s="387">
        <f>当期計画!O75</f>
        <v>0</v>
      </c>
      <c r="O76" s="387">
        <f>当期計画!P75</f>
        <v>0</v>
      </c>
      <c r="P76" s="217">
        <f>当期計画!Q75</f>
        <v>0</v>
      </c>
      <c r="Q76" s="2343" t="str">
        <f>当期計画!R75</f>
        <v/>
      </c>
      <c r="R76" s="1953">
        <f>当期計画!S75</f>
        <v>0</v>
      </c>
      <c r="S76" s="770" t="str">
        <f t="shared" si="1"/>
        <v/>
      </c>
    </row>
    <row r="77" spans="1:19" s="763" customFormat="1" ht="17.649999999999999" customHeight="1">
      <c r="A77" s="771"/>
      <c r="B77" s="1106">
        <f>当期計画!C76</f>
        <v>0</v>
      </c>
      <c r="C77" s="387">
        <f>当期計画!D76</f>
        <v>0</v>
      </c>
      <c r="D77" s="387">
        <f>当期計画!E76</f>
        <v>0</v>
      </c>
      <c r="E77" s="387">
        <f>当期計画!F76</f>
        <v>0</v>
      </c>
      <c r="F77" s="387">
        <f>当期計画!G76</f>
        <v>0</v>
      </c>
      <c r="G77" s="387">
        <f>当期計画!H76</f>
        <v>0</v>
      </c>
      <c r="H77" s="387">
        <f>当期計画!I76</f>
        <v>0</v>
      </c>
      <c r="I77" s="387">
        <f>当期計画!J76</f>
        <v>0</v>
      </c>
      <c r="J77" s="387">
        <f>当期計画!K76</f>
        <v>0</v>
      </c>
      <c r="K77" s="387">
        <f>当期計画!L76</f>
        <v>0</v>
      </c>
      <c r="L77" s="387">
        <f>当期計画!M76</f>
        <v>0</v>
      </c>
      <c r="M77" s="387">
        <f>当期計画!N76</f>
        <v>0</v>
      </c>
      <c r="N77" s="387">
        <f>当期計画!O76</f>
        <v>0</v>
      </c>
      <c r="O77" s="387">
        <f>当期計画!P76</f>
        <v>0</v>
      </c>
      <c r="P77" s="217">
        <f>当期計画!Q76</f>
        <v>0</v>
      </c>
      <c r="Q77" s="2343" t="str">
        <f>当期計画!R76</f>
        <v/>
      </c>
      <c r="R77" s="1953">
        <f>当期計画!S76</f>
        <v>0</v>
      </c>
      <c r="S77" s="770" t="str">
        <f t="shared" si="1"/>
        <v/>
      </c>
    </row>
    <row r="78" spans="1:19" s="763" customFormat="1" ht="17.649999999999999" customHeight="1">
      <c r="A78" s="771"/>
      <c r="B78" s="1106">
        <f>当期計画!C77</f>
        <v>0</v>
      </c>
      <c r="C78" s="387">
        <f>当期計画!D77</f>
        <v>0</v>
      </c>
      <c r="D78" s="387">
        <f>当期計画!E77</f>
        <v>0</v>
      </c>
      <c r="E78" s="387">
        <f>当期計画!F77</f>
        <v>0</v>
      </c>
      <c r="F78" s="387">
        <f>当期計画!G77</f>
        <v>0</v>
      </c>
      <c r="G78" s="387">
        <f>当期計画!H77</f>
        <v>0</v>
      </c>
      <c r="H78" s="387">
        <f>当期計画!I77</f>
        <v>0</v>
      </c>
      <c r="I78" s="387">
        <f>当期計画!J77</f>
        <v>0</v>
      </c>
      <c r="J78" s="387">
        <f>当期計画!K77</f>
        <v>0</v>
      </c>
      <c r="K78" s="387">
        <f>当期計画!L77</f>
        <v>0</v>
      </c>
      <c r="L78" s="387">
        <f>当期計画!M77</f>
        <v>0</v>
      </c>
      <c r="M78" s="387">
        <f>当期計画!N77</f>
        <v>0</v>
      </c>
      <c r="N78" s="387">
        <f>当期計画!O77</f>
        <v>0</v>
      </c>
      <c r="O78" s="387">
        <f>当期計画!P77</f>
        <v>0</v>
      </c>
      <c r="P78" s="217">
        <f>当期計画!Q77</f>
        <v>0</v>
      </c>
      <c r="Q78" s="2343" t="str">
        <f>当期計画!R77</f>
        <v/>
      </c>
      <c r="R78" s="1953">
        <f>当期計画!S77</f>
        <v>0</v>
      </c>
      <c r="S78" s="770" t="str">
        <f t="shared" si="1"/>
        <v/>
      </c>
    </row>
    <row r="79" spans="1:19" s="763" customFormat="1" ht="17.649999999999999" customHeight="1">
      <c r="A79" s="771"/>
      <c r="B79" s="1106">
        <f>当期計画!C78</f>
        <v>0</v>
      </c>
      <c r="C79" s="387">
        <f>当期計画!D78</f>
        <v>0</v>
      </c>
      <c r="D79" s="387">
        <f>当期計画!E78</f>
        <v>0</v>
      </c>
      <c r="E79" s="387">
        <f>当期計画!F78</f>
        <v>0</v>
      </c>
      <c r="F79" s="387">
        <f>当期計画!G78</f>
        <v>0</v>
      </c>
      <c r="G79" s="387">
        <f>当期計画!H78</f>
        <v>0</v>
      </c>
      <c r="H79" s="387">
        <f>当期計画!I78</f>
        <v>0</v>
      </c>
      <c r="I79" s="387">
        <f>当期計画!J78</f>
        <v>0</v>
      </c>
      <c r="J79" s="387">
        <f>当期計画!K78</f>
        <v>0</v>
      </c>
      <c r="K79" s="387">
        <f>当期計画!L78</f>
        <v>0</v>
      </c>
      <c r="L79" s="387">
        <f>当期計画!M78</f>
        <v>0</v>
      </c>
      <c r="M79" s="387">
        <f>当期計画!N78</f>
        <v>0</v>
      </c>
      <c r="N79" s="387">
        <f>当期計画!O78</f>
        <v>0</v>
      </c>
      <c r="O79" s="387">
        <f>当期計画!P78</f>
        <v>0</v>
      </c>
      <c r="P79" s="217">
        <f>当期計画!Q78</f>
        <v>0</v>
      </c>
      <c r="Q79" s="2343" t="str">
        <f>当期計画!R78</f>
        <v/>
      </c>
      <c r="R79" s="1953">
        <f>当期計画!S78</f>
        <v>0</v>
      </c>
      <c r="S79" s="770" t="str">
        <f t="shared" si="1"/>
        <v/>
      </c>
    </row>
    <row r="80" spans="1:19" s="763" customFormat="1" ht="17.649999999999999" customHeight="1">
      <c r="A80" s="771"/>
      <c r="B80" s="1106">
        <f>当期計画!C79</f>
        <v>0</v>
      </c>
      <c r="C80" s="387">
        <f>当期計画!D79</f>
        <v>0</v>
      </c>
      <c r="D80" s="387">
        <f>当期計画!E79</f>
        <v>0</v>
      </c>
      <c r="E80" s="387">
        <f>当期計画!F79</f>
        <v>0</v>
      </c>
      <c r="F80" s="387">
        <f>当期計画!G79</f>
        <v>0</v>
      </c>
      <c r="G80" s="387">
        <f>当期計画!H79</f>
        <v>0</v>
      </c>
      <c r="H80" s="387">
        <f>当期計画!I79</f>
        <v>0</v>
      </c>
      <c r="I80" s="387">
        <f>当期計画!J79</f>
        <v>0</v>
      </c>
      <c r="J80" s="387">
        <f>当期計画!K79</f>
        <v>0</v>
      </c>
      <c r="K80" s="387">
        <f>当期計画!L79</f>
        <v>0</v>
      </c>
      <c r="L80" s="387">
        <f>当期計画!M79</f>
        <v>0</v>
      </c>
      <c r="M80" s="387">
        <f>当期計画!N79</f>
        <v>0</v>
      </c>
      <c r="N80" s="387">
        <f>当期計画!O79</f>
        <v>0</v>
      </c>
      <c r="O80" s="387">
        <f>当期計画!P79</f>
        <v>0</v>
      </c>
      <c r="P80" s="217">
        <f>当期計画!Q79</f>
        <v>0</v>
      </c>
      <c r="Q80" s="2343" t="str">
        <f>当期計画!R79</f>
        <v/>
      </c>
      <c r="R80" s="1953">
        <f>当期計画!S79</f>
        <v>0</v>
      </c>
      <c r="S80" s="770" t="str">
        <f t="shared" si="1"/>
        <v/>
      </c>
    </row>
    <row r="81" spans="1:19" s="763" customFormat="1" ht="17.649999999999999" customHeight="1">
      <c r="A81" s="771"/>
      <c r="B81" s="1106">
        <f>当期計画!C80</f>
        <v>0</v>
      </c>
      <c r="C81" s="387">
        <f>当期計画!D80</f>
        <v>0</v>
      </c>
      <c r="D81" s="387">
        <f>当期計画!E80</f>
        <v>0</v>
      </c>
      <c r="E81" s="387">
        <f>当期計画!F80</f>
        <v>0</v>
      </c>
      <c r="F81" s="387">
        <f>当期計画!G80</f>
        <v>0</v>
      </c>
      <c r="G81" s="387">
        <f>当期計画!H80</f>
        <v>0</v>
      </c>
      <c r="H81" s="387">
        <f>当期計画!I80</f>
        <v>0</v>
      </c>
      <c r="I81" s="387">
        <f>当期計画!J80</f>
        <v>0</v>
      </c>
      <c r="J81" s="387">
        <f>当期計画!K80</f>
        <v>0</v>
      </c>
      <c r="K81" s="387">
        <f>当期計画!L80</f>
        <v>0</v>
      </c>
      <c r="L81" s="387">
        <f>当期計画!M80</f>
        <v>0</v>
      </c>
      <c r="M81" s="387">
        <f>当期計画!N80</f>
        <v>0</v>
      </c>
      <c r="N81" s="387">
        <f>当期計画!O80</f>
        <v>0</v>
      </c>
      <c r="O81" s="387">
        <f>当期計画!P80</f>
        <v>0</v>
      </c>
      <c r="P81" s="217">
        <f>当期計画!Q80</f>
        <v>0</v>
      </c>
      <c r="Q81" s="2343" t="str">
        <f>当期計画!R80</f>
        <v/>
      </c>
      <c r="R81" s="1953">
        <f>当期計画!S80</f>
        <v>0</v>
      </c>
      <c r="S81" s="770" t="str">
        <f t="shared" si="1"/>
        <v/>
      </c>
    </row>
    <row r="82" spans="1:19" s="763" customFormat="1" ht="17.649999999999999" customHeight="1">
      <c r="A82" s="771"/>
      <c r="B82" s="1106">
        <f>当期計画!C81</f>
        <v>0</v>
      </c>
      <c r="C82" s="1129">
        <f>当期計画!D81</f>
        <v>0</v>
      </c>
      <c r="D82" s="1129">
        <f>当期計画!E81</f>
        <v>0</v>
      </c>
      <c r="E82" s="1129">
        <f>当期計画!F81</f>
        <v>0</v>
      </c>
      <c r="F82" s="1129">
        <f>当期計画!G81</f>
        <v>0</v>
      </c>
      <c r="G82" s="1129">
        <f>当期計画!H81</f>
        <v>0</v>
      </c>
      <c r="H82" s="1129">
        <f>当期計画!I81</f>
        <v>0</v>
      </c>
      <c r="I82" s="1129">
        <f>当期計画!J81</f>
        <v>0</v>
      </c>
      <c r="J82" s="1129">
        <f>当期計画!K81</f>
        <v>0</v>
      </c>
      <c r="K82" s="1129">
        <f>当期計画!L81</f>
        <v>0</v>
      </c>
      <c r="L82" s="1129">
        <f>当期計画!M81</f>
        <v>0</v>
      </c>
      <c r="M82" s="1129">
        <f>当期計画!N81</f>
        <v>0</v>
      </c>
      <c r="N82" s="1129">
        <f>当期計画!O81</f>
        <v>0</v>
      </c>
      <c r="O82" s="1129">
        <f>当期計画!P81</f>
        <v>0</v>
      </c>
      <c r="P82" s="237">
        <f>当期計画!Q81</f>
        <v>0</v>
      </c>
      <c r="Q82" s="2343" t="str">
        <f>当期計画!R81</f>
        <v/>
      </c>
      <c r="R82" s="1953">
        <f>当期計画!S81</f>
        <v>0</v>
      </c>
      <c r="S82" s="770" t="str">
        <f t="shared" si="1"/>
        <v/>
      </c>
    </row>
    <row r="83" spans="1:19" s="763" customFormat="1" ht="17.649999999999999" customHeight="1">
      <c r="A83" s="771"/>
      <c r="B83" s="1963" t="str">
        <f>当期計画!C82</f>
        <v>その他販管費計</v>
      </c>
      <c r="C83" s="1098">
        <f>当期計画!D82</f>
        <v>0</v>
      </c>
      <c r="D83" s="1098">
        <f>当期計画!E82</f>
        <v>0</v>
      </c>
      <c r="E83" s="1098">
        <f>当期計画!F82</f>
        <v>0</v>
      </c>
      <c r="F83" s="1098">
        <f>当期計画!G82</f>
        <v>0</v>
      </c>
      <c r="G83" s="1098">
        <f>当期計画!H82</f>
        <v>0</v>
      </c>
      <c r="H83" s="1098">
        <f>当期計画!I82</f>
        <v>0</v>
      </c>
      <c r="I83" s="1098">
        <f>当期計画!J82</f>
        <v>0</v>
      </c>
      <c r="J83" s="1098">
        <f>当期計画!K82</f>
        <v>0</v>
      </c>
      <c r="K83" s="1098">
        <f>当期計画!L82</f>
        <v>0</v>
      </c>
      <c r="L83" s="1098">
        <f>当期計画!M82</f>
        <v>0</v>
      </c>
      <c r="M83" s="1098">
        <f>当期計画!N82</f>
        <v>0</v>
      </c>
      <c r="N83" s="1098">
        <f>当期計画!O82</f>
        <v>0</v>
      </c>
      <c r="O83" s="1098">
        <f>当期計画!P82</f>
        <v>0</v>
      </c>
      <c r="P83" s="1961">
        <f>当期計画!Q82</f>
        <v>0</v>
      </c>
      <c r="Q83" s="2349" t="str">
        <f>当期計画!R82</f>
        <v/>
      </c>
      <c r="R83" s="1962">
        <f>当期計画!S82</f>
        <v>0</v>
      </c>
      <c r="S83" s="770">
        <f t="shared" si="1"/>
        <v>1</v>
      </c>
    </row>
    <row r="84" spans="1:19" s="763" customFormat="1" ht="17.649999999999999" customHeight="1">
      <c r="A84" s="771"/>
      <c r="B84" s="1964" t="str">
        <f>当期計画!C83</f>
        <v>販売管理費計</v>
      </c>
      <c r="C84" s="1144">
        <f>当期計画!D83</f>
        <v>0</v>
      </c>
      <c r="D84" s="1144">
        <f>当期計画!E83</f>
        <v>0</v>
      </c>
      <c r="E84" s="1144">
        <f>当期計画!F83</f>
        <v>0</v>
      </c>
      <c r="F84" s="1144">
        <f>当期計画!G83</f>
        <v>0</v>
      </c>
      <c r="G84" s="1144">
        <f>当期計画!H83</f>
        <v>0</v>
      </c>
      <c r="H84" s="1144">
        <f>当期計画!I83</f>
        <v>0</v>
      </c>
      <c r="I84" s="1144">
        <f>当期計画!J83</f>
        <v>0</v>
      </c>
      <c r="J84" s="1144">
        <f>当期計画!K83</f>
        <v>0</v>
      </c>
      <c r="K84" s="1144">
        <f>当期計画!L83</f>
        <v>0</v>
      </c>
      <c r="L84" s="1144">
        <f>当期計画!M83</f>
        <v>0</v>
      </c>
      <c r="M84" s="1144">
        <f>当期計画!N83</f>
        <v>0</v>
      </c>
      <c r="N84" s="1144">
        <f>当期計画!O83</f>
        <v>0</v>
      </c>
      <c r="O84" s="1144">
        <f>当期計画!P83</f>
        <v>0</v>
      </c>
      <c r="P84" s="1965">
        <f>当期計画!Q83</f>
        <v>0</v>
      </c>
      <c r="Q84" s="2344" t="str">
        <f>当期計画!R83</f>
        <v/>
      </c>
      <c r="R84" s="1955">
        <f>当期計画!S83</f>
        <v>0</v>
      </c>
      <c r="S84" s="770">
        <f t="shared" si="1"/>
        <v>1</v>
      </c>
    </row>
    <row r="85" spans="1:19" s="763" customFormat="1" ht="17.649999999999999" customHeight="1">
      <c r="A85" s="771"/>
      <c r="B85" s="1964" t="str">
        <f>当期計画!C84</f>
        <v>営業損益金額</v>
      </c>
      <c r="C85" s="1144">
        <f>当期計画!D84</f>
        <v>0</v>
      </c>
      <c r="D85" s="1144">
        <f>当期計画!E84</f>
        <v>0</v>
      </c>
      <c r="E85" s="1144">
        <f>当期計画!F84</f>
        <v>0</v>
      </c>
      <c r="F85" s="1144">
        <f>当期計画!G84</f>
        <v>0</v>
      </c>
      <c r="G85" s="1144">
        <f>当期計画!H84</f>
        <v>0</v>
      </c>
      <c r="H85" s="1144">
        <f>当期計画!I84</f>
        <v>0</v>
      </c>
      <c r="I85" s="1144">
        <f>当期計画!J84</f>
        <v>0</v>
      </c>
      <c r="J85" s="1144">
        <f>当期計画!K84</f>
        <v>0</v>
      </c>
      <c r="K85" s="1144">
        <f>当期計画!L84</f>
        <v>0</v>
      </c>
      <c r="L85" s="1144">
        <f>当期計画!M84</f>
        <v>0</v>
      </c>
      <c r="M85" s="1144">
        <f>当期計画!N84</f>
        <v>0</v>
      </c>
      <c r="N85" s="1144">
        <f>当期計画!O84</f>
        <v>0</v>
      </c>
      <c r="O85" s="1144">
        <f>当期計画!P84</f>
        <v>0</v>
      </c>
      <c r="P85" s="1144">
        <f>当期計画!Q84</f>
        <v>0</v>
      </c>
      <c r="Q85" s="2344" t="str">
        <f>当期計画!R84</f>
        <v/>
      </c>
      <c r="R85" s="1955">
        <f>当期計画!S84</f>
        <v>0</v>
      </c>
      <c r="S85" s="770">
        <f t="shared" si="1"/>
        <v>1</v>
      </c>
    </row>
    <row r="86" spans="1:19" s="763" customFormat="1" ht="17.649999999999999" customHeight="1">
      <c r="A86" s="771"/>
      <c r="B86" s="1145" t="str">
        <f>当期計画!C85</f>
        <v>[営業外収益]</v>
      </c>
      <c r="C86" s="1103">
        <f>当期計画!D85</f>
        <v>0</v>
      </c>
      <c r="D86" s="1103">
        <f>当期計画!E85</f>
        <v>0</v>
      </c>
      <c r="E86" s="1103">
        <f>当期計画!F85</f>
        <v>0</v>
      </c>
      <c r="F86" s="1103">
        <f>当期計画!G85</f>
        <v>0</v>
      </c>
      <c r="G86" s="1103">
        <f>当期計画!H85</f>
        <v>0</v>
      </c>
      <c r="H86" s="1103">
        <f>当期計画!I85</f>
        <v>0</v>
      </c>
      <c r="I86" s="1103">
        <f>当期計画!J85</f>
        <v>0</v>
      </c>
      <c r="J86" s="1103">
        <f>当期計画!K85</f>
        <v>0</v>
      </c>
      <c r="K86" s="1103">
        <f>当期計画!L85</f>
        <v>0</v>
      </c>
      <c r="L86" s="1103">
        <f>当期計画!M85</f>
        <v>0</v>
      </c>
      <c r="M86" s="1103">
        <f>当期計画!N85</f>
        <v>0</v>
      </c>
      <c r="N86" s="1103">
        <f>当期計画!O85</f>
        <v>0</v>
      </c>
      <c r="O86" s="1103">
        <f>当期計画!P85</f>
        <v>0</v>
      </c>
      <c r="P86" s="1960">
        <f>当期計画!Q85</f>
        <v>0</v>
      </c>
      <c r="Q86" s="2348" t="str">
        <f>当期計画!R85</f>
        <v/>
      </c>
      <c r="R86" s="1957">
        <f>当期計画!S85</f>
        <v>0</v>
      </c>
      <c r="S86" s="770">
        <f t="shared" si="1"/>
        <v>1</v>
      </c>
    </row>
    <row r="87" spans="1:19" s="763" customFormat="1" ht="17.649999999999999" customHeight="1">
      <c r="A87" s="771"/>
      <c r="B87" s="1145">
        <f>当期計画!C86</f>
        <v>0</v>
      </c>
      <c r="C87" s="387">
        <f>当期計画!D86</f>
        <v>0</v>
      </c>
      <c r="D87" s="387">
        <f>当期計画!E86</f>
        <v>0</v>
      </c>
      <c r="E87" s="387">
        <f>当期計画!F86</f>
        <v>0</v>
      </c>
      <c r="F87" s="387">
        <f>当期計画!G86</f>
        <v>0</v>
      </c>
      <c r="G87" s="387">
        <f>当期計画!H86</f>
        <v>0</v>
      </c>
      <c r="H87" s="387">
        <f>当期計画!I86</f>
        <v>0</v>
      </c>
      <c r="I87" s="387">
        <f>当期計画!J86</f>
        <v>0</v>
      </c>
      <c r="J87" s="387">
        <f>当期計画!K86</f>
        <v>0</v>
      </c>
      <c r="K87" s="387">
        <f>当期計画!L86</f>
        <v>0</v>
      </c>
      <c r="L87" s="387">
        <f>当期計画!M86</f>
        <v>0</v>
      </c>
      <c r="M87" s="387">
        <f>当期計画!N86</f>
        <v>0</v>
      </c>
      <c r="N87" s="387">
        <f>当期計画!O86</f>
        <v>0</v>
      </c>
      <c r="O87" s="387">
        <f>当期計画!P86</f>
        <v>0</v>
      </c>
      <c r="P87" s="217">
        <f>当期計画!Q86</f>
        <v>0</v>
      </c>
      <c r="Q87" s="2343" t="str">
        <f>当期計画!R86</f>
        <v/>
      </c>
      <c r="R87" s="1953">
        <f>当期計画!S86</f>
        <v>0</v>
      </c>
      <c r="S87" s="770" t="str">
        <f t="shared" si="1"/>
        <v/>
      </c>
    </row>
    <row r="88" spans="1:19" s="763" customFormat="1" ht="17.649999999999999" customHeight="1">
      <c r="A88" s="771"/>
      <c r="B88" s="1145">
        <f>当期計画!C87</f>
        <v>0</v>
      </c>
      <c r="C88" s="387">
        <f>当期計画!D87</f>
        <v>0</v>
      </c>
      <c r="D88" s="387">
        <f>当期計画!E87</f>
        <v>0</v>
      </c>
      <c r="E88" s="387">
        <f>当期計画!F87</f>
        <v>0</v>
      </c>
      <c r="F88" s="387">
        <f>当期計画!G87</f>
        <v>0</v>
      </c>
      <c r="G88" s="387">
        <f>当期計画!H87</f>
        <v>0</v>
      </c>
      <c r="H88" s="387">
        <f>当期計画!I87</f>
        <v>0</v>
      </c>
      <c r="I88" s="387">
        <f>当期計画!J87</f>
        <v>0</v>
      </c>
      <c r="J88" s="387">
        <f>当期計画!K87</f>
        <v>0</v>
      </c>
      <c r="K88" s="387">
        <f>当期計画!L87</f>
        <v>0</v>
      </c>
      <c r="L88" s="387">
        <f>当期計画!M87</f>
        <v>0</v>
      </c>
      <c r="M88" s="387">
        <f>当期計画!N87</f>
        <v>0</v>
      </c>
      <c r="N88" s="387">
        <f>当期計画!O87</f>
        <v>0</v>
      </c>
      <c r="O88" s="387">
        <f>当期計画!P87</f>
        <v>0</v>
      </c>
      <c r="P88" s="217">
        <f>当期計画!Q87</f>
        <v>0</v>
      </c>
      <c r="Q88" s="2343" t="str">
        <f>当期計画!R87</f>
        <v/>
      </c>
      <c r="R88" s="1953">
        <f>当期計画!S87</f>
        <v>0</v>
      </c>
      <c r="S88" s="770" t="str">
        <f t="shared" si="1"/>
        <v/>
      </c>
    </row>
    <row r="89" spans="1:19" s="763" customFormat="1" ht="17.649999999999999" customHeight="1">
      <c r="A89" s="771"/>
      <c r="B89" s="1145">
        <f>当期計画!C88</f>
        <v>0</v>
      </c>
      <c r="C89" s="1129">
        <f>当期計画!D88</f>
        <v>0</v>
      </c>
      <c r="D89" s="1129">
        <f>当期計画!E88</f>
        <v>0</v>
      </c>
      <c r="E89" s="1129">
        <f>当期計画!F88</f>
        <v>0</v>
      </c>
      <c r="F89" s="1129">
        <f>当期計画!G88</f>
        <v>0</v>
      </c>
      <c r="G89" s="1129">
        <f>当期計画!H88</f>
        <v>0</v>
      </c>
      <c r="H89" s="1129">
        <f>当期計画!I88</f>
        <v>0</v>
      </c>
      <c r="I89" s="1129">
        <f>当期計画!J88</f>
        <v>0</v>
      </c>
      <c r="J89" s="1129">
        <f>当期計画!K88</f>
        <v>0</v>
      </c>
      <c r="K89" s="1129">
        <f>当期計画!L88</f>
        <v>0</v>
      </c>
      <c r="L89" s="1129">
        <f>当期計画!M88</f>
        <v>0</v>
      </c>
      <c r="M89" s="1129">
        <f>当期計画!N88</f>
        <v>0</v>
      </c>
      <c r="N89" s="1129">
        <f>当期計画!O88</f>
        <v>0</v>
      </c>
      <c r="O89" s="1129">
        <f>当期計画!P88</f>
        <v>0</v>
      </c>
      <c r="P89" s="217">
        <f>当期計画!Q88</f>
        <v>0</v>
      </c>
      <c r="Q89" s="2343" t="str">
        <f>当期計画!R88</f>
        <v/>
      </c>
      <c r="R89" s="1953">
        <f>当期計画!S88</f>
        <v>0</v>
      </c>
      <c r="S89" s="770" t="str">
        <f t="shared" si="1"/>
        <v/>
      </c>
    </row>
    <row r="90" spans="1:19" s="763" customFormat="1" ht="17.649999999999999" customHeight="1">
      <c r="A90" s="771"/>
      <c r="B90" s="1145">
        <f>当期計画!C89</f>
        <v>0</v>
      </c>
      <c r="C90" s="1129">
        <f>当期計画!D89</f>
        <v>0</v>
      </c>
      <c r="D90" s="1129">
        <f>当期計画!E89</f>
        <v>0</v>
      </c>
      <c r="E90" s="1129">
        <f>当期計画!F89</f>
        <v>0</v>
      </c>
      <c r="F90" s="1129">
        <f>当期計画!G89</f>
        <v>0</v>
      </c>
      <c r="G90" s="1129">
        <f>当期計画!H89</f>
        <v>0</v>
      </c>
      <c r="H90" s="1129">
        <f>当期計画!I89</f>
        <v>0</v>
      </c>
      <c r="I90" s="1129">
        <f>当期計画!J89</f>
        <v>0</v>
      </c>
      <c r="J90" s="1129">
        <f>当期計画!K89</f>
        <v>0</v>
      </c>
      <c r="K90" s="1129">
        <f>当期計画!L89</f>
        <v>0</v>
      </c>
      <c r="L90" s="1129">
        <f>当期計画!M89</f>
        <v>0</v>
      </c>
      <c r="M90" s="1129">
        <f>当期計画!N89</f>
        <v>0</v>
      </c>
      <c r="N90" s="1129">
        <f>当期計画!O89</f>
        <v>0</v>
      </c>
      <c r="O90" s="1129">
        <f>当期計画!P89</f>
        <v>0</v>
      </c>
      <c r="P90" s="217">
        <f>当期計画!Q89</f>
        <v>0</v>
      </c>
      <c r="Q90" s="2343" t="str">
        <f>当期計画!R89</f>
        <v/>
      </c>
      <c r="R90" s="1953">
        <f>当期計画!S89</f>
        <v>0</v>
      </c>
      <c r="S90" s="770" t="str">
        <f t="shared" si="1"/>
        <v/>
      </c>
    </row>
    <row r="91" spans="1:19" s="763" customFormat="1" ht="17.649999999999999" customHeight="1">
      <c r="A91" s="771"/>
      <c r="B91" s="1145">
        <f>当期計画!C90</f>
        <v>0</v>
      </c>
      <c r="C91" s="1129">
        <f>当期計画!D90</f>
        <v>0</v>
      </c>
      <c r="D91" s="1129">
        <f>当期計画!E90</f>
        <v>0</v>
      </c>
      <c r="E91" s="1129">
        <f>当期計画!F90</f>
        <v>0</v>
      </c>
      <c r="F91" s="1129">
        <f>当期計画!G90</f>
        <v>0</v>
      </c>
      <c r="G91" s="1129">
        <f>当期計画!H90</f>
        <v>0</v>
      </c>
      <c r="H91" s="1129">
        <f>当期計画!I90</f>
        <v>0</v>
      </c>
      <c r="I91" s="1129">
        <f>当期計画!J90</f>
        <v>0</v>
      </c>
      <c r="J91" s="1129">
        <f>当期計画!K90</f>
        <v>0</v>
      </c>
      <c r="K91" s="1129">
        <f>当期計画!L90</f>
        <v>0</v>
      </c>
      <c r="L91" s="1129">
        <f>当期計画!M90</f>
        <v>0</v>
      </c>
      <c r="M91" s="1129">
        <f>当期計画!N90</f>
        <v>0</v>
      </c>
      <c r="N91" s="1129">
        <f>当期計画!O90</f>
        <v>0</v>
      </c>
      <c r="O91" s="1129">
        <f>当期計画!P90</f>
        <v>0</v>
      </c>
      <c r="P91" s="217">
        <f>当期計画!Q90</f>
        <v>0</v>
      </c>
      <c r="Q91" s="2343" t="str">
        <f>当期計画!R90</f>
        <v/>
      </c>
      <c r="R91" s="1953">
        <f>当期計画!S90</f>
        <v>0</v>
      </c>
      <c r="S91" s="770" t="str">
        <f t="shared" si="1"/>
        <v/>
      </c>
    </row>
    <row r="92" spans="1:19" s="763" customFormat="1" ht="17.649999999999999" customHeight="1">
      <c r="A92" s="771"/>
      <c r="B92" s="1145">
        <f>当期計画!C91</f>
        <v>0</v>
      </c>
      <c r="C92" s="1129">
        <f>当期計画!D91</f>
        <v>0</v>
      </c>
      <c r="D92" s="1129">
        <f>当期計画!E91</f>
        <v>0</v>
      </c>
      <c r="E92" s="1129">
        <f>当期計画!F91</f>
        <v>0</v>
      </c>
      <c r="F92" s="1129">
        <f>当期計画!G91</f>
        <v>0</v>
      </c>
      <c r="G92" s="1129">
        <f>当期計画!H91</f>
        <v>0</v>
      </c>
      <c r="H92" s="1129">
        <f>当期計画!I91</f>
        <v>0</v>
      </c>
      <c r="I92" s="1129">
        <f>当期計画!J91</f>
        <v>0</v>
      </c>
      <c r="J92" s="1129">
        <f>当期計画!K91</f>
        <v>0</v>
      </c>
      <c r="K92" s="1129">
        <f>当期計画!L91</f>
        <v>0</v>
      </c>
      <c r="L92" s="1129">
        <f>当期計画!M91</f>
        <v>0</v>
      </c>
      <c r="M92" s="1129">
        <f>当期計画!N91</f>
        <v>0</v>
      </c>
      <c r="N92" s="1129">
        <f>当期計画!O91</f>
        <v>0</v>
      </c>
      <c r="O92" s="1129">
        <f>当期計画!P91</f>
        <v>0</v>
      </c>
      <c r="P92" s="217">
        <f>当期計画!Q91</f>
        <v>0</v>
      </c>
      <c r="Q92" s="2343" t="str">
        <f>当期計画!R91</f>
        <v/>
      </c>
      <c r="R92" s="1953">
        <f>当期計画!S91</f>
        <v>0</v>
      </c>
      <c r="S92" s="770" t="str">
        <f t="shared" si="1"/>
        <v/>
      </c>
    </row>
    <row r="93" spans="1:19" s="763" customFormat="1" ht="17.649999999999999" customHeight="1">
      <c r="A93" s="771"/>
      <c r="B93" s="1145">
        <f>当期計画!C92</f>
        <v>0</v>
      </c>
      <c r="C93" s="1129">
        <f>当期計画!D92</f>
        <v>0</v>
      </c>
      <c r="D93" s="1129">
        <f>当期計画!E92</f>
        <v>0</v>
      </c>
      <c r="E93" s="1129">
        <f>当期計画!F92</f>
        <v>0</v>
      </c>
      <c r="F93" s="1129">
        <f>当期計画!G92</f>
        <v>0</v>
      </c>
      <c r="G93" s="1129">
        <f>当期計画!H92</f>
        <v>0</v>
      </c>
      <c r="H93" s="1129">
        <f>当期計画!I92</f>
        <v>0</v>
      </c>
      <c r="I93" s="1129">
        <f>当期計画!J92</f>
        <v>0</v>
      </c>
      <c r="J93" s="1129">
        <f>当期計画!K92</f>
        <v>0</v>
      </c>
      <c r="K93" s="1129">
        <f>当期計画!L92</f>
        <v>0</v>
      </c>
      <c r="L93" s="1129">
        <f>当期計画!M92</f>
        <v>0</v>
      </c>
      <c r="M93" s="1129">
        <f>当期計画!N92</f>
        <v>0</v>
      </c>
      <c r="N93" s="1129">
        <f>当期計画!O92</f>
        <v>0</v>
      </c>
      <c r="O93" s="1129">
        <f>当期計画!P92</f>
        <v>0</v>
      </c>
      <c r="P93" s="217">
        <f>当期計画!Q92</f>
        <v>0</v>
      </c>
      <c r="Q93" s="2343" t="str">
        <f>当期計画!R92</f>
        <v/>
      </c>
      <c r="R93" s="1953">
        <f>当期計画!S92</f>
        <v>0</v>
      </c>
      <c r="S93" s="770" t="str">
        <f t="shared" si="1"/>
        <v/>
      </c>
    </row>
    <row r="94" spans="1:19" s="763" customFormat="1" ht="17.649999999999999" customHeight="1">
      <c r="A94" s="771"/>
      <c r="B94" s="1145">
        <f>当期計画!C93</f>
        <v>0</v>
      </c>
      <c r="C94" s="1129">
        <f>当期計画!D93</f>
        <v>0</v>
      </c>
      <c r="D94" s="1129">
        <f>当期計画!E93</f>
        <v>0</v>
      </c>
      <c r="E94" s="1129">
        <f>当期計画!F93</f>
        <v>0</v>
      </c>
      <c r="F94" s="1129">
        <f>当期計画!G93</f>
        <v>0</v>
      </c>
      <c r="G94" s="1129">
        <f>当期計画!H93</f>
        <v>0</v>
      </c>
      <c r="H94" s="1129">
        <f>当期計画!I93</f>
        <v>0</v>
      </c>
      <c r="I94" s="1129">
        <f>当期計画!J93</f>
        <v>0</v>
      </c>
      <c r="J94" s="1129">
        <f>当期計画!K93</f>
        <v>0</v>
      </c>
      <c r="K94" s="1129">
        <f>当期計画!L93</f>
        <v>0</v>
      </c>
      <c r="L94" s="1129">
        <f>当期計画!M93</f>
        <v>0</v>
      </c>
      <c r="M94" s="1129">
        <f>当期計画!N93</f>
        <v>0</v>
      </c>
      <c r="N94" s="1129">
        <f>当期計画!O93</f>
        <v>0</v>
      </c>
      <c r="O94" s="1129">
        <f>当期計画!P93</f>
        <v>0</v>
      </c>
      <c r="P94" s="217">
        <f>当期計画!Q93</f>
        <v>0</v>
      </c>
      <c r="Q94" s="2343" t="str">
        <f>当期計画!R93</f>
        <v/>
      </c>
      <c r="R94" s="1953">
        <f>当期計画!S93</f>
        <v>0</v>
      </c>
      <c r="S94" s="770" t="str">
        <f t="shared" si="1"/>
        <v/>
      </c>
    </row>
    <row r="95" spans="1:19" s="763" customFormat="1" ht="17.649999999999999" customHeight="1">
      <c r="A95" s="771"/>
      <c r="B95" s="1145">
        <f>当期計画!C94</f>
        <v>0</v>
      </c>
      <c r="C95" s="1129">
        <f>当期計画!D94</f>
        <v>0</v>
      </c>
      <c r="D95" s="1129">
        <f>当期計画!E94</f>
        <v>0</v>
      </c>
      <c r="E95" s="1129">
        <f>当期計画!F94</f>
        <v>0</v>
      </c>
      <c r="F95" s="1129">
        <f>当期計画!G94</f>
        <v>0</v>
      </c>
      <c r="G95" s="1129">
        <f>当期計画!H94</f>
        <v>0</v>
      </c>
      <c r="H95" s="1129">
        <f>当期計画!I94</f>
        <v>0</v>
      </c>
      <c r="I95" s="1129">
        <f>当期計画!J94</f>
        <v>0</v>
      </c>
      <c r="J95" s="1129">
        <f>当期計画!K94</f>
        <v>0</v>
      </c>
      <c r="K95" s="1129">
        <f>当期計画!L94</f>
        <v>0</v>
      </c>
      <c r="L95" s="1129">
        <f>当期計画!M94</f>
        <v>0</v>
      </c>
      <c r="M95" s="1129">
        <f>当期計画!N94</f>
        <v>0</v>
      </c>
      <c r="N95" s="1129">
        <f>当期計画!O94</f>
        <v>0</v>
      </c>
      <c r="O95" s="1129">
        <f>当期計画!P94</f>
        <v>0</v>
      </c>
      <c r="P95" s="217">
        <f>当期計画!Q94</f>
        <v>0</v>
      </c>
      <c r="Q95" s="2343" t="str">
        <f>当期計画!R94</f>
        <v/>
      </c>
      <c r="R95" s="1953">
        <f>当期計画!S94</f>
        <v>0</v>
      </c>
      <c r="S95" s="770" t="str">
        <f t="shared" si="1"/>
        <v/>
      </c>
    </row>
    <row r="96" spans="1:19" ht="17.649999999999999" customHeight="1">
      <c r="A96" s="779"/>
      <c r="B96" s="1145">
        <f>当期計画!C95</f>
        <v>0</v>
      </c>
      <c r="C96" s="1129">
        <f>当期計画!D95</f>
        <v>0</v>
      </c>
      <c r="D96" s="1129">
        <f>当期計画!E95</f>
        <v>0</v>
      </c>
      <c r="E96" s="1129">
        <f>当期計画!F95</f>
        <v>0</v>
      </c>
      <c r="F96" s="1129">
        <f>当期計画!G95</f>
        <v>0</v>
      </c>
      <c r="G96" s="1129">
        <f>当期計画!H95</f>
        <v>0</v>
      </c>
      <c r="H96" s="1129">
        <f>当期計画!I95</f>
        <v>0</v>
      </c>
      <c r="I96" s="1129">
        <f>当期計画!J95</f>
        <v>0</v>
      </c>
      <c r="J96" s="1129">
        <f>当期計画!K95</f>
        <v>0</v>
      </c>
      <c r="K96" s="1129">
        <f>当期計画!L95</f>
        <v>0</v>
      </c>
      <c r="L96" s="1129">
        <f>当期計画!M95</f>
        <v>0</v>
      </c>
      <c r="M96" s="1129">
        <f>当期計画!N95</f>
        <v>0</v>
      </c>
      <c r="N96" s="1129">
        <f>当期計画!O95</f>
        <v>0</v>
      </c>
      <c r="O96" s="1129">
        <f>当期計画!P95</f>
        <v>0</v>
      </c>
      <c r="P96" s="237">
        <f>当期計画!Q95</f>
        <v>0</v>
      </c>
      <c r="Q96" s="2343" t="str">
        <f>当期計画!R95</f>
        <v/>
      </c>
      <c r="R96" s="1953">
        <f>当期計画!S95</f>
        <v>0</v>
      </c>
      <c r="S96" s="770" t="str">
        <f t="shared" si="1"/>
        <v/>
      </c>
    </row>
    <row r="97" spans="1:19" ht="17.649999999999999" customHeight="1">
      <c r="A97" s="779"/>
      <c r="B97" s="1964" t="str">
        <f>当期計画!C96</f>
        <v>営業外収益合計</v>
      </c>
      <c r="C97" s="1144">
        <f>当期計画!D96</f>
        <v>0</v>
      </c>
      <c r="D97" s="1144">
        <f>当期計画!E96</f>
        <v>0</v>
      </c>
      <c r="E97" s="1144">
        <f>当期計画!F96</f>
        <v>0</v>
      </c>
      <c r="F97" s="1144">
        <f>当期計画!G96</f>
        <v>0</v>
      </c>
      <c r="G97" s="1144">
        <f>当期計画!H96</f>
        <v>0</v>
      </c>
      <c r="H97" s="1144">
        <f>当期計画!I96</f>
        <v>0</v>
      </c>
      <c r="I97" s="1144">
        <f>当期計画!J96</f>
        <v>0</v>
      </c>
      <c r="J97" s="1144">
        <f>当期計画!K96</f>
        <v>0</v>
      </c>
      <c r="K97" s="1144">
        <f>当期計画!L96</f>
        <v>0</v>
      </c>
      <c r="L97" s="1144">
        <f>当期計画!M96</f>
        <v>0</v>
      </c>
      <c r="M97" s="1144">
        <f>当期計画!N96</f>
        <v>0</v>
      </c>
      <c r="N97" s="1144">
        <f>当期計画!O96</f>
        <v>0</v>
      </c>
      <c r="O97" s="1144">
        <f>当期計画!P96</f>
        <v>0</v>
      </c>
      <c r="P97" s="1965">
        <f>当期計画!Q96</f>
        <v>0</v>
      </c>
      <c r="Q97" s="2344" t="str">
        <f>当期計画!R96</f>
        <v/>
      </c>
      <c r="R97" s="1955">
        <f>当期計画!S96</f>
        <v>0</v>
      </c>
      <c r="S97" s="770">
        <f t="shared" si="1"/>
        <v>1</v>
      </c>
    </row>
    <row r="98" spans="1:19" ht="17.649999999999999" customHeight="1">
      <c r="A98" s="779"/>
      <c r="B98" s="1145" t="str">
        <f>当期計画!C97</f>
        <v>[営業外費用]</v>
      </c>
      <c r="C98" s="1103">
        <f>当期計画!D97</f>
        <v>0</v>
      </c>
      <c r="D98" s="1103">
        <f>当期計画!E97</f>
        <v>0</v>
      </c>
      <c r="E98" s="1103">
        <f>当期計画!F97</f>
        <v>0</v>
      </c>
      <c r="F98" s="1103">
        <f>当期計画!G97</f>
        <v>0</v>
      </c>
      <c r="G98" s="1103">
        <f>当期計画!H97</f>
        <v>0</v>
      </c>
      <c r="H98" s="1103">
        <f>当期計画!I97</f>
        <v>0</v>
      </c>
      <c r="I98" s="1103">
        <f>当期計画!J97</f>
        <v>0</v>
      </c>
      <c r="J98" s="1103">
        <f>当期計画!K97</f>
        <v>0</v>
      </c>
      <c r="K98" s="1103">
        <f>当期計画!L97</f>
        <v>0</v>
      </c>
      <c r="L98" s="1103">
        <f>当期計画!M97</f>
        <v>0</v>
      </c>
      <c r="M98" s="1103">
        <f>当期計画!N97</f>
        <v>0</v>
      </c>
      <c r="N98" s="1103">
        <f>当期計画!O97</f>
        <v>0</v>
      </c>
      <c r="O98" s="1103">
        <f>当期計画!P97</f>
        <v>0</v>
      </c>
      <c r="P98" s="1960">
        <f>当期計画!Q97</f>
        <v>0</v>
      </c>
      <c r="Q98" s="2348" t="str">
        <f>当期計画!R97</f>
        <v/>
      </c>
      <c r="R98" s="1957">
        <f>当期計画!S97</f>
        <v>0</v>
      </c>
      <c r="S98" s="770">
        <f t="shared" si="1"/>
        <v>1</v>
      </c>
    </row>
    <row r="99" spans="1:19" ht="17.649999999999999" customHeight="1">
      <c r="A99" s="779"/>
      <c r="B99" s="769">
        <f>当期計画!C98</f>
        <v>0</v>
      </c>
      <c r="C99" s="387">
        <f>当期計画!D98</f>
        <v>0</v>
      </c>
      <c r="D99" s="387">
        <f>当期計画!E98</f>
        <v>0</v>
      </c>
      <c r="E99" s="387">
        <f>当期計画!F98</f>
        <v>0</v>
      </c>
      <c r="F99" s="387">
        <f>当期計画!G98</f>
        <v>0</v>
      </c>
      <c r="G99" s="387">
        <f>当期計画!H98</f>
        <v>0</v>
      </c>
      <c r="H99" s="387">
        <f>当期計画!I98</f>
        <v>0</v>
      </c>
      <c r="I99" s="387">
        <f>当期計画!J98</f>
        <v>0</v>
      </c>
      <c r="J99" s="387">
        <f>当期計画!K98</f>
        <v>0</v>
      </c>
      <c r="K99" s="387">
        <f>当期計画!L98</f>
        <v>0</v>
      </c>
      <c r="L99" s="387">
        <f>当期計画!M98</f>
        <v>0</v>
      </c>
      <c r="M99" s="387">
        <f>当期計画!N98</f>
        <v>0</v>
      </c>
      <c r="N99" s="387">
        <f>当期計画!O98</f>
        <v>0</v>
      </c>
      <c r="O99" s="387">
        <f>当期計画!P98</f>
        <v>0</v>
      </c>
      <c r="P99" s="217">
        <f>当期計画!Q98</f>
        <v>0</v>
      </c>
      <c r="Q99" s="2343" t="str">
        <f>当期計画!R98</f>
        <v/>
      </c>
      <c r="R99" s="1953">
        <f>当期計画!S98</f>
        <v>0</v>
      </c>
      <c r="S99" s="770" t="str">
        <f t="shared" si="1"/>
        <v/>
      </c>
    </row>
    <row r="100" spans="1:19" ht="17.649999999999999" customHeight="1">
      <c r="A100" s="779"/>
      <c r="B100" s="769">
        <f>当期計画!C99</f>
        <v>0</v>
      </c>
      <c r="C100" s="387">
        <f>当期計画!D99</f>
        <v>0</v>
      </c>
      <c r="D100" s="387">
        <f>当期計画!E99</f>
        <v>0</v>
      </c>
      <c r="E100" s="387">
        <f>当期計画!F99</f>
        <v>0</v>
      </c>
      <c r="F100" s="387">
        <f>当期計画!G99</f>
        <v>0</v>
      </c>
      <c r="G100" s="387">
        <f>当期計画!H99</f>
        <v>0</v>
      </c>
      <c r="H100" s="387">
        <f>当期計画!I99</f>
        <v>0</v>
      </c>
      <c r="I100" s="387">
        <f>当期計画!J99</f>
        <v>0</v>
      </c>
      <c r="J100" s="387">
        <f>当期計画!K99</f>
        <v>0</v>
      </c>
      <c r="K100" s="387">
        <f>当期計画!L99</f>
        <v>0</v>
      </c>
      <c r="L100" s="387">
        <f>当期計画!M99</f>
        <v>0</v>
      </c>
      <c r="M100" s="387">
        <f>当期計画!N99</f>
        <v>0</v>
      </c>
      <c r="N100" s="387">
        <f>当期計画!O99</f>
        <v>0</v>
      </c>
      <c r="O100" s="387">
        <f>当期計画!P99</f>
        <v>0</v>
      </c>
      <c r="P100" s="217">
        <f>当期計画!Q99</f>
        <v>0</v>
      </c>
      <c r="Q100" s="2343" t="str">
        <f>当期計画!R99</f>
        <v/>
      </c>
      <c r="R100" s="1953">
        <f>当期計画!S99</f>
        <v>0</v>
      </c>
      <c r="S100" s="770" t="str">
        <f t="shared" si="1"/>
        <v/>
      </c>
    </row>
    <row r="101" spans="1:19" ht="17.649999999999999" customHeight="1">
      <c r="A101" s="779"/>
      <c r="B101" s="769">
        <f>当期計画!C100</f>
        <v>0</v>
      </c>
      <c r="C101" s="1129">
        <f>当期計画!D100</f>
        <v>0</v>
      </c>
      <c r="D101" s="1129">
        <f>当期計画!E100</f>
        <v>0</v>
      </c>
      <c r="E101" s="1129">
        <f>当期計画!F100</f>
        <v>0</v>
      </c>
      <c r="F101" s="1129">
        <f>当期計画!G100</f>
        <v>0</v>
      </c>
      <c r="G101" s="1129">
        <f>当期計画!H100</f>
        <v>0</v>
      </c>
      <c r="H101" s="1129">
        <f>当期計画!I100</f>
        <v>0</v>
      </c>
      <c r="I101" s="1129">
        <f>当期計画!J100</f>
        <v>0</v>
      </c>
      <c r="J101" s="1129">
        <f>当期計画!K100</f>
        <v>0</v>
      </c>
      <c r="K101" s="1129">
        <f>当期計画!L100</f>
        <v>0</v>
      </c>
      <c r="L101" s="1129">
        <f>当期計画!M100</f>
        <v>0</v>
      </c>
      <c r="M101" s="1129">
        <f>当期計画!N100</f>
        <v>0</v>
      </c>
      <c r="N101" s="1129">
        <f>当期計画!O100</f>
        <v>0</v>
      </c>
      <c r="O101" s="1129">
        <f>当期計画!P100</f>
        <v>0</v>
      </c>
      <c r="P101" s="217">
        <f>当期計画!Q100</f>
        <v>0</v>
      </c>
      <c r="Q101" s="2343" t="str">
        <f>当期計画!R100</f>
        <v/>
      </c>
      <c r="R101" s="1953">
        <f>当期計画!S100</f>
        <v>0</v>
      </c>
      <c r="S101" s="770" t="str">
        <f t="shared" si="1"/>
        <v/>
      </c>
    </row>
    <row r="102" spans="1:19" ht="17.649999999999999" customHeight="1">
      <c r="A102" s="779"/>
      <c r="B102" s="769">
        <f>当期計画!C101</f>
        <v>0</v>
      </c>
      <c r="C102" s="1129">
        <f>当期計画!D101</f>
        <v>0</v>
      </c>
      <c r="D102" s="1129">
        <f>当期計画!E101</f>
        <v>0</v>
      </c>
      <c r="E102" s="1129">
        <f>当期計画!F101</f>
        <v>0</v>
      </c>
      <c r="F102" s="1129">
        <f>当期計画!G101</f>
        <v>0</v>
      </c>
      <c r="G102" s="1129">
        <f>当期計画!H101</f>
        <v>0</v>
      </c>
      <c r="H102" s="1129">
        <f>当期計画!I101</f>
        <v>0</v>
      </c>
      <c r="I102" s="1129">
        <f>当期計画!J101</f>
        <v>0</v>
      </c>
      <c r="J102" s="1129">
        <f>当期計画!K101</f>
        <v>0</v>
      </c>
      <c r="K102" s="1129">
        <f>当期計画!L101</f>
        <v>0</v>
      </c>
      <c r="L102" s="1129">
        <f>当期計画!M101</f>
        <v>0</v>
      </c>
      <c r="M102" s="1129">
        <f>当期計画!N101</f>
        <v>0</v>
      </c>
      <c r="N102" s="1129">
        <f>当期計画!O101</f>
        <v>0</v>
      </c>
      <c r="O102" s="1129">
        <f>当期計画!P101</f>
        <v>0</v>
      </c>
      <c r="P102" s="217">
        <f>当期計画!Q101</f>
        <v>0</v>
      </c>
      <c r="Q102" s="2343" t="str">
        <f>当期計画!R101</f>
        <v/>
      </c>
      <c r="R102" s="1953">
        <f>当期計画!S101</f>
        <v>0</v>
      </c>
      <c r="S102" s="770" t="str">
        <f t="shared" si="1"/>
        <v/>
      </c>
    </row>
    <row r="103" spans="1:19" ht="17.649999999999999" customHeight="1">
      <c r="A103" s="779"/>
      <c r="B103" s="769">
        <f>当期計画!C102</f>
        <v>0</v>
      </c>
      <c r="C103" s="1129">
        <f>当期計画!D102</f>
        <v>0</v>
      </c>
      <c r="D103" s="1129">
        <f>当期計画!E102</f>
        <v>0</v>
      </c>
      <c r="E103" s="1129">
        <f>当期計画!F102</f>
        <v>0</v>
      </c>
      <c r="F103" s="1129">
        <f>当期計画!G102</f>
        <v>0</v>
      </c>
      <c r="G103" s="1129">
        <f>当期計画!H102</f>
        <v>0</v>
      </c>
      <c r="H103" s="1129">
        <f>当期計画!I102</f>
        <v>0</v>
      </c>
      <c r="I103" s="1129">
        <f>当期計画!J102</f>
        <v>0</v>
      </c>
      <c r="J103" s="1129">
        <f>当期計画!K102</f>
        <v>0</v>
      </c>
      <c r="K103" s="1129">
        <f>当期計画!L102</f>
        <v>0</v>
      </c>
      <c r="L103" s="1129">
        <f>当期計画!M102</f>
        <v>0</v>
      </c>
      <c r="M103" s="1129">
        <f>当期計画!N102</f>
        <v>0</v>
      </c>
      <c r="N103" s="1129">
        <f>当期計画!O102</f>
        <v>0</v>
      </c>
      <c r="O103" s="1129">
        <f>当期計画!P102</f>
        <v>0</v>
      </c>
      <c r="P103" s="217">
        <f>当期計画!Q102</f>
        <v>0</v>
      </c>
      <c r="Q103" s="2343" t="str">
        <f>当期計画!R102</f>
        <v/>
      </c>
      <c r="R103" s="1953">
        <f>当期計画!S102</f>
        <v>0</v>
      </c>
      <c r="S103" s="770" t="str">
        <f t="shared" si="1"/>
        <v/>
      </c>
    </row>
    <row r="104" spans="1:19" ht="17.649999999999999" customHeight="1">
      <c r="A104" s="779"/>
      <c r="B104" s="769">
        <f>当期計画!C103</f>
        <v>0</v>
      </c>
      <c r="C104" s="1129">
        <f>当期計画!D103</f>
        <v>0</v>
      </c>
      <c r="D104" s="1129">
        <f>当期計画!E103</f>
        <v>0</v>
      </c>
      <c r="E104" s="1129">
        <f>当期計画!F103</f>
        <v>0</v>
      </c>
      <c r="F104" s="1129">
        <f>当期計画!G103</f>
        <v>0</v>
      </c>
      <c r="G104" s="1129">
        <f>当期計画!H103</f>
        <v>0</v>
      </c>
      <c r="H104" s="1129">
        <f>当期計画!I103</f>
        <v>0</v>
      </c>
      <c r="I104" s="1129">
        <f>当期計画!J103</f>
        <v>0</v>
      </c>
      <c r="J104" s="1129">
        <f>当期計画!K103</f>
        <v>0</v>
      </c>
      <c r="K104" s="1129">
        <f>当期計画!L103</f>
        <v>0</v>
      </c>
      <c r="L104" s="1129">
        <f>当期計画!M103</f>
        <v>0</v>
      </c>
      <c r="M104" s="1129">
        <f>当期計画!N103</f>
        <v>0</v>
      </c>
      <c r="N104" s="1129">
        <f>当期計画!O103</f>
        <v>0</v>
      </c>
      <c r="O104" s="1129">
        <f>当期計画!P103</f>
        <v>0</v>
      </c>
      <c r="P104" s="217">
        <f>当期計画!Q103</f>
        <v>0</v>
      </c>
      <c r="Q104" s="2343" t="str">
        <f>当期計画!R103</f>
        <v/>
      </c>
      <c r="R104" s="1953">
        <f>当期計画!S103</f>
        <v>0</v>
      </c>
      <c r="S104" s="770" t="str">
        <f t="shared" si="1"/>
        <v/>
      </c>
    </row>
    <row r="105" spans="1:19" ht="17.649999999999999" customHeight="1">
      <c r="A105" s="779"/>
      <c r="B105" s="769">
        <f>当期計画!C104</f>
        <v>0</v>
      </c>
      <c r="C105" s="1129">
        <f>当期計画!D104</f>
        <v>0</v>
      </c>
      <c r="D105" s="1129">
        <f>当期計画!E104</f>
        <v>0</v>
      </c>
      <c r="E105" s="1129">
        <f>当期計画!F104</f>
        <v>0</v>
      </c>
      <c r="F105" s="1129">
        <f>当期計画!G104</f>
        <v>0</v>
      </c>
      <c r="G105" s="1129">
        <f>当期計画!H104</f>
        <v>0</v>
      </c>
      <c r="H105" s="1129">
        <f>当期計画!I104</f>
        <v>0</v>
      </c>
      <c r="I105" s="1129">
        <f>当期計画!J104</f>
        <v>0</v>
      </c>
      <c r="J105" s="1129">
        <f>当期計画!K104</f>
        <v>0</v>
      </c>
      <c r="K105" s="1129">
        <f>当期計画!L104</f>
        <v>0</v>
      </c>
      <c r="L105" s="1129">
        <f>当期計画!M104</f>
        <v>0</v>
      </c>
      <c r="M105" s="1129">
        <f>当期計画!N104</f>
        <v>0</v>
      </c>
      <c r="N105" s="1129">
        <f>当期計画!O104</f>
        <v>0</v>
      </c>
      <c r="O105" s="1129">
        <f>当期計画!P104</f>
        <v>0</v>
      </c>
      <c r="P105" s="217">
        <f>当期計画!Q104</f>
        <v>0</v>
      </c>
      <c r="Q105" s="2343" t="str">
        <f>当期計画!R104</f>
        <v/>
      </c>
      <c r="R105" s="1953">
        <f>当期計画!S104</f>
        <v>0</v>
      </c>
      <c r="S105" s="770" t="str">
        <f t="shared" si="1"/>
        <v/>
      </c>
    </row>
    <row r="106" spans="1:19" ht="17.649999999999999" customHeight="1">
      <c r="A106" s="779"/>
      <c r="B106" s="769">
        <f>当期計画!C105</f>
        <v>0</v>
      </c>
      <c r="C106" s="1129">
        <f>当期計画!D105</f>
        <v>0</v>
      </c>
      <c r="D106" s="1129">
        <f>当期計画!E105</f>
        <v>0</v>
      </c>
      <c r="E106" s="1129">
        <f>当期計画!F105</f>
        <v>0</v>
      </c>
      <c r="F106" s="1129">
        <f>当期計画!G105</f>
        <v>0</v>
      </c>
      <c r="G106" s="1129">
        <f>当期計画!H105</f>
        <v>0</v>
      </c>
      <c r="H106" s="1129">
        <f>当期計画!I105</f>
        <v>0</v>
      </c>
      <c r="I106" s="1129">
        <f>当期計画!J105</f>
        <v>0</v>
      </c>
      <c r="J106" s="1129">
        <f>当期計画!K105</f>
        <v>0</v>
      </c>
      <c r="K106" s="1129">
        <f>当期計画!L105</f>
        <v>0</v>
      </c>
      <c r="L106" s="1129">
        <f>当期計画!M105</f>
        <v>0</v>
      </c>
      <c r="M106" s="1129">
        <f>当期計画!N105</f>
        <v>0</v>
      </c>
      <c r="N106" s="1129">
        <f>当期計画!O105</f>
        <v>0</v>
      </c>
      <c r="O106" s="1129">
        <f>当期計画!P105</f>
        <v>0</v>
      </c>
      <c r="P106" s="217">
        <f>当期計画!Q105</f>
        <v>0</v>
      </c>
      <c r="Q106" s="2343" t="str">
        <f>当期計画!R105</f>
        <v/>
      </c>
      <c r="R106" s="1953">
        <f>当期計画!S105</f>
        <v>0</v>
      </c>
      <c r="S106" s="770" t="str">
        <f t="shared" si="1"/>
        <v/>
      </c>
    </row>
    <row r="107" spans="1:19" ht="17.649999999999999" customHeight="1">
      <c r="A107" s="779"/>
      <c r="B107" s="769">
        <f>当期計画!C106</f>
        <v>0</v>
      </c>
      <c r="C107" s="1129">
        <f>当期計画!D106</f>
        <v>0</v>
      </c>
      <c r="D107" s="1129">
        <f>当期計画!E106</f>
        <v>0</v>
      </c>
      <c r="E107" s="1129">
        <f>当期計画!F106</f>
        <v>0</v>
      </c>
      <c r="F107" s="1129">
        <f>当期計画!G106</f>
        <v>0</v>
      </c>
      <c r="G107" s="1129">
        <f>当期計画!H106</f>
        <v>0</v>
      </c>
      <c r="H107" s="1129">
        <f>当期計画!I106</f>
        <v>0</v>
      </c>
      <c r="I107" s="1129">
        <f>当期計画!J106</f>
        <v>0</v>
      </c>
      <c r="J107" s="1129">
        <f>当期計画!K106</f>
        <v>0</v>
      </c>
      <c r="K107" s="1129">
        <f>当期計画!L106</f>
        <v>0</v>
      </c>
      <c r="L107" s="1129">
        <f>当期計画!M106</f>
        <v>0</v>
      </c>
      <c r="M107" s="1129">
        <f>当期計画!N106</f>
        <v>0</v>
      </c>
      <c r="N107" s="1129">
        <f>当期計画!O106</f>
        <v>0</v>
      </c>
      <c r="O107" s="1129">
        <f>当期計画!P106</f>
        <v>0</v>
      </c>
      <c r="P107" s="217">
        <f>当期計画!Q106</f>
        <v>0</v>
      </c>
      <c r="Q107" s="2343" t="str">
        <f>当期計画!R106</f>
        <v/>
      </c>
      <c r="R107" s="1953">
        <f>当期計画!S106</f>
        <v>0</v>
      </c>
      <c r="S107" s="770" t="str">
        <f t="shared" si="1"/>
        <v/>
      </c>
    </row>
    <row r="108" spans="1:19" ht="17.649999999999999" customHeight="1">
      <c r="A108" s="779"/>
      <c r="B108" s="769">
        <f>当期計画!C107</f>
        <v>0</v>
      </c>
      <c r="C108" s="1129">
        <f>当期計画!D107</f>
        <v>0</v>
      </c>
      <c r="D108" s="1129">
        <f>当期計画!E107</f>
        <v>0</v>
      </c>
      <c r="E108" s="1129">
        <f>当期計画!F107</f>
        <v>0</v>
      </c>
      <c r="F108" s="1129">
        <f>当期計画!G107</f>
        <v>0</v>
      </c>
      <c r="G108" s="1129">
        <f>当期計画!H107</f>
        <v>0</v>
      </c>
      <c r="H108" s="1129">
        <f>当期計画!I107</f>
        <v>0</v>
      </c>
      <c r="I108" s="1129">
        <f>当期計画!J107</f>
        <v>0</v>
      </c>
      <c r="J108" s="1129">
        <f>当期計画!K107</f>
        <v>0</v>
      </c>
      <c r="K108" s="1129">
        <f>当期計画!L107</f>
        <v>0</v>
      </c>
      <c r="L108" s="1129">
        <f>当期計画!M107</f>
        <v>0</v>
      </c>
      <c r="M108" s="1129">
        <f>当期計画!N107</f>
        <v>0</v>
      </c>
      <c r="N108" s="1129">
        <f>当期計画!O107</f>
        <v>0</v>
      </c>
      <c r="O108" s="1129">
        <f>当期計画!P107</f>
        <v>0</v>
      </c>
      <c r="P108" s="237">
        <f>当期計画!Q107</f>
        <v>0</v>
      </c>
      <c r="Q108" s="2343" t="str">
        <f>当期計画!R107</f>
        <v/>
      </c>
      <c r="R108" s="1953">
        <f>当期計画!S107</f>
        <v>0</v>
      </c>
      <c r="S108" s="770" t="str">
        <f t="shared" si="1"/>
        <v/>
      </c>
    </row>
    <row r="109" spans="1:19" ht="17.649999999999999" customHeight="1">
      <c r="A109" s="779"/>
      <c r="B109" s="1964" t="str">
        <f>当期計画!C108</f>
        <v>営業外費用合計</v>
      </c>
      <c r="C109" s="1144">
        <f>当期計画!D108</f>
        <v>0</v>
      </c>
      <c r="D109" s="1144">
        <f>当期計画!E108</f>
        <v>0</v>
      </c>
      <c r="E109" s="1144">
        <f>当期計画!F108</f>
        <v>0</v>
      </c>
      <c r="F109" s="1144">
        <f>当期計画!G108</f>
        <v>0</v>
      </c>
      <c r="G109" s="1144">
        <f>当期計画!H108</f>
        <v>0</v>
      </c>
      <c r="H109" s="1144">
        <f>当期計画!I108</f>
        <v>0</v>
      </c>
      <c r="I109" s="1144">
        <f>当期計画!J108</f>
        <v>0</v>
      </c>
      <c r="J109" s="1144">
        <f>当期計画!K108</f>
        <v>0</v>
      </c>
      <c r="K109" s="1144">
        <f>当期計画!L108</f>
        <v>0</v>
      </c>
      <c r="L109" s="1144">
        <f>当期計画!M108</f>
        <v>0</v>
      </c>
      <c r="M109" s="1144">
        <f>当期計画!N108</f>
        <v>0</v>
      </c>
      <c r="N109" s="1144">
        <f>当期計画!O108</f>
        <v>0</v>
      </c>
      <c r="O109" s="1144">
        <f>当期計画!P108</f>
        <v>0</v>
      </c>
      <c r="P109" s="1965">
        <f>当期計画!Q108</f>
        <v>0</v>
      </c>
      <c r="Q109" s="2344" t="str">
        <f>当期計画!R108</f>
        <v/>
      </c>
      <c r="R109" s="1955">
        <f>当期計画!S108</f>
        <v>0</v>
      </c>
      <c r="S109" s="770">
        <f t="shared" si="1"/>
        <v>1</v>
      </c>
    </row>
    <row r="110" spans="1:19" ht="17.649999999999999" customHeight="1">
      <c r="A110" s="779"/>
      <c r="B110" s="1964" t="str">
        <f>当期計画!C109</f>
        <v>経常損益金額</v>
      </c>
      <c r="C110" s="1144">
        <f>当期計画!D109</f>
        <v>0</v>
      </c>
      <c r="D110" s="1144">
        <f>当期計画!E109</f>
        <v>0</v>
      </c>
      <c r="E110" s="1144">
        <f>当期計画!F109</f>
        <v>0</v>
      </c>
      <c r="F110" s="1144">
        <f>当期計画!G109</f>
        <v>0</v>
      </c>
      <c r="G110" s="1144">
        <f>当期計画!H109</f>
        <v>0</v>
      </c>
      <c r="H110" s="1144">
        <f>当期計画!I109</f>
        <v>0</v>
      </c>
      <c r="I110" s="1144">
        <f>当期計画!J109</f>
        <v>0</v>
      </c>
      <c r="J110" s="1144">
        <f>当期計画!K109</f>
        <v>0</v>
      </c>
      <c r="K110" s="1144">
        <f>当期計画!L109</f>
        <v>0</v>
      </c>
      <c r="L110" s="1144">
        <f>当期計画!M109</f>
        <v>0</v>
      </c>
      <c r="M110" s="1144">
        <f>当期計画!N109</f>
        <v>0</v>
      </c>
      <c r="N110" s="1144">
        <f>当期計画!O109</f>
        <v>0</v>
      </c>
      <c r="O110" s="1144">
        <f>当期計画!P109</f>
        <v>0</v>
      </c>
      <c r="P110" s="1965">
        <f>当期計画!Q109</f>
        <v>0</v>
      </c>
      <c r="Q110" s="2344" t="str">
        <f>当期計画!R109</f>
        <v/>
      </c>
      <c r="R110" s="1955">
        <f>当期計画!S109</f>
        <v>0</v>
      </c>
      <c r="S110" s="770">
        <f t="shared" si="1"/>
        <v>1</v>
      </c>
    </row>
    <row r="111" spans="1:19" ht="17.649999999999999" customHeight="1">
      <c r="A111" s="779"/>
      <c r="B111" s="1146" t="str">
        <f>当期計画!C110</f>
        <v>[特別利益]</v>
      </c>
      <c r="C111" s="1147">
        <f>当期計画!D110</f>
        <v>0</v>
      </c>
      <c r="D111" s="1147">
        <f>当期計画!E110</f>
        <v>0</v>
      </c>
      <c r="E111" s="1147">
        <f>当期計画!F110</f>
        <v>0</v>
      </c>
      <c r="F111" s="1147">
        <f>当期計画!G110</f>
        <v>0</v>
      </c>
      <c r="G111" s="1147">
        <f>当期計画!H110</f>
        <v>0</v>
      </c>
      <c r="H111" s="1147">
        <f>当期計画!I110</f>
        <v>0</v>
      </c>
      <c r="I111" s="1147">
        <f>当期計画!J110</f>
        <v>0</v>
      </c>
      <c r="J111" s="1147">
        <f>当期計画!K110</f>
        <v>0</v>
      </c>
      <c r="K111" s="1147">
        <f>当期計画!L110</f>
        <v>0</v>
      </c>
      <c r="L111" s="1147">
        <f>当期計画!M110</f>
        <v>0</v>
      </c>
      <c r="M111" s="1147">
        <f>当期計画!N110</f>
        <v>0</v>
      </c>
      <c r="N111" s="1147">
        <f>当期計画!O110</f>
        <v>0</v>
      </c>
      <c r="O111" s="1147">
        <f>当期計画!P110</f>
        <v>0</v>
      </c>
      <c r="P111" s="1960">
        <f>当期計画!Q110</f>
        <v>0</v>
      </c>
      <c r="Q111" s="2348">
        <f>当期計画!R110</f>
        <v>0</v>
      </c>
      <c r="R111" s="1957">
        <f>当期計画!S110</f>
        <v>0</v>
      </c>
      <c r="S111" s="770">
        <f t="shared" si="1"/>
        <v>1</v>
      </c>
    </row>
    <row r="112" spans="1:19" ht="17.649999999999999" customHeight="1">
      <c r="A112" s="779"/>
      <c r="B112" s="1146">
        <f>当期計画!C111</f>
        <v>0</v>
      </c>
      <c r="C112" s="387">
        <f>当期計画!D111</f>
        <v>0</v>
      </c>
      <c r="D112" s="387">
        <f>当期計画!E111</f>
        <v>0</v>
      </c>
      <c r="E112" s="387">
        <f>当期計画!F111</f>
        <v>0</v>
      </c>
      <c r="F112" s="387">
        <f>当期計画!G111</f>
        <v>0</v>
      </c>
      <c r="G112" s="387">
        <f>当期計画!H111</f>
        <v>0</v>
      </c>
      <c r="H112" s="387">
        <f>当期計画!I111</f>
        <v>0</v>
      </c>
      <c r="I112" s="387">
        <f>当期計画!J111</f>
        <v>0</v>
      </c>
      <c r="J112" s="387">
        <f>当期計画!K111</f>
        <v>0</v>
      </c>
      <c r="K112" s="387">
        <f>当期計画!L111</f>
        <v>0</v>
      </c>
      <c r="L112" s="387">
        <f>当期計画!M111</f>
        <v>0</v>
      </c>
      <c r="M112" s="387">
        <f>当期計画!N111</f>
        <v>0</v>
      </c>
      <c r="N112" s="387">
        <f>当期計画!O111</f>
        <v>0</v>
      </c>
      <c r="O112" s="387">
        <f>当期計画!P111</f>
        <v>0</v>
      </c>
      <c r="P112" s="217">
        <f>当期計画!Q111</f>
        <v>0</v>
      </c>
      <c r="Q112" s="2343" t="str">
        <f>当期計画!R111</f>
        <v/>
      </c>
      <c r="R112" s="1953">
        <f>当期計画!S111</f>
        <v>0</v>
      </c>
      <c r="S112" s="770" t="str">
        <f t="shared" si="1"/>
        <v/>
      </c>
    </row>
    <row r="113" spans="1:19" ht="17.649999999999999" customHeight="1">
      <c r="A113" s="779"/>
      <c r="B113" s="1146">
        <f>当期計画!C112</f>
        <v>0</v>
      </c>
      <c r="C113" s="1129">
        <f>当期計画!D112</f>
        <v>0</v>
      </c>
      <c r="D113" s="1129">
        <f>当期計画!E112</f>
        <v>0</v>
      </c>
      <c r="E113" s="1129">
        <f>当期計画!F112</f>
        <v>0</v>
      </c>
      <c r="F113" s="1129">
        <f>当期計画!G112</f>
        <v>0</v>
      </c>
      <c r="G113" s="1129">
        <f>当期計画!H112</f>
        <v>0</v>
      </c>
      <c r="H113" s="1129">
        <f>当期計画!I112</f>
        <v>0</v>
      </c>
      <c r="I113" s="1129">
        <f>当期計画!J112</f>
        <v>0</v>
      </c>
      <c r="J113" s="1129">
        <f>当期計画!K112</f>
        <v>0</v>
      </c>
      <c r="K113" s="1129">
        <f>当期計画!L112</f>
        <v>0</v>
      </c>
      <c r="L113" s="1129">
        <f>当期計画!M112</f>
        <v>0</v>
      </c>
      <c r="M113" s="1129">
        <f>当期計画!N112</f>
        <v>0</v>
      </c>
      <c r="N113" s="1129">
        <f>当期計画!O112</f>
        <v>0</v>
      </c>
      <c r="O113" s="1129">
        <f>当期計画!P112</f>
        <v>0</v>
      </c>
      <c r="P113" s="217">
        <f>当期計画!Q112</f>
        <v>0</v>
      </c>
      <c r="Q113" s="2343" t="str">
        <f>当期計画!R112</f>
        <v/>
      </c>
      <c r="R113" s="1953">
        <f>当期計画!S112</f>
        <v>0</v>
      </c>
      <c r="S113" s="770" t="str">
        <f t="shared" si="1"/>
        <v/>
      </c>
    </row>
    <row r="114" spans="1:19" ht="17.649999999999999" customHeight="1">
      <c r="A114" s="779"/>
      <c r="B114" s="1146">
        <f>当期計画!C113</f>
        <v>0</v>
      </c>
      <c r="C114" s="1129">
        <f>当期計画!D113</f>
        <v>0</v>
      </c>
      <c r="D114" s="1129">
        <f>当期計画!E113</f>
        <v>0</v>
      </c>
      <c r="E114" s="1129">
        <f>当期計画!F113</f>
        <v>0</v>
      </c>
      <c r="F114" s="1129">
        <f>当期計画!G113</f>
        <v>0</v>
      </c>
      <c r="G114" s="1129">
        <f>当期計画!H113</f>
        <v>0</v>
      </c>
      <c r="H114" s="1129">
        <f>当期計画!I113</f>
        <v>0</v>
      </c>
      <c r="I114" s="1129">
        <f>当期計画!J113</f>
        <v>0</v>
      </c>
      <c r="J114" s="1129">
        <f>当期計画!K113</f>
        <v>0</v>
      </c>
      <c r="K114" s="1129">
        <f>当期計画!L113</f>
        <v>0</v>
      </c>
      <c r="L114" s="1129">
        <f>当期計画!M113</f>
        <v>0</v>
      </c>
      <c r="M114" s="1129">
        <f>当期計画!N113</f>
        <v>0</v>
      </c>
      <c r="N114" s="1129">
        <f>当期計画!O113</f>
        <v>0</v>
      </c>
      <c r="O114" s="1129">
        <f>当期計画!P113</f>
        <v>0</v>
      </c>
      <c r="P114" s="217">
        <f>当期計画!Q113</f>
        <v>0</v>
      </c>
      <c r="Q114" s="2343" t="str">
        <f>当期計画!R113</f>
        <v/>
      </c>
      <c r="R114" s="1953">
        <f>当期計画!S113</f>
        <v>0</v>
      </c>
      <c r="S114" s="770" t="str">
        <f t="shared" si="1"/>
        <v/>
      </c>
    </row>
    <row r="115" spans="1:19" ht="17.649999999999999" customHeight="1">
      <c r="A115" s="779"/>
      <c r="B115" s="1146">
        <f>当期計画!C114</f>
        <v>0</v>
      </c>
      <c r="C115" s="1129">
        <f>当期計画!D114</f>
        <v>0</v>
      </c>
      <c r="D115" s="1129">
        <f>当期計画!E114</f>
        <v>0</v>
      </c>
      <c r="E115" s="1129">
        <f>当期計画!F114</f>
        <v>0</v>
      </c>
      <c r="F115" s="1129">
        <f>当期計画!G114</f>
        <v>0</v>
      </c>
      <c r="G115" s="1129">
        <f>当期計画!H114</f>
        <v>0</v>
      </c>
      <c r="H115" s="1129">
        <f>当期計画!I114</f>
        <v>0</v>
      </c>
      <c r="I115" s="1129">
        <f>当期計画!J114</f>
        <v>0</v>
      </c>
      <c r="J115" s="1129">
        <f>当期計画!K114</f>
        <v>0</v>
      </c>
      <c r="K115" s="1129">
        <f>当期計画!L114</f>
        <v>0</v>
      </c>
      <c r="L115" s="1129">
        <f>当期計画!M114</f>
        <v>0</v>
      </c>
      <c r="M115" s="1129">
        <f>当期計画!N114</f>
        <v>0</v>
      </c>
      <c r="N115" s="1129">
        <f>当期計画!O114</f>
        <v>0</v>
      </c>
      <c r="O115" s="1129">
        <f>当期計画!P114</f>
        <v>0</v>
      </c>
      <c r="P115" s="217">
        <f>当期計画!Q114</f>
        <v>0</v>
      </c>
      <c r="Q115" s="2343" t="str">
        <f>当期計画!R114</f>
        <v/>
      </c>
      <c r="R115" s="1953">
        <f>当期計画!S114</f>
        <v>0</v>
      </c>
      <c r="S115" s="770" t="str">
        <f t="shared" si="1"/>
        <v/>
      </c>
    </row>
    <row r="116" spans="1:19" ht="17.649999999999999" customHeight="1">
      <c r="A116" s="779"/>
      <c r="B116" s="1146">
        <f>当期計画!C115</f>
        <v>0</v>
      </c>
      <c r="C116" s="1129">
        <f>当期計画!D115</f>
        <v>0</v>
      </c>
      <c r="D116" s="1129">
        <f>当期計画!E115</f>
        <v>0</v>
      </c>
      <c r="E116" s="1129">
        <f>当期計画!F115</f>
        <v>0</v>
      </c>
      <c r="F116" s="1129">
        <f>当期計画!G115</f>
        <v>0</v>
      </c>
      <c r="G116" s="1129">
        <f>当期計画!H115</f>
        <v>0</v>
      </c>
      <c r="H116" s="1129">
        <f>当期計画!I115</f>
        <v>0</v>
      </c>
      <c r="I116" s="1129">
        <f>当期計画!J115</f>
        <v>0</v>
      </c>
      <c r="J116" s="1129">
        <f>当期計画!K115</f>
        <v>0</v>
      </c>
      <c r="K116" s="1129">
        <f>当期計画!L115</f>
        <v>0</v>
      </c>
      <c r="L116" s="1129">
        <f>当期計画!M115</f>
        <v>0</v>
      </c>
      <c r="M116" s="1129">
        <f>当期計画!N115</f>
        <v>0</v>
      </c>
      <c r="N116" s="1129">
        <f>当期計画!O115</f>
        <v>0</v>
      </c>
      <c r="O116" s="1129">
        <f>当期計画!P115</f>
        <v>0</v>
      </c>
      <c r="P116" s="237">
        <f>当期計画!Q115</f>
        <v>0</v>
      </c>
      <c r="Q116" s="2343" t="str">
        <f>当期計画!R115</f>
        <v/>
      </c>
      <c r="R116" s="1953">
        <f>当期計画!S115</f>
        <v>0</v>
      </c>
      <c r="S116" s="770" t="str">
        <f t="shared" si="1"/>
        <v/>
      </c>
    </row>
    <row r="117" spans="1:19" ht="17.649999999999999" customHeight="1">
      <c r="B117" s="1964" t="str">
        <f>当期計画!C116</f>
        <v>特別利益合計</v>
      </c>
      <c r="C117" s="1144">
        <f>当期計画!D116</f>
        <v>0</v>
      </c>
      <c r="D117" s="1144">
        <f>当期計画!E116</f>
        <v>0</v>
      </c>
      <c r="E117" s="1144">
        <f>当期計画!F116</f>
        <v>0</v>
      </c>
      <c r="F117" s="1144">
        <f>当期計画!G116</f>
        <v>0</v>
      </c>
      <c r="G117" s="1144">
        <f>当期計画!H116</f>
        <v>0</v>
      </c>
      <c r="H117" s="1144">
        <f>当期計画!I116</f>
        <v>0</v>
      </c>
      <c r="I117" s="1144">
        <f>当期計画!J116</f>
        <v>0</v>
      </c>
      <c r="J117" s="1144">
        <f>当期計画!K116</f>
        <v>0</v>
      </c>
      <c r="K117" s="1144">
        <f>当期計画!L116</f>
        <v>0</v>
      </c>
      <c r="L117" s="1144">
        <f>当期計画!M116</f>
        <v>0</v>
      </c>
      <c r="M117" s="1144">
        <f>当期計画!N116</f>
        <v>0</v>
      </c>
      <c r="N117" s="1144">
        <f>当期計画!O116</f>
        <v>0</v>
      </c>
      <c r="O117" s="1144">
        <f>当期計画!P116</f>
        <v>0</v>
      </c>
      <c r="P117" s="1965">
        <f>当期計画!Q116</f>
        <v>0</v>
      </c>
      <c r="Q117" s="2344" t="str">
        <f>当期計画!R116</f>
        <v/>
      </c>
      <c r="R117" s="1955">
        <f>当期計画!S116</f>
        <v>0</v>
      </c>
      <c r="S117" s="770">
        <f t="shared" si="1"/>
        <v>1</v>
      </c>
    </row>
    <row r="118" spans="1:19" ht="17.649999999999999" customHeight="1">
      <c r="B118" s="1146" t="str">
        <f>当期計画!C117</f>
        <v>[特別損失]</v>
      </c>
      <c r="C118" s="1147">
        <f>当期計画!D117</f>
        <v>0</v>
      </c>
      <c r="D118" s="1147">
        <f>当期計画!E117</f>
        <v>0</v>
      </c>
      <c r="E118" s="1147">
        <f>当期計画!F117</f>
        <v>0</v>
      </c>
      <c r="F118" s="1147">
        <f>当期計画!G117</f>
        <v>0</v>
      </c>
      <c r="G118" s="1147">
        <f>当期計画!H117</f>
        <v>0</v>
      </c>
      <c r="H118" s="1147">
        <f>当期計画!I117</f>
        <v>0</v>
      </c>
      <c r="I118" s="1147">
        <f>当期計画!J117</f>
        <v>0</v>
      </c>
      <c r="J118" s="1147">
        <f>当期計画!K117</f>
        <v>0</v>
      </c>
      <c r="K118" s="1147">
        <f>当期計画!L117</f>
        <v>0</v>
      </c>
      <c r="L118" s="1147">
        <f>当期計画!M117</f>
        <v>0</v>
      </c>
      <c r="M118" s="1147">
        <f>当期計画!N117</f>
        <v>0</v>
      </c>
      <c r="N118" s="1147">
        <f>当期計画!O117</f>
        <v>0</v>
      </c>
      <c r="O118" s="1147">
        <f>当期計画!P117</f>
        <v>0</v>
      </c>
      <c r="P118" s="1960">
        <f>当期計画!Q117</f>
        <v>0</v>
      </c>
      <c r="Q118" s="2348" t="str">
        <f>当期計画!R117</f>
        <v/>
      </c>
      <c r="R118" s="1957">
        <f>当期計画!S117</f>
        <v>0</v>
      </c>
      <c r="S118" s="770">
        <f t="shared" si="1"/>
        <v>1</v>
      </c>
    </row>
    <row r="119" spans="1:19" ht="17.649999999999999" customHeight="1">
      <c r="B119" s="1146">
        <f>当期計画!C118</f>
        <v>0</v>
      </c>
      <c r="C119" s="387">
        <f>当期計画!D118</f>
        <v>0</v>
      </c>
      <c r="D119" s="387">
        <f>当期計画!E118</f>
        <v>0</v>
      </c>
      <c r="E119" s="387">
        <f>当期計画!F118</f>
        <v>0</v>
      </c>
      <c r="F119" s="387">
        <f>当期計画!G118</f>
        <v>0</v>
      </c>
      <c r="G119" s="387">
        <f>当期計画!H118</f>
        <v>0</v>
      </c>
      <c r="H119" s="387">
        <f>当期計画!I118</f>
        <v>0</v>
      </c>
      <c r="I119" s="387">
        <f>当期計画!J118</f>
        <v>0</v>
      </c>
      <c r="J119" s="387">
        <f>当期計画!K118</f>
        <v>0</v>
      </c>
      <c r="K119" s="387">
        <f>当期計画!L118</f>
        <v>0</v>
      </c>
      <c r="L119" s="387">
        <f>当期計画!M118</f>
        <v>0</v>
      </c>
      <c r="M119" s="387">
        <f>当期計画!N118</f>
        <v>0</v>
      </c>
      <c r="N119" s="387">
        <f>当期計画!O118</f>
        <v>0</v>
      </c>
      <c r="O119" s="387">
        <f>当期計画!P118</f>
        <v>0</v>
      </c>
      <c r="P119" s="217">
        <f>当期計画!Q118</f>
        <v>0</v>
      </c>
      <c r="Q119" s="2343" t="str">
        <f>当期計画!R118</f>
        <v/>
      </c>
      <c r="R119" s="1953">
        <f>当期計画!S118</f>
        <v>0</v>
      </c>
      <c r="S119" s="770" t="str">
        <f t="shared" si="1"/>
        <v/>
      </c>
    </row>
    <row r="120" spans="1:19" ht="17.649999999999999" customHeight="1">
      <c r="B120" s="1146">
        <f>当期計画!C119</f>
        <v>0</v>
      </c>
      <c r="C120" s="1129">
        <f>当期計画!D119</f>
        <v>0</v>
      </c>
      <c r="D120" s="1129">
        <f>当期計画!E119</f>
        <v>0</v>
      </c>
      <c r="E120" s="1129">
        <f>当期計画!F119</f>
        <v>0</v>
      </c>
      <c r="F120" s="1129">
        <f>当期計画!G119</f>
        <v>0</v>
      </c>
      <c r="G120" s="1129">
        <f>当期計画!H119</f>
        <v>0</v>
      </c>
      <c r="H120" s="1129">
        <f>当期計画!I119</f>
        <v>0</v>
      </c>
      <c r="I120" s="1129">
        <f>当期計画!J119</f>
        <v>0</v>
      </c>
      <c r="J120" s="1129">
        <f>当期計画!K119</f>
        <v>0</v>
      </c>
      <c r="K120" s="1129">
        <f>当期計画!L119</f>
        <v>0</v>
      </c>
      <c r="L120" s="1129">
        <f>当期計画!M119</f>
        <v>0</v>
      </c>
      <c r="M120" s="1129">
        <f>当期計画!N119</f>
        <v>0</v>
      </c>
      <c r="N120" s="1129">
        <f>当期計画!O119</f>
        <v>0</v>
      </c>
      <c r="O120" s="1129">
        <f>当期計画!P119</f>
        <v>0</v>
      </c>
      <c r="P120" s="217">
        <f>当期計画!Q119</f>
        <v>0</v>
      </c>
      <c r="Q120" s="2343" t="str">
        <f>当期計画!R119</f>
        <v/>
      </c>
      <c r="R120" s="1953">
        <f>当期計画!S119</f>
        <v>0</v>
      </c>
      <c r="S120" s="770" t="str">
        <f t="shared" si="1"/>
        <v/>
      </c>
    </row>
    <row r="121" spans="1:19" ht="17.649999999999999" customHeight="1">
      <c r="B121" s="1146">
        <f>当期計画!C120</f>
        <v>0</v>
      </c>
      <c r="C121" s="1129">
        <f>当期計画!D120</f>
        <v>0</v>
      </c>
      <c r="D121" s="1129">
        <f>当期計画!E120</f>
        <v>0</v>
      </c>
      <c r="E121" s="1129">
        <f>当期計画!F120</f>
        <v>0</v>
      </c>
      <c r="F121" s="1129">
        <f>当期計画!G120</f>
        <v>0</v>
      </c>
      <c r="G121" s="1129">
        <f>当期計画!H120</f>
        <v>0</v>
      </c>
      <c r="H121" s="1129">
        <f>当期計画!I120</f>
        <v>0</v>
      </c>
      <c r="I121" s="1129">
        <f>当期計画!J120</f>
        <v>0</v>
      </c>
      <c r="J121" s="1129">
        <f>当期計画!K120</f>
        <v>0</v>
      </c>
      <c r="K121" s="1129">
        <f>当期計画!L120</f>
        <v>0</v>
      </c>
      <c r="L121" s="1129">
        <f>当期計画!M120</f>
        <v>0</v>
      </c>
      <c r="M121" s="1129">
        <f>当期計画!N120</f>
        <v>0</v>
      </c>
      <c r="N121" s="1129">
        <f>当期計画!O120</f>
        <v>0</v>
      </c>
      <c r="O121" s="1129">
        <f>当期計画!P120</f>
        <v>0</v>
      </c>
      <c r="P121" s="217">
        <f>当期計画!Q120</f>
        <v>0</v>
      </c>
      <c r="Q121" s="2343" t="str">
        <f>当期計画!R120</f>
        <v/>
      </c>
      <c r="R121" s="1953">
        <f>当期計画!S120</f>
        <v>0</v>
      </c>
      <c r="S121" s="770" t="str">
        <f t="shared" si="1"/>
        <v/>
      </c>
    </row>
    <row r="122" spans="1:19" ht="17.649999999999999" customHeight="1">
      <c r="B122" s="1146">
        <f>当期計画!C121</f>
        <v>0</v>
      </c>
      <c r="C122" s="1129">
        <f>当期計画!D121</f>
        <v>0</v>
      </c>
      <c r="D122" s="1129">
        <f>当期計画!E121</f>
        <v>0</v>
      </c>
      <c r="E122" s="1129">
        <f>当期計画!F121</f>
        <v>0</v>
      </c>
      <c r="F122" s="1129">
        <f>当期計画!G121</f>
        <v>0</v>
      </c>
      <c r="G122" s="1129">
        <f>当期計画!H121</f>
        <v>0</v>
      </c>
      <c r="H122" s="1129">
        <f>当期計画!I121</f>
        <v>0</v>
      </c>
      <c r="I122" s="1129">
        <f>当期計画!J121</f>
        <v>0</v>
      </c>
      <c r="J122" s="1129">
        <f>当期計画!K121</f>
        <v>0</v>
      </c>
      <c r="K122" s="1129">
        <f>当期計画!L121</f>
        <v>0</v>
      </c>
      <c r="L122" s="1129">
        <f>当期計画!M121</f>
        <v>0</v>
      </c>
      <c r="M122" s="1129">
        <f>当期計画!N121</f>
        <v>0</v>
      </c>
      <c r="N122" s="1129">
        <f>当期計画!O121</f>
        <v>0</v>
      </c>
      <c r="O122" s="1129">
        <f>当期計画!P121</f>
        <v>0</v>
      </c>
      <c r="P122" s="217">
        <f>当期計画!Q121</f>
        <v>0</v>
      </c>
      <c r="Q122" s="2343" t="str">
        <f>当期計画!R121</f>
        <v/>
      </c>
      <c r="R122" s="1953">
        <f>当期計画!S121</f>
        <v>0</v>
      </c>
      <c r="S122" s="770" t="str">
        <f t="shared" si="1"/>
        <v/>
      </c>
    </row>
    <row r="123" spans="1:19" ht="17.649999999999999" customHeight="1">
      <c r="B123" s="1146">
        <f>当期計画!C122</f>
        <v>0</v>
      </c>
      <c r="C123" s="1129">
        <f>当期計画!D122</f>
        <v>0</v>
      </c>
      <c r="D123" s="1129">
        <f>当期計画!E122</f>
        <v>0</v>
      </c>
      <c r="E123" s="1129">
        <f>当期計画!F122</f>
        <v>0</v>
      </c>
      <c r="F123" s="1129">
        <f>当期計画!G122</f>
        <v>0</v>
      </c>
      <c r="G123" s="1129">
        <f>当期計画!H122</f>
        <v>0</v>
      </c>
      <c r="H123" s="1129">
        <f>当期計画!I122</f>
        <v>0</v>
      </c>
      <c r="I123" s="1129">
        <f>当期計画!J122</f>
        <v>0</v>
      </c>
      <c r="J123" s="1129">
        <f>当期計画!K122</f>
        <v>0</v>
      </c>
      <c r="K123" s="1129">
        <f>当期計画!L122</f>
        <v>0</v>
      </c>
      <c r="L123" s="1129">
        <f>当期計画!M122</f>
        <v>0</v>
      </c>
      <c r="M123" s="1129">
        <f>当期計画!N122</f>
        <v>0</v>
      </c>
      <c r="N123" s="1129">
        <f>当期計画!O122</f>
        <v>0</v>
      </c>
      <c r="O123" s="1129">
        <f>当期計画!P122</f>
        <v>0</v>
      </c>
      <c r="P123" s="237">
        <f>当期計画!Q122</f>
        <v>0</v>
      </c>
      <c r="Q123" s="2343" t="str">
        <f>当期計画!R122</f>
        <v/>
      </c>
      <c r="R123" s="1953">
        <f>当期計画!S122</f>
        <v>0</v>
      </c>
      <c r="S123" s="770" t="str">
        <f t="shared" si="1"/>
        <v/>
      </c>
    </row>
    <row r="124" spans="1:19" ht="17.649999999999999" customHeight="1">
      <c r="B124" s="1148" t="str">
        <f>当期計画!C123</f>
        <v>特別損失合計</v>
      </c>
      <c r="C124" s="1144">
        <f>当期計画!D123</f>
        <v>0</v>
      </c>
      <c r="D124" s="1144">
        <f>当期計画!E123</f>
        <v>0</v>
      </c>
      <c r="E124" s="1144">
        <f>当期計画!F123</f>
        <v>0</v>
      </c>
      <c r="F124" s="1144">
        <f>当期計画!G123</f>
        <v>0</v>
      </c>
      <c r="G124" s="1144">
        <f>当期計画!H123</f>
        <v>0</v>
      </c>
      <c r="H124" s="1144">
        <f>当期計画!I123</f>
        <v>0</v>
      </c>
      <c r="I124" s="1144">
        <f>当期計画!J123</f>
        <v>0</v>
      </c>
      <c r="J124" s="1144">
        <f>当期計画!K123</f>
        <v>0</v>
      </c>
      <c r="K124" s="1144">
        <f>当期計画!L123</f>
        <v>0</v>
      </c>
      <c r="L124" s="1144">
        <f>当期計画!M123</f>
        <v>0</v>
      </c>
      <c r="M124" s="1144">
        <f>当期計画!N123</f>
        <v>0</v>
      </c>
      <c r="N124" s="1144">
        <f>当期計画!O123</f>
        <v>0</v>
      </c>
      <c r="O124" s="1144">
        <f>当期計画!P123</f>
        <v>0</v>
      </c>
      <c r="P124" s="1965">
        <f>当期計画!Q123</f>
        <v>0</v>
      </c>
      <c r="Q124" s="2344" t="str">
        <f>当期計画!R123</f>
        <v/>
      </c>
      <c r="R124" s="1955">
        <f>当期計画!S123</f>
        <v>0</v>
      </c>
      <c r="S124" s="770">
        <f t="shared" si="1"/>
        <v>1</v>
      </c>
    </row>
    <row r="125" spans="1:19" ht="17.649999999999999" customHeight="1" thickBot="1">
      <c r="B125" s="1966" t="str">
        <f>当期計画!C124</f>
        <v>税引前当期純損益</v>
      </c>
      <c r="C125" s="1967">
        <f>当期計画!D124</f>
        <v>0</v>
      </c>
      <c r="D125" s="1967">
        <f>当期計画!E124</f>
        <v>0</v>
      </c>
      <c r="E125" s="1967">
        <f>当期計画!F124</f>
        <v>0</v>
      </c>
      <c r="F125" s="1967">
        <f>当期計画!G124</f>
        <v>0</v>
      </c>
      <c r="G125" s="1967">
        <f>当期計画!H124</f>
        <v>0</v>
      </c>
      <c r="H125" s="1967">
        <f>当期計画!I124</f>
        <v>0</v>
      </c>
      <c r="I125" s="1967">
        <f>当期計画!J124</f>
        <v>0</v>
      </c>
      <c r="J125" s="1967">
        <f>当期計画!K124</f>
        <v>0</v>
      </c>
      <c r="K125" s="1967">
        <f>当期計画!L124</f>
        <v>0</v>
      </c>
      <c r="L125" s="1967">
        <f>当期計画!M124</f>
        <v>0</v>
      </c>
      <c r="M125" s="1967">
        <f>当期計画!N124</f>
        <v>0</v>
      </c>
      <c r="N125" s="1967">
        <f>当期計画!O124</f>
        <v>0</v>
      </c>
      <c r="O125" s="1967">
        <f>当期計画!P124</f>
        <v>0</v>
      </c>
      <c r="P125" s="1968">
        <f>当期計画!Q124</f>
        <v>0</v>
      </c>
      <c r="Q125" s="2351" t="str">
        <f>当期計画!R124</f>
        <v/>
      </c>
      <c r="R125" s="1969">
        <f>当期計画!S124</f>
        <v>0</v>
      </c>
      <c r="S125" s="770">
        <f t="shared" si="1"/>
        <v>1</v>
      </c>
    </row>
    <row r="126" spans="1:19" ht="17.649999999999999" customHeight="1" thickTop="1">
      <c r="B126" s="1970" t="str">
        <f>当期計画!C125</f>
        <v>キャッシュフロー</v>
      </c>
      <c r="C126" s="1971">
        <f>当期計画!D125</f>
        <v>0</v>
      </c>
      <c r="D126" s="1971">
        <f>当期計画!E125</f>
        <v>0</v>
      </c>
      <c r="E126" s="1971">
        <f>当期計画!F125</f>
        <v>0</v>
      </c>
      <c r="F126" s="1971">
        <f>当期計画!G125</f>
        <v>0</v>
      </c>
      <c r="G126" s="1971">
        <f>当期計画!H125</f>
        <v>0</v>
      </c>
      <c r="H126" s="1971">
        <f>当期計画!I125</f>
        <v>0</v>
      </c>
      <c r="I126" s="1971">
        <f>当期計画!J125</f>
        <v>0</v>
      </c>
      <c r="J126" s="1971">
        <f>当期計画!K125</f>
        <v>0</v>
      </c>
      <c r="K126" s="1971">
        <f>当期計画!L125</f>
        <v>0</v>
      </c>
      <c r="L126" s="1971">
        <f>当期計画!M125</f>
        <v>0</v>
      </c>
      <c r="M126" s="1971">
        <f>当期計画!N125</f>
        <v>0</v>
      </c>
      <c r="N126" s="1971">
        <f>当期計画!O125</f>
        <v>0</v>
      </c>
      <c r="O126" s="1971">
        <f>当期計画!P125</f>
        <v>0</v>
      </c>
      <c r="P126" s="1972" t="str">
        <f>当期計画!Q125</f>
        <v>-</v>
      </c>
      <c r="Q126" s="780"/>
      <c r="R126" s="781"/>
      <c r="S126" s="770">
        <f t="shared" si="1"/>
        <v>1</v>
      </c>
    </row>
    <row r="127" spans="1:19" ht="17.649999999999999" customHeight="1">
      <c r="B127" s="1973" t="str">
        <f>当期計画!C126</f>
        <v>税引前当期損益</v>
      </c>
      <c r="C127" s="1847">
        <f>当期計画!D126</f>
        <v>0</v>
      </c>
      <c r="D127" s="1847">
        <f>当期計画!E126</f>
        <v>0</v>
      </c>
      <c r="E127" s="1847">
        <f>当期計画!F126</f>
        <v>0</v>
      </c>
      <c r="F127" s="1847">
        <f>当期計画!G126</f>
        <v>0</v>
      </c>
      <c r="G127" s="1847">
        <f>当期計画!H126</f>
        <v>0</v>
      </c>
      <c r="H127" s="1847">
        <f>当期計画!I126</f>
        <v>0</v>
      </c>
      <c r="I127" s="1847">
        <f>当期計画!J126</f>
        <v>0</v>
      </c>
      <c r="J127" s="1847">
        <f>当期計画!K126</f>
        <v>0</v>
      </c>
      <c r="K127" s="1847">
        <f>当期計画!L126</f>
        <v>0</v>
      </c>
      <c r="L127" s="1847">
        <f>当期計画!M126</f>
        <v>0</v>
      </c>
      <c r="M127" s="1847">
        <f>当期計画!N126</f>
        <v>0</v>
      </c>
      <c r="N127" s="1847">
        <f>当期計画!O126</f>
        <v>0</v>
      </c>
      <c r="O127" s="1847">
        <f>当期計画!P126</f>
        <v>0</v>
      </c>
      <c r="P127" s="1974">
        <f>当期計画!Q126</f>
        <v>0</v>
      </c>
      <c r="Q127" s="782"/>
      <c r="R127" s="781"/>
      <c r="S127" s="770">
        <f t="shared" si="1"/>
        <v>1</v>
      </c>
    </row>
    <row r="128" spans="1:19" ht="17.649999999999999" customHeight="1">
      <c r="B128" s="1157" t="str">
        <f>当期計画!C127</f>
        <v>消費税預かり分</v>
      </c>
      <c r="C128" s="1158">
        <f>当期計画!D127</f>
        <v>0</v>
      </c>
      <c r="D128" s="1158">
        <f>当期計画!E127</f>
        <v>0</v>
      </c>
      <c r="E128" s="1158">
        <f>当期計画!F127</f>
        <v>0</v>
      </c>
      <c r="F128" s="1158">
        <f>当期計画!G127</f>
        <v>0</v>
      </c>
      <c r="G128" s="1158">
        <f>当期計画!H127</f>
        <v>0</v>
      </c>
      <c r="H128" s="1158">
        <f>当期計画!I127</f>
        <v>0</v>
      </c>
      <c r="I128" s="1158">
        <f>当期計画!J127</f>
        <v>0</v>
      </c>
      <c r="J128" s="1158">
        <f>当期計画!K127</f>
        <v>0</v>
      </c>
      <c r="K128" s="1158">
        <f>当期計画!L127</f>
        <v>0</v>
      </c>
      <c r="L128" s="1158">
        <f>当期計画!M127</f>
        <v>0</v>
      </c>
      <c r="M128" s="1158">
        <f>当期計画!N127</f>
        <v>0</v>
      </c>
      <c r="N128" s="1158">
        <f>当期計画!O127</f>
        <v>0</v>
      </c>
      <c r="O128" s="1158">
        <f>当期計画!P127</f>
        <v>0</v>
      </c>
      <c r="P128" s="1975">
        <f>当期計画!Q127</f>
        <v>0</v>
      </c>
      <c r="Q128" s="780"/>
      <c r="R128" s="781"/>
      <c r="S128" s="770" t="str">
        <f>IF(OR(P128=0,P128=""),"",1)</f>
        <v/>
      </c>
    </row>
    <row r="129" spans="2:19" ht="17.649999999999999" customHeight="1">
      <c r="B129" s="211" t="str">
        <f>当期計画!C128</f>
        <v>運転資金その他</v>
      </c>
      <c r="C129" s="1162">
        <f>当期計画!D128</f>
        <v>0</v>
      </c>
      <c r="D129" s="1162">
        <f>当期計画!E128</f>
        <v>0</v>
      </c>
      <c r="E129" s="1162">
        <f>当期計画!F128</f>
        <v>0</v>
      </c>
      <c r="F129" s="1162">
        <f>当期計画!G128</f>
        <v>0</v>
      </c>
      <c r="G129" s="1162">
        <f>当期計画!H128</f>
        <v>0</v>
      </c>
      <c r="H129" s="1162">
        <f>当期計画!I128</f>
        <v>0</v>
      </c>
      <c r="I129" s="1162">
        <f>当期計画!J128</f>
        <v>0</v>
      </c>
      <c r="J129" s="1162">
        <f>当期計画!K128</f>
        <v>0</v>
      </c>
      <c r="K129" s="1162">
        <f>当期計画!L128</f>
        <v>0</v>
      </c>
      <c r="L129" s="1162">
        <f>当期計画!M128</f>
        <v>0</v>
      </c>
      <c r="M129" s="1162">
        <f>当期計画!N128</f>
        <v>0</v>
      </c>
      <c r="N129" s="1162">
        <f>当期計画!O128</f>
        <v>0</v>
      </c>
      <c r="O129" s="1162">
        <f>当期計画!P128</f>
        <v>0</v>
      </c>
      <c r="P129" s="217">
        <f>当期計画!Q128</f>
        <v>0</v>
      </c>
      <c r="Q129" s="780"/>
      <c r="R129" s="781"/>
      <c r="S129" s="770" t="str">
        <f t="shared" ref="S129:S144" si="2">IF(OR(P129=0,P129=""),"",1)</f>
        <v/>
      </c>
    </row>
    <row r="130" spans="2:19" ht="17.649999999999999" customHeight="1">
      <c r="B130" s="1159" t="str">
        <f>当期計画!C129</f>
        <v>減価償却</v>
      </c>
      <c r="C130" s="387">
        <f>当期計画!D129</f>
        <v>0</v>
      </c>
      <c r="D130" s="387">
        <f>当期計画!E129</f>
        <v>0</v>
      </c>
      <c r="E130" s="387">
        <f>当期計画!F129</f>
        <v>0</v>
      </c>
      <c r="F130" s="387">
        <f>当期計画!G129</f>
        <v>0</v>
      </c>
      <c r="G130" s="387">
        <f>当期計画!H129</f>
        <v>0</v>
      </c>
      <c r="H130" s="387">
        <f>当期計画!I129</f>
        <v>0</v>
      </c>
      <c r="I130" s="387">
        <f>当期計画!J129</f>
        <v>0</v>
      </c>
      <c r="J130" s="387">
        <f>当期計画!K129</f>
        <v>0</v>
      </c>
      <c r="K130" s="387">
        <f>当期計画!L129</f>
        <v>0</v>
      </c>
      <c r="L130" s="387">
        <f>当期計画!M129</f>
        <v>0</v>
      </c>
      <c r="M130" s="387">
        <f>当期計画!N129</f>
        <v>0</v>
      </c>
      <c r="N130" s="387">
        <f>当期計画!O129</f>
        <v>0</v>
      </c>
      <c r="O130" s="387">
        <f>当期計画!P129</f>
        <v>0</v>
      </c>
      <c r="P130" s="217">
        <f>当期計画!Q129</f>
        <v>0</v>
      </c>
      <c r="Q130" s="780"/>
      <c r="R130" s="781"/>
      <c r="S130" s="770" t="str">
        <f t="shared" si="2"/>
        <v/>
      </c>
    </row>
    <row r="131" spans="2:19" ht="17.649999999999999" customHeight="1">
      <c r="B131" s="1973" t="str">
        <f>当期計画!C130</f>
        <v>営業キャッシュフロー</v>
      </c>
      <c r="C131" s="1847">
        <f>当期計画!D130</f>
        <v>0</v>
      </c>
      <c r="D131" s="1847">
        <f>当期計画!E130</f>
        <v>0</v>
      </c>
      <c r="E131" s="1847">
        <f>当期計画!F130</f>
        <v>0</v>
      </c>
      <c r="F131" s="1847">
        <f>当期計画!G130</f>
        <v>0</v>
      </c>
      <c r="G131" s="1847">
        <f>当期計画!H130</f>
        <v>0</v>
      </c>
      <c r="H131" s="1847">
        <f>当期計画!I130</f>
        <v>0</v>
      </c>
      <c r="I131" s="1847">
        <f>当期計画!J130</f>
        <v>0</v>
      </c>
      <c r="J131" s="1847">
        <f>当期計画!K130</f>
        <v>0</v>
      </c>
      <c r="K131" s="1847">
        <f>当期計画!L130</f>
        <v>0</v>
      </c>
      <c r="L131" s="1847">
        <f>当期計画!M130</f>
        <v>0</v>
      </c>
      <c r="M131" s="1847">
        <f>当期計画!N130</f>
        <v>0</v>
      </c>
      <c r="N131" s="1847">
        <f>当期計画!O130</f>
        <v>0</v>
      </c>
      <c r="O131" s="1847">
        <f>当期計画!P130</f>
        <v>0</v>
      </c>
      <c r="P131" s="1976">
        <f>当期計画!Q130</f>
        <v>0</v>
      </c>
      <c r="Q131" s="783"/>
      <c r="R131" s="781"/>
      <c r="S131" s="770" t="str">
        <f t="shared" si="2"/>
        <v/>
      </c>
    </row>
    <row r="132" spans="2:19" ht="17.649999999999999" customHeight="1">
      <c r="B132" s="1161" t="str">
        <f>当期計画!C131</f>
        <v>短期借入金入金</v>
      </c>
      <c r="C132" s="1158">
        <f>当期計画!D131</f>
        <v>0</v>
      </c>
      <c r="D132" s="1158">
        <f>当期計画!E131</f>
        <v>0</v>
      </c>
      <c r="E132" s="1158">
        <f>当期計画!F131</f>
        <v>0</v>
      </c>
      <c r="F132" s="1158">
        <f>当期計画!G131</f>
        <v>0</v>
      </c>
      <c r="G132" s="1158">
        <f>当期計画!H131</f>
        <v>0</v>
      </c>
      <c r="H132" s="1158">
        <f>当期計画!I131</f>
        <v>0</v>
      </c>
      <c r="I132" s="1158">
        <f>当期計画!J131</f>
        <v>0</v>
      </c>
      <c r="J132" s="1158">
        <f>当期計画!K131</f>
        <v>0</v>
      </c>
      <c r="K132" s="1158">
        <f>当期計画!L131</f>
        <v>0</v>
      </c>
      <c r="L132" s="1158">
        <f>当期計画!M131</f>
        <v>0</v>
      </c>
      <c r="M132" s="1158">
        <f>当期計画!N131</f>
        <v>0</v>
      </c>
      <c r="N132" s="1158">
        <f>当期計画!O131</f>
        <v>0</v>
      </c>
      <c r="O132" s="1158">
        <f>当期計画!P131</f>
        <v>0</v>
      </c>
      <c r="P132" s="1977">
        <f>当期計画!Q131</f>
        <v>0</v>
      </c>
      <c r="Q132" s="783"/>
      <c r="R132" s="781"/>
      <c r="S132" s="770" t="str">
        <f t="shared" si="2"/>
        <v/>
      </c>
    </row>
    <row r="133" spans="2:19" ht="17.649999999999999" customHeight="1">
      <c r="B133" s="211" t="str">
        <f>当期計画!C132</f>
        <v>長期借入金入金</v>
      </c>
      <c r="C133" s="1162">
        <f>当期計画!D132</f>
        <v>0</v>
      </c>
      <c r="D133" s="1162">
        <f>当期計画!E132</f>
        <v>0</v>
      </c>
      <c r="E133" s="1162">
        <f>当期計画!F132</f>
        <v>0</v>
      </c>
      <c r="F133" s="1162">
        <f>当期計画!G132</f>
        <v>0</v>
      </c>
      <c r="G133" s="1162">
        <f>当期計画!H132</f>
        <v>0</v>
      </c>
      <c r="H133" s="1162">
        <f>当期計画!I132</f>
        <v>0</v>
      </c>
      <c r="I133" s="1162">
        <f>当期計画!J132</f>
        <v>0</v>
      </c>
      <c r="J133" s="1162">
        <f>当期計画!K132</f>
        <v>0</v>
      </c>
      <c r="K133" s="1162">
        <f>当期計画!L132</f>
        <v>0</v>
      </c>
      <c r="L133" s="1162">
        <f>当期計画!M132</f>
        <v>0</v>
      </c>
      <c r="M133" s="1162">
        <f>当期計画!N132</f>
        <v>0</v>
      </c>
      <c r="N133" s="1162">
        <f>当期計画!O132</f>
        <v>0</v>
      </c>
      <c r="O133" s="1162">
        <f>当期計画!P132</f>
        <v>0</v>
      </c>
      <c r="P133" s="217">
        <f>当期計画!Q132</f>
        <v>0</v>
      </c>
      <c r="Q133" s="783"/>
      <c r="R133" s="781"/>
      <c r="S133" s="770" t="str">
        <f t="shared" si="2"/>
        <v/>
      </c>
    </row>
    <row r="134" spans="2:19" ht="17.649999999999999" customHeight="1">
      <c r="B134" s="1163" t="str">
        <f>当期計画!C133</f>
        <v>その他入金</v>
      </c>
      <c r="C134" s="1372">
        <f>当期計画!D133</f>
        <v>0</v>
      </c>
      <c r="D134" s="1372">
        <f>当期計画!E133</f>
        <v>0</v>
      </c>
      <c r="E134" s="1372">
        <f>当期計画!F133</f>
        <v>0</v>
      </c>
      <c r="F134" s="1372">
        <f>当期計画!G133</f>
        <v>0</v>
      </c>
      <c r="G134" s="1372">
        <f>当期計画!H133</f>
        <v>0</v>
      </c>
      <c r="H134" s="1372">
        <f>当期計画!I133</f>
        <v>0</v>
      </c>
      <c r="I134" s="1372">
        <f>当期計画!J133</f>
        <v>0</v>
      </c>
      <c r="J134" s="1372">
        <f>当期計画!K133</f>
        <v>0</v>
      </c>
      <c r="K134" s="1372">
        <f>当期計画!L133</f>
        <v>0</v>
      </c>
      <c r="L134" s="1372">
        <f>当期計画!M133</f>
        <v>0</v>
      </c>
      <c r="M134" s="1372">
        <f>当期計画!N133</f>
        <v>0</v>
      </c>
      <c r="N134" s="1372">
        <f>当期計画!O133</f>
        <v>0</v>
      </c>
      <c r="O134" s="1372">
        <f>当期計画!P133</f>
        <v>0</v>
      </c>
      <c r="P134" s="237">
        <f>当期計画!Q133</f>
        <v>0</v>
      </c>
      <c r="Q134" s="783"/>
      <c r="R134" s="781"/>
      <c r="S134" s="770" t="str">
        <f t="shared" si="2"/>
        <v/>
      </c>
    </row>
    <row r="135" spans="2:19" ht="17.649999999999999" customHeight="1">
      <c r="B135" s="1978" t="str">
        <f>当期計画!C134</f>
        <v>財務収入　</v>
      </c>
      <c r="C135" s="1847">
        <f>当期計画!D134</f>
        <v>0</v>
      </c>
      <c r="D135" s="1847">
        <f>当期計画!E134</f>
        <v>0</v>
      </c>
      <c r="E135" s="1847">
        <f>当期計画!F134</f>
        <v>0</v>
      </c>
      <c r="F135" s="1847">
        <f>当期計画!G134</f>
        <v>0</v>
      </c>
      <c r="G135" s="1847">
        <f>当期計画!H134</f>
        <v>0</v>
      </c>
      <c r="H135" s="1847">
        <f>当期計画!I134</f>
        <v>0</v>
      </c>
      <c r="I135" s="1847">
        <f>当期計画!J134</f>
        <v>0</v>
      </c>
      <c r="J135" s="1847">
        <f>当期計画!K134</f>
        <v>0</v>
      </c>
      <c r="K135" s="1847">
        <f>当期計画!L134</f>
        <v>0</v>
      </c>
      <c r="L135" s="1847">
        <f>当期計画!M134</f>
        <v>0</v>
      </c>
      <c r="M135" s="1847">
        <f>当期計画!N134</f>
        <v>0</v>
      </c>
      <c r="N135" s="1847">
        <f>当期計画!O134</f>
        <v>0</v>
      </c>
      <c r="O135" s="1847">
        <f>当期計画!P134</f>
        <v>0</v>
      </c>
      <c r="P135" s="1847">
        <f>当期計画!Q134</f>
        <v>0</v>
      </c>
      <c r="Q135" s="783"/>
      <c r="R135" s="781"/>
      <c r="S135" s="770" t="str">
        <f t="shared" si="2"/>
        <v/>
      </c>
    </row>
    <row r="136" spans="2:19" ht="17.649999999999999" customHeight="1">
      <c r="B136" s="1161" t="str">
        <f>当期計画!C135</f>
        <v>短期借入金返済</v>
      </c>
      <c r="C136" s="1158">
        <f>当期計画!D135</f>
        <v>0</v>
      </c>
      <c r="D136" s="1158">
        <f>当期計画!E135</f>
        <v>0</v>
      </c>
      <c r="E136" s="1158">
        <f>当期計画!F135</f>
        <v>0</v>
      </c>
      <c r="F136" s="1158">
        <f>当期計画!G135</f>
        <v>0</v>
      </c>
      <c r="G136" s="1158">
        <f>当期計画!H135</f>
        <v>0</v>
      </c>
      <c r="H136" s="1158">
        <f>当期計画!I135</f>
        <v>0</v>
      </c>
      <c r="I136" s="1158">
        <f>当期計画!J135</f>
        <v>0</v>
      </c>
      <c r="J136" s="1158">
        <f>当期計画!K135</f>
        <v>0</v>
      </c>
      <c r="K136" s="1158">
        <f>当期計画!L135</f>
        <v>0</v>
      </c>
      <c r="L136" s="1158">
        <f>当期計画!M135</f>
        <v>0</v>
      </c>
      <c r="M136" s="1158">
        <f>当期計画!N135</f>
        <v>0</v>
      </c>
      <c r="N136" s="1158">
        <f>当期計画!O135</f>
        <v>0</v>
      </c>
      <c r="O136" s="1158">
        <f>当期計画!P135</f>
        <v>0</v>
      </c>
      <c r="P136" s="1977">
        <f>当期計画!Q135</f>
        <v>0</v>
      </c>
      <c r="Q136" s="783"/>
      <c r="R136" s="781"/>
      <c r="S136" s="770" t="str">
        <f t="shared" si="2"/>
        <v/>
      </c>
    </row>
    <row r="137" spans="2:19" ht="17.649999999999999" customHeight="1">
      <c r="B137" s="211" t="str">
        <f>当期計画!C136</f>
        <v>長期借入金返済</v>
      </c>
      <c r="C137" s="1162">
        <f>当期計画!D136</f>
        <v>0</v>
      </c>
      <c r="D137" s="1162">
        <f>当期計画!E136</f>
        <v>0</v>
      </c>
      <c r="E137" s="1162">
        <f>当期計画!F136</f>
        <v>0</v>
      </c>
      <c r="F137" s="1162">
        <f>当期計画!G136</f>
        <v>0</v>
      </c>
      <c r="G137" s="1162">
        <f>当期計画!H136</f>
        <v>0</v>
      </c>
      <c r="H137" s="1162">
        <f>当期計画!I136</f>
        <v>0</v>
      </c>
      <c r="I137" s="1162">
        <f>当期計画!J136</f>
        <v>0</v>
      </c>
      <c r="J137" s="1162">
        <f>当期計画!K136</f>
        <v>0</v>
      </c>
      <c r="K137" s="1162">
        <f>当期計画!L136</f>
        <v>0</v>
      </c>
      <c r="L137" s="1162">
        <f>当期計画!M136</f>
        <v>0</v>
      </c>
      <c r="M137" s="1162">
        <f>当期計画!N136</f>
        <v>0</v>
      </c>
      <c r="N137" s="1162">
        <f>当期計画!O136</f>
        <v>0</v>
      </c>
      <c r="O137" s="1162">
        <f>当期計画!P136</f>
        <v>0</v>
      </c>
      <c r="P137" s="217">
        <f>当期計画!Q136</f>
        <v>0</v>
      </c>
      <c r="Q137" s="783"/>
      <c r="R137" s="781"/>
      <c r="S137" s="770" t="str">
        <f t="shared" si="2"/>
        <v/>
      </c>
    </row>
    <row r="138" spans="2:19" ht="17.649999999999999" customHeight="1">
      <c r="B138" s="211" t="str">
        <f>当期計画!C137</f>
        <v>長期未払金支払い</v>
      </c>
      <c r="C138" s="1375">
        <f>当期計画!D137</f>
        <v>0</v>
      </c>
      <c r="D138" s="1375">
        <f>当期計画!E137</f>
        <v>0</v>
      </c>
      <c r="E138" s="1375">
        <f>当期計画!F137</f>
        <v>0</v>
      </c>
      <c r="F138" s="1375">
        <f>当期計画!G137</f>
        <v>0</v>
      </c>
      <c r="G138" s="1375">
        <f>当期計画!H137</f>
        <v>0</v>
      </c>
      <c r="H138" s="1375">
        <f>当期計画!I137</f>
        <v>0</v>
      </c>
      <c r="I138" s="1375">
        <f>当期計画!J137</f>
        <v>0</v>
      </c>
      <c r="J138" s="1375">
        <f>当期計画!K137</f>
        <v>0</v>
      </c>
      <c r="K138" s="1375">
        <f>当期計画!L137</f>
        <v>0</v>
      </c>
      <c r="L138" s="1375">
        <f>当期計画!M137</f>
        <v>0</v>
      </c>
      <c r="M138" s="1375">
        <f>当期計画!N137</f>
        <v>0</v>
      </c>
      <c r="N138" s="1375">
        <f>当期計画!O137</f>
        <v>0</v>
      </c>
      <c r="O138" s="1375">
        <f>当期計画!P137</f>
        <v>0</v>
      </c>
      <c r="P138" s="217">
        <f>当期計画!Q137</f>
        <v>0</v>
      </c>
      <c r="Q138" s="783"/>
      <c r="R138" s="781"/>
      <c r="S138" s="770" t="str">
        <f t="shared" si="2"/>
        <v/>
      </c>
    </row>
    <row r="139" spans="2:19" ht="17.649999999999999" customHeight="1">
      <c r="B139" s="211" t="str">
        <f>当期計画!C138</f>
        <v>設備投資</v>
      </c>
      <c r="C139" s="1375">
        <f>当期計画!D138</f>
        <v>0</v>
      </c>
      <c r="D139" s="1375">
        <f>当期計画!E138</f>
        <v>0</v>
      </c>
      <c r="E139" s="1375">
        <f>当期計画!F138</f>
        <v>0</v>
      </c>
      <c r="F139" s="1375">
        <f>当期計画!G138</f>
        <v>0</v>
      </c>
      <c r="G139" s="1375">
        <f>当期計画!H138</f>
        <v>0</v>
      </c>
      <c r="H139" s="1375">
        <f>当期計画!I138</f>
        <v>0</v>
      </c>
      <c r="I139" s="1375">
        <f>当期計画!J138</f>
        <v>0</v>
      </c>
      <c r="J139" s="1375">
        <f>当期計画!K138</f>
        <v>0</v>
      </c>
      <c r="K139" s="1375">
        <f>当期計画!L138</f>
        <v>0</v>
      </c>
      <c r="L139" s="1375">
        <f>当期計画!M138</f>
        <v>0</v>
      </c>
      <c r="M139" s="1375">
        <f>当期計画!N138</f>
        <v>0</v>
      </c>
      <c r="N139" s="1375">
        <f>当期計画!O138</f>
        <v>0</v>
      </c>
      <c r="O139" s="1375">
        <f>当期計画!P138</f>
        <v>0</v>
      </c>
      <c r="P139" s="217">
        <f>当期計画!Q138</f>
        <v>0</v>
      </c>
      <c r="Q139" s="783"/>
      <c r="R139" s="781"/>
      <c r="S139" s="770" t="str">
        <f t="shared" si="2"/>
        <v/>
      </c>
    </row>
    <row r="140" spans="2:19" ht="17.649999999999999" customHeight="1">
      <c r="B140" s="211" t="str">
        <f>当期計画!C139</f>
        <v>法人税等支払い</v>
      </c>
      <c r="C140" s="1162">
        <f>当期計画!D139</f>
        <v>0</v>
      </c>
      <c r="D140" s="1162">
        <f>当期計画!E139</f>
        <v>0</v>
      </c>
      <c r="E140" s="1162">
        <f>当期計画!F139</f>
        <v>0</v>
      </c>
      <c r="F140" s="1162">
        <f>当期計画!G139</f>
        <v>0</v>
      </c>
      <c r="G140" s="1162">
        <f>当期計画!H139</f>
        <v>0</v>
      </c>
      <c r="H140" s="1162">
        <f>当期計画!I139</f>
        <v>0</v>
      </c>
      <c r="I140" s="1162">
        <f>当期計画!J139</f>
        <v>0</v>
      </c>
      <c r="J140" s="1162">
        <f>当期計画!K139</f>
        <v>0</v>
      </c>
      <c r="K140" s="1162">
        <f>当期計画!L139</f>
        <v>0</v>
      </c>
      <c r="L140" s="1162">
        <f>当期計画!M139</f>
        <v>0</v>
      </c>
      <c r="M140" s="1162">
        <f>当期計画!N139</f>
        <v>0</v>
      </c>
      <c r="N140" s="1162">
        <f>当期計画!O139</f>
        <v>0</v>
      </c>
      <c r="O140" s="1162">
        <f>当期計画!P139</f>
        <v>0</v>
      </c>
      <c r="P140" s="217">
        <f>当期計画!Q139</f>
        <v>0</v>
      </c>
      <c r="Q140" s="783"/>
      <c r="R140" s="781"/>
      <c r="S140" s="770" t="str">
        <f t="shared" si="2"/>
        <v/>
      </c>
    </row>
    <row r="141" spans="2:19" ht="17.649999999999999" customHeight="1">
      <c r="B141" s="211" t="str">
        <f>当期計画!C140</f>
        <v>消費税等支払い</v>
      </c>
      <c r="C141" s="1162">
        <f>当期計画!D140</f>
        <v>0</v>
      </c>
      <c r="D141" s="1162">
        <f>当期計画!E140</f>
        <v>0</v>
      </c>
      <c r="E141" s="1162">
        <f>当期計画!F140</f>
        <v>0</v>
      </c>
      <c r="F141" s="1162">
        <f>当期計画!G140</f>
        <v>0</v>
      </c>
      <c r="G141" s="1162">
        <f>当期計画!H140</f>
        <v>0</v>
      </c>
      <c r="H141" s="1162">
        <f>当期計画!I140</f>
        <v>0</v>
      </c>
      <c r="I141" s="1162">
        <f>当期計画!J140</f>
        <v>0</v>
      </c>
      <c r="J141" s="1162">
        <f>当期計画!K140</f>
        <v>0</v>
      </c>
      <c r="K141" s="1162">
        <f>当期計画!L140</f>
        <v>0</v>
      </c>
      <c r="L141" s="1162">
        <f>当期計画!M140</f>
        <v>0</v>
      </c>
      <c r="M141" s="1162">
        <f>当期計画!N140</f>
        <v>0</v>
      </c>
      <c r="N141" s="1162">
        <f>当期計画!O140</f>
        <v>0</v>
      </c>
      <c r="O141" s="1162">
        <f>当期計画!P140</f>
        <v>0</v>
      </c>
      <c r="P141" s="217">
        <f>当期計画!Q140</f>
        <v>0</v>
      </c>
      <c r="Q141" s="784"/>
      <c r="R141" s="781"/>
      <c r="S141" s="770" t="str">
        <f t="shared" si="2"/>
        <v/>
      </c>
    </row>
    <row r="142" spans="2:19" ht="17.649999999999999" customHeight="1">
      <c r="B142" s="1163" t="str">
        <f>当期計画!C141</f>
        <v>その他支出</v>
      </c>
      <c r="C142" s="1372">
        <f>当期計画!D141</f>
        <v>0</v>
      </c>
      <c r="D142" s="1372">
        <f>当期計画!E141</f>
        <v>0</v>
      </c>
      <c r="E142" s="1372">
        <f>当期計画!F141</f>
        <v>0</v>
      </c>
      <c r="F142" s="1372">
        <f>当期計画!G141</f>
        <v>0</v>
      </c>
      <c r="G142" s="1372">
        <f>当期計画!H141</f>
        <v>0</v>
      </c>
      <c r="H142" s="1372">
        <f>当期計画!I141</f>
        <v>0</v>
      </c>
      <c r="I142" s="1372">
        <f>当期計画!J141</f>
        <v>0</v>
      </c>
      <c r="J142" s="1372">
        <f>当期計画!K141</f>
        <v>0</v>
      </c>
      <c r="K142" s="1372">
        <f>当期計画!L141</f>
        <v>0</v>
      </c>
      <c r="L142" s="1372">
        <f>当期計画!M141</f>
        <v>0</v>
      </c>
      <c r="M142" s="1372">
        <f>当期計画!N141</f>
        <v>0</v>
      </c>
      <c r="N142" s="1372">
        <f>当期計画!O141</f>
        <v>0</v>
      </c>
      <c r="O142" s="1372">
        <f>当期計画!P141</f>
        <v>0</v>
      </c>
      <c r="P142" s="237">
        <f>当期計画!Q141</f>
        <v>0</v>
      </c>
      <c r="Q142" s="783"/>
      <c r="R142" s="781"/>
      <c r="S142" s="770" t="str">
        <f t="shared" si="2"/>
        <v/>
      </c>
    </row>
    <row r="143" spans="2:19" ht="17.649999999999999" customHeight="1">
      <c r="B143" s="1978" t="str">
        <f>当期計画!C142</f>
        <v>財務、投資支出</v>
      </c>
      <c r="C143" s="1847">
        <f>当期計画!D142</f>
        <v>0</v>
      </c>
      <c r="D143" s="1847">
        <f>当期計画!E142</f>
        <v>0</v>
      </c>
      <c r="E143" s="1847">
        <f>当期計画!F142</f>
        <v>0</v>
      </c>
      <c r="F143" s="1847">
        <f>当期計画!G142</f>
        <v>0</v>
      </c>
      <c r="G143" s="1847">
        <f>当期計画!H142</f>
        <v>0</v>
      </c>
      <c r="H143" s="1847">
        <f>当期計画!I142</f>
        <v>0</v>
      </c>
      <c r="I143" s="1847">
        <f>当期計画!J142</f>
        <v>0</v>
      </c>
      <c r="J143" s="1847">
        <f>当期計画!K142</f>
        <v>0</v>
      </c>
      <c r="K143" s="1847">
        <f>当期計画!L142</f>
        <v>0</v>
      </c>
      <c r="L143" s="1847">
        <f>当期計画!M142</f>
        <v>0</v>
      </c>
      <c r="M143" s="1847">
        <f>当期計画!N142</f>
        <v>0</v>
      </c>
      <c r="N143" s="1847">
        <f>当期計画!O142</f>
        <v>0</v>
      </c>
      <c r="O143" s="1847">
        <f>当期計画!P142</f>
        <v>0</v>
      </c>
      <c r="P143" s="1974">
        <f>当期計画!Q142</f>
        <v>0</v>
      </c>
      <c r="Q143" s="783"/>
      <c r="R143" s="785"/>
      <c r="S143" s="770" t="str">
        <f t="shared" si="2"/>
        <v/>
      </c>
    </row>
    <row r="144" spans="2:19" ht="17.649999999999999" customHeight="1">
      <c r="B144" s="1973" t="str">
        <f>当期計画!C143</f>
        <v>キャッシュフロー</v>
      </c>
      <c r="C144" s="1847">
        <f>当期計画!D143</f>
        <v>0</v>
      </c>
      <c r="D144" s="1847">
        <f>当期計画!E143</f>
        <v>0</v>
      </c>
      <c r="E144" s="1847">
        <f>当期計画!F143</f>
        <v>0</v>
      </c>
      <c r="F144" s="1847">
        <f>当期計画!G143</f>
        <v>0</v>
      </c>
      <c r="G144" s="1847">
        <f>当期計画!H143</f>
        <v>0</v>
      </c>
      <c r="H144" s="1847">
        <f>当期計画!I143</f>
        <v>0</v>
      </c>
      <c r="I144" s="1847">
        <f>当期計画!J143</f>
        <v>0</v>
      </c>
      <c r="J144" s="1847">
        <f>当期計画!K143</f>
        <v>0</v>
      </c>
      <c r="K144" s="1847">
        <f>当期計画!L143</f>
        <v>0</v>
      </c>
      <c r="L144" s="1847">
        <f>当期計画!M143</f>
        <v>0</v>
      </c>
      <c r="M144" s="1847">
        <f>当期計画!N143</f>
        <v>0</v>
      </c>
      <c r="N144" s="1847">
        <f>当期計画!O143</f>
        <v>0</v>
      </c>
      <c r="O144" s="1847">
        <f>当期計画!P143</f>
        <v>0</v>
      </c>
      <c r="P144" s="1974">
        <f>当期計画!Q143</f>
        <v>0</v>
      </c>
      <c r="Q144" s="783"/>
      <c r="R144" s="781"/>
      <c r="S144" s="770" t="str">
        <f t="shared" si="2"/>
        <v/>
      </c>
    </row>
    <row r="145" spans="2:19" ht="17.649999999999999" customHeight="1">
      <c r="B145" s="1973" t="str">
        <f>当期計画!C144</f>
        <v>現預金残高</v>
      </c>
      <c r="C145" s="1847">
        <f>当期計画!D144</f>
        <v>0</v>
      </c>
      <c r="D145" s="1847">
        <f>当期計画!E144</f>
        <v>0</v>
      </c>
      <c r="E145" s="1847">
        <f>当期計画!F144</f>
        <v>0</v>
      </c>
      <c r="F145" s="1847">
        <f>当期計画!G144</f>
        <v>0</v>
      </c>
      <c r="G145" s="1847">
        <f>当期計画!H144</f>
        <v>0</v>
      </c>
      <c r="H145" s="1847">
        <f>当期計画!I144</f>
        <v>0</v>
      </c>
      <c r="I145" s="1847">
        <f>当期計画!J144</f>
        <v>0</v>
      </c>
      <c r="J145" s="1847">
        <f>当期計画!K144</f>
        <v>0</v>
      </c>
      <c r="K145" s="1847">
        <f>当期計画!L144</f>
        <v>0</v>
      </c>
      <c r="L145" s="1847">
        <f>当期計画!M144</f>
        <v>0</v>
      </c>
      <c r="M145" s="1847">
        <f>当期計画!N144</f>
        <v>0</v>
      </c>
      <c r="N145" s="1847">
        <f>当期計画!O144</f>
        <v>0</v>
      </c>
      <c r="O145" s="1847">
        <f>当期計画!P144</f>
        <v>0</v>
      </c>
      <c r="P145" s="1974">
        <f>当期計画!Q144</f>
        <v>0</v>
      </c>
      <c r="Q145" s="783"/>
      <c r="R145" s="781"/>
      <c r="S145" s="770">
        <v>2</v>
      </c>
    </row>
    <row r="146" spans="2:19" ht="17.649999999999999" customHeight="1" thickBot="1">
      <c r="B146" s="1979">
        <f>当期計画!C145</f>
        <v>0</v>
      </c>
      <c r="C146" s="1980">
        <f>当期計画!D145</f>
        <v>0</v>
      </c>
      <c r="D146" s="1980">
        <f>当期計画!E145</f>
        <v>0</v>
      </c>
      <c r="E146" s="1980">
        <f>当期計画!F145</f>
        <v>0</v>
      </c>
      <c r="F146" s="1980">
        <f>当期計画!G145</f>
        <v>0</v>
      </c>
      <c r="G146" s="1980">
        <f>当期計画!H145</f>
        <v>0</v>
      </c>
      <c r="H146" s="1980">
        <f>当期計画!I145</f>
        <v>0</v>
      </c>
      <c r="I146" s="1980">
        <f>当期計画!J145</f>
        <v>0</v>
      </c>
      <c r="J146" s="1980">
        <f>当期計画!K145</f>
        <v>0</v>
      </c>
      <c r="K146" s="1980">
        <f>当期計画!L145</f>
        <v>0</v>
      </c>
      <c r="L146" s="1980">
        <f>当期計画!M145</f>
        <v>0</v>
      </c>
      <c r="M146" s="1980">
        <f>当期計画!N145</f>
        <v>0</v>
      </c>
      <c r="N146" s="1980">
        <f>当期計画!O145</f>
        <v>0</v>
      </c>
      <c r="O146" s="1981">
        <f>当期計画!P145</f>
        <v>0</v>
      </c>
      <c r="P146" s="1982">
        <f>当期計画!Q145</f>
        <v>0</v>
      </c>
      <c r="Q146" s="786"/>
      <c r="R146" s="781"/>
      <c r="S146" s="770" t="str">
        <f t="shared" ref="S146:S209" si="3">IF(OR(B146=0,B146=""),"",1)</f>
        <v/>
      </c>
    </row>
    <row r="147" spans="2:19" ht="17.649999999999999" customHeight="1" thickBot="1">
      <c r="B147" s="1983">
        <f>当期計画!C146</f>
        <v>0</v>
      </c>
      <c r="C147" s="1175" t="str">
        <f>当期計画!D146</f>
        <v>期首現預金残高</v>
      </c>
      <c r="D147" s="788"/>
      <c r="E147" s="789"/>
      <c r="F147" s="789"/>
      <c r="G147" s="789"/>
      <c r="H147" s="789"/>
      <c r="I147" s="789"/>
      <c r="J147" s="789"/>
      <c r="K147" s="789"/>
      <c r="L147" s="789"/>
      <c r="M147" s="790"/>
      <c r="N147" s="791"/>
      <c r="O147" s="1174">
        <f>当期計画!P146</f>
        <v>0</v>
      </c>
      <c r="P147" s="1984" t="str">
        <f>当期計画!Q146</f>
        <v>期末現預金残高</v>
      </c>
      <c r="Q147" s="793"/>
      <c r="R147" s="781"/>
      <c r="S147" s="770">
        <v>2</v>
      </c>
    </row>
    <row r="148" spans="2:19" ht="17.649999999999999" customHeight="1">
      <c r="B148" s="794"/>
      <c r="C148" s="795"/>
      <c r="D148" s="796"/>
      <c r="E148" s="795"/>
      <c r="F148" s="797"/>
      <c r="G148" s="797"/>
      <c r="H148" s="797"/>
      <c r="I148" s="797"/>
      <c r="J148" s="797"/>
      <c r="K148" s="797"/>
      <c r="L148" s="797"/>
      <c r="M148" s="797"/>
      <c r="N148" s="795"/>
      <c r="O148" s="795"/>
      <c r="P148" s="795"/>
      <c r="Q148" s="798"/>
      <c r="R148" s="795"/>
      <c r="S148" s="770">
        <v>2</v>
      </c>
    </row>
    <row r="149" spans="2:19" ht="19.149999999999999" customHeight="1" thickBot="1">
      <c r="B149" s="799"/>
      <c r="C149" s="800"/>
      <c r="D149" s="795"/>
      <c r="E149" s="801"/>
      <c r="F149" s="802" t="s">
        <v>90</v>
      </c>
      <c r="G149" s="803"/>
      <c r="H149" s="803"/>
      <c r="I149" s="804"/>
      <c r="J149" s="802" t="s">
        <v>91</v>
      </c>
      <c r="K149" s="803"/>
      <c r="L149" s="803"/>
      <c r="M149" s="803"/>
      <c r="N149" s="805" t="s">
        <v>92</v>
      </c>
      <c r="O149" s="806"/>
      <c r="P149" s="571"/>
      <c r="Q149" s="786"/>
      <c r="R149" s="781"/>
      <c r="S149" s="770">
        <v>2</v>
      </c>
    </row>
    <row r="150" spans="2:19" ht="17.649999999999999" customHeight="1" thickBot="1">
      <c r="B150" s="572"/>
      <c r="C150" s="807"/>
      <c r="D150" s="795"/>
      <c r="E150" s="801"/>
      <c r="F150" s="808">
        <f>当期計画!G149</f>
        <v>0</v>
      </c>
      <c r="G150" s="575" t="str">
        <f>当期計画!H149</f>
        <v>法人税等</v>
      </c>
      <c r="H150" s="575" t="str">
        <f>当期計画!I149</f>
        <v>消費税</v>
      </c>
      <c r="I150" s="576" t="str">
        <f>当期計画!J149</f>
        <v>合計</v>
      </c>
      <c r="J150" s="808">
        <f>当期計画!K149</f>
        <v>0</v>
      </c>
      <c r="K150" s="575" t="str">
        <f>当期計画!L149</f>
        <v>法人税等</v>
      </c>
      <c r="L150" s="575" t="str">
        <f>当期計画!M149</f>
        <v>消費税</v>
      </c>
      <c r="M150" s="577" t="str">
        <f>当期計画!N149</f>
        <v>合計</v>
      </c>
      <c r="N150" s="1179" t="str">
        <f>当期計画!O149</f>
        <v>法人所得額</v>
      </c>
      <c r="O150" s="1985" t="str">
        <f>当期計画!P149</f>
        <v>合計税率</v>
      </c>
      <c r="P150" s="809" t="str">
        <f>当期計画!Q149</f>
        <v>実効税率</v>
      </c>
      <c r="Q150" s="810"/>
      <c r="R150" s="781"/>
      <c r="S150" s="770">
        <v>2</v>
      </c>
    </row>
    <row r="151" spans="2:19" ht="17.649999999999999" customHeight="1">
      <c r="B151" s="572"/>
      <c r="C151" s="807"/>
      <c r="D151" s="795"/>
      <c r="E151" s="801"/>
      <c r="F151" s="811">
        <f>当期計画!G150</f>
        <v>0</v>
      </c>
      <c r="G151" s="585">
        <f>当期計画!H150</f>
        <v>0</v>
      </c>
      <c r="H151" s="585">
        <f>当期計画!I150</f>
        <v>0</v>
      </c>
      <c r="I151" s="586">
        <f>当期計画!J150</f>
        <v>0</v>
      </c>
      <c r="J151" s="811" t="str">
        <f>当期計画!K150</f>
        <v>年間税額</v>
      </c>
      <c r="K151" s="585">
        <f>当期計画!L150</f>
        <v>0</v>
      </c>
      <c r="L151" s="585">
        <f>当期計画!M150</f>
        <v>0</v>
      </c>
      <c r="M151" s="587">
        <f>当期計画!N150</f>
        <v>0</v>
      </c>
      <c r="N151" s="1182" t="str">
        <f>当期計画!O150</f>
        <v>400万円以下</v>
      </c>
      <c r="O151" s="812">
        <f>当期計画!P150</f>
        <v>0.22389999999999999</v>
      </c>
      <c r="P151" s="813">
        <f>当期計画!Q150</f>
        <v>0.21365523164273104</v>
      </c>
      <c r="Q151" s="786"/>
      <c r="R151" s="781"/>
      <c r="S151" s="770">
        <v>2</v>
      </c>
    </row>
    <row r="152" spans="2:19" ht="17.649999999999999" customHeight="1">
      <c r="B152" s="572"/>
      <c r="C152" s="807"/>
      <c r="D152" s="795"/>
      <c r="E152" s="801"/>
      <c r="F152" s="811">
        <f>当期計画!G151</f>
        <v>0</v>
      </c>
      <c r="G152" s="585">
        <f>当期計画!H151</f>
        <v>0</v>
      </c>
      <c r="H152" s="585">
        <f>当期計画!I151</f>
        <v>0</v>
      </c>
      <c r="I152" s="586">
        <f>当期計画!J151</f>
        <v>0</v>
      </c>
      <c r="J152" s="811" t="str">
        <f>当期計画!K151</f>
        <v>既納付額</v>
      </c>
      <c r="K152" s="585">
        <f>当期計画!L151</f>
        <v>0</v>
      </c>
      <c r="L152" s="585">
        <f>当期計画!M151</f>
        <v>0</v>
      </c>
      <c r="M152" s="587">
        <f>当期計画!N151</f>
        <v>0</v>
      </c>
      <c r="N152" s="1185" t="str">
        <f>当期計画!O151</f>
        <v>８００万円以下</v>
      </c>
      <c r="O152" s="814">
        <f>当期計画!P151</f>
        <v>0.24855999999999998</v>
      </c>
      <c r="P152" s="815">
        <f>当期計画!Q151</f>
        <v>0.23173380818750525</v>
      </c>
      <c r="Q152" s="786"/>
      <c r="R152" s="781"/>
      <c r="S152" s="770">
        <v>2</v>
      </c>
    </row>
    <row r="153" spans="2:19" ht="17.649999999999999" customHeight="1" thickBot="1">
      <c r="B153" s="572"/>
      <c r="C153" s="807"/>
      <c r="D153" s="795"/>
      <c r="E153" s="801"/>
      <c r="F153" s="816" t="str">
        <f>当期計画!G152</f>
        <v>当期納税予定表</v>
      </c>
      <c r="G153" s="596">
        <f>当期計画!H152</f>
        <v>0</v>
      </c>
      <c r="H153" s="596">
        <f>当期計画!I152</f>
        <v>0</v>
      </c>
      <c r="I153" s="597">
        <f>当期計画!J152</f>
        <v>0</v>
      </c>
      <c r="J153" s="816" t="str">
        <f>当期計画!K152</f>
        <v>来期納税予定</v>
      </c>
      <c r="K153" s="596">
        <f>当期計画!L152</f>
        <v>0</v>
      </c>
      <c r="L153" s="596">
        <f>当期計画!M152</f>
        <v>0</v>
      </c>
      <c r="M153" s="598">
        <f>当期計画!N152</f>
        <v>0</v>
      </c>
      <c r="N153" s="1187" t="str">
        <f>当期計画!O152</f>
        <v>８００万円超</v>
      </c>
      <c r="O153" s="817">
        <f>当期計画!P152</f>
        <v>0.36803600000000003</v>
      </c>
      <c r="P153" s="818">
        <f>当期計画!Q152</f>
        <v>0.33582991148827446</v>
      </c>
      <c r="Q153" s="786"/>
      <c r="R153" s="781"/>
      <c r="S153" s="770">
        <v>2</v>
      </c>
    </row>
    <row r="154" spans="2:19" ht="17.649999999999999" customHeight="1">
      <c r="B154" s="819"/>
      <c r="C154" s="820"/>
      <c r="D154" s="795"/>
      <c r="E154" s="821"/>
      <c r="F154" s="822">
        <f>当期計画!G153</f>
        <v>45475</v>
      </c>
      <c r="G154" s="823">
        <f>当期計画!H153</f>
        <v>0</v>
      </c>
      <c r="H154" s="823">
        <f>当期計画!I153</f>
        <v>0</v>
      </c>
      <c r="I154" s="824">
        <f>当期計画!J153</f>
        <v>0</v>
      </c>
      <c r="J154" s="822">
        <f>当期計画!K153</f>
        <v>45840</v>
      </c>
      <c r="K154" s="823">
        <f>当期計画!L153</f>
        <v>0</v>
      </c>
      <c r="L154" s="823">
        <f>当期計画!M153</f>
        <v>0</v>
      </c>
      <c r="M154" s="825">
        <f>当期計画!N153</f>
        <v>0</v>
      </c>
      <c r="N154" s="826"/>
      <c r="O154" s="781"/>
      <c r="P154" s="226"/>
      <c r="Q154" s="786"/>
      <c r="R154" s="781"/>
      <c r="S154" s="770">
        <v>2</v>
      </c>
    </row>
    <row r="155" spans="2:19" ht="17.649999999999999" customHeight="1">
      <c r="B155" s="827"/>
      <c r="C155" s="820"/>
      <c r="D155" s="795"/>
      <c r="E155" s="828"/>
      <c r="F155" s="822">
        <f>当期計画!G154</f>
        <v>45506</v>
      </c>
      <c r="G155" s="829">
        <f>当期計画!H154</f>
        <v>0</v>
      </c>
      <c r="H155" s="829">
        <f>当期計画!I154</f>
        <v>0</v>
      </c>
      <c r="I155" s="824">
        <f>当期計画!J154</f>
        <v>0</v>
      </c>
      <c r="J155" s="822">
        <f>当期計画!K154</f>
        <v>45871</v>
      </c>
      <c r="K155" s="823">
        <f>当期計画!L154</f>
        <v>0</v>
      </c>
      <c r="L155" s="823">
        <f>当期計画!M154</f>
        <v>0</v>
      </c>
      <c r="M155" s="825">
        <f>当期計画!N154</f>
        <v>0</v>
      </c>
      <c r="N155" s="826"/>
      <c r="O155" s="830"/>
      <c r="P155" s="219"/>
      <c r="Q155" s="831"/>
      <c r="R155" s="830"/>
      <c r="S155" s="770">
        <v>2</v>
      </c>
    </row>
    <row r="156" spans="2:19" ht="17.649999999999999" customHeight="1">
      <c r="B156" s="832"/>
      <c r="C156" s="820"/>
      <c r="D156" s="795"/>
      <c r="E156" s="833"/>
      <c r="F156" s="822">
        <f>当期計画!G155</f>
        <v>45537</v>
      </c>
      <c r="G156" s="829">
        <f>当期計画!H155</f>
        <v>0</v>
      </c>
      <c r="H156" s="829">
        <f>当期計画!I155</f>
        <v>0</v>
      </c>
      <c r="I156" s="824">
        <f>当期計画!J155</f>
        <v>0</v>
      </c>
      <c r="J156" s="822">
        <f>当期計画!K155</f>
        <v>45902</v>
      </c>
      <c r="K156" s="823">
        <f>当期計画!L155</f>
        <v>0</v>
      </c>
      <c r="L156" s="823">
        <f>当期計画!M155</f>
        <v>0</v>
      </c>
      <c r="M156" s="825">
        <f>当期計画!N155</f>
        <v>0</v>
      </c>
      <c r="N156" s="826"/>
      <c r="O156" s="830"/>
      <c r="P156" s="219"/>
      <c r="Q156" s="831"/>
      <c r="R156" s="830"/>
      <c r="S156" s="770">
        <v>2</v>
      </c>
    </row>
    <row r="157" spans="2:19" ht="17.649999999999999" customHeight="1">
      <c r="B157" s="827"/>
      <c r="C157" s="820"/>
      <c r="D157" s="795"/>
      <c r="E157" s="834"/>
      <c r="F157" s="822">
        <f>当期計画!G156</f>
        <v>45568</v>
      </c>
      <c r="G157" s="829">
        <f>当期計画!H156</f>
        <v>0</v>
      </c>
      <c r="H157" s="829">
        <f>当期計画!I156</f>
        <v>0</v>
      </c>
      <c r="I157" s="824">
        <f>当期計画!J156</f>
        <v>0</v>
      </c>
      <c r="J157" s="822">
        <f>当期計画!K156</f>
        <v>45933</v>
      </c>
      <c r="K157" s="823">
        <f>当期計画!L156</f>
        <v>0</v>
      </c>
      <c r="L157" s="823">
        <f>当期計画!M156</f>
        <v>0</v>
      </c>
      <c r="M157" s="825">
        <f>当期計画!N156</f>
        <v>0</v>
      </c>
      <c r="N157" s="826"/>
      <c r="O157" s="830"/>
      <c r="P157" s="219"/>
      <c r="Q157" s="831"/>
      <c r="R157" s="830"/>
      <c r="S157" s="770">
        <v>2</v>
      </c>
    </row>
    <row r="158" spans="2:19" ht="17.649999999999999" customHeight="1">
      <c r="B158" s="827"/>
      <c r="C158" s="820"/>
      <c r="D158" s="795"/>
      <c r="E158" s="834"/>
      <c r="F158" s="822">
        <f>当期計画!G157</f>
        <v>45599</v>
      </c>
      <c r="G158" s="829">
        <f>当期計画!H157</f>
        <v>0</v>
      </c>
      <c r="H158" s="829">
        <f>当期計画!I157</f>
        <v>0</v>
      </c>
      <c r="I158" s="824">
        <f>当期計画!J157</f>
        <v>0</v>
      </c>
      <c r="J158" s="822">
        <f>当期計画!K157</f>
        <v>45964</v>
      </c>
      <c r="K158" s="823">
        <f>当期計画!L157</f>
        <v>0</v>
      </c>
      <c r="L158" s="823">
        <f>当期計画!M157</f>
        <v>0</v>
      </c>
      <c r="M158" s="825">
        <f>当期計画!N157</f>
        <v>0</v>
      </c>
      <c r="N158" s="826"/>
      <c r="O158" s="830"/>
      <c r="P158" s="219"/>
      <c r="Q158" s="831"/>
      <c r="R158" s="830"/>
      <c r="S158" s="770">
        <v>2</v>
      </c>
    </row>
    <row r="159" spans="2:19" ht="17.649999999999999" customHeight="1">
      <c r="B159" s="832"/>
      <c r="C159" s="820"/>
      <c r="D159" s="795"/>
      <c r="E159" s="834"/>
      <c r="F159" s="822">
        <f>当期計画!G158</f>
        <v>45630</v>
      </c>
      <c r="G159" s="829">
        <f>当期計画!H158</f>
        <v>0</v>
      </c>
      <c r="H159" s="829">
        <f>当期計画!I158</f>
        <v>0</v>
      </c>
      <c r="I159" s="824">
        <f>当期計画!J158</f>
        <v>0</v>
      </c>
      <c r="J159" s="822">
        <f>当期計画!K158</f>
        <v>45995</v>
      </c>
      <c r="K159" s="823">
        <f>当期計画!L158</f>
        <v>0</v>
      </c>
      <c r="L159" s="823">
        <f>当期計画!M158</f>
        <v>0</v>
      </c>
      <c r="M159" s="825">
        <f>当期計画!N158</f>
        <v>0</v>
      </c>
      <c r="N159" s="826"/>
      <c r="O159" s="830"/>
      <c r="P159" s="219"/>
      <c r="Q159" s="831"/>
      <c r="R159" s="830"/>
      <c r="S159" s="770">
        <v>2</v>
      </c>
    </row>
    <row r="160" spans="2:19" ht="17.649999999999999" customHeight="1">
      <c r="B160" s="832"/>
      <c r="C160" s="820"/>
      <c r="D160" s="795"/>
      <c r="E160" s="834"/>
      <c r="F160" s="822">
        <f>当期計画!G159</f>
        <v>45661</v>
      </c>
      <c r="G160" s="829">
        <f>当期計画!H159</f>
        <v>0</v>
      </c>
      <c r="H160" s="829">
        <f>当期計画!I159</f>
        <v>0</v>
      </c>
      <c r="I160" s="824">
        <f>当期計画!J159</f>
        <v>0</v>
      </c>
      <c r="J160" s="822">
        <f>当期計画!K159</f>
        <v>46026</v>
      </c>
      <c r="K160" s="823">
        <f>当期計画!L159</f>
        <v>0</v>
      </c>
      <c r="L160" s="823">
        <f>当期計画!M159</f>
        <v>0</v>
      </c>
      <c r="M160" s="825">
        <f>当期計画!N159</f>
        <v>0</v>
      </c>
      <c r="N160" s="826"/>
      <c r="O160" s="830"/>
      <c r="P160" s="219"/>
      <c r="Q160" s="831"/>
      <c r="R160" s="830"/>
      <c r="S160" s="770">
        <v>2</v>
      </c>
    </row>
    <row r="161" spans="2:19" ht="17.649999999999999" customHeight="1">
      <c r="B161" s="832"/>
      <c r="C161" s="820"/>
      <c r="D161" s="835"/>
      <c r="E161" s="834"/>
      <c r="F161" s="822">
        <f>当期計画!G160</f>
        <v>45692</v>
      </c>
      <c r="G161" s="829">
        <f>当期計画!H160</f>
        <v>0</v>
      </c>
      <c r="H161" s="829">
        <f>当期計画!I160</f>
        <v>0</v>
      </c>
      <c r="I161" s="824">
        <f>当期計画!J160</f>
        <v>0</v>
      </c>
      <c r="J161" s="822">
        <f>当期計画!K160</f>
        <v>46057</v>
      </c>
      <c r="K161" s="823">
        <f>当期計画!L160</f>
        <v>0</v>
      </c>
      <c r="L161" s="823">
        <f>当期計画!M160</f>
        <v>0</v>
      </c>
      <c r="M161" s="825">
        <f>当期計画!N160</f>
        <v>0</v>
      </c>
      <c r="N161" s="836"/>
      <c r="O161" s="830"/>
      <c r="P161" s="219"/>
      <c r="Q161" s="831"/>
      <c r="R161" s="830"/>
      <c r="S161" s="770">
        <v>2</v>
      </c>
    </row>
    <row r="162" spans="2:19" ht="17.649999999999999" customHeight="1">
      <c r="B162" s="837"/>
      <c r="C162" s="838"/>
      <c r="D162" s="839"/>
      <c r="E162" s="840"/>
      <c r="F162" s="822">
        <f>当期計画!G161</f>
        <v>45723</v>
      </c>
      <c r="G162" s="829">
        <f>当期計画!H161</f>
        <v>0</v>
      </c>
      <c r="H162" s="829">
        <f>当期計画!I161</f>
        <v>0</v>
      </c>
      <c r="I162" s="824">
        <f>当期計画!J161</f>
        <v>0</v>
      </c>
      <c r="J162" s="822">
        <f>当期計画!K161</f>
        <v>46088</v>
      </c>
      <c r="K162" s="823">
        <f>当期計画!L161</f>
        <v>0</v>
      </c>
      <c r="L162" s="823">
        <f>当期計画!M161</f>
        <v>0</v>
      </c>
      <c r="M162" s="825">
        <f>当期計画!N161</f>
        <v>0</v>
      </c>
      <c r="N162" s="826"/>
      <c r="O162" s="781"/>
      <c r="P162" s="226"/>
      <c r="Q162" s="786"/>
      <c r="R162" s="781"/>
      <c r="S162" s="770">
        <v>2</v>
      </c>
    </row>
    <row r="163" spans="2:19" ht="17.649999999999999" customHeight="1">
      <c r="B163" s="631"/>
      <c r="C163" s="841"/>
      <c r="D163" s="842"/>
      <c r="E163" s="834"/>
      <c r="F163" s="822">
        <f>当期計画!G162</f>
        <v>45754</v>
      </c>
      <c r="G163" s="829">
        <f>当期計画!H162</f>
        <v>0</v>
      </c>
      <c r="H163" s="829">
        <f>当期計画!I162</f>
        <v>0</v>
      </c>
      <c r="I163" s="824">
        <f>当期計画!J162</f>
        <v>0</v>
      </c>
      <c r="J163" s="822">
        <f>当期計画!K162</f>
        <v>46119</v>
      </c>
      <c r="K163" s="823">
        <f>当期計画!L162</f>
        <v>0</v>
      </c>
      <c r="L163" s="823">
        <f>当期計画!M162</f>
        <v>0</v>
      </c>
      <c r="M163" s="825">
        <f>当期計画!N162</f>
        <v>0</v>
      </c>
      <c r="N163" s="826"/>
      <c r="O163" s="781"/>
      <c r="P163" s="226"/>
      <c r="Q163" s="786"/>
      <c r="R163" s="781"/>
      <c r="S163" s="770">
        <v>2</v>
      </c>
    </row>
    <row r="164" spans="2:19" ht="17.649999999999999" customHeight="1">
      <c r="B164" s="830"/>
      <c r="C164" s="843"/>
      <c r="D164" s="842"/>
      <c r="E164" s="834"/>
      <c r="F164" s="822">
        <f>当期計画!G163</f>
        <v>45785</v>
      </c>
      <c r="G164" s="829">
        <f>当期計画!H163</f>
        <v>0</v>
      </c>
      <c r="H164" s="829">
        <f>当期計画!I163</f>
        <v>0</v>
      </c>
      <c r="I164" s="824">
        <f>当期計画!J163</f>
        <v>0</v>
      </c>
      <c r="J164" s="822">
        <f>当期計画!K163</f>
        <v>46150</v>
      </c>
      <c r="K164" s="823">
        <f>当期計画!L163</f>
        <v>0</v>
      </c>
      <c r="L164" s="823">
        <f>当期計画!M163</f>
        <v>0</v>
      </c>
      <c r="M164" s="825">
        <f>当期計画!N163</f>
        <v>0</v>
      </c>
      <c r="N164" s="1210"/>
      <c r="O164" s="226"/>
      <c r="P164" s="226"/>
      <c r="Q164" s="786"/>
      <c r="R164" s="781"/>
      <c r="S164" s="770">
        <v>2</v>
      </c>
    </row>
    <row r="165" spans="2:19" ht="17.649999999999999" customHeight="1">
      <c r="B165" s="830"/>
      <c r="C165" s="843"/>
      <c r="D165" s="842"/>
      <c r="E165" s="840"/>
      <c r="F165" s="822">
        <f>当期計画!G164</f>
        <v>45816</v>
      </c>
      <c r="G165" s="829">
        <f>当期計画!H164</f>
        <v>0</v>
      </c>
      <c r="H165" s="829">
        <f>当期計画!I164</f>
        <v>0</v>
      </c>
      <c r="I165" s="824">
        <f>当期計画!J164</f>
        <v>0</v>
      </c>
      <c r="J165" s="822">
        <f>当期計画!K164</f>
        <v>46181</v>
      </c>
      <c r="K165" s="823">
        <f>当期計画!L164</f>
        <v>0</v>
      </c>
      <c r="L165" s="823">
        <f>当期計画!M164</f>
        <v>0</v>
      </c>
      <c r="M165" s="825">
        <f>当期計画!N164</f>
        <v>0</v>
      </c>
      <c r="N165" s="1190"/>
      <c r="O165" s="226"/>
      <c r="P165" s="226"/>
      <c r="Q165" s="786"/>
      <c r="R165" s="781"/>
      <c r="S165" s="770">
        <v>2</v>
      </c>
    </row>
    <row r="166" spans="2:19" ht="17.649999999999999" customHeight="1" thickBot="1">
      <c r="B166" s="781"/>
      <c r="C166" s="845"/>
      <c r="D166" s="846"/>
      <c r="E166" s="846"/>
      <c r="F166" s="847" t="str">
        <f>当期計画!G165</f>
        <v>計</v>
      </c>
      <c r="G166" s="848">
        <f>当期計画!H165</f>
        <v>0</v>
      </c>
      <c r="H166" s="848">
        <f>当期計画!I165</f>
        <v>0</v>
      </c>
      <c r="I166" s="848">
        <f>当期計画!J165</f>
        <v>0</v>
      </c>
      <c r="J166" s="847" t="str">
        <f>当期計画!K165</f>
        <v>計</v>
      </c>
      <c r="K166" s="848">
        <f>当期計画!L165</f>
        <v>0</v>
      </c>
      <c r="L166" s="848">
        <f>当期計画!M165</f>
        <v>0</v>
      </c>
      <c r="M166" s="849">
        <f>当期計画!N165</f>
        <v>0</v>
      </c>
      <c r="N166" s="1190"/>
      <c r="O166" s="226"/>
      <c r="P166" s="226"/>
      <c r="Q166" s="786"/>
      <c r="R166" s="781"/>
      <c r="S166" s="770">
        <v>2</v>
      </c>
    </row>
    <row r="167" spans="2:19" ht="22.5">
      <c r="B167" s="781"/>
      <c r="C167" s="850"/>
      <c r="D167" s="850"/>
      <c r="E167" s="850"/>
      <c r="F167" s="851"/>
      <c r="G167" s="852"/>
      <c r="H167" s="850"/>
      <c r="I167" s="850"/>
      <c r="J167" s="850"/>
      <c r="K167" s="850"/>
      <c r="L167" s="850"/>
      <c r="M167" s="850"/>
      <c r="N167" s="850"/>
      <c r="O167" s="850"/>
      <c r="P167" s="850"/>
      <c r="Q167" s="786"/>
      <c r="R167" s="781"/>
      <c r="S167" s="770">
        <v>2</v>
      </c>
    </row>
    <row r="168" spans="2:19" ht="22.5">
      <c r="B168" s="642"/>
      <c r="C168" s="853"/>
      <c r="D168" s="642"/>
      <c r="E168" s="644"/>
      <c r="F168" s="781"/>
      <c r="G168" s="781"/>
      <c r="H168" s="781"/>
      <c r="I168" s="781"/>
      <c r="J168" s="781"/>
      <c r="K168" s="781"/>
      <c r="L168" s="781"/>
      <c r="M168" s="781"/>
      <c r="N168" s="781"/>
      <c r="O168" s="781"/>
      <c r="P168" s="781"/>
      <c r="Q168" s="786"/>
      <c r="R168" s="781"/>
      <c r="S168" s="770">
        <v>2</v>
      </c>
    </row>
    <row r="169" spans="2:19" ht="22.5">
      <c r="B169" s="806"/>
      <c r="C169" s="854" t="s">
        <v>50</v>
      </c>
      <c r="D169" s="806"/>
      <c r="E169" s="806"/>
      <c r="F169" s="806"/>
      <c r="G169" s="806"/>
      <c r="H169" s="806"/>
      <c r="I169" s="806"/>
      <c r="J169" s="806"/>
      <c r="K169" s="806"/>
      <c r="L169" s="806"/>
      <c r="M169" s="806"/>
      <c r="N169" s="806"/>
      <c r="O169" s="806"/>
      <c r="P169" s="855"/>
      <c r="Q169" s="856"/>
      <c r="R169" s="806"/>
      <c r="S169" s="770">
        <v>2</v>
      </c>
    </row>
    <row r="170" spans="2:19" ht="22.5">
      <c r="B170" s="293">
        <f>当期計画!C169</f>
        <v>0</v>
      </c>
      <c r="C170" s="293">
        <f>当期計画!D169</f>
        <v>45474</v>
      </c>
      <c r="D170" s="293">
        <f>当期計画!E169</f>
        <v>45505</v>
      </c>
      <c r="E170" s="293">
        <f>当期計画!F169</f>
        <v>45536</v>
      </c>
      <c r="F170" s="293">
        <f>当期計画!G169</f>
        <v>45566</v>
      </c>
      <c r="G170" s="293">
        <f>当期計画!H169</f>
        <v>45597</v>
      </c>
      <c r="H170" s="293">
        <f>当期計画!I169</f>
        <v>45627</v>
      </c>
      <c r="I170" s="293">
        <f>当期計画!J169</f>
        <v>45658</v>
      </c>
      <c r="J170" s="293">
        <f>当期計画!K169</f>
        <v>45689</v>
      </c>
      <c r="K170" s="293">
        <f>当期計画!L169</f>
        <v>45717</v>
      </c>
      <c r="L170" s="293">
        <f>当期計画!M169</f>
        <v>45748</v>
      </c>
      <c r="M170" s="293">
        <f>当期計画!N169</f>
        <v>45778</v>
      </c>
      <c r="N170" s="293">
        <f>当期計画!O169</f>
        <v>45809</v>
      </c>
      <c r="O170" s="293" t="str">
        <f>当期計画!P169</f>
        <v>決算</v>
      </c>
      <c r="P170" s="293" t="str">
        <f>当期計画!Q169</f>
        <v>年間合計</v>
      </c>
      <c r="Q170" s="293" t="str">
        <f>当期計画!R169</f>
        <v>対売上割合</v>
      </c>
      <c r="R170" s="762" t="str">
        <f>当期計画!S169</f>
        <v>前年実績</v>
      </c>
      <c r="S170" s="770">
        <v>2</v>
      </c>
    </row>
    <row r="171" spans="2:19" ht="22.5">
      <c r="B171" s="294" t="str">
        <f>当期計画!C170</f>
        <v>[材料費]</v>
      </c>
      <c r="C171" s="212">
        <f>当期計画!D170</f>
        <v>0</v>
      </c>
      <c r="D171" s="212">
        <f>当期計画!E170</f>
        <v>0</v>
      </c>
      <c r="E171" s="212">
        <f>当期計画!F170</f>
        <v>0</v>
      </c>
      <c r="F171" s="212">
        <f>当期計画!G170</f>
        <v>0</v>
      </c>
      <c r="G171" s="212">
        <f>当期計画!H170</f>
        <v>0</v>
      </c>
      <c r="H171" s="212">
        <f>当期計画!I170</f>
        <v>0</v>
      </c>
      <c r="I171" s="212">
        <f>当期計画!J170</f>
        <v>0</v>
      </c>
      <c r="J171" s="212">
        <f>当期計画!K170</f>
        <v>0</v>
      </c>
      <c r="K171" s="212">
        <f>当期計画!L170</f>
        <v>0</v>
      </c>
      <c r="L171" s="212">
        <f>当期計画!M170</f>
        <v>0</v>
      </c>
      <c r="M171" s="212">
        <f>当期計画!N170</f>
        <v>0</v>
      </c>
      <c r="N171" s="212">
        <f>当期計画!O170</f>
        <v>0</v>
      </c>
      <c r="O171" s="212">
        <f>当期計画!P170</f>
        <v>0</v>
      </c>
      <c r="P171" s="213">
        <f>当期計画!Q170</f>
        <v>0</v>
      </c>
      <c r="Q171" s="214">
        <f>当期計画!R170</f>
        <v>0</v>
      </c>
      <c r="R171" s="214">
        <f>当期計画!S170</f>
        <v>0</v>
      </c>
      <c r="S171" s="770">
        <f t="shared" si="3"/>
        <v>1</v>
      </c>
    </row>
    <row r="172" spans="2:19" ht="22.5">
      <c r="B172" s="215" t="str">
        <f>当期計画!C171</f>
        <v>[製]期首材料棚卸高</v>
      </c>
      <c r="C172" s="202">
        <f>当期計画!D171</f>
        <v>0</v>
      </c>
      <c r="D172" s="202">
        <f>当期計画!E171</f>
        <v>0</v>
      </c>
      <c r="E172" s="202">
        <f>当期計画!F171</f>
        <v>0</v>
      </c>
      <c r="F172" s="202">
        <f>当期計画!G171</f>
        <v>0</v>
      </c>
      <c r="G172" s="202">
        <f>当期計画!H171</f>
        <v>0</v>
      </c>
      <c r="H172" s="202">
        <f>当期計画!I171</f>
        <v>0</v>
      </c>
      <c r="I172" s="202">
        <f>当期計画!J171</f>
        <v>0</v>
      </c>
      <c r="J172" s="202">
        <f>当期計画!K171</f>
        <v>0</v>
      </c>
      <c r="K172" s="202">
        <f>当期計画!L171</f>
        <v>0</v>
      </c>
      <c r="L172" s="202">
        <f>当期計画!M171</f>
        <v>0</v>
      </c>
      <c r="M172" s="202">
        <f>当期計画!N171</f>
        <v>0</v>
      </c>
      <c r="N172" s="202">
        <f>当期計画!O171</f>
        <v>0</v>
      </c>
      <c r="O172" s="202">
        <f>当期計画!P171</f>
        <v>0</v>
      </c>
      <c r="P172" s="216">
        <f>当期計画!Q171</f>
        <v>0</v>
      </c>
      <c r="Q172" s="2356">
        <f>当期計画!R171</f>
        <v>0</v>
      </c>
      <c r="R172" s="270">
        <f>当期計画!S171</f>
        <v>0</v>
      </c>
      <c r="S172" s="770">
        <f t="shared" si="3"/>
        <v>1</v>
      </c>
    </row>
    <row r="173" spans="2:19" ht="22.5">
      <c r="B173" s="220">
        <f>当期計画!C172</f>
        <v>0</v>
      </c>
      <c r="C173" s="202">
        <f>当期計画!D172</f>
        <v>0</v>
      </c>
      <c r="D173" s="202">
        <f>当期計画!E172</f>
        <v>0</v>
      </c>
      <c r="E173" s="202">
        <f>当期計画!F172</f>
        <v>0</v>
      </c>
      <c r="F173" s="202">
        <f>当期計画!G172</f>
        <v>0</v>
      </c>
      <c r="G173" s="202">
        <f>当期計画!H172</f>
        <v>0</v>
      </c>
      <c r="H173" s="202">
        <f>当期計画!I172</f>
        <v>0</v>
      </c>
      <c r="I173" s="202">
        <f>当期計画!J172</f>
        <v>0</v>
      </c>
      <c r="J173" s="202">
        <f>当期計画!K172</f>
        <v>0</v>
      </c>
      <c r="K173" s="202">
        <f>当期計画!L172</f>
        <v>0</v>
      </c>
      <c r="L173" s="202">
        <f>当期計画!M172</f>
        <v>0</v>
      </c>
      <c r="M173" s="202">
        <f>当期計画!N172</f>
        <v>0</v>
      </c>
      <c r="N173" s="202">
        <f>当期計画!O172</f>
        <v>0</v>
      </c>
      <c r="O173" s="202">
        <f>当期計画!P172</f>
        <v>0</v>
      </c>
      <c r="P173" s="216">
        <f>当期計画!Q172</f>
        <v>0</v>
      </c>
      <c r="Q173" s="2356">
        <f>当期計画!R172</f>
        <v>0</v>
      </c>
      <c r="R173" s="270">
        <f>当期計画!S172</f>
        <v>0</v>
      </c>
      <c r="S173" s="770" t="str">
        <f t="shared" si="3"/>
        <v/>
      </c>
    </row>
    <row r="174" spans="2:19" ht="22.5">
      <c r="B174" s="222">
        <f>当期計画!C173</f>
        <v>0</v>
      </c>
      <c r="C174" s="202">
        <f>当期計画!D173</f>
        <v>0</v>
      </c>
      <c r="D174" s="202">
        <f>当期計画!E173</f>
        <v>0</v>
      </c>
      <c r="E174" s="202">
        <f>当期計画!F173</f>
        <v>0</v>
      </c>
      <c r="F174" s="202">
        <f>当期計画!G173</f>
        <v>0</v>
      </c>
      <c r="G174" s="202">
        <f>当期計画!H173</f>
        <v>0</v>
      </c>
      <c r="H174" s="202">
        <f>当期計画!I173</f>
        <v>0</v>
      </c>
      <c r="I174" s="202">
        <f>当期計画!J173</f>
        <v>0</v>
      </c>
      <c r="J174" s="202">
        <f>当期計画!K173</f>
        <v>0</v>
      </c>
      <c r="K174" s="202">
        <f>当期計画!L173</f>
        <v>0</v>
      </c>
      <c r="L174" s="202">
        <f>当期計画!M173</f>
        <v>0</v>
      </c>
      <c r="M174" s="202">
        <f>当期計画!N173</f>
        <v>0</v>
      </c>
      <c r="N174" s="202">
        <f>当期計画!O173</f>
        <v>0</v>
      </c>
      <c r="O174" s="202">
        <f>当期計画!P173</f>
        <v>0</v>
      </c>
      <c r="P174" s="216">
        <f>当期計画!Q173</f>
        <v>0</v>
      </c>
      <c r="Q174" s="2356">
        <f>当期計画!R173</f>
        <v>0</v>
      </c>
      <c r="R174" s="270">
        <f>当期計画!S173</f>
        <v>0</v>
      </c>
      <c r="S174" s="770" t="str">
        <f t="shared" si="3"/>
        <v/>
      </c>
    </row>
    <row r="175" spans="2:19" ht="22.5">
      <c r="B175" s="222">
        <f>当期計画!C174</f>
        <v>0</v>
      </c>
      <c r="C175" s="202">
        <f>当期計画!D174</f>
        <v>0</v>
      </c>
      <c r="D175" s="202">
        <f>当期計画!E174</f>
        <v>0</v>
      </c>
      <c r="E175" s="202">
        <f>当期計画!F174</f>
        <v>0</v>
      </c>
      <c r="F175" s="202">
        <f>当期計画!G174</f>
        <v>0</v>
      </c>
      <c r="G175" s="202">
        <f>当期計画!H174</f>
        <v>0</v>
      </c>
      <c r="H175" s="202">
        <f>当期計画!I174</f>
        <v>0</v>
      </c>
      <c r="I175" s="202">
        <f>当期計画!J174</f>
        <v>0</v>
      </c>
      <c r="J175" s="202">
        <f>当期計画!K174</f>
        <v>0</v>
      </c>
      <c r="K175" s="202">
        <f>当期計画!L174</f>
        <v>0</v>
      </c>
      <c r="L175" s="202">
        <f>当期計画!M174</f>
        <v>0</v>
      </c>
      <c r="M175" s="202">
        <f>当期計画!N174</f>
        <v>0</v>
      </c>
      <c r="N175" s="202">
        <f>当期計画!O174</f>
        <v>0</v>
      </c>
      <c r="O175" s="202">
        <f>当期計画!P174</f>
        <v>0</v>
      </c>
      <c r="P175" s="216">
        <f>当期計画!Q174</f>
        <v>0</v>
      </c>
      <c r="Q175" s="2356">
        <f>当期計画!R174</f>
        <v>0</v>
      </c>
      <c r="R175" s="270">
        <f>当期計画!S174</f>
        <v>0</v>
      </c>
      <c r="S175" s="770" t="str">
        <f t="shared" si="3"/>
        <v/>
      </c>
    </row>
    <row r="176" spans="2:19" ht="22.5">
      <c r="B176" s="222">
        <f>当期計画!C175</f>
        <v>0</v>
      </c>
      <c r="C176" s="202">
        <f>当期計画!D175</f>
        <v>0</v>
      </c>
      <c r="D176" s="202">
        <f>当期計画!E175</f>
        <v>0</v>
      </c>
      <c r="E176" s="202">
        <f>当期計画!F175</f>
        <v>0</v>
      </c>
      <c r="F176" s="202">
        <f>当期計画!G175</f>
        <v>0</v>
      </c>
      <c r="G176" s="202">
        <f>当期計画!H175</f>
        <v>0</v>
      </c>
      <c r="H176" s="202">
        <f>当期計画!I175</f>
        <v>0</v>
      </c>
      <c r="I176" s="202">
        <f>当期計画!J175</f>
        <v>0</v>
      </c>
      <c r="J176" s="202">
        <f>当期計画!K175</f>
        <v>0</v>
      </c>
      <c r="K176" s="202">
        <f>当期計画!L175</f>
        <v>0</v>
      </c>
      <c r="L176" s="202">
        <f>当期計画!M175</f>
        <v>0</v>
      </c>
      <c r="M176" s="202">
        <f>当期計画!N175</f>
        <v>0</v>
      </c>
      <c r="N176" s="202">
        <f>当期計画!O175</f>
        <v>0</v>
      </c>
      <c r="O176" s="202">
        <f>当期計画!P175</f>
        <v>0</v>
      </c>
      <c r="P176" s="216">
        <f>当期計画!Q175</f>
        <v>0</v>
      </c>
      <c r="Q176" s="2356">
        <f>当期計画!R175</f>
        <v>0</v>
      </c>
      <c r="R176" s="270">
        <f>当期計画!S175</f>
        <v>0</v>
      </c>
      <c r="S176" s="770" t="str">
        <f t="shared" si="3"/>
        <v/>
      </c>
    </row>
    <row r="177" spans="2:19" ht="22.5">
      <c r="B177" s="222">
        <f>当期計画!C176</f>
        <v>0</v>
      </c>
      <c r="C177" s="202">
        <f>当期計画!D176</f>
        <v>0</v>
      </c>
      <c r="D177" s="202">
        <f>当期計画!E176</f>
        <v>0</v>
      </c>
      <c r="E177" s="202">
        <f>当期計画!F176</f>
        <v>0</v>
      </c>
      <c r="F177" s="202">
        <f>当期計画!G176</f>
        <v>0</v>
      </c>
      <c r="G177" s="202">
        <f>当期計画!H176</f>
        <v>0</v>
      </c>
      <c r="H177" s="202">
        <f>当期計画!I176</f>
        <v>0</v>
      </c>
      <c r="I177" s="202">
        <f>当期計画!J176</f>
        <v>0</v>
      </c>
      <c r="J177" s="202">
        <f>当期計画!K176</f>
        <v>0</v>
      </c>
      <c r="K177" s="202">
        <f>当期計画!L176</f>
        <v>0</v>
      </c>
      <c r="L177" s="202">
        <f>当期計画!M176</f>
        <v>0</v>
      </c>
      <c r="M177" s="202">
        <f>当期計画!N176</f>
        <v>0</v>
      </c>
      <c r="N177" s="202">
        <f>当期計画!O176</f>
        <v>0</v>
      </c>
      <c r="O177" s="202">
        <f>当期計画!P176</f>
        <v>0</v>
      </c>
      <c r="P177" s="216">
        <f>当期計画!Q176</f>
        <v>0</v>
      </c>
      <c r="Q177" s="2356">
        <f>当期計画!R176</f>
        <v>0</v>
      </c>
      <c r="R177" s="270">
        <f>当期計画!S176</f>
        <v>0</v>
      </c>
      <c r="S177" s="770" t="str">
        <f t="shared" si="3"/>
        <v/>
      </c>
    </row>
    <row r="178" spans="2:19" ht="22.5">
      <c r="B178" s="222">
        <f>当期計画!C177</f>
        <v>0</v>
      </c>
      <c r="C178" s="202">
        <f>当期計画!D177</f>
        <v>0</v>
      </c>
      <c r="D178" s="202">
        <f>当期計画!E177</f>
        <v>0</v>
      </c>
      <c r="E178" s="202">
        <f>当期計画!F177</f>
        <v>0</v>
      </c>
      <c r="F178" s="202">
        <f>当期計画!G177</f>
        <v>0</v>
      </c>
      <c r="G178" s="202">
        <f>当期計画!H177</f>
        <v>0</v>
      </c>
      <c r="H178" s="202">
        <f>当期計画!I177</f>
        <v>0</v>
      </c>
      <c r="I178" s="202">
        <f>当期計画!J177</f>
        <v>0</v>
      </c>
      <c r="J178" s="202">
        <f>当期計画!K177</f>
        <v>0</v>
      </c>
      <c r="K178" s="202">
        <f>当期計画!L177</f>
        <v>0</v>
      </c>
      <c r="L178" s="202">
        <f>当期計画!M177</f>
        <v>0</v>
      </c>
      <c r="M178" s="202">
        <f>当期計画!N177</f>
        <v>0</v>
      </c>
      <c r="N178" s="202">
        <f>当期計画!O177</f>
        <v>0</v>
      </c>
      <c r="O178" s="202">
        <f>当期計画!P177</f>
        <v>0</v>
      </c>
      <c r="P178" s="216">
        <f>当期計画!Q177</f>
        <v>0</v>
      </c>
      <c r="Q178" s="2356">
        <f>当期計画!R177</f>
        <v>0</v>
      </c>
      <c r="R178" s="270">
        <f>当期計画!S177</f>
        <v>0</v>
      </c>
      <c r="S178" s="770" t="str">
        <f t="shared" si="3"/>
        <v/>
      </c>
    </row>
    <row r="179" spans="2:19" ht="22.5">
      <c r="B179" s="222">
        <f>当期計画!C178</f>
        <v>0</v>
      </c>
      <c r="C179" s="202">
        <f>当期計画!D178</f>
        <v>0</v>
      </c>
      <c r="D179" s="202">
        <f>当期計画!E178</f>
        <v>0</v>
      </c>
      <c r="E179" s="202">
        <f>当期計画!F178</f>
        <v>0</v>
      </c>
      <c r="F179" s="202">
        <f>当期計画!G178</f>
        <v>0</v>
      </c>
      <c r="G179" s="202">
        <f>当期計画!H178</f>
        <v>0</v>
      </c>
      <c r="H179" s="202">
        <f>当期計画!I178</f>
        <v>0</v>
      </c>
      <c r="I179" s="202">
        <f>当期計画!J178</f>
        <v>0</v>
      </c>
      <c r="J179" s="202">
        <f>当期計画!K178</f>
        <v>0</v>
      </c>
      <c r="K179" s="202">
        <f>当期計画!L178</f>
        <v>0</v>
      </c>
      <c r="L179" s="202">
        <f>当期計画!M178</f>
        <v>0</v>
      </c>
      <c r="M179" s="202">
        <f>当期計画!N178</f>
        <v>0</v>
      </c>
      <c r="N179" s="202">
        <f>当期計画!O178</f>
        <v>0</v>
      </c>
      <c r="O179" s="202">
        <f>当期計画!P178</f>
        <v>0</v>
      </c>
      <c r="P179" s="216">
        <f>当期計画!Q178</f>
        <v>0</v>
      </c>
      <c r="Q179" s="2356">
        <f>当期計画!R178</f>
        <v>0</v>
      </c>
      <c r="R179" s="270">
        <f>当期計画!S178</f>
        <v>0</v>
      </c>
      <c r="S179" s="770" t="str">
        <f t="shared" si="3"/>
        <v/>
      </c>
    </row>
    <row r="180" spans="2:19" ht="22.5">
      <c r="B180" s="222">
        <f>当期計画!C179</f>
        <v>0</v>
      </c>
      <c r="C180" s="202">
        <f>当期計画!D179</f>
        <v>0</v>
      </c>
      <c r="D180" s="202">
        <f>当期計画!E179</f>
        <v>0</v>
      </c>
      <c r="E180" s="202">
        <f>当期計画!F179</f>
        <v>0</v>
      </c>
      <c r="F180" s="202">
        <f>当期計画!G179</f>
        <v>0</v>
      </c>
      <c r="G180" s="202">
        <f>当期計画!H179</f>
        <v>0</v>
      </c>
      <c r="H180" s="202">
        <f>当期計画!I179</f>
        <v>0</v>
      </c>
      <c r="I180" s="202">
        <f>当期計画!J179</f>
        <v>0</v>
      </c>
      <c r="J180" s="202">
        <f>当期計画!K179</f>
        <v>0</v>
      </c>
      <c r="K180" s="202">
        <f>当期計画!L179</f>
        <v>0</v>
      </c>
      <c r="L180" s="202">
        <f>当期計画!M179</f>
        <v>0</v>
      </c>
      <c r="M180" s="202">
        <f>当期計画!N179</f>
        <v>0</v>
      </c>
      <c r="N180" s="202">
        <f>当期計画!O179</f>
        <v>0</v>
      </c>
      <c r="O180" s="202">
        <f>当期計画!P179</f>
        <v>0</v>
      </c>
      <c r="P180" s="216">
        <f>当期計画!Q179</f>
        <v>0</v>
      </c>
      <c r="Q180" s="2356">
        <f>当期計画!R179</f>
        <v>0</v>
      </c>
      <c r="R180" s="270">
        <f>当期計画!S179</f>
        <v>0</v>
      </c>
      <c r="S180" s="770" t="str">
        <f t="shared" si="3"/>
        <v/>
      </c>
    </row>
    <row r="181" spans="2:19" ht="22.5">
      <c r="B181" s="222">
        <f>当期計画!C180</f>
        <v>0</v>
      </c>
      <c r="C181" s="202">
        <f>当期計画!D180</f>
        <v>0</v>
      </c>
      <c r="D181" s="202">
        <f>当期計画!E180</f>
        <v>0</v>
      </c>
      <c r="E181" s="202">
        <f>当期計画!F180</f>
        <v>0</v>
      </c>
      <c r="F181" s="202">
        <f>当期計画!G180</f>
        <v>0</v>
      </c>
      <c r="G181" s="202">
        <f>当期計画!H180</f>
        <v>0</v>
      </c>
      <c r="H181" s="202">
        <f>当期計画!I180</f>
        <v>0</v>
      </c>
      <c r="I181" s="202">
        <f>当期計画!J180</f>
        <v>0</v>
      </c>
      <c r="J181" s="202">
        <f>当期計画!K180</f>
        <v>0</v>
      </c>
      <c r="K181" s="202">
        <f>当期計画!L180</f>
        <v>0</v>
      </c>
      <c r="L181" s="202">
        <f>当期計画!M180</f>
        <v>0</v>
      </c>
      <c r="M181" s="202">
        <f>当期計画!N180</f>
        <v>0</v>
      </c>
      <c r="N181" s="202">
        <f>当期計画!O180</f>
        <v>0</v>
      </c>
      <c r="O181" s="202">
        <f>当期計画!P180</f>
        <v>0</v>
      </c>
      <c r="P181" s="216">
        <f>当期計画!Q180</f>
        <v>0</v>
      </c>
      <c r="Q181" s="2356">
        <f>当期計画!R180</f>
        <v>0</v>
      </c>
      <c r="R181" s="270">
        <f>当期計画!S180</f>
        <v>0</v>
      </c>
      <c r="S181" s="770" t="str">
        <f t="shared" si="3"/>
        <v/>
      </c>
    </row>
    <row r="182" spans="2:19" ht="22.5">
      <c r="B182" s="222">
        <f>当期計画!C181</f>
        <v>0</v>
      </c>
      <c r="C182" s="202">
        <f>当期計画!D181</f>
        <v>0</v>
      </c>
      <c r="D182" s="202">
        <f>当期計画!E181</f>
        <v>0</v>
      </c>
      <c r="E182" s="202">
        <f>当期計画!F181</f>
        <v>0</v>
      </c>
      <c r="F182" s="202">
        <f>当期計画!G181</f>
        <v>0</v>
      </c>
      <c r="G182" s="202">
        <f>当期計画!H181</f>
        <v>0</v>
      </c>
      <c r="H182" s="202">
        <f>当期計画!I181</f>
        <v>0</v>
      </c>
      <c r="I182" s="202">
        <f>当期計画!J181</f>
        <v>0</v>
      </c>
      <c r="J182" s="202">
        <f>当期計画!K181</f>
        <v>0</v>
      </c>
      <c r="K182" s="202">
        <f>当期計画!L181</f>
        <v>0</v>
      </c>
      <c r="L182" s="202">
        <f>当期計画!M181</f>
        <v>0</v>
      </c>
      <c r="M182" s="202">
        <f>当期計画!N181</f>
        <v>0</v>
      </c>
      <c r="N182" s="202">
        <f>当期計画!O181</f>
        <v>0</v>
      </c>
      <c r="O182" s="202">
        <f>当期計画!P181</f>
        <v>0</v>
      </c>
      <c r="P182" s="216">
        <f>当期計画!Q181</f>
        <v>0</v>
      </c>
      <c r="Q182" s="2356">
        <f>当期計画!R181</f>
        <v>0</v>
      </c>
      <c r="R182" s="270">
        <f>当期計画!S181</f>
        <v>0</v>
      </c>
      <c r="S182" s="770" t="str">
        <f t="shared" si="3"/>
        <v/>
      </c>
    </row>
    <row r="183" spans="2:19" ht="22.5">
      <c r="B183" s="222" t="str">
        <f>当期計画!C182</f>
        <v>[製]期末材料棚卸高</v>
      </c>
      <c r="C183" s="202">
        <f>当期計画!D182</f>
        <v>0</v>
      </c>
      <c r="D183" s="202">
        <f>当期計画!E182</f>
        <v>0</v>
      </c>
      <c r="E183" s="202">
        <f>当期計画!F182</f>
        <v>0</v>
      </c>
      <c r="F183" s="202">
        <f>当期計画!G182</f>
        <v>0</v>
      </c>
      <c r="G183" s="202">
        <f>当期計画!H182</f>
        <v>0</v>
      </c>
      <c r="H183" s="202">
        <f>当期計画!I182</f>
        <v>0</v>
      </c>
      <c r="I183" s="857">
        <f>当期計画!J182</f>
        <v>0</v>
      </c>
      <c r="J183" s="202">
        <f>当期計画!K182</f>
        <v>0</v>
      </c>
      <c r="K183" s="202">
        <f>当期計画!L182</f>
        <v>0</v>
      </c>
      <c r="L183" s="202">
        <f>当期計画!M182</f>
        <v>0</v>
      </c>
      <c r="M183" s="202">
        <f>当期計画!N182</f>
        <v>0</v>
      </c>
      <c r="N183" s="202">
        <f>当期計画!O182</f>
        <v>0</v>
      </c>
      <c r="O183" s="202">
        <f>当期計画!P182</f>
        <v>0</v>
      </c>
      <c r="P183" s="216">
        <f>当期計画!Q182</f>
        <v>0</v>
      </c>
      <c r="Q183" s="2356">
        <f>当期計画!R182</f>
        <v>0</v>
      </c>
      <c r="R183" s="270">
        <f>当期計画!S182</f>
        <v>0</v>
      </c>
      <c r="S183" s="770">
        <f t="shared" si="3"/>
        <v>1</v>
      </c>
    </row>
    <row r="184" spans="2:19" ht="22.5">
      <c r="B184" s="1085" t="str">
        <f>当期計画!C183</f>
        <v>( 材料費合計)</v>
      </c>
      <c r="C184" s="1122">
        <f>当期計画!D183</f>
        <v>0</v>
      </c>
      <c r="D184" s="1122">
        <f>当期計画!E183</f>
        <v>0</v>
      </c>
      <c r="E184" s="1122">
        <f>当期計画!F183</f>
        <v>0</v>
      </c>
      <c r="F184" s="1122">
        <f>当期計画!G183</f>
        <v>0</v>
      </c>
      <c r="G184" s="1122">
        <f>当期計画!H183</f>
        <v>0</v>
      </c>
      <c r="H184" s="1122">
        <f>当期計画!I183</f>
        <v>0</v>
      </c>
      <c r="I184" s="1122">
        <f>当期計画!J183</f>
        <v>0</v>
      </c>
      <c r="J184" s="1122">
        <f>当期計画!K183</f>
        <v>0</v>
      </c>
      <c r="K184" s="1122">
        <f>当期計画!L183</f>
        <v>0</v>
      </c>
      <c r="L184" s="1122">
        <f>当期計画!M183</f>
        <v>0</v>
      </c>
      <c r="M184" s="1122">
        <f>当期計画!N183</f>
        <v>0</v>
      </c>
      <c r="N184" s="1122">
        <f>当期計画!O183</f>
        <v>0</v>
      </c>
      <c r="O184" s="1122">
        <f>当期計画!P183</f>
        <v>0</v>
      </c>
      <c r="P184" s="1986">
        <f>当期計画!Q183</f>
        <v>0</v>
      </c>
      <c r="Q184" s="2357">
        <f>当期計画!R183</f>
        <v>0</v>
      </c>
      <c r="R184" s="1987">
        <f>当期計画!S183</f>
        <v>0</v>
      </c>
      <c r="S184" s="770">
        <f t="shared" si="3"/>
        <v>1</v>
      </c>
    </row>
    <row r="185" spans="2:19" ht="22.5">
      <c r="B185" s="211" t="str">
        <f>当期計画!C184</f>
        <v>[労務費]</v>
      </c>
      <c r="C185" s="299">
        <f>当期計画!D184</f>
        <v>0</v>
      </c>
      <c r="D185" s="299">
        <f>当期計画!E184</f>
        <v>0</v>
      </c>
      <c r="E185" s="299">
        <f>当期計画!F184</f>
        <v>0</v>
      </c>
      <c r="F185" s="299">
        <f>当期計画!G184</f>
        <v>0</v>
      </c>
      <c r="G185" s="299">
        <f>当期計画!H184</f>
        <v>0</v>
      </c>
      <c r="H185" s="299">
        <f>当期計画!I184</f>
        <v>0</v>
      </c>
      <c r="I185" s="299">
        <f>当期計画!J184</f>
        <v>0</v>
      </c>
      <c r="J185" s="299">
        <f>当期計画!K184</f>
        <v>0</v>
      </c>
      <c r="K185" s="299">
        <f>当期計画!L184</f>
        <v>0</v>
      </c>
      <c r="L185" s="299">
        <f>当期計画!M184</f>
        <v>0</v>
      </c>
      <c r="M185" s="299">
        <f>当期計画!N184</f>
        <v>0</v>
      </c>
      <c r="N185" s="299">
        <f>当期計画!O184</f>
        <v>0</v>
      </c>
      <c r="O185" s="299">
        <f>当期計画!P184</f>
        <v>0</v>
      </c>
      <c r="P185" s="1988">
        <f>当期計画!Q184</f>
        <v>0</v>
      </c>
      <c r="Q185" s="2358">
        <f>当期計画!R184</f>
        <v>0</v>
      </c>
      <c r="R185" s="1989">
        <f>当期計画!S184</f>
        <v>0</v>
      </c>
      <c r="S185" s="770">
        <f t="shared" si="3"/>
        <v>1</v>
      </c>
    </row>
    <row r="186" spans="2:19" ht="22.5">
      <c r="B186" s="222">
        <f>当期計画!C185</f>
        <v>0</v>
      </c>
      <c r="C186" s="1223">
        <f>当期計画!D185</f>
        <v>0</v>
      </c>
      <c r="D186" s="1223">
        <f>当期計画!E185</f>
        <v>0</v>
      </c>
      <c r="E186" s="1223">
        <f>当期計画!F185</f>
        <v>0</v>
      </c>
      <c r="F186" s="1223">
        <f>当期計画!G185</f>
        <v>0</v>
      </c>
      <c r="G186" s="1223">
        <f>当期計画!H185</f>
        <v>0</v>
      </c>
      <c r="H186" s="1223">
        <f>当期計画!I185</f>
        <v>0</v>
      </c>
      <c r="I186" s="1223">
        <f>当期計画!J185</f>
        <v>0</v>
      </c>
      <c r="J186" s="1223">
        <f>当期計画!K185</f>
        <v>0</v>
      </c>
      <c r="K186" s="1223">
        <f>当期計画!L185</f>
        <v>0</v>
      </c>
      <c r="L186" s="1223">
        <f>当期計画!M185</f>
        <v>0</v>
      </c>
      <c r="M186" s="1223">
        <f>当期計画!N185</f>
        <v>0</v>
      </c>
      <c r="N186" s="1223">
        <f>当期計画!O185</f>
        <v>0</v>
      </c>
      <c r="O186" s="1223">
        <f>当期計画!P185</f>
        <v>0</v>
      </c>
      <c r="P186" s="236">
        <f>当期計画!Q185</f>
        <v>0</v>
      </c>
      <c r="Q186" s="2357">
        <f>当期計画!R185</f>
        <v>0</v>
      </c>
      <c r="R186" s="1987">
        <f>当期計画!S185</f>
        <v>0</v>
      </c>
      <c r="S186" s="770" t="str">
        <f t="shared" si="3"/>
        <v/>
      </c>
    </row>
    <row r="187" spans="2:19" ht="22.5">
      <c r="B187" s="222">
        <f>当期計画!C186</f>
        <v>0</v>
      </c>
      <c r="C187" s="1224">
        <f>当期計画!D186</f>
        <v>0</v>
      </c>
      <c r="D187" s="1224">
        <f>当期計画!E186</f>
        <v>0</v>
      </c>
      <c r="E187" s="1224">
        <f>当期計画!F186</f>
        <v>0</v>
      </c>
      <c r="F187" s="1224">
        <f>当期計画!G186</f>
        <v>0</v>
      </c>
      <c r="G187" s="1224">
        <f>当期計画!H186</f>
        <v>0</v>
      </c>
      <c r="H187" s="1990">
        <f>当期計画!I186</f>
        <v>0</v>
      </c>
      <c r="I187" s="1990">
        <f>当期計画!J186</f>
        <v>0</v>
      </c>
      <c r="J187" s="1990">
        <f>当期計画!K186</f>
        <v>0</v>
      </c>
      <c r="K187" s="1990">
        <f>当期計画!L186</f>
        <v>0</v>
      </c>
      <c r="L187" s="1990">
        <f>当期計画!M186</f>
        <v>0</v>
      </c>
      <c r="M187" s="1990">
        <f>当期計画!N186</f>
        <v>0</v>
      </c>
      <c r="N187" s="1990">
        <f>当期計画!O186</f>
        <v>0</v>
      </c>
      <c r="O187" s="1223">
        <f>当期計画!P186</f>
        <v>0</v>
      </c>
      <c r="P187" s="236">
        <f>当期計画!Q186</f>
        <v>0</v>
      </c>
      <c r="Q187" s="2356">
        <f>当期計画!R186</f>
        <v>0</v>
      </c>
      <c r="R187" s="270">
        <f>当期計画!S186</f>
        <v>0</v>
      </c>
      <c r="S187" s="770" t="str">
        <f t="shared" si="3"/>
        <v/>
      </c>
    </row>
    <row r="188" spans="2:19" ht="22.5">
      <c r="B188" s="222">
        <f>当期計画!C187</f>
        <v>0</v>
      </c>
      <c r="C188" s="1224">
        <f>当期計画!D187</f>
        <v>0</v>
      </c>
      <c r="D188" s="1224">
        <f>当期計画!E187</f>
        <v>0</v>
      </c>
      <c r="E188" s="1224">
        <f>当期計画!F187</f>
        <v>0</v>
      </c>
      <c r="F188" s="1226">
        <f>当期計画!G187</f>
        <v>0</v>
      </c>
      <c r="G188" s="1224">
        <f>当期計画!H187</f>
        <v>0</v>
      </c>
      <c r="H188" s="1224">
        <f>当期計画!I187</f>
        <v>0</v>
      </c>
      <c r="I188" s="1224">
        <f>当期計画!J187</f>
        <v>0</v>
      </c>
      <c r="J188" s="1224">
        <f>当期計画!K187</f>
        <v>0</v>
      </c>
      <c r="K188" s="1224">
        <f>当期計画!L187</f>
        <v>0</v>
      </c>
      <c r="L188" s="1224">
        <f>当期計画!M187</f>
        <v>0</v>
      </c>
      <c r="M188" s="1224">
        <f>当期計画!N187</f>
        <v>0</v>
      </c>
      <c r="N188" s="1224">
        <f>当期計画!O187</f>
        <v>0</v>
      </c>
      <c r="O188" s="1223">
        <f>当期計画!P187</f>
        <v>0</v>
      </c>
      <c r="P188" s="236">
        <f>当期計画!Q187</f>
        <v>0</v>
      </c>
      <c r="Q188" s="2356">
        <f>当期計画!R187</f>
        <v>0</v>
      </c>
      <c r="R188" s="270">
        <f>当期計画!S187</f>
        <v>0</v>
      </c>
      <c r="S188" s="770" t="str">
        <f t="shared" si="3"/>
        <v/>
      </c>
    </row>
    <row r="189" spans="2:19" ht="22.5">
      <c r="B189" s="222">
        <f>当期計画!C188</f>
        <v>0</v>
      </c>
      <c r="C189" s="1224">
        <f>当期計画!D188</f>
        <v>0</v>
      </c>
      <c r="D189" s="1224">
        <f>当期計画!E188</f>
        <v>0</v>
      </c>
      <c r="E189" s="1224">
        <f>当期計画!F188</f>
        <v>0</v>
      </c>
      <c r="F189" s="1224">
        <f>当期計画!G188</f>
        <v>0</v>
      </c>
      <c r="G189" s="1224">
        <f>当期計画!H188</f>
        <v>0</v>
      </c>
      <c r="H189" s="1224">
        <f>当期計画!I188</f>
        <v>0</v>
      </c>
      <c r="I189" s="1224">
        <f>当期計画!J188</f>
        <v>0</v>
      </c>
      <c r="J189" s="1224">
        <f>当期計画!K188</f>
        <v>0</v>
      </c>
      <c r="K189" s="1224">
        <f>当期計画!L188</f>
        <v>0</v>
      </c>
      <c r="L189" s="1224">
        <f>当期計画!M188</f>
        <v>0</v>
      </c>
      <c r="M189" s="1224">
        <f>当期計画!N188</f>
        <v>0</v>
      </c>
      <c r="N189" s="1224">
        <f>当期計画!O188</f>
        <v>0</v>
      </c>
      <c r="O189" s="1223">
        <f>当期計画!P188</f>
        <v>0</v>
      </c>
      <c r="P189" s="236">
        <f>当期計画!Q188</f>
        <v>0</v>
      </c>
      <c r="Q189" s="2356">
        <f>当期計画!R188</f>
        <v>0</v>
      </c>
      <c r="R189" s="270">
        <f>当期計画!S188</f>
        <v>0</v>
      </c>
      <c r="S189" s="770" t="str">
        <f t="shared" si="3"/>
        <v/>
      </c>
    </row>
    <row r="190" spans="2:19" ht="22.5">
      <c r="B190" s="222">
        <f>当期計画!C189</f>
        <v>0</v>
      </c>
      <c r="C190" s="1224">
        <f>当期計画!D189</f>
        <v>0</v>
      </c>
      <c r="D190" s="1224">
        <f>当期計画!E189</f>
        <v>0</v>
      </c>
      <c r="E190" s="1224">
        <f>当期計画!F189</f>
        <v>0</v>
      </c>
      <c r="F190" s="1224">
        <f>当期計画!G189</f>
        <v>0</v>
      </c>
      <c r="G190" s="1224">
        <f>当期計画!H189</f>
        <v>0</v>
      </c>
      <c r="H190" s="1224">
        <f>当期計画!I189</f>
        <v>0</v>
      </c>
      <c r="I190" s="1224">
        <f>当期計画!J189</f>
        <v>0</v>
      </c>
      <c r="J190" s="1224">
        <f>当期計画!K189</f>
        <v>0</v>
      </c>
      <c r="K190" s="1224">
        <f>当期計画!L189</f>
        <v>0</v>
      </c>
      <c r="L190" s="1224">
        <f>当期計画!M189</f>
        <v>0</v>
      </c>
      <c r="M190" s="1224">
        <f>当期計画!N189</f>
        <v>0</v>
      </c>
      <c r="N190" s="1224">
        <f>当期計画!O189</f>
        <v>0</v>
      </c>
      <c r="O190" s="387">
        <f>当期計画!P189</f>
        <v>0</v>
      </c>
      <c r="P190" s="236">
        <f>当期計画!Q189</f>
        <v>0</v>
      </c>
      <c r="Q190" s="2356">
        <f>当期計画!R189</f>
        <v>0</v>
      </c>
      <c r="R190" s="270">
        <f>当期計画!S189</f>
        <v>0</v>
      </c>
      <c r="S190" s="770" t="str">
        <f t="shared" si="3"/>
        <v/>
      </c>
    </row>
    <row r="191" spans="2:19" ht="22.5">
      <c r="B191" s="222">
        <f>当期計画!C190</f>
        <v>0</v>
      </c>
      <c r="C191" s="1224">
        <f>当期計画!D190</f>
        <v>0</v>
      </c>
      <c r="D191" s="1224">
        <f>当期計画!E190</f>
        <v>0</v>
      </c>
      <c r="E191" s="1224">
        <f>当期計画!F190</f>
        <v>0</v>
      </c>
      <c r="F191" s="1224">
        <f>当期計画!G190</f>
        <v>0</v>
      </c>
      <c r="G191" s="1224">
        <f>当期計画!H190</f>
        <v>0</v>
      </c>
      <c r="H191" s="1224">
        <f>当期計画!I190</f>
        <v>0</v>
      </c>
      <c r="I191" s="1224">
        <f>当期計画!J190</f>
        <v>0</v>
      </c>
      <c r="J191" s="1224">
        <f>当期計画!K190</f>
        <v>0</v>
      </c>
      <c r="K191" s="1224">
        <f>当期計画!L190</f>
        <v>0</v>
      </c>
      <c r="L191" s="1224">
        <f>当期計画!M190</f>
        <v>0</v>
      </c>
      <c r="M191" s="1224">
        <f>当期計画!N190</f>
        <v>0</v>
      </c>
      <c r="N191" s="1224">
        <f>当期計画!O190</f>
        <v>0</v>
      </c>
      <c r="O191" s="387">
        <f>当期計画!P190</f>
        <v>0</v>
      </c>
      <c r="P191" s="236">
        <f>当期計画!Q190</f>
        <v>0</v>
      </c>
      <c r="Q191" s="2356">
        <f>当期計画!R190</f>
        <v>0</v>
      </c>
      <c r="R191" s="270">
        <f>当期計画!S190</f>
        <v>0</v>
      </c>
      <c r="S191" s="770" t="str">
        <f t="shared" si="3"/>
        <v/>
      </c>
    </row>
    <row r="192" spans="2:19" ht="22.5">
      <c r="B192" s="222">
        <f>当期計画!C191</f>
        <v>0</v>
      </c>
      <c r="C192" s="1224">
        <f>当期計画!D191</f>
        <v>0</v>
      </c>
      <c r="D192" s="1224">
        <f>当期計画!E191</f>
        <v>0</v>
      </c>
      <c r="E192" s="1224">
        <f>当期計画!F191</f>
        <v>0</v>
      </c>
      <c r="F192" s="1224">
        <f>当期計画!G191</f>
        <v>0</v>
      </c>
      <c r="G192" s="1224">
        <f>当期計画!H191</f>
        <v>0</v>
      </c>
      <c r="H192" s="1224">
        <f>当期計画!I191</f>
        <v>0</v>
      </c>
      <c r="I192" s="1224">
        <f>当期計画!J191</f>
        <v>0</v>
      </c>
      <c r="J192" s="1224">
        <f>当期計画!K191</f>
        <v>0</v>
      </c>
      <c r="K192" s="1224">
        <f>当期計画!L191</f>
        <v>0</v>
      </c>
      <c r="L192" s="1224">
        <f>当期計画!M191</f>
        <v>0</v>
      </c>
      <c r="M192" s="1224">
        <f>当期計画!N191</f>
        <v>0</v>
      </c>
      <c r="N192" s="1224">
        <f>当期計画!O191</f>
        <v>0</v>
      </c>
      <c r="O192" s="387">
        <f>当期計画!P191</f>
        <v>0</v>
      </c>
      <c r="P192" s="236">
        <f>当期計画!Q191</f>
        <v>0</v>
      </c>
      <c r="Q192" s="2356">
        <f>当期計画!R191</f>
        <v>0</v>
      </c>
      <c r="R192" s="270">
        <f>当期計画!S191</f>
        <v>0</v>
      </c>
      <c r="S192" s="770" t="str">
        <f t="shared" si="3"/>
        <v/>
      </c>
    </row>
    <row r="193" spans="2:19" ht="22.5">
      <c r="B193" s="222">
        <f>当期計画!C192</f>
        <v>0</v>
      </c>
      <c r="C193" s="1224">
        <f>当期計画!D192</f>
        <v>0</v>
      </c>
      <c r="D193" s="1224">
        <f>当期計画!E192</f>
        <v>0</v>
      </c>
      <c r="E193" s="1224">
        <f>当期計画!F192</f>
        <v>0</v>
      </c>
      <c r="F193" s="1224">
        <f>当期計画!G192</f>
        <v>0</v>
      </c>
      <c r="G193" s="1224">
        <f>当期計画!H192</f>
        <v>0</v>
      </c>
      <c r="H193" s="1224">
        <f>当期計画!I192</f>
        <v>0</v>
      </c>
      <c r="I193" s="1224">
        <f>当期計画!J192</f>
        <v>0</v>
      </c>
      <c r="J193" s="1224">
        <f>当期計画!K192</f>
        <v>0</v>
      </c>
      <c r="K193" s="1224">
        <f>当期計画!L192</f>
        <v>0</v>
      </c>
      <c r="L193" s="1224">
        <f>当期計画!M192</f>
        <v>0</v>
      </c>
      <c r="M193" s="1224">
        <f>当期計画!N192</f>
        <v>0</v>
      </c>
      <c r="N193" s="1224">
        <f>当期計画!O192</f>
        <v>0</v>
      </c>
      <c r="O193" s="387">
        <f>当期計画!P192</f>
        <v>0</v>
      </c>
      <c r="P193" s="236">
        <f>当期計画!Q192</f>
        <v>0</v>
      </c>
      <c r="Q193" s="2356">
        <f>当期計画!R192</f>
        <v>0</v>
      </c>
      <c r="R193" s="270">
        <f>当期計画!S192</f>
        <v>0</v>
      </c>
      <c r="S193" s="770" t="str">
        <f t="shared" si="3"/>
        <v/>
      </c>
    </row>
    <row r="194" spans="2:19" ht="22.5">
      <c r="B194" s="222">
        <f>当期計画!C193</f>
        <v>0</v>
      </c>
      <c r="C194" s="1224">
        <f>当期計画!D193</f>
        <v>0</v>
      </c>
      <c r="D194" s="1224">
        <f>当期計画!E193</f>
        <v>0</v>
      </c>
      <c r="E194" s="1224">
        <f>当期計画!F193</f>
        <v>0</v>
      </c>
      <c r="F194" s="1224">
        <f>当期計画!G193</f>
        <v>0</v>
      </c>
      <c r="G194" s="1224">
        <f>当期計画!H193</f>
        <v>0</v>
      </c>
      <c r="H194" s="1224">
        <f>当期計画!I193</f>
        <v>0</v>
      </c>
      <c r="I194" s="1224">
        <f>当期計画!J193</f>
        <v>0</v>
      </c>
      <c r="J194" s="1224">
        <f>当期計画!K193</f>
        <v>0</v>
      </c>
      <c r="K194" s="1224">
        <f>当期計画!L193</f>
        <v>0</v>
      </c>
      <c r="L194" s="1224">
        <f>当期計画!M193</f>
        <v>0</v>
      </c>
      <c r="M194" s="1224">
        <f>当期計画!N193</f>
        <v>0</v>
      </c>
      <c r="N194" s="1224">
        <f>当期計画!O193</f>
        <v>0</v>
      </c>
      <c r="O194" s="387">
        <f>当期計画!P193</f>
        <v>0</v>
      </c>
      <c r="P194" s="236">
        <f>当期計画!Q193</f>
        <v>0</v>
      </c>
      <c r="Q194" s="2356">
        <f>当期計画!R193</f>
        <v>0</v>
      </c>
      <c r="R194" s="270">
        <f>当期計画!S193</f>
        <v>0</v>
      </c>
      <c r="S194" s="770" t="str">
        <f t="shared" si="3"/>
        <v/>
      </c>
    </row>
    <row r="195" spans="2:19" ht="22.5">
      <c r="B195" s="222">
        <f>当期計画!C194</f>
        <v>0</v>
      </c>
      <c r="C195" s="1224">
        <f>当期計画!D194</f>
        <v>0</v>
      </c>
      <c r="D195" s="1224">
        <f>当期計画!E194</f>
        <v>0</v>
      </c>
      <c r="E195" s="1224">
        <f>当期計画!F194</f>
        <v>0</v>
      </c>
      <c r="F195" s="1224">
        <f>当期計画!G194</f>
        <v>0</v>
      </c>
      <c r="G195" s="1224">
        <f>当期計画!H194</f>
        <v>0</v>
      </c>
      <c r="H195" s="1224">
        <f>当期計画!I194</f>
        <v>0</v>
      </c>
      <c r="I195" s="1224">
        <f>当期計画!J194</f>
        <v>0</v>
      </c>
      <c r="J195" s="1224">
        <f>当期計画!K194</f>
        <v>0</v>
      </c>
      <c r="K195" s="1224">
        <f>当期計画!L194</f>
        <v>0</v>
      </c>
      <c r="L195" s="1224">
        <f>当期計画!M194</f>
        <v>0</v>
      </c>
      <c r="M195" s="1224">
        <f>当期計画!N194</f>
        <v>0</v>
      </c>
      <c r="N195" s="1224">
        <f>当期計画!O194</f>
        <v>0</v>
      </c>
      <c r="O195" s="387">
        <f>当期計画!P194</f>
        <v>0</v>
      </c>
      <c r="P195" s="236">
        <f>当期計画!Q194</f>
        <v>0</v>
      </c>
      <c r="Q195" s="2356">
        <f>当期計画!R194</f>
        <v>0</v>
      </c>
      <c r="R195" s="270">
        <f>当期計画!S194</f>
        <v>0</v>
      </c>
      <c r="S195" s="770" t="str">
        <f t="shared" si="3"/>
        <v/>
      </c>
    </row>
    <row r="196" spans="2:19" ht="22.5">
      <c r="B196" s="1991" t="str">
        <f>当期計画!C195</f>
        <v>( 労務費合計)</v>
      </c>
      <c r="C196" s="1992">
        <f>当期計画!D195</f>
        <v>0</v>
      </c>
      <c r="D196" s="1992">
        <f>当期計画!E195</f>
        <v>0</v>
      </c>
      <c r="E196" s="1992">
        <f>当期計画!F195</f>
        <v>0</v>
      </c>
      <c r="F196" s="1992">
        <f>当期計画!G195</f>
        <v>0</v>
      </c>
      <c r="G196" s="1992">
        <f>当期計画!H195</f>
        <v>0</v>
      </c>
      <c r="H196" s="1992">
        <f>当期計画!I195</f>
        <v>0</v>
      </c>
      <c r="I196" s="1992">
        <f>当期計画!J195</f>
        <v>0</v>
      </c>
      <c r="J196" s="1992">
        <f>当期計画!K195</f>
        <v>0</v>
      </c>
      <c r="K196" s="1992">
        <f>当期計画!L195</f>
        <v>0</v>
      </c>
      <c r="L196" s="1992">
        <f>当期計画!M195</f>
        <v>0</v>
      </c>
      <c r="M196" s="1992">
        <f>当期計画!N195</f>
        <v>0</v>
      </c>
      <c r="N196" s="1992">
        <f>当期計画!O195</f>
        <v>0</v>
      </c>
      <c r="O196" s="1992">
        <f>当期計画!P195</f>
        <v>0</v>
      </c>
      <c r="P196" s="1986">
        <f>当期計画!Q195</f>
        <v>0</v>
      </c>
      <c r="Q196" s="2357">
        <f>当期計画!R195</f>
        <v>0</v>
      </c>
      <c r="R196" s="1987">
        <f>当期計画!S195</f>
        <v>0</v>
      </c>
      <c r="S196" s="770">
        <f t="shared" si="3"/>
        <v>1</v>
      </c>
    </row>
    <row r="197" spans="2:19" ht="22.5">
      <c r="B197" s="211" t="str">
        <f>当期計画!C196</f>
        <v>[製造経費]</v>
      </c>
      <c r="C197" s="299">
        <f>当期計画!D196</f>
        <v>0</v>
      </c>
      <c r="D197" s="299">
        <f>当期計画!E196</f>
        <v>0</v>
      </c>
      <c r="E197" s="299">
        <f>当期計画!F196</f>
        <v>0</v>
      </c>
      <c r="F197" s="299">
        <f>当期計画!G196</f>
        <v>0</v>
      </c>
      <c r="G197" s="299">
        <f>当期計画!H196</f>
        <v>0</v>
      </c>
      <c r="H197" s="299">
        <f>当期計画!I196</f>
        <v>0</v>
      </c>
      <c r="I197" s="299">
        <f>当期計画!J196</f>
        <v>0</v>
      </c>
      <c r="J197" s="299">
        <f>当期計画!K196</f>
        <v>0</v>
      </c>
      <c r="K197" s="299">
        <f>当期計画!L196</f>
        <v>0</v>
      </c>
      <c r="L197" s="299">
        <f>当期計画!M196</f>
        <v>0</v>
      </c>
      <c r="M197" s="299">
        <f>当期計画!N196</f>
        <v>0</v>
      </c>
      <c r="N197" s="299">
        <f>当期計画!O196</f>
        <v>0</v>
      </c>
      <c r="O197" s="299">
        <f>当期計画!P196</f>
        <v>0</v>
      </c>
      <c r="P197" s="1988">
        <f>当期計画!Q196</f>
        <v>0</v>
      </c>
      <c r="Q197" s="2358">
        <f>当期計画!R196</f>
        <v>0</v>
      </c>
      <c r="R197" s="1989">
        <f>当期計画!S196</f>
        <v>0</v>
      </c>
      <c r="S197" s="770">
        <f t="shared" si="3"/>
        <v>1</v>
      </c>
    </row>
    <row r="198" spans="2:19" ht="22.5">
      <c r="B198" s="222">
        <f>当期計画!C197</f>
        <v>0</v>
      </c>
      <c r="C198" s="1223">
        <f>当期計画!D197</f>
        <v>0</v>
      </c>
      <c r="D198" s="1223">
        <f>当期計画!E197</f>
        <v>0</v>
      </c>
      <c r="E198" s="1223">
        <f>当期計画!F197</f>
        <v>0</v>
      </c>
      <c r="F198" s="1223">
        <f>当期計画!G197</f>
        <v>0</v>
      </c>
      <c r="G198" s="1223">
        <f>当期計画!H197</f>
        <v>0</v>
      </c>
      <c r="H198" s="1223">
        <f>当期計画!I197</f>
        <v>0</v>
      </c>
      <c r="I198" s="1223">
        <f>当期計画!J197</f>
        <v>0</v>
      </c>
      <c r="J198" s="1223">
        <f>当期計画!K197</f>
        <v>0</v>
      </c>
      <c r="K198" s="1223">
        <f>当期計画!L197</f>
        <v>0</v>
      </c>
      <c r="L198" s="1223">
        <f>当期計画!M197</f>
        <v>0</v>
      </c>
      <c r="M198" s="1223">
        <f>当期計画!N197</f>
        <v>0</v>
      </c>
      <c r="N198" s="1223">
        <f>当期計画!O197</f>
        <v>0</v>
      </c>
      <c r="O198" s="1223">
        <f>当期計画!P197</f>
        <v>0</v>
      </c>
      <c r="P198" s="216">
        <f>当期計画!Q197</f>
        <v>0</v>
      </c>
      <c r="Q198" s="2359">
        <f>当期計画!R197</f>
        <v>0</v>
      </c>
      <c r="R198" s="1993">
        <f>当期計画!S197</f>
        <v>0</v>
      </c>
      <c r="S198" s="770" t="str">
        <f t="shared" si="3"/>
        <v/>
      </c>
    </row>
    <row r="199" spans="2:19" ht="22.5">
      <c r="B199" s="222">
        <f>当期計画!C198</f>
        <v>0</v>
      </c>
      <c r="C199" s="1224">
        <f>当期計画!D198</f>
        <v>0</v>
      </c>
      <c r="D199" s="1224">
        <f>当期計画!E198</f>
        <v>0</v>
      </c>
      <c r="E199" s="1224">
        <f>当期計画!F198</f>
        <v>0</v>
      </c>
      <c r="F199" s="1224">
        <f>当期計画!G198</f>
        <v>0</v>
      </c>
      <c r="G199" s="1224">
        <f>当期計画!H198</f>
        <v>0</v>
      </c>
      <c r="H199" s="860">
        <f>当期計画!I198</f>
        <v>0</v>
      </c>
      <c r="I199" s="860">
        <f>当期計画!J198</f>
        <v>0</v>
      </c>
      <c r="J199" s="860">
        <f>当期計画!K198</f>
        <v>0</v>
      </c>
      <c r="K199" s="860">
        <f>当期計画!L198</f>
        <v>0</v>
      </c>
      <c r="L199" s="860">
        <f>当期計画!M198</f>
        <v>0</v>
      </c>
      <c r="M199" s="860">
        <f>当期計画!N198</f>
        <v>0</v>
      </c>
      <c r="N199" s="860">
        <f>当期計画!O198</f>
        <v>0</v>
      </c>
      <c r="O199" s="1223">
        <f>当期計画!P198</f>
        <v>0</v>
      </c>
      <c r="P199" s="216">
        <f>当期計画!Q198</f>
        <v>0</v>
      </c>
      <c r="Q199" s="2356">
        <f>当期計画!R198</f>
        <v>0</v>
      </c>
      <c r="R199" s="270">
        <f>当期計画!S198</f>
        <v>0</v>
      </c>
      <c r="S199" s="770" t="str">
        <f t="shared" si="3"/>
        <v/>
      </c>
    </row>
    <row r="200" spans="2:19" ht="22.5">
      <c r="B200" s="222">
        <f>当期計画!C199</f>
        <v>0</v>
      </c>
      <c r="C200" s="1224">
        <f>当期計画!D199</f>
        <v>0</v>
      </c>
      <c r="D200" s="1224">
        <f>当期計画!E199</f>
        <v>0</v>
      </c>
      <c r="E200" s="1224">
        <f>当期計画!F199</f>
        <v>0</v>
      </c>
      <c r="F200" s="1226">
        <f>当期計画!G199</f>
        <v>0</v>
      </c>
      <c r="G200" s="1224">
        <f>当期計画!H199</f>
        <v>0</v>
      </c>
      <c r="H200" s="1224">
        <f>当期計画!I199</f>
        <v>0</v>
      </c>
      <c r="I200" s="1224">
        <f>当期計画!J199</f>
        <v>0</v>
      </c>
      <c r="J200" s="1224">
        <f>当期計画!K199</f>
        <v>0</v>
      </c>
      <c r="K200" s="1224">
        <f>当期計画!L199</f>
        <v>0</v>
      </c>
      <c r="L200" s="1224">
        <f>当期計画!M199</f>
        <v>0</v>
      </c>
      <c r="M200" s="1224">
        <f>当期計画!N199</f>
        <v>0</v>
      </c>
      <c r="N200" s="1224">
        <f>当期計画!O199</f>
        <v>0</v>
      </c>
      <c r="O200" s="1223">
        <f>当期計画!P199</f>
        <v>0</v>
      </c>
      <c r="P200" s="216">
        <f>当期計画!Q199</f>
        <v>0</v>
      </c>
      <c r="Q200" s="2356">
        <f>当期計画!R199</f>
        <v>0</v>
      </c>
      <c r="R200" s="270">
        <f>当期計画!S199</f>
        <v>0</v>
      </c>
      <c r="S200" s="770" t="str">
        <f t="shared" si="3"/>
        <v/>
      </c>
    </row>
    <row r="201" spans="2:19" ht="22.5">
      <c r="B201" s="222">
        <f>当期計画!C200</f>
        <v>0</v>
      </c>
      <c r="C201" s="1224">
        <f>当期計画!D200</f>
        <v>0</v>
      </c>
      <c r="D201" s="1224">
        <f>当期計画!E200</f>
        <v>0</v>
      </c>
      <c r="E201" s="1224">
        <f>当期計画!F200</f>
        <v>0</v>
      </c>
      <c r="F201" s="1224">
        <f>当期計画!G200</f>
        <v>0</v>
      </c>
      <c r="G201" s="1224">
        <f>当期計画!H200</f>
        <v>0</v>
      </c>
      <c r="H201" s="1224">
        <f>当期計画!I200</f>
        <v>0</v>
      </c>
      <c r="I201" s="1224">
        <f>当期計画!J200</f>
        <v>0</v>
      </c>
      <c r="J201" s="1224">
        <f>当期計画!K200</f>
        <v>0</v>
      </c>
      <c r="K201" s="1224">
        <f>当期計画!L200</f>
        <v>0</v>
      </c>
      <c r="L201" s="1224">
        <f>当期計画!M200</f>
        <v>0</v>
      </c>
      <c r="M201" s="1224">
        <f>当期計画!N200</f>
        <v>0</v>
      </c>
      <c r="N201" s="1224">
        <f>当期計画!O200</f>
        <v>0</v>
      </c>
      <c r="O201" s="1223">
        <f>当期計画!P200</f>
        <v>0</v>
      </c>
      <c r="P201" s="216">
        <f>当期計画!Q200</f>
        <v>0</v>
      </c>
      <c r="Q201" s="2356">
        <f>当期計画!R200</f>
        <v>0</v>
      </c>
      <c r="R201" s="270">
        <f>当期計画!S200</f>
        <v>0</v>
      </c>
      <c r="S201" s="770" t="str">
        <f t="shared" si="3"/>
        <v/>
      </c>
    </row>
    <row r="202" spans="2:19" ht="22.5">
      <c r="B202" s="222">
        <f>当期計画!C201</f>
        <v>0</v>
      </c>
      <c r="C202" s="1224">
        <f>当期計画!D201</f>
        <v>0</v>
      </c>
      <c r="D202" s="1224">
        <f>当期計画!E201</f>
        <v>0</v>
      </c>
      <c r="E202" s="1224">
        <f>当期計画!F201</f>
        <v>0</v>
      </c>
      <c r="F202" s="1224">
        <f>当期計画!G201</f>
        <v>0</v>
      </c>
      <c r="G202" s="1224">
        <f>当期計画!H201</f>
        <v>0</v>
      </c>
      <c r="H202" s="1224">
        <f>当期計画!I201</f>
        <v>0</v>
      </c>
      <c r="I202" s="1224">
        <f>当期計画!J201</f>
        <v>0</v>
      </c>
      <c r="J202" s="1224">
        <f>当期計画!K201</f>
        <v>0</v>
      </c>
      <c r="K202" s="1224">
        <f>当期計画!L201</f>
        <v>0</v>
      </c>
      <c r="L202" s="1224">
        <f>当期計画!M201</f>
        <v>0</v>
      </c>
      <c r="M202" s="1224">
        <f>当期計画!N201</f>
        <v>0</v>
      </c>
      <c r="N202" s="1224">
        <f>当期計画!O201</f>
        <v>0</v>
      </c>
      <c r="O202" s="387">
        <f>当期計画!P201</f>
        <v>0</v>
      </c>
      <c r="P202" s="216">
        <f>当期計画!Q201</f>
        <v>0</v>
      </c>
      <c r="Q202" s="2356">
        <f>当期計画!R201</f>
        <v>0</v>
      </c>
      <c r="R202" s="270">
        <f>当期計画!S201</f>
        <v>0</v>
      </c>
      <c r="S202" s="770" t="str">
        <f t="shared" si="3"/>
        <v/>
      </c>
    </row>
    <row r="203" spans="2:19" ht="22.5">
      <c r="B203" s="222">
        <f>当期計画!C202</f>
        <v>0</v>
      </c>
      <c r="C203" s="1224">
        <f>当期計画!D202</f>
        <v>0</v>
      </c>
      <c r="D203" s="1224">
        <f>当期計画!E202</f>
        <v>0</v>
      </c>
      <c r="E203" s="1224">
        <f>当期計画!F202</f>
        <v>0</v>
      </c>
      <c r="F203" s="1224">
        <f>当期計画!G202</f>
        <v>0</v>
      </c>
      <c r="G203" s="1224">
        <f>当期計画!H202</f>
        <v>0</v>
      </c>
      <c r="H203" s="1224">
        <f>当期計画!I202</f>
        <v>0</v>
      </c>
      <c r="I203" s="1224">
        <f>当期計画!J202</f>
        <v>0</v>
      </c>
      <c r="J203" s="1224">
        <f>当期計画!K202</f>
        <v>0</v>
      </c>
      <c r="K203" s="1224">
        <f>当期計画!L202</f>
        <v>0</v>
      </c>
      <c r="L203" s="1224">
        <f>当期計画!M202</f>
        <v>0</v>
      </c>
      <c r="M203" s="1224">
        <f>当期計画!N202</f>
        <v>0</v>
      </c>
      <c r="N203" s="1224">
        <f>当期計画!O202</f>
        <v>0</v>
      </c>
      <c r="O203" s="387">
        <f>当期計画!P202</f>
        <v>0</v>
      </c>
      <c r="P203" s="216">
        <f>当期計画!Q202</f>
        <v>0</v>
      </c>
      <c r="Q203" s="2356">
        <f>当期計画!R202</f>
        <v>0</v>
      </c>
      <c r="R203" s="270">
        <f>当期計画!S202</f>
        <v>0</v>
      </c>
      <c r="S203" s="770" t="str">
        <f t="shared" si="3"/>
        <v/>
      </c>
    </row>
    <row r="204" spans="2:19" ht="22.5">
      <c r="B204" s="222">
        <f>当期計画!C203</f>
        <v>0</v>
      </c>
      <c r="C204" s="1224">
        <f>当期計画!D203</f>
        <v>0</v>
      </c>
      <c r="D204" s="1224">
        <f>当期計画!E203</f>
        <v>0</v>
      </c>
      <c r="E204" s="1224">
        <f>当期計画!F203</f>
        <v>0</v>
      </c>
      <c r="F204" s="1224">
        <f>当期計画!G203</f>
        <v>0</v>
      </c>
      <c r="G204" s="1224">
        <f>当期計画!H203</f>
        <v>0</v>
      </c>
      <c r="H204" s="1224">
        <f>当期計画!I203</f>
        <v>0</v>
      </c>
      <c r="I204" s="1224">
        <f>当期計画!J203</f>
        <v>0</v>
      </c>
      <c r="J204" s="1224">
        <f>当期計画!K203</f>
        <v>0</v>
      </c>
      <c r="K204" s="1224">
        <f>当期計画!L203</f>
        <v>0</v>
      </c>
      <c r="L204" s="1224">
        <f>当期計画!M203</f>
        <v>0</v>
      </c>
      <c r="M204" s="1224">
        <f>当期計画!N203</f>
        <v>0</v>
      </c>
      <c r="N204" s="1224">
        <f>当期計画!O203</f>
        <v>0</v>
      </c>
      <c r="O204" s="387">
        <f>当期計画!P203</f>
        <v>0</v>
      </c>
      <c r="P204" s="216">
        <f>当期計画!Q203</f>
        <v>0</v>
      </c>
      <c r="Q204" s="2356">
        <f>当期計画!R203</f>
        <v>0</v>
      </c>
      <c r="R204" s="270">
        <f>当期計画!S203</f>
        <v>0</v>
      </c>
      <c r="S204" s="770" t="str">
        <f t="shared" si="3"/>
        <v/>
      </c>
    </row>
    <row r="205" spans="2:19" ht="22.5">
      <c r="B205" s="222">
        <f>当期計画!C204</f>
        <v>0</v>
      </c>
      <c r="C205" s="1224">
        <f>当期計画!D204</f>
        <v>0</v>
      </c>
      <c r="D205" s="1224">
        <f>当期計画!E204</f>
        <v>0</v>
      </c>
      <c r="E205" s="1224">
        <f>当期計画!F204</f>
        <v>0</v>
      </c>
      <c r="F205" s="1224">
        <f>当期計画!G204</f>
        <v>0</v>
      </c>
      <c r="G205" s="1224">
        <f>当期計画!H204</f>
        <v>0</v>
      </c>
      <c r="H205" s="1224">
        <f>当期計画!I204</f>
        <v>0</v>
      </c>
      <c r="I205" s="1224">
        <f>当期計画!J204</f>
        <v>0</v>
      </c>
      <c r="J205" s="1224">
        <f>当期計画!K204</f>
        <v>0</v>
      </c>
      <c r="K205" s="1224">
        <f>当期計画!L204</f>
        <v>0</v>
      </c>
      <c r="L205" s="1224">
        <f>当期計画!M204</f>
        <v>0</v>
      </c>
      <c r="M205" s="1224">
        <f>当期計画!N204</f>
        <v>0</v>
      </c>
      <c r="N205" s="1224">
        <f>当期計画!O204</f>
        <v>0</v>
      </c>
      <c r="O205" s="387">
        <f>当期計画!P204</f>
        <v>0</v>
      </c>
      <c r="P205" s="216">
        <f>当期計画!Q204</f>
        <v>0</v>
      </c>
      <c r="Q205" s="2356">
        <f>当期計画!R204</f>
        <v>0</v>
      </c>
      <c r="R205" s="270">
        <f>当期計画!S204</f>
        <v>0</v>
      </c>
      <c r="S205" s="770" t="str">
        <f t="shared" si="3"/>
        <v/>
      </c>
    </row>
    <row r="206" spans="2:19" ht="22.5">
      <c r="B206" s="222">
        <f>当期計画!C205</f>
        <v>0</v>
      </c>
      <c r="C206" s="1224">
        <f>当期計画!D205</f>
        <v>0</v>
      </c>
      <c r="D206" s="1224">
        <f>当期計画!E205</f>
        <v>0</v>
      </c>
      <c r="E206" s="1224">
        <f>当期計画!F205</f>
        <v>0</v>
      </c>
      <c r="F206" s="1224">
        <f>当期計画!G205</f>
        <v>0</v>
      </c>
      <c r="G206" s="1224">
        <f>当期計画!H205</f>
        <v>0</v>
      </c>
      <c r="H206" s="1224">
        <f>当期計画!I205</f>
        <v>0</v>
      </c>
      <c r="I206" s="1224">
        <f>当期計画!J205</f>
        <v>0</v>
      </c>
      <c r="J206" s="1224">
        <f>当期計画!K205</f>
        <v>0</v>
      </c>
      <c r="K206" s="1224">
        <f>当期計画!L205</f>
        <v>0</v>
      </c>
      <c r="L206" s="1224">
        <f>当期計画!M205</f>
        <v>0</v>
      </c>
      <c r="M206" s="1224">
        <f>当期計画!N205</f>
        <v>0</v>
      </c>
      <c r="N206" s="1224">
        <f>当期計画!O205</f>
        <v>0</v>
      </c>
      <c r="O206" s="387">
        <f>当期計画!P205</f>
        <v>0</v>
      </c>
      <c r="P206" s="216">
        <f>当期計画!Q205</f>
        <v>0</v>
      </c>
      <c r="Q206" s="2356">
        <f>当期計画!R205</f>
        <v>0</v>
      </c>
      <c r="R206" s="270">
        <f>当期計画!S205</f>
        <v>0</v>
      </c>
      <c r="S206" s="770" t="str">
        <f t="shared" si="3"/>
        <v/>
      </c>
    </row>
    <row r="207" spans="2:19" ht="22.5">
      <c r="B207" s="222">
        <f>当期計画!C206</f>
        <v>0</v>
      </c>
      <c r="C207" s="1224">
        <f>当期計画!D206</f>
        <v>0</v>
      </c>
      <c r="D207" s="1224">
        <f>当期計画!E206</f>
        <v>0</v>
      </c>
      <c r="E207" s="1224">
        <f>当期計画!F206</f>
        <v>0</v>
      </c>
      <c r="F207" s="1224">
        <f>当期計画!G206</f>
        <v>0</v>
      </c>
      <c r="G207" s="1224">
        <f>当期計画!H206</f>
        <v>0</v>
      </c>
      <c r="H207" s="1224">
        <f>当期計画!I206</f>
        <v>0</v>
      </c>
      <c r="I207" s="1224">
        <f>当期計画!J206</f>
        <v>0</v>
      </c>
      <c r="J207" s="1224">
        <f>当期計画!K206</f>
        <v>0</v>
      </c>
      <c r="K207" s="1224">
        <f>当期計画!L206</f>
        <v>0</v>
      </c>
      <c r="L207" s="1224">
        <f>当期計画!M206</f>
        <v>0</v>
      </c>
      <c r="M207" s="1224">
        <f>当期計画!N206</f>
        <v>0</v>
      </c>
      <c r="N207" s="1224">
        <f>当期計画!O206</f>
        <v>0</v>
      </c>
      <c r="O207" s="387">
        <f>当期計画!P206</f>
        <v>0</v>
      </c>
      <c r="P207" s="216">
        <f>当期計画!Q206</f>
        <v>0</v>
      </c>
      <c r="Q207" s="2356">
        <f>当期計画!R206</f>
        <v>0</v>
      </c>
      <c r="R207" s="270">
        <f>当期計画!S206</f>
        <v>0</v>
      </c>
      <c r="S207" s="770" t="str">
        <f t="shared" si="3"/>
        <v/>
      </c>
    </row>
    <row r="208" spans="2:19" ht="22.5">
      <c r="B208" s="222">
        <f>当期計画!C207</f>
        <v>0</v>
      </c>
      <c r="C208" s="1223">
        <f>当期計画!D207</f>
        <v>0</v>
      </c>
      <c r="D208" s="1223">
        <f>当期計画!E207</f>
        <v>0</v>
      </c>
      <c r="E208" s="1223">
        <f>当期計画!F207</f>
        <v>0</v>
      </c>
      <c r="F208" s="1223">
        <f>当期計画!G207</f>
        <v>0</v>
      </c>
      <c r="G208" s="1223">
        <f>当期計画!H207</f>
        <v>0</v>
      </c>
      <c r="H208" s="1223">
        <f>当期計画!I207</f>
        <v>0</v>
      </c>
      <c r="I208" s="1223">
        <f>当期計画!J207</f>
        <v>0</v>
      </c>
      <c r="J208" s="1223">
        <f>当期計画!K207</f>
        <v>0</v>
      </c>
      <c r="K208" s="1223">
        <f>当期計画!L207</f>
        <v>0</v>
      </c>
      <c r="L208" s="1223">
        <f>当期計画!M207</f>
        <v>0</v>
      </c>
      <c r="M208" s="1223">
        <f>当期計画!N207</f>
        <v>0</v>
      </c>
      <c r="N208" s="1223">
        <f>当期計画!O207</f>
        <v>0</v>
      </c>
      <c r="O208" s="1223">
        <f>当期計画!P207</f>
        <v>0</v>
      </c>
      <c r="P208" s="216">
        <f>当期計画!Q207</f>
        <v>0</v>
      </c>
      <c r="Q208" s="2359">
        <f>当期計画!R207</f>
        <v>0</v>
      </c>
      <c r="R208" s="1993">
        <f>当期計画!S207</f>
        <v>0</v>
      </c>
      <c r="S208" s="770" t="str">
        <f t="shared" si="3"/>
        <v/>
      </c>
    </row>
    <row r="209" spans="2:19" ht="22.5">
      <c r="B209" s="222">
        <f>当期計画!C208</f>
        <v>0</v>
      </c>
      <c r="C209" s="1224">
        <f>当期計画!D208</f>
        <v>0</v>
      </c>
      <c r="D209" s="1224">
        <f>当期計画!E208</f>
        <v>0</v>
      </c>
      <c r="E209" s="1224">
        <f>当期計画!F208</f>
        <v>0</v>
      </c>
      <c r="F209" s="1224">
        <f>当期計画!G208</f>
        <v>0</v>
      </c>
      <c r="G209" s="1224">
        <f>当期計画!H208</f>
        <v>0</v>
      </c>
      <c r="H209" s="860">
        <f>当期計画!I208</f>
        <v>0</v>
      </c>
      <c r="I209" s="860">
        <f>当期計画!J208</f>
        <v>0</v>
      </c>
      <c r="J209" s="860">
        <f>当期計画!K208</f>
        <v>0</v>
      </c>
      <c r="K209" s="860">
        <f>当期計画!L208</f>
        <v>0</v>
      </c>
      <c r="L209" s="860">
        <f>当期計画!M208</f>
        <v>0</v>
      </c>
      <c r="M209" s="860">
        <f>当期計画!N208</f>
        <v>0</v>
      </c>
      <c r="N209" s="860">
        <f>当期計画!O208</f>
        <v>0</v>
      </c>
      <c r="O209" s="1223">
        <f>当期計画!P208</f>
        <v>0</v>
      </c>
      <c r="P209" s="216">
        <f>当期計画!Q208</f>
        <v>0</v>
      </c>
      <c r="Q209" s="2356">
        <f>当期計画!R208</f>
        <v>0</v>
      </c>
      <c r="R209" s="270">
        <f>当期計画!S208</f>
        <v>0</v>
      </c>
      <c r="S209" s="770" t="str">
        <f t="shared" si="3"/>
        <v/>
      </c>
    </row>
    <row r="210" spans="2:19" ht="22.5">
      <c r="B210" s="222">
        <f>当期計画!C209</f>
        <v>0</v>
      </c>
      <c r="C210" s="1224">
        <f>当期計画!D209</f>
        <v>0</v>
      </c>
      <c r="D210" s="1224">
        <f>当期計画!E209</f>
        <v>0</v>
      </c>
      <c r="E210" s="1224">
        <f>当期計画!F209</f>
        <v>0</v>
      </c>
      <c r="F210" s="1226">
        <f>当期計画!G209</f>
        <v>0</v>
      </c>
      <c r="G210" s="1224">
        <f>当期計画!H209</f>
        <v>0</v>
      </c>
      <c r="H210" s="1224">
        <f>当期計画!I209</f>
        <v>0</v>
      </c>
      <c r="I210" s="1224">
        <f>当期計画!J209</f>
        <v>0</v>
      </c>
      <c r="J210" s="1224">
        <f>当期計画!K209</f>
        <v>0</v>
      </c>
      <c r="K210" s="1224">
        <f>当期計画!L209</f>
        <v>0</v>
      </c>
      <c r="L210" s="1224">
        <f>当期計画!M209</f>
        <v>0</v>
      </c>
      <c r="M210" s="1224">
        <f>当期計画!N209</f>
        <v>0</v>
      </c>
      <c r="N210" s="1224">
        <f>当期計画!O209</f>
        <v>0</v>
      </c>
      <c r="O210" s="1223">
        <f>当期計画!P209</f>
        <v>0</v>
      </c>
      <c r="P210" s="216">
        <f>当期計画!Q209</f>
        <v>0</v>
      </c>
      <c r="Q210" s="2356">
        <f>当期計画!R209</f>
        <v>0</v>
      </c>
      <c r="R210" s="270">
        <f>当期計画!S209</f>
        <v>0</v>
      </c>
      <c r="S210" s="770" t="str">
        <f t="shared" ref="S210:S232" si="4">IF(OR(B210=0,B210=""),"",1)</f>
        <v/>
      </c>
    </row>
    <row r="211" spans="2:19" ht="22.5">
      <c r="B211" s="222">
        <f>当期計画!C210</f>
        <v>0</v>
      </c>
      <c r="C211" s="1224">
        <f>当期計画!D210</f>
        <v>0</v>
      </c>
      <c r="D211" s="1224">
        <f>当期計画!E210</f>
        <v>0</v>
      </c>
      <c r="E211" s="1224">
        <f>当期計画!F210</f>
        <v>0</v>
      </c>
      <c r="F211" s="1224">
        <f>当期計画!G210</f>
        <v>0</v>
      </c>
      <c r="G211" s="1224">
        <f>当期計画!H210</f>
        <v>0</v>
      </c>
      <c r="H211" s="1224">
        <f>当期計画!I210</f>
        <v>0</v>
      </c>
      <c r="I211" s="1224">
        <f>当期計画!J210</f>
        <v>0</v>
      </c>
      <c r="J211" s="1224">
        <f>当期計画!K210</f>
        <v>0</v>
      </c>
      <c r="K211" s="1224">
        <f>当期計画!L210</f>
        <v>0</v>
      </c>
      <c r="L211" s="1224">
        <f>当期計画!M210</f>
        <v>0</v>
      </c>
      <c r="M211" s="1224">
        <f>当期計画!N210</f>
        <v>0</v>
      </c>
      <c r="N211" s="1224">
        <f>当期計画!O210</f>
        <v>0</v>
      </c>
      <c r="O211" s="1223">
        <f>当期計画!P210</f>
        <v>0</v>
      </c>
      <c r="P211" s="216">
        <f>当期計画!Q210</f>
        <v>0</v>
      </c>
      <c r="Q211" s="2356">
        <f>当期計画!R210</f>
        <v>0</v>
      </c>
      <c r="R211" s="270">
        <f>当期計画!S210</f>
        <v>0</v>
      </c>
      <c r="S211" s="770" t="str">
        <f t="shared" si="4"/>
        <v/>
      </c>
    </row>
    <row r="212" spans="2:19" ht="22.5">
      <c r="B212" s="222">
        <f>当期計画!C211</f>
        <v>0</v>
      </c>
      <c r="C212" s="1224">
        <f>当期計画!D211</f>
        <v>0</v>
      </c>
      <c r="D212" s="1224">
        <f>当期計画!E211</f>
        <v>0</v>
      </c>
      <c r="E212" s="1224">
        <f>当期計画!F211</f>
        <v>0</v>
      </c>
      <c r="F212" s="1224">
        <f>当期計画!G211</f>
        <v>0</v>
      </c>
      <c r="G212" s="1224">
        <f>当期計画!H211</f>
        <v>0</v>
      </c>
      <c r="H212" s="1224">
        <f>当期計画!I211</f>
        <v>0</v>
      </c>
      <c r="I212" s="1224">
        <f>当期計画!J211</f>
        <v>0</v>
      </c>
      <c r="J212" s="1224">
        <f>当期計画!K211</f>
        <v>0</v>
      </c>
      <c r="K212" s="1224">
        <f>当期計画!L211</f>
        <v>0</v>
      </c>
      <c r="L212" s="1224">
        <f>当期計画!M211</f>
        <v>0</v>
      </c>
      <c r="M212" s="1224">
        <f>当期計画!N211</f>
        <v>0</v>
      </c>
      <c r="N212" s="1224">
        <f>当期計画!O211</f>
        <v>0</v>
      </c>
      <c r="O212" s="387">
        <f>当期計画!P211</f>
        <v>0</v>
      </c>
      <c r="P212" s="216">
        <f>当期計画!Q211</f>
        <v>0</v>
      </c>
      <c r="Q212" s="2356">
        <f>当期計画!R211</f>
        <v>0</v>
      </c>
      <c r="R212" s="270">
        <f>当期計画!S211</f>
        <v>0</v>
      </c>
      <c r="S212" s="770" t="str">
        <f t="shared" si="4"/>
        <v/>
      </c>
    </row>
    <row r="213" spans="2:19" ht="22.5">
      <c r="B213" s="222">
        <f>当期計画!C212</f>
        <v>0</v>
      </c>
      <c r="C213" s="1224">
        <f>当期計画!D212</f>
        <v>0</v>
      </c>
      <c r="D213" s="1224">
        <f>当期計画!E212</f>
        <v>0</v>
      </c>
      <c r="E213" s="1224">
        <f>当期計画!F212</f>
        <v>0</v>
      </c>
      <c r="F213" s="1224">
        <f>当期計画!G212</f>
        <v>0</v>
      </c>
      <c r="G213" s="1224">
        <f>当期計画!H212</f>
        <v>0</v>
      </c>
      <c r="H213" s="1224">
        <f>当期計画!I212</f>
        <v>0</v>
      </c>
      <c r="I213" s="1224">
        <f>当期計画!J212</f>
        <v>0</v>
      </c>
      <c r="J213" s="1224">
        <f>当期計画!K212</f>
        <v>0</v>
      </c>
      <c r="K213" s="1224">
        <f>当期計画!L212</f>
        <v>0</v>
      </c>
      <c r="L213" s="1224">
        <f>当期計画!M212</f>
        <v>0</v>
      </c>
      <c r="M213" s="1224">
        <f>当期計画!N212</f>
        <v>0</v>
      </c>
      <c r="N213" s="1224">
        <f>当期計画!O212</f>
        <v>0</v>
      </c>
      <c r="O213" s="387">
        <f>当期計画!P212</f>
        <v>0</v>
      </c>
      <c r="P213" s="216">
        <f>当期計画!Q212</f>
        <v>0</v>
      </c>
      <c r="Q213" s="2356">
        <f>当期計画!R212</f>
        <v>0</v>
      </c>
      <c r="R213" s="270">
        <f>当期計画!S212</f>
        <v>0</v>
      </c>
      <c r="S213" s="770" t="str">
        <f t="shared" si="4"/>
        <v/>
      </c>
    </row>
    <row r="214" spans="2:19" ht="22.5">
      <c r="B214" s="222">
        <f>当期計画!C213</f>
        <v>0</v>
      </c>
      <c r="C214" s="1224">
        <f>当期計画!D213</f>
        <v>0</v>
      </c>
      <c r="D214" s="1224">
        <f>当期計画!E213</f>
        <v>0</v>
      </c>
      <c r="E214" s="1224">
        <f>当期計画!F213</f>
        <v>0</v>
      </c>
      <c r="F214" s="1224">
        <f>当期計画!G213</f>
        <v>0</v>
      </c>
      <c r="G214" s="1224">
        <f>当期計画!H213</f>
        <v>0</v>
      </c>
      <c r="H214" s="1224">
        <f>当期計画!I213</f>
        <v>0</v>
      </c>
      <c r="I214" s="1224">
        <f>当期計画!J213</f>
        <v>0</v>
      </c>
      <c r="J214" s="1224">
        <f>当期計画!K213</f>
        <v>0</v>
      </c>
      <c r="K214" s="1224">
        <f>当期計画!L213</f>
        <v>0</v>
      </c>
      <c r="L214" s="1224">
        <f>当期計画!M213</f>
        <v>0</v>
      </c>
      <c r="M214" s="1224">
        <f>当期計画!N213</f>
        <v>0</v>
      </c>
      <c r="N214" s="1224">
        <f>当期計画!O213</f>
        <v>0</v>
      </c>
      <c r="O214" s="387">
        <f>当期計画!P213</f>
        <v>0</v>
      </c>
      <c r="P214" s="216">
        <f>当期計画!Q213</f>
        <v>0</v>
      </c>
      <c r="Q214" s="2356">
        <f>当期計画!R213</f>
        <v>0</v>
      </c>
      <c r="R214" s="270">
        <f>当期計画!S213</f>
        <v>0</v>
      </c>
      <c r="S214" s="770" t="str">
        <f t="shared" si="4"/>
        <v/>
      </c>
    </row>
    <row r="215" spans="2:19" ht="22.5">
      <c r="B215" s="222">
        <f>当期計画!C214</f>
        <v>0</v>
      </c>
      <c r="C215" s="1224">
        <f>当期計画!D214</f>
        <v>0</v>
      </c>
      <c r="D215" s="1224">
        <f>当期計画!E214</f>
        <v>0</v>
      </c>
      <c r="E215" s="1224">
        <f>当期計画!F214</f>
        <v>0</v>
      </c>
      <c r="F215" s="1224">
        <f>当期計画!G214</f>
        <v>0</v>
      </c>
      <c r="G215" s="1224">
        <f>当期計画!H214</f>
        <v>0</v>
      </c>
      <c r="H215" s="1224">
        <f>当期計画!I214</f>
        <v>0</v>
      </c>
      <c r="I215" s="1224">
        <f>当期計画!J214</f>
        <v>0</v>
      </c>
      <c r="J215" s="1224">
        <f>当期計画!K214</f>
        <v>0</v>
      </c>
      <c r="K215" s="1224">
        <f>当期計画!L214</f>
        <v>0</v>
      </c>
      <c r="L215" s="1224">
        <f>当期計画!M214</f>
        <v>0</v>
      </c>
      <c r="M215" s="1224">
        <f>当期計画!N214</f>
        <v>0</v>
      </c>
      <c r="N215" s="1224">
        <f>当期計画!O214</f>
        <v>0</v>
      </c>
      <c r="O215" s="387">
        <f>当期計画!P214</f>
        <v>0</v>
      </c>
      <c r="P215" s="216">
        <f>当期計画!Q214</f>
        <v>0</v>
      </c>
      <c r="Q215" s="2356">
        <f>当期計画!R214</f>
        <v>0</v>
      </c>
      <c r="R215" s="270">
        <f>当期計画!S214</f>
        <v>0</v>
      </c>
      <c r="S215" s="770" t="str">
        <f t="shared" si="4"/>
        <v/>
      </c>
    </row>
    <row r="216" spans="2:19" ht="22.5">
      <c r="B216" s="222">
        <f>当期計画!C215</f>
        <v>0</v>
      </c>
      <c r="C216" s="1224">
        <f>当期計画!D215</f>
        <v>0</v>
      </c>
      <c r="D216" s="1224">
        <f>当期計画!E215</f>
        <v>0</v>
      </c>
      <c r="E216" s="1224">
        <f>当期計画!F215</f>
        <v>0</v>
      </c>
      <c r="F216" s="1224">
        <f>当期計画!G215</f>
        <v>0</v>
      </c>
      <c r="G216" s="1224">
        <f>当期計画!H215</f>
        <v>0</v>
      </c>
      <c r="H216" s="1224">
        <f>当期計画!I215</f>
        <v>0</v>
      </c>
      <c r="I216" s="1224">
        <f>当期計画!J215</f>
        <v>0</v>
      </c>
      <c r="J216" s="1224">
        <f>当期計画!K215</f>
        <v>0</v>
      </c>
      <c r="K216" s="1224">
        <f>当期計画!L215</f>
        <v>0</v>
      </c>
      <c r="L216" s="1224">
        <f>当期計画!M215</f>
        <v>0</v>
      </c>
      <c r="M216" s="1224">
        <f>当期計画!N215</f>
        <v>0</v>
      </c>
      <c r="N216" s="1224">
        <f>当期計画!O215</f>
        <v>0</v>
      </c>
      <c r="O216" s="387">
        <f>当期計画!P215</f>
        <v>0</v>
      </c>
      <c r="P216" s="216">
        <f>当期計画!Q215</f>
        <v>0</v>
      </c>
      <c r="Q216" s="2356">
        <f>当期計画!R215</f>
        <v>0</v>
      </c>
      <c r="R216" s="270">
        <f>当期計画!S215</f>
        <v>0</v>
      </c>
      <c r="S216" s="770" t="str">
        <f t="shared" si="4"/>
        <v/>
      </c>
    </row>
    <row r="217" spans="2:19" ht="22.5">
      <c r="B217" s="222">
        <f>当期計画!C216</f>
        <v>0</v>
      </c>
      <c r="C217" s="1224">
        <f>当期計画!D216</f>
        <v>0</v>
      </c>
      <c r="D217" s="1224">
        <f>当期計画!E216</f>
        <v>0</v>
      </c>
      <c r="E217" s="1224">
        <f>当期計画!F216</f>
        <v>0</v>
      </c>
      <c r="F217" s="1224">
        <f>当期計画!G216</f>
        <v>0</v>
      </c>
      <c r="G217" s="1224">
        <f>当期計画!H216</f>
        <v>0</v>
      </c>
      <c r="H217" s="1224">
        <f>当期計画!I216</f>
        <v>0</v>
      </c>
      <c r="I217" s="1224">
        <f>当期計画!J216</f>
        <v>0</v>
      </c>
      <c r="J217" s="1224">
        <f>当期計画!K216</f>
        <v>0</v>
      </c>
      <c r="K217" s="1224">
        <f>当期計画!L216</f>
        <v>0</v>
      </c>
      <c r="L217" s="1224">
        <f>当期計画!M216</f>
        <v>0</v>
      </c>
      <c r="M217" s="1224">
        <f>当期計画!N216</f>
        <v>0</v>
      </c>
      <c r="N217" s="1224">
        <f>当期計画!O216</f>
        <v>0</v>
      </c>
      <c r="O217" s="387">
        <f>当期計画!P216</f>
        <v>0</v>
      </c>
      <c r="P217" s="216">
        <f>当期計画!Q216</f>
        <v>0</v>
      </c>
      <c r="Q217" s="2356">
        <f>当期計画!R216</f>
        <v>0</v>
      </c>
      <c r="R217" s="270">
        <f>当期計画!S216</f>
        <v>0</v>
      </c>
      <c r="S217" s="770" t="str">
        <f t="shared" si="4"/>
        <v/>
      </c>
    </row>
    <row r="218" spans="2:19" ht="22.5">
      <c r="B218" s="222">
        <f>当期計画!C217</f>
        <v>0</v>
      </c>
      <c r="C218" s="1223">
        <f>当期計画!D217</f>
        <v>0</v>
      </c>
      <c r="D218" s="1223">
        <f>当期計画!E217</f>
        <v>0</v>
      </c>
      <c r="E218" s="1223">
        <f>当期計画!F217</f>
        <v>0</v>
      </c>
      <c r="F218" s="1223">
        <f>当期計画!G217</f>
        <v>0</v>
      </c>
      <c r="G218" s="1223">
        <f>当期計画!H217</f>
        <v>0</v>
      </c>
      <c r="H218" s="1223">
        <f>当期計画!I217</f>
        <v>0</v>
      </c>
      <c r="I218" s="1223">
        <f>当期計画!J217</f>
        <v>0</v>
      </c>
      <c r="J218" s="1223">
        <f>当期計画!K217</f>
        <v>0</v>
      </c>
      <c r="K218" s="1223">
        <f>当期計画!L217</f>
        <v>0</v>
      </c>
      <c r="L218" s="1223">
        <f>当期計画!M217</f>
        <v>0</v>
      </c>
      <c r="M218" s="1223">
        <f>当期計画!N217</f>
        <v>0</v>
      </c>
      <c r="N218" s="1223">
        <f>当期計画!O217</f>
        <v>0</v>
      </c>
      <c r="O218" s="1223">
        <f>当期計画!P217</f>
        <v>0</v>
      </c>
      <c r="P218" s="216">
        <f>当期計画!Q217</f>
        <v>0</v>
      </c>
      <c r="Q218" s="2359">
        <f>当期計画!R217</f>
        <v>0</v>
      </c>
      <c r="R218" s="1993">
        <f>当期計画!S217</f>
        <v>0</v>
      </c>
      <c r="S218" s="770" t="str">
        <f t="shared" si="4"/>
        <v/>
      </c>
    </row>
    <row r="219" spans="2:19" ht="22.5">
      <c r="B219" s="222">
        <f>当期計画!C218</f>
        <v>0</v>
      </c>
      <c r="C219" s="1224">
        <f>当期計画!D218</f>
        <v>0</v>
      </c>
      <c r="D219" s="1224">
        <f>当期計画!E218</f>
        <v>0</v>
      </c>
      <c r="E219" s="1224">
        <f>当期計画!F218</f>
        <v>0</v>
      </c>
      <c r="F219" s="1224">
        <f>当期計画!G218</f>
        <v>0</v>
      </c>
      <c r="G219" s="1224">
        <f>当期計画!H218</f>
        <v>0</v>
      </c>
      <c r="H219" s="860">
        <f>当期計画!I218</f>
        <v>0</v>
      </c>
      <c r="I219" s="860">
        <f>当期計画!J218</f>
        <v>0</v>
      </c>
      <c r="J219" s="860">
        <f>当期計画!K218</f>
        <v>0</v>
      </c>
      <c r="K219" s="860">
        <f>当期計画!L218</f>
        <v>0</v>
      </c>
      <c r="L219" s="860">
        <f>当期計画!M218</f>
        <v>0</v>
      </c>
      <c r="M219" s="860">
        <f>当期計画!N218</f>
        <v>0</v>
      </c>
      <c r="N219" s="860">
        <f>当期計画!O218</f>
        <v>0</v>
      </c>
      <c r="O219" s="1223">
        <f>当期計画!P218</f>
        <v>0</v>
      </c>
      <c r="P219" s="216">
        <f>当期計画!Q218</f>
        <v>0</v>
      </c>
      <c r="Q219" s="2356">
        <f>当期計画!R218</f>
        <v>0</v>
      </c>
      <c r="R219" s="270">
        <f>当期計画!S218</f>
        <v>0</v>
      </c>
      <c r="S219" s="770" t="str">
        <f t="shared" si="4"/>
        <v/>
      </c>
    </row>
    <row r="220" spans="2:19" ht="22.5">
      <c r="B220" s="222">
        <f>当期計画!C219</f>
        <v>0</v>
      </c>
      <c r="C220" s="1224">
        <f>当期計画!D219</f>
        <v>0</v>
      </c>
      <c r="D220" s="1224">
        <f>当期計画!E219</f>
        <v>0</v>
      </c>
      <c r="E220" s="1224">
        <f>当期計画!F219</f>
        <v>0</v>
      </c>
      <c r="F220" s="1226">
        <f>当期計画!G219</f>
        <v>0</v>
      </c>
      <c r="G220" s="1224">
        <f>当期計画!H219</f>
        <v>0</v>
      </c>
      <c r="H220" s="1224">
        <f>当期計画!I219</f>
        <v>0</v>
      </c>
      <c r="I220" s="1224">
        <f>当期計画!J219</f>
        <v>0</v>
      </c>
      <c r="J220" s="1224">
        <f>当期計画!K219</f>
        <v>0</v>
      </c>
      <c r="K220" s="1224">
        <f>当期計画!L219</f>
        <v>0</v>
      </c>
      <c r="L220" s="1224">
        <f>当期計画!M219</f>
        <v>0</v>
      </c>
      <c r="M220" s="1224">
        <f>当期計画!N219</f>
        <v>0</v>
      </c>
      <c r="N220" s="1224">
        <f>当期計画!O219</f>
        <v>0</v>
      </c>
      <c r="O220" s="1223">
        <f>当期計画!P219</f>
        <v>0</v>
      </c>
      <c r="P220" s="216">
        <f>当期計画!Q219</f>
        <v>0</v>
      </c>
      <c r="Q220" s="2356">
        <f>当期計画!R219</f>
        <v>0</v>
      </c>
      <c r="R220" s="270">
        <f>当期計画!S219</f>
        <v>0</v>
      </c>
      <c r="S220" s="770" t="str">
        <f t="shared" si="4"/>
        <v/>
      </c>
    </row>
    <row r="221" spans="2:19" ht="22.5">
      <c r="B221" s="222">
        <f>当期計画!C220</f>
        <v>0</v>
      </c>
      <c r="C221" s="1224">
        <f>当期計画!D220</f>
        <v>0</v>
      </c>
      <c r="D221" s="1224">
        <f>当期計画!E220</f>
        <v>0</v>
      </c>
      <c r="E221" s="1224">
        <f>当期計画!F220</f>
        <v>0</v>
      </c>
      <c r="F221" s="1224">
        <f>当期計画!G220</f>
        <v>0</v>
      </c>
      <c r="G221" s="1224">
        <f>当期計画!H220</f>
        <v>0</v>
      </c>
      <c r="H221" s="1224">
        <f>当期計画!I220</f>
        <v>0</v>
      </c>
      <c r="I221" s="1224">
        <f>当期計画!J220</f>
        <v>0</v>
      </c>
      <c r="J221" s="1224">
        <f>当期計画!K220</f>
        <v>0</v>
      </c>
      <c r="K221" s="1224">
        <f>当期計画!L220</f>
        <v>0</v>
      </c>
      <c r="L221" s="1224">
        <f>当期計画!M220</f>
        <v>0</v>
      </c>
      <c r="M221" s="1224">
        <f>当期計画!N220</f>
        <v>0</v>
      </c>
      <c r="N221" s="1224">
        <f>当期計画!O220</f>
        <v>0</v>
      </c>
      <c r="O221" s="1223">
        <f>当期計画!P220</f>
        <v>0</v>
      </c>
      <c r="P221" s="216">
        <f>当期計画!Q220</f>
        <v>0</v>
      </c>
      <c r="Q221" s="2356">
        <f>当期計画!R220</f>
        <v>0</v>
      </c>
      <c r="R221" s="270">
        <f>当期計画!S220</f>
        <v>0</v>
      </c>
      <c r="S221" s="770" t="str">
        <f t="shared" si="4"/>
        <v/>
      </c>
    </row>
    <row r="222" spans="2:19" ht="22.5">
      <c r="B222" s="222">
        <f>当期計画!C221</f>
        <v>0</v>
      </c>
      <c r="C222" s="1224">
        <f>当期計画!D221</f>
        <v>0</v>
      </c>
      <c r="D222" s="1224">
        <f>当期計画!E221</f>
        <v>0</v>
      </c>
      <c r="E222" s="1224">
        <f>当期計画!F221</f>
        <v>0</v>
      </c>
      <c r="F222" s="1224">
        <f>当期計画!G221</f>
        <v>0</v>
      </c>
      <c r="G222" s="1224">
        <f>当期計画!H221</f>
        <v>0</v>
      </c>
      <c r="H222" s="1224">
        <f>当期計画!I221</f>
        <v>0</v>
      </c>
      <c r="I222" s="1224">
        <f>当期計画!J221</f>
        <v>0</v>
      </c>
      <c r="J222" s="1224">
        <f>当期計画!K221</f>
        <v>0</v>
      </c>
      <c r="K222" s="1224">
        <f>当期計画!L221</f>
        <v>0</v>
      </c>
      <c r="L222" s="1224">
        <f>当期計画!M221</f>
        <v>0</v>
      </c>
      <c r="M222" s="1224">
        <f>当期計画!N221</f>
        <v>0</v>
      </c>
      <c r="N222" s="1224">
        <f>当期計画!O221</f>
        <v>0</v>
      </c>
      <c r="O222" s="387">
        <f>当期計画!P221</f>
        <v>0</v>
      </c>
      <c r="P222" s="216">
        <f>当期計画!Q221</f>
        <v>0</v>
      </c>
      <c r="Q222" s="2356">
        <f>当期計画!R221</f>
        <v>0</v>
      </c>
      <c r="R222" s="270">
        <f>当期計画!S221</f>
        <v>0</v>
      </c>
      <c r="S222" s="770" t="str">
        <f t="shared" si="4"/>
        <v/>
      </c>
    </row>
    <row r="223" spans="2:19" ht="22.5">
      <c r="B223" s="222">
        <f>当期計画!C222</f>
        <v>0</v>
      </c>
      <c r="C223" s="1224">
        <f>当期計画!D222</f>
        <v>0</v>
      </c>
      <c r="D223" s="1224">
        <f>当期計画!E222</f>
        <v>0</v>
      </c>
      <c r="E223" s="1224">
        <f>当期計画!F222</f>
        <v>0</v>
      </c>
      <c r="F223" s="1224">
        <f>当期計画!G222</f>
        <v>0</v>
      </c>
      <c r="G223" s="1224">
        <f>当期計画!H222</f>
        <v>0</v>
      </c>
      <c r="H223" s="1224">
        <f>当期計画!I222</f>
        <v>0</v>
      </c>
      <c r="I223" s="1224">
        <f>当期計画!J222</f>
        <v>0</v>
      </c>
      <c r="J223" s="1224">
        <f>当期計画!K222</f>
        <v>0</v>
      </c>
      <c r="K223" s="1224">
        <f>当期計画!L222</f>
        <v>0</v>
      </c>
      <c r="L223" s="1224">
        <f>当期計画!M222</f>
        <v>0</v>
      </c>
      <c r="M223" s="1224">
        <f>当期計画!N222</f>
        <v>0</v>
      </c>
      <c r="N223" s="1224">
        <f>当期計画!O222</f>
        <v>0</v>
      </c>
      <c r="O223" s="387">
        <f>当期計画!P222</f>
        <v>0</v>
      </c>
      <c r="P223" s="216">
        <f>当期計画!Q222</f>
        <v>0</v>
      </c>
      <c r="Q223" s="2356">
        <f>当期計画!R222</f>
        <v>0</v>
      </c>
      <c r="R223" s="270">
        <f>当期計画!S222</f>
        <v>0</v>
      </c>
      <c r="S223" s="770" t="str">
        <f t="shared" si="4"/>
        <v/>
      </c>
    </row>
    <row r="224" spans="2:19" ht="22.5">
      <c r="B224" s="222">
        <f>当期計画!C223</f>
        <v>0</v>
      </c>
      <c r="C224" s="1224">
        <f>当期計画!D223</f>
        <v>0</v>
      </c>
      <c r="D224" s="1224">
        <f>当期計画!E223</f>
        <v>0</v>
      </c>
      <c r="E224" s="1224">
        <f>当期計画!F223</f>
        <v>0</v>
      </c>
      <c r="F224" s="1224">
        <f>当期計画!G223</f>
        <v>0</v>
      </c>
      <c r="G224" s="1224">
        <f>当期計画!H223</f>
        <v>0</v>
      </c>
      <c r="H224" s="1224">
        <f>当期計画!I223</f>
        <v>0</v>
      </c>
      <c r="I224" s="1224">
        <f>当期計画!J223</f>
        <v>0</v>
      </c>
      <c r="J224" s="1224">
        <f>当期計画!K223</f>
        <v>0</v>
      </c>
      <c r="K224" s="1224">
        <f>当期計画!L223</f>
        <v>0</v>
      </c>
      <c r="L224" s="1224">
        <f>当期計画!M223</f>
        <v>0</v>
      </c>
      <c r="M224" s="1224">
        <f>当期計画!N223</f>
        <v>0</v>
      </c>
      <c r="N224" s="1224">
        <f>当期計画!O223</f>
        <v>0</v>
      </c>
      <c r="O224" s="387">
        <f>当期計画!P223</f>
        <v>0</v>
      </c>
      <c r="P224" s="216">
        <f>当期計画!Q223</f>
        <v>0</v>
      </c>
      <c r="Q224" s="2356">
        <f>当期計画!R223</f>
        <v>0</v>
      </c>
      <c r="R224" s="270">
        <f>当期計画!S223</f>
        <v>0</v>
      </c>
      <c r="S224" s="770" t="str">
        <f t="shared" si="4"/>
        <v/>
      </c>
    </row>
    <row r="225" spans="2:19" ht="22.5">
      <c r="B225" s="222">
        <f>当期計画!C224</f>
        <v>0</v>
      </c>
      <c r="C225" s="1224">
        <f>当期計画!D224</f>
        <v>0</v>
      </c>
      <c r="D225" s="1224">
        <f>当期計画!E224</f>
        <v>0</v>
      </c>
      <c r="E225" s="1224">
        <f>当期計画!F224</f>
        <v>0</v>
      </c>
      <c r="F225" s="1224">
        <f>当期計画!G224</f>
        <v>0</v>
      </c>
      <c r="G225" s="1224">
        <f>当期計画!H224</f>
        <v>0</v>
      </c>
      <c r="H225" s="1224">
        <f>当期計画!I224</f>
        <v>0</v>
      </c>
      <c r="I225" s="1224">
        <f>当期計画!J224</f>
        <v>0</v>
      </c>
      <c r="J225" s="1224">
        <f>当期計画!K224</f>
        <v>0</v>
      </c>
      <c r="K225" s="1224">
        <f>当期計画!L224</f>
        <v>0</v>
      </c>
      <c r="L225" s="1224">
        <f>当期計画!M224</f>
        <v>0</v>
      </c>
      <c r="M225" s="1224">
        <f>当期計画!N224</f>
        <v>0</v>
      </c>
      <c r="N225" s="1224">
        <f>当期計画!O224</f>
        <v>0</v>
      </c>
      <c r="O225" s="387">
        <f>当期計画!P224</f>
        <v>0</v>
      </c>
      <c r="P225" s="216">
        <f>当期計画!Q224</f>
        <v>0</v>
      </c>
      <c r="Q225" s="2356">
        <f>当期計画!R224</f>
        <v>0</v>
      </c>
      <c r="R225" s="270">
        <f>当期計画!S224</f>
        <v>0</v>
      </c>
      <c r="S225" s="770" t="str">
        <f t="shared" si="4"/>
        <v/>
      </c>
    </row>
    <row r="226" spans="2:19" ht="22.5">
      <c r="B226" s="222">
        <f>当期計画!C225</f>
        <v>0</v>
      </c>
      <c r="C226" s="1224">
        <f>当期計画!D225</f>
        <v>0</v>
      </c>
      <c r="D226" s="1224">
        <f>当期計画!E225</f>
        <v>0</v>
      </c>
      <c r="E226" s="1224">
        <f>当期計画!F225</f>
        <v>0</v>
      </c>
      <c r="F226" s="1224">
        <f>当期計画!G225</f>
        <v>0</v>
      </c>
      <c r="G226" s="1224">
        <f>当期計画!H225</f>
        <v>0</v>
      </c>
      <c r="H226" s="1224">
        <f>当期計画!I225</f>
        <v>0</v>
      </c>
      <c r="I226" s="1224">
        <f>当期計画!J225</f>
        <v>0</v>
      </c>
      <c r="J226" s="1224">
        <f>当期計画!K225</f>
        <v>0</v>
      </c>
      <c r="K226" s="1224">
        <f>当期計画!L225</f>
        <v>0</v>
      </c>
      <c r="L226" s="1224">
        <f>当期計画!M225</f>
        <v>0</v>
      </c>
      <c r="M226" s="1224">
        <f>当期計画!N225</f>
        <v>0</v>
      </c>
      <c r="N226" s="1224">
        <f>当期計画!O225</f>
        <v>0</v>
      </c>
      <c r="O226" s="387">
        <f>当期計画!P225</f>
        <v>0</v>
      </c>
      <c r="P226" s="216">
        <f>当期計画!Q225</f>
        <v>0</v>
      </c>
      <c r="Q226" s="2356">
        <f>当期計画!R225</f>
        <v>0</v>
      </c>
      <c r="R226" s="270">
        <f>当期計画!S225</f>
        <v>0</v>
      </c>
      <c r="S226" s="770" t="str">
        <f t="shared" si="4"/>
        <v/>
      </c>
    </row>
    <row r="227" spans="2:19" ht="22.5">
      <c r="B227" s="222">
        <f>当期計画!C226</f>
        <v>0</v>
      </c>
      <c r="C227" s="1224">
        <f>当期計画!D226</f>
        <v>0</v>
      </c>
      <c r="D227" s="1224">
        <f>当期計画!E226</f>
        <v>0</v>
      </c>
      <c r="E227" s="1224">
        <f>当期計画!F226</f>
        <v>0</v>
      </c>
      <c r="F227" s="1224">
        <f>当期計画!G226</f>
        <v>0</v>
      </c>
      <c r="G227" s="1224">
        <f>当期計画!H226</f>
        <v>0</v>
      </c>
      <c r="H227" s="1224">
        <f>当期計画!I226</f>
        <v>0</v>
      </c>
      <c r="I227" s="1224">
        <f>当期計画!J226</f>
        <v>0</v>
      </c>
      <c r="J227" s="1224">
        <f>当期計画!K226</f>
        <v>0</v>
      </c>
      <c r="K227" s="1224">
        <f>当期計画!L226</f>
        <v>0</v>
      </c>
      <c r="L227" s="1224">
        <f>当期計画!M226</f>
        <v>0</v>
      </c>
      <c r="M227" s="1224">
        <f>当期計画!N226</f>
        <v>0</v>
      </c>
      <c r="N227" s="1224">
        <f>当期計画!O226</f>
        <v>0</v>
      </c>
      <c r="O227" s="387">
        <f>当期計画!P226</f>
        <v>0</v>
      </c>
      <c r="P227" s="216">
        <f>当期計画!Q226</f>
        <v>0</v>
      </c>
      <c r="Q227" s="2356">
        <f>当期計画!R226</f>
        <v>0</v>
      </c>
      <c r="R227" s="270">
        <f>当期計画!S226</f>
        <v>0</v>
      </c>
      <c r="S227" s="770" t="str">
        <f t="shared" si="4"/>
        <v/>
      </c>
    </row>
    <row r="228" spans="2:19" ht="22.5">
      <c r="B228" s="1991" t="str">
        <f>当期計画!C227</f>
        <v>( 製造経費合計)</v>
      </c>
      <c r="C228" s="1992">
        <f>当期計画!D227</f>
        <v>0</v>
      </c>
      <c r="D228" s="1992">
        <f>当期計画!E227</f>
        <v>0</v>
      </c>
      <c r="E228" s="1992">
        <f>当期計画!F227</f>
        <v>0</v>
      </c>
      <c r="F228" s="1992">
        <f>当期計画!G227</f>
        <v>0</v>
      </c>
      <c r="G228" s="1992">
        <f>当期計画!H227</f>
        <v>0</v>
      </c>
      <c r="H228" s="1992">
        <f>当期計画!I227</f>
        <v>0</v>
      </c>
      <c r="I228" s="1992">
        <f>当期計画!J227</f>
        <v>0</v>
      </c>
      <c r="J228" s="1992">
        <f>当期計画!K227</f>
        <v>0</v>
      </c>
      <c r="K228" s="1992">
        <f>当期計画!L227</f>
        <v>0</v>
      </c>
      <c r="L228" s="1992">
        <f>当期計画!M227</f>
        <v>0</v>
      </c>
      <c r="M228" s="1992">
        <f>当期計画!N227</f>
        <v>0</v>
      </c>
      <c r="N228" s="1992">
        <f>当期計画!O227</f>
        <v>0</v>
      </c>
      <c r="O228" s="1992">
        <f>当期計画!P227</f>
        <v>0</v>
      </c>
      <c r="P228" s="1986">
        <f>当期計画!Q227</f>
        <v>0</v>
      </c>
      <c r="Q228" s="2357">
        <f>当期計画!R227</f>
        <v>0</v>
      </c>
      <c r="R228" s="1987">
        <f>当期計画!S227</f>
        <v>0</v>
      </c>
      <c r="S228" s="770">
        <f t="shared" si="4"/>
        <v>1</v>
      </c>
    </row>
    <row r="229" spans="2:19" ht="22.5">
      <c r="B229" s="1991" t="str">
        <f>当期計画!C228</f>
        <v>( 総製造費用)</v>
      </c>
      <c r="C229" s="1992">
        <f>当期計画!D228</f>
        <v>0</v>
      </c>
      <c r="D229" s="1992">
        <f>当期計画!E228</f>
        <v>0</v>
      </c>
      <c r="E229" s="1992">
        <f>当期計画!F228</f>
        <v>0</v>
      </c>
      <c r="F229" s="1992">
        <f>当期計画!G228</f>
        <v>0</v>
      </c>
      <c r="G229" s="1992">
        <f>当期計画!H228</f>
        <v>0</v>
      </c>
      <c r="H229" s="1992">
        <f>当期計画!I228</f>
        <v>0</v>
      </c>
      <c r="I229" s="1992">
        <f>当期計画!J228</f>
        <v>0</v>
      </c>
      <c r="J229" s="1992">
        <f>当期計画!K228</f>
        <v>0</v>
      </c>
      <c r="K229" s="1992">
        <f>当期計画!L228</f>
        <v>0</v>
      </c>
      <c r="L229" s="1992">
        <f>当期計画!M228</f>
        <v>0</v>
      </c>
      <c r="M229" s="1992">
        <f>当期計画!N228</f>
        <v>0</v>
      </c>
      <c r="N229" s="1992">
        <f>当期計画!O228</f>
        <v>0</v>
      </c>
      <c r="O229" s="1992">
        <f>当期計画!P228</f>
        <v>0</v>
      </c>
      <c r="P229" s="1986">
        <f>当期計画!Q228</f>
        <v>0</v>
      </c>
      <c r="Q229" s="2357">
        <f>当期計画!R228</f>
        <v>0</v>
      </c>
      <c r="R229" s="1987">
        <f>当期計画!S228</f>
        <v>0</v>
      </c>
      <c r="S229" s="770">
        <f t="shared" si="4"/>
        <v>1</v>
      </c>
    </row>
    <row r="230" spans="2:19" ht="22.5">
      <c r="B230" s="246">
        <f>当期計画!C229</f>
        <v>0</v>
      </c>
      <c r="C230" s="1994">
        <f>当期計画!D229</f>
        <v>0</v>
      </c>
      <c r="D230" s="1994">
        <f>当期計画!E229</f>
        <v>0</v>
      </c>
      <c r="E230" s="1994">
        <f>当期計画!F229</f>
        <v>0</v>
      </c>
      <c r="F230" s="1994">
        <f>当期計画!G229</f>
        <v>0</v>
      </c>
      <c r="G230" s="1994">
        <f>当期計画!H229</f>
        <v>0</v>
      </c>
      <c r="H230" s="1994">
        <f>当期計画!I229</f>
        <v>0</v>
      </c>
      <c r="I230" s="1994">
        <f>当期計画!J229</f>
        <v>0</v>
      </c>
      <c r="J230" s="1994">
        <f>当期計画!K229</f>
        <v>0</v>
      </c>
      <c r="K230" s="1994">
        <f>当期計画!L229</f>
        <v>0</v>
      </c>
      <c r="L230" s="1994">
        <f>当期計画!M229</f>
        <v>0</v>
      </c>
      <c r="M230" s="1994">
        <f>当期計画!N229</f>
        <v>0</v>
      </c>
      <c r="N230" s="1994">
        <f>当期計画!O229</f>
        <v>0</v>
      </c>
      <c r="O230" s="1994">
        <f>当期計画!P229</f>
        <v>0</v>
      </c>
      <c r="P230" s="1986">
        <f>当期計画!Q229</f>
        <v>0</v>
      </c>
      <c r="Q230" s="2357">
        <f>当期計画!R229</f>
        <v>0</v>
      </c>
      <c r="R230" s="1987">
        <f>当期計画!S229</f>
        <v>0</v>
      </c>
      <c r="S230" s="770">
        <v>2</v>
      </c>
    </row>
    <row r="231" spans="2:19" ht="22.5">
      <c r="B231" s="1995">
        <f>当期計画!C230</f>
        <v>0</v>
      </c>
      <c r="C231" s="1996">
        <f>当期計画!D230</f>
        <v>0</v>
      </c>
      <c r="D231" s="1996">
        <f>当期計画!E230</f>
        <v>0</v>
      </c>
      <c r="E231" s="1996">
        <f>当期計画!F230</f>
        <v>0</v>
      </c>
      <c r="F231" s="1996">
        <f>当期計画!G230</f>
        <v>0</v>
      </c>
      <c r="G231" s="1996">
        <f>当期計画!H230</f>
        <v>0</v>
      </c>
      <c r="H231" s="1996">
        <f>当期計画!I230</f>
        <v>0</v>
      </c>
      <c r="I231" s="1996">
        <f>当期計画!J230</f>
        <v>0</v>
      </c>
      <c r="J231" s="1996">
        <f>当期計画!K230</f>
        <v>0</v>
      </c>
      <c r="K231" s="1996">
        <f>当期計画!L230</f>
        <v>0</v>
      </c>
      <c r="L231" s="1996">
        <f>当期計画!M230</f>
        <v>0</v>
      </c>
      <c r="M231" s="1996">
        <f>当期計画!N230</f>
        <v>0</v>
      </c>
      <c r="N231" s="1996">
        <f>当期計画!O230</f>
        <v>0</v>
      </c>
      <c r="O231" s="1996">
        <f>当期計画!P230</f>
        <v>0</v>
      </c>
      <c r="P231" s="1997">
        <f>当期計画!Q230</f>
        <v>0</v>
      </c>
      <c r="Q231" s="2360">
        <f>当期計画!R230</f>
        <v>0</v>
      </c>
      <c r="R231" s="1998">
        <f>当期計画!S230</f>
        <v>0</v>
      </c>
      <c r="S231" s="770">
        <v>2</v>
      </c>
    </row>
    <row r="232" spans="2:19" ht="23" thickBot="1">
      <c r="B232" s="1999" t="str">
        <f>当期計画!C231</f>
        <v>(当期製品製造原価</v>
      </c>
      <c r="C232" s="2000">
        <f>当期計画!D231</f>
        <v>0</v>
      </c>
      <c r="D232" s="2000">
        <f>当期計画!E231</f>
        <v>0</v>
      </c>
      <c r="E232" s="2000">
        <f>当期計画!F231</f>
        <v>0</v>
      </c>
      <c r="F232" s="2000">
        <f>当期計画!G231</f>
        <v>0</v>
      </c>
      <c r="G232" s="2000">
        <f>当期計画!H231</f>
        <v>0</v>
      </c>
      <c r="H232" s="2000">
        <f>当期計画!I231</f>
        <v>0</v>
      </c>
      <c r="I232" s="2000">
        <f>当期計画!J231</f>
        <v>0</v>
      </c>
      <c r="J232" s="2000">
        <f>当期計画!K231</f>
        <v>0</v>
      </c>
      <c r="K232" s="2000">
        <f>当期計画!L231</f>
        <v>0</v>
      </c>
      <c r="L232" s="2000">
        <f>当期計画!M231</f>
        <v>0</v>
      </c>
      <c r="M232" s="2000">
        <f>当期計画!N231</f>
        <v>0</v>
      </c>
      <c r="N232" s="2000">
        <f>当期計画!O231</f>
        <v>0</v>
      </c>
      <c r="O232" s="2000">
        <f>当期計画!P231</f>
        <v>0</v>
      </c>
      <c r="P232" s="2001">
        <f>当期計画!Q231</f>
        <v>0</v>
      </c>
      <c r="Q232" s="2361">
        <f>当期計画!R231</f>
        <v>0</v>
      </c>
      <c r="R232" s="2002">
        <f>当期計画!S231</f>
        <v>0</v>
      </c>
      <c r="S232" s="770">
        <f t="shared" si="4"/>
        <v>1</v>
      </c>
    </row>
    <row r="233" spans="2:19" ht="18" thickTop="1"/>
  </sheetData>
  <sheetProtection sheet="1" objects="1" scenarios="1"/>
  <phoneticPr fontId="2"/>
  <conditionalFormatting sqref="P2">
    <cfRule type="expression" dxfId="7372" priority="1" stopIfTrue="1">
      <formula>$AT$1=2</formula>
    </cfRule>
  </conditionalFormatting>
  <conditionalFormatting sqref="C5:P33">
    <cfRule type="expression" dxfId="7371" priority="2" stopIfTrue="1">
      <formula>$AT$1=2</formula>
    </cfRule>
  </conditionalFormatting>
  <conditionalFormatting sqref="C36:P145">
    <cfRule type="expression" dxfId="7370" priority="3" stopIfTrue="1">
      <formula>$AT$1=2</formula>
    </cfRule>
  </conditionalFormatting>
  <conditionalFormatting sqref="R5:R33">
    <cfRule type="expression" dxfId="7369" priority="4" stopIfTrue="1">
      <formula>$AT$1=2</formula>
    </cfRule>
  </conditionalFormatting>
  <conditionalFormatting sqref="R36:R125">
    <cfRule type="expression" dxfId="7368" priority="5" stopIfTrue="1">
      <formula>$AT$1=2</formula>
    </cfRule>
  </conditionalFormatting>
  <conditionalFormatting sqref="G151:I166">
    <cfRule type="expression" dxfId="7367" priority="6" stopIfTrue="1">
      <formula>$AT$1=2</formula>
    </cfRule>
  </conditionalFormatting>
  <conditionalFormatting sqref="K151:M166">
    <cfRule type="expression" dxfId="7366" priority="7" stopIfTrue="1">
      <formula>$AT$1=2</formula>
    </cfRule>
  </conditionalFormatting>
  <conditionalFormatting sqref="C172:P232">
    <cfRule type="expression" dxfId="7365" priority="8" stopIfTrue="1">
      <formula>$AT$1=2</formula>
    </cfRule>
  </conditionalFormatting>
  <conditionalFormatting sqref="R172:R232">
    <cfRule type="expression" dxfId="7364" priority="9" stopIfTrue="1">
      <formula>$AT$1=2</formula>
    </cfRule>
  </conditionalFormatting>
  <dataValidations count="1">
    <dataValidation imeMode="off" allowBlank="1" showInputMessage="1" showErrorMessage="1" sqref="C106:O112 B116" xr:uid="{1CAC95F9-D4BF-448B-92EF-637E5194AAD2}"/>
  </dataValidations>
  <pageMargins left="0.5" right="0.3" top="0.5" bottom="0.5" header="0.3" footer="0.3"/>
  <pageSetup paperSize="9" scale="5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ボタン 7">
              <controlPr defaultSize="0" print="0" autoFill="0" autoPict="0" macro="[0]!p予算プリントフォーム">
                <anchor moveWithCells="1" sizeWithCells="1">
                  <from>
                    <xdr:col>10</xdr:col>
                    <xdr:colOff>260350</xdr:colOff>
                    <xdr:row>0</xdr:row>
                    <xdr:rowOff>31750</xdr:rowOff>
                  </from>
                  <to>
                    <xdr:col>13</xdr:col>
                    <xdr:colOff>69850</xdr:colOff>
                    <xdr:row>1</xdr:row>
                    <xdr:rowOff>38100</xdr:rowOff>
                  </to>
                </anchor>
              </controlPr>
            </control>
          </mc:Choice>
        </mc:AlternateContent>
        <mc:AlternateContent xmlns:mc="http://schemas.openxmlformats.org/markup-compatibility/2006">
          <mc:Choice Requires="x14">
            <control shapeId="9218" r:id="rId5" name="ボタン 1">
              <controlPr defaultSize="0" print="0" autoFill="0" autoPict="0" macro="[0]!P当期損益実績空白行非表示autofilter">
                <anchor>
                  <from>
                    <xdr:col>7</xdr:col>
                    <xdr:colOff>412750</xdr:colOff>
                    <xdr:row>0</xdr:row>
                    <xdr:rowOff>88900</xdr:rowOff>
                  </from>
                  <to>
                    <xdr:col>9</xdr:col>
                    <xdr:colOff>488950</xdr:colOff>
                    <xdr:row>1</xdr:row>
                    <xdr:rowOff>0</xdr:rowOff>
                  </to>
                </anchor>
              </controlPr>
            </control>
          </mc:Choice>
        </mc:AlternateContent>
        <mc:AlternateContent xmlns:mc="http://schemas.openxmlformats.org/markup-compatibility/2006">
          <mc:Choice Requires="x14">
            <control shapeId="9219" r:id="rId6" name="Option Button 3">
              <controlPr defaultSize="0" autoFill="0" autoLine="0" autoPict="0">
                <anchor moveWithCells="1">
                  <from>
                    <xdr:col>15</xdr:col>
                    <xdr:colOff>495300</xdr:colOff>
                    <xdr:row>0</xdr:row>
                    <xdr:rowOff>31750</xdr:rowOff>
                  </from>
                  <to>
                    <xdr:col>16</xdr:col>
                    <xdr:colOff>260350</xdr:colOff>
                    <xdr:row>0</xdr:row>
                    <xdr:rowOff>285750</xdr:rowOff>
                  </to>
                </anchor>
              </controlPr>
            </control>
          </mc:Choice>
        </mc:AlternateContent>
        <mc:AlternateContent xmlns:mc="http://schemas.openxmlformats.org/markup-compatibility/2006">
          <mc:Choice Requires="x14">
            <control shapeId="9220" r:id="rId7" name="Option Button 4">
              <controlPr defaultSize="0" autoFill="0" autoLine="0" autoPict="0">
                <anchor moveWithCells="1">
                  <from>
                    <xdr:col>15</xdr:col>
                    <xdr:colOff>488950</xdr:colOff>
                    <xdr:row>0</xdr:row>
                    <xdr:rowOff>260350</xdr:rowOff>
                  </from>
                  <to>
                    <xdr:col>17</xdr:col>
                    <xdr:colOff>12700</xdr:colOff>
                    <xdr:row>1</xdr:row>
                    <xdr:rowOff>152400</xdr:rowOff>
                  </to>
                </anchor>
              </controlPr>
            </control>
          </mc:Choice>
        </mc:AlternateContent>
        <mc:AlternateContent xmlns:mc="http://schemas.openxmlformats.org/markup-compatibility/2006">
          <mc:Choice Requires="x14">
            <control shapeId="9221" r:id="rId8" name="Button 5">
              <controlPr defaultSize="0" print="0" autoFill="0" autoPict="0" macro="[0]!m_menu">
                <anchor>
                  <from>
                    <xdr:col>19</xdr:col>
                    <xdr:colOff>660400</xdr:colOff>
                    <xdr:row>0</xdr:row>
                    <xdr:rowOff>88900</xdr:rowOff>
                  </from>
                  <to>
                    <xdr:col>23</xdr:col>
                    <xdr:colOff>0</xdr:colOff>
                    <xdr:row>1</xdr:row>
                    <xdr:rowOff>279400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524B8-EB0E-4E13-8C8C-AD222BA33907}">
  <sheetPr codeName="Sheet26">
    <tabColor rgb="FF92D050"/>
    <pageSetUpPr fitToPage="1"/>
  </sheetPr>
  <dimension ref="B1:AT101"/>
  <sheetViews>
    <sheetView showGridLines="0" showRowColHeaders="0" showZeros="0" zoomScale="70" zoomScaleNormal="70" workbookViewId="0">
      <selection activeCell="U18" sqref="U18"/>
    </sheetView>
  </sheetViews>
  <sheetFormatPr defaultColWidth="9.75" defaultRowHeight="14.5"/>
  <cols>
    <col min="1" max="1" width="3.08203125" style="741" customWidth="1"/>
    <col min="2" max="5" width="10.75" style="741" customWidth="1"/>
    <col min="6" max="6" width="10.08203125" style="741" customWidth="1"/>
    <col min="7" max="11" width="10.75" style="741" customWidth="1"/>
    <col min="12" max="12" width="28" style="741" bestFit="1" customWidth="1"/>
    <col min="13" max="23" width="11" style="741" bestFit="1" customWidth="1"/>
    <col min="24" max="24" width="4.75" style="741" bestFit="1" customWidth="1"/>
    <col min="25" max="25" width="9.75" style="741"/>
    <col min="26" max="26" width="10" style="741" customWidth="1"/>
    <col min="27" max="16384" width="9.75" style="741"/>
  </cols>
  <sheetData>
    <row r="1" spans="2:46" ht="43.4" customHeight="1">
      <c r="B1" s="865">
        <v>0</v>
      </c>
      <c r="C1" s="866"/>
      <c r="D1" s="866"/>
      <c r="E1" s="867" t="s">
        <v>236</v>
      </c>
      <c r="F1" s="866"/>
      <c r="G1" s="866"/>
      <c r="H1" s="868"/>
      <c r="I1" s="869"/>
      <c r="J1" s="2516">
        <f>当期計画印刷!N3</f>
        <v>45809</v>
      </c>
      <c r="K1" s="2516"/>
      <c r="L1" s="2516"/>
      <c r="Q1" s="2107">
        <f>HOME!D2</f>
        <v>0</v>
      </c>
      <c r="AT1" s="870">
        <v>2</v>
      </c>
    </row>
    <row r="2" spans="2:46" ht="52.15" customHeight="1">
      <c r="D2" s="871" t="s">
        <v>237</v>
      </c>
      <c r="M2" s="244" t="s">
        <v>238</v>
      </c>
      <c r="P2" s="871"/>
    </row>
    <row r="3" spans="2:46" ht="20.149999999999999" customHeight="1">
      <c r="B3" s="872" t="s">
        <v>239</v>
      </c>
      <c r="C3" s="873"/>
      <c r="D3" s="874"/>
      <c r="E3" s="873"/>
      <c r="F3" s="875"/>
      <c r="G3" s="876" t="s">
        <v>208</v>
      </c>
      <c r="H3" s="877"/>
      <c r="I3" s="878"/>
      <c r="J3" s="877"/>
      <c r="K3" s="879"/>
      <c r="L3" s="880" t="s">
        <v>240</v>
      </c>
      <c r="M3" s="881"/>
      <c r="N3" s="881"/>
      <c r="O3" s="881"/>
      <c r="P3" s="881"/>
      <c r="Q3" s="881"/>
      <c r="R3" s="881"/>
      <c r="S3" s="881"/>
      <c r="T3" s="882"/>
      <c r="U3" s="883"/>
      <c r="V3" s="883"/>
      <c r="W3" s="883"/>
      <c r="X3" s="883"/>
      <c r="Y3" s="883"/>
      <c r="Z3" s="883"/>
    </row>
    <row r="4" spans="2:46" ht="20.149999999999999" customHeight="1">
      <c r="B4" s="884" t="s">
        <v>20</v>
      </c>
      <c r="C4" s="885" t="s">
        <v>241</v>
      </c>
      <c r="D4" s="886"/>
      <c r="E4" s="886"/>
      <c r="F4" s="887"/>
      <c r="G4" s="884" t="s">
        <v>20</v>
      </c>
      <c r="H4" s="885" t="s">
        <v>241</v>
      </c>
      <c r="I4" s="888"/>
      <c r="J4" s="886"/>
      <c r="K4" s="889"/>
      <c r="L4" s="890"/>
      <c r="M4" s="508"/>
      <c r="N4" s="890"/>
      <c r="O4" s="891"/>
      <c r="P4" s="892"/>
      <c r="Q4" s="893"/>
      <c r="R4" s="891"/>
      <c r="S4" s="891"/>
      <c r="T4" s="891"/>
    </row>
    <row r="5" spans="2:46" ht="20.149999999999999" customHeight="1">
      <c r="B5" s="894">
        <f>当期計画!Q14</f>
        <v>0</v>
      </c>
      <c r="C5" s="895">
        <f>B5-C7</f>
        <v>0</v>
      </c>
      <c r="D5" s="896"/>
      <c r="E5" s="896"/>
      <c r="F5" s="897"/>
      <c r="G5" s="894">
        <f>前期実績!Q14</f>
        <v>0</v>
      </c>
      <c r="H5" s="895">
        <f>G5-H7</f>
        <v>0</v>
      </c>
      <c r="I5" s="898"/>
      <c r="J5" s="896"/>
      <c r="K5" s="889"/>
      <c r="L5" s="890"/>
      <c r="M5" s="508"/>
      <c r="N5" s="890"/>
      <c r="O5" s="899"/>
      <c r="P5" s="900"/>
      <c r="Q5" s="891"/>
      <c r="R5" s="901"/>
      <c r="S5" s="891"/>
      <c r="T5" s="891"/>
    </row>
    <row r="6" spans="2:46" ht="20.149999999999999" customHeight="1">
      <c r="B6" s="894"/>
      <c r="C6" s="884" t="s">
        <v>242</v>
      </c>
      <c r="D6" s="902" t="s">
        <v>243</v>
      </c>
      <c r="E6" s="885" t="s">
        <v>244</v>
      </c>
      <c r="F6" s="897"/>
      <c r="G6" s="894"/>
      <c r="H6" s="884" t="s">
        <v>242</v>
      </c>
      <c r="I6" s="903" t="s">
        <v>243</v>
      </c>
      <c r="J6" s="886" t="s">
        <v>244</v>
      </c>
      <c r="K6" s="889"/>
      <c r="L6" s="890"/>
      <c r="M6" s="508"/>
      <c r="N6" s="890"/>
      <c r="O6" s="891"/>
      <c r="P6" s="79"/>
      <c r="Q6" s="904"/>
      <c r="R6" s="901"/>
      <c r="S6" s="891"/>
      <c r="T6" s="891"/>
    </row>
    <row r="7" spans="2:46" ht="20.149999999999999" customHeight="1">
      <c r="B7" s="894"/>
      <c r="C7" s="894">
        <f>当期計画!Q32+E21+E22</f>
        <v>0</v>
      </c>
      <c r="D7" s="905">
        <f>C7-D14</f>
        <v>0</v>
      </c>
      <c r="E7" s="906">
        <f>当期計画!Q45+E21</f>
        <v>0</v>
      </c>
      <c r="F7" s="907"/>
      <c r="G7" s="894"/>
      <c r="H7" s="894">
        <f>前期実績!Q32+J21+J22</f>
        <v>0</v>
      </c>
      <c r="I7" s="908">
        <f>H7-I14</f>
        <v>0</v>
      </c>
      <c r="J7" s="906">
        <f>前期実績!Q45+J21</f>
        <v>0</v>
      </c>
      <c r="K7" s="889"/>
      <c r="L7" s="890"/>
      <c r="M7" s="508"/>
      <c r="N7" s="890"/>
      <c r="O7" s="901"/>
      <c r="P7" s="79"/>
      <c r="Q7" s="909"/>
      <c r="R7" s="901"/>
      <c r="S7" s="891"/>
      <c r="T7" s="891"/>
    </row>
    <row r="8" spans="2:46" ht="20.149999999999999" customHeight="1">
      <c r="B8" s="894"/>
      <c r="C8" s="894"/>
      <c r="D8" s="905"/>
      <c r="E8" s="906"/>
      <c r="F8" s="907"/>
      <c r="G8" s="894"/>
      <c r="H8" s="894"/>
      <c r="I8" s="908"/>
      <c r="J8" s="910"/>
      <c r="K8" s="889"/>
      <c r="L8" s="890"/>
      <c r="M8" s="508"/>
      <c r="N8" s="890"/>
      <c r="O8" s="901"/>
      <c r="P8" s="79"/>
      <c r="Q8" s="909"/>
      <c r="R8" s="901"/>
      <c r="S8" s="891"/>
      <c r="T8" s="891"/>
    </row>
    <row r="9" spans="2:46" ht="20.149999999999999" customHeight="1">
      <c r="B9" s="894"/>
      <c r="C9" s="894"/>
      <c r="D9" s="905"/>
      <c r="E9" s="911"/>
      <c r="F9" s="912"/>
      <c r="G9" s="894"/>
      <c r="H9" s="894"/>
      <c r="I9" s="908"/>
      <c r="J9" s="913">
        <v>0</v>
      </c>
      <c r="K9" s="889"/>
      <c r="L9" s="890"/>
      <c r="M9" s="508"/>
      <c r="N9" s="914"/>
      <c r="O9" s="915"/>
      <c r="P9" s="916"/>
      <c r="Q9" s="901"/>
      <c r="R9" s="917"/>
      <c r="S9" s="891"/>
      <c r="T9" s="891"/>
    </row>
    <row r="10" spans="2:46" ht="20.149999999999999" customHeight="1">
      <c r="B10" s="894"/>
      <c r="C10" s="894"/>
      <c r="D10" s="905"/>
      <c r="E10" s="885" t="s">
        <v>245</v>
      </c>
      <c r="F10" s="918"/>
      <c r="G10" s="894"/>
      <c r="H10" s="894"/>
      <c r="I10" s="908"/>
      <c r="J10" s="885" t="s">
        <v>245</v>
      </c>
      <c r="K10" s="889"/>
      <c r="L10" s="890"/>
      <c r="M10" s="508"/>
      <c r="N10" s="890"/>
      <c r="O10" s="901"/>
      <c r="P10" s="901"/>
      <c r="Q10" s="901"/>
      <c r="R10" s="901"/>
      <c r="S10" s="891"/>
      <c r="T10" s="891"/>
    </row>
    <row r="11" spans="2:46" ht="20.149999999999999" customHeight="1">
      <c r="B11" s="894"/>
      <c r="C11" s="919"/>
      <c r="D11" s="920"/>
      <c r="E11" s="906">
        <f>D7-E7</f>
        <v>0</v>
      </c>
      <c r="F11" s="918"/>
      <c r="G11" s="894"/>
      <c r="H11" s="921"/>
      <c r="I11" s="908"/>
      <c r="J11" s="906">
        <f>I7-J7</f>
        <v>0</v>
      </c>
      <c r="K11" s="889"/>
      <c r="L11" s="914"/>
      <c r="M11" s="508"/>
      <c r="N11" s="890"/>
      <c r="O11" s="901"/>
      <c r="P11" s="901"/>
      <c r="Q11" s="901"/>
      <c r="R11" s="901"/>
      <c r="S11" s="891"/>
      <c r="T11" s="891"/>
    </row>
    <row r="12" spans="2:46" ht="20.149999999999999" customHeight="1">
      <c r="B12" s="894"/>
      <c r="C12" s="894"/>
      <c r="D12" s="922"/>
      <c r="E12" s="911"/>
      <c r="F12" s="923"/>
      <c r="G12" s="894"/>
      <c r="H12" s="894"/>
      <c r="I12" s="924"/>
      <c r="J12" s="913"/>
      <c r="K12" s="889"/>
      <c r="L12" s="890"/>
      <c r="M12" s="508"/>
      <c r="N12" s="914"/>
      <c r="O12" s="915"/>
      <c r="P12" s="901"/>
      <c r="Q12" s="901"/>
      <c r="R12" s="901"/>
      <c r="S12" s="891"/>
      <c r="T12" s="891"/>
    </row>
    <row r="13" spans="2:46" ht="20.149999999999999" customHeight="1">
      <c r="B13" s="894"/>
      <c r="C13" s="894"/>
      <c r="D13" s="2517" t="s">
        <v>246</v>
      </c>
      <c r="E13" s="2518"/>
      <c r="F13" s="918"/>
      <c r="G13" s="894"/>
      <c r="H13" s="894"/>
      <c r="I13" s="2517" t="s">
        <v>246</v>
      </c>
      <c r="J13" s="2518"/>
      <c r="K13" s="889"/>
      <c r="L13" s="890"/>
      <c r="M13" s="2519"/>
      <c r="N13" s="2519"/>
      <c r="O13" s="901"/>
      <c r="P13" s="901"/>
      <c r="Q13" s="901"/>
      <c r="R13" s="901"/>
      <c r="S13" s="891"/>
      <c r="T13" s="891"/>
    </row>
    <row r="14" spans="2:46" ht="20.149999999999999" customHeight="1">
      <c r="B14" s="894"/>
      <c r="C14" s="894"/>
      <c r="D14" s="2520">
        <f>当期計画!Q124</f>
        <v>0</v>
      </c>
      <c r="E14" s="2521"/>
      <c r="F14" s="918"/>
      <c r="G14" s="894"/>
      <c r="H14" s="894"/>
      <c r="I14" s="2520">
        <f>前期実績!Q124</f>
        <v>0</v>
      </c>
      <c r="J14" s="2521"/>
      <c r="K14" s="889"/>
      <c r="L14" s="890"/>
      <c r="M14" s="2519"/>
      <c r="N14" s="2519"/>
      <c r="O14" s="901"/>
      <c r="P14" s="901"/>
      <c r="Q14" s="901"/>
      <c r="R14" s="901"/>
      <c r="S14" s="891"/>
      <c r="T14" s="891"/>
    </row>
    <row r="15" spans="2:46" ht="20.149999999999999" customHeight="1">
      <c r="B15" s="894"/>
      <c r="C15" s="894"/>
      <c r="D15" s="925"/>
      <c r="E15" s="926"/>
      <c r="F15" s="918"/>
      <c r="G15" s="894"/>
      <c r="H15" s="894"/>
      <c r="I15" s="927"/>
      <c r="J15" s="926"/>
      <c r="K15" s="889"/>
      <c r="L15" s="890"/>
      <c r="M15" s="508"/>
      <c r="N15" s="890"/>
      <c r="O15" s="901"/>
      <c r="P15" s="901"/>
      <c r="Q15" s="901"/>
      <c r="R15" s="928"/>
      <c r="S15" s="891"/>
      <c r="T15" s="891"/>
    </row>
    <row r="16" spans="2:46" ht="20.149999999999999" customHeight="1">
      <c r="B16" s="894"/>
      <c r="C16" s="894"/>
      <c r="D16" s="925"/>
      <c r="E16" s="926"/>
      <c r="F16" s="918"/>
      <c r="G16" s="894"/>
      <c r="H16" s="894"/>
      <c r="I16" s="927"/>
      <c r="J16" s="926"/>
      <c r="K16" s="889"/>
      <c r="L16" s="890"/>
      <c r="M16" s="508"/>
      <c r="N16" s="890"/>
      <c r="O16" s="901"/>
      <c r="P16" s="901"/>
      <c r="Q16" s="901"/>
      <c r="R16" s="901"/>
      <c r="S16" s="891"/>
      <c r="T16" s="891"/>
    </row>
    <row r="17" spans="2:20" ht="20.149999999999999" customHeight="1">
      <c r="B17" s="894"/>
      <c r="C17" s="894"/>
      <c r="D17" s="925"/>
      <c r="E17" s="926"/>
      <c r="F17" s="918"/>
      <c r="G17" s="894"/>
      <c r="H17" s="894"/>
      <c r="I17" s="927"/>
      <c r="J17" s="926"/>
      <c r="K17" s="889"/>
      <c r="L17" s="890"/>
      <c r="M17" s="508"/>
      <c r="N17" s="890"/>
      <c r="O17" s="901"/>
      <c r="P17" s="901"/>
      <c r="Q17" s="901"/>
      <c r="R17" s="901"/>
      <c r="S17" s="891"/>
      <c r="T17" s="891"/>
    </row>
    <row r="18" spans="2:20" ht="20.149999999999999" customHeight="1">
      <c r="B18" s="929"/>
      <c r="C18" s="929"/>
      <c r="D18" s="930"/>
      <c r="E18" s="931"/>
      <c r="F18" s="918"/>
      <c r="G18" s="929"/>
      <c r="H18" s="929"/>
      <c r="I18" s="932"/>
      <c r="J18" s="931"/>
      <c r="K18" s="889"/>
      <c r="L18" s="890"/>
      <c r="M18" s="508"/>
      <c r="N18" s="890"/>
      <c r="O18" s="901"/>
      <c r="P18" s="901"/>
      <c r="Q18" s="614"/>
      <c r="R18" s="901"/>
      <c r="S18" s="891"/>
      <c r="T18" s="891"/>
    </row>
    <row r="19" spans="2:20" ht="20.149999999999999" customHeight="1">
      <c r="B19" s="199" t="s">
        <v>247</v>
      </c>
      <c r="C19" s="537">
        <f>IFERROR(C7/B5,0)</f>
        <v>0</v>
      </c>
      <c r="D19" s="891"/>
      <c r="E19" s="933"/>
      <c r="F19" s="934"/>
      <c r="G19" s="537" t="s">
        <v>247</v>
      </c>
      <c r="H19" s="935">
        <f>IFERROR(H7/G5,0)</f>
        <v>0</v>
      </c>
      <c r="I19" s="936"/>
      <c r="J19" s="934"/>
      <c r="K19" s="537"/>
      <c r="L19" s="935"/>
      <c r="M19" s="936"/>
      <c r="N19" s="934"/>
      <c r="O19" s="934"/>
      <c r="P19" s="934"/>
      <c r="Q19" s="891"/>
      <c r="R19" s="891"/>
      <c r="S19" s="891"/>
      <c r="T19" s="891"/>
    </row>
    <row r="20" spans="2:20" ht="20.149999999999999" customHeight="1">
      <c r="B20" s="937" t="s">
        <v>248</v>
      </c>
      <c r="C20" s="537">
        <f>IFERROR(E7/C7,0)</f>
        <v>0</v>
      </c>
      <c r="D20" s="938" t="s">
        <v>249</v>
      </c>
      <c r="E20" s="939"/>
      <c r="F20" s="79"/>
      <c r="G20" s="937" t="s">
        <v>248</v>
      </c>
      <c r="H20" s="537">
        <f>IFERROR(J7/H7,0)</f>
        <v>0</v>
      </c>
      <c r="I20" s="938" t="s">
        <v>249</v>
      </c>
      <c r="J20" s="939"/>
      <c r="K20" s="937"/>
      <c r="L20" s="537"/>
      <c r="M20" s="938"/>
      <c r="N20" s="939"/>
      <c r="O20" s="79"/>
      <c r="P20" s="940"/>
      <c r="Q20" s="891"/>
      <c r="R20" s="891"/>
      <c r="S20" s="891"/>
      <c r="T20" s="891"/>
    </row>
    <row r="21" spans="2:20" ht="20.149999999999999" customHeight="1">
      <c r="B21" s="937"/>
      <c r="C21" s="891"/>
      <c r="D21" s="941" t="s">
        <v>250</v>
      </c>
      <c r="E21" s="942">
        <f>当期計画!Q195</f>
        <v>0</v>
      </c>
      <c r="F21" s="79"/>
      <c r="G21" s="901"/>
      <c r="H21" s="901"/>
      <c r="I21" s="941" t="s">
        <v>250</v>
      </c>
      <c r="J21" s="942">
        <f>前期実績!Q153</f>
        <v>0</v>
      </c>
      <c r="K21" s="901"/>
      <c r="L21" s="943"/>
      <c r="M21" s="944"/>
      <c r="N21" s="943"/>
      <c r="O21" s="79"/>
      <c r="P21" s="940"/>
      <c r="Q21" s="901"/>
      <c r="R21" s="891"/>
      <c r="S21" s="891"/>
      <c r="T21" s="891"/>
    </row>
    <row r="22" spans="2:20" ht="20.149999999999999" customHeight="1">
      <c r="B22" s="891"/>
      <c r="C22" s="891"/>
      <c r="D22" s="945" t="s">
        <v>251</v>
      </c>
      <c r="E22" s="946"/>
      <c r="F22" s="79"/>
      <c r="G22" s="901"/>
      <c r="H22" s="901"/>
      <c r="I22" s="945" t="s">
        <v>251</v>
      </c>
      <c r="J22" s="946"/>
      <c r="K22" s="901"/>
      <c r="L22" s="943"/>
      <c r="M22" s="900"/>
      <c r="N22" s="891"/>
      <c r="O22" s="79"/>
      <c r="P22" s="940"/>
      <c r="Q22" s="901"/>
      <c r="R22" s="891"/>
      <c r="S22" s="891"/>
      <c r="T22" s="891"/>
    </row>
    <row r="23" spans="2:20" ht="20.149999999999999" customHeight="1">
      <c r="B23" s="891"/>
      <c r="C23" s="891"/>
      <c r="D23" s="891"/>
      <c r="E23" s="79"/>
      <c r="F23" s="79"/>
      <c r="G23" s="79"/>
      <c r="H23" s="940"/>
      <c r="I23" s="891"/>
      <c r="J23" s="891"/>
      <c r="K23" s="901"/>
      <c r="L23" s="901"/>
      <c r="M23" s="79"/>
      <c r="N23" s="79"/>
      <c r="O23" s="79"/>
      <c r="P23" s="940"/>
      <c r="Q23" s="901"/>
      <c r="R23" s="901"/>
      <c r="S23" s="891"/>
      <c r="T23" s="891"/>
    </row>
    <row r="24" spans="2:20" ht="20.149999999999999" customHeight="1">
      <c r="B24" s="891"/>
      <c r="C24" s="891"/>
      <c r="D24" s="891"/>
      <c r="E24" s="891"/>
      <c r="F24" s="891"/>
      <c r="G24" s="891"/>
      <c r="H24" s="891"/>
      <c r="I24" s="891"/>
      <c r="J24" s="891"/>
      <c r="K24" s="891"/>
      <c r="L24" s="891"/>
      <c r="M24" s="891"/>
      <c r="N24" s="891"/>
      <c r="O24" s="891"/>
      <c r="P24" s="891"/>
      <c r="Q24" s="891"/>
      <c r="R24" s="891"/>
      <c r="S24" s="891"/>
      <c r="T24" s="891"/>
    </row>
    <row r="25" spans="2:20" ht="20.149999999999999" customHeight="1">
      <c r="B25" s="891"/>
      <c r="C25" s="891"/>
      <c r="D25" s="947" t="s">
        <v>252</v>
      </c>
      <c r="E25" s="891"/>
      <c r="F25" s="891"/>
      <c r="G25" s="891"/>
      <c r="H25" s="891"/>
      <c r="I25" s="891"/>
      <c r="J25" s="891"/>
      <c r="K25" s="891"/>
      <c r="L25" s="891"/>
      <c r="M25" s="947" t="s">
        <v>253</v>
      </c>
      <c r="N25" s="891"/>
      <c r="O25" s="891"/>
      <c r="P25" s="891"/>
      <c r="Q25" s="891"/>
      <c r="R25" s="891"/>
      <c r="S25" s="891"/>
      <c r="T25" s="891"/>
    </row>
    <row r="26" spans="2:20" ht="20.149999999999999" customHeight="1" thickBot="1">
      <c r="B26" s="891"/>
      <c r="C26" s="891"/>
      <c r="D26" s="891"/>
      <c r="E26" s="891"/>
      <c r="F26" s="891"/>
      <c r="G26" s="891"/>
      <c r="H26" s="891"/>
      <c r="I26" s="891"/>
      <c r="J26" s="891"/>
      <c r="K26" s="891"/>
      <c r="L26" s="891"/>
      <c r="M26" s="891"/>
      <c r="N26" s="891"/>
      <c r="O26" s="891"/>
      <c r="P26" s="891"/>
      <c r="Q26" s="891"/>
      <c r="R26" s="891"/>
      <c r="S26" s="891"/>
      <c r="T26" s="891"/>
    </row>
    <row r="27" spans="2:20" ht="19">
      <c r="B27" s="948" t="s">
        <v>90</v>
      </c>
      <c r="C27" s="949"/>
      <c r="D27" s="949"/>
      <c r="E27" s="950"/>
      <c r="F27" s="948" t="s">
        <v>91</v>
      </c>
      <c r="G27" s="949"/>
      <c r="H27" s="949"/>
      <c r="I27" s="950"/>
      <c r="J27" s="891"/>
      <c r="K27" s="880" t="s">
        <v>254</v>
      </c>
      <c r="L27" s="881"/>
      <c r="M27" s="881"/>
      <c r="N27" s="881"/>
      <c r="O27" s="881"/>
      <c r="P27" s="881"/>
      <c r="Q27" s="881"/>
      <c r="R27" s="881"/>
      <c r="S27" s="951"/>
      <c r="T27" s="891"/>
    </row>
    <row r="28" spans="2:20" ht="19">
      <c r="B28" s="574">
        <f>当期計画!G149</f>
        <v>0</v>
      </c>
      <c r="C28" s="575" t="str">
        <f>当期計画!H149</f>
        <v>法人税等</v>
      </c>
      <c r="D28" s="575" t="str">
        <f>当期計画!I149</f>
        <v>消費税</v>
      </c>
      <c r="E28" s="576" t="str">
        <f>当期計画!J149</f>
        <v>合計</v>
      </c>
      <c r="F28" s="574">
        <f>当期計画!K149</f>
        <v>0</v>
      </c>
      <c r="G28" s="575" t="str">
        <f>当期計画!L149</f>
        <v>法人税等</v>
      </c>
      <c r="H28" s="575" t="str">
        <f>当期計画!M149</f>
        <v>消費税</v>
      </c>
      <c r="I28" s="576" t="str">
        <f>当期計画!N149</f>
        <v>合計</v>
      </c>
      <c r="J28" s="891"/>
      <c r="K28" s="891"/>
      <c r="L28" s="891"/>
      <c r="M28" s="891"/>
      <c r="N28" s="891"/>
      <c r="O28" s="891"/>
      <c r="P28" s="891"/>
      <c r="Q28" s="891"/>
      <c r="R28" s="891"/>
      <c r="S28" s="891"/>
      <c r="T28" s="891"/>
    </row>
    <row r="29" spans="2:20" ht="19">
      <c r="B29" s="952">
        <f>当期計画!G150</f>
        <v>0</v>
      </c>
      <c r="C29" s="953">
        <f>当期計画!H150</f>
        <v>0</v>
      </c>
      <c r="D29" s="953">
        <f>当期計画!I150</f>
        <v>0</v>
      </c>
      <c r="E29" s="954">
        <f>当期計画!J150</f>
        <v>0</v>
      </c>
      <c r="F29" s="952" t="str">
        <f>当期計画!K150</f>
        <v>年間税額</v>
      </c>
      <c r="G29" s="953">
        <f>当期計画!L150</f>
        <v>0</v>
      </c>
      <c r="H29" s="953">
        <f>当期計画!M150</f>
        <v>0</v>
      </c>
      <c r="I29" s="954">
        <f>当期計画!N150</f>
        <v>0</v>
      </c>
      <c r="J29" s="891"/>
      <c r="K29" s="891"/>
      <c r="L29" s="891"/>
      <c r="M29" s="891"/>
      <c r="N29" s="891"/>
      <c r="O29" s="891"/>
      <c r="P29" s="891"/>
      <c r="Q29" s="891"/>
      <c r="R29" s="891"/>
      <c r="S29" s="891"/>
      <c r="T29" s="891"/>
    </row>
    <row r="30" spans="2:20" ht="19">
      <c r="B30" s="952">
        <f>当期計画!G151</f>
        <v>0</v>
      </c>
      <c r="C30" s="953">
        <f>当期計画!H151</f>
        <v>0</v>
      </c>
      <c r="D30" s="953">
        <f>当期計画!I151</f>
        <v>0</v>
      </c>
      <c r="E30" s="954">
        <f>当期計画!J151</f>
        <v>0</v>
      </c>
      <c r="F30" s="952" t="str">
        <f>当期計画!K151</f>
        <v>既納付額</v>
      </c>
      <c r="G30" s="953">
        <f>当期計画!L151</f>
        <v>0</v>
      </c>
      <c r="H30" s="953">
        <f>当期計画!M151</f>
        <v>0</v>
      </c>
      <c r="I30" s="954">
        <f>当期計画!N151</f>
        <v>0</v>
      </c>
      <c r="J30" s="891"/>
      <c r="K30" s="891"/>
      <c r="L30" s="891"/>
      <c r="M30" s="891"/>
      <c r="N30" s="891"/>
      <c r="O30" s="891"/>
      <c r="P30" s="891"/>
      <c r="Q30" s="891"/>
      <c r="R30" s="891"/>
      <c r="S30" s="891"/>
      <c r="T30" s="891"/>
    </row>
    <row r="31" spans="2:20" ht="19">
      <c r="B31" s="595" t="str">
        <f>当期計画!G152</f>
        <v>当期納税予定表</v>
      </c>
      <c r="C31" s="596">
        <f>当期計画!H152</f>
        <v>0</v>
      </c>
      <c r="D31" s="596">
        <f>当期計画!I152</f>
        <v>0</v>
      </c>
      <c r="E31" s="597">
        <f>当期計画!J152</f>
        <v>0</v>
      </c>
      <c r="F31" s="595" t="str">
        <f>当期計画!K152</f>
        <v>来期納税予定</v>
      </c>
      <c r="G31" s="596">
        <f>当期計画!L152</f>
        <v>0</v>
      </c>
      <c r="H31" s="596">
        <f>当期計画!M152</f>
        <v>0</v>
      </c>
      <c r="I31" s="597">
        <f>当期計画!N152</f>
        <v>0</v>
      </c>
      <c r="J31" s="891"/>
      <c r="K31" s="891"/>
      <c r="L31" s="891"/>
      <c r="M31" s="891"/>
      <c r="N31" s="891"/>
      <c r="O31" s="891"/>
      <c r="P31" s="891"/>
      <c r="Q31" s="891"/>
      <c r="R31" s="891"/>
      <c r="S31" s="891"/>
      <c r="T31" s="891"/>
    </row>
    <row r="32" spans="2:20" ht="19">
      <c r="B32" s="605">
        <f>当期計画!G153</f>
        <v>45475</v>
      </c>
      <c r="C32" s="606">
        <f>当期計画!H153</f>
        <v>0</v>
      </c>
      <c r="D32" s="606">
        <f>当期計画!I153</f>
        <v>0</v>
      </c>
      <c r="E32" s="607">
        <f>当期計画!J153</f>
        <v>0</v>
      </c>
      <c r="F32" s="605">
        <f>当期計画!K153</f>
        <v>45840</v>
      </c>
      <c r="G32" s="606">
        <f>当期計画!L153</f>
        <v>0</v>
      </c>
      <c r="H32" s="606">
        <f>当期計画!M153</f>
        <v>0</v>
      </c>
      <c r="I32" s="607">
        <f>当期計画!N153</f>
        <v>0</v>
      </c>
      <c r="J32" s="891"/>
      <c r="K32" s="891"/>
      <c r="L32" s="891"/>
      <c r="M32" s="891"/>
      <c r="N32" s="891"/>
      <c r="O32" s="891"/>
      <c r="P32" s="891"/>
      <c r="Q32" s="891"/>
      <c r="R32" s="891"/>
      <c r="S32" s="891"/>
      <c r="T32" s="891"/>
    </row>
    <row r="33" spans="2:20" ht="19">
      <c r="B33" s="605">
        <f>当期計画!G154</f>
        <v>45506</v>
      </c>
      <c r="C33" s="606">
        <f>当期計画!H154</f>
        <v>0</v>
      </c>
      <c r="D33" s="606">
        <f>当期計画!I154</f>
        <v>0</v>
      </c>
      <c r="E33" s="607">
        <f>当期計画!J154</f>
        <v>0</v>
      </c>
      <c r="F33" s="605">
        <f>当期計画!K154</f>
        <v>45871</v>
      </c>
      <c r="G33" s="606">
        <f>当期計画!L154</f>
        <v>0</v>
      </c>
      <c r="H33" s="606">
        <f>当期計画!M154</f>
        <v>0</v>
      </c>
      <c r="I33" s="607">
        <f>当期計画!N154</f>
        <v>0</v>
      </c>
      <c r="J33" s="891"/>
      <c r="K33" s="891"/>
      <c r="L33" s="891"/>
      <c r="M33" s="891"/>
      <c r="N33" s="891"/>
      <c r="O33" s="891"/>
      <c r="P33" s="891"/>
      <c r="Q33" s="891"/>
      <c r="R33" s="891"/>
      <c r="S33" s="891"/>
      <c r="T33" s="891"/>
    </row>
    <row r="34" spans="2:20" ht="19">
      <c r="B34" s="605">
        <f>当期計画!G155</f>
        <v>45537</v>
      </c>
      <c r="C34" s="606">
        <f>当期計画!H155</f>
        <v>0</v>
      </c>
      <c r="D34" s="606">
        <f>当期計画!I155</f>
        <v>0</v>
      </c>
      <c r="E34" s="607">
        <f>当期計画!J155</f>
        <v>0</v>
      </c>
      <c r="F34" s="605">
        <f>当期計画!K155</f>
        <v>45902</v>
      </c>
      <c r="G34" s="606">
        <f>当期計画!L155</f>
        <v>0</v>
      </c>
      <c r="H34" s="606">
        <f>当期計画!M155</f>
        <v>0</v>
      </c>
      <c r="I34" s="607">
        <f>当期計画!N155</f>
        <v>0</v>
      </c>
      <c r="J34" s="891"/>
      <c r="K34" s="891"/>
      <c r="L34" s="891"/>
      <c r="M34" s="891"/>
      <c r="N34" s="891"/>
      <c r="O34" s="891"/>
      <c r="P34" s="891"/>
      <c r="Q34" s="891"/>
      <c r="R34" s="891"/>
      <c r="S34" s="891"/>
      <c r="T34" s="891"/>
    </row>
    <row r="35" spans="2:20" ht="19">
      <c r="B35" s="605">
        <f>当期計画!G156</f>
        <v>45568</v>
      </c>
      <c r="C35" s="606">
        <f>当期計画!H156</f>
        <v>0</v>
      </c>
      <c r="D35" s="606">
        <f>当期計画!I156</f>
        <v>0</v>
      </c>
      <c r="E35" s="607">
        <f>当期計画!J156</f>
        <v>0</v>
      </c>
      <c r="F35" s="605">
        <f>当期計画!K156</f>
        <v>45933</v>
      </c>
      <c r="G35" s="606">
        <f>当期計画!L156</f>
        <v>0</v>
      </c>
      <c r="H35" s="606">
        <f>当期計画!M156</f>
        <v>0</v>
      </c>
      <c r="I35" s="607">
        <f>当期計画!N156</f>
        <v>0</v>
      </c>
      <c r="J35" s="891"/>
      <c r="K35" s="891"/>
      <c r="L35" s="891"/>
      <c r="M35" s="891"/>
      <c r="N35" s="891"/>
      <c r="O35" s="891"/>
      <c r="P35" s="891"/>
      <c r="Q35" s="891"/>
      <c r="R35" s="891"/>
      <c r="S35" s="891"/>
      <c r="T35" s="891"/>
    </row>
    <row r="36" spans="2:20" ht="19">
      <c r="B36" s="605">
        <f>当期計画!G157</f>
        <v>45599</v>
      </c>
      <c r="C36" s="606">
        <f>当期計画!H157</f>
        <v>0</v>
      </c>
      <c r="D36" s="606">
        <f>当期計画!I157</f>
        <v>0</v>
      </c>
      <c r="E36" s="607">
        <f>当期計画!J157</f>
        <v>0</v>
      </c>
      <c r="F36" s="605">
        <f>当期計画!K157</f>
        <v>45964</v>
      </c>
      <c r="G36" s="606">
        <f>当期計画!L157</f>
        <v>0</v>
      </c>
      <c r="H36" s="606">
        <f>当期計画!M157</f>
        <v>0</v>
      </c>
      <c r="I36" s="607">
        <f>当期計画!N157</f>
        <v>0</v>
      </c>
      <c r="J36" s="891"/>
      <c r="K36" s="891"/>
      <c r="L36" s="891"/>
      <c r="M36" s="891"/>
      <c r="N36" s="891"/>
      <c r="O36" s="891"/>
      <c r="P36" s="891"/>
      <c r="Q36" s="891"/>
      <c r="R36" s="891"/>
      <c r="S36" s="891"/>
      <c r="T36" s="891"/>
    </row>
    <row r="37" spans="2:20" ht="19">
      <c r="B37" s="605">
        <f>当期計画!G158</f>
        <v>45630</v>
      </c>
      <c r="C37" s="606">
        <f>当期計画!H158</f>
        <v>0</v>
      </c>
      <c r="D37" s="606">
        <f>当期計画!I158</f>
        <v>0</v>
      </c>
      <c r="E37" s="607">
        <f>当期計画!J158</f>
        <v>0</v>
      </c>
      <c r="F37" s="605">
        <f>当期計画!K158</f>
        <v>45995</v>
      </c>
      <c r="G37" s="606">
        <f>当期計画!L158</f>
        <v>0</v>
      </c>
      <c r="H37" s="606">
        <f>当期計画!M158</f>
        <v>0</v>
      </c>
      <c r="I37" s="607">
        <f>当期計画!N158</f>
        <v>0</v>
      </c>
      <c r="J37" s="891"/>
      <c r="K37" s="891"/>
      <c r="L37" s="891"/>
      <c r="M37" s="891"/>
      <c r="N37" s="891"/>
      <c r="O37" s="891"/>
      <c r="P37" s="891"/>
      <c r="Q37" s="891"/>
      <c r="R37" s="891"/>
      <c r="S37" s="891"/>
      <c r="T37" s="891"/>
    </row>
    <row r="38" spans="2:20" ht="19">
      <c r="B38" s="605">
        <f>当期計画!G159</f>
        <v>45661</v>
      </c>
      <c r="C38" s="606">
        <f>当期計画!H159</f>
        <v>0</v>
      </c>
      <c r="D38" s="606">
        <f>当期計画!I159</f>
        <v>0</v>
      </c>
      <c r="E38" s="607">
        <f>当期計画!J159</f>
        <v>0</v>
      </c>
      <c r="F38" s="605">
        <f>当期計画!K159</f>
        <v>46026</v>
      </c>
      <c r="G38" s="606">
        <f>当期計画!L159</f>
        <v>0</v>
      </c>
      <c r="H38" s="606">
        <f>当期計画!M159</f>
        <v>0</v>
      </c>
      <c r="I38" s="607">
        <f>当期計画!N159</f>
        <v>0</v>
      </c>
      <c r="J38" s="891"/>
      <c r="K38" s="891"/>
      <c r="L38" s="891"/>
      <c r="M38" s="891"/>
      <c r="N38" s="891"/>
      <c r="O38" s="891"/>
      <c r="P38" s="891"/>
      <c r="Q38" s="891"/>
      <c r="R38" s="891"/>
      <c r="S38" s="891"/>
      <c r="T38" s="891"/>
    </row>
    <row r="39" spans="2:20" ht="19">
      <c r="B39" s="605">
        <f>当期計画!G160</f>
        <v>45692</v>
      </c>
      <c r="C39" s="606">
        <f>当期計画!H160</f>
        <v>0</v>
      </c>
      <c r="D39" s="606">
        <f>当期計画!I160</f>
        <v>0</v>
      </c>
      <c r="E39" s="607">
        <f>当期計画!J160</f>
        <v>0</v>
      </c>
      <c r="F39" s="605">
        <f>当期計画!K160</f>
        <v>46057</v>
      </c>
      <c r="G39" s="606">
        <f>当期計画!L160</f>
        <v>0</v>
      </c>
      <c r="H39" s="606">
        <f>当期計画!M160</f>
        <v>0</v>
      </c>
      <c r="I39" s="607">
        <f>当期計画!N160</f>
        <v>0</v>
      </c>
      <c r="J39" s="891"/>
      <c r="K39" s="891"/>
      <c r="L39" s="891"/>
      <c r="M39" s="891"/>
      <c r="N39" s="891"/>
      <c r="O39" s="891"/>
      <c r="P39" s="891"/>
      <c r="Q39" s="891"/>
      <c r="R39" s="891"/>
      <c r="S39" s="891"/>
      <c r="T39" s="891"/>
    </row>
    <row r="40" spans="2:20" ht="19">
      <c r="B40" s="605">
        <f>当期計画!G161</f>
        <v>45723</v>
      </c>
      <c r="C40" s="606">
        <f>当期計画!H161</f>
        <v>0</v>
      </c>
      <c r="D40" s="606">
        <f>当期計画!I161</f>
        <v>0</v>
      </c>
      <c r="E40" s="607">
        <f>当期計画!J161</f>
        <v>0</v>
      </c>
      <c r="F40" s="605">
        <f>当期計画!K161</f>
        <v>46088</v>
      </c>
      <c r="G40" s="606">
        <f>当期計画!L161</f>
        <v>0</v>
      </c>
      <c r="H40" s="606">
        <f>当期計画!M161</f>
        <v>0</v>
      </c>
      <c r="I40" s="607">
        <f>当期計画!N161</f>
        <v>0</v>
      </c>
      <c r="J40" s="891"/>
      <c r="K40" s="891"/>
      <c r="L40" s="891"/>
      <c r="M40" s="891"/>
      <c r="N40" s="891"/>
      <c r="O40" s="891"/>
      <c r="P40" s="891"/>
      <c r="Q40" s="891"/>
      <c r="R40" s="891"/>
      <c r="S40" s="891"/>
      <c r="T40" s="891"/>
    </row>
    <row r="41" spans="2:20" ht="19">
      <c r="B41" s="605">
        <f>当期計画!G162</f>
        <v>45754</v>
      </c>
      <c r="C41" s="606">
        <f>当期計画!H162</f>
        <v>0</v>
      </c>
      <c r="D41" s="606">
        <f>当期計画!I162</f>
        <v>0</v>
      </c>
      <c r="E41" s="607">
        <f>当期計画!J162</f>
        <v>0</v>
      </c>
      <c r="F41" s="605">
        <f>当期計画!K162</f>
        <v>46119</v>
      </c>
      <c r="G41" s="606">
        <f>当期計画!L162</f>
        <v>0</v>
      </c>
      <c r="H41" s="606">
        <f>当期計画!M162</f>
        <v>0</v>
      </c>
      <c r="I41" s="607">
        <f>当期計画!N162</f>
        <v>0</v>
      </c>
      <c r="J41" s="891"/>
      <c r="K41" s="891"/>
      <c r="L41" s="891"/>
      <c r="M41" s="891"/>
      <c r="N41" s="891"/>
      <c r="O41" s="891"/>
      <c r="P41" s="891"/>
      <c r="Q41" s="891"/>
      <c r="R41" s="891"/>
      <c r="S41" s="891"/>
      <c r="T41" s="891"/>
    </row>
    <row r="42" spans="2:20" ht="19">
      <c r="B42" s="605">
        <f>当期計画!G163</f>
        <v>45785</v>
      </c>
      <c r="C42" s="606">
        <f>当期計画!H163</f>
        <v>0</v>
      </c>
      <c r="D42" s="606">
        <f>当期計画!I163</f>
        <v>0</v>
      </c>
      <c r="E42" s="607">
        <f>当期計画!J163</f>
        <v>0</v>
      </c>
      <c r="F42" s="605">
        <f>当期計画!K163</f>
        <v>46150</v>
      </c>
      <c r="G42" s="606">
        <f>当期計画!L163</f>
        <v>0</v>
      </c>
      <c r="H42" s="606">
        <f>当期計画!M163</f>
        <v>0</v>
      </c>
      <c r="I42" s="607">
        <f>当期計画!N163</f>
        <v>0</v>
      </c>
      <c r="J42" s="891"/>
      <c r="K42" s="891"/>
      <c r="L42" s="891"/>
      <c r="M42" s="891"/>
      <c r="N42" s="891"/>
      <c r="O42" s="891"/>
      <c r="P42" s="891"/>
      <c r="Q42" s="891"/>
      <c r="R42" s="891"/>
      <c r="S42" s="891"/>
      <c r="T42" s="891"/>
    </row>
    <row r="43" spans="2:20" ht="19">
      <c r="B43" s="605">
        <f>当期計画!G164</f>
        <v>45816</v>
      </c>
      <c r="C43" s="606">
        <f>当期計画!H164</f>
        <v>0</v>
      </c>
      <c r="D43" s="606">
        <f>当期計画!I164</f>
        <v>0</v>
      </c>
      <c r="E43" s="607">
        <f>当期計画!J164</f>
        <v>0</v>
      </c>
      <c r="F43" s="605">
        <f>当期計画!K164</f>
        <v>46181</v>
      </c>
      <c r="G43" s="606">
        <f>当期計画!L164</f>
        <v>0</v>
      </c>
      <c r="H43" s="606">
        <f>当期計画!M164</f>
        <v>0</v>
      </c>
      <c r="I43" s="607">
        <f>当期計画!N164</f>
        <v>0</v>
      </c>
      <c r="J43" s="891"/>
      <c r="K43" s="891"/>
      <c r="L43" s="891"/>
      <c r="M43" s="891"/>
      <c r="N43" s="891"/>
      <c r="O43" s="891"/>
      <c r="P43" s="891"/>
      <c r="Q43" s="891"/>
      <c r="R43" s="891"/>
      <c r="S43" s="891"/>
      <c r="T43" s="891"/>
    </row>
    <row r="44" spans="2:20" ht="19.5" thickBot="1">
      <c r="B44" s="636" t="str">
        <f>当期計画!G165</f>
        <v>計</v>
      </c>
      <c r="C44" s="637">
        <f>当期計画!H165</f>
        <v>0</v>
      </c>
      <c r="D44" s="637">
        <f>当期計画!I165</f>
        <v>0</v>
      </c>
      <c r="E44" s="637">
        <f>当期計画!J165</f>
        <v>0</v>
      </c>
      <c r="F44" s="636" t="str">
        <f>当期計画!K165</f>
        <v>計</v>
      </c>
      <c r="G44" s="637">
        <f>当期計画!L165</f>
        <v>0</v>
      </c>
      <c r="H44" s="637">
        <f>当期計画!M165</f>
        <v>0</v>
      </c>
      <c r="I44" s="955">
        <f>当期計画!N165</f>
        <v>0</v>
      </c>
      <c r="J44" s="891"/>
      <c r="K44" s="891"/>
      <c r="L44" s="891"/>
      <c r="M44" s="891"/>
      <c r="N44" s="891"/>
      <c r="O44" s="891"/>
      <c r="P44" s="891"/>
      <c r="Q44" s="891"/>
      <c r="R44" s="891"/>
      <c r="S44" s="891"/>
      <c r="T44" s="891"/>
    </row>
    <row r="45" spans="2:20" ht="19.5" customHeight="1">
      <c r="B45" s="199"/>
      <c r="C45" s="199"/>
      <c r="D45" s="199"/>
      <c r="E45" s="199"/>
      <c r="F45" s="199"/>
      <c r="G45" s="199"/>
      <c r="H45" s="199"/>
      <c r="I45" s="199"/>
      <c r="J45" s="199"/>
      <c r="K45" s="199"/>
      <c r="L45" s="199"/>
      <c r="M45" s="199"/>
      <c r="N45" s="199"/>
      <c r="O45" s="199"/>
      <c r="P45" s="199"/>
      <c r="Q45" s="199"/>
      <c r="R45" s="199"/>
      <c r="S45" s="199"/>
      <c r="T45" s="199"/>
    </row>
    <row r="46" spans="2:20" ht="21" customHeight="1">
      <c r="B46" s="956"/>
      <c r="C46" s="883"/>
      <c r="D46" s="883"/>
      <c r="E46" s="883"/>
      <c r="F46" s="883"/>
      <c r="G46" s="883"/>
      <c r="H46" s="883"/>
      <c r="I46" s="883"/>
      <c r="J46" s="883"/>
      <c r="L46" s="957"/>
    </row>
    <row r="47" spans="2:20" ht="19.5" customHeight="1"/>
    <row r="48" spans="2:20"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spans="11:24" ht="19.5" customHeight="1"/>
    <row r="82" spans="11:24" ht="19.5" customHeight="1"/>
    <row r="83" spans="11:24" ht="19.5" customHeight="1"/>
    <row r="84" spans="11:24" ht="19.5" customHeight="1"/>
    <row r="95" spans="11:24">
      <c r="L95" s="958">
        <f>当期計画!D2</f>
        <v>45474</v>
      </c>
      <c r="M95" s="958">
        <f>当期計画!E2</f>
        <v>45505</v>
      </c>
      <c r="N95" s="958">
        <f>当期計画!F2</f>
        <v>45536</v>
      </c>
      <c r="O95" s="958">
        <f>当期計画!G2</f>
        <v>45566</v>
      </c>
      <c r="P95" s="958">
        <f>当期計画!H2</f>
        <v>45597</v>
      </c>
      <c r="Q95" s="958">
        <f>当期計画!I2</f>
        <v>45627</v>
      </c>
      <c r="R95" s="958">
        <f>当期計画!J2</f>
        <v>45658</v>
      </c>
      <c r="S95" s="958">
        <f>当期計画!K2</f>
        <v>45689</v>
      </c>
      <c r="T95" s="958">
        <f>当期計画!L2</f>
        <v>45717</v>
      </c>
      <c r="U95" s="958">
        <f>当期計画!M2</f>
        <v>45748</v>
      </c>
      <c r="V95" s="958">
        <f>当期計画!N2</f>
        <v>45778</v>
      </c>
      <c r="W95" s="958">
        <f>当期計画!O2</f>
        <v>45809</v>
      </c>
      <c r="X95" s="958" t="str">
        <f>当期計画!P2</f>
        <v>決算</v>
      </c>
    </row>
    <row r="96" spans="11:24">
      <c r="K96" s="741" t="s">
        <v>86</v>
      </c>
      <c r="L96" s="959">
        <f>当期計画!D144</f>
        <v>0</v>
      </c>
      <c r="M96" s="959">
        <f>当期計画!E144</f>
        <v>0</v>
      </c>
      <c r="N96" s="959">
        <f>当期計画!F144</f>
        <v>0</v>
      </c>
      <c r="O96" s="959">
        <f>当期計画!G144</f>
        <v>0</v>
      </c>
      <c r="P96" s="959">
        <f>当期計画!H144</f>
        <v>0</v>
      </c>
      <c r="Q96" s="959">
        <f>当期計画!I144</f>
        <v>0</v>
      </c>
      <c r="R96" s="959">
        <f>当期計画!J144</f>
        <v>0</v>
      </c>
      <c r="S96" s="959">
        <f>当期計画!K144</f>
        <v>0</v>
      </c>
      <c r="T96" s="959">
        <f>当期計画!L144</f>
        <v>0</v>
      </c>
      <c r="U96" s="959">
        <f>当期計画!M144</f>
        <v>0</v>
      </c>
      <c r="V96" s="959">
        <f>当期計画!N144</f>
        <v>0</v>
      </c>
      <c r="W96" s="959">
        <f>当期計画!O144</f>
        <v>0</v>
      </c>
      <c r="X96" s="959"/>
    </row>
    <row r="97" spans="11:24" ht="18">
      <c r="L97" s="960"/>
      <c r="M97" s="960"/>
      <c r="N97" s="960"/>
      <c r="O97" s="960"/>
      <c r="P97" s="960"/>
      <c r="Q97" s="960"/>
      <c r="R97" s="960"/>
      <c r="S97" s="960"/>
      <c r="T97" s="960"/>
      <c r="U97" s="960"/>
      <c r="V97" s="960"/>
      <c r="W97" s="960"/>
    </row>
    <row r="99" spans="11:24">
      <c r="L99" s="958">
        <f>L95</f>
        <v>45474</v>
      </c>
      <c r="M99" s="958">
        <f t="shared" ref="M99:X99" si="0">M95</f>
        <v>45505</v>
      </c>
      <c r="N99" s="958">
        <f t="shared" si="0"/>
        <v>45536</v>
      </c>
      <c r="O99" s="958">
        <f t="shared" si="0"/>
        <v>45566</v>
      </c>
      <c r="P99" s="958">
        <f t="shared" si="0"/>
        <v>45597</v>
      </c>
      <c r="Q99" s="958">
        <f t="shared" si="0"/>
        <v>45627</v>
      </c>
      <c r="R99" s="958">
        <f t="shared" si="0"/>
        <v>45658</v>
      </c>
      <c r="S99" s="958">
        <f t="shared" si="0"/>
        <v>45689</v>
      </c>
      <c r="T99" s="958">
        <f t="shared" si="0"/>
        <v>45717</v>
      </c>
      <c r="U99" s="958">
        <f t="shared" si="0"/>
        <v>45748</v>
      </c>
      <c r="V99" s="958">
        <f t="shared" si="0"/>
        <v>45778</v>
      </c>
      <c r="W99" s="958">
        <f t="shared" si="0"/>
        <v>45809</v>
      </c>
      <c r="X99" s="958" t="str">
        <f t="shared" si="0"/>
        <v>決算</v>
      </c>
    </row>
    <row r="100" spans="11:24">
      <c r="K100" s="741" t="s">
        <v>224</v>
      </c>
      <c r="L100" s="959">
        <f>当期計画!D14</f>
        <v>0</v>
      </c>
      <c r="M100" s="959">
        <f>当期計画!E14</f>
        <v>0</v>
      </c>
      <c r="N100" s="959">
        <f>当期計画!F14</f>
        <v>0</v>
      </c>
      <c r="O100" s="959">
        <f>当期計画!G14</f>
        <v>0</v>
      </c>
      <c r="P100" s="959">
        <f>当期計画!H14</f>
        <v>0</v>
      </c>
      <c r="Q100" s="959">
        <f>当期計画!I14</f>
        <v>0</v>
      </c>
      <c r="R100" s="959">
        <f>当期計画!J14</f>
        <v>0</v>
      </c>
      <c r="S100" s="959">
        <f>当期計画!K14</f>
        <v>0</v>
      </c>
      <c r="T100" s="959">
        <f>当期計画!L14</f>
        <v>0</v>
      </c>
      <c r="U100" s="959">
        <f>当期計画!M14</f>
        <v>0</v>
      </c>
      <c r="V100" s="959">
        <f>当期計画!N14</f>
        <v>0</v>
      </c>
      <c r="W100" s="959">
        <f>当期計画!O14</f>
        <v>0</v>
      </c>
      <c r="X100" s="959">
        <f>当期計画!P14</f>
        <v>0</v>
      </c>
    </row>
    <row r="101" spans="11:24">
      <c r="K101" s="741" t="s">
        <v>255</v>
      </c>
      <c r="L101" s="959">
        <f>前期実績!D14</f>
        <v>0</v>
      </c>
      <c r="M101" s="959">
        <f>前期実績!E14</f>
        <v>0</v>
      </c>
      <c r="N101" s="959">
        <f>前期実績!F14</f>
        <v>0</v>
      </c>
      <c r="O101" s="959">
        <f>前期実績!G14</f>
        <v>0</v>
      </c>
      <c r="P101" s="959">
        <f>前期実績!H14</f>
        <v>0</v>
      </c>
      <c r="Q101" s="959">
        <f>前期実績!I14</f>
        <v>0</v>
      </c>
      <c r="R101" s="959">
        <f>前期実績!J14</f>
        <v>0</v>
      </c>
      <c r="S101" s="959">
        <f>前期実績!K14</f>
        <v>0</v>
      </c>
      <c r="T101" s="959">
        <f>前期実績!L14</f>
        <v>0</v>
      </c>
      <c r="U101" s="959">
        <f>前期実績!M14</f>
        <v>0</v>
      </c>
      <c r="V101" s="959">
        <f>前期実績!N14</f>
        <v>0</v>
      </c>
      <c r="W101" s="959">
        <f>前期実績!O14</f>
        <v>0</v>
      </c>
      <c r="X101" s="959">
        <f>前期実績!P14</f>
        <v>0</v>
      </c>
    </row>
  </sheetData>
  <sheetProtection sheet="1" objects="1" scenarios="1"/>
  <mergeCells count="7">
    <mergeCell ref="J1:L1"/>
    <mergeCell ref="D13:E13"/>
    <mergeCell ref="I13:J13"/>
    <mergeCell ref="M13:N13"/>
    <mergeCell ref="D14:E14"/>
    <mergeCell ref="I14:J14"/>
    <mergeCell ref="M14:N14"/>
  </mergeCells>
  <phoneticPr fontId="2"/>
  <conditionalFormatting sqref="B3:J3 B4:E8 J5:J8 B9:J18 G4:J4 O7:O8 B19:D21 I19:J21 E20:E21 I6:I8 G6:H7 K6:N7">
    <cfRule type="expression" dxfId="7363" priority="60">
      <formula>CELL("protect", B3)=0</formula>
    </cfRule>
  </conditionalFormatting>
  <conditionalFormatting sqref="F4 F7:H7 F8 H8 G8:G9 F19 F34 F22:H22 F37:H37 F23 F38 H23 H38 G23:G24 G38:G39">
    <cfRule type="expression" dxfId="7362" priority="59">
      <formula>CELL("protect", F4)=0</formula>
    </cfRule>
  </conditionalFormatting>
  <conditionalFormatting sqref="Q3:R3 O5:R5 K8:N8 P6:R8 K9:R19 O35:Q35 K34:N35 K23:R23 K38:N38 P36:Q38 K39:Q45 K24:Q33 R27 K20:Q22 K3:N5">
    <cfRule type="expression" dxfId="7361" priority="58">
      <formula>CELL("protect", K3)=0</formula>
    </cfRule>
  </conditionalFormatting>
  <conditionalFormatting sqref="L95:X95">
    <cfRule type="expression" dxfId="7360" priority="56">
      <formula>CELL("protect", L95)=0</formula>
    </cfRule>
  </conditionalFormatting>
  <conditionalFormatting sqref="E19:H23">
    <cfRule type="expression" dxfId="7359" priority="57">
      <formula>CELL("protect", E19)=0</formula>
    </cfRule>
  </conditionalFormatting>
  <conditionalFormatting sqref="X95">
    <cfRule type="expression" dxfId="7358" priority="43">
      <formula>$P$235=TRUE</formula>
    </cfRule>
  </conditionalFormatting>
  <conditionalFormatting sqref="L95:X95">
    <cfRule type="expression" dxfId="7357" priority="44">
      <formula>$D$235=TRUE</formula>
    </cfRule>
  </conditionalFormatting>
  <conditionalFormatting sqref="M95">
    <cfRule type="expression" dxfId="7356" priority="45">
      <formula>$E$235=TRUE</formula>
    </cfRule>
  </conditionalFormatting>
  <conditionalFormatting sqref="N95">
    <cfRule type="expression" dxfId="7355" priority="46">
      <formula>$F$235=TRUE</formula>
    </cfRule>
  </conditionalFormatting>
  <conditionalFormatting sqref="O95">
    <cfRule type="expression" dxfId="7354" priority="47">
      <formula>$G$235=TRUE</formula>
    </cfRule>
  </conditionalFormatting>
  <conditionalFormatting sqref="P95">
    <cfRule type="expression" dxfId="7353" priority="48">
      <formula>$H$235=TRUE</formula>
    </cfRule>
  </conditionalFormatting>
  <conditionalFormatting sqref="Q95">
    <cfRule type="expression" dxfId="7352" priority="49">
      <formula>$I$235=TRUE</formula>
    </cfRule>
  </conditionalFormatting>
  <conditionalFormatting sqref="R95">
    <cfRule type="expression" dxfId="7351" priority="50">
      <formula>$J$235=TRUE</formula>
    </cfRule>
  </conditionalFormatting>
  <conditionalFormatting sqref="S95">
    <cfRule type="expression" dxfId="7350" priority="51">
      <formula>$K$235=TRUE</formula>
    </cfRule>
  </conditionalFormatting>
  <conditionalFormatting sqref="T95">
    <cfRule type="expression" dxfId="7349" priority="52">
      <formula>$L$235=TRUE</formula>
    </cfRule>
  </conditionalFormatting>
  <conditionalFormatting sqref="U95">
    <cfRule type="expression" dxfId="7348" priority="53">
      <formula>$M$235=TRUE</formula>
    </cfRule>
  </conditionalFormatting>
  <conditionalFormatting sqref="V95">
    <cfRule type="expression" dxfId="7347" priority="54">
      <formula>$N$235=TRUE</formula>
    </cfRule>
  </conditionalFormatting>
  <conditionalFormatting sqref="W95">
    <cfRule type="expression" dxfId="7346" priority="55">
      <formula>$O$235=TRUE</formula>
    </cfRule>
  </conditionalFormatting>
  <conditionalFormatting sqref="F27:I44">
    <cfRule type="expression" dxfId="7345" priority="42">
      <formula>CELL("protect", F27)=0</formula>
    </cfRule>
  </conditionalFormatting>
  <conditionalFormatting sqref="B27:E44">
    <cfRule type="expression" dxfId="7344" priority="41">
      <formula>CELL("protect", B27)=0</formula>
    </cfRule>
  </conditionalFormatting>
  <conditionalFormatting sqref="P3:P4 P19 P34">
    <cfRule type="expression" dxfId="7343" priority="40">
      <formula>CELL("protect", P3)=0</formula>
    </cfRule>
  </conditionalFormatting>
  <conditionalFormatting sqref="A1:XFD1048576">
    <cfRule type="expression" dxfId="7342" priority="39">
      <formula>CELL("protect", A1)=0</formula>
    </cfRule>
  </conditionalFormatting>
  <conditionalFormatting sqref="P3:Q4 P19:Q19 P34:Q34">
    <cfRule type="expression" dxfId="7341" priority="38">
      <formula>CELL("protect", P3)=0</formula>
    </cfRule>
  </conditionalFormatting>
  <conditionalFormatting sqref="B3:Q18">
    <cfRule type="expression" dxfId="7340" priority="37">
      <formula>$AT$1=2</formula>
    </cfRule>
  </conditionalFormatting>
  <conditionalFormatting sqref="C29:E44 G29:I44">
    <cfRule type="expression" dxfId="7339" priority="36">
      <formula>$AT$1=2</formula>
    </cfRule>
  </conditionalFormatting>
  <conditionalFormatting sqref="L5">
    <cfRule type="expression" dxfId="7338" priority="35">
      <formula>CELL("protect", L5)=0</formula>
    </cfRule>
  </conditionalFormatting>
  <conditionalFormatting sqref="K19">
    <cfRule type="expression" dxfId="7337" priority="34">
      <formula>CELL("protect", K19)=0</formula>
    </cfRule>
  </conditionalFormatting>
  <conditionalFormatting sqref="L96:W96">
    <cfRule type="expression" dxfId="7336" priority="33">
      <formula>$AT$1=2</formula>
    </cfRule>
  </conditionalFormatting>
  <conditionalFormatting sqref="K20:L20">
    <cfRule type="expression" dxfId="7335" priority="32">
      <formula>CELL("protect", K20)=0</formula>
    </cfRule>
  </conditionalFormatting>
  <conditionalFormatting sqref="S27">
    <cfRule type="expression" dxfId="7334" priority="31">
      <formula>CELL("protect", S27)=0</formula>
    </cfRule>
  </conditionalFormatting>
  <conditionalFormatting sqref="L99:X99">
    <cfRule type="expression" dxfId="7333" priority="30">
      <formula>CELL("protect", L99)=0</formula>
    </cfRule>
  </conditionalFormatting>
  <conditionalFormatting sqref="X99">
    <cfRule type="expression" dxfId="7332" priority="17">
      <formula>$P$235=TRUE</formula>
    </cfRule>
  </conditionalFormatting>
  <conditionalFormatting sqref="L99:X99">
    <cfRule type="expression" dxfId="7331" priority="18">
      <formula>$D$235=TRUE</formula>
    </cfRule>
  </conditionalFormatting>
  <conditionalFormatting sqref="M99">
    <cfRule type="expression" dxfId="7330" priority="19">
      <formula>$E$235=TRUE</formula>
    </cfRule>
  </conditionalFormatting>
  <conditionalFormatting sqref="N99">
    <cfRule type="expression" dxfId="7329" priority="20">
      <formula>$F$235=TRUE</formula>
    </cfRule>
  </conditionalFormatting>
  <conditionalFormatting sqref="O99">
    <cfRule type="expression" dxfId="7328" priority="21">
      <formula>$G$235=TRUE</formula>
    </cfRule>
  </conditionalFormatting>
  <conditionalFormatting sqref="P99">
    <cfRule type="expression" dxfId="7327" priority="22">
      <formula>$H$235=TRUE</formula>
    </cfRule>
  </conditionalFormatting>
  <conditionalFormatting sqref="Q99">
    <cfRule type="expression" dxfId="7326" priority="23">
      <formula>$I$235=TRUE</formula>
    </cfRule>
  </conditionalFormatting>
  <conditionalFormatting sqref="R99">
    <cfRule type="expression" dxfId="7325" priority="24">
      <formula>$J$235=TRUE</formula>
    </cfRule>
  </conditionalFormatting>
  <conditionalFormatting sqref="S99">
    <cfRule type="expression" dxfId="7324" priority="25">
      <formula>$K$235=TRUE</formula>
    </cfRule>
  </conditionalFormatting>
  <conditionalFormatting sqref="T99">
    <cfRule type="expression" dxfId="7323" priority="26">
      <formula>$L$235=TRUE</formula>
    </cfRule>
  </conditionalFormatting>
  <conditionalFormatting sqref="U99">
    <cfRule type="expression" dxfId="7322" priority="27">
      <formula>$M$235=TRUE</formula>
    </cfRule>
  </conditionalFormatting>
  <conditionalFormatting sqref="V99">
    <cfRule type="expression" dxfId="7321" priority="28">
      <formula>$N$235=TRUE</formula>
    </cfRule>
  </conditionalFormatting>
  <conditionalFormatting sqref="W99">
    <cfRule type="expression" dxfId="7320" priority="29">
      <formula>$O$235=TRUE</formula>
    </cfRule>
  </conditionalFormatting>
  <conditionalFormatting sqref="B46:I46">
    <cfRule type="expression" dxfId="7319" priority="16">
      <formula>CELL("protect", B46)=0</formula>
    </cfRule>
  </conditionalFormatting>
  <conditionalFormatting sqref="J46">
    <cfRule type="expression" dxfId="7318" priority="15">
      <formula>CELL("protect", J46)=0</formula>
    </cfRule>
  </conditionalFormatting>
  <conditionalFormatting sqref="L3:Z3">
    <cfRule type="expression" dxfId="7317" priority="14">
      <formula>CELL("protect", L3)=0</formula>
    </cfRule>
  </conditionalFormatting>
  <conditionalFormatting sqref="D20:E22">
    <cfRule type="expression" dxfId="7316" priority="13">
      <formula>$AT$1=2</formula>
    </cfRule>
  </conditionalFormatting>
  <conditionalFormatting sqref="M20:M21">
    <cfRule type="expression" dxfId="7315" priority="12">
      <formula>CELL("protect", M20)=0</formula>
    </cfRule>
  </conditionalFormatting>
  <conditionalFormatting sqref="M20:N21">
    <cfRule type="expression" dxfId="7314" priority="11">
      <formula>CELL("protect", M20)=0</formula>
    </cfRule>
  </conditionalFormatting>
  <conditionalFormatting sqref="M20:N22">
    <cfRule type="expression" dxfId="7313" priority="10">
      <formula>$AT$1=2</formula>
    </cfRule>
  </conditionalFormatting>
  <conditionalFormatting sqref="G3:J5 G8:J22">
    <cfRule type="expression" dxfId="7312" priority="9">
      <formula>CELL("protect", G3)=0</formula>
    </cfRule>
  </conditionalFormatting>
  <conditionalFormatting sqref="H5">
    <cfRule type="expression" dxfId="7311" priority="8">
      <formula>CELL("protect", H5)=0</formula>
    </cfRule>
  </conditionalFormatting>
  <conditionalFormatting sqref="G19">
    <cfRule type="expression" dxfId="7310" priority="7">
      <formula>CELL("protect", G19)=0</formula>
    </cfRule>
  </conditionalFormatting>
  <conditionalFormatting sqref="G20:H20">
    <cfRule type="expression" dxfId="7309" priority="6">
      <formula>CELL("protect", G20)=0</formula>
    </cfRule>
  </conditionalFormatting>
  <conditionalFormatting sqref="I20:I21">
    <cfRule type="expression" dxfId="7308" priority="5">
      <formula>CELL("protect", I20)=0</formula>
    </cfRule>
  </conditionalFormatting>
  <conditionalFormatting sqref="I20:J21">
    <cfRule type="expression" dxfId="7307" priority="4">
      <formula>CELL("protect", I20)=0</formula>
    </cfRule>
  </conditionalFormatting>
  <conditionalFormatting sqref="I20:J22">
    <cfRule type="expression" dxfId="7306" priority="3">
      <formula>$AT$1=2</formula>
    </cfRule>
  </conditionalFormatting>
  <conditionalFormatting sqref="L3">
    <cfRule type="expression" dxfId="7305" priority="2">
      <formula>CELL("protect", L3)=0</formula>
    </cfRule>
  </conditionalFormatting>
  <conditionalFormatting sqref="L3:M3">
    <cfRule type="expression" dxfId="7304" priority="1">
      <formula>CELL("protect", L3)=0</formula>
    </cfRule>
  </conditionalFormatting>
  <dataValidations count="1">
    <dataValidation imeMode="off" allowBlank="1" showInputMessage="1" showErrorMessage="1" sqref="J12 E7 E11 G12:H12 G14:H14 B5:C5 P12:Q12 E21:E22 F20:G22 L5 H17 H4:H5 Q4:Q5 O20:O22 N21:N22" xr:uid="{CCDB702A-CBD3-4056-9911-C7E81926B29F}"/>
  </dataValidations>
  <pageMargins left="0.5" right="0.5" top="0.5" bottom="0.5" header="0.3" footer="0.3"/>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ボタン 7">
              <controlPr defaultSize="0" print="0" autoFill="0" autoPict="0" macro="[0]!P計画アウトライン印刷A3">
                <anchor>
                  <from>
                    <xdr:col>12</xdr:col>
                    <xdr:colOff>260350</xdr:colOff>
                    <xdr:row>0</xdr:row>
                    <xdr:rowOff>107950</xdr:rowOff>
                  </from>
                  <to>
                    <xdr:col>13</xdr:col>
                    <xdr:colOff>565150</xdr:colOff>
                    <xdr:row>0</xdr:row>
                    <xdr:rowOff>527050</xdr:rowOff>
                  </to>
                </anchor>
              </controlPr>
            </control>
          </mc:Choice>
        </mc:AlternateContent>
        <mc:AlternateContent xmlns:mc="http://schemas.openxmlformats.org/markup-compatibility/2006">
          <mc:Choice Requires="x14">
            <control shapeId="10242" r:id="rId5" name="Option Button 2">
              <controlPr defaultSize="0" autoFill="0" autoLine="0" autoPict="0">
                <anchor moveWithCells="1">
                  <from>
                    <xdr:col>7</xdr:col>
                    <xdr:colOff>374650</xdr:colOff>
                    <xdr:row>1</xdr:row>
                    <xdr:rowOff>31750</xdr:rowOff>
                  </from>
                  <to>
                    <xdr:col>7</xdr:col>
                    <xdr:colOff>755650</xdr:colOff>
                    <xdr:row>1</xdr:row>
                    <xdr:rowOff>285750</xdr:rowOff>
                  </to>
                </anchor>
              </controlPr>
            </control>
          </mc:Choice>
        </mc:AlternateContent>
        <mc:AlternateContent xmlns:mc="http://schemas.openxmlformats.org/markup-compatibility/2006">
          <mc:Choice Requires="x14">
            <control shapeId="10243" r:id="rId6" name="Option Button 3">
              <controlPr defaultSize="0" autoFill="0" autoLine="0" autoPict="0">
                <anchor moveWithCells="1">
                  <from>
                    <xdr:col>7</xdr:col>
                    <xdr:colOff>374650</xdr:colOff>
                    <xdr:row>1</xdr:row>
                    <xdr:rowOff>260350</xdr:rowOff>
                  </from>
                  <to>
                    <xdr:col>8</xdr:col>
                    <xdr:colOff>342900</xdr:colOff>
                    <xdr:row>1</xdr:row>
                    <xdr:rowOff>488950</xdr:rowOff>
                  </to>
                </anchor>
              </controlPr>
            </control>
          </mc:Choice>
        </mc:AlternateContent>
        <mc:AlternateContent xmlns:mc="http://schemas.openxmlformats.org/markup-compatibility/2006">
          <mc:Choice Requires="x14">
            <control shapeId="10244" r:id="rId7" name="Button 4">
              <controlPr defaultSize="0" print="0" autoFill="0" autoPict="0" macro="[0]!P計画アウトライン印刷A4">
                <anchor>
                  <from>
                    <xdr:col>13</xdr:col>
                    <xdr:colOff>704850</xdr:colOff>
                    <xdr:row>0</xdr:row>
                    <xdr:rowOff>107950</xdr:rowOff>
                  </from>
                  <to>
                    <xdr:col>15</xdr:col>
                    <xdr:colOff>114300</xdr:colOff>
                    <xdr:row>0</xdr:row>
                    <xdr:rowOff>533400</xdr:rowOff>
                  </to>
                </anchor>
              </controlPr>
            </control>
          </mc:Choice>
        </mc:AlternateContent>
        <mc:AlternateContent xmlns:mc="http://schemas.openxmlformats.org/markup-compatibility/2006">
          <mc:Choice Requires="x14">
            <control shapeId="10245" r:id="rId8" name="Button 5">
              <controlPr defaultSize="0" print="0" autoFill="0" autoPict="0" macro="[0]!m_menu">
                <anchor>
                  <from>
                    <xdr:col>18</xdr:col>
                    <xdr:colOff>800100</xdr:colOff>
                    <xdr:row>0</xdr:row>
                    <xdr:rowOff>184150</xdr:rowOff>
                  </from>
                  <to>
                    <xdr:col>20</xdr:col>
                    <xdr:colOff>209550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0AE94-73AD-4951-93B1-46687F796F46}">
  <sheetPr codeName="Sheet2">
    <tabColor rgb="FF92D050"/>
    <pageSetUpPr fitToPage="1"/>
  </sheetPr>
  <dimension ref="B1:AT71"/>
  <sheetViews>
    <sheetView showGridLines="0" showRowColHeaders="0" topLeftCell="B1" zoomScale="70" zoomScaleNormal="70" workbookViewId="0">
      <selection activeCell="Q4" sqref="Q4:R31"/>
    </sheetView>
  </sheetViews>
  <sheetFormatPr defaultColWidth="8.75" defaultRowHeight="17.5"/>
  <cols>
    <col min="1" max="1" width="8.75" style="198"/>
    <col min="2" max="9" width="9.25" style="198" customWidth="1"/>
    <col min="10" max="12" width="10.25" style="198" customWidth="1"/>
    <col min="13" max="16" width="9.25" style="198" customWidth="1"/>
    <col min="17" max="17" width="16.33203125" style="198" customWidth="1"/>
    <col min="18" max="18" width="13.33203125" style="198" customWidth="1"/>
    <col min="19" max="16384" width="8.75" style="198"/>
  </cols>
  <sheetData>
    <row r="1" spans="2:46">
      <c r="AT1" s="667">
        <v>2</v>
      </c>
    </row>
    <row r="2" spans="2:46" ht="38.15" customHeight="1" thickBot="1">
      <c r="B2" s="961" t="s">
        <v>256</v>
      </c>
      <c r="C2" s="961"/>
      <c r="D2" s="961"/>
      <c r="E2" s="319" t="s">
        <v>137</v>
      </c>
      <c r="F2" s="962"/>
      <c r="G2" s="962"/>
      <c r="H2" s="962"/>
      <c r="I2" s="962"/>
      <c r="J2" s="962"/>
      <c r="K2" s="962"/>
      <c r="M2" s="962"/>
      <c r="N2" s="962"/>
      <c r="O2" s="963"/>
      <c r="P2" s="964" t="str">
        <f>IF(HOME!D2="","",HOME!D2)</f>
        <v/>
      </c>
    </row>
    <row r="3" spans="2:46" ht="18" thickBot="1">
      <c r="B3" s="965" t="s">
        <v>257</v>
      </c>
      <c r="C3" s="966" t="s">
        <v>258</v>
      </c>
      <c r="D3" s="967">
        <f>前期実績!Q14</f>
        <v>0</v>
      </c>
      <c r="E3" s="968">
        <f>F14-D3</f>
        <v>0</v>
      </c>
      <c r="F3" s="965" t="s">
        <v>259</v>
      </c>
      <c r="G3" s="969"/>
      <c r="H3" s="966" t="s">
        <v>260</v>
      </c>
      <c r="I3" s="970" t="str">
        <f>前期実績!R33</f>
        <v/>
      </c>
      <c r="J3" s="971" t="e">
        <f>I3-H28</f>
        <v>#VALUE!</v>
      </c>
      <c r="K3" s="972"/>
      <c r="L3" s="973"/>
      <c r="M3" s="974" t="s">
        <v>261</v>
      </c>
      <c r="N3" s="966" t="s">
        <v>262</v>
      </c>
      <c r="O3" s="975">
        <f>前期実績!Q45</f>
        <v>0</v>
      </c>
      <c r="P3" s="976">
        <f>I16-O3</f>
        <v>0</v>
      </c>
      <c r="Q3" s="977" t="s">
        <v>263</v>
      </c>
      <c r="R3" s="974"/>
    </row>
    <row r="4" spans="2:46" ht="18.75" customHeight="1">
      <c r="B4" s="978" t="s">
        <v>264</v>
      </c>
      <c r="C4" s="979"/>
      <c r="D4" s="979"/>
      <c r="E4" s="979"/>
      <c r="F4" s="978" t="s">
        <v>265</v>
      </c>
      <c r="G4" s="979"/>
      <c r="H4" s="979"/>
      <c r="I4" s="979"/>
      <c r="J4" s="979"/>
      <c r="K4" s="979"/>
      <c r="L4" s="980"/>
      <c r="M4" s="979" t="s">
        <v>266</v>
      </c>
      <c r="N4" s="979"/>
      <c r="O4" s="979"/>
      <c r="P4" s="980"/>
      <c r="Q4" s="2522" t="s">
        <v>267</v>
      </c>
      <c r="R4" s="2523"/>
      <c r="T4" s="198" t="s">
        <v>268</v>
      </c>
    </row>
    <row r="5" spans="2:46" ht="18.75" customHeight="1">
      <c r="B5" s="2528" t="s">
        <v>269</v>
      </c>
      <c r="C5" s="2529"/>
      <c r="D5" s="2529"/>
      <c r="E5" s="2530"/>
      <c r="F5" s="2528" t="s">
        <v>270</v>
      </c>
      <c r="G5" s="2529"/>
      <c r="H5" s="2529"/>
      <c r="I5" s="2529"/>
      <c r="J5" s="2529"/>
      <c r="K5" s="2529"/>
      <c r="L5" s="2530"/>
      <c r="M5" s="2531"/>
      <c r="N5" s="2529"/>
      <c r="O5" s="2529"/>
      <c r="P5" s="2530"/>
      <c r="Q5" s="2524"/>
      <c r="R5" s="2525"/>
    </row>
    <row r="6" spans="2:46" ht="18.75" customHeight="1">
      <c r="B6" s="2531"/>
      <c r="C6" s="2529"/>
      <c r="D6" s="2529"/>
      <c r="E6" s="2530"/>
      <c r="F6" s="2531"/>
      <c r="G6" s="2529"/>
      <c r="H6" s="2529"/>
      <c r="I6" s="2529"/>
      <c r="J6" s="2529"/>
      <c r="K6" s="2529"/>
      <c r="L6" s="2530"/>
      <c r="M6" s="2531"/>
      <c r="N6" s="2529"/>
      <c r="O6" s="2529"/>
      <c r="P6" s="2530"/>
      <c r="Q6" s="2524"/>
      <c r="R6" s="2525"/>
    </row>
    <row r="7" spans="2:46" ht="18.75" customHeight="1">
      <c r="B7" s="2531"/>
      <c r="C7" s="2529"/>
      <c r="D7" s="2529"/>
      <c r="E7" s="2530"/>
      <c r="F7" s="2531"/>
      <c r="G7" s="2529"/>
      <c r="H7" s="2529"/>
      <c r="I7" s="2529"/>
      <c r="J7" s="2529"/>
      <c r="K7" s="2529"/>
      <c r="L7" s="2530"/>
      <c r="M7" s="2531"/>
      <c r="N7" s="2529"/>
      <c r="O7" s="2529"/>
      <c r="P7" s="2530"/>
      <c r="Q7" s="2524"/>
      <c r="R7" s="2525"/>
    </row>
    <row r="8" spans="2:46" ht="18.75" customHeight="1">
      <c r="B8" s="2531"/>
      <c r="C8" s="2529"/>
      <c r="D8" s="2529"/>
      <c r="E8" s="2530"/>
      <c r="F8" s="2531"/>
      <c r="G8" s="2529"/>
      <c r="H8" s="2529"/>
      <c r="I8" s="2529"/>
      <c r="J8" s="2529"/>
      <c r="K8" s="2529"/>
      <c r="L8" s="2530"/>
      <c r="M8" s="2531"/>
      <c r="N8" s="2529"/>
      <c r="O8" s="2529"/>
      <c r="P8" s="2530"/>
      <c r="Q8" s="2524"/>
      <c r="R8" s="2525"/>
    </row>
    <row r="9" spans="2:46" ht="18.75" customHeight="1">
      <c r="B9" s="2531"/>
      <c r="C9" s="2529"/>
      <c r="D9" s="2529"/>
      <c r="E9" s="2530"/>
      <c r="F9" s="2531"/>
      <c r="G9" s="2529"/>
      <c r="H9" s="2529"/>
      <c r="I9" s="2529"/>
      <c r="J9" s="2529"/>
      <c r="K9" s="2529"/>
      <c r="L9" s="2530"/>
      <c r="M9" s="2531"/>
      <c r="N9" s="2529"/>
      <c r="O9" s="2529"/>
      <c r="P9" s="2530"/>
      <c r="Q9" s="2524"/>
      <c r="R9" s="2525"/>
    </row>
    <row r="10" spans="2:46" ht="18.75" customHeight="1">
      <c r="B10" s="2531"/>
      <c r="C10" s="2529"/>
      <c r="D10" s="2529"/>
      <c r="E10" s="2530"/>
      <c r="F10" s="2531"/>
      <c r="G10" s="2529"/>
      <c r="H10" s="2529"/>
      <c r="I10" s="2529"/>
      <c r="J10" s="2529"/>
      <c r="K10" s="2529"/>
      <c r="L10" s="2530"/>
      <c r="M10" s="2531"/>
      <c r="N10" s="2529"/>
      <c r="O10" s="2529"/>
      <c r="P10" s="2530"/>
      <c r="Q10" s="2524"/>
      <c r="R10" s="2525"/>
    </row>
    <row r="11" spans="2:46" ht="18.75" customHeight="1">
      <c r="B11" s="2531"/>
      <c r="C11" s="2529"/>
      <c r="D11" s="2529"/>
      <c r="E11" s="2530"/>
      <c r="F11" s="2531"/>
      <c r="G11" s="2529"/>
      <c r="H11" s="2529"/>
      <c r="I11" s="2529"/>
      <c r="J11" s="2529"/>
      <c r="K11" s="2529"/>
      <c r="L11" s="2530"/>
      <c r="M11" s="2531"/>
      <c r="N11" s="2529"/>
      <c r="O11" s="2529"/>
      <c r="P11" s="2530"/>
      <c r="Q11" s="2524"/>
      <c r="R11" s="2525"/>
    </row>
    <row r="12" spans="2:46" ht="19.5" customHeight="1" thickBot="1">
      <c r="B12" s="2532"/>
      <c r="C12" s="2533"/>
      <c r="D12" s="2533"/>
      <c r="E12" s="2534"/>
      <c r="F12" s="2531"/>
      <c r="G12" s="2529"/>
      <c r="H12" s="2529"/>
      <c r="I12" s="2529"/>
      <c r="J12" s="2529"/>
      <c r="K12" s="2529"/>
      <c r="L12" s="2530"/>
      <c r="M12" s="2532"/>
      <c r="N12" s="2533"/>
      <c r="O12" s="2533"/>
      <c r="P12" s="2534"/>
      <c r="Q12" s="2524"/>
      <c r="R12" s="2525"/>
    </row>
    <row r="13" spans="2:46" ht="19">
      <c r="B13" s="981" t="s">
        <v>271</v>
      </c>
      <c r="C13" s="982"/>
      <c r="D13" s="982"/>
      <c r="E13" s="982"/>
      <c r="F13" s="983" t="s">
        <v>20</v>
      </c>
      <c r="G13" s="984" t="s">
        <v>241</v>
      </c>
      <c r="H13" s="985"/>
      <c r="I13" s="986"/>
      <c r="J13" s="987" t="s">
        <v>212</v>
      </c>
      <c r="K13" s="988"/>
      <c r="L13" s="989"/>
      <c r="M13" s="990" t="s">
        <v>272</v>
      </c>
      <c r="N13" s="991" t="s">
        <v>273</v>
      </c>
      <c r="O13" s="992">
        <f>前期実績!Q32-前期実績!Q45-前期実績!Q109</f>
        <v>0</v>
      </c>
      <c r="P13" s="993">
        <f>I20-O13</f>
        <v>0</v>
      </c>
      <c r="Q13" s="2524"/>
      <c r="R13" s="2525"/>
    </row>
    <row r="14" spans="2:46" ht="19">
      <c r="B14" s="2528" t="s">
        <v>274</v>
      </c>
      <c r="C14" s="2529"/>
      <c r="D14" s="2529"/>
      <c r="E14" s="2530"/>
      <c r="F14" s="994">
        <f>当期計画!Q14</f>
        <v>0</v>
      </c>
      <c r="G14" s="995">
        <f>F14-G16</f>
        <v>0</v>
      </c>
      <c r="H14" s="995"/>
      <c r="I14" s="996"/>
      <c r="J14" s="997"/>
      <c r="K14" s="998"/>
      <c r="L14" s="999"/>
      <c r="M14" s="1000" t="s">
        <v>275</v>
      </c>
      <c r="N14" s="1000"/>
      <c r="O14" s="1000"/>
      <c r="P14" s="1001"/>
      <c r="Q14" s="2524"/>
      <c r="R14" s="2525"/>
    </row>
    <row r="15" spans="2:46" ht="19">
      <c r="B15" s="2531"/>
      <c r="C15" s="2529"/>
      <c r="D15" s="2529"/>
      <c r="E15" s="2530"/>
      <c r="F15" s="994"/>
      <c r="G15" s="1002" t="s">
        <v>242</v>
      </c>
      <c r="H15" s="1003" t="s">
        <v>243</v>
      </c>
      <c r="I15" s="1004" t="s">
        <v>244</v>
      </c>
      <c r="J15" s="1005" t="s">
        <v>276</v>
      </c>
      <c r="K15" s="1006">
        <f>I16-K17-K16-K18</f>
        <v>0</v>
      </c>
      <c r="L15" s="999"/>
      <c r="M15" s="2535"/>
      <c r="N15" s="2536"/>
      <c r="O15" s="2536"/>
      <c r="P15" s="2537"/>
      <c r="Q15" s="2524"/>
      <c r="R15" s="2525"/>
    </row>
    <row r="16" spans="2:46" ht="19">
      <c r="B16" s="2531"/>
      <c r="C16" s="2529"/>
      <c r="D16" s="2529"/>
      <c r="E16" s="2530"/>
      <c r="F16" s="994"/>
      <c r="G16" s="1007">
        <f>当期計画!$Q$32+K19+K20</f>
        <v>0</v>
      </c>
      <c r="H16" s="1008">
        <f>G16-H23</f>
        <v>0</v>
      </c>
      <c r="I16" s="1009">
        <f>当期計画!Q45+K19</f>
        <v>0</v>
      </c>
      <c r="J16" s="1010" t="s">
        <v>277</v>
      </c>
      <c r="K16" s="1011"/>
      <c r="L16" s="999"/>
      <c r="M16" s="2535"/>
      <c r="N16" s="2536"/>
      <c r="O16" s="2536"/>
      <c r="P16" s="2537"/>
      <c r="Q16" s="2524"/>
      <c r="R16" s="2525"/>
    </row>
    <row r="17" spans="2:18" ht="19">
      <c r="B17" s="2531"/>
      <c r="C17" s="2529"/>
      <c r="D17" s="2529"/>
      <c r="E17" s="2530"/>
      <c r="F17" s="994"/>
      <c r="G17" s="1007"/>
      <c r="H17" s="1008"/>
      <c r="I17" s="1012"/>
      <c r="J17" s="1010" t="s">
        <v>31</v>
      </c>
      <c r="K17" s="1011"/>
      <c r="L17" s="1013"/>
      <c r="M17" s="2535"/>
      <c r="N17" s="2536"/>
      <c r="O17" s="2536"/>
      <c r="P17" s="2537"/>
      <c r="Q17" s="2524"/>
      <c r="R17" s="2525"/>
    </row>
    <row r="18" spans="2:18" ht="19">
      <c r="B18" s="2531"/>
      <c r="C18" s="2529"/>
      <c r="D18" s="2529"/>
      <c r="E18" s="2530"/>
      <c r="F18" s="994"/>
      <c r="G18" s="1007"/>
      <c r="H18" s="1008"/>
      <c r="I18" s="1014"/>
      <c r="J18" s="1015" t="s">
        <v>32</v>
      </c>
      <c r="K18" s="1016"/>
      <c r="L18" s="999"/>
      <c r="M18" s="2535"/>
      <c r="N18" s="2536"/>
      <c r="O18" s="2536"/>
      <c r="P18" s="2537"/>
      <c r="Q18" s="2524"/>
      <c r="R18" s="2525"/>
    </row>
    <row r="19" spans="2:18" ht="19">
      <c r="B19" s="2531"/>
      <c r="C19" s="2529"/>
      <c r="D19" s="2529"/>
      <c r="E19" s="2530"/>
      <c r="F19" s="994"/>
      <c r="G19" s="1007"/>
      <c r="H19" s="1008"/>
      <c r="I19" s="1017" t="s">
        <v>245</v>
      </c>
      <c r="J19" s="1010" t="s">
        <v>250</v>
      </c>
      <c r="K19" s="1018">
        <f>当期計画!$Q$195</f>
        <v>0</v>
      </c>
      <c r="L19" s="999"/>
      <c r="M19" s="2535"/>
      <c r="N19" s="2536"/>
      <c r="O19" s="2536"/>
      <c r="P19" s="2537"/>
      <c r="Q19" s="2524"/>
      <c r="R19" s="2525"/>
    </row>
    <row r="20" spans="2:18" ht="19.5" thickBot="1">
      <c r="B20" s="2531"/>
      <c r="C20" s="2529"/>
      <c r="D20" s="2529"/>
      <c r="E20" s="2530"/>
      <c r="F20" s="994"/>
      <c r="G20" s="1019"/>
      <c r="H20" s="1020"/>
      <c r="I20" s="1009">
        <f>H16-I16</f>
        <v>0</v>
      </c>
      <c r="J20" s="1021" t="s">
        <v>251</v>
      </c>
      <c r="K20" s="1022"/>
      <c r="L20" s="999"/>
      <c r="M20" s="2535"/>
      <c r="N20" s="2536"/>
      <c r="O20" s="2536"/>
      <c r="P20" s="2537"/>
      <c r="Q20" s="2524"/>
      <c r="R20" s="2525"/>
    </row>
    <row r="21" spans="2:18" ht="19">
      <c r="B21" s="2531"/>
      <c r="C21" s="2529"/>
      <c r="D21" s="2529"/>
      <c r="E21" s="2530"/>
      <c r="F21" s="994"/>
      <c r="G21" s="1007"/>
      <c r="H21" s="1023"/>
      <c r="I21" s="1024"/>
      <c r="J21" s="1025" t="s">
        <v>278</v>
      </c>
      <c r="K21" s="1026"/>
      <c r="L21" s="1027">
        <f>IFERROR((I16-K17)/G16,0)</f>
        <v>0</v>
      </c>
      <c r="M21" s="2535"/>
      <c r="N21" s="2536"/>
      <c r="O21" s="2536"/>
      <c r="P21" s="2537"/>
      <c r="Q21" s="2524"/>
      <c r="R21" s="2525"/>
    </row>
    <row r="22" spans="2:18" ht="19.5" thickBot="1">
      <c r="B22" s="2532"/>
      <c r="C22" s="2533"/>
      <c r="D22" s="2533"/>
      <c r="E22" s="2534"/>
      <c r="F22" s="994"/>
      <c r="G22" s="1007"/>
      <c r="H22" s="1028" t="s">
        <v>246</v>
      </c>
      <c r="I22" s="1029"/>
      <c r="J22" s="1004" t="s">
        <v>279</v>
      </c>
      <c r="K22" s="901"/>
      <c r="L22" s="999"/>
      <c r="M22" s="2538"/>
      <c r="N22" s="2539"/>
      <c r="O22" s="2539"/>
      <c r="P22" s="2540"/>
      <c r="Q22" s="2524"/>
      <c r="R22" s="2525"/>
    </row>
    <row r="23" spans="2:18" ht="19">
      <c r="B23" s="981" t="s">
        <v>280</v>
      </c>
      <c r="C23" s="1030"/>
      <c r="D23" s="1030"/>
      <c r="E23" s="1030"/>
      <c r="F23" s="994"/>
      <c r="G23" s="1007"/>
      <c r="H23" s="1031">
        <f>当期計画!$Q$124</f>
        <v>0</v>
      </c>
      <c r="I23" s="1032"/>
      <c r="J23" s="996">
        <f>当期計画!$L$150</f>
        <v>0</v>
      </c>
      <c r="K23" s="1026"/>
      <c r="L23" s="999"/>
      <c r="M23" s="1030" t="s">
        <v>281</v>
      </c>
      <c r="N23" s="1033"/>
      <c r="O23" s="1033"/>
      <c r="P23" s="1034"/>
      <c r="Q23" s="2524"/>
      <c r="R23" s="2525"/>
    </row>
    <row r="24" spans="2:18" ht="19">
      <c r="B24" s="2531" t="s">
        <v>282</v>
      </c>
      <c r="C24" s="2529"/>
      <c r="D24" s="2529"/>
      <c r="E24" s="2530"/>
      <c r="F24" s="994"/>
      <c r="G24" s="1007"/>
      <c r="H24" s="1035"/>
      <c r="I24" s="1036"/>
      <c r="J24" s="1002" t="s">
        <v>283</v>
      </c>
      <c r="K24" s="1017" t="s">
        <v>284</v>
      </c>
      <c r="L24" s="999"/>
      <c r="M24" s="2541"/>
      <c r="N24" s="2541"/>
      <c r="O24" s="2541"/>
      <c r="P24" s="2542"/>
      <c r="Q24" s="2524"/>
      <c r="R24" s="2525"/>
    </row>
    <row r="25" spans="2:18" ht="19">
      <c r="B25" s="2531"/>
      <c r="C25" s="2529"/>
      <c r="D25" s="2529"/>
      <c r="E25" s="2530"/>
      <c r="F25" s="1037"/>
      <c r="G25" s="1038"/>
      <c r="H25" s="1039"/>
      <c r="I25" s="1036"/>
      <c r="J25" s="1038">
        <f>H23-J23</f>
        <v>0</v>
      </c>
      <c r="K25" s="1040">
        <f>当期計画!$Q$136</f>
        <v>0</v>
      </c>
      <c r="L25" s="1041"/>
      <c r="M25" s="2541"/>
      <c r="N25" s="2541"/>
      <c r="O25" s="2541"/>
      <c r="P25" s="2542"/>
      <c r="Q25" s="2524"/>
      <c r="R25" s="2525"/>
    </row>
    <row r="26" spans="2:18" ht="19">
      <c r="B26" s="2531"/>
      <c r="C26" s="2529"/>
      <c r="D26" s="2529"/>
      <c r="E26" s="2530"/>
      <c r="F26" s="1037"/>
      <c r="G26" s="1038"/>
      <c r="H26" s="1039"/>
      <c r="I26" s="1036"/>
      <c r="J26" s="1007"/>
      <c r="K26" s="1002" t="s">
        <v>285</v>
      </c>
      <c r="L26" s="1042" t="s">
        <v>286</v>
      </c>
      <c r="M26" s="2541"/>
      <c r="N26" s="2541"/>
      <c r="O26" s="2541"/>
      <c r="P26" s="2542"/>
      <c r="Q26" s="2524"/>
      <c r="R26" s="2525"/>
    </row>
    <row r="27" spans="2:18" ht="19">
      <c r="B27" s="2531"/>
      <c r="C27" s="2529"/>
      <c r="D27" s="2529"/>
      <c r="E27" s="2530"/>
      <c r="F27" s="1037"/>
      <c r="G27" s="1007"/>
      <c r="H27" s="1039"/>
      <c r="I27" s="1036"/>
      <c r="J27" s="1007"/>
      <c r="K27" s="1007">
        <f>J25+J29-K25</f>
        <v>0</v>
      </c>
      <c r="L27" s="1043"/>
      <c r="M27" s="2541"/>
      <c r="N27" s="2541"/>
      <c r="O27" s="2541"/>
      <c r="P27" s="2542"/>
      <c r="Q27" s="2524"/>
      <c r="R27" s="2525"/>
    </row>
    <row r="28" spans="2:18" ht="19">
      <c r="B28" s="2531"/>
      <c r="C28" s="2529"/>
      <c r="D28" s="2529"/>
      <c r="E28" s="2530"/>
      <c r="F28" s="1044"/>
      <c r="G28" s="1045"/>
      <c r="H28" s="1046"/>
      <c r="I28" s="1047"/>
      <c r="J28" s="1048" t="s">
        <v>35</v>
      </c>
      <c r="K28" s="1049"/>
      <c r="L28" s="1043">
        <f>K27+K31</f>
        <v>0</v>
      </c>
      <c r="M28" s="2541"/>
      <c r="N28" s="2541"/>
      <c r="O28" s="2541"/>
      <c r="P28" s="2542"/>
      <c r="Q28" s="2524"/>
      <c r="R28" s="2525"/>
    </row>
    <row r="29" spans="2:18" ht="19">
      <c r="B29" s="2531"/>
      <c r="C29" s="2529"/>
      <c r="D29" s="2529"/>
      <c r="E29" s="2530"/>
      <c r="F29" s="1050"/>
      <c r="G29" s="1051"/>
      <c r="H29" s="1052"/>
      <c r="I29" s="1051"/>
      <c r="J29" s="1053">
        <f>当期計画!$Q$129</f>
        <v>0</v>
      </c>
      <c r="K29" s="1054"/>
      <c r="L29" s="1043"/>
      <c r="M29" s="2541"/>
      <c r="N29" s="2541"/>
      <c r="O29" s="2541"/>
      <c r="P29" s="2542"/>
      <c r="Q29" s="2524"/>
      <c r="R29" s="2525"/>
    </row>
    <row r="30" spans="2:18" ht="19">
      <c r="B30" s="2531"/>
      <c r="C30" s="2529"/>
      <c r="D30" s="2529"/>
      <c r="E30" s="2530"/>
      <c r="F30" s="1050"/>
      <c r="G30" s="1051"/>
      <c r="H30" s="1052"/>
      <c r="I30" s="1051"/>
      <c r="J30" s="1055"/>
      <c r="K30" s="1056" t="s">
        <v>287</v>
      </c>
      <c r="L30" s="1043"/>
      <c r="M30" s="2541"/>
      <c r="N30" s="2541"/>
      <c r="O30" s="2541"/>
      <c r="P30" s="2542"/>
      <c r="Q30" s="2524"/>
      <c r="R30" s="2525"/>
    </row>
    <row r="31" spans="2:18" ht="19.5" thickBot="1">
      <c r="B31" s="2532"/>
      <c r="C31" s="2533"/>
      <c r="D31" s="2533"/>
      <c r="E31" s="2534"/>
      <c r="F31" s="1050"/>
      <c r="G31" s="1051"/>
      <c r="H31" s="1052"/>
      <c r="I31" s="1057"/>
      <c r="J31" s="1055"/>
      <c r="K31" s="1053">
        <f>当期計画!$Q$132</f>
        <v>0</v>
      </c>
      <c r="L31" s="1058"/>
      <c r="M31" s="2543"/>
      <c r="N31" s="2543"/>
      <c r="O31" s="2543"/>
      <c r="P31" s="2544"/>
      <c r="Q31" s="2526"/>
      <c r="R31" s="2527"/>
    </row>
    <row r="33" spans="2:19">
      <c r="B33" s="1059"/>
      <c r="C33" s="1060"/>
      <c r="D33" s="1060"/>
      <c r="E33" s="1060"/>
      <c r="F33" s="1060"/>
      <c r="G33" s="1060"/>
      <c r="H33" s="1060"/>
      <c r="I33" s="1060"/>
      <c r="J33" s="1060"/>
      <c r="K33" s="1060"/>
      <c r="L33" s="1060"/>
      <c r="M33" s="1060"/>
      <c r="N33" s="1060"/>
      <c r="O33" s="1060"/>
      <c r="P33" s="1060"/>
      <c r="Q33" s="1061"/>
      <c r="R33" s="1061"/>
      <c r="S33" s="684"/>
    </row>
    <row r="34" spans="2:19" ht="18">
      <c r="B34" s="1059"/>
      <c r="C34" s="684"/>
      <c r="D34" s="684"/>
      <c r="E34" s="684"/>
      <c r="F34" s="684"/>
      <c r="G34" s="684"/>
      <c r="H34" s="684"/>
      <c r="I34" s="684"/>
      <c r="J34" s="684"/>
      <c r="K34" s="684"/>
      <c r="L34" s="684"/>
      <c r="M34" s="684"/>
      <c r="N34" s="684"/>
      <c r="O34" s="684"/>
      <c r="P34" s="684"/>
      <c r="Q34" s="684"/>
      <c r="R34" s="1062"/>
      <c r="S34" s="684"/>
    </row>
    <row r="35" spans="2:19" ht="18">
      <c r="B35" s="1059"/>
      <c r="C35" s="684"/>
      <c r="D35" s="684"/>
      <c r="E35" s="684"/>
      <c r="F35" s="684"/>
      <c r="G35" s="684"/>
      <c r="H35" s="684"/>
      <c r="I35" s="684"/>
      <c r="J35" s="684"/>
      <c r="K35" s="684"/>
      <c r="L35" s="684"/>
      <c r="M35" s="684"/>
      <c r="N35" s="684"/>
      <c r="O35" s="684"/>
      <c r="P35" s="684"/>
      <c r="Q35" s="684"/>
      <c r="R35" s="1062"/>
      <c r="S35" s="684"/>
    </row>
    <row r="36" spans="2:19">
      <c r="B36" s="1059"/>
      <c r="C36" s="684"/>
      <c r="D36" s="684"/>
      <c r="E36" s="684"/>
      <c r="F36" s="684"/>
      <c r="G36" s="684"/>
      <c r="H36" s="684"/>
      <c r="I36" s="684"/>
      <c r="J36" s="684"/>
      <c r="K36" s="684"/>
      <c r="L36" s="684"/>
      <c r="M36" s="684"/>
      <c r="N36" s="684"/>
      <c r="O36" s="684"/>
      <c r="P36" s="684"/>
      <c r="Q36" s="684"/>
      <c r="R36" s="1063"/>
      <c r="S36" s="684"/>
    </row>
    <row r="70" spans="7:8" ht="19">
      <c r="G70" s="1051" t="s">
        <v>247</v>
      </c>
      <c r="H70" s="1064">
        <f>IFERROR($G$16/$F$14,0)</f>
        <v>0</v>
      </c>
    </row>
    <row r="71" spans="7:8" ht="19">
      <c r="G71" s="1051" t="s">
        <v>248</v>
      </c>
      <c r="H71" s="1064">
        <f>IFERROR($I$16/$G$16,0)</f>
        <v>0</v>
      </c>
    </row>
  </sheetData>
  <sheetProtection sheet="1" objects="1" scenarios="1"/>
  <mergeCells count="8">
    <mergeCell ref="Q4:R31"/>
    <mergeCell ref="B5:E12"/>
    <mergeCell ref="F5:L12"/>
    <mergeCell ref="M5:P12"/>
    <mergeCell ref="B14:E22"/>
    <mergeCell ref="M15:P22"/>
    <mergeCell ref="B24:E31"/>
    <mergeCell ref="M24:P31"/>
  </mergeCells>
  <phoneticPr fontId="2"/>
  <conditionalFormatting sqref="A1:XFD4 A32:XFD1048576 A5:B5 A6:A12 F5 M5 A13:P13 S5:XFD31 A23:P23 A15:A22 A25:A31 A24:B24 A14:B14 F14:P14 F16:L22 F15:M15 F24:M24 F25:L31">
    <cfRule type="expression" dxfId="7303" priority="5">
      <formula>CELL("protect", A1)=0</formula>
    </cfRule>
  </conditionalFormatting>
  <conditionalFormatting sqref="F13:K24 D3:H3 O13:P13 J3:P3">
    <cfRule type="expression" dxfId="7302" priority="4">
      <formula>$AT$1=2</formula>
    </cfRule>
  </conditionalFormatting>
  <conditionalFormatting sqref="H25:H31 L25:L31 C34:Q36">
    <cfRule type="expression" dxfId="7301" priority="3">
      <formula>$AT$1=2</formula>
    </cfRule>
  </conditionalFormatting>
  <conditionalFormatting sqref="Q3:R3">
    <cfRule type="expression" dxfId="7300" priority="2">
      <formula>$AT$1=2</formula>
    </cfRule>
  </conditionalFormatting>
  <conditionalFormatting sqref="F13:L20 F22:L31 F21:K21">
    <cfRule type="expression" dxfId="7299" priority="1">
      <formula>$AT$1=2</formula>
    </cfRule>
  </conditionalFormatting>
  <pageMargins left="1" right="0.5" top="1" bottom="0.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Option Button 1">
              <controlPr defaultSize="0" autoFill="0" autoLine="0" autoPict="0">
                <anchor moveWithCells="1">
                  <from>
                    <xdr:col>12</xdr:col>
                    <xdr:colOff>69850</xdr:colOff>
                    <xdr:row>0</xdr:row>
                    <xdr:rowOff>184150</xdr:rowOff>
                  </from>
                  <to>
                    <xdr:col>12</xdr:col>
                    <xdr:colOff>488950</xdr:colOff>
                    <xdr:row>1</xdr:row>
                    <xdr:rowOff>203200</xdr:rowOff>
                  </to>
                </anchor>
              </controlPr>
            </control>
          </mc:Choice>
        </mc:AlternateContent>
        <mc:AlternateContent xmlns:mc="http://schemas.openxmlformats.org/markup-compatibility/2006">
          <mc:Choice Requires="x14">
            <control shapeId="11266" r:id="rId5" name="Option Button 2">
              <controlPr defaultSize="0" autoFill="0" autoLine="0" autoPict="0">
                <anchor moveWithCells="1">
                  <from>
                    <xdr:col>12</xdr:col>
                    <xdr:colOff>69850</xdr:colOff>
                    <xdr:row>1</xdr:row>
                    <xdr:rowOff>184150</xdr:rowOff>
                  </from>
                  <to>
                    <xdr:col>13</xdr:col>
                    <xdr:colOff>133350</xdr:colOff>
                    <xdr:row>1</xdr:row>
                    <xdr:rowOff>412750</xdr:rowOff>
                  </to>
                </anchor>
              </controlPr>
            </control>
          </mc:Choice>
        </mc:AlternateContent>
        <mc:AlternateContent xmlns:mc="http://schemas.openxmlformats.org/markup-compatibility/2006">
          <mc:Choice Requires="x14">
            <control shapeId="11267" r:id="rId6" name="Button 3">
              <controlPr defaultSize="0" print="0" autoFill="0" autoPict="0" macro="[0]!Pキャッシュフロー増大プラン計画印刷A3">
                <anchor>
                  <from>
                    <xdr:col>6</xdr:col>
                    <xdr:colOff>31750</xdr:colOff>
                    <xdr:row>1</xdr:row>
                    <xdr:rowOff>0</xdr:rowOff>
                  </from>
                  <to>
                    <xdr:col>7</xdr:col>
                    <xdr:colOff>438150</xdr:colOff>
                    <xdr:row>1</xdr:row>
                    <xdr:rowOff>285750</xdr:rowOff>
                  </to>
                </anchor>
              </controlPr>
            </control>
          </mc:Choice>
        </mc:AlternateContent>
        <mc:AlternateContent xmlns:mc="http://schemas.openxmlformats.org/markup-compatibility/2006">
          <mc:Choice Requires="x14">
            <control shapeId="11268" r:id="rId7" name="Button 4">
              <controlPr defaultSize="0" print="0" autoFill="0" autoPict="0" macro="[0]!Pキャッシュフロー増大プラン計画印刷A4">
                <anchor>
                  <from>
                    <xdr:col>8</xdr:col>
                    <xdr:colOff>0</xdr:colOff>
                    <xdr:row>1</xdr:row>
                    <xdr:rowOff>0</xdr:rowOff>
                  </from>
                  <to>
                    <xdr:col>9</xdr:col>
                    <xdr:colOff>412750</xdr:colOff>
                    <xdr:row>1</xdr:row>
                    <xdr:rowOff>285750</xdr:rowOff>
                  </to>
                </anchor>
              </controlPr>
            </control>
          </mc:Choice>
        </mc:AlternateContent>
        <mc:AlternateContent xmlns:mc="http://schemas.openxmlformats.org/markup-compatibility/2006">
          <mc:Choice Requires="x14">
            <control shapeId="11269" r:id="rId8" name="Button 5">
              <controlPr defaultSize="0" print="0" autoFill="0" autoPict="0" macro="[0]!m_menu">
                <anchor>
                  <from>
                    <xdr:col>18</xdr:col>
                    <xdr:colOff>19050</xdr:colOff>
                    <xdr:row>0</xdr:row>
                    <xdr:rowOff>31750</xdr:rowOff>
                  </from>
                  <to>
                    <xdr:col>19</xdr:col>
                    <xdr:colOff>438150</xdr:colOff>
                    <xdr:row>1</xdr:row>
                    <xdr:rowOff>355600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4A2FE-63F4-417A-9037-4F6090AC3150}">
  <sheetPr codeName="Sheet32">
    <tabColor rgb="FFFF0000"/>
  </sheetPr>
  <dimension ref="B1:CV191"/>
  <sheetViews>
    <sheetView showGridLines="0" showZeros="0" topLeftCell="B1" zoomScale="70" zoomScaleNormal="70" workbookViewId="0">
      <pane xSplit="2" ySplit="2" topLeftCell="D3" activePane="bottomRight" state="frozen"/>
      <selection activeCell="B1" sqref="B1"/>
      <selection pane="topRight" activeCell="D1" sqref="D1"/>
      <selection pane="bottomLeft" activeCell="B3" sqref="B3"/>
      <selection pane="bottomRight" activeCell="W136" sqref="W136"/>
    </sheetView>
  </sheetViews>
  <sheetFormatPr defaultColWidth="8.08203125" defaultRowHeight="13"/>
  <cols>
    <col min="1" max="1" width="0" style="1066" hidden="1" customWidth="1"/>
    <col min="2" max="2" width="3.75" style="1066" customWidth="1"/>
    <col min="3" max="3" width="16.25" style="1089" customWidth="1"/>
    <col min="4" max="18" width="9.75" style="1066" customWidth="1"/>
    <col min="19" max="19" width="13" style="1066" customWidth="1"/>
    <col min="20" max="45" width="8.08203125" style="1066"/>
    <col min="46" max="46" width="8.08203125" style="1066" customWidth="1"/>
    <col min="47" max="49" width="8.08203125" style="1066"/>
    <col min="50" max="50" width="0" style="1066" hidden="1" customWidth="1"/>
    <col min="51" max="16384" width="8.08203125" style="1066"/>
  </cols>
  <sheetData>
    <row r="1" spans="2:50" ht="61.4" customHeight="1">
      <c r="B1" s="1065" t="s">
        <v>288</v>
      </c>
      <c r="C1" s="1065"/>
      <c r="Q1" s="1067">
        <f>Q124</f>
        <v>0</v>
      </c>
      <c r="R1" s="1068"/>
      <c r="AX1" s="1069">
        <v>2</v>
      </c>
    </row>
    <row r="2" spans="2:50" s="1075" customFormat="1" ht="18" customHeight="1">
      <c r="B2" s="1070"/>
      <c r="C2" s="1071"/>
      <c r="D2" s="1072">
        <f>当期計画!D2</f>
        <v>45474</v>
      </c>
      <c r="E2" s="1072">
        <f>当期計画!E2</f>
        <v>45505</v>
      </c>
      <c r="F2" s="1072">
        <f>当期計画!F2</f>
        <v>45536</v>
      </c>
      <c r="G2" s="1072">
        <f>当期計画!G2</f>
        <v>45566</v>
      </c>
      <c r="H2" s="1072">
        <f>当期計画!H2</f>
        <v>45597</v>
      </c>
      <c r="I2" s="1072">
        <f>当期計画!I2</f>
        <v>45627</v>
      </c>
      <c r="J2" s="1072">
        <f>当期計画!J2</f>
        <v>45658</v>
      </c>
      <c r="K2" s="1072">
        <f>当期計画!K2</f>
        <v>45689</v>
      </c>
      <c r="L2" s="1072">
        <f>当期計画!L2</f>
        <v>45717</v>
      </c>
      <c r="M2" s="1072">
        <f>当期計画!M2</f>
        <v>45748</v>
      </c>
      <c r="N2" s="1072">
        <f>当期計画!N2</f>
        <v>45778</v>
      </c>
      <c r="O2" s="1072">
        <f>当期計画!O2</f>
        <v>45809</v>
      </c>
      <c r="P2" s="1073" t="s">
        <v>17</v>
      </c>
      <c r="Q2" s="1074" t="s">
        <v>18</v>
      </c>
      <c r="R2" s="75" t="s">
        <v>169</v>
      </c>
    </row>
    <row r="3" spans="2:50" s="1075" customFormat="1" ht="18" customHeight="1">
      <c r="B3" s="1076"/>
      <c r="C3" s="80" t="s">
        <v>19</v>
      </c>
      <c r="D3" s="81"/>
      <c r="E3" s="81"/>
      <c r="F3" s="81"/>
      <c r="G3" s="81"/>
      <c r="H3" s="81"/>
      <c r="I3" s="81"/>
      <c r="J3" s="81"/>
      <c r="K3" s="81"/>
      <c r="L3" s="81"/>
      <c r="M3" s="81"/>
      <c r="N3" s="81"/>
      <c r="O3" s="81"/>
      <c r="P3" s="81"/>
      <c r="Q3" s="82"/>
      <c r="R3" s="83"/>
    </row>
    <row r="4" spans="2:50" s="1075" customFormat="1" ht="18" customHeight="1">
      <c r="B4" s="57"/>
      <c r="C4" s="87"/>
      <c r="D4" s="88"/>
      <c r="E4" s="88"/>
      <c r="F4" s="88"/>
      <c r="G4" s="88"/>
      <c r="H4" s="88"/>
      <c r="I4" s="88"/>
      <c r="J4" s="88"/>
      <c r="K4" s="88"/>
      <c r="L4" s="88"/>
      <c r="M4" s="88"/>
      <c r="N4" s="88"/>
      <c r="O4" s="88"/>
      <c r="P4" s="88"/>
      <c r="Q4" s="89">
        <f t="shared" ref="Q4:Q14" si="0">SUM(D4:P4)</f>
        <v>0</v>
      </c>
      <c r="R4" s="90"/>
      <c r="S4" s="871">
        <v>0</v>
      </c>
      <c r="T4" s="871"/>
      <c r="U4" s="871"/>
    </row>
    <row r="5" spans="2:50" s="1075" customFormat="1" ht="18" customHeight="1">
      <c r="B5" s="57"/>
      <c r="C5" s="94"/>
      <c r="D5" s="88"/>
      <c r="E5" s="88"/>
      <c r="F5" s="88"/>
      <c r="G5" s="88"/>
      <c r="H5" s="88"/>
      <c r="I5" s="88"/>
      <c r="J5" s="88"/>
      <c r="K5" s="88"/>
      <c r="L5" s="88"/>
      <c r="M5" s="88"/>
      <c r="N5" s="88"/>
      <c r="O5" s="88"/>
      <c r="P5" s="88"/>
      <c r="Q5" s="89">
        <f t="shared" si="0"/>
        <v>0</v>
      </c>
      <c r="R5" s="90"/>
      <c r="S5" s="871"/>
      <c r="T5" s="871"/>
      <c r="U5" s="871"/>
    </row>
    <row r="6" spans="2:50" s="1075" customFormat="1" ht="18" customHeight="1">
      <c r="B6" s="57"/>
      <c r="C6" s="95"/>
      <c r="D6" s="88"/>
      <c r="E6" s="88"/>
      <c r="F6" s="88"/>
      <c r="G6" s="88"/>
      <c r="H6" s="88"/>
      <c r="I6" s="88"/>
      <c r="J6" s="88"/>
      <c r="K6" s="88"/>
      <c r="L6" s="88"/>
      <c r="M6" s="88"/>
      <c r="N6" s="88"/>
      <c r="O6" s="88"/>
      <c r="P6" s="88"/>
      <c r="Q6" s="89">
        <f t="shared" si="0"/>
        <v>0</v>
      </c>
      <c r="R6" s="90"/>
    </row>
    <row r="7" spans="2:50" s="1075" customFormat="1" ht="18" customHeight="1">
      <c r="B7" s="57"/>
      <c r="C7" s="95"/>
      <c r="D7" s="88"/>
      <c r="E7" s="88"/>
      <c r="F7" s="88"/>
      <c r="G7" s="88"/>
      <c r="H7" s="88"/>
      <c r="I7" s="88"/>
      <c r="J7" s="88"/>
      <c r="K7" s="88"/>
      <c r="L7" s="88"/>
      <c r="M7" s="88"/>
      <c r="N7" s="88"/>
      <c r="O7" s="88"/>
      <c r="P7" s="88"/>
      <c r="Q7" s="89">
        <f t="shared" si="0"/>
        <v>0</v>
      </c>
      <c r="R7" s="90"/>
      <c r="S7" s="871"/>
      <c r="T7" s="871"/>
      <c r="U7" s="871"/>
    </row>
    <row r="8" spans="2:50" s="1075" customFormat="1" ht="18" customHeight="1">
      <c r="B8" s="57"/>
      <c r="C8" s="95"/>
      <c r="D8" s="88"/>
      <c r="E8" s="88"/>
      <c r="F8" s="88"/>
      <c r="G8" s="88"/>
      <c r="H8" s="88"/>
      <c r="I8" s="88"/>
      <c r="J8" s="88"/>
      <c r="K8" s="88"/>
      <c r="L8" s="88"/>
      <c r="M8" s="88"/>
      <c r="N8" s="88"/>
      <c r="O8" s="88"/>
      <c r="P8" s="88"/>
      <c r="Q8" s="89">
        <f t="shared" si="0"/>
        <v>0</v>
      </c>
      <c r="R8" s="90"/>
      <c r="S8" s="871"/>
      <c r="T8" s="871"/>
      <c r="U8" s="871"/>
    </row>
    <row r="9" spans="2:50" s="1075" customFormat="1" ht="18" customHeight="1">
      <c r="B9" s="57"/>
      <c r="C9" s="95"/>
      <c r="D9" s="88"/>
      <c r="E9" s="88"/>
      <c r="F9" s="88"/>
      <c r="G9" s="88"/>
      <c r="H9" s="88"/>
      <c r="I9" s="88"/>
      <c r="J9" s="88"/>
      <c r="K9" s="88"/>
      <c r="L9" s="88"/>
      <c r="M9" s="88"/>
      <c r="N9" s="88"/>
      <c r="O9" s="88"/>
      <c r="P9" s="88"/>
      <c r="Q9" s="89">
        <f t="shared" si="0"/>
        <v>0</v>
      </c>
      <c r="R9" s="90"/>
      <c r="S9" s="871"/>
    </row>
    <row r="10" spans="2:50" s="1075" customFormat="1" ht="18" customHeight="1">
      <c r="B10" s="57"/>
      <c r="C10" s="95"/>
      <c r="D10" s="88"/>
      <c r="E10" s="88"/>
      <c r="F10" s="88"/>
      <c r="G10" s="88"/>
      <c r="H10" s="88"/>
      <c r="I10" s="88"/>
      <c r="J10" s="88"/>
      <c r="K10" s="88"/>
      <c r="L10" s="88"/>
      <c r="M10" s="88"/>
      <c r="N10" s="88"/>
      <c r="O10" s="88"/>
      <c r="P10" s="88"/>
      <c r="Q10" s="89">
        <f t="shared" si="0"/>
        <v>0</v>
      </c>
      <c r="R10" s="90"/>
      <c r="S10" s="871"/>
    </row>
    <row r="11" spans="2:50" s="1075" customFormat="1" ht="18" customHeight="1">
      <c r="B11" s="57"/>
      <c r="C11" s="95"/>
      <c r="D11" s="88"/>
      <c r="E11" s="88"/>
      <c r="F11" s="88"/>
      <c r="G11" s="88"/>
      <c r="H11" s="88"/>
      <c r="I11" s="88"/>
      <c r="J11" s="88"/>
      <c r="K11" s="88"/>
      <c r="L11" s="88"/>
      <c r="M11" s="88"/>
      <c r="N11" s="88"/>
      <c r="O11" s="88"/>
      <c r="P11" s="88"/>
      <c r="Q11" s="89">
        <f t="shared" si="0"/>
        <v>0</v>
      </c>
      <c r="R11" s="90"/>
    </row>
    <row r="12" spans="2:50" s="1075" customFormat="1" ht="18" customHeight="1">
      <c r="B12" s="57"/>
      <c r="C12" s="95"/>
      <c r="D12" s="88"/>
      <c r="E12" s="88"/>
      <c r="F12" s="88"/>
      <c r="G12" s="88"/>
      <c r="H12" s="88"/>
      <c r="I12" s="88"/>
      <c r="J12" s="88"/>
      <c r="K12" s="88"/>
      <c r="L12" s="88"/>
      <c r="M12" s="88"/>
      <c r="N12" s="88"/>
      <c r="O12" s="88"/>
      <c r="P12" s="88"/>
      <c r="Q12" s="89">
        <f t="shared" si="0"/>
        <v>0</v>
      </c>
      <c r="R12" s="90"/>
      <c r="S12" s="1075" t="s">
        <v>289</v>
      </c>
    </row>
    <row r="13" spans="2:50" s="1075" customFormat="1" ht="18" customHeight="1">
      <c r="B13" s="57"/>
      <c r="C13" s="95"/>
      <c r="D13" s="88"/>
      <c r="E13" s="88"/>
      <c r="F13" s="88"/>
      <c r="G13" s="88"/>
      <c r="H13" s="88"/>
      <c r="I13" s="88"/>
      <c r="J13" s="88"/>
      <c r="K13" s="88"/>
      <c r="L13" s="88"/>
      <c r="M13" s="88"/>
      <c r="N13" s="88"/>
      <c r="O13" s="88"/>
      <c r="P13" s="88"/>
      <c r="Q13" s="89">
        <f t="shared" si="0"/>
        <v>0</v>
      </c>
      <c r="R13" s="90"/>
      <c r="S13" s="1077">
        <f>前期実績!Q28</f>
        <v>0</v>
      </c>
    </row>
    <row r="14" spans="2:50" s="1075" customFormat="1" ht="18" customHeight="1">
      <c r="B14" s="57"/>
      <c r="C14" s="96" t="s">
        <v>20</v>
      </c>
      <c r="D14" s="97">
        <f>SUM(D4:D13)</f>
        <v>0</v>
      </c>
      <c r="E14" s="97">
        <f t="shared" ref="E14:P14" si="1">SUM(E4:E13)</f>
        <v>0</v>
      </c>
      <c r="F14" s="97">
        <f t="shared" si="1"/>
        <v>0</v>
      </c>
      <c r="G14" s="97">
        <f t="shared" si="1"/>
        <v>0</v>
      </c>
      <c r="H14" s="97">
        <f t="shared" si="1"/>
        <v>0</v>
      </c>
      <c r="I14" s="97">
        <f t="shared" si="1"/>
        <v>0</v>
      </c>
      <c r="J14" s="97">
        <f t="shared" si="1"/>
        <v>0</v>
      </c>
      <c r="K14" s="97">
        <f t="shared" si="1"/>
        <v>0</v>
      </c>
      <c r="L14" s="97">
        <f t="shared" si="1"/>
        <v>0</v>
      </c>
      <c r="M14" s="1078">
        <f t="shared" si="1"/>
        <v>0</v>
      </c>
      <c r="N14" s="97">
        <f t="shared" si="1"/>
        <v>0</v>
      </c>
      <c r="O14" s="97">
        <f t="shared" si="1"/>
        <v>0</v>
      </c>
      <c r="P14" s="97">
        <f t="shared" si="1"/>
        <v>0</v>
      </c>
      <c r="Q14" s="121">
        <f t="shared" si="0"/>
        <v>0</v>
      </c>
      <c r="R14" s="1079"/>
    </row>
    <row r="15" spans="2:50" s="1075" customFormat="1" ht="18" customHeight="1">
      <c r="B15" s="57"/>
      <c r="C15" s="80" t="s">
        <v>22</v>
      </c>
      <c r="D15" s="100"/>
      <c r="E15" s="100"/>
      <c r="F15" s="100"/>
      <c r="G15" s="100"/>
      <c r="H15" s="100"/>
      <c r="I15" s="100"/>
      <c r="J15" s="100"/>
      <c r="K15" s="100"/>
      <c r="L15" s="100"/>
      <c r="M15" s="100"/>
      <c r="N15" s="100"/>
      <c r="O15" s="100"/>
      <c r="P15" s="100"/>
      <c r="Q15" s="101"/>
      <c r="R15" s="102"/>
    </row>
    <row r="16" spans="2:50" s="1075" customFormat="1" ht="18" customHeight="1">
      <c r="B16" s="57"/>
      <c r="C16" s="95" t="s">
        <v>366</v>
      </c>
      <c r="D16" s="124"/>
      <c r="E16" s="124"/>
      <c r="F16" s="124"/>
      <c r="G16" s="124"/>
      <c r="H16" s="124"/>
      <c r="I16" s="124"/>
      <c r="J16" s="124"/>
      <c r="K16" s="124"/>
      <c r="L16" s="124"/>
      <c r="M16" s="124"/>
      <c r="N16" s="124"/>
      <c r="O16" s="124"/>
      <c r="P16" s="124"/>
      <c r="Q16" s="181">
        <f>SUM(D16:P16)</f>
        <v>0</v>
      </c>
      <c r="R16" s="452" t="str">
        <f t="shared" ref="R16:R26" si="2">IF(ISERROR(Q16/$Q$14),"",Q16/$Q$14)</f>
        <v/>
      </c>
    </row>
    <row r="17" spans="2:19" s="1075" customFormat="1" ht="18" customHeight="1">
      <c r="B17" s="57"/>
      <c r="C17" s="95"/>
      <c r="D17" s="114"/>
      <c r="E17" s="114"/>
      <c r="F17" s="114"/>
      <c r="G17" s="114"/>
      <c r="H17" s="114"/>
      <c r="I17" s="114"/>
      <c r="J17" s="114"/>
      <c r="K17" s="114"/>
      <c r="L17" s="114"/>
      <c r="M17" s="114"/>
      <c r="N17" s="114"/>
      <c r="O17" s="114"/>
      <c r="P17" s="114"/>
      <c r="Q17" s="177">
        <f>SUM(D17:P17)</f>
        <v>0</v>
      </c>
      <c r="R17" s="1080" t="str">
        <f t="shared" si="2"/>
        <v/>
      </c>
    </row>
    <row r="18" spans="2:19" s="1075" customFormat="1" ht="18" customHeight="1">
      <c r="B18" s="57"/>
      <c r="C18" s="95"/>
      <c r="D18" s="114"/>
      <c r="E18" s="114"/>
      <c r="F18" s="114"/>
      <c r="G18" s="114"/>
      <c r="H18" s="114"/>
      <c r="I18" s="114"/>
      <c r="J18" s="114"/>
      <c r="K18" s="114"/>
      <c r="L18" s="114"/>
      <c r="M18" s="114"/>
      <c r="N18" s="114"/>
      <c r="O18" s="114"/>
      <c r="P18" s="114"/>
      <c r="Q18" s="177">
        <f t="shared" ref="Q18:Q26" si="3">SUM(D18:P18)</f>
        <v>0</v>
      </c>
      <c r="R18" s="1081" t="str">
        <f t="shared" si="2"/>
        <v/>
      </c>
    </row>
    <row r="19" spans="2:19" s="1075" customFormat="1" ht="18" customHeight="1">
      <c r="B19" s="57"/>
      <c r="C19" s="95"/>
      <c r="D19" s="114"/>
      <c r="E19" s="114"/>
      <c r="F19" s="114"/>
      <c r="G19" s="114"/>
      <c r="H19" s="114"/>
      <c r="I19" s="114"/>
      <c r="J19" s="114"/>
      <c r="K19" s="114"/>
      <c r="L19" s="114"/>
      <c r="M19" s="114"/>
      <c r="N19" s="114"/>
      <c r="O19" s="114"/>
      <c r="P19" s="114"/>
      <c r="Q19" s="177">
        <f t="shared" si="3"/>
        <v>0</v>
      </c>
      <c r="R19" s="1081" t="str">
        <f t="shared" si="2"/>
        <v/>
      </c>
    </row>
    <row r="20" spans="2:19" s="1075" customFormat="1" ht="18" customHeight="1">
      <c r="B20" s="57"/>
      <c r="C20" s="95"/>
      <c r="D20" s="114"/>
      <c r="E20" s="114"/>
      <c r="F20" s="114"/>
      <c r="G20" s="114"/>
      <c r="H20" s="114"/>
      <c r="I20" s="114"/>
      <c r="J20" s="114"/>
      <c r="K20" s="114"/>
      <c r="L20" s="114"/>
      <c r="M20" s="114"/>
      <c r="N20" s="114"/>
      <c r="O20" s="114"/>
      <c r="P20" s="114"/>
      <c r="Q20" s="177">
        <f t="shared" si="3"/>
        <v>0</v>
      </c>
      <c r="R20" s="1081" t="str">
        <f t="shared" si="2"/>
        <v/>
      </c>
    </row>
    <row r="21" spans="2:19" s="1075" customFormat="1" ht="18" customHeight="1">
      <c r="B21" s="57"/>
      <c r="C21" s="95"/>
      <c r="D21" s="114"/>
      <c r="E21" s="114"/>
      <c r="F21" s="114"/>
      <c r="G21" s="114"/>
      <c r="H21" s="114"/>
      <c r="I21" s="114"/>
      <c r="J21" s="114"/>
      <c r="K21" s="114"/>
      <c r="L21" s="114"/>
      <c r="M21" s="114"/>
      <c r="N21" s="114"/>
      <c r="O21" s="114"/>
      <c r="P21" s="114"/>
      <c r="Q21" s="177">
        <f t="shared" si="3"/>
        <v>0</v>
      </c>
      <c r="R21" s="1081" t="str">
        <f t="shared" si="2"/>
        <v/>
      </c>
    </row>
    <row r="22" spans="2:19" s="1075" customFormat="1" ht="18" customHeight="1">
      <c r="B22" s="57"/>
      <c r="C22" s="95"/>
      <c r="D22" s="114"/>
      <c r="E22" s="114"/>
      <c r="F22" s="114"/>
      <c r="G22" s="114"/>
      <c r="H22" s="114"/>
      <c r="I22" s="114"/>
      <c r="J22" s="114"/>
      <c r="K22" s="114"/>
      <c r="L22" s="114"/>
      <c r="M22" s="114"/>
      <c r="N22" s="114"/>
      <c r="O22" s="114"/>
      <c r="P22" s="114"/>
      <c r="Q22" s="177">
        <f t="shared" si="3"/>
        <v>0</v>
      </c>
      <c r="R22" s="1081" t="str">
        <f t="shared" si="2"/>
        <v/>
      </c>
    </row>
    <row r="23" spans="2:19" s="1075" customFormat="1" ht="18" customHeight="1">
      <c r="B23" s="57"/>
      <c r="C23" s="95"/>
      <c r="D23" s="114"/>
      <c r="E23" s="114"/>
      <c r="F23" s="114"/>
      <c r="G23" s="114"/>
      <c r="H23" s="114"/>
      <c r="I23" s="114"/>
      <c r="J23" s="114"/>
      <c r="K23" s="114"/>
      <c r="L23" s="114"/>
      <c r="M23" s="114"/>
      <c r="N23" s="114"/>
      <c r="O23" s="114"/>
      <c r="P23" s="114"/>
      <c r="Q23" s="177">
        <f t="shared" si="3"/>
        <v>0</v>
      </c>
      <c r="R23" s="1081" t="str">
        <f t="shared" si="2"/>
        <v/>
      </c>
    </row>
    <row r="24" spans="2:19" s="1075" customFormat="1" ht="18" customHeight="1">
      <c r="B24" s="57"/>
      <c r="C24" s="95"/>
      <c r="D24" s="114"/>
      <c r="E24" s="114"/>
      <c r="F24" s="114"/>
      <c r="G24" s="114"/>
      <c r="H24" s="114"/>
      <c r="I24" s="114"/>
      <c r="J24" s="114"/>
      <c r="K24" s="114"/>
      <c r="L24" s="114"/>
      <c r="M24" s="114"/>
      <c r="N24" s="114"/>
      <c r="O24" s="114"/>
      <c r="P24" s="114"/>
      <c r="Q24" s="177">
        <f t="shared" si="3"/>
        <v>0</v>
      </c>
      <c r="R24" s="1081" t="str">
        <f t="shared" si="2"/>
        <v/>
      </c>
    </row>
    <row r="25" spans="2:19" s="1075" customFormat="1" ht="18" customHeight="1">
      <c r="B25" s="57"/>
      <c r="C25" s="95"/>
      <c r="D25" s="114"/>
      <c r="E25" s="114"/>
      <c r="F25" s="114"/>
      <c r="G25" s="114"/>
      <c r="H25" s="114"/>
      <c r="I25" s="114"/>
      <c r="J25" s="114"/>
      <c r="K25" s="114"/>
      <c r="L25" s="114"/>
      <c r="M25" s="114"/>
      <c r="N25" s="114"/>
      <c r="O25" s="114"/>
      <c r="P25" s="114"/>
      <c r="Q25" s="177">
        <f t="shared" si="3"/>
        <v>0</v>
      </c>
      <c r="R25" s="1081" t="str">
        <f t="shared" si="2"/>
        <v/>
      </c>
    </row>
    <row r="26" spans="2:19" s="1075" customFormat="1" ht="18" customHeight="1">
      <c r="B26" s="57"/>
      <c r="C26" s="95"/>
      <c r="D26" s="114"/>
      <c r="E26" s="114"/>
      <c r="F26" s="114"/>
      <c r="G26" s="114"/>
      <c r="H26" s="114"/>
      <c r="I26" s="114"/>
      <c r="J26" s="114"/>
      <c r="K26" s="114"/>
      <c r="L26" s="114"/>
      <c r="M26" s="114"/>
      <c r="N26" s="114"/>
      <c r="O26" s="114"/>
      <c r="P26" s="114"/>
      <c r="Q26" s="177">
        <f t="shared" si="3"/>
        <v>0</v>
      </c>
      <c r="R26" s="1082" t="str">
        <f t="shared" si="2"/>
        <v/>
      </c>
    </row>
    <row r="27" spans="2:19" s="1075" customFormat="1" ht="18" customHeight="1">
      <c r="B27" s="57"/>
      <c r="C27" s="119" t="s">
        <v>23</v>
      </c>
      <c r="D27" s="120">
        <f t="shared" ref="D27:P27" si="4">SUM(D17:D26)</f>
        <v>0</v>
      </c>
      <c r="E27" s="120">
        <f t="shared" si="4"/>
        <v>0</v>
      </c>
      <c r="F27" s="120">
        <f t="shared" si="4"/>
        <v>0</v>
      </c>
      <c r="G27" s="120">
        <f t="shared" si="4"/>
        <v>0</v>
      </c>
      <c r="H27" s="120">
        <f t="shared" si="4"/>
        <v>0</v>
      </c>
      <c r="I27" s="120">
        <f t="shared" si="4"/>
        <v>0</v>
      </c>
      <c r="J27" s="120">
        <f t="shared" si="4"/>
        <v>0</v>
      </c>
      <c r="K27" s="120">
        <f t="shared" si="4"/>
        <v>0</v>
      </c>
      <c r="L27" s="120">
        <f t="shared" si="4"/>
        <v>0</v>
      </c>
      <c r="M27" s="120">
        <f t="shared" si="4"/>
        <v>0</v>
      </c>
      <c r="N27" s="120">
        <f t="shared" si="4"/>
        <v>0</v>
      </c>
      <c r="O27" s="120">
        <f t="shared" si="4"/>
        <v>0</v>
      </c>
      <c r="P27" s="120">
        <f t="shared" si="4"/>
        <v>0</v>
      </c>
      <c r="Q27" s="121">
        <f t="shared" ref="Q27:Q32" si="5">SUM(D27:P27)</f>
        <v>0</v>
      </c>
      <c r="R27" s="122" t="str">
        <f t="shared" ref="R27:R98" si="6">IF(ISERROR(Q27/$Q$14),"",Q27/$Q$14)</f>
        <v/>
      </c>
    </row>
    <row r="28" spans="2:19" s="1075" customFormat="1" ht="18" customHeight="1">
      <c r="B28" s="57"/>
      <c r="C28" s="95" t="s">
        <v>24</v>
      </c>
      <c r="D28" s="124"/>
      <c r="E28" s="124"/>
      <c r="F28" s="124"/>
      <c r="G28" s="124"/>
      <c r="H28" s="124"/>
      <c r="I28" s="124"/>
      <c r="J28" s="124"/>
      <c r="K28" s="124"/>
      <c r="L28" s="124"/>
      <c r="M28" s="124"/>
      <c r="N28" s="124"/>
      <c r="O28" s="124"/>
      <c r="P28" s="124"/>
      <c r="Q28" s="121">
        <f t="shared" si="5"/>
        <v>0</v>
      </c>
      <c r="R28" s="141" t="str">
        <f t="shared" si="6"/>
        <v/>
      </c>
      <c r="S28" s="1075" t="s">
        <v>290</v>
      </c>
    </row>
    <row r="29" spans="2:19" s="1075" customFormat="1" ht="18" customHeight="1">
      <c r="B29" s="57"/>
      <c r="C29" s="96" t="s">
        <v>25</v>
      </c>
      <c r="D29" s="1083">
        <f>D16+D27-D28</f>
        <v>0</v>
      </c>
      <c r="E29" s="1083">
        <f t="shared" ref="E29:P29" si="7">E16+E27-E28</f>
        <v>0</v>
      </c>
      <c r="F29" s="1083">
        <f t="shared" si="7"/>
        <v>0</v>
      </c>
      <c r="G29" s="1083">
        <f t="shared" si="7"/>
        <v>0</v>
      </c>
      <c r="H29" s="1083">
        <f t="shared" si="7"/>
        <v>0</v>
      </c>
      <c r="I29" s="1083">
        <f t="shared" si="7"/>
        <v>0</v>
      </c>
      <c r="J29" s="1083">
        <f t="shared" si="7"/>
        <v>0</v>
      </c>
      <c r="K29" s="1083">
        <f t="shared" si="7"/>
        <v>0</v>
      </c>
      <c r="L29" s="1083">
        <f t="shared" si="7"/>
        <v>0</v>
      </c>
      <c r="M29" s="1083">
        <f t="shared" si="7"/>
        <v>0</v>
      </c>
      <c r="N29" s="1083">
        <f t="shared" si="7"/>
        <v>0</v>
      </c>
      <c r="O29" s="1083">
        <f t="shared" si="7"/>
        <v>0</v>
      </c>
      <c r="P29" s="1083">
        <f t="shared" si="7"/>
        <v>0</v>
      </c>
      <c r="Q29" s="121">
        <f t="shared" si="5"/>
        <v>0</v>
      </c>
      <c r="R29" s="141" t="str">
        <f t="shared" si="6"/>
        <v/>
      </c>
      <c r="S29" s="1084" t="str">
        <f>当期計画!Q33</f>
        <v/>
      </c>
    </row>
    <row r="30" spans="2:19" s="1075" customFormat="1" ht="18" customHeight="1">
      <c r="B30" s="57"/>
      <c r="C30" s="1085" t="s">
        <v>26</v>
      </c>
      <c r="D30" s="1083">
        <f>D189+D190-D191</f>
        <v>0</v>
      </c>
      <c r="E30" s="1083">
        <f t="shared" ref="E30:P30" si="8">E189+E190-E191</f>
        <v>0</v>
      </c>
      <c r="F30" s="1083">
        <f t="shared" si="8"/>
        <v>0</v>
      </c>
      <c r="G30" s="1083">
        <f t="shared" si="8"/>
        <v>0</v>
      </c>
      <c r="H30" s="1083">
        <f t="shared" si="8"/>
        <v>0</v>
      </c>
      <c r="I30" s="1083">
        <f t="shared" si="8"/>
        <v>0</v>
      </c>
      <c r="J30" s="1083">
        <f t="shared" si="8"/>
        <v>0</v>
      </c>
      <c r="K30" s="1083">
        <f t="shared" si="8"/>
        <v>0</v>
      </c>
      <c r="L30" s="1083">
        <f t="shared" si="8"/>
        <v>0</v>
      </c>
      <c r="M30" s="1083">
        <f t="shared" si="8"/>
        <v>0</v>
      </c>
      <c r="N30" s="1083">
        <f t="shared" si="8"/>
        <v>0</v>
      </c>
      <c r="O30" s="1083">
        <f t="shared" si="8"/>
        <v>0</v>
      </c>
      <c r="P30" s="1083">
        <f t="shared" si="8"/>
        <v>0</v>
      </c>
      <c r="Q30" s="121">
        <f t="shared" si="5"/>
        <v>0</v>
      </c>
      <c r="R30" s="141" t="str">
        <f t="shared" si="6"/>
        <v/>
      </c>
    </row>
    <row r="31" spans="2:19" s="1075" customFormat="1" ht="18" customHeight="1">
      <c r="B31" s="57"/>
      <c r="C31" s="96" t="s">
        <v>27</v>
      </c>
      <c r="D31" s="97">
        <f>D29+D30</f>
        <v>0</v>
      </c>
      <c r="E31" s="97">
        <f t="shared" ref="E31:P31" si="9">E29+E30</f>
        <v>0</v>
      </c>
      <c r="F31" s="97">
        <f t="shared" si="9"/>
        <v>0</v>
      </c>
      <c r="G31" s="97">
        <f t="shared" si="9"/>
        <v>0</v>
      </c>
      <c r="H31" s="97">
        <f t="shared" si="9"/>
        <v>0</v>
      </c>
      <c r="I31" s="97">
        <f t="shared" si="9"/>
        <v>0</v>
      </c>
      <c r="J31" s="97">
        <f t="shared" si="9"/>
        <v>0</v>
      </c>
      <c r="K31" s="97">
        <f t="shared" si="9"/>
        <v>0</v>
      </c>
      <c r="L31" s="97">
        <f t="shared" si="9"/>
        <v>0</v>
      </c>
      <c r="M31" s="97">
        <f t="shared" si="9"/>
        <v>0</v>
      </c>
      <c r="N31" s="97">
        <f t="shared" si="9"/>
        <v>0</v>
      </c>
      <c r="O31" s="97">
        <f t="shared" si="9"/>
        <v>0</v>
      </c>
      <c r="P31" s="97">
        <f t="shared" si="9"/>
        <v>0</v>
      </c>
      <c r="Q31" s="121">
        <f t="shared" si="5"/>
        <v>0</v>
      </c>
      <c r="R31" s="141" t="str">
        <f t="shared" si="6"/>
        <v/>
      </c>
    </row>
    <row r="32" spans="2:19" s="1075" customFormat="1" ht="18" customHeight="1">
      <c r="B32" s="57"/>
      <c r="C32" s="96" t="s">
        <v>28</v>
      </c>
      <c r="D32" s="97">
        <f>D14-D31</f>
        <v>0</v>
      </c>
      <c r="E32" s="97">
        <f t="shared" ref="E32:P32" si="10">E14-E31</f>
        <v>0</v>
      </c>
      <c r="F32" s="97">
        <f t="shared" si="10"/>
        <v>0</v>
      </c>
      <c r="G32" s="97">
        <f t="shared" si="10"/>
        <v>0</v>
      </c>
      <c r="H32" s="97">
        <f t="shared" si="10"/>
        <v>0</v>
      </c>
      <c r="I32" s="97">
        <f t="shared" si="10"/>
        <v>0</v>
      </c>
      <c r="J32" s="97">
        <f t="shared" si="10"/>
        <v>0</v>
      </c>
      <c r="K32" s="97">
        <f t="shared" si="10"/>
        <v>0</v>
      </c>
      <c r="L32" s="97">
        <f t="shared" si="10"/>
        <v>0</v>
      </c>
      <c r="M32" s="97">
        <f t="shared" si="10"/>
        <v>0</v>
      </c>
      <c r="N32" s="97">
        <f t="shared" si="10"/>
        <v>0</v>
      </c>
      <c r="O32" s="97">
        <f t="shared" si="10"/>
        <v>0</v>
      </c>
      <c r="P32" s="97">
        <f t="shared" si="10"/>
        <v>0</v>
      </c>
      <c r="Q32" s="121">
        <f t="shared" si="5"/>
        <v>0</v>
      </c>
      <c r="R32" s="141" t="str">
        <f t="shared" si="6"/>
        <v/>
      </c>
    </row>
    <row r="33" spans="2:18" s="1075" customFormat="1" ht="18" customHeight="1">
      <c r="B33" s="57"/>
      <c r="C33" s="96" t="s">
        <v>29</v>
      </c>
      <c r="D33" s="128">
        <f>IFERROR(D32/D14,0)</f>
        <v>0</v>
      </c>
      <c r="E33" s="128">
        <f t="shared" ref="E33:P33" si="11">IFERROR(E32/E14,0)</f>
        <v>0</v>
      </c>
      <c r="F33" s="128">
        <f t="shared" si="11"/>
        <v>0</v>
      </c>
      <c r="G33" s="128">
        <f t="shared" si="11"/>
        <v>0</v>
      </c>
      <c r="H33" s="128">
        <f t="shared" si="11"/>
        <v>0</v>
      </c>
      <c r="I33" s="128">
        <f t="shared" si="11"/>
        <v>0</v>
      </c>
      <c r="J33" s="128">
        <f t="shared" si="11"/>
        <v>0</v>
      </c>
      <c r="K33" s="128">
        <f>IFERROR(K32/K14,0)</f>
        <v>0</v>
      </c>
      <c r="L33" s="128">
        <f t="shared" si="11"/>
        <v>0</v>
      </c>
      <c r="M33" s="128">
        <f t="shared" si="11"/>
        <v>0</v>
      </c>
      <c r="N33" s="128">
        <f t="shared" si="11"/>
        <v>0</v>
      </c>
      <c r="O33" s="128">
        <f t="shared" si="11"/>
        <v>0</v>
      </c>
      <c r="P33" s="128">
        <f t="shared" si="11"/>
        <v>0</v>
      </c>
      <c r="Q33" s="129" t="str">
        <f>IF( Q14=0,"",Q32 /  Q14)</f>
        <v/>
      </c>
      <c r="R33" s="141" t="str">
        <f>Q33</f>
        <v/>
      </c>
    </row>
    <row r="34" spans="2:18" s="1075" customFormat="1" ht="18" customHeight="1">
      <c r="B34" s="57"/>
      <c r="C34" s="80" t="s">
        <v>30</v>
      </c>
      <c r="D34" s="100"/>
      <c r="E34" s="100"/>
      <c r="F34" s="100"/>
      <c r="G34" s="100"/>
      <c r="H34" s="100"/>
      <c r="I34" s="100"/>
      <c r="J34" s="100"/>
      <c r="K34" s="100"/>
      <c r="L34" s="100"/>
      <c r="M34" s="100"/>
      <c r="N34" s="100"/>
      <c r="O34" s="100"/>
      <c r="P34" s="100"/>
      <c r="Q34" s="101"/>
      <c r="R34" s="130"/>
    </row>
    <row r="35" spans="2:18" s="1075" customFormat="1" ht="18" customHeight="1">
      <c r="B35" s="57"/>
      <c r="C35" s="87"/>
      <c r="D35" s="131"/>
      <c r="E35" s="131"/>
      <c r="F35" s="131"/>
      <c r="G35" s="131"/>
      <c r="H35" s="131"/>
      <c r="I35" s="131"/>
      <c r="J35" s="131"/>
      <c r="K35" s="131"/>
      <c r="L35" s="131"/>
      <c r="M35" s="131"/>
      <c r="N35" s="131"/>
      <c r="O35" s="131"/>
      <c r="P35" s="131"/>
      <c r="Q35" s="89">
        <f t="shared" ref="Q35:Q81" si="12">SUM(D35:P35)</f>
        <v>0</v>
      </c>
      <c r="R35" s="115" t="str">
        <f t="shared" si="6"/>
        <v/>
      </c>
    </row>
    <row r="36" spans="2:18" s="1075" customFormat="1" ht="18" customHeight="1">
      <c r="B36" s="57"/>
      <c r="C36" s="87"/>
      <c r="D36" s="131"/>
      <c r="E36" s="131"/>
      <c r="F36" s="131"/>
      <c r="G36" s="131"/>
      <c r="H36" s="131"/>
      <c r="I36" s="131"/>
      <c r="J36" s="131"/>
      <c r="K36" s="131"/>
      <c r="L36" s="131"/>
      <c r="M36" s="131"/>
      <c r="N36" s="131"/>
      <c r="O36" s="131"/>
      <c r="P36" s="131"/>
      <c r="Q36" s="89">
        <f t="shared" si="12"/>
        <v>0</v>
      </c>
      <c r="R36" s="115" t="str">
        <f t="shared" si="6"/>
        <v/>
      </c>
    </row>
    <row r="37" spans="2:18" s="1075" customFormat="1" ht="18" customHeight="1">
      <c r="B37" s="57"/>
      <c r="C37" s="95"/>
      <c r="D37" s="131"/>
      <c r="E37" s="131"/>
      <c r="F37" s="131"/>
      <c r="G37" s="131"/>
      <c r="H37" s="131"/>
      <c r="I37" s="131"/>
      <c r="J37" s="131"/>
      <c r="K37" s="131"/>
      <c r="L37" s="131"/>
      <c r="M37" s="131"/>
      <c r="N37" s="131"/>
      <c r="O37" s="131"/>
      <c r="P37" s="131"/>
      <c r="Q37" s="89">
        <f t="shared" si="12"/>
        <v>0</v>
      </c>
      <c r="R37" s="115" t="str">
        <f t="shared" si="6"/>
        <v/>
      </c>
    </row>
    <row r="38" spans="2:18" s="1075" customFormat="1" ht="18" customHeight="1">
      <c r="B38" s="57"/>
      <c r="C38" s="95"/>
      <c r="D38" s="131"/>
      <c r="E38" s="131"/>
      <c r="F38" s="131"/>
      <c r="G38" s="131"/>
      <c r="H38" s="131"/>
      <c r="I38" s="131"/>
      <c r="J38" s="131"/>
      <c r="K38" s="131"/>
      <c r="L38" s="131"/>
      <c r="M38" s="131"/>
      <c r="N38" s="131"/>
      <c r="O38" s="131"/>
      <c r="P38" s="131"/>
      <c r="Q38" s="89">
        <f t="shared" si="12"/>
        <v>0</v>
      </c>
      <c r="R38" s="115" t="str">
        <f t="shared" si="6"/>
        <v/>
      </c>
    </row>
    <row r="39" spans="2:18" s="1075" customFormat="1" ht="18" customHeight="1">
      <c r="B39" s="57"/>
      <c r="C39" s="95"/>
      <c r="D39" s="131"/>
      <c r="E39" s="131"/>
      <c r="F39" s="131"/>
      <c r="G39" s="131"/>
      <c r="H39" s="131"/>
      <c r="I39" s="131"/>
      <c r="J39" s="131"/>
      <c r="K39" s="131"/>
      <c r="L39" s="131"/>
      <c r="M39" s="131"/>
      <c r="N39" s="131"/>
      <c r="O39" s="131"/>
      <c r="P39" s="131"/>
      <c r="Q39" s="89">
        <f t="shared" ref="Q39:Q44" si="13">SUM(D39:P39)</f>
        <v>0</v>
      </c>
      <c r="R39" s="115" t="str">
        <f t="shared" si="6"/>
        <v/>
      </c>
    </row>
    <row r="40" spans="2:18" s="1075" customFormat="1" ht="18" customHeight="1">
      <c r="B40" s="57"/>
      <c r="C40" s="95"/>
      <c r="D40" s="131"/>
      <c r="E40" s="131"/>
      <c r="F40" s="131"/>
      <c r="G40" s="131"/>
      <c r="H40" s="131"/>
      <c r="I40" s="131"/>
      <c r="J40" s="131"/>
      <c r="K40" s="131"/>
      <c r="L40" s="131"/>
      <c r="M40" s="131"/>
      <c r="N40" s="131"/>
      <c r="O40" s="131"/>
      <c r="P40" s="131"/>
      <c r="Q40" s="89">
        <f t="shared" si="13"/>
        <v>0</v>
      </c>
      <c r="R40" s="115" t="str">
        <f t="shared" si="6"/>
        <v/>
      </c>
    </row>
    <row r="41" spans="2:18" s="1075" customFormat="1" ht="18" customHeight="1">
      <c r="B41" s="57"/>
      <c r="C41" s="95"/>
      <c r="D41" s="131"/>
      <c r="E41" s="131"/>
      <c r="F41" s="131"/>
      <c r="G41" s="131"/>
      <c r="H41" s="131"/>
      <c r="I41" s="131"/>
      <c r="J41" s="131"/>
      <c r="K41" s="131"/>
      <c r="L41" s="131"/>
      <c r="M41" s="131"/>
      <c r="N41" s="131"/>
      <c r="O41" s="131"/>
      <c r="P41" s="131"/>
      <c r="Q41" s="89">
        <f t="shared" si="13"/>
        <v>0</v>
      </c>
      <c r="R41" s="115" t="str">
        <f t="shared" si="6"/>
        <v/>
      </c>
    </row>
    <row r="42" spans="2:18" s="1075" customFormat="1" ht="18" customHeight="1">
      <c r="B42" s="57"/>
      <c r="C42" s="95"/>
      <c r="D42" s="131"/>
      <c r="E42" s="131"/>
      <c r="F42" s="131"/>
      <c r="G42" s="131"/>
      <c r="H42" s="131"/>
      <c r="I42" s="131"/>
      <c r="J42" s="131"/>
      <c r="K42" s="131"/>
      <c r="L42" s="131"/>
      <c r="M42" s="131"/>
      <c r="N42" s="131"/>
      <c r="O42" s="131"/>
      <c r="P42" s="131"/>
      <c r="Q42" s="89">
        <f t="shared" si="13"/>
        <v>0</v>
      </c>
      <c r="R42" s="115" t="str">
        <f t="shared" si="6"/>
        <v/>
      </c>
    </row>
    <row r="43" spans="2:18" s="1075" customFormat="1" ht="18" customHeight="1">
      <c r="B43" s="57"/>
      <c r="C43" s="95"/>
      <c r="D43" s="131"/>
      <c r="E43" s="131"/>
      <c r="F43" s="131"/>
      <c r="G43" s="131"/>
      <c r="H43" s="131"/>
      <c r="I43" s="131"/>
      <c r="J43" s="131"/>
      <c r="K43" s="131"/>
      <c r="L43" s="131"/>
      <c r="M43" s="131"/>
      <c r="N43" s="131"/>
      <c r="O43" s="131"/>
      <c r="P43" s="131"/>
      <c r="Q43" s="89">
        <f t="shared" si="13"/>
        <v>0</v>
      </c>
      <c r="R43" s="115" t="str">
        <f t="shared" si="6"/>
        <v/>
      </c>
    </row>
    <row r="44" spans="2:18" s="1075" customFormat="1" ht="18" customHeight="1">
      <c r="B44" s="57"/>
      <c r="C44" s="2116"/>
      <c r="D44" s="131"/>
      <c r="E44" s="131"/>
      <c r="F44" s="131"/>
      <c r="G44" s="131"/>
      <c r="H44" s="131"/>
      <c r="I44" s="131"/>
      <c r="J44" s="131"/>
      <c r="K44" s="131"/>
      <c r="L44" s="131"/>
      <c r="M44" s="131"/>
      <c r="N44" s="131"/>
      <c r="O44" s="131"/>
      <c r="P44" s="131"/>
      <c r="Q44" s="89">
        <f t="shared" si="13"/>
        <v>0</v>
      </c>
      <c r="R44" s="115" t="str">
        <f t="shared" si="6"/>
        <v/>
      </c>
    </row>
    <row r="45" spans="2:18" s="1075" customFormat="1" ht="18" customHeight="1">
      <c r="B45" s="57"/>
      <c r="C45" s="2118" t="s">
        <v>33</v>
      </c>
      <c r="D45" s="97">
        <f t="shared" ref="D45:P45" si="14">SUM(D35:D44)</f>
        <v>0</v>
      </c>
      <c r="E45" s="97">
        <f t="shared" si="14"/>
        <v>0</v>
      </c>
      <c r="F45" s="97">
        <f t="shared" si="14"/>
        <v>0</v>
      </c>
      <c r="G45" s="97">
        <f t="shared" si="14"/>
        <v>0</v>
      </c>
      <c r="H45" s="97">
        <f t="shared" si="14"/>
        <v>0</v>
      </c>
      <c r="I45" s="97">
        <f t="shared" si="14"/>
        <v>0</v>
      </c>
      <c r="J45" s="97">
        <f t="shared" si="14"/>
        <v>0</v>
      </c>
      <c r="K45" s="97">
        <f t="shared" si="14"/>
        <v>0</v>
      </c>
      <c r="L45" s="97">
        <f t="shared" si="14"/>
        <v>0</v>
      </c>
      <c r="M45" s="97">
        <f t="shared" si="14"/>
        <v>0</v>
      </c>
      <c r="N45" s="97">
        <f t="shared" si="14"/>
        <v>0</v>
      </c>
      <c r="O45" s="97">
        <f t="shared" si="14"/>
        <v>0</v>
      </c>
      <c r="P45" s="97">
        <f t="shared" si="14"/>
        <v>0</v>
      </c>
      <c r="Q45" s="132">
        <f>SUM(Q35:Q44)</f>
        <v>0</v>
      </c>
      <c r="R45" s="133" t="str">
        <f t="shared" si="6"/>
        <v/>
      </c>
    </row>
    <row r="46" spans="2:18" s="1075" customFormat="1" ht="18" customHeight="1">
      <c r="B46" s="57"/>
      <c r="C46" s="2117" t="s">
        <v>34</v>
      </c>
      <c r="D46" s="1086"/>
      <c r="E46" s="1086"/>
      <c r="F46" s="1086"/>
      <c r="G46" s="1086"/>
      <c r="H46" s="1086"/>
      <c r="I46" s="1086"/>
      <c r="J46" s="1086"/>
      <c r="K46" s="1086"/>
      <c r="L46" s="1086"/>
      <c r="M46" s="1086"/>
      <c r="N46" s="1086"/>
      <c r="O46" s="1086"/>
      <c r="P46" s="1087"/>
      <c r="Q46" s="137">
        <f>SUM(D46:P46)</f>
        <v>0</v>
      </c>
      <c r="R46" s="138" t="str">
        <f t="shared" si="6"/>
        <v/>
      </c>
    </row>
    <row r="47" spans="2:18" s="1075" customFormat="1" ht="18" customHeight="1">
      <c r="B47" s="57"/>
      <c r="C47" s="95"/>
      <c r="D47" s="114"/>
      <c r="E47" s="114"/>
      <c r="F47" s="114"/>
      <c r="G47" s="114"/>
      <c r="H47" s="114"/>
      <c r="I47" s="114"/>
      <c r="J47" s="114"/>
      <c r="K47" s="114"/>
      <c r="L47" s="114"/>
      <c r="M47" s="114"/>
      <c r="N47" s="114"/>
      <c r="O47" s="114"/>
      <c r="P47" s="114"/>
      <c r="Q47" s="89">
        <f t="shared" si="12"/>
        <v>0</v>
      </c>
      <c r="R47" s="115" t="str">
        <f t="shared" si="6"/>
        <v/>
      </c>
    </row>
    <row r="48" spans="2:18" s="1075" customFormat="1" ht="18" customHeight="1">
      <c r="B48" s="57"/>
      <c r="C48" s="95"/>
      <c r="D48" s="114"/>
      <c r="E48" s="114"/>
      <c r="F48" s="114"/>
      <c r="G48" s="114"/>
      <c r="H48" s="114"/>
      <c r="I48" s="114"/>
      <c r="J48" s="114"/>
      <c r="K48" s="114"/>
      <c r="L48" s="114"/>
      <c r="M48" s="114"/>
      <c r="N48" s="114"/>
      <c r="O48" s="114"/>
      <c r="P48" s="114"/>
      <c r="Q48" s="89">
        <f t="shared" si="12"/>
        <v>0</v>
      </c>
      <c r="R48" s="115" t="str">
        <f t="shared" si="6"/>
        <v/>
      </c>
    </row>
    <row r="49" spans="2:18" s="1075" customFormat="1" ht="18" customHeight="1">
      <c r="B49" s="57"/>
      <c r="C49" s="95"/>
      <c r="D49" s="114"/>
      <c r="E49" s="114"/>
      <c r="F49" s="114"/>
      <c r="G49" s="114"/>
      <c r="H49" s="114"/>
      <c r="I49" s="114"/>
      <c r="J49" s="114"/>
      <c r="K49" s="114"/>
      <c r="L49" s="114"/>
      <c r="M49" s="114"/>
      <c r="N49" s="114"/>
      <c r="O49" s="114"/>
      <c r="P49" s="114"/>
      <c r="Q49" s="89">
        <f t="shared" si="12"/>
        <v>0</v>
      </c>
      <c r="R49" s="115" t="str">
        <f t="shared" si="6"/>
        <v/>
      </c>
    </row>
    <row r="50" spans="2:18" s="1075" customFormat="1" ht="18" customHeight="1">
      <c r="B50" s="57"/>
      <c r="C50" s="95"/>
      <c r="D50" s="114"/>
      <c r="E50" s="114"/>
      <c r="F50" s="114"/>
      <c r="G50" s="114"/>
      <c r="H50" s="114"/>
      <c r="I50" s="114"/>
      <c r="J50" s="114"/>
      <c r="K50" s="114"/>
      <c r="L50" s="114"/>
      <c r="M50" s="114"/>
      <c r="N50" s="114"/>
      <c r="O50" s="114"/>
      <c r="P50" s="114"/>
      <c r="Q50" s="89">
        <f t="shared" si="12"/>
        <v>0</v>
      </c>
      <c r="R50" s="115" t="str">
        <f t="shared" si="6"/>
        <v/>
      </c>
    </row>
    <row r="51" spans="2:18" s="1075" customFormat="1" ht="18" customHeight="1">
      <c r="B51" s="57"/>
      <c r="C51" s="95"/>
      <c r="D51" s="114"/>
      <c r="E51" s="114"/>
      <c r="F51" s="114"/>
      <c r="G51" s="114"/>
      <c r="H51" s="114"/>
      <c r="I51" s="114"/>
      <c r="J51" s="114"/>
      <c r="K51" s="114"/>
      <c r="L51" s="114"/>
      <c r="M51" s="114"/>
      <c r="N51" s="114"/>
      <c r="O51" s="114"/>
      <c r="P51" s="114"/>
      <c r="Q51" s="89">
        <f t="shared" si="12"/>
        <v>0</v>
      </c>
      <c r="R51" s="115" t="str">
        <f t="shared" si="6"/>
        <v/>
      </c>
    </row>
    <row r="52" spans="2:18" s="1075" customFormat="1" ht="18" customHeight="1">
      <c r="B52" s="57"/>
      <c r="C52" s="95"/>
      <c r="D52" s="114"/>
      <c r="E52" s="114"/>
      <c r="F52" s="114"/>
      <c r="G52" s="114"/>
      <c r="H52" s="114"/>
      <c r="I52" s="114"/>
      <c r="J52" s="114"/>
      <c r="K52" s="114"/>
      <c r="L52" s="114"/>
      <c r="M52" s="114"/>
      <c r="N52" s="114"/>
      <c r="O52" s="114"/>
      <c r="P52" s="114"/>
      <c r="Q52" s="89">
        <f t="shared" si="12"/>
        <v>0</v>
      </c>
      <c r="R52" s="115" t="str">
        <f t="shared" si="6"/>
        <v/>
      </c>
    </row>
    <row r="53" spans="2:18" s="1075" customFormat="1" ht="18" customHeight="1">
      <c r="B53" s="57"/>
      <c r="C53" s="95"/>
      <c r="D53" s="114"/>
      <c r="E53" s="114"/>
      <c r="F53" s="114"/>
      <c r="G53" s="114"/>
      <c r="H53" s="114"/>
      <c r="I53" s="114"/>
      <c r="J53" s="114"/>
      <c r="K53" s="114"/>
      <c r="L53" s="114"/>
      <c r="M53" s="114"/>
      <c r="N53" s="114"/>
      <c r="O53" s="114"/>
      <c r="P53" s="114"/>
      <c r="Q53" s="89">
        <f t="shared" si="12"/>
        <v>0</v>
      </c>
      <c r="R53" s="115" t="str">
        <f t="shared" si="6"/>
        <v/>
      </c>
    </row>
    <row r="54" spans="2:18" s="1075" customFormat="1" ht="18" customHeight="1">
      <c r="B54" s="57"/>
      <c r="C54" s="95"/>
      <c r="D54" s="114"/>
      <c r="E54" s="114"/>
      <c r="F54" s="114"/>
      <c r="G54" s="114"/>
      <c r="H54" s="114"/>
      <c r="I54" s="114"/>
      <c r="J54" s="114"/>
      <c r="K54" s="114"/>
      <c r="L54" s="114"/>
      <c r="M54" s="114"/>
      <c r="N54" s="114"/>
      <c r="O54" s="114"/>
      <c r="P54" s="114"/>
      <c r="Q54" s="89">
        <f t="shared" si="12"/>
        <v>0</v>
      </c>
      <c r="R54" s="115" t="str">
        <f t="shared" si="6"/>
        <v/>
      </c>
    </row>
    <row r="55" spans="2:18" s="1075" customFormat="1" ht="18" customHeight="1">
      <c r="B55" s="57"/>
      <c r="C55" s="95"/>
      <c r="D55" s="114"/>
      <c r="E55" s="114"/>
      <c r="F55" s="114"/>
      <c r="G55" s="114"/>
      <c r="H55" s="114"/>
      <c r="I55" s="114"/>
      <c r="J55" s="114"/>
      <c r="K55" s="114"/>
      <c r="L55" s="114"/>
      <c r="M55" s="114"/>
      <c r="N55" s="114"/>
      <c r="O55" s="114"/>
      <c r="P55" s="114"/>
      <c r="Q55" s="89">
        <f t="shared" si="12"/>
        <v>0</v>
      </c>
      <c r="R55" s="115" t="str">
        <f t="shared" si="6"/>
        <v/>
      </c>
    </row>
    <row r="56" spans="2:18" s="1075" customFormat="1" ht="18" customHeight="1">
      <c r="B56" s="57"/>
      <c r="C56" s="95"/>
      <c r="D56" s="114"/>
      <c r="E56" s="114"/>
      <c r="F56" s="114"/>
      <c r="G56" s="114"/>
      <c r="H56" s="114"/>
      <c r="I56" s="114"/>
      <c r="J56" s="114"/>
      <c r="K56" s="114"/>
      <c r="L56" s="114"/>
      <c r="M56" s="114"/>
      <c r="N56" s="114"/>
      <c r="O56" s="114"/>
      <c r="P56" s="114"/>
      <c r="Q56" s="89">
        <f t="shared" si="12"/>
        <v>0</v>
      </c>
      <c r="R56" s="115" t="str">
        <f t="shared" si="6"/>
        <v/>
      </c>
    </row>
    <row r="57" spans="2:18" s="1075" customFormat="1" ht="18" customHeight="1">
      <c r="B57" s="57"/>
      <c r="C57" s="95"/>
      <c r="D57" s="114"/>
      <c r="E57" s="114"/>
      <c r="F57" s="114"/>
      <c r="G57" s="114"/>
      <c r="H57" s="114"/>
      <c r="I57" s="114"/>
      <c r="J57" s="114"/>
      <c r="K57" s="114"/>
      <c r="L57" s="114"/>
      <c r="M57" s="114"/>
      <c r="N57" s="114"/>
      <c r="O57" s="114"/>
      <c r="P57" s="114"/>
      <c r="Q57" s="89">
        <f t="shared" si="12"/>
        <v>0</v>
      </c>
      <c r="R57" s="115" t="str">
        <f t="shared" si="6"/>
        <v/>
      </c>
    </row>
    <row r="58" spans="2:18" s="1075" customFormat="1" ht="18" customHeight="1">
      <c r="B58" s="57"/>
      <c r="C58" s="95"/>
      <c r="D58" s="114"/>
      <c r="E58" s="114"/>
      <c r="F58" s="114"/>
      <c r="G58" s="114"/>
      <c r="H58" s="114"/>
      <c r="I58" s="114"/>
      <c r="J58" s="114"/>
      <c r="K58" s="114"/>
      <c r="L58" s="114"/>
      <c r="M58" s="114"/>
      <c r="N58" s="114"/>
      <c r="O58" s="114"/>
      <c r="P58" s="114"/>
      <c r="Q58" s="89">
        <f t="shared" si="12"/>
        <v>0</v>
      </c>
      <c r="R58" s="115" t="str">
        <f t="shared" si="6"/>
        <v/>
      </c>
    </row>
    <row r="59" spans="2:18" s="1075" customFormat="1" ht="18" customHeight="1">
      <c r="B59" s="57"/>
      <c r="C59" s="95"/>
      <c r="D59" s="114"/>
      <c r="E59" s="114"/>
      <c r="F59" s="114"/>
      <c r="G59" s="114"/>
      <c r="H59" s="114"/>
      <c r="I59" s="114"/>
      <c r="J59" s="114"/>
      <c r="K59" s="114"/>
      <c r="L59" s="114"/>
      <c r="M59" s="114"/>
      <c r="N59" s="114"/>
      <c r="O59" s="114"/>
      <c r="P59" s="114"/>
      <c r="Q59" s="89">
        <f t="shared" si="12"/>
        <v>0</v>
      </c>
      <c r="R59" s="115" t="str">
        <f t="shared" si="6"/>
        <v/>
      </c>
    </row>
    <row r="60" spans="2:18" s="1075" customFormat="1" ht="18" customHeight="1">
      <c r="B60" s="57"/>
      <c r="C60" s="95"/>
      <c r="D60" s="114"/>
      <c r="E60" s="114"/>
      <c r="F60" s="114"/>
      <c r="G60" s="114"/>
      <c r="H60" s="114"/>
      <c r="I60" s="114"/>
      <c r="J60" s="114"/>
      <c r="K60" s="114"/>
      <c r="L60" s="114"/>
      <c r="M60" s="114"/>
      <c r="N60" s="114"/>
      <c r="O60" s="114"/>
      <c r="P60" s="114"/>
      <c r="Q60" s="89">
        <f t="shared" si="12"/>
        <v>0</v>
      </c>
      <c r="R60" s="115" t="str">
        <f t="shared" si="6"/>
        <v/>
      </c>
    </row>
    <row r="61" spans="2:18" s="1075" customFormat="1" ht="18" customHeight="1">
      <c r="B61" s="57"/>
      <c r="C61" s="95"/>
      <c r="D61" s="114"/>
      <c r="E61" s="114"/>
      <c r="F61" s="114"/>
      <c r="G61" s="114"/>
      <c r="H61" s="114"/>
      <c r="I61" s="114"/>
      <c r="J61" s="114"/>
      <c r="K61" s="114"/>
      <c r="L61" s="114"/>
      <c r="M61" s="114"/>
      <c r="N61" s="114"/>
      <c r="O61" s="114"/>
      <c r="P61" s="114"/>
      <c r="Q61" s="89">
        <f t="shared" si="12"/>
        <v>0</v>
      </c>
      <c r="R61" s="115" t="str">
        <f t="shared" si="6"/>
        <v/>
      </c>
    </row>
    <row r="62" spans="2:18" s="1075" customFormat="1" ht="18" customHeight="1">
      <c r="B62" s="57"/>
      <c r="C62" s="95"/>
      <c r="D62" s="114"/>
      <c r="E62" s="114"/>
      <c r="F62" s="114"/>
      <c r="G62" s="114"/>
      <c r="H62" s="114"/>
      <c r="I62" s="114"/>
      <c r="J62" s="114"/>
      <c r="K62" s="114"/>
      <c r="L62" s="114"/>
      <c r="M62" s="114"/>
      <c r="N62" s="114"/>
      <c r="O62" s="114"/>
      <c r="P62" s="114"/>
      <c r="Q62" s="89">
        <f t="shared" si="12"/>
        <v>0</v>
      </c>
      <c r="R62" s="115" t="str">
        <f t="shared" si="6"/>
        <v/>
      </c>
    </row>
    <row r="63" spans="2:18" s="1075" customFormat="1" ht="18" customHeight="1">
      <c r="B63" s="57"/>
      <c r="C63" s="95"/>
      <c r="D63" s="114"/>
      <c r="E63" s="114"/>
      <c r="F63" s="114"/>
      <c r="G63" s="114"/>
      <c r="H63" s="114"/>
      <c r="I63" s="114"/>
      <c r="J63" s="114"/>
      <c r="K63" s="114"/>
      <c r="L63" s="114"/>
      <c r="M63" s="114"/>
      <c r="N63" s="114"/>
      <c r="O63" s="114"/>
      <c r="P63" s="114"/>
      <c r="Q63" s="89">
        <f t="shared" si="12"/>
        <v>0</v>
      </c>
      <c r="R63" s="115" t="str">
        <f t="shared" si="6"/>
        <v/>
      </c>
    </row>
    <row r="64" spans="2:18" s="1075" customFormat="1" ht="18" customHeight="1">
      <c r="B64" s="57"/>
      <c r="C64" s="95"/>
      <c r="D64" s="114"/>
      <c r="E64" s="114"/>
      <c r="F64" s="114"/>
      <c r="G64" s="114"/>
      <c r="H64" s="114"/>
      <c r="I64" s="114"/>
      <c r="J64" s="114"/>
      <c r="K64" s="114"/>
      <c r="L64" s="114"/>
      <c r="M64" s="114"/>
      <c r="N64" s="114"/>
      <c r="O64" s="114"/>
      <c r="P64" s="114"/>
      <c r="Q64" s="89">
        <f t="shared" si="12"/>
        <v>0</v>
      </c>
      <c r="R64" s="115" t="str">
        <f t="shared" si="6"/>
        <v/>
      </c>
    </row>
    <row r="65" spans="2:18" s="1075" customFormat="1" ht="18" customHeight="1">
      <c r="B65" s="57"/>
      <c r="C65" s="95"/>
      <c r="D65" s="114"/>
      <c r="E65" s="114"/>
      <c r="F65" s="114"/>
      <c r="G65" s="114"/>
      <c r="H65" s="114"/>
      <c r="I65" s="114"/>
      <c r="J65" s="114"/>
      <c r="K65" s="114"/>
      <c r="L65" s="114"/>
      <c r="M65" s="114"/>
      <c r="N65" s="114"/>
      <c r="O65" s="114"/>
      <c r="P65" s="114"/>
      <c r="Q65" s="89">
        <f t="shared" si="12"/>
        <v>0</v>
      </c>
      <c r="R65" s="115" t="str">
        <f t="shared" si="6"/>
        <v/>
      </c>
    </row>
    <row r="66" spans="2:18" s="1075" customFormat="1" ht="18" customHeight="1">
      <c r="B66" s="57"/>
      <c r="C66" s="95"/>
      <c r="D66" s="114"/>
      <c r="E66" s="114"/>
      <c r="F66" s="114"/>
      <c r="G66" s="114"/>
      <c r="H66" s="114"/>
      <c r="I66" s="114"/>
      <c r="J66" s="114"/>
      <c r="K66" s="114"/>
      <c r="L66" s="114"/>
      <c r="M66" s="114"/>
      <c r="N66" s="114"/>
      <c r="O66" s="114"/>
      <c r="P66" s="114"/>
      <c r="Q66" s="89">
        <f t="shared" si="12"/>
        <v>0</v>
      </c>
      <c r="R66" s="115" t="str">
        <f t="shared" si="6"/>
        <v/>
      </c>
    </row>
    <row r="67" spans="2:18" s="1075" customFormat="1" ht="18" customHeight="1">
      <c r="B67" s="57"/>
      <c r="C67" s="95"/>
      <c r="D67" s="114"/>
      <c r="E67" s="114"/>
      <c r="F67" s="114"/>
      <c r="G67" s="114"/>
      <c r="H67" s="114"/>
      <c r="I67" s="114"/>
      <c r="J67" s="114"/>
      <c r="K67" s="114"/>
      <c r="L67" s="114"/>
      <c r="M67" s="114"/>
      <c r="N67" s="114"/>
      <c r="O67" s="114"/>
      <c r="P67" s="114"/>
      <c r="Q67" s="89">
        <f t="shared" si="12"/>
        <v>0</v>
      </c>
      <c r="R67" s="115" t="str">
        <f t="shared" si="6"/>
        <v/>
      </c>
    </row>
    <row r="68" spans="2:18" s="1075" customFormat="1" ht="18" customHeight="1">
      <c r="B68" s="57"/>
      <c r="C68" s="95"/>
      <c r="D68" s="114"/>
      <c r="E68" s="114"/>
      <c r="F68" s="114"/>
      <c r="G68" s="114"/>
      <c r="H68" s="114"/>
      <c r="I68" s="114"/>
      <c r="J68" s="114"/>
      <c r="K68" s="114"/>
      <c r="L68" s="114"/>
      <c r="M68" s="114"/>
      <c r="N68" s="114"/>
      <c r="O68" s="114"/>
      <c r="P68" s="114"/>
      <c r="Q68" s="89">
        <f t="shared" si="12"/>
        <v>0</v>
      </c>
      <c r="R68" s="115" t="str">
        <f t="shared" si="6"/>
        <v/>
      </c>
    </row>
    <row r="69" spans="2:18" s="1075" customFormat="1" ht="18" customHeight="1">
      <c r="B69" s="57"/>
      <c r="C69" s="95"/>
      <c r="D69" s="114"/>
      <c r="E69" s="114"/>
      <c r="F69" s="114"/>
      <c r="G69" s="114"/>
      <c r="H69" s="114"/>
      <c r="I69" s="114"/>
      <c r="J69" s="114"/>
      <c r="K69" s="114"/>
      <c r="L69" s="114"/>
      <c r="M69" s="114"/>
      <c r="N69" s="114"/>
      <c r="O69" s="114"/>
      <c r="P69" s="114"/>
      <c r="Q69" s="89">
        <f t="shared" si="12"/>
        <v>0</v>
      </c>
      <c r="R69" s="115" t="str">
        <f t="shared" si="6"/>
        <v/>
      </c>
    </row>
    <row r="70" spans="2:18" s="1075" customFormat="1" ht="18" customHeight="1">
      <c r="B70" s="57"/>
      <c r="C70" s="95"/>
      <c r="D70" s="114"/>
      <c r="E70" s="114"/>
      <c r="F70" s="114"/>
      <c r="G70" s="114"/>
      <c r="H70" s="114"/>
      <c r="I70" s="114"/>
      <c r="J70" s="114"/>
      <c r="K70" s="114"/>
      <c r="L70" s="114"/>
      <c r="M70" s="114"/>
      <c r="N70" s="114"/>
      <c r="O70" s="114"/>
      <c r="P70" s="114"/>
      <c r="Q70" s="89">
        <f>SUM(D70:P70)</f>
        <v>0</v>
      </c>
      <c r="R70" s="115" t="str">
        <f t="shared" si="6"/>
        <v/>
      </c>
    </row>
    <row r="71" spans="2:18" s="1075" customFormat="1" ht="18" customHeight="1">
      <c r="B71" s="57"/>
      <c r="C71" s="95"/>
      <c r="D71" s="114"/>
      <c r="E71" s="114"/>
      <c r="F71" s="114"/>
      <c r="G71" s="114"/>
      <c r="H71" s="114"/>
      <c r="I71" s="114"/>
      <c r="J71" s="114"/>
      <c r="K71" s="114"/>
      <c r="L71" s="114"/>
      <c r="M71" s="114"/>
      <c r="N71" s="114"/>
      <c r="O71" s="114"/>
      <c r="P71" s="114"/>
      <c r="Q71" s="89">
        <f>SUM(D71:P71)</f>
        <v>0</v>
      </c>
      <c r="R71" s="115" t="str">
        <f t="shared" si="6"/>
        <v/>
      </c>
    </row>
    <row r="72" spans="2:18" s="1075" customFormat="1" ht="18" customHeight="1">
      <c r="B72" s="57"/>
      <c r="C72" s="95"/>
      <c r="D72" s="114"/>
      <c r="E72" s="114"/>
      <c r="F72" s="114"/>
      <c r="G72" s="114"/>
      <c r="H72" s="114"/>
      <c r="I72" s="114"/>
      <c r="J72" s="114"/>
      <c r="K72" s="114"/>
      <c r="L72" s="114"/>
      <c r="M72" s="114"/>
      <c r="N72" s="114"/>
      <c r="O72" s="114"/>
      <c r="P72" s="114"/>
      <c r="Q72" s="89">
        <f>SUM(D72:P72)</f>
        <v>0</v>
      </c>
      <c r="R72" s="115" t="str">
        <f t="shared" si="6"/>
        <v/>
      </c>
    </row>
    <row r="73" spans="2:18" s="1075" customFormat="1" ht="18" customHeight="1">
      <c r="B73" s="57"/>
      <c r="C73" s="95"/>
      <c r="D73" s="114"/>
      <c r="E73" s="114"/>
      <c r="F73" s="114"/>
      <c r="G73" s="114"/>
      <c r="H73" s="114"/>
      <c r="I73" s="114"/>
      <c r="J73" s="114"/>
      <c r="K73" s="114"/>
      <c r="L73" s="114"/>
      <c r="M73" s="114"/>
      <c r="N73" s="114"/>
      <c r="O73" s="114"/>
      <c r="P73" s="114"/>
      <c r="Q73" s="89">
        <f>SUM(D73:P73)</f>
        <v>0</v>
      </c>
      <c r="R73" s="115" t="str">
        <f t="shared" si="6"/>
        <v/>
      </c>
    </row>
    <row r="74" spans="2:18" s="1075" customFormat="1" ht="18" customHeight="1">
      <c r="B74" s="57"/>
      <c r="C74" s="95"/>
      <c r="D74" s="114"/>
      <c r="E74" s="114"/>
      <c r="F74" s="114"/>
      <c r="G74" s="114"/>
      <c r="H74" s="114"/>
      <c r="I74" s="114"/>
      <c r="J74" s="114"/>
      <c r="K74" s="114"/>
      <c r="L74" s="114"/>
      <c r="M74" s="114"/>
      <c r="N74" s="114"/>
      <c r="O74" s="114"/>
      <c r="P74" s="114"/>
      <c r="Q74" s="89">
        <f>SUM(D74:P74)</f>
        <v>0</v>
      </c>
      <c r="R74" s="115" t="str">
        <f t="shared" si="6"/>
        <v/>
      </c>
    </row>
    <row r="75" spans="2:18" s="1075" customFormat="1" ht="18" customHeight="1">
      <c r="B75" s="57"/>
      <c r="C75" s="95"/>
      <c r="D75" s="114"/>
      <c r="E75" s="114"/>
      <c r="F75" s="114"/>
      <c r="G75" s="114"/>
      <c r="H75" s="114"/>
      <c r="I75" s="114"/>
      <c r="J75" s="114"/>
      <c r="K75" s="114"/>
      <c r="L75" s="114"/>
      <c r="M75" s="114"/>
      <c r="N75" s="114"/>
      <c r="O75" s="114"/>
      <c r="P75" s="114"/>
      <c r="Q75" s="89">
        <f t="shared" si="12"/>
        <v>0</v>
      </c>
      <c r="R75" s="115" t="str">
        <f t="shared" si="6"/>
        <v/>
      </c>
    </row>
    <row r="76" spans="2:18" s="1075" customFormat="1" ht="18" customHeight="1">
      <c r="B76" s="57"/>
      <c r="C76" s="95"/>
      <c r="D76" s="114"/>
      <c r="E76" s="114"/>
      <c r="F76" s="114"/>
      <c r="G76" s="114"/>
      <c r="H76" s="114"/>
      <c r="I76" s="114"/>
      <c r="J76" s="114"/>
      <c r="K76" s="114"/>
      <c r="L76" s="114"/>
      <c r="M76" s="114"/>
      <c r="N76" s="114"/>
      <c r="O76" s="114"/>
      <c r="P76" s="114"/>
      <c r="Q76" s="89">
        <f t="shared" si="12"/>
        <v>0</v>
      </c>
      <c r="R76" s="115" t="str">
        <f t="shared" si="6"/>
        <v/>
      </c>
    </row>
    <row r="77" spans="2:18" s="1075" customFormat="1" ht="18" customHeight="1">
      <c r="B77" s="57"/>
      <c r="C77" s="95"/>
      <c r="D77" s="114"/>
      <c r="E77" s="114"/>
      <c r="F77" s="114"/>
      <c r="G77" s="114"/>
      <c r="H77" s="114"/>
      <c r="I77" s="114"/>
      <c r="J77" s="114"/>
      <c r="K77" s="114"/>
      <c r="L77" s="114"/>
      <c r="M77" s="114"/>
      <c r="N77" s="114"/>
      <c r="O77" s="114"/>
      <c r="P77" s="114"/>
      <c r="Q77" s="89">
        <f t="shared" si="12"/>
        <v>0</v>
      </c>
      <c r="R77" s="115" t="str">
        <f t="shared" si="6"/>
        <v/>
      </c>
    </row>
    <row r="78" spans="2:18" s="1075" customFormat="1" ht="18" customHeight="1">
      <c r="B78" s="57"/>
      <c r="C78" s="95"/>
      <c r="D78" s="114"/>
      <c r="E78" s="114"/>
      <c r="F78" s="114"/>
      <c r="G78" s="114"/>
      <c r="H78" s="114"/>
      <c r="I78" s="114"/>
      <c r="J78" s="114"/>
      <c r="K78" s="114"/>
      <c r="L78" s="114"/>
      <c r="M78" s="114"/>
      <c r="N78" s="114"/>
      <c r="O78" s="114"/>
      <c r="P78" s="114"/>
      <c r="Q78" s="89">
        <f t="shared" si="12"/>
        <v>0</v>
      </c>
      <c r="R78" s="115" t="str">
        <f t="shared" si="6"/>
        <v/>
      </c>
    </row>
    <row r="79" spans="2:18" s="1075" customFormat="1" ht="18" customHeight="1">
      <c r="B79" s="57"/>
      <c r="C79" s="95"/>
      <c r="D79" s="114"/>
      <c r="E79" s="114"/>
      <c r="F79" s="114"/>
      <c r="G79" s="114"/>
      <c r="H79" s="114"/>
      <c r="I79" s="114"/>
      <c r="J79" s="114"/>
      <c r="K79" s="114"/>
      <c r="L79" s="114"/>
      <c r="M79" s="114"/>
      <c r="N79" s="114"/>
      <c r="O79" s="114"/>
      <c r="P79" s="114"/>
      <c r="Q79" s="89">
        <f t="shared" si="12"/>
        <v>0</v>
      </c>
      <c r="R79" s="115" t="str">
        <f t="shared" si="6"/>
        <v/>
      </c>
    </row>
    <row r="80" spans="2:18" s="1075" customFormat="1" ht="18" customHeight="1">
      <c r="B80" s="57"/>
      <c r="C80" s="95"/>
      <c r="D80" s="114"/>
      <c r="E80" s="114"/>
      <c r="F80" s="114"/>
      <c r="G80" s="114"/>
      <c r="H80" s="114"/>
      <c r="I80" s="114"/>
      <c r="J80" s="114"/>
      <c r="K80" s="114"/>
      <c r="L80" s="114"/>
      <c r="M80" s="114"/>
      <c r="N80" s="114"/>
      <c r="O80" s="114"/>
      <c r="P80" s="114"/>
      <c r="Q80" s="89">
        <f t="shared" si="12"/>
        <v>0</v>
      </c>
      <c r="R80" s="115" t="str">
        <f t="shared" si="6"/>
        <v/>
      </c>
    </row>
    <row r="81" spans="2:18" s="1075" customFormat="1" ht="18" customHeight="1">
      <c r="B81" s="57"/>
      <c r="C81" s="135" t="s">
        <v>36</v>
      </c>
      <c r="D81" s="114"/>
      <c r="E81" s="114"/>
      <c r="F81" s="114"/>
      <c r="G81" s="114"/>
      <c r="H81" s="114"/>
      <c r="I81" s="114"/>
      <c r="J81" s="114"/>
      <c r="K81" s="114"/>
      <c r="L81" s="114"/>
      <c r="M81" s="114"/>
      <c r="N81" s="114"/>
      <c r="O81" s="114"/>
      <c r="P81" s="114"/>
      <c r="Q81" s="89">
        <f t="shared" si="12"/>
        <v>0</v>
      </c>
      <c r="R81" s="115" t="str">
        <f t="shared" si="6"/>
        <v/>
      </c>
    </row>
    <row r="82" spans="2:18" s="1075" customFormat="1" ht="18" customHeight="1">
      <c r="B82" s="57"/>
      <c r="C82" s="139" t="s">
        <v>37</v>
      </c>
      <c r="D82" s="120">
        <f t="shared" ref="D82:P82" si="15">SUM(D46:D81)</f>
        <v>0</v>
      </c>
      <c r="E82" s="120">
        <f t="shared" si="15"/>
        <v>0</v>
      </c>
      <c r="F82" s="120">
        <f t="shared" si="15"/>
        <v>0</v>
      </c>
      <c r="G82" s="120">
        <f t="shared" si="15"/>
        <v>0</v>
      </c>
      <c r="H82" s="120">
        <f t="shared" si="15"/>
        <v>0</v>
      </c>
      <c r="I82" s="120">
        <f t="shared" si="15"/>
        <v>0</v>
      </c>
      <c r="J82" s="120">
        <f t="shared" si="15"/>
        <v>0</v>
      </c>
      <c r="K82" s="120">
        <f t="shared" si="15"/>
        <v>0</v>
      </c>
      <c r="L82" s="120">
        <f t="shared" si="15"/>
        <v>0</v>
      </c>
      <c r="M82" s="120">
        <f t="shared" si="15"/>
        <v>0</v>
      </c>
      <c r="N82" s="120">
        <f t="shared" si="15"/>
        <v>0</v>
      </c>
      <c r="O82" s="120">
        <f t="shared" si="15"/>
        <v>0</v>
      </c>
      <c r="P82" s="120">
        <f t="shared" si="15"/>
        <v>0</v>
      </c>
      <c r="Q82" s="132">
        <f>SUM(Q46:Q81)</f>
        <v>0</v>
      </c>
      <c r="R82" s="133" t="str">
        <f t="shared" si="6"/>
        <v/>
      </c>
    </row>
    <row r="83" spans="2:18" s="1075" customFormat="1" ht="18" customHeight="1">
      <c r="B83" s="57"/>
      <c r="C83" s="140" t="s">
        <v>38</v>
      </c>
      <c r="D83" s="97">
        <f t="shared" ref="D83:P83" si="16">D45+D82</f>
        <v>0</v>
      </c>
      <c r="E83" s="97">
        <f t="shared" si="16"/>
        <v>0</v>
      </c>
      <c r="F83" s="97">
        <f t="shared" si="16"/>
        <v>0</v>
      </c>
      <c r="G83" s="97">
        <f t="shared" si="16"/>
        <v>0</v>
      </c>
      <c r="H83" s="97">
        <f t="shared" si="16"/>
        <v>0</v>
      </c>
      <c r="I83" s="97">
        <f t="shared" si="16"/>
        <v>0</v>
      </c>
      <c r="J83" s="97">
        <f t="shared" si="16"/>
        <v>0</v>
      </c>
      <c r="K83" s="97">
        <f t="shared" si="16"/>
        <v>0</v>
      </c>
      <c r="L83" s="97">
        <f t="shared" si="16"/>
        <v>0</v>
      </c>
      <c r="M83" s="97">
        <f t="shared" si="16"/>
        <v>0</v>
      </c>
      <c r="N83" s="97">
        <f t="shared" si="16"/>
        <v>0</v>
      </c>
      <c r="O83" s="97">
        <f t="shared" si="16"/>
        <v>0</v>
      </c>
      <c r="P83" s="97">
        <f t="shared" si="16"/>
        <v>0</v>
      </c>
      <c r="Q83" s="121">
        <f>Q45+Q82</f>
        <v>0</v>
      </c>
      <c r="R83" s="141" t="str">
        <f t="shared" si="6"/>
        <v/>
      </c>
    </row>
    <row r="84" spans="2:18" s="1075" customFormat="1" ht="18" customHeight="1">
      <c r="B84" s="57"/>
      <c r="C84" s="140" t="s">
        <v>39</v>
      </c>
      <c r="D84" s="97">
        <f>D32- D83</f>
        <v>0</v>
      </c>
      <c r="E84" s="97">
        <f t="shared" ref="E84:P84" si="17">E32- E83</f>
        <v>0</v>
      </c>
      <c r="F84" s="97">
        <f t="shared" si="17"/>
        <v>0</v>
      </c>
      <c r="G84" s="97">
        <f t="shared" si="17"/>
        <v>0</v>
      </c>
      <c r="H84" s="97">
        <f t="shared" si="17"/>
        <v>0</v>
      </c>
      <c r="I84" s="97">
        <f t="shared" si="17"/>
        <v>0</v>
      </c>
      <c r="J84" s="97">
        <f t="shared" si="17"/>
        <v>0</v>
      </c>
      <c r="K84" s="97">
        <f t="shared" si="17"/>
        <v>0</v>
      </c>
      <c r="L84" s="97">
        <f t="shared" si="17"/>
        <v>0</v>
      </c>
      <c r="M84" s="97">
        <f t="shared" si="17"/>
        <v>0</v>
      </c>
      <c r="N84" s="97">
        <f t="shared" si="17"/>
        <v>0</v>
      </c>
      <c r="O84" s="97">
        <f t="shared" si="17"/>
        <v>0</v>
      </c>
      <c r="P84" s="97">
        <f t="shared" si="17"/>
        <v>0</v>
      </c>
      <c r="Q84" s="121">
        <f>SUM(D84:P84)</f>
        <v>0</v>
      </c>
      <c r="R84" s="141" t="str">
        <f t="shared" si="6"/>
        <v/>
      </c>
    </row>
    <row r="85" spans="2:18" s="1075" customFormat="1" ht="18" customHeight="1">
      <c r="B85" s="57"/>
      <c r="C85" s="143" t="s">
        <v>40</v>
      </c>
      <c r="D85" s="100"/>
      <c r="E85" s="100"/>
      <c r="F85" s="100"/>
      <c r="G85" s="100"/>
      <c r="H85" s="100"/>
      <c r="I85" s="100"/>
      <c r="J85" s="100"/>
      <c r="K85" s="100"/>
      <c r="L85" s="100"/>
      <c r="M85" s="100"/>
      <c r="N85" s="100"/>
      <c r="O85" s="100"/>
      <c r="P85" s="100"/>
      <c r="Q85" s="101"/>
      <c r="R85" s="130" t="str">
        <f t="shared" si="6"/>
        <v/>
      </c>
    </row>
    <row r="86" spans="2:18" s="1075" customFormat="1" ht="18" customHeight="1">
      <c r="B86" s="57"/>
      <c r="C86" s="144"/>
      <c r="D86" s="131"/>
      <c r="E86" s="131"/>
      <c r="F86" s="131"/>
      <c r="G86" s="131"/>
      <c r="H86" s="131"/>
      <c r="I86" s="131"/>
      <c r="J86" s="131"/>
      <c r="K86" s="131"/>
      <c r="L86" s="131"/>
      <c r="M86" s="131"/>
      <c r="N86" s="131"/>
      <c r="O86" s="131"/>
      <c r="P86" s="131"/>
      <c r="Q86" s="89">
        <f>SUM(D86:P86)</f>
        <v>0</v>
      </c>
      <c r="R86" s="115" t="str">
        <f t="shared" si="6"/>
        <v/>
      </c>
    </row>
    <row r="87" spans="2:18" s="1075" customFormat="1" ht="18" customHeight="1">
      <c r="B87" s="57"/>
      <c r="C87" s="144"/>
      <c r="D87" s="131"/>
      <c r="E87" s="131"/>
      <c r="F87" s="131"/>
      <c r="G87" s="131"/>
      <c r="H87" s="131"/>
      <c r="I87" s="131"/>
      <c r="J87" s="131"/>
      <c r="K87" s="131"/>
      <c r="L87" s="131"/>
      <c r="M87" s="131"/>
      <c r="N87" s="131"/>
      <c r="O87" s="131"/>
      <c r="P87" s="131"/>
      <c r="Q87" s="89">
        <f t="shared" ref="Q87:Q95" si="18">SUM(D87:P87)</f>
        <v>0</v>
      </c>
      <c r="R87" s="115" t="str">
        <f t="shared" si="6"/>
        <v/>
      </c>
    </row>
    <row r="88" spans="2:18" s="1075" customFormat="1" ht="18" customHeight="1">
      <c r="B88" s="57"/>
      <c r="C88" s="144"/>
      <c r="D88" s="131"/>
      <c r="E88" s="131"/>
      <c r="F88" s="131"/>
      <c r="G88" s="131"/>
      <c r="H88" s="131"/>
      <c r="I88" s="131"/>
      <c r="J88" s="131"/>
      <c r="K88" s="131"/>
      <c r="L88" s="131"/>
      <c r="M88" s="131"/>
      <c r="N88" s="131"/>
      <c r="O88" s="131"/>
      <c r="P88" s="131"/>
      <c r="Q88" s="89">
        <f t="shared" si="18"/>
        <v>0</v>
      </c>
      <c r="R88" s="115" t="str">
        <f t="shared" si="6"/>
        <v/>
      </c>
    </row>
    <row r="89" spans="2:18" s="1075" customFormat="1" ht="18" customHeight="1">
      <c r="B89" s="57"/>
      <c r="C89" s="144"/>
      <c r="D89" s="131"/>
      <c r="E89" s="131"/>
      <c r="F89" s="131"/>
      <c r="G89" s="131"/>
      <c r="H89" s="131"/>
      <c r="I89" s="131"/>
      <c r="J89" s="131"/>
      <c r="K89" s="131"/>
      <c r="L89" s="131"/>
      <c r="M89" s="131"/>
      <c r="N89" s="131"/>
      <c r="O89" s="131"/>
      <c r="P89" s="131"/>
      <c r="Q89" s="89">
        <f t="shared" si="18"/>
        <v>0</v>
      </c>
      <c r="R89" s="115" t="str">
        <f t="shared" si="6"/>
        <v/>
      </c>
    </row>
    <row r="90" spans="2:18" s="1075" customFormat="1" ht="18" customHeight="1">
      <c r="B90" s="57"/>
      <c r="C90" s="144"/>
      <c r="D90" s="131"/>
      <c r="E90" s="131"/>
      <c r="F90" s="131"/>
      <c r="G90" s="131"/>
      <c r="H90" s="131"/>
      <c r="I90" s="131"/>
      <c r="J90" s="131"/>
      <c r="K90" s="131"/>
      <c r="L90" s="131"/>
      <c r="M90" s="131"/>
      <c r="N90" s="131"/>
      <c r="O90" s="131"/>
      <c r="P90" s="131"/>
      <c r="Q90" s="89">
        <f t="shared" si="18"/>
        <v>0</v>
      </c>
      <c r="R90" s="115" t="str">
        <f t="shared" si="6"/>
        <v/>
      </c>
    </row>
    <row r="91" spans="2:18" s="1075" customFormat="1" ht="18" customHeight="1">
      <c r="B91" s="57"/>
      <c r="C91" s="144"/>
      <c r="D91" s="131"/>
      <c r="E91" s="131"/>
      <c r="F91" s="131"/>
      <c r="G91" s="131"/>
      <c r="H91" s="131"/>
      <c r="I91" s="131"/>
      <c r="J91" s="131"/>
      <c r="K91" s="131"/>
      <c r="L91" s="131"/>
      <c r="M91" s="131"/>
      <c r="N91" s="131"/>
      <c r="O91" s="131"/>
      <c r="P91" s="131"/>
      <c r="Q91" s="89">
        <f t="shared" si="18"/>
        <v>0</v>
      </c>
      <c r="R91" s="115" t="str">
        <f t="shared" si="6"/>
        <v/>
      </c>
    </row>
    <row r="92" spans="2:18" s="1075" customFormat="1" ht="18" customHeight="1">
      <c r="B92" s="57"/>
      <c r="C92" s="144"/>
      <c r="D92" s="131"/>
      <c r="E92" s="131"/>
      <c r="F92" s="131"/>
      <c r="G92" s="131"/>
      <c r="H92" s="131"/>
      <c r="I92" s="131"/>
      <c r="J92" s="131"/>
      <c r="K92" s="131"/>
      <c r="L92" s="131"/>
      <c r="M92" s="131"/>
      <c r="N92" s="131"/>
      <c r="O92" s="131"/>
      <c r="P92" s="131"/>
      <c r="Q92" s="89">
        <f t="shared" si="18"/>
        <v>0</v>
      </c>
      <c r="R92" s="115" t="str">
        <f t="shared" si="6"/>
        <v/>
      </c>
    </row>
    <row r="93" spans="2:18" s="1075" customFormat="1" ht="18" customHeight="1">
      <c r="B93" s="57"/>
      <c r="C93" s="144"/>
      <c r="D93" s="131"/>
      <c r="E93" s="131"/>
      <c r="F93" s="131"/>
      <c r="G93" s="131"/>
      <c r="H93" s="131"/>
      <c r="I93" s="131"/>
      <c r="J93" s="131"/>
      <c r="K93" s="131"/>
      <c r="L93" s="131"/>
      <c r="M93" s="131"/>
      <c r="N93" s="131"/>
      <c r="O93" s="131"/>
      <c r="P93" s="131"/>
      <c r="Q93" s="89">
        <f t="shared" si="18"/>
        <v>0</v>
      </c>
      <c r="R93" s="115" t="str">
        <f t="shared" si="6"/>
        <v/>
      </c>
    </row>
    <row r="94" spans="2:18" s="1075" customFormat="1" ht="18" customHeight="1">
      <c r="B94" s="57"/>
      <c r="C94" s="144"/>
      <c r="D94" s="131"/>
      <c r="E94" s="131"/>
      <c r="F94" s="131"/>
      <c r="G94" s="131"/>
      <c r="H94" s="131"/>
      <c r="I94" s="131"/>
      <c r="J94" s="131"/>
      <c r="K94" s="131"/>
      <c r="L94" s="131"/>
      <c r="M94" s="131"/>
      <c r="N94" s="131"/>
      <c r="O94" s="131"/>
      <c r="P94" s="131"/>
      <c r="Q94" s="89">
        <f t="shared" si="18"/>
        <v>0</v>
      </c>
      <c r="R94" s="115" t="str">
        <f t="shared" si="6"/>
        <v/>
      </c>
    </row>
    <row r="95" spans="2:18" ht="19">
      <c r="C95" s="144"/>
      <c r="D95" s="131"/>
      <c r="E95" s="131"/>
      <c r="F95" s="131"/>
      <c r="G95" s="131"/>
      <c r="H95" s="131"/>
      <c r="I95" s="131"/>
      <c r="J95" s="131"/>
      <c r="K95" s="131"/>
      <c r="L95" s="131"/>
      <c r="M95" s="131"/>
      <c r="N95" s="131"/>
      <c r="O95" s="131"/>
      <c r="P95" s="131"/>
      <c r="Q95" s="89">
        <f t="shared" si="18"/>
        <v>0</v>
      </c>
      <c r="R95" s="115" t="str">
        <f t="shared" si="6"/>
        <v/>
      </c>
    </row>
    <row r="96" spans="2:18" ht="19">
      <c r="C96" s="140" t="s">
        <v>41</v>
      </c>
      <c r="D96" s="97">
        <f t="shared" ref="D96:P96" si="19">SUM(D86:D95)</f>
        <v>0</v>
      </c>
      <c r="E96" s="97">
        <f t="shared" si="19"/>
        <v>0</v>
      </c>
      <c r="F96" s="97">
        <f t="shared" si="19"/>
        <v>0</v>
      </c>
      <c r="G96" s="97">
        <f t="shared" si="19"/>
        <v>0</v>
      </c>
      <c r="H96" s="97">
        <f t="shared" si="19"/>
        <v>0</v>
      </c>
      <c r="I96" s="97">
        <f t="shared" si="19"/>
        <v>0</v>
      </c>
      <c r="J96" s="97">
        <f t="shared" si="19"/>
        <v>0</v>
      </c>
      <c r="K96" s="97">
        <f t="shared" si="19"/>
        <v>0</v>
      </c>
      <c r="L96" s="97">
        <f t="shared" si="19"/>
        <v>0</v>
      </c>
      <c r="M96" s="97">
        <f t="shared" si="19"/>
        <v>0</v>
      </c>
      <c r="N96" s="97">
        <f t="shared" si="19"/>
        <v>0</v>
      </c>
      <c r="O96" s="97">
        <f t="shared" si="19"/>
        <v>0</v>
      </c>
      <c r="P96" s="97">
        <f t="shared" si="19"/>
        <v>0</v>
      </c>
      <c r="Q96" s="121">
        <f>SUM(Q86:Q95)</f>
        <v>0</v>
      </c>
      <c r="R96" s="141" t="str">
        <f t="shared" si="6"/>
        <v/>
      </c>
    </row>
    <row r="97" spans="3:100" ht="19">
      <c r="C97" s="143" t="s">
        <v>42</v>
      </c>
      <c r="D97" s="100"/>
      <c r="E97" s="100"/>
      <c r="F97" s="100"/>
      <c r="G97" s="100"/>
      <c r="H97" s="100"/>
      <c r="I97" s="100"/>
      <c r="J97" s="100"/>
      <c r="K97" s="100"/>
      <c r="L97" s="100"/>
      <c r="M97" s="100"/>
      <c r="N97" s="100"/>
      <c r="O97" s="100"/>
      <c r="P97" s="100"/>
      <c r="Q97" s="101"/>
      <c r="R97" s="130" t="str">
        <f t="shared" si="6"/>
        <v/>
      </c>
    </row>
    <row r="98" spans="3:100" ht="19">
      <c r="C98" s="87"/>
      <c r="D98" s="114"/>
      <c r="E98" s="114"/>
      <c r="F98" s="114"/>
      <c r="G98" s="114"/>
      <c r="H98" s="114"/>
      <c r="I98" s="114"/>
      <c r="J98" s="114"/>
      <c r="K98" s="114"/>
      <c r="L98" s="114"/>
      <c r="M98" s="114"/>
      <c r="N98" s="114"/>
      <c r="O98" s="114"/>
      <c r="P98" s="114"/>
      <c r="Q98" s="89">
        <f>SUM(D98:P98)</f>
        <v>0</v>
      </c>
      <c r="R98" s="115" t="str">
        <f t="shared" si="6"/>
        <v/>
      </c>
    </row>
    <row r="99" spans="3:100" ht="19">
      <c r="C99" s="87"/>
      <c r="D99" s="114"/>
      <c r="E99" s="114"/>
      <c r="F99" s="114"/>
      <c r="G99" s="114"/>
      <c r="H99" s="114"/>
      <c r="I99" s="114"/>
      <c r="J99" s="114"/>
      <c r="K99" s="114"/>
      <c r="L99" s="114"/>
      <c r="M99" s="114"/>
      <c r="N99" s="114"/>
      <c r="O99" s="114"/>
      <c r="P99" s="114"/>
      <c r="Q99" s="89">
        <f t="shared" ref="Q99:Q107" si="20">SUM(D99:P99)</f>
        <v>0</v>
      </c>
      <c r="R99" s="115" t="str">
        <f t="shared" ref="R99:R107" si="21">IF(ISERROR(Q99/$Q$14),"",Q99/$Q$14)</f>
        <v/>
      </c>
    </row>
    <row r="100" spans="3:100" ht="19">
      <c r="C100" s="87"/>
      <c r="D100" s="114"/>
      <c r="E100" s="114"/>
      <c r="F100" s="114"/>
      <c r="G100" s="114"/>
      <c r="H100" s="114"/>
      <c r="I100" s="114"/>
      <c r="J100" s="114"/>
      <c r="K100" s="114"/>
      <c r="L100" s="114"/>
      <c r="M100" s="114"/>
      <c r="N100" s="114"/>
      <c r="O100" s="114"/>
      <c r="P100" s="114"/>
      <c r="Q100" s="89">
        <f t="shared" si="20"/>
        <v>0</v>
      </c>
      <c r="R100" s="115" t="str">
        <f t="shared" si="21"/>
        <v/>
      </c>
      <c r="CV100" s="1066">
        <v>-1</v>
      </c>
    </row>
    <row r="101" spans="3:100" ht="19">
      <c r="C101" s="87"/>
      <c r="D101" s="114"/>
      <c r="E101" s="114"/>
      <c r="F101" s="114"/>
      <c r="G101" s="114"/>
      <c r="H101" s="114"/>
      <c r="I101" s="114"/>
      <c r="J101" s="114"/>
      <c r="K101" s="114"/>
      <c r="L101" s="114"/>
      <c r="M101" s="114"/>
      <c r="N101" s="114"/>
      <c r="O101" s="114"/>
      <c r="P101" s="114"/>
      <c r="Q101" s="89">
        <f t="shared" si="20"/>
        <v>0</v>
      </c>
      <c r="R101" s="115" t="str">
        <f t="shared" si="21"/>
        <v/>
      </c>
      <c r="CV101" s="1066">
        <v>1000</v>
      </c>
    </row>
    <row r="102" spans="3:100" ht="19">
      <c r="C102" s="87"/>
      <c r="D102" s="114"/>
      <c r="E102" s="114"/>
      <c r="F102" s="114"/>
      <c r="G102" s="114"/>
      <c r="H102" s="114"/>
      <c r="I102" s="114"/>
      <c r="J102" s="114"/>
      <c r="K102" s="114"/>
      <c r="L102" s="114"/>
      <c r="M102" s="114"/>
      <c r="N102" s="114"/>
      <c r="O102" s="114"/>
      <c r="P102" s="114"/>
      <c r="Q102" s="89">
        <f t="shared" si="20"/>
        <v>0</v>
      </c>
      <c r="R102" s="115" t="str">
        <f t="shared" si="21"/>
        <v/>
      </c>
    </row>
    <row r="103" spans="3:100" ht="19">
      <c r="C103" s="87"/>
      <c r="D103" s="114"/>
      <c r="E103" s="114"/>
      <c r="F103" s="114"/>
      <c r="G103" s="114"/>
      <c r="H103" s="114"/>
      <c r="I103" s="114"/>
      <c r="J103" s="114"/>
      <c r="K103" s="114"/>
      <c r="L103" s="114"/>
      <c r="M103" s="114"/>
      <c r="N103" s="114"/>
      <c r="O103" s="114"/>
      <c r="P103" s="114"/>
      <c r="Q103" s="89">
        <f t="shared" si="20"/>
        <v>0</v>
      </c>
      <c r="R103" s="115" t="str">
        <f t="shared" si="21"/>
        <v/>
      </c>
    </row>
    <row r="104" spans="3:100" ht="19">
      <c r="C104" s="87"/>
      <c r="D104" s="114"/>
      <c r="E104" s="114"/>
      <c r="F104" s="114"/>
      <c r="G104" s="114"/>
      <c r="H104" s="114"/>
      <c r="I104" s="114"/>
      <c r="J104" s="114"/>
      <c r="K104" s="114"/>
      <c r="L104" s="114"/>
      <c r="M104" s="114"/>
      <c r="N104" s="114"/>
      <c r="O104" s="114"/>
      <c r="P104" s="114"/>
      <c r="Q104" s="89">
        <f t="shared" si="20"/>
        <v>0</v>
      </c>
      <c r="R104" s="115" t="str">
        <f t="shared" si="21"/>
        <v/>
      </c>
    </row>
    <row r="105" spans="3:100" ht="19">
      <c r="C105" s="87"/>
      <c r="D105" s="114"/>
      <c r="E105" s="114"/>
      <c r="F105" s="114"/>
      <c r="G105" s="114"/>
      <c r="H105" s="114"/>
      <c r="I105" s="114"/>
      <c r="J105" s="114"/>
      <c r="K105" s="114"/>
      <c r="L105" s="114"/>
      <c r="M105" s="114"/>
      <c r="N105" s="114"/>
      <c r="O105" s="114"/>
      <c r="P105" s="114"/>
      <c r="Q105" s="89">
        <f t="shared" si="20"/>
        <v>0</v>
      </c>
      <c r="R105" s="115" t="str">
        <f t="shared" si="21"/>
        <v/>
      </c>
    </row>
    <row r="106" spans="3:100" ht="19">
      <c r="C106" s="87"/>
      <c r="D106" s="114"/>
      <c r="E106" s="114"/>
      <c r="F106" s="114"/>
      <c r="G106" s="114"/>
      <c r="H106" s="114"/>
      <c r="I106" s="114"/>
      <c r="J106" s="114"/>
      <c r="K106" s="114"/>
      <c r="L106" s="114"/>
      <c r="M106" s="114"/>
      <c r="N106" s="114"/>
      <c r="O106" s="114"/>
      <c r="P106" s="114"/>
      <c r="Q106" s="89">
        <f t="shared" si="20"/>
        <v>0</v>
      </c>
      <c r="R106" s="115" t="str">
        <f t="shared" si="21"/>
        <v/>
      </c>
    </row>
    <row r="107" spans="3:100" ht="19">
      <c r="C107" s="145"/>
      <c r="D107" s="114"/>
      <c r="E107" s="114"/>
      <c r="F107" s="114"/>
      <c r="G107" s="114"/>
      <c r="H107" s="114"/>
      <c r="I107" s="114"/>
      <c r="J107" s="114"/>
      <c r="K107" s="114"/>
      <c r="L107" s="114"/>
      <c r="M107" s="114"/>
      <c r="N107" s="114"/>
      <c r="O107" s="114"/>
      <c r="P107" s="114"/>
      <c r="Q107" s="89">
        <f t="shared" si="20"/>
        <v>0</v>
      </c>
      <c r="R107" s="115" t="str">
        <f t="shared" si="21"/>
        <v/>
      </c>
    </row>
    <row r="108" spans="3:100" ht="19">
      <c r="C108" s="140" t="s">
        <v>43</v>
      </c>
      <c r="D108" s="97">
        <f t="shared" ref="D108:P108" si="22">SUM(D98:D107)</f>
        <v>0</v>
      </c>
      <c r="E108" s="97">
        <f t="shared" si="22"/>
        <v>0</v>
      </c>
      <c r="F108" s="97">
        <f t="shared" si="22"/>
        <v>0</v>
      </c>
      <c r="G108" s="97">
        <f t="shared" si="22"/>
        <v>0</v>
      </c>
      <c r="H108" s="97">
        <f t="shared" si="22"/>
        <v>0</v>
      </c>
      <c r="I108" s="97">
        <f t="shared" si="22"/>
        <v>0</v>
      </c>
      <c r="J108" s="97">
        <f t="shared" si="22"/>
        <v>0</v>
      </c>
      <c r="K108" s="97">
        <f t="shared" si="22"/>
        <v>0</v>
      </c>
      <c r="L108" s="97">
        <f t="shared" si="22"/>
        <v>0</v>
      </c>
      <c r="M108" s="97">
        <f t="shared" si="22"/>
        <v>0</v>
      </c>
      <c r="N108" s="97">
        <f t="shared" si="22"/>
        <v>0</v>
      </c>
      <c r="O108" s="97">
        <f t="shared" si="22"/>
        <v>0</v>
      </c>
      <c r="P108" s="97">
        <f t="shared" si="22"/>
        <v>0</v>
      </c>
      <c r="Q108" s="121">
        <f>SUM(Q98:Q107)</f>
        <v>0</v>
      </c>
      <c r="R108" s="141" t="str">
        <f>IF(ISERROR(Q108/$Q$14),"",Q108/$Q$14)</f>
        <v/>
      </c>
    </row>
    <row r="109" spans="3:100" ht="19">
      <c r="C109" s="146" t="s">
        <v>44</v>
      </c>
      <c r="D109" s="147">
        <f t="shared" ref="D109:P109" si="23" xml:space="preserve"> D84 + D96 - D108</f>
        <v>0</v>
      </c>
      <c r="E109" s="147">
        <f t="shared" si="23"/>
        <v>0</v>
      </c>
      <c r="F109" s="147">
        <f t="shared" si="23"/>
        <v>0</v>
      </c>
      <c r="G109" s="147">
        <f t="shared" si="23"/>
        <v>0</v>
      </c>
      <c r="H109" s="147">
        <f t="shared" si="23"/>
        <v>0</v>
      </c>
      <c r="I109" s="147">
        <f t="shared" si="23"/>
        <v>0</v>
      </c>
      <c r="J109" s="147">
        <f t="shared" si="23"/>
        <v>0</v>
      </c>
      <c r="K109" s="147">
        <f t="shared" si="23"/>
        <v>0</v>
      </c>
      <c r="L109" s="147">
        <f t="shared" si="23"/>
        <v>0</v>
      </c>
      <c r="M109" s="147">
        <f t="shared" si="23"/>
        <v>0</v>
      </c>
      <c r="N109" s="147">
        <f t="shared" si="23"/>
        <v>0</v>
      </c>
      <c r="O109" s="147">
        <f t="shared" si="23"/>
        <v>0</v>
      </c>
      <c r="P109" s="147">
        <f t="shared" si="23"/>
        <v>0</v>
      </c>
      <c r="Q109" s="148">
        <f xml:space="preserve"> Q84 + Q96 - Q108</f>
        <v>0</v>
      </c>
      <c r="R109" s="149" t="str">
        <f>IF(ISERROR(Q109/$Q$14),"",Q109/$Q$14)</f>
        <v/>
      </c>
    </row>
    <row r="110" spans="3:100" ht="19">
      <c r="C110" s="150" t="s">
        <v>45</v>
      </c>
      <c r="D110" s="151"/>
      <c r="E110" s="151"/>
      <c r="F110" s="151"/>
      <c r="G110" s="151"/>
      <c r="H110" s="151"/>
      <c r="I110" s="151"/>
      <c r="J110" s="151"/>
      <c r="K110" s="151"/>
      <c r="L110" s="151"/>
      <c r="M110" s="151"/>
      <c r="N110" s="151"/>
      <c r="O110" s="151"/>
      <c r="P110" s="151"/>
      <c r="Q110" s="152"/>
      <c r="R110" s="153"/>
    </row>
    <row r="111" spans="3:100" ht="19">
      <c r="C111" s="145"/>
      <c r="D111" s="114"/>
      <c r="E111" s="114"/>
      <c r="F111" s="114"/>
      <c r="G111" s="114"/>
      <c r="H111" s="114"/>
      <c r="I111" s="114"/>
      <c r="J111" s="114"/>
      <c r="K111" s="114"/>
      <c r="L111" s="114"/>
      <c r="M111" s="114"/>
      <c r="N111" s="114"/>
      <c r="O111" s="114"/>
      <c r="P111" s="114"/>
      <c r="Q111" s="154">
        <f>SUM(D111:P111)</f>
        <v>0</v>
      </c>
      <c r="R111" s="153"/>
    </row>
    <row r="112" spans="3:100" ht="19">
      <c r="C112" s="145"/>
      <c r="D112" s="114"/>
      <c r="E112" s="114"/>
      <c r="F112" s="114"/>
      <c r="G112" s="114"/>
      <c r="H112" s="114"/>
      <c r="I112" s="114"/>
      <c r="J112" s="114"/>
      <c r="K112" s="114"/>
      <c r="L112" s="114"/>
      <c r="M112" s="114"/>
      <c r="N112" s="114"/>
      <c r="O112" s="114"/>
      <c r="P112" s="114"/>
      <c r="Q112" s="154">
        <f>SUM(D112:P112)</f>
        <v>0</v>
      </c>
      <c r="R112" s="153"/>
    </row>
    <row r="113" spans="3:18" ht="19">
      <c r="C113" s="145"/>
      <c r="D113" s="114"/>
      <c r="E113" s="114"/>
      <c r="F113" s="114"/>
      <c r="G113" s="114"/>
      <c r="H113" s="114"/>
      <c r="I113" s="114"/>
      <c r="J113" s="114"/>
      <c r="K113" s="114"/>
      <c r="L113" s="114"/>
      <c r="M113" s="114"/>
      <c r="N113" s="114"/>
      <c r="O113" s="114"/>
      <c r="P113" s="114"/>
      <c r="Q113" s="154">
        <f>SUM(D113:P113)</f>
        <v>0</v>
      </c>
      <c r="R113" s="153"/>
    </row>
    <row r="114" spans="3:18" ht="19">
      <c r="C114" s="145"/>
      <c r="D114" s="114"/>
      <c r="E114" s="114"/>
      <c r="F114" s="114"/>
      <c r="G114" s="114"/>
      <c r="H114" s="114"/>
      <c r="I114" s="114"/>
      <c r="J114" s="114"/>
      <c r="K114" s="114"/>
      <c r="L114" s="114"/>
      <c r="M114" s="114"/>
      <c r="N114" s="114"/>
      <c r="O114" s="114"/>
      <c r="P114" s="114"/>
      <c r="Q114" s="154">
        <f>SUM(D114:P114)</f>
        <v>0</v>
      </c>
      <c r="R114" s="153"/>
    </row>
    <row r="115" spans="3:18" ht="19">
      <c r="C115" s="145"/>
      <c r="D115" s="114"/>
      <c r="E115" s="114"/>
      <c r="F115" s="114"/>
      <c r="G115" s="114"/>
      <c r="H115" s="114"/>
      <c r="I115" s="114"/>
      <c r="J115" s="114"/>
      <c r="K115" s="114"/>
      <c r="L115" s="114"/>
      <c r="M115" s="114"/>
      <c r="N115" s="114"/>
      <c r="O115" s="114"/>
      <c r="P115" s="114"/>
      <c r="Q115" s="154">
        <f>SUM(D115:P115)</f>
        <v>0</v>
      </c>
      <c r="R115" s="153"/>
    </row>
    <row r="116" spans="3:18" ht="19">
      <c r="C116" s="140" t="s">
        <v>46</v>
      </c>
      <c r="D116" s="97">
        <f t="shared" ref="D116:P116" si="24">SUM(D111:D115)</f>
        <v>0</v>
      </c>
      <c r="E116" s="97">
        <f t="shared" si="24"/>
        <v>0</v>
      </c>
      <c r="F116" s="97">
        <f t="shared" si="24"/>
        <v>0</v>
      </c>
      <c r="G116" s="97">
        <f t="shared" si="24"/>
        <v>0</v>
      </c>
      <c r="H116" s="97">
        <f t="shared" si="24"/>
        <v>0</v>
      </c>
      <c r="I116" s="97">
        <f t="shared" si="24"/>
        <v>0</v>
      </c>
      <c r="J116" s="97">
        <f t="shared" si="24"/>
        <v>0</v>
      </c>
      <c r="K116" s="97">
        <f t="shared" si="24"/>
        <v>0</v>
      </c>
      <c r="L116" s="97">
        <f t="shared" si="24"/>
        <v>0</v>
      </c>
      <c r="M116" s="97">
        <f t="shared" si="24"/>
        <v>0</v>
      </c>
      <c r="N116" s="97">
        <f t="shared" si="24"/>
        <v>0</v>
      </c>
      <c r="O116" s="97">
        <f t="shared" si="24"/>
        <v>0</v>
      </c>
      <c r="P116" s="97">
        <f t="shared" si="24"/>
        <v>0</v>
      </c>
      <c r="Q116" s="155">
        <f>SUM(Q111:Q115)</f>
        <v>0</v>
      </c>
      <c r="R116" s="153"/>
    </row>
    <row r="117" spans="3:18" ht="19">
      <c r="C117" s="156" t="s">
        <v>47</v>
      </c>
      <c r="D117" s="157"/>
      <c r="E117" s="157"/>
      <c r="F117" s="157"/>
      <c r="G117" s="157"/>
      <c r="H117" s="157"/>
      <c r="I117" s="157"/>
      <c r="J117" s="157"/>
      <c r="K117" s="157"/>
      <c r="L117" s="157"/>
      <c r="M117" s="157"/>
      <c r="N117" s="157"/>
      <c r="O117" s="157"/>
      <c r="P117" s="157"/>
      <c r="Q117" s="158"/>
      <c r="R117" s="153"/>
    </row>
    <row r="118" spans="3:18" ht="19">
      <c r="C118" s="145"/>
      <c r="D118" s="114"/>
      <c r="E118" s="114"/>
      <c r="F118" s="114"/>
      <c r="G118" s="114"/>
      <c r="H118" s="114"/>
      <c r="I118" s="114"/>
      <c r="J118" s="114"/>
      <c r="K118" s="114"/>
      <c r="L118" s="114"/>
      <c r="M118" s="114"/>
      <c r="N118" s="114"/>
      <c r="O118" s="114"/>
      <c r="P118" s="114"/>
      <c r="Q118" s="154">
        <f>SUM(D118:P118)</f>
        <v>0</v>
      </c>
      <c r="R118" s="153"/>
    </row>
    <row r="119" spans="3:18" ht="19">
      <c r="C119" s="145"/>
      <c r="D119" s="114"/>
      <c r="E119" s="114"/>
      <c r="F119" s="114"/>
      <c r="G119" s="114"/>
      <c r="H119" s="114"/>
      <c r="I119" s="114"/>
      <c r="J119" s="114"/>
      <c r="K119" s="114"/>
      <c r="L119" s="114"/>
      <c r="M119" s="114"/>
      <c r="N119" s="114"/>
      <c r="O119" s="114"/>
      <c r="P119" s="114"/>
      <c r="Q119" s="154">
        <f>SUM(D119:P119)</f>
        <v>0</v>
      </c>
      <c r="R119" s="153"/>
    </row>
    <row r="120" spans="3:18" ht="19">
      <c r="C120" s="145"/>
      <c r="D120" s="114"/>
      <c r="E120" s="114"/>
      <c r="F120" s="114"/>
      <c r="G120" s="114"/>
      <c r="H120" s="114"/>
      <c r="I120" s="114"/>
      <c r="J120" s="114"/>
      <c r="K120" s="114"/>
      <c r="L120" s="114"/>
      <c r="M120" s="114"/>
      <c r="N120" s="114"/>
      <c r="O120" s="114"/>
      <c r="P120" s="114"/>
      <c r="Q120" s="154">
        <f>SUM(D120:P120)</f>
        <v>0</v>
      </c>
      <c r="R120" s="153"/>
    </row>
    <row r="121" spans="3:18" ht="19">
      <c r="C121" s="145"/>
      <c r="D121" s="114"/>
      <c r="E121" s="114"/>
      <c r="F121" s="114"/>
      <c r="G121" s="114"/>
      <c r="H121" s="114"/>
      <c r="I121" s="114"/>
      <c r="J121" s="114"/>
      <c r="K121" s="114"/>
      <c r="L121" s="114"/>
      <c r="M121" s="114"/>
      <c r="N121" s="114"/>
      <c r="O121" s="114"/>
      <c r="P121" s="114"/>
      <c r="Q121" s="154">
        <f>SUM(D121:P121)</f>
        <v>0</v>
      </c>
      <c r="R121" s="153"/>
    </row>
    <row r="122" spans="3:18" ht="19">
      <c r="C122" s="145"/>
      <c r="D122" s="114"/>
      <c r="E122" s="114"/>
      <c r="F122" s="114"/>
      <c r="G122" s="114"/>
      <c r="H122" s="114"/>
      <c r="I122" s="114"/>
      <c r="J122" s="114"/>
      <c r="K122" s="114"/>
      <c r="L122" s="114"/>
      <c r="M122" s="114"/>
      <c r="N122" s="114"/>
      <c r="O122" s="114"/>
      <c r="P122" s="114"/>
      <c r="Q122" s="154">
        <f>SUM(D122:P122)</f>
        <v>0</v>
      </c>
      <c r="R122" s="153"/>
    </row>
    <row r="123" spans="3:18" ht="19">
      <c r="C123" s="146" t="s">
        <v>48</v>
      </c>
      <c r="D123" s="147">
        <f t="shared" ref="D123:P123" si="25">SUM(D118:D122)</f>
        <v>0</v>
      </c>
      <c r="E123" s="147">
        <f t="shared" si="25"/>
        <v>0</v>
      </c>
      <c r="F123" s="147">
        <f t="shared" si="25"/>
        <v>0</v>
      </c>
      <c r="G123" s="147">
        <f t="shared" si="25"/>
        <v>0</v>
      </c>
      <c r="H123" s="147">
        <f t="shared" si="25"/>
        <v>0</v>
      </c>
      <c r="I123" s="147">
        <f t="shared" si="25"/>
        <v>0</v>
      </c>
      <c r="J123" s="147">
        <f t="shared" si="25"/>
        <v>0</v>
      </c>
      <c r="K123" s="147">
        <f t="shared" si="25"/>
        <v>0</v>
      </c>
      <c r="L123" s="147">
        <f t="shared" si="25"/>
        <v>0</v>
      </c>
      <c r="M123" s="147">
        <f t="shared" si="25"/>
        <v>0</v>
      </c>
      <c r="N123" s="147">
        <f t="shared" si="25"/>
        <v>0</v>
      </c>
      <c r="O123" s="147">
        <f t="shared" si="25"/>
        <v>0</v>
      </c>
      <c r="P123" s="147">
        <f t="shared" si="25"/>
        <v>0</v>
      </c>
      <c r="Q123" s="159">
        <f>SUM(Q118:Q122)</f>
        <v>0</v>
      </c>
      <c r="R123" s="160"/>
    </row>
    <row r="124" spans="3:18" ht="19.5" thickBot="1">
      <c r="C124" s="161" t="s">
        <v>49</v>
      </c>
      <c r="D124" s="162">
        <f t="shared" ref="D124:P124" si="26" xml:space="preserve"> D109 + D116 - D123</f>
        <v>0</v>
      </c>
      <c r="E124" s="163">
        <f t="shared" si="26"/>
        <v>0</v>
      </c>
      <c r="F124" s="163">
        <f t="shared" si="26"/>
        <v>0</v>
      </c>
      <c r="G124" s="163">
        <f t="shared" si="26"/>
        <v>0</v>
      </c>
      <c r="H124" s="163">
        <f t="shared" si="26"/>
        <v>0</v>
      </c>
      <c r="I124" s="163">
        <f t="shared" si="26"/>
        <v>0</v>
      </c>
      <c r="J124" s="163">
        <f t="shared" si="26"/>
        <v>0</v>
      </c>
      <c r="K124" s="163">
        <f t="shared" si="26"/>
        <v>0</v>
      </c>
      <c r="L124" s="163">
        <f t="shared" si="26"/>
        <v>0</v>
      </c>
      <c r="M124" s="163">
        <f t="shared" si="26"/>
        <v>0</v>
      </c>
      <c r="N124" s="163">
        <f t="shared" si="26"/>
        <v>0</v>
      </c>
      <c r="O124" s="163">
        <f t="shared" si="26"/>
        <v>0</v>
      </c>
      <c r="P124" s="163">
        <f t="shared" si="26"/>
        <v>0</v>
      </c>
      <c r="Q124" s="164">
        <f xml:space="preserve"> Q109 + Q116 - Q123</f>
        <v>0</v>
      </c>
      <c r="R124" s="160"/>
    </row>
    <row r="125" spans="3:18" ht="18" thickTop="1">
      <c r="C125" s="165"/>
      <c r="D125" s="57"/>
      <c r="E125" s="166"/>
      <c r="F125" s="166"/>
      <c r="G125" s="166"/>
      <c r="H125" s="166"/>
      <c r="I125" s="166"/>
      <c r="J125" s="166"/>
      <c r="K125" s="166"/>
      <c r="L125" s="166"/>
      <c r="M125" s="166"/>
      <c r="N125" s="166"/>
      <c r="O125" s="166"/>
      <c r="P125" s="166"/>
      <c r="Q125" s="167"/>
      <c r="R125" s="168"/>
    </row>
    <row r="126" spans="3:18" ht="19">
      <c r="C126" s="57"/>
      <c r="D126" s="170" t="s">
        <v>50</v>
      </c>
      <c r="E126" s="57"/>
      <c r="F126" s="57"/>
      <c r="G126" s="57"/>
      <c r="H126" s="57"/>
      <c r="I126" s="57"/>
      <c r="J126" s="57"/>
      <c r="K126" s="57"/>
      <c r="L126" s="57"/>
      <c r="M126" s="57"/>
      <c r="N126" s="57"/>
      <c r="O126" s="57"/>
      <c r="P126" s="57"/>
      <c r="Q126" s="171"/>
      <c r="R126" s="172"/>
    </row>
    <row r="127" spans="3:18" ht="19">
      <c r="C127" s="72">
        <f>Q126</f>
        <v>0</v>
      </c>
      <c r="D127" s="72">
        <f>D2</f>
        <v>45474</v>
      </c>
      <c r="E127" s="72">
        <f t="shared" ref="E127:P127" si="27">E2</f>
        <v>45505</v>
      </c>
      <c r="F127" s="72">
        <f t="shared" si="27"/>
        <v>45536</v>
      </c>
      <c r="G127" s="72">
        <f t="shared" si="27"/>
        <v>45566</v>
      </c>
      <c r="H127" s="72">
        <f t="shared" si="27"/>
        <v>45597</v>
      </c>
      <c r="I127" s="72">
        <f t="shared" si="27"/>
        <v>45627</v>
      </c>
      <c r="J127" s="72">
        <f t="shared" si="27"/>
        <v>45658</v>
      </c>
      <c r="K127" s="72">
        <f t="shared" si="27"/>
        <v>45689</v>
      </c>
      <c r="L127" s="72">
        <f t="shared" si="27"/>
        <v>45717</v>
      </c>
      <c r="M127" s="72">
        <f t="shared" si="27"/>
        <v>45748</v>
      </c>
      <c r="N127" s="72">
        <f t="shared" si="27"/>
        <v>45778</v>
      </c>
      <c r="O127" s="72">
        <f t="shared" si="27"/>
        <v>45809</v>
      </c>
      <c r="P127" s="72" t="str">
        <f t="shared" si="27"/>
        <v>決算</v>
      </c>
      <c r="Q127" s="72" t="str">
        <f>Q2</f>
        <v>年間合計</v>
      </c>
      <c r="R127" s="72" t="str">
        <f>R2</f>
        <v>対売上割合</v>
      </c>
    </row>
    <row r="128" spans="3:18" ht="19">
      <c r="C128" s="174" t="s">
        <v>51</v>
      </c>
      <c r="D128" s="81"/>
      <c r="E128" s="81"/>
      <c r="F128" s="81"/>
      <c r="G128" s="81"/>
      <c r="H128" s="81"/>
      <c r="I128" s="81"/>
      <c r="J128" s="81"/>
      <c r="K128" s="81"/>
      <c r="L128" s="81"/>
      <c r="M128" s="81"/>
      <c r="N128" s="81"/>
      <c r="O128" s="81"/>
      <c r="P128" s="81"/>
      <c r="Q128" s="82"/>
      <c r="R128" s="83"/>
    </row>
    <row r="129" spans="3:18" ht="19">
      <c r="C129" s="87" t="s">
        <v>52</v>
      </c>
      <c r="D129" s="88"/>
      <c r="E129" s="88"/>
      <c r="F129" s="88"/>
      <c r="G129" s="88"/>
      <c r="H129" s="88"/>
      <c r="I129" s="88"/>
      <c r="J129" s="88"/>
      <c r="K129" s="88"/>
      <c r="L129" s="88"/>
      <c r="M129" s="88"/>
      <c r="N129" s="88"/>
      <c r="O129" s="88"/>
      <c r="P129" s="88"/>
      <c r="Q129" s="89">
        <f>SUM(D129:P129)</f>
        <v>0</v>
      </c>
      <c r="R129" s="1088" t="str">
        <f t="shared" ref="R129:R189" si="28">IF(ISERROR(Q129/$Q$14),"",Q129/$Q$14)</f>
        <v/>
      </c>
    </row>
    <row r="130" spans="3:18" ht="19">
      <c r="C130" s="94"/>
      <c r="D130" s="88"/>
      <c r="E130" s="88"/>
      <c r="F130" s="88"/>
      <c r="G130" s="88"/>
      <c r="H130" s="88"/>
      <c r="I130" s="88"/>
      <c r="J130" s="88"/>
      <c r="K130" s="88"/>
      <c r="L130" s="88"/>
      <c r="M130" s="88"/>
      <c r="N130" s="88"/>
      <c r="O130" s="88"/>
      <c r="P130" s="88"/>
      <c r="Q130" s="89">
        <f>SUM(D130:P130)</f>
        <v>0</v>
      </c>
      <c r="R130" s="1088" t="str">
        <f t="shared" si="28"/>
        <v/>
      </c>
    </row>
    <row r="131" spans="3:18" ht="19">
      <c r="C131" s="94"/>
      <c r="D131" s="88"/>
      <c r="E131" s="88"/>
      <c r="F131" s="88"/>
      <c r="G131" s="88"/>
      <c r="H131" s="88"/>
      <c r="I131" s="88"/>
      <c r="J131" s="88"/>
      <c r="K131" s="88"/>
      <c r="L131" s="88"/>
      <c r="M131" s="88"/>
      <c r="N131" s="88"/>
      <c r="O131" s="88"/>
      <c r="P131" s="88"/>
      <c r="Q131" s="89">
        <f t="shared" ref="Q131:Q140" si="29">SUM(D131:P131)</f>
        <v>0</v>
      </c>
      <c r="R131" s="1088" t="str">
        <f t="shared" si="28"/>
        <v/>
      </c>
    </row>
    <row r="132" spans="3:18" ht="19">
      <c r="C132" s="94"/>
      <c r="D132" s="88"/>
      <c r="E132" s="88"/>
      <c r="F132" s="88"/>
      <c r="G132" s="88"/>
      <c r="H132" s="88"/>
      <c r="I132" s="88"/>
      <c r="J132" s="88"/>
      <c r="K132" s="88"/>
      <c r="L132" s="88"/>
      <c r="M132" s="88"/>
      <c r="N132" s="88"/>
      <c r="O132" s="88"/>
      <c r="P132" s="88"/>
      <c r="Q132" s="89">
        <f t="shared" si="29"/>
        <v>0</v>
      </c>
      <c r="R132" s="1088" t="str">
        <f t="shared" si="28"/>
        <v/>
      </c>
    </row>
    <row r="133" spans="3:18" ht="19">
      <c r="C133" s="94"/>
      <c r="D133" s="88"/>
      <c r="E133" s="88"/>
      <c r="F133" s="88"/>
      <c r="G133" s="88"/>
      <c r="H133" s="88"/>
      <c r="I133" s="88"/>
      <c r="J133" s="88"/>
      <c r="K133" s="88"/>
      <c r="L133" s="88"/>
      <c r="M133" s="88"/>
      <c r="N133" s="88"/>
      <c r="O133" s="88"/>
      <c r="P133" s="88"/>
      <c r="Q133" s="89">
        <f t="shared" si="29"/>
        <v>0</v>
      </c>
      <c r="R133" s="1088" t="str">
        <f t="shared" si="28"/>
        <v/>
      </c>
    </row>
    <row r="134" spans="3:18" ht="19">
      <c r="C134" s="94"/>
      <c r="D134" s="88"/>
      <c r="E134" s="88"/>
      <c r="F134" s="88"/>
      <c r="G134" s="88"/>
      <c r="H134" s="88"/>
      <c r="I134" s="88"/>
      <c r="J134" s="88"/>
      <c r="K134" s="88"/>
      <c r="L134" s="88"/>
      <c r="M134" s="88"/>
      <c r="N134" s="88"/>
      <c r="O134" s="88"/>
      <c r="P134" s="88"/>
      <c r="Q134" s="89">
        <f t="shared" si="29"/>
        <v>0</v>
      </c>
      <c r="R134" s="1088" t="str">
        <f t="shared" si="28"/>
        <v/>
      </c>
    </row>
    <row r="135" spans="3:18" ht="19">
      <c r="C135" s="94"/>
      <c r="D135" s="88"/>
      <c r="E135" s="88"/>
      <c r="F135" s="88"/>
      <c r="G135" s="88"/>
      <c r="H135" s="88"/>
      <c r="I135" s="88"/>
      <c r="J135" s="88"/>
      <c r="K135" s="88"/>
      <c r="L135" s="88"/>
      <c r="M135" s="88"/>
      <c r="N135" s="88"/>
      <c r="O135" s="88"/>
      <c r="P135" s="88"/>
      <c r="Q135" s="89">
        <f t="shared" si="29"/>
        <v>0</v>
      </c>
      <c r="R135" s="1088" t="str">
        <f t="shared" si="28"/>
        <v/>
      </c>
    </row>
    <row r="136" spans="3:18" ht="19">
      <c r="C136" s="94"/>
      <c r="D136" s="88"/>
      <c r="E136" s="88"/>
      <c r="F136" s="88"/>
      <c r="G136" s="88"/>
      <c r="H136" s="88"/>
      <c r="I136" s="88"/>
      <c r="J136" s="88"/>
      <c r="K136" s="88"/>
      <c r="L136" s="88"/>
      <c r="M136" s="88"/>
      <c r="N136" s="88"/>
      <c r="O136" s="88"/>
      <c r="P136" s="88"/>
      <c r="Q136" s="89">
        <f t="shared" si="29"/>
        <v>0</v>
      </c>
      <c r="R136" s="1088" t="str">
        <f t="shared" si="28"/>
        <v/>
      </c>
    </row>
    <row r="137" spans="3:18" ht="19">
      <c r="C137" s="94"/>
      <c r="D137" s="88"/>
      <c r="E137" s="88"/>
      <c r="F137" s="88"/>
      <c r="G137" s="88"/>
      <c r="H137" s="88"/>
      <c r="I137" s="88"/>
      <c r="J137" s="88"/>
      <c r="K137" s="88"/>
      <c r="L137" s="88"/>
      <c r="M137" s="88"/>
      <c r="N137" s="88"/>
      <c r="O137" s="88"/>
      <c r="P137" s="88"/>
      <c r="Q137" s="89">
        <f t="shared" si="29"/>
        <v>0</v>
      </c>
      <c r="R137" s="1088" t="str">
        <f t="shared" si="28"/>
        <v/>
      </c>
    </row>
    <row r="138" spans="3:18" ht="19">
      <c r="C138" s="94"/>
      <c r="D138" s="88"/>
      <c r="E138" s="88"/>
      <c r="F138" s="88"/>
      <c r="G138" s="88"/>
      <c r="H138" s="88"/>
      <c r="I138" s="88"/>
      <c r="J138" s="88"/>
      <c r="K138" s="88"/>
      <c r="L138" s="88"/>
      <c r="M138" s="88"/>
      <c r="N138" s="88"/>
      <c r="O138" s="88"/>
      <c r="P138" s="88"/>
      <c r="Q138" s="89">
        <f t="shared" si="29"/>
        <v>0</v>
      </c>
      <c r="R138" s="1088" t="str">
        <f t="shared" si="28"/>
        <v/>
      </c>
    </row>
    <row r="139" spans="3:18" ht="19">
      <c r="C139" s="94"/>
      <c r="D139" s="88"/>
      <c r="E139" s="88"/>
      <c r="F139" s="88"/>
      <c r="G139" s="88"/>
      <c r="H139" s="88"/>
      <c r="I139" s="88"/>
      <c r="J139" s="88"/>
      <c r="K139" s="88"/>
      <c r="L139" s="88"/>
      <c r="M139" s="88"/>
      <c r="N139" s="88"/>
      <c r="O139" s="88"/>
      <c r="P139" s="88"/>
      <c r="Q139" s="89">
        <f t="shared" si="29"/>
        <v>0</v>
      </c>
      <c r="R139" s="1088" t="str">
        <f t="shared" si="28"/>
        <v/>
      </c>
    </row>
    <row r="140" spans="3:18" ht="19">
      <c r="C140" s="95" t="s">
        <v>53</v>
      </c>
      <c r="D140" s="88"/>
      <c r="E140" s="88"/>
      <c r="F140" s="88"/>
      <c r="G140" s="88"/>
      <c r="H140" s="88"/>
      <c r="I140" s="88"/>
      <c r="J140" s="179"/>
      <c r="K140" s="88"/>
      <c r="L140" s="88"/>
      <c r="M140" s="88"/>
      <c r="N140" s="88"/>
      <c r="O140" s="88"/>
      <c r="P140" s="88"/>
      <c r="Q140" s="89">
        <f t="shared" si="29"/>
        <v>0</v>
      </c>
      <c r="R140" s="1088" t="str">
        <f t="shared" si="28"/>
        <v/>
      </c>
    </row>
    <row r="141" spans="3:18" ht="19">
      <c r="C141" s="96" t="s">
        <v>54</v>
      </c>
      <c r="D141" s="97">
        <f>D129+SUM(D130:D139)-D140</f>
        <v>0</v>
      </c>
      <c r="E141" s="97">
        <f t="shared" ref="E141:P141" si="30">E129+SUM(E130:E139)-E140</f>
        <v>0</v>
      </c>
      <c r="F141" s="97">
        <f t="shared" si="30"/>
        <v>0</v>
      </c>
      <c r="G141" s="97">
        <f t="shared" si="30"/>
        <v>0</v>
      </c>
      <c r="H141" s="97">
        <f t="shared" si="30"/>
        <v>0</v>
      </c>
      <c r="I141" s="97">
        <f t="shared" si="30"/>
        <v>0</v>
      </c>
      <c r="J141" s="97">
        <f t="shared" si="30"/>
        <v>0</v>
      </c>
      <c r="K141" s="97">
        <f t="shared" si="30"/>
        <v>0</v>
      </c>
      <c r="L141" s="97">
        <f t="shared" si="30"/>
        <v>0</v>
      </c>
      <c r="M141" s="97">
        <f t="shared" si="30"/>
        <v>0</v>
      </c>
      <c r="N141" s="97">
        <f t="shared" si="30"/>
        <v>0</v>
      </c>
      <c r="O141" s="97">
        <f t="shared" si="30"/>
        <v>0</v>
      </c>
      <c r="P141" s="97">
        <f t="shared" si="30"/>
        <v>0</v>
      </c>
      <c r="Q141" s="121">
        <f>SUM(D141:P141)</f>
        <v>0</v>
      </c>
      <c r="R141" s="141" t="str">
        <f t="shared" si="28"/>
        <v/>
      </c>
    </row>
    <row r="142" spans="3:18" ht="19">
      <c r="C142" s="80" t="s">
        <v>55</v>
      </c>
      <c r="D142" s="100"/>
      <c r="E142" s="100"/>
      <c r="F142" s="100"/>
      <c r="G142" s="100"/>
      <c r="H142" s="100"/>
      <c r="I142" s="100"/>
      <c r="J142" s="100"/>
      <c r="K142" s="100"/>
      <c r="L142" s="100"/>
      <c r="M142" s="100"/>
      <c r="N142" s="100"/>
      <c r="O142" s="100"/>
      <c r="P142" s="100"/>
      <c r="Q142" s="101"/>
      <c r="R142" s="130" t="str">
        <f t="shared" si="28"/>
        <v/>
      </c>
    </row>
    <row r="143" spans="3:18" ht="19">
      <c r="C143" s="95"/>
      <c r="D143" s="124"/>
      <c r="E143" s="124"/>
      <c r="F143" s="124"/>
      <c r="G143" s="124"/>
      <c r="H143" s="124"/>
      <c r="I143" s="124"/>
      <c r="J143" s="124"/>
      <c r="K143" s="124"/>
      <c r="L143" s="124"/>
      <c r="M143" s="124"/>
      <c r="N143" s="124"/>
      <c r="O143" s="124"/>
      <c r="P143" s="124"/>
      <c r="Q143" s="181">
        <f t="shared" ref="Q143:Q153" si="31">SUM(D143:P143)</f>
        <v>0</v>
      </c>
      <c r="R143" s="182" t="str">
        <f t="shared" si="28"/>
        <v/>
      </c>
    </row>
    <row r="144" spans="3:18" ht="19">
      <c r="C144" s="95"/>
      <c r="D144" s="114"/>
      <c r="E144" s="114"/>
      <c r="F144" s="114"/>
      <c r="G144" s="114"/>
      <c r="H144" s="114"/>
      <c r="I144" s="183"/>
      <c r="J144" s="183"/>
      <c r="K144" s="183"/>
      <c r="L144" s="183"/>
      <c r="M144" s="183"/>
      <c r="N144" s="183"/>
      <c r="O144" s="183"/>
      <c r="P144" s="124"/>
      <c r="Q144" s="89">
        <f t="shared" si="31"/>
        <v>0</v>
      </c>
      <c r="R144" s="115" t="str">
        <f t="shared" si="28"/>
        <v/>
      </c>
    </row>
    <row r="145" spans="3:18" ht="19">
      <c r="C145" s="95"/>
      <c r="D145" s="114"/>
      <c r="E145" s="114"/>
      <c r="F145" s="114"/>
      <c r="G145" s="184"/>
      <c r="H145" s="114"/>
      <c r="I145" s="114"/>
      <c r="J145" s="114"/>
      <c r="K145" s="114"/>
      <c r="L145" s="114"/>
      <c r="M145" s="114"/>
      <c r="N145" s="114"/>
      <c r="O145" s="114"/>
      <c r="P145" s="124"/>
      <c r="Q145" s="89">
        <f t="shared" si="31"/>
        <v>0</v>
      </c>
      <c r="R145" s="115" t="str">
        <f t="shared" si="28"/>
        <v/>
      </c>
    </row>
    <row r="146" spans="3:18" ht="19">
      <c r="C146" s="95"/>
      <c r="D146" s="114"/>
      <c r="E146" s="114"/>
      <c r="F146" s="114"/>
      <c r="G146" s="114"/>
      <c r="H146" s="114"/>
      <c r="I146" s="114"/>
      <c r="J146" s="114"/>
      <c r="K146" s="114"/>
      <c r="L146" s="114"/>
      <c r="M146" s="114"/>
      <c r="N146" s="114"/>
      <c r="O146" s="114"/>
      <c r="P146" s="124"/>
      <c r="Q146" s="89">
        <f t="shared" si="31"/>
        <v>0</v>
      </c>
      <c r="R146" s="115" t="str">
        <f t="shared" si="28"/>
        <v/>
      </c>
    </row>
    <row r="147" spans="3:18" ht="19">
      <c r="C147" s="95"/>
      <c r="D147" s="114"/>
      <c r="E147" s="114"/>
      <c r="F147" s="114"/>
      <c r="G147" s="114"/>
      <c r="H147" s="114"/>
      <c r="I147" s="114"/>
      <c r="J147" s="114"/>
      <c r="K147" s="114"/>
      <c r="L147" s="114"/>
      <c r="M147" s="114"/>
      <c r="N147" s="114"/>
      <c r="O147" s="114"/>
      <c r="P147" s="131"/>
      <c r="Q147" s="89">
        <f t="shared" si="31"/>
        <v>0</v>
      </c>
      <c r="R147" s="115" t="str">
        <f t="shared" si="28"/>
        <v/>
      </c>
    </row>
    <row r="148" spans="3:18" ht="19">
      <c r="C148" s="95"/>
      <c r="D148" s="114"/>
      <c r="E148" s="114"/>
      <c r="F148" s="114"/>
      <c r="G148" s="114"/>
      <c r="H148" s="114"/>
      <c r="I148" s="114"/>
      <c r="J148" s="114"/>
      <c r="K148" s="114"/>
      <c r="L148" s="114"/>
      <c r="M148" s="114"/>
      <c r="N148" s="114"/>
      <c r="O148" s="114"/>
      <c r="P148" s="131"/>
      <c r="Q148" s="89">
        <f t="shared" si="31"/>
        <v>0</v>
      </c>
      <c r="R148" s="115" t="str">
        <f t="shared" si="28"/>
        <v/>
      </c>
    </row>
    <row r="149" spans="3:18" ht="19">
      <c r="C149" s="95"/>
      <c r="D149" s="114"/>
      <c r="E149" s="114"/>
      <c r="F149" s="114"/>
      <c r="G149" s="114"/>
      <c r="H149" s="114"/>
      <c r="I149" s="114"/>
      <c r="J149" s="114"/>
      <c r="K149" s="114"/>
      <c r="L149" s="114"/>
      <c r="M149" s="114"/>
      <c r="N149" s="114"/>
      <c r="O149" s="114"/>
      <c r="P149" s="131"/>
      <c r="Q149" s="89">
        <f t="shared" si="31"/>
        <v>0</v>
      </c>
      <c r="R149" s="115" t="str">
        <f t="shared" si="28"/>
        <v/>
      </c>
    </row>
    <row r="150" spans="3:18" ht="19">
      <c r="C150" s="95"/>
      <c r="D150" s="114"/>
      <c r="E150" s="114"/>
      <c r="F150" s="114"/>
      <c r="G150" s="114"/>
      <c r="H150" s="114"/>
      <c r="I150" s="114"/>
      <c r="J150" s="114"/>
      <c r="K150" s="114"/>
      <c r="L150" s="114"/>
      <c r="M150" s="114"/>
      <c r="N150" s="114"/>
      <c r="O150" s="114"/>
      <c r="P150" s="131"/>
      <c r="Q150" s="89">
        <f t="shared" si="31"/>
        <v>0</v>
      </c>
      <c r="R150" s="115" t="str">
        <f t="shared" si="28"/>
        <v/>
      </c>
    </row>
    <row r="151" spans="3:18" ht="19">
      <c r="C151" s="95"/>
      <c r="D151" s="114"/>
      <c r="E151" s="114"/>
      <c r="F151" s="114"/>
      <c r="G151" s="114"/>
      <c r="H151" s="114"/>
      <c r="I151" s="114"/>
      <c r="J151" s="114"/>
      <c r="K151" s="114"/>
      <c r="L151" s="114"/>
      <c r="M151" s="114"/>
      <c r="N151" s="114"/>
      <c r="O151" s="114"/>
      <c r="P151" s="131"/>
      <c r="Q151" s="89">
        <f t="shared" si="31"/>
        <v>0</v>
      </c>
      <c r="R151" s="115" t="str">
        <f t="shared" si="28"/>
        <v/>
      </c>
    </row>
    <row r="152" spans="3:18" ht="19">
      <c r="C152" s="95"/>
      <c r="D152" s="114"/>
      <c r="E152" s="114"/>
      <c r="F152" s="114"/>
      <c r="G152" s="114"/>
      <c r="H152" s="114"/>
      <c r="I152" s="114"/>
      <c r="J152" s="114"/>
      <c r="K152" s="114"/>
      <c r="L152" s="114"/>
      <c r="M152" s="114"/>
      <c r="N152" s="114"/>
      <c r="O152" s="114"/>
      <c r="P152" s="131"/>
      <c r="Q152" s="89">
        <f t="shared" si="31"/>
        <v>0</v>
      </c>
      <c r="R152" s="115" t="str">
        <f t="shared" si="28"/>
        <v/>
      </c>
    </row>
    <row r="153" spans="3:18" ht="19">
      <c r="C153" s="119" t="s">
        <v>56</v>
      </c>
      <c r="D153" s="120">
        <f>SUM(D143:D152)</f>
        <v>0</v>
      </c>
      <c r="E153" s="120">
        <f t="shared" ref="E153:P153" si="32">SUM(E143:E152)</f>
        <v>0</v>
      </c>
      <c r="F153" s="120">
        <f t="shared" si="32"/>
        <v>0</v>
      </c>
      <c r="G153" s="120">
        <f t="shared" si="32"/>
        <v>0</v>
      </c>
      <c r="H153" s="120">
        <f t="shared" si="32"/>
        <v>0</v>
      </c>
      <c r="I153" s="120">
        <f t="shared" si="32"/>
        <v>0</v>
      </c>
      <c r="J153" s="120">
        <f t="shared" si="32"/>
        <v>0</v>
      </c>
      <c r="K153" s="120">
        <f t="shared" si="32"/>
        <v>0</v>
      </c>
      <c r="L153" s="120">
        <f t="shared" si="32"/>
        <v>0</v>
      </c>
      <c r="M153" s="120">
        <f t="shared" si="32"/>
        <v>0</v>
      </c>
      <c r="N153" s="120">
        <f t="shared" si="32"/>
        <v>0</v>
      </c>
      <c r="O153" s="120">
        <f t="shared" si="32"/>
        <v>0</v>
      </c>
      <c r="P153" s="120">
        <f t="shared" si="32"/>
        <v>0</v>
      </c>
      <c r="Q153" s="121">
        <f t="shared" si="31"/>
        <v>0</v>
      </c>
      <c r="R153" s="141" t="str">
        <f t="shared" si="28"/>
        <v/>
      </c>
    </row>
    <row r="154" spans="3:18" ht="19">
      <c r="C154" s="80" t="s">
        <v>57</v>
      </c>
      <c r="D154" s="100"/>
      <c r="E154" s="100"/>
      <c r="F154" s="100"/>
      <c r="G154" s="100"/>
      <c r="H154" s="100"/>
      <c r="I154" s="100"/>
      <c r="J154" s="100"/>
      <c r="K154" s="100"/>
      <c r="L154" s="100"/>
      <c r="M154" s="100"/>
      <c r="N154" s="100"/>
      <c r="O154" s="100"/>
      <c r="P154" s="100"/>
      <c r="Q154" s="101"/>
      <c r="R154" s="130" t="str">
        <f t="shared" si="28"/>
        <v/>
      </c>
    </row>
    <row r="155" spans="3:18" ht="19">
      <c r="C155" s="95"/>
      <c r="D155" s="124"/>
      <c r="E155" s="124"/>
      <c r="F155" s="124"/>
      <c r="G155" s="124"/>
      <c r="H155" s="124"/>
      <c r="I155" s="124"/>
      <c r="J155" s="124"/>
      <c r="K155" s="124"/>
      <c r="L155" s="124"/>
      <c r="M155" s="124"/>
      <c r="N155" s="124"/>
      <c r="O155" s="124"/>
      <c r="P155" s="124"/>
      <c r="Q155" s="89">
        <f t="shared" ref="Q155:Q185" si="33">SUM(D155:P155)</f>
        <v>0</v>
      </c>
      <c r="R155" s="182" t="str">
        <f t="shared" si="28"/>
        <v/>
      </c>
    </row>
    <row r="156" spans="3:18" ht="19">
      <c r="C156" s="95"/>
      <c r="D156" s="114"/>
      <c r="E156" s="114"/>
      <c r="F156" s="114"/>
      <c r="G156" s="114"/>
      <c r="H156" s="114"/>
      <c r="I156" s="183"/>
      <c r="J156" s="183"/>
      <c r="K156" s="183"/>
      <c r="L156" s="183"/>
      <c r="M156" s="183"/>
      <c r="N156" s="183"/>
      <c r="O156" s="183"/>
      <c r="P156" s="124"/>
      <c r="Q156" s="89">
        <f t="shared" si="33"/>
        <v>0</v>
      </c>
      <c r="R156" s="115" t="str">
        <f t="shared" si="28"/>
        <v/>
      </c>
    </row>
    <row r="157" spans="3:18" ht="19">
      <c r="C157" s="95"/>
      <c r="D157" s="114"/>
      <c r="E157" s="114"/>
      <c r="F157" s="114"/>
      <c r="G157" s="184"/>
      <c r="H157" s="114"/>
      <c r="I157" s="114"/>
      <c r="J157" s="114"/>
      <c r="K157" s="114"/>
      <c r="L157" s="114"/>
      <c r="M157" s="114"/>
      <c r="N157" s="114"/>
      <c r="O157" s="114"/>
      <c r="P157" s="124"/>
      <c r="Q157" s="89">
        <f t="shared" si="33"/>
        <v>0</v>
      </c>
      <c r="R157" s="115" t="str">
        <f t="shared" si="28"/>
        <v/>
      </c>
    </row>
    <row r="158" spans="3:18" ht="19">
      <c r="C158" s="95"/>
      <c r="D158" s="114"/>
      <c r="E158" s="114"/>
      <c r="F158" s="114"/>
      <c r="G158" s="114"/>
      <c r="H158" s="114"/>
      <c r="I158" s="114"/>
      <c r="J158" s="114"/>
      <c r="K158" s="114"/>
      <c r="L158" s="114"/>
      <c r="M158" s="114"/>
      <c r="N158" s="114"/>
      <c r="O158" s="114"/>
      <c r="P158" s="124"/>
      <c r="Q158" s="89">
        <f t="shared" si="33"/>
        <v>0</v>
      </c>
      <c r="R158" s="115" t="str">
        <f t="shared" si="28"/>
        <v/>
      </c>
    </row>
    <row r="159" spans="3:18" ht="19">
      <c r="C159" s="95"/>
      <c r="D159" s="114"/>
      <c r="E159" s="114"/>
      <c r="F159" s="114"/>
      <c r="G159" s="114"/>
      <c r="H159" s="114"/>
      <c r="I159" s="114"/>
      <c r="J159" s="114"/>
      <c r="K159" s="114"/>
      <c r="L159" s="114"/>
      <c r="M159" s="114"/>
      <c r="N159" s="114"/>
      <c r="O159" s="114"/>
      <c r="P159" s="131"/>
      <c r="Q159" s="89">
        <f t="shared" si="33"/>
        <v>0</v>
      </c>
      <c r="R159" s="115" t="str">
        <f t="shared" si="28"/>
        <v/>
      </c>
    </row>
    <row r="160" spans="3:18" ht="19">
      <c r="C160" s="95"/>
      <c r="D160" s="114"/>
      <c r="E160" s="114"/>
      <c r="F160" s="114"/>
      <c r="G160" s="114"/>
      <c r="H160" s="114"/>
      <c r="I160" s="114"/>
      <c r="J160" s="114"/>
      <c r="K160" s="114"/>
      <c r="L160" s="114"/>
      <c r="M160" s="114"/>
      <c r="N160" s="114"/>
      <c r="O160" s="114"/>
      <c r="P160" s="131"/>
      <c r="Q160" s="89">
        <f t="shared" si="33"/>
        <v>0</v>
      </c>
      <c r="R160" s="115" t="str">
        <f t="shared" si="28"/>
        <v/>
      </c>
    </row>
    <row r="161" spans="3:18" ht="19">
      <c r="C161" s="95"/>
      <c r="D161" s="114"/>
      <c r="E161" s="114"/>
      <c r="F161" s="114"/>
      <c r="G161" s="114"/>
      <c r="H161" s="114"/>
      <c r="I161" s="114"/>
      <c r="J161" s="114"/>
      <c r="K161" s="114"/>
      <c r="L161" s="114"/>
      <c r="M161" s="114"/>
      <c r="N161" s="114"/>
      <c r="O161" s="114"/>
      <c r="P161" s="131"/>
      <c r="Q161" s="89">
        <f t="shared" si="33"/>
        <v>0</v>
      </c>
      <c r="R161" s="115" t="str">
        <f t="shared" si="28"/>
        <v/>
      </c>
    </row>
    <row r="162" spans="3:18" ht="19">
      <c r="C162" s="95"/>
      <c r="D162" s="114"/>
      <c r="E162" s="114"/>
      <c r="F162" s="114"/>
      <c r="G162" s="114"/>
      <c r="H162" s="114"/>
      <c r="I162" s="114"/>
      <c r="J162" s="114"/>
      <c r="K162" s="114"/>
      <c r="L162" s="114"/>
      <c r="M162" s="114"/>
      <c r="N162" s="114"/>
      <c r="O162" s="114"/>
      <c r="P162" s="131"/>
      <c r="Q162" s="89">
        <f t="shared" si="33"/>
        <v>0</v>
      </c>
      <c r="R162" s="115" t="str">
        <f t="shared" si="28"/>
        <v/>
      </c>
    </row>
    <row r="163" spans="3:18" ht="19">
      <c r="C163" s="95"/>
      <c r="D163" s="114"/>
      <c r="E163" s="114"/>
      <c r="F163" s="114"/>
      <c r="G163" s="114"/>
      <c r="H163" s="114"/>
      <c r="I163" s="114"/>
      <c r="J163" s="114"/>
      <c r="K163" s="114"/>
      <c r="L163" s="114"/>
      <c r="M163" s="114"/>
      <c r="N163" s="114"/>
      <c r="O163" s="114"/>
      <c r="P163" s="131"/>
      <c r="Q163" s="89">
        <f t="shared" si="33"/>
        <v>0</v>
      </c>
      <c r="R163" s="115" t="str">
        <f t="shared" si="28"/>
        <v/>
      </c>
    </row>
    <row r="164" spans="3:18" ht="19">
      <c r="C164" s="95"/>
      <c r="D164" s="114"/>
      <c r="E164" s="114"/>
      <c r="F164" s="114"/>
      <c r="G164" s="114"/>
      <c r="H164" s="114"/>
      <c r="I164" s="114"/>
      <c r="J164" s="114"/>
      <c r="K164" s="114"/>
      <c r="L164" s="114"/>
      <c r="M164" s="114"/>
      <c r="N164" s="114"/>
      <c r="O164" s="114"/>
      <c r="P164" s="131"/>
      <c r="Q164" s="89">
        <f t="shared" si="33"/>
        <v>0</v>
      </c>
      <c r="R164" s="115" t="str">
        <f t="shared" si="28"/>
        <v/>
      </c>
    </row>
    <row r="165" spans="3:18" ht="19">
      <c r="C165" s="95"/>
      <c r="D165" s="124"/>
      <c r="E165" s="124"/>
      <c r="F165" s="124"/>
      <c r="G165" s="124"/>
      <c r="H165" s="124"/>
      <c r="I165" s="124"/>
      <c r="J165" s="124"/>
      <c r="K165" s="124"/>
      <c r="L165" s="124"/>
      <c r="M165" s="124"/>
      <c r="N165" s="124"/>
      <c r="O165" s="124"/>
      <c r="P165" s="124"/>
      <c r="Q165" s="89">
        <f t="shared" si="33"/>
        <v>0</v>
      </c>
      <c r="R165" s="182" t="str">
        <f t="shared" si="28"/>
        <v/>
      </c>
    </row>
    <row r="166" spans="3:18" ht="19">
      <c r="C166" s="95"/>
      <c r="D166" s="114"/>
      <c r="E166" s="114"/>
      <c r="F166" s="114"/>
      <c r="G166" s="114"/>
      <c r="H166" s="114"/>
      <c r="I166" s="183"/>
      <c r="J166" s="183"/>
      <c r="K166" s="183"/>
      <c r="L166" s="183"/>
      <c r="M166" s="183"/>
      <c r="N166" s="183"/>
      <c r="O166" s="183"/>
      <c r="P166" s="124"/>
      <c r="Q166" s="89">
        <f t="shared" si="33"/>
        <v>0</v>
      </c>
      <c r="R166" s="115" t="str">
        <f t="shared" si="28"/>
        <v/>
      </c>
    </row>
    <row r="167" spans="3:18" ht="19">
      <c r="C167" s="95"/>
      <c r="D167" s="114"/>
      <c r="E167" s="114"/>
      <c r="F167" s="114"/>
      <c r="G167" s="184"/>
      <c r="H167" s="114"/>
      <c r="I167" s="114"/>
      <c r="J167" s="114"/>
      <c r="K167" s="114"/>
      <c r="L167" s="114"/>
      <c r="M167" s="114"/>
      <c r="N167" s="114"/>
      <c r="O167" s="114"/>
      <c r="P167" s="124"/>
      <c r="Q167" s="89">
        <f t="shared" si="33"/>
        <v>0</v>
      </c>
      <c r="R167" s="115" t="str">
        <f t="shared" si="28"/>
        <v/>
      </c>
    </row>
    <row r="168" spans="3:18" ht="19">
      <c r="C168" s="95"/>
      <c r="D168" s="114"/>
      <c r="E168" s="114"/>
      <c r="F168" s="114"/>
      <c r="G168" s="114"/>
      <c r="H168" s="114"/>
      <c r="I168" s="114"/>
      <c r="J168" s="114"/>
      <c r="K168" s="114"/>
      <c r="L168" s="114"/>
      <c r="M168" s="114"/>
      <c r="N168" s="114"/>
      <c r="O168" s="114"/>
      <c r="P168" s="124"/>
      <c r="Q168" s="89">
        <f t="shared" si="33"/>
        <v>0</v>
      </c>
      <c r="R168" s="115" t="str">
        <f t="shared" si="28"/>
        <v/>
      </c>
    </row>
    <row r="169" spans="3:18" ht="19">
      <c r="C169" s="95"/>
      <c r="D169" s="114"/>
      <c r="E169" s="114"/>
      <c r="F169" s="114"/>
      <c r="G169" s="114"/>
      <c r="H169" s="114"/>
      <c r="I169" s="114"/>
      <c r="J169" s="114"/>
      <c r="K169" s="114"/>
      <c r="L169" s="114"/>
      <c r="M169" s="114"/>
      <c r="N169" s="114"/>
      <c r="O169" s="114"/>
      <c r="P169" s="131"/>
      <c r="Q169" s="89">
        <f t="shared" si="33"/>
        <v>0</v>
      </c>
      <c r="R169" s="115" t="str">
        <f t="shared" si="28"/>
        <v/>
      </c>
    </row>
    <row r="170" spans="3:18" ht="19">
      <c r="C170" s="95"/>
      <c r="D170" s="114"/>
      <c r="E170" s="114"/>
      <c r="F170" s="114"/>
      <c r="G170" s="114"/>
      <c r="H170" s="114"/>
      <c r="I170" s="114"/>
      <c r="J170" s="114"/>
      <c r="K170" s="114"/>
      <c r="L170" s="114"/>
      <c r="M170" s="114"/>
      <c r="N170" s="114"/>
      <c r="O170" s="114"/>
      <c r="P170" s="131"/>
      <c r="Q170" s="89">
        <f t="shared" si="33"/>
        <v>0</v>
      </c>
      <c r="R170" s="115" t="str">
        <f t="shared" si="28"/>
        <v/>
      </c>
    </row>
    <row r="171" spans="3:18" ht="19">
      <c r="C171" s="95"/>
      <c r="D171" s="114"/>
      <c r="E171" s="114"/>
      <c r="F171" s="114"/>
      <c r="G171" s="114"/>
      <c r="H171" s="114"/>
      <c r="I171" s="114"/>
      <c r="J171" s="114"/>
      <c r="K171" s="114"/>
      <c r="L171" s="114"/>
      <c r="M171" s="114"/>
      <c r="N171" s="114"/>
      <c r="O171" s="114"/>
      <c r="P171" s="131"/>
      <c r="Q171" s="89">
        <f t="shared" si="33"/>
        <v>0</v>
      </c>
      <c r="R171" s="115" t="str">
        <f t="shared" si="28"/>
        <v/>
      </c>
    </row>
    <row r="172" spans="3:18" ht="19">
      <c r="C172" s="95"/>
      <c r="D172" s="114"/>
      <c r="E172" s="114"/>
      <c r="F172" s="114"/>
      <c r="G172" s="114"/>
      <c r="H172" s="114"/>
      <c r="I172" s="114"/>
      <c r="J172" s="114"/>
      <c r="K172" s="114"/>
      <c r="L172" s="114"/>
      <c r="M172" s="114"/>
      <c r="N172" s="114"/>
      <c r="O172" s="114"/>
      <c r="P172" s="131"/>
      <c r="Q172" s="89">
        <f t="shared" si="33"/>
        <v>0</v>
      </c>
      <c r="R172" s="115" t="str">
        <f t="shared" si="28"/>
        <v/>
      </c>
    </row>
    <row r="173" spans="3:18" ht="19">
      <c r="C173" s="95"/>
      <c r="D173" s="114"/>
      <c r="E173" s="114"/>
      <c r="F173" s="114"/>
      <c r="G173" s="114"/>
      <c r="H173" s="114"/>
      <c r="I173" s="114"/>
      <c r="J173" s="114"/>
      <c r="K173" s="114"/>
      <c r="L173" s="114"/>
      <c r="M173" s="114"/>
      <c r="N173" s="114"/>
      <c r="O173" s="114"/>
      <c r="P173" s="131"/>
      <c r="Q173" s="89">
        <f t="shared" si="33"/>
        <v>0</v>
      </c>
      <c r="R173" s="115" t="str">
        <f t="shared" si="28"/>
        <v/>
      </c>
    </row>
    <row r="174" spans="3:18" ht="19">
      <c r="C174" s="95"/>
      <c r="D174" s="114"/>
      <c r="E174" s="114"/>
      <c r="F174" s="114"/>
      <c r="G174" s="114"/>
      <c r="H174" s="114"/>
      <c r="I174" s="114"/>
      <c r="J174" s="114"/>
      <c r="K174" s="114"/>
      <c r="L174" s="114"/>
      <c r="M174" s="114"/>
      <c r="N174" s="114"/>
      <c r="O174" s="114"/>
      <c r="P174" s="131"/>
      <c r="Q174" s="89">
        <f t="shared" si="33"/>
        <v>0</v>
      </c>
      <c r="R174" s="115" t="str">
        <f t="shared" si="28"/>
        <v/>
      </c>
    </row>
    <row r="175" spans="3:18" ht="19">
      <c r="C175" s="95"/>
      <c r="D175" s="124"/>
      <c r="E175" s="124"/>
      <c r="F175" s="124"/>
      <c r="G175" s="124"/>
      <c r="H175" s="124"/>
      <c r="I175" s="124"/>
      <c r="J175" s="124"/>
      <c r="K175" s="124"/>
      <c r="L175" s="124"/>
      <c r="M175" s="124"/>
      <c r="N175" s="124"/>
      <c r="O175" s="124"/>
      <c r="P175" s="124"/>
      <c r="Q175" s="89">
        <f t="shared" si="33"/>
        <v>0</v>
      </c>
      <c r="R175" s="182" t="str">
        <f t="shared" si="28"/>
        <v/>
      </c>
    </row>
    <row r="176" spans="3:18" ht="19">
      <c r="C176" s="95"/>
      <c r="D176" s="114"/>
      <c r="E176" s="114"/>
      <c r="F176" s="114"/>
      <c r="G176" s="114"/>
      <c r="H176" s="114"/>
      <c r="I176" s="183"/>
      <c r="J176" s="183"/>
      <c r="K176" s="183"/>
      <c r="L176" s="183"/>
      <c r="M176" s="183"/>
      <c r="N176" s="183"/>
      <c r="O176" s="183"/>
      <c r="P176" s="124"/>
      <c r="Q176" s="89">
        <f t="shared" si="33"/>
        <v>0</v>
      </c>
      <c r="R176" s="115" t="str">
        <f t="shared" si="28"/>
        <v/>
      </c>
    </row>
    <row r="177" spans="3:18" ht="19">
      <c r="C177" s="95"/>
      <c r="D177" s="114"/>
      <c r="E177" s="114"/>
      <c r="F177" s="114"/>
      <c r="G177" s="184"/>
      <c r="H177" s="114"/>
      <c r="I177" s="114"/>
      <c r="J177" s="114"/>
      <c r="K177" s="114"/>
      <c r="L177" s="114"/>
      <c r="M177" s="114"/>
      <c r="N177" s="114"/>
      <c r="O177" s="114"/>
      <c r="P177" s="124"/>
      <c r="Q177" s="89">
        <f t="shared" si="33"/>
        <v>0</v>
      </c>
      <c r="R177" s="115" t="str">
        <f t="shared" si="28"/>
        <v/>
      </c>
    </row>
    <row r="178" spans="3:18" ht="19">
      <c r="C178" s="95"/>
      <c r="D178" s="114"/>
      <c r="E178" s="114"/>
      <c r="F178" s="114"/>
      <c r="G178" s="114"/>
      <c r="H178" s="114"/>
      <c r="I178" s="114"/>
      <c r="J178" s="114"/>
      <c r="K178" s="114"/>
      <c r="L178" s="114"/>
      <c r="M178" s="114"/>
      <c r="N178" s="114"/>
      <c r="O178" s="114"/>
      <c r="P178" s="124"/>
      <c r="Q178" s="89">
        <f t="shared" si="33"/>
        <v>0</v>
      </c>
      <c r="R178" s="115" t="str">
        <f t="shared" si="28"/>
        <v/>
      </c>
    </row>
    <row r="179" spans="3:18" ht="19">
      <c r="C179" s="95"/>
      <c r="D179" s="114"/>
      <c r="E179" s="114"/>
      <c r="F179" s="114"/>
      <c r="G179" s="114"/>
      <c r="H179" s="114"/>
      <c r="I179" s="114"/>
      <c r="J179" s="114"/>
      <c r="K179" s="114"/>
      <c r="L179" s="114"/>
      <c r="M179" s="114"/>
      <c r="N179" s="114"/>
      <c r="O179" s="114"/>
      <c r="P179" s="131"/>
      <c r="Q179" s="89">
        <f t="shared" si="33"/>
        <v>0</v>
      </c>
      <c r="R179" s="115" t="str">
        <f t="shared" si="28"/>
        <v/>
      </c>
    </row>
    <row r="180" spans="3:18" ht="19">
      <c r="C180" s="95"/>
      <c r="D180" s="114"/>
      <c r="E180" s="114"/>
      <c r="F180" s="114"/>
      <c r="G180" s="114"/>
      <c r="H180" s="114"/>
      <c r="I180" s="114"/>
      <c r="J180" s="114"/>
      <c r="K180" s="114"/>
      <c r="L180" s="114"/>
      <c r="M180" s="114"/>
      <c r="N180" s="114"/>
      <c r="O180" s="114"/>
      <c r="P180" s="131"/>
      <c r="Q180" s="89">
        <f t="shared" si="33"/>
        <v>0</v>
      </c>
      <c r="R180" s="115" t="str">
        <f t="shared" si="28"/>
        <v/>
      </c>
    </row>
    <row r="181" spans="3:18" ht="19">
      <c r="C181" s="95"/>
      <c r="D181" s="114"/>
      <c r="E181" s="114"/>
      <c r="F181" s="114"/>
      <c r="G181" s="114"/>
      <c r="H181" s="114"/>
      <c r="I181" s="114"/>
      <c r="J181" s="114"/>
      <c r="K181" s="114"/>
      <c r="L181" s="114"/>
      <c r="M181" s="114"/>
      <c r="N181" s="114"/>
      <c r="O181" s="114"/>
      <c r="P181" s="131"/>
      <c r="Q181" s="89">
        <f t="shared" si="33"/>
        <v>0</v>
      </c>
      <c r="R181" s="115" t="str">
        <f t="shared" si="28"/>
        <v/>
      </c>
    </row>
    <row r="182" spans="3:18" ht="19">
      <c r="C182" s="95"/>
      <c r="D182" s="114"/>
      <c r="E182" s="114"/>
      <c r="F182" s="114"/>
      <c r="G182" s="114"/>
      <c r="H182" s="114"/>
      <c r="I182" s="114"/>
      <c r="J182" s="114"/>
      <c r="K182" s="114"/>
      <c r="L182" s="114"/>
      <c r="M182" s="114"/>
      <c r="N182" s="114"/>
      <c r="O182" s="114"/>
      <c r="P182" s="131"/>
      <c r="Q182" s="89">
        <f t="shared" si="33"/>
        <v>0</v>
      </c>
      <c r="R182" s="115" t="str">
        <f t="shared" si="28"/>
        <v/>
      </c>
    </row>
    <row r="183" spans="3:18" ht="19">
      <c r="C183" s="95"/>
      <c r="D183" s="114"/>
      <c r="E183" s="114"/>
      <c r="F183" s="114"/>
      <c r="G183" s="114"/>
      <c r="H183" s="114"/>
      <c r="I183" s="114"/>
      <c r="J183" s="114"/>
      <c r="K183" s="114"/>
      <c r="L183" s="114"/>
      <c r="M183" s="114"/>
      <c r="N183" s="114"/>
      <c r="O183" s="114"/>
      <c r="P183" s="131"/>
      <c r="Q183" s="89">
        <f t="shared" si="33"/>
        <v>0</v>
      </c>
      <c r="R183" s="115" t="str">
        <f t="shared" si="28"/>
        <v/>
      </c>
    </row>
    <row r="184" spans="3:18" ht="19">
      <c r="C184" s="95"/>
      <c r="D184" s="114"/>
      <c r="E184" s="114"/>
      <c r="F184" s="114"/>
      <c r="G184" s="114"/>
      <c r="H184" s="114"/>
      <c r="I184" s="114"/>
      <c r="J184" s="114"/>
      <c r="K184" s="114"/>
      <c r="L184" s="114"/>
      <c r="M184" s="114"/>
      <c r="N184" s="114"/>
      <c r="O184" s="114"/>
      <c r="P184" s="131"/>
      <c r="Q184" s="89">
        <f t="shared" si="33"/>
        <v>0</v>
      </c>
      <c r="R184" s="115" t="str">
        <f t="shared" si="28"/>
        <v/>
      </c>
    </row>
    <row r="185" spans="3:18" ht="19">
      <c r="C185" s="119" t="s">
        <v>58</v>
      </c>
      <c r="D185" s="120">
        <f>SUM(D155:D184)</f>
        <v>0</v>
      </c>
      <c r="E185" s="120">
        <f t="shared" ref="E185:P185" si="34">SUM(E155:E184)</f>
        <v>0</v>
      </c>
      <c r="F185" s="120">
        <f t="shared" si="34"/>
        <v>0</v>
      </c>
      <c r="G185" s="120">
        <f t="shared" si="34"/>
        <v>0</v>
      </c>
      <c r="H185" s="120">
        <f t="shared" si="34"/>
        <v>0</v>
      </c>
      <c r="I185" s="120">
        <f t="shared" si="34"/>
        <v>0</v>
      </c>
      <c r="J185" s="120">
        <f t="shared" si="34"/>
        <v>0</v>
      </c>
      <c r="K185" s="120">
        <f t="shared" si="34"/>
        <v>0</v>
      </c>
      <c r="L185" s="120">
        <f t="shared" si="34"/>
        <v>0</v>
      </c>
      <c r="M185" s="120">
        <f t="shared" si="34"/>
        <v>0</v>
      </c>
      <c r="N185" s="120">
        <f t="shared" si="34"/>
        <v>0</v>
      </c>
      <c r="O185" s="120">
        <f t="shared" si="34"/>
        <v>0</v>
      </c>
      <c r="P185" s="120">
        <f t="shared" si="34"/>
        <v>0</v>
      </c>
      <c r="Q185" s="121">
        <f t="shared" si="33"/>
        <v>0</v>
      </c>
      <c r="R185" s="141" t="str">
        <f t="shared" si="28"/>
        <v/>
      </c>
    </row>
    <row r="186" spans="3:18" ht="19">
      <c r="C186" s="119" t="s">
        <v>59</v>
      </c>
      <c r="D186" s="120">
        <f>D141+D153+D185</f>
        <v>0</v>
      </c>
      <c r="E186" s="120">
        <f t="shared" ref="E186:P186" si="35">E141+E153+E185</f>
        <v>0</v>
      </c>
      <c r="F186" s="120">
        <f t="shared" si="35"/>
        <v>0</v>
      </c>
      <c r="G186" s="120">
        <f t="shared" si="35"/>
        <v>0</v>
      </c>
      <c r="H186" s="120">
        <f t="shared" si="35"/>
        <v>0</v>
      </c>
      <c r="I186" s="120">
        <f t="shared" si="35"/>
        <v>0</v>
      </c>
      <c r="J186" s="120">
        <f t="shared" si="35"/>
        <v>0</v>
      </c>
      <c r="K186" s="120">
        <f t="shared" si="35"/>
        <v>0</v>
      </c>
      <c r="L186" s="120">
        <f t="shared" si="35"/>
        <v>0</v>
      </c>
      <c r="M186" s="120">
        <f t="shared" si="35"/>
        <v>0</v>
      </c>
      <c r="N186" s="120">
        <f t="shared" si="35"/>
        <v>0</v>
      </c>
      <c r="O186" s="120">
        <f t="shared" si="35"/>
        <v>0</v>
      </c>
      <c r="P186" s="120">
        <f t="shared" si="35"/>
        <v>0</v>
      </c>
      <c r="Q186" s="121">
        <f>SUM(D186:P186)</f>
        <v>0</v>
      </c>
      <c r="R186" s="141" t="str">
        <f t="shared" si="28"/>
        <v/>
      </c>
    </row>
    <row r="187" spans="3:18" ht="19">
      <c r="C187" s="186" t="s">
        <v>60</v>
      </c>
      <c r="D187" s="187"/>
      <c r="E187" s="187"/>
      <c r="F187" s="187"/>
      <c r="G187" s="187"/>
      <c r="H187" s="187"/>
      <c r="I187" s="187"/>
      <c r="J187" s="187"/>
      <c r="K187" s="187"/>
      <c r="L187" s="187"/>
      <c r="M187" s="187"/>
      <c r="N187" s="187"/>
      <c r="O187" s="187"/>
      <c r="P187" s="187"/>
      <c r="Q187" s="121">
        <f>SUM(D187:P187)</f>
        <v>0</v>
      </c>
      <c r="R187" s="141" t="str">
        <f t="shared" si="28"/>
        <v/>
      </c>
    </row>
    <row r="188" spans="3:18" ht="19">
      <c r="C188" s="188" t="s">
        <v>61</v>
      </c>
      <c r="D188" s="189"/>
      <c r="E188" s="189"/>
      <c r="F188" s="189"/>
      <c r="G188" s="189"/>
      <c r="H188" s="189"/>
      <c r="I188" s="189"/>
      <c r="J188" s="189"/>
      <c r="K188" s="189"/>
      <c r="L188" s="189"/>
      <c r="M188" s="189"/>
      <c r="N188" s="189"/>
      <c r="O188" s="189"/>
      <c r="P188" s="189"/>
      <c r="Q188" s="121">
        <f>SUM(D188:P188)</f>
        <v>0</v>
      </c>
      <c r="R188" s="190" t="str">
        <f t="shared" si="28"/>
        <v/>
      </c>
    </row>
    <row r="189" spans="3:18" ht="19.5" thickBot="1">
      <c r="C189" s="191" t="s">
        <v>172</v>
      </c>
      <c r="D189" s="192">
        <f>D187+D186-D188</f>
        <v>0</v>
      </c>
      <c r="E189" s="192">
        <f t="shared" ref="E189:P189" si="36">E187+E186-E188</f>
        <v>0</v>
      </c>
      <c r="F189" s="192">
        <f t="shared" si="36"/>
        <v>0</v>
      </c>
      <c r="G189" s="192">
        <f t="shared" si="36"/>
        <v>0</v>
      </c>
      <c r="H189" s="192">
        <f t="shared" si="36"/>
        <v>0</v>
      </c>
      <c r="I189" s="192">
        <f t="shared" si="36"/>
        <v>0</v>
      </c>
      <c r="J189" s="192">
        <f t="shared" si="36"/>
        <v>0</v>
      </c>
      <c r="K189" s="192">
        <f t="shared" si="36"/>
        <v>0</v>
      </c>
      <c r="L189" s="192">
        <f t="shared" si="36"/>
        <v>0</v>
      </c>
      <c r="M189" s="192">
        <f t="shared" si="36"/>
        <v>0</v>
      </c>
      <c r="N189" s="192">
        <f t="shared" si="36"/>
        <v>0</v>
      </c>
      <c r="O189" s="192">
        <f t="shared" si="36"/>
        <v>0</v>
      </c>
      <c r="P189" s="192">
        <f t="shared" si="36"/>
        <v>0</v>
      </c>
      <c r="Q189" s="193">
        <f>SUM(D189:P189)</f>
        <v>0</v>
      </c>
      <c r="R189" s="194" t="str">
        <f t="shared" si="28"/>
        <v/>
      </c>
    </row>
    <row r="190" spans="3:18" ht="20.25" customHeight="1" thickTop="1">
      <c r="C190" s="144" t="s">
        <v>410</v>
      </c>
      <c r="D190" s="131"/>
      <c r="E190" s="131"/>
      <c r="F190" s="131"/>
      <c r="G190" s="131"/>
      <c r="H190" s="131"/>
      <c r="I190" s="131"/>
      <c r="J190" s="131"/>
      <c r="K190" s="131"/>
      <c r="L190" s="131"/>
      <c r="M190" s="131"/>
      <c r="N190" s="131"/>
      <c r="O190" s="131"/>
      <c r="P190" s="2376"/>
      <c r="Q190" s="2387"/>
    </row>
    <row r="191" spans="3:18" ht="20.25" customHeight="1">
      <c r="C191" s="2380" t="s">
        <v>411</v>
      </c>
      <c r="D191" s="364"/>
      <c r="E191" s="364"/>
      <c r="F191" s="364"/>
      <c r="G191" s="364"/>
      <c r="H191" s="364"/>
      <c r="I191" s="364"/>
      <c r="J191" s="364"/>
      <c r="K191" s="364"/>
      <c r="L191" s="364"/>
      <c r="M191" s="364"/>
      <c r="N191" s="364"/>
      <c r="O191" s="364"/>
      <c r="P191" s="2377"/>
      <c r="Q191" s="2388"/>
    </row>
  </sheetData>
  <sheetProtection sheet="1" objects="1" scenarios="1"/>
  <phoneticPr fontId="2"/>
  <conditionalFormatting sqref="Q1">
    <cfRule type="expression" dxfId="7298" priority="25">
      <formula>$AT$1=2</formula>
    </cfRule>
  </conditionalFormatting>
  <conditionalFormatting sqref="S13">
    <cfRule type="expression" dxfId="7297" priority="24">
      <formula>$AT$1</formula>
    </cfRule>
  </conditionalFormatting>
  <conditionalFormatting sqref="Q47:Q124 Q45 C4:Q27 D35:Q44 C129:Q153 D47:P97 C29:Q32">
    <cfRule type="expression" dxfId="7296" priority="23">
      <formula>$AX$1=2</formula>
    </cfRule>
  </conditionalFormatting>
  <conditionalFormatting sqref="D108:P124">
    <cfRule type="expression" dxfId="7295" priority="22">
      <formula>$AX$1=2</formula>
    </cfRule>
  </conditionalFormatting>
  <conditionalFormatting sqref="D98:P107">
    <cfRule type="expression" dxfId="7294" priority="21">
      <formula>$AX$1=2</formula>
    </cfRule>
  </conditionalFormatting>
  <conditionalFormatting sqref="C28:Q28">
    <cfRule type="expression" dxfId="7293" priority="20">
      <formula>$AX$1=2</formula>
    </cfRule>
  </conditionalFormatting>
  <conditionalFormatting sqref="Q165:Q184 C154:Q164">
    <cfRule type="expression" dxfId="7292" priority="19">
      <formula>$AX$1=2</formula>
    </cfRule>
  </conditionalFormatting>
  <conditionalFormatting sqref="C165:Q174">
    <cfRule type="expression" dxfId="7291" priority="18">
      <formula>$AX$1=2</formula>
    </cfRule>
  </conditionalFormatting>
  <conditionalFormatting sqref="C175:Q184">
    <cfRule type="expression" dxfId="7290" priority="17">
      <formula>$AX$1=2</formula>
    </cfRule>
  </conditionalFormatting>
  <conditionalFormatting sqref="C185:Q185">
    <cfRule type="expression" dxfId="7289" priority="16">
      <formula>$AX$1=2</formula>
    </cfRule>
  </conditionalFormatting>
  <conditionalFormatting sqref="C186:Q186 Q187:Q188">
    <cfRule type="expression" dxfId="7288" priority="15">
      <formula>$AX$1=2</formula>
    </cfRule>
  </conditionalFormatting>
  <conditionalFormatting sqref="C187:Q189">
    <cfRule type="expression" dxfId="7287" priority="14">
      <formula>$AX$1=2</formula>
    </cfRule>
  </conditionalFormatting>
  <conditionalFormatting sqref="C3">
    <cfRule type="expression" dxfId="7286" priority="13">
      <formula>$AX$1=2</formula>
    </cfRule>
  </conditionalFormatting>
  <conditionalFormatting sqref="Q46">
    <cfRule type="expression" dxfId="7285" priority="12">
      <formula>$AX$1=2</formula>
    </cfRule>
  </conditionalFormatting>
  <conditionalFormatting sqref="Q1">
    <cfRule type="expression" dxfId="7284" priority="11">
      <formula>$AX$1=2</formula>
    </cfRule>
  </conditionalFormatting>
  <conditionalFormatting sqref="C46:P46 C45">
    <cfRule type="expression" dxfId="7283" priority="9">
      <formula>CELL("protect", C45)=0</formula>
    </cfRule>
  </conditionalFormatting>
  <conditionalFormatting sqref="D46:P46">
    <cfRule type="expression" dxfId="7282" priority="8">
      <formula>$AX$1=2</formula>
    </cfRule>
  </conditionalFormatting>
  <conditionalFormatting sqref="C46:P46">
    <cfRule type="expression" dxfId="7281" priority="7">
      <formula>CELL("protect", C46)=0</formula>
    </cfRule>
  </conditionalFormatting>
  <conditionalFormatting sqref="D45:P45">
    <cfRule type="expression" dxfId="7280" priority="6">
      <formula>CELL("protect", D45)=0</formula>
    </cfRule>
  </conditionalFormatting>
  <conditionalFormatting sqref="D45:P45">
    <cfRule type="expression" dxfId="7279" priority="5">
      <formula>$AX$1=2</formula>
    </cfRule>
  </conditionalFormatting>
  <conditionalFormatting sqref="A192:XFD1048576 A190:B191 Q190:XFD191 A1:XFD189">
    <cfRule type="expression" dxfId="7278" priority="26" stopIfTrue="1">
      <formula>CELL("protect", A1) = 0</formula>
    </cfRule>
  </conditionalFormatting>
  <conditionalFormatting sqref="C190:P191">
    <cfRule type="expression" dxfId="7277" priority="2">
      <formula>CELL("protect", C190)=0</formula>
    </cfRule>
  </conditionalFormatting>
  <conditionalFormatting sqref="D190:P191">
    <cfRule type="expression" dxfId="7276" priority="1">
      <formula>$AX$1=2</formula>
    </cfRule>
  </conditionalFormatting>
  <conditionalFormatting sqref="D190:P191">
    <cfRule type="expression" dxfId="7275" priority="3" stopIfTrue="1">
      <formula>$AX$1=2</formula>
    </cfRule>
  </conditionalFormatting>
  <conditionalFormatting sqref="D190:P191">
    <cfRule type="expression" dxfId="7274" priority="4" stopIfTrue="1">
      <formula>$AT$1=2</formula>
    </cfRule>
  </conditionalFormatting>
  <dataValidations count="2">
    <dataValidation imeMode="on" allowBlank="1" showInputMessage="1" showErrorMessage="1" sqref="C4:C13 C17:C26 C35:C44 C176:C184 C86:C95 C98:C107 C111:C115 C118:C122 C129:C140 C144:C152 C156:C164 C166:C174 C46:C80" xr:uid="{F956DCA6-B1D2-45F6-B5F2-E8E44AEB53A1}"/>
    <dataValidation imeMode="off" allowBlank="1" showInputMessage="1" showErrorMessage="1" sqref="R1 C175 D129:P140 C16 D35:P44 D4:P13 D118:P122 D86:P95 D98:P107 D111:P115 D16:P26 D190:P191 D143:P152 C143 D155:P184 C155 C165 D46:P81 D28:P30" xr:uid="{1B0B0F5C-68FF-4F84-9729-222DD504B20E}"/>
  </dataValidations>
  <pageMargins left="0.7" right="0.7" top="0.75" bottom="0.75" header="0.3" footer="0.3"/>
  <pageSetup paperSize="9" orientation="portrait" horizontalDpi="300" verticalDpi="300" r:id="rId1"/>
  <colBreaks count="1" manualBreakCount="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ボタン 4">
              <controlPr defaultSize="0" print="0" autoFill="0" autoPict="0" macro="[0]!tj当期セルクリア">
                <anchor>
                  <from>
                    <xdr:col>18</xdr:col>
                    <xdr:colOff>400050</xdr:colOff>
                    <xdr:row>0</xdr:row>
                    <xdr:rowOff>374650</xdr:rowOff>
                  </from>
                  <to>
                    <xdr:col>19</xdr:col>
                    <xdr:colOff>317500</xdr:colOff>
                    <xdr:row>0</xdr:row>
                    <xdr:rowOff>660400</xdr:rowOff>
                  </to>
                </anchor>
              </controlPr>
            </control>
          </mc:Choice>
        </mc:AlternateContent>
        <mc:AlternateContent xmlns:mc="http://schemas.openxmlformats.org/markup-compatibility/2006">
          <mc:Choice Requires="x14">
            <control shapeId="12290" r:id="rId5" name="ボタン 130">
              <controlPr defaultSize="0" print="0" autoFill="0" autoPict="0" macro="[0]!TOU当期実績呼び出し">
                <anchor>
                  <from>
                    <xdr:col>7</xdr:col>
                    <xdr:colOff>12700</xdr:colOff>
                    <xdr:row>0</xdr:row>
                    <xdr:rowOff>431800</xdr:rowOff>
                  </from>
                  <to>
                    <xdr:col>8</xdr:col>
                    <xdr:colOff>704850</xdr:colOff>
                    <xdr:row>0</xdr:row>
                    <xdr:rowOff>717550</xdr:rowOff>
                  </to>
                </anchor>
              </controlPr>
            </control>
          </mc:Choice>
        </mc:AlternateContent>
        <mc:AlternateContent xmlns:mc="http://schemas.openxmlformats.org/markup-compatibility/2006">
          <mc:Choice Requires="x14">
            <control shapeId="12292" r:id="rId6" name="Button 4">
              <controlPr defaultSize="0" print="0" autoFill="0" autoPict="0" macro="[0]!tjCFツール">
                <anchor moveWithCells="1" sizeWithCells="1">
                  <from>
                    <xdr:col>10</xdr:col>
                    <xdr:colOff>114300</xdr:colOff>
                    <xdr:row>0</xdr:row>
                    <xdr:rowOff>431800</xdr:rowOff>
                  </from>
                  <to>
                    <xdr:col>11</xdr:col>
                    <xdr:colOff>450850</xdr:colOff>
                    <xdr:row>0</xdr:row>
                    <xdr:rowOff>717550</xdr:rowOff>
                  </to>
                </anchor>
              </controlPr>
            </control>
          </mc:Choice>
        </mc:AlternateContent>
        <mc:AlternateContent xmlns:mc="http://schemas.openxmlformats.org/markup-compatibility/2006">
          <mc:Choice Requires="x14">
            <control shapeId="12293" r:id="rId7" name="Button 5">
              <controlPr defaultSize="0" print="0" autoFill="0" autoPict="0" macro="[0]!son損益推移ペースト当期">
                <anchor moveWithCells="1" sizeWithCells="1">
                  <from>
                    <xdr:col>5</xdr:col>
                    <xdr:colOff>95250</xdr:colOff>
                    <xdr:row>0</xdr:row>
                    <xdr:rowOff>431800</xdr:rowOff>
                  </from>
                  <to>
                    <xdr:col>7</xdr:col>
                    <xdr:colOff>57150</xdr:colOff>
                    <xdr:row>0</xdr:row>
                    <xdr:rowOff>717550</xdr:rowOff>
                  </to>
                </anchor>
              </controlPr>
            </control>
          </mc:Choice>
        </mc:AlternateContent>
        <mc:AlternateContent xmlns:mc="http://schemas.openxmlformats.org/markup-compatibility/2006">
          <mc:Choice Requires="x14">
            <control shapeId="12294" r:id="rId8" name="Option Button 6">
              <controlPr defaultSize="0" autoFill="0" autoLine="0" autoPict="0">
                <anchor moveWithCells="1">
                  <from>
                    <xdr:col>14</xdr:col>
                    <xdr:colOff>469900</xdr:colOff>
                    <xdr:row>0</xdr:row>
                    <xdr:rowOff>184150</xdr:rowOff>
                  </from>
                  <to>
                    <xdr:col>15</xdr:col>
                    <xdr:colOff>107950</xdr:colOff>
                    <xdr:row>0</xdr:row>
                    <xdr:rowOff>450850</xdr:rowOff>
                  </to>
                </anchor>
              </controlPr>
            </control>
          </mc:Choice>
        </mc:AlternateContent>
        <mc:AlternateContent xmlns:mc="http://schemas.openxmlformats.org/markup-compatibility/2006">
          <mc:Choice Requires="x14">
            <control shapeId="12295" r:id="rId9" name="Option Button 7">
              <controlPr defaultSize="0" autoFill="0" autoLine="0" autoPict="0">
                <anchor moveWithCells="1">
                  <from>
                    <xdr:col>14</xdr:col>
                    <xdr:colOff>469900</xdr:colOff>
                    <xdr:row>0</xdr:row>
                    <xdr:rowOff>412750</xdr:rowOff>
                  </from>
                  <to>
                    <xdr:col>15</xdr:col>
                    <xdr:colOff>533400</xdr:colOff>
                    <xdr:row>0</xdr:row>
                    <xdr:rowOff>641350</xdr:rowOff>
                  </to>
                </anchor>
              </controlPr>
            </control>
          </mc:Choice>
        </mc:AlternateContent>
        <mc:AlternateContent xmlns:mc="http://schemas.openxmlformats.org/markup-compatibility/2006">
          <mc:Choice Requires="x14">
            <control shapeId="12297" r:id="rId10" name="Button 9">
              <controlPr defaultSize="0" print="0" autoFill="0" autoPict="0" macro="[0]!TJ科目転記">
                <anchor>
                  <from>
                    <xdr:col>3</xdr:col>
                    <xdr:colOff>127000</xdr:colOff>
                    <xdr:row>0</xdr:row>
                    <xdr:rowOff>431800</xdr:rowOff>
                  </from>
                  <to>
                    <xdr:col>5</xdr:col>
                    <xdr:colOff>88900</xdr:colOff>
                    <xdr:row>0</xdr:row>
                    <xdr:rowOff>717550</xdr:rowOff>
                  </to>
                </anchor>
              </controlPr>
            </control>
          </mc:Choice>
        </mc:AlternateContent>
        <mc:AlternateContent xmlns:mc="http://schemas.openxmlformats.org/markup-compatibility/2006">
          <mc:Choice Requires="x14">
            <control shapeId="12298" r:id="rId11" name="Button 10">
              <controlPr defaultSize="0" print="0" autoFill="0" autoPict="0" macro="[0]!m_損益実績印刷">
                <anchor>
                  <from>
                    <xdr:col>17</xdr:col>
                    <xdr:colOff>133350</xdr:colOff>
                    <xdr:row>0</xdr:row>
                    <xdr:rowOff>355600</xdr:rowOff>
                  </from>
                  <to>
                    <xdr:col>18</xdr:col>
                    <xdr:colOff>298450</xdr:colOff>
                    <xdr:row>0</xdr:row>
                    <xdr:rowOff>641350</xdr:rowOff>
                  </to>
                </anchor>
              </controlPr>
            </control>
          </mc:Choice>
        </mc:AlternateContent>
        <mc:AlternateContent xmlns:mc="http://schemas.openxmlformats.org/markup-compatibility/2006">
          <mc:Choice Requires="x14">
            <control shapeId="12299" r:id="rId12" name="ボタン 143">
              <controlPr defaultSize="0" print="0" autoFill="0" autoPict="0" macro="[0]!zenki_cellcopy">
                <anchor moveWithCells="1" sizeWithCells="1">
                  <from>
                    <xdr:col>18</xdr:col>
                    <xdr:colOff>114300</xdr:colOff>
                    <xdr:row>2</xdr:row>
                    <xdr:rowOff>165100</xdr:rowOff>
                  </from>
                  <to>
                    <xdr:col>19</xdr:col>
                    <xdr:colOff>317500</xdr:colOff>
                    <xdr:row>4</xdr:row>
                    <xdr:rowOff>31750</xdr:rowOff>
                  </to>
                </anchor>
              </controlPr>
            </control>
          </mc:Choice>
        </mc:AlternateContent>
        <mc:AlternateContent xmlns:mc="http://schemas.openxmlformats.org/markup-compatibility/2006">
          <mc:Choice Requires="x14">
            <control shapeId="12300" r:id="rId13" name="ボタン 142">
              <controlPr defaultSize="0" print="0" autoFill="0" autoPict="0" macro="[0]!zenki実績ペースト">
                <anchor moveWithCells="1" sizeWithCells="1">
                  <from>
                    <xdr:col>2</xdr:col>
                    <xdr:colOff>95250</xdr:colOff>
                    <xdr:row>0</xdr:row>
                    <xdr:rowOff>114300</xdr:rowOff>
                  </from>
                  <to>
                    <xdr:col>2</xdr:col>
                    <xdr:colOff>1123950</xdr:colOff>
                    <xdr:row>0</xdr:row>
                    <xdr:rowOff>438150</xdr:rowOff>
                  </to>
                </anchor>
              </controlPr>
            </control>
          </mc:Choice>
        </mc:AlternateContent>
        <mc:AlternateContent xmlns:mc="http://schemas.openxmlformats.org/markup-compatibility/2006">
          <mc:Choice Requires="x14">
            <control shapeId="12301" r:id="rId14" name="Button 13">
              <controlPr defaultSize="0" print="0" autoFill="0" autoPict="0" macro="[0]!Seizou製造原価ファイル呼出">
                <anchor>
                  <from>
                    <xdr:col>6</xdr:col>
                    <xdr:colOff>0</xdr:colOff>
                    <xdr:row>124</xdr:row>
                    <xdr:rowOff>107950</xdr:rowOff>
                  </from>
                  <to>
                    <xdr:col>8</xdr:col>
                    <xdr:colOff>127000</xdr:colOff>
                    <xdr:row>125</xdr:row>
                    <xdr:rowOff>190500</xdr:rowOff>
                  </to>
                </anchor>
              </controlPr>
            </control>
          </mc:Choice>
        </mc:AlternateContent>
        <mc:AlternateContent xmlns:mc="http://schemas.openxmlformats.org/markup-compatibility/2006">
          <mc:Choice Requires="x14">
            <control shapeId="12303" r:id="rId15" name="Button 15">
              <controlPr defaultSize="0" print="0" autoFill="0" autoPict="0" macro="[0]!Seizou当期実績呼び出し">
                <anchor moveWithCells="1" sizeWithCells="1">
                  <from>
                    <xdr:col>8</xdr:col>
                    <xdr:colOff>133350</xdr:colOff>
                    <xdr:row>124</xdr:row>
                    <xdr:rowOff>107950</xdr:rowOff>
                  </from>
                  <to>
                    <xdr:col>10</xdr:col>
                    <xdr:colOff>95250</xdr:colOff>
                    <xdr:row>125</xdr:row>
                    <xdr:rowOff>184150</xdr:rowOff>
                  </to>
                </anchor>
              </controlPr>
            </control>
          </mc:Choice>
        </mc:AlternateContent>
        <mc:AlternateContent xmlns:mc="http://schemas.openxmlformats.org/markup-compatibility/2006">
          <mc:Choice Requires="x14">
            <control shapeId="12304" r:id="rId16" name="Button 16">
              <controlPr defaultSize="0" print="0" autoFill="0" autoPict="0" macro="[0]!m_損益実績印刷">
                <anchor>
                  <from>
                    <xdr:col>17</xdr:col>
                    <xdr:colOff>152400</xdr:colOff>
                    <xdr:row>0</xdr:row>
                    <xdr:rowOff>374650</xdr:rowOff>
                  </from>
                  <to>
                    <xdr:col>18</xdr:col>
                    <xdr:colOff>317500</xdr:colOff>
                    <xdr:row>0</xdr:row>
                    <xdr:rowOff>666750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34B20-CB33-4E77-B6BA-2C9B6598ECD3}">
  <sheetPr codeName="Sheet29">
    <tabColor rgb="FFFF66FF"/>
  </sheetPr>
  <dimension ref="A1"/>
  <sheetViews>
    <sheetView zoomScale="70" zoomScaleNormal="70" workbookViewId="0">
      <pane xSplit="1" ySplit="2" topLeftCell="B3" activePane="bottomRight" state="frozen"/>
      <selection pane="topRight" activeCell="B1" sqref="B1"/>
      <selection pane="bottomLeft" activeCell="A3" sqref="A3"/>
      <selection pane="bottomRight" sqref="A1:XFD1048576"/>
    </sheetView>
  </sheetViews>
  <sheetFormatPr defaultColWidth="8.08203125" defaultRowHeight="18"/>
  <cols>
    <col min="1" max="1" width="20.58203125" customWidth="1"/>
    <col min="2" max="13" width="15.58203125" customWidth="1"/>
  </cols>
  <sheetData/>
  <sheetProtection sheet="1" objects="1" scenarios="1"/>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ボタン 94">
              <controlPr defaultSize="0" print="0" autoFill="0" autoPict="0" macro="[0]!TJ当期実績へ">
                <anchor>
                  <from>
                    <xdr:col>3</xdr:col>
                    <xdr:colOff>1060450</xdr:colOff>
                    <xdr:row>0</xdr:row>
                    <xdr:rowOff>50800</xdr:rowOff>
                  </from>
                  <to>
                    <xdr:col>6</xdr:col>
                    <xdr:colOff>603250</xdr:colOff>
                    <xdr:row>1</xdr:row>
                    <xdr:rowOff>171450</xdr:rowOff>
                  </to>
                </anchor>
              </controlPr>
            </control>
          </mc:Choice>
        </mc:AlternateContent>
        <mc:AlternateContent xmlns:mc="http://schemas.openxmlformats.org/markup-compatibility/2006">
          <mc:Choice Requires="x14">
            <control shapeId="31746" r:id="rId5" name="ボタン 11">
              <controlPr defaultSize="0" print="0" autoFill="0" autoPict="0" macro="[0]!zenki実績コピー">
                <anchor>
                  <from>
                    <xdr:col>0</xdr:col>
                    <xdr:colOff>0</xdr:colOff>
                    <xdr:row>0</xdr:row>
                    <xdr:rowOff>146050</xdr:rowOff>
                  </from>
                  <to>
                    <xdr:col>0</xdr:col>
                    <xdr:colOff>1403350</xdr:colOff>
                    <xdr:row>1</xdr:row>
                    <xdr:rowOff>209550</xdr:rowOff>
                  </to>
                </anchor>
              </controlPr>
            </control>
          </mc:Choice>
        </mc:AlternateContent>
        <mc:AlternateContent xmlns:mc="http://schemas.openxmlformats.org/markup-compatibility/2006">
          <mc:Choice Requires="x14">
            <control shapeId="31747" r:id="rId6" name="Button 3">
              <controlPr defaultSize="0" print="0" autoFill="0" autoPict="0" macro="[0]!kaikei会計シート当期FALSE">
                <anchor>
                  <from>
                    <xdr:col>6</xdr:col>
                    <xdr:colOff>908050</xdr:colOff>
                    <xdr:row>0</xdr:row>
                    <xdr:rowOff>69850</xdr:rowOff>
                  </from>
                  <to>
                    <xdr:col>8</xdr:col>
                    <xdr:colOff>38100</xdr:colOff>
                    <xdr:row>1</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975E-47B6-4EEF-AEA2-EE593A6C1C76}">
  <sheetPr codeName="Sheet40">
    <tabColor rgb="FFFF66FF"/>
    <pageSetUpPr fitToPage="1"/>
  </sheetPr>
  <dimension ref="A1:AT191"/>
  <sheetViews>
    <sheetView showGridLines="0" showRowColHeaders="0" showZeros="0" topLeftCell="B1" zoomScale="70" zoomScaleNormal="70" workbookViewId="0">
      <pane xSplit="2" ySplit="2" topLeftCell="D3" activePane="bottomRight" state="frozen"/>
      <selection activeCell="B1" sqref="B1"/>
      <selection pane="topRight" activeCell="D1" sqref="D1"/>
      <selection pane="bottomLeft" activeCell="B3" sqref="B3"/>
      <selection pane="bottomRight" activeCell="N24" sqref="N24"/>
    </sheetView>
  </sheetViews>
  <sheetFormatPr defaultColWidth="8.08203125" defaultRowHeight="19"/>
  <cols>
    <col min="1" max="1" width="0" style="199" hidden="1" customWidth="1"/>
    <col min="2" max="2" width="3.83203125" style="199" customWidth="1"/>
    <col min="3" max="3" width="23" style="199" customWidth="1"/>
    <col min="4" max="17" width="10.75" style="201" customWidth="1"/>
    <col min="18" max="18" width="8.08203125" style="199" customWidth="1"/>
    <col min="19" max="19" width="8.08203125" style="199" hidden="1" customWidth="1"/>
    <col min="20" max="20" width="9.25" style="199" bestFit="1" customWidth="1"/>
    <col min="21" max="16384" width="8.08203125" style="199"/>
  </cols>
  <sheetData>
    <row r="1" spans="1:46" ht="41.15" customHeight="1">
      <c r="C1" s="200" t="s">
        <v>348</v>
      </c>
      <c r="E1" s="201">
        <f>HOME!D2</f>
        <v>0</v>
      </c>
      <c r="AR1" s="199">
        <v>2</v>
      </c>
      <c r="AT1" s="203">
        <v>2</v>
      </c>
    </row>
    <row r="2" spans="1:46" ht="25.5" customHeight="1">
      <c r="B2" s="204">
        <f>当期実績!B2</f>
        <v>0</v>
      </c>
      <c r="C2" s="1241" t="s">
        <v>349</v>
      </c>
      <c r="D2" s="1242">
        <f>当期実績!D2</f>
        <v>45474</v>
      </c>
      <c r="E2" s="1242">
        <f>当期実績!E2</f>
        <v>45505</v>
      </c>
      <c r="F2" s="1242">
        <f>当期実績!F2</f>
        <v>45536</v>
      </c>
      <c r="G2" s="1242">
        <f>当期実績!G2</f>
        <v>45566</v>
      </c>
      <c r="H2" s="1242">
        <f>当期実績!H2</f>
        <v>45597</v>
      </c>
      <c r="I2" s="1242">
        <f>当期実績!I2</f>
        <v>45627</v>
      </c>
      <c r="J2" s="1242">
        <f>当期実績!J2</f>
        <v>45658</v>
      </c>
      <c r="K2" s="1242">
        <f>当期実績!K2</f>
        <v>45689</v>
      </c>
      <c r="L2" s="1242">
        <f>当期実績!L2</f>
        <v>45717</v>
      </c>
      <c r="M2" s="1242">
        <f>当期実績!M2</f>
        <v>45748</v>
      </c>
      <c r="N2" s="1242">
        <f>当期実績!N2</f>
        <v>45778</v>
      </c>
      <c r="O2" s="1242">
        <f>当期実績!O2</f>
        <v>45809</v>
      </c>
      <c r="P2" s="1243" t="str">
        <f>当期実績!P2</f>
        <v>決算</v>
      </c>
      <c r="Q2" s="1244" t="str">
        <f>当期実績!Q2</f>
        <v>年間合計</v>
      </c>
      <c r="R2" s="1245"/>
    </row>
    <row r="3" spans="1:46" ht="19.149999999999999" customHeight="1">
      <c r="B3" s="1246">
        <f>当期実績!B3</f>
        <v>0</v>
      </c>
      <c r="C3" s="211" t="str">
        <f>当期実績!C3</f>
        <v>[売上高]</v>
      </c>
      <c r="D3" s="212">
        <f>当期実績!D3</f>
        <v>0</v>
      </c>
      <c r="E3" s="212">
        <f>当期実績!E3</f>
        <v>0</v>
      </c>
      <c r="F3" s="212">
        <f>当期実績!F3</f>
        <v>0</v>
      </c>
      <c r="G3" s="212">
        <f>当期実績!G3</f>
        <v>0</v>
      </c>
      <c r="H3" s="212">
        <f>当期実績!H3</f>
        <v>0</v>
      </c>
      <c r="I3" s="212">
        <f>当期実績!I3</f>
        <v>0</v>
      </c>
      <c r="J3" s="212">
        <f>当期実績!J3</f>
        <v>0</v>
      </c>
      <c r="K3" s="212">
        <f>当期実績!K3</f>
        <v>0</v>
      </c>
      <c r="L3" s="212">
        <f>当期実績!L3</f>
        <v>0</v>
      </c>
      <c r="M3" s="212">
        <f>当期実績!M3</f>
        <v>0</v>
      </c>
      <c r="N3" s="212">
        <f>当期実績!N3</f>
        <v>0</v>
      </c>
      <c r="O3" s="212">
        <f>当期実績!O3</f>
        <v>0</v>
      </c>
      <c r="P3" s="212">
        <f>当期実績!P3</f>
        <v>0</v>
      </c>
      <c r="Q3" s="213">
        <f>当期実績!Q3</f>
        <v>0</v>
      </c>
      <c r="R3" s="214"/>
    </row>
    <row r="4" spans="1:46" ht="19.149999999999999" customHeight="1">
      <c r="B4" s="2003">
        <f>当期実績!B4</f>
        <v>0</v>
      </c>
      <c r="C4" s="215">
        <f>当期実績!C4</f>
        <v>0</v>
      </c>
      <c r="D4" s="202">
        <f>当期実績!D4</f>
        <v>0</v>
      </c>
      <c r="E4" s="202">
        <f>当期実績!E4</f>
        <v>0</v>
      </c>
      <c r="F4" s="202">
        <f>当期実績!F4</f>
        <v>0</v>
      </c>
      <c r="G4" s="202">
        <f>当期実績!G4</f>
        <v>0</v>
      </c>
      <c r="H4" s="202">
        <f>当期実績!H4</f>
        <v>0</v>
      </c>
      <c r="I4" s="202">
        <f>当期実績!I4</f>
        <v>0</v>
      </c>
      <c r="J4" s="202">
        <f>当期実績!J4</f>
        <v>0</v>
      </c>
      <c r="K4" s="202">
        <f>当期実績!K4</f>
        <v>0</v>
      </c>
      <c r="L4" s="202">
        <f>当期実績!L4</f>
        <v>0</v>
      </c>
      <c r="M4" s="202">
        <f>当期実績!M4</f>
        <v>0</v>
      </c>
      <c r="N4" s="202">
        <f>当期実績!N4</f>
        <v>0</v>
      </c>
      <c r="O4" s="202">
        <f>当期実績!O4</f>
        <v>0</v>
      </c>
      <c r="P4" s="202">
        <f>当期実績!P4</f>
        <v>0</v>
      </c>
      <c r="Q4" s="216">
        <f>当期実績!Q4</f>
        <v>0</v>
      </c>
      <c r="R4" s="217">
        <f>当期実績!R4</f>
        <v>0</v>
      </c>
      <c r="S4" s="199" t="str">
        <f t="shared" ref="S4:S67" si="0">IF(C4=0,"",1)</f>
        <v/>
      </c>
      <c r="T4" s="199" t="s">
        <v>209</v>
      </c>
    </row>
    <row r="5" spans="1:46" ht="19.149999999999999" customHeight="1">
      <c r="A5" s="202"/>
      <c r="B5" s="226">
        <f>当期実績!B5</f>
        <v>0</v>
      </c>
      <c r="C5" s="220">
        <f>当期実績!C5</f>
        <v>0</v>
      </c>
      <c r="D5" s="202">
        <f>当期実績!D5</f>
        <v>0</v>
      </c>
      <c r="E5" s="202">
        <f>当期実績!E5</f>
        <v>0</v>
      </c>
      <c r="F5" s="202">
        <f>当期実績!F5</f>
        <v>0</v>
      </c>
      <c r="G5" s="202">
        <f>当期実績!G5</f>
        <v>0</v>
      </c>
      <c r="H5" s="202">
        <f>当期実績!H5</f>
        <v>0</v>
      </c>
      <c r="I5" s="202">
        <f>当期実績!I5</f>
        <v>0</v>
      </c>
      <c r="J5" s="202">
        <f>当期実績!J5</f>
        <v>0</v>
      </c>
      <c r="K5" s="202">
        <f>当期実績!K5</f>
        <v>0</v>
      </c>
      <c r="L5" s="202">
        <f>当期実績!L5</f>
        <v>0</v>
      </c>
      <c r="M5" s="202">
        <f>当期実績!M5</f>
        <v>0</v>
      </c>
      <c r="N5" s="202">
        <f>当期実績!N5</f>
        <v>0</v>
      </c>
      <c r="O5" s="202">
        <f>当期実績!O5</f>
        <v>0</v>
      </c>
      <c r="P5" s="202">
        <f>当期実績!P5</f>
        <v>0</v>
      </c>
      <c r="Q5" s="216">
        <f>当期実績!Q5</f>
        <v>0</v>
      </c>
      <c r="R5" s="217">
        <f>当期実績!R5</f>
        <v>0</v>
      </c>
      <c r="S5" s="199">
        <v>1</v>
      </c>
      <c r="T5" s="221">
        <v>10</v>
      </c>
    </row>
    <row r="6" spans="1:46" ht="19.149999999999999" customHeight="1">
      <c r="A6" s="202"/>
      <c r="B6" s="2003">
        <f>当期実績!B6</f>
        <v>0</v>
      </c>
      <c r="C6" s="222">
        <f>当期実績!C6</f>
        <v>0</v>
      </c>
      <c r="D6" s="202">
        <f>当期実績!D6</f>
        <v>0</v>
      </c>
      <c r="E6" s="202">
        <f>当期実績!E6</f>
        <v>0</v>
      </c>
      <c r="F6" s="202">
        <f>当期実績!F6</f>
        <v>0</v>
      </c>
      <c r="G6" s="202">
        <f>当期実績!G6</f>
        <v>0</v>
      </c>
      <c r="H6" s="202">
        <f>当期実績!H6</f>
        <v>0</v>
      </c>
      <c r="I6" s="202">
        <f>当期実績!I6</f>
        <v>0</v>
      </c>
      <c r="J6" s="202">
        <f>当期実績!J6</f>
        <v>0</v>
      </c>
      <c r="K6" s="202">
        <f>当期実績!K6</f>
        <v>0</v>
      </c>
      <c r="L6" s="202">
        <f>当期実績!L6</f>
        <v>0</v>
      </c>
      <c r="M6" s="202">
        <f>当期実績!M6</f>
        <v>0</v>
      </c>
      <c r="N6" s="202">
        <f>当期実績!N6</f>
        <v>0</v>
      </c>
      <c r="O6" s="202">
        <f>当期実績!O6</f>
        <v>0</v>
      </c>
      <c r="P6" s="202">
        <f>当期実績!P6</f>
        <v>0</v>
      </c>
      <c r="Q6" s="216">
        <f>当期実績!Q6</f>
        <v>0</v>
      </c>
      <c r="R6" s="217">
        <f>当期実績!R6</f>
        <v>0</v>
      </c>
      <c r="S6" s="199" t="str">
        <f t="shared" si="0"/>
        <v/>
      </c>
    </row>
    <row r="7" spans="1:46" ht="19.149999999999999" customHeight="1">
      <c r="A7" s="218"/>
      <c r="B7" s="219">
        <f>当期実績!B7</f>
        <v>0</v>
      </c>
      <c r="C7" s="222">
        <f>当期実績!C7</f>
        <v>0</v>
      </c>
      <c r="D7" s="202">
        <f>当期実績!D7</f>
        <v>0</v>
      </c>
      <c r="E7" s="202">
        <f>当期実績!E7</f>
        <v>0</v>
      </c>
      <c r="F7" s="202">
        <f>当期実績!F7</f>
        <v>0</v>
      </c>
      <c r="G7" s="202">
        <f>当期実績!G7</f>
        <v>0</v>
      </c>
      <c r="H7" s="202">
        <f>当期実績!H7</f>
        <v>0</v>
      </c>
      <c r="I7" s="202">
        <f>当期実績!I7</f>
        <v>0</v>
      </c>
      <c r="J7" s="202">
        <f>当期実績!J7</f>
        <v>0</v>
      </c>
      <c r="K7" s="202">
        <f>当期実績!K7</f>
        <v>0</v>
      </c>
      <c r="L7" s="202">
        <f>当期実績!L7</f>
        <v>0</v>
      </c>
      <c r="M7" s="202">
        <f>当期実績!M7</f>
        <v>0</v>
      </c>
      <c r="N7" s="202">
        <f>当期実績!N7</f>
        <v>0</v>
      </c>
      <c r="O7" s="202">
        <f>当期実績!O7</f>
        <v>0</v>
      </c>
      <c r="P7" s="202">
        <f>当期実績!P7</f>
        <v>0</v>
      </c>
      <c r="Q7" s="216">
        <f>当期実績!Q7</f>
        <v>0</v>
      </c>
      <c r="R7" s="217">
        <f>当期実績!R7</f>
        <v>0</v>
      </c>
      <c r="S7" s="199" t="str">
        <f t="shared" si="0"/>
        <v/>
      </c>
    </row>
    <row r="8" spans="1:46" ht="19.149999999999999" customHeight="1">
      <c r="A8" s="218"/>
      <c r="B8" s="2003">
        <f>当期実績!B8</f>
        <v>0</v>
      </c>
      <c r="C8" s="222">
        <f>当期実績!C8</f>
        <v>0</v>
      </c>
      <c r="D8" s="202">
        <f>当期実績!D8</f>
        <v>0</v>
      </c>
      <c r="E8" s="202">
        <f>当期実績!E8</f>
        <v>0</v>
      </c>
      <c r="F8" s="202">
        <f>当期実績!F8</f>
        <v>0</v>
      </c>
      <c r="G8" s="202">
        <f>当期実績!G8</f>
        <v>0</v>
      </c>
      <c r="H8" s="202">
        <f>当期実績!H8</f>
        <v>0</v>
      </c>
      <c r="I8" s="202">
        <f>当期実績!I8</f>
        <v>0</v>
      </c>
      <c r="J8" s="202">
        <f>当期実績!J8</f>
        <v>0</v>
      </c>
      <c r="K8" s="202">
        <f>当期実績!K8</f>
        <v>0</v>
      </c>
      <c r="L8" s="202">
        <f>当期実績!L8</f>
        <v>0</v>
      </c>
      <c r="M8" s="202">
        <f>当期実績!M8</f>
        <v>0</v>
      </c>
      <c r="N8" s="202">
        <f>当期実績!N8</f>
        <v>0</v>
      </c>
      <c r="O8" s="202">
        <f>当期実績!O8</f>
        <v>0</v>
      </c>
      <c r="P8" s="202">
        <f>当期実績!P8</f>
        <v>0</v>
      </c>
      <c r="Q8" s="216">
        <f>当期実績!Q8</f>
        <v>0</v>
      </c>
      <c r="R8" s="217">
        <f>当期実績!R8</f>
        <v>0</v>
      </c>
      <c r="S8" s="199" t="str">
        <f t="shared" si="0"/>
        <v/>
      </c>
    </row>
    <row r="9" spans="1:46" ht="19.149999999999999" customHeight="1">
      <c r="A9" s="218"/>
      <c r="B9" s="219">
        <f>当期実績!B9</f>
        <v>0</v>
      </c>
      <c r="C9" s="222">
        <f>当期実績!C9</f>
        <v>0</v>
      </c>
      <c r="D9" s="202">
        <f>当期実績!D9</f>
        <v>0</v>
      </c>
      <c r="E9" s="202">
        <f>当期実績!E9</f>
        <v>0</v>
      </c>
      <c r="F9" s="202">
        <f>当期実績!F9</f>
        <v>0</v>
      </c>
      <c r="G9" s="202">
        <f>当期実績!G9</f>
        <v>0</v>
      </c>
      <c r="H9" s="202">
        <f>当期実績!H9</f>
        <v>0</v>
      </c>
      <c r="I9" s="202">
        <f>当期実績!I9</f>
        <v>0</v>
      </c>
      <c r="J9" s="202">
        <f>当期実績!J9</f>
        <v>0</v>
      </c>
      <c r="K9" s="202">
        <f>当期実績!K9</f>
        <v>0</v>
      </c>
      <c r="L9" s="202">
        <f>当期実績!L9</f>
        <v>0</v>
      </c>
      <c r="M9" s="202">
        <f>当期実績!M9</f>
        <v>0</v>
      </c>
      <c r="N9" s="202">
        <f>当期実績!N9</f>
        <v>0</v>
      </c>
      <c r="O9" s="202">
        <f>当期実績!O9</f>
        <v>0</v>
      </c>
      <c r="P9" s="202">
        <f>当期実績!P9</f>
        <v>0</v>
      </c>
      <c r="Q9" s="216">
        <f>当期実績!Q9</f>
        <v>0</v>
      </c>
      <c r="R9" s="217">
        <f>当期実績!R9</f>
        <v>0</v>
      </c>
      <c r="S9" s="199" t="str">
        <f t="shared" si="0"/>
        <v/>
      </c>
    </row>
    <row r="10" spans="1:46" ht="19.149999999999999" customHeight="1">
      <c r="A10" s="218"/>
      <c r="B10" s="2003">
        <f>当期実績!B10</f>
        <v>0</v>
      </c>
      <c r="C10" s="222">
        <f>当期実績!C10</f>
        <v>0</v>
      </c>
      <c r="D10" s="202">
        <f>当期実績!D10</f>
        <v>0</v>
      </c>
      <c r="E10" s="202">
        <f>当期実績!E10</f>
        <v>0</v>
      </c>
      <c r="F10" s="202">
        <f>当期実績!F10</f>
        <v>0</v>
      </c>
      <c r="G10" s="202">
        <f>当期実績!G10</f>
        <v>0</v>
      </c>
      <c r="H10" s="202">
        <f>当期実績!H10</f>
        <v>0</v>
      </c>
      <c r="I10" s="202">
        <f>当期実績!I10</f>
        <v>0</v>
      </c>
      <c r="J10" s="202">
        <f>当期実績!J10</f>
        <v>0</v>
      </c>
      <c r="K10" s="202">
        <f>当期実績!K10</f>
        <v>0</v>
      </c>
      <c r="L10" s="202">
        <f>当期実績!L10</f>
        <v>0</v>
      </c>
      <c r="M10" s="202">
        <f>当期実績!M10</f>
        <v>0</v>
      </c>
      <c r="N10" s="202">
        <f>当期実績!N10</f>
        <v>0</v>
      </c>
      <c r="O10" s="202">
        <f>当期実績!O10</f>
        <v>0</v>
      </c>
      <c r="P10" s="202">
        <f>当期実績!P10</f>
        <v>0</v>
      </c>
      <c r="Q10" s="216">
        <f>当期実績!Q10</f>
        <v>0</v>
      </c>
      <c r="R10" s="217">
        <f>当期実績!R10</f>
        <v>0</v>
      </c>
      <c r="S10" s="199" t="str">
        <f t="shared" si="0"/>
        <v/>
      </c>
    </row>
    <row r="11" spans="1:46" ht="19.149999999999999" customHeight="1">
      <c r="A11" s="218"/>
      <c r="B11" s="219">
        <f>当期実績!B11</f>
        <v>0</v>
      </c>
      <c r="C11" s="222">
        <f>当期実績!C11</f>
        <v>0</v>
      </c>
      <c r="D11" s="202">
        <f>当期実績!D11</f>
        <v>0</v>
      </c>
      <c r="E11" s="202">
        <f>当期実績!E11</f>
        <v>0</v>
      </c>
      <c r="F11" s="202">
        <f>当期実績!F11</f>
        <v>0</v>
      </c>
      <c r="G11" s="202">
        <f>当期実績!G11</f>
        <v>0</v>
      </c>
      <c r="H11" s="202">
        <f>当期実績!H11</f>
        <v>0</v>
      </c>
      <c r="I11" s="202">
        <f>当期実績!I11</f>
        <v>0</v>
      </c>
      <c r="J11" s="202">
        <f>当期実績!J11</f>
        <v>0</v>
      </c>
      <c r="K11" s="202">
        <f>当期実績!K11</f>
        <v>0</v>
      </c>
      <c r="L11" s="202">
        <f>当期実績!L11</f>
        <v>0</v>
      </c>
      <c r="M11" s="202">
        <f>当期実績!M11</f>
        <v>0</v>
      </c>
      <c r="N11" s="202">
        <f>当期実績!N11</f>
        <v>0</v>
      </c>
      <c r="O11" s="202"/>
      <c r="P11" s="202">
        <f>当期実績!P11</f>
        <v>0</v>
      </c>
      <c r="Q11" s="216">
        <f>当期実績!Q11</f>
        <v>0</v>
      </c>
      <c r="R11" s="217">
        <f>当期実績!R11</f>
        <v>0</v>
      </c>
      <c r="S11" s="199" t="str">
        <f t="shared" si="0"/>
        <v/>
      </c>
    </row>
    <row r="12" spans="1:46" ht="19.149999999999999" customHeight="1">
      <c r="A12" s="218"/>
      <c r="B12" s="2003">
        <f>当期実績!B12</f>
        <v>0</v>
      </c>
      <c r="C12" s="222">
        <f>当期実績!C12</f>
        <v>0</v>
      </c>
      <c r="D12" s="202">
        <f>当期実績!D12</f>
        <v>0</v>
      </c>
      <c r="E12" s="202">
        <f>当期実績!E12</f>
        <v>0</v>
      </c>
      <c r="F12" s="202">
        <f>当期実績!F12</f>
        <v>0</v>
      </c>
      <c r="G12" s="202">
        <f>当期実績!G12</f>
        <v>0</v>
      </c>
      <c r="H12" s="202">
        <f>当期実績!H12</f>
        <v>0</v>
      </c>
      <c r="I12" s="202">
        <f>当期実績!I12</f>
        <v>0</v>
      </c>
      <c r="J12" s="202">
        <f>当期実績!J12</f>
        <v>0</v>
      </c>
      <c r="K12" s="202">
        <f>当期実績!K12</f>
        <v>0</v>
      </c>
      <c r="L12" s="202">
        <f>当期実績!L12</f>
        <v>0</v>
      </c>
      <c r="M12" s="202">
        <f>当期実績!M12</f>
        <v>0</v>
      </c>
      <c r="N12" s="202">
        <f>当期実績!N12</f>
        <v>0</v>
      </c>
      <c r="O12" s="202">
        <f>当期実績!O12</f>
        <v>0</v>
      </c>
      <c r="P12" s="202">
        <f>当期実績!P12</f>
        <v>0</v>
      </c>
      <c r="Q12" s="216">
        <f>当期実績!Q12</f>
        <v>0</v>
      </c>
      <c r="R12" s="217">
        <f>当期実績!R12</f>
        <v>0</v>
      </c>
      <c r="S12" s="199" t="str">
        <f t="shared" si="0"/>
        <v/>
      </c>
    </row>
    <row r="13" spans="1:46" ht="19.149999999999999" customHeight="1">
      <c r="A13" s="218"/>
      <c r="B13" s="219">
        <f>当期実績!B13</f>
        <v>0</v>
      </c>
      <c r="C13" s="222">
        <f>当期実績!C13</f>
        <v>0</v>
      </c>
      <c r="D13" s="202">
        <f>当期実績!D13</f>
        <v>0</v>
      </c>
      <c r="E13" s="202">
        <f>当期実績!E13</f>
        <v>0</v>
      </c>
      <c r="F13" s="202">
        <f>当期実績!F13</f>
        <v>0</v>
      </c>
      <c r="G13" s="202">
        <f>当期実績!G13</f>
        <v>0</v>
      </c>
      <c r="H13" s="202">
        <f>当期実績!H13</f>
        <v>0</v>
      </c>
      <c r="I13" s="202">
        <f>当期実績!I13</f>
        <v>0</v>
      </c>
      <c r="J13" s="202">
        <f>当期実績!J13</f>
        <v>0</v>
      </c>
      <c r="K13" s="202">
        <f>当期実績!K13</f>
        <v>0</v>
      </c>
      <c r="L13" s="202">
        <f>当期実績!L13</f>
        <v>0</v>
      </c>
      <c r="M13" s="202">
        <f>当期実績!M13</f>
        <v>0</v>
      </c>
      <c r="N13" s="202">
        <f>当期実績!N13</f>
        <v>0</v>
      </c>
      <c r="O13" s="202">
        <f>当期実績!O13</f>
        <v>0</v>
      </c>
      <c r="P13" s="202">
        <f>当期実績!P13</f>
        <v>0</v>
      </c>
      <c r="Q13" s="216">
        <f>当期実績!Q13</f>
        <v>0</v>
      </c>
      <c r="R13" s="217">
        <f>当期実績!R13</f>
        <v>0</v>
      </c>
      <c r="S13" s="199" t="str">
        <f t="shared" si="0"/>
        <v/>
      </c>
    </row>
    <row r="14" spans="1:46" ht="19.149999999999999" customHeight="1">
      <c r="A14" s="218"/>
      <c r="B14" s="2003">
        <f>当期実績!B14</f>
        <v>0</v>
      </c>
      <c r="C14" s="1247" t="str">
        <f>当期実績!C14</f>
        <v>売上高</v>
      </c>
      <c r="D14" s="1248">
        <f>当期実績!D14</f>
        <v>0</v>
      </c>
      <c r="E14" s="1248">
        <f>当期実績!E14</f>
        <v>0</v>
      </c>
      <c r="F14" s="1248">
        <f>当期実績!F14</f>
        <v>0</v>
      </c>
      <c r="G14" s="1248">
        <f>当期実績!G14</f>
        <v>0</v>
      </c>
      <c r="H14" s="1248">
        <f>当期実績!H14</f>
        <v>0</v>
      </c>
      <c r="I14" s="1248">
        <f>当期実績!I14</f>
        <v>0</v>
      </c>
      <c r="J14" s="1248">
        <f>当期実績!J14</f>
        <v>0</v>
      </c>
      <c r="K14" s="1248">
        <f>当期実績!K14</f>
        <v>0</v>
      </c>
      <c r="L14" s="1248">
        <f>当期実績!L14</f>
        <v>0</v>
      </c>
      <c r="M14" s="1248">
        <f>当期実績!M14</f>
        <v>0</v>
      </c>
      <c r="N14" s="1248">
        <f>当期実績!N14</f>
        <v>0</v>
      </c>
      <c r="O14" s="1248">
        <f>当期実績!O14</f>
        <v>0</v>
      </c>
      <c r="P14" s="1248">
        <f>当期実績!P14</f>
        <v>0</v>
      </c>
      <c r="Q14" s="1249">
        <f>当期実績!Q14</f>
        <v>0</v>
      </c>
      <c r="R14" s="1250">
        <f>当期実績!R14</f>
        <v>0</v>
      </c>
      <c r="S14" s="199">
        <f t="shared" si="0"/>
        <v>1</v>
      </c>
    </row>
    <row r="15" spans="1:46" ht="19.149999999999999" customHeight="1">
      <c r="A15" s="231"/>
      <c r="B15" s="219">
        <f>当期実績!B15</f>
        <v>0</v>
      </c>
      <c r="C15" s="211" t="str">
        <f>当期実績!C15</f>
        <v>[売上原価]</v>
      </c>
      <c r="D15" s="232">
        <f>当期実績!D15</f>
        <v>0</v>
      </c>
      <c r="E15" s="232">
        <f>当期実績!E15</f>
        <v>0</v>
      </c>
      <c r="F15" s="232">
        <f>当期実績!F15</f>
        <v>0</v>
      </c>
      <c r="G15" s="232">
        <f>当期実績!G15</f>
        <v>0</v>
      </c>
      <c r="H15" s="232">
        <f>当期実績!H15</f>
        <v>0</v>
      </c>
      <c r="I15" s="232">
        <f>当期実績!I15</f>
        <v>0</v>
      </c>
      <c r="J15" s="232">
        <f>当期実績!J15</f>
        <v>0</v>
      </c>
      <c r="K15" s="232">
        <f>当期実績!K15</f>
        <v>0</v>
      </c>
      <c r="L15" s="232">
        <f>当期実績!L15</f>
        <v>0</v>
      </c>
      <c r="M15" s="232">
        <f>当期実績!M15</f>
        <v>0</v>
      </c>
      <c r="N15" s="232">
        <f>当期実績!N15</f>
        <v>0</v>
      </c>
      <c r="O15" s="232">
        <f>当期実績!O15</f>
        <v>0</v>
      </c>
      <c r="P15" s="232">
        <f>当期実績!P15</f>
        <v>0</v>
      </c>
      <c r="Q15" s="233">
        <f>当期実績!Q15</f>
        <v>0</v>
      </c>
      <c r="R15" s="234">
        <f>当期実績!R15</f>
        <v>0</v>
      </c>
      <c r="S15" s="199">
        <f t="shared" si="0"/>
        <v>1</v>
      </c>
    </row>
    <row r="16" spans="1:46" ht="19.149999999999999" customHeight="1">
      <c r="A16" s="235"/>
      <c r="B16" s="2003">
        <f>当期実績!B16</f>
        <v>0</v>
      </c>
      <c r="C16" s="222" t="str">
        <f>当期実績!C16</f>
        <v>期首商品棚卸高</v>
      </c>
      <c r="D16" s="202">
        <f>当期実績!D16</f>
        <v>0</v>
      </c>
      <c r="E16" s="202">
        <f>当期実績!E16</f>
        <v>0</v>
      </c>
      <c r="F16" s="202">
        <f>当期実績!F16</f>
        <v>0</v>
      </c>
      <c r="G16" s="202">
        <f>当期実績!G16</f>
        <v>0</v>
      </c>
      <c r="H16" s="202">
        <f>当期実績!H16</f>
        <v>0</v>
      </c>
      <c r="I16" s="202">
        <f>当期実績!I16</f>
        <v>0</v>
      </c>
      <c r="J16" s="202">
        <f>当期実績!J16</f>
        <v>0</v>
      </c>
      <c r="K16" s="202">
        <f>当期実績!K16</f>
        <v>0</v>
      </c>
      <c r="L16" s="202">
        <f>当期実績!L16</f>
        <v>0</v>
      </c>
      <c r="M16" s="202">
        <f>当期実績!M16</f>
        <v>0</v>
      </c>
      <c r="N16" s="202">
        <f>当期実績!N16</f>
        <v>0</v>
      </c>
      <c r="O16" s="202">
        <f>当期実績!O16</f>
        <v>0</v>
      </c>
      <c r="P16" s="202">
        <f>当期実績!P16</f>
        <v>0</v>
      </c>
      <c r="Q16" s="236">
        <f>当期実績!Q16</f>
        <v>0</v>
      </c>
      <c r="R16" s="237" t="str">
        <f>当期実績!R16</f>
        <v/>
      </c>
      <c r="S16" s="199">
        <f t="shared" si="0"/>
        <v>1</v>
      </c>
    </row>
    <row r="17" spans="1:26" ht="19.149999999999999" customHeight="1">
      <c r="A17" s="218"/>
      <c r="B17" s="219">
        <f>当期実績!B17</f>
        <v>0</v>
      </c>
      <c r="C17" s="222">
        <f>当期実績!C17</f>
        <v>0</v>
      </c>
      <c r="D17" s="202">
        <f>当期実績!D17</f>
        <v>0</v>
      </c>
      <c r="E17" s="202">
        <f>当期実績!E17</f>
        <v>0</v>
      </c>
      <c r="F17" s="202">
        <f>当期実績!F17</f>
        <v>0</v>
      </c>
      <c r="G17" s="202">
        <f>当期実績!G17</f>
        <v>0</v>
      </c>
      <c r="H17" s="202">
        <f>当期実績!H17</f>
        <v>0</v>
      </c>
      <c r="I17" s="202">
        <f>当期実績!I17</f>
        <v>0</v>
      </c>
      <c r="J17" s="202">
        <f>当期実績!J17</f>
        <v>0</v>
      </c>
      <c r="K17" s="202">
        <f>当期実績!K17</f>
        <v>0</v>
      </c>
      <c r="L17" s="202">
        <f>当期実績!L17</f>
        <v>0</v>
      </c>
      <c r="M17" s="202">
        <f>当期実績!M17</f>
        <v>0</v>
      </c>
      <c r="N17" s="202">
        <f>当期実績!N17</f>
        <v>0</v>
      </c>
      <c r="O17" s="202">
        <f>当期実績!O17</f>
        <v>0</v>
      </c>
      <c r="P17" s="202">
        <f>当期実績!P17</f>
        <v>0</v>
      </c>
      <c r="Q17" s="238">
        <f>当期実績!Q17</f>
        <v>0</v>
      </c>
      <c r="R17" s="1251" t="str">
        <f>当期実績!R17</f>
        <v/>
      </c>
      <c r="S17" s="199" t="str">
        <f t="shared" si="0"/>
        <v/>
      </c>
    </row>
    <row r="18" spans="1:26" ht="19.149999999999999" customHeight="1">
      <c r="A18" s="218"/>
      <c r="B18" s="2003">
        <f>当期実績!B18</f>
        <v>0</v>
      </c>
      <c r="C18" s="222">
        <f>当期実績!C18</f>
        <v>0</v>
      </c>
      <c r="D18" s="202">
        <f>当期実績!D18</f>
        <v>0</v>
      </c>
      <c r="E18" s="202">
        <f>当期実績!E18</f>
        <v>0</v>
      </c>
      <c r="F18" s="202">
        <f>当期実績!F18</f>
        <v>0</v>
      </c>
      <c r="G18" s="202">
        <f>当期実績!G18</f>
        <v>0</v>
      </c>
      <c r="H18" s="202">
        <f>当期実績!H18</f>
        <v>0</v>
      </c>
      <c r="I18" s="202">
        <f>当期実績!I18</f>
        <v>0</v>
      </c>
      <c r="J18" s="202">
        <f>当期実績!J18</f>
        <v>0</v>
      </c>
      <c r="K18" s="202">
        <f>当期実績!K18</f>
        <v>0</v>
      </c>
      <c r="L18" s="202">
        <f>当期実績!L18</f>
        <v>0</v>
      </c>
      <c r="M18" s="202">
        <f>当期実績!M18</f>
        <v>0</v>
      </c>
      <c r="N18" s="202">
        <f>当期実績!N18</f>
        <v>0</v>
      </c>
      <c r="O18" s="202">
        <f>当期実績!O18</f>
        <v>0</v>
      </c>
      <c r="P18" s="202">
        <f>当期実績!P18</f>
        <v>0</v>
      </c>
      <c r="Q18" s="238">
        <f>当期実績!Q18</f>
        <v>0</v>
      </c>
      <c r="R18" s="1252" t="str">
        <f>当期実績!R18</f>
        <v/>
      </c>
      <c r="S18" s="199" t="str">
        <f t="shared" si="0"/>
        <v/>
      </c>
    </row>
    <row r="19" spans="1:26" ht="19.149999999999999" customHeight="1">
      <c r="A19" s="218"/>
      <c r="B19" s="219">
        <f>当期実績!B19</f>
        <v>0</v>
      </c>
      <c r="C19" s="222">
        <f>当期実績!C19</f>
        <v>0</v>
      </c>
      <c r="D19" s="202">
        <f>当期実績!D19</f>
        <v>0</v>
      </c>
      <c r="E19" s="202">
        <f>当期実績!E19</f>
        <v>0</v>
      </c>
      <c r="F19" s="202">
        <f>当期実績!F19</f>
        <v>0</v>
      </c>
      <c r="G19" s="202">
        <f>当期実績!G19</f>
        <v>0</v>
      </c>
      <c r="H19" s="202">
        <f>当期実績!H19</f>
        <v>0</v>
      </c>
      <c r="I19" s="202">
        <f>当期実績!I19</f>
        <v>0</v>
      </c>
      <c r="J19" s="202">
        <f>当期実績!J19</f>
        <v>0</v>
      </c>
      <c r="K19" s="202">
        <f>当期実績!K19</f>
        <v>0</v>
      </c>
      <c r="L19" s="202">
        <f>当期実績!L19</f>
        <v>0</v>
      </c>
      <c r="M19" s="202">
        <f>当期実績!M19</f>
        <v>0</v>
      </c>
      <c r="N19" s="202">
        <f>当期実績!N19</f>
        <v>0</v>
      </c>
      <c r="O19" s="202">
        <f>当期実績!O19</f>
        <v>0</v>
      </c>
      <c r="P19" s="202">
        <f>当期実績!P19</f>
        <v>0</v>
      </c>
      <c r="Q19" s="238">
        <f>当期実績!Q19</f>
        <v>0</v>
      </c>
      <c r="R19" s="1252" t="str">
        <f>当期実績!R19</f>
        <v/>
      </c>
      <c r="S19" s="199" t="str">
        <f t="shared" si="0"/>
        <v/>
      </c>
    </row>
    <row r="20" spans="1:26" ht="19.149999999999999" customHeight="1">
      <c r="A20" s="218"/>
      <c r="B20" s="2003">
        <f>当期実績!B20</f>
        <v>0</v>
      </c>
      <c r="C20" s="222">
        <f>当期実績!C20</f>
        <v>0</v>
      </c>
      <c r="D20" s="202">
        <f>当期実績!D20</f>
        <v>0</v>
      </c>
      <c r="E20" s="202">
        <f>当期実績!E20</f>
        <v>0</v>
      </c>
      <c r="F20" s="202">
        <f>当期実績!F20</f>
        <v>0</v>
      </c>
      <c r="G20" s="202">
        <f>当期実績!G20</f>
        <v>0</v>
      </c>
      <c r="H20" s="202">
        <f>当期実績!H20</f>
        <v>0</v>
      </c>
      <c r="I20" s="202">
        <f>当期実績!I20</f>
        <v>0</v>
      </c>
      <c r="J20" s="202">
        <f>当期実績!J20</f>
        <v>0</v>
      </c>
      <c r="K20" s="202">
        <f>当期実績!K20</f>
        <v>0</v>
      </c>
      <c r="L20" s="202">
        <f>当期実績!L20</f>
        <v>0</v>
      </c>
      <c r="M20" s="202">
        <f>当期実績!M20</f>
        <v>0</v>
      </c>
      <c r="N20" s="202">
        <f>当期実績!N20</f>
        <v>0</v>
      </c>
      <c r="O20" s="202">
        <f>当期実績!O20</f>
        <v>0</v>
      </c>
      <c r="P20" s="202">
        <f>当期実績!P20</f>
        <v>0</v>
      </c>
      <c r="Q20" s="238">
        <f>当期実績!Q20</f>
        <v>0</v>
      </c>
      <c r="R20" s="1252" t="str">
        <f>当期実績!R20</f>
        <v/>
      </c>
      <c r="S20" s="199" t="str">
        <f t="shared" si="0"/>
        <v/>
      </c>
    </row>
    <row r="21" spans="1:26" ht="19.149999999999999" customHeight="1">
      <c r="A21" s="218"/>
      <c r="B21" s="219">
        <f>当期実績!B21</f>
        <v>0</v>
      </c>
      <c r="C21" s="222">
        <f>当期実績!C21</f>
        <v>0</v>
      </c>
      <c r="D21" s="202">
        <f>当期実績!D21</f>
        <v>0</v>
      </c>
      <c r="E21" s="202">
        <f>当期実績!E21</f>
        <v>0</v>
      </c>
      <c r="F21" s="202">
        <f>当期実績!F21</f>
        <v>0</v>
      </c>
      <c r="G21" s="202">
        <f>当期実績!G21</f>
        <v>0</v>
      </c>
      <c r="H21" s="202">
        <f>当期実績!H21</f>
        <v>0</v>
      </c>
      <c r="I21" s="202">
        <f>当期実績!I21</f>
        <v>0</v>
      </c>
      <c r="J21" s="202">
        <f>当期実績!J21</f>
        <v>0</v>
      </c>
      <c r="K21" s="202">
        <f>当期実績!K21</f>
        <v>0</v>
      </c>
      <c r="L21" s="202">
        <f>当期実績!L21</f>
        <v>0</v>
      </c>
      <c r="M21" s="202">
        <f>当期実績!M21</f>
        <v>0</v>
      </c>
      <c r="N21" s="202">
        <f>当期実績!N21</f>
        <v>0</v>
      </c>
      <c r="O21" s="202">
        <f>当期実績!O21</f>
        <v>0</v>
      </c>
      <c r="P21" s="202">
        <f>当期実績!P21</f>
        <v>0</v>
      </c>
      <c r="Q21" s="238">
        <f>当期実績!Q21</f>
        <v>0</v>
      </c>
      <c r="R21" s="1252" t="str">
        <f>当期実績!R21</f>
        <v/>
      </c>
      <c r="S21" s="199" t="str">
        <f t="shared" si="0"/>
        <v/>
      </c>
    </row>
    <row r="22" spans="1:26" ht="19.149999999999999" customHeight="1">
      <c r="A22" s="218"/>
      <c r="B22" s="2003">
        <f>当期実績!B22</f>
        <v>0</v>
      </c>
      <c r="C22" s="222">
        <f>当期実績!C22</f>
        <v>0</v>
      </c>
      <c r="D22" s="202">
        <f>当期実績!D22</f>
        <v>0</v>
      </c>
      <c r="E22" s="202">
        <f>当期実績!E22</f>
        <v>0</v>
      </c>
      <c r="F22" s="202">
        <f>当期実績!F22</f>
        <v>0</v>
      </c>
      <c r="G22" s="202">
        <f>当期実績!G22</f>
        <v>0</v>
      </c>
      <c r="H22" s="202">
        <f>当期実績!H22</f>
        <v>0</v>
      </c>
      <c r="I22" s="202">
        <f>当期実績!I22</f>
        <v>0</v>
      </c>
      <c r="J22" s="202">
        <f>当期実績!J22</f>
        <v>0</v>
      </c>
      <c r="K22" s="202">
        <f>当期実績!K22</f>
        <v>0</v>
      </c>
      <c r="L22" s="202">
        <f>当期実績!L22</f>
        <v>0</v>
      </c>
      <c r="M22" s="202">
        <f>当期実績!M22</f>
        <v>0</v>
      </c>
      <c r="N22" s="202">
        <f>当期実績!N22</f>
        <v>0</v>
      </c>
      <c r="O22" s="202">
        <f>当期実績!O22</f>
        <v>0</v>
      </c>
      <c r="P22" s="202">
        <f>当期実績!P22</f>
        <v>0</v>
      </c>
      <c r="Q22" s="238">
        <f>当期実績!Q22</f>
        <v>0</v>
      </c>
      <c r="R22" s="1252" t="str">
        <f>当期実績!R22</f>
        <v/>
      </c>
      <c r="S22" s="199" t="str">
        <f t="shared" si="0"/>
        <v/>
      </c>
    </row>
    <row r="23" spans="1:26" ht="19.149999999999999" customHeight="1">
      <c r="A23" s="218"/>
      <c r="B23" s="219">
        <f>当期実績!B23</f>
        <v>0</v>
      </c>
      <c r="C23" s="222">
        <f>当期実績!C23</f>
        <v>0</v>
      </c>
      <c r="D23" s="202">
        <f>当期実績!D23</f>
        <v>0</v>
      </c>
      <c r="E23" s="202">
        <f>当期実績!E23</f>
        <v>0</v>
      </c>
      <c r="F23" s="202">
        <f>当期実績!F23</f>
        <v>0</v>
      </c>
      <c r="G23" s="202">
        <f>当期実績!G23</f>
        <v>0</v>
      </c>
      <c r="H23" s="202">
        <f>当期実績!H23</f>
        <v>0</v>
      </c>
      <c r="I23" s="202">
        <f>当期実績!I23</f>
        <v>0</v>
      </c>
      <c r="J23" s="202">
        <f>当期実績!J23</f>
        <v>0</v>
      </c>
      <c r="K23" s="202">
        <f>当期実績!K23</f>
        <v>0</v>
      </c>
      <c r="L23" s="202">
        <f>当期実績!L23</f>
        <v>0</v>
      </c>
      <c r="M23" s="202">
        <f>当期実績!M23</f>
        <v>0</v>
      </c>
      <c r="N23" s="202">
        <f>当期実績!N23</f>
        <v>0</v>
      </c>
      <c r="O23" s="202">
        <f>当期実績!O23</f>
        <v>0</v>
      </c>
      <c r="P23" s="202">
        <f>当期実績!P23</f>
        <v>0</v>
      </c>
      <c r="Q23" s="238">
        <f>当期実績!Q23</f>
        <v>0</v>
      </c>
      <c r="R23" s="1252" t="str">
        <f>当期実績!R23</f>
        <v/>
      </c>
      <c r="S23" s="199" t="str">
        <f t="shared" si="0"/>
        <v/>
      </c>
    </row>
    <row r="24" spans="1:26" ht="19.149999999999999" customHeight="1">
      <c r="A24" s="218"/>
      <c r="B24" s="2003">
        <f>当期実績!B24</f>
        <v>0</v>
      </c>
      <c r="C24" s="222">
        <f>当期実績!C24</f>
        <v>0</v>
      </c>
      <c r="D24" s="202">
        <f>当期実績!D24</f>
        <v>0</v>
      </c>
      <c r="E24" s="202">
        <f>当期実績!E24</f>
        <v>0</v>
      </c>
      <c r="F24" s="202">
        <f>当期実績!F24</f>
        <v>0</v>
      </c>
      <c r="G24" s="202">
        <f>当期実績!G24</f>
        <v>0</v>
      </c>
      <c r="H24" s="202">
        <f>当期実績!H24</f>
        <v>0</v>
      </c>
      <c r="I24" s="202">
        <f>当期実績!I24</f>
        <v>0</v>
      </c>
      <c r="J24" s="202">
        <f>当期実績!J24</f>
        <v>0</v>
      </c>
      <c r="K24" s="202">
        <f>当期実績!K24</f>
        <v>0</v>
      </c>
      <c r="L24" s="202">
        <f>当期実績!L24</f>
        <v>0</v>
      </c>
      <c r="M24" s="202">
        <f>当期実績!M24</f>
        <v>0</v>
      </c>
      <c r="N24" s="202">
        <f>当期実績!N24</f>
        <v>0</v>
      </c>
      <c r="O24" s="202">
        <f>当期実績!O24</f>
        <v>0</v>
      </c>
      <c r="P24" s="202">
        <f>当期実績!P24</f>
        <v>0</v>
      </c>
      <c r="Q24" s="238">
        <f>当期実績!Q24</f>
        <v>0</v>
      </c>
      <c r="R24" s="1252" t="str">
        <f>当期実績!R24</f>
        <v/>
      </c>
      <c r="S24" s="199" t="str">
        <f t="shared" si="0"/>
        <v/>
      </c>
    </row>
    <row r="25" spans="1:26" ht="19.149999999999999" customHeight="1">
      <c r="A25" s="218"/>
      <c r="B25" s="219">
        <f>当期実績!B25</f>
        <v>0</v>
      </c>
      <c r="C25" s="222">
        <f>当期実績!C25</f>
        <v>0</v>
      </c>
      <c r="D25" s="202">
        <f>当期実績!D25</f>
        <v>0</v>
      </c>
      <c r="E25" s="202">
        <f>当期実績!E25</f>
        <v>0</v>
      </c>
      <c r="F25" s="202">
        <f>当期実績!F25</f>
        <v>0</v>
      </c>
      <c r="G25" s="202">
        <f>当期実績!G25</f>
        <v>0</v>
      </c>
      <c r="H25" s="202">
        <f>当期実績!H25</f>
        <v>0</v>
      </c>
      <c r="I25" s="202">
        <f>当期実績!I25</f>
        <v>0</v>
      </c>
      <c r="J25" s="202">
        <f>当期実績!J25</f>
        <v>0</v>
      </c>
      <c r="K25" s="202">
        <f>当期実績!K25</f>
        <v>0</v>
      </c>
      <c r="L25" s="202">
        <f>当期実績!L25</f>
        <v>0</v>
      </c>
      <c r="M25" s="202">
        <f>当期実績!M25</f>
        <v>0</v>
      </c>
      <c r="N25" s="202">
        <f>当期実績!N25</f>
        <v>0</v>
      </c>
      <c r="O25" s="202">
        <f>当期実績!O25</f>
        <v>0</v>
      </c>
      <c r="P25" s="202">
        <f>当期実績!P25</f>
        <v>0</v>
      </c>
      <c r="Q25" s="238">
        <f>当期実績!Q25</f>
        <v>0</v>
      </c>
      <c r="R25" s="1252" t="str">
        <f>当期実績!R25</f>
        <v/>
      </c>
      <c r="S25" s="199" t="str">
        <f t="shared" si="0"/>
        <v/>
      </c>
    </row>
    <row r="26" spans="1:26" ht="19.149999999999999" customHeight="1">
      <c r="A26" s="218"/>
      <c r="B26" s="2003">
        <f>当期実績!B26</f>
        <v>0</v>
      </c>
      <c r="C26" s="222">
        <f>当期実績!C26</f>
        <v>0</v>
      </c>
      <c r="D26" s="202">
        <f>当期実績!D26</f>
        <v>0</v>
      </c>
      <c r="E26" s="202">
        <f>当期実績!E26</f>
        <v>0</v>
      </c>
      <c r="F26" s="202">
        <f>当期実績!F26</f>
        <v>0</v>
      </c>
      <c r="G26" s="202">
        <f>当期実績!G26</f>
        <v>0</v>
      </c>
      <c r="H26" s="202">
        <f>当期実績!H26</f>
        <v>0</v>
      </c>
      <c r="I26" s="202">
        <f>当期実績!I26</f>
        <v>0</v>
      </c>
      <c r="J26" s="202">
        <f>当期実績!J26</f>
        <v>0</v>
      </c>
      <c r="K26" s="202">
        <f>当期実績!K26</f>
        <v>0</v>
      </c>
      <c r="L26" s="202">
        <f>当期実績!L26</f>
        <v>0</v>
      </c>
      <c r="M26" s="202">
        <f>当期実績!M26</f>
        <v>0</v>
      </c>
      <c r="N26" s="202">
        <f>当期実績!N26</f>
        <v>0</v>
      </c>
      <c r="O26" s="202">
        <f>当期実績!O26</f>
        <v>0</v>
      </c>
      <c r="P26" s="202">
        <f>当期実績!P26</f>
        <v>0</v>
      </c>
      <c r="Q26" s="238">
        <f>当期実績!Q26</f>
        <v>0</v>
      </c>
      <c r="R26" s="1253" t="str">
        <f>当期実績!R26</f>
        <v/>
      </c>
      <c r="S26" s="199" t="str">
        <f t="shared" si="0"/>
        <v/>
      </c>
    </row>
    <row r="27" spans="1:26" ht="19.149999999999999" customHeight="1">
      <c r="A27" s="218"/>
      <c r="B27" s="219">
        <f>当期実績!B27</f>
        <v>0</v>
      </c>
      <c r="C27" s="1254" t="str">
        <f>当期実績!C27</f>
        <v>商品仕入高</v>
      </c>
      <c r="D27" s="1248">
        <f>当期実績!D27</f>
        <v>0</v>
      </c>
      <c r="E27" s="1248">
        <f>当期実績!E27</f>
        <v>0</v>
      </c>
      <c r="F27" s="1248">
        <f>当期実績!F27</f>
        <v>0</v>
      </c>
      <c r="G27" s="1248">
        <f>当期実績!G27</f>
        <v>0</v>
      </c>
      <c r="H27" s="1248">
        <f>当期実績!H27</f>
        <v>0</v>
      </c>
      <c r="I27" s="1248">
        <f>当期実績!I27</f>
        <v>0</v>
      </c>
      <c r="J27" s="1248">
        <f>当期実績!J27</f>
        <v>0</v>
      </c>
      <c r="K27" s="1248">
        <f>当期実績!K27</f>
        <v>0</v>
      </c>
      <c r="L27" s="1248">
        <f>当期実績!L27</f>
        <v>0</v>
      </c>
      <c r="M27" s="1248">
        <f>当期実績!M27</f>
        <v>0</v>
      </c>
      <c r="N27" s="1248">
        <f>当期実績!N27</f>
        <v>0</v>
      </c>
      <c r="O27" s="1248">
        <f>当期実績!O27</f>
        <v>0</v>
      </c>
      <c r="P27" s="1248">
        <f>当期実績!P27</f>
        <v>0</v>
      </c>
      <c r="Q27" s="1249">
        <f>当期実績!Q27</f>
        <v>0</v>
      </c>
      <c r="R27" s="1255" t="str">
        <f>当期実績!R27</f>
        <v/>
      </c>
      <c r="S27" s="199">
        <f t="shared" si="0"/>
        <v>1</v>
      </c>
      <c r="Z27" s="244"/>
    </row>
    <row r="28" spans="1:26" ht="19.149999999999999" customHeight="1">
      <c r="A28" s="245"/>
      <c r="B28" s="2003">
        <f>当期実績!B28</f>
        <v>0</v>
      </c>
      <c r="C28" s="246" t="str">
        <f>当期実績!C28</f>
        <v>期末商品棚卸高</v>
      </c>
      <c r="D28" s="247">
        <f>当期実績!D28</f>
        <v>0</v>
      </c>
      <c r="E28" s="247">
        <f>当期実績!E28</f>
        <v>0</v>
      </c>
      <c r="F28" s="247">
        <f>当期実績!F28</f>
        <v>0</v>
      </c>
      <c r="G28" s="247">
        <f>当期実績!G28</f>
        <v>0</v>
      </c>
      <c r="H28" s="247">
        <f>当期実績!H28</f>
        <v>0</v>
      </c>
      <c r="I28" s="247">
        <f>当期実績!I28</f>
        <v>0</v>
      </c>
      <c r="J28" s="247">
        <f>当期実績!J28</f>
        <v>0</v>
      </c>
      <c r="K28" s="247">
        <f>当期実績!K28</f>
        <v>0</v>
      </c>
      <c r="L28" s="247">
        <f>当期実績!L28</f>
        <v>0</v>
      </c>
      <c r="M28" s="247">
        <f>当期実績!M28</f>
        <v>0</v>
      </c>
      <c r="N28" s="247">
        <f>当期実績!N28</f>
        <v>0</v>
      </c>
      <c r="O28" s="247">
        <f>当期実績!O28</f>
        <v>0</v>
      </c>
      <c r="P28" s="247">
        <f>当期実績!P28</f>
        <v>0</v>
      </c>
      <c r="Q28" s="236">
        <f>当期実績!Q28</f>
        <v>0</v>
      </c>
      <c r="R28" s="248" t="str">
        <f>当期実績!R28</f>
        <v/>
      </c>
      <c r="S28" s="199">
        <f t="shared" si="0"/>
        <v>1</v>
      </c>
    </row>
    <row r="29" spans="1:26" ht="19.149999999999999" customHeight="1">
      <c r="A29" s="218"/>
      <c r="B29" s="219">
        <f>当期実績!B29</f>
        <v>0</v>
      </c>
      <c r="C29" s="1247" t="str">
        <f>当期実績!C29</f>
        <v>商品売上原価</v>
      </c>
      <c r="D29" s="1248">
        <f>当期実績!D29</f>
        <v>0</v>
      </c>
      <c r="E29" s="1248">
        <f>当期実績!E29</f>
        <v>0</v>
      </c>
      <c r="F29" s="1248">
        <f>当期実績!F29</f>
        <v>0</v>
      </c>
      <c r="G29" s="1248">
        <f>当期実績!G29</f>
        <v>0</v>
      </c>
      <c r="H29" s="1248">
        <f>当期実績!H29</f>
        <v>0</v>
      </c>
      <c r="I29" s="1248">
        <f>当期実績!I29</f>
        <v>0</v>
      </c>
      <c r="J29" s="1248">
        <f>当期実績!J29</f>
        <v>0</v>
      </c>
      <c r="K29" s="1248">
        <f>当期実績!K29</f>
        <v>0</v>
      </c>
      <c r="L29" s="1248">
        <f>当期実績!L29</f>
        <v>0</v>
      </c>
      <c r="M29" s="1248">
        <f>当期実績!M29</f>
        <v>0</v>
      </c>
      <c r="N29" s="1248">
        <f>当期実績!N29</f>
        <v>0</v>
      </c>
      <c r="O29" s="1248">
        <f>当期実績!O29</f>
        <v>0</v>
      </c>
      <c r="P29" s="1248">
        <f>当期実績!P29</f>
        <v>0</v>
      </c>
      <c r="Q29" s="1249">
        <f>当期実績!Q29</f>
        <v>0</v>
      </c>
      <c r="R29" s="1256" t="str">
        <f>当期実績!R29</f>
        <v/>
      </c>
      <c r="S29" s="199">
        <f t="shared" si="0"/>
        <v>1</v>
      </c>
    </row>
    <row r="30" spans="1:26" ht="19.149999999999999" customHeight="1">
      <c r="A30" s="250"/>
      <c r="B30" s="2003">
        <f>当期実績!B30</f>
        <v>0</v>
      </c>
      <c r="C30" s="1247" t="str">
        <f>当期実績!C30</f>
        <v>製品売上原価</v>
      </c>
      <c r="D30" s="1248">
        <f>当期実績!D30</f>
        <v>0</v>
      </c>
      <c r="E30" s="1248">
        <f>当期実績!E30</f>
        <v>0</v>
      </c>
      <c r="F30" s="1248">
        <f>当期実績!F30</f>
        <v>0</v>
      </c>
      <c r="G30" s="1248">
        <f>当期実績!G30</f>
        <v>0</v>
      </c>
      <c r="H30" s="1248">
        <f>当期実績!H30</f>
        <v>0</v>
      </c>
      <c r="I30" s="1248">
        <f>当期実績!I30</f>
        <v>0</v>
      </c>
      <c r="J30" s="1248">
        <f>当期実績!J30</f>
        <v>0</v>
      </c>
      <c r="K30" s="1248">
        <f>当期実績!K30</f>
        <v>0</v>
      </c>
      <c r="L30" s="1248">
        <f>当期実績!L30</f>
        <v>0</v>
      </c>
      <c r="M30" s="1248">
        <f>当期実績!M30</f>
        <v>0</v>
      </c>
      <c r="N30" s="1248">
        <f>当期実績!N30</f>
        <v>0</v>
      </c>
      <c r="O30" s="1248">
        <f>当期実績!O30</f>
        <v>0</v>
      </c>
      <c r="P30" s="1248">
        <f>当期実績!P30</f>
        <v>0</v>
      </c>
      <c r="Q30" s="1249">
        <f>当期実績!Q30</f>
        <v>0</v>
      </c>
      <c r="R30" s="1256" t="str">
        <f>当期実績!R30</f>
        <v/>
      </c>
      <c r="S30" s="199">
        <f t="shared" si="0"/>
        <v>1</v>
      </c>
    </row>
    <row r="31" spans="1:26" ht="19.149999999999999" customHeight="1">
      <c r="A31" s="250"/>
      <c r="B31" s="219">
        <f>当期実績!B31</f>
        <v>0</v>
      </c>
      <c r="C31" s="1247" t="str">
        <f>当期実績!C31</f>
        <v>売上原価</v>
      </c>
      <c r="D31" s="1248">
        <f>当期実績!D31</f>
        <v>0</v>
      </c>
      <c r="E31" s="1248">
        <f>当期実績!E31</f>
        <v>0</v>
      </c>
      <c r="F31" s="1248">
        <f>当期実績!F31</f>
        <v>0</v>
      </c>
      <c r="G31" s="1248">
        <f>当期実績!G31</f>
        <v>0</v>
      </c>
      <c r="H31" s="1248">
        <f>当期実績!H31</f>
        <v>0</v>
      </c>
      <c r="I31" s="1248">
        <f>当期実績!I31</f>
        <v>0</v>
      </c>
      <c r="J31" s="1248">
        <f>当期実績!J31</f>
        <v>0</v>
      </c>
      <c r="K31" s="1248">
        <f>当期実績!K31</f>
        <v>0</v>
      </c>
      <c r="L31" s="1248">
        <f>当期実績!L31</f>
        <v>0</v>
      </c>
      <c r="M31" s="1248">
        <f>当期実績!M31</f>
        <v>0</v>
      </c>
      <c r="N31" s="1248">
        <f>当期実績!N31</f>
        <v>0</v>
      </c>
      <c r="O31" s="1248">
        <f>当期実績!O31</f>
        <v>0</v>
      </c>
      <c r="P31" s="1248">
        <f>当期実績!P31</f>
        <v>0</v>
      </c>
      <c r="Q31" s="1249">
        <f>当期実績!Q31</f>
        <v>0</v>
      </c>
      <c r="R31" s="1256" t="str">
        <f>当期実績!R31</f>
        <v/>
      </c>
      <c r="S31" s="199">
        <f t="shared" si="0"/>
        <v>1</v>
      </c>
    </row>
    <row r="32" spans="1:26" ht="19.149999999999999" customHeight="1">
      <c r="A32" s="231"/>
      <c r="B32" s="2003">
        <f>当期実績!B32</f>
        <v>0</v>
      </c>
      <c r="C32" s="1247" t="str">
        <f>当期実績!C32</f>
        <v>売上総損益金額</v>
      </c>
      <c r="D32" s="1248">
        <f>当期実績!D32</f>
        <v>0</v>
      </c>
      <c r="E32" s="1248">
        <f>当期実績!E32</f>
        <v>0</v>
      </c>
      <c r="F32" s="1248">
        <f>当期実績!F32</f>
        <v>0</v>
      </c>
      <c r="G32" s="1248">
        <f>当期実績!G32</f>
        <v>0</v>
      </c>
      <c r="H32" s="1248">
        <f>当期実績!H32</f>
        <v>0</v>
      </c>
      <c r="I32" s="1248">
        <f>当期実績!I32</f>
        <v>0</v>
      </c>
      <c r="J32" s="1248">
        <f>当期実績!J32</f>
        <v>0</v>
      </c>
      <c r="K32" s="1248">
        <f>当期実績!K32</f>
        <v>0</v>
      </c>
      <c r="L32" s="1248">
        <f>当期実績!L32</f>
        <v>0</v>
      </c>
      <c r="M32" s="1248">
        <f>当期実績!M32</f>
        <v>0</v>
      </c>
      <c r="N32" s="1248">
        <f>当期実績!N32</f>
        <v>0</v>
      </c>
      <c r="O32" s="1248">
        <f>当期実績!O32</f>
        <v>0</v>
      </c>
      <c r="P32" s="1248">
        <f>当期実績!P32</f>
        <v>0</v>
      </c>
      <c r="Q32" s="1249">
        <f>当期実績!Q32</f>
        <v>0</v>
      </c>
      <c r="R32" s="1256" t="str">
        <f>当期実績!R32</f>
        <v/>
      </c>
      <c r="S32" s="199">
        <f t="shared" si="0"/>
        <v>1</v>
      </c>
    </row>
    <row r="33" spans="1:19" ht="19.149999999999999" customHeight="1">
      <c r="A33" s="231"/>
      <c r="B33" s="219">
        <f>当期実績!B33</f>
        <v>0</v>
      </c>
      <c r="C33" s="1247" t="str">
        <f>当期実績!C33</f>
        <v>売上総利益率</v>
      </c>
      <c r="D33" s="1257">
        <f>当期実績!D33</f>
        <v>0</v>
      </c>
      <c r="E33" s="1257">
        <f>当期実績!E33</f>
        <v>0</v>
      </c>
      <c r="F33" s="1257">
        <f>当期実績!F33</f>
        <v>0</v>
      </c>
      <c r="G33" s="1257">
        <f>当期実績!G33</f>
        <v>0</v>
      </c>
      <c r="H33" s="1257">
        <f>当期実績!H33</f>
        <v>0</v>
      </c>
      <c r="I33" s="1257">
        <f>当期実績!I33</f>
        <v>0</v>
      </c>
      <c r="J33" s="1257">
        <f>当期実績!J33</f>
        <v>0</v>
      </c>
      <c r="K33" s="1257">
        <f>当期実績!K33</f>
        <v>0</v>
      </c>
      <c r="L33" s="1257">
        <f>当期実績!L33</f>
        <v>0</v>
      </c>
      <c r="M33" s="1257">
        <f>当期実績!M33</f>
        <v>0</v>
      </c>
      <c r="N33" s="1257">
        <f>当期実績!N33</f>
        <v>0</v>
      </c>
      <c r="O33" s="1257">
        <f>当期実績!O33</f>
        <v>0</v>
      </c>
      <c r="P33" s="1257">
        <f>当期実績!P33</f>
        <v>0</v>
      </c>
      <c r="Q33" s="1258" t="str">
        <f>当期実績!Q33</f>
        <v/>
      </c>
      <c r="R33" s="1256" t="str">
        <f>当期実績!R33</f>
        <v/>
      </c>
      <c r="S33" s="199">
        <f t="shared" si="0"/>
        <v>1</v>
      </c>
    </row>
    <row r="34" spans="1:19" ht="19.149999999999999" customHeight="1">
      <c r="A34" s="253"/>
      <c r="B34" s="2003">
        <f>当期実績!B34</f>
        <v>0</v>
      </c>
      <c r="C34" s="211" t="str">
        <f>当期実績!C34</f>
        <v>[人件費]</v>
      </c>
      <c r="D34" s="232">
        <f>当期実績!D34</f>
        <v>0</v>
      </c>
      <c r="E34" s="232">
        <f>当期実績!E34</f>
        <v>0</v>
      </c>
      <c r="F34" s="232">
        <f>当期実績!F34</f>
        <v>0</v>
      </c>
      <c r="G34" s="232">
        <f>当期実績!G34</f>
        <v>0</v>
      </c>
      <c r="H34" s="232">
        <f>当期実績!H34</f>
        <v>0</v>
      </c>
      <c r="I34" s="232">
        <f>当期実績!I34</f>
        <v>0</v>
      </c>
      <c r="J34" s="232">
        <f>当期実績!J34</f>
        <v>0</v>
      </c>
      <c r="K34" s="232">
        <f>当期実績!K34</f>
        <v>0</v>
      </c>
      <c r="L34" s="232">
        <f>当期実績!L34</f>
        <v>0</v>
      </c>
      <c r="M34" s="232">
        <f>当期実績!M34</f>
        <v>0</v>
      </c>
      <c r="N34" s="232">
        <f>当期実績!N34</f>
        <v>0</v>
      </c>
      <c r="O34" s="232">
        <f>当期実績!O34</f>
        <v>0</v>
      </c>
      <c r="P34" s="232">
        <f>当期実績!P34</f>
        <v>0</v>
      </c>
      <c r="Q34" s="233">
        <f>当期実績!Q34</f>
        <v>0</v>
      </c>
      <c r="R34" s="254">
        <f>当期実績!R34</f>
        <v>0</v>
      </c>
      <c r="S34" s="199">
        <f t="shared" si="0"/>
        <v>1</v>
      </c>
    </row>
    <row r="35" spans="1:19" ht="19.149999999999999" customHeight="1">
      <c r="A35" s="235"/>
      <c r="B35" s="219">
        <f>当期実績!B35</f>
        <v>0</v>
      </c>
      <c r="C35" s="215">
        <f>当期実績!C35</f>
        <v>0</v>
      </c>
      <c r="D35" s="202">
        <f>当期実績!D35</f>
        <v>0</v>
      </c>
      <c r="E35" s="202">
        <f>当期実績!E35</f>
        <v>0</v>
      </c>
      <c r="F35" s="202">
        <f>当期実績!F35</f>
        <v>0</v>
      </c>
      <c r="G35" s="202">
        <f>当期実績!G35</f>
        <v>0</v>
      </c>
      <c r="H35" s="202">
        <f>当期実績!H35</f>
        <v>0</v>
      </c>
      <c r="I35" s="202">
        <f>当期実績!I35</f>
        <v>0</v>
      </c>
      <c r="J35" s="202">
        <f>当期実績!J35</f>
        <v>0</v>
      </c>
      <c r="K35" s="202">
        <f>当期実績!K35</f>
        <v>0</v>
      </c>
      <c r="L35" s="202">
        <f>当期実績!L35</f>
        <v>0</v>
      </c>
      <c r="M35" s="202">
        <f>当期実績!M35</f>
        <v>0</v>
      </c>
      <c r="N35" s="202">
        <f>当期実績!N35</f>
        <v>0</v>
      </c>
      <c r="O35" s="202">
        <f>当期実績!O35</f>
        <v>0</v>
      </c>
      <c r="P35" s="202">
        <f>当期実績!P35</f>
        <v>0</v>
      </c>
      <c r="Q35" s="216">
        <f>当期実績!Q35</f>
        <v>0</v>
      </c>
      <c r="R35" s="239" t="str">
        <f>当期実績!R35</f>
        <v/>
      </c>
      <c r="S35" s="199" t="str">
        <f t="shared" si="0"/>
        <v/>
      </c>
    </row>
    <row r="36" spans="1:19" ht="19.149999999999999" customHeight="1">
      <c r="A36" s="218"/>
      <c r="B36" s="2003">
        <f>当期実績!B36</f>
        <v>0</v>
      </c>
      <c r="C36" s="215">
        <f>当期実績!C36</f>
        <v>0</v>
      </c>
      <c r="D36" s="202">
        <f>当期実績!D36</f>
        <v>0</v>
      </c>
      <c r="E36" s="202">
        <f>当期実績!E36</f>
        <v>0</v>
      </c>
      <c r="F36" s="202">
        <f>当期実績!F36</f>
        <v>0</v>
      </c>
      <c r="G36" s="202">
        <f>当期実績!G36</f>
        <v>0</v>
      </c>
      <c r="H36" s="202">
        <f>当期実績!H36</f>
        <v>0</v>
      </c>
      <c r="I36" s="202">
        <f>当期実績!I36</f>
        <v>0</v>
      </c>
      <c r="J36" s="202">
        <f>当期実績!J36</f>
        <v>0</v>
      </c>
      <c r="K36" s="202">
        <f>当期実績!K36</f>
        <v>0</v>
      </c>
      <c r="L36" s="202">
        <f>当期実績!L36</f>
        <v>0</v>
      </c>
      <c r="M36" s="202">
        <f>当期実績!M36</f>
        <v>0</v>
      </c>
      <c r="N36" s="202">
        <f>当期実績!N36</f>
        <v>0</v>
      </c>
      <c r="O36" s="202">
        <f>当期実績!O36</f>
        <v>0</v>
      </c>
      <c r="P36" s="202">
        <f>当期実績!P36</f>
        <v>0</v>
      </c>
      <c r="Q36" s="216">
        <f>当期実績!Q36</f>
        <v>0</v>
      </c>
      <c r="R36" s="239" t="str">
        <f>当期実績!R36</f>
        <v/>
      </c>
      <c r="S36" s="199" t="str">
        <f t="shared" si="0"/>
        <v/>
      </c>
    </row>
    <row r="37" spans="1:19" ht="19.149999999999999" customHeight="1">
      <c r="A37" s="218"/>
      <c r="B37" s="219">
        <f>当期実績!B37</f>
        <v>0</v>
      </c>
      <c r="C37" s="222">
        <f>当期実績!C37</f>
        <v>0</v>
      </c>
      <c r="D37" s="202">
        <f>当期実績!D37</f>
        <v>0</v>
      </c>
      <c r="E37" s="202">
        <f>当期実績!E37</f>
        <v>0</v>
      </c>
      <c r="F37" s="202">
        <f>当期実績!F37</f>
        <v>0</v>
      </c>
      <c r="G37" s="202">
        <f>当期実績!G37</f>
        <v>0</v>
      </c>
      <c r="H37" s="202">
        <f>当期実績!H37</f>
        <v>0</v>
      </c>
      <c r="I37" s="202">
        <f>当期実績!I37</f>
        <v>0</v>
      </c>
      <c r="J37" s="202">
        <f>当期実績!J37</f>
        <v>0</v>
      </c>
      <c r="K37" s="202">
        <f>当期実績!K37</f>
        <v>0</v>
      </c>
      <c r="L37" s="202">
        <f>当期実績!L37</f>
        <v>0</v>
      </c>
      <c r="M37" s="202">
        <f>当期実績!M37</f>
        <v>0</v>
      </c>
      <c r="N37" s="202">
        <f>当期実績!N37</f>
        <v>0</v>
      </c>
      <c r="O37" s="202">
        <f>当期実績!O37</f>
        <v>0</v>
      </c>
      <c r="P37" s="202">
        <f>当期実績!P37</f>
        <v>0</v>
      </c>
      <c r="Q37" s="216">
        <f>当期実績!Q37</f>
        <v>0</v>
      </c>
      <c r="R37" s="239" t="str">
        <f>当期実績!R37</f>
        <v/>
      </c>
      <c r="S37" s="199" t="str">
        <f t="shared" si="0"/>
        <v/>
      </c>
    </row>
    <row r="38" spans="1:19" ht="19.149999999999999" customHeight="1">
      <c r="A38" s="218"/>
      <c r="B38" s="2003">
        <f>当期実績!B38</f>
        <v>0</v>
      </c>
      <c r="C38" s="222">
        <f>当期実績!C38</f>
        <v>0</v>
      </c>
      <c r="D38" s="202">
        <f>当期実績!D38</f>
        <v>0</v>
      </c>
      <c r="E38" s="202">
        <f>当期実績!E38</f>
        <v>0</v>
      </c>
      <c r="F38" s="202">
        <f>当期実績!F38</f>
        <v>0</v>
      </c>
      <c r="G38" s="202">
        <f>当期実績!G38</f>
        <v>0</v>
      </c>
      <c r="H38" s="202">
        <f>当期実績!H38</f>
        <v>0</v>
      </c>
      <c r="I38" s="202">
        <f>当期実績!I38</f>
        <v>0</v>
      </c>
      <c r="J38" s="202">
        <f>当期実績!J38</f>
        <v>0</v>
      </c>
      <c r="K38" s="202">
        <f>当期実績!K38</f>
        <v>0</v>
      </c>
      <c r="L38" s="202">
        <f>当期実績!L38</f>
        <v>0</v>
      </c>
      <c r="M38" s="202">
        <f>当期実績!M38</f>
        <v>0</v>
      </c>
      <c r="N38" s="202">
        <f>当期実績!N38</f>
        <v>0</v>
      </c>
      <c r="O38" s="202">
        <f>当期実績!O38</f>
        <v>0</v>
      </c>
      <c r="P38" s="202">
        <f>当期実績!P38</f>
        <v>0</v>
      </c>
      <c r="Q38" s="216">
        <f>当期実績!Q38</f>
        <v>0</v>
      </c>
      <c r="R38" s="239" t="str">
        <f>当期実績!R38</f>
        <v/>
      </c>
      <c r="S38" s="199" t="str">
        <f t="shared" si="0"/>
        <v/>
      </c>
    </row>
    <row r="39" spans="1:19" ht="19.149999999999999" customHeight="1">
      <c r="A39" s="218"/>
      <c r="B39" s="219">
        <f>当期実績!B39</f>
        <v>0</v>
      </c>
      <c r="C39" s="222">
        <f>当期実績!C39</f>
        <v>0</v>
      </c>
      <c r="D39" s="202">
        <f>当期実績!D39</f>
        <v>0</v>
      </c>
      <c r="E39" s="202">
        <f>当期実績!E39</f>
        <v>0</v>
      </c>
      <c r="F39" s="202">
        <f>当期実績!F39</f>
        <v>0</v>
      </c>
      <c r="G39" s="202">
        <f>当期実績!G39</f>
        <v>0</v>
      </c>
      <c r="H39" s="202">
        <f>当期実績!H39</f>
        <v>0</v>
      </c>
      <c r="I39" s="202">
        <f>当期実績!I39</f>
        <v>0</v>
      </c>
      <c r="J39" s="202">
        <f>当期実績!J39</f>
        <v>0</v>
      </c>
      <c r="K39" s="202">
        <f>当期実績!K39</f>
        <v>0</v>
      </c>
      <c r="L39" s="202">
        <f>当期実績!L39</f>
        <v>0</v>
      </c>
      <c r="M39" s="202">
        <f>当期実績!M39</f>
        <v>0</v>
      </c>
      <c r="N39" s="202">
        <f>当期実績!N39</f>
        <v>0</v>
      </c>
      <c r="O39" s="202">
        <f>当期実績!O39</f>
        <v>0</v>
      </c>
      <c r="P39" s="202">
        <f>当期実績!P39</f>
        <v>0</v>
      </c>
      <c r="Q39" s="216">
        <f>当期実績!Q39</f>
        <v>0</v>
      </c>
      <c r="R39" s="239" t="str">
        <f>当期実績!R39</f>
        <v/>
      </c>
      <c r="S39" s="199" t="str">
        <f t="shared" si="0"/>
        <v/>
      </c>
    </row>
    <row r="40" spans="1:19" ht="19.149999999999999" customHeight="1">
      <c r="A40" s="218"/>
      <c r="B40" s="2003">
        <f>当期実績!B40</f>
        <v>0</v>
      </c>
      <c r="C40" s="222">
        <f>当期実績!C40</f>
        <v>0</v>
      </c>
      <c r="D40" s="202">
        <f>当期実績!D40</f>
        <v>0</v>
      </c>
      <c r="E40" s="202">
        <f>当期実績!E40</f>
        <v>0</v>
      </c>
      <c r="F40" s="202">
        <f>当期実績!F40</f>
        <v>0</v>
      </c>
      <c r="G40" s="202">
        <f>当期実績!G40</f>
        <v>0</v>
      </c>
      <c r="H40" s="202">
        <f>当期実績!H40</f>
        <v>0</v>
      </c>
      <c r="I40" s="202">
        <f>当期実績!I40</f>
        <v>0</v>
      </c>
      <c r="J40" s="202">
        <f>当期実績!J40</f>
        <v>0</v>
      </c>
      <c r="K40" s="202">
        <f>当期実績!K40</f>
        <v>0</v>
      </c>
      <c r="L40" s="202">
        <f>当期実績!L40</f>
        <v>0</v>
      </c>
      <c r="M40" s="202">
        <f>当期実績!M40</f>
        <v>0</v>
      </c>
      <c r="N40" s="202">
        <f>当期実績!N40</f>
        <v>0</v>
      </c>
      <c r="O40" s="202">
        <f>当期実績!O40</f>
        <v>0</v>
      </c>
      <c r="P40" s="202">
        <f>当期実績!P40</f>
        <v>0</v>
      </c>
      <c r="Q40" s="216">
        <f>当期実績!Q40</f>
        <v>0</v>
      </c>
      <c r="R40" s="239" t="str">
        <f>当期実績!R40</f>
        <v/>
      </c>
      <c r="S40" s="199" t="str">
        <f t="shared" si="0"/>
        <v/>
      </c>
    </row>
    <row r="41" spans="1:19" ht="19.149999999999999" customHeight="1">
      <c r="A41" s="218"/>
      <c r="B41" s="219">
        <f>当期実績!B41</f>
        <v>0</v>
      </c>
      <c r="C41" s="222">
        <f>当期実績!C41</f>
        <v>0</v>
      </c>
      <c r="D41" s="202">
        <f>当期実績!D41</f>
        <v>0</v>
      </c>
      <c r="E41" s="202">
        <f>当期実績!E41</f>
        <v>0</v>
      </c>
      <c r="F41" s="202">
        <f>当期実績!F41</f>
        <v>0</v>
      </c>
      <c r="G41" s="202">
        <f>当期実績!G41</f>
        <v>0</v>
      </c>
      <c r="H41" s="202">
        <f>当期実績!H41</f>
        <v>0</v>
      </c>
      <c r="I41" s="202">
        <f>当期実績!I41</f>
        <v>0</v>
      </c>
      <c r="J41" s="202">
        <f>当期実績!J41</f>
        <v>0</v>
      </c>
      <c r="K41" s="202">
        <f>当期実績!K41</f>
        <v>0</v>
      </c>
      <c r="L41" s="202">
        <f>当期実績!L41</f>
        <v>0</v>
      </c>
      <c r="M41" s="202">
        <f>当期実績!M41</f>
        <v>0</v>
      </c>
      <c r="N41" s="202">
        <f>当期実績!N41</f>
        <v>0</v>
      </c>
      <c r="O41" s="202">
        <f>当期実績!O41</f>
        <v>0</v>
      </c>
      <c r="P41" s="202">
        <f>当期実績!P41</f>
        <v>0</v>
      </c>
      <c r="Q41" s="216">
        <f>当期実績!Q41</f>
        <v>0</v>
      </c>
      <c r="R41" s="239" t="str">
        <f>当期実績!R41</f>
        <v/>
      </c>
      <c r="S41" s="199" t="str">
        <f t="shared" si="0"/>
        <v/>
      </c>
    </row>
    <row r="42" spans="1:19" ht="19.149999999999999" customHeight="1">
      <c r="A42" s="218"/>
      <c r="B42" s="2003">
        <f>当期実績!B42</f>
        <v>0</v>
      </c>
      <c r="C42" s="222">
        <f>当期実績!C42</f>
        <v>0</v>
      </c>
      <c r="D42" s="202">
        <f>当期実績!D42</f>
        <v>0</v>
      </c>
      <c r="E42" s="202">
        <f>当期実績!E42</f>
        <v>0</v>
      </c>
      <c r="F42" s="202">
        <f>当期実績!F42</f>
        <v>0</v>
      </c>
      <c r="G42" s="202">
        <f>当期実績!G42</f>
        <v>0</v>
      </c>
      <c r="H42" s="202">
        <f>当期実績!H42</f>
        <v>0</v>
      </c>
      <c r="I42" s="202">
        <f>当期実績!I42</f>
        <v>0</v>
      </c>
      <c r="J42" s="202">
        <f>当期実績!J42</f>
        <v>0</v>
      </c>
      <c r="K42" s="202">
        <f>当期実績!K42</f>
        <v>0</v>
      </c>
      <c r="L42" s="202">
        <f>当期実績!L42</f>
        <v>0</v>
      </c>
      <c r="M42" s="202">
        <f>当期実績!M42</f>
        <v>0</v>
      </c>
      <c r="N42" s="202">
        <f>当期実績!N42</f>
        <v>0</v>
      </c>
      <c r="O42" s="202">
        <f>当期実績!O42</f>
        <v>0</v>
      </c>
      <c r="P42" s="202">
        <f>当期実績!P42</f>
        <v>0</v>
      </c>
      <c r="Q42" s="216">
        <f>当期実績!Q42</f>
        <v>0</v>
      </c>
      <c r="R42" s="239" t="str">
        <f>当期実績!R42</f>
        <v/>
      </c>
      <c r="S42" s="199" t="str">
        <f t="shared" si="0"/>
        <v/>
      </c>
    </row>
    <row r="43" spans="1:19" ht="19.149999999999999" customHeight="1">
      <c r="A43" s="218"/>
      <c r="B43" s="219">
        <f>当期実績!B43</f>
        <v>0</v>
      </c>
      <c r="C43" s="222">
        <f>当期実績!C43</f>
        <v>0</v>
      </c>
      <c r="D43" s="202">
        <f>当期実績!D43</f>
        <v>0</v>
      </c>
      <c r="E43" s="202">
        <f>当期実績!E43</f>
        <v>0</v>
      </c>
      <c r="F43" s="202">
        <f>当期実績!F43</f>
        <v>0</v>
      </c>
      <c r="G43" s="202">
        <f>当期実績!G43</f>
        <v>0</v>
      </c>
      <c r="H43" s="202">
        <f>当期実績!H43</f>
        <v>0</v>
      </c>
      <c r="I43" s="202">
        <f>当期実績!I43</f>
        <v>0</v>
      </c>
      <c r="J43" s="202">
        <f>当期実績!J43</f>
        <v>0</v>
      </c>
      <c r="K43" s="202">
        <f>当期実績!K43</f>
        <v>0</v>
      </c>
      <c r="L43" s="202">
        <f>当期実績!L43</f>
        <v>0</v>
      </c>
      <c r="M43" s="202">
        <f>当期実績!M43</f>
        <v>0</v>
      </c>
      <c r="N43" s="202">
        <f>当期実績!N43</f>
        <v>0</v>
      </c>
      <c r="O43" s="202">
        <f>当期実績!O43</f>
        <v>0</v>
      </c>
      <c r="P43" s="202">
        <f>当期実績!P43</f>
        <v>0</v>
      </c>
      <c r="Q43" s="216">
        <f>当期実績!Q43</f>
        <v>0</v>
      </c>
      <c r="R43" s="239" t="str">
        <f>当期実績!R43</f>
        <v/>
      </c>
      <c r="S43" s="199" t="str">
        <f t="shared" si="0"/>
        <v/>
      </c>
    </row>
    <row r="44" spans="1:19" ht="19.149999999999999" customHeight="1">
      <c r="A44" s="218"/>
      <c r="B44" s="2003">
        <f>当期実績!B44</f>
        <v>0</v>
      </c>
      <c r="C44" s="222">
        <f>当期実績!C44</f>
        <v>0</v>
      </c>
      <c r="D44" s="202">
        <f>当期実績!D44</f>
        <v>0</v>
      </c>
      <c r="E44" s="202">
        <f>当期実績!E44</f>
        <v>0</v>
      </c>
      <c r="F44" s="202">
        <f>当期実績!F44</f>
        <v>0</v>
      </c>
      <c r="G44" s="202">
        <f>当期実績!G44</f>
        <v>0</v>
      </c>
      <c r="H44" s="202">
        <f>当期実績!H44</f>
        <v>0</v>
      </c>
      <c r="I44" s="202">
        <f>当期実績!I44</f>
        <v>0</v>
      </c>
      <c r="J44" s="202">
        <f>当期実績!J44</f>
        <v>0</v>
      </c>
      <c r="K44" s="202">
        <f>当期実績!K44</f>
        <v>0</v>
      </c>
      <c r="L44" s="202">
        <f>当期実績!L44</f>
        <v>0</v>
      </c>
      <c r="M44" s="202">
        <f>当期実績!M44</f>
        <v>0</v>
      </c>
      <c r="N44" s="202">
        <f>当期実績!N44</f>
        <v>0</v>
      </c>
      <c r="O44" s="202">
        <f>当期実績!O44</f>
        <v>0</v>
      </c>
      <c r="P44" s="202">
        <f>当期実績!P44</f>
        <v>0</v>
      </c>
      <c r="Q44" s="216">
        <f>当期実績!Q44</f>
        <v>0</v>
      </c>
      <c r="R44" s="239" t="str">
        <f>当期実績!R44</f>
        <v/>
      </c>
      <c r="S44" s="199" t="str">
        <f t="shared" si="0"/>
        <v/>
      </c>
    </row>
    <row r="45" spans="1:19" ht="19.149999999999999" customHeight="1">
      <c r="A45" s="218"/>
      <c r="B45" s="219">
        <f>当期実績!B45</f>
        <v>0</v>
      </c>
      <c r="C45" s="1254" t="str">
        <f>当期実績!C45</f>
        <v>人件費計</v>
      </c>
      <c r="D45" s="1248">
        <f>当期実績!D45</f>
        <v>0</v>
      </c>
      <c r="E45" s="1248">
        <f>当期実績!E45</f>
        <v>0</v>
      </c>
      <c r="F45" s="1248">
        <f>当期実績!F45</f>
        <v>0</v>
      </c>
      <c r="G45" s="1248">
        <f>当期実績!G45</f>
        <v>0</v>
      </c>
      <c r="H45" s="1248">
        <f>当期実績!H45</f>
        <v>0</v>
      </c>
      <c r="I45" s="1248">
        <f>当期実績!I45</f>
        <v>0</v>
      </c>
      <c r="J45" s="1248">
        <f>当期実績!J45</f>
        <v>0</v>
      </c>
      <c r="K45" s="1248">
        <f>当期実績!K45</f>
        <v>0</v>
      </c>
      <c r="L45" s="1248">
        <f>当期実績!L45</f>
        <v>0</v>
      </c>
      <c r="M45" s="1248">
        <f>当期実績!M45</f>
        <v>0</v>
      </c>
      <c r="N45" s="1248">
        <f>当期実績!N45</f>
        <v>0</v>
      </c>
      <c r="O45" s="1248">
        <f>当期実績!O45</f>
        <v>0</v>
      </c>
      <c r="P45" s="1248">
        <f>当期実績!P45</f>
        <v>0</v>
      </c>
      <c r="Q45" s="1259">
        <f>当期実績!Q45</f>
        <v>0</v>
      </c>
      <c r="R45" s="1260" t="str">
        <f>当期実績!R45</f>
        <v/>
      </c>
      <c r="S45" s="199">
        <f t="shared" si="0"/>
        <v>1</v>
      </c>
    </row>
    <row r="46" spans="1:19" ht="19.149999999999999" customHeight="1">
      <c r="A46" s="245"/>
      <c r="B46" s="2003">
        <f>当期実績!B46</f>
        <v>0</v>
      </c>
      <c r="C46" s="222" t="str">
        <f>当期実績!C46</f>
        <v>[その他販売管理費]</v>
      </c>
      <c r="D46" s="202">
        <f>当期実績!D46</f>
        <v>0</v>
      </c>
      <c r="E46" s="202">
        <f>当期実績!E46</f>
        <v>0</v>
      </c>
      <c r="F46" s="202">
        <f>当期実績!F46</f>
        <v>0</v>
      </c>
      <c r="G46" s="202">
        <f>当期実績!G46</f>
        <v>0</v>
      </c>
      <c r="H46" s="202">
        <f>当期実績!H46</f>
        <v>0</v>
      </c>
      <c r="I46" s="202">
        <f>当期実績!I46</f>
        <v>0</v>
      </c>
      <c r="J46" s="202">
        <f>当期実績!J46</f>
        <v>0</v>
      </c>
      <c r="K46" s="202">
        <f>当期実績!K46</f>
        <v>0</v>
      </c>
      <c r="L46" s="202">
        <f>当期実績!L46</f>
        <v>0</v>
      </c>
      <c r="M46" s="202">
        <f>当期実績!M46</f>
        <v>0</v>
      </c>
      <c r="N46" s="202">
        <f>当期実績!N46</f>
        <v>0</v>
      </c>
      <c r="O46" s="202">
        <f>当期実績!O46</f>
        <v>0</v>
      </c>
      <c r="P46" s="202">
        <f>当期実績!P46</f>
        <v>0</v>
      </c>
      <c r="Q46" s="216">
        <f>当期実績!Q46</f>
        <v>0</v>
      </c>
      <c r="R46" s="239" t="str">
        <f>当期実績!R46</f>
        <v/>
      </c>
      <c r="S46" s="199">
        <f t="shared" si="0"/>
        <v>1</v>
      </c>
    </row>
    <row r="47" spans="1:19" ht="19.149999999999999" customHeight="1">
      <c r="A47" s="218"/>
      <c r="B47" s="219">
        <f>当期実績!B47</f>
        <v>0</v>
      </c>
      <c r="C47" s="222">
        <f>当期実績!C47</f>
        <v>0</v>
      </c>
      <c r="D47" s="202">
        <f>当期実績!D47</f>
        <v>0</v>
      </c>
      <c r="E47" s="202">
        <f>当期実績!E47</f>
        <v>0</v>
      </c>
      <c r="F47" s="202">
        <f>当期実績!F47</f>
        <v>0</v>
      </c>
      <c r="G47" s="202">
        <f>当期実績!G47</f>
        <v>0</v>
      </c>
      <c r="H47" s="202">
        <f>当期実績!H47</f>
        <v>0</v>
      </c>
      <c r="I47" s="202">
        <f>当期実績!I47</f>
        <v>0</v>
      </c>
      <c r="J47" s="202">
        <f>当期実績!J47</f>
        <v>0</v>
      </c>
      <c r="K47" s="202">
        <f>当期実績!K47</f>
        <v>0</v>
      </c>
      <c r="L47" s="202">
        <f>当期実績!L47</f>
        <v>0</v>
      </c>
      <c r="M47" s="202">
        <f>当期実績!M47</f>
        <v>0</v>
      </c>
      <c r="N47" s="202">
        <f>当期実績!N47</f>
        <v>0</v>
      </c>
      <c r="O47" s="202">
        <f>当期実績!O47</f>
        <v>0</v>
      </c>
      <c r="P47" s="202">
        <f>当期実績!P47</f>
        <v>0</v>
      </c>
      <c r="Q47" s="216">
        <f>当期実績!Q47</f>
        <v>0</v>
      </c>
      <c r="R47" s="239" t="str">
        <f>当期実績!R47</f>
        <v/>
      </c>
      <c r="S47" s="199" t="str">
        <f t="shared" si="0"/>
        <v/>
      </c>
    </row>
    <row r="48" spans="1:19" ht="19.149999999999999" customHeight="1">
      <c r="A48" s="218"/>
      <c r="B48" s="2003">
        <f>当期実績!B48</f>
        <v>0</v>
      </c>
      <c r="C48" s="222">
        <f>当期実績!C48</f>
        <v>0</v>
      </c>
      <c r="D48" s="202">
        <f>当期実績!D48</f>
        <v>0</v>
      </c>
      <c r="E48" s="202">
        <f>当期実績!E48</f>
        <v>0</v>
      </c>
      <c r="F48" s="202">
        <f>当期実績!F48</f>
        <v>0</v>
      </c>
      <c r="G48" s="202">
        <f>当期実績!G48</f>
        <v>0</v>
      </c>
      <c r="H48" s="202">
        <f>当期実績!H48</f>
        <v>0</v>
      </c>
      <c r="I48" s="202">
        <f>当期実績!I48</f>
        <v>0</v>
      </c>
      <c r="J48" s="202">
        <f>当期実績!J48</f>
        <v>0</v>
      </c>
      <c r="K48" s="202">
        <f>当期実績!K48</f>
        <v>0</v>
      </c>
      <c r="L48" s="202">
        <f>当期実績!L48</f>
        <v>0</v>
      </c>
      <c r="M48" s="202">
        <f>当期実績!M48</f>
        <v>0</v>
      </c>
      <c r="N48" s="202">
        <f>当期実績!N48</f>
        <v>0</v>
      </c>
      <c r="O48" s="202">
        <f>当期実績!O48</f>
        <v>0</v>
      </c>
      <c r="P48" s="202">
        <f>当期実績!P48</f>
        <v>0</v>
      </c>
      <c r="Q48" s="216">
        <f>当期実績!Q48</f>
        <v>0</v>
      </c>
      <c r="R48" s="239" t="str">
        <f>当期実績!R48</f>
        <v/>
      </c>
      <c r="S48" s="199" t="str">
        <f t="shared" si="0"/>
        <v/>
      </c>
    </row>
    <row r="49" spans="1:19" ht="19.149999999999999" customHeight="1">
      <c r="A49" s="218"/>
      <c r="B49" s="219">
        <f>当期実績!B49</f>
        <v>0</v>
      </c>
      <c r="C49" s="222">
        <f>当期実績!C49</f>
        <v>0</v>
      </c>
      <c r="D49" s="202">
        <f>当期実績!D49</f>
        <v>0</v>
      </c>
      <c r="E49" s="202">
        <f>当期実績!E49</f>
        <v>0</v>
      </c>
      <c r="F49" s="202">
        <f>当期実績!F49</f>
        <v>0</v>
      </c>
      <c r="G49" s="202">
        <f>当期実績!G49</f>
        <v>0</v>
      </c>
      <c r="H49" s="202">
        <f>当期実績!H49</f>
        <v>0</v>
      </c>
      <c r="I49" s="202">
        <f>当期実績!I49</f>
        <v>0</v>
      </c>
      <c r="J49" s="202">
        <f>当期実績!J49</f>
        <v>0</v>
      </c>
      <c r="K49" s="202">
        <f>当期実績!K49</f>
        <v>0</v>
      </c>
      <c r="L49" s="202">
        <f>当期実績!L49</f>
        <v>0</v>
      </c>
      <c r="M49" s="202">
        <f>当期実績!M49</f>
        <v>0</v>
      </c>
      <c r="N49" s="202">
        <f>当期実績!N49</f>
        <v>0</v>
      </c>
      <c r="O49" s="202">
        <f>当期実績!O49</f>
        <v>0</v>
      </c>
      <c r="P49" s="202">
        <f>当期実績!P49</f>
        <v>0</v>
      </c>
      <c r="Q49" s="216">
        <f>当期実績!Q49</f>
        <v>0</v>
      </c>
      <c r="R49" s="239" t="str">
        <f>当期実績!R49</f>
        <v/>
      </c>
      <c r="S49" s="199" t="str">
        <f t="shared" si="0"/>
        <v/>
      </c>
    </row>
    <row r="50" spans="1:19" ht="19.149999999999999" customHeight="1">
      <c r="A50" s="218"/>
      <c r="B50" s="2003">
        <f>当期実績!B50</f>
        <v>0</v>
      </c>
      <c r="C50" s="222">
        <f>当期実績!C50</f>
        <v>0</v>
      </c>
      <c r="D50" s="202">
        <f>当期実績!D50</f>
        <v>0</v>
      </c>
      <c r="E50" s="202">
        <f>当期実績!E50</f>
        <v>0</v>
      </c>
      <c r="F50" s="202">
        <f>当期実績!F50</f>
        <v>0</v>
      </c>
      <c r="G50" s="202">
        <f>当期実績!G50</f>
        <v>0</v>
      </c>
      <c r="H50" s="202">
        <f>当期実績!H50</f>
        <v>0</v>
      </c>
      <c r="I50" s="202">
        <f>当期実績!I50</f>
        <v>0</v>
      </c>
      <c r="J50" s="202">
        <f>当期実績!J50</f>
        <v>0</v>
      </c>
      <c r="K50" s="202">
        <f>当期実績!K50</f>
        <v>0</v>
      </c>
      <c r="L50" s="202">
        <f>当期実績!L50</f>
        <v>0</v>
      </c>
      <c r="M50" s="202">
        <f>当期実績!M50</f>
        <v>0</v>
      </c>
      <c r="N50" s="202">
        <f>当期実績!N50</f>
        <v>0</v>
      </c>
      <c r="O50" s="202">
        <f>当期実績!O50</f>
        <v>0</v>
      </c>
      <c r="P50" s="202">
        <f>当期実績!P50</f>
        <v>0</v>
      </c>
      <c r="Q50" s="216">
        <f>当期実績!Q50</f>
        <v>0</v>
      </c>
      <c r="R50" s="239" t="str">
        <f>当期実績!R50</f>
        <v/>
      </c>
      <c r="S50" s="199" t="str">
        <f t="shared" si="0"/>
        <v/>
      </c>
    </row>
    <row r="51" spans="1:19" ht="19.149999999999999" customHeight="1">
      <c r="A51" s="218"/>
      <c r="B51" s="219">
        <f>当期実績!B51</f>
        <v>0</v>
      </c>
      <c r="C51" s="222">
        <f>当期実績!C51</f>
        <v>0</v>
      </c>
      <c r="D51" s="202">
        <f>当期実績!D51</f>
        <v>0</v>
      </c>
      <c r="E51" s="202">
        <f>当期実績!E51</f>
        <v>0</v>
      </c>
      <c r="F51" s="202">
        <f>当期実績!F51</f>
        <v>0</v>
      </c>
      <c r="G51" s="202">
        <f>当期実績!G51</f>
        <v>0</v>
      </c>
      <c r="H51" s="202">
        <f>当期実績!H51</f>
        <v>0</v>
      </c>
      <c r="I51" s="202">
        <f>当期実績!I51</f>
        <v>0</v>
      </c>
      <c r="J51" s="202">
        <f>当期実績!J51</f>
        <v>0</v>
      </c>
      <c r="K51" s="202">
        <f>当期実績!K51</f>
        <v>0</v>
      </c>
      <c r="L51" s="202">
        <f>当期実績!L51</f>
        <v>0</v>
      </c>
      <c r="M51" s="202">
        <f>当期実績!M51</f>
        <v>0</v>
      </c>
      <c r="N51" s="202">
        <f>当期実績!N51</f>
        <v>0</v>
      </c>
      <c r="O51" s="202">
        <f>当期実績!O51</f>
        <v>0</v>
      </c>
      <c r="P51" s="202">
        <f>当期実績!P51</f>
        <v>0</v>
      </c>
      <c r="Q51" s="216">
        <f>当期実績!Q51</f>
        <v>0</v>
      </c>
      <c r="R51" s="239" t="str">
        <f>当期実績!R51</f>
        <v/>
      </c>
      <c r="S51" s="199" t="str">
        <f t="shared" si="0"/>
        <v/>
      </c>
    </row>
    <row r="52" spans="1:19" ht="19.149999999999999" customHeight="1">
      <c r="A52" s="218"/>
      <c r="B52" s="2003">
        <f>当期実績!B52</f>
        <v>0</v>
      </c>
      <c r="C52" s="222">
        <f>当期実績!C52</f>
        <v>0</v>
      </c>
      <c r="D52" s="202">
        <f>当期実績!D52</f>
        <v>0</v>
      </c>
      <c r="E52" s="202">
        <f>当期実績!E52</f>
        <v>0</v>
      </c>
      <c r="F52" s="202">
        <f>当期実績!F52</f>
        <v>0</v>
      </c>
      <c r="G52" s="202">
        <f>当期実績!G52</f>
        <v>0</v>
      </c>
      <c r="H52" s="202">
        <f>当期実績!H52</f>
        <v>0</v>
      </c>
      <c r="I52" s="202">
        <f>当期実績!I52</f>
        <v>0</v>
      </c>
      <c r="J52" s="202">
        <f>当期実績!J52</f>
        <v>0</v>
      </c>
      <c r="K52" s="202">
        <f>当期実績!K52</f>
        <v>0</v>
      </c>
      <c r="L52" s="202">
        <f>当期実績!L52</f>
        <v>0</v>
      </c>
      <c r="M52" s="202">
        <f>当期実績!M52</f>
        <v>0</v>
      </c>
      <c r="N52" s="202">
        <f>当期実績!N52</f>
        <v>0</v>
      </c>
      <c r="O52" s="202">
        <f>当期実績!O52</f>
        <v>0</v>
      </c>
      <c r="P52" s="202">
        <f>当期実績!P52</f>
        <v>0</v>
      </c>
      <c r="Q52" s="216">
        <f>当期実績!Q52</f>
        <v>0</v>
      </c>
      <c r="R52" s="239" t="str">
        <f>当期実績!R52</f>
        <v/>
      </c>
      <c r="S52" s="199" t="str">
        <f t="shared" si="0"/>
        <v/>
      </c>
    </row>
    <row r="53" spans="1:19" ht="19.149999999999999" customHeight="1">
      <c r="A53" s="218"/>
      <c r="B53" s="219">
        <f>当期実績!B53</f>
        <v>0</v>
      </c>
      <c r="C53" s="222">
        <f>当期実績!C53</f>
        <v>0</v>
      </c>
      <c r="D53" s="202">
        <f>当期実績!D53</f>
        <v>0</v>
      </c>
      <c r="E53" s="202">
        <f>当期実績!E53</f>
        <v>0</v>
      </c>
      <c r="F53" s="202">
        <f>当期実績!F53</f>
        <v>0</v>
      </c>
      <c r="G53" s="202">
        <f>当期実績!G53</f>
        <v>0</v>
      </c>
      <c r="H53" s="202">
        <f>当期実績!H53</f>
        <v>0</v>
      </c>
      <c r="I53" s="202">
        <f>当期実績!I53</f>
        <v>0</v>
      </c>
      <c r="J53" s="202">
        <f>当期実績!J53</f>
        <v>0</v>
      </c>
      <c r="K53" s="202">
        <f>当期実績!K53</f>
        <v>0</v>
      </c>
      <c r="L53" s="202">
        <f>当期実績!L53</f>
        <v>0</v>
      </c>
      <c r="M53" s="202">
        <f>当期実績!M53</f>
        <v>0</v>
      </c>
      <c r="N53" s="202">
        <f>当期実績!N53</f>
        <v>0</v>
      </c>
      <c r="O53" s="202">
        <f>当期実績!O53</f>
        <v>0</v>
      </c>
      <c r="P53" s="202">
        <f>当期実績!P53</f>
        <v>0</v>
      </c>
      <c r="Q53" s="216">
        <f>当期実績!Q53</f>
        <v>0</v>
      </c>
      <c r="R53" s="239" t="str">
        <f>当期実績!R53</f>
        <v/>
      </c>
      <c r="S53" s="199" t="str">
        <f t="shared" si="0"/>
        <v/>
      </c>
    </row>
    <row r="54" spans="1:19" ht="19.149999999999999" customHeight="1">
      <c r="A54" s="218"/>
      <c r="B54" s="2003">
        <f>当期実績!B54</f>
        <v>0</v>
      </c>
      <c r="C54" s="222">
        <f>当期実績!C54</f>
        <v>0</v>
      </c>
      <c r="D54" s="202">
        <f>当期実績!D54</f>
        <v>0</v>
      </c>
      <c r="E54" s="202">
        <f>当期実績!E54</f>
        <v>0</v>
      </c>
      <c r="F54" s="202">
        <f>当期実績!F54</f>
        <v>0</v>
      </c>
      <c r="G54" s="202">
        <f>当期実績!G54</f>
        <v>0</v>
      </c>
      <c r="H54" s="202">
        <f>当期実績!H54</f>
        <v>0</v>
      </c>
      <c r="I54" s="202">
        <f>当期実績!I54</f>
        <v>0</v>
      </c>
      <c r="J54" s="202">
        <f>当期実績!J54</f>
        <v>0</v>
      </c>
      <c r="K54" s="202">
        <f>当期実績!K54</f>
        <v>0</v>
      </c>
      <c r="L54" s="202">
        <f>当期実績!L54</f>
        <v>0</v>
      </c>
      <c r="M54" s="202">
        <f>当期実績!M54</f>
        <v>0</v>
      </c>
      <c r="N54" s="202">
        <f>当期実績!N54</f>
        <v>0</v>
      </c>
      <c r="O54" s="202">
        <f>当期実績!O54</f>
        <v>0</v>
      </c>
      <c r="P54" s="202">
        <f>当期実績!P54</f>
        <v>0</v>
      </c>
      <c r="Q54" s="216">
        <f>当期実績!Q54</f>
        <v>0</v>
      </c>
      <c r="R54" s="239" t="str">
        <f>当期実績!R54</f>
        <v/>
      </c>
      <c r="S54" s="199" t="str">
        <f t="shared" si="0"/>
        <v/>
      </c>
    </row>
    <row r="55" spans="1:19" ht="19.149999999999999" customHeight="1">
      <c r="A55" s="218"/>
      <c r="B55" s="219">
        <f>当期実績!B55</f>
        <v>0</v>
      </c>
      <c r="C55" s="222">
        <f>当期実績!C55</f>
        <v>0</v>
      </c>
      <c r="D55" s="202">
        <f>当期実績!D55</f>
        <v>0</v>
      </c>
      <c r="E55" s="202">
        <f>当期実績!E55</f>
        <v>0</v>
      </c>
      <c r="F55" s="202">
        <f>当期実績!F55</f>
        <v>0</v>
      </c>
      <c r="G55" s="202">
        <f>当期実績!G55</f>
        <v>0</v>
      </c>
      <c r="H55" s="202">
        <f>当期実績!H55</f>
        <v>0</v>
      </c>
      <c r="I55" s="202">
        <f>当期実績!I55</f>
        <v>0</v>
      </c>
      <c r="J55" s="202">
        <f>当期実績!J55</f>
        <v>0</v>
      </c>
      <c r="K55" s="202">
        <f>当期実績!K55</f>
        <v>0</v>
      </c>
      <c r="L55" s="202">
        <f>当期実績!L55</f>
        <v>0</v>
      </c>
      <c r="M55" s="202">
        <f>当期実績!M55</f>
        <v>0</v>
      </c>
      <c r="N55" s="202">
        <f>当期実績!N55</f>
        <v>0</v>
      </c>
      <c r="O55" s="202">
        <f>当期実績!O55</f>
        <v>0</v>
      </c>
      <c r="P55" s="202">
        <f>当期実績!P55</f>
        <v>0</v>
      </c>
      <c r="Q55" s="216">
        <f>当期実績!Q55</f>
        <v>0</v>
      </c>
      <c r="R55" s="239" t="str">
        <f>当期実績!R55</f>
        <v/>
      </c>
      <c r="S55" s="199" t="str">
        <f t="shared" si="0"/>
        <v/>
      </c>
    </row>
    <row r="56" spans="1:19" ht="19.149999999999999" customHeight="1">
      <c r="A56" s="218"/>
      <c r="B56" s="2003">
        <f>当期実績!B56</f>
        <v>0</v>
      </c>
      <c r="C56" s="222">
        <f>当期実績!C56</f>
        <v>0</v>
      </c>
      <c r="D56" s="202">
        <f>当期実績!D56</f>
        <v>0</v>
      </c>
      <c r="E56" s="202">
        <f>当期実績!E56</f>
        <v>0</v>
      </c>
      <c r="F56" s="202">
        <f>当期実績!F56</f>
        <v>0</v>
      </c>
      <c r="G56" s="202">
        <f>当期実績!G56</f>
        <v>0</v>
      </c>
      <c r="H56" s="202">
        <f>当期実績!H56</f>
        <v>0</v>
      </c>
      <c r="I56" s="202">
        <f>当期実績!I56</f>
        <v>0</v>
      </c>
      <c r="J56" s="202">
        <f>当期実績!J56</f>
        <v>0</v>
      </c>
      <c r="K56" s="202">
        <f>当期実績!K56</f>
        <v>0</v>
      </c>
      <c r="L56" s="202">
        <f>当期実績!L56</f>
        <v>0</v>
      </c>
      <c r="M56" s="202">
        <f>当期実績!M56</f>
        <v>0</v>
      </c>
      <c r="N56" s="202">
        <f>当期実績!N56</f>
        <v>0</v>
      </c>
      <c r="O56" s="202">
        <f>当期実績!O56</f>
        <v>0</v>
      </c>
      <c r="P56" s="202">
        <f>当期実績!P56</f>
        <v>0</v>
      </c>
      <c r="Q56" s="216">
        <f>当期実績!Q56</f>
        <v>0</v>
      </c>
      <c r="R56" s="239" t="str">
        <f>当期実績!R56</f>
        <v/>
      </c>
      <c r="S56" s="199" t="str">
        <f t="shared" si="0"/>
        <v/>
      </c>
    </row>
    <row r="57" spans="1:19" ht="19.149999999999999" customHeight="1">
      <c r="A57" s="218"/>
      <c r="B57" s="219">
        <f>当期実績!B57</f>
        <v>0</v>
      </c>
      <c r="C57" s="222">
        <f>当期実績!C57</f>
        <v>0</v>
      </c>
      <c r="D57" s="202">
        <f>当期実績!D57</f>
        <v>0</v>
      </c>
      <c r="E57" s="202">
        <f>当期実績!E57</f>
        <v>0</v>
      </c>
      <c r="F57" s="202">
        <f>当期実績!F57</f>
        <v>0</v>
      </c>
      <c r="G57" s="202">
        <f>当期実績!G57</f>
        <v>0</v>
      </c>
      <c r="H57" s="202">
        <f>当期実績!H57</f>
        <v>0</v>
      </c>
      <c r="I57" s="202">
        <f>当期実績!I57</f>
        <v>0</v>
      </c>
      <c r="J57" s="202">
        <f>当期実績!J57</f>
        <v>0</v>
      </c>
      <c r="K57" s="202">
        <f>当期実績!K57</f>
        <v>0</v>
      </c>
      <c r="L57" s="202">
        <f>当期実績!L57</f>
        <v>0</v>
      </c>
      <c r="M57" s="202">
        <f>当期実績!M57</f>
        <v>0</v>
      </c>
      <c r="N57" s="202">
        <f>当期実績!N57</f>
        <v>0</v>
      </c>
      <c r="O57" s="202">
        <f>当期実績!O57</f>
        <v>0</v>
      </c>
      <c r="P57" s="202">
        <f>当期実績!P57</f>
        <v>0</v>
      </c>
      <c r="Q57" s="216">
        <f>当期実績!Q57</f>
        <v>0</v>
      </c>
      <c r="R57" s="239" t="str">
        <f>当期実績!R57</f>
        <v/>
      </c>
      <c r="S57" s="199" t="str">
        <f t="shared" si="0"/>
        <v/>
      </c>
    </row>
    <row r="58" spans="1:19" ht="19.149999999999999" customHeight="1">
      <c r="A58" s="218"/>
      <c r="B58" s="2003">
        <f>当期実績!B58</f>
        <v>0</v>
      </c>
      <c r="C58" s="222">
        <f>当期実績!C58</f>
        <v>0</v>
      </c>
      <c r="D58" s="202">
        <f>当期実績!D58</f>
        <v>0</v>
      </c>
      <c r="E58" s="202">
        <f>当期実績!E58</f>
        <v>0</v>
      </c>
      <c r="F58" s="202">
        <f>当期実績!F58</f>
        <v>0</v>
      </c>
      <c r="G58" s="202">
        <f>当期実績!G58</f>
        <v>0</v>
      </c>
      <c r="H58" s="202">
        <f>当期実績!H58</f>
        <v>0</v>
      </c>
      <c r="I58" s="202">
        <f>当期実績!I58</f>
        <v>0</v>
      </c>
      <c r="J58" s="202">
        <f>当期実績!J58</f>
        <v>0</v>
      </c>
      <c r="K58" s="202">
        <f>当期実績!K58</f>
        <v>0</v>
      </c>
      <c r="L58" s="202">
        <f>当期実績!L58</f>
        <v>0</v>
      </c>
      <c r="M58" s="202">
        <f>当期実績!M58</f>
        <v>0</v>
      </c>
      <c r="N58" s="202">
        <f>当期実績!N58</f>
        <v>0</v>
      </c>
      <c r="O58" s="202">
        <f>当期実績!O58</f>
        <v>0</v>
      </c>
      <c r="P58" s="202">
        <f>当期実績!P58</f>
        <v>0</v>
      </c>
      <c r="Q58" s="216">
        <f>当期実績!Q58</f>
        <v>0</v>
      </c>
      <c r="R58" s="239" t="str">
        <f>当期実績!R58</f>
        <v/>
      </c>
      <c r="S58" s="199" t="str">
        <f t="shared" si="0"/>
        <v/>
      </c>
    </row>
    <row r="59" spans="1:19" ht="19.149999999999999" customHeight="1">
      <c r="A59" s="218"/>
      <c r="B59" s="219">
        <f>当期実績!B59</f>
        <v>0</v>
      </c>
      <c r="C59" s="222">
        <f>当期実績!C59</f>
        <v>0</v>
      </c>
      <c r="D59" s="202">
        <f>当期実績!D59</f>
        <v>0</v>
      </c>
      <c r="E59" s="202">
        <f>当期実績!E59</f>
        <v>0</v>
      </c>
      <c r="F59" s="202">
        <f>当期実績!F59</f>
        <v>0</v>
      </c>
      <c r="G59" s="202">
        <f>当期実績!G59</f>
        <v>0</v>
      </c>
      <c r="H59" s="202">
        <f>当期実績!H59</f>
        <v>0</v>
      </c>
      <c r="I59" s="202">
        <f>当期実績!I59</f>
        <v>0</v>
      </c>
      <c r="J59" s="202">
        <f>当期実績!J59</f>
        <v>0</v>
      </c>
      <c r="K59" s="202">
        <f>当期実績!K59</f>
        <v>0</v>
      </c>
      <c r="L59" s="202">
        <f>当期実績!L59</f>
        <v>0</v>
      </c>
      <c r="M59" s="202">
        <f>当期実績!M59</f>
        <v>0</v>
      </c>
      <c r="N59" s="202">
        <f>当期実績!N59</f>
        <v>0</v>
      </c>
      <c r="O59" s="202">
        <f>当期実績!O59</f>
        <v>0</v>
      </c>
      <c r="P59" s="202">
        <f>当期実績!P59</f>
        <v>0</v>
      </c>
      <c r="Q59" s="216">
        <f>当期実績!Q59</f>
        <v>0</v>
      </c>
      <c r="R59" s="239" t="str">
        <f>当期実績!R59</f>
        <v/>
      </c>
      <c r="S59" s="199" t="str">
        <f t="shared" si="0"/>
        <v/>
      </c>
    </row>
    <row r="60" spans="1:19" ht="19.149999999999999" customHeight="1">
      <c r="A60" s="218"/>
      <c r="B60" s="2003">
        <f>当期実績!B60</f>
        <v>0</v>
      </c>
      <c r="C60" s="222">
        <f>当期実績!C60</f>
        <v>0</v>
      </c>
      <c r="D60" s="202">
        <f>当期実績!D60</f>
        <v>0</v>
      </c>
      <c r="E60" s="202">
        <f>当期実績!E60</f>
        <v>0</v>
      </c>
      <c r="F60" s="202">
        <f>当期実績!F60</f>
        <v>0</v>
      </c>
      <c r="G60" s="202">
        <f>当期実績!G60</f>
        <v>0</v>
      </c>
      <c r="H60" s="202">
        <f>当期実績!H60</f>
        <v>0</v>
      </c>
      <c r="I60" s="202">
        <f>当期実績!I60</f>
        <v>0</v>
      </c>
      <c r="J60" s="202">
        <f>当期実績!J60</f>
        <v>0</v>
      </c>
      <c r="K60" s="202">
        <f>当期実績!K60</f>
        <v>0</v>
      </c>
      <c r="L60" s="202">
        <f>当期実績!L60</f>
        <v>0</v>
      </c>
      <c r="M60" s="202">
        <f>当期実績!M60</f>
        <v>0</v>
      </c>
      <c r="N60" s="202">
        <f>当期実績!N60</f>
        <v>0</v>
      </c>
      <c r="O60" s="202">
        <f>当期実績!O60</f>
        <v>0</v>
      </c>
      <c r="P60" s="202">
        <f>当期実績!P60</f>
        <v>0</v>
      </c>
      <c r="Q60" s="216">
        <f>当期実績!Q60</f>
        <v>0</v>
      </c>
      <c r="R60" s="239" t="str">
        <f>当期実績!R60</f>
        <v/>
      </c>
      <c r="S60" s="199" t="str">
        <f t="shared" si="0"/>
        <v/>
      </c>
    </row>
    <row r="61" spans="1:19" ht="19.149999999999999" customHeight="1">
      <c r="A61" s="218"/>
      <c r="B61" s="219">
        <f>当期実績!B61</f>
        <v>0</v>
      </c>
      <c r="C61" s="222">
        <f>当期実績!C61</f>
        <v>0</v>
      </c>
      <c r="D61" s="202">
        <f>当期実績!D61</f>
        <v>0</v>
      </c>
      <c r="E61" s="202">
        <f>当期実績!E61</f>
        <v>0</v>
      </c>
      <c r="F61" s="202">
        <f>当期実績!F61</f>
        <v>0</v>
      </c>
      <c r="G61" s="202">
        <f>当期実績!G61</f>
        <v>0</v>
      </c>
      <c r="H61" s="202">
        <f>当期実績!H61</f>
        <v>0</v>
      </c>
      <c r="I61" s="202">
        <f>当期実績!I61</f>
        <v>0</v>
      </c>
      <c r="J61" s="202">
        <f>当期実績!J61</f>
        <v>0</v>
      </c>
      <c r="K61" s="202">
        <f>当期実績!K61</f>
        <v>0</v>
      </c>
      <c r="L61" s="202">
        <f>当期実績!L61</f>
        <v>0</v>
      </c>
      <c r="M61" s="202">
        <f>当期実績!M61</f>
        <v>0</v>
      </c>
      <c r="N61" s="202">
        <f>当期実績!N61</f>
        <v>0</v>
      </c>
      <c r="O61" s="202">
        <f>当期実績!O61</f>
        <v>0</v>
      </c>
      <c r="P61" s="202">
        <f>当期実績!P61</f>
        <v>0</v>
      </c>
      <c r="Q61" s="216">
        <f>当期実績!Q61</f>
        <v>0</v>
      </c>
      <c r="R61" s="239" t="str">
        <f>当期実績!R61</f>
        <v/>
      </c>
      <c r="S61" s="199" t="str">
        <f t="shared" si="0"/>
        <v/>
      </c>
    </row>
    <row r="62" spans="1:19" ht="19.149999999999999" customHeight="1">
      <c r="A62" s="218"/>
      <c r="B62" s="2003">
        <f>当期実績!B62</f>
        <v>0</v>
      </c>
      <c r="C62" s="222">
        <f>当期実績!C62</f>
        <v>0</v>
      </c>
      <c r="D62" s="202">
        <f>当期実績!D62</f>
        <v>0</v>
      </c>
      <c r="E62" s="202">
        <f>当期実績!E62</f>
        <v>0</v>
      </c>
      <c r="F62" s="202">
        <f>当期実績!F62</f>
        <v>0</v>
      </c>
      <c r="G62" s="202">
        <f>当期実績!G62</f>
        <v>0</v>
      </c>
      <c r="H62" s="202">
        <f>当期実績!H62</f>
        <v>0</v>
      </c>
      <c r="I62" s="202">
        <f>当期実績!I62</f>
        <v>0</v>
      </c>
      <c r="J62" s="202">
        <f>当期実績!J62</f>
        <v>0</v>
      </c>
      <c r="K62" s="202">
        <f>当期実績!K62</f>
        <v>0</v>
      </c>
      <c r="L62" s="202">
        <f>当期実績!L62</f>
        <v>0</v>
      </c>
      <c r="M62" s="202">
        <f>当期実績!M62</f>
        <v>0</v>
      </c>
      <c r="N62" s="202">
        <f>当期実績!N62</f>
        <v>0</v>
      </c>
      <c r="O62" s="202">
        <f>当期実績!O62</f>
        <v>0</v>
      </c>
      <c r="P62" s="202">
        <f>当期実績!P62</f>
        <v>0</v>
      </c>
      <c r="Q62" s="216">
        <f>当期実績!Q62</f>
        <v>0</v>
      </c>
      <c r="R62" s="239" t="str">
        <f>当期実績!R62</f>
        <v/>
      </c>
      <c r="S62" s="199" t="str">
        <f t="shared" si="0"/>
        <v/>
      </c>
    </row>
    <row r="63" spans="1:19" ht="19.149999999999999" customHeight="1">
      <c r="A63" s="218"/>
      <c r="B63" s="219">
        <f>当期実績!B63</f>
        <v>0</v>
      </c>
      <c r="C63" s="222">
        <f>当期実績!C63</f>
        <v>0</v>
      </c>
      <c r="D63" s="202">
        <f>当期実績!D63</f>
        <v>0</v>
      </c>
      <c r="E63" s="202">
        <f>当期実績!E63</f>
        <v>0</v>
      </c>
      <c r="F63" s="202">
        <f>当期実績!F63</f>
        <v>0</v>
      </c>
      <c r="G63" s="202">
        <f>当期実績!G63</f>
        <v>0</v>
      </c>
      <c r="H63" s="202">
        <f>当期実績!H63</f>
        <v>0</v>
      </c>
      <c r="I63" s="202">
        <f>当期実績!I63</f>
        <v>0</v>
      </c>
      <c r="J63" s="202">
        <f>当期実績!J63</f>
        <v>0</v>
      </c>
      <c r="K63" s="202">
        <f>当期実績!K63</f>
        <v>0</v>
      </c>
      <c r="L63" s="202">
        <f>当期実績!L63</f>
        <v>0</v>
      </c>
      <c r="M63" s="202">
        <f>当期実績!M63</f>
        <v>0</v>
      </c>
      <c r="N63" s="202">
        <f>当期実績!N63</f>
        <v>0</v>
      </c>
      <c r="O63" s="202">
        <f>当期実績!O63</f>
        <v>0</v>
      </c>
      <c r="P63" s="202">
        <f>当期実績!P63</f>
        <v>0</v>
      </c>
      <c r="Q63" s="216">
        <f>当期実績!Q63</f>
        <v>0</v>
      </c>
      <c r="R63" s="239" t="str">
        <f>当期実績!R63</f>
        <v/>
      </c>
      <c r="S63" s="199" t="str">
        <f t="shared" si="0"/>
        <v/>
      </c>
    </row>
    <row r="64" spans="1:19" ht="19.149999999999999" customHeight="1">
      <c r="A64" s="218"/>
      <c r="B64" s="2003">
        <f>当期実績!B64</f>
        <v>0</v>
      </c>
      <c r="C64" s="222">
        <f>当期実績!C64</f>
        <v>0</v>
      </c>
      <c r="D64" s="202">
        <f>当期実績!D64</f>
        <v>0</v>
      </c>
      <c r="E64" s="202">
        <f>当期実績!E64</f>
        <v>0</v>
      </c>
      <c r="F64" s="202">
        <f>当期実績!F64</f>
        <v>0</v>
      </c>
      <c r="G64" s="202">
        <f>当期実績!G64</f>
        <v>0</v>
      </c>
      <c r="H64" s="202">
        <f>当期実績!H64</f>
        <v>0</v>
      </c>
      <c r="I64" s="202">
        <f>当期実績!I64</f>
        <v>0</v>
      </c>
      <c r="J64" s="202">
        <f>当期実績!J64</f>
        <v>0</v>
      </c>
      <c r="K64" s="202">
        <f>当期実績!K64</f>
        <v>0</v>
      </c>
      <c r="L64" s="202">
        <f>当期実績!L64</f>
        <v>0</v>
      </c>
      <c r="M64" s="202">
        <f>当期実績!M64</f>
        <v>0</v>
      </c>
      <c r="N64" s="202">
        <f>当期実績!N64</f>
        <v>0</v>
      </c>
      <c r="O64" s="202">
        <f>当期実績!O64</f>
        <v>0</v>
      </c>
      <c r="P64" s="202">
        <f>当期実績!P64</f>
        <v>0</v>
      </c>
      <c r="Q64" s="216">
        <f>当期実績!Q64</f>
        <v>0</v>
      </c>
      <c r="R64" s="239" t="str">
        <f>当期実績!R64</f>
        <v/>
      </c>
      <c r="S64" s="199" t="str">
        <f t="shared" si="0"/>
        <v/>
      </c>
    </row>
    <row r="65" spans="1:19" ht="19.149999999999999" customHeight="1">
      <c r="A65" s="218"/>
      <c r="B65" s="219">
        <f>当期実績!B65</f>
        <v>0</v>
      </c>
      <c r="C65" s="222">
        <f>当期実績!C65</f>
        <v>0</v>
      </c>
      <c r="D65" s="202">
        <f>当期実績!D65</f>
        <v>0</v>
      </c>
      <c r="E65" s="202">
        <f>当期実績!E65</f>
        <v>0</v>
      </c>
      <c r="F65" s="202">
        <f>当期実績!F65</f>
        <v>0</v>
      </c>
      <c r="G65" s="202">
        <f>当期実績!G65</f>
        <v>0</v>
      </c>
      <c r="H65" s="202">
        <f>当期実績!H65</f>
        <v>0</v>
      </c>
      <c r="I65" s="202">
        <f>当期実績!I65</f>
        <v>0</v>
      </c>
      <c r="J65" s="202">
        <f>当期実績!J65</f>
        <v>0</v>
      </c>
      <c r="K65" s="202">
        <f>当期実績!K65</f>
        <v>0</v>
      </c>
      <c r="L65" s="202">
        <f>当期実績!L65</f>
        <v>0</v>
      </c>
      <c r="M65" s="202">
        <f>当期実績!M65</f>
        <v>0</v>
      </c>
      <c r="N65" s="202">
        <f>当期実績!N65</f>
        <v>0</v>
      </c>
      <c r="O65" s="202">
        <f>当期実績!O65</f>
        <v>0</v>
      </c>
      <c r="P65" s="202">
        <f>当期実績!P65</f>
        <v>0</v>
      </c>
      <c r="Q65" s="216">
        <f>当期実績!Q65</f>
        <v>0</v>
      </c>
      <c r="R65" s="239" t="str">
        <f>当期実績!R65</f>
        <v/>
      </c>
      <c r="S65" s="199" t="str">
        <f t="shared" si="0"/>
        <v/>
      </c>
    </row>
    <row r="66" spans="1:19" ht="19.149999999999999" customHeight="1">
      <c r="A66" s="218"/>
      <c r="B66" s="2003">
        <f>当期実績!B66</f>
        <v>0</v>
      </c>
      <c r="C66" s="222">
        <f>当期実績!C66</f>
        <v>0</v>
      </c>
      <c r="D66" s="202">
        <f>当期実績!D66</f>
        <v>0</v>
      </c>
      <c r="E66" s="202">
        <f>当期実績!E66</f>
        <v>0</v>
      </c>
      <c r="F66" s="202">
        <f>当期実績!F66</f>
        <v>0</v>
      </c>
      <c r="G66" s="202">
        <f>当期実績!G66</f>
        <v>0</v>
      </c>
      <c r="H66" s="202">
        <f>当期実績!H66</f>
        <v>0</v>
      </c>
      <c r="I66" s="202">
        <f>当期実績!I66</f>
        <v>0</v>
      </c>
      <c r="J66" s="202">
        <f>当期実績!J66</f>
        <v>0</v>
      </c>
      <c r="K66" s="202">
        <f>当期実績!K66</f>
        <v>0</v>
      </c>
      <c r="L66" s="202">
        <f>当期実績!L66</f>
        <v>0</v>
      </c>
      <c r="M66" s="202">
        <f>当期実績!M66</f>
        <v>0</v>
      </c>
      <c r="N66" s="202">
        <f>当期実績!N66</f>
        <v>0</v>
      </c>
      <c r="O66" s="202">
        <f>当期実績!O66</f>
        <v>0</v>
      </c>
      <c r="P66" s="202">
        <f>当期実績!P66</f>
        <v>0</v>
      </c>
      <c r="Q66" s="216">
        <f>当期実績!Q66</f>
        <v>0</v>
      </c>
      <c r="R66" s="239" t="str">
        <f>当期実績!R66</f>
        <v/>
      </c>
      <c r="S66" s="199" t="str">
        <f t="shared" si="0"/>
        <v/>
      </c>
    </row>
    <row r="67" spans="1:19" ht="19.149999999999999" customHeight="1">
      <c r="A67" s="218"/>
      <c r="B67" s="219">
        <f>当期実績!B67</f>
        <v>0</v>
      </c>
      <c r="C67" s="222">
        <f>当期実績!C67</f>
        <v>0</v>
      </c>
      <c r="D67" s="202">
        <f>当期実績!D67</f>
        <v>0</v>
      </c>
      <c r="E67" s="202">
        <f>当期実績!E67</f>
        <v>0</v>
      </c>
      <c r="F67" s="202">
        <f>当期実績!F67</f>
        <v>0</v>
      </c>
      <c r="G67" s="202">
        <f>当期実績!G67</f>
        <v>0</v>
      </c>
      <c r="H67" s="202">
        <f>当期実績!H67</f>
        <v>0</v>
      </c>
      <c r="I67" s="202">
        <f>当期実績!I67</f>
        <v>0</v>
      </c>
      <c r="J67" s="202">
        <f>当期実績!J67</f>
        <v>0</v>
      </c>
      <c r="K67" s="202">
        <f>当期実績!K67</f>
        <v>0</v>
      </c>
      <c r="L67" s="202">
        <f>当期実績!L67</f>
        <v>0</v>
      </c>
      <c r="M67" s="202">
        <f>当期実績!M67</f>
        <v>0</v>
      </c>
      <c r="N67" s="202">
        <f>当期実績!N67</f>
        <v>0</v>
      </c>
      <c r="O67" s="202">
        <f>当期実績!O67</f>
        <v>0</v>
      </c>
      <c r="P67" s="202">
        <f>当期実績!P67</f>
        <v>0</v>
      </c>
      <c r="Q67" s="216">
        <f>当期実績!Q67</f>
        <v>0</v>
      </c>
      <c r="R67" s="239" t="str">
        <f>当期実績!R67</f>
        <v/>
      </c>
      <c r="S67" s="199" t="str">
        <f t="shared" si="0"/>
        <v/>
      </c>
    </row>
    <row r="68" spans="1:19" ht="19.149999999999999" customHeight="1">
      <c r="A68" s="218"/>
      <c r="B68" s="2003">
        <f>当期実績!B68</f>
        <v>0</v>
      </c>
      <c r="C68" s="222">
        <f>当期実績!C68</f>
        <v>0</v>
      </c>
      <c r="D68" s="202">
        <f>当期実績!D68</f>
        <v>0</v>
      </c>
      <c r="E68" s="202">
        <f>当期実績!E68</f>
        <v>0</v>
      </c>
      <c r="F68" s="202">
        <f>当期実績!F68</f>
        <v>0</v>
      </c>
      <c r="G68" s="202">
        <f>当期実績!G68</f>
        <v>0</v>
      </c>
      <c r="H68" s="202">
        <f>当期実績!H68</f>
        <v>0</v>
      </c>
      <c r="I68" s="202">
        <f>当期実績!I68</f>
        <v>0</v>
      </c>
      <c r="J68" s="202">
        <f>当期実績!J68</f>
        <v>0</v>
      </c>
      <c r="K68" s="202">
        <f>当期実績!K68</f>
        <v>0</v>
      </c>
      <c r="L68" s="202">
        <f>当期実績!L68</f>
        <v>0</v>
      </c>
      <c r="M68" s="202">
        <f>当期実績!M68</f>
        <v>0</v>
      </c>
      <c r="N68" s="202">
        <f>当期実績!N68</f>
        <v>0</v>
      </c>
      <c r="O68" s="202">
        <f>当期実績!O68</f>
        <v>0</v>
      </c>
      <c r="P68" s="202">
        <f>当期実績!P68</f>
        <v>0</v>
      </c>
      <c r="Q68" s="216">
        <f>当期実績!Q68</f>
        <v>0</v>
      </c>
      <c r="R68" s="239" t="str">
        <f>当期実績!R68</f>
        <v/>
      </c>
      <c r="S68" s="199" t="str">
        <f t="shared" ref="S68:S131" si="1">IF(C68=0,"",1)</f>
        <v/>
      </c>
    </row>
    <row r="69" spans="1:19" ht="19.149999999999999" customHeight="1">
      <c r="A69" s="218"/>
      <c r="B69" s="219">
        <f>当期実績!B69</f>
        <v>0</v>
      </c>
      <c r="C69" s="222">
        <f>当期実績!C69</f>
        <v>0</v>
      </c>
      <c r="D69" s="202">
        <f>当期実績!D69</f>
        <v>0</v>
      </c>
      <c r="E69" s="202">
        <f>当期実績!E69</f>
        <v>0</v>
      </c>
      <c r="F69" s="202">
        <f>当期実績!F69</f>
        <v>0</v>
      </c>
      <c r="G69" s="202">
        <f>当期実績!G69</f>
        <v>0</v>
      </c>
      <c r="H69" s="202">
        <f>当期実績!H69</f>
        <v>0</v>
      </c>
      <c r="I69" s="202">
        <f>当期実績!I69</f>
        <v>0</v>
      </c>
      <c r="J69" s="202">
        <f>当期実績!J69</f>
        <v>0</v>
      </c>
      <c r="K69" s="202">
        <f>当期実績!K69</f>
        <v>0</v>
      </c>
      <c r="L69" s="202">
        <f>当期実績!L69</f>
        <v>0</v>
      </c>
      <c r="M69" s="202">
        <f>当期実績!M69</f>
        <v>0</v>
      </c>
      <c r="N69" s="202">
        <f>当期実績!N69</f>
        <v>0</v>
      </c>
      <c r="O69" s="202">
        <f>当期実績!O69</f>
        <v>0</v>
      </c>
      <c r="P69" s="202">
        <f>当期実績!P69</f>
        <v>0</v>
      </c>
      <c r="Q69" s="216">
        <f>当期実績!Q69</f>
        <v>0</v>
      </c>
      <c r="R69" s="239" t="str">
        <f>当期実績!R69</f>
        <v/>
      </c>
      <c r="S69" s="199" t="str">
        <f t="shared" si="1"/>
        <v/>
      </c>
    </row>
    <row r="70" spans="1:19" ht="19.149999999999999" customHeight="1">
      <c r="A70" s="218"/>
      <c r="B70" s="2003">
        <f>当期実績!B70</f>
        <v>0</v>
      </c>
      <c r="C70" s="222">
        <f>当期実績!C70</f>
        <v>0</v>
      </c>
      <c r="D70" s="202">
        <f>当期実績!D70</f>
        <v>0</v>
      </c>
      <c r="E70" s="202">
        <f>当期実績!E70</f>
        <v>0</v>
      </c>
      <c r="F70" s="202">
        <f>当期実績!F70</f>
        <v>0</v>
      </c>
      <c r="G70" s="202">
        <f>当期実績!G70</f>
        <v>0</v>
      </c>
      <c r="H70" s="202">
        <f>当期実績!H70</f>
        <v>0</v>
      </c>
      <c r="I70" s="202">
        <f>当期実績!I70</f>
        <v>0</v>
      </c>
      <c r="J70" s="202">
        <f>当期実績!J70</f>
        <v>0</v>
      </c>
      <c r="K70" s="202">
        <f>当期実績!K70</f>
        <v>0</v>
      </c>
      <c r="L70" s="202">
        <f>当期実績!L70</f>
        <v>0</v>
      </c>
      <c r="M70" s="202">
        <f>当期実績!M70</f>
        <v>0</v>
      </c>
      <c r="N70" s="202">
        <f>当期実績!N70</f>
        <v>0</v>
      </c>
      <c r="O70" s="202">
        <f>当期実績!O70</f>
        <v>0</v>
      </c>
      <c r="P70" s="202">
        <f>当期実績!P70</f>
        <v>0</v>
      </c>
      <c r="Q70" s="216">
        <f>当期実績!Q70</f>
        <v>0</v>
      </c>
      <c r="R70" s="239" t="str">
        <f>当期実績!R70</f>
        <v/>
      </c>
      <c r="S70" s="199" t="str">
        <f t="shared" si="1"/>
        <v/>
      </c>
    </row>
    <row r="71" spans="1:19" ht="19.149999999999999" customHeight="1">
      <c r="A71" s="218"/>
      <c r="B71" s="219">
        <f>当期実績!B71</f>
        <v>0</v>
      </c>
      <c r="C71" s="222">
        <f>当期実績!C71</f>
        <v>0</v>
      </c>
      <c r="D71" s="202">
        <f>当期実績!D71</f>
        <v>0</v>
      </c>
      <c r="E71" s="202">
        <f>当期実績!E71</f>
        <v>0</v>
      </c>
      <c r="F71" s="202">
        <f>当期実績!F71</f>
        <v>0</v>
      </c>
      <c r="G71" s="202">
        <f>当期実績!G71</f>
        <v>0</v>
      </c>
      <c r="H71" s="202">
        <f>当期実績!H71</f>
        <v>0</v>
      </c>
      <c r="I71" s="202">
        <f>当期実績!I71</f>
        <v>0</v>
      </c>
      <c r="J71" s="202">
        <f>当期実績!J71</f>
        <v>0</v>
      </c>
      <c r="K71" s="202">
        <f>当期実績!K71</f>
        <v>0</v>
      </c>
      <c r="L71" s="202">
        <f>当期実績!L71</f>
        <v>0</v>
      </c>
      <c r="M71" s="202">
        <f>当期実績!M71</f>
        <v>0</v>
      </c>
      <c r="N71" s="202">
        <f>当期実績!N71</f>
        <v>0</v>
      </c>
      <c r="O71" s="202">
        <f>当期実績!O71</f>
        <v>0</v>
      </c>
      <c r="P71" s="202">
        <f>当期実績!P71</f>
        <v>0</v>
      </c>
      <c r="Q71" s="216">
        <f>当期実績!Q71</f>
        <v>0</v>
      </c>
      <c r="R71" s="239" t="str">
        <f>当期実績!R71</f>
        <v/>
      </c>
      <c r="S71" s="199" t="str">
        <f t="shared" si="1"/>
        <v/>
      </c>
    </row>
    <row r="72" spans="1:19" ht="19.149999999999999" customHeight="1">
      <c r="A72" s="218"/>
      <c r="B72" s="2003">
        <f>当期実績!B72</f>
        <v>0</v>
      </c>
      <c r="C72" s="222">
        <f>当期実績!C72</f>
        <v>0</v>
      </c>
      <c r="D72" s="202">
        <f>当期実績!D72</f>
        <v>0</v>
      </c>
      <c r="E72" s="202">
        <f>当期実績!E72</f>
        <v>0</v>
      </c>
      <c r="F72" s="202">
        <f>当期実績!F72</f>
        <v>0</v>
      </c>
      <c r="G72" s="202">
        <f>当期実績!G72</f>
        <v>0</v>
      </c>
      <c r="H72" s="202">
        <f>当期実績!H72</f>
        <v>0</v>
      </c>
      <c r="I72" s="202">
        <f>当期実績!I72</f>
        <v>0</v>
      </c>
      <c r="J72" s="202">
        <f>当期実績!J72</f>
        <v>0</v>
      </c>
      <c r="K72" s="202">
        <f>当期実績!K72</f>
        <v>0</v>
      </c>
      <c r="L72" s="202">
        <f>当期実績!L72</f>
        <v>0</v>
      </c>
      <c r="M72" s="202">
        <f>当期実績!M72</f>
        <v>0</v>
      </c>
      <c r="N72" s="202">
        <f>当期実績!N72</f>
        <v>0</v>
      </c>
      <c r="O72" s="202">
        <f>当期実績!O72</f>
        <v>0</v>
      </c>
      <c r="P72" s="202">
        <f>当期実績!P72</f>
        <v>0</v>
      </c>
      <c r="Q72" s="216">
        <f>当期実績!Q72</f>
        <v>0</v>
      </c>
      <c r="R72" s="239" t="str">
        <f>当期実績!R72</f>
        <v/>
      </c>
      <c r="S72" s="199" t="str">
        <f t="shared" si="1"/>
        <v/>
      </c>
    </row>
    <row r="73" spans="1:19" ht="19.149999999999999" customHeight="1">
      <c r="A73" s="218"/>
      <c r="B73" s="219">
        <f>当期実績!B73</f>
        <v>0</v>
      </c>
      <c r="C73" s="222">
        <f>当期実績!C73</f>
        <v>0</v>
      </c>
      <c r="D73" s="202">
        <f>当期実績!D73</f>
        <v>0</v>
      </c>
      <c r="E73" s="202">
        <f>当期実績!E73</f>
        <v>0</v>
      </c>
      <c r="F73" s="202">
        <f>当期実績!F73</f>
        <v>0</v>
      </c>
      <c r="G73" s="202">
        <f>当期実績!G73</f>
        <v>0</v>
      </c>
      <c r="H73" s="202">
        <f>当期実績!H73</f>
        <v>0</v>
      </c>
      <c r="I73" s="202">
        <f>当期実績!I73</f>
        <v>0</v>
      </c>
      <c r="J73" s="202">
        <f>当期実績!J73</f>
        <v>0</v>
      </c>
      <c r="K73" s="202">
        <f>当期実績!K73</f>
        <v>0</v>
      </c>
      <c r="L73" s="202">
        <f>当期実績!L73</f>
        <v>0</v>
      </c>
      <c r="M73" s="202">
        <f>当期実績!M73</f>
        <v>0</v>
      </c>
      <c r="N73" s="202">
        <f>当期実績!N73</f>
        <v>0</v>
      </c>
      <c r="O73" s="202">
        <f>当期実績!O73</f>
        <v>0</v>
      </c>
      <c r="P73" s="202">
        <f>当期実績!P73</f>
        <v>0</v>
      </c>
      <c r="Q73" s="216">
        <f>当期実績!Q73</f>
        <v>0</v>
      </c>
      <c r="R73" s="239" t="str">
        <f>当期実績!R73</f>
        <v/>
      </c>
      <c r="S73" s="199" t="str">
        <f t="shared" si="1"/>
        <v/>
      </c>
    </row>
    <row r="74" spans="1:19" ht="19.149999999999999" customHeight="1">
      <c r="A74" s="218"/>
      <c r="B74" s="2003">
        <f>当期実績!B74</f>
        <v>0</v>
      </c>
      <c r="C74" s="222">
        <f>当期実績!C74</f>
        <v>0</v>
      </c>
      <c r="D74" s="202">
        <f>当期実績!D74</f>
        <v>0</v>
      </c>
      <c r="E74" s="202">
        <f>当期実績!E74</f>
        <v>0</v>
      </c>
      <c r="F74" s="202">
        <f>当期実績!F74</f>
        <v>0</v>
      </c>
      <c r="G74" s="202">
        <f>当期実績!G74</f>
        <v>0</v>
      </c>
      <c r="H74" s="202">
        <f>当期実績!H74</f>
        <v>0</v>
      </c>
      <c r="I74" s="202">
        <f>当期実績!I74</f>
        <v>0</v>
      </c>
      <c r="J74" s="202">
        <f>当期実績!J74</f>
        <v>0</v>
      </c>
      <c r="K74" s="202">
        <f>当期実績!K74</f>
        <v>0</v>
      </c>
      <c r="L74" s="202">
        <f>当期実績!L74</f>
        <v>0</v>
      </c>
      <c r="M74" s="202">
        <f>当期実績!M74</f>
        <v>0</v>
      </c>
      <c r="N74" s="202">
        <f>当期実績!N74</f>
        <v>0</v>
      </c>
      <c r="O74" s="202">
        <f>当期実績!O74</f>
        <v>0</v>
      </c>
      <c r="P74" s="202">
        <f>当期実績!P74</f>
        <v>0</v>
      </c>
      <c r="Q74" s="216">
        <f>当期実績!Q74</f>
        <v>0</v>
      </c>
      <c r="R74" s="239" t="str">
        <f>当期実績!R74</f>
        <v/>
      </c>
      <c r="S74" s="199" t="str">
        <f t="shared" si="1"/>
        <v/>
      </c>
    </row>
    <row r="75" spans="1:19" ht="19.149999999999999" customHeight="1">
      <c r="A75" s="218"/>
      <c r="B75" s="219">
        <f>当期実績!B75</f>
        <v>0</v>
      </c>
      <c r="C75" s="222">
        <f>当期実績!C75</f>
        <v>0</v>
      </c>
      <c r="D75" s="202">
        <f>当期実績!D75</f>
        <v>0</v>
      </c>
      <c r="E75" s="202">
        <f>当期実績!E75</f>
        <v>0</v>
      </c>
      <c r="F75" s="202">
        <f>当期実績!F75</f>
        <v>0</v>
      </c>
      <c r="G75" s="202">
        <f>当期実績!G75</f>
        <v>0</v>
      </c>
      <c r="H75" s="202">
        <f>当期実績!H75</f>
        <v>0</v>
      </c>
      <c r="I75" s="202">
        <f>当期実績!I75</f>
        <v>0</v>
      </c>
      <c r="J75" s="202">
        <f>当期実績!J75</f>
        <v>0</v>
      </c>
      <c r="K75" s="202">
        <f>当期実績!K75</f>
        <v>0</v>
      </c>
      <c r="L75" s="202">
        <f>当期実績!L75</f>
        <v>0</v>
      </c>
      <c r="M75" s="202">
        <f>当期実績!M75</f>
        <v>0</v>
      </c>
      <c r="N75" s="202">
        <f>当期実績!N75</f>
        <v>0</v>
      </c>
      <c r="O75" s="202">
        <f>当期実績!O75</f>
        <v>0</v>
      </c>
      <c r="P75" s="202">
        <f>当期実績!P75</f>
        <v>0</v>
      </c>
      <c r="Q75" s="216">
        <f>当期実績!Q75</f>
        <v>0</v>
      </c>
      <c r="R75" s="239" t="str">
        <f>当期実績!R75</f>
        <v/>
      </c>
      <c r="S75" s="199" t="str">
        <f t="shared" si="1"/>
        <v/>
      </c>
    </row>
    <row r="76" spans="1:19" ht="19.149999999999999" customHeight="1">
      <c r="A76" s="218"/>
      <c r="B76" s="2003">
        <f>当期実績!B76</f>
        <v>0</v>
      </c>
      <c r="C76" s="222">
        <f>当期実績!C76</f>
        <v>0</v>
      </c>
      <c r="D76" s="202">
        <f>当期実績!D76</f>
        <v>0</v>
      </c>
      <c r="E76" s="202">
        <f>当期実績!E76</f>
        <v>0</v>
      </c>
      <c r="F76" s="202">
        <f>当期実績!F76</f>
        <v>0</v>
      </c>
      <c r="G76" s="202">
        <f>当期実績!G76</f>
        <v>0</v>
      </c>
      <c r="H76" s="202">
        <f>当期実績!H76</f>
        <v>0</v>
      </c>
      <c r="I76" s="202">
        <f>当期実績!I76</f>
        <v>0</v>
      </c>
      <c r="J76" s="202">
        <f>当期実績!J76</f>
        <v>0</v>
      </c>
      <c r="K76" s="202">
        <f>当期実績!K76</f>
        <v>0</v>
      </c>
      <c r="L76" s="202">
        <f>当期実績!L76</f>
        <v>0</v>
      </c>
      <c r="M76" s="202">
        <f>当期実績!M76</f>
        <v>0</v>
      </c>
      <c r="N76" s="202">
        <f>当期実績!N76</f>
        <v>0</v>
      </c>
      <c r="O76" s="202">
        <f>当期実績!O76</f>
        <v>0</v>
      </c>
      <c r="P76" s="202">
        <f>当期実績!P76</f>
        <v>0</v>
      </c>
      <c r="Q76" s="216">
        <f>当期実績!Q76</f>
        <v>0</v>
      </c>
      <c r="R76" s="239" t="str">
        <f>当期実績!R76</f>
        <v/>
      </c>
      <c r="S76" s="199" t="str">
        <f t="shared" si="1"/>
        <v/>
      </c>
    </row>
    <row r="77" spans="1:19" ht="19.149999999999999" customHeight="1">
      <c r="A77" s="218"/>
      <c r="B77" s="219">
        <f>当期実績!B77</f>
        <v>0</v>
      </c>
      <c r="C77" s="222">
        <f>当期実績!C77</f>
        <v>0</v>
      </c>
      <c r="D77" s="202">
        <f>当期実績!D77</f>
        <v>0</v>
      </c>
      <c r="E77" s="202">
        <f>当期実績!E77</f>
        <v>0</v>
      </c>
      <c r="F77" s="202">
        <f>当期実績!F77</f>
        <v>0</v>
      </c>
      <c r="G77" s="202">
        <f>当期実績!G77</f>
        <v>0</v>
      </c>
      <c r="H77" s="202">
        <f>当期実績!H77</f>
        <v>0</v>
      </c>
      <c r="I77" s="202">
        <f>当期実績!I77</f>
        <v>0</v>
      </c>
      <c r="J77" s="202">
        <f>当期実績!J77</f>
        <v>0</v>
      </c>
      <c r="K77" s="202">
        <f>当期実績!K77</f>
        <v>0</v>
      </c>
      <c r="L77" s="202">
        <f>当期実績!L77</f>
        <v>0</v>
      </c>
      <c r="M77" s="202">
        <f>当期実績!M77</f>
        <v>0</v>
      </c>
      <c r="N77" s="202">
        <f>当期実績!N77</f>
        <v>0</v>
      </c>
      <c r="O77" s="202">
        <f>当期実績!O77</f>
        <v>0</v>
      </c>
      <c r="P77" s="202">
        <f>当期実績!P77</f>
        <v>0</v>
      </c>
      <c r="Q77" s="216">
        <f>当期実績!Q77</f>
        <v>0</v>
      </c>
      <c r="R77" s="239" t="str">
        <f>当期実績!R77</f>
        <v/>
      </c>
      <c r="S77" s="199" t="str">
        <f t="shared" si="1"/>
        <v/>
      </c>
    </row>
    <row r="78" spans="1:19" ht="19.149999999999999" customHeight="1">
      <c r="A78" s="218"/>
      <c r="B78" s="2003">
        <f>当期実績!B78</f>
        <v>0</v>
      </c>
      <c r="C78" s="222">
        <f>当期実績!C78</f>
        <v>0</v>
      </c>
      <c r="D78" s="202">
        <f>当期実績!D78</f>
        <v>0</v>
      </c>
      <c r="E78" s="202">
        <f>当期実績!E78</f>
        <v>0</v>
      </c>
      <c r="F78" s="202">
        <f>当期実績!F78</f>
        <v>0</v>
      </c>
      <c r="G78" s="202">
        <f>当期実績!G78</f>
        <v>0</v>
      </c>
      <c r="H78" s="202">
        <f>当期実績!H78</f>
        <v>0</v>
      </c>
      <c r="I78" s="202">
        <f>当期実績!I78</f>
        <v>0</v>
      </c>
      <c r="J78" s="202">
        <f>当期実績!J78</f>
        <v>0</v>
      </c>
      <c r="K78" s="202">
        <f>当期実績!K78</f>
        <v>0</v>
      </c>
      <c r="L78" s="202">
        <f>当期実績!L78</f>
        <v>0</v>
      </c>
      <c r="M78" s="202">
        <f>当期実績!M78</f>
        <v>0</v>
      </c>
      <c r="N78" s="202">
        <f>当期実績!N78</f>
        <v>0</v>
      </c>
      <c r="O78" s="202">
        <f>当期実績!O78</f>
        <v>0</v>
      </c>
      <c r="P78" s="202">
        <f>当期実績!P78</f>
        <v>0</v>
      </c>
      <c r="Q78" s="216">
        <f>当期実績!Q78</f>
        <v>0</v>
      </c>
      <c r="R78" s="239" t="str">
        <f>当期実績!R78</f>
        <v/>
      </c>
      <c r="S78" s="199" t="str">
        <f t="shared" si="1"/>
        <v/>
      </c>
    </row>
    <row r="79" spans="1:19" ht="19.149999999999999" customHeight="1">
      <c r="A79" s="218"/>
      <c r="B79" s="219">
        <f>当期実績!B79</f>
        <v>0</v>
      </c>
      <c r="C79" s="222">
        <f>当期実績!C79</f>
        <v>0</v>
      </c>
      <c r="D79" s="202">
        <f>当期実績!D79</f>
        <v>0</v>
      </c>
      <c r="E79" s="202">
        <f>当期実績!E79</f>
        <v>0</v>
      </c>
      <c r="F79" s="202">
        <f>当期実績!F79</f>
        <v>0</v>
      </c>
      <c r="G79" s="202">
        <f>当期実績!G79</f>
        <v>0</v>
      </c>
      <c r="H79" s="202">
        <f>当期実績!H79</f>
        <v>0</v>
      </c>
      <c r="I79" s="202">
        <f>当期実績!I79</f>
        <v>0</v>
      </c>
      <c r="J79" s="202">
        <f>当期実績!J79</f>
        <v>0</v>
      </c>
      <c r="K79" s="202">
        <f>当期実績!K79</f>
        <v>0</v>
      </c>
      <c r="L79" s="202">
        <f>当期実績!L79</f>
        <v>0</v>
      </c>
      <c r="M79" s="202">
        <f>当期実績!M79</f>
        <v>0</v>
      </c>
      <c r="N79" s="202">
        <f>当期実績!N79</f>
        <v>0</v>
      </c>
      <c r="O79" s="202">
        <f>当期実績!O79</f>
        <v>0</v>
      </c>
      <c r="P79" s="202">
        <f>当期実績!P79</f>
        <v>0</v>
      </c>
      <c r="Q79" s="216">
        <f>当期実績!Q79</f>
        <v>0</v>
      </c>
      <c r="R79" s="239" t="str">
        <f>当期実績!R79</f>
        <v/>
      </c>
      <c r="S79" s="199" t="str">
        <f t="shared" si="1"/>
        <v/>
      </c>
    </row>
    <row r="80" spans="1:19" ht="19.149999999999999" customHeight="1">
      <c r="A80" s="218"/>
      <c r="B80" s="2003">
        <f>当期実績!B80</f>
        <v>0</v>
      </c>
      <c r="C80" s="222">
        <f>当期実績!C80</f>
        <v>0</v>
      </c>
      <c r="D80" s="202">
        <f>当期実績!D80</f>
        <v>0</v>
      </c>
      <c r="E80" s="202">
        <f>当期実績!E80</f>
        <v>0</v>
      </c>
      <c r="F80" s="202">
        <f>当期実績!F80</f>
        <v>0</v>
      </c>
      <c r="G80" s="202">
        <f>当期実績!G80</f>
        <v>0</v>
      </c>
      <c r="H80" s="202">
        <f>当期実績!H80</f>
        <v>0</v>
      </c>
      <c r="I80" s="202">
        <f>当期実績!I80</f>
        <v>0</v>
      </c>
      <c r="J80" s="202">
        <f>当期実績!J80</f>
        <v>0</v>
      </c>
      <c r="K80" s="202">
        <f>当期実績!K80</f>
        <v>0</v>
      </c>
      <c r="L80" s="202">
        <f>当期実績!L80</f>
        <v>0</v>
      </c>
      <c r="M80" s="202">
        <f>当期実績!M80</f>
        <v>0</v>
      </c>
      <c r="N80" s="202">
        <f>当期実績!N80</f>
        <v>0</v>
      </c>
      <c r="O80" s="202">
        <f>当期実績!O80</f>
        <v>0</v>
      </c>
      <c r="P80" s="202">
        <f>当期実績!P80</f>
        <v>0</v>
      </c>
      <c r="Q80" s="216">
        <f>当期実績!Q80</f>
        <v>0</v>
      </c>
      <c r="R80" s="239" t="str">
        <f>当期実績!R80</f>
        <v/>
      </c>
      <c r="S80" s="199" t="str">
        <f t="shared" si="1"/>
        <v/>
      </c>
    </row>
    <row r="81" spans="1:19" ht="19.149999999999999" customHeight="1">
      <c r="A81" s="218"/>
      <c r="B81" s="219">
        <f>当期実績!B81</f>
        <v>0</v>
      </c>
      <c r="C81" s="222" t="str">
        <f>当期実績!C81</f>
        <v>消費税</v>
      </c>
      <c r="D81" s="202">
        <f>当期実績!D81</f>
        <v>0</v>
      </c>
      <c r="E81" s="202">
        <f>当期実績!E81</f>
        <v>0</v>
      </c>
      <c r="F81" s="202">
        <f>当期実績!F81</f>
        <v>0</v>
      </c>
      <c r="G81" s="202">
        <f>当期実績!G81</f>
        <v>0</v>
      </c>
      <c r="H81" s="202">
        <f>当期実績!H81</f>
        <v>0</v>
      </c>
      <c r="I81" s="202">
        <f>当期実績!I81</f>
        <v>0</v>
      </c>
      <c r="J81" s="202">
        <f>当期実績!J81</f>
        <v>0</v>
      </c>
      <c r="K81" s="202">
        <f>当期実績!K81</f>
        <v>0</v>
      </c>
      <c r="L81" s="202">
        <f>当期実績!L81</f>
        <v>0</v>
      </c>
      <c r="M81" s="202">
        <f>当期実績!M81</f>
        <v>0</v>
      </c>
      <c r="N81" s="202">
        <f>当期実績!N81</f>
        <v>0</v>
      </c>
      <c r="O81" s="202">
        <f>当期実績!O81</f>
        <v>0</v>
      </c>
      <c r="P81" s="202">
        <f>当期実績!P81</f>
        <v>0</v>
      </c>
      <c r="Q81" s="216">
        <f>当期実績!Q81</f>
        <v>0</v>
      </c>
      <c r="R81" s="239" t="str">
        <f>当期実績!R81</f>
        <v/>
      </c>
      <c r="S81" s="199">
        <f t="shared" si="1"/>
        <v>1</v>
      </c>
    </row>
    <row r="82" spans="1:19" ht="19.149999999999999" customHeight="1">
      <c r="A82" s="218"/>
      <c r="B82" s="2003">
        <f>当期実績!B82</f>
        <v>0</v>
      </c>
      <c r="C82" s="1261" t="str">
        <f>当期実績!C82</f>
        <v>その他販管費計</v>
      </c>
      <c r="D82" s="1248">
        <f>当期実績!D82</f>
        <v>0</v>
      </c>
      <c r="E82" s="1248">
        <f>当期実績!E82</f>
        <v>0</v>
      </c>
      <c r="F82" s="1248">
        <f>当期実績!F82</f>
        <v>0</v>
      </c>
      <c r="G82" s="1248">
        <f>当期実績!G82</f>
        <v>0</v>
      </c>
      <c r="H82" s="1248">
        <f>当期実績!H82</f>
        <v>0</v>
      </c>
      <c r="I82" s="1248">
        <f>当期実績!I82</f>
        <v>0</v>
      </c>
      <c r="J82" s="1248">
        <f>当期実績!J82</f>
        <v>0</v>
      </c>
      <c r="K82" s="1248">
        <f>当期実績!K82</f>
        <v>0</v>
      </c>
      <c r="L82" s="1248">
        <f>当期実績!L82</f>
        <v>0</v>
      </c>
      <c r="M82" s="1248">
        <f>当期実績!M82</f>
        <v>0</v>
      </c>
      <c r="N82" s="1248">
        <f>当期実績!N82</f>
        <v>0</v>
      </c>
      <c r="O82" s="1248">
        <f>当期実績!O82</f>
        <v>0</v>
      </c>
      <c r="P82" s="1248">
        <f>当期実績!P82</f>
        <v>0</v>
      </c>
      <c r="Q82" s="1259">
        <f>当期実績!Q82</f>
        <v>0</v>
      </c>
      <c r="R82" s="1260" t="str">
        <f>当期実績!R82</f>
        <v/>
      </c>
      <c r="S82" s="199">
        <f t="shared" si="1"/>
        <v>1</v>
      </c>
    </row>
    <row r="83" spans="1:19" ht="19.149999999999999" customHeight="1">
      <c r="A83" s="245"/>
      <c r="B83" s="219">
        <f>当期実績!B83</f>
        <v>0</v>
      </c>
      <c r="C83" s="1262" t="str">
        <f>当期実績!C83</f>
        <v>販売管理費計</v>
      </c>
      <c r="D83" s="1248">
        <f>当期実績!D83</f>
        <v>0</v>
      </c>
      <c r="E83" s="1248">
        <f>当期実績!E83</f>
        <v>0</v>
      </c>
      <c r="F83" s="1248">
        <f>当期実績!F83</f>
        <v>0</v>
      </c>
      <c r="G83" s="1248">
        <f>当期実績!G83</f>
        <v>0</v>
      </c>
      <c r="H83" s="1248">
        <f>当期実績!H83</f>
        <v>0</v>
      </c>
      <c r="I83" s="1248">
        <f>当期実績!I83</f>
        <v>0</v>
      </c>
      <c r="J83" s="1248">
        <f>当期実績!J83</f>
        <v>0</v>
      </c>
      <c r="K83" s="1248">
        <f>当期実績!K83</f>
        <v>0</v>
      </c>
      <c r="L83" s="1248">
        <f>当期実績!L83</f>
        <v>0</v>
      </c>
      <c r="M83" s="1248">
        <f>当期実績!M83</f>
        <v>0</v>
      </c>
      <c r="N83" s="1248">
        <f>当期実績!N83</f>
        <v>0</v>
      </c>
      <c r="O83" s="1248">
        <f>当期実績!O83</f>
        <v>0</v>
      </c>
      <c r="P83" s="1248">
        <f>当期実績!P83</f>
        <v>0</v>
      </c>
      <c r="Q83" s="1249">
        <f>当期実績!Q83</f>
        <v>0</v>
      </c>
      <c r="R83" s="1256" t="str">
        <f>当期実績!R83</f>
        <v/>
      </c>
      <c r="S83" s="199">
        <f t="shared" si="1"/>
        <v>1</v>
      </c>
    </row>
    <row r="84" spans="1:19" ht="19.149999999999999" customHeight="1">
      <c r="A84" s="231"/>
      <c r="B84" s="2003">
        <f>当期実績!B84</f>
        <v>0</v>
      </c>
      <c r="C84" s="1262" t="str">
        <f>当期実績!C84</f>
        <v>営業損益金額</v>
      </c>
      <c r="D84" s="1248">
        <f>当期実績!D84</f>
        <v>0</v>
      </c>
      <c r="E84" s="1248">
        <f>当期実績!E84</f>
        <v>0</v>
      </c>
      <c r="F84" s="1248">
        <f>当期実績!F84</f>
        <v>0</v>
      </c>
      <c r="G84" s="1248">
        <f>当期実績!G84</f>
        <v>0</v>
      </c>
      <c r="H84" s="1248">
        <f>当期実績!H84</f>
        <v>0</v>
      </c>
      <c r="I84" s="1248">
        <f>当期実績!I84</f>
        <v>0</v>
      </c>
      <c r="J84" s="1248">
        <f>当期実績!J84</f>
        <v>0</v>
      </c>
      <c r="K84" s="1248">
        <f>当期実績!K84</f>
        <v>0</v>
      </c>
      <c r="L84" s="1248">
        <f>当期実績!L84</f>
        <v>0</v>
      </c>
      <c r="M84" s="1248">
        <f>当期実績!M84</f>
        <v>0</v>
      </c>
      <c r="N84" s="1248">
        <f>当期実績!N84</f>
        <v>0</v>
      </c>
      <c r="O84" s="1248">
        <f>当期実績!O84</f>
        <v>0</v>
      </c>
      <c r="P84" s="1248">
        <f>当期実績!P84</f>
        <v>0</v>
      </c>
      <c r="Q84" s="1249">
        <f>当期実績!Q84</f>
        <v>0</v>
      </c>
      <c r="R84" s="1256" t="str">
        <f>当期実績!R84</f>
        <v/>
      </c>
      <c r="S84" s="199">
        <f t="shared" si="1"/>
        <v>1</v>
      </c>
    </row>
    <row r="85" spans="1:19" ht="19.149999999999999" customHeight="1">
      <c r="A85" s="231"/>
      <c r="B85" s="219">
        <f>当期実績!B85</f>
        <v>0</v>
      </c>
      <c r="C85" s="261" t="str">
        <f>当期実績!C85</f>
        <v>[営業外収益]</v>
      </c>
      <c r="D85" s="232">
        <f>当期実績!D85</f>
        <v>0</v>
      </c>
      <c r="E85" s="232">
        <f>当期実績!E85</f>
        <v>0</v>
      </c>
      <c r="F85" s="232">
        <f>当期実績!F85</f>
        <v>0</v>
      </c>
      <c r="G85" s="232">
        <f>当期実績!G85</f>
        <v>0</v>
      </c>
      <c r="H85" s="232">
        <f>当期実績!H85</f>
        <v>0</v>
      </c>
      <c r="I85" s="232">
        <f>当期実績!I85</f>
        <v>0</v>
      </c>
      <c r="J85" s="232">
        <f>当期実績!J85</f>
        <v>0</v>
      </c>
      <c r="K85" s="232">
        <f>当期実績!K85</f>
        <v>0</v>
      </c>
      <c r="L85" s="232">
        <f>当期実績!L85</f>
        <v>0</v>
      </c>
      <c r="M85" s="232">
        <f>当期実績!M85</f>
        <v>0</v>
      </c>
      <c r="N85" s="232">
        <f>当期実績!N85</f>
        <v>0</v>
      </c>
      <c r="O85" s="232">
        <f>当期実績!O85</f>
        <v>0</v>
      </c>
      <c r="P85" s="232">
        <f>当期実績!P85</f>
        <v>0</v>
      </c>
      <c r="Q85" s="233">
        <f>当期実績!Q85</f>
        <v>0</v>
      </c>
      <c r="R85" s="254" t="str">
        <f>当期実績!R85</f>
        <v/>
      </c>
      <c r="S85" s="199">
        <f t="shared" si="1"/>
        <v>1</v>
      </c>
    </row>
    <row r="86" spans="1:19" ht="19.149999999999999" customHeight="1">
      <c r="A86" s="235"/>
      <c r="C86" s="261">
        <f>当期実績!C86</f>
        <v>0</v>
      </c>
      <c r="D86" s="202">
        <f>当期実績!D86</f>
        <v>0</v>
      </c>
      <c r="E86" s="202">
        <f>当期実績!E86</f>
        <v>0</v>
      </c>
      <c r="F86" s="202">
        <f>当期実績!F86</f>
        <v>0</v>
      </c>
      <c r="G86" s="202">
        <f>当期実績!G86</f>
        <v>0</v>
      </c>
      <c r="H86" s="202">
        <f>当期実績!H86</f>
        <v>0</v>
      </c>
      <c r="I86" s="202">
        <f>当期実績!I86</f>
        <v>0</v>
      </c>
      <c r="J86" s="202">
        <f>当期実績!J86</f>
        <v>0</v>
      </c>
      <c r="K86" s="202">
        <f>当期実績!K86</f>
        <v>0</v>
      </c>
      <c r="L86" s="202">
        <f>当期実績!L86</f>
        <v>0</v>
      </c>
      <c r="M86" s="202">
        <f>当期実績!M86</f>
        <v>0</v>
      </c>
      <c r="N86" s="202">
        <f>当期実績!N86</f>
        <v>0</v>
      </c>
      <c r="O86" s="202">
        <f>当期実績!O86</f>
        <v>0</v>
      </c>
      <c r="P86" s="202">
        <f>当期実績!P86</f>
        <v>0</v>
      </c>
      <c r="Q86" s="216">
        <f>当期実績!Q86</f>
        <v>0</v>
      </c>
      <c r="R86" s="239" t="str">
        <f>当期実績!R86</f>
        <v/>
      </c>
      <c r="S86" s="199" t="str">
        <f t="shared" si="1"/>
        <v/>
      </c>
    </row>
    <row r="87" spans="1:19" ht="19.149999999999999" customHeight="1">
      <c r="A87" s="218"/>
      <c r="B87" s="219"/>
      <c r="C87" s="261">
        <f>当期実績!C87</f>
        <v>0</v>
      </c>
      <c r="D87" s="202">
        <f>当期実績!D87</f>
        <v>0</v>
      </c>
      <c r="E87" s="202">
        <f>当期実績!E87</f>
        <v>0</v>
      </c>
      <c r="F87" s="202">
        <f>当期実績!F87</f>
        <v>0</v>
      </c>
      <c r="G87" s="202">
        <f>当期実績!G87</f>
        <v>0</v>
      </c>
      <c r="H87" s="202">
        <f>当期実績!H87</f>
        <v>0</v>
      </c>
      <c r="I87" s="202">
        <f>当期実績!I87</f>
        <v>0</v>
      </c>
      <c r="J87" s="202">
        <f>当期実績!J87</f>
        <v>0</v>
      </c>
      <c r="K87" s="202">
        <f>当期実績!K87</f>
        <v>0</v>
      </c>
      <c r="L87" s="202">
        <f>当期実績!L87</f>
        <v>0</v>
      </c>
      <c r="M87" s="202">
        <f>当期実績!M87</f>
        <v>0</v>
      </c>
      <c r="N87" s="202">
        <f>当期実績!N87</f>
        <v>0</v>
      </c>
      <c r="O87" s="202">
        <f>当期実績!O87</f>
        <v>0</v>
      </c>
      <c r="P87" s="202">
        <f>当期実績!P87</f>
        <v>0</v>
      </c>
      <c r="Q87" s="216">
        <f>当期実績!Q87</f>
        <v>0</v>
      </c>
      <c r="R87" s="239" t="str">
        <f>当期実績!R87</f>
        <v/>
      </c>
      <c r="S87" s="199" t="str">
        <f t="shared" si="1"/>
        <v/>
      </c>
    </row>
    <row r="88" spans="1:19" ht="19.149999999999999" customHeight="1">
      <c r="A88" s="218"/>
      <c r="C88" s="261">
        <f>当期実績!C88</f>
        <v>0</v>
      </c>
      <c r="D88" s="202">
        <f>当期実績!D88</f>
        <v>0</v>
      </c>
      <c r="E88" s="202">
        <f>当期実績!E88</f>
        <v>0</v>
      </c>
      <c r="F88" s="202">
        <f>当期実績!F88</f>
        <v>0</v>
      </c>
      <c r="G88" s="202">
        <f>当期実績!G88</f>
        <v>0</v>
      </c>
      <c r="H88" s="202">
        <f>当期実績!H88</f>
        <v>0</v>
      </c>
      <c r="I88" s="202">
        <f>当期実績!I88</f>
        <v>0</v>
      </c>
      <c r="J88" s="202">
        <f>当期実績!J88</f>
        <v>0</v>
      </c>
      <c r="K88" s="202">
        <f>当期実績!K88</f>
        <v>0</v>
      </c>
      <c r="L88" s="202">
        <f>当期実績!L88</f>
        <v>0</v>
      </c>
      <c r="M88" s="202">
        <f>当期実績!M88</f>
        <v>0</v>
      </c>
      <c r="N88" s="202">
        <f>当期実績!N88</f>
        <v>0</v>
      </c>
      <c r="O88" s="202">
        <f>当期実績!O88</f>
        <v>0</v>
      </c>
      <c r="P88" s="202">
        <f>当期実績!P88</f>
        <v>0</v>
      </c>
      <c r="Q88" s="216">
        <f>当期実績!Q88</f>
        <v>0</v>
      </c>
      <c r="R88" s="239" t="str">
        <f>当期実績!R88</f>
        <v/>
      </c>
      <c r="S88" s="199" t="str">
        <f t="shared" si="1"/>
        <v/>
      </c>
    </row>
    <row r="89" spans="1:19" ht="19.149999999999999" customHeight="1">
      <c r="A89" s="218"/>
      <c r="B89" s="219"/>
      <c r="C89" s="261">
        <f>当期実績!C89</f>
        <v>0</v>
      </c>
      <c r="D89" s="202">
        <f>当期実績!D89</f>
        <v>0</v>
      </c>
      <c r="E89" s="202">
        <f>当期実績!E89</f>
        <v>0</v>
      </c>
      <c r="F89" s="202">
        <f>当期実績!F89</f>
        <v>0</v>
      </c>
      <c r="G89" s="202">
        <f>当期実績!G89</f>
        <v>0</v>
      </c>
      <c r="H89" s="202">
        <f>当期実績!H89</f>
        <v>0</v>
      </c>
      <c r="I89" s="202">
        <f>当期実績!I89</f>
        <v>0</v>
      </c>
      <c r="J89" s="202">
        <f>当期実績!J89</f>
        <v>0</v>
      </c>
      <c r="K89" s="202">
        <f>当期実績!K89</f>
        <v>0</v>
      </c>
      <c r="L89" s="202">
        <f>当期実績!L89</f>
        <v>0</v>
      </c>
      <c r="M89" s="202">
        <f>当期実績!M89</f>
        <v>0</v>
      </c>
      <c r="N89" s="202">
        <f>当期実績!N89</f>
        <v>0</v>
      </c>
      <c r="O89" s="202">
        <f>当期実績!O89</f>
        <v>0</v>
      </c>
      <c r="P89" s="202">
        <f>当期実績!P89</f>
        <v>0</v>
      </c>
      <c r="Q89" s="216">
        <f>当期実績!Q89</f>
        <v>0</v>
      </c>
      <c r="R89" s="239" t="str">
        <f>当期実績!R89</f>
        <v/>
      </c>
      <c r="S89" s="199" t="str">
        <f t="shared" si="1"/>
        <v/>
      </c>
    </row>
    <row r="90" spans="1:19" ht="19.149999999999999" customHeight="1">
      <c r="A90" s="218"/>
      <c r="C90" s="261">
        <f>当期実績!C90</f>
        <v>0</v>
      </c>
      <c r="D90" s="202">
        <f>当期実績!D90</f>
        <v>0</v>
      </c>
      <c r="E90" s="202">
        <f>当期実績!E90</f>
        <v>0</v>
      </c>
      <c r="F90" s="202">
        <f>当期実績!F90</f>
        <v>0</v>
      </c>
      <c r="G90" s="202">
        <f>当期実績!G90</f>
        <v>0</v>
      </c>
      <c r="H90" s="202">
        <f>当期実績!H90</f>
        <v>0</v>
      </c>
      <c r="I90" s="202">
        <f>当期実績!I90</f>
        <v>0</v>
      </c>
      <c r="J90" s="202">
        <f>当期実績!J90</f>
        <v>0</v>
      </c>
      <c r="K90" s="202">
        <f>当期実績!K90</f>
        <v>0</v>
      </c>
      <c r="L90" s="202">
        <f>当期実績!L90</f>
        <v>0</v>
      </c>
      <c r="M90" s="202">
        <f>当期実績!M90</f>
        <v>0</v>
      </c>
      <c r="N90" s="202">
        <f>当期実績!N90</f>
        <v>0</v>
      </c>
      <c r="O90" s="202">
        <f>当期実績!O90</f>
        <v>0</v>
      </c>
      <c r="P90" s="202">
        <f>当期実績!P90</f>
        <v>0</v>
      </c>
      <c r="Q90" s="216">
        <f>当期実績!Q90</f>
        <v>0</v>
      </c>
      <c r="R90" s="239" t="str">
        <f>当期実績!R90</f>
        <v/>
      </c>
      <c r="S90" s="199" t="str">
        <f t="shared" si="1"/>
        <v/>
      </c>
    </row>
    <row r="91" spans="1:19" ht="19.149999999999999" customHeight="1">
      <c r="A91" s="218"/>
      <c r="B91" s="219"/>
      <c r="C91" s="261">
        <f>当期実績!C91</f>
        <v>0</v>
      </c>
      <c r="D91" s="202">
        <f>当期実績!D91</f>
        <v>0</v>
      </c>
      <c r="E91" s="202">
        <f>当期実績!E91</f>
        <v>0</v>
      </c>
      <c r="F91" s="202">
        <f>当期実績!F91</f>
        <v>0</v>
      </c>
      <c r="G91" s="202">
        <f>当期実績!G91</f>
        <v>0</v>
      </c>
      <c r="H91" s="202">
        <f>当期実績!H91</f>
        <v>0</v>
      </c>
      <c r="I91" s="202">
        <f>当期実績!I91</f>
        <v>0</v>
      </c>
      <c r="J91" s="202">
        <f>当期実績!J91</f>
        <v>0</v>
      </c>
      <c r="K91" s="202">
        <f>当期実績!K91</f>
        <v>0</v>
      </c>
      <c r="L91" s="202">
        <f>当期実績!L91</f>
        <v>0</v>
      </c>
      <c r="M91" s="202">
        <f>当期実績!M91</f>
        <v>0</v>
      </c>
      <c r="N91" s="202">
        <f>当期実績!N91</f>
        <v>0</v>
      </c>
      <c r="O91" s="202">
        <f>当期実績!O91</f>
        <v>0</v>
      </c>
      <c r="P91" s="202">
        <f>当期実績!P91</f>
        <v>0</v>
      </c>
      <c r="Q91" s="216">
        <f>当期実績!Q91</f>
        <v>0</v>
      </c>
      <c r="R91" s="239" t="str">
        <f>当期実績!R91</f>
        <v/>
      </c>
      <c r="S91" s="199" t="str">
        <f t="shared" si="1"/>
        <v/>
      </c>
    </row>
    <row r="92" spans="1:19" ht="19.149999999999999" customHeight="1">
      <c r="A92" s="218"/>
      <c r="C92" s="261">
        <f>当期実績!C92</f>
        <v>0</v>
      </c>
      <c r="D92" s="202">
        <f>当期実績!D92</f>
        <v>0</v>
      </c>
      <c r="E92" s="202">
        <f>当期実績!E92</f>
        <v>0</v>
      </c>
      <c r="F92" s="202">
        <f>当期実績!F92</f>
        <v>0</v>
      </c>
      <c r="G92" s="202">
        <f>当期実績!G92</f>
        <v>0</v>
      </c>
      <c r="H92" s="202">
        <f>当期実績!H92</f>
        <v>0</v>
      </c>
      <c r="I92" s="202">
        <f>当期実績!I92</f>
        <v>0</v>
      </c>
      <c r="J92" s="202">
        <f>当期実績!J92</f>
        <v>0</v>
      </c>
      <c r="K92" s="202">
        <f>当期実績!K92</f>
        <v>0</v>
      </c>
      <c r="L92" s="202">
        <f>当期実績!L92</f>
        <v>0</v>
      </c>
      <c r="M92" s="202">
        <f>当期実績!M92</f>
        <v>0</v>
      </c>
      <c r="N92" s="202">
        <f>当期実績!N92</f>
        <v>0</v>
      </c>
      <c r="O92" s="202">
        <f>当期実績!O92</f>
        <v>0</v>
      </c>
      <c r="P92" s="202">
        <f>当期実績!P92</f>
        <v>0</v>
      </c>
      <c r="Q92" s="216">
        <f>当期実績!Q92</f>
        <v>0</v>
      </c>
      <c r="R92" s="239" t="str">
        <f>当期実績!R92</f>
        <v/>
      </c>
      <c r="S92" s="199" t="str">
        <f t="shared" si="1"/>
        <v/>
      </c>
    </row>
    <row r="93" spans="1:19" ht="19.149999999999999" customHeight="1">
      <c r="A93" s="218"/>
      <c r="B93" s="219"/>
      <c r="C93" s="261">
        <f>当期実績!C93</f>
        <v>0</v>
      </c>
      <c r="D93" s="202">
        <f>当期実績!D93</f>
        <v>0</v>
      </c>
      <c r="E93" s="202">
        <f>当期実績!E93</f>
        <v>0</v>
      </c>
      <c r="F93" s="202">
        <f>当期実績!F93</f>
        <v>0</v>
      </c>
      <c r="G93" s="202">
        <f>当期実績!G93</f>
        <v>0</v>
      </c>
      <c r="H93" s="202">
        <f>当期実績!H93</f>
        <v>0</v>
      </c>
      <c r="I93" s="202">
        <f>当期実績!I93</f>
        <v>0</v>
      </c>
      <c r="J93" s="202">
        <f>当期実績!J93</f>
        <v>0</v>
      </c>
      <c r="K93" s="202">
        <f>当期実績!K93</f>
        <v>0</v>
      </c>
      <c r="L93" s="202">
        <f>当期実績!L93</f>
        <v>0</v>
      </c>
      <c r="M93" s="202">
        <f>当期実績!M93</f>
        <v>0</v>
      </c>
      <c r="N93" s="202">
        <f>当期実績!N93</f>
        <v>0</v>
      </c>
      <c r="O93" s="202">
        <f>当期実績!O93</f>
        <v>0</v>
      </c>
      <c r="P93" s="202">
        <f>当期実績!P93</f>
        <v>0</v>
      </c>
      <c r="Q93" s="216">
        <f>当期実績!Q93</f>
        <v>0</v>
      </c>
      <c r="R93" s="239" t="str">
        <f>当期実績!R93</f>
        <v/>
      </c>
      <c r="S93" s="199" t="str">
        <f t="shared" si="1"/>
        <v/>
      </c>
    </row>
    <row r="94" spans="1:19" ht="19.149999999999999" customHeight="1">
      <c r="A94" s="218"/>
      <c r="C94" s="261">
        <f>当期実績!C94</f>
        <v>0</v>
      </c>
      <c r="D94" s="202">
        <f>当期実績!D94</f>
        <v>0</v>
      </c>
      <c r="E94" s="202">
        <f>当期実績!E94</f>
        <v>0</v>
      </c>
      <c r="F94" s="202">
        <f>当期実績!F94</f>
        <v>0</v>
      </c>
      <c r="G94" s="202">
        <f>当期実績!G94</f>
        <v>0</v>
      </c>
      <c r="H94" s="202">
        <f>当期実績!H94</f>
        <v>0</v>
      </c>
      <c r="I94" s="202">
        <f>当期実績!I94</f>
        <v>0</v>
      </c>
      <c r="J94" s="202">
        <f>当期実績!J94</f>
        <v>0</v>
      </c>
      <c r="K94" s="202">
        <f>当期実績!K94</f>
        <v>0</v>
      </c>
      <c r="L94" s="202">
        <f>当期実績!L94</f>
        <v>0</v>
      </c>
      <c r="M94" s="202">
        <f>当期実績!M94</f>
        <v>0</v>
      </c>
      <c r="N94" s="202">
        <f>当期実績!N94</f>
        <v>0</v>
      </c>
      <c r="O94" s="202">
        <f>当期実績!O94</f>
        <v>0</v>
      </c>
      <c r="P94" s="202">
        <f>当期実績!P94</f>
        <v>0</v>
      </c>
      <c r="Q94" s="216">
        <f>当期実績!Q94</f>
        <v>0</v>
      </c>
      <c r="R94" s="239" t="str">
        <f>当期実績!R94</f>
        <v/>
      </c>
      <c r="S94" s="199" t="str">
        <f t="shared" si="1"/>
        <v/>
      </c>
    </row>
    <row r="95" spans="1:19" ht="19.149999999999999" customHeight="1">
      <c r="A95" s="218"/>
      <c r="B95" s="219"/>
      <c r="C95" s="261">
        <f>当期実績!C95</f>
        <v>0</v>
      </c>
      <c r="D95" s="202">
        <f>当期実績!D95</f>
        <v>0</v>
      </c>
      <c r="E95" s="202">
        <f>当期実績!E95</f>
        <v>0</v>
      </c>
      <c r="F95" s="202">
        <f>当期実績!F95</f>
        <v>0</v>
      </c>
      <c r="G95" s="202">
        <f>当期実績!G95</f>
        <v>0</v>
      </c>
      <c r="H95" s="202">
        <f>当期実績!H95</f>
        <v>0</v>
      </c>
      <c r="I95" s="202">
        <f>当期実績!I95</f>
        <v>0</v>
      </c>
      <c r="J95" s="202">
        <f>当期実績!J95</f>
        <v>0</v>
      </c>
      <c r="K95" s="202">
        <f>当期実績!K95</f>
        <v>0</v>
      </c>
      <c r="L95" s="202">
        <f>当期実績!L95</f>
        <v>0</v>
      </c>
      <c r="M95" s="202">
        <f>当期実績!M95</f>
        <v>0</v>
      </c>
      <c r="N95" s="202">
        <f>当期実績!N95</f>
        <v>0</v>
      </c>
      <c r="O95" s="202">
        <f>当期実績!O95</f>
        <v>0</v>
      </c>
      <c r="P95" s="202">
        <f>当期実績!P95</f>
        <v>0</v>
      </c>
      <c r="Q95" s="216">
        <f>当期実績!Q95</f>
        <v>0</v>
      </c>
      <c r="R95" s="239" t="str">
        <f>当期実績!R95</f>
        <v/>
      </c>
      <c r="S95" s="199" t="str">
        <f t="shared" si="1"/>
        <v/>
      </c>
    </row>
    <row r="96" spans="1:19" ht="18" customHeight="1">
      <c r="A96" s="218"/>
      <c r="C96" s="1262" t="str">
        <f>当期実績!C96</f>
        <v>営業外収益合計</v>
      </c>
      <c r="D96" s="1248">
        <f>当期実績!D96</f>
        <v>0</v>
      </c>
      <c r="E96" s="1248">
        <f>当期実績!E96</f>
        <v>0</v>
      </c>
      <c r="F96" s="1248">
        <f>当期実績!F96</f>
        <v>0</v>
      </c>
      <c r="G96" s="1248">
        <f>当期実績!G96</f>
        <v>0</v>
      </c>
      <c r="H96" s="1248">
        <f>当期実績!H96</f>
        <v>0</v>
      </c>
      <c r="I96" s="1248">
        <f>当期実績!I96</f>
        <v>0</v>
      </c>
      <c r="J96" s="1248">
        <f>当期実績!J96</f>
        <v>0</v>
      </c>
      <c r="K96" s="1248">
        <f>当期実績!K96</f>
        <v>0</v>
      </c>
      <c r="L96" s="1248">
        <f>当期実績!L96</f>
        <v>0</v>
      </c>
      <c r="M96" s="1248">
        <f>当期実績!M96</f>
        <v>0</v>
      </c>
      <c r="N96" s="1248">
        <f>当期実績!N96</f>
        <v>0</v>
      </c>
      <c r="O96" s="1248">
        <f>当期実績!O96</f>
        <v>0</v>
      </c>
      <c r="P96" s="1248">
        <f>当期実績!P96</f>
        <v>0</v>
      </c>
      <c r="Q96" s="1249">
        <f>当期実績!Q96</f>
        <v>0</v>
      </c>
      <c r="R96" s="1256" t="str">
        <f>当期実績!R96</f>
        <v/>
      </c>
      <c r="S96" s="199">
        <f t="shared" si="1"/>
        <v>1</v>
      </c>
    </row>
    <row r="97" spans="1:19">
      <c r="A97" s="231"/>
      <c r="C97" s="261" t="str">
        <f>当期実績!C97</f>
        <v>[営業外費用]</v>
      </c>
      <c r="D97" s="232">
        <f>当期実績!D97</f>
        <v>0</v>
      </c>
      <c r="E97" s="232">
        <f>当期実績!E97</f>
        <v>0</v>
      </c>
      <c r="F97" s="232">
        <f>当期実績!F97</f>
        <v>0</v>
      </c>
      <c r="G97" s="232">
        <f>当期実績!G97</f>
        <v>0</v>
      </c>
      <c r="H97" s="232">
        <f>当期実績!H97</f>
        <v>0</v>
      </c>
      <c r="I97" s="232">
        <f>当期実績!I97</f>
        <v>0</v>
      </c>
      <c r="J97" s="232">
        <f>当期実績!J97</f>
        <v>0</v>
      </c>
      <c r="K97" s="232">
        <f>当期実績!K97</f>
        <v>0</v>
      </c>
      <c r="L97" s="232">
        <f>当期実績!L97</f>
        <v>0</v>
      </c>
      <c r="M97" s="232">
        <f>当期実績!M97</f>
        <v>0</v>
      </c>
      <c r="N97" s="232">
        <f>当期実績!N97</f>
        <v>0</v>
      </c>
      <c r="O97" s="232">
        <f>当期実績!O97</f>
        <v>0</v>
      </c>
      <c r="P97" s="232">
        <f>当期実績!P97</f>
        <v>0</v>
      </c>
      <c r="Q97" s="233">
        <f>当期実績!Q97</f>
        <v>0</v>
      </c>
      <c r="R97" s="254" t="str">
        <f>当期実績!R97</f>
        <v/>
      </c>
      <c r="S97" s="199">
        <f t="shared" si="1"/>
        <v>1</v>
      </c>
    </row>
    <row r="98" spans="1:19">
      <c r="A98" s="235"/>
      <c r="C98" s="215">
        <f>当期実績!C98</f>
        <v>0</v>
      </c>
      <c r="D98" s="202">
        <f>当期実績!D98</f>
        <v>0</v>
      </c>
      <c r="E98" s="202">
        <f>当期実績!E98</f>
        <v>0</v>
      </c>
      <c r="F98" s="202">
        <f>当期実績!F98</f>
        <v>0</v>
      </c>
      <c r="G98" s="202">
        <f>当期実績!G98</f>
        <v>0</v>
      </c>
      <c r="H98" s="202">
        <f>当期実績!H98</f>
        <v>0</v>
      </c>
      <c r="I98" s="202">
        <f>当期実績!I98</f>
        <v>0</v>
      </c>
      <c r="J98" s="202">
        <f>当期実績!J98</f>
        <v>0</v>
      </c>
      <c r="K98" s="202">
        <f>当期実績!K98</f>
        <v>0</v>
      </c>
      <c r="L98" s="202">
        <f>当期実績!L98</f>
        <v>0</v>
      </c>
      <c r="M98" s="202">
        <f>当期実績!M98</f>
        <v>0</v>
      </c>
      <c r="N98" s="202">
        <f>当期実績!N98</f>
        <v>0</v>
      </c>
      <c r="O98" s="202">
        <f>当期実績!O98</f>
        <v>0</v>
      </c>
      <c r="P98" s="202">
        <f>当期実績!P98</f>
        <v>0</v>
      </c>
      <c r="Q98" s="216">
        <f>当期実績!Q98</f>
        <v>0</v>
      </c>
      <c r="R98" s="239" t="str">
        <f>当期実績!R98</f>
        <v/>
      </c>
      <c r="S98" s="199" t="str">
        <f t="shared" si="1"/>
        <v/>
      </c>
    </row>
    <row r="99" spans="1:19">
      <c r="A99" s="218"/>
      <c r="C99" s="215">
        <f>当期実績!C99</f>
        <v>0</v>
      </c>
      <c r="D99" s="202">
        <f>当期実績!D99</f>
        <v>0</v>
      </c>
      <c r="E99" s="202">
        <f>当期実績!E99</f>
        <v>0</v>
      </c>
      <c r="F99" s="202">
        <f>当期実績!F99</f>
        <v>0</v>
      </c>
      <c r="G99" s="202">
        <f>当期実績!G99</f>
        <v>0</v>
      </c>
      <c r="H99" s="202">
        <f>当期実績!H99</f>
        <v>0</v>
      </c>
      <c r="I99" s="202">
        <f>当期実績!I99</f>
        <v>0</v>
      </c>
      <c r="J99" s="202">
        <f>当期実績!J99</f>
        <v>0</v>
      </c>
      <c r="K99" s="202">
        <f>当期実績!K99</f>
        <v>0</v>
      </c>
      <c r="L99" s="202">
        <f>当期実績!L99</f>
        <v>0</v>
      </c>
      <c r="M99" s="202">
        <f>当期実績!M99</f>
        <v>0</v>
      </c>
      <c r="N99" s="202">
        <f>当期実績!N99</f>
        <v>0</v>
      </c>
      <c r="O99" s="202">
        <f>当期実績!O99</f>
        <v>0</v>
      </c>
      <c r="P99" s="202">
        <f>当期実績!P99</f>
        <v>0</v>
      </c>
      <c r="Q99" s="216">
        <f>当期実績!Q99</f>
        <v>0</v>
      </c>
      <c r="R99" s="239" t="str">
        <f>当期実績!R99</f>
        <v/>
      </c>
      <c r="S99" s="199" t="str">
        <f t="shared" si="1"/>
        <v/>
      </c>
    </row>
    <row r="100" spans="1:19">
      <c r="A100" s="218"/>
      <c r="C100" s="215">
        <f>当期実績!C100</f>
        <v>0</v>
      </c>
      <c r="D100" s="202">
        <f>当期実績!D100</f>
        <v>0</v>
      </c>
      <c r="E100" s="202">
        <f>当期実績!E100</f>
        <v>0</v>
      </c>
      <c r="F100" s="202">
        <f>当期実績!F100</f>
        <v>0</v>
      </c>
      <c r="G100" s="202">
        <f>当期実績!G100</f>
        <v>0</v>
      </c>
      <c r="H100" s="202">
        <f>当期実績!H100</f>
        <v>0</v>
      </c>
      <c r="I100" s="202">
        <f>当期実績!I100</f>
        <v>0</v>
      </c>
      <c r="J100" s="202">
        <f>当期実績!J100</f>
        <v>0</v>
      </c>
      <c r="K100" s="202">
        <f>当期実績!K100</f>
        <v>0</v>
      </c>
      <c r="L100" s="202">
        <f>当期実績!L100</f>
        <v>0</v>
      </c>
      <c r="M100" s="202">
        <f>当期実績!M100</f>
        <v>0</v>
      </c>
      <c r="N100" s="202">
        <f>当期実績!N100</f>
        <v>0</v>
      </c>
      <c r="O100" s="202">
        <f>当期実績!O100</f>
        <v>0</v>
      </c>
      <c r="P100" s="202">
        <f>当期実績!P100</f>
        <v>0</v>
      </c>
      <c r="Q100" s="216">
        <f>当期実績!Q100</f>
        <v>0</v>
      </c>
      <c r="R100" s="239" t="str">
        <f>当期実績!R100</f>
        <v/>
      </c>
      <c r="S100" s="199" t="str">
        <f t="shared" si="1"/>
        <v/>
      </c>
    </row>
    <row r="101" spans="1:19">
      <c r="A101" s="218"/>
      <c r="C101" s="215">
        <f>当期実績!C101</f>
        <v>0</v>
      </c>
      <c r="D101" s="202">
        <f>当期実績!D101</f>
        <v>0</v>
      </c>
      <c r="E101" s="202">
        <f>当期実績!E101</f>
        <v>0</v>
      </c>
      <c r="F101" s="202">
        <f>当期実績!F101</f>
        <v>0</v>
      </c>
      <c r="G101" s="202">
        <f>当期実績!G101</f>
        <v>0</v>
      </c>
      <c r="H101" s="202">
        <f>当期実績!H101</f>
        <v>0</v>
      </c>
      <c r="I101" s="202">
        <f>当期実績!I101</f>
        <v>0</v>
      </c>
      <c r="J101" s="202">
        <f>当期実績!J101</f>
        <v>0</v>
      </c>
      <c r="K101" s="202">
        <f>当期実績!K101</f>
        <v>0</v>
      </c>
      <c r="L101" s="202">
        <f>当期実績!L101</f>
        <v>0</v>
      </c>
      <c r="M101" s="202">
        <f>当期実績!M101</f>
        <v>0</v>
      </c>
      <c r="N101" s="202">
        <f>当期実績!N101</f>
        <v>0</v>
      </c>
      <c r="O101" s="202">
        <f>当期実績!O101</f>
        <v>0</v>
      </c>
      <c r="P101" s="202">
        <f>当期実績!P101</f>
        <v>0</v>
      </c>
      <c r="Q101" s="216">
        <f>当期実績!Q101</f>
        <v>0</v>
      </c>
      <c r="R101" s="239" t="str">
        <f>当期実績!R101</f>
        <v/>
      </c>
      <c r="S101" s="199" t="str">
        <f t="shared" si="1"/>
        <v/>
      </c>
    </row>
    <row r="102" spans="1:19">
      <c r="A102" s="218"/>
      <c r="C102" s="215">
        <f>当期実績!C102</f>
        <v>0</v>
      </c>
      <c r="D102" s="202">
        <f>当期実績!D102</f>
        <v>0</v>
      </c>
      <c r="E102" s="202">
        <f>当期実績!E102</f>
        <v>0</v>
      </c>
      <c r="F102" s="202">
        <f>当期実績!F102</f>
        <v>0</v>
      </c>
      <c r="G102" s="202">
        <f>当期実績!G102</f>
        <v>0</v>
      </c>
      <c r="H102" s="202">
        <f>当期実績!H102</f>
        <v>0</v>
      </c>
      <c r="I102" s="202">
        <f>当期実績!I102</f>
        <v>0</v>
      </c>
      <c r="J102" s="202">
        <f>当期実績!J102</f>
        <v>0</v>
      </c>
      <c r="K102" s="202">
        <f>当期実績!K102</f>
        <v>0</v>
      </c>
      <c r="L102" s="202">
        <f>当期実績!L102</f>
        <v>0</v>
      </c>
      <c r="M102" s="202">
        <f>当期実績!M102</f>
        <v>0</v>
      </c>
      <c r="N102" s="202">
        <f>当期実績!N102</f>
        <v>0</v>
      </c>
      <c r="O102" s="202">
        <f>当期実績!O102</f>
        <v>0</v>
      </c>
      <c r="P102" s="202">
        <f>当期実績!P102</f>
        <v>0</v>
      </c>
      <c r="Q102" s="216">
        <f>当期実績!Q102</f>
        <v>0</v>
      </c>
      <c r="R102" s="239" t="str">
        <f>当期実績!R102</f>
        <v/>
      </c>
      <c r="S102" s="199" t="str">
        <f t="shared" si="1"/>
        <v/>
      </c>
    </row>
    <row r="103" spans="1:19">
      <c r="A103" s="218"/>
      <c r="C103" s="215">
        <f>当期実績!C103</f>
        <v>0</v>
      </c>
      <c r="D103" s="202">
        <f>当期実績!D103</f>
        <v>0</v>
      </c>
      <c r="E103" s="202">
        <f>当期実績!E103</f>
        <v>0</v>
      </c>
      <c r="F103" s="202">
        <f>当期実績!F103</f>
        <v>0</v>
      </c>
      <c r="G103" s="202">
        <f>当期実績!G103</f>
        <v>0</v>
      </c>
      <c r="H103" s="202">
        <f>当期実績!H103</f>
        <v>0</v>
      </c>
      <c r="I103" s="202">
        <f>当期実績!I103</f>
        <v>0</v>
      </c>
      <c r="J103" s="202">
        <f>当期実績!J103</f>
        <v>0</v>
      </c>
      <c r="K103" s="202">
        <f>当期実績!K103</f>
        <v>0</v>
      </c>
      <c r="L103" s="202">
        <f>当期実績!L103</f>
        <v>0</v>
      </c>
      <c r="M103" s="202">
        <f>当期実績!M103</f>
        <v>0</v>
      </c>
      <c r="N103" s="202">
        <f>当期実績!N103</f>
        <v>0</v>
      </c>
      <c r="O103" s="202">
        <f>当期実績!O103</f>
        <v>0</v>
      </c>
      <c r="P103" s="202">
        <f>当期実績!P103</f>
        <v>0</v>
      </c>
      <c r="Q103" s="216">
        <f>当期実績!Q103</f>
        <v>0</v>
      </c>
      <c r="R103" s="239" t="str">
        <f>当期実績!R103</f>
        <v/>
      </c>
      <c r="S103" s="199" t="str">
        <f t="shared" si="1"/>
        <v/>
      </c>
    </row>
    <row r="104" spans="1:19">
      <c r="A104" s="218"/>
      <c r="C104" s="215">
        <f>当期実績!C104</f>
        <v>0</v>
      </c>
      <c r="D104" s="202">
        <f>当期実績!D104</f>
        <v>0</v>
      </c>
      <c r="E104" s="202">
        <f>当期実績!E104</f>
        <v>0</v>
      </c>
      <c r="F104" s="202">
        <f>当期実績!F104</f>
        <v>0</v>
      </c>
      <c r="G104" s="202">
        <f>当期実績!G104</f>
        <v>0</v>
      </c>
      <c r="H104" s="202">
        <f>当期実績!H104</f>
        <v>0</v>
      </c>
      <c r="I104" s="202">
        <f>当期実績!I104</f>
        <v>0</v>
      </c>
      <c r="J104" s="202">
        <f>当期実績!J104</f>
        <v>0</v>
      </c>
      <c r="K104" s="202">
        <f>当期実績!K104</f>
        <v>0</v>
      </c>
      <c r="L104" s="202">
        <f>当期実績!L104</f>
        <v>0</v>
      </c>
      <c r="M104" s="202">
        <f>当期実績!M104</f>
        <v>0</v>
      </c>
      <c r="N104" s="202">
        <f>当期実績!N104</f>
        <v>0</v>
      </c>
      <c r="O104" s="202">
        <f>当期実績!O104</f>
        <v>0</v>
      </c>
      <c r="P104" s="202">
        <f>当期実績!P104</f>
        <v>0</v>
      </c>
      <c r="Q104" s="216">
        <f>当期実績!Q104</f>
        <v>0</v>
      </c>
      <c r="R104" s="239" t="str">
        <f>当期実績!R104</f>
        <v/>
      </c>
      <c r="S104" s="199" t="str">
        <f t="shared" si="1"/>
        <v/>
      </c>
    </row>
    <row r="105" spans="1:19">
      <c r="A105" s="218"/>
      <c r="C105" s="215">
        <f>当期実績!C105</f>
        <v>0</v>
      </c>
      <c r="D105" s="202">
        <f>当期実績!D105</f>
        <v>0</v>
      </c>
      <c r="E105" s="202">
        <f>当期実績!E105</f>
        <v>0</v>
      </c>
      <c r="F105" s="202">
        <f>当期実績!F105</f>
        <v>0</v>
      </c>
      <c r="G105" s="202">
        <f>当期実績!G105</f>
        <v>0</v>
      </c>
      <c r="H105" s="202">
        <f>当期実績!H105</f>
        <v>0</v>
      </c>
      <c r="I105" s="202">
        <f>当期実績!I105</f>
        <v>0</v>
      </c>
      <c r="J105" s="202">
        <f>当期実績!J105</f>
        <v>0</v>
      </c>
      <c r="K105" s="202">
        <f>当期実績!K105</f>
        <v>0</v>
      </c>
      <c r="L105" s="202">
        <f>当期実績!L105</f>
        <v>0</v>
      </c>
      <c r="M105" s="202">
        <f>当期実績!M105</f>
        <v>0</v>
      </c>
      <c r="N105" s="202">
        <f>当期実績!N105</f>
        <v>0</v>
      </c>
      <c r="O105" s="202">
        <f>当期実績!O105</f>
        <v>0</v>
      </c>
      <c r="P105" s="202">
        <f>当期実績!P105</f>
        <v>0</v>
      </c>
      <c r="Q105" s="216">
        <f>当期実績!Q105</f>
        <v>0</v>
      </c>
      <c r="R105" s="239" t="str">
        <f>当期実績!R105</f>
        <v/>
      </c>
      <c r="S105" s="199" t="str">
        <f t="shared" si="1"/>
        <v/>
      </c>
    </row>
    <row r="106" spans="1:19">
      <c r="A106" s="218"/>
      <c r="C106" s="215">
        <f>当期実績!C106</f>
        <v>0</v>
      </c>
      <c r="D106" s="202">
        <f>当期実績!D106</f>
        <v>0</v>
      </c>
      <c r="E106" s="202">
        <f>当期実績!E106</f>
        <v>0</v>
      </c>
      <c r="F106" s="202">
        <f>当期実績!F106</f>
        <v>0</v>
      </c>
      <c r="G106" s="202">
        <f>当期実績!G106</f>
        <v>0</v>
      </c>
      <c r="H106" s="202">
        <f>当期実績!H106</f>
        <v>0</v>
      </c>
      <c r="I106" s="202">
        <f>当期実績!I106</f>
        <v>0</v>
      </c>
      <c r="J106" s="202">
        <f>当期実績!J106</f>
        <v>0</v>
      </c>
      <c r="K106" s="202">
        <f>当期実績!K106</f>
        <v>0</v>
      </c>
      <c r="L106" s="202">
        <f>当期実績!L106</f>
        <v>0</v>
      </c>
      <c r="M106" s="202">
        <f>当期実績!M106</f>
        <v>0</v>
      </c>
      <c r="N106" s="202">
        <f>当期実績!N106</f>
        <v>0</v>
      </c>
      <c r="O106" s="202">
        <f>当期実績!O106</f>
        <v>0</v>
      </c>
      <c r="P106" s="202">
        <f>当期実績!P106</f>
        <v>0</v>
      </c>
      <c r="Q106" s="216">
        <f>当期実績!Q106</f>
        <v>0</v>
      </c>
      <c r="R106" s="239" t="str">
        <f>当期実績!R106</f>
        <v/>
      </c>
      <c r="S106" s="199" t="str">
        <f t="shared" si="1"/>
        <v/>
      </c>
    </row>
    <row r="107" spans="1:19">
      <c r="A107" s="218"/>
      <c r="C107" s="262">
        <f>当期実績!C107</f>
        <v>0</v>
      </c>
      <c r="D107" s="202">
        <f>当期実績!D107</f>
        <v>0</v>
      </c>
      <c r="E107" s="202">
        <f>当期実績!E107</f>
        <v>0</v>
      </c>
      <c r="F107" s="202">
        <f>当期実績!F107</f>
        <v>0</v>
      </c>
      <c r="G107" s="202">
        <f>当期実績!G107</f>
        <v>0</v>
      </c>
      <c r="H107" s="202">
        <f>当期実績!H107</f>
        <v>0</v>
      </c>
      <c r="I107" s="202">
        <f>当期実績!I107</f>
        <v>0</v>
      </c>
      <c r="J107" s="202">
        <f>当期実績!J107</f>
        <v>0</v>
      </c>
      <c r="K107" s="202">
        <f>当期実績!K107</f>
        <v>0</v>
      </c>
      <c r="L107" s="202">
        <f>当期実績!L107</f>
        <v>0</v>
      </c>
      <c r="M107" s="202">
        <f>当期実績!M107</f>
        <v>0</v>
      </c>
      <c r="N107" s="202">
        <f>当期実績!N107</f>
        <v>0</v>
      </c>
      <c r="O107" s="202">
        <f>当期実績!O107</f>
        <v>0</v>
      </c>
      <c r="P107" s="202">
        <f>当期実績!P107</f>
        <v>0</v>
      </c>
      <c r="Q107" s="216">
        <f>当期実績!Q107</f>
        <v>0</v>
      </c>
      <c r="R107" s="239" t="str">
        <f>当期実績!R107</f>
        <v/>
      </c>
      <c r="S107" s="199" t="str">
        <f t="shared" si="1"/>
        <v/>
      </c>
    </row>
    <row r="108" spans="1:19">
      <c r="A108" s="218"/>
      <c r="C108" s="1262" t="str">
        <f>当期実績!C108</f>
        <v>営業外費用合計</v>
      </c>
      <c r="D108" s="1248">
        <f>当期実績!D108</f>
        <v>0</v>
      </c>
      <c r="E108" s="1248">
        <f>当期実績!E108</f>
        <v>0</v>
      </c>
      <c r="F108" s="1248">
        <f>当期実績!F108</f>
        <v>0</v>
      </c>
      <c r="G108" s="1248">
        <f>当期実績!G108</f>
        <v>0</v>
      </c>
      <c r="H108" s="1248">
        <f>当期実績!H108</f>
        <v>0</v>
      </c>
      <c r="I108" s="1248">
        <f>当期実績!I108</f>
        <v>0</v>
      </c>
      <c r="J108" s="1248">
        <f>当期実績!J108</f>
        <v>0</v>
      </c>
      <c r="K108" s="1248">
        <f>当期実績!K108</f>
        <v>0</v>
      </c>
      <c r="L108" s="1248">
        <f>当期実績!L108</f>
        <v>0</v>
      </c>
      <c r="M108" s="1248">
        <f>当期実績!M108</f>
        <v>0</v>
      </c>
      <c r="N108" s="1248">
        <f>当期実績!N108</f>
        <v>0</v>
      </c>
      <c r="O108" s="1248">
        <f>当期実績!O108</f>
        <v>0</v>
      </c>
      <c r="P108" s="1248">
        <f>当期実績!P108</f>
        <v>0</v>
      </c>
      <c r="Q108" s="1249">
        <f>当期実績!Q108</f>
        <v>0</v>
      </c>
      <c r="R108" s="1256" t="str">
        <f>当期実績!R108</f>
        <v/>
      </c>
      <c r="S108" s="199">
        <f t="shared" si="1"/>
        <v>1</v>
      </c>
    </row>
    <row r="109" spans="1:19">
      <c r="A109" s="231"/>
      <c r="C109" s="1263" t="str">
        <f>当期実績!C109</f>
        <v>経常損益金額</v>
      </c>
      <c r="D109" s="1248">
        <f>当期実績!D109</f>
        <v>0</v>
      </c>
      <c r="E109" s="1248">
        <f>当期実績!E109</f>
        <v>0</v>
      </c>
      <c r="F109" s="1248">
        <f>当期実績!F109</f>
        <v>0</v>
      </c>
      <c r="G109" s="1248">
        <f>当期実績!G109</f>
        <v>0</v>
      </c>
      <c r="H109" s="1248">
        <f>当期実績!H109</f>
        <v>0</v>
      </c>
      <c r="I109" s="1248">
        <f>当期実績!I109</f>
        <v>0</v>
      </c>
      <c r="J109" s="1248">
        <f>当期実績!J109</f>
        <v>0</v>
      </c>
      <c r="K109" s="1248">
        <f>当期実績!K109</f>
        <v>0</v>
      </c>
      <c r="L109" s="1248">
        <f>当期実績!L109</f>
        <v>0</v>
      </c>
      <c r="M109" s="1248">
        <f>当期実績!M109</f>
        <v>0</v>
      </c>
      <c r="N109" s="1248">
        <f>当期実績!N109</f>
        <v>0</v>
      </c>
      <c r="O109" s="1248">
        <f>当期実績!O109</f>
        <v>0</v>
      </c>
      <c r="P109" s="1248">
        <f>当期実績!P109</f>
        <v>0</v>
      </c>
      <c r="Q109" s="1264">
        <f>当期実績!Q109</f>
        <v>0</v>
      </c>
      <c r="R109" s="1265" t="str">
        <f>当期実績!R109</f>
        <v/>
      </c>
      <c r="S109" s="199">
        <f t="shared" si="1"/>
        <v>1</v>
      </c>
    </row>
    <row r="110" spans="1:19">
      <c r="A110" s="264"/>
      <c r="C110" s="1266" t="str">
        <f>当期実績!C110</f>
        <v>[特別利益]</v>
      </c>
      <c r="D110" s="232">
        <f>当期実績!D110</f>
        <v>0</v>
      </c>
      <c r="E110" s="232">
        <f>当期実績!E110</f>
        <v>0</v>
      </c>
      <c r="F110" s="232">
        <f>当期実績!F110</f>
        <v>0</v>
      </c>
      <c r="G110" s="232">
        <f>当期実績!G110</f>
        <v>0</v>
      </c>
      <c r="H110" s="232">
        <f>当期実績!H110</f>
        <v>0</v>
      </c>
      <c r="I110" s="232">
        <f>当期実績!I110</f>
        <v>0</v>
      </c>
      <c r="J110" s="232">
        <f>当期実績!J110</f>
        <v>0</v>
      </c>
      <c r="K110" s="232">
        <f>当期実績!K110</f>
        <v>0</v>
      </c>
      <c r="L110" s="232">
        <f>当期実績!L110</f>
        <v>0</v>
      </c>
      <c r="M110" s="232">
        <f>当期実績!M110</f>
        <v>0</v>
      </c>
      <c r="N110" s="232">
        <f>当期実績!N110</f>
        <v>0</v>
      </c>
      <c r="O110" s="232">
        <f>当期実績!O110</f>
        <v>0</v>
      </c>
      <c r="P110" s="232">
        <f>当期実績!P110</f>
        <v>0</v>
      </c>
      <c r="Q110" s="1267">
        <f>当期実績!Q110</f>
        <v>0</v>
      </c>
      <c r="R110" s="268"/>
      <c r="S110" s="199">
        <f t="shared" si="1"/>
        <v>1</v>
      </c>
    </row>
    <row r="111" spans="1:19">
      <c r="A111" s="1268"/>
      <c r="C111" s="262">
        <f>当期実績!C111</f>
        <v>0</v>
      </c>
      <c r="D111" s="202">
        <f>当期実績!D111</f>
        <v>0</v>
      </c>
      <c r="E111" s="202">
        <f>当期実績!E111</f>
        <v>0</v>
      </c>
      <c r="F111" s="202">
        <f>当期実績!F111</f>
        <v>0</v>
      </c>
      <c r="G111" s="202">
        <f>当期実績!G111</f>
        <v>0</v>
      </c>
      <c r="H111" s="202">
        <f>当期実績!H111</f>
        <v>0</v>
      </c>
      <c r="I111" s="202">
        <f>当期実績!I111</f>
        <v>0</v>
      </c>
      <c r="J111" s="202">
        <f>当期実績!J111</f>
        <v>0</v>
      </c>
      <c r="K111" s="202">
        <f>当期実績!K111</f>
        <v>0</v>
      </c>
      <c r="L111" s="202">
        <f>当期実績!L111</f>
        <v>0</v>
      </c>
      <c r="M111" s="202">
        <f>当期実績!M111</f>
        <v>0</v>
      </c>
      <c r="N111" s="202">
        <f>当期実績!N111</f>
        <v>0</v>
      </c>
      <c r="O111" s="202">
        <f>当期実績!O111</f>
        <v>0</v>
      </c>
      <c r="P111" s="202">
        <f>当期実績!P111</f>
        <v>0</v>
      </c>
      <c r="Q111" s="270">
        <f>当期実績!Q111</f>
        <v>0</v>
      </c>
      <c r="R111" s="268"/>
      <c r="S111" s="199" t="str">
        <f t="shared" si="1"/>
        <v/>
      </c>
    </row>
    <row r="112" spans="1:19">
      <c r="A112" s="218"/>
      <c r="C112" s="262">
        <f>当期実績!C112</f>
        <v>0</v>
      </c>
      <c r="D112" s="202">
        <f>当期実績!D112</f>
        <v>0</v>
      </c>
      <c r="E112" s="202">
        <f>当期実績!E112</f>
        <v>0</v>
      </c>
      <c r="F112" s="202">
        <f>当期実績!F112</f>
        <v>0</v>
      </c>
      <c r="G112" s="202">
        <f>当期実績!G112</f>
        <v>0</v>
      </c>
      <c r="H112" s="202">
        <f>当期実績!H112</f>
        <v>0</v>
      </c>
      <c r="I112" s="202">
        <f>当期実績!I112</f>
        <v>0</v>
      </c>
      <c r="J112" s="202">
        <f>当期実績!J112</f>
        <v>0</v>
      </c>
      <c r="K112" s="202">
        <f>当期実績!K112</f>
        <v>0</v>
      </c>
      <c r="L112" s="202">
        <f>当期実績!L112</f>
        <v>0</v>
      </c>
      <c r="M112" s="202">
        <f>当期実績!M112</f>
        <v>0</v>
      </c>
      <c r="N112" s="202">
        <f>当期実績!N112</f>
        <v>0</v>
      </c>
      <c r="O112" s="202">
        <f>当期実績!O112</f>
        <v>0</v>
      </c>
      <c r="P112" s="202">
        <f>当期実績!P112</f>
        <v>0</v>
      </c>
      <c r="Q112" s="270">
        <f>当期実績!Q112</f>
        <v>0</v>
      </c>
      <c r="R112" s="268"/>
      <c r="S112" s="199" t="str">
        <f t="shared" si="1"/>
        <v/>
      </c>
    </row>
    <row r="113" spans="1:19">
      <c r="A113" s="218"/>
      <c r="C113" s="262">
        <f>当期実績!C113</f>
        <v>0</v>
      </c>
      <c r="D113" s="202">
        <f>当期実績!D113</f>
        <v>0</v>
      </c>
      <c r="E113" s="202">
        <f>当期実績!E113</f>
        <v>0</v>
      </c>
      <c r="F113" s="202">
        <f>当期実績!F113</f>
        <v>0</v>
      </c>
      <c r="G113" s="202">
        <f>当期実績!G113</f>
        <v>0</v>
      </c>
      <c r="H113" s="202">
        <f>当期実績!H113</f>
        <v>0</v>
      </c>
      <c r="I113" s="202">
        <f>当期実績!I113</f>
        <v>0</v>
      </c>
      <c r="J113" s="202">
        <f>当期実績!J113</f>
        <v>0</v>
      </c>
      <c r="K113" s="202">
        <f>当期実績!K113</f>
        <v>0</v>
      </c>
      <c r="L113" s="202">
        <f>当期実績!L113</f>
        <v>0</v>
      </c>
      <c r="M113" s="202">
        <f>当期実績!M113</f>
        <v>0</v>
      </c>
      <c r="N113" s="202">
        <f>当期実績!N113</f>
        <v>0</v>
      </c>
      <c r="O113" s="202">
        <f>当期実績!O113</f>
        <v>0</v>
      </c>
      <c r="P113" s="202">
        <f>当期実績!P113</f>
        <v>0</v>
      </c>
      <c r="Q113" s="270">
        <f>当期実績!Q113</f>
        <v>0</v>
      </c>
      <c r="R113" s="268"/>
      <c r="S113" s="199" t="str">
        <f t="shared" si="1"/>
        <v/>
      </c>
    </row>
    <row r="114" spans="1:19">
      <c r="A114" s="218"/>
      <c r="C114" s="262">
        <f>当期実績!C114</f>
        <v>0</v>
      </c>
      <c r="D114" s="202">
        <f>当期実績!D114</f>
        <v>0</v>
      </c>
      <c r="E114" s="202">
        <f>当期実績!E114</f>
        <v>0</v>
      </c>
      <c r="F114" s="202">
        <f>当期実績!F114</f>
        <v>0</v>
      </c>
      <c r="G114" s="202">
        <f>当期実績!G114</f>
        <v>0</v>
      </c>
      <c r="H114" s="202">
        <f>当期実績!H114</f>
        <v>0</v>
      </c>
      <c r="I114" s="202">
        <f>当期実績!I114</f>
        <v>0</v>
      </c>
      <c r="J114" s="202">
        <f>当期実績!J114</f>
        <v>0</v>
      </c>
      <c r="K114" s="202">
        <f>当期実績!K114</f>
        <v>0</v>
      </c>
      <c r="L114" s="202">
        <f>当期実績!L114</f>
        <v>0</v>
      </c>
      <c r="M114" s="202">
        <f>当期実績!M114</f>
        <v>0</v>
      </c>
      <c r="N114" s="202">
        <f>当期実績!N114</f>
        <v>0</v>
      </c>
      <c r="O114" s="202">
        <f>当期実績!O114</f>
        <v>0</v>
      </c>
      <c r="P114" s="202">
        <f>当期実績!P114</f>
        <v>0</v>
      </c>
      <c r="Q114" s="270">
        <f>当期実績!Q114</f>
        <v>0</v>
      </c>
      <c r="R114" s="268"/>
      <c r="S114" s="199" t="str">
        <f t="shared" si="1"/>
        <v/>
      </c>
    </row>
    <row r="115" spans="1:19">
      <c r="A115" s="218"/>
      <c r="C115" s="262">
        <f>当期実績!C115</f>
        <v>0</v>
      </c>
      <c r="D115" s="202">
        <f>当期実績!D115</f>
        <v>0</v>
      </c>
      <c r="E115" s="202">
        <f>当期実績!E115</f>
        <v>0</v>
      </c>
      <c r="F115" s="202">
        <f>当期実績!F115</f>
        <v>0</v>
      </c>
      <c r="G115" s="202">
        <f>当期実績!G115</f>
        <v>0</v>
      </c>
      <c r="H115" s="202">
        <f>当期実績!H115</f>
        <v>0</v>
      </c>
      <c r="I115" s="202">
        <f>当期実績!I115</f>
        <v>0</v>
      </c>
      <c r="J115" s="202">
        <f>当期実績!J115</f>
        <v>0</v>
      </c>
      <c r="K115" s="202">
        <f>当期実績!K115</f>
        <v>0</v>
      </c>
      <c r="L115" s="202">
        <f>当期実績!L115</f>
        <v>0</v>
      </c>
      <c r="M115" s="202">
        <f>当期実績!M115</f>
        <v>0</v>
      </c>
      <c r="N115" s="202">
        <f>当期実績!N115</f>
        <v>0</v>
      </c>
      <c r="O115" s="202">
        <f>当期実績!O115</f>
        <v>0</v>
      </c>
      <c r="P115" s="202">
        <f>当期実績!P115</f>
        <v>0</v>
      </c>
      <c r="Q115" s="270">
        <f>当期実績!Q115</f>
        <v>0</v>
      </c>
      <c r="R115" s="268"/>
      <c r="S115" s="199" t="str">
        <f t="shared" si="1"/>
        <v/>
      </c>
    </row>
    <row r="116" spans="1:19">
      <c r="A116" s="218"/>
      <c r="C116" s="1262" t="str">
        <f>当期実績!C116</f>
        <v>特別利益合計</v>
      </c>
      <c r="D116" s="1248">
        <f>当期実績!D116</f>
        <v>0</v>
      </c>
      <c r="E116" s="1248">
        <f>当期実績!E116</f>
        <v>0</v>
      </c>
      <c r="F116" s="1248">
        <f>当期実績!F116</f>
        <v>0</v>
      </c>
      <c r="G116" s="1248">
        <f>当期実績!G116</f>
        <v>0</v>
      </c>
      <c r="H116" s="1248">
        <f>当期実績!H116</f>
        <v>0</v>
      </c>
      <c r="I116" s="1248">
        <f>当期実績!I116</f>
        <v>0</v>
      </c>
      <c r="J116" s="1248">
        <f>当期実績!J116</f>
        <v>0</v>
      </c>
      <c r="K116" s="1248">
        <f>当期実績!K116</f>
        <v>0</v>
      </c>
      <c r="L116" s="1248">
        <f>当期実績!L116</f>
        <v>0</v>
      </c>
      <c r="M116" s="1248">
        <f>当期実績!M116</f>
        <v>0</v>
      </c>
      <c r="N116" s="1248">
        <f>当期実績!N116</f>
        <v>0</v>
      </c>
      <c r="O116" s="1248">
        <f>当期実績!O116</f>
        <v>0</v>
      </c>
      <c r="P116" s="1248">
        <f>当期実績!P116</f>
        <v>0</v>
      </c>
      <c r="Q116" s="1269">
        <f>当期実績!Q116</f>
        <v>0</v>
      </c>
      <c r="R116" s="268"/>
      <c r="S116" s="199">
        <f t="shared" si="1"/>
        <v>1</v>
      </c>
    </row>
    <row r="117" spans="1:19">
      <c r="A117" s="231"/>
      <c r="C117" s="262" t="str">
        <f>当期実績!C117</f>
        <v>[特別損失]</v>
      </c>
      <c r="D117" s="232">
        <f>当期実績!D117</f>
        <v>0</v>
      </c>
      <c r="E117" s="232">
        <f>当期実績!E117</f>
        <v>0</v>
      </c>
      <c r="F117" s="232">
        <f>当期実績!F117</f>
        <v>0</v>
      </c>
      <c r="G117" s="232">
        <f>当期実績!G117</f>
        <v>0</v>
      </c>
      <c r="H117" s="232">
        <f>当期実績!H117</f>
        <v>0</v>
      </c>
      <c r="I117" s="232">
        <f>当期実績!I117</f>
        <v>0</v>
      </c>
      <c r="J117" s="232">
        <f>当期実績!J117</f>
        <v>0</v>
      </c>
      <c r="K117" s="232">
        <f>当期実績!K117</f>
        <v>0</v>
      </c>
      <c r="L117" s="232">
        <f>当期実績!L117</f>
        <v>0</v>
      </c>
      <c r="M117" s="232">
        <f>当期実績!M117</f>
        <v>0</v>
      </c>
      <c r="N117" s="232">
        <f>当期実績!N117</f>
        <v>0</v>
      </c>
      <c r="O117" s="232">
        <f>当期実績!O117</f>
        <v>0</v>
      </c>
      <c r="P117" s="232">
        <f>当期実績!P117</f>
        <v>0</v>
      </c>
      <c r="Q117" s="272">
        <f>当期実績!Q117</f>
        <v>0</v>
      </c>
      <c r="R117" s="268"/>
      <c r="S117" s="199">
        <f t="shared" si="1"/>
        <v>1</v>
      </c>
    </row>
    <row r="118" spans="1:19">
      <c r="A118" s="1270"/>
      <c r="C118" s="262">
        <f>当期実績!C118</f>
        <v>0</v>
      </c>
      <c r="D118" s="202">
        <f>当期実績!D118</f>
        <v>0</v>
      </c>
      <c r="E118" s="202">
        <f>当期実績!E118</f>
        <v>0</v>
      </c>
      <c r="F118" s="202">
        <f>当期実績!F118</f>
        <v>0</v>
      </c>
      <c r="G118" s="202">
        <f>当期実績!G118</f>
        <v>0</v>
      </c>
      <c r="H118" s="202">
        <f>当期実績!H118</f>
        <v>0</v>
      </c>
      <c r="I118" s="202">
        <f>当期実績!I118</f>
        <v>0</v>
      </c>
      <c r="J118" s="202">
        <f>当期実績!J118</f>
        <v>0</v>
      </c>
      <c r="K118" s="202">
        <f>当期実績!K118</f>
        <v>0</v>
      </c>
      <c r="L118" s="202">
        <f>当期実績!L118</f>
        <v>0</v>
      </c>
      <c r="M118" s="202">
        <f>当期実績!M118</f>
        <v>0</v>
      </c>
      <c r="N118" s="202">
        <f>当期実績!N118</f>
        <v>0</v>
      </c>
      <c r="O118" s="202">
        <f>当期実績!O118</f>
        <v>0</v>
      </c>
      <c r="P118" s="202">
        <f>当期実績!P118</f>
        <v>0</v>
      </c>
      <c r="Q118" s="270">
        <f>当期実績!Q118</f>
        <v>0</v>
      </c>
      <c r="R118" s="268"/>
      <c r="S118" s="199" t="str">
        <f t="shared" si="1"/>
        <v/>
      </c>
    </row>
    <row r="119" spans="1:19">
      <c r="A119" s="218"/>
      <c r="C119" s="262">
        <f>当期実績!C119</f>
        <v>0</v>
      </c>
      <c r="D119" s="202">
        <f>当期実績!D119</f>
        <v>0</v>
      </c>
      <c r="E119" s="202">
        <f>当期実績!E119</f>
        <v>0</v>
      </c>
      <c r="F119" s="202">
        <f>当期実績!F119</f>
        <v>0</v>
      </c>
      <c r="G119" s="202">
        <f>当期実績!G119</f>
        <v>0</v>
      </c>
      <c r="H119" s="202">
        <f>当期実績!H119</f>
        <v>0</v>
      </c>
      <c r="I119" s="202">
        <f>当期実績!I119</f>
        <v>0</v>
      </c>
      <c r="J119" s="202">
        <f>当期実績!J119</f>
        <v>0</v>
      </c>
      <c r="K119" s="202">
        <f>当期実績!K119</f>
        <v>0</v>
      </c>
      <c r="L119" s="202">
        <f>当期実績!L119</f>
        <v>0</v>
      </c>
      <c r="M119" s="202">
        <f>当期実績!M119</f>
        <v>0</v>
      </c>
      <c r="N119" s="202">
        <f>当期実績!N119</f>
        <v>0</v>
      </c>
      <c r="O119" s="202">
        <f>当期実績!O119</f>
        <v>0</v>
      </c>
      <c r="P119" s="202">
        <f>当期実績!P119</f>
        <v>0</v>
      </c>
      <c r="Q119" s="270">
        <f>当期実績!Q119</f>
        <v>0</v>
      </c>
      <c r="R119" s="268"/>
      <c r="S119" s="199" t="str">
        <f t="shared" si="1"/>
        <v/>
      </c>
    </row>
    <row r="120" spans="1:19">
      <c r="A120" s="218"/>
      <c r="C120" s="262">
        <f>当期実績!C120</f>
        <v>0</v>
      </c>
      <c r="D120" s="202">
        <f>当期実績!D120</f>
        <v>0</v>
      </c>
      <c r="E120" s="202">
        <f>当期実績!E120</f>
        <v>0</v>
      </c>
      <c r="F120" s="202">
        <f>当期実績!F120</f>
        <v>0</v>
      </c>
      <c r="G120" s="202">
        <f>当期実績!G120</f>
        <v>0</v>
      </c>
      <c r="H120" s="202">
        <f>当期実績!H120</f>
        <v>0</v>
      </c>
      <c r="I120" s="202">
        <f>当期実績!I120</f>
        <v>0</v>
      </c>
      <c r="J120" s="202">
        <f>当期実績!J120</f>
        <v>0</v>
      </c>
      <c r="K120" s="202">
        <f>当期実績!K120</f>
        <v>0</v>
      </c>
      <c r="L120" s="202">
        <f>当期実績!L120</f>
        <v>0</v>
      </c>
      <c r="M120" s="202">
        <f>当期実績!M120</f>
        <v>0</v>
      </c>
      <c r="N120" s="202">
        <f>当期実績!N120</f>
        <v>0</v>
      </c>
      <c r="O120" s="202">
        <f>当期実績!O120</f>
        <v>0</v>
      </c>
      <c r="P120" s="202">
        <f>当期実績!P120</f>
        <v>0</v>
      </c>
      <c r="Q120" s="270">
        <f>当期実績!Q120</f>
        <v>0</v>
      </c>
      <c r="R120" s="268"/>
      <c r="S120" s="199" t="str">
        <f t="shared" si="1"/>
        <v/>
      </c>
    </row>
    <row r="121" spans="1:19">
      <c r="A121" s="218"/>
      <c r="C121" s="262">
        <f>当期実績!C121</f>
        <v>0</v>
      </c>
      <c r="D121" s="202">
        <f>当期実績!D121</f>
        <v>0</v>
      </c>
      <c r="E121" s="202">
        <f>当期実績!E121</f>
        <v>0</v>
      </c>
      <c r="F121" s="202">
        <f>当期実績!F121</f>
        <v>0</v>
      </c>
      <c r="G121" s="202">
        <f>当期実績!G121</f>
        <v>0</v>
      </c>
      <c r="H121" s="202">
        <f>当期実績!H121</f>
        <v>0</v>
      </c>
      <c r="I121" s="202">
        <f>当期実績!I121</f>
        <v>0</v>
      </c>
      <c r="J121" s="202">
        <f>当期実績!J121</f>
        <v>0</v>
      </c>
      <c r="K121" s="202">
        <f>当期実績!K121</f>
        <v>0</v>
      </c>
      <c r="L121" s="202">
        <f>当期実績!L121</f>
        <v>0</v>
      </c>
      <c r="M121" s="202">
        <f>当期実績!M121</f>
        <v>0</v>
      </c>
      <c r="N121" s="202">
        <f>当期実績!N121</f>
        <v>0</v>
      </c>
      <c r="O121" s="202">
        <f>当期実績!O121</f>
        <v>0</v>
      </c>
      <c r="P121" s="202">
        <f>当期実績!P121</f>
        <v>0</v>
      </c>
      <c r="Q121" s="270">
        <f>当期実績!Q121</f>
        <v>0</v>
      </c>
      <c r="R121" s="268"/>
      <c r="S121" s="199" t="str">
        <f t="shared" si="1"/>
        <v/>
      </c>
    </row>
    <row r="122" spans="1:19">
      <c r="A122" s="218"/>
      <c r="C122" s="262">
        <f>当期実績!C122</f>
        <v>0</v>
      </c>
      <c r="D122" s="202">
        <f>当期実績!D122</f>
        <v>0</v>
      </c>
      <c r="E122" s="202">
        <f>当期実績!E122</f>
        <v>0</v>
      </c>
      <c r="F122" s="202">
        <f>当期実績!F122</f>
        <v>0</v>
      </c>
      <c r="G122" s="202">
        <f>当期実績!G122</f>
        <v>0</v>
      </c>
      <c r="H122" s="202">
        <f>当期実績!H122</f>
        <v>0</v>
      </c>
      <c r="I122" s="202">
        <f>当期実績!I122</f>
        <v>0</v>
      </c>
      <c r="J122" s="202">
        <f>当期実績!J122</f>
        <v>0</v>
      </c>
      <c r="K122" s="202">
        <f>当期実績!K122</f>
        <v>0</v>
      </c>
      <c r="L122" s="202">
        <f>当期実績!L122</f>
        <v>0</v>
      </c>
      <c r="M122" s="202">
        <f>当期実績!M122</f>
        <v>0</v>
      </c>
      <c r="N122" s="202">
        <f>当期実績!N122</f>
        <v>0</v>
      </c>
      <c r="O122" s="202">
        <f>当期実績!O122</f>
        <v>0</v>
      </c>
      <c r="P122" s="202">
        <f>当期実績!P122</f>
        <v>0</v>
      </c>
      <c r="Q122" s="270">
        <f>当期実績!Q122</f>
        <v>0</v>
      </c>
      <c r="R122" s="268"/>
      <c r="S122" s="199" t="str">
        <f t="shared" si="1"/>
        <v/>
      </c>
    </row>
    <row r="123" spans="1:19">
      <c r="A123" s="218"/>
      <c r="C123" s="1263" t="str">
        <f>当期実績!C123</f>
        <v>特別損失合計</v>
      </c>
      <c r="D123" s="1248">
        <f>当期実績!D123</f>
        <v>0</v>
      </c>
      <c r="E123" s="1248">
        <f>当期実績!E123</f>
        <v>0</v>
      </c>
      <c r="F123" s="1248">
        <f>当期実績!F123</f>
        <v>0</v>
      </c>
      <c r="G123" s="1248">
        <f>当期実績!G123</f>
        <v>0</v>
      </c>
      <c r="H123" s="1248">
        <f>当期実績!H123</f>
        <v>0</v>
      </c>
      <c r="I123" s="1248">
        <f>当期実績!I123</f>
        <v>0</v>
      </c>
      <c r="J123" s="1248">
        <f>当期実績!J123</f>
        <v>0</v>
      </c>
      <c r="K123" s="1248">
        <f>当期実績!K123</f>
        <v>0</v>
      </c>
      <c r="L123" s="1248">
        <f>当期実績!L123</f>
        <v>0</v>
      </c>
      <c r="M123" s="1248">
        <f>当期実績!M123</f>
        <v>0</v>
      </c>
      <c r="N123" s="1248">
        <f>当期実績!N123</f>
        <v>0</v>
      </c>
      <c r="O123" s="1248">
        <f>当期実績!O123</f>
        <v>0</v>
      </c>
      <c r="P123" s="1248">
        <f>当期実績!P123</f>
        <v>0</v>
      </c>
      <c r="Q123" s="1271">
        <f>当期実績!Q123</f>
        <v>0</v>
      </c>
      <c r="R123" s="277"/>
      <c r="S123" s="199">
        <f t="shared" si="1"/>
        <v>1</v>
      </c>
    </row>
    <row r="124" spans="1:19" ht="19.5" thickBot="1">
      <c r="A124" s="264"/>
      <c r="C124" s="2108" t="str">
        <f>当期実績!C124</f>
        <v>税引前当期純損益</v>
      </c>
      <c r="D124" s="2109">
        <f>当期実績!D124</f>
        <v>0</v>
      </c>
      <c r="E124" s="2109">
        <f>当期実績!E124</f>
        <v>0</v>
      </c>
      <c r="F124" s="2109">
        <f>当期実績!F124</f>
        <v>0</v>
      </c>
      <c r="G124" s="2109">
        <f>当期実績!G124</f>
        <v>0</v>
      </c>
      <c r="H124" s="2109">
        <f>当期実績!H124</f>
        <v>0</v>
      </c>
      <c r="I124" s="2109">
        <f>当期実績!I124</f>
        <v>0</v>
      </c>
      <c r="J124" s="2109">
        <f>当期実績!J124</f>
        <v>0</v>
      </c>
      <c r="K124" s="2109">
        <f>当期実績!K124</f>
        <v>0</v>
      </c>
      <c r="L124" s="2109">
        <f>当期実績!L124</f>
        <v>0</v>
      </c>
      <c r="M124" s="2109">
        <f>当期実績!M124</f>
        <v>0</v>
      </c>
      <c r="N124" s="2109">
        <f>当期実績!N124</f>
        <v>0</v>
      </c>
      <c r="O124" s="2109">
        <f>当期実績!O124</f>
        <v>0</v>
      </c>
      <c r="P124" s="2109">
        <f>当期実績!P124</f>
        <v>0</v>
      </c>
      <c r="Q124" s="1272">
        <f>当期実績!Q124</f>
        <v>0</v>
      </c>
      <c r="R124" s="277"/>
      <c r="S124" s="199">
        <f t="shared" si="1"/>
        <v>1</v>
      </c>
    </row>
    <row r="125" spans="1:19" ht="20" thickTop="1" thickBot="1">
      <c r="A125" s="281"/>
      <c r="C125" s="1273"/>
      <c r="D125" s="283"/>
      <c r="E125" s="283"/>
      <c r="F125" s="283"/>
      <c r="G125" s="283"/>
      <c r="H125" s="283"/>
      <c r="I125" s="283"/>
      <c r="J125" s="283"/>
      <c r="K125" s="283"/>
      <c r="L125" s="283"/>
      <c r="M125" s="283"/>
      <c r="N125" s="283"/>
      <c r="O125" s="283"/>
      <c r="P125" s="283"/>
      <c r="Q125" s="284"/>
      <c r="R125" s="285"/>
    </row>
    <row r="126" spans="1:19" ht="20" thickTop="1" thickBot="1">
      <c r="A126" s="286"/>
      <c r="C126" s="287"/>
      <c r="D126" s="288"/>
      <c r="E126" s="288"/>
      <c r="F126" s="288"/>
      <c r="G126" s="288"/>
      <c r="H126" s="288"/>
      <c r="I126" s="288"/>
      <c r="J126" s="288"/>
      <c r="K126" s="288"/>
      <c r="L126" s="288"/>
      <c r="M126" s="288"/>
      <c r="N126" s="288"/>
      <c r="O126" s="288"/>
      <c r="P126" s="288"/>
      <c r="Q126" s="289"/>
      <c r="R126" s="290"/>
      <c r="S126" s="199">
        <v>2</v>
      </c>
    </row>
    <row r="127" spans="1:19">
      <c r="A127" s="291"/>
      <c r="C127" s="72" t="s">
        <v>350</v>
      </c>
      <c r="D127" s="72">
        <f>当期実績!D127</f>
        <v>45474</v>
      </c>
      <c r="E127" s="72">
        <f>当期実績!E127</f>
        <v>45505</v>
      </c>
      <c r="F127" s="72">
        <f>当期実績!F127</f>
        <v>45536</v>
      </c>
      <c r="G127" s="72">
        <f>当期実績!G127</f>
        <v>45566</v>
      </c>
      <c r="H127" s="72">
        <f>当期実績!H127</f>
        <v>45597</v>
      </c>
      <c r="I127" s="72">
        <f>当期実績!I127</f>
        <v>45627</v>
      </c>
      <c r="J127" s="72">
        <f>当期実績!J127</f>
        <v>45658</v>
      </c>
      <c r="K127" s="72">
        <f>当期実績!K127</f>
        <v>45689</v>
      </c>
      <c r="L127" s="72">
        <f>当期実績!L127</f>
        <v>45717</v>
      </c>
      <c r="M127" s="72">
        <f>当期実績!M127</f>
        <v>45748</v>
      </c>
      <c r="N127" s="72">
        <f>当期実績!N127</f>
        <v>45778</v>
      </c>
      <c r="O127" s="72">
        <f>当期実績!O127</f>
        <v>45809</v>
      </c>
      <c r="P127" s="72" t="str">
        <f>当期実績!P127</f>
        <v>決算</v>
      </c>
      <c r="Q127" s="72" t="str">
        <f>当期実績!Q127</f>
        <v>年間合計</v>
      </c>
      <c r="R127" s="72" t="str">
        <f>当期実績!R127</f>
        <v>対売上割合</v>
      </c>
      <c r="S127" s="199">
        <v>2</v>
      </c>
    </row>
    <row r="128" spans="1:19">
      <c r="A128" s="293"/>
      <c r="C128" s="294" t="str">
        <f>当期実績!C128</f>
        <v>[材料費]</v>
      </c>
      <c r="D128" s="232">
        <f>当期実績!D128</f>
        <v>0</v>
      </c>
      <c r="E128" s="232">
        <f>当期実績!E128</f>
        <v>0</v>
      </c>
      <c r="F128" s="232">
        <f>当期実績!F128</f>
        <v>0</v>
      </c>
      <c r="G128" s="232">
        <f>当期実績!G128</f>
        <v>0</v>
      </c>
      <c r="H128" s="232">
        <f>当期実績!H128</f>
        <v>0</v>
      </c>
      <c r="I128" s="232">
        <f>当期実績!I128</f>
        <v>0</v>
      </c>
      <c r="J128" s="232">
        <f>当期実績!J128</f>
        <v>0</v>
      </c>
      <c r="K128" s="232">
        <f>当期実績!K128</f>
        <v>0</v>
      </c>
      <c r="L128" s="232">
        <f>当期実績!L128</f>
        <v>0</v>
      </c>
      <c r="M128" s="232">
        <f>当期実績!M128</f>
        <v>0</v>
      </c>
      <c r="N128" s="232">
        <f>当期実績!N128</f>
        <v>0</v>
      </c>
      <c r="O128" s="232">
        <f>当期実績!O128</f>
        <v>0</v>
      </c>
      <c r="P128" s="232">
        <f>当期実績!P128</f>
        <v>0</v>
      </c>
      <c r="Q128" s="295">
        <f>当期実績!Q128</f>
        <v>0</v>
      </c>
      <c r="R128" s="296">
        <f>当期実績!R128</f>
        <v>0</v>
      </c>
      <c r="S128" s="199">
        <f t="shared" si="1"/>
        <v>1</v>
      </c>
    </row>
    <row r="129" spans="1:19">
      <c r="A129" s="297"/>
      <c r="C129" s="215" t="str">
        <f>当期実績!C129</f>
        <v>[製]期首材料棚卸高</v>
      </c>
      <c r="D129" s="202">
        <f>当期実績!D129</f>
        <v>0</v>
      </c>
      <c r="E129" s="202">
        <f>当期実績!E129</f>
        <v>0</v>
      </c>
      <c r="F129" s="202">
        <f>当期実績!F129</f>
        <v>0</v>
      </c>
      <c r="G129" s="202">
        <f>当期実績!G129</f>
        <v>0</v>
      </c>
      <c r="H129" s="202">
        <f>当期実績!H129</f>
        <v>0</v>
      </c>
      <c r="I129" s="202">
        <f>当期実績!I129</f>
        <v>0</v>
      </c>
      <c r="J129" s="202">
        <f>当期実績!J129</f>
        <v>0</v>
      </c>
      <c r="K129" s="202">
        <f>当期実績!K129</f>
        <v>0</v>
      </c>
      <c r="L129" s="202">
        <f>当期実績!L129</f>
        <v>0</v>
      </c>
      <c r="M129" s="202">
        <f>当期実績!M129</f>
        <v>0</v>
      </c>
      <c r="N129" s="202">
        <f>当期実績!N129</f>
        <v>0</v>
      </c>
      <c r="O129" s="202">
        <f>当期実績!O129</f>
        <v>0</v>
      </c>
      <c r="P129" s="202">
        <f>当期実績!P129</f>
        <v>0</v>
      </c>
      <c r="Q129" s="216">
        <f>当期実績!Q129</f>
        <v>0</v>
      </c>
      <c r="R129" s="1274" t="str">
        <f>当期実績!R129</f>
        <v/>
      </c>
      <c r="S129" s="199">
        <f t="shared" si="1"/>
        <v>1</v>
      </c>
    </row>
    <row r="130" spans="1:19">
      <c r="A130" s="218"/>
      <c r="C130" s="220">
        <f>当期実績!C130</f>
        <v>0</v>
      </c>
      <c r="D130" s="202">
        <f>当期実績!D130</f>
        <v>0</v>
      </c>
      <c r="E130" s="202">
        <f>当期実績!E130</f>
        <v>0</v>
      </c>
      <c r="F130" s="202">
        <f>当期実績!F130</f>
        <v>0</v>
      </c>
      <c r="G130" s="202">
        <f>当期実績!G130</f>
        <v>0</v>
      </c>
      <c r="H130" s="202">
        <f>当期実績!H130</f>
        <v>0</v>
      </c>
      <c r="I130" s="202">
        <f>当期実績!I130</f>
        <v>0</v>
      </c>
      <c r="J130" s="202">
        <f>当期実績!J130</f>
        <v>0</v>
      </c>
      <c r="K130" s="202">
        <f>当期実績!K130</f>
        <v>0</v>
      </c>
      <c r="L130" s="202">
        <f>当期実績!L130</f>
        <v>0</v>
      </c>
      <c r="M130" s="202">
        <f>当期実績!M130</f>
        <v>0</v>
      </c>
      <c r="N130" s="202">
        <f>当期実績!N130</f>
        <v>0</v>
      </c>
      <c r="O130" s="202">
        <f>当期実績!O130</f>
        <v>0</v>
      </c>
      <c r="P130" s="202">
        <f>当期実績!P130</f>
        <v>0</v>
      </c>
      <c r="Q130" s="216">
        <f>当期実績!Q130</f>
        <v>0</v>
      </c>
      <c r="R130" s="1275" t="str">
        <f>当期実績!R130</f>
        <v/>
      </c>
      <c r="S130" s="199" t="str">
        <f t="shared" si="1"/>
        <v/>
      </c>
    </row>
    <row r="131" spans="1:19">
      <c r="A131" s="218"/>
      <c r="C131" s="222">
        <f>当期実績!C131</f>
        <v>0</v>
      </c>
      <c r="D131" s="202">
        <f>当期実績!D131</f>
        <v>0</v>
      </c>
      <c r="E131" s="202">
        <f>当期実績!E131</f>
        <v>0</v>
      </c>
      <c r="F131" s="202">
        <f>当期実績!F131</f>
        <v>0</v>
      </c>
      <c r="G131" s="202">
        <f>当期実績!G131</f>
        <v>0</v>
      </c>
      <c r="H131" s="202">
        <f>当期実績!H131</f>
        <v>0</v>
      </c>
      <c r="I131" s="202">
        <f>当期実績!I131</f>
        <v>0</v>
      </c>
      <c r="J131" s="202">
        <f>当期実績!J131</f>
        <v>0</v>
      </c>
      <c r="K131" s="202">
        <f>当期実績!K131</f>
        <v>0</v>
      </c>
      <c r="L131" s="202">
        <f>当期実績!L131</f>
        <v>0</v>
      </c>
      <c r="M131" s="202">
        <f>当期実績!M131</f>
        <v>0</v>
      </c>
      <c r="N131" s="202">
        <f>当期実績!N131</f>
        <v>0</v>
      </c>
      <c r="O131" s="202">
        <f>当期実績!O131</f>
        <v>0</v>
      </c>
      <c r="P131" s="202">
        <f>当期実績!P131</f>
        <v>0</v>
      </c>
      <c r="Q131" s="216">
        <f>当期実績!Q131</f>
        <v>0</v>
      </c>
      <c r="R131" s="1275" t="str">
        <f>当期実績!R131</f>
        <v/>
      </c>
      <c r="S131" s="199" t="str">
        <f t="shared" si="1"/>
        <v/>
      </c>
    </row>
    <row r="132" spans="1:19">
      <c r="A132" s="218"/>
      <c r="C132" s="222">
        <f>当期実績!C132</f>
        <v>0</v>
      </c>
      <c r="D132" s="202">
        <f>当期実績!D132</f>
        <v>0</v>
      </c>
      <c r="E132" s="202">
        <f>当期実績!E132</f>
        <v>0</v>
      </c>
      <c r="F132" s="202">
        <f>当期実績!F132</f>
        <v>0</v>
      </c>
      <c r="G132" s="202">
        <f>当期実績!G132</f>
        <v>0</v>
      </c>
      <c r="H132" s="202">
        <f>当期実績!H132</f>
        <v>0</v>
      </c>
      <c r="I132" s="202">
        <f>当期実績!I132</f>
        <v>0</v>
      </c>
      <c r="J132" s="202">
        <f>当期実績!J132</f>
        <v>0</v>
      </c>
      <c r="K132" s="202">
        <f>当期実績!K132</f>
        <v>0</v>
      </c>
      <c r="L132" s="202">
        <f>当期実績!L132</f>
        <v>0</v>
      </c>
      <c r="M132" s="202">
        <f>当期実績!M132</f>
        <v>0</v>
      </c>
      <c r="N132" s="202">
        <f>当期実績!N132</f>
        <v>0</v>
      </c>
      <c r="O132" s="202">
        <f>当期実績!O132</f>
        <v>0</v>
      </c>
      <c r="P132" s="202">
        <f>当期実績!P132</f>
        <v>0</v>
      </c>
      <c r="Q132" s="216">
        <f>当期実績!Q132</f>
        <v>0</v>
      </c>
      <c r="R132" s="1275" t="str">
        <f>当期実績!R132</f>
        <v/>
      </c>
      <c r="S132" s="199" t="str">
        <f t="shared" ref="S132:S189" si="2">IF(C132=0,"",1)</f>
        <v/>
      </c>
    </row>
    <row r="133" spans="1:19">
      <c r="A133" s="218"/>
      <c r="C133" s="222">
        <f>当期実績!C133</f>
        <v>0</v>
      </c>
      <c r="D133" s="202">
        <f>当期実績!D133</f>
        <v>0</v>
      </c>
      <c r="E133" s="202">
        <f>当期実績!E133</f>
        <v>0</v>
      </c>
      <c r="F133" s="202">
        <f>当期実績!F133</f>
        <v>0</v>
      </c>
      <c r="G133" s="202">
        <f>当期実績!G133</f>
        <v>0</v>
      </c>
      <c r="H133" s="202">
        <f>当期実績!H133</f>
        <v>0</v>
      </c>
      <c r="I133" s="202">
        <f>当期実績!I133</f>
        <v>0</v>
      </c>
      <c r="J133" s="202">
        <f>当期実績!J133</f>
        <v>0</v>
      </c>
      <c r="K133" s="202">
        <f>当期実績!K133</f>
        <v>0</v>
      </c>
      <c r="L133" s="202">
        <f>当期実績!L133</f>
        <v>0</v>
      </c>
      <c r="M133" s="202">
        <f>当期実績!M133</f>
        <v>0</v>
      </c>
      <c r="N133" s="202">
        <f>当期実績!N133</f>
        <v>0</v>
      </c>
      <c r="O133" s="202">
        <f>当期実績!O133</f>
        <v>0</v>
      </c>
      <c r="P133" s="202">
        <f>当期実績!P133</f>
        <v>0</v>
      </c>
      <c r="Q133" s="216">
        <f>当期実績!Q133</f>
        <v>0</v>
      </c>
      <c r="R133" s="1275" t="str">
        <f>当期実績!R133</f>
        <v/>
      </c>
      <c r="S133" s="199" t="str">
        <f t="shared" si="2"/>
        <v/>
      </c>
    </row>
    <row r="134" spans="1:19">
      <c r="A134" s="218"/>
      <c r="C134" s="222">
        <f>当期実績!C134</f>
        <v>0</v>
      </c>
      <c r="D134" s="202">
        <f>当期実績!D134</f>
        <v>0</v>
      </c>
      <c r="E134" s="202">
        <f>当期実績!E134</f>
        <v>0</v>
      </c>
      <c r="F134" s="202">
        <f>当期実績!F134</f>
        <v>0</v>
      </c>
      <c r="G134" s="202">
        <f>当期実績!G134</f>
        <v>0</v>
      </c>
      <c r="H134" s="202">
        <f>当期実績!H134</f>
        <v>0</v>
      </c>
      <c r="I134" s="202">
        <f>当期実績!I134</f>
        <v>0</v>
      </c>
      <c r="J134" s="202">
        <f>当期実績!J134</f>
        <v>0</v>
      </c>
      <c r="K134" s="202">
        <f>当期実績!K134</f>
        <v>0</v>
      </c>
      <c r="L134" s="202">
        <f>当期実績!L134</f>
        <v>0</v>
      </c>
      <c r="M134" s="202">
        <f>当期実績!M134</f>
        <v>0</v>
      </c>
      <c r="N134" s="202">
        <f>当期実績!N134</f>
        <v>0</v>
      </c>
      <c r="O134" s="202">
        <f>当期実績!O134</f>
        <v>0</v>
      </c>
      <c r="P134" s="202">
        <f>当期実績!P134</f>
        <v>0</v>
      </c>
      <c r="Q134" s="216">
        <f>当期実績!Q134</f>
        <v>0</v>
      </c>
      <c r="R134" s="1275" t="str">
        <f>当期実績!R134</f>
        <v/>
      </c>
      <c r="S134" s="199" t="str">
        <f t="shared" si="2"/>
        <v/>
      </c>
    </row>
    <row r="135" spans="1:19">
      <c r="A135" s="218"/>
      <c r="C135" s="222">
        <f>当期実績!C135</f>
        <v>0</v>
      </c>
      <c r="D135" s="202">
        <f>当期実績!D135</f>
        <v>0</v>
      </c>
      <c r="E135" s="202">
        <f>当期実績!E135</f>
        <v>0</v>
      </c>
      <c r="F135" s="202">
        <f>当期実績!F135</f>
        <v>0</v>
      </c>
      <c r="G135" s="202">
        <f>当期実績!G135</f>
        <v>0</v>
      </c>
      <c r="H135" s="202">
        <f>当期実績!H135</f>
        <v>0</v>
      </c>
      <c r="I135" s="202">
        <f>当期実績!I135</f>
        <v>0</v>
      </c>
      <c r="J135" s="202">
        <f>当期実績!J135</f>
        <v>0</v>
      </c>
      <c r="K135" s="202">
        <f>当期実績!K135</f>
        <v>0</v>
      </c>
      <c r="L135" s="202">
        <f>当期実績!L135</f>
        <v>0</v>
      </c>
      <c r="M135" s="202">
        <f>当期実績!M135</f>
        <v>0</v>
      </c>
      <c r="N135" s="202">
        <f>当期実績!N135</f>
        <v>0</v>
      </c>
      <c r="O135" s="202">
        <f>当期実績!O135</f>
        <v>0</v>
      </c>
      <c r="P135" s="202">
        <f>当期実績!P135</f>
        <v>0</v>
      </c>
      <c r="Q135" s="216">
        <f>当期実績!Q135</f>
        <v>0</v>
      </c>
      <c r="R135" s="1275" t="str">
        <f>当期実績!R135</f>
        <v/>
      </c>
      <c r="S135" s="199" t="str">
        <f t="shared" si="2"/>
        <v/>
      </c>
    </row>
    <row r="136" spans="1:19">
      <c r="A136" s="218"/>
      <c r="C136" s="222">
        <f>当期実績!C136</f>
        <v>0</v>
      </c>
      <c r="D136" s="202">
        <f>当期実績!D136</f>
        <v>0</v>
      </c>
      <c r="E136" s="202">
        <f>当期実績!E136</f>
        <v>0</v>
      </c>
      <c r="F136" s="202">
        <f>当期実績!F136</f>
        <v>0</v>
      </c>
      <c r="G136" s="202">
        <f>当期実績!G136</f>
        <v>0</v>
      </c>
      <c r="H136" s="202">
        <f>当期実績!H136</f>
        <v>0</v>
      </c>
      <c r="I136" s="202">
        <f>当期実績!I136</f>
        <v>0</v>
      </c>
      <c r="J136" s="202">
        <f>当期実績!J136</f>
        <v>0</v>
      </c>
      <c r="K136" s="202">
        <f>当期実績!K136</f>
        <v>0</v>
      </c>
      <c r="L136" s="202">
        <f>当期実績!L136</f>
        <v>0</v>
      </c>
      <c r="M136" s="202">
        <f>当期実績!M136</f>
        <v>0</v>
      </c>
      <c r="N136" s="202">
        <f>当期実績!N136</f>
        <v>0</v>
      </c>
      <c r="O136" s="202">
        <f>当期実績!O136</f>
        <v>0</v>
      </c>
      <c r="P136" s="202">
        <f>当期実績!P136</f>
        <v>0</v>
      </c>
      <c r="Q136" s="216">
        <f>当期実績!Q136</f>
        <v>0</v>
      </c>
      <c r="R136" s="1275" t="str">
        <f>当期実績!R136</f>
        <v/>
      </c>
      <c r="S136" s="199" t="str">
        <f t="shared" si="2"/>
        <v/>
      </c>
    </row>
    <row r="137" spans="1:19">
      <c r="A137" s="218"/>
      <c r="C137" s="222">
        <f>当期実績!C137</f>
        <v>0</v>
      </c>
      <c r="D137" s="202">
        <f>当期実績!D137</f>
        <v>0</v>
      </c>
      <c r="E137" s="202">
        <f>当期実績!E137</f>
        <v>0</v>
      </c>
      <c r="F137" s="202">
        <f>当期実績!F137</f>
        <v>0</v>
      </c>
      <c r="G137" s="202">
        <f>当期実績!G137</f>
        <v>0</v>
      </c>
      <c r="H137" s="202">
        <f>当期実績!H137</f>
        <v>0</v>
      </c>
      <c r="I137" s="202">
        <f>当期実績!I137</f>
        <v>0</v>
      </c>
      <c r="J137" s="202">
        <f>当期実績!J137</f>
        <v>0</v>
      </c>
      <c r="K137" s="202">
        <f>当期実績!K137</f>
        <v>0</v>
      </c>
      <c r="L137" s="202">
        <f>当期実績!L137</f>
        <v>0</v>
      </c>
      <c r="M137" s="202">
        <f>当期実績!M137</f>
        <v>0</v>
      </c>
      <c r="N137" s="202">
        <f>当期実績!N137</f>
        <v>0</v>
      </c>
      <c r="O137" s="202">
        <f>当期実績!O137</f>
        <v>0</v>
      </c>
      <c r="P137" s="202">
        <f>当期実績!P137</f>
        <v>0</v>
      </c>
      <c r="Q137" s="216">
        <f>当期実績!Q137</f>
        <v>0</v>
      </c>
      <c r="R137" s="1275" t="str">
        <f>当期実績!R137</f>
        <v/>
      </c>
      <c r="S137" s="199" t="str">
        <f t="shared" si="2"/>
        <v/>
      </c>
    </row>
    <row r="138" spans="1:19">
      <c r="A138" s="218"/>
      <c r="C138" s="222">
        <f>当期実績!C138</f>
        <v>0</v>
      </c>
      <c r="D138" s="202">
        <f>当期実績!D138</f>
        <v>0</v>
      </c>
      <c r="E138" s="202">
        <f>当期実績!E138</f>
        <v>0</v>
      </c>
      <c r="F138" s="202">
        <f>当期実績!F138</f>
        <v>0</v>
      </c>
      <c r="G138" s="202">
        <f>当期実績!G138</f>
        <v>0</v>
      </c>
      <c r="H138" s="202">
        <f>当期実績!H138</f>
        <v>0</v>
      </c>
      <c r="I138" s="202">
        <f>当期実績!I138</f>
        <v>0</v>
      </c>
      <c r="J138" s="202">
        <f>当期実績!J138</f>
        <v>0</v>
      </c>
      <c r="K138" s="202">
        <f>当期実績!K138</f>
        <v>0</v>
      </c>
      <c r="L138" s="202">
        <f>当期実績!L138</f>
        <v>0</v>
      </c>
      <c r="M138" s="202">
        <f>当期実績!M138</f>
        <v>0</v>
      </c>
      <c r="N138" s="202">
        <f>当期実績!N138</f>
        <v>0</v>
      </c>
      <c r="O138" s="202">
        <f>当期実績!O138</f>
        <v>0</v>
      </c>
      <c r="P138" s="202">
        <f>当期実績!P138</f>
        <v>0</v>
      </c>
      <c r="Q138" s="216">
        <f>当期実績!Q138</f>
        <v>0</v>
      </c>
      <c r="R138" s="1275" t="str">
        <f>当期実績!R138</f>
        <v/>
      </c>
      <c r="S138" s="199" t="str">
        <f t="shared" si="2"/>
        <v/>
      </c>
    </row>
    <row r="139" spans="1:19">
      <c r="A139" s="218"/>
      <c r="C139" s="222">
        <f>当期実績!C139</f>
        <v>0</v>
      </c>
      <c r="D139" s="202">
        <f>当期実績!D139</f>
        <v>0</v>
      </c>
      <c r="E139" s="202">
        <f>当期実績!E139</f>
        <v>0</v>
      </c>
      <c r="F139" s="202">
        <f>当期実績!F139</f>
        <v>0</v>
      </c>
      <c r="G139" s="202">
        <f>当期実績!G139</f>
        <v>0</v>
      </c>
      <c r="H139" s="202">
        <f>当期実績!H139</f>
        <v>0</v>
      </c>
      <c r="I139" s="202">
        <f>当期実績!I139</f>
        <v>0</v>
      </c>
      <c r="J139" s="202">
        <f>当期実績!J139</f>
        <v>0</v>
      </c>
      <c r="K139" s="202">
        <f>当期実績!K139</f>
        <v>0</v>
      </c>
      <c r="L139" s="202">
        <f>当期実績!L139</f>
        <v>0</v>
      </c>
      <c r="M139" s="202">
        <f>当期実績!M139</f>
        <v>0</v>
      </c>
      <c r="N139" s="202">
        <f>当期実績!N139</f>
        <v>0</v>
      </c>
      <c r="O139" s="202">
        <f>当期実績!O139</f>
        <v>0</v>
      </c>
      <c r="P139" s="202">
        <f>当期実績!P139</f>
        <v>0</v>
      </c>
      <c r="Q139" s="216">
        <f>当期実績!Q139</f>
        <v>0</v>
      </c>
      <c r="R139" s="1275" t="str">
        <f>当期実績!R139</f>
        <v/>
      </c>
      <c r="S139" s="199" t="str">
        <f t="shared" si="2"/>
        <v/>
      </c>
    </row>
    <row r="140" spans="1:19">
      <c r="A140" s="218"/>
      <c r="C140" s="222" t="str">
        <f>当期実績!C140</f>
        <v>[製]期末材料棚卸高</v>
      </c>
      <c r="D140" s="202">
        <f>当期実績!D140</f>
        <v>0</v>
      </c>
      <c r="E140" s="202">
        <f>当期実績!E140</f>
        <v>0</v>
      </c>
      <c r="F140" s="202">
        <f>当期実績!F140</f>
        <v>0</v>
      </c>
      <c r="G140" s="202">
        <f>当期実績!G140</f>
        <v>0</v>
      </c>
      <c r="H140" s="202">
        <f>当期実績!H140</f>
        <v>0</v>
      </c>
      <c r="I140" s="202">
        <f>当期実績!I140</f>
        <v>0</v>
      </c>
      <c r="J140" s="202">
        <f>当期実績!J140</f>
        <v>0</v>
      </c>
      <c r="K140" s="202">
        <f>当期実績!K140</f>
        <v>0</v>
      </c>
      <c r="L140" s="202">
        <f>当期実績!L140</f>
        <v>0</v>
      </c>
      <c r="M140" s="202">
        <f>当期実績!M140</f>
        <v>0</v>
      </c>
      <c r="N140" s="202">
        <f>当期実績!N140</f>
        <v>0</v>
      </c>
      <c r="O140" s="202">
        <f>当期実績!O140</f>
        <v>0</v>
      </c>
      <c r="P140" s="202">
        <f>当期実績!P140</f>
        <v>0</v>
      </c>
      <c r="Q140" s="216">
        <f>当期実績!Q140</f>
        <v>0</v>
      </c>
      <c r="R140" s="1276" t="str">
        <f>当期実績!R140</f>
        <v/>
      </c>
      <c r="S140" s="199">
        <f t="shared" si="2"/>
        <v>1</v>
      </c>
    </row>
    <row r="141" spans="1:19">
      <c r="A141" s="218"/>
      <c r="C141" s="1247" t="str">
        <f>当期実績!C141</f>
        <v>( 材料費合計)</v>
      </c>
      <c r="D141" s="1248">
        <f>当期実績!D141</f>
        <v>0</v>
      </c>
      <c r="E141" s="1248">
        <f>当期実績!E141</f>
        <v>0</v>
      </c>
      <c r="F141" s="1248">
        <f>当期実績!F141</f>
        <v>0</v>
      </c>
      <c r="G141" s="1248">
        <f>当期実績!G141</f>
        <v>0</v>
      </c>
      <c r="H141" s="1248">
        <f>当期実績!H141</f>
        <v>0</v>
      </c>
      <c r="I141" s="1248">
        <f>当期実績!I141</f>
        <v>0</v>
      </c>
      <c r="J141" s="1248">
        <f>当期実績!J141</f>
        <v>0</v>
      </c>
      <c r="K141" s="1248">
        <f>当期実績!K141</f>
        <v>0</v>
      </c>
      <c r="L141" s="1248">
        <f>当期実績!L141</f>
        <v>0</v>
      </c>
      <c r="M141" s="1248">
        <f>当期実績!M141</f>
        <v>0</v>
      </c>
      <c r="N141" s="1248">
        <f>当期実績!N141</f>
        <v>0</v>
      </c>
      <c r="O141" s="1248">
        <f>当期実績!O141</f>
        <v>0</v>
      </c>
      <c r="P141" s="1248">
        <f>当期実績!P141</f>
        <v>0</v>
      </c>
      <c r="Q141" s="1249">
        <f>当期実績!Q141</f>
        <v>0</v>
      </c>
      <c r="R141" s="1256" t="str">
        <f>当期実績!R141</f>
        <v/>
      </c>
      <c r="S141" s="199">
        <f t="shared" si="2"/>
        <v>1</v>
      </c>
    </row>
    <row r="142" spans="1:19">
      <c r="A142" s="231"/>
      <c r="C142" s="211" t="str">
        <f>当期実績!C142</f>
        <v>[労務費]</v>
      </c>
      <c r="D142" s="232">
        <f>当期実績!D142</f>
        <v>0</v>
      </c>
      <c r="E142" s="232">
        <f>当期実績!E142</f>
        <v>0</v>
      </c>
      <c r="F142" s="232">
        <f>当期実績!F142</f>
        <v>0</v>
      </c>
      <c r="G142" s="232">
        <f>当期実績!G142</f>
        <v>0</v>
      </c>
      <c r="H142" s="232">
        <f>当期実績!H142</f>
        <v>0</v>
      </c>
      <c r="I142" s="232">
        <f>当期実績!I142</f>
        <v>0</v>
      </c>
      <c r="J142" s="232">
        <f>当期実績!J142</f>
        <v>0</v>
      </c>
      <c r="K142" s="232">
        <f>当期実績!K142</f>
        <v>0</v>
      </c>
      <c r="L142" s="232">
        <f>当期実績!L142</f>
        <v>0</v>
      </c>
      <c r="M142" s="232">
        <f>当期実績!M142</f>
        <v>0</v>
      </c>
      <c r="N142" s="232">
        <f>当期実績!N142</f>
        <v>0</v>
      </c>
      <c r="O142" s="232">
        <f>当期実績!O142</f>
        <v>0</v>
      </c>
      <c r="P142" s="232">
        <f>当期実績!P142</f>
        <v>0</v>
      </c>
      <c r="Q142" s="233">
        <f>当期実績!Q142</f>
        <v>0</v>
      </c>
      <c r="R142" s="254" t="str">
        <f>当期実績!R142</f>
        <v/>
      </c>
      <c r="S142" s="199">
        <f t="shared" si="2"/>
        <v>1</v>
      </c>
    </row>
    <row r="143" spans="1:19">
      <c r="A143" s="235"/>
      <c r="C143" s="222">
        <f>当期実績!C143</f>
        <v>0</v>
      </c>
      <c r="D143" s="202">
        <f>当期実績!D143</f>
        <v>0</v>
      </c>
      <c r="E143" s="202">
        <f>当期実績!E143</f>
        <v>0</v>
      </c>
      <c r="F143" s="202">
        <f>当期実績!F143</f>
        <v>0</v>
      </c>
      <c r="G143" s="202">
        <f>当期実績!G143</f>
        <v>0</v>
      </c>
      <c r="H143" s="202">
        <f>当期実績!H143</f>
        <v>0</v>
      </c>
      <c r="I143" s="202">
        <f>当期実績!I143</f>
        <v>0</v>
      </c>
      <c r="J143" s="202">
        <f>当期実績!J143</f>
        <v>0</v>
      </c>
      <c r="K143" s="202">
        <f>当期実績!K143</f>
        <v>0</v>
      </c>
      <c r="L143" s="202">
        <f>当期実績!L143</f>
        <v>0</v>
      </c>
      <c r="M143" s="202">
        <f>当期実績!M143</f>
        <v>0</v>
      </c>
      <c r="N143" s="202">
        <f>当期実績!N143</f>
        <v>0</v>
      </c>
      <c r="O143" s="202">
        <f>当期実績!O143</f>
        <v>0</v>
      </c>
      <c r="P143" s="202">
        <f>当期実績!P143</f>
        <v>0</v>
      </c>
      <c r="Q143" s="236">
        <f>当期実績!Q143</f>
        <v>0</v>
      </c>
      <c r="R143" s="248" t="str">
        <f>当期実績!R143</f>
        <v/>
      </c>
      <c r="S143" s="199" t="str">
        <f t="shared" si="2"/>
        <v/>
      </c>
    </row>
    <row r="144" spans="1:19">
      <c r="A144" s="218"/>
      <c r="C144" s="222">
        <f>当期実績!C144</f>
        <v>0</v>
      </c>
      <c r="D144" s="202">
        <f>当期実績!D144</f>
        <v>0</v>
      </c>
      <c r="E144" s="202">
        <f>当期実績!E144</f>
        <v>0</v>
      </c>
      <c r="F144" s="202">
        <f>当期実績!F144</f>
        <v>0</v>
      </c>
      <c r="G144" s="202">
        <f>当期実績!G144</f>
        <v>0</v>
      </c>
      <c r="H144" s="202">
        <f>当期実績!H144</f>
        <v>0</v>
      </c>
      <c r="I144" s="202">
        <f>当期実績!I144</f>
        <v>0</v>
      </c>
      <c r="J144" s="202">
        <f>当期実績!J144</f>
        <v>0</v>
      </c>
      <c r="K144" s="202">
        <f>当期実績!K144</f>
        <v>0</v>
      </c>
      <c r="L144" s="202">
        <f>当期実績!L144</f>
        <v>0</v>
      </c>
      <c r="M144" s="202">
        <f>当期実績!M144</f>
        <v>0</v>
      </c>
      <c r="N144" s="202">
        <f>当期実績!N144</f>
        <v>0</v>
      </c>
      <c r="O144" s="202">
        <f>当期実績!O144</f>
        <v>0</v>
      </c>
      <c r="P144" s="202">
        <f>当期実績!P144</f>
        <v>0</v>
      </c>
      <c r="Q144" s="216">
        <f>当期実績!Q144</f>
        <v>0</v>
      </c>
      <c r="R144" s="239" t="str">
        <f>当期実績!R144</f>
        <v/>
      </c>
      <c r="S144" s="199" t="str">
        <f t="shared" si="2"/>
        <v/>
      </c>
    </row>
    <row r="145" spans="1:19">
      <c r="A145" s="218"/>
      <c r="C145" s="222">
        <f>当期実績!C145</f>
        <v>0</v>
      </c>
      <c r="D145" s="202">
        <f>当期実績!D145</f>
        <v>0</v>
      </c>
      <c r="E145" s="202">
        <f>当期実績!E145</f>
        <v>0</v>
      </c>
      <c r="F145" s="202">
        <f>当期実績!F145</f>
        <v>0</v>
      </c>
      <c r="G145" s="202">
        <f>当期実績!G145</f>
        <v>0</v>
      </c>
      <c r="H145" s="202">
        <f>当期実績!H145</f>
        <v>0</v>
      </c>
      <c r="I145" s="202">
        <f>当期実績!I145</f>
        <v>0</v>
      </c>
      <c r="J145" s="202">
        <f>当期実績!J145</f>
        <v>0</v>
      </c>
      <c r="K145" s="202">
        <f>当期実績!K145</f>
        <v>0</v>
      </c>
      <c r="L145" s="202">
        <f>当期実績!L145</f>
        <v>0</v>
      </c>
      <c r="M145" s="202">
        <f>当期実績!M145</f>
        <v>0</v>
      </c>
      <c r="N145" s="202">
        <f>当期実績!N145</f>
        <v>0</v>
      </c>
      <c r="O145" s="202">
        <f>当期実績!O145</f>
        <v>0</v>
      </c>
      <c r="P145" s="202">
        <f>当期実績!P145</f>
        <v>0</v>
      </c>
      <c r="Q145" s="216">
        <f>当期実績!Q145</f>
        <v>0</v>
      </c>
      <c r="R145" s="239" t="str">
        <f>当期実績!R145</f>
        <v/>
      </c>
      <c r="S145" s="199" t="str">
        <f t="shared" si="2"/>
        <v/>
      </c>
    </row>
    <row r="146" spans="1:19">
      <c r="A146" s="218"/>
      <c r="C146" s="222">
        <f>当期実績!C146</f>
        <v>0</v>
      </c>
      <c r="D146" s="202">
        <f>当期実績!D146</f>
        <v>0</v>
      </c>
      <c r="E146" s="202">
        <f>当期実績!E146</f>
        <v>0</v>
      </c>
      <c r="F146" s="202">
        <f>当期実績!F146</f>
        <v>0</v>
      </c>
      <c r="G146" s="202">
        <f>当期実績!G146</f>
        <v>0</v>
      </c>
      <c r="H146" s="202">
        <f>当期実績!H146</f>
        <v>0</v>
      </c>
      <c r="I146" s="202">
        <f>当期実績!I146</f>
        <v>0</v>
      </c>
      <c r="J146" s="202">
        <f>当期実績!J146</f>
        <v>0</v>
      </c>
      <c r="K146" s="202">
        <f>当期実績!K146</f>
        <v>0</v>
      </c>
      <c r="L146" s="202">
        <f>当期実績!L146</f>
        <v>0</v>
      </c>
      <c r="M146" s="202">
        <f>当期実績!M146</f>
        <v>0</v>
      </c>
      <c r="N146" s="202">
        <f>当期実績!N146</f>
        <v>0</v>
      </c>
      <c r="O146" s="202">
        <f>当期実績!O146</f>
        <v>0</v>
      </c>
      <c r="P146" s="202">
        <f>当期実績!P146</f>
        <v>0</v>
      </c>
      <c r="Q146" s="216">
        <f>当期実績!Q146</f>
        <v>0</v>
      </c>
      <c r="R146" s="239" t="str">
        <f>当期実績!R146</f>
        <v/>
      </c>
      <c r="S146" s="199" t="str">
        <f t="shared" si="2"/>
        <v/>
      </c>
    </row>
    <row r="147" spans="1:19">
      <c r="A147" s="218"/>
      <c r="C147" s="222">
        <f>当期実績!C147</f>
        <v>0</v>
      </c>
      <c r="D147" s="202">
        <f>当期実績!D147</f>
        <v>0</v>
      </c>
      <c r="E147" s="202">
        <f>当期実績!E147</f>
        <v>0</v>
      </c>
      <c r="F147" s="202">
        <f>当期実績!F147</f>
        <v>0</v>
      </c>
      <c r="G147" s="202">
        <f>当期実績!G147</f>
        <v>0</v>
      </c>
      <c r="H147" s="202">
        <f>当期実績!H147</f>
        <v>0</v>
      </c>
      <c r="I147" s="202">
        <f>当期実績!I147</f>
        <v>0</v>
      </c>
      <c r="J147" s="202">
        <f>当期実績!J147</f>
        <v>0</v>
      </c>
      <c r="K147" s="202">
        <f>当期実績!K147</f>
        <v>0</v>
      </c>
      <c r="L147" s="202">
        <f>当期実績!L147</f>
        <v>0</v>
      </c>
      <c r="M147" s="202">
        <f>当期実績!M147</f>
        <v>0</v>
      </c>
      <c r="N147" s="202">
        <f>当期実績!N147</f>
        <v>0</v>
      </c>
      <c r="O147" s="202">
        <f>当期実績!O147</f>
        <v>0</v>
      </c>
      <c r="P147" s="202">
        <f>当期実績!P147</f>
        <v>0</v>
      </c>
      <c r="Q147" s="216">
        <f>当期実績!Q147</f>
        <v>0</v>
      </c>
      <c r="R147" s="239" t="str">
        <f>当期実績!R147</f>
        <v/>
      </c>
      <c r="S147" s="199" t="str">
        <f t="shared" si="2"/>
        <v/>
      </c>
    </row>
    <row r="148" spans="1:19">
      <c r="A148" s="218"/>
      <c r="C148" s="222">
        <f>当期実績!C148</f>
        <v>0</v>
      </c>
      <c r="D148" s="202">
        <f>当期実績!D148</f>
        <v>0</v>
      </c>
      <c r="E148" s="202">
        <f>当期実績!E148</f>
        <v>0</v>
      </c>
      <c r="F148" s="202">
        <f>当期実績!F148</f>
        <v>0</v>
      </c>
      <c r="G148" s="202">
        <f>当期実績!G148</f>
        <v>0</v>
      </c>
      <c r="H148" s="202">
        <f>当期実績!H148</f>
        <v>0</v>
      </c>
      <c r="I148" s="202">
        <f>当期実績!I148</f>
        <v>0</v>
      </c>
      <c r="J148" s="202">
        <f>当期実績!J148</f>
        <v>0</v>
      </c>
      <c r="K148" s="202">
        <f>当期実績!K148</f>
        <v>0</v>
      </c>
      <c r="L148" s="202">
        <f>当期実績!L148</f>
        <v>0</v>
      </c>
      <c r="M148" s="202">
        <f>当期実績!M148</f>
        <v>0</v>
      </c>
      <c r="N148" s="202">
        <f>当期実績!N148</f>
        <v>0</v>
      </c>
      <c r="O148" s="202">
        <f>当期実績!O148</f>
        <v>0</v>
      </c>
      <c r="P148" s="202">
        <f>当期実績!P148</f>
        <v>0</v>
      </c>
      <c r="Q148" s="216">
        <f>当期実績!Q148</f>
        <v>0</v>
      </c>
      <c r="R148" s="239" t="str">
        <f>当期実績!R148</f>
        <v/>
      </c>
      <c r="S148" s="199" t="str">
        <f t="shared" si="2"/>
        <v/>
      </c>
    </row>
    <row r="149" spans="1:19">
      <c r="A149" s="218"/>
      <c r="C149" s="222">
        <f>当期実績!C149</f>
        <v>0</v>
      </c>
      <c r="D149" s="202">
        <f>当期実績!D149</f>
        <v>0</v>
      </c>
      <c r="E149" s="202">
        <f>当期実績!E149</f>
        <v>0</v>
      </c>
      <c r="F149" s="202">
        <f>当期実績!F149</f>
        <v>0</v>
      </c>
      <c r="G149" s="202">
        <f>当期実績!G149</f>
        <v>0</v>
      </c>
      <c r="H149" s="202">
        <f>当期実績!H149</f>
        <v>0</v>
      </c>
      <c r="I149" s="202">
        <f>当期実績!I149</f>
        <v>0</v>
      </c>
      <c r="J149" s="202">
        <f>当期実績!J149</f>
        <v>0</v>
      </c>
      <c r="K149" s="202">
        <f>当期実績!K149</f>
        <v>0</v>
      </c>
      <c r="L149" s="202">
        <f>当期実績!L149</f>
        <v>0</v>
      </c>
      <c r="M149" s="202">
        <f>当期実績!M149</f>
        <v>0</v>
      </c>
      <c r="N149" s="202">
        <f>当期実績!N149</f>
        <v>0</v>
      </c>
      <c r="O149" s="202">
        <f>当期実績!O149</f>
        <v>0</v>
      </c>
      <c r="P149" s="202">
        <f>当期実績!P149</f>
        <v>0</v>
      </c>
      <c r="Q149" s="216">
        <f>当期実績!Q149</f>
        <v>0</v>
      </c>
      <c r="R149" s="239" t="str">
        <f>当期実績!R149</f>
        <v/>
      </c>
      <c r="S149" s="199" t="str">
        <f t="shared" si="2"/>
        <v/>
      </c>
    </row>
    <row r="150" spans="1:19">
      <c r="A150" s="218"/>
      <c r="C150" s="222">
        <f>当期実績!C150</f>
        <v>0</v>
      </c>
      <c r="D150" s="202">
        <f>当期実績!D150</f>
        <v>0</v>
      </c>
      <c r="E150" s="202">
        <f>当期実績!E150</f>
        <v>0</v>
      </c>
      <c r="F150" s="202">
        <f>当期実績!F150</f>
        <v>0</v>
      </c>
      <c r="G150" s="202">
        <f>当期実績!G150</f>
        <v>0</v>
      </c>
      <c r="H150" s="202">
        <f>当期実績!H150</f>
        <v>0</v>
      </c>
      <c r="I150" s="202">
        <f>当期実績!I150</f>
        <v>0</v>
      </c>
      <c r="J150" s="202">
        <f>当期実績!J150</f>
        <v>0</v>
      </c>
      <c r="K150" s="202">
        <f>当期実績!K150</f>
        <v>0</v>
      </c>
      <c r="L150" s="202">
        <f>当期実績!L150</f>
        <v>0</v>
      </c>
      <c r="M150" s="202">
        <f>当期実績!M150</f>
        <v>0</v>
      </c>
      <c r="N150" s="202">
        <f>当期実績!N150</f>
        <v>0</v>
      </c>
      <c r="O150" s="202">
        <f>当期実績!O150</f>
        <v>0</v>
      </c>
      <c r="P150" s="202">
        <f>当期実績!P150</f>
        <v>0</v>
      </c>
      <c r="Q150" s="216">
        <f>当期実績!Q150</f>
        <v>0</v>
      </c>
      <c r="R150" s="239" t="str">
        <f>当期実績!R150</f>
        <v/>
      </c>
      <c r="S150" s="199" t="str">
        <f t="shared" si="2"/>
        <v/>
      </c>
    </row>
    <row r="151" spans="1:19">
      <c r="A151" s="218"/>
      <c r="C151" s="222">
        <f>当期実績!C151</f>
        <v>0</v>
      </c>
      <c r="D151" s="202">
        <f>当期実績!D151</f>
        <v>0</v>
      </c>
      <c r="E151" s="202">
        <f>当期実績!E151</f>
        <v>0</v>
      </c>
      <c r="F151" s="202">
        <f>当期実績!F151</f>
        <v>0</v>
      </c>
      <c r="G151" s="202">
        <f>当期実績!G151</f>
        <v>0</v>
      </c>
      <c r="H151" s="202">
        <f>当期実績!H151</f>
        <v>0</v>
      </c>
      <c r="I151" s="202">
        <f>当期実績!I151</f>
        <v>0</v>
      </c>
      <c r="J151" s="202">
        <f>当期実績!J151</f>
        <v>0</v>
      </c>
      <c r="K151" s="202">
        <f>当期実績!K151</f>
        <v>0</v>
      </c>
      <c r="L151" s="202">
        <f>当期実績!L151</f>
        <v>0</v>
      </c>
      <c r="M151" s="202">
        <f>当期実績!M151</f>
        <v>0</v>
      </c>
      <c r="N151" s="202">
        <f>当期実績!N151</f>
        <v>0</v>
      </c>
      <c r="O151" s="202">
        <f>当期実績!O151</f>
        <v>0</v>
      </c>
      <c r="P151" s="202">
        <f>当期実績!P151</f>
        <v>0</v>
      </c>
      <c r="Q151" s="216">
        <f>当期実績!Q151</f>
        <v>0</v>
      </c>
      <c r="R151" s="239" t="str">
        <f>当期実績!R151</f>
        <v/>
      </c>
      <c r="S151" s="199" t="str">
        <f t="shared" si="2"/>
        <v/>
      </c>
    </row>
    <row r="152" spans="1:19">
      <c r="A152" s="218"/>
      <c r="C152" s="222">
        <f>当期実績!C152</f>
        <v>0</v>
      </c>
      <c r="D152" s="202">
        <f>当期実績!D152</f>
        <v>0</v>
      </c>
      <c r="E152" s="202">
        <f>当期実績!E152</f>
        <v>0</v>
      </c>
      <c r="F152" s="202">
        <f>当期実績!F152</f>
        <v>0</v>
      </c>
      <c r="G152" s="202">
        <f>当期実績!G152</f>
        <v>0</v>
      </c>
      <c r="H152" s="202">
        <f>当期実績!H152</f>
        <v>0</v>
      </c>
      <c r="I152" s="202">
        <f>当期実績!I152</f>
        <v>0</v>
      </c>
      <c r="J152" s="202">
        <f>当期実績!J152</f>
        <v>0</v>
      </c>
      <c r="K152" s="202">
        <f>当期実績!K152</f>
        <v>0</v>
      </c>
      <c r="L152" s="202">
        <f>当期実績!L152</f>
        <v>0</v>
      </c>
      <c r="M152" s="202">
        <f>当期実績!M152</f>
        <v>0</v>
      </c>
      <c r="N152" s="202">
        <f>当期実績!N152</f>
        <v>0</v>
      </c>
      <c r="O152" s="202">
        <f>当期実績!O152</f>
        <v>0</v>
      </c>
      <c r="P152" s="202">
        <f>当期実績!P152</f>
        <v>0</v>
      </c>
      <c r="Q152" s="216">
        <f>当期実績!Q152</f>
        <v>0</v>
      </c>
      <c r="R152" s="239" t="str">
        <f>当期実績!R152</f>
        <v/>
      </c>
      <c r="S152" s="199" t="str">
        <f t="shared" si="2"/>
        <v/>
      </c>
    </row>
    <row r="153" spans="1:19">
      <c r="A153" s="218"/>
      <c r="C153" s="1254" t="str">
        <f>当期実績!C153</f>
        <v>( 労務費合計)</v>
      </c>
      <c r="D153" s="1248">
        <f>当期実績!D153</f>
        <v>0</v>
      </c>
      <c r="E153" s="1248">
        <f>当期実績!E153</f>
        <v>0</v>
      </c>
      <c r="F153" s="1248">
        <f>当期実績!F153</f>
        <v>0</v>
      </c>
      <c r="G153" s="1248">
        <f>当期実績!G153</f>
        <v>0</v>
      </c>
      <c r="H153" s="1248">
        <f>当期実績!H153</f>
        <v>0</v>
      </c>
      <c r="I153" s="1248">
        <f>当期実績!I153</f>
        <v>0</v>
      </c>
      <c r="J153" s="1248">
        <f>当期実績!J153</f>
        <v>0</v>
      </c>
      <c r="K153" s="1248">
        <f>当期実績!K153</f>
        <v>0</v>
      </c>
      <c r="L153" s="1248">
        <f>当期実績!L153</f>
        <v>0</v>
      </c>
      <c r="M153" s="1248">
        <f>当期実績!M153</f>
        <v>0</v>
      </c>
      <c r="N153" s="1248">
        <f>当期実績!N153</f>
        <v>0</v>
      </c>
      <c r="O153" s="1248">
        <f>当期実績!O153</f>
        <v>0</v>
      </c>
      <c r="P153" s="1248">
        <f>当期実績!P153</f>
        <v>0</v>
      </c>
      <c r="Q153" s="1249">
        <f>当期実績!Q153</f>
        <v>0</v>
      </c>
      <c r="R153" s="1256" t="str">
        <f>当期実績!R153</f>
        <v/>
      </c>
      <c r="S153" s="199">
        <f t="shared" si="2"/>
        <v>1</v>
      </c>
    </row>
    <row r="154" spans="1:19">
      <c r="A154" s="245"/>
      <c r="C154" s="211" t="str">
        <f>当期実績!C154</f>
        <v>[製造経費]</v>
      </c>
      <c r="D154" s="232">
        <f>当期実績!D154</f>
        <v>0</v>
      </c>
      <c r="E154" s="232">
        <f>当期実績!E154</f>
        <v>0</v>
      </c>
      <c r="F154" s="232">
        <f>当期実績!F154</f>
        <v>0</v>
      </c>
      <c r="G154" s="232">
        <f>当期実績!G154</f>
        <v>0</v>
      </c>
      <c r="H154" s="232">
        <f>当期実績!H154</f>
        <v>0</v>
      </c>
      <c r="I154" s="232">
        <f>当期実績!I154</f>
        <v>0</v>
      </c>
      <c r="J154" s="232">
        <f>当期実績!J154</f>
        <v>0</v>
      </c>
      <c r="K154" s="232">
        <f>当期実績!K154</f>
        <v>0</v>
      </c>
      <c r="L154" s="232">
        <f>当期実績!L154</f>
        <v>0</v>
      </c>
      <c r="M154" s="232">
        <f>当期実績!M154</f>
        <v>0</v>
      </c>
      <c r="N154" s="232">
        <f>当期実績!N154</f>
        <v>0</v>
      </c>
      <c r="O154" s="232">
        <f>当期実績!O154</f>
        <v>0</v>
      </c>
      <c r="P154" s="232">
        <f>当期実績!P154</f>
        <v>0</v>
      </c>
      <c r="Q154" s="233">
        <f>当期実績!Q154</f>
        <v>0</v>
      </c>
      <c r="R154" s="254" t="str">
        <f>当期実績!R154</f>
        <v/>
      </c>
      <c r="S154" s="199">
        <f t="shared" si="2"/>
        <v>1</v>
      </c>
    </row>
    <row r="155" spans="1:19">
      <c r="A155" s="235"/>
      <c r="C155" s="222">
        <f>当期実績!C155</f>
        <v>0</v>
      </c>
      <c r="D155" s="202">
        <f>当期実績!D155</f>
        <v>0</v>
      </c>
      <c r="E155" s="202">
        <f>当期実績!E155</f>
        <v>0</v>
      </c>
      <c r="F155" s="202">
        <f>当期実績!F155</f>
        <v>0</v>
      </c>
      <c r="G155" s="202">
        <f>当期実績!G155</f>
        <v>0</v>
      </c>
      <c r="H155" s="202">
        <f>当期実績!H155</f>
        <v>0</v>
      </c>
      <c r="I155" s="202">
        <f>当期実績!I155</f>
        <v>0</v>
      </c>
      <c r="J155" s="202">
        <f>当期実績!J155</f>
        <v>0</v>
      </c>
      <c r="K155" s="202">
        <f>当期実績!K155</f>
        <v>0</v>
      </c>
      <c r="L155" s="202">
        <f>当期実績!L155</f>
        <v>0</v>
      </c>
      <c r="M155" s="202">
        <f>当期実績!M155</f>
        <v>0</v>
      </c>
      <c r="N155" s="202">
        <f>当期実績!N155</f>
        <v>0</v>
      </c>
      <c r="O155" s="202">
        <f>当期実績!O155</f>
        <v>0</v>
      </c>
      <c r="P155" s="202">
        <f>当期実績!P155</f>
        <v>0</v>
      </c>
      <c r="Q155" s="216">
        <f>当期実績!Q155</f>
        <v>0</v>
      </c>
      <c r="R155" s="248" t="str">
        <f>当期実績!R155</f>
        <v/>
      </c>
      <c r="S155" s="199" t="str">
        <f t="shared" si="2"/>
        <v/>
      </c>
    </row>
    <row r="156" spans="1:19">
      <c r="A156" s="218"/>
      <c r="C156" s="222">
        <f>当期実績!C156</f>
        <v>0</v>
      </c>
      <c r="D156" s="202">
        <f>当期実績!D156</f>
        <v>0</v>
      </c>
      <c r="E156" s="202">
        <f>当期実績!E156</f>
        <v>0</v>
      </c>
      <c r="F156" s="202">
        <f>当期実績!F156</f>
        <v>0</v>
      </c>
      <c r="G156" s="202">
        <f>当期実績!G156</f>
        <v>0</v>
      </c>
      <c r="H156" s="202">
        <f>当期実績!H156</f>
        <v>0</v>
      </c>
      <c r="I156" s="202">
        <f>当期実績!I156</f>
        <v>0</v>
      </c>
      <c r="J156" s="202">
        <f>当期実績!J156</f>
        <v>0</v>
      </c>
      <c r="K156" s="202">
        <f>当期実績!K156</f>
        <v>0</v>
      </c>
      <c r="L156" s="202">
        <f>当期実績!L156</f>
        <v>0</v>
      </c>
      <c r="M156" s="202">
        <f>当期実績!M156</f>
        <v>0</v>
      </c>
      <c r="N156" s="202">
        <f>当期実績!N156</f>
        <v>0</v>
      </c>
      <c r="O156" s="202">
        <f>当期実績!O156</f>
        <v>0</v>
      </c>
      <c r="P156" s="202">
        <f>当期実績!P156</f>
        <v>0</v>
      </c>
      <c r="Q156" s="216">
        <f>当期実績!Q156</f>
        <v>0</v>
      </c>
      <c r="R156" s="239" t="str">
        <f>当期実績!R156</f>
        <v/>
      </c>
      <c r="S156" s="199" t="str">
        <f t="shared" si="2"/>
        <v/>
      </c>
    </row>
    <row r="157" spans="1:19">
      <c r="A157" s="218"/>
      <c r="C157" s="222">
        <f>当期実績!C157</f>
        <v>0</v>
      </c>
      <c r="D157" s="202">
        <f>当期実績!D157</f>
        <v>0</v>
      </c>
      <c r="E157" s="202">
        <f>当期実績!E157</f>
        <v>0</v>
      </c>
      <c r="F157" s="202">
        <f>当期実績!F157</f>
        <v>0</v>
      </c>
      <c r="G157" s="202">
        <f>当期実績!G157</f>
        <v>0</v>
      </c>
      <c r="H157" s="202">
        <f>当期実績!H157</f>
        <v>0</v>
      </c>
      <c r="I157" s="202">
        <f>当期実績!I157</f>
        <v>0</v>
      </c>
      <c r="J157" s="202">
        <f>当期実績!J157</f>
        <v>0</v>
      </c>
      <c r="K157" s="202">
        <f>当期実績!K157</f>
        <v>0</v>
      </c>
      <c r="L157" s="202">
        <f>当期実績!L157</f>
        <v>0</v>
      </c>
      <c r="M157" s="202">
        <f>当期実績!M157</f>
        <v>0</v>
      </c>
      <c r="N157" s="202">
        <f>当期実績!N157</f>
        <v>0</v>
      </c>
      <c r="O157" s="202">
        <f>当期実績!O157</f>
        <v>0</v>
      </c>
      <c r="P157" s="202">
        <f>当期実績!P157</f>
        <v>0</v>
      </c>
      <c r="Q157" s="216">
        <f>当期実績!Q157</f>
        <v>0</v>
      </c>
      <c r="R157" s="239" t="str">
        <f>当期実績!R157</f>
        <v/>
      </c>
      <c r="S157" s="199" t="str">
        <f t="shared" si="2"/>
        <v/>
      </c>
    </row>
    <row r="158" spans="1:19">
      <c r="A158" s="218"/>
      <c r="C158" s="222">
        <f>当期実績!C158</f>
        <v>0</v>
      </c>
      <c r="D158" s="202">
        <f>当期実績!D158</f>
        <v>0</v>
      </c>
      <c r="E158" s="202">
        <f>当期実績!E158</f>
        <v>0</v>
      </c>
      <c r="F158" s="202">
        <f>当期実績!F158</f>
        <v>0</v>
      </c>
      <c r="G158" s="202">
        <f>当期実績!G158</f>
        <v>0</v>
      </c>
      <c r="H158" s="202">
        <f>当期実績!H158</f>
        <v>0</v>
      </c>
      <c r="I158" s="202">
        <f>当期実績!I158</f>
        <v>0</v>
      </c>
      <c r="J158" s="202">
        <f>当期実績!J158</f>
        <v>0</v>
      </c>
      <c r="K158" s="202">
        <f>当期実績!K158</f>
        <v>0</v>
      </c>
      <c r="L158" s="202">
        <f>当期実績!L158</f>
        <v>0</v>
      </c>
      <c r="M158" s="202">
        <f>当期実績!M158</f>
        <v>0</v>
      </c>
      <c r="N158" s="202">
        <f>当期実績!N158</f>
        <v>0</v>
      </c>
      <c r="O158" s="202">
        <f>当期実績!O158</f>
        <v>0</v>
      </c>
      <c r="P158" s="202">
        <f>当期実績!P158</f>
        <v>0</v>
      </c>
      <c r="Q158" s="216">
        <f>当期実績!Q158</f>
        <v>0</v>
      </c>
      <c r="R158" s="239" t="str">
        <f>当期実績!R158</f>
        <v/>
      </c>
      <c r="S158" s="199" t="str">
        <f t="shared" si="2"/>
        <v/>
      </c>
    </row>
    <row r="159" spans="1:19">
      <c r="A159" s="218"/>
      <c r="C159" s="222">
        <f>当期実績!C159</f>
        <v>0</v>
      </c>
      <c r="D159" s="202">
        <f>当期実績!D159</f>
        <v>0</v>
      </c>
      <c r="E159" s="202">
        <f>当期実績!E159</f>
        <v>0</v>
      </c>
      <c r="F159" s="202">
        <f>当期実績!F159</f>
        <v>0</v>
      </c>
      <c r="G159" s="202">
        <f>当期実績!G159</f>
        <v>0</v>
      </c>
      <c r="H159" s="202">
        <f>当期実績!H159</f>
        <v>0</v>
      </c>
      <c r="I159" s="202">
        <f>当期実績!I159</f>
        <v>0</v>
      </c>
      <c r="J159" s="202">
        <f>当期実績!J159</f>
        <v>0</v>
      </c>
      <c r="K159" s="202">
        <f>当期実績!K159</f>
        <v>0</v>
      </c>
      <c r="L159" s="202">
        <f>当期実績!L159</f>
        <v>0</v>
      </c>
      <c r="M159" s="202">
        <f>当期実績!M159</f>
        <v>0</v>
      </c>
      <c r="N159" s="202">
        <f>当期実績!N159</f>
        <v>0</v>
      </c>
      <c r="O159" s="202">
        <f>当期実績!O159</f>
        <v>0</v>
      </c>
      <c r="P159" s="202">
        <f>当期実績!P159</f>
        <v>0</v>
      </c>
      <c r="Q159" s="216">
        <f>当期実績!Q159</f>
        <v>0</v>
      </c>
      <c r="R159" s="239" t="str">
        <f>当期実績!R159</f>
        <v/>
      </c>
      <c r="S159" s="199" t="str">
        <f t="shared" si="2"/>
        <v/>
      </c>
    </row>
    <row r="160" spans="1:19">
      <c r="A160" s="218"/>
      <c r="C160" s="222">
        <f>当期実績!C160</f>
        <v>0</v>
      </c>
      <c r="D160" s="202">
        <f>当期実績!D160</f>
        <v>0</v>
      </c>
      <c r="E160" s="202">
        <f>当期実績!E160</f>
        <v>0</v>
      </c>
      <c r="F160" s="202">
        <f>当期実績!F160</f>
        <v>0</v>
      </c>
      <c r="G160" s="202">
        <f>当期実績!G160</f>
        <v>0</v>
      </c>
      <c r="H160" s="202">
        <f>当期実績!H160</f>
        <v>0</v>
      </c>
      <c r="I160" s="202">
        <f>当期実績!I160</f>
        <v>0</v>
      </c>
      <c r="J160" s="202">
        <f>当期実績!J160</f>
        <v>0</v>
      </c>
      <c r="K160" s="202">
        <f>当期実績!K160</f>
        <v>0</v>
      </c>
      <c r="L160" s="202">
        <f>当期実績!L160</f>
        <v>0</v>
      </c>
      <c r="M160" s="202">
        <f>当期実績!M160</f>
        <v>0</v>
      </c>
      <c r="N160" s="202">
        <f>当期実績!N160</f>
        <v>0</v>
      </c>
      <c r="O160" s="202">
        <f>当期実績!O160</f>
        <v>0</v>
      </c>
      <c r="P160" s="202">
        <f>当期実績!P160</f>
        <v>0</v>
      </c>
      <c r="Q160" s="216">
        <f>当期実績!Q160</f>
        <v>0</v>
      </c>
      <c r="R160" s="239" t="str">
        <f>当期実績!R160</f>
        <v/>
      </c>
      <c r="S160" s="199" t="str">
        <f t="shared" si="2"/>
        <v/>
      </c>
    </row>
    <row r="161" spans="1:19">
      <c r="A161" s="218"/>
      <c r="C161" s="222">
        <f>当期実績!C161</f>
        <v>0</v>
      </c>
      <c r="D161" s="202">
        <f>当期実績!D161</f>
        <v>0</v>
      </c>
      <c r="E161" s="202">
        <f>当期実績!E161</f>
        <v>0</v>
      </c>
      <c r="F161" s="202">
        <f>当期実績!F161</f>
        <v>0</v>
      </c>
      <c r="G161" s="202">
        <f>当期実績!G161</f>
        <v>0</v>
      </c>
      <c r="H161" s="202">
        <f>当期実績!H161</f>
        <v>0</v>
      </c>
      <c r="I161" s="202">
        <f>当期実績!I161</f>
        <v>0</v>
      </c>
      <c r="J161" s="202">
        <f>当期実績!J161</f>
        <v>0</v>
      </c>
      <c r="K161" s="202">
        <f>当期実績!K161</f>
        <v>0</v>
      </c>
      <c r="L161" s="202">
        <f>当期実績!L161</f>
        <v>0</v>
      </c>
      <c r="M161" s="202">
        <f>当期実績!M161</f>
        <v>0</v>
      </c>
      <c r="N161" s="202">
        <f>当期実績!N161</f>
        <v>0</v>
      </c>
      <c r="O161" s="202">
        <f>当期実績!O161</f>
        <v>0</v>
      </c>
      <c r="P161" s="202">
        <f>当期実績!P161</f>
        <v>0</v>
      </c>
      <c r="Q161" s="216">
        <f>当期実績!Q161</f>
        <v>0</v>
      </c>
      <c r="R161" s="239" t="str">
        <f>当期実績!R161</f>
        <v/>
      </c>
      <c r="S161" s="199" t="str">
        <f t="shared" si="2"/>
        <v/>
      </c>
    </row>
    <row r="162" spans="1:19">
      <c r="A162" s="218"/>
      <c r="C162" s="222">
        <f>当期実績!C162</f>
        <v>0</v>
      </c>
      <c r="D162" s="202">
        <f>当期実績!D162</f>
        <v>0</v>
      </c>
      <c r="E162" s="202">
        <f>当期実績!E162</f>
        <v>0</v>
      </c>
      <c r="F162" s="202">
        <f>当期実績!F162</f>
        <v>0</v>
      </c>
      <c r="G162" s="202">
        <f>当期実績!G162</f>
        <v>0</v>
      </c>
      <c r="H162" s="202">
        <f>当期実績!H162</f>
        <v>0</v>
      </c>
      <c r="I162" s="202">
        <f>当期実績!I162</f>
        <v>0</v>
      </c>
      <c r="J162" s="202">
        <f>当期実績!J162</f>
        <v>0</v>
      </c>
      <c r="K162" s="202">
        <f>当期実績!K162</f>
        <v>0</v>
      </c>
      <c r="L162" s="202">
        <f>当期実績!L162</f>
        <v>0</v>
      </c>
      <c r="M162" s="202">
        <f>当期実績!M162</f>
        <v>0</v>
      </c>
      <c r="N162" s="202">
        <f>当期実績!N162</f>
        <v>0</v>
      </c>
      <c r="O162" s="202">
        <f>当期実績!O162</f>
        <v>0</v>
      </c>
      <c r="P162" s="202">
        <f>当期実績!P162</f>
        <v>0</v>
      </c>
      <c r="Q162" s="216">
        <f>当期実績!Q162</f>
        <v>0</v>
      </c>
      <c r="R162" s="239" t="str">
        <f>当期実績!R162</f>
        <v/>
      </c>
      <c r="S162" s="199" t="str">
        <f t="shared" si="2"/>
        <v/>
      </c>
    </row>
    <row r="163" spans="1:19">
      <c r="A163" s="218"/>
      <c r="C163" s="222">
        <f>当期実績!C163</f>
        <v>0</v>
      </c>
      <c r="D163" s="202">
        <f>当期実績!D163</f>
        <v>0</v>
      </c>
      <c r="E163" s="202">
        <f>当期実績!E163</f>
        <v>0</v>
      </c>
      <c r="F163" s="202">
        <f>当期実績!F163</f>
        <v>0</v>
      </c>
      <c r="G163" s="202">
        <f>当期実績!G163</f>
        <v>0</v>
      </c>
      <c r="H163" s="202">
        <f>当期実績!H163</f>
        <v>0</v>
      </c>
      <c r="I163" s="202">
        <f>当期実績!I163</f>
        <v>0</v>
      </c>
      <c r="J163" s="202">
        <f>当期実績!J163</f>
        <v>0</v>
      </c>
      <c r="K163" s="202">
        <f>当期実績!K163</f>
        <v>0</v>
      </c>
      <c r="L163" s="202">
        <f>当期実績!L163</f>
        <v>0</v>
      </c>
      <c r="M163" s="202">
        <f>当期実績!M163</f>
        <v>0</v>
      </c>
      <c r="N163" s="202">
        <f>当期実績!N163</f>
        <v>0</v>
      </c>
      <c r="O163" s="202">
        <f>当期実績!O163</f>
        <v>0</v>
      </c>
      <c r="P163" s="202">
        <f>当期実績!P163</f>
        <v>0</v>
      </c>
      <c r="Q163" s="216">
        <f>当期実績!Q163</f>
        <v>0</v>
      </c>
      <c r="R163" s="239" t="str">
        <f>当期実績!R163</f>
        <v/>
      </c>
      <c r="S163" s="199" t="str">
        <f t="shared" si="2"/>
        <v/>
      </c>
    </row>
    <row r="164" spans="1:19">
      <c r="A164" s="218"/>
      <c r="C164" s="222">
        <f>当期実績!C164</f>
        <v>0</v>
      </c>
      <c r="D164" s="202">
        <f>当期実績!D164</f>
        <v>0</v>
      </c>
      <c r="E164" s="202">
        <f>当期実績!E164</f>
        <v>0</v>
      </c>
      <c r="F164" s="202">
        <f>当期実績!F164</f>
        <v>0</v>
      </c>
      <c r="G164" s="202">
        <f>当期実績!G164</f>
        <v>0</v>
      </c>
      <c r="H164" s="202">
        <f>当期実績!H164</f>
        <v>0</v>
      </c>
      <c r="I164" s="202">
        <f>当期実績!I164</f>
        <v>0</v>
      </c>
      <c r="J164" s="202">
        <f>当期実績!J164</f>
        <v>0</v>
      </c>
      <c r="K164" s="202">
        <f>当期実績!K164</f>
        <v>0</v>
      </c>
      <c r="L164" s="202">
        <f>当期実績!L164</f>
        <v>0</v>
      </c>
      <c r="M164" s="202">
        <f>当期実績!M164</f>
        <v>0</v>
      </c>
      <c r="N164" s="202">
        <f>当期実績!N164</f>
        <v>0</v>
      </c>
      <c r="O164" s="202">
        <f>当期実績!O164</f>
        <v>0</v>
      </c>
      <c r="P164" s="202">
        <f>当期実績!P164</f>
        <v>0</v>
      </c>
      <c r="Q164" s="216">
        <f>当期実績!Q164</f>
        <v>0</v>
      </c>
      <c r="R164" s="239" t="str">
        <f>当期実績!R164</f>
        <v/>
      </c>
      <c r="S164" s="199" t="str">
        <f t="shared" si="2"/>
        <v/>
      </c>
    </row>
    <row r="165" spans="1:19">
      <c r="A165" s="218"/>
      <c r="C165" s="222">
        <f>当期実績!C165</f>
        <v>0</v>
      </c>
      <c r="D165" s="202">
        <f>当期実績!D165</f>
        <v>0</v>
      </c>
      <c r="E165" s="202">
        <f>当期実績!E165</f>
        <v>0</v>
      </c>
      <c r="F165" s="202">
        <f>当期実績!F165</f>
        <v>0</v>
      </c>
      <c r="G165" s="202">
        <f>当期実績!G165</f>
        <v>0</v>
      </c>
      <c r="H165" s="202">
        <f>当期実績!H165</f>
        <v>0</v>
      </c>
      <c r="I165" s="202">
        <f>当期実績!I165</f>
        <v>0</v>
      </c>
      <c r="J165" s="202">
        <f>当期実績!J165</f>
        <v>0</v>
      </c>
      <c r="K165" s="202">
        <f>当期実績!K165</f>
        <v>0</v>
      </c>
      <c r="L165" s="202">
        <f>当期実績!L165</f>
        <v>0</v>
      </c>
      <c r="M165" s="202">
        <f>当期実績!M165</f>
        <v>0</v>
      </c>
      <c r="N165" s="202">
        <f>当期実績!N165</f>
        <v>0</v>
      </c>
      <c r="O165" s="202">
        <f>当期実績!O165</f>
        <v>0</v>
      </c>
      <c r="P165" s="202">
        <f>当期実績!P165</f>
        <v>0</v>
      </c>
      <c r="Q165" s="216">
        <f>当期実績!Q165</f>
        <v>0</v>
      </c>
      <c r="R165" s="248" t="str">
        <f>当期実績!R165</f>
        <v/>
      </c>
      <c r="S165" s="199" t="str">
        <f t="shared" si="2"/>
        <v/>
      </c>
    </row>
    <row r="166" spans="1:19">
      <c r="A166" s="218"/>
      <c r="C166" s="222">
        <f>当期実績!C166</f>
        <v>0</v>
      </c>
      <c r="D166" s="202">
        <f>当期実績!D166</f>
        <v>0</v>
      </c>
      <c r="E166" s="202">
        <f>当期実績!E166</f>
        <v>0</v>
      </c>
      <c r="F166" s="202">
        <f>当期実績!F166</f>
        <v>0</v>
      </c>
      <c r="G166" s="202">
        <f>当期実績!G166</f>
        <v>0</v>
      </c>
      <c r="H166" s="202">
        <f>当期実績!H166</f>
        <v>0</v>
      </c>
      <c r="I166" s="202">
        <f>当期実績!I166</f>
        <v>0</v>
      </c>
      <c r="J166" s="202">
        <f>当期実績!J166</f>
        <v>0</v>
      </c>
      <c r="K166" s="202">
        <f>当期実績!K166</f>
        <v>0</v>
      </c>
      <c r="L166" s="202">
        <f>当期実績!L166</f>
        <v>0</v>
      </c>
      <c r="M166" s="202">
        <f>当期実績!M166</f>
        <v>0</v>
      </c>
      <c r="N166" s="202">
        <f>当期実績!N166</f>
        <v>0</v>
      </c>
      <c r="O166" s="202">
        <f>当期実績!O166</f>
        <v>0</v>
      </c>
      <c r="P166" s="202">
        <f>当期実績!P166</f>
        <v>0</v>
      </c>
      <c r="Q166" s="216">
        <f>当期実績!Q166</f>
        <v>0</v>
      </c>
      <c r="R166" s="239" t="str">
        <f>当期実績!R166</f>
        <v/>
      </c>
      <c r="S166" s="199" t="str">
        <f t="shared" si="2"/>
        <v/>
      </c>
    </row>
    <row r="167" spans="1:19">
      <c r="A167" s="218"/>
      <c r="C167" s="222">
        <f>当期実績!C167</f>
        <v>0</v>
      </c>
      <c r="D167" s="202">
        <f>当期実績!D167</f>
        <v>0</v>
      </c>
      <c r="E167" s="202">
        <f>当期実績!E167</f>
        <v>0</v>
      </c>
      <c r="F167" s="202">
        <f>当期実績!F167</f>
        <v>0</v>
      </c>
      <c r="G167" s="202">
        <f>当期実績!G167</f>
        <v>0</v>
      </c>
      <c r="H167" s="202">
        <f>当期実績!H167</f>
        <v>0</v>
      </c>
      <c r="I167" s="202">
        <f>当期実績!I167</f>
        <v>0</v>
      </c>
      <c r="J167" s="202">
        <f>当期実績!J167</f>
        <v>0</v>
      </c>
      <c r="K167" s="202">
        <f>当期実績!K167</f>
        <v>0</v>
      </c>
      <c r="L167" s="202">
        <f>当期実績!L167</f>
        <v>0</v>
      </c>
      <c r="M167" s="202">
        <f>当期実績!M167</f>
        <v>0</v>
      </c>
      <c r="N167" s="202">
        <f>当期実績!N167</f>
        <v>0</v>
      </c>
      <c r="O167" s="202">
        <f>当期実績!O167</f>
        <v>0</v>
      </c>
      <c r="P167" s="202">
        <f>当期実績!P167</f>
        <v>0</v>
      </c>
      <c r="Q167" s="216">
        <f>当期実績!Q167</f>
        <v>0</v>
      </c>
      <c r="R167" s="239" t="str">
        <f>当期実績!R167</f>
        <v/>
      </c>
      <c r="S167" s="199" t="str">
        <f t="shared" si="2"/>
        <v/>
      </c>
    </row>
    <row r="168" spans="1:19">
      <c r="A168" s="218"/>
      <c r="C168" s="222">
        <f>当期実績!C168</f>
        <v>0</v>
      </c>
      <c r="D168" s="202">
        <f>当期実績!D168</f>
        <v>0</v>
      </c>
      <c r="E168" s="202">
        <f>当期実績!E168</f>
        <v>0</v>
      </c>
      <c r="F168" s="202">
        <f>当期実績!F168</f>
        <v>0</v>
      </c>
      <c r="G168" s="202">
        <f>当期実績!G168</f>
        <v>0</v>
      </c>
      <c r="H168" s="202">
        <f>当期実績!H168</f>
        <v>0</v>
      </c>
      <c r="I168" s="202">
        <f>当期実績!I168</f>
        <v>0</v>
      </c>
      <c r="J168" s="202">
        <f>当期実績!J168</f>
        <v>0</v>
      </c>
      <c r="K168" s="202">
        <f>当期実績!K168</f>
        <v>0</v>
      </c>
      <c r="L168" s="202">
        <f>当期実績!L168</f>
        <v>0</v>
      </c>
      <c r="M168" s="202">
        <f>当期実績!M168</f>
        <v>0</v>
      </c>
      <c r="N168" s="202">
        <f>当期実績!N168</f>
        <v>0</v>
      </c>
      <c r="O168" s="202">
        <f>当期実績!O168</f>
        <v>0</v>
      </c>
      <c r="P168" s="202">
        <f>当期実績!P168</f>
        <v>0</v>
      </c>
      <c r="Q168" s="216">
        <f>当期実績!Q168</f>
        <v>0</v>
      </c>
      <c r="R168" s="239" t="str">
        <f>当期実績!R168</f>
        <v/>
      </c>
      <c r="S168" s="199" t="str">
        <f t="shared" si="2"/>
        <v/>
      </c>
    </row>
    <row r="169" spans="1:19">
      <c r="A169" s="218"/>
      <c r="C169" s="222">
        <f>当期実績!C169</f>
        <v>0</v>
      </c>
      <c r="D169" s="202">
        <f>当期実績!D169</f>
        <v>0</v>
      </c>
      <c r="E169" s="202">
        <f>当期実績!E169</f>
        <v>0</v>
      </c>
      <c r="F169" s="202">
        <f>当期実績!F169</f>
        <v>0</v>
      </c>
      <c r="G169" s="202">
        <f>当期実績!G169</f>
        <v>0</v>
      </c>
      <c r="H169" s="202">
        <f>当期実績!H169</f>
        <v>0</v>
      </c>
      <c r="I169" s="202">
        <f>当期実績!I169</f>
        <v>0</v>
      </c>
      <c r="J169" s="202">
        <f>当期実績!J169</f>
        <v>0</v>
      </c>
      <c r="K169" s="202">
        <f>当期実績!K169</f>
        <v>0</v>
      </c>
      <c r="L169" s="202">
        <f>当期実績!L169</f>
        <v>0</v>
      </c>
      <c r="M169" s="202">
        <f>当期実績!M169</f>
        <v>0</v>
      </c>
      <c r="N169" s="202">
        <f>当期実績!N169</f>
        <v>0</v>
      </c>
      <c r="O169" s="202">
        <f>当期実績!O169</f>
        <v>0</v>
      </c>
      <c r="P169" s="202">
        <f>当期実績!P169</f>
        <v>0</v>
      </c>
      <c r="Q169" s="216">
        <f>当期実績!Q169</f>
        <v>0</v>
      </c>
      <c r="R169" s="239" t="str">
        <f>当期実績!R169</f>
        <v/>
      </c>
      <c r="S169" s="199" t="str">
        <f t="shared" si="2"/>
        <v/>
      </c>
    </row>
    <row r="170" spans="1:19">
      <c r="A170" s="218"/>
      <c r="C170" s="222">
        <f>当期実績!C170</f>
        <v>0</v>
      </c>
      <c r="D170" s="202">
        <f>当期実績!D170</f>
        <v>0</v>
      </c>
      <c r="E170" s="202">
        <f>当期実績!E170</f>
        <v>0</v>
      </c>
      <c r="F170" s="202">
        <f>当期実績!F170</f>
        <v>0</v>
      </c>
      <c r="G170" s="202">
        <f>当期実績!G170</f>
        <v>0</v>
      </c>
      <c r="H170" s="202">
        <f>当期実績!H170</f>
        <v>0</v>
      </c>
      <c r="I170" s="202">
        <f>当期実績!I170</f>
        <v>0</v>
      </c>
      <c r="J170" s="202">
        <f>当期実績!J170</f>
        <v>0</v>
      </c>
      <c r="K170" s="202">
        <f>当期実績!K170</f>
        <v>0</v>
      </c>
      <c r="L170" s="202">
        <f>当期実績!L170</f>
        <v>0</v>
      </c>
      <c r="M170" s="202">
        <f>当期実績!M170</f>
        <v>0</v>
      </c>
      <c r="N170" s="202">
        <f>当期実績!N170</f>
        <v>0</v>
      </c>
      <c r="O170" s="202">
        <f>当期実績!O170</f>
        <v>0</v>
      </c>
      <c r="P170" s="202">
        <f>当期実績!P170</f>
        <v>0</v>
      </c>
      <c r="Q170" s="216">
        <f>当期実績!Q170</f>
        <v>0</v>
      </c>
      <c r="R170" s="239" t="str">
        <f>当期実績!R170</f>
        <v/>
      </c>
      <c r="S170" s="199" t="str">
        <f t="shared" si="2"/>
        <v/>
      </c>
    </row>
    <row r="171" spans="1:19">
      <c r="A171" s="218"/>
      <c r="C171" s="222">
        <f>当期実績!C171</f>
        <v>0</v>
      </c>
      <c r="D171" s="202">
        <f>当期実績!D171</f>
        <v>0</v>
      </c>
      <c r="E171" s="202">
        <f>当期実績!E171</f>
        <v>0</v>
      </c>
      <c r="F171" s="202">
        <f>当期実績!F171</f>
        <v>0</v>
      </c>
      <c r="G171" s="202">
        <f>当期実績!G171</f>
        <v>0</v>
      </c>
      <c r="H171" s="202">
        <f>当期実績!H171</f>
        <v>0</v>
      </c>
      <c r="I171" s="202">
        <f>当期実績!I171</f>
        <v>0</v>
      </c>
      <c r="J171" s="202">
        <f>当期実績!J171</f>
        <v>0</v>
      </c>
      <c r="K171" s="202">
        <f>当期実績!K171</f>
        <v>0</v>
      </c>
      <c r="L171" s="202">
        <f>当期実績!L171</f>
        <v>0</v>
      </c>
      <c r="M171" s="202">
        <f>当期実績!M171</f>
        <v>0</v>
      </c>
      <c r="N171" s="202">
        <f>当期実績!N171</f>
        <v>0</v>
      </c>
      <c r="O171" s="202">
        <f>当期実績!O171</f>
        <v>0</v>
      </c>
      <c r="P171" s="202">
        <f>当期実績!P171</f>
        <v>0</v>
      </c>
      <c r="Q171" s="216">
        <f>当期実績!Q171</f>
        <v>0</v>
      </c>
      <c r="R171" s="239" t="str">
        <f>当期実績!R171</f>
        <v/>
      </c>
      <c r="S171" s="199" t="str">
        <f t="shared" si="2"/>
        <v/>
      </c>
    </row>
    <row r="172" spans="1:19">
      <c r="A172" s="218"/>
      <c r="C172" s="222">
        <f>当期実績!C172</f>
        <v>0</v>
      </c>
      <c r="D172" s="202">
        <f>当期実績!D172</f>
        <v>0</v>
      </c>
      <c r="E172" s="202">
        <f>当期実績!E172</f>
        <v>0</v>
      </c>
      <c r="F172" s="202">
        <f>当期実績!F172</f>
        <v>0</v>
      </c>
      <c r="G172" s="202">
        <f>当期実績!G172</f>
        <v>0</v>
      </c>
      <c r="H172" s="202">
        <f>当期実績!H172</f>
        <v>0</v>
      </c>
      <c r="I172" s="202">
        <f>当期実績!I172</f>
        <v>0</v>
      </c>
      <c r="J172" s="202">
        <f>当期実績!J172</f>
        <v>0</v>
      </c>
      <c r="K172" s="202">
        <f>当期実績!K172</f>
        <v>0</v>
      </c>
      <c r="L172" s="202">
        <f>当期実績!L172</f>
        <v>0</v>
      </c>
      <c r="M172" s="202">
        <f>当期実績!M172</f>
        <v>0</v>
      </c>
      <c r="N172" s="202">
        <f>当期実績!N172</f>
        <v>0</v>
      </c>
      <c r="O172" s="202">
        <f>当期実績!O172</f>
        <v>0</v>
      </c>
      <c r="P172" s="202">
        <f>当期実績!P172</f>
        <v>0</v>
      </c>
      <c r="Q172" s="216">
        <f>当期実績!Q172</f>
        <v>0</v>
      </c>
      <c r="R172" s="239" t="str">
        <f>当期実績!R172</f>
        <v/>
      </c>
      <c r="S172" s="199" t="str">
        <f t="shared" si="2"/>
        <v/>
      </c>
    </row>
    <row r="173" spans="1:19">
      <c r="A173" s="218"/>
      <c r="C173" s="222">
        <f>当期実績!C173</f>
        <v>0</v>
      </c>
      <c r="D173" s="202">
        <f>当期実績!D173</f>
        <v>0</v>
      </c>
      <c r="E173" s="202">
        <f>当期実績!E173</f>
        <v>0</v>
      </c>
      <c r="F173" s="202">
        <f>当期実績!F173</f>
        <v>0</v>
      </c>
      <c r="G173" s="202">
        <f>当期実績!G173</f>
        <v>0</v>
      </c>
      <c r="H173" s="202">
        <f>当期実績!H173</f>
        <v>0</v>
      </c>
      <c r="I173" s="202">
        <f>当期実績!I173</f>
        <v>0</v>
      </c>
      <c r="J173" s="202">
        <f>当期実績!J173</f>
        <v>0</v>
      </c>
      <c r="K173" s="202">
        <f>当期実績!K173</f>
        <v>0</v>
      </c>
      <c r="L173" s="202">
        <f>当期実績!L173</f>
        <v>0</v>
      </c>
      <c r="M173" s="202">
        <f>当期実績!M173</f>
        <v>0</v>
      </c>
      <c r="N173" s="202">
        <f>当期実績!N173</f>
        <v>0</v>
      </c>
      <c r="O173" s="202">
        <f>当期実績!O173</f>
        <v>0</v>
      </c>
      <c r="P173" s="202">
        <f>当期実績!P173</f>
        <v>0</v>
      </c>
      <c r="Q173" s="216">
        <f>当期実績!Q173</f>
        <v>0</v>
      </c>
      <c r="R173" s="239" t="str">
        <f>当期実績!R173</f>
        <v/>
      </c>
      <c r="S173" s="199" t="str">
        <f t="shared" si="2"/>
        <v/>
      </c>
    </row>
    <row r="174" spans="1:19">
      <c r="A174" s="218"/>
      <c r="C174" s="222">
        <f>当期実績!C174</f>
        <v>0</v>
      </c>
      <c r="D174" s="202">
        <f>当期実績!D174</f>
        <v>0</v>
      </c>
      <c r="E174" s="202">
        <f>当期実績!E174</f>
        <v>0</v>
      </c>
      <c r="F174" s="202">
        <f>当期実績!F174</f>
        <v>0</v>
      </c>
      <c r="G174" s="202">
        <f>当期実績!G174</f>
        <v>0</v>
      </c>
      <c r="H174" s="202">
        <f>当期実績!H174</f>
        <v>0</v>
      </c>
      <c r="I174" s="202">
        <f>当期実績!I174</f>
        <v>0</v>
      </c>
      <c r="J174" s="202">
        <f>当期実績!J174</f>
        <v>0</v>
      </c>
      <c r="K174" s="202">
        <f>当期実績!K174</f>
        <v>0</v>
      </c>
      <c r="L174" s="202">
        <f>当期実績!L174</f>
        <v>0</v>
      </c>
      <c r="M174" s="202">
        <f>当期実績!M174</f>
        <v>0</v>
      </c>
      <c r="N174" s="202">
        <f>当期実績!N174</f>
        <v>0</v>
      </c>
      <c r="O174" s="202">
        <f>当期実績!O174</f>
        <v>0</v>
      </c>
      <c r="P174" s="202">
        <f>当期実績!P174</f>
        <v>0</v>
      </c>
      <c r="Q174" s="216">
        <f>当期実績!Q174</f>
        <v>0</v>
      </c>
      <c r="R174" s="239" t="str">
        <f>当期実績!R174</f>
        <v/>
      </c>
      <c r="S174" s="199" t="str">
        <f t="shared" si="2"/>
        <v/>
      </c>
    </row>
    <row r="175" spans="1:19">
      <c r="A175" s="218"/>
      <c r="C175" s="222">
        <f>当期実績!C175</f>
        <v>0</v>
      </c>
      <c r="D175" s="202">
        <f>当期実績!D175</f>
        <v>0</v>
      </c>
      <c r="E175" s="202">
        <f>当期実績!E175</f>
        <v>0</v>
      </c>
      <c r="F175" s="202">
        <f>当期実績!F175</f>
        <v>0</v>
      </c>
      <c r="G175" s="202">
        <f>当期実績!G175</f>
        <v>0</v>
      </c>
      <c r="H175" s="202">
        <f>当期実績!H175</f>
        <v>0</v>
      </c>
      <c r="I175" s="202">
        <f>当期実績!I175</f>
        <v>0</v>
      </c>
      <c r="J175" s="202">
        <f>当期実績!J175</f>
        <v>0</v>
      </c>
      <c r="K175" s="202">
        <f>当期実績!K175</f>
        <v>0</v>
      </c>
      <c r="L175" s="202">
        <f>当期実績!L175</f>
        <v>0</v>
      </c>
      <c r="M175" s="202">
        <f>当期実績!M175</f>
        <v>0</v>
      </c>
      <c r="N175" s="202">
        <f>当期実績!N175</f>
        <v>0</v>
      </c>
      <c r="O175" s="202">
        <f>当期実績!O175</f>
        <v>0</v>
      </c>
      <c r="P175" s="202">
        <f>当期実績!P175</f>
        <v>0</v>
      </c>
      <c r="Q175" s="216">
        <f>当期実績!Q175</f>
        <v>0</v>
      </c>
      <c r="R175" s="248" t="str">
        <f>当期実績!R175</f>
        <v/>
      </c>
      <c r="S175" s="199" t="str">
        <f t="shared" si="2"/>
        <v/>
      </c>
    </row>
    <row r="176" spans="1:19">
      <c r="A176" s="218"/>
      <c r="C176" s="222">
        <f>当期実績!C176</f>
        <v>0</v>
      </c>
      <c r="D176" s="202">
        <f>当期実績!D176</f>
        <v>0</v>
      </c>
      <c r="E176" s="202">
        <f>当期実績!E176</f>
        <v>0</v>
      </c>
      <c r="F176" s="202">
        <f>当期実績!F176</f>
        <v>0</v>
      </c>
      <c r="G176" s="202">
        <f>当期実績!G176</f>
        <v>0</v>
      </c>
      <c r="H176" s="202">
        <f>当期実績!H176</f>
        <v>0</v>
      </c>
      <c r="I176" s="202">
        <f>当期実績!I176</f>
        <v>0</v>
      </c>
      <c r="J176" s="202">
        <f>当期実績!J176</f>
        <v>0</v>
      </c>
      <c r="K176" s="202">
        <f>当期実績!K176</f>
        <v>0</v>
      </c>
      <c r="L176" s="202">
        <f>当期実績!L176</f>
        <v>0</v>
      </c>
      <c r="M176" s="202">
        <f>当期実績!M176</f>
        <v>0</v>
      </c>
      <c r="N176" s="202">
        <f>当期実績!N176</f>
        <v>0</v>
      </c>
      <c r="O176" s="202">
        <f>当期実績!O176</f>
        <v>0</v>
      </c>
      <c r="P176" s="202">
        <f>当期実績!P176</f>
        <v>0</v>
      </c>
      <c r="Q176" s="216">
        <f>当期実績!Q176</f>
        <v>0</v>
      </c>
      <c r="R176" s="239" t="str">
        <f>当期実績!R176</f>
        <v/>
      </c>
      <c r="S176" s="199" t="str">
        <f t="shared" si="2"/>
        <v/>
      </c>
    </row>
    <row r="177" spans="1:19">
      <c r="A177" s="218"/>
      <c r="C177" s="222">
        <f>当期実績!C177</f>
        <v>0</v>
      </c>
      <c r="D177" s="202">
        <f>当期実績!D177</f>
        <v>0</v>
      </c>
      <c r="E177" s="202">
        <f>当期実績!E177</f>
        <v>0</v>
      </c>
      <c r="F177" s="202">
        <f>当期実績!F177</f>
        <v>0</v>
      </c>
      <c r="G177" s="202">
        <f>当期実績!G177</f>
        <v>0</v>
      </c>
      <c r="H177" s="202">
        <f>当期実績!H177</f>
        <v>0</v>
      </c>
      <c r="I177" s="202">
        <f>当期実績!I177</f>
        <v>0</v>
      </c>
      <c r="J177" s="202">
        <f>当期実績!J177</f>
        <v>0</v>
      </c>
      <c r="K177" s="202">
        <f>当期実績!K177</f>
        <v>0</v>
      </c>
      <c r="L177" s="202">
        <f>当期実績!L177</f>
        <v>0</v>
      </c>
      <c r="M177" s="202">
        <f>当期実績!M177</f>
        <v>0</v>
      </c>
      <c r="N177" s="202">
        <f>当期実績!N177</f>
        <v>0</v>
      </c>
      <c r="O177" s="202">
        <f>当期実績!O177</f>
        <v>0</v>
      </c>
      <c r="P177" s="202">
        <f>当期実績!P177</f>
        <v>0</v>
      </c>
      <c r="Q177" s="216">
        <f>当期実績!Q177</f>
        <v>0</v>
      </c>
      <c r="R177" s="239" t="str">
        <f>当期実績!R177</f>
        <v/>
      </c>
      <c r="S177" s="199" t="str">
        <f t="shared" si="2"/>
        <v/>
      </c>
    </row>
    <row r="178" spans="1:19">
      <c r="A178" s="218"/>
      <c r="C178" s="222">
        <f>当期実績!C178</f>
        <v>0</v>
      </c>
      <c r="D178" s="202">
        <f>当期実績!D178</f>
        <v>0</v>
      </c>
      <c r="E178" s="202">
        <f>当期実績!E178</f>
        <v>0</v>
      </c>
      <c r="F178" s="202">
        <f>当期実績!F178</f>
        <v>0</v>
      </c>
      <c r="G178" s="202">
        <f>当期実績!G178</f>
        <v>0</v>
      </c>
      <c r="H178" s="202">
        <f>当期実績!H178</f>
        <v>0</v>
      </c>
      <c r="I178" s="202">
        <f>当期実績!I178</f>
        <v>0</v>
      </c>
      <c r="J178" s="202">
        <f>当期実績!J178</f>
        <v>0</v>
      </c>
      <c r="K178" s="202">
        <f>当期実績!K178</f>
        <v>0</v>
      </c>
      <c r="L178" s="202">
        <f>当期実績!L178</f>
        <v>0</v>
      </c>
      <c r="M178" s="202">
        <f>当期実績!M178</f>
        <v>0</v>
      </c>
      <c r="N178" s="202">
        <f>当期実績!N178</f>
        <v>0</v>
      </c>
      <c r="O178" s="202">
        <f>当期実績!O178</f>
        <v>0</v>
      </c>
      <c r="P178" s="202">
        <f>当期実績!P178</f>
        <v>0</v>
      </c>
      <c r="Q178" s="216">
        <f>当期実績!Q178</f>
        <v>0</v>
      </c>
      <c r="R178" s="239" t="str">
        <f>当期実績!R178</f>
        <v/>
      </c>
      <c r="S178" s="199" t="str">
        <f t="shared" si="2"/>
        <v/>
      </c>
    </row>
    <row r="179" spans="1:19">
      <c r="A179" s="218"/>
      <c r="C179" s="222">
        <f>当期実績!C179</f>
        <v>0</v>
      </c>
      <c r="D179" s="202">
        <f>当期実績!D179</f>
        <v>0</v>
      </c>
      <c r="E179" s="202">
        <f>当期実績!E179</f>
        <v>0</v>
      </c>
      <c r="F179" s="202">
        <f>当期実績!F179</f>
        <v>0</v>
      </c>
      <c r="G179" s="202">
        <f>当期実績!G179</f>
        <v>0</v>
      </c>
      <c r="H179" s="202">
        <f>当期実績!H179</f>
        <v>0</v>
      </c>
      <c r="I179" s="202">
        <f>当期実績!I179</f>
        <v>0</v>
      </c>
      <c r="J179" s="202">
        <f>当期実績!J179</f>
        <v>0</v>
      </c>
      <c r="K179" s="202">
        <f>当期実績!K179</f>
        <v>0</v>
      </c>
      <c r="L179" s="202">
        <f>当期実績!L179</f>
        <v>0</v>
      </c>
      <c r="M179" s="202">
        <f>当期実績!M179</f>
        <v>0</v>
      </c>
      <c r="N179" s="202">
        <f>当期実績!N179</f>
        <v>0</v>
      </c>
      <c r="O179" s="202">
        <f>当期実績!O179</f>
        <v>0</v>
      </c>
      <c r="P179" s="202">
        <f>当期実績!P179</f>
        <v>0</v>
      </c>
      <c r="Q179" s="216">
        <f>当期実績!Q179</f>
        <v>0</v>
      </c>
      <c r="R179" s="239" t="str">
        <f>当期実績!R179</f>
        <v/>
      </c>
      <c r="S179" s="199" t="str">
        <f t="shared" si="2"/>
        <v/>
      </c>
    </row>
    <row r="180" spans="1:19">
      <c r="A180" s="218"/>
      <c r="C180" s="222">
        <f>当期実績!C180</f>
        <v>0</v>
      </c>
      <c r="D180" s="202">
        <f>当期実績!D180</f>
        <v>0</v>
      </c>
      <c r="E180" s="202">
        <f>当期実績!E180</f>
        <v>0</v>
      </c>
      <c r="F180" s="202">
        <f>当期実績!F180</f>
        <v>0</v>
      </c>
      <c r="G180" s="202">
        <f>当期実績!G180</f>
        <v>0</v>
      </c>
      <c r="H180" s="202">
        <f>当期実績!H180</f>
        <v>0</v>
      </c>
      <c r="I180" s="202">
        <f>当期実績!I180</f>
        <v>0</v>
      </c>
      <c r="J180" s="202">
        <f>当期実績!J180</f>
        <v>0</v>
      </c>
      <c r="K180" s="202">
        <f>当期実績!K180</f>
        <v>0</v>
      </c>
      <c r="L180" s="202">
        <f>当期実績!L180</f>
        <v>0</v>
      </c>
      <c r="M180" s="202">
        <f>当期実績!M180</f>
        <v>0</v>
      </c>
      <c r="N180" s="202">
        <f>当期実績!N180</f>
        <v>0</v>
      </c>
      <c r="O180" s="202">
        <f>当期実績!O180</f>
        <v>0</v>
      </c>
      <c r="P180" s="202">
        <f>当期実績!P180</f>
        <v>0</v>
      </c>
      <c r="Q180" s="216">
        <f>当期実績!Q180</f>
        <v>0</v>
      </c>
      <c r="R180" s="239" t="str">
        <f>当期実績!R180</f>
        <v/>
      </c>
      <c r="S180" s="199" t="str">
        <f t="shared" si="2"/>
        <v/>
      </c>
    </row>
    <row r="181" spans="1:19">
      <c r="A181" s="218"/>
      <c r="C181" s="222">
        <f>当期実績!C181</f>
        <v>0</v>
      </c>
      <c r="D181" s="202">
        <f>当期実績!D181</f>
        <v>0</v>
      </c>
      <c r="E181" s="202">
        <f>当期実績!E181</f>
        <v>0</v>
      </c>
      <c r="F181" s="202">
        <f>当期実績!F181</f>
        <v>0</v>
      </c>
      <c r="G181" s="202">
        <f>当期実績!G181</f>
        <v>0</v>
      </c>
      <c r="H181" s="202">
        <f>当期実績!H181</f>
        <v>0</v>
      </c>
      <c r="I181" s="202">
        <f>当期実績!I181</f>
        <v>0</v>
      </c>
      <c r="J181" s="202">
        <f>当期実績!J181</f>
        <v>0</v>
      </c>
      <c r="K181" s="202">
        <f>当期実績!K181</f>
        <v>0</v>
      </c>
      <c r="L181" s="202">
        <f>当期実績!L181</f>
        <v>0</v>
      </c>
      <c r="M181" s="202">
        <f>当期実績!M181</f>
        <v>0</v>
      </c>
      <c r="N181" s="202">
        <f>当期実績!N181</f>
        <v>0</v>
      </c>
      <c r="O181" s="202">
        <f>当期実績!O181</f>
        <v>0</v>
      </c>
      <c r="P181" s="202">
        <f>当期実績!P181</f>
        <v>0</v>
      </c>
      <c r="Q181" s="216">
        <f>当期実績!Q181</f>
        <v>0</v>
      </c>
      <c r="R181" s="239" t="str">
        <f>当期実績!R181</f>
        <v/>
      </c>
      <c r="S181" s="199" t="str">
        <f t="shared" si="2"/>
        <v/>
      </c>
    </row>
    <row r="182" spans="1:19">
      <c r="A182" s="218"/>
      <c r="C182" s="222">
        <f>当期実績!C182</f>
        <v>0</v>
      </c>
      <c r="D182" s="202">
        <f>当期実績!D182</f>
        <v>0</v>
      </c>
      <c r="E182" s="202">
        <f>当期実績!E182</f>
        <v>0</v>
      </c>
      <c r="F182" s="202">
        <f>当期実績!F182</f>
        <v>0</v>
      </c>
      <c r="G182" s="202">
        <f>当期実績!G182</f>
        <v>0</v>
      </c>
      <c r="H182" s="202">
        <f>当期実績!H182</f>
        <v>0</v>
      </c>
      <c r="I182" s="202">
        <f>当期実績!I182</f>
        <v>0</v>
      </c>
      <c r="J182" s="202">
        <f>当期実績!J182</f>
        <v>0</v>
      </c>
      <c r="K182" s="202">
        <f>当期実績!K182</f>
        <v>0</v>
      </c>
      <c r="L182" s="202">
        <f>当期実績!L182</f>
        <v>0</v>
      </c>
      <c r="M182" s="202">
        <f>当期実績!M182</f>
        <v>0</v>
      </c>
      <c r="N182" s="202">
        <f>当期実績!N182</f>
        <v>0</v>
      </c>
      <c r="O182" s="202">
        <f>当期実績!O182</f>
        <v>0</v>
      </c>
      <c r="P182" s="202">
        <f>当期実績!P182</f>
        <v>0</v>
      </c>
      <c r="Q182" s="216">
        <f>当期実績!Q182</f>
        <v>0</v>
      </c>
      <c r="R182" s="239" t="str">
        <f>当期実績!R182</f>
        <v/>
      </c>
      <c r="S182" s="199" t="str">
        <f t="shared" si="2"/>
        <v/>
      </c>
    </row>
    <row r="183" spans="1:19">
      <c r="A183" s="218"/>
      <c r="C183" s="222">
        <f>当期実績!C183</f>
        <v>0</v>
      </c>
      <c r="D183" s="202">
        <f>当期実績!D183</f>
        <v>0</v>
      </c>
      <c r="E183" s="202">
        <f>当期実績!E183</f>
        <v>0</v>
      </c>
      <c r="F183" s="202">
        <f>当期実績!F183</f>
        <v>0</v>
      </c>
      <c r="G183" s="202">
        <f>当期実績!G183</f>
        <v>0</v>
      </c>
      <c r="H183" s="202">
        <f>当期実績!H183</f>
        <v>0</v>
      </c>
      <c r="I183" s="202">
        <f>当期実績!I183</f>
        <v>0</v>
      </c>
      <c r="J183" s="202">
        <f>当期実績!J183</f>
        <v>0</v>
      </c>
      <c r="K183" s="202">
        <f>当期実績!K183</f>
        <v>0</v>
      </c>
      <c r="L183" s="202">
        <f>当期実績!L183</f>
        <v>0</v>
      </c>
      <c r="M183" s="202">
        <f>当期実績!M183</f>
        <v>0</v>
      </c>
      <c r="N183" s="202">
        <f>当期実績!N183</f>
        <v>0</v>
      </c>
      <c r="O183" s="202">
        <f>当期実績!O183</f>
        <v>0</v>
      </c>
      <c r="P183" s="202">
        <f>当期実績!P183</f>
        <v>0</v>
      </c>
      <c r="Q183" s="216">
        <f>当期実績!Q183</f>
        <v>0</v>
      </c>
      <c r="R183" s="239" t="str">
        <f>当期実績!R183</f>
        <v/>
      </c>
      <c r="S183" s="199" t="str">
        <f t="shared" si="2"/>
        <v/>
      </c>
    </row>
    <row r="184" spans="1:19">
      <c r="A184" s="218"/>
      <c r="C184" s="222">
        <f>当期実績!C184</f>
        <v>0</v>
      </c>
      <c r="D184" s="202">
        <f>当期実績!D184</f>
        <v>0</v>
      </c>
      <c r="E184" s="202">
        <f>当期実績!E184</f>
        <v>0</v>
      </c>
      <c r="F184" s="202">
        <f>当期実績!F184</f>
        <v>0</v>
      </c>
      <c r="G184" s="202">
        <f>当期実績!G184</f>
        <v>0</v>
      </c>
      <c r="H184" s="202">
        <f>当期実績!H184</f>
        <v>0</v>
      </c>
      <c r="I184" s="202">
        <f>当期実績!I184</f>
        <v>0</v>
      </c>
      <c r="J184" s="202">
        <f>当期実績!J184</f>
        <v>0</v>
      </c>
      <c r="K184" s="202">
        <f>当期実績!K184</f>
        <v>0</v>
      </c>
      <c r="L184" s="202">
        <f>当期実績!L184</f>
        <v>0</v>
      </c>
      <c r="M184" s="202">
        <f>当期実績!M184</f>
        <v>0</v>
      </c>
      <c r="N184" s="202">
        <f>当期実績!N184</f>
        <v>0</v>
      </c>
      <c r="O184" s="202">
        <f>当期実績!O184</f>
        <v>0</v>
      </c>
      <c r="P184" s="202">
        <f>当期実績!P184</f>
        <v>0</v>
      </c>
      <c r="Q184" s="216">
        <f>当期実績!Q184</f>
        <v>0</v>
      </c>
      <c r="R184" s="239" t="str">
        <f>当期実績!R184</f>
        <v/>
      </c>
      <c r="S184" s="199" t="str">
        <f t="shared" si="2"/>
        <v/>
      </c>
    </row>
    <row r="185" spans="1:19">
      <c r="C185" s="1254" t="str">
        <f>当期実績!C185</f>
        <v>( 製造経費合計)</v>
      </c>
      <c r="D185" s="1277">
        <f>当期実績!D185</f>
        <v>0</v>
      </c>
      <c r="E185" s="1277">
        <f>当期実績!E185</f>
        <v>0</v>
      </c>
      <c r="F185" s="1277">
        <f>当期実績!F185</f>
        <v>0</v>
      </c>
      <c r="G185" s="1277">
        <f>当期実績!G185</f>
        <v>0</v>
      </c>
      <c r="H185" s="1277">
        <f>当期実績!H185</f>
        <v>0</v>
      </c>
      <c r="I185" s="1277">
        <f>当期実績!I185</f>
        <v>0</v>
      </c>
      <c r="J185" s="1277">
        <f>当期実績!J185</f>
        <v>0</v>
      </c>
      <c r="K185" s="1277">
        <f>当期実績!K185</f>
        <v>0</v>
      </c>
      <c r="L185" s="1277">
        <f>当期実績!L185</f>
        <v>0</v>
      </c>
      <c r="M185" s="1277">
        <f>当期実績!M185</f>
        <v>0</v>
      </c>
      <c r="N185" s="1277">
        <f>当期実績!N185</f>
        <v>0</v>
      </c>
      <c r="O185" s="1277">
        <f>当期実績!O185</f>
        <v>0</v>
      </c>
      <c r="P185" s="1277">
        <f>当期実績!P185</f>
        <v>0</v>
      </c>
      <c r="Q185" s="1249">
        <f>当期実績!Q185</f>
        <v>0</v>
      </c>
      <c r="R185" s="1256" t="str">
        <f>当期実績!R185</f>
        <v/>
      </c>
      <c r="S185" s="199">
        <f t="shared" si="2"/>
        <v>1</v>
      </c>
    </row>
    <row r="186" spans="1:19">
      <c r="C186" s="1254" t="str">
        <f>当期実績!C186</f>
        <v>( 総製造費用)</v>
      </c>
      <c r="D186" s="1277">
        <f>当期実績!D186</f>
        <v>0</v>
      </c>
      <c r="E186" s="1277">
        <f>当期実績!E186</f>
        <v>0</v>
      </c>
      <c r="F186" s="1277">
        <f>当期実績!F186</f>
        <v>0</v>
      </c>
      <c r="G186" s="1277">
        <f>当期実績!G186</f>
        <v>0</v>
      </c>
      <c r="H186" s="1277">
        <f>当期実績!H186</f>
        <v>0</v>
      </c>
      <c r="I186" s="1277">
        <f>当期実績!I186</f>
        <v>0</v>
      </c>
      <c r="J186" s="1277">
        <f>当期実績!J186</f>
        <v>0</v>
      </c>
      <c r="K186" s="1277">
        <f>当期実績!K186</f>
        <v>0</v>
      </c>
      <c r="L186" s="1277">
        <f>当期実績!L186</f>
        <v>0</v>
      </c>
      <c r="M186" s="1277">
        <f>当期実績!M186</f>
        <v>0</v>
      </c>
      <c r="N186" s="1277">
        <f>当期実績!N186</f>
        <v>0</v>
      </c>
      <c r="O186" s="1277">
        <f>当期実績!O186</f>
        <v>0</v>
      </c>
      <c r="P186" s="1277">
        <f>当期実績!P186</f>
        <v>0</v>
      </c>
      <c r="Q186" s="1249">
        <f>当期実績!Q186</f>
        <v>0</v>
      </c>
      <c r="R186" s="1256" t="str">
        <f>当期実績!R186</f>
        <v/>
      </c>
      <c r="S186" s="199">
        <f t="shared" si="2"/>
        <v>1</v>
      </c>
    </row>
    <row r="187" spans="1:19">
      <c r="C187" s="1254" t="str">
        <f>当期実績!C187</f>
        <v>[製]期首仕掛品</v>
      </c>
      <c r="D187" s="1277">
        <f>当期実績!D187</f>
        <v>0</v>
      </c>
      <c r="E187" s="1277">
        <f>当期実績!E187</f>
        <v>0</v>
      </c>
      <c r="F187" s="1277">
        <f>当期実績!F187</f>
        <v>0</v>
      </c>
      <c r="G187" s="1277">
        <f>当期実績!G187</f>
        <v>0</v>
      </c>
      <c r="H187" s="1277">
        <f>当期実績!H187</f>
        <v>0</v>
      </c>
      <c r="I187" s="1277">
        <f>当期実績!I187</f>
        <v>0</v>
      </c>
      <c r="J187" s="1277">
        <f>当期実績!J187</f>
        <v>0</v>
      </c>
      <c r="K187" s="1277">
        <f>当期実績!K187</f>
        <v>0</v>
      </c>
      <c r="L187" s="1277">
        <f>当期実績!L187</f>
        <v>0</v>
      </c>
      <c r="M187" s="1277">
        <f>当期実績!M187</f>
        <v>0</v>
      </c>
      <c r="N187" s="1277">
        <f>当期実績!N187</f>
        <v>0</v>
      </c>
      <c r="O187" s="1277">
        <f>当期実績!O187</f>
        <v>0</v>
      </c>
      <c r="P187" s="1277">
        <f>当期実績!P187</f>
        <v>0</v>
      </c>
      <c r="Q187" s="1249">
        <f>当期実績!Q187</f>
        <v>0</v>
      </c>
      <c r="R187" s="1256" t="str">
        <f>当期実績!R187</f>
        <v/>
      </c>
      <c r="S187" s="199">
        <f t="shared" si="2"/>
        <v>1</v>
      </c>
    </row>
    <row r="188" spans="1:19">
      <c r="C188" s="1278" t="str">
        <f>当期実績!C188</f>
        <v>[製]期末仕掛品</v>
      </c>
      <c r="D188" s="1279">
        <f>当期実績!D188</f>
        <v>0</v>
      </c>
      <c r="E188" s="1279">
        <f>当期実績!E188</f>
        <v>0</v>
      </c>
      <c r="F188" s="1279">
        <f>当期実績!F188</f>
        <v>0</v>
      </c>
      <c r="G188" s="1279">
        <f>当期実績!G188</f>
        <v>0</v>
      </c>
      <c r="H188" s="1279">
        <f>当期実績!H188</f>
        <v>0</v>
      </c>
      <c r="I188" s="1279">
        <f>当期実績!I188</f>
        <v>0</v>
      </c>
      <c r="J188" s="1279">
        <f>当期実績!J188</f>
        <v>0</v>
      </c>
      <c r="K188" s="1279">
        <f>当期実績!K188</f>
        <v>0</v>
      </c>
      <c r="L188" s="1279">
        <f>当期実績!L188</f>
        <v>0</v>
      </c>
      <c r="M188" s="1279">
        <f>当期実績!M188</f>
        <v>0</v>
      </c>
      <c r="N188" s="1279">
        <f>当期実績!N188</f>
        <v>0</v>
      </c>
      <c r="O188" s="1279">
        <f>当期実績!O188</f>
        <v>0</v>
      </c>
      <c r="P188" s="1279">
        <f>当期実績!P188</f>
        <v>0</v>
      </c>
      <c r="Q188" s="1249">
        <f>当期実績!Q188</f>
        <v>0</v>
      </c>
      <c r="R188" s="1280" t="str">
        <f>当期実績!R188</f>
        <v/>
      </c>
      <c r="S188" s="199">
        <f t="shared" si="2"/>
        <v>1</v>
      </c>
    </row>
    <row r="189" spans="1:19" ht="19.5" thickBot="1">
      <c r="C189" s="1281" t="str">
        <f>当期実績!C189</f>
        <v>(当期製品製造原価</v>
      </c>
      <c r="D189" s="1282">
        <f>当期実績!D189</f>
        <v>0</v>
      </c>
      <c r="E189" s="1282">
        <f>当期実績!E189</f>
        <v>0</v>
      </c>
      <c r="F189" s="1282">
        <f>当期実績!F189</f>
        <v>0</v>
      </c>
      <c r="G189" s="1282">
        <f>当期実績!G189</f>
        <v>0</v>
      </c>
      <c r="H189" s="1282">
        <f>当期実績!H189</f>
        <v>0</v>
      </c>
      <c r="I189" s="1282">
        <f>当期実績!I189</f>
        <v>0</v>
      </c>
      <c r="J189" s="1282">
        <f>当期実績!J189</f>
        <v>0</v>
      </c>
      <c r="K189" s="1282">
        <f>当期実績!K189</f>
        <v>0</v>
      </c>
      <c r="L189" s="1282">
        <f>当期実績!L189</f>
        <v>0</v>
      </c>
      <c r="M189" s="1282">
        <f>当期実績!M189</f>
        <v>0</v>
      </c>
      <c r="N189" s="1282">
        <f>当期実績!N189</f>
        <v>0</v>
      </c>
      <c r="O189" s="1282">
        <f>当期実績!O189</f>
        <v>0</v>
      </c>
      <c r="P189" s="1282">
        <f>当期実績!P189</f>
        <v>0</v>
      </c>
      <c r="Q189" s="1283">
        <f>当期実績!Q189</f>
        <v>0</v>
      </c>
      <c r="R189" s="1284" t="str">
        <f>当期実績!R189</f>
        <v/>
      </c>
      <c r="S189" s="199">
        <f t="shared" si="2"/>
        <v>1</v>
      </c>
    </row>
    <row r="190" spans="1:19" ht="19.5" thickTop="1"/>
    <row r="191" spans="1:19">
      <c r="D191" s="308"/>
      <c r="E191" s="1285"/>
      <c r="F191" s="199"/>
      <c r="G191" s="1286"/>
      <c r="H191" s="199"/>
      <c r="I191" s="309"/>
    </row>
  </sheetData>
  <sheetProtection sheet="1" objects="1" scenarios="1"/>
  <phoneticPr fontId="2"/>
  <conditionalFormatting sqref="D4">
    <cfRule type="expression" dxfId="7273" priority="2328">
      <formula>IF(C4&lt;=0,AND(C4&lt;=0,D4&gt;=1),OR(C4/D4&gt;$T$5,D4/C4&gt;$T$5))</formula>
    </cfRule>
  </conditionalFormatting>
  <conditionalFormatting sqref="E4">
    <cfRule type="expression" dxfId="7272" priority="2327">
      <formula>IF(D4&lt;=0,AND(D4&lt;=0,E4&gt;=1),OR(D4/E4&gt;$T$5,E4/D4&gt;$T$5))</formula>
    </cfRule>
  </conditionalFormatting>
  <conditionalFormatting sqref="F4">
    <cfRule type="expression" dxfId="7271" priority="2326">
      <formula>IF(E4&lt;=0,AND(E4&lt;=0,F4&gt;=1),OR(E4/F4&gt;$T$5,F4/E4&gt;$T$5))</formula>
    </cfRule>
  </conditionalFormatting>
  <conditionalFormatting sqref="G4">
    <cfRule type="expression" dxfId="7270" priority="2325">
      <formula>IF(F4&lt;=0,AND(F4&lt;=0,G4&gt;=1),OR(F4/G4&gt;$T$5,G4/F4&gt;$T$5))</formula>
    </cfRule>
  </conditionalFormatting>
  <conditionalFormatting sqref="H4">
    <cfRule type="expression" dxfId="7269" priority="2324">
      <formula>IF(G4&lt;=0,AND(G4&lt;=0,H4&gt;=1),OR(G4/H4&gt;$T$5,H4/G4&gt;$T$5))</formula>
    </cfRule>
  </conditionalFormatting>
  <conditionalFormatting sqref="I4">
    <cfRule type="expression" dxfId="7268" priority="2323">
      <formula>IF(H4&lt;=0,AND(H4&lt;=0,I4&gt;=1),OR(H4/I4&gt;$T$5,I4/H4&gt;$T$5))</formula>
    </cfRule>
  </conditionalFormatting>
  <conditionalFormatting sqref="J4">
    <cfRule type="expression" dxfId="7267" priority="2322">
      <formula>IF(I4&lt;=0,AND(I4&lt;=0,J4&gt;=1),OR(I4/J4&gt;$T$5,J4/I4&gt;$T$5))</formula>
    </cfRule>
  </conditionalFormatting>
  <conditionalFormatting sqref="K4">
    <cfRule type="expression" dxfId="7266" priority="2321">
      <formula>IF(J4&lt;=0,AND(J4&lt;=0,K4&gt;=1),OR(J4/K4&gt;$T$5,K4/J4&gt;$T$5))</formula>
    </cfRule>
  </conditionalFormatting>
  <conditionalFormatting sqref="L4">
    <cfRule type="expression" dxfId="7265" priority="2320">
      <formula>IF(K4&lt;=0,AND(K4&lt;=0,L4&gt;=1),OR(K4/L4&gt;$T$5,L4/K4&gt;$T$5))</formula>
    </cfRule>
  </conditionalFormatting>
  <conditionalFormatting sqref="M4">
    <cfRule type="expression" dxfId="7264" priority="2319">
      <formula>IF(L4&lt;=0,AND(L4&lt;=0,M4&gt;=1),OR(L4/M4&gt;$T$5,M4/L4&gt;$T$5))</formula>
    </cfRule>
  </conditionalFormatting>
  <conditionalFormatting sqref="N4">
    <cfRule type="expression" dxfId="7263" priority="2318">
      <formula>IF(M4&lt;=0,AND(M4&lt;=0,N4&gt;=1),OR(M4/N4&gt;$T$5,N4/M4&gt;$T$5))</formula>
    </cfRule>
  </conditionalFormatting>
  <conditionalFormatting sqref="O4">
    <cfRule type="expression" dxfId="7262" priority="2317">
      <formula>IF(N4&lt;=0,AND(N4&lt;=0,O4&gt;=1),OR(N4/O4&gt;$T$5,O4/N4&gt;$T$5))</formula>
    </cfRule>
  </conditionalFormatting>
  <conditionalFormatting sqref="P4">
    <cfRule type="expression" dxfId="7261" priority="2316">
      <formula>IF(O4&lt;=0,AND(O4&lt;=0,P4&gt;=1),OR(O4/P4&gt;$T$5,P4/O4&gt;$T$5))</formula>
    </cfRule>
  </conditionalFormatting>
  <conditionalFormatting sqref="D5">
    <cfRule type="expression" dxfId="7260" priority="2315">
      <formula>IF(C5&lt;=0,AND(C5&lt;=0,D5&gt;=1),OR(C5/D5&gt;$T$5,D5/C5&gt;$T$5))</formula>
    </cfRule>
  </conditionalFormatting>
  <conditionalFormatting sqref="D6">
    <cfRule type="expression" dxfId="7259" priority="2314">
      <formula>IF(C6&lt;=0,AND(C6&lt;=0,D6&gt;=1),OR(C6/D6&gt;$T$5,D6/C6&gt;$T$5))</formula>
    </cfRule>
  </conditionalFormatting>
  <conditionalFormatting sqref="D7">
    <cfRule type="expression" dxfId="7258" priority="2313">
      <formula>IF(C7&lt;=0,AND(C7&lt;=0,D7&gt;=1),OR(C7/D7&gt;$T$5,D7/C7&gt;$T$5))</formula>
    </cfRule>
  </conditionalFormatting>
  <conditionalFormatting sqref="D8">
    <cfRule type="expression" dxfId="7257" priority="2312">
      <formula>IF(C8&lt;=0,AND(C8&lt;=0,D8&gt;=1),OR(C8/D8&gt;$T$5,D8/C8&gt;$T$5))</formula>
    </cfRule>
  </conditionalFormatting>
  <conditionalFormatting sqref="D9">
    <cfRule type="expression" dxfId="7256" priority="2311">
      <formula>IF(C9&lt;=0,AND(C9&lt;=0,D9&gt;=1),OR(C9/D9&gt;$T$5,D9/C9&gt;$T$5))</formula>
    </cfRule>
  </conditionalFormatting>
  <conditionalFormatting sqref="D10">
    <cfRule type="expression" dxfId="7255" priority="2310">
      <formula>IF(C10&lt;=0,AND(C10&lt;=0,D10&gt;=1),OR(C10/D10&gt;$T$5,D10/C10&gt;$T$5))</formula>
    </cfRule>
  </conditionalFormatting>
  <conditionalFormatting sqref="D11">
    <cfRule type="expression" dxfId="7254" priority="2309">
      <formula>IF(C11&lt;=0,AND(C11&lt;=0,D11&gt;=1),OR(C11/D11&gt;$T$5,D11/C11&gt;$T$5))</formula>
    </cfRule>
  </conditionalFormatting>
  <conditionalFormatting sqref="D12">
    <cfRule type="expression" dxfId="7253" priority="2308">
      <formula>IF(C12&lt;=0,AND(C12&lt;=0,D12&gt;=1),OR(C12/D12&gt;$T$5,D12/C12&gt;$T$5))</formula>
    </cfRule>
  </conditionalFormatting>
  <conditionalFormatting sqref="D13">
    <cfRule type="expression" dxfId="7252" priority="2307">
      <formula>IF(C13&lt;=0,AND(C13&lt;=0,D13&gt;=1),OR(C13/D13&gt;$T$5,D13/C13&gt;$T$5))</formula>
    </cfRule>
  </conditionalFormatting>
  <conditionalFormatting sqref="D14">
    <cfRule type="expression" dxfId="7251" priority="2306">
      <formula>IF(C14&lt;=0,AND(C14&lt;=0,D14&gt;=1),OR(C14/D14&gt;$T$5,D14/C14&gt;$T$5))</formula>
    </cfRule>
  </conditionalFormatting>
  <conditionalFormatting sqref="D15">
    <cfRule type="expression" dxfId="7250" priority="2305">
      <formula>IF(C15&lt;=0,AND(C15&lt;=0,D15&gt;=1),OR(C15/D15&gt;$T$5,D15/C15&gt;$T$5))</formula>
    </cfRule>
  </conditionalFormatting>
  <conditionalFormatting sqref="D16">
    <cfRule type="expression" dxfId="7249" priority="2304">
      <formula>IF(C16&lt;=0,AND(C16&lt;=0,D16&gt;=1),OR(C16/D16&gt;$T$5,D16/C16&gt;$T$5))</formula>
    </cfRule>
  </conditionalFormatting>
  <conditionalFormatting sqref="D17">
    <cfRule type="expression" dxfId="7248" priority="2303">
      <formula>IF(C17&lt;=0,AND(C17&lt;=0,D17&gt;=1),OR(C17/D17&gt;$T$5,D17/C17&gt;$T$5))</formula>
    </cfRule>
  </conditionalFormatting>
  <conditionalFormatting sqref="D18">
    <cfRule type="expression" dxfId="7247" priority="2302">
      <formula>IF(C18&lt;=0,AND(C18&lt;=0,D18&gt;=1),OR(C18/D18&gt;$T$5,D18/C18&gt;$T$5))</formula>
    </cfRule>
  </conditionalFormatting>
  <conditionalFormatting sqref="D19">
    <cfRule type="expression" dxfId="7246" priority="2301">
      <formula>IF(C19&lt;=0,AND(C19&lt;=0,D19&gt;=1),OR(C19/D19&gt;$T$5,D19/C19&gt;$T$5))</formula>
    </cfRule>
  </conditionalFormatting>
  <conditionalFormatting sqref="D20">
    <cfRule type="expression" dxfId="7245" priority="2300">
      <formula>IF(C20&lt;=0,AND(C20&lt;=0,D20&gt;=1),OR(C20/D20&gt;$T$5,D20/C20&gt;$T$5))</formula>
    </cfRule>
  </conditionalFormatting>
  <conditionalFormatting sqref="D21">
    <cfRule type="expression" dxfId="7244" priority="2299">
      <formula>IF(C21&lt;=0,AND(C21&lt;=0,D21&gt;=1),OR(C21/D21&gt;$T$5,D21/C21&gt;$T$5))</formula>
    </cfRule>
  </conditionalFormatting>
  <conditionalFormatting sqref="D22">
    <cfRule type="expression" dxfId="7243" priority="2298">
      <formula>IF(C22&lt;=0,AND(C22&lt;=0,D22&gt;=1),OR(C22/D22&gt;$T$5,D22/C22&gt;$T$5))</formula>
    </cfRule>
  </conditionalFormatting>
  <conditionalFormatting sqref="D23">
    <cfRule type="expression" dxfId="7242" priority="2297">
      <formula>IF(C23&lt;=0,AND(C23&lt;=0,D23&gt;=1),OR(C23/D23&gt;$T$5,D23/C23&gt;$T$5))</formula>
    </cfRule>
  </conditionalFormatting>
  <conditionalFormatting sqref="D24">
    <cfRule type="expression" dxfId="7241" priority="2296">
      <formula>IF(C24&lt;=0,AND(C24&lt;=0,D24&gt;=1),OR(C24/D24&gt;$T$5,D24/C24&gt;$T$5))</formula>
    </cfRule>
  </conditionalFormatting>
  <conditionalFormatting sqref="D25">
    <cfRule type="expression" dxfId="7240" priority="2295">
      <formula>IF(C25&lt;=0,AND(C25&lt;=0,D25&gt;=1),OR(C25/D25&gt;$T$5,D25/C25&gt;$T$5))</formula>
    </cfRule>
  </conditionalFormatting>
  <conditionalFormatting sqref="D26">
    <cfRule type="expression" dxfId="7239" priority="2294">
      <formula>IF(C26&lt;=0,AND(C26&lt;=0,D26&gt;=1),OR(C26/D26&gt;$T$5,D26/C26&gt;$T$5))</formula>
    </cfRule>
  </conditionalFormatting>
  <conditionalFormatting sqref="D27">
    <cfRule type="expression" dxfId="7238" priority="2293">
      <formula>IF(C27&lt;=0,AND(C27&lt;=0,D27&gt;=1),OR(C27/D27&gt;$T$5,D27/C27&gt;$T$5))</formula>
    </cfRule>
  </conditionalFormatting>
  <conditionalFormatting sqref="D28">
    <cfRule type="expression" dxfId="7237" priority="2292">
      <formula>IF(C28&lt;=0,AND(C28&lt;=0,D28&gt;=1),OR(C28/D28&gt;$T$5,D28/C28&gt;$T$5))</formula>
    </cfRule>
  </conditionalFormatting>
  <conditionalFormatting sqref="D29">
    <cfRule type="expression" dxfId="7236" priority="2291">
      <formula>IF(C29&lt;=0,AND(C29&lt;=0,D29&gt;=1),OR(C29/D29&gt;$T$5,D29/C29&gt;$T$5))</formula>
    </cfRule>
  </conditionalFormatting>
  <conditionalFormatting sqref="D30">
    <cfRule type="expression" dxfId="7235" priority="2290">
      <formula>IF(C30&lt;=0,AND(C30&lt;=0,D30&gt;=1),OR(C30/D30&gt;$T$5,D30/C30&gt;$T$5))</formula>
    </cfRule>
  </conditionalFormatting>
  <conditionalFormatting sqref="D31">
    <cfRule type="expression" dxfId="7234" priority="2289">
      <formula>IF(C31&lt;=0,AND(C31&lt;=0,D31&gt;=1),OR(C31/D31&gt;$T$5,D31/C31&gt;$T$5))</formula>
    </cfRule>
  </conditionalFormatting>
  <conditionalFormatting sqref="D32">
    <cfRule type="expression" dxfId="7233" priority="2288">
      <formula>IF(C32&lt;=0,AND(C32&lt;=0,D32&gt;=1),OR(C32/D32&gt;$T$5,D32/C32&gt;$T$5))</formula>
    </cfRule>
  </conditionalFormatting>
  <conditionalFormatting sqref="D34">
    <cfRule type="expression" dxfId="7232" priority="2287">
      <formula>IF(C34&lt;=0,AND(C34&lt;=0,D34&gt;=1),OR(C34/D34&gt;$T$5,D34/C34&gt;$T$5))</formula>
    </cfRule>
  </conditionalFormatting>
  <conditionalFormatting sqref="D35">
    <cfRule type="expression" dxfId="7231" priority="2286">
      <formula>IF(C35&lt;=0,AND(C35&lt;=0,D35&gt;=1),OR(C35/D35&gt;$T$5,D35/C35&gt;$T$5))</formula>
    </cfRule>
  </conditionalFormatting>
  <conditionalFormatting sqref="D36">
    <cfRule type="expression" dxfId="7230" priority="2285">
      <formula>IF(C36&lt;=0,AND(C36&lt;=0,D36&gt;=1),OR(C36/D36&gt;$T$5,D36/C36&gt;$T$5))</formula>
    </cfRule>
  </conditionalFormatting>
  <conditionalFormatting sqref="D37">
    <cfRule type="expression" dxfId="7229" priority="2284">
      <formula>IF(C37&lt;=0,AND(C37&lt;=0,D37&gt;=1),OR(C37/D37&gt;$T$5,D37/C37&gt;$T$5))</formula>
    </cfRule>
  </conditionalFormatting>
  <conditionalFormatting sqref="D38">
    <cfRule type="expression" dxfId="7228" priority="2283">
      <formula>IF(C38&lt;=0,AND(C38&lt;=0,D38&gt;=1),OR(C38/D38&gt;$T$5,D38/C38&gt;$T$5))</formula>
    </cfRule>
  </conditionalFormatting>
  <conditionalFormatting sqref="D39">
    <cfRule type="expression" dxfId="7227" priority="2282">
      <formula>IF(C39&lt;=0,AND(C39&lt;=0,D39&gt;=1),OR(C39/D39&gt;$T$5,D39/C39&gt;$T$5))</formula>
    </cfRule>
  </conditionalFormatting>
  <conditionalFormatting sqref="D40">
    <cfRule type="expression" dxfId="7226" priority="2281">
      <formula>IF(C40&lt;=0,AND(C40&lt;=0,D40&gt;=1),OR(C40/D40&gt;$T$5,D40/C40&gt;$T$5))</formula>
    </cfRule>
  </conditionalFormatting>
  <conditionalFormatting sqref="D41">
    <cfRule type="expression" dxfId="7225" priority="2280">
      <formula>IF(C41&lt;=0,AND(C41&lt;=0,D41&gt;=1),OR(C41/D41&gt;$T$5,D41/C41&gt;$T$5))</formula>
    </cfRule>
  </conditionalFormatting>
  <conditionalFormatting sqref="D42">
    <cfRule type="expression" dxfId="7224" priority="2279">
      <formula>IF(C42&lt;=0,AND(C42&lt;=0,D42&gt;=1),OR(C42/D42&gt;$T$5,D42/C42&gt;$T$5))</formula>
    </cfRule>
  </conditionalFormatting>
  <conditionalFormatting sqref="D43">
    <cfRule type="expression" dxfId="7223" priority="2278">
      <formula>IF(C43&lt;=0,AND(C43&lt;=0,D43&gt;=1),OR(C43/D43&gt;$T$5,D43/C43&gt;$T$5))</formula>
    </cfRule>
  </conditionalFormatting>
  <conditionalFormatting sqref="D44">
    <cfRule type="expression" dxfId="7222" priority="2277">
      <formula>IF(C44&lt;=0,AND(C44&lt;=0,D44&gt;=1),OR(C44/D44&gt;$T$5,D44/C44&gt;$T$5))</formula>
    </cfRule>
  </conditionalFormatting>
  <conditionalFormatting sqref="D45">
    <cfRule type="expression" dxfId="7221" priority="2276">
      <formula>IF(C45&lt;=0,AND(C45&lt;=0,D45&gt;=1),OR(C45/D45&gt;$T$5,D45/C45&gt;$T$5))</formula>
    </cfRule>
  </conditionalFormatting>
  <conditionalFormatting sqref="D46">
    <cfRule type="expression" dxfId="7220" priority="2275">
      <formula>IF(C46&lt;=0,AND(C46&lt;=0,D46&gt;=1),OR(C46/D46&gt;$T$5,D46/C46&gt;$T$5))</formula>
    </cfRule>
  </conditionalFormatting>
  <conditionalFormatting sqref="D47">
    <cfRule type="expression" dxfId="7219" priority="2274">
      <formula>IF(C47&lt;=0,AND(C47&lt;=0,D47&gt;=1),OR(C47/D47&gt;$T$5,D47/C47&gt;$T$5))</formula>
    </cfRule>
  </conditionalFormatting>
  <conditionalFormatting sqref="D48">
    <cfRule type="expression" dxfId="7218" priority="2273">
      <formula>IF(C48&lt;=0,AND(C48&lt;=0,D48&gt;=1),OR(C48/D48&gt;$T$5,D48/C48&gt;$T$5))</formula>
    </cfRule>
  </conditionalFormatting>
  <conditionalFormatting sqref="D49">
    <cfRule type="expression" dxfId="7217" priority="2272">
      <formula>IF(C49&lt;=0,AND(C49&lt;=0,D49&gt;=1),OR(C49/D49&gt;$T$5,D49/C49&gt;$T$5))</formula>
    </cfRule>
  </conditionalFormatting>
  <conditionalFormatting sqref="D50">
    <cfRule type="expression" dxfId="7216" priority="2271">
      <formula>IF(C50&lt;=0,AND(C50&lt;=0,D50&gt;=1),OR(C50/D50&gt;$T$5,D50/C50&gt;$T$5))</formula>
    </cfRule>
  </conditionalFormatting>
  <conditionalFormatting sqref="D51">
    <cfRule type="expression" dxfId="7215" priority="2270">
      <formula>IF(C51&lt;=0,AND(C51&lt;=0,D51&gt;=1),OR(C51/D51&gt;$T$5,D51/C51&gt;$T$5))</formula>
    </cfRule>
  </conditionalFormatting>
  <conditionalFormatting sqref="D52">
    <cfRule type="expression" dxfId="7214" priority="2269">
      <formula>IF(C52&lt;=0,AND(C52&lt;=0,D52&gt;=1),OR(C52/D52&gt;$T$5,D52/C52&gt;$T$5))</formula>
    </cfRule>
  </conditionalFormatting>
  <conditionalFormatting sqref="D53">
    <cfRule type="expression" dxfId="7213" priority="2268">
      <formula>IF(C53&lt;=0,AND(C53&lt;=0,D53&gt;=1),OR(C53/D53&gt;$T$5,D53/C53&gt;$T$5))</formula>
    </cfRule>
  </conditionalFormatting>
  <conditionalFormatting sqref="D54">
    <cfRule type="expression" dxfId="7212" priority="2267">
      <formula>IF(C54&lt;=0,AND(C54&lt;=0,D54&gt;=1),OR(C54/D54&gt;$T$5,D54/C54&gt;$T$5))</formula>
    </cfRule>
  </conditionalFormatting>
  <conditionalFormatting sqref="D55">
    <cfRule type="expression" dxfId="7211" priority="2266">
      <formula>IF(C55&lt;=0,AND(C55&lt;=0,D55&gt;=1),OR(C55/D55&gt;$T$5,D55/C55&gt;$T$5))</formula>
    </cfRule>
  </conditionalFormatting>
  <conditionalFormatting sqref="D56">
    <cfRule type="expression" dxfId="7210" priority="2265">
      <formula>IF(C56&lt;=0,AND(C56&lt;=0,D56&gt;=1),OR(C56/D56&gt;$T$5,D56/C56&gt;$T$5))</formula>
    </cfRule>
  </conditionalFormatting>
  <conditionalFormatting sqref="D57">
    <cfRule type="expression" dxfId="7209" priority="2264">
      <formula>IF(C57&lt;=0,AND(C57&lt;=0,D57&gt;=1),OR(C57/D57&gt;$T$5,D57/C57&gt;$T$5))</formula>
    </cfRule>
  </conditionalFormatting>
  <conditionalFormatting sqref="D58">
    <cfRule type="expression" dxfId="7208" priority="2263">
      <formula>IF(C58&lt;=0,AND(C58&lt;=0,D58&gt;=1),OR(C58/D58&gt;$T$5,D58/C58&gt;$T$5))</formula>
    </cfRule>
  </conditionalFormatting>
  <conditionalFormatting sqref="D59">
    <cfRule type="expression" dxfId="7207" priority="2262">
      <formula>IF(C59&lt;=0,AND(C59&lt;=0,D59&gt;=1),OR(C59/D59&gt;$T$5,D59/C59&gt;$T$5))</formula>
    </cfRule>
  </conditionalFormatting>
  <conditionalFormatting sqref="D60">
    <cfRule type="expression" dxfId="7206" priority="2261">
      <formula>IF(C60&lt;=0,AND(C60&lt;=0,D60&gt;=1),OR(C60/D60&gt;$T$5,D60/C60&gt;$T$5))</formula>
    </cfRule>
  </conditionalFormatting>
  <conditionalFormatting sqref="D61">
    <cfRule type="expression" dxfId="7205" priority="2260">
      <formula>IF(C61&lt;=0,AND(C61&lt;=0,D61&gt;=1),OR(C61/D61&gt;$T$5,D61/C61&gt;$T$5))</formula>
    </cfRule>
  </conditionalFormatting>
  <conditionalFormatting sqref="D62">
    <cfRule type="expression" dxfId="7204" priority="2259">
      <formula>IF(C62&lt;=0,AND(C62&lt;=0,D62&gt;=1),OR(C62/D62&gt;$T$5,D62/C62&gt;$T$5))</formula>
    </cfRule>
  </conditionalFormatting>
  <conditionalFormatting sqref="D63">
    <cfRule type="expression" dxfId="7203" priority="2258">
      <formula>IF(C63&lt;=0,AND(C63&lt;=0,D63&gt;=1),OR(C63/D63&gt;$T$5,D63/C63&gt;$T$5))</formula>
    </cfRule>
  </conditionalFormatting>
  <conditionalFormatting sqref="D64">
    <cfRule type="expression" dxfId="7202" priority="2257">
      <formula>IF(C64&lt;=0,AND(C64&lt;=0,D64&gt;=1),OR(C64/D64&gt;$T$5,D64/C64&gt;$T$5))</formula>
    </cfRule>
  </conditionalFormatting>
  <conditionalFormatting sqref="D65">
    <cfRule type="expression" dxfId="7201" priority="2256">
      <formula>IF(C65&lt;=0,AND(C65&lt;=0,D65&gt;=1),OR(C65/D65&gt;$T$5,D65/C65&gt;$T$5))</formula>
    </cfRule>
  </conditionalFormatting>
  <conditionalFormatting sqref="D66">
    <cfRule type="expression" dxfId="7200" priority="2255">
      <formula>IF(C66&lt;=0,AND(C66&lt;=0,D66&gt;=1),OR(C66/D66&gt;$T$5,D66/C66&gt;$T$5))</formula>
    </cfRule>
  </conditionalFormatting>
  <conditionalFormatting sqref="D67">
    <cfRule type="expression" dxfId="7199" priority="2254">
      <formula>IF(C67&lt;=0,AND(C67&lt;=0,D67&gt;=1),OR(C67/D67&gt;$T$5,D67/C67&gt;$T$5))</formula>
    </cfRule>
  </conditionalFormatting>
  <conditionalFormatting sqref="D68">
    <cfRule type="expression" dxfId="7198" priority="2253">
      <formula>IF(C68&lt;=0,AND(C68&lt;=0,D68&gt;=1),OR(C68/D68&gt;$T$5,D68/C68&gt;$T$5))</formula>
    </cfRule>
  </conditionalFormatting>
  <conditionalFormatting sqref="D69">
    <cfRule type="expression" dxfId="7197" priority="2252">
      <formula>IF(C69&lt;=0,AND(C69&lt;=0,D69&gt;=1),OR(C69/D69&gt;$T$5,D69/C69&gt;$T$5))</formula>
    </cfRule>
  </conditionalFormatting>
  <conditionalFormatting sqref="D70">
    <cfRule type="expression" dxfId="7196" priority="2251">
      <formula>IF(C70&lt;=0,AND(C70&lt;=0,D70&gt;=1),OR(C70/D70&gt;$T$5,D70/C70&gt;$T$5))</formula>
    </cfRule>
  </conditionalFormatting>
  <conditionalFormatting sqref="D71">
    <cfRule type="expression" dxfId="7195" priority="2250">
      <formula>IF(C71&lt;=0,AND(C71&lt;=0,D71&gt;=1),OR(C71/D71&gt;$T$5,D71/C71&gt;$T$5))</formula>
    </cfRule>
  </conditionalFormatting>
  <conditionalFormatting sqref="D72">
    <cfRule type="expression" dxfId="7194" priority="2249">
      <formula>IF(C72&lt;=0,AND(C72&lt;=0,D72&gt;=1),OR(C72/D72&gt;$T$5,D72/C72&gt;$T$5))</formula>
    </cfRule>
  </conditionalFormatting>
  <conditionalFormatting sqref="D73">
    <cfRule type="expression" dxfId="7193" priority="2248">
      <formula>IF(C73&lt;=0,AND(C73&lt;=0,D73&gt;=1),OR(C73/D73&gt;$T$5,D73/C73&gt;$T$5))</formula>
    </cfRule>
  </conditionalFormatting>
  <conditionalFormatting sqref="D74">
    <cfRule type="expression" dxfId="7192" priority="2247">
      <formula>IF(C74&lt;=0,AND(C74&lt;=0,D74&gt;=1),OR(C74/D74&gt;$T$5,D74/C74&gt;$T$5))</formula>
    </cfRule>
  </conditionalFormatting>
  <conditionalFormatting sqref="D75">
    <cfRule type="expression" dxfId="7191" priority="2246">
      <formula>IF(C75&lt;=0,AND(C75&lt;=0,D75&gt;=1),OR(C75/D75&gt;$T$5,D75/C75&gt;$T$5))</formula>
    </cfRule>
  </conditionalFormatting>
  <conditionalFormatting sqref="D76">
    <cfRule type="expression" dxfId="7190" priority="2245">
      <formula>IF(C76&lt;=0,AND(C76&lt;=0,D76&gt;=1),OR(C76/D76&gt;$T$5,D76/C76&gt;$T$5))</formula>
    </cfRule>
  </conditionalFormatting>
  <conditionalFormatting sqref="D77">
    <cfRule type="expression" dxfId="7189" priority="2244">
      <formula>IF(C77&lt;=0,AND(C77&lt;=0,D77&gt;=1),OR(C77/D77&gt;$T$5,D77/C77&gt;$T$5))</formula>
    </cfRule>
  </conditionalFormatting>
  <conditionalFormatting sqref="D78">
    <cfRule type="expression" dxfId="7188" priority="2243">
      <formula>IF(C78&lt;=0,AND(C78&lt;=0,D78&gt;=1),OR(C78/D78&gt;$T$5,D78/C78&gt;$T$5))</formula>
    </cfRule>
  </conditionalFormatting>
  <conditionalFormatting sqref="D79">
    <cfRule type="expression" dxfId="7187" priority="2242">
      <formula>IF(C79&lt;=0,AND(C79&lt;=0,D79&gt;=1),OR(C79/D79&gt;$T$5,D79/C79&gt;$T$5))</formula>
    </cfRule>
  </conditionalFormatting>
  <conditionalFormatting sqref="D80">
    <cfRule type="expression" dxfId="7186" priority="2241">
      <formula>IF(C80&lt;=0,AND(C80&lt;=0,D80&gt;=1),OR(C80/D80&gt;$T$5,D80/C80&gt;$T$5))</formula>
    </cfRule>
  </conditionalFormatting>
  <conditionalFormatting sqref="D81">
    <cfRule type="expression" dxfId="7185" priority="2240">
      <formula>IF(C81&lt;=0,AND(C81&lt;=0,D81&gt;=1),OR(C81/D81&gt;$T$5,D81/C81&gt;$T$5))</formula>
    </cfRule>
  </conditionalFormatting>
  <conditionalFormatting sqref="D82">
    <cfRule type="expression" dxfId="7184" priority="2239">
      <formula>IF(C82&lt;=0,AND(C82&lt;=0,D82&gt;=1),OR(C82/D82&gt;$T$5,D82/C82&gt;$T$5))</formula>
    </cfRule>
  </conditionalFormatting>
  <conditionalFormatting sqref="D83">
    <cfRule type="expression" dxfId="7183" priority="2238">
      <formula>IF(C83&lt;=0,AND(C83&lt;=0,D83&gt;=1),OR(C83/D83&gt;$T$5,D83/C83&gt;$T$5))</formula>
    </cfRule>
  </conditionalFormatting>
  <conditionalFormatting sqref="D84">
    <cfRule type="expression" dxfId="7182" priority="2237">
      <formula>IF(C84&lt;=0,AND(C84&lt;=0,D84&gt;=1),OR(C84/D84&gt;$T$5,D84/C84&gt;$T$5))</formula>
    </cfRule>
  </conditionalFormatting>
  <conditionalFormatting sqref="D85">
    <cfRule type="expression" dxfId="7181" priority="2236">
      <formula>IF(C85&lt;=0,AND(C85&lt;=0,D85&gt;=1),OR(C85/D85&gt;$T$5,D85/C85&gt;$T$5))</formula>
    </cfRule>
  </conditionalFormatting>
  <conditionalFormatting sqref="D86">
    <cfRule type="expression" dxfId="7180" priority="2235">
      <formula>IF(C86&lt;=0,AND(C86&lt;=0,D86&gt;=1),OR(C86/D86&gt;$T$5,D86/C86&gt;$T$5))</formula>
    </cfRule>
  </conditionalFormatting>
  <conditionalFormatting sqref="D87">
    <cfRule type="expression" dxfId="7179" priority="2234">
      <formula>IF(C87&lt;=0,AND(C87&lt;=0,D87&gt;=1),OR(C87/D87&gt;$T$5,D87/C87&gt;$T$5))</formula>
    </cfRule>
  </conditionalFormatting>
  <conditionalFormatting sqref="D88">
    <cfRule type="expression" dxfId="7178" priority="2233">
      <formula>IF(C88&lt;=0,AND(C88&lt;=0,D88&gt;=1),OR(C88/D88&gt;$T$5,D88/C88&gt;$T$5))</formula>
    </cfRule>
  </conditionalFormatting>
  <conditionalFormatting sqref="D89">
    <cfRule type="expression" dxfId="7177" priority="2232">
      <formula>IF(C89&lt;=0,AND(C89&lt;=0,D89&gt;=1),OR(C89/D89&gt;$T$5,D89/C89&gt;$T$5))</formula>
    </cfRule>
  </conditionalFormatting>
  <conditionalFormatting sqref="D90">
    <cfRule type="expression" dxfId="7176" priority="2231">
      <formula>IF(C90&lt;=0,AND(C90&lt;=0,D90&gt;=1),OR(C90/D90&gt;$T$5,D90/C90&gt;$T$5))</formula>
    </cfRule>
  </conditionalFormatting>
  <conditionalFormatting sqref="D91">
    <cfRule type="expression" dxfId="7175" priority="2230">
      <formula>IF(C91&lt;=0,AND(C91&lt;=0,D91&gt;=1),OR(C91/D91&gt;$T$5,D91/C91&gt;$T$5))</formula>
    </cfRule>
  </conditionalFormatting>
  <conditionalFormatting sqref="D92">
    <cfRule type="expression" dxfId="7174" priority="2229">
      <formula>IF(C92&lt;=0,AND(C92&lt;=0,D92&gt;=1),OR(C92/D92&gt;$T$5,D92/C92&gt;$T$5))</formula>
    </cfRule>
  </conditionalFormatting>
  <conditionalFormatting sqref="D93">
    <cfRule type="expression" dxfId="7173" priority="2228">
      <formula>IF(C93&lt;=0,AND(C93&lt;=0,D93&gt;=1),OR(C93/D93&gt;$T$5,D93/C93&gt;$T$5))</formula>
    </cfRule>
  </conditionalFormatting>
  <conditionalFormatting sqref="D94">
    <cfRule type="expression" dxfId="7172" priority="2227">
      <formula>IF(C94&lt;=0,AND(C94&lt;=0,D94&gt;=1),OR(C94/D94&gt;$T$5,D94/C94&gt;$T$5))</formula>
    </cfRule>
  </conditionalFormatting>
  <conditionalFormatting sqref="D95">
    <cfRule type="expression" dxfId="7171" priority="2226">
      <formula>IF(C95&lt;=0,AND(C95&lt;=0,D95&gt;=1),OR(C95/D95&gt;$T$5,D95/C95&gt;$T$5))</formula>
    </cfRule>
  </conditionalFormatting>
  <conditionalFormatting sqref="D96">
    <cfRule type="expression" dxfId="7170" priority="2225">
      <formula>IF(C96&lt;=0,AND(C96&lt;=0,D96&gt;=1),OR(C96/D96&gt;$T$5,D96/C96&gt;$T$5))</formula>
    </cfRule>
  </conditionalFormatting>
  <conditionalFormatting sqref="D97">
    <cfRule type="expression" dxfId="7169" priority="2224">
      <formula>IF(C97&lt;=0,AND(C97&lt;=0,D97&gt;=1),OR(C97/D97&gt;$T$5,D97/C97&gt;$T$5))</formula>
    </cfRule>
  </conditionalFormatting>
  <conditionalFormatting sqref="D98">
    <cfRule type="expression" dxfId="7168" priority="2223">
      <formula>IF(C98&lt;=0,AND(C98&lt;=0,D98&gt;=1),OR(C98/D98&gt;$T$5,D98/C98&gt;$T$5))</formula>
    </cfRule>
  </conditionalFormatting>
  <conditionalFormatting sqref="D99">
    <cfRule type="expression" dxfId="7167" priority="2222">
      <formula>IF(C99&lt;=0,AND(C99&lt;=0,D99&gt;=1),OR(C99/D99&gt;$T$5,D99/C99&gt;$T$5))</formula>
    </cfRule>
  </conditionalFormatting>
  <conditionalFormatting sqref="D100">
    <cfRule type="expression" dxfId="7166" priority="2221">
      <formula>IF(C100&lt;=0,AND(C100&lt;=0,D100&gt;=1),OR(C100/D100&gt;$T$5,D100/C100&gt;$T$5))</formula>
    </cfRule>
  </conditionalFormatting>
  <conditionalFormatting sqref="D101">
    <cfRule type="expression" dxfId="7165" priority="2220">
      <formula>IF(C101&lt;=0,AND(C101&lt;=0,D101&gt;=1),OR(C101/D101&gt;$T$5,D101/C101&gt;$T$5))</formula>
    </cfRule>
  </conditionalFormatting>
  <conditionalFormatting sqref="D102">
    <cfRule type="expression" dxfId="7164" priority="2219">
      <formula>IF(C102&lt;=0,AND(C102&lt;=0,D102&gt;=1),OR(C102/D102&gt;$T$5,D102/C102&gt;$T$5))</formula>
    </cfRule>
  </conditionalFormatting>
  <conditionalFormatting sqref="D103">
    <cfRule type="expression" dxfId="7163" priority="2218">
      <formula>IF(C103&lt;=0,AND(C103&lt;=0,D103&gt;=1),OR(C103/D103&gt;$T$5,D103/C103&gt;$T$5))</formula>
    </cfRule>
  </conditionalFormatting>
  <conditionalFormatting sqref="D104">
    <cfRule type="expression" dxfId="7162" priority="2217">
      <formula>IF(C104&lt;=0,AND(C104&lt;=0,D104&gt;=1),OR(C104/D104&gt;$T$5,D104/C104&gt;$T$5))</formula>
    </cfRule>
  </conditionalFormatting>
  <conditionalFormatting sqref="D105">
    <cfRule type="expression" dxfId="7161" priority="2216">
      <formula>IF(C105&lt;=0,AND(C105&lt;=0,D105&gt;=1),OR(C105/D105&gt;$T$5,D105/C105&gt;$T$5))</formula>
    </cfRule>
  </conditionalFormatting>
  <conditionalFormatting sqref="D106">
    <cfRule type="expression" dxfId="7160" priority="2215">
      <formula>IF(C106&lt;=0,AND(C106&lt;=0,D106&gt;=1),OR(C106/D106&gt;$T$5,D106/C106&gt;$T$5))</formula>
    </cfRule>
  </conditionalFormatting>
  <conditionalFormatting sqref="D107">
    <cfRule type="expression" dxfId="7159" priority="2214">
      <formula>IF(C107&lt;=0,AND(C107&lt;=0,D107&gt;=1),OR(C107/D107&gt;$T$5,D107/C107&gt;$T$5))</formula>
    </cfRule>
  </conditionalFormatting>
  <conditionalFormatting sqref="D108">
    <cfRule type="expression" dxfId="7158" priority="2213">
      <formula>IF(C108&lt;=0,AND(C108&lt;=0,D108&gt;=1),OR(C108/D108&gt;$T$5,D108/C108&gt;$T$5))</formula>
    </cfRule>
  </conditionalFormatting>
  <conditionalFormatting sqref="D109">
    <cfRule type="expression" dxfId="7157" priority="2212">
      <formula>IF(C109&lt;=0,AND(C109&lt;=0,D109&gt;=1),OR(C109/D109&gt;$T$5,D109/C109&gt;$T$5))</formula>
    </cfRule>
  </conditionalFormatting>
  <conditionalFormatting sqref="D110">
    <cfRule type="expression" dxfId="7156" priority="2211">
      <formula>IF(C110&lt;=0,AND(C110&lt;=0,D110&gt;=1),OR(C110/D110&gt;$T$5,D110/C110&gt;$T$5))</formula>
    </cfRule>
  </conditionalFormatting>
  <conditionalFormatting sqref="D111">
    <cfRule type="expression" dxfId="7155" priority="2210">
      <formula>IF(C111&lt;=0,AND(C111&lt;=0,D111&gt;=1),OR(C111/D111&gt;$T$5,D111/C111&gt;$T$5))</formula>
    </cfRule>
  </conditionalFormatting>
  <conditionalFormatting sqref="D112">
    <cfRule type="expression" dxfId="7154" priority="2209">
      <formula>IF(C112&lt;=0,AND(C112&lt;=0,D112&gt;=1),OR(C112/D112&gt;$T$5,D112/C112&gt;$T$5))</formula>
    </cfRule>
  </conditionalFormatting>
  <conditionalFormatting sqref="D113">
    <cfRule type="expression" dxfId="7153" priority="2208">
      <formula>IF(C113&lt;=0,AND(C113&lt;=0,D113&gt;=1),OR(C113/D113&gt;$T$5,D113/C113&gt;$T$5))</formula>
    </cfRule>
  </conditionalFormatting>
  <conditionalFormatting sqref="D114">
    <cfRule type="expression" dxfId="7152" priority="2207">
      <formula>IF(C114&lt;=0,AND(C114&lt;=0,D114&gt;=1),OR(C114/D114&gt;$T$5,D114/C114&gt;$T$5))</formula>
    </cfRule>
  </conditionalFormatting>
  <conditionalFormatting sqref="D115">
    <cfRule type="expression" dxfId="7151" priority="2206">
      <formula>IF(C115&lt;=0,AND(C115&lt;=0,D115&gt;=1),OR(C115/D115&gt;$T$5,D115/C115&gt;$T$5))</formula>
    </cfRule>
  </conditionalFormatting>
  <conditionalFormatting sqref="D116">
    <cfRule type="expression" dxfId="7150" priority="2205">
      <formula>IF(C116&lt;=0,AND(C116&lt;=0,D116&gt;=1),OR(C116/D116&gt;$T$5,D116/C116&gt;$T$5))</formula>
    </cfRule>
  </conditionalFormatting>
  <conditionalFormatting sqref="D117">
    <cfRule type="expression" dxfId="7149" priority="2204">
      <formula>IF(C117&lt;=0,AND(C117&lt;=0,D117&gt;=1),OR(C117/D117&gt;$T$5,D117/C117&gt;$T$5))</formula>
    </cfRule>
  </conditionalFormatting>
  <conditionalFormatting sqref="D118">
    <cfRule type="expression" dxfId="7148" priority="2203">
      <formula>IF(C118&lt;=0,AND(C118&lt;=0,D118&gt;=1),OR(C118/D118&gt;$T$5,D118/C118&gt;$T$5))</formula>
    </cfRule>
  </conditionalFormatting>
  <conditionalFormatting sqref="D119">
    <cfRule type="expression" dxfId="7147" priority="2202">
      <formula>IF(C119&lt;=0,AND(C119&lt;=0,D119&gt;=1),OR(C119/D119&gt;$T$5,D119/C119&gt;$T$5))</formula>
    </cfRule>
  </conditionalFormatting>
  <conditionalFormatting sqref="D120">
    <cfRule type="expression" dxfId="7146" priority="2201">
      <formula>IF(C120&lt;=0,AND(C120&lt;=0,D120&gt;=1),OR(C120/D120&gt;$T$5,D120/C120&gt;$T$5))</formula>
    </cfRule>
  </conditionalFormatting>
  <conditionalFormatting sqref="D121">
    <cfRule type="expression" dxfId="7145" priority="2200">
      <formula>IF(C121&lt;=0,AND(C121&lt;=0,D121&gt;=1),OR(C121/D121&gt;$T$5,D121/C121&gt;$T$5))</formula>
    </cfRule>
  </conditionalFormatting>
  <conditionalFormatting sqref="D122">
    <cfRule type="expression" dxfId="7144" priority="2199">
      <formula>IF(C122&lt;=0,AND(C122&lt;=0,D122&gt;=1),OR(C122/D122&gt;$T$5,D122/C122&gt;$T$5))</formula>
    </cfRule>
  </conditionalFormatting>
  <conditionalFormatting sqref="D123">
    <cfRule type="expression" dxfId="7143" priority="2198">
      <formula>IF(C123&lt;=0,AND(C123&lt;=0,D123&gt;=1),OR(C123/D123&gt;$T$5,D123/C123&gt;$T$5))</formula>
    </cfRule>
  </conditionalFormatting>
  <conditionalFormatting sqref="D124">
    <cfRule type="expression" dxfId="7142" priority="2197">
      <formula>IF(C124&lt;=0,AND(C124&lt;=0,D124&gt;=1),OR(C124/D124&gt;$T$5,D124/C124&gt;$T$5))</formula>
    </cfRule>
  </conditionalFormatting>
  <conditionalFormatting sqref="D125">
    <cfRule type="expression" dxfId="7141" priority="2196">
      <formula>IF(C125&lt;=0,AND(C125&lt;=0,D125&gt;=1),OR(C125/D125&gt;$T$5,D125/C125&gt;$T$5))</formula>
    </cfRule>
  </conditionalFormatting>
  <conditionalFormatting sqref="D128">
    <cfRule type="expression" dxfId="7140" priority="2195">
      <formula>IF(C128&lt;=0,AND(C128&lt;=0,D128&gt;=1),OR(C128/D128&gt;$T$5,D128/C128&gt;$T$5))</formula>
    </cfRule>
  </conditionalFormatting>
  <conditionalFormatting sqref="D129">
    <cfRule type="expression" dxfId="7139" priority="2194">
      <formula>IF(C129&lt;=0,AND(C129&lt;=0,D129&gt;=1),OR(C129/D129&gt;$T$5,D129/C129&gt;$T$5))</formula>
    </cfRule>
  </conditionalFormatting>
  <conditionalFormatting sqref="D130">
    <cfRule type="expression" dxfId="7138" priority="2193">
      <formula>IF(C130&lt;=0,AND(C130&lt;=0,D130&gt;=1),OR(C130/D130&gt;$T$5,D130/C130&gt;$T$5))</formula>
    </cfRule>
  </conditionalFormatting>
  <conditionalFormatting sqref="D131">
    <cfRule type="expression" dxfId="7137" priority="2192">
      <formula>IF(C131&lt;=0,AND(C131&lt;=0,D131&gt;=1),OR(C131/D131&gt;$T$5,D131/C131&gt;$T$5))</formula>
    </cfRule>
  </conditionalFormatting>
  <conditionalFormatting sqref="D132">
    <cfRule type="expression" dxfId="7136" priority="2191">
      <formula>IF(C132&lt;=0,AND(C132&lt;=0,D132&gt;=1),OR(C132/D132&gt;$T$5,D132/C132&gt;$T$5))</formula>
    </cfRule>
  </conditionalFormatting>
  <conditionalFormatting sqref="D133">
    <cfRule type="expression" dxfId="7135" priority="2190">
      <formula>IF(C133&lt;=0,AND(C133&lt;=0,D133&gt;=1),OR(C133/D133&gt;$T$5,D133/C133&gt;$T$5))</formula>
    </cfRule>
  </conditionalFormatting>
  <conditionalFormatting sqref="D134">
    <cfRule type="expression" dxfId="7134" priority="2189">
      <formula>IF(C134&lt;=0,AND(C134&lt;=0,D134&gt;=1),OR(C134/D134&gt;$T$5,D134/C134&gt;$T$5))</formula>
    </cfRule>
  </conditionalFormatting>
  <conditionalFormatting sqref="D135">
    <cfRule type="expression" dxfId="7133" priority="2188">
      <formula>IF(C135&lt;=0,AND(C135&lt;=0,D135&gt;=1),OR(C135/D135&gt;$T$5,D135/C135&gt;$T$5))</formula>
    </cfRule>
  </conditionalFormatting>
  <conditionalFormatting sqref="D136">
    <cfRule type="expression" dxfId="7132" priority="2187">
      <formula>IF(C136&lt;=0,AND(C136&lt;=0,D136&gt;=1),OR(C136/D136&gt;$T$5,D136/C136&gt;$T$5))</formula>
    </cfRule>
  </conditionalFormatting>
  <conditionalFormatting sqref="D137">
    <cfRule type="expression" dxfId="7131" priority="2186">
      <formula>IF(C137&lt;=0,AND(C137&lt;=0,D137&gt;=1),OR(C137/D137&gt;$T$5,D137/C137&gt;$T$5))</formula>
    </cfRule>
  </conditionalFormatting>
  <conditionalFormatting sqref="D138">
    <cfRule type="expression" dxfId="7130" priority="2185">
      <formula>IF(C138&lt;=0,AND(C138&lt;=0,D138&gt;=1),OR(C138/D138&gt;$T$5,D138/C138&gt;$T$5))</formula>
    </cfRule>
  </conditionalFormatting>
  <conditionalFormatting sqref="D139">
    <cfRule type="expression" dxfId="7129" priority="2184">
      <formula>IF(C139&lt;=0,AND(C139&lt;=0,D139&gt;=1),OR(C139/D139&gt;$T$5,D139/C139&gt;$T$5))</formula>
    </cfRule>
  </conditionalFormatting>
  <conditionalFormatting sqref="D140">
    <cfRule type="expression" dxfId="7128" priority="2183">
      <formula>IF(C140&lt;=0,AND(C140&lt;=0,D140&gt;=1),OR(C140/D140&gt;$T$5,D140/C140&gt;$T$5))</formula>
    </cfRule>
  </conditionalFormatting>
  <conditionalFormatting sqref="D141">
    <cfRule type="expression" dxfId="7127" priority="2182">
      <formula>IF(C141&lt;=0,AND(C141&lt;=0,D141&gt;=1),OR(C141/D141&gt;$T$5,D141/C141&gt;$T$5))</formula>
    </cfRule>
  </conditionalFormatting>
  <conditionalFormatting sqref="D142">
    <cfRule type="expression" dxfId="7126" priority="2181">
      <formula>IF(C142&lt;=0,AND(C142&lt;=0,D142&gt;=1),OR(C142/D142&gt;$T$5,D142/C142&gt;$T$5))</formula>
    </cfRule>
  </conditionalFormatting>
  <conditionalFormatting sqref="D143">
    <cfRule type="expression" dxfId="7125" priority="2180">
      <formula>IF(C143&lt;=0,AND(C143&lt;=0,D143&gt;=1),OR(C143/D143&gt;$T$5,D143/C143&gt;$T$5))</formula>
    </cfRule>
  </conditionalFormatting>
  <conditionalFormatting sqref="D144">
    <cfRule type="expression" dxfId="7124" priority="2179">
      <formula>IF(C144&lt;=0,AND(C144&lt;=0,D144&gt;=1),OR(C144/D144&gt;$T$5,D144/C144&gt;$T$5))</formula>
    </cfRule>
  </conditionalFormatting>
  <conditionalFormatting sqref="D145">
    <cfRule type="expression" dxfId="7123" priority="2178">
      <formula>IF(C145&lt;=0,AND(C145&lt;=0,D145&gt;=1),OR(C145/D145&gt;$T$5,D145/C145&gt;$T$5))</formula>
    </cfRule>
  </conditionalFormatting>
  <conditionalFormatting sqref="D146">
    <cfRule type="expression" dxfId="7122" priority="2177">
      <formula>IF(C146&lt;=0,AND(C146&lt;=0,D146&gt;=1),OR(C146/D146&gt;$T$5,D146/C146&gt;$T$5))</formula>
    </cfRule>
  </conditionalFormatting>
  <conditionalFormatting sqref="D147">
    <cfRule type="expression" dxfId="7121" priority="2176">
      <formula>IF(C147&lt;=0,AND(C147&lt;=0,D147&gt;=1),OR(C147/D147&gt;$T$5,D147/C147&gt;$T$5))</formula>
    </cfRule>
  </conditionalFormatting>
  <conditionalFormatting sqref="D148">
    <cfRule type="expression" dxfId="7120" priority="2175">
      <formula>IF(C148&lt;=0,AND(C148&lt;=0,D148&gt;=1),OR(C148/D148&gt;$T$5,D148/C148&gt;$T$5))</formula>
    </cfRule>
  </conditionalFormatting>
  <conditionalFormatting sqref="D149">
    <cfRule type="expression" dxfId="7119" priority="2174">
      <formula>IF(C149&lt;=0,AND(C149&lt;=0,D149&gt;=1),OR(C149/D149&gt;$T$5,D149/C149&gt;$T$5))</formula>
    </cfRule>
  </conditionalFormatting>
  <conditionalFormatting sqref="D150">
    <cfRule type="expression" dxfId="7118" priority="2173">
      <formula>IF(C150&lt;=0,AND(C150&lt;=0,D150&gt;=1),OR(C150/D150&gt;$T$5,D150/C150&gt;$T$5))</formula>
    </cfRule>
  </conditionalFormatting>
  <conditionalFormatting sqref="D151">
    <cfRule type="expression" dxfId="7117" priority="2172">
      <formula>IF(C151&lt;=0,AND(C151&lt;=0,D151&gt;=1),OR(C151/D151&gt;$T$5,D151/C151&gt;$T$5))</formula>
    </cfRule>
  </conditionalFormatting>
  <conditionalFormatting sqref="D152">
    <cfRule type="expression" dxfId="7116" priority="2171">
      <formula>IF(C152&lt;=0,AND(C152&lt;=0,D152&gt;=1),OR(C152/D152&gt;$T$5,D152/C152&gt;$T$5))</formula>
    </cfRule>
  </conditionalFormatting>
  <conditionalFormatting sqref="D153">
    <cfRule type="expression" dxfId="7115" priority="2170">
      <formula>IF(C153&lt;=0,AND(C153&lt;=0,D153&gt;=1),OR(C153/D153&gt;$T$5,D153/C153&gt;$T$5))</formula>
    </cfRule>
  </conditionalFormatting>
  <conditionalFormatting sqref="D154">
    <cfRule type="expression" dxfId="7114" priority="2169">
      <formula>IF(C154&lt;=0,AND(C154&lt;=0,D154&gt;=1),OR(C154/D154&gt;$T$5,D154/C154&gt;$T$5))</formula>
    </cfRule>
  </conditionalFormatting>
  <conditionalFormatting sqref="D155">
    <cfRule type="expression" dxfId="7113" priority="2168">
      <formula>IF(C155&lt;=0,AND(C155&lt;=0,D155&gt;=1),OR(C155/D155&gt;$T$5,D155/C155&gt;$T$5))</formula>
    </cfRule>
  </conditionalFormatting>
  <conditionalFormatting sqref="D156">
    <cfRule type="expression" dxfId="7112" priority="2167">
      <formula>IF(C156&lt;=0,AND(C156&lt;=0,D156&gt;=1),OR(C156/D156&gt;$T$5,D156/C156&gt;$T$5))</formula>
    </cfRule>
  </conditionalFormatting>
  <conditionalFormatting sqref="D157">
    <cfRule type="expression" dxfId="7111" priority="2166">
      <formula>IF(C157&lt;=0,AND(C157&lt;=0,D157&gt;=1),OR(C157/D157&gt;$T$5,D157/C157&gt;$T$5))</formula>
    </cfRule>
  </conditionalFormatting>
  <conditionalFormatting sqref="D158">
    <cfRule type="expression" dxfId="7110" priority="2165">
      <formula>IF(C158&lt;=0,AND(C158&lt;=0,D158&gt;=1),OR(C158/D158&gt;$T$5,D158/C158&gt;$T$5))</formula>
    </cfRule>
  </conditionalFormatting>
  <conditionalFormatting sqref="D159">
    <cfRule type="expression" dxfId="7109" priority="2164">
      <formula>IF(C159&lt;=0,AND(C159&lt;=0,D159&gt;=1),OR(C159/D159&gt;$T$5,D159/C159&gt;$T$5))</formula>
    </cfRule>
  </conditionalFormatting>
  <conditionalFormatting sqref="D160">
    <cfRule type="expression" dxfId="7108" priority="2163">
      <formula>IF(C160&lt;=0,AND(C160&lt;=0,D160&gt;=1),OR(C160/D160&gt;$T$5,D160/C160&gt;$T$5))</formula>
    </cfRule>
  </conditionalFormatting>
  <conditionalFormatting sqref="D161">
    <cfRule type="expression" dxfId="7107" priority="2162">
      <formula>IF(C161&lt;=0,AND(C161&lt;=0,D161&gt;=1),OR(C161/D161&gt;$T$5,D161/C161&gt;$T$5))</formula>
    </cfRule>
  </conditionalFormatting>
  <conditionalFormatting sqref="D162">
    <cfRule type="expression" dxfId="7106" priority="2161">
      <formula>IF(C162&lt;=0,AND(C162&lt;=0,D162&gt;=1),OR(C162/D162&gt;$T$5,D162/C162&gt;$T$5))</formula>
    </cfRule>
  </conditionalFormatting>
  <conditionalFormatting sqref="D163">
    <cfRule type="expression" dxfId="7105" priority="2160">
      <formula>IF(C163&lt;=0,AND(C163&lt;=0,D163&gt;=1),OR(C163/D163&gt;$T$5,D163/C163&gt;$T$5))</formula>
    </cfRule>
  </conditionalFormatting>
  <conditionalFormatting sqref="D164">
    <cfRule type="expression" dxfId="7104" priority="2159">
      <formula>IF(C164&lt;=0,AND(C164&lt;=0,D164&gt;=1),OR(C164/D164&gt;$T$5,D164/C164&gt;$T$5))</formula>
    </cfRule>
  </conditionalFormatting>
  <conditionalFormatting sqref="D165">
    <cfRule type="expression" dxfId="7103" priority="2158">
      <formula>IF(C165&lt;=0,AND(C165&lt;=0,D165&gt;=1),OR(C165/D165&gt;$T$5,D165/C165&gt;$T$5))</formula>
    </cfRule>
  </conditionalFormatting>
  <conditionalFormatting sqref="D166">
    <cfRule type="expression" dxfId="7102" priority="2157">
      <formula>IF(C166&lt;=0,AND(C166&lt;=0,D166&gt;=1),OR(C166/D166&gt;$T$5,D166/C166&gt;$T$5))</formula>
    </cfRule>
  </conditionalFormatting>
  <conditionalFormatting sqref="D167">
    <cfRule type="expression" dxfId="7101" priority="2156">
      <formula>IF(C167&lt;=0,AND(C167&lt;=0,D167&gt;=1),OR(C167/D167&gt;$T$5,D167/C167&gt;$T$5))</formula>
    </cfRule>
  </conditionalFormatting>
  <conditionalFormatting sqref="D168">
    <cfRule type="expression" dxfId="7100" priority="2155">
      <formula>IF(C168&lt;=0,AND(C168&lt;=0,D168&gt;=1),OR(C168/D168&gt;$T$5,D168/C168&gt;$T$5))</formula>
    </cfRule>
  </conditionalFormatting>
  <conditionalFormatting sqref="D169">
    <cfRule type="expression" dxfId="7099" priority="2154">
      <formula>IF(C169&lt;=0,AND(C169&lt;=0,D169&gt;=1),OR(C169/D169&gt;$T$5,D169/C169&gt;$T$5))</formula>
    </cfRule>
  </conditionalFormatting>
  <conditionalFormatting sqref="D170">
    <cfRule type="expression" dxfId="7098" priority="2153">
      <formula>IF(C170&lt;=0,AND(C170&lt;=0,D170&gt;=1),OR(C170/D170&gt;$T$5,D170/C170&gt;$T$5))</formula>
    </cfRule>
  </conditionalFormatting>
  <conditionalFormatting sqref="D171">
    <cfRule type="expression" dxfId="7097" priority="2152">
      <formula>IF(C171&lt;=0,AND(C171&lt;=0,D171&gt;=1),OR(C171/D171&gt;$T$5,D171/C171&gt;$T$5))</formula>
    </cfRule>
  </conditionalFormatting>
  <conditionalFormatting sqref="D172">
    <cfRule type="expression" dxfId="7096" priority="2151">
      <formula>IF(C172&lt;=0,AND(C172&lt;=0,D172&gt;=1),OR(C172/D172&gt;$T$5,D172/C172&gt;$T$5))</formula>
    </cfRule>
  </conditionalFormatting>
  <conditionalFormatting sqref="D173">
    <cfRule type="expression" dxfId="7095" priority="2150">
      <formula>IF(C173&lt;=0,AND(C173&lt;=0,D173&gt;=1),OR(C173/D173&gt;$T$5,D173/C173&gt;$T$5))</formula>
    </cfRule>
  </conditionalFormatting>
  <conditionalFormatting sqref="D174">
    <cfRule type="expression" dxfId="7094" priority="2149">
      <formula>IF(C174&lt;=0,AND(C174&lt;=0,D174&gt;=1),OR(C174/D174&gt;$T$5,D174/C174&gt;$T$5))</formula>
    </cfRule>
  </conditionalFormatting>
  <conditionalFormatting sqref="D175">
    <cfRule type="expression" dxfId="7093" priority="2148">
      <formula>IF(C175&lt;=0,AND(C175&lt;=0,D175&gt;=1),OR(C175/D175&gt;$T$5,D175/C175&gt;$T$5))</formula>
    </cfRule>
  </conditionalFormatting>
  <conditionalFormatting sqref="D176">
    <cfRule type="expression" dxfId="7092" priority="2147">
      <formula>IF(C176&lt;=0,AND(C176&lt;=0,D176&gt;=1),OR(C176/D176&gt;$T$5,D176/C176&gt;$T$5))</formula>
    </cfRule>
  </conditionalFormatting>
  <conditionalFormatting sqref="D177">
    <cfRule type="expression" dxfId="7091" priority="2146">
      <formula>IF(C177&lt;=0,AND(C177&lt;=0,D177&gt;=1),OR(C177/D177&gt;$T$5,D177/C177&gt;$T$5))</formula>
    </cfRule>
  </conditionalFormatting>
  <conditionalFormatting sqref="D178">
    <cfRule type="expression" dxfId="7090" priority="2145">
      <formula>IF(C178&lt;=0,AND(C178&lt;=0,D178&gt;=1),OR(C178/D178&gt;$T$5,D178/C178&gt;$T$5))</formula>
    </cfRule>
  </conditionalFormatting>
  <conditionalFormatting sqref="D179">
    <cfRule type="expression" dxfId="7089" priority="2144">
      <formula>IF(C179&lt;=0,AND(C179&lt;=0,D179&gt;=1),OR(C179/D179&gt;$T$5,D179/C179&gt;$T$5))</formula>
    </cfRule>
  </conditionalFormatting>
  <conditionalFormatting sqref="D180">
    <cfRule type="expression" dxfId="7088" priority="2143">
      <formula>IF(C180&lt;=0,AND(C180&lt;=0,D180&gt;=1),OR(C180/D180&gt;$T$5,D180/C180&gt;$T$5))</formula>
    </cfRule>
  </conditionalFormatting>
  <conditionalFormatting sqref="D181">
    <cfRule type="expression" dxfId="7087" priority="2142">
      <formula>IF(C181&lt;=0,AND(C181&lt;=0,D181&gt;=1),OR(C181/D181&gt;$T$5,D181/C181&gt;$T$5))</formula>
    </cfRule>
  </conditionalFormatting>
  <conditionalFormatting sqref="D182">
    <cfRule type="expression" dxfId="7086" priority="2141">
      <formula>IF(C182&lt;=0,AND(C182&lt;=0,D182&gt;=1),OR(C182/D182&gt;$T$5,D182/C182&gt;$T$5))</formula>
    </cfRule>
  </conditionalFormatting>
  <conditionalFormatting sqref="D183">
    <cfRule type="expression" dxfId="7085" priority="2140">
      <formula>IF(C183&lt;=0,AND(C183&lt;=0,D183&gt;=1),OR(C183/D183&gt;$T$5,D183/C183&gt;$T$5))</formula>
    </cfRule>
  </conditionalFormatting>
  <conditionalFormatting sqref="D184">
    <cfRule type="expression" dxfId="7084" priority="2139">
      <formula>IF(C184&lt;=0,AND(C184&lt;=0,D184&gt;=1),OR(C184/D184&gt;$T$5,D184/C184&gt;$T$5))</formula>
    </cfRule>
  </conditionalFormatting>
  <conditionalFormatting sqref="E5">
    <cfRule type="expression" dxfId="7083" priority="2138">
      <formula>IF(D5&lt;=0,AND(D5&lt;=0,E5&gt;=1),OR(D5/E5&gt;$T$5,E5/D5&gt;$T$5))</formula>
    </cfRule>
  </conditionalFormatting>
  <conditionalFormatting sqref="E6">
    <cfRule type="expression" dxfId="7082" priority="2137">
      <formula>IF(D6&lt;=0,AND(D6&lt;=0,E6&gt;=1),OR(D6/E6&gt;$T$5,E6/D6&gt;$T$5))</formula>
    </cfRule>
  </conditionalFormatting>
  <conditionalFormatting sqref="E7">
    <cfRule type="expression" dxfId="7081" priority="2136">
      <formula>IF(D7&lt;=0,AND(D7&lt;=0,E7&gt;=1),OR(D7/E7&gt;$T$5,E7/D7&gt;$T$5))</formula>
    </cfRule>
  </conditionalFormatting>
  <conditionalFormatting sqref="E8">
    <cfRule type="expression" dxfId="7080" priority="2135">
      <formula>IF(D8&lt;=0,AND(D8&lt;=0,E8&gt;=1),OR(D8/E8&gt;$T$5,E8/D8&gt;$T$5))</formula>
    </cfRule>
  </conditionalFormatting>
  <conditionalFormatting sqref="E9">
    <cfRule type="expression" dxfId="7079" priority="2134">
      <formula>IF(D9&lt;=0,AND(D9&lt;=0,E9&gt;=1),OR(D9/E9&gt;$T$5,E9/D9&gt;$T$5))</formula>
    </cfRule>
  </conditionalFormatting>
  <conditionalFormatting sqref="E10">
    <cfRule type="expression" dxfId="7078" priority="2133">
      <formula>IF(D10&lt;=0,AND(D10&lt;=0,E10&gt;=1),OR(D10/E10&gt;$T$5,E10/D10&gt;$T$5))</formula>
    </cfRule>
  </conditionalFormatting>
  <conditionalFormatting sqref="E11">
    <cfRule type="expression" dxfId="7077" priority="2132">
      <formula>IF(D11&lt;=0,AND(D11&lt;=0,E11&gt;=1),OR(D11/E11&gt;$T$5,E11/D11&gt;$T$5))</formula>
    </cfRule>
  </conditionalFormatting>
  <conditionalFormatting sqref="E12">
    <cfRule type="expression" dxfId="7076" priority="2131">
      <formula>IF(D12&lt;=0,AND(D12&lt;=0,E12&gt;=1),OR(D12/E12&gt;$T$5,E12/D12&gt;$T$5))</formula>
    </cfRule>
  </conditionalFormatting>
  <conditionalFormatting sqref="E13">
    <cfRule type="expression" dxfId="7075" priority="2130">
      <formula>IF(D13&lt;=0,AND(D13&lt;=0,E13&gt;=1),OR(D13/E13&gt;$T$5,E13/D13&gt;$T$5))</formula>
    </cfRule>
  </conditionalFormatting>
  <conditionalFormatting sqref="E14">
    <cfRule type="expression" dxfId="7074" priority="2129">
      <formula>IF(D14&lt;=0,AND(D14&lt;=0,E14&gt;=1),OR(D14/E14&gt;$T$5,E14/D14&gt;$T$5))</formula>
    </cfRule>
  </conditionalFormatting>
  <conditionalFormatting sqref="E15">
    <cfRule type="expression" dxfId="7073" priority="2128">
      <formula>IF(D15&lt;=0,AND(D15&lt;=0,E15&gt;=1),OR(D15/E15&gt;$T$5,E15/D15&gt;$T$5))</formula>
    </cfRule>
  </conditionalFormatting>
  <conditionalFormatting sqref="E16">
    <cfRule type="expression" dxfId="7072" priority="2127">
      <formula>IF(D16&lt;=0,AND(D16&lt;=0,E16&gt;=1),OR(D16/E16&gt;$T$5,E16/D16&gt;$T$5))</formula>
    </cfRule>
  </conditionalFormatting>
  <conditionalFormatting sqref="E17">
    <cfRule type="expression" dxfId="7071" priority="2126">
      <formula>IF(D17&lt;=0,AND(D17&lt;=0,E17&gt;=1),OR(D17/E17&gt;$T$5,E17/D17&gt;$T$5))</formula>
    </cfRule>
  </conditionalFormatting>
  <conditionalFormatting sqref="E18">
    <cfRule type="expression" dxfId="7070" priority="2125">
      <formula>IF(D18&lt;=0,AND(D18&lt;=0,E18&gt;=1),OR(D18/E18&gt;$T$5,E18/D18&gt;$T$5))</formula>
    </cfRule>
  </conditionalFormatting>
  <conditionalFormatting sqref="E19">
    <cfRule type="expression" dxfId="7069" priority="2124">
      <formula>IF(D19&lt;=0,AND(D19&lt;=0,E19&gt;=1),OR(D19/E19&gt;$T$5,E19/D19&gt;$T$5))</formula>
    </cfRule>
  </conditionalFormatting>
  <conditionalFormatting sqref="E20">
    <cfRule type="expression" dxfId="7068" priority="2123">
      <formula>IF(D20&lt;=0,AND(D20&lt;=0,E20&gt;=1),OR(D20/E20&gt;$T$5,E20/D20&gt;$T$5))</formula>
    </cfRule>
  </conditionalFormatting>
  <conditionalFormatting sqref="E21">
    <cfRule type="expression" dxfId="7067" priority="2122">
      <formula>IF(D21&lt;=0,AND(D21&lt;=0,E21&gt;=1),OR(D21/E21&gt;$T$5,E21/D21&gt;$T$5))</formula>
    </cfRule>
  </conditionalFormatting>
  <conditionalFormatting sqref="E22">
    <cfRule type="expression" dxfId="7066" priority="2121">
      <formula>IF(D22&lt;=0,AND(D22&lt;=0,E22&gt;=1),OR(D22/E22&gt;$T$5,E22/D22&gt;$T$5))</formula>
    </cfRule>
  </conditionalFormatting>
  <conditionalFormatting sqref="E23">
    <cfRule type="expression" dxfId="7065" priority="2120">
      <formula>IF(D23&lt;=0,AND(D23&lt;=0,E23&gt;=1),OR(D23/E23&gt;$T$5,E23/D23&gt;$T$5))</formula>
    </cfRule>
  </conditionalFormatting>
  <conditionalFormatting sqref="E24">
    <cfRule type="expression" dxfId="7064" priority="2119">
      <formula>IF(D24&lt;=0,AND(D24&lt;=0,E24&gt;=1),OR(D24/E24&gt;$T$5,E24/D24&gt;$T$5))</formula>
    </cfRule>
  </conditionalFormatting>
  <conditionalFormatting sqref="E25">
    <cfRule type="expression" dxfId="7063" priority="2118">
      <formula>IF(D25&lt;=0,AND(D25&lt;=0,E25&gt;=1),OR(D25/E25&gt;$T$5,E25/D25&gt;$T$5))</formula>
    </cfRule>
  </conditionalFormatting>
  <conditionalFormatting sqref="E26">
    <cfRule type="expression" dxfId="7062" priority="2117">
      <formula>IF(D26&lt;=0,AND(D26&lt;=0,E26&gt;=1),OR(D26/E26&gt;$T$5,E26/D26&gt;$T$5))</formula>
    </cfRule>
  </conditionalFormatting>
  <conditionalFormatting sqref="E27">
    <cfRule type="expression" dxfId="7061" priority="2116">
      <formula>IF(D27&lt;=0,AND(D27&lt;=0,E27&gt;=1),OR(D27/E27&gt;$T$5,E27/D27&gt;$T$5))</formula>
    </cfRule>
  </conditionalFormatting>
  <conditionalFormatting sqref="E28">
    <cfRule type="expression" dxfId="7060" priority="2115">
      <formula>IF(D28&lt;=0,AND(D28&lt;=0,E28&gt;=1),OR(D28/E28&gt;$T$5,E28/D28&gt;$T$5))</formula>
    </cfRule>
  </conditionalFormatting>
  <conditionalFormatting sqref="E29">
    <cfRule type="expression" dxfId="7059" priority="2114">
      <formula>IF(D29&lt;=0,AND(D29&lt;=0,E29&gt;=1),OR(D29/E29&gt;$T$5,E29/D29&gt;$T$5))</formula>
    </cfRule>
  </conditionalFormatting>
  <conditionalFormatting sqref="E30">
    <cfRule type="expression" dxfId="7058" priority="2113">
      <formula>IF(D30&lt;=0,AND(D30&lt;=0,E30&gt;=1),OR(D30/E30&gt;$T$5,E30/D30&gt;$T$5))</formula>
    </cfRule>
  </conditionalFormatting>
  <conditionalFormatting sqref="E31">
    <cfRule type="expression" dxfId="7057" priority="2112">
      <formula>IF(D31&lt;=0,AND(D31&lt;=0,E31&gt;=1),OR(D31/E31&gt;$T$5,E31/D31&gt;$T$5))</formula>
    </cfRule>
  </conditionalFormatting>
  <conditionalFormatting sqref="E32">
    <cfRule type="expression" dxfId="7056" priority="2111">
      <formula>IF(D32&lt;=0,AND(D32&lt;=0,E32&gt;=1),OR(D32/E32&gt;$T$5,E32/D32&gt;$T$5))</formula>
    </cfRule>
  </conditionalFormatting>
  <conditionalFormatting sqref="E34">
    <cfRule type="expression" dxfId="7055" priority="2110">
      <formula>IF(D34&lt;=0,AND(D34&lt;=0,E34&gt;=1),OR(D34/E34&gt;$T$5,E34/D34&gt;$T$5))</formula>
    </cfRule>
  </conditionalFormatting>
  <conditionalFormatting sqref="E35">
    <cfRule type="expression" dxfId="7054" priority="2109">
      <formula>IF(D35&lt;=0,AND(D35&lt;=0,E35&gt;=1),OR(D35/E35&gt;$T$5,E35/D35&gt;$T$5))</formula>
    </cfRule>
  </conditionalFormatting>
  <conditionalFormatting sqref="E36">
    <cfRule type="expression" dxfId="7053" priority="2108">
      <formula>IF(D36&lt;=0,AND(D36&lt;=0,E36&gt;=1),OR(D36/E36&gt;$T$5,E36/D36&gt;$T$5))</formula>
    </cfRule>
  </conditionalFormatting>
  <conditionalFormatting sqref="E37">
    <cfRule type="expression" dxfId="7052" priority="2107">
      <formula>IF(D37&lt;=0,AND(D37&lt;=0,E37&gt;=1),OR(D37/E37&gt;$T$5,E37/D37&gt;$T$5))</formula>
    </cfRule>
  </conditionalFormatting>
  <conditionalFormatting sqref="E38">
    <cfRule type="expression" dxfId="7051" priority="2106">
      <formula>IF(D38&lt;=0,AND(D38&lt;=0,E38&gt;=1),OR(D38/E38&gt;$T$5,E38/D38&gt;$T$5))</formula>
    </cfRule>
  </conditionalFormatting>
  <conditionalFormatting sqref="E39">
    <cfRule type="expression" dxfId="7050" priority="2105">
      <formula>IF(D39&lt;=0,AND(D39&lt;=0,E39&gt;=1),OR(D39/E39&gt;$T$5,E39/D39&gt;$T$5))</formula>
    </cfRule>
  </conditionalFormatting>
  <conditionalFormatting sqref="E40">
    <cfRule type="expression" dxfId="7049" priority="2104">
      <formula>IF(D40&lt;=0,AND(D40&lt;=0,E40&gt;=1),OR(D40/E40&gt;$T$5,E40/D40&gt;$T$5))</formula>
    </cfRule>
  </conditionalFormatting>
  <conditionalFormatting sqref="E41">
    <cfRule type="expression" dxfId="7048" priority="2103">
      <formula>IF(D41&lt;=0,AND(D41&lt;=0,E41&gt;=1),OR(D41/E41&gt;$T$5,E41/D41&gt;$T$5))</formula>
    </cfRule>
  </conditionalFormatting>
  <conditionalFormatting sqref="E42">
    <cfRule type="expression" dxfId="7047" priority="2102">
      <formula>IF(D42&lt;=0,AND(D42&lt;=0,E42&gt;=1),OR(D42/E42&gt;$T$5,E42/D42&gt;$T$5))</formula>
    </cfRule>
  </conditionalFormatting>
  <conditionalFormatting sqref="E43">
    <cfRule type="expression" dxfId="7046" priority="2101">
      <formula>IF(D43&lt;=0,AND(D43&lt;=0,E43&gt;=1),OR(D43/E43&gt;$T$5,E43/D43&gt;$T$5))</formula>
    </cfRule>
  </conditionalFormatting>
  <conditionalFormatting sqref="E44">
    <cfRule type="expression" dxfId="7045" priority="2100">
      <formula>IF(D44&lt;=0,AND(D44&lt;=0,E44&gt;=1),OR(D44/E44&gt;$T$5,E44/D44&gt;$T$5))</formula>
    </cfRule>
  </conditionalFormatting>
  <conditionalFormatting sqref="E45">
    <cfRule type="expression" dxfId="7044" priority="2099">
      <formula>IF(D45&lt;=0,AND(D45&lt;=0,E45&gt;=1),OR(D45/E45&gt;$T$5,E45/D45&gt;$T$5))</formula>
    </cfRule>
  </conditionalFormatting>
  <conditionalFormatting sqref="E46">
    <cfRule type="expression" dxfId="7043" priority="2098">
      <formula>IF(D46&lt;=0,AND(D46&lt;=0,E46&gt;=1),OR(D46/E46&gt;$T$5,E46/D46&gt;$T$5))</formula>
    </cfRule>
  </conditionalFormatting>
  <conditionalFormatting sqref="E47">
    <cfRule type="expression" dxfId="7042" priority="2097">
      <formula>IF(D47&lt;=0,AND(D47&lt;=0,E47&gt;=1),OR(D47/E47&gt;$T$5,E47/D47&gt;$T$5))</formula>
    </cfRule>
  </conditionalFormatting>
  <conditionalFormatting sqref="E48">
    <cfRule type="expression" dxfId="7041" priority="2096">
      <formula>IF(D48&lt;=0,AND(D48&lt;=0,E48&gt;=1),OR(D48/E48&gt;$T$5,E48/D48&gt;$T$5))</formula>
    </cfRule>
  </conditionalFormatting>
  <conditionalFormatting sqref="E49">
    <cfRule type="expression" dxfId="7040" priority="2095">
      <formula>IF(D49&lt;=0,AND(D49&lt;=0,E49&gt;=1),OR(D49/E49&gt;$T$5,E49/D49&gt;$T$5))</formula>
    </cfRule>
  </conditionalFormatting>
  <conditionalFormatting sqref="E50">
    <cfRule type="expression" dxfId="7039" priority="2094">
      <formula>IF(D50&lt;=0,AND(D50&lt;=0,E50&gt;=1),OR(D50/E50&gt;$T$5,E50/D50&gt;$T$5))</formula>
    </cfRule>
  </conditionalFormatting>
  <conditionalFormatting sqref="E51">
    <cfRule type="expression" dxfId="7038" priority="2093">
      <formula>IF(D51&lt;=0,AND(D51&lt;=0,E51&gt;=1),OR(D51/E51&gt;$T$5,E51/D51&gt;$T$5))</formula>
    </cfRule>
  </conditionalFormatting>
  <conditionalFormatting sqref="E52">
    <cfRule type="expression" dxfId="7037" priority="2092">
      <formula>IF(D52&lt;=0,AND(D52&lt;=0,E52&gt;=1),OR(D52/E52&gt;$T$5,E52/D52&gt;$T$5))</formula>
    </cfRule>
  </conditionalFormatting>
  <conditionalFormatting sqref="E53">
    <cfRule type="expression" dxfId="7036" priority="2091">
      <formula>IF(D53&lt;=0,AND(D53&lt;=0,E53&gt;=1),OR(D53/E53&gt;$T$5,E53/D53&gt;$T$5))</formula>
    </cfRule>
  </conditionalFormatting>
  <conditionalFormatting sqref="E54">
    <cfRule type="expression" dxfId="7035" priority="2090">
      <formula>IF(D54&lt;=0,AND(D54&lt;=0,E54&gt;=1),OR(D54/E54&gt;$T$5,E54/D54&gt;$T$5))</formula>
    </cfRule>
  </conditionalFormatting>
  <conditionalFormatting sqref="E55">
    <cfRule type="expression" dxfId="7034" priority="2089">
      <formula>IF(D55&lt;=0,AND(D55&lt;=0,E55&gt;=1),OR(D55/E55&gt;$T$5,E55/D55&gt;$T$5))</formula>
    </cfRule>
  </conditionalFormatting>
  <conditionalFormatting sqref="E56">
    <cfRule type="expression" dxfId="7033" priority="2088">
      <formula>IF(D56&lt;=0,AND(D56&lt;=0,E56&gt;=1),OR(D56/E56&gt;$T$5,E56/D56&gt;$T$5))</formula>
    </cfRule>
  </conditionalFormatting>
  <conditionalFormatting sqref="E57">
    <cfRule type="expression" dxfId="7032" priority="2087">
      <formula>IF(D57&lt;=0,AND(D57&lt;=0,E57&gt;=1),OR(D57/E57&gt;$T$5,E57/D57&gt;$T$5))</formula>
    </cfRule>
  </conditionalFormatting>
  <conditionalFormatting sqref="E58">
    <cfRule type="expression" dxfId="7031" priority="2086">
      <formula>IF(D58&lt;=0,AND(D58&lt;=0,E58&gt;=1),OR(D58/E58&gt;$T$5,E58/D58&gt;$T$5))</formula>
    </cfRule>
  </conditionalFormatting>
  <conditionalFormatting sqref="E59">
    <cfRule type="expression" dxfId="7030" priority="2085">
      <formula>IF(D59&lt;=0,AND(D59&lt;=0,E59&gt;=1),OR(D59/E59&gt;$T$5,E59/D59&gt;$T$5))</formula>
    </cfRule>
  </conditionalFormatting>
  <conditionalFormatting sqref="E60">
    <cfRule type="expression" dxfId="7029" priority="2084">
      <formula>IF(D60&lt;=0,AND(D60&lt;=0,E60&gt;=1),OR(D60/E60&gt;$T$5,E60/D60&gt;$T$5))</formula>
    </cfRule>
  </conditionalFormatting>
  <conditionalFormatting sqref="E61">
    <cfRule type="expression" dxfId="7028" priority="2083">
      <formula>IF(D61&lt;=0,AND(D61&lt;=0,E61&gt;=1),OR(D61/E61&gt;$T$5,E61/D61&gt;$T$5))</formula>
    </cfRule>
  </conditionalFormatting>
  <conditionalFormatting sqref="E62">
    <cfRule type="expression" dxfId="7027" priority="2082">
      <formula>IF(D62&lt;=0,AND(D62&lt;=0,E62&gt;=1),OR(D62/E62&gt;$T$5,E62/D62&gt;$T$5))</formula>
    </cfRule>
  </conditionalFormatting>
  <conditionalFormatting sqref="E63">
    <cfRule type="expression" dxfId="7026" priority="2081">
      <formula>IF(D63&lt;=0,AND(D63&lt;=0,E63&gt;=1),OR(D63/E63&gt;$T$5,E63/D63&gt;$T$5))</formula>
    </cfRule>
  </conditionalFormatting>
  <conditionalFormatting sqref="E64">
    <cfRule type="expression" dxfId="7025" priority="2080">
      <formula>IF(D64&lt;=0,AND(D64&lt;=0,E64&gt;=1),OR(D64/E64&gt;$T$5,E64/D64&gt;$T$5))</formula>
    </cfRule>
  </conditionalFormatting>
  <conditionalFormatting sqref="E65">
    <cfRule type="expression" dxfId="7024" priority="2079">
      <formula>IF(D65&lt;=0,AND(D65&lt;=0,E65&gt;=1),OR(D65/E65&gt;$T$5,E65/D65&gt;$T$5))</formula>
    </cfRule>
  </conditionalFormatting>
  <conditionalFormatting sqref="E66">
    <cfRule type="expression" dxfId="7023" priority="2078">
      <formula>IF(D66&lt;=0,AND(D66&lt;=0,E66&gt;=1),OR(D66/E66&gt;$T$5,E66/D66&gt;$T$5))</formula>
    </cfRule>
  </conditionalFormatting>
  <conditionalFormatting sqref="E67">
    <cfRule type="expression" dxfId="7022" priority="2077">
      <formula>IF(D67&lt;=0,AND(D67&lt;=0,E67&gt;=1),OR(D67/E67&gt;$T$5,E67/D67&gt;$T$5))</formula>
    </cfRule>
  </conditionalFormatting>
  <conditionalFormatting sqref="E68">
    <cfRule type="expression" dxfId="7021" priority="2076">
      <formula>IF(D68&lt;=0,AND(D68&lt;=0,E68&gt;=1),OR(D68/E68&gt;$T$5,E68/D68&gt;$T$5))</formula>
    </cfRule>
  </conditionalFormatting>
  <conditionalFormatting sqref="E69">
    <cfRule type="expression" dxfId="7020" priority="2075">
      <formula>IF(D69&lt;=0,AND(D69&lt;=0,E69&gt;=1),OR(D69/E69&gt;$T$5,E69/D69&gt;$T$5))</formula>
    </cfRule>
  </conditionalFormatting>
  <conditionalFormatting sqref="E70">
    <cfRule type="expression" dxfId="7019" priority="2074">
      <formula>IF(D70&lt;=0,AND(D70&lt;=0,E70&gt;=1),OR(D70/E70&gt;$T$5,E70/D70&gt;$T$5))</formula>
    </cfRule>
  </conditionalFormatting>
  <conditionalFormatting sqref="E71">
    <cfRule type="expression" dxfId="7018" priority="2073">
      <formula>IF(D71&lt;=0,AND(D71&lt;=0,E71&gt;=1),OR(D71/E71&gt;$T$5,E71/D71&gt;$T$5))</formula>
    </cfRule>
  </conditionalFormatting>
  <conditionalFormatting sqref="E72">
    <cfRule type="expression" dxfId="7017" priority="2072">
      <formula>IF(D72&lt;=0,AND(D72&lt;=0,E72&gt;=1),OR(D72/E72&gt;$T$5,E72/D72&gt;$T$5))</formula>
    </cfRule>
  </conditionalFormatting>
  <conditionalFormatting sqref="E73">
    <cfRule type="expression" dxfId="7016" priority="2071">
      <formula>IF(D73&lt;=0,AND(D73&lt;=0,E73&gt;=1),OR(D73/E73&gt;$T$5,E73/D73&gt;$T$5))</formula>
    </cfRule>
  </conditionalFormatting>
  <conditionalFormatting sqref="E74">
    <cfRule type="expression" dxfId="7015" priority="2070">
      <formula>IF(D74&lt;=0,AND(D74&lt;=0,E74&gt;=1),OR(D74/E74&gt;$T$5,E74/D74&gt;$T$5))</formula>
    </cfRule>
  </conditionalFormatting>
  <conditionalFormatting sqref="E75">
    <cfRule type="expression" dxfId="7014" priority="2069">
      <formula>IF(D75&lt;=0,AND(D75&lt;=0,E75&gt;=1),OR(D75/E75&gt;$T$5,E75/D75&gt;$T$5))</formula>
    </cfRule>
  </conditionalFormatting>
  <conditionalFormatting sqref="E76">
    <cfRule type="expression" dxfId="7013" priority="2068">
      <formula>IF(D76&lt;=0,AND(D76&lt;=0,E76&gt;=1),OR(D76/E76&gt;$T$5,E76/D76&gt;$T$5))</formula>
    </cfRule>
  </conditionalFormatting>
  <conditionalFormatting sqref="E77">
    <cfRule type="expression" dxfId="7012" priority="2067">
      <formula>IF(D77&lt;=0,AND(D77&lt;=0,E77&gt;=1),OR(D77/E77&gt;$T$5,E77/D77&gt;$T$5))</formula>
    </cfRule>
  </conditionalFormatting>
  <conditionalFormatting sqref="E78">
    <cfRule type="expression" dxfId="7011" priority="2066">
      <formula>IF(D78&lt;=0,AND(D78&lt;=0,E78&gt;=1),OR(D78/E78&gt;$T$5,E78/D78&gt;$T$5))</formula>
    </cfRule>
  </conditionalFormatting>
  <conditionalFormatting sqref="E79">
    <cfRule type="expression" dxfId="7010" priority="2065">
      <formula>IF(D79&lt;=0,AND(D79&lt;=0,E79&gt;=1),OR(D79/E79&gt;$T$5,E79/D79&gt;$T$5))</formula>
    </cfRule>
  </conditionalFormatting>
  <conditionalFormatting sqref="E80">
    <cfRule type="expression" dxfId="7009" priority="2064">
      <formula>IF(D80&lt;=0,AND(D80&lt;=0,E80&gt;=1),OR(D80/E80&gt;$T$5,E80/D80&gt;$T$5))</formula>
    </cfRule>
  </conditionalFormatting>
  <conditionalFormatting sqref="E81">
    <cfRule type="expression" dxfId="7008" priority="2063">
      <formula>IF(D81&lt;=0,AND(D81&lt;=0,E81&gt;=1),OR(D81/E81&gt;$T$5,E81/D81&gt;$T$5))</formula>
    </cfRule>
  </conditionalFormatting>
  <conditionalFormatting sqref="E82">
    <cfRule type="expression" dxfId="7007" priority="2062">
      <formula>IF(D82&lt;=0,AND(D82&lt;=0,E82&gt;=1),OR(D82/E82&gt;$T$5,E82/D82&gt;$T$5))</formula>
    </cfRule>
  </conditionalFormatting>
  <conditionalFormatting sqref="E83">
    <cfRule type="expression" dxfId="7006" priority="2061">
      <formula>IF(D83&lt;=0,AND(D83&lt;=0,E83&gt;=1),OR(D83/E83&gt;$T$5,E83/D83&gt;$T$5))</formula>
    </cfRule>
  </conditionalFormatting>
  <conditionalFormatting sqref="E84">
    <cfRule type="expression" dxfId="7005" priority="2060">
      <formula>IF(D84&lt;=0,AND(D84&lt;=0,E84&gt;=1),OR(D84/E84&gt;$T$5,E84/D84&gt;$T$5))</formula>
    </cfRule>
  </conditionalFormatting>
  <conditionalFormatting sqref="E85">
    <cfRule type="expression" dxfId="7004" priority="2059">
      <formula>IF(D85&lt;=0,AND(D85&lt;=0,E85&gt;=1),OR(D85/E85&gt;$T$5,E85/D85&gt;$T$5))</formula>
    </cfRule>
  </conditionalFormatting>
  <conditionalFormatting sqref="E86">
    <cfRule type="expression" dxfId="7003" priority="2058">
      <formula>IF(D86&lt;=0,AND(D86&lt;=0,E86&gt;=1),OR(D86/E86&gt;$T$5,E86/D86&gt;$T$5))</formula>
    </cfRule>
  </conditionalFormatting>
  <conditionalFormatting sqref="E87">
    <cfRule type="expression" dxfId="7002" priority="2057">
      <formula>IF(D87&lt;=0,AND(D87&lt;=0,E87&gt;=1),OR(D87/E87&gt;$T$5,E87/D87&gt;$T$5))</formula>
    </cfRule>
  </conditionalFormatting>
  <conditionalFormatting sqref="E88">
    <cfRule type="expression" dxfId="7001" priority="2056">
      <formula>IF(D88&lt;=0,AND(D88&lt;=0,E88&gt;=1),OR(D88/E88&gt;$T$5,E88/D88&gt;$T$5))</formula>
    </cfRule>
  </conditionalFormatting>
  <conditionalFormatting sqref="E89">
    <cfRule type="expression" dxfId="7000" priority="2055">
      <formula>IF(D89&lt;=0,AND(D89&lt;=0,E89&gt;=1),OR(D89/E89&gt;$T$5,E89/D89&gt;$T$5))</formula>
    </cfRule>
  </conditionalFormatting>
  <conditionalFormatting sqref="E90">
    <cfRule type="expression" dxfId="6999" priority="2054">
      <formula>IF(D90&lt;=0,AND(D90&lt;=0,E90&gt;=1),OR(D90/E90&gt;$T$5,E90/D90&gt;$T$5))</formula>
    </cfRule>
  </conditionalFormatting>
  <conditionalFormatting sqref="E91">
    <cfRule type="expression" dxfId="6998" priority="2053">
      <formula>IF(D91&lt;=0,AND(D91&lt;=0,E91&gt;=1),OR(D91/E91&gt;$T$5,E91/D91&gt;$T$5))</formula>
    </cfRule>
  </conditionalFormatting>
  <conditionalFormatting sqref="E92">
    <cfRule type="expression" dxfId="6997" priority="2052">
      <formula>IF(D92&lt;=0,AND(D92&lt;=0,E92&gt;=1),OR(D92/E92&gt;$T$5,E92/D92&gt;$T$5))</formula>
    </cfRule>
  </conditionalFormatting>
  <conditionalFormatting sqref="E93">
    <cfRule type="expression" dxfId="6996" priority="2051">
      <formula>IF(D93&lt;=0,AND(D93&lt;=0,E93&gt;=1),OR(D93/E93&gt;$T$5,E93/D93&gt;$T$5))</formula>
    </cfRule>
  </conditionalFormatting>
  <conditionalFormatting sqref="E94">
    <cfRule type="expression" dxfId="6995" priority="2050">
      <formula>IF(D94&lt;=0,AND(D94&lt;=0,E94&gt;=1),OR(D94/E94&gt;$T$5,E94/D94&gt;$T$5))</formula>
    </cfRule>
  </conditionalFormatting>
  <conditionalFormatting sqref="E95">
    <cfRule type="expression" dxfId="6994" priority="2049">
      <formula>IF(D95&lt;=0,AND(D95&lt;=0,E95&gt;=1),OR(D95/E95&gt;$T$5,E95/D95&gt;$T$5))</formula>
    </cfRule>
  </conditionalFormatting>
  <conditionalFormatting sqref="E96">
    <cfRule type="expression" dxfId="6993" priority="2048">
      <formula>IF(D96&lt;=0,AND(D96&lt;=0,E96&gt;=1),OR(D96/E96&gt;$T$5,E96/D96&gt;$T$5))</formula>
    </cfRule>
  </conditionalFormatting>
  <conditionalFormatting sqref="E97">
    <cfRule type="expression" dxfId="6992" priority="2047">
      <formula>IF(D97&lt;=0,AND(D97&lt;=0,E97&gt;=1),OR(D97/E97&gt;$T$5,E97/D97&gt;$T$5))</formula>
    </cfRule>
  </conditionalFormatting>
  <conditionalFormatting sqref="E98">
    <cfRule type="expression" dxfId="6991" priority="2046">
      <formula>IF(D98&lt;=0,AND(D98&lt;=0,E98&gt;=1),OR(D98/E98&gt;$T$5,E98/D98&gt;$T$5))</formula>
    </cfRule>
  </conditionalFormatting>
  <conditionalFormatting sqref="E99">
    <cfRule type="expression" dxfId="6990" priority="2045">
      <formula>IF(D99&lt;=0,AND(D99&lt;=0,E99&gt;=1),OR(D99/E99&gt;$T$5,E99/D99&gt;$T$5))</formula>
    </cfRule>
  </conditionalFormatting>
  <conditionalFormatting sqref="E100">
    <cfRule type="expression" dxfId="6989" priority="2044">
      <formula>IF(D100&lt;=0,AND(D100&lt;=0,E100&gt;=1),OR(D100/E100&gt;$T$5,E100/D100&gt;$T$5))</formula>
    </cfRule>
  </conditionalFormatting>
  <conditionalFormatting sqref="E101">
    <cfRule type="expression" dxfId="6988" priority="2043">
      <formula>IF(D101&lt;=0,AND(D101&lt;=0,E101&gt;=1),OR(D101/E101&gt;$T$5,E101/D101&gt;$T$5))</formula>
    </cfRule>
  </conditionalFormatting>
  <conditionalFormatting sqref="E102">
    <cfRule type="expression" dxfId="6987" priority="2042">
      <formula>IF(D102&lt;=0,AND(D102&lt;=0,E102&gt;=1),OR(D102/E102&gt;$T$5,E102/D102&gt;$T$5))</formula>
    </cfRule>
  </conditionalFormatting>
  <conditionalFormatting sqref="E103">
    <cfRule type="expression" dxfId="6986" priority="2041">
      <formula>IF(D103&lt;=0,AND(D103&lt;=0,E103&gt;=1),OR(D103/E103&gt;$T$5,E103/D103&gt;$T$5))</formula>
    </cfRule>
  </conditionalFormatting>
  <conditionalFormatting sqref="E104">
    <cfRule type="expression" dxfId="6985" priority="2040">
      <formula>IF(D104&lt;=0,AND(D104&lt;=0,E104&gt;=1),OR(D104/E104&gt;$T$5,E104/D104&gt;$T$5))</formula>
    </cfRule>
  </conditionalFormatting>
  <conditionalFormatting sqref="E105">
    <cfRule type="expression" dxfId="6984" priority="2039">
      <formula>IF(D105&lt;=0,AND(D105&lt;=0,E105&gt;=1),OR(D105/E105&gt;$T$5,E105/D105&gt;$T$5))</formula>
    </cfRule>
  </conditionalFormatting>
  <conditionalFormatting sqref="E106">
    <cfRule type="expression" dxfId="6983" priority="2038">
      <formula>IF(D106&lt;=0,AND(D106&lt;=0,E106&gt;=1),OR(D106/E106&gt;$T$5,E106/D106&gt;$T$5))</formula>
    </cfRule>
  </conditionalFormatting>
  <conditionalFormatting sqref="E107">
    <cfRule type="expression" dxfId="6982" priority="2037">
      <formula>IF(D107&lt;=0,AND(D107&lt;=0,E107&gt;=1),OR(D107/E107&gt;$T$5,E107/D107&gt;$T$5))</formula>
    </cfRule>
  </conditionalFormatting>
  <conditionalFormatting sqref="E108">
    <cfRule type="expression" dxfId="6981" priority="2036">
      <formula>IF(D108&lt;=0,AND(D108&lt;=0,E108&gt;=1),OR(D108/E108&gt;$T$5,E108/D108&gt;$T$5))</formula>
    </cfRule>
  </conditionalFormatting>
  <conditionalFormatting sqref="E109">
    <cfRule type="expression" dxfId="6980" priority="2035">
      <formula>IF(D109&lt;=0,AND(D109&lt;=0,E109&gt;=1),OR(D109/E109&gt;$T$5,E109/D109&gt;$T$5))</formula>
    </cfRule>
  </conditionalFormatting>
  <conditionalFormatting sqref="E110">
    <cfRule type="expression" dxfId="6979" priority="2034">
      <formula>IF(D110&lt;=0,AND(D110&lt;=0,E110&gt;=1),OR(D110/E110&gt;$T$5,E110/D110&gt;$T$5))</formula>
    </cfRule>
  </conditionalFormatting>
  <conditionalFormatting sqref="E111">
    <cfRule type="expression" dxfId="6978" priority="2033">
      <formula>IF(D111&lt;=0,AND(D111&lt;=0,E111&gt;=1),OR(D111/E111&gt;$T$5,E111/D111&gt;$T$5))</formula>
    </cfRule>
  </conditionalFormatting>
  <conditionalFormatting sqref="E112">
    <cfRule type="expression" dxfId="6977" priority="2032">
      <formula>IF(D112&lt;=0,AND(D112&lt;=0,E112&gt;=1),OR(D112/E112&gt;$T$5,E112/D112&gt;$T$5))</formula>
    </cfRule>
  </conditionalFormatting>
  <conditionalFormatting sqref="E113">
    <cfRule type="expression" dxfId="6976" priority="2031">
      <formula>IF(D113&lt;=0,AND(D113&lt;=0,E113&gt;=1),OR(D113/E113&gt;$T$5,E113/D113&gt;$T$5))</formula>
    </cfRule>
  </conditionalFormatting>
  <conditionalFormatting sqref="E114">
    <cfRule type="expression" dxfId="6975" priority="2030">
      <formula>IF(D114&lt;=0,AND(D114&lt;=0,E114&gt;=1),OR(D114/E114&gt;$T$5,E114/D114&gt;$T$5))</formula>
    </cfRule>
  </conditionalFormatting>
  <conditionalFormatting sqref="E115">
    <cfRule type="expression" dxfId="6974" priority="2029">
      <formula>IF(D115&lt;=0,AND(D115&lt;=0,E115&gt;=1),OR(D115/E115&gt;$T$5,E115/D115&gt;$T$5))</formula>
    </cfRule>
  </conditionalFormatting>
  <conditionalFormatting sqref="E116">
    <cfRule type="expression" dxfId="6973" priority="2028">
      <formula>IF(D116&lt;=0,AND(D116&lt;=0,E116&gt;=1),OR(D116/E116&gt;$T$5,E116/D116&gt;$T$5))</formula>
    </cfRule>
  </conditionalFormatting>
  <conditionalFormatting sqref="E117">
    <cfRule type="expression" dxfId="6972" priority="2027">
      <formula>IF(D117&lt;=0,AND(D117&lt;=0,E117&gt;=1),OR(D117/E117&gt;$T$5,E117/D117&gt;$T$5))</formula>
    </cfRule>
  </conditionalFormatting>
  <conditionalFormatting sqref="E118">
    <cfRule type="expression" dxfId="6971" priority="2026">
      <formula>IF(D118&lt;=0,AND(D118&lt;=0,E118&gt;=1),OR(D118/E118&gt;$T$5,E118/D118&gt;$T$5))</formula>
    </cfRule>
  </conditionalFormatting>
  <conditionalFormatting sqref="E119">
    <cfRule type="expression" dxfId="6970" priority="2025">
      <formula>IF(D119&lt;=0,AND(D119&lt;=0,E119&gt;=1),OR(D119/E119&gt;$T$5,E119/D119&gt;$T$5))</formula>
    </cfRule>
  </conditionalFormatting>
  <conditionalFormatting sqref="E120">
    <cfRule type="expression" dxfId="6969" priority="2024">
      <formula>IF(D120&lt;=0,AND(D120&lt;=0,E120&gt;=1),OR(D120/E120&gt;$T$5,E120/D120&gt;$T$5))</formula>
    </cfRule>
  </conditionalFormatting>
  <conditionalFormatting sqref="E121">
    <cfRule type="expression" dxfId="6968" priority="2023">
      <formula>IF(D121&lt;=0,AND(D121&lt;=0,E121&gt;=1),OR(D121/E121&gt;$T$5,E121/D121&gt;$T$5))</formula>
    </cfRule>
  </conditionalFormatting>
  <conditionalFormatting sqref="E122">
    <cfRule type="expression" dxfId="6967" priority="2022">
      <formula>IF(D122&lt;=0,AND(D122&lt;=0,E122&gt;=1),OR(D122/E122&gt;$T$5,E122/D122&gt;$T$5))</formula>
    </cfRule>
  </conditionalFormatting>
  <conditionalFormatting sqref="E123">
    <cfRule type="expression" dxfId="6966" priority="2021">
      <formula>IF(D123&lt;=0,AND(D123&lt;=0,E123&gt;=1),OR(D123/E123&gt;$T$5,E123/D123&gt;$T$5))</formula>
    </cfRule>
  </conditionalFormatting>
  <conditionalFormatting sqref="E124">
    <cfRule type="expression" dxfId="6965" priority="2020">
      <formula>IF(D124&lt;=0,AND(D124&lt;=0,E124&gt;=1),OR(D124/E124&gt;$T$5,E124/D124&gt;$T$5))</formula>
    </cfRule>
  </conditionalFormatting>
  <conditionalFormatting sqref="E125">
    <cfRule type="expression" dxfId="6964" priority="2019">
      <formula>IF(D125&lt;=0,AND(D125&lt;=0,E125&gt;=1),OR(D125/E125&gt;$T$5,E125/D125&gt;$T$5))</formula>
    </cfRule>
  </conditionalFormatting>
  <conditionalFormatting sqref="E126">
    <cfRule type="expression" dxfId="6963" priority="2018">
      <formula>IF(D126&lt;=0,AND(D126&lt;=0,E126&gt;=1),OR(D126/E126&gt;$T$5,E126/D126&gt;$T$5))</formula>
    </cfRule>
  </conditionalFormatting>
  <conditionalFormatting sqref="E128">
    <cfRule type="expression" dxfId="6962" priority="2017">
      <formula>IF(D128&lt;=0,AND(D128&lt;=0,E128&gt;=1),OR(D128/E128&gt;$T$5,E128/D128&gt;$T$5))</formula>
    </cfRule>
  </conditionalFormatting>
  <conditionalFormatting sqref="E129">
    <cfRule type="expression" dxfId="6961" priority="2016">
      <formula>IF(D129&lt;=0,AND(D129&lt;=0,E129&gt;=1),OR(D129/E129&gt;$T$5,E129/D129&gt;$T$5))</formula>
    </cfRule>
  </conditionalFormatting>
  <conditionalFormatting sqref="E130">
    <cfRule type="expression" dxfId="6960" priority="2015">
      <formula>IF(D130&lt;=0,AND(D130&lt;=0,E130&gt;=1),OR(D130/E130&gt;$T$5,E130/D130&gt;$T$5))</formula>
    </cfRule>
  </conditionalFormatting>
  <conditionalFormatting sqref="E131">
    <cfRule type="expression" dxfId="6959" priority="2014">
      <formula>IF(D131&lt;=0,AND(D131&lt;=0,E131&gt;=1),OR(D131/E131&gt;$T$5,E131/D131&gt;$T$5))</formula>
    </cfRule>
  </conditionalFormatting>
  <conditionalFormatting sqref="E132">
    <cfRule type="expression" dxfId="6958" priority="2013">
      <formula>IF(D132&lt;=0,AND(D132&lt;=0,E132&gt;=1),OR(D132/E132&gt;$T$5,E132/D132&gt;$T$5))</formula>
    </cfRule>
  </conditionalFormatting>
  <conditionalFormatting sqref="E133">
    <cfRule type="expression" dxfId="6957" priority="2012">
      <formula>IF(D133&lt;=0,AND(D133&lt;=0,E133&gt;=1),OR(D133/E133&gt;$T$5,E133/D133&gt;$T$5))</formula>
    </cfRule>
  </conditionalFormatting>
  <conditionalFormatting sqref="E134">
    <cfRule type="expression" dxfId="6956" priority="2011">
      <formula>IF(D134&lt;=0,AND(D134&lt;=0,E134&gt;=1),OR(D134/E134&gt;$T$5,E134/D134&gt;$T$5))</formula>
    </cfRule>
  </conditionalFormatting>
  <conditionalFormatting sqref="E135">
    <cfRule type="expression" dxfId="6955" priority="2010">
      <formula>IF(D135&lt;=0,AND(D135&lt;=0,E135&gt;=1),OR(D135/E135&gt;$T$5,E135/D135&gt;$T$5))</formula>
    </cfRule>
  </conditionalFormatting>
  <conditionalFormatting sqref="E136">
    <cfRule type="expression" dxfId="6954" priority="2009">
      <formula>IF(D136&lt;=0,AND(D136&lt;=0,E136&gt;=1),OR(D136/E136&gt;$T$5,E136/D136&gt;$T$5))</formula>
    </cfRule>
  </conditionalFormatting>
  <conditionalFormatting sqref="E137">
    <cfRule type="expression" dxfId="6953" priority="2008">
      <formula>IF(D137&lt;=0,AND(D137&lt;=0,E137&gt;=1),OR(D137/E137&gt;$T$5,E137/D137&gt;$T$5))</formula>
    </cfRule>
  </conditionalFormatting>
  <conditionalFormatting sqref="E138">
    <cfRule type="expression" dxfId="6952" priority="2007">
      <formula>IF(D138&lt;=0,AND(D138&lt;=0,E138&gt;=1),OR(D138/E138&gt;$T$5,E138/D138&gt;$T$5))</formula>
    </cfRule>
  </conditionalFormatting>
  <conditionalFormatting sqref="E139">
    <cfRule type="expression" dxfId="6951" priority="2006">
      <formula>IF(D139&lt;=0,AND(D139&lt;=0,E139&gt;=1),OR(D139/E139&gt;$T$5,E139/D139&gt;$T$5))</formula>
    </cfRule>
  </conditionalFormatting>
  <conditionalFormatting sqref="E140">
    <cfRule type="expression" dxfId="6950" priority="2005">
      <formula>IF(D140&lt;=0,AND(D140&lt;=0,E140&gt;=1),OR(D140/E140&gt;$T$5,E140/D140&gt;$T$5))</formula>
    </cfRule>
  </conditionalFormatting>
  <conditionalFormatting sqref="E141">
    <cfRule type="expression" dxfId="6949" priority="2004">
      <formula>IF(D141&lt;=0,AND(D141&lt;=0,E141&gt;=1),OR(D141/E141&gt;$T$5,E141/D141&gt;$T$5))</formula>
    </cfRule>
  </conditionalFormatting>
  <conditionalFormatting sqref="E142">
    <cfRule type="expression" dxfId="6948" priority="2003">
      <formula>IF(D142&lt;=0,AND(D142&lt;=0,E142&gt;=1),OR(D142/E142&gt;$T$5,E142/D142&gt;$T$5))</formula>
    </cfRule>
  </conditionalFormatting>
  <conditionalFormatting sqref="E143">
    <cfRule type="expression" dxfId="6947" priority="2002">
      <formula>IF(D143&lt;=0,AND(D143&lt;=0,E143&gt;=1),OR(D143/E143&gt;$T$5,E143/D143&gt;$T$5))</formula>
    </cfRule>
  </conditionalFormatting>
  <conditionalFormatting sqref="E144">
    <cfRule type="expression" dxfId="6946" priority="2001">
      <formula>IF(D144&lt;=0,AND(D144&lt;=0,E144&gt;=1),OR(D144/E144&gt;$T$5,E144/D144&gt;$T$5))</formula>
    </cfRule>
  </conditionalFormatting>
  <conditionalFormatting sqref="E145">
    <cfRule type="expression" dxfId="6945" priority="2000">
      <formula>IF(D145&lt;=0,AND(D145&lt;=0,E145&gt;=1),OR(D145/E145&gt;$T$5,E145/D145&gt;$T$5))</formula>
    </cfRule>
  </conditionalFormatting>
  <conditionalFormatting sqref="E146">
    <cfRule type="expression" dxfId="6944" priority="1999">
      <formula>IF(D146&lt;=0,AND(D146&lt;=0,E146&gt;=1),OR(D146/E146&gt;$T$5,E146/D146&gt;$T$5))</formula>
    </cfRule>
  </conditionalFormatting>
  <conditionalFormatting sqref="E147">
    <cfRule type="expression" dxfId="6943" priority="1998">
      <formula>IF(D147&lt;=0,AND(D147&lt;=0,E147&gt;=1),OR(D147/E147&gt;$T$5,E147/D147&gt;$T$5))</formula>
    </cfRule>
  </conditionalFormatting>
  <conditionalFormatting sqref="E148">
    <cfRule type="expression" dxfId="6942" priority="1997">
      <formula>IF(D148&lt;=0,AND(D148&lt;=0,E148&gt;=1),OR(D148/E148&gt;$T$5,E148/D148&gt;$T$5))</formula>
    </cfRule>
  </conditionalFormatting>
  <conditionalFormatting sqref="E149">
    <cfRule type="expression" dxfId="6941" priority="1996">
      <formula>IF(D149&lt;=0,AND(D149&lt;=0,E149&gt;=1),OR(D149/E149&gt;$T$5,E149/D149&gt;$T$5))</formula>
    </cfRule>
  </conditionalFormatting>
  <conditionalFormatting sqref="E150">
    <cfRule type="expression" dxfId="6940" priority="1995">
      <formula>IF(D150&lt;=0,AND(D150&lt;=0,E150&gt;=1),OR(D150/E150&gt;$T$5,E150/D150&gt;$T$5))</formula>
    </cfRule>
  </conditionalFormatting>
  <conditionalFormatting sqref="E151">
    <cfRule type="expression" dxfId="6939" priority="1994">
      <formula>IF(D151&lt;=0,AND(D151&lt;=0,E151&gt;=1),OR(D151/E151&gt;$T$5,E151/D151&gt;$T$5))</formula>
    </cfRule>
  </conditionalFormatting>
  <conditionalFormatting sqref="E152">
    <cfRule type="expression" dxfId="6938" priority="1993">
      <formula>IF(D152&lt;=0,AND(D152&lt;=0,E152&gt;=1),OR(D152/E152&gt;$T$5,E152/D152&gt;$T$5))</formula>
    </cfRule>
  </conditionalFormatting>
  <conditionalFormatting sqref="E153">
    <cfRule type="expression" dxfId="6937" priority="1992">
      <formula>IF(D153&lt;=0,AND(D153&lt;=0,E153&gt;=1),OR(D153/E153&gt;$T$5,E153/D153&gt;$T$5))</formula>
    </cfRule>
  </conditionalFormatting>
  <conditionalFormatting sqref="E154">
    <cfRule type="expression" dxfId="6936" priority="1991">
      <formula>IF(D154&lt;=0,AND(D154&lt;=0,E154&gt;=1),OR(D154/E154&gt;$T$5,E154/D154&gt;$T$5))</formula>
    </cfRule>
  </conditionalFormatting>
  <conditionalFormatting sqref="E155">
    <cfRule type="expression" dxfId="6935" priority="1990">
      <formula>IF(D155&lt;=0,AND(D155&lt;=0,E155&gt;=1),OR(D155/E155&gt;$T$5,E155/D155&gt;$T$5))</formula>
    </cfRule>
  </conditionalFormatting>
  <conditionalFormatting sqref="E156">
    <cfRule type="expression" dxfId="6934" priority="1989">
      <formula>IF(D156&lt;=0,AND(D156&lt;=0,E156&gt;=1),OR(D156/E156&gt;$T$5,E156/D156&gt;$T$5))</formula>
    </cfRule>
  </conditionalFormatting>
  <conditionalFormatting sqref="E157">
    <cfRule type="expression" dxfId="6933" priority="1988">
      <formula>IF(D157&lt;=0,AND(D157&lt;=0,E157&gt;=1),OR(D157/E157&gt;$T$5,E157/D157&gt;$T$5))</formula>
    </cfRule>
  </conditionalFormatting>
  <conditionalFormatting sqref="E158">
    <cfRule type="expression" dxfId="6932" priority="1987">
      <formula>IF(D158&lt;=0,AND(D158&lt;=0,E158&gt;=1),OR(D158/E158&gt;$T$5,E158/D158&gt;$T$5))</formula>
    </cfRule>
  </conditionalFormatting>
  <conditionalFormatting sqref="E159">
    <cfRule type="expression" dxfId="6931" priority="1986">
      <formula>IF(D159&lt;=0,AND(D159&lt;=0,E159&gt;=1),OR(D159/E159&gt;$T$5,E159/D159&gt;$T$5))</formula>
    </cfRule>
  </conditionalFormatting>
  <conditionalFormatting sqref="E160">
    <cfRule type="expression" dxfId="6930" priority="1985">
      <formula>IF(D160&lt;=0,AND(D160&lt;=0,E160&gt;=1),OR(D160/E160&gt;$T$5,E160/D160&gt;$T$5))</formula>
    </cfRule>
  </conditionalFormatting>
  <conditionalFormatting sqref="E161">
    <cfRule type="expression" dxfId="6929" priority="1984">
      <formula>IF(D161&lt;=0,AND(D161&lt;=0,E161&gt;=1),OR(D161/E161&gt;$T$5,E161/D161&gt;$T$5))</formula>
    </cfRule>
  </conditionalFormatting>
  <conditionalFormatting sqref="E162">
    <cfRule type="expression" dxfId="6928" priority="1983">
      <formula>IF(D162&lt;=0,AND(D162&lt;=0,E162&gt;=1),OR(D162/E162&gt;$T$5,E162/D162&gt;$T$5))</formula>
    </cfRule>
  </conditionalFormatting>
  <conditionalFormatting sqref="E163">
    <cfRule type="expression" dxfId="6927" priority="1982">
      <formula>IF(D163&lt;=0,AND(D163&lt;=0,E163&gt;=1),OR(D163/E163&gt;$T$5,E163/D163&gt;$T$5))</formula>
    </cfRule>
  </conditionalFormatting>
  <conditionalFormatting sqref="E164">
    <cfRule type="expression" dxfId="6926" priority="1981">
      <formula>IF(D164&lt;=0,AND(D164&lt;=0,E164&gt;=1),OR(D164/E164&gt;$T$5,E164/D164&gt;$T$5))</formula>
    </cfRule>
  </conditionalFormatting>
  <conditionalFormatting sqref="E165">
    <cfRule type="expression" dxfId="6925" priority="1980">
      <formula>IF(D165&lt;=0,AND(D165&lt;=0,E165&gt;=1),OR(D165/E165&gt;$T$5,E165/D165&gt;$T$5))</formula>
    </cfRule>
  </conditionalFormatting>
  <conditionalFormatting sqref="E166">
    <cfRule type="expression" dxfId="6924" priority="1979">
      <formula>IF(D166&lt;=0,AND(D166&lt;=0,E166&gt;=1),OR(D166/E166&gt;$T$5,E166/D166&gt;$T$5))</formula>
    </cfRule>
  </conditionalFormatting>
  <conditionalFormatting sqref="E167">
    <cfRule type="expression" dxfId="6923" priority="1978">
      <formula>IF(D167&lt;=0,AND(D167&lt;=0,E167&gt;=1),OR(D167/E167&gt;$T$5,E167/D167&gt;$T$5))</formula>
    </cfRule>
  </conditionalFormatting>
  <conditionalFormatting sqref="E168">
    <cfRule type="expression" dxfId="6922" priority="1977">
      <formula>IF(D168&lt;=0,AND(D168&lt;=0,E168&gt;=1),OR(D168/E168&gt;$T$5,E168/D168&gt;$T$5))</formula>
    </cfRule>
  </conditionalFormatting>
  <conditionalFormatting sqref="E169">
    <cfRule type="expression" dxfId="6921" priority="1976">
      <formula>IF(D169&lt;=0,AND(D169&lt;=0,E169&gt;=1),OR(D169/E169&gt;$T$5,E169/D169&gt;$T$5))</formula>
    </cfRule>
  </conditionalFormatting>
  <conditionalFormatting sqref="E170">
    <cfRule type="expression" dxfId="6920" priority="1975">
      <formula>IF(D170&lt;=0,AND(D170&lt;=0,E170&gt;=1),OR(D170/E170&gt;$T$5,E170/D170&gt;$T$5))</formula>
    </cfRule>
  </conditionalFormatting>
  <conditionalFormatting sqref="E171">
    <cfRule type="expression" dxfId="6919" priority="1974">
      <formula>IF(D171&lt;=0,AND(D171&lt;=0,E171&gt;=1),OR(D171/E171&gt;$T$5,E171/D171&gt;$T$5))</formula>
    </cfRule>
  </conditionalFormatting>
  <conditionalFormatting sqref="E172">
    <cfRule type="expression" dxfId="6918" priority="1973">
      <formula>IF(D172&lt;=0,AND(D172&lt;=0,E172&gt;=1),OR(D172/E172&gt;$T$5,E172/D172&gt;$T$5))</formula>
    </cfRule>
  </conditionalFormatting>
  <conditionalFormatting sqref="E173">
    <cfRule type="expression" dxfId="6917" priority="1972">
      <formula>IF(D173&lt;=0,AND(D173&lt;=0,E173&gt;=1),OR(D173/E173&gt;$T$5,E173/D173&gt;$T$5))</formula>
    </cfRule>
  </conditionalFormatting>
  <conditionalFormatting sqref="E174">
    <cfRule type="expression" dxfId="6916" priority="1971">
      <formula>IF(D174&lt;=0,AND(D174&lt;=0,E174&gt;=1),OR(D174/E174&gt;$T$5,E174/D174&gt;$T$5))</formula>
    </cfRule>
  </conditionalFormatting>
  <conditionalFormatting sqref="E175">
    <cfRule type="expression" dxfId="6915" priority="1970">
      <formula>IF(D175&lt;=0,AND(D175&lt;=0,E175&gt;=1),OR(D175/E175&gt;$T$5,E175/D175&gt;$T$5))</formula>
    </cfRule>
  </conditionalFormatting>
  <conditionalFormatting sqref="E176">
    <cfRule type="expression" dxfId="6914" priority="1969">
      <formula>IF(D176&lt;=0,AND(D176&lt;=0,E176&gt;=1),OR(D176/E176&gt;$T$5,E176/D176&gt;$T$5))</formula>
    </cfRule>
  </conditionalFormatting>
  <conditionalFormatting sqref="E177">
    <cfRule type="expression" dxfId="6913" priority="1968">
      <formula>IF(D177&lt;=0,AND(D177&lt;=0,E177&gt;=1),OR(D177/E177&gt;$T$5,E177/D177&gt;$T$5))</formula>
    </cfRule>
  </conditionalFormatting>
  <conditionalFormatting sqref="E178">
    <cfRule type="expression" dxfId="6912" priority="1967">
      <formula>IF(D178&lt;=0,AND(D178&lt;=0,E178&gt;=1),OR(D178/E178&gt;$T$5,E178/D178&gt;$T$5))</formula>
    </cfRule>
  </conditionalFormatting>
  <conditionalFormatting sqref="E179">
    <cfRule type="expression" dxfId="6911" priority="1966">
      <formula>IF(D179&lt;=0,AND(D179&lt;=0,E179&gt;=1),OR(D179/E179&gt;$T$5,E179/D179&gt;$T$5))</formula>
    </cfRule>
  </conditionalFormatting>
  <conditionalFormatting sqref="E180">
    <cfRule type="expression" dxfId="6910" priority="1965">
      <formula>IF(D180&lt;=0,AND(D180&lt;=0,E180&gt;=1),OR(D180/E180&gt;$T$5,E180/D180&gt;$T$5))</formula>
    </cfRule>
  </conditionalFormatting>
  <conditionalFormatting sqref="E181">
    <cfRule type="expression" dxfId="6909" priority="1964">
      <formula>IF(D181&lt;=0,AND(D181&lt;=0,E181&gt;=1),OR(D181/E181&gt;$T$5,E181/D181&gt;$T$5))</formula>
    </cfRule>
  </conditionalFormatting>
  <conditionalFormatting sqref="E182">
    <cfRule type="expression" dxfId="6908" priority="1963">
      <formula>IF(D182&lt;=0,AND(D182&lt;=0,E182&gt;=1),OR(D182/E182&gt;$T$5,E182/D182&gt;$T$5))</formula>
    </cfRule>
  </conditionalFormatting>
  <conditionalFormatting sqref="E183">
    <cfRule type="expression" dxfId="6907" priority="1962">
      <formula>IF(D183&lt;=0,AND(D183&lt;=0,E183&gt;=1),OR(D183/E183&gt;$T$5,E183/D183&gt;$T$5))</formula>
    </cfRule>
  </conditionalFormatting>
  <conditionalFormatting sqref="E184">
    <cfRule type="expression" dxfId="6906" priority="1961">
      <formula>IF(D184&lt;=0,AND(D184&lt;=0,E184&gt;=1),OR(D184/E184&gt;$T$5,E184/D184&gt;$T$5))</formula>
    </cfRule>
  </conditionalFormatting>
  <conditionalFormatting sqref="F5">
    <cfRule type="expression" dxfId="6905" priority="1960">
      <formula>IF(E5&lt;=0,AND(E5&lt;=0,F5&gt;=1),OR(E5/F5&gt;$T$5,F5/E5&gt;$T$5))</formula>
    </cfRule>
  </conditionalFormatting>
  <conditionalFormatting sqref="F6">
    <cfRule type="expression" dxfId="6904" priority="1959">
      <formula>IF(E6&lt;=0,AND(E6&lt;=0,F6&gt;=1),OR(E6/F6&gt;$T$5,F6/E6&gt;$T$5))</formula>
    </cfRule>
  </conditionalFormatting>
  <conditionalFormatting sqref="F7">
    <cfRule type="expression" dxfId="6903" priority="1958">
      <formula>IF(E7&lt;=0,AND(E7&lt;=0,F7&gt;=1),OR(E7/F7&gt;$T$5,F7/E7&gt;$T$5))</formula>
    </cfRule>
  </conditionalFormatting>
  <conditionalFormatting sqref="F8">
    <cfRule type="expression" dxfId="6902" priority="1957">
      <formula>IF(E8&lt;=0,AND(E8&lt;=0,F8&gt;=1),OR(E8/F8&gt;$T$5,F8/E8&gt;$T$5))</formula>
    </cfRule>
  </conditionalFormatting>
  <conditionalFormatting sqref="F9">
    <cfRule type="expression" dxfId="6901" priority="1956">
      <formula>IF(E9&lt;=0,AND(E9&lt;=0,F9&gt;=1),OR(E9/F9&gt;$T$5,F9/E9&gt;$T$5))</formula>
    </cfRule>
  </conditionalFormatting>
  <conditionalFormatting sqref="F10">
    <cfRule type="expression" dxfId="6900" priority="1955">
      <formula>IF(E10&lt;=0,AND(E10&lt;=0,F10&gt;=1),OR(E10/F10&gt;$T$5,F10/E10&gt;$T$5))</formula>
    </cfRule>
  </conditionalFormatting>
  <conditionalFormatting sqref="F11">
    <cfRule type="expression" dxfId="6899" priority="1954">
      <formula>IF(E11&lt;=0,AND(E11&lt;=0,F11&gt;=1),OR(E11/F11&gt;$T$5,F11/E11&gt;$T$5))</formula>
    </cfRule>
  </conditionalFormatting>
  <conditionalFormatting sqref="F12">
    <cfRule type="expression" dxfId="6898" priority="1953">
      <formula>IF(E12&lt;=0,AND(E12&lt;=0,F12&gt;=1),OR(E12/F12&gt;$T$5,F12/E12&gt;$T$5))</formula>
    </cfRule>
  </conditionalFormatting>
  <conditionalFormatting sqref="F13">
    <cfRule type="expression" dxfId="6897" priority="1952">
      <formula>IF(E13&lt;=0,AND(E13&lt;=0,F13&gt;=1),OR(E13/F13&gt;$T$5,F13/E13&gt;$T$5))</formula>
    </cfRule>
  </conditionalFormatting>
  <conditionalFormatting sqref="F14">
    <cfRule type="expression" dxfId="6896" priority="1951">
      <formula>IF(E14&lt;=0,AND(E14&lt;=0,F14&gt;=1),OR(E14/F14&gt;$T$5,F14/E14&gt;$T$5))</formula>
    </cfRule>
  </conditionalFormatting>
  <conditionalFormatting sqref="F15">
    <cfRule type="expression" dxfId="6895" priority="1950">
      <formula>IF(E15&lt;=0,AND(E15&lt;=0,F15&gt;=1),OR(E15/F15&gt;$T$5,F15/E15&gt;$T$5))</formula>
    </cfRule>
  </conditionalFormatting>
  <conditionalFormatting sqref="F16">
    <cfRule type="expression" dxfId="6894" priority="1949">
      <formula>IF(E16&lt;=0,AND(E16&lt;=0,F16&gt;=1),OR(E16/F16&gt;$T$5,F16/E16&gt;$T$5))</formula>
    </cfRule>
  </conditionalFormatting>
  <conditionalFormatting sqref="F17">
    <cfRule type="expression" dxfId="6893" priority="1948">
      <formula>IF(E17&lt;=0,AND(E17&lt;=0,F17&gt;=1),OR(E17/F17&gt;$T$5,F17/E17&gt;$T$5))</formula>
    </cfRule>
  </conditionalFormatting>
  <conditionalFormatting sqref="F18">
    <cfRule type="expression" dxfId="6892" priority="1947">
      <formula>IF(E18&lt;=0,AND(E18&lt;=0,F18&gt;=1),OR(E18/F18&gt;$T$5,F18/E18&gt;$T$5))</formula>
    </cfRule>
  </conditionalFormatting>
  <conditionalFormatting sqref="F19">
    <cfRule type="expression" dxfId="6891" priority="1946">
      <formula>IF(E19&lt;=0,AND(E19&lt;=0,F19&gt;=1),OR(E19/F19&gt;$T$5,F19/E19&gt;$T$5))</formula>
    </cfRule>
  </conditionalFormatting>
  <conditionalFormatting sqref="F20">
    <cfRule type="expression" dxfId="6890" priority="1945">
      <formula>IF(E20&lt;=0,AND(E20&lt;=0,F20&gt;=1),OR(E20/F20&gt;$T$5,F20/E20&gt;$T$5))</formula>
    </cfRule>
  </conditionalFormatting>
  <conditionalFormatting sqref="F21">
    <cfRule type="expression" dxfId="6889" priority="1944">
      <formula>IF(E21&lt;=0,AND(E21&lt;=0,F21&gt;=1),OR(E21/F21&gt;$T$5,F21/E21&gt;$T$5))</formula>
    </cfRule>
  </conditionalFormatting>
  <conditionalFormatting sqref="F22">
    <cfRule type="expression" dxfId="6888" priority="1943">
      <formula>IF(E22&lt;=0,AND(E22&lt;=0,F22&gt;=1),OR(E22/F22&gt;$T$5,F22/E22&gt;$T$5))</formula>
    </cfRule>
  </conditionalFormatting>
  <conditionalFormatting sqref="F23">
    <cfRule type="expression" dxfId="6887" priority="1942">
      <formula>IF(E23&lt;=0,AND(E23&lt;=0,F23&gt;=1),OR(E23/F23&gt;$T$5,F23/E23&gt;$T$5))</formula>
    </cfRule>
  </conditionalFormatting>
  <conditionalFormatting sqref="F24">
    <cfRule type="expression" dxfId="6886" priority="1941">
      <formula>IF(E24&lt;=0,AND(E24&lt;=0,F24&gt;=1),OR(E24/F24&gt;$T$5,F24/E24&gt;$T$5))</formula>
    </cfRule>
  </conditionalFormatting>
  <conditionalFormatting sqref="F25">
    <cfRule type="expression" dxfId="6885" priority="1940">
      <formula>IF(E25&lt;=0,AND(E25&lt;=0,F25&gt;=1),OR(E25/F25&gt;$T$5,F25/E25&gt;$T$5))</formula>
    </cfRule>
  </conditionalFormatting>
  <conditionalFormatting sqref="F26">
    <cfRule type="expression" dxfId="6884" priority="1939">
      <formula>IF(E26&lt;=0,AND(E26&lt;=0,F26&gt;=1),OR(E26/F26&gt;$T$5,F26/E26&gt;$T$5))</formula>
    </cfRule>
  </conditionalFormatting>
  <conditionalFormatting sqref="F27">
    <cfRule type="expression" dxfId="6883" priority="1938">
      <formula>IF(E27&lt;=0,AND(E27&lt;=0,F27&gt;=1),OR(E27/F27&gt;$T$5,F27/E27&gt;$T$5))</formula>
    </cfRule>
  </conditionalFormatting>
  <conditionalFormatting sqref="F28">
    <cfRule type="expression" dxfId="6882" priority="1937">
      <formula>IF(E28&lt;=0,AND(E28&lt;=0,F28&gt;=1),OR(E28/F28&gt;$T$5,F28/E28&gt;$T$5))</formula>
    </cfRule>
  </conditionalFormatting>
  <conditionalFormatting sqref="F29">
    <cfRule type="expression" dxfId="6881" priority="1936">
      <formula>IF(E29&lt;=0,AND(E29&lt;=0,F29&gt;=1),OR(E29/F29&gt;$T$5,F29/E29&gt;$T$5))</formula>
    </cfRule>
  </conditionalFormatting>
  <conditionalFormatting sqref="F30">
    <cfRule type="expression" dxfId="6880" priority="1935">
      <formula>IF(E30&lt;=0,AND(E30&lt;=0,F30&gt;=1),OR(E30/F30&gt;$T$5,F30/E30&gt;$T$5))</formula>
    </cfRule>
  </conditionalFormatting>
  <conditionalFormatting sqref="F31">
    <cfRule type="expression" dxfId="6879" priority="1934">
      <formula>IF(E31&lt;=0,AND(E31&lt;=0,F31&gt;=1),OR(E31/F31&gt;$T$5,F31/E31&gt;$T$5))</formula>
    </cfRule>
  </conditionalFormatting>
  <conditionalFormatting sqref="F32">
    <cfRule type="expression" dxfId="6878" priority="1933">
      <formula>IF(E32&lt;=0,AND(E32&lt;=0,F32&gt;=1),OR(E32/F32&gt;$T$5,F32/E32&gt;$T$5))</formula>
    </cfRule>
  </conditionalFormatting>
  <conditionalFormatting sqref="F34">
    <cfRule type="expression" dxfId="6877" priority="1932">
      <formula>IF(E34&lt;=0,AND(E34&lt;=0,F34&gt;=1),OR(E34/F34&gt;$T$5,F34/E34&gt;$T$5))</formula>
    </cfRule>
  </conditionalFormatting>
  <conditionalFormatting sqref="F35">
    <cfRule type="expression" dxfId="6876" priority="1931">
      <formula>IF(E35&lt;=0,AND(E35&lt;=0,F35&gt;=1),OR(E35/F35&gt;$T$5,F35/E35&gt;$T$5))</formula>
    </cfRule>
  </conditionalFormatting>
  <conditionalFormatting sqref="F36">
    <cfRule type="expression" dxfId="6875" priority="1930">
      <formula>IF(E36&lt;=0,AND(E36&lt;=0,F36&gt;=1),OR(E36/F36&gt;$T$5,F36/E36&gt;$T$5))</formula>
    </cfRule>
  </conditionalFormatting>
  <conditionalFormatting sqref="F37">
    <cfRule type="expression" dxfId="6874" priority="1929">
      <formula>IF(E37&lt;=0,AND(E37&lt;=0,F37&gt;=1),OR(E37/F37&gt;$T$5,F37/E37&gt;$T$5))</formula>
    </cfRule>
  </conditionalFormatting>
  <conditionalFormatting sqref="F38">
    <cfRule type="expression" dxfId="6873" priority="1928">
      <formula>IF(E38&lt;=0,AND(E38&lt;=0,F38&gt;=1),OR(E38/F38&gt;$T$5,F38/E38&gt;$T$5))</formula>
    </cfRule>
  </conditionalFormatting>
  <conditionalFormatting sqref="F39">
    <cfRule type="expression" dxfId="6872" priority="1927">
      <formula>IF(E39&lt;=0,AND(E39&lt;=0,F39&gt;=1),OR(E39/F39&gt;$T$5,F39/E39&gt;$T$5))</formula>
    </cfRule>
  </conditionalFormatting>
  <conditionalFormatting sqref="F40">
    <cfRule type="expression" dxfId="6871" priority="1926">
      <formula>IF(E40&lt;=0,AND(E40&lt;=0,F40&gt;=1),OR(E40/F40&gt;$T$5,F40/E40&gt;$T$5))</formula>
    </cfRule>
  </conditionalFormatting>
  <conditionalFormatting sqref="F41">
    <cfRule type="expression" dxfId="6870" priority="1925">
      <formula>IF(E41&lt;=0,AND(E41&lt;=0,F41&gt;=1),OR(E41/F41&gt;$T$5,F41/E41&gt;$T$5))</formula>
    </cfRule>
  </conditionalFormatting>
  <conditionalFormatting sqref="F42">
    <cfRule type="expression" dxfId="6869" priority="1924">
      <formula>IF(E42&lt;=0,AND(E42&lt;=0,F42&gt;=1),OR(E42/F42&gt;$T$5,F42/E42&gt;$T$5))</formula>
    </cfRule>
  </conditionalFormatting>
  <conditionalFormatting sqref="F43">
    <cfRule type="expression" dxfId="6868" priority="1923">
      <formula>IF(E43&lt;=0,AND(E43&lt;=0,F43&gt;=1),OR(E43/F43&gt;$T$5,F43/E43&gt;$T$5))</formula>
    </cfRule>
  </conditionalFormatting>
  <conditionalFormatting sqref="F44">
    <cfRule type="expression" dxfId="6867" priority="1922">
      <formula>IF(E44&lt;=0,AND(E44&lt;=0,F44&gt;=1),OR(E44/F44&gt;$T$5,F44/E44&gt;$T$5))</formula>
    </cfRule>
  </conditionalFormatting>
  <conditionalFormatting sqref="F45">
    <cfRule type="expression" dxfId="6866" priority="1921">
      <formula>IF(E45&lt;=0,AND(E45&lt;=0,F45&gt;=1),OR(E45/F45&gt;$T$5,F45/E45&gt;$T$5))</formula>
    </cfRule>
  </conditionalFormatting>
  <conditionalFormatting sqref="F46">
    <cfRule type="expression" dxfId="6865" priority="1920">
      <formula>IF(E46&lt;=0,AND(E46&lt;=0,F46&gt;=1),OR(E46/F46&gt;$T$5,F46/E46&gt;$T$5))</formula>
    </cfRule>
  </conditionalFormatting>
  <conditionalFormatting sqref="F47">
    <cfRule type="expression" dxfId="6864" priority="1919">
      <formula>IF(E47&lt;=0,AND(E47&lt;=0,F47&gt;=1),OR(E47/F47&gt;$T$5,F47/E47&gt;$T$5))</formula>
    </cfRule>
  </conditionalFormatting>
  <conditionalFormatting sqref="F48">
    <cfRule type="expression" dxfId="6863" priority="1918">
      <formula>IF(E48&lt;=0,AND(E48&lt;=0,F48&gt;=1),OR(E48/F48&gt;$T$5,F48/E48&gt;$T$5))</formula>
    </cfRule>
  </conditionalFormatting>
  <conditionalFormatting sqref="F49">
    <cfRule type="expression" dxfId="6862" priority="1917">
      <formula>IF(E49&lt;=0,AND(E49&lt;=0,F49&gt;=1),OR(E49/F49&gt;$T$5,F49/E49&gt;$T$5))</formula>
    </cfRule>
  </conditionalFormatting>
  <conditionalFormatting sqref="F50">
    <cfRule type="expression" dxfId="6861" priority="1916">
      <formula>IF(E50&lt;=0,AND(E50&lt;=0,F50&gt;=1),OR(E50/F50&gt;$T$5,F50/E50&gt;$T$5))</formula>
    </cfRule>
  </conditionalFormatting>
  <conditionalFormatting sqref="F51">
    <cfRule type="expression" dxfId="6860" priority="1915">
      <formula>IF(E51&lt;=0,AND(E51&lt;=0,F51&gt;=1),OR(E51/F51&gt;$T$5,F51/E51&gt;$T$5))</formula>
    </cfRule>
  </conditionalFormatting>
  <conditionalFormatting sqref="F52">
    <cfRule type="expression" dxfId="6859" priority="1914">
      <formula>IF(E52&lt;=0,AND(E52&lt;=0,F52&gt;=1),OR(E52/F52&gt;$T$5,F52/E52&gt;$T$5))</formula>
    </cfRule>
  </conditionalFormatting>
  <conditionalFormatting sqref="F53">
    <cfRule type="expression" dxfId="6858" priority="1913">
      <formula>IF(E53&lt;=0,AND(E53&lt;=0,F53&gt;=1),OR(E53/F53&gt;$T$5,F53/E53&gt;$T$5))</formula>
    </cfRule>
  </conditionalFormatting>
  <conditionalFormatting sqref="F54">
    <cfRule type="expression" dxfId="6857" priority="1912">
      <formula>IF(E54&lt;=0,AND(E54&lt;=0,F54&gt;=1),OR(E54/F54&gt;$T$5,F54/E54&gt;$T$5))</formula>
    </cfRule>
  </conditionalFormatting>
  <conditionalFormatting sqref="F55">
    <cfRule type="expression" dxfId="6856" priority="1911">
      <formula>IF(E55&lt;=0,AND(E55&lt;=0,F55&gt;=1),OR(E55/F55&gt;$T$5,F55/E55&gt;$T$5))</formula>
    </cfRule>
  </conditionalFormatting>
  <conditionalFormatting sqref="F56">
    <cfRule type="expression" dxfId="6855" priority="1910">
      <formula>IF(E56&lt;=0,AND(E56&lt;=0,F56&gt;=1),OR(E56/F56&gt;$T$5,F56/E56&gt;$T$5))</formula>
    </cfRule>
  </conditionalFormatting>
  <conditionalFormatting sqref="F57">
    <cfRule type="expression" dxfId="6854" priority="1909">
      <formula>IF(E57&lt;=0,AND(E57&lt;=0,F57&gt;=1),OR(E57/F57&gt;$T$5,F57/E57&gt;$T$5))</formula>
    </cfRule>
  </conditionalFormatting>
  <conditionalFormatting sqref="F58">
    <cfRule type="expression" dxfId="6853" priority="1908">
      <formula>IF(E58&lt;=0,AND(E58&lt;=0,F58&gt;=1),OR(E58/F58&gt;$T$5,F58/E58&gt;$T$5))</formula>
    </cfRule>
  </conditionalFormatting>
  <conditionalFormatting sqref="F59">
    <cfRule type="expression" dxfId="6852" priority="1907">
      <formula>IF(E59&lt;=0,AND(E59&lt;=0,F59&gt;=1),OR(E59/F59&gt;$T$5,F59/E59&gt;$T$5))</formula>
    </cfRule>
  </conditionalFormatting>
  <conditionalFormatting sqref="F60">
    <cfRule type="expression" dxfId="6851" priority="1906">
      <formula>IF(E60&lt;=0,AND(E60&lt;=0,F60&gt;=1),OR(E60/F60&gt;$T$5,F60/E60&gt;$T$5))</formula>
    </cfRule>
  </conditionalFormatting>
  <conditionalFormatting sqref="F61">
    <cfRule type="expression" dxfId="6850" priority="1905">
      <formula>IF(E61&lt;=0,AND(E61&lt;=0,F61&gt;=1),OR(E61/F61&gt;$T$5,F61/E61&gt;$T$5))</formula>
    </cfRule>
  </conditionalFormatting>
  <conditionalFormatting sqref="F62">
    <cfRule type="expression" dxfId="6849" priority="1904">
      <formula>IF(E62&lt;=0,AND(E62&lt;=0,F62&gt;=1),OR(E62/F62&gt;$T$5,F62/E62&gt;$T$5))</formula>
    </cfRule>
  </conditionalFormatting>
  <conditionalFormatting sqref="F63">
    <cfRule type="expression" dxfId="6848" priority="1903">
      <formula>IF(E63&lt;=0,AND(E63&lt;=0,F63&gt;=1),OR(E63/F63&gt;$T$5,F63/E63&gt;$T$5))</formula>
    </cfRule>
  </conditionalFormatting>
  <conditionalFormatting sqref="F64">
    <cfRule type="expression" dxfId="6847" priority="1902">
      <formula>IF(E64&lt;=0,AND(E64&lt;=0,F64&gt;=1),OR(E64/F64&gt;$T$5,F64/E64&gt;$T$5))</formula>
    </cfRule>
  </conditionalFormatting>
  <conditionalFormatting sqref="F65">
    <cfRule type="expression" dxfId="6846" priority="1901">
      <formula>IF(E65&lt;=0,AND(E65&lt;=0,F65&gt;=1),OR(E65/F65&gt;$T$5,F65/E65&gt;$T$5))</formula>
    </cfRule>
  </conditionalFormatting>
  <conditionalFormatting sqref="F66">
    <cfRule type="expression" dxfId="6845" priority="1900">
      <formula>IF(E66&lt;=0,AND(E66&lt;=0,F66&gt;=1),OR(E66/F66&gt;$T$5,F66/E66&gt;$T$5))</formula>
    </cfRule>
  </conditionalFormatting>
  <conditionalFormatting sqref="F67">
    <cfRule type="expression" dxfId="6844" priority="1899">
      <formula>IF(E67&lt;=0,AND(E67&lt;=0,F67&gt;=1),OR(E67/F67&gt;$T$5,F67/E67&gt;$T$5))</formula>
    </cfRule>
  </conditionalFormatting>
  <conditionalFormatting sqref="F68">
    <cfRule type="expression" dxfId="6843" priority="1898">
      <formula>IF(E68&lt;=0,AND(E68&lt;=0,F68&gt;=1),OR(E68/F68&gt;$T$5,F68/E68&gt;$T$5))</formula>
    </cfRule>
  </conditionalFormatting>
  <conditionalFormatting sqref="F69">
    <cfRule type="expression" dxfId="6842" priority="1897">
      <formula>IF(E69&lt;=0,AND(E69&lt;=0,F69&gt;=1),OR(E69/F69&gt;$T$5,F69/E69&gt;$T$5))</formula>
    </cfRule>
  </conditionalFormatting>
  <conditionalFormatting sqref="F70">
    <cfRule type="expression" dxfId="6841" priority="1896">
      <formula>IF(E70&lt;=0,AND(E70&lt;=0,F70&gt;=1),OR(E70/F70&gt;$T$5,F70/E70&gt;$T$5))</formula>
    </cfRule>
  </conditionalFormatting>
  <conditionalFormatting sqref="F71">
    <cfRule type="expression" dxfId="6840" priority="1895">
      <formula>IF(E71&lt;=0,AND(E71&lt;=0,F71&gt;=1),OR(E71/F71&gt;$T$5,F71/E71&gt;$T$5))</formula>
    </cfRule>
  </conditionalFormatting>
  <conditionalFormatting sqref="F72">
    <cfRule type="expression" dxfId="6839" priority="1894">
      <formula>IF(E72&lt;=0,AND(E72&lt;=0,F72&gt;=1),OR(E72/F72&gt;$T$5,F72/E72&gt;$T$5))</formula>
    </cfRule>
  </conditionalFormatting>
  <conditionalFormatting sqref="F73">
    <cfRule type="expression" dxfId="6838" priority="1893">
      <formula>IF(E73&lt;=0,AND(E73&lt;=0,F73&gt;=1),OR(E73/F73&gt;$T$5,F73/E73&gt;$T$5))</formula>
    </cfRule>
  </conditionalFormatting>
  <conditionalFormatting sqref="F74">
    <cfRule type="expression" dxfId="6837" priority="1892">
      <formula>IF(E74&lt;=0,AND(E74&lt;=0,F74&gt;=1),OR(E74/F74&gt;$T$5,F74/E74&gt;$T$5))</formula>
    </cfRule>
  </conditionalFormatting>
  <conditionalFormatting sqref="F75">
    <cfRule type="expression" dxfId="6836" priority="1891">
      <formula>IF(E75&lt;=0,AND(E75&lt;=0,F75&gt;=1),OR(E75/F75&gt;$T$5,F75/E75&gt;$T$5))</formula>
    </cfRule>
  </conditionalFormatting>
  <conditionalFormatting sqref="F76">
    <cfRule type="expression" dxfId="6835" priority="1890">
      <formula>IF(E76&lt;=0,AND(E76&lt;=0,F76&gt;=1),OR(E76/F76&gt;$T$5,F76/E76&gt;$T$5))</formula>
    </cfRule>
  </conditionalFormatting>
  <conditionalFormatting sqref="F77">
    <cfRule type="expression" dxfId="6834" priority="1889">
      <formula>IF(E77&lt;=0,AND(E77&lt;=0,F77&gt;=1),OR(E77/F77&gt;$T$5,F77/E77&gt;$T$5))</formula>
    </cfRule>
  </conditionalFormatting>
  <conditionalFormatting sqref="F78">
    <cfRule type="expression" dxfId="6833" priority="1888">
      <formula>IF(E78&lt;=0,AND(E78&lt;=0,F78&gt;=1),OR(E78/F78&gt;$T$5,F78/E78&gt;$T$5))</formula>
    </cfRule>
  </conditionalFormatting>
  <conditionalFormatting sqref="F79">
    <cfRule type="expression" dxfId="6832" priority="1887">
      <formula>IF(E79&lt;=0,AND(E79&lt;=0,F79&gt;=1),OR(E79/F79&gt;$T$5,F79/E79&gt;$T$5))</formula>
    </cfRule>
  </conditionalFormatting>
  <conditionalFormatting sqref="F80">
    <cfRule type="expression" dxfId="6831" priority="1886">
      <formula>IF(E80&lt;=0,AND(E80&lt;=0,F80&gt;=1),OR(E80/F80&gt;$T$5,F80/E80&gt;$T$5))</formula>
    </cfRule>
  </conditionalFormatting>
  <conditionalFormatting sqref="F81">
    <cfRule type="expression" dxfId="6830" priority="1885">
      <formula>IF(E81&lt;=0,AND(E81&lt;=0,F81&gt;=1),OR(E81/F81&gt;$T$5,F81/E81&gt;$T$5))</formula>
    </cfRule>
  </conditionalFormatting>
  <conditionalFormatting sqref="F82">
    <cfRule type="expression" dxfId="6829" priority="1884">
      <formula>IF(E82&lt;=0,AND(E82&lt;=0,F82&gt;=1),OR(E82/F82&gt;$T$5,F82/E82&gt;$T$5))</formula>
    </cfRule>
  </conditionalFormatting>
  <conditionalFormatting sqref="F83">
    <cfRule type="expression" dxfId="6828" priority="1883">
      <formula>IF(E83&lt;=0,AND(E83&lt;=0,F83&gt;=1),OR(E83/F83&gt;$T$5,F83/E83&gt;$T$5))</formula>
    </cfRule>
  </conditionalFormatting>
  <conditionalFormatting sqref="F84">
    <cfRule type="expression" dxfId="6827" priority="1882">
      <formula>IF(E84&lt;=0,AND(E84&lt;=0,F84&gt;=1),OR(E84/F84&gt;$T$5,F84/E84&gt;$T$5))</formula>
    </cfRule>
  </conditionalFormatting>
  <conditionalFormatting sqref="F85">
    <cfRule type="expression" dxfId="6826" priority="1881">
      <formula>IF(E85&lt;=0,AND(E85&lt;=0,F85&gt;=1),OR(E85/F85&gt;$T$5,F85/E85&gt;$T$5))</formula>
    </cfRule>
  </conditionalFormatting>
  <conditionalFormatting sqref="F86">
    <cfRule type="expression" dxfId="6825" priority="1880">
      <formula>IF(E86&lt;=0,AND(E86&lt;=0,F86&gt;=1),OR(E86/F86&gt;$T$5,F86/E86&gt;$T$5))</formula>
    </cfRule>
  </conditionalFormatting>
  <conditionalFormatting sqref="F87">
    <cfRule type="expression" dxfId="6824" priority="1879">
      <formula>IF(E87&lt;=0,AND(E87&lt;=0,F87&gt;=1),OR(E87/F87&gt;$T$5,F87/E87&gt;$T$5))</formula>
    </cfRule>
  </conditionalFormatting>
  <conditionalFormatting sqref="F88">
    <cfRule type="expression" dxfId="6823" priority="1878">
      <formula>IF(E88&lt;=0,AND(E88&lt;=0,F88&gt;=1),OR(E88/F88&gt;$T$5,F88/E88&gt;$T$5))</formula>
    </cfRule>
  </conditionalFormatting>
  <conditionalFormatting sqref="F89">
    <cfRule type="expression" dxfId="6822" priority="1877">
      <formula>IF(E89&lt;=0,AND(E89&lt;=0,F89&gt;=1),OR(E89/F89&gt;$T$5,F89/E89&gt;$T$5))</formula>
    </cfRule>
  </conditionalFormatting>
  <conditionalFormatting sqref="F90">
    <cfRule type="expression" dxfId="6821" priority="1876">
      <formula>IF(E90&lt;=0,AND(E90&lt;=0,F90&gt;=1),OR(E90/F90&gt;$T$5,F90/E90&gt;$T$5))</formula>
    </cfRule>
  </conditionalFormatting>
  <conditionalFormatting sqref="F91">
    <cfRule type="expression" dxfId="6820" priority="1875">
      <formula>IF(E91&lt;=0,AND(E91&lt;=0,F91&gt;=1),OR(E91/F91&gt;$T$5,F91/E91&gt;$T$5))</formula>
    </cfRule>
  </conditionalFormatting>
  <conditionalFormatting sqref="F92">
    <cfRule type="expression" dxfId="6819" priority="1874">
      <formula>IF(E92&lt;=0,AND(E92&lt;=0,F92&gt;=1),OR(E92/F92&gt;$T$5,F92/E92&gt;$T$5))</formula>
    </cfRule>
  </conditionalFormatting>
  <conditionalFormatting sqref="F93">
    <cfRule type="expression" dxfId="6818" priority="1873">
      <formula>IF(E93&lt;=0,AND(E93&lt;=0,F93&gt;=1),OR(E93/F93&gt;$T$5,F93/E93&gt;$T$5))</formula>
    </cfRule>
  </conditionalFormatting>
  <conditionalFormatting sqref="F94">
    <cfRule type="expression" dxfId="6817" priority="1872">
      <formula>IF(E94&lt;=0,AND(E94&lt;=0,F94&gt;=1),OR(E94/F94&gt;$T$5,F94/E94&gt;$T$5))</formula>
    </cfRule>
  </conditionalFormatting>
  <conditionalFormatting sqref="F95">
    <cfRule type="expression" dxfId="6816" priority="1871">
      <formula>IF(E95&lt;=0,AND(E95&lt;=0,F95&gt;=1),OR(E95/F95&gt;$T$5,F95/E95&gt;$T$5))</formula>
    </cfRule>
  </conditionalFormatting>
  <conditionalFormatting sqref="F96">
    <cfRule type="expression" dxfId="6815" priority="1870">
      <formula>IF(E96&lt;=0,AND(E96&lt;=0,F96&gt;=1),OR(E96/F96&gt;$T$5,F96/E96&gt;$T$5))</formula>
    </cfRule>
  </conditionalFormatting>
  <conditionalFormatting sqref="F97">
    <cfRule type="expression" dxfId="6814" priority="1869">
      <formula>IF(E97&lt;=0,AND(E97&lt;=0,F97&gt;=1),OR(E97/F97&gt;$T$5,F97/E97&gt;$T$5))</formula>
    </cfRule>
  </conditionalFormatting>
  <conditionalFormatting sqref="F98">
    <cfRule type="expression" dxfId="6813" priority="1868">
      <formula>IF(E98&lt;=0,AND(E98&lt;=0,F98&gt;=1),OR(E98/F98&gt;$T$5,F98/E98&gt;$T$5))</formula>
    </cfRule>
  </conditionalFormatting>
  <conditionalFormatting sqref="F99">
    <cfRule type="expression" dxfId="6812" priority="1867">
      <formula>IF(E99&lt;=0,AND(E99&lt;=0,F99&gt;=1),OR(E99/F99&gt;$T$5,F99/E99&gt;$T$5))</formula>
    </cfRule>
  </conditionalFormatting>
  <conditionalFormatting sqref="F100">
    <cfRule type="expression" dxfId="6811" priority="1866">
      <formula>IF(E100&lt;=0,AND(E100&lt;=0,F100&gt;=1),OR(E100/F100&gt;$T$5,F100/E100&gt;$T$5))</formula>
    </cfRule>
  </conditionalFormatting>
  <conditionalFormatting sqref="F101">
    <cfRule type="expression" dxfId="6810" priority="1865">
      <formula>IF(E101&lt;=0,AND(E101&lt;=0,F101&gt;=1),OR(E101/F101&gt;$T$5,F101/E101&gt;$T$5))</formula>
    </cfRule>
  </conditionalFormatting>
  <conditionalFormatting sqref="F102">
    <cfRule type="expression" dxfId="6809" priority="1864">
      <formula>IF(E102&lt;=0,AND(E102&lt;=0,F102&gt;=1),OR(E102/F102&gt;$T$5,F102/E102&gt;$T$5))</formula>
    </cfRule>
  </conditionalFormatting>
  <conditionalFormatting sqref="F103">
    <cfRule type="expression" dxfId="6808" priority="1863">
      <formula>IF(E103&lt;=0,AND(E103&lt;=0,F103&gt;=1),OR(E103/F103&gt;$T$5,F103/E103&gt;$T$5))</formula>
    </cfRule>
  </conditionalFormatting>
  <conditionalFormatting sqref="F104">
    <cfRule type="expression" dxfId="6807" priority="1862">
      <formula>IF(E104&lt;=0,AND(E104&lt;=0,F104&gt;=1),OR(E104/F104&gt;$T$5,F104/E104&gt;$T$5))</formula>
    </cfRule>
  </conditionalFormatting>
  <conditionalFormatting sqref="F105">
    <cfRule type="expression" dxfId="6806" priority="1861">
      <formula>IF(E105&lt;=0,AND(E105&lt;=0,F105&gt;=1),OR(E105/F105&gt;$T$5,F105/E105&gt;$T$5))</formula>
    </cfRule>
  </conditionalFormatting>
  <conditionalFormatting sqref="F106">
    <cfRule type="expression" dxfId="6805" priority="1860">
      <formula>IF(E106&lt;=0,AND(E106&lt;=0,F106&gt;=1),OR(E106/F106&gt;$T$5,F106/E106&gt;$T$5))</formula>
    </cfRule>
  </conditionalFormatting>
  <conditionalFormatting sqref="F107">
    <cfRule type="expression" dxfId="6804" priority="1859">
      <formula>IF(E107&lt;=0,AND(E107&lt;=0,F107&gt;=1),OR(E107/F107&gt;$T$5,F107/E107&gt;$T$5))</formula>
    </cfRule>
  </conditionalFormatting>
  <conditionalFormatting sqref="F108">
    <cfRule type="expression" dxfId="6803" priority="1858">
      <formula>IF(E108&lt;=0,AND(E108&lt;=0,F108&gt;=1),OR(E108/F108&gt;$T$5,F108/E108&gt;$T$5))</formula>
    </cfRule>
  </conditionalFormatting>
  <conditionalFormatting sqref="F109">
    <cfRule type="expression" dxfId="6802" priority="1857">
      <formula>IF(E109&lt;=0,AND(E109&lt;=0,F109&gt;=1),OR(E109/F109&gt;$T$5,F109/E109&gt;$T$5))</formula>
    </cfRule>
  </conditionalFormatting>
  <conditionalFormatting sqref="F110">
    <cfRule type="expression" dxfId="6801" priority="1856">
      <formula>IF(E110&lt;=0,AND(E110&lt;=0,F110&gt;=1),OR(E110/F110&gt;$T$5,F110/E110&gt;$T$5))</formula>
    </cfRule>
  </conditionalFormatting>
  <conditionalFormatting sqref="F111">
    <cfRule type="expression" dxfId="6800" priority="1855">
      <formula>IF(E111&lt;=0,AND(E111&lt;=0,F111&gt;=1),OR(E111/F111&gt;$T$5,F111/E111&gt;$T$5))</formula>
    </cfRule>
  </conditionalFormatting>
  <conditionalFormatting sqref="F112">
    <cfRule type="expression" dxfId="6799" priority="1854">
      <formula>IF(E112&lt;=0,AND(E112&lt;=0,F112&gt;=1),OR(E112/F112&gt;$T$5,F112/E112&gt;$T$5))</formula>
    </cfRule>
  </conditionalFormatting>
  <conditionalFormatting sqref="F113">
    <cfRule type="expression" dxfId="6798" priority="1853">
      <formula>IF(E113&lt;=0,AND(E113&lt;=0,F113&gt;=1),OR(E113/F113&gt;$T$5,F113/E113&gt;$T$5))</formula>
    </cfRule>
  </conditionalFormatting>
  <conditionalFormatting sqref="F114">
    <cfRule type="expression" dxfId="6797" priority="1852">
      <formula>IF(E114&lt;=0,AND(E114&lt;=0,F114&gt;=1),OR(E114/F114&gt;$T$5,F114/E114&gt;$T$5))</formula>
    </cfRule>
  </conditionalFormatting>
  <conditionalFormatting sqref="F115">
    <cfRule type="expression" dxfId="6796" priority="1851">
      <formula>IF(E115&lt;=0,AND(E115&lt;=0,F115&gt;=1),OR(E115/F115&gt;$T$5,F115/E115&gt;$T$5))</formula>
    </cfRule>
  </conditionalFormatting>
  <conditionalFormatting sqref="F116">
    <cfRule type="expression" dxfId="6795" priority="1850">
      <formula>IF(E116&lt;=0,AND(E116&lt;=0,F116&gt;=1),OR(E116/F116&gt;$T$5,F116/E116&gt;$T$5))</formula>
    </cfRule>
  </conditionalFormatting>
  <conditionalFormatting sqref="F117">
    <cfRule type="expression" dxfId="6794" priority="1849">
      <formula>IF(E117&lt;=0,AND(E117&lt;=0,F117&gt;=1),OR(E117/F117&gt;$T$5,F117/E117&gt;$T$5))</formula>
    </cfRule>
  </conditionalFormatting>
  <conditionalFormatting sqref="F118">
    <cfRule type="expression" dxfId="6793" priority="1848">
      <formula>IF(E118&lt;=0,AND(E118&lt;=0,F118&gt;=1),OR(E118/F118&gt;$T$5,F118/E118&gt;$T$5))</formula>
    </cfRule>
  </conditionalFormatting>
  <conditionalFormatting sqref="F119">
    <cfRule type="expression" dxfId="6792" priority="1847">
      <formula>IF(E119&lt;=0,AND(E119&lt;=0,F119&gt;=1),OR(E119/F119&gt;$T$5,F119/E119&gt;$T$5))</formula>
    </cfRule>
  </conditionalFormatting>
  <conditionalFormatting sqref="F120">
    <cfRule type="expression" dxfId="6791" priority="1846">
      <formula>IF(E120&lt;=0,AND(E120&lt;=0,F120&gt;=1),OR(E120/F120&gt;$T$5,F120/E120&gt;$T$5))</formula>
    </cfRule>
  </conditionalFormatting>
  <conditionalFormatting sqref="F121">
    <cfRule type="expression" dxfId="6790" priority="1845">
      <formula>IF(E121&lt;=0,AND(E121&lt;=0,F121&gt;=1),OR(E121/F121&gt;$T$5,F121/E121&gt;$T$5))</formula>
    </cfRule>
  </conditionalFormatting>
  <conditionalFormatting sqref="F122">
    <cfRule type="expression" dxfId="6789" priority="1844">
      <formula>IF(E122&lt;=0,AND(E122&lt;=0,F122&gt;=1),OR(E122/F122&gt;$T$5,F122/E122&gt;$T$5))</formula>
    </cfRule>
  </conditionalFormatting>
  <conditionalFormatting sqref="F123">
    <cfRule type="expression" dxfId="6788" priority="1843">
      <formula>IF(E123&lt;=0,AND(E123&lt;=0,F123&gt;=1),OR(E123/F123&gt;$T$5,F123/E123&gt;$T$5))</formula>
    </cfRule>
  </conditionalFormatting>
  <conditionalFormatting sqref="F124">
    <cfRule type="expression" dxfId="6787" priority="1842">
      <formula>IF(E124&lt;=0,AND(E124&lt;=0,F124&gt;=1),OR(E124/F124&gt;$T$5,F124/E124&gt;$T$5))</formula>
    </cfRule>
  </conditionalFormatting>
  <conditionalFormatting sqref="F125">
    <cfRule type="expression" dxfId="6786" priority="1841">
      <formula>IF(E125&lt;=0,AND(E125&lt;=0,F125&gt;=1),OR(E125/F125&gt;$T$5,F125/E125&gt;$T$5))</formula>
    </cfRule>
  </conditionalFormatting>
  <conditionalFormatting sqref="F126">
    <cfRule type="expression" dxfId="6785" priority="1840">
      <formula>IF(E126&lt;=0,AND(E126&lt;=0,F126&gt;=1),OR(E126/F126&gt;$T$5,F126/E126&gt;$T$5))</formula>
    </cfRule>
  </conditionalFormatting>
  <conditionalFormatting sqref="F128">
    <cfRule type="expression" dxfId="6784" priority="1839">
      <formula>IF(E128&lt;=0,AND(E128&lt;=0,F128&gt;=1),OR(E128/F128&gt;$T$5,F128/E128&gt;$T$5))</formula>
    </cfRule>
  </conditionalFormatting>
  <conditionalFormatting sqref="F129">
    <cfRule type="expression" dxfId="6783" priority="1838">
      <formula>IF(E129&lt;=0,AND(E129&lt;=0,F129&gt;=1),OR(E129/F129&gt;$T$5,F129/E129&gt;$T$5))</formula>
    </cfRule>
  </conditionalFormatting>
  <conditionalFormatting sqref="F130">
    <cfRule type="expression" dxfId="6782" priority="1837">
      <formula>IF(E130&lt;=0,AND(E130&lt;=0,F130&gt;=1),OR(E130/F130&gt;$T$5,F130/E130&gt;$T$5))</formula>
    </cfRule>
  </conditionalFormatting>
  <conditionalFormatting sqref="F131">
    <cfRule type="expression" dxfId="6781" priority="1836">
      <formula>IF(E131&lt;=0,AND(E131&lt;=0,F131&gt;=1),OR(E131/F131&gt;$T$5,F131/E131&gt;$T$5))</formula>
    </cfRule>
  </conditionalFormatting>
  <conditionalFormatting sqref="F132">
    <cfRule type="expression" dxfId="6780" priority="1835">
      <formula>IF(E132&lt;=0,AND(E132&lt;=0,F132&gt;=1),OR(E132/F132&gt;$T$5,F132/E132&gt;$T$5))</formula>
    </cfRule>
  </conditionalFormatting>
  <conditionalFormatting sqref="F133">
    <cfRule type="expression" dxfId="6779" priority="1834">
      <formula>IF(E133&lt;=0,AND(E133&lt;=0,F133&gt;=1),OR(E133/F133&gt;$T$5,F133/E133&gt;$T$5))</formula>
    </cfRule>
  </conditionalFormatting>
  <conditionalFormatting sqref="F134">
    <cfRule type="expression" dxfId="6778" priority="1833">
      <formula>IF(E134&lt;=0,AND(E134&lt;=0,F134&gt;=1),OR(E134/F134&gt;$T$5,F134/E134&gt;$T$5))</formula>
    </cfRule>
  </conditionalFormatting>
  <conditionalFormatting sqref="F135">
    <cfRule type="expression" dxfId="6777" priority="1832">
      <formula>IF(E135&lt;=0,AND(E135&lt;=0,F135&gt;=1),OR(E135/F135&gt;$T$5,F135/E135&gt;$T$5))</formula>
    </cfRule>
  </conditionalFormatting>
  <conditionalFormatting sqref="F136">
    <cfRule type="expression" dxfId="6776" priority="1831">
      <formula>IF(E136&lt;=0,AND(E136&lt;=0,F136&gt;=1),OR(E136/F136&gt;$T$5,F136/E136&gt;$T$5))</formula>
    </cfRule>
  </conditionalFormatting>
  <conditionalFormatting sqref="F137">
    <cfRule type="expression" dxfId="6775" priority="1830">
      <formula>IF(E137&lt;=0,AND(E137&lt;=0,F137&gt;=1),OR(E137/F137&gt;$T$5,F137/E137&gt;$T$5))</formula>
    </cfRule>
  </conditionalFormatting>
  <conditionalFormatting sqref="F138">
    <cfRule type="expression" dxfId="6774" priority="1829">
      <formula>IF(E138&lt;=0,AND(E138&lt;=0,F138&gt;=1),OR(E138/F138&gt;$T$5,F138/E138&gt;$T$5))</formula>
    </cfRule>
  </conditionalFormatting>
  <conditionalFormatting sqref="F139">
    <cfRule type="expression" dxfId="6773" priority="1828">
      <formula>IF(E139&lt;=0,AND(E139&lt;=0,F139&gt;=1),OR(E139/F139&gt;$T$5,F139/E139&gt;$T$5))</formula>
    </cfRule>
  </conditionalFormatting>
  <conditionalFormatting sqref="F140">
    <cfRule type="expression" dxfId="6772" priority="1827">
      <formula>IF(E140&lt;=0,AND(E140&lt;=0,F140&gt;=1),OR(E140/F140&gt;$T$5,F140/E140&gt;$T$5))</formula>
    </cfRule>
  </conditionalFormatting>
  <conditionalFormatting sqref="F141">
    <cfRule type="expression" dxfId="6771" priority="1826">
      <formula>IF(E141&lt;=0,AND(E141&lt;=0,F141&gt;=1),OR(E141/F141&gt;$T$5,F141/E141&gt;$T$5))</formula>
    </cfRule>
  </conditionalFormatting>
  <conditionalFormatting sqref="F142">
    <cfRule type="expression" dxfId="6770" priority="1825">
      <formula>IF(E142&lt;=0,AND(E142&lt;=0,F142&gt;=1),OR(E142/F142&gt;$T$5,F142/E142&gt;$T$5))</formula>
    </cfRule>
  </conditionalFormatting>
  <conditionalFormatting sqref="F143">
    <cfRule type="expression" dxfId="6769" priority="1824">
      <formula>IF(E143&lt;=0,AND(E143&lt;=0,F143&gt;=1),OR(E143/F143&gt;$T$5,F143/E143&gt;$T$5))</formula>
    </cfRule>
  </conditionalFormatting>
  <conditionalFormatting sqref="F144">
    <cfRule type="expression" dxfId="6768" priority="1823">
      <formula>IF(E144&lt;=0,AND(E144&lt;=0,F144&gt;=1),OR(E144/F144&gt;$T$5,F144/E144&gt;$T$5))</formula>
    </cfRule>
  </conditionalFormatting>
  <conditionalFormatting sqref="F145">
    <cfRule type="expression" dxfId="6767" priority="1822">
      <formula>IF(E145&lt;=0,AND(E145&lt;=0,F145&gt;=1),OR(E145/F145&gt;$T$5,F145/E145&gt;$T$5))</formula>
    </cfRule>
  </conditionalFormatting>
  <conditionalFormatting sqref="F146">
    <cfRule type="expression" dxfId="6766" priority="1821">
      <formula>IF(E146&lt;=0,AND(E146&lt;=0,F146&gt;=1),OR(E146/F146&gt;$T$5,F146/E146&gt;$T$5))</formula>
    </cfRule>
  </conditionalFormatting>
  <conditionalFormatting sqref="F147">
    <cfRule type="expression" dxfId="6765" priority="1820">
      <formula>IF(E147&lt;=0,AND(E147&lt;=0,F147&gt;=1),OR(E147/F147&gt;$T$5,F147/E147&gt;$T$5))</formula>
    </cfRule>
  </conditionalFormatting>
  <conditionalFormatting sqref="F148">
    <cfRule type="expression" dxfId="6764" priority="1819">
      <formula>IF(E148&lt;=0,AND(E148&lt;=0,F148&gt;=1),OR(E148/F148&gt;$T$5,F148/E148&gt;$T$5))</formula>
    </cfRule>
  </conditionalFormatting>
  <conditionalFormatting sqref="F149">
    <cfRule type="expression" dxfId="6763" priority="1818">
      <formula>IF(E149&lt;=0,AND(E149&lt;=0,F149&gt;=1),OR(E149/F149&gt;$T$5,F149/E149&gt;$T$5))</formula>
    </cfRule>
  </conditionalFormatting>
  <conditionalFormatting sqref="F150">
    <cfRule type="expression" dxfId="6762" priority="1817">
      <formula>IF(E150&lt;=0,AND(E150&lt;=0,F150&gt;=1),OR(E150/F150&gt;$T$5,F150/E150&gt;$T$5))</formula>
    </cfRule>
  </conditionalFormatting>
  <conditionalFormatting sqref="F151">
    <cfRule type="expression" dxfId="6761" priority="1816">
      <formula>IF(E151&lt;=0,AND(E151&lt;=0,F151&gt;=1),OR(E151/F151&gt;$T$5,F151/E151&gt;$T$5))</formula>
    </cfRule>
  </conditionalFormatting>
  <conditionalFormatting sqref="F152">
    <cfRule type="expression" dxfId="6760" priority="1815">
      <formula>IF(E152&lt;=0,AND(E152&lt;=0,F152&gt;=1),OR(E152/F152&gt;$T$5,F152/E152&gt;$T$5))</formula>
    </cfRule>
  </conditionalFormatting>
  <conditionalFormatting sqref="F153">
    <cfRule type="expression" dxfId="6759" priority="1814">
      <formula>IF(E153&lt;=0,AND(E153&lt;=0,F153&gt;=1),OR(E153/F153&gt;$T$5,F153/E153&gt;$T$5))</formula>
    </cfRule>
  </conditionalFormatting>
  <conditionalFormatting sqref="F154">
    <cfRule type="expression" dxfId="6758" priority="1813">
      <formula>IF(E154&lt;=0,AND(E154&lt;=0,F154&gt;=1),OR(E154/F154&gt;$T$5,F154/E154&gt;$T$5))</formula>
    </cfRule>
  </conditionalFormatting>
  <conditionalFormatting sqref="F155">
    <cfRule type="expression" dxfId="6757" priority="1812">
      <formula>IF(E155&lt;=0,AND(E155&lt;=0,F155&gt;=1),OR(E155/F155&gt;$T$5,F155/E155&gt;$T$5))</formula>
    </cfRule>
  </conditionalFormatting>
  <conditionalFormatting sqref="F156">
    <cfRule type="expression" dxfId="6756" priority="1811">
      <formula>IF(E156&lt;=0,AND(E156&lt;=0,F156&gt;=1),OR(E156/F156&gt;$T$5,F156/E156&gt;$T$5))</formula>
    </cfRule>
  </conditionalFormatting>
  <conditionalFormatting sqref="F157">
    <cfRule type="expression" dxfId="6755" priority="1810">
      <formula>IF(E157&lt;=0,AND(E157&lt;=0,F157&gt;=1),OR(E157/F157&gt;$T$5,F157/E157&gt;$T$5))</formula>
    </cfRule>
  </conditionalFormatting>
  <conditionalFormatting sqref="F158">
    <cfRule type="expression" dxfId="6754" priority="1809">
      <formula>IF(E158&lt;=0,AND(E158&lt;=0,F158&gt;=1),OR(E158/F158&gt;$T$5,F158/E158&gt;$T$5))</formula>
    </cfRule>
  </conditionalFormatting>
  <conditionalFormatting sqref="F159">
    <cfRule type="expression" dxfId="6753" priority="1808">
      <formula>IF(E159&lt;=0,AND(E159&lt;=0,F159&gt;=1),OR(E159/F159&gt;$T$5,F159/E159&gt;$T$5))</formula>
    </cfRule>
  </conditionalFormatting>
  <conditionalFormatting sqref="F160">
    <cfRule type="expression" dxfId="6752" priority="1807">
      <formula>IF(E160&lt;=0,AND(E160&lt;=0,F160&gt;=1),OR(E160/F160&gt;$T$5,F160/E160&gt;$T$5))</formula>
    </cfRule>
  </conditionalFormatting>
  <conditionalFormatting sqref="F161">
    <cfRule type="expression" dxfId="6751" priority="1806">
      <formula>IF(E161&lt;=0,AND(E161&lt;=0,F161&gt;=1),OR(E161/F161&gt;$T$5,F161/E161&gt;$T$5))</formula>
    </cfRule>
  </conditionalFormatting>
  <conditionalFormatting sqref="F162">
    <cfRule type="expression" dxfId="6750" priority="1805">
      <formula>IF(E162&lt;=0,AND(E162&lt;=0,F162&gt;=1),OR(E162/F162&gt;$T$5,F162/E162&gt;$T$5))</formula>
    </cfRule>
  </conditionalFormatting>
  <conditionalFormatting sqref="F163">
    <cfRule type="expression" dxfId="6749" priority="1804">
      <formula>IF(E163&lt;=0,AND(E163&lt;=0,F163&gt;=1),OR(E163/F163&gt;$T$5,F163/E163&gt;$T$5))</formula>
    </cfRule>
  </conditionalFormatting>
  <conditionalFormatting sqref="F164">
    <cfRule type="expression" dxfId="6748" priority="1803">
      <formula>IF(E164&lt;=0,AND(E164&lt;=0,F164&gt;=1),OR(E164/F164&gt;$T$5,F164/E164&gt;$T$5))</formula>
    </cfRule>
  </conditionalFormatting>
  <conditionalFormatting sqref="F165">
    <cfRule type="expression" dxfId="6747" priority="1802">
      <formula>IF(E165&lt;=0,AND(E165&lt;=0,F165&gt;=1),OR(E165/F165&gt;$T$5,F165/E165&gt;$T$5))</formula>
    </cfRule>
  </conditionalFormatting>
  <conditionalFormatting sqref="F166">
    <cfRule type="expression" dxfId="6746" priority="1801">
      <formula>IF(E166&lt;=0,AND(E166&lt;=0,F166&gt;=1),OR(E166/F166&gt;$T$5,F166/E166&gt;$T$5))</formula>
    </cfRule>
  </conditionalFormatting>
  <conditionalFormatting sqref="F167">
    <cfRule type="expression" dxfId="6745" priority="1800">
      <formula>IF(E167&lt;=0,AND(E167&lt;=0,F167&gt;=1),OR(E167/F167&gt;$T$5,F167/E167&gt;$T$5))</formula>
    </cfRule>
  </conditionalFormatting>
  <conditionalFormatting sqref="F168">
    <cfRule type="expression" dxfId="6744" priority="1799">
      <formula>IF(E168&lt;=0,AND(E168&lt;=0,F168&gt;=1),OR(E168/F168&gt;$T$5,F168/E168&gt;$T$5))</formula>
    </cfRule>
  </conditionalFormatting>
  <conditionalFormatting sqref="F169">
    <cfRule type="expression" dxfId="6743" priority="1798">
      <formula>IF(E169&lt;=0,AND(E169&lt;=0,F169&gt;=1),OR(E169/F169&gt;$T$5,F169/E169&gt;$T$5))</formula>
    </cfRule>
  </conditionalFormatting>
  <conditionalFormatting sqref="F170">
    <cfRule type="expression" dxfId="6742" priority="1797">
      <formula>IF(E170&lt;=0,AND(E170&lt;=0,F170&gt;=1),OR(E170/F170&gt;$T$5,F170/E170&gt;$T$5))</formula>
    </cfRule>
  </conditionalFormatting>
  <conditionalFormatting sqref="F171">
    <cfRule type="expression" dxfId="6741" priority="1796">
      <formula>IF(E171&lt;=0,AND(E171&lt;=0,F171&gt;=1),OR(E171/F171&gt;$T$5,F171/E171&gt;$T$5))</formula>
    </cfRule>
  </conditionalFormatting>
  <conditionalFormatting sqref="F172">
    <cfRule type="expression" dxfId="6740" priority="1795">
      <formula>IF(E172&lt;=0,AND(E172&lt;=0,F172&gt;=1),OR(E172/F172&gt;$T$5,F172/E172&gt;$T$5))</formula>
    </cfRule>
  </conditionalFormatting>
  <conditionalFormatting sqref="F173">
    <cfRule type="expression" dxfId="6739" priority="1794">
      <formula>IF(E173&lt;=0,AND(E173&lt;=0,F173&gt;=1),OR(E173/F173&gt;$T$5,F173/E173&gt;$T$5))</formula>
    </cfRule>
  </conditionalFormatting>
  <conditionalFormatting sqref="F174">
    <cfRule type="expression" dxfId="6738" priority="1793">
      <formula>IF(E174&lt;=0,AND(E174&lt;=0,F174&gt;=1),OR(E174/F174&gt;$T$5,F174/E174&gt;$T$5))</formula>
    </cfRule>
  </conditionalFormatting>
  <conditionalFormatting sqref="F175">
    <cfRule type="expression" dxfId="6737" priority="1792">
      <formula>IF(E175&lt;=0,AND(E175&lt;=0,F175&gt;=1),OR(E175/F175&gt;$T$5,F175/E175&gt;$T$5))</formula>
    </cfRule>
  </conditionalFormatting>
  <conditionalFormatting sqref="F176">
    <cfRule type="expression" dxfId="6736" priority="1791">
      <formula>IF(E176&lt;=0,AND(E176&lt;=0,F176&gt;=1),OR(E176/F176&gt;$T$5,F176/E176&gt;$T$5))</formula>
    </cfRule>
  </conditionalFormatting>
  <conditionalFormatting sqref="F177">
    <cfRule type="expression" dxfId="6735" priority="1790">
      <formula>IF(E177&lt;=0,AND(E177&lt;=0,F177&gt;=1),OR(E177/F177&gt;$T$5,F177/E177&gt;$T$5))</formula>
    </cfRule>
  </conditionalFormatting>
  <conditionalFormatting sqref="F178">
    <cfRule type="expression" dxfId="6734" priority="1789">
      <formula>IF(E178&lt;=0,AND(E178&lt;=0,F178&gt;=1),OR(E178/F178&gt;$T$5,F178/E178&gt;$T$5))</formula>
    </cfRule>
  </conditionalFormatting>
  <conditionalFormatting sqref="F179">
    <cfRule type="expression" dxfId="6733" priority="1788">
      <formula>IF(E179&lt;=0,AND(E179&lt;=0,F179&gt;=1),OR(E179/F179&gt;$T$5,F179/E179&gt;$T$5))</formula>
    </cfRule>
  </conditionalFormatting>
  <conditionalFormatting sqref="F180">
    <cfRule type="expression" dxfId="6732" priority="1787">
      <formula>IF(E180&lt;=0,AND(E180&lt;=0,F180&gt;=1),OR(E180/F180&gt;$T$5,F180/E180&gt;$T$5))</formula>
    </cfRule>
  </conditionalFormatting>
  <conditionalFormatting sqref="F181">
    <cfRule type="expression" dxfId="6731" priority="1786">
      <formula>IF(E181&lt;=0,AND(E181&lt;=0,F181&gt;=1),OR(E181/F181&gt;$T$5,F181/E181&gt;$T$5))</formula>
    </cfRule>
  </conditionalFormatting>
  <conditionalFormatting sqref="F182">
    <cfRule type="expression" dxfId="6730" priority="1785">
      <formula>IF(E182&lt;=0,AND(E182&lt;=0,F182&gt;=1),OR(E182/F182&gt;$T$5,F182/E182&gt;$T$5))</formula>
    </cfRule>
  </conditionalFormatting>
  <conditionalFormatting sqref="F183">
    <cfRule type="expression" dxfId="6729" priority="1784">
      <formula>IF(E183&lt;=0,AND(E183&lt;=0,F183&gt;=1),OR(E183/F183&gt;$T$5,F183/E183&gt;$T$5))</formula>
    </cfRule>
  </conditionalFormatting>
  <conditionalFormatting sqref="F184">
    <cfRule type="expression" dxfId="6728" priority="1783">
      <formula>IF(E184&lt;=0,AND(E184&lt;=0,F184&gt;=1),OR(E184/F184&gt;$T$5,F184/E184&gt;$T$5))</formula>
    </cfRule>
  </conditionalFormatting>
  <conditionalFormatting sqref="G5">
    <cfRule type="expression" dxfId="6727" priority="1782">
      <formula>IF(F5&lt;=0,AND(F5&lt;=0,G5&gt;=1),OR(F5/G5&gt;$T$5,G5/F5&gt;$T$5))</formula>
    </cfRule>
  </conditionalFormatting>
  <conditionalFormatting sqref="G6">
    <cfRule type="expression" dxfId="6726" priority="1781">
      <formula>IF(F6&lt;=0,AND(F6&lt;=0,G6&gt;=1),OR(F6/G6&gt;$T$5,G6/F6&gt;$T$5))</formula>
    </cfRule>
  </conditionalFormatting>
  <conditionalFormatting sqref="G7">
    <cfRule type="expression" dxfId="6725" priority="1780">
      <formula>IF(F7&lt;=0,AND(F7&lt;=0,G7&gt;=1),OR(F7/G7&gt;$T$5,G7/F7&gt;$T$5))</formula>
    </cfRule>
  </conditionalFormatting>
  <conditionalFormatting sqref="G8">
    <cfRule type="expression" dxfId="6724" priority="1779">
      <formula>IF(F8&lt;=0,AND(F8&lt;=0,G8&gt;=1),OR(F8/G8&gt;$T$5,G8/F8&gt;$T$5))</formula>
    </cfRule>
  </conditionalFormatting>
  <conditionalFormatting sqref="G9">
    <cfRule type="expression" dxfId="6723" priority="1778">
      <formula>IF(F9&lt;=0,AND(F9&lt;=0,G9&gt;=1),OR(F9/G9&gt;$T$5,G9/F9&gt;$T$5))</formula>
    </cfRule>
  </conditionalFormatting>
  <conditionalFormatting sqref="G10">
    <cfRule type="expression" dxfId="6722" priority="1777">
      <formula>IF(F10&lt;=0,AND(F10&lt;=0,G10&gt;=1),OR(F10/G10&gt;$T$5,G10/F10&gt;$T$5))</formula>
    </cfRule>
  </conditionalFormatting>
  <conditionalFormatting sqref="G11">
    <cfRule type="expression" dxfId="6721" priority="1776">
      <formula>IF(F11&lt;=0,AND(F11&lt;=0,G11&gt;=1),OR(F11/G11&gt;$T$5,G11/F11&gt;$T$5))</formula>
    </cfRule>
  </conditionalFormatting>
  <conditionalFormatting sqref="G12">
    <cfRule type="expression" dxfId="6720" priority="1775">
      <formula>IF(F12&lt;=0,AND(F12&lt;=0,G12&gt;=1),OR(F12/G12&gt;$T$5,G12/F12&gt;$T$5))</formula>
    </cfRule>
  </conditionalFormatting>
  <conditionalFormatting sqref="G13">
    <cfRule type="expression" dxfId="6719" priority="1774">
      <formula>IF(F13&lt;=0,AND(F13&lt;=0,G13&gt;=1),OR(F13/G13&gt;$T$5,G13/F13&gt;$T$5))</formula>
    </cfRule>
  </conditionalFormatting>
  <conditionalFormatting sqref="G14">
    <cfRule type="expression" dxfId="6718" priority="1773">
      <formula>IF(F14&lt;=0,AND(F14&lt;=0,G14&gt;=1),OR(F14/G14&gt;$T$5,G14/F14&gt;$T$5))</formula>
    </cfRule>
  </conditionalFormatting>
  <conditionalFormatting sqref="G15">
    <cfRule type="expression" dxfId="6717" priority="1772">
      <formula>IF(F15&lt;=0,AND(F15&lt;=0,G15&gt;=1),OR(F15/G15&gt;$T$5,G15/F15&gt;$T$5))</formula>
    </cfRule>
  </conditionalFormatting>
  <conditionalFormatting sqref="G16">
    <cfRule type="expression" dxfId="6716" priority="1771">
      <formula>IF(F16&lt;=0,AND(F16&lt;=0,G16&gt;=1),OR(F16/G16&gt;$T$5,G16/F16&gt;$T$5))</formula>
    </cfRule>
  </conditionalFormatting>
  <conditionalFormatting sqref="G17">
    <cfRule type="expression" dxfId="6715" priority="1770">
      <formula>IF(F17&lt;=0,AND(F17&lt;=0,G17&gt;=1),OR(F17/G17&gt;$T$5,G17/F17&gt;$T$5))</formula>
    </cfRule>
  </conditionalFormatting>
  <conditionalFormatting sqref="G18">
    <cfRule type="expression" dxfId="6714" priority="1769">
      <formula>IF(F18&lt;=0,AND(F18&lt;=0,G18&gt;=1),OR(F18/G18&gt;$T$5,G18/F18&gt;$T$5))</formula>
    </cfRule>
  </conditionalFormatting>
  <conditionalFormatting sqref="G19">
    <cfRule type="expression" dxfId="6713" priority="1768">
      <formula>IF(F19&lt;=0,AND(F19&lt;=0,G19&gt;=1),OR(F19/G19&gt;$T$5,G19/F19&gt;$T$5))</formula>
    </cfRule>
  </conditionalFormatting>
  <conditionalFormatting sqref="G20">
    <cfRule type="expression" dxfId="6712" priority="1767">
      <formula>IF(F20&lt;=0,AND(F20&lt;=0,G20&gt;=1),OR(F20/G20&gt;$T$5,G20/F20&gt;$T$5))</formula>
    </cfRule>
  </conditionalFormatting>
  <conditionalFormatting sqref="G21">
    <cfRule type="expression" dxfId="6711" priority="1766">
      <formula>IF(F21&lt;=0,AND(F21&lt;=0,G21&gt;=1),OR(F21/G21&gt;$T$5,G21/F21&gt;$T$5))</formula>
    </cfRule>
  </conditionalFormatting>
  <conditionalFormatting sqref="G22">
    <cfRule type="expression" dxfId="6710" priority="1765">
      <formula>IF(F22&lt;=0,AND(F22&lt;=0,G22&gt;=1),OR(F22/G22&gt;$T$5,G22/F22&gt;$T$5))</formula>
    </cfRule>
  </conditionalFormatting>
  <conditionalFormatting sqref="G23">
    <cfRule type="expression" dxfId="6709" priority="1764">
      <formula>IF(F23&lt;=0,AND(F23&lt;=0,G23&gt;=1),OR(F23/G23&gt;$T$5,G23/F23&gt;$T$5))</formula>
    </cfRule>
  </conditionalFormatting>
  <conditionalFormatting sqref="G24">
    <cfRule type="expression" dxfId="6708" priority="1763">
      <formula>IF(F24&lt;=0,AND(F24&lt;=0,G24&gt;=1),OR(F24/G24&gt;$T$5,G24/F24&gt;$T$5))</formula>
    </cfRule>
  </conditionalFormatting>
  <conditionalFormatting sqref="G25">
    <cfRule type="expression" dxfId="6707" priority="1762">
      <formula>IF(F25&lt;=0,AND(F25&lt;=0,G25&gt;=1),OR(F25/G25&gt;$T$5,G25/F25&gt;$T$5))</formula>
    </cfRule>
  </conditionalFormatting>
  <conditionalFormatting sqref="G26">
    <cfRule type="expression" dxfId="6706" priority="1761">
      <formula>IF(F26&lt;=0,AND(F26&lt;=0,G26&gt;=1),OR(F26/G26&gt;$T$5,G26/F26&gt;$T$5))</formula>
    </cfRule>
  </conditionalFormatting>
  <conditionalFormatting sqref="G27">
    <cfRule type="expression" dxfId="6705" priority="1760">
      <formula>IF(F27&lt;=0,AND(F27&lt;=0,G27&gt;=1),OR(F27/G27&gt;$T$5,G27/F27&gt;$T$5))</formula>
    </cfRule>
  </conditionalFormatting>
  <conditionalFormatting sqref="G28">
    <cfRule type="expression" dxfId="6704" priority="1759">
      <formula>IF(F28&lt;=0,AND(F28&lt;=0,G28&gt;=1),OR(F28/G28&gt;$T$5,G28/F28&gt;$T$5))</formula>
    </cfRule>
  </conditionalFormatting>
  <conditionalFormatting sqref="G29">
    <cfRule type="expression" dxfId="6703" priority="1758">
      <formula>IF(F29&lt;=0,AND(F29&lt;=0,G29&gt;=1),OR(F29/G29&gt;$T$5,G29/F29&gt;$T$5))</formula>
    </cfRule>
  </conditionalFormatting>
  <conditionalFormatting sqref="G30">
    <cfRule type="expression" dxfId="6702" priority="1757">
      <formula>IF(F30&lt;=0,AND(F30&lt;=0,G30&gt;=1),OR(F30/G30&gt;$T$5,G30/F30&gt;$T$5))</formula>
    </cfRule>
  </conditionalFormatting>
  <conditionalFormatting sqref="G31">
    <cfRule type="expression" dxfId="6701" priority="1756">
      <formula>IF(F31&lt;=0,AND(F31&lt;=0,G31&gt;=1),OR(F31/G31&gt;$T$5,G31/F31&gt;$T$5))</formula>
    </cfRule>
  </conditionalFormatting>
  <conditionalFormatting sqref="G32">
    <cfRule type="expression" dxfId="6700" priority="1755">
      <formula>IF(F32&lt;=0,AND(F32&lt;=0,G32&gt;=1),OR(F32/G32&gt;$T$5,G32/F32&gt;$T$5))</formula>
    </cfRule>
  </conditionalFormatting>
  <conditionalFormatting sqref="G34">
    <cfRule type="expression" dxfId="6699" priority="1754">
      <formula>IF(F34&lt;=0,AND(F34&lt;=0,G34&gt;=1),OR(F34/G34&gt;$T$5,G34/F34&gt;$T$5))</formula>
    </cfRule>
  </conditionalFormatting>
  <conditionalFormatting sqref="G35">
    <cfRule type="expression" dxfId="6698" priority="1753">
      <formula>IF(F35&lt;=0,AND(F35&lt;=0,G35&gt;=1),OR(F35/G35&gt;$T$5,G35/F35&gt;$T$5))</formula>
    </cfRule>
  </conditionalFormatting>
  <conditionalFormatting sqref="G36">
    <cfRule type="expression" dxfId="6697" priority="1752">
      <formula>IF(F36&lt;=0,AND(F36&lt;=0,G36&gt;=1),OR(F36/G36&gt;$T$5,G36/F36&gt;$T$5))</formula>
    </cfRule>
  </conditionalFormatting>
  <conditionalFormatting sqref="G37">
    <cfRule type="expression" dxfId="6696" priority="1751">
      <formula>IF(F37&lt;=0,AND(F37&lt;=0,G37&gt;=1),OR(F37/G37&gt;$T$5,G37/F37&gt;$T$5))</formula>
    </cfRule>
  </conditionalFormatting>
  <conditionalFormatting sqref="G38">
    <cfRule type="expression" dxfId="6695" priority="1750">
      <formula>IF(F38&lt;=0,AND(F38&lt;=0,G38&gt;=1),OR(F38/G38&gt;$T$5,G38/F38&gt;$T$5))</formula>
    </cfRule>
  </conditionalFormatting>
  <conditionalFormatting sqref="G39">
    <cfRule type="expression" dxfId="6694" priority="1749">
      <formula>IF(F39&lt;=0,AND(F39&lt;=0,G39&gt;=1),OR(F39/G39&gt;$T$5,G39/F39&gt;$T$5))</formula>
    </cfRule>
  </conditionalFormatting>
  <conditionalFormatting sqref="G40">
    <cfRule type="expression" dxfId="6693" priority="1748">
      <formula>IF(F40&lt;=0,AND(F40&lt;=0,G40&gt;=1),OR(F40/G40&gt;$T$5,G40/F40&gt;$T$5))</formula>
    </cfRule>
  </conditionalFormatting>
  <conditionalFormatting sqref="G41">
    <cfRule type="expression" dxfId="6692" priority="1747">
      <formula>IF(F41&lt;=0,AND(F41&lt;=0,G41&gt;=1),OR(F41/G41&gt;$T$5,G41/F41&gt;$T$5))</formula>
    </cfRule>
  </conditionalFormatting>
  <conditionalFormatting sqref="G42">
    <cfRule type="expression" dxfId="6691" priority="1746">
      <formula>IF(F42&lt;=0,AND(F42&lt;=0,G42&gt;=1),OR(F42/G42&gt;$T$5,G42/F42&gt;$T$5))</formula>
    </cfRule>
  </conditionalFormatting>
  <conditionalFormatting sqref="G43">
    <cfRule type="expression" dxfId="6690" priority="1745">
      <formula>IF(F43&lt;=0,AND(F43&lt;=0,G43&gt;=1),OR(F43/G43&gt;$T$5,G43/F43&gt;$T$5))</formula>
    </cfRule>
  </conditionalFormatting>
  <conditionalFormatting sqref="G44">
    <cfRule type="expression" dxfId="6689" priority="1744">
      <formula>IF(F44&lt;=0,AND(F44&lt;=0,G44&gt;=1),OR(F44/G44&gt;$T$5,G44/F44&gt;$T$5))</formula>
    </cfRule>
  </conditionalFormatting>
  <conditionalFormatting sqref="G45">
    <cfRule type="expression" dxfId="6688" priority="1743">
      <formula>IF(F45&lt;=0,AND(F45&lt;=0,G45&gt;=1),OR(F45/G45&gt;$T$5,G45/F45&gt;$T$5))</formula>
    </cfRule>
  </conditionalFormatting>
  <conditionalFormatting sqref="G46">
    <cfRule type="expression" dxfId="6687" priority="1742">
      <formula>IF(F46&lt;=0,AND(F46&lt;=0,G46&gt;=1),OR(F46/G46&gt;$T$5,G46/F46&gt;$T$5))</formula>
    </cfRule>
  </conditionalFormatting>
  <conditionalFormatting sqref="G47">
    <cfRule type="expression" dxfId="6686" priority="1741">
      <formula>IF(F47&lt;=0,AND(F47&lt;=0,G47&gt;=1),OR(F47/G47&gt;$T$5,G47/F47&gt;$T$5))</formula>
    </cfRule>
  </conditionalFormatting>
  <conditionalFormatting sqref="G48">
    <cfRule type="expression" dxfId="6685" priority="1740">
      <formula>IF(F48&lt;=0,AND(F48&lt;=0,G48&gt;=1),OR(F48/G48&gt;$T$5,G48/F48&gt;$T$5))</formula>
    </cfRule>
  </conditionalFormatting>
  <conditionalFormatting sqref="G49">
    <cfRule type="expression" dxfId="6684" priority="1739">
      <formula>IF(F49&lt;=0,AND(F49&lt;=0,G49&gt;=1),OR(F49/G49&gt;$T$5,G49/F49&gt;$T$5))</formula>
    </cfRule>
  </conditionalFormatting>
  <conditionalFormatting sqref="G50">
    <cfRule type="expression" dxfId="6683" priority="1738">
      <formula>IF(F50&lt;=0,AND(F50&lt;=0,G50&gt;=1),OR(F50/G50&gt;$T$5,G50/F50&gt;$T$5))</formula>
    </cfRule>
  </conditionalFormatting>
  <conditionalFormatting sqref="G51">
    <cfRule type="expression" dxfId="6682" priority="1737">
      <formula>IF(F51&lt;=0,AND(F51&lt;=0,G51&gt;=1),OR(F51/G51&gt;$T$5,G51/F51&gt;$T$5))</formula>
    </cfRule>
  </conditionalFormatting>
  <conditionalFormatting sqref="G52">
    <cfRule type="expression" dxfId="6681" priority="1736">
      <formula>IF(F52&lt;=0,AND(F52&lt;=0,G52&gt;=1),OR(F52/G52&gt;$T$5,G52/F52&gt;$T$5))</formula>
    </cfRule>
  </conditionalFormatting>
  <conditionalFormatting sqref="G53">
    <cfRule type="expression" dxfId="6680" priority="1735">
      <formula>IF(F53&lt;=0,AND(F53&lt;=0,G53&gt;=1),OR(F53/G53&gt;$T$5,G53/F53&gt;$T$5))</formula>
    </cfRule>
  </conditionalFormatting>
  <conditionalFormatting sqref="G54">
    <cfRule type="expression" dxfId="6679" priority="1734">
      <formula>IF(F54&lt;=0,AND(F54&lt;=0,G54&gt;=1),OR(F54/G54&gt;$T$5,G54/F54&gt;$T$5))</formula>
    </cfRule>
  </conditionalFormatting>
  <conditionalFormatting sqref="G55">
    <cfRule type="expression" dxfId="6678" priority="1733">
      <formula>IF(F55&lt;=0,AND(F55&lt;=0,G55&gt;=1),OR(F55/G55&gt;$T$5,G55/F55&gt;$T$5))</formula>
    </cfRule>
  </conditionalFormatting>
  <conditionalFormatting sqref="G56">
    <cfRule type="expression" dxfId="6677" priority="1732">
      <formula>IF(F56&lt;=0,AND(F56&lt;=0,G56&gt;=1),OR(F56/G56&gt;$T$5,G56/F56&gt;$T$5))</formula>
    </cfRule>
  </conditionalFormatting>
  <conditionalFormatting sqref="G57">
    <cfRule type="expression" dxfId="6676" priority="1731">
      <formula>IF(F57&lt;=0,AND(F57&lt;=0,G57&gt;=1),OR(F57/G57&gt;$T$5,G57/F57&gt;$T$5))</formula>
    </cfRule>
  </conditionalFormatting>
  <conditionalFormatting sqref="G58">
    <cfRule type="expression" dxfId="6675" priority="1730">
      <formula>IF(F58&lt;=0,AND(F58&lt;=0,G58&gt;=1),OR(F58/G58&gt;$T$5,G58/F58&gt;$T$5))</formula>
    </cfRule>
  </conditionalFormatting>
  <conditionalFormatting sqref="G59">
    <cfRule type="expression" dxfId="6674" priority="1729">
      <formula>IF(F59&lt;=0,AND(F59&lt;=0,G59&gt;=1),OR(F59/G59&gt;$T$5,G59/F59&gt;$T$5))</formula>
    </cfRule>
  </conditionalFormatting>
  <conditionalFormatting sqref="G60">
    <cfRule type="expression" dxfId="6673" priority="1728">
      <formula>IF(F60&lt;=0,AND(F60&lt;=0,G60&gt;=1),OR(F60/G60&gt;$T$5,G60/F60&gt;$T$5))</formula>
    </cfRule>
  </conditionalFormatting>
  <conditionalFormatting sqref="G61">
    <cfRule type="expression" dxfId="6672" priority="1727">
      <formula>IF(F61&lt;=0,AND(F61&lt;=0,G61&gt;=1),OR(F61/G61&gt;$T$5,G61/F61&gt;$T$5))</formula>
    </cfRule>
  </conditionalFormatting>
  <conditionalFormatting sqref="G62">
    <cfRule type="expression" dxfId="6671" priority="1726">
      <formula>IF(F62&lt;=0,AND(F62&lt;=0,G62&gt;=1),OR(F62/G62&gt;$T$5,G62/F62&gt;$T$5))</formula>
    </cfRule>
  </conditionalFormatting>
  <conditionalFormatting sqref="G63">
    <cfRule type="expression" dxfId="6670" priority="1725">
      <formula>IF(F63&lt;=0,AND(F63&lt;=0,G63&gt;=1),OR(F63/G63&gt;$T$5,G63/F63&gt;$T$5))</formula>
    </cfRule>
  </conditionalFormatting>
  <conditionalFormatting sqref="G64">
    <cfRule type="expression" dxfId="6669" priority="1724">
      <formula>IF(F64&lt;=0,AND(F64&lt;=0,G64&gt;=1),OR(F64/G64&gt;$T$5,G64/F64&gt;$T$5))</formula>
    </cfRule>
  </conditionalFormatting>
  <conditionalFormatting sqref="G65">
    <cfRule type="expression" dxfId="6668" priority="1723">
      <formula>IF(F65&lt;=0,AND(F65&lt;=0,G65&gt;=1),OR(F65/G65&gt;$T$5,G65/F65&gt;$T$5))</formula>
    </cfRule>
  </conditionalFormatting>
  <conditionalFormatting sqref="G66">
    <cfRule type="expression" dxfId="6667" priority="1722">
      <formula>IF(F66&lt;=0,AND(F66&lt;=0,G66&gt;=1),OR(F66/G66&gt;$T$5,G66/F66&gt;$T$5))</formula>
    </cfRule>
  </conditionalFormatting>
  <conditionalFormatting sqref="G67">
    <cfRule type="expression" dxfId="6666" priority="1721">
      <formula>IF(F67&lt;=0,AND(F67&lt;=0,G67&gt;=1),OR(F67/G67&gt;$T$5,G67/F67&gt;$T$5))</formula>
    </cfRule>
  </conditionalFormatting>
  <conditionalFormatting sqref="G68">
    <cfRule type="expression" dxfId="6665" priority="1720">
      <formula>IF(F68&lt;=0,AND(F68&lt;=0,G68&gt;=1),OR(F68/G68&gt;$T$5,G68/F68&gt;$T$5))</formula>
    </cfRule>
  </conditionalFormatting>
  <conditionalFormatting sqref="G69">
    <cfRule type="expression" dxfId="6664" priority="1719">
      <formula>IF(F69&lt;=0,AND(F69&lt;=0,G69&gt;=1),OR(F69/G69&gt;$T$5,G69/F69&gt;$T$5))</formula>
    </cfRule>
  </conditionalFormatting>
  <conditionalFormatting sqref="G70">
    <cfRule type="expression" dxfId="6663" priority="1718">
      <formula>IF(F70&lt;=0,AND(F70&lt;=0,G70&gt;=1),OR(F70/G70&gt;$T$5,G70/F70&gt;$T$5))</formula>
    </cfRule>
  </conditionalFormatting>
  <conditionalFormatting sqref="G71">
    <cfRule type="expression" dxfId="6662" priority="1717">
      <formula>IF(F71&lt;=0,AND(F71&lt;=0,G71&gt;=1),OR(F71/G71&gt;$T$5,G71/F71&gt;$T$5))</formula>
    </cfRule>
  </conditionalFormatting>
  <conditionalFormatting sqref="G72">
    <cfRule type="expression" dxfId="6661" priority="1716">
      <formula>IF(F72&lt;=0,AND(F72&lt;=0,G72&gt;=1),OR(F72/G72&gt;$T$5,G72/F72&gt;$T$5))</formula>
    </cfRule>
  </conditionalFormatting>
  <conditionalFormatting sqref="G73">
    <cfRule type="expression" dxfId="6660" priority="1715">
      <formula>IF(F73&lt;=0,AND(F73&lt;=0,G73&gt;=1),OR(F73/G73&gt;$T$5,G73/F73&gt;$T$5))</formula>
    </cfRule>
  </conditionalFormatting>
  <conditionalFormatting sqref="G74">
    <cfRule type="expression" dxfId="6659" priority="1714">
      <formula>IF(F74&lt;=0,AND(F74&lt;=0,G74&gt;=1),OR(F74/G74&gt;$T$5,G74/F74&gt;$T$5))</formula>
    </cfRule>
  </conditionalFormatting>
  <conditionalFormatting sqref="G75">
    <cfRule type="expression" dxfId="6658" priority="1713">
      <formula>IF(F75&lt;=0,AND(F75&lt;=0,G75&gt;=1),OR(F75/G75&gt;$T$5,G75/F75&gt;$T$5))</formula>
    </cfRule>
  </conditionalFormatting>
  <conditionalFormatting sqref="G76">
    <cfRule type="expression" dxfId="6657" priority="1712">
      <formula>IF(F76&lt;=0,AND(F76&lt;=0,G76&gt;=1),OR(F76/G76&gt;$T$5,G76/F76&gt;$T$5))</formula>
    </cfRule>
  </conditionalFormatting>
  <conditionalFormatting sqref="G77">
    <cfRule type="expression" dxfId="6656" priority="1711">
      <formula>IF(F77&lt;=0,AND(F77&lt;=0,G77&gt;=1),OR(F77/G77&gt;$T$5,G77/F77&gt;$T$5))</formula>
    </cfRule>
  </conditionalFormatting>
  <conditionalFormatting sqref="G78">
    <cfRule type="expression" dxfId="6655" priority="1710">
      <formula>IF(F78&lt;=0,AND(F78&lt;=0,G78&gt;=1),OR(F78/G78&gt;$T$5,G78/F78&gt;$T$5))</formula>
    </cfRule>
  </conditionalFormatting>
  <conditionalFormatting sqref="G79">
    <cfRule type="expression" dxfId="6654" priority="1709">
      <formula>IF(F79&lt;=0,AND(F79&lt;=0,G79&gt;=1),OR(F79/G79&gt;$T$5,G79/F79&gt;$T$5))</formula>
    </cfRule>
  </conditionalFormatting>
  <conditionalFormatting sqref="G80">
    <cfRule type="expression" dxfId="6653" priority="1708">
      <formula>IF(F80&lt;=0,AND(F80&lt;=0,G80&gt;=1),OR(F80/G80&gt;$T$5,G80/F80&gt;$T$5))</formula>
    </cfRule>
  </conditionalFormatting>
  <conditionalFormatting sqref="G81">
    <cfRule type="expression" dxfId="6652" priority="1707">
      <formula>IF(F81&lt;=0,AND(F81&lt;=0,G81&gt;=1),OR(F81/G81&gt;$T$5,G81/F81&gt;$T$5))</formula>
    </cfRule>
  </conditionalFormatting>
  <conditionalFormatting sqref="G82">
    <cfRule type="expression" dxfId="6651" priority="1706">
      <formula>IF(F82&lt;=0,AND(F82&lt;=0,G82&gt;=1),OR(F82/G82&gt;$T$5,G82/F82&gt;$T$5))</formula>
    </cfRule>
  </conditionalFormatting>
  <conditionalFormatting sqref="G83">
    <cfRule type="expression" dxfId="6650" priority="1705">
      <formula>IF(F83&lt;=0,AND(F83&lt;=0,G83&gt;=1),OR(F83/G83&gt;$T$5,G83/F83&gt;$T$5))</formula>
    </cfRule>
  </conditionalFormatting>
  <conditionalFormatting sqref="G84">
    <cfRule type="expression" dxfId="6649" priority="1704">
      <formula>IF(F84&lt;=0,AND(F84&lt;=0,G84&gt;=1),OR(F84/G84&gt;$T$5,G84/F84&gt;$T$5))</formula>
    </cfRule>
  </conditionalFormatting>
  <conditionalFormatting sqref="G85">
    <cfRule type="expression" dxfId="6648" priority="1703">
      <formula>IF(F85&lt;=0,AND(F85&lt;=0,G85&gt;=1),OR(F85/G85&gt;$T$5,G85/F85&gt;$T$5))</formula>
    </cfRule>
  </conditionalFormatting>
  <conditionalFormatting sqref="G86">
    <cfRule type="expression" dxfId="6647" priority="1702">
      <formula>IF(F86&lt;=0,AND(F86&lt;=0,G86&gt;=1),OR(F86/G86&gt;$T$5,G86/F86&gt;$T$5))</formula>
    </cfRule>
  </conditionalFormatting>
  <conditionalFormatting sqref="G87">
    <cfRule type="expression" dxfId="6646" priority="1701">
      <formula>IF(F87&lt;=0,AND(F87&lt;=0,G87&gt;=1),OR(F87/G87&gt;$T$5,G87/F87&gt;$T$5))</formula>
    </cfRule>
  </conditionalFormatting>
  <conditionalFormatting sqref="G88">
    <cfRule type="expression" dxfId="6645" priority="1700">
      <formula>IF(F88&lt;=0,AND(F88&lt;=0,G88&gt;=1),OR(F88/G88&gt;$T$5,G88/F88&gt;$T$5))</formula>
    </cfRule>
  </conditionalFormatting>
  <conditionalFormatting sqref="G89">
    <cfRule type="expression" dxfId="6644" priority="1699">
      <formula>IF(F89&lt;=0,AND(F89&lt;=0,G89&gt;=1),OR(F89/G89&gt;$T$5,G89/F89&gt;$T$5))</formula>
    </cfRule>
  </conditionalFormatting>
  <conditionalFormatting sqref="G90">
    <cfRule type="expression" dxfId="6643" priority="1698">
      <formula>IF(F90&lt;=0,AND(F90&lt;=0,G90&gt;=1),OR(F90/G90&gt;$T$5,G90/F90&gt;$T$5))</formula>
    </cfRule>
  </conditionalFormatting>
  <conditionalFormatting sqref="G91">
    <cfRule type="expression" dxfId="6642" priority="1697">
      <formula>IF(F91&lt;=0,AND(F91&lt;=0,G91&gt;=1),OR(F91/G91&gt;$T$5,G91/F91&gt;$T$5))</formula>
    </cfRule>
  </conditionalFormatting>
  <conditionalFormatting sqref="G92">
    <cfRule type="expression" dxfId="6641" priority="1696">
      <formula>IF(F92&lt;=0,AND(F92&lt;=0,G92&gt;=1),OR(F92/G92&gt;$T$5,G92/F92&gt;$T$5))</formula>
    </cfRule>
  </conditionalFormatting>
  <conditionalFormatting sqref="G93">
    <cfRule type="expression" dxfId="6640" priority="1695">
      <formula>IF(F93&lt;=0,AND(F93&lt;=0,G93&gt;=1),OR(F93/G93&gt;$T$5,G93/F93&gt;$T$5))</formula>
    </cfRule>
  </conditionalFormatting>
  <conditionalFormatting sqref="G94">
    <cfRule type="expression" dxfId="6639" priority="1694">
      <formula>IF(F94&lt;=0,AND(F94&lt;=0,G94&gt;=1),OR(F94/G94&gt;$T$5,G94/F94&gt;$T$5))</formula>
    </cfRule>
  </conditionalFormatting>
  <conditionalFormatting sqref="G95">
    <cfRule type="expression" dxfId="6638" priority="1693">
      <formula>IF(F95&lt;=0,AND(F95&lt;=0,G95&gt;=1),OR(F95/G95&gt;$T$5,G95/F95&gt;$T$5))</formula>
    </cfRule>
  </conditionalFormatting>
  <conditionalFormatting sqref="G96">
    <cfRule type="expression" dxfId="6637" priority="1692">
      <formula>IF(F96&lt;=0,AND(F96&lt;=0,G96&gt;=1),OR(F96/G96&gt;$T$5,G96/F96&gt;$T$5))</formula>
    </cfRule>
  </conditionalFormatting>
  <conditionalFormatting sqref="G97">
    <cfRule type="expression" dxfId="6636" priority="1691">
      <formula>IF(F97&lt;=0,AND(F97&lt;=0,G97&gt;=1),OR(F97/G97&gt;$T$5,G97/F97&gt;$T$5))</formula>
    </cfRule>
  </conditionalFormatting>
  <conditionalFormatting sqref="G98">
    <cfRule type="expression" dxfId="6635" priority="1690">
      <formula>IF(F98&lt;=0,AND(F98&lt;=0,G98&gt;=1),OR(F98/G98&gt;$T$5,G98/F98&gt;$T$5))</formula>
    </cfRule>
  </conditionalFormatting>
  <conditionalFormatting sqref="G99">
    <cfRule type="expression" dxfId="6634" priority="1689">
      <formula>IF(F99&lt;=0,AND(F99&lt;=0,G99&gt;=1),OR(F99/G99&gt;$T$5,G99/F99&gt;$T$5))</formula>
    </cfRule>
  </conditionalFormatting>
  <conditionalFormatting sqref="G100">
    <cfRule type="expression" dxfId="6633" priority="1688">
      <formula>IF(F100&lt;=0,AND(F100&lt;=0,G100&gt;=1),OR(F100/G100&gt;$T$5,G100/F100&gt;$T$5))</formula>
    </cfRule>
  </conditionalFormatting>
  <conditionalFormatting sqref="G101">
    <cfRule type="expression" dxfId="6632" priority="1687">
      <formula>IF(F101&lt;=0,AND(F101&lt;=0,G101&gt;=1),OR(F101/G101&gt;$T$5,G101/F101&gt;$T$5))</formula>
    </cfRule>
  </conditionalFormatting>
  <conditionalFormatting sqref="G102">
    <cfRule type="expression" dxfId="6631" priority="1686">
      <formula>IF(F102&lt;=0,AND(F102&lt;=0,G102&gt;=1),OR(F102/G102&gt;$T$5,G102/F102&gt;$T$5))</formula>
    </cfRule>
  </conditionalFormatting>
  <conditionalFormatting sqref="G103">
    <cfRule type="expression" dxfId="6630" priority="1685">
      <formula>IF(F103&lt;=0,AND(F103&lt;=0,G103&gt;=1),OR(F103/G103&gt;$T$5,G103/F103&gt;$T$5))</formula>
    </cfRule>
  </conditionalFormatting>
  <conditionalFormatting sqref="G104">
    <cfRule type="expression" dxfId="6629" priority="1684">
      <formula>IF(F104&lt;=0,AND(F104&lt;=0,G104&gt;=1),OR(F104/G104&gt;$T$5,G104/F104&gt;$T$5))</formula>
    </cfRule>
  </conditionalFormatting>
  <conditionalFormatting sqref="G105">
    <cfRule type="expression" dxfId="6628" priority="1683">
      <formula>IF(F105&lt;=0,AND(F105&lt;=0,G105&gt;=1),OR(F105/G105&gt;$T$5,G105/F105&gt;$T$5))</formula>
    </cfRule>
  </conditionalFormatting>
  <conditionalFormatting sqref="G106">
    <cfRule type="expression" dxfId="6627" priority="1682">
      <formula>IF(F106&lt;=0,AND(F106&lt;=0,G106&gt;=1),OR(F106/G106&gt;$T$5,G106/F106&gt;$T$5))</formula>
    </cfRule>
  </conditionalFormatting>
  <conditionalFormatting sqref="G107">
    <cfRule type="expression" dxfId="6626" priority="1681">
      <formula>IF(F107&lt;=0,AND(F107&lt;=0,G107&gt;=1),OR(F107/G107&gt;$T$5,G107/F107&gt;$T$5))</formula>
    </cfRule>
  </conditionalFormatting>
  <conditionalFormatting sqref="G108">
    <cfRule type="expression" dxfId="6625" priority="1680">
      <formula>IF(F108&lt;=0,AND(F108&lt;=0,G108&gt;=1),OR(F108/G108&gt;$T$5,G108/F108&gt;$T$5))</formula>
    </cfRule>
  </conditionalFormatting>
  <conditionalFormatting sqref="G109">
    <cfRule type="expression" dxfId="6624" priority="1679">
      <formula>IF(F109&lt;=0,AND(F109&lt;=0,G109&gt;=1),OR(F109/G109&gt;$T$5,G109/F109&gt;$T$5))</formula>
    </cfRule>
  </conditionalFormatting>
  <conditionalFormatting sqref="G110">
    <cfRule type="expression" dxfId="6623" priority="1678">
      <formula>IF(F110&lt;=0,AND(F110&lt;=0,G110&gt;=1),OR(F110/G110&gt;$T$5,G110/F110&gt;$T$5))</formula>
    </cfRule>
  </conditionalFormatting>
  <conditionalFormatting sqref="G111">
    <cfRule type="expression" dxfId="6622" priority="1677">
      <formula>IF(F111&lt;=0,AND(F111&lt;=0,G111&gt;=1),OR(F111/G111&gt;$T$5,G111/F111&gt;$T$5))</formula>
    </cfRule>
  </conditionalFormatting>
  <conditionalFormatting sqref="G112">
    <cfRule type="expression" dxfId="6621" priority="1676">
      <formula>IF(F112&lt;=0,AND(F112&lt;=0,G112&gt;=1),OR(F112/G112&gt;$T$5,G112/F112&gt;$T$5))</formula>
    </cfRule>
  </conditionalFormatting>
  <conditionalFormatting sqref="G113">
    <cfRule type="expression" dxfId="6620" priority="1675">
      <formula>IF(F113&lt;=0,AND(F113&lt;=0,G113&gt;=1),OR(F113/G113&gt;$T$5,G113/F113&gt;$T$5))</formula>
    </cfRule>
  </conditionalFormatting>
  <conditionalFormatting sqref="G114">
    <cfRule type="expression" dxfId="6619" priority="1674">
      <formula>IF(F114&lt;=0,AND(F114&lt;=0,G114&gt;=1),OR(F114/G114&gt;$T$5,G114/F114&gt;$T$5))</formula>
    </cfRule>
  </conditionalFormatting>
  <conditionalFormatting sqref="G115">
    <cfRule type="expression" dxfId="6618" priority="1673">
      <formula>IF(F115&lt;=0,AND(F115&lt;=0,G115&gt;=1),OR(F115/G115&gt;$T$5,G115/F115&gt;$T$5))</formula>
    </cfRule>
  </conditionalFormatting>
  <conditionalFormatting sqref="G116">
    <cfRule type="expression" dxfId="6617" priority="1672">
      <formula>IF(F116&lt;=0,AND(F116&lt;=0,G116&gt;=1),OR(F116/G116&gt;$T$5,G116/F116&gt;$T$5))</formula>
    </cfRule>
  </conditionalFormatting>
  <conditionalFormatting sqref="G117">
    <cfRule type="expression" dxfId="6616" priority="1671">
      <formula>IF(F117&lt;=0,AND(F117&lt;=0,G117&gt;=1),OR(F117/G117&gt;$T$5,G117/F117&gt;$T$5))</formula>
    </cfRule>
  </conditionalFormatting>
  <conditionalFormatting sqref="G118">
    <cfRule type="expression" dxfId="6615" priority="1670">
      <formula>IF(F118&lt;=0,AND(F118&lt;=0,G118&gt;=1),OR(F118/G118&gt;$T$5,G118/F118&gt;$T$5))</formula>
    </cfRule>
  </conditionalFormatting>
  <conditionalFormatting sqref="G119">
    <cfRule type="expression" dxfId="6614" priority="1669">
      <formula>IF(F119&lt;=0,AND(F119&lt;=0,G119&gt;=1),OR(F119/G119&gt;$T$5,G119/F119&gt;$T$5))</formula>
    </cfRule>
  </conditionalFormatting>
  <conditionalFormatting sqref="G120">
    <cfRule type="expression" dxfId="6613" priority="1668">
      <formula>IF(F120&lt;=0,AND(F120&lt;=0,G120&gt;=1),OR(F120/G120&gt;$T$5,G120/F120&gt;$T$5))</formula>
    </cfRule>
  </conditionalFormatting>
  <conditionalFormatting sqref="G121">
    <cfRule type="expression" dxfId="6612" priority="1667">
      <formula>IF(F121&lt;=0,AND(F121&lt;=0,G121&gt;=1),OR(F121/G121&gt;$T$5,G121/F121&gt;$T$5))</formula>
    </cfRule>
  </conditionalFormatting>
  <conditionalFormatting sqref="G122">
    <cfRule type="expression" dxfId="6611" priority="1666">
      <formula>IF(F122&lt;=0,AND(F122&lt;=0,G122&gt;=1),OR(F122/G122&gt;$T$5,G122/F122&gt;$T$5))</formula>
    </cfRule>
  </conditionalFormatting>
  <conditionalFormatting sqref="G123">
    <cfRule type="expression" dxfId="6610" priority="1665">
      <formula>IF(F123&lt;=0,AND(F123&lt;=0,G123&gt;=1),OR(F123/G123&gt;$T$5,G123/F123&gt;$T$5))</formula>
    </cfRule>
  </conditionalFormatting>
  <conditionalFormatting sqref="G124">
    <cfRule type="expression" dxfId="6609" priority="1664">
      <formula>IF(F124&lt;=0,AND(F124&lt;=0,G124&gt;=1),OR(F124/G124&gt;$T$5,G124/F124&gt;$T$5))</formula>
    </cfRule>
  </conditionalFormatting>
  <conditionalFormatting sqref="G125">
    <cfRule type="expression" dxfId="6608" priority="1663">
      <formula>IF(F125&lt;=0,AND(F125&lt;=0,G125&gt;=1),OR(F125/G125&gt;$T$5,G125/F125&gt;$T$5))</formula>
    </cfRule>
  </conditionalFormatting>
  <conditionalFormatting sqref="G126">
    <cfRule type="expression" dxfId="6607" priority="1662">
      <formula>IF(F126&lt;=0,AND(F126&lt;=0,G126&gt;=1),OR(F126/G126&gt;$T$5,G126/F126&gt;$T$5))</formula>
    </cfRule>
  </conditionalFormatting>
  <conditionalFormatting sqref="G128">
    <cfRule type="expression" dxfId="6606" priority="1661">
      <formula>IF(F128&lt;=0,AND(F128&lt;=0,G128&gt;=1),OR(F128/G128&gt;$T$5,G128/F128&gt;$T$5))</formula>
    </cfRule>
  </conditionalFormatting>
  <conditionalFormatting sqref="G129">
    <cfRule type="expression" dxfId="6605" priority="1660">
      <formula>IF(F129&lt;=0,AND(F129&lt;=0,G129&gt;=1),OR(F129/G129&gt;$T$5,G129/F129&gt;$T$5))</formula>
    </cfRule>
  </conditionalFormatting>
  <conditionalFormatting sqref="G130">
    <cfRule type="expression" dxfId="6604" priority="1659">
      <formula>IF(F130&lt;=0,AND(F130&lt;=0,G130&gt;=1),OR(F130/G130&gt;$T$5,G130/F130&gt;$T$5))</formula>
    </cfRule>
  </conditionalFormatting>
  <conditionalFormatting sqref="G131">
    <cfRule type="expression" dxfId="6603" priority="1658">
      <formula>IF(F131&lt;=0,AND(F131&lt;=0,G131&gt;=1),OR(F131/G131&gt;$T$5,G131/F131&gt;$T$5))</formula>
    </cfRule>
  </conditionalFormatting>
  <conditionalFormatting sqref="G132">
    <cfRule type="expression" dxfId="6602" priority="1657">
      <formula>IF(F132&lt;=0,AND(F132&lt;=0,G132&gt;=1),OR(F132/G132&gt;$T$5,G132/F132&gt;$T$5))</formula>
    </cfRule>
  </conditionalFormatting>
  <conditionalFormatting sqref="G133">
    <cfRule type="expression" dxfId="6601" priority="1656">
      <formula>IF(F133&lt;=0,AND(F133&lt;=0,G133&gt;=1),OR(F133/G133&gt;$T$5,G133/F133&gt;$T$5))</formula>
    </cfRule>
  </conditionalFormatting>
  <conditionalFormatting sqref="G134">
    <cfRule type="expression" dxfId="6600" priority="1655">
      <formula>IF(F134&lt;=0,AND(F134&lt;=0,G134&gt;=1),OR(F134/G134&gt;$T$5,G134/F134&gt;$T$5))</formula>
    </cfRule>
  </conditionalFormatting>
  <conditionalFormatting sqref="G135">
    <cfRule type="expression" dxfId="6599" priority="1654">
      <formula>IF(F135&lt;=0,AND(F135&lt;=0,G135&gt;=1),OR(F135/G135&gt;$T$5,G135/F135&gt;$T$5))</formula>
    </cfRule>
  </conditionalFormatting>
  <conditionalFormatting sqref="G136">
    <cfRule type="expression" dxfId="6598" priority="1653">
      <formula>IF(F136&lt;=0,AND(F136&lt;=0,G136&gt;=1),OR(F136/G136&gt;$T$5,G136/F136&gt;$T$5))</formula>
    </cfRule>
  </conditionalFormatting>
  <conditionalFormatting sqref="G137">
    <cfRule type="expression" dxfId="6597" priority="1652">
      <formula>IF(F137&lt;=0,AND(F137&lt;=0,G137&gt;=1),OR(F137/G137&gt;$T$5,G137/F137&gt;$T$5))</formula>
    </cfRule>
  </conditionalFormatting>
  <conditionalFormatting sqref="G138">
    <cfRule type="expression" dxfId="6596" priority="1651">
      <formula>IF(F138&lt;=0,AND(F138&lt;=0,G138&gt;=1),OR(F138/G138&gt;$T$5,G138/F138&gt;$T$5))</formula>
    </cfRule>
  </conditionalFormatting>
  <conditionalFormatting sqref="G139">
    <cfRule type="expression" dxfId="6595" priority="1650">
      <formula>IF(F139&lt;=0,AND(F139&lt;=0,G139&gt;=1),OR(F139/G139&gt;$T$5,G139/F139&gt;$T$5))</formula>
    </cfRule>
  </conditionalFormatting>
  <conditionalFormatting sqref="G140">
    <cfRule type="expression" dxfId="6594" priority="1649">
      <formula>IF(F140&lt;=0,AND(F140&lt;=0,G140&gt;=1),OR(F140/G140&gt;$T$5,G140/F140&gt;$T$5))</formula>
    </cfRule>
  </conditionalFormatting>
  <conditionalFormatting sqref="G141">
    <cfRule type="expression" dxfId="6593" priority="1648">
      <formula>IF(F141&lt;=0,AND(F141&lt;=0,G141&gt;=1),OR(F141/G141&gt;$T$5,G141/F141&gt;$T$5))</formula>
    </cfRule>
  </conditionalFormatting>
  <conditionalFormatting sqref="G142">
    <cfRule type="expression" dxfId="6592" priority="1647">
      <formula>IF(F142&lt;=0,AND(F142&lt;=0,G142&gt;=1),OR(F142/G142&gt;$T$5,G142/F142&gt;$T$5))</formula>
    </cfRule>
  </conditionalFormatting>
  <conditionalFormatting sqref="G143">
    <cfRule type="expression" dxfId="6591" priority="1646">
      <formula>IF(F143&lt;=0,AND(F143&lt;=0,G143&gt;=1),OR(F143/G143&gt;$T$5,G143/F143&gt;$T$5))</formula>
    </cfRule>
  </conditionalFormatting>
  <conditionalFormatting sqref="G144">
    <cfRule type="expression" dxfId="6590" priority="1645">
      <formula>IF(F144&lt;=0,AND(F144&lt;=0,G144&gt;=1),OR(F144/G144&gt;$T$5,G144/F144&gt;$T$5))</formula>
    </cfRule>
  </conditionalFormatting>
  <conditionalFormatting sqref="G145">
    <cfRule type="expression" dxfId="6589" priority="1644">
      <formula>IF(F145&lt;=0,AND(F145&lt;=0,G145&gt;=1),OR(F145/G145&gt;$T$5,G145/F145&gt;$T$5))</formula>
    </cfRule>
  </conditionalFormatting>
  <conditionalFormatting sqref="G146">
    <cfRule type="expression" dxfId="6588" priority="1643">
      <formula>IF(F146&lt;=0,AND(F146&lt;=0,G146&gt;=1),OR(F146/G146&gt;$T$5,G146/F146&gt;$T$5))</formula>
    </cfRule>
  </conditionalFormatting>
  <conditionalFormatting sqref="G147">
    <cfRule type="expression" dxfId="6587" priority="1642">
      <formula>IF(F147&lt;=0,AND(F147&lt;=0,G147&gt;=1),OR(F147/G147&gt;$T$5,G147/F147&gt;$T$5))</formula>
    </cfRule>
  </conditionalFormatting>
  <conditionalFormatting sqref="G148">
    <cfRule type="expression" dxfId="6586" priority="1641">
      <formula>IF(F148&lt;=0,AND(F148&lt;=0,G148&gt;=1),OR(F148/G148&gt;$T$5,G148/F148&gt;$T$5))</formula>
    </cfRule>
  </conditionalFormatting>
  <conditionalFormatting sqref="G149">
    <cfRule type="expression" dxfId="6585" priority="1640">
      <formula>IF(F149&lt;=0,AND(F149&lt;=0,G149&gt;=1),OR(F149/G149&gt;$T$5,G149/F149&gt;$T$5))</formula>
    </cfRule>
  </conditionalFormatting>
  <conditionalFormatting sqref="G150">
    <cfRule type="expression" dxfId="6584" priority="1639">
      <formula>IF(F150&lt;=0,AND(F150&lt;=0,G150&gt;=1),OR(F150/G150&gt;$T$5,G150/F150&gt;$T$5))</formula>
    </cfRule>
  </conditionalFormatting>
  <conditionalFormatting sqref="G151">
    <cfRule type="expression" dxfId="6583" priority="1638">
      <formula>IF(F151&lt;=0,AND(F151&lt;=0,G151&gt;=1),OR(F151/G151&gt;$T$5,G151/F151&gt;$T$5))</formula>
    </cfRule>
  </conditionalFormatting>
  <conditionalFormatting sqref="G152">
    <cfRule type="expression" dxfId="6582" priority="1637">
      <formula>IF(F152&lt;=0,AND(F152&lt;=0,G152&gt;=1),OR(F152/G152&gt;$T$5,G152/F152&gt;$T$5))</formula>
    </cfRule>
  </conditionalFormatting>
  <conditionalFormatting sqref="G153">
    <cfRule type="expression" dxfId="6581" priority="1636">
      <formula>IF(F153&lt;=0,AND(F153&lt;=0,G153&gt;=1),OR(F153/G153&gt;$T$5,G153/F153&gt;$T$5))</formula>
    </cfRule>
  </conditionalFormatting>
  <conditionalFormatting sqref="G154">
    <cfRule type="expression" dxfId="6580" priority="1635">
      <formula>IF(F154&lt;=0,AND(F154&lt;=0,G154&gt;=1),OR(F154/G154&gt;$T$5,G154/F154&gt;$T$5))</formula>
    </cfRule>
  </conditionalFormatting>
  <conditionalFormatting sqref="G155">
    <cfRule type="expression" dxfId="6579" priority="1634">
      <formula>IF(F155&lt;=0,AND(F155&lt;=0,G155&gt;=1),OR(F155/G155&gt;$T$5,G155/F155&gt;$T$5))</formula>
    </cfRule>
  </conditionalFormatting>
  <conditionalFormatting sqref="G156">
    <cfRule type="expression" dxfId="6578" priority="1633">
      <formula>IF(F156&lt;=0,AND(F156&lt;=0,G156&gt;=1),OR(F156/G156&gt;$T$5,G156/F156&gt;$T$5))</formula>
    </cfRule>
  </conditionalFormatting>
  <conditionalFormatting sqref="G157">
    <cfRule type="expression" dxfId="6577" priority="1632">
      <formula>IF(F157&lt;=0,AND(F157&lt;=0,G157&gt;=1),OR(F157/G157&gt;$T$5,G157/F157&gt;$T$5))</formula>
    </cfRule>
  </conditionalFormatting>
  <conditionalFormatting sqref="G158">
    <cfRule type="expression" dxfId="6576" priority="1631">
      <formula>IF(F158&lt;=0,AND(F158&lt;=0,G158&gt;=1),OR(F158/G158&gt;$T$5,G158/F158&gt;$T$5))</formula>
    </cfRule>
  </conditionalFormatting>
  <conditionalFormatting sqref="G159">
    <cfRule type="expression" dxfId="6575" priority="1630">
      <formula>IF(F159&lt;=0,AND(F159&lt;=0,G159&gt;=1),OR(F159/G159&gt;$T$5,G159/F159&gt;$T$5))</formula>
    </cfRule>
  </conditionalFormatting>
  <conditionalFormatting sqref="G160">
    <cfRule type="expression" dxfId="6574" priority="1629">
      <formula>IF(F160&lt;=0,AND(F160&lt;=0,G160&gt;=1),OR(F160/G160&gt;$T$5,G160/F160&gt;$T$5))</formula>
    </cfRule>
  </conditionalFormatting>
  <conditionalFormatting sqref="G161">
    <cfRule type="expression" dxfId="6573" priority="1628">
      <formula>IF(F161&lt;=0,AND(F161&lt;=0,G161&gt;=1),OR(F161/G161&gt;$T$5,G161/F161&gt;$T$5))</formula>
    </cfRule>
  </conditionalFormatting>
  <conditionalFormatting sqref="G162">
    <cfRule type="expression" dxfId="6572" priority="1627">
      <formula>IF(F162&lt;=0,AND(F162&lt;=0,G162&gt;=1),OR(F162/G162&gt;$T$5,G162/F162&gt;$T$5))</formula>
    </cfRule>
  </conditionalFormatting>
  <conditionalFormatting sqref="G163">
    <cfRule type="expression" dxfId="6571" priority="1626">
      <formula>IF(F163&lt;=0,AND(F163&lt;=0,G163&gt;=1),OR(F163/G163&gt;$T$5,G163/F163&gt;$T$5))</formula>
    </cfRule>
  </conditionalFormatting>
  <conditionalFormatting sqref="G164">
    <cfRule type="expression" dxfId="6570" priority="1625">
      <formula>IF(F164&lt;=0,AND(F164&lt;=0,G164&gt;=1),OR(F164/G164&gt;$T$5,G164/F164&gt;$T$5))</formula>
    </cfRule>
  </conditionalFormatting>
  <conditionalFormatting sqref="G165">
    <cfRule type="expression" dxfId="6569" priority="1624">
      <formula>IF(F165&lt;=0,AND(F165&lt;=0,G165&gt;=1),OR(F165/G165&gt;$T$5,G165/F165&gt;$T$5))</formula>
    </cfRule>
  </conditionalFormatting>
  <conditionalFormatting sqref="G166">
    <cfRule type="expression" dxfId="6568" priority="1623">
      <formula>IF(F166&lt;=0,AND(F166&lt;=0,G166&gt;=1),OR(F166/G166&gt;$T$5,G166/F166&gt;$T$5))</formula>
    </cfRule>
  </conditionalFormatting>
  <conditionalFormatting sqref="G167">
    <cfRule type="expression" dxfId="6567" priority="1622">
      <formula>IF(F167&lt;=0,AND(F167&lt;=0,G167&gt;=1),OR(F167/G167&gt;$T$5,G167/F167&gt;$T$5))</formula>
    </cfRule>
  </conditionalFormatting>
  <conditionalFormatting sqref="G168">
    <cfRule type="expression" dxfId="6566" priority="1621">
      <formula>IF(F168&lt;=0,AND(F168&lt;=0,G168&gt;=1),OR(F168/G168&gt;$T$5,G168/F168&gt;$T$5))</formula>
    </cfRule>
  </conditionalFormatting>
  <conditionalFormatting sqref="G169">
    <cfRule type="expression" dxfId="6565" priority="1620">
      <formula>IF(F169&lt;=0,AND(F169&lt;=0,G169&gt;=1),OR(F169/G169&gt;$T$5,G169/F169&gt;$T$5))</formula>
    </cfRule>
  </conditionalFormatting>
  <conditionalFormatting sqref="G170">
    <cfRule type="expression" dxfId="6564" priority="1619">
      <formula>IF(F170&lt;=0,AND(F170&lt;=0,G170&gt;=1),OR(F170/G170&gt;$T$5,G170/F170&gt;$T$5))</formula>
    </cfRule>
  </conditionalFormatting>
  <conditionalFormatting sqref="G171">
    <cfRule type="expression" dxfId="6563" priority="1618">
      <formula>IF(F171&lt;=0,AND(F171&lt;=0,G171&gt;=1),OR(F171/G171&gt;$T$5,G171/F171&gt;$T$5))</formula>
    </cfRule>
  </conditionalFormatting>
  <conditionalFormatting sqref="G172">
    <cfRule type="expression" dxfId="6562" priority="1617">
      <formula>IF(F172&lt;=0,AND(F172&lt;=0,G172&gt;=1),OR(F172/G172&gt;$T$5,G172/F172&gt;$T$5))</formula>
    </cfRule>
  </conditionalFormatting>
  <conditionalFormatting sqref="G173">
    <cfRule type="expression" dxfId="6561" priority="1616">
      <formula>IF(F173&lt;=0,AND(F173&lt;=0,G173&gt;=1),OR(F173/G173&gt;$T$5,G173/F173&gt;$T$5))</formula>
    </cfRule>
  </conditionalFormatting>
  <conditionalFormatting sqref="G174">
    <cfRule type="expression" dxfId="6560" priority="1615">
      <formula>IF(F174&lt;=0,AND(F174&lt;=0,G174&gt;=1),OR(F174/G174&gt;$T$5,G174/F174&gt;$T$5))</formula>
    </cfRule>
  </conditionalFormatting>
  <conditionalFormatting sqref="G175">
    <cfRule type="expression" dxfId="6559" priority="1614">
      <formula>IF(F175&lt;=0,AND(F175&lt;=0,G175&gt;=1),OR(F175/G175&gt;$T$5,G175/F175&gt;$T$5))</formula>
    </cfRule>
  </conditionalFormatting>
  <conditionalFormatting sqref="G176">
    <cfRule type="expression" dxfId="6558" priority="1613">
      <formula>IF(F176&lt;=0,AND(F176&lt;=0,G176&gt;=1),OR(F176/G176&gt;$T$5,G176/F176&gt;$T$5))</formula>
    </cfRule>
  </conditionalFormatting>
  <conditionalFormatting sqref="G177">
    <cfRule type="expression" dxfId="6557" priority="1612">
      <formula>IF(F177&lt;=0,AND(F177&lt;=0,G177&gt;=1),OR(F177/G177&gt;$T$5,G177/F177&gt;$T$5))</formula>
    </cfRule>
  </conditionalFormatting>
  <conditionalFormatting sqref="G178">
    <cfRule type="expression" dxfId="6556" priority="1611">
      <formula>IF(F178&lt;=0,AND(F178&lt;=0,G178&gt;=1),OR(F178/G178&gt;$T$5,G178/F178&gt;$T$5))</formula>
    </cfRule>
  </conditionalFormatting>
  <conditionalFormatting sqref="G179">
    <cfRule type="expression" dxfId="6555" priority="1610">
      <formula>IF(F179&lt;=0,AND(F179&lt;=0,G179&gt;=1),OR(F179/G179&gt;$T$5,G179/F179&gt;$T$5))</formula>
    </cfRule>
  </conditionalFormatting>
  <conditionalFormatting sqref="G180">
    <cfRule type="expression" dxfId="6554" priority="1609">
      <formula>IF(F180&lt;=0,AND(F180&lt;=0,G180&gt;=1),OR(F180/G180&gt;$T$5,G180/F180&gt;$T$5))</formula>
    </cfRule>
  </conditionalFormatting>
  <conditionalFormatting sqref="G181">
    <cfRule type="expression" dxfId="6553" priority="1608">
      <formula>IF(F181&lt;=0,AND(F181&lt;=0,G181&gt;=1),OR(F181/G181&gt;$T$5,G181/F181&gt;$T$5))</formula>
    </cfRule>
  </conditionalFormatting>
  <conditionalFormatting sqref="G182">
    <cfRule type="expression" dxfId="6552" priority="1607">
      <formula>IF(F182&lt;=0,AND(F182&lt;=0,G182&gt;=1),OR(F182/G182&gt;$T$5,G182/F182&gt;$T$5))</formula>
    </cfRule>
  </conditionalFormatting>
  <conditionalFormatting sqref="G183">
    <cfRule type="expression" dxfId="6551" priority="1606">
      <formula>IF(F183&lt;=0,AND(F183&lt;=0,G183&gt;=1),OR(F183/G183&gt;$T$5,G183/F183&gt;$T$5))</formula>
    </cfRule>
  </conditionalFormatting>
  <conditionalFormatting sqref="G184">
    <cfRule type="expression" dxfId="6550" priority="1605">
      <formula>IF(F184&lt;=0,AND(F184&lt;=0,G184&gt;=1),OR(F184/G184&gt;$T$5,G184/F184&gt;$T$5))</formula>
    </cfRule>
  </conditionalFormatting>
  <conditionalFormatting sqref="H5">
    <cfRule type="expression" dxfId="6549" priority="1604">
      <formula>IF(G5&lt;=0,AND(G5&lt;=0,H5&gt;=1),OR(G5/H5&gt;$T$5,H5/G5&gt;$T$5))</formula>
    </cfRule>
  </conditionalFormatting>
  <conditionalFormatting sqref="H6">
    <cfRule type="expression" dxfId="6548" priority="1603">
      <formula>IF(G6&lt;=0,AND(G6&lt;=0,H6&gt;=1),OR(G6/H6&gt;$T$5,H6/G6&gt;$T$5))</formula>
    </cfRule>
  </conditionalFormatting>
  <conditionalFormatting sqref="H7">
    <cfRule type="expression" dxfId="6547" priority="1602">
      <formula>IF(G7&lt;=0,AND(G7&lt;=0,H7&gt;=1),OR(G7/H7&gt;$T$5,H7/G7&gt;$T$5))</formula>
    </cfRule>
  </conditionalFormatting>
  <conditionalFormatting sqref="H8">
    <cfRule type="expression" dxfId="6546" priority="1601">
      <formula>IF(G8&lt;=0,AND(G8&lt;=0,H8&gt;=1),OR(G8/H8&gt;$T$5,H8/G8&gt;$T$5))</formula>
    </cfRule>
  </conditionalFormatting>
  <conditionalFormatting sqref="H9">
    <cfRule type="expression" dxfId="6545" priority="1600">
      <formula>IF(G9&lt;=0,AND(G9&lt;=0,H9&gt;=1),OR(G9/H9&gt;$T$5,H9/G9&gt;$T$5))</formula>
    </cfRule>
  </conditionalFormatting>
  <conditionalFormatting sqref="H10">
    <cfRule type="expression" dxfId="6544" priority="1599">
      <formula>IF(G10&lt;=0,AND(G10&lt;=0,H10&gt;=1),OR(G10/H10&gt;$T$5,H10/G10&gt;$T$5))</formula>
    </cfRule>
  </conditionalFormatting>
  <conditionalFormatting sqref="H11">
    <cfRule type="expression" dxfId="6543" priority="1598">
      <formula>IF(G11&lt;=0,AND(G11&lt;=0,H11&gt;=1),OR(G11/H11&gt;$T$5,H11/G11&gt;$T$5))</formula>
    </cfRule>
  </conditionalFormatting>
  <conditionalFormatting sqref="H12">
    <cfRule type="expression" dxfId="6542" priority="1597">
      <formula>IF(G12&lt;=0,AND(G12&lt;=0,H12&gt;=1),OR(G12/H12&gt;$T$5,H12/G12&gt;$T$5))</formula>
    </cfRule>
  </conditionalFormatting>
  <conditionalFormatting sqref="H13">
    <cfRule type="expression" dxfId="6541" priority="1596">
      <formula>IF(G13&lt;=0,AND(G13&lt;=0,H13&gt;=1),OR(G13/H13&gt;$T$5,H13/G13&gt;$T$5))</formula>
    </cfRule>
  </conditionalFormatting>
  <conditionalFormatting sqref="H14">
    <cfRule type="expression" dxfId="6540" priority="1595">
      <formula>IF(G14&lt;=0,AND(G14&lt;=0,H14&gt;=1),OR(G14/H14&gt;$T$5,H14/G14&gt;$T$5))</formula>
    </cfRule>
  </conditionalFormatting>
  <conditionalFormatting sqref="H15">
    <cfRule type="expression" dxfId="6539" priority="1594">
      <formula>IF(G15&lt;=0,AND(G15&lt;=0,H15&gt;=1),OR(G15/H15&gt;$T$5,H15/G15&gt;$T$5))</formula>
    </cfRule>
  </conditionalFormatting>
  <conditionalFormatting sqref="H16">
    <cfRule type="expression" dxfId="6538" priority="1593">
      <formula>IF(G16&lt;=0,AND(G16&lt;=0,H16&gt;=1),OR(G16/H16&gt;$T$5,H16/G16&gt;$T$5))</formula>
    </cfRule>
  </conditionalFormatting>
  <conditionalFormatting sqref="H17">
    <cfRule type="expression" dxfId="6537" priority="1592">
      <formula>IF(G17&lt;=0,AND(G17&lt;=0,H17&gt;=1),OR(G17/H17&gt;$T$5,H17/G17&gt;$T$5))</formula>
    </cfRule>
  </conditionalFormatting>
  <conditionalFormatting sqref="H18">
    <cfRule type="expression" dxfId="6536" priority="1591">
      <formula>IF(G18&lt;=0,AND(G18&lt;=0,H18&gt;=1),OR(G18/H18&gt;$T$5,H18/G18&gt;$T$5))</formula>
    </cfRule>
  </conditionalFormatting>
  <conditionalFormatting sqref="H19">
    <cfRule type="expression" dxfId="6535" priority="1590">
      <formula>IF(G19&lt;=0,AND(G19&lt;=0,H19&gt;=1),OR(G19/H19&gt;$T$5,H19/G19&gt;$T$5))</formula>
    </cfRule>
  </conditionalFormatting>
  <conditionalFormatting sqref="H20">
    <cfRule type="expression" dxfId="6534" priority="1589">
      <formula>IF(G20&lt;=0,AND(G20&lt;=0,H20&gt;=1),OR(G20/H20&gt;$T$5,H20/G20&gt;$T$5))</formula>
    </cfRule>
  </conditionalFormatting>
  <conditionalFormatting sqref="H21">
    <cfRule type="expression" dxfId="6533" priority="1588">
      <formula>IF(G21&lt;=0,AND(G21&lt;=0,H21&gt;=1),OR(G21/H21&gt;$T$5,H21/G21&gt;$T$5))</formula>
    </cfRule>
  </conditionalFormatting>
  <conditionalFormatting sqref="H22">
    <cfRule type="expression" dxfId="6532" priority="1587">
      <formula>IF(G22&lt;=0,AND(G22&lt;=0,H22&gt;=1),OR(G22/H22&gt;$T$5,H22/G22&gt;$T$5))</formula>
    </cfRule>
  </conditionalFormatting>
  <conditionalFormatting sqref="H23">
    <cfRule type="expression" dxfId="6531" priority="1586">
      <formula>IF(G23&lt;=0,AND(G23&lt;=0,H23&gt;=1),OR(G23/H23&gt;$T$5,H23/G23&gt;$T$5))</formula>
    </cfRule>
  </conditionalFormatting>
  <conditionalFormatting sqref="H24">
    <cfRule type="expression" dxfId="6530" priority="1585">
      <formula>IF(G24&lt;=0,AND(G24&lt;=0,H24&gt;=1),OR(G24/H24&gt;$T$5,H24/G24&gt;$T$5))</formula>
    </cfRule>
  </conditionalFormatting>
  <conditionalFormatting sqref="H25">
    <cfRule type="expression" dxfId="6529" priority="1584">
      <formula>IF(G25&lt;=0,AND(G25&lt;=0,H25&gt;=1),OR(G25/H25&gt;$T$5,H25/G25&gt;$T$5))</formula>
    </cfRule>
  </conditionalFormatting>
  <conditionalFormatting sqref="H26">
    <cfRule type="expression" dxfId="6528" priority="1583">
      <formula>IF(G26&lt;=0,AND(G26&lt;=0,H26&gt;=1),OR(G26/H26&gt;$T$5,H26/G26&gt;$T$5))</formula>
    </cfRule>
  </conditionalFormatting>
  <conditionalFormatting sqref="H27">
    <cfRule type="expression" dxfId="6527" priority="1582">
      <formula>IF(G27&lt;=0,AND(G27&lt;=0,H27&gt;=1),OR(G27/H27&gt;$T$5,H27/G27&gt;$T$5))</formula>
    </cfRule>
  </conditionalFormatting>
  <conditionalFormatting sqref="H28">
    <cfRule type="expression" dxfId="6526" priority="1581">
      <formula>IF(G28&lt;=0,AND(G28&lt;=0,H28&gt;=1),OR(G28/H28&gt;$T$5,H28/G28&gt;$T$5))</formula>
    </cfRule>
  </conditionalFormatting>
  <conditionalFormatting sqref="H29">
    <cfRule type="expression" dxfId="6525" priority="1580">
      <formula>IF(G29&lt;=0,AND(G29&lt;=0,H29&gt;=1),OR(G29/H29&gt;$T$5,H29/G29&gt;$T$5))</formula>
    </cfRule>
  </conditionalFormatting>
  <conditionalFormatting sqref="H30">
    <cfRule type="expression" dxfId="6524" priority="1579">
      <formula>IF(G30&lt;=0,AND(G30&lt;=0,H30&gt;=1),OR(G30/H30&gt;$T$5,H30/G30&gt;$T$5))</formula>
    </cfRule>
  </conditionalFormatting>
  <conditionalFormatting sqref="H31">
    <cfRule type="expression" dxfId="6523" priority="1578">
      <formula>IF(G31&lt;=0,AND(G31&lt;=0,H31&gt;=1),OR(G31/H31&gt;$T$5,H31/G31&gt;$T$5))</formula>
    </cfRule>
  </conditionalFormatting>
  <conditionalFormatting sqref="H32">
    <cfRule type="expression" dxfId="6522" priority="1577">
      <formula>IF(G32&lt;=0,AND(G32&lt;=0,H32&gt;=1),OR(G32/H32&gt;$T$5,H32/G32&gt;$T$5))</formula>
    </cfRule>
  </conditionalFormatting>
  <conditionalFormatting sqref="H34">
    <cfRule type="expression" dxfId="6521" priority="1576">
      <formula>IF(G34&lt;=0,AND(G34&lt;=0,H34&gt;=1),OR(G34/H34&gt;$T$5,H34/G34&gt;$T$5))</formula>
    </cfRule>
  </conditionalFormatting>
  <conditionalFormatting sqref="H35">
    <cfRule type="expression" dxfId="6520" priority="1575">
      <formula>IF(G35&lt;=0,AND(G35&lt;=0,H35&gt;=1),OR(G35/H35&gt;$T$5,H35/G35&gt;$T$5))</formula>
    </cfRule>
  </conditionalFormatting>
  <conditionalFormatting sqref="H36">
    <cfRule type="expression" dxfId="6519" priority="1574">
      <formula>IF(G36&lt;=0,AND(G36&lt;=0,H36&gt;=1),OR(G36/H36&gt;$T$5,H36/G36&gt;$T$5))</formula>
    </cfRule>
  </conditionalFormatting>
  <conditionalFormatting sqref="H37">
    <cfRule type="expression" dxfId="6518" priority="1573">
      <formula>IF(G37&lt;=0,AND(G37&lt;=0,H37&gt;=1),OR(G37/H37&gt;$T$5,H37/G37&gt;$T$5))</formula>
    </cfRule>
  </conditionalFormatting>
  <conditionalFormatting sqref="H38">
    <cfRule type="expression" dxfId="6517" priority="1572">
      <formula>IF(G38&lt;=0,AND(G38&lt;=0,H38&gt;=1),OR(G38/H38&gt;$T$5,H38/G38&gt;$T$5))</formula>
    </cfRule>
  </conditionalFormatting>
  <conditionalFormatting sqref="H39">
    <cfRule type="expression" dxfId="6516" priority="1571">
      <formula>IF(G39&lt;=0,AND(G39&lt;=0,H39&gt;=1),OR(G39/H39&gt;$T$5,H39/G39&gt;$T$5))</formula>
    </cfRule>
  </conditionalFormatting>
  <conditionalFormatting sqref="H40">
    <cfRule type="expression" dxfId="6515" priority="1570">
      <formula>IF(G40&lt;=0,AND(G40&lt;=0,H40&gt;=1),OR(G40/H40&gt;$T$5,H40/G40&gt;$T$5))</formula>
    </cfRule>
  </conditionalFormatting>
  <conditionalFormatting sqref="H41">
    <cfRule type="expression" dxfId="6514" priority="1569">
      <formula>IF(G41&lt;=0,AND(G41&lt;=0,H41&gt;=1),OR(G41/H41&gt;$T$5,H41/G41&gt;$T$5))</formula>
    </cfRule>
  </conditionalFormatting>
  <conditionalFormatting sqref="H42">
    <cfRule type="expression" dxfId="6513" priority="1568">
      <formula>IF(G42&lt;=0,AND(G42&lt;=0,H42&gt;=1),OR(G42/H42&gt;$T$5,H42/G42&gt;$T$5))</formula>
    </cfRule>
  </conditionalFormatting>
  <conditionalFormatting sqref="H43">
    <cfRule type="expression" dxfId="6512" priority="1567">
      <formula>IF(G43&lt;=0,AND(G43&lt;=0,H43&gt;=1),OR(G43/H43&gt;$T$5,H43/G43&gt;$T$5))</formula>
    </cfRule>
  </conditionalFormatting>
  <conditionalFormatting sqref="H44">
    <cfRule type="expression" dxfId="6511" priority="1566">
      <formula>IF(G44&lt;=0,AND(G44&lt;=0,H44&gt;=1),OR(G44/H44&gt;$T$5,H44/G44&gt;$T$5))</formula>
    </cfRule>
  </conditionalFormatting>
  <conditionalFormatting sqref="H45">
    <cfRule type="expression" dxfId="6510" priority="1565">
      <formula>IF(G45&lt;=0,AND(G45&lt;=0,H45&gt;=1),OR(G45/H45&gt;$T$5,H45/G45&gt;$T$5))</formula>
    </cfRule>
  </conditionalFormatting>
  <conditionalFormatting sqref="H46">
    <cfRule type="expression" dxfId="6509" priority="1564">
      <formula>IF(G46&lt;=0,AND(G46&lt;=0,H46&gt;=1),OR(G46/H46&gt;$T$5,H46/G46&gt;$T$5))</formula>
    </cfRule>
  </conditionalFormatting>
  <conditionalFormatting sqref="H47">
    <cfRule type="expression" dxfId="6508" priority="1563">
      <formula>IF(G47&lt;=0,AND(G47&lt;=0,H47&gt;=1),OR(G47/H47&gt;$T$5,H47/G47&gt;$T$5))</formula>
    </cfRule>
  </conditionalFormatting>
  <conditionalFormatting sqref="H48">
    <cfRule type="expression" dxfId="6507" priority="1562">
      <formula>IF(G48&lt;=0,AND(G48&lt;=0,H48&gt;=1),OR(G48/H48&gt;$T$5,H48/G48&gt;$T$5))</formula>
    </cfRule>
  </conditionalFormatting>
  <conditionalFormatting sqref="H49">
    <cfRule type="expression" dxfId="6506" priority="1561">
      <formula>IF(G49&lt;=0,AND(G49&lt;=0,H49&gt;=1),OR(G49/H49&gt;$T$5,H49/G49&gt;$T$5))</formula>
    </cfRule>
  </conditionalFormatting>
  <conditionalFormatting sqref="H50">
    <cfRule type="expression" dxfId="6505" priority="1560">
      <formula>IF(G50&lt;=0,AND(G50&lt;=0,H50&gt;=1),OR(G50/H50&gt;$T$5,H50/G50&gt;$T$5))</formula>
    </cfRule>
  </conditionalFormatting>
  <conditionalFormatting sqref="H51">
    <cfRule type="expression" dxfId="6504" priority="1559">
      <formula>IF(G51&lt;=0,AND(G51&lt;=0,H51&gt;=1),OR(G51/H51&gt;$T$5,H51/G51&gt;$T$5))</formula>
    </cfRule>
  </conditionalFormatting>
  <conditionalFormatting sqref="H52">
    <cfRule type="expression" dxfId="6503" priority="1558">
      <formula>IF(G52&lt;=0,AND(G52&lt;=0,H52&gt;=1),OR(G52/H52&gt;$T$5,H52/G52&gt;$T$5))</formula>
    </cfRule>
  </conditionalFormatting>
  <conditionalFormatting sqref="H53">
    <cfRule type="expression" dxfId="6502" priority="1557">
      <formula>IF(G53&lt;=0,AND(G53&lt;=0,H53&gt;=1),OR(G53/H53&gt;$T$5,H53/G53&gt;$T$5))</formula>
    </cfRule>
  </conditionalFormatting>
  <conditionalFormatting sqref="H54">
    <cfRule type="expression" dxfId="6501" priority="1556">
      <formula>IF(G54&lt;=0,AND(G54&lt;=0,H54&gt;=1),OR(G54/H54&gt;$T$5,H54/G54&gt;$T$5))</formula>
    </cfRule>
  </conditionalFormatting>
  <conditionalFormatting sqref="H55">
    <cfRule type="expression" dxfId="6500" priority="1555">
      <formula>IF(G55&lt;=0,AND(G55&lt;=0,H55&gt;=1),OR(G55/H55&gt;$T$5,H55/G55&gt;$T$5))</formula>
    </cfRule>
  </conditionalFormatting>
  <conditionalFormatting sqref="H56">
    <cfRule type="expression" dxfId="6499" priority="1554">
      <formula>IF(G56&lt;=0,AND(G56&lt;=0,H56&gt;=1),OR(G56/H56&gt;$T$5,H56/G56&gt;$T$5))</formula>
    </cfRule>
  </conditionalFormatting>
  <conditionalFormatting sqref="H57">
    <cfRule type="expression" dxfId="6498" priority="1553">
      <formula>IF(G57&lt;=0,AND(G57&lt;=0,H57&gt;=1),OR(G57/H57&gt;$T$5,H57/G57&gt;$T$5))</formula>
    </cfRule>
  </conditionalFormatting>
  <conditionalFormatting sqref="H58">
    <cfRule type="expression" dxfId="6497" priority="1552">
      <formula>IF(G58&lt;=0,AND(G58&lt;=0,H58&gt;=1),OR(G58/H58&gt;$T$5,H58/G58&gt;$T$5))</formula>
    </cfRule>
  </conditionalFormatting>
  <conditionalFormatting sqref="H59">
    <cfRule type="expression" dxfId="6496" priority="1551">
      <formula>IF(G59&lt;=0,AND(G59&lt;=0,H59&gt;=1),OR(G59/H59&gt;$T$5,H59/G59&gt;$T$5))</formula>
    </cfRule>
  </conditionalFormatting>
  <conditionalFormatting sqref="H60">
    <cfRule type="expression" dxfId="6495" priority="1550">
      <formula>IF(G60&lt;=0,AND(G60&lt;=0,H60&gt;=1),OR(G60/H60&gt;$T$5,H60/G60&gt;$T$5))</formula>
    </cfRule>
  </conditionalFormatting>
  <conditionalFormatting sqref="H61">
    <cfRule type="expression" dxfId="6494" priority="1549">
      <formula>IF(G61&lt;=0,AND(G61&lt;=0,H61&gt;=1),OR(G61/H61&gt;$T$5,H61/G61&gt;$T$5))</formula>
    </cfRule>
  </conditionalFormatting>
  <conditionalFormatting sqref="H62">
    <cfRule type="expression" dxfId="6493" priority="1548">
      <formula>IF(G62&lt;=0,AND(G62&lt;=0,H62&gt;=1),OR(G62/H62&gt;$T$5,H62/G62&gt;$T$5))</formula>
    </cfRule>
  </conditionalFormatting>
  <conditionalFormatting sqref="H63">
    <cfRule type="expression" dxfId="6492" priority="1547">
      <formula>IF(G63&lt;=0,AND(G63&lt;=0,H63&gt;=1),OR(G63/H63&gt;$T$5,H63/G63&gt;$T$5))</formula>
    </cfRule>
  </conditionalFormatting>
  <conditionalFormatting sqref="H64">
    <cfRule type="expression" dxfId="6491" priority="1546">
      <formula>IF(G64&lt;=0,AND(G64&lt;=0,H64&gt;=1),OR(G64/H64&gt;$T$5,H64/G64&gt;$T$5))</formula>
    </cfRule>
  </conditionalFormatting>
  <conditionalFormatting sqref="H65">
    <cfRule type="expression" dxfId="6490" priority="1545">
      <formula>IF(G65&lt;=0,AND(G65&lt;=0,H65&gt;=1),OR(G65/H65&gt;$T$5,H65/G65&gt;$T$5))</formula>
    </cfRule>
  </conditionalFormatting>
  <conditionalFormatting sqref="H66">
    <cfRule type="expression" dxfId="6489" priority="1544">
      <formula>IF(G66&lt;=0,AND(G66&lt;=0,H66&gt;=1),OR(G66/H66&gt;$T$5,H66/G66&gt;$T$5))</formula>
    </cfRule>
  </conditionalFormatting>
  <conditionalFormatting sqref="H67">
    <cfRule type="expression" dxfId="6488" priority="1543">
      <formula>IF(G67&lt;=0,AND(G67&lt;=0,H67&gt;=1),OR(G67/H67&gt;$T$5,H67/G67&gt;$T$5))</formula>
    </cfRule>
  </conditionalFormatting>
  <conditionalFormatting sqref="H68">
    <cfRule type="expression" dxfId="6487" priority="1542">
      <formula>IF(G68&lt;=0,AND(G68&lt;=0,H68&gt;=1),OR(G68/H68&gt;$T$5,H68/G68&gt;$T$5))</formula>
    </cfRule>
  </conditionalFormatting>
  <conditionalFormatting sqref="H69">
    <cfRule type="expression" dxfId="6486" priority="1541">
      <formula>IF(G69&lt;=0,AND(G69&lt;=0,H69&gt;=1),OR(G69/H69&gt;$T$5,H69/G69&gt;$T$5))</formula>
    </cfRule>
  </conditionalFormatting>
  <conditionalFormatting sqref="H70">
    <cfRule type="expression" dxfId="6485" priority="1540">
      <formula>IF(G70&lt;=0,AND(G70&lt;=0,H70&gt;=1),OR(G70/H70&gt;$T$5,H70/G70&gt;$T$5))</formula>
    </cfRule>
  </conditionalFormatting>
  <conditionalFormatting sqref="H71">
    <cfRule type="expression" dxfId="6484" priority="1539">
      <formula>IF(G71&lt;=0,AND(G71&lt;=0,H71&gt;=1),OR(G71/H71&gt;$T$5,H71/G71&gt;$T$5))</formula>
    </cfRule>
  </conditionalFormatting>
  <conditionalFormatting sqref="H72">
    <cfRule type="expression" dxfId="6483" priority="1538">
      <formula>IF(G72&lt;=0,AND(G72&lt;=0,H72&gt;=1),OR(G72/H72&gt;$T$5,H72/G72&gt;$T$5))</formula>
    </cfRule>
  </conditionalFormatting>
  <conditionalFormatting sqref="H73">
    <cfRule type="expression" dxfId="6482" priority="1537">
      <formula>IF(G73&lt;=0,AND(G73&lt;=0,H73&gt;=1),OR(G73/H73&gt;$T$5,H73/G73&gt;$T$5))</formula>
    </cfRule>
  </conditionalFormatting>
  <conditionalFormatting sqref="H74">
    <cfRule type="expression" dxfId="6481" priority="1536">
      <formula>IF(G74&lt;=0,AND(G74&lt;=0,H74&gt;=1),OR(G74/H74&gt;$T$5,H74/G74&gt;$T$5))</formula>
    </cfRule>
  </conditionalFormatting>
  <conditionalFormatting sqref="H75">
    <cfRule type="expression" dxfId="6480" priority="1535">
      <formula>IF(G75&lt;=0,AND(G75&lt;=0,H75&gt;=1),OR(G75/H75&gt;$T$5,H75/G75&gt;$T$5))</formula>
    </cfRule>
  </conditionalFormatting>
  <conditionalFormatting sqref="H76">
    <cfRule type="expression" dxfId="6479" priority="1534">
      <formula>IF(G76&lt;=0,AND(G76&lt;=0,H76&gt;=1),OR(G76/H76&gt;$T$5,H76/G76&gt;$T$5))</formula>
    </cfRule>
  </conditionalFormatting>
  <conditionalFormatting sqref="H77">
    <cfRule type="expression" dxfId="6478" priority="1533">
      <formula>IF(G77&lt;=0,AND(G77&lt;=0,H77&gt;=1),OR(G77/H77&gt;$T$5,H77/G77&gt;$T$5))</formula>
    </cfRule>
  </conditionalFormatting>
  <conditionalFormatting sqref="H78">
    <cfRule type="expression" dxfId="6477" priority="1532">
      <formula>IF(G78&lt;=0,AND(G78&lt;=0,H78&gt;=1),OR(G78/H78&gt;$T$5,H78/G78&gt;$T$5))</formula>
    </cfRule>
  </conditionalFormatting>
  <conditionalFormatting sqref="H79">
    <cfRule type="expression" dxfId="6476" priority="1531">
      <formula>IF(G79&lt;=0,AND(G79&lt;=0,H79&gt;=1),OR(G79/H79&gt;$T$5,H79/G79&gt;$T$5))</formula>
    </cfRule>
  </conditionalFormatting>
  <conditionalFormatting sqref="H80">
    <cfRule type="expression" dxfId="6475" priority="1530">
      <formula>IF(G80&lt;=0,AND(G80&lt;=0,H80&gt;=1),OR(G80/H80&gt;$T$5,H80/G80&gt;$T$5))</formula>
    </cfRule>
  </conditionalFormatting>
  <conditionalFormatting sqref="H81">
    <cfRule type="expression" dxfId="6474" priority="1529">
      <formula>IF(G81&lt;=0,AND(G81&lt;=0,H81&gt;=1),OR(G81/H81&gt;$T$5,H81/G81&gt;$T$5))</formula>
    </cfRule>
  </conditionalFormatting>
  <conditionalFormatting sqref="H82">
    <cfRule type="expression" dxfId="6473" priority="1528">
      <formula>IF(G82&lt;=0,AND(G82&lt;=0,H82&gt;=1),OR(G82/H82&gt;$T$5,H82/G82&gt;$T$5))</formula>
    </cfRule>
  </conditionalFormatting>
  <conditionalFormatting sqref="H83">
    <cfRule type="expression" dxfId="6472" priority="1527">
      <formula>IF(G83&lt;=0,AND(G83&lt;=0,H83&gt;=1),OR(G83/H83&gt;$T$5,H83/G83&gt;$T$5))</formula>
    </cfRule>
  </conditionalFormatting>
  <conditionalFormatting sqref="H84">
    <cfRule type="expression" dxfId="6471" priority="1526">
      <formula>IF(G84&lt;=0,AND(G84&lt;=0,H84&gt;=1),OR(G84/H84&gt;$T$5,H84/G84&gt;$T$5))</formula>
    </cfRule>
  </conditionalFormatting>
  <conditionalFormatting sqref="H85">
    <cfRule type="expression" dxfId="6470" priority="1525">
      <formula>IF(G85&lt;=0,AND(G85&lt;=0,H85&gt;=1),OR(G85/H85&gt;$T$5,H85/G85&gt;$T$5))</formula>
    </cfRule>
  </conditionalFormatting>
  <conditionalFormatting sqref="H86">
    <cfRule type="expression" dxfId="6469" priority="1524">
      <formula>IF(G86&lt;=0,AND(G86&lt;=0,H86&gt;=1),OR(G86/H86&gt;$T$5,H86/G86&gt;$T$5))</formula>
    </cfRule>
  </conditionalFormatting>
  <conditionalFormatting sqref="H87">
    <cfRule type="expression" dxfId="6468" priority="1523">
      <formula>IF(G87&lt;=0,AND(G87&lt;=0,H87&gt;=1),OR(G87/H87&gt;$T$5,H87/G87&gt;$T$5))</formula>
    </cfRule>
  </conditionalFormatting>
  <conditionalFormatting sqref="H88">
    <cfRule type="expression" dxfId="6467" priority="1522">
      <formula>IF(G88&lt;=0,AND(G88&lt;=0,H88&gt;=1),OR(G88/H88&gt;$T$5,H88/G88&gt;$T$5))</formula>
    </cfRule>
  </conditionalFormatting>
  <conditionalFormatting sqref="H89">
    <cfRule type="expression" dxfId="6466" priority="1521">
      <formula>IF(G89&lt;=0,AND(G89&lt;=0,H89&gt;=1),OR(G89/H89&gt;$T$5,H89/G89&gt;$T$5))</formula>
    </cfRule>
  </conditionalFormatting>
  <conditionalFormatting sqref="H90">
    <cfRule type="expression" dxfId="6465" priority="1520">
      <formula>IF(G90&lt;=0,AND(G90&lt;=0,H90&gt;=1),OR(G90/H90&gt;$T$5,H90/G90&gt;$T$5))</formula>
    </cfRule>
  </conditionalFormatting>
  <conditionalFormatting sqref="H91">
    <cfRule type="expression" dxfId="6464" priority="1519">
      <formula>IF(G91&lt;=0,AND(G91&lt;=0,H91&gt;=1),OR(G91/H91&gt;$T$5,H91/G91&gt;$T$5))</formula>
    </cfRule>
  </conditionalFormatting>
  <conditionalFormatting sqref="H92">
    <cfRule type="expression" dxfId="6463" priority="1518">
      <formula>IF(G92&lt;=0,AND(G92&lt;=0,H92&gt;=1),OR(G92/H92&gt;$T$5,H92/G92&gt;$T$5))</formula>
    </cfRule>
  </conditionalFormatting>
  <conditionalFormatting sqref="H93">
    <cfRule type="expression" dxfId="6462" priority="1517">
      <formula>IF(G93&lt;=0,AND(G93&lt;=0,H93&gt;=1),OR(G93/H93&gt;$T$5,H93/G93&gt;$T$5))</formula>
    </cfRule>
  </conditionalFormatting>
  <conditionalFormatting sqref="H94">
    <cfRule type="expression" dxfId="6461" priority="1516">
      <formula>IF(G94&lt;=0,AND(G94&lt;=0,H94&gt;=1),OR(G94/H94&gt;$T$5,H94/G94&gt;$T$5))</formula>
    </cfRule>
  </conditionalFormatting>
  <conditionalFormatting sqref="H95">
    <cfRule type="expression" dxfId="6460" priority="1515">
      <formula>IF(G95&lt;=0,AND(G95&lt;=0,H95&gt;=1),OR(G95/H95&gt;$T$5,H95/G95&gt;$T$5))</formula>
    </cfRule>
  </conditionalFormatting>
  <conditionalFormatting sqref="H96">
    <cfRule type="expression" dxfId="6459" priority="1514">
      <formula>IF(G96&lt;=0,AND(G96&lt;=0,H96&gt;=1),OR(G96/H96&gt;$T$5,H96/G96&gt;$T$5))</formula>
    </cfRule>
  </conditionalFormatting>
  <conditionalFormatting sqref="H97">
    <cfRule type="expression" dxfId="6458" priority="1513">
      <formula>IF(G97&lt;=0,AND(G97&lt;=0,H97&gt;=1),OR(G97/H97&gt;$T$5,H97/G97&gt;$T$5))</formula>
    </cfRule>
  </conditionalFormatting>
  <conditionalFormatting sqref="H98">
    <cfRule type="expression" dxfId="6457" priority="1512">
      <formula>IF(G98&lt;=0,AND(G98&lt;=0,H98&gt;=1),OR(G98/H98&gt;$T$5,H98/G98&gt;$T$5))</formula>
    </cfRule>
  </conditionalFormatting>
  <conditionalFormatting sqref="H99">
    <cfRule type="expression" dxfId="6456" priority="1511">
      <formula>IF(G99&lt;=0,AND(G99&lt;=0,H99&gt;=1),OR(G99/H99&gt;$T$5,H99/G99&gt;$T$5))</formula>
    </cfRule>
  </conditionalFormatting>
  <conditionalFormatting sqref="H100">
    <cfRule type="expression" dxfId="6455" priority="1510">
      <formula>IF(G100&lt;=0,AND(G100&lt;=0,H100&gt;=1),OR(G100/H100&gt;$T$5,H100/G100&gt;$T$5))</formula>
    </cfRule>
  </conditionalFormatting>
  <conditionalFormatting sqref="H101">
    <cfRule type="expression" dxfId="6454" priority="1509">
      <formula>IF(G101&lt;=0,AND(G101&lt;=0,H101&gt;=1),OR(G101/H101&gt;$T$5,H101/G101&gt;$T$5))</formula>
    </cfRule>
  </conditionalFormatting>
  <conditionalFormatting sqref="H102">
    <cfRule type="expression" dxfId="6453" priority="1508">
      <formula>IF(G102&lt;=0,AND(G102&lt;=0,H102&gt;=1),OR(G102/H102&gt;$T$5,H102/G102&gt;$T$5))</formula>
    </cfRule>
  </conditionalFormatting>
  <conditionalFormatting sqref="H103">
    <cfRule type="expression" dxfId="6452" priority="1507">
      <formula>IF(G103&lt;=0,AND(G103&lt;=0,H103&gt;=1),OR(G103/H103&gt;$T$5,H103/G103&gt;$T$5))</formula>
    </cfRule>
  </conditionalFormatting>
  <conditionalFormatting sqref="H104">
    <cfRule type="expression" dxfId="6451" priority="1506">
      <formula>IF(G104&lt;=0,AND(G104&lt;=0,H104&gt;=1),OR(G104/H104&gt;$T$5,H104/G104&gt;$T$5))</formula>
    </cfRule>
  </conditionalFormatting>
  <conditionalFormatting sqref="H105">
    <cfRule type="expression" dxfId="6450" priority="1505">
      <formula>IF(G105&lt;=0,AND(G105&lt;=0,H105&gt;=1),OR(G105/H105&gt;$T$5,H105/G105&gt;$T$5))</formula>
    </cfRule>
  </conditionalFormatting>
  <conditionalFormatting sqref="H106">
    <cfRule type="expression" dxfId="6449" priority="1504">
      <formula>IF(G106&lt;=0,AND(G106&lt;=0,H106&gt;=1),OR(G106/H106&gt;$T$5,H106/G106&gt;$T$5))</formula>
    </cfRule>
  </conditionalFormatting>
  <conditionalFormatting sqref="H107">
    <cfRule type="expression" dxfId="6448" priority="1503">
      <formula>IF(G107&lt;=0,AND(G107&lt;=0,H107&gt;=1),OR(G107/H107&gt;$T$5,H107/G107&gt;$T$5))</formula>
    </cfRule>
  </conditionalFormatting>
  <conditionalFormatting sqref="H108">
    <cfRule type="expression" dxfId="6447" priority="1502">
      <formula>IF(G108&lt;=0,AND(G108&lt;=0,H108&gt;=1),OR(G108/H108&gt;$T$5,H108/G108&gt;$T$5))</formula>
    </cfRule>
  </conditionalFormatting>
  <conditionalFormatting sqref="H109">
    <cfRule type="expression" dxfId="6446" priority="1501">
      <formula>IF(G109&lt;=0,AND(G109&lt;=0,H109&gt;=1),OR(G109/H109&gt;$T$5,H109/G109&gt;$T$5))</formula>
    </cfRule>
  </conditionalFormatting>
  <conditionalFormatting sqref="H110">
    <cfRule type="expression" dxfId="6445" priority="1500">
      <formula>IF(G110&lt;=0,AND(G110&lt;=0,H110&gt;=1),OR(G110/H110&gt;$T$5,H110/G110&gt;$T$5))</formula>
    </cfRule>
  </conditionalFormatting>
  <conditionalFormatting sqref="H111">
    <cfRule type="expression" dxfId="6444" priority="1499">
      <formula>IF(G111&lt;=0,AND(G111&lt;=0,H111&gt;=1),OR(G111/H111&gt;$T$5,H111/G111&gt;$T$5))</formula>
    </cfRule>
  </conditionalFormatting>
  <conditionalFormatting sqref="H112">
    <cfRule type="expression" dxfId="6443" priority="1498">
      <formula>IF(G112&lt;=0,AND(G112&lt;=0,H112&gt;=1),OR(G112/H112&gt;$T$5,H112/G112&gt;$T$5))</formula>
    </cfRule>
  </conditionalFormatting>
  <conditionalFormatting sqref="H113">
    <cfRule type="expression" dxfId="6442" priority="1497">
      <formula>IF(G113&lt;=0,AND(G113&lt;=0,H113&gt;=1),OR(G113/H113&gt;$T$5,H113/G113&gt;$T$5))</formula>
    </cfRule>
  </conditionalFormatting>
  <conditionalFormatting sqref="H114">
    <cfRule type="expression" dxfId="6441" priority="1496">
      <formula>IF(G114&lt;=0,AND(G114&lt;=0,H114&gt;=1),OR(G114/H114&gt;$T$5,H114/G114&gt;$T$5))</formula>
    </cfRule>
  </conditionalFormatting>
  <conditionalFormatting sqref="H115">
    <cfRule type="expression" dxfId="6440" priority="1495">
      <formula>IF(G115&lt;=0,AND(G115&lt;=0,H115&gt;=1),OR(G115/H115&gt;$T$5,H115/G115&gt;$T$5))</formula>
    </cfRule>
  </conditionalFormatting>
  <conditionalFormatting sqref="H116">
    <cfRule type="expression" dxfId="6439" priority="1494">
      <formula>IF(G116&lt;=0,AND(G116&lt;=0,H116&gt;=1),OR(G116/H116&gt;$T$5,H116/G116&gt;$T$5))</formula>
    </cfRule>
  </conditionalFormatting>
  <conditionalFormatting sqref="H117">
    <cfRule type="expression" dxfId="6438" priority="1493">
      <formula>IF(G117&lt;=0,AND(G117&lt;=0,H117&gt;=1),OR(G117/H117&gt;$T$5,H117/G117&gt;$T$5))</formula>
    </cfRule>
  </conditionalFormatting>
  <conditionalFormatting sqref="H118">
    <cfRule type="expression" dxfId="6437" priority="1492">
      <formula>IF(G118&lt;=0,AND(G118&lt;=0,H118&gt;=1),OR(G118/H118&gt;$T$5,H118/G118&gt;$T$5))</formula>
    </cfRule>
  </conditionalFormatting>
  <conditionalFormatting sqref="H119">
    <cfRule type="expression" dxfId="6436" priority="1491">
      <formula>IF(G119&lt;=0,AND(G119&lt;=0,H119&gt;=1),OR(G119/H119&gt;$T$5,H119/G119&gt;$T$5))</formula>
    </cfRule>
  </conditionalFormatting>
  <conditionalFormatting sqref="H120">
    <cfRule type="expression" dxfId="6435" priority="1490">
      <formula>IF(G120&lt;=0,AND(G120&lt;=0,H120&gt;=1),OR(G120/H120&gt;$T$5,H120/G120&gt;$T$5))</formula>
    </cfRule>
  </conditionalFormatting>
  <conditionalFormatting sqref="H121">
    <cfRule type="expression" dxfId="6434" priority="1489">
      <formula>IF(G121&lt;=0,AND(G121&lt;=0,H121&gt;=1),OR(G121/H121&gt;$T$5,H121/G121&gt;$T$5))</formula>
    </cfRule>
  </conditionalFormatting>
  <conditionalFormatting sqref="H122">
    <cfRule type="expression" dxfId="6433" priority="1488">
      <formula>IF(G122&lt;=0,AND(G122&lt;=0,H122&gt;=1),OR(G122/H122&gt;$T$5,H122/G122&gt;$T$5))</formula>
    </cfRule>
  </conditionalFormatting>
  <conditionalFormatting sqref="H123">
    <cfRule type="expression" dxfId="6432" priority="1487">
      <formula>IF(G123&lt;=0,AND(G123&lt;=0,H123&gt;=1),OR(G123/H123&gt;$T$5,H123/G123&gt;$T$5))</formula>
    </cfRule>
  </conditionalFormatting>
  <conditionalFormatting sqref="H124">
    <cfRule type="expression" dxfId="6431" priority="1486">
      <formula>IF(G124&lt;=0,AND(G124&lt;=0,H124&gt;=1),OR(G124/H124&gt;$T$5,H124/G124&gt;$T$5))</formula>
    </cfRule>
  </conditionalFormatting>
  <conditionalFormatting sqref="H125">
    <cfRule type="expression" dxfId="6430" priority="1485">
      <formula>IF(G125&lt;=0,AND(G125&lt;=0,H125&gt;=1),OR(G125/H125&gt;$T$5,H125/G125&gt;$T$5))</formula>
    </cfRule>
  </conditionalFormatting>
  <conditionalFormatting sqref="H126">
    <cfRule type="expression" dxfId="6429" priority="1484">
      <formula>IF(G126&lt;=0,AND(G126&lt;=0,H126&gt;=1),OR(G126/H126&gt;$T$5,H126/G126&gt;$T$5))</formula>
    </cfRule>
  </conditionalFormatting>
  <conditionalFormatting sqref="H128">
    <cfRule type="expression" dxfId="6428" priority="1483">
      <formula>IF(G128&lt;=0,AND(G128&lt;=0,H128&gt;=1),OR(G128/H128&gt;$T$5,H128/G128&gt;$T$5))</formula>
    </cfRule>
  </conditionalFormatting>
  <conditionalFormatting sqref="H129:H130">
    <cfRule type="expression" dxfId="6427" priority="1482">
      <formula>IF(G129&lt;=0,AND(G129&lt;=0,H129&gt;=1),OR(G129/H129&gt;$T$5,H129/G129&gt;$T$5))</formula>
    </cfRule>
  </conditionalFormatting>
  <conditionalFormatting sqref="H130">
    <cfRule type="expression" dxfId="6426" priority="1481">
      <formula>IF(G130&lt;=0,AND(G130&lt;=0,H130&gt;=1),OR(G130/H130&gt;$T$5,H130/G130&gt;$T$5))</formula>
    </cfRule>
  </conditionalFormatting>
  <conditionalFormatting sqref="H131">
    <cfRule type="expression" dxfId="6425" priority="1480">
      <formula>IF(G131&lt;=0,AND(G131&lt;=0,H131&gt;=1),OR(G131/H131&gt;$T$5,H131/G131&gt;$T$5))</formula>
    </cfRule>
  </conditionalFormatting>
  <conditionalFormatting sqref="H132">
    <cfRule type="expression" dxfId="6424" priority="1479">
      <formula>IF(G132&lt;=0,AND(G132&lt;=0,H132&gt;=1),OR(G132/H132&gt;$T$5,H132/G132&gt;$T$5))</formula>
    </cfRule>
  </conditionalFormatting>
  <conditionalFormatting sqref="H133">
    <cfRule type="expression" dxfId="6423" priority="1478">
      <formula>IF(G133&lt;=0,AND(G133&lt;=0,H133&gt;=1),OR(G133/H133&gt;$T$5,H133/G133&gt;$T$5))</formula>
    </cfRule>
  </conditionalFormatting>
  <conditionalFormatting sqref="H134">
    <cfRule type="expression" dxfId="6422" priority="1477">
      <formula>IF(G134&lt;=0,AND(G134&lt;=0,H134&gt;=1),OR(G134/H134&gt;$T$5,H134/G134&gt;$T$5))</formula>
    </cfRule>
  </conditionalFormatting>
  <conditionalFormatting sqref="H135">
    <cfRule type="expression" dxfId="6421" priority="1476">
      <formula>IF(G135&lt;=0,AND(G135&lt;=0,H135&gt;=1),OR(G135/H135&gt;$T$5,H135/G135&gt;$T$5))</formula>
    </cfRule>
  </conditionalFormatting>
  <conditionalFormatting sqref="H136">
    <cfRule type="expression" dxfId="6420" priority="1475">
      <formula>IF(G136&lt;=0,AND(G136&lt;=0,H136&gt;=1),OR(G136/H136&gt;$T$5,H136/G136&gt;$T$5))</formula>
    </cfRule>
  </conditionalFormatting>
  <conditionalFormatting sqref="H137">
    <cfRule type="expression" dxfId="6419" priority="1474">
      <formula>IF(G137&lt;=0,AND(G137&lt;=0,H137&gt;=1),OR(G137/H137&gt;$T$5,H137/G137&gt;$T$5))</formula>
    </cfRule>
  </conditionalFormatting>
  <conditionalFormatting sqref="H138">
    <cfRule type="expression" dxfId="6418" priority="1473">
      <formula>IF(G138&lt;=0,AND(G138&lt;=0,H138&gt;=1),OR(G138/H138&gt;$T$5,H138/G138&gt;$T$5))</formula>
    </cfRule>
  </conditionalFormatting>
  <conditionalFormatting sqref="H139">
    <cfRule type="expression" dxfId="6417" priority="1472">
      <formula>IF(G139&lt;=0,AND(G139&lt;=0,H139&gt;=1),OR(G139/H139&gt;$T$5,H139/G139&gt;$T$5))</formula>
    </cfRule>
  </conditionalFormatting>
  <conditionalFormatting sqref="H140">
    <cfRule type="expression" dxfId="6416" priority="1471">
      <formula>IF(G140&lt;=0,AND(G140&lt;=0,H140&gt;=1),OR(G140/H140&gt;$T$5,H140/G140&gt;$T$5))</formula>
    </cfRule>
  </conditionalFormatting>
  <conditionalFormatting sqref="H141">
    <cfRule type="expression" dxfId="6415" priority="1470">
      <formula>IF(G141&lt;=0,AND(G141&lt;=0,H141&gt;=1),OR(G141/H141&gt;$T$5,H141/G141&gt;$T$5))</formula>
    </cfRule>
  </conditionalFormatting>
  <conditionalFormatting sqref="H142">
    <cfRule type="expression" dxfId="6414" priority="1469">
      <formula>IF(G142&lt;=0,AND(G142&lt;=0,H142&gt;=1),OR(G142/H142&gt;$T$5,H142/G142&gt;$T$5))</formula>
    </cfRule>
  </conditionalFormatting>
  <conditionalFormatting sqref="H143">
    <cfRule type="expression" dxfId="6413" priority="1468">
      <formula>IF(G143&lt;=0,AND(G143&lt;=0,H143&gt;=1),OR(G143/H143&gt;$T$5,H143/G143&gt;$T$5))</formula>
    </cfRule>
  </conditionalFormatting>
  <conditionalFormatting sqref="H144">
    <cfRule type="expression" dxfId="6412" priority="1467">
      <formula>IF(G144&lt;=0,AND(G144&lt;=0,H144&gt;=1),OR(G144/H144&gt;$T$5,H144/G144&gt;$T$5))</formula>
    </cfRule>
  </conditionalFormatting>
  <conditionalFormatting sqref="H145">
    <cfRule type="expression" dxfId="6411" priority="1466">
      <formula>IF(G145&lt;=0,AND(G145&lt;=0,H145&gt;=1),OR(G145/H145&gt;$T$5,H145/G145&gt;$T$5))</formula>
    </cfRule>
  </conditionalFormatting>
  <conditionalFormatting sqref="H146">
    <cfRule type="expression" dxfId="6410" priority="1465">
      <formula>IF(G146&lt;=0,AND(G146&lt;=0,H146&gt;=1),OR(G146/H146&gt;$T$5,H146/G146&gt;$T$5))</formula>
    </cfRule>
  </conditionalFormatting>
  <conditionalFormatting sqref="H147">
    <cfRule type="expression" dxfId="6409" priority="1464">
      <formula>IF(G147&lt;=0,AND(G147&lt;=0,H147&gt;=1),OR(G147/H147&gt;$T$5,H147/G147&gt;$T$5))</formula>
    </cfRule>
  </conditionalFormatting>
  <conditionalFormatting sqref="H148">
    <cfRule type="expression" dxfId="6408" priority="1463">
      <formula>IF(G148&lt;=0,AND(G148&lt;=0,H148&gt;=1),OR(G148/H148&gt;$T$5,H148/G148&gt;$T$5))</formula>
    </cfRule>
  </conditionalFormatting>
  <conditionalFormatting sqref="H149">
    <cfRule type="expression" dxfId="6407" priority="1462">
      <formula>IF(G149&lt;=0,AND(G149&lt;=0,H149&gt;=1),OR(G149/H149&gt;$T$5,H149/G149&gt;$T$5))</formula>
    </cfRule>
  </conditionalFormatting>
  <conditionalFormatting sqref="H150">
    <cfRule type="expression" dxfId="6406" priority="1461">
      <formula>IF(G150&lt;=0,AND(G150&lt;=0,H150&gt;=1),OR(G150/H150&gt;$T$5,H150/G150&gt;$T$5))</formula>
    </cfRule>
  </conditionalFormatting>
  <conditionalFormatting sqref="H151">
    <cfRule type="expression" dxfId="6405" priority="1460">
      <formula>IF(G151&lt;=0,AND(G151&lt;=0,H151&gt;=1),OR(G151/H151&gt;$T$5,H151/G151&gt;$T$5))</formula>
    </cfRule>
  </conditionalFormatting>
  <conditionalFormatting sqref="H152">
    <cfRule type="expression" dxfId="6404" priority="1459">
      <formula>IF(G152&lt;=0,AND(G152&lt;=0,H152&gt;=1),OR(G152/H152&gt;$T$5,H152/G152&gt;$T$5))</formula>
    </cfRule>
  </conditionalFormatting>
  <conditionalFormatting sqref="H153">
    <cfRule type="expression" dxfId="6403" priority="1458">
      <formula>IF(G153&lt;=0,AND(G153&lt;=0,H153&gt;=1),OR(G153/H153&gt;$T$5,H153/G153&gt;$T$5))</formula>
    </cfRule>
  </conditionalFormatting>
  <conditionalFormatting sqref="H154">
    <cfRule type="expression" dxfId="6402" priority="1457">
      <formula>IF(G154&lt;=0,AND(G154&lt;=0,H154&gt;=1),OR(G154/H154&gt;$T$5,H154/G154&gt;$T$5))</formula>
    </cfRule>
  </conditionalFormatting>
  <conditionalFormatting sqref="H155">
    <cfRule type="expression" dxfId="6401" priority="1456">
      <formula>IF(G155&lt;=0,AND(G155&lt;=0,H155&gt;=1),OR(G155/H155&gt;$T$5,H155/G155&gt;$T$5))</formula>
    </cfRule>
  </conditionalFormatting>
  <conditionalFormatting sqref="H156">
    <cfRule type="expression" dxfId="6400" priority="1455">
      <formula>IF(G156&lt;=0,AND(G156&lt;=0,H156&gt;=1),OR(G156/H156&gt;$T$5,H156/G156&gt;$T$5))</formula>
    </cfRule>
  </conditionalFormatting>
  <conditionalFormatting sqref="H157">
    <cfRule type="expression" dxfId="6399" priority="1454">
      <formula>IF(G157&lt;=0,AND(G157&lt;=0,H157&gt;=1),OR(G157/H157&gt;$T$5,H157/G157&gt;$T$5))</formula>
    </cfRule>
  </conditionalFormatting>
  <conditionalFormatting sqref="H158">
    <cfRule type="expression" dxfId="6398" priority="1453">
      <formula>IF(G158&lt;=0,AND(G158&lt;=0,H158&gt;=1),OR(G158/H158&gt;$T$5,H158/G158&gt;$T$5))</formula>
    </cfRule>
  </conditionalFormatting>
  <conditionalFormatting sqref="H159">
    <cfRule type="expression" dxfId="6397" priority="1452">
      <formula>IF(G159&lt;=0,AND(G159&lt;=0,H159&gt;=1),OR(G159/H159&gt;$T$5,H159/G159&gt;$T$5))</formula>
    </cfRule>
  </conditionalFormatting>
  <conditionalFormatting sqref="H160">
    <cfRule type="expression" dxfId="6396" priority="1451">
      <formula>IF(G160&lt;=0,AND(G160&lt;=0,H160&gt;=1),OR(G160/H160&gt;$T$5,H160/G160&gt;$T$5))</formula>
    </cfRule>
  </conditionalFormatting>
  <conditionalFormatting sqref="H161">
    <cfRule type="expression" dxfId="6395" priority="1450">
      <formula>IF(G161&lt;=0,AND(G161&lt;=0,H161&gt;=1),OR(G161/H161&gt;$T$5,H161/G161&gt;$T$5))</formula>
    </cfRule>
  </conditionalFormatting>
  <conditionalFormatting sqref="H162">
    <cfRule type="expression" dxfId="6394" priority="1449">
      <formula>IF(G162&lt;=0,AND(G162&lt;=0,H162&gt;=1),OR(G162/H162&gt;$T$5,H162/G162&gt;$T$5))</formula>
    </cfRule>
  </conditionalFormatting>
  <conditionalFormatting sqref="H163">
    <cfRule type="expression" dxfId="6393" priority="1448">
      <formula>IF(G163&lt;=0,AND(G163&lt;=0,H163&gt;=1),OR(G163/H163&gt;$T$5,H163/G163&gt;$T$5))</formula>
    </cfRule>
  </conditionalFormatting>
  <conditionalFormatting sqref="H164">
    <cfRule type="expression" dxfId="6392" priority="1447">
      <formula>IF(G164&lt;=0,AND(G164&lt;=0,H164&gt;=1),OR(G164/H164&gt;$T$5,H164/G164&gt;$T$5))</formula>
    </cfRule>
  </conditionalFormatting>
  <conditionalFormatting sqref="H165">
    <cfRule type="expression" dxfId="6391" priority="1446">
      <formula>IF(G165&lt;=0,AND(G165&lt;=0,H165&gt;=1),OR(G165/H165&gt;$T$5,H165/G165&gt;$T$5))</formula>
    </cfRule>
  </conditionalFormatting>
  <conditionalFormatting sqref="H166">
    <cfRule type="expression" dxfId="6390" priority="1445">
      <formula>IF(G166&lt;=0,AND(G166&lt;=0,H166&gt;=1),OR(G166/H166&gt;$T$5,H166/G166&gt;$T$5))</formula>
    </cfRule>
  </conditionalFormatting>
  <conditionalFormatting sqref="H167">
    <cfRule type="expression" dxfId="6389" priority="1444">
      <formula>IF(G167&lt;=0,AND(G167&lt;=0,H167&gt;=1),OR(G167/H167&gt;$T$5,H167/G167&gt;$T$5))</formula>
    </cfRule>
  </conditionalFormatting>
  <conditionalFormatting sqref="H168">
    <cfRule type="expression" dxfId="6388" priority="1443">
      <formula>IF(G168&lt;=0,AND(G168&lt;=0,H168&gt;=1),OR(G168/H168&gt;$T$5,H168/G168&gt;$T$5))</formula>
    </cfRule>
  </conditionalFormatting>
  <conditionalFormatting sqref="H169">
    <cfRule type="expression" dxfId="6387" priority="1442">
      <formula>IF(G169&lt;=0,AND(G169&lt;=0,H169&gt;=1),OR(G169/H169&gt;$T$5,H169/G169&gt;$T$5))</formula>
    </cfRule>
  </conditionalFormatting>
  <conditionalFormatting sqref="H170">
    <cfRule type="expression" dxfId="6386" priority="1441">
      <formula>IF(G170&lt;=0,AND(G170&lt;=0,H170&gt;=1),OR(G170/H170&gt;$T$5,H170/G170&gt;$T$5))</formula>
    </cfRule>
  </conditionalFormatting>
  <conditionalFormatting sqref="H171">
    <cfRule type="expression" dxfId="6385" priority="1440">
      <formula>IF(G171&lt;=0,AND(G171&lt;=0,H171&gt;=1),OR(G171/H171&gt;$T$5,H171/G171&gt;$T$5))</formula>
    </cfRule>
  </conditionalFormatting>
  <conditionalFormatting sqref="H172">
    <cfRule type="expression" dxfId="6384" priority="1439">
      <formula>IF(G172&lt;=0,AND(G172&lt;=0,H172&gt;=1),OR(G172/H172&gt;$T$5,H172/G172&gt;$T$5))</formula>
    </cfRule>
  </conditionalFormatting>
  <conditionalFormatting sqref="H173">
    <cfRule type="expression" dxfId="6383" priority="1438">
      <formula>IF(G173&lt;=0,AND(G173&lt;=0,H173&gt;=1),OR(G173/H173&gt;$T$5,H173/G173&gt;$T$5))</formula>
    </cfRule>
  </conditionalFormatting>
  <conditionalFormatting sqref="H174">
    <cfRule type="expression" dxfId="6382" priority="1437">
      <formula>IF(G174&lt;=0,AND(G174&lt;=0,H174&gt;=1),OR(G174/H174&gt;$T$5,H174/G174&gt;$T$5))</formula>
    </cfRule>
  </conditionalFormatting>
  <conditionalFormatting sqref="H175">
    <cfRule type="expression" dxfId="6381" priority="1436">
      <formula>IF(G175&lt;=0,AND(G175&lt;=0,H175&gt;=1),OR(G175/H175&gt;$T$5,H175/G175&gt;$T$5))</formula>
    </cfRule>
  </conditionalFormatting>
  <conditionalFormatting sqref="H176">
    <cfRule type="expression" dxfId="6380" priority="1435">
      <formula>IF(G176&lt;=0,AND(G176&lt;=0,H176&gt;=1),OR(G176/H176&gt;$T$5,H176/G176&gt;$T$5))</formula>
    </cfRule>
  </conditionalFormatting>
  <conditionalFormatting sqref="H177">
    <cfRule type="expression" dxfId="6379" priority="1434">
      <formula>IF(G177&lt;=0,AND(G177&lt;=0,H177&gt;=1),OR(G177/H177&gt;$T$5,H177/G177&gt;$T$5))</formula>
    </cfRule>
  </conditionalFormatting>
  <conditionalFormatting sqref="H178">
    <cfRule type="expression" dxfId="6378" priority="1433">
      <formula>IF(G178&lt;=0,AND(G178&lt;=0,H178&gt;=1),OR(G178/H178&gt;$T$5,H178/G178&gt;$T$5))</formula>
    </cfRule>
  </conditionalFormatting>
  <conditionalFormatting sqref="H179">
    <cfRule type="expression" dxfId="6377" priority="1432">
      <formula>IF(G179&lt;=0,AND(G179&lt;=0,H179&gt;=1),OR(G179/H179&gt;$T$5,H179/G179&gt;$T$5))</formula>
    </cfRule>
  </conditionalFormatting>
  <conditionalFormatting sqref="H180">
    <cfRule type="expression" dxfId="6376" priority="1431">
      <formula>IF(G180&lt;=0,AND(G180&lt;=0,H180&gt;=1),OR(G180/H180&gt;$T$5,H180/G180&gt;$T$5))</formula>
    </cfRule>
  </conditionalFormatting>
  <conditionalFormatting sqref="H181">
    <cfRule type="expression" dxfId="6375" priority="1430">
      <formula>IF(G181&lt;=0,AND(G181&lt;=0,H181&gt;=1),OR(G181/H181&gt;$T$5,H181/G181&gt;$T$5))</formula>
    </cfRule>
  </conditionalFormatting>
  <conditionalFormatting sqref="H182">
    <cfRule type="expression" dxfId="6374" priority="1429">
      <formula>IF(G182&lt;=0,AND(G182&lt;=0,H182&gt;=1),OR(G182/H182&gt;$T$5,H182/G182&gt;$T$5))</formula>
    </cfRule>
  </conditionalFormatting>
  <conditionalFormatting sqref="H183">
    <cfRule type="expression" dxfId="6373" priority="1428">
      <formula>IF(G183&lt;=0,AND(G183&lt;=0,H183&gt;=1),OR(G183/H183&gt;$T$5,H183/G183&gt;$T$5))</formula>
    </cfRule>
  </conditionalFormatting>
  <conditionalFormatting sqref="H184">
    <cfRule type="expression" dxfId="6372" priority="1427">
      <formula>IF(G184&lt;=0,AND(G184&lt;=0,H184&gt;=1),OR(G184/H184&gt;$T$5,H184/G184&gt;$T$5))</formula>
    </cfRule>
  </conditionalFormatting>
  <conditionalFormatting sqref="I5">
    <cfRule type="expression" dxfId="6371" priority="1426">
      <formula>IF(H5&lt;=0,AND(H5&lt;=0,I5&gt;=1),OR(H5/I5&gt;$T$5,I5/H5&gt;$T$5))</formula>
    </cfRule>
  </conditionalFormatting>
  <conditionalFormatting sqref="I6">
    <cfRule type="expression" dxfId="6370" priority="1425">
      <formula>IF(H6&lt;=0,AND(H6&lt;=0,I6&gt;=1),OR(H6/I6&gt;$T$5,I6/H6&gt;$T$5))</formula>
    </cfRule>
  </conditionalFormatting>
  <conditionalFormatting sqref="I7">
    <cfRule type="expression" dxfId="6369" priority="1424">
      <formula>IF(H7&lt;=0,AND(H7&lt;=0,I7&gt;=1),OR(H7/I7&gt;$T$5,I7/H7&gt;$T$5))</formula>
    </cfRule>
  </conditionalFormatting>
  <conditionalFormatting sqref="I8">
    <cfRule type="expression" dxfId="6368" priority="1423">
      <formula>IF(H8&lt;=0,AND(H8&lt;=0,I8&gt;=1),OR(H8/I8&gt;$T$5,I8/H8&gt;$T$5))</formula>
    </cfRule>
  </conditionalFormatting>
  <conditionalFormatting sqref="I9">
    <cfRule type="expression" dxfId="6367" priority="1422">
      <formula>IF(H9&lt;=0,AND(H9&lt;=0,I9&gt;=1),OR(H9/I9&gt;$T$5,I9/H9&gt;$T$5))</formula>
    </cfRule>
  </conditionalFormatting>
  <conditionalFormatting sqref="I10">
    <cfRule type="expression" dxfId="6366" priority="1421">
      <formula>IF(H10&lt;=0,AND(H10&lt;=0,I10&gt;=1),OR(H10/I10&gt;$T$5,I10/H10&gt;$T$5))</formula>
    </cfRule>
  </conditionalFormatting>
  <conditionalFormatting sqref="I11">
    <cfRule type="expression" dxfId="6365" priority="1420">
      <formula>IF(H11&lt;=0,AND(H11&lt;=0,I11&gt;=1),OR(H11/I11&gt;$T$5,I11/H11&gt;$T$5))</formula>
    </cfRule>
  </conditionalFormatting>
  <conditionalFormatting sqref="I12">
    <cfRule type="expression" dxfId="6364" priority="1419">
      <formula>IF(H12&lt;=0,AND(H12&lt;=0,I12&gt;=1),OR(H12/I12&gt;$T$5,I12/H12&gt;$T$5))</formula>
    </cfRule>
  </conditionalFormatting>
  <conditionalFormatting sqref="I13">
    <cfRule type="expression" dxfId="6363" priority="1418">
      <formula>IF(H13&lt;=0,AND(H13&lt;=0,I13&gt;=1),OR(H13/I13&gt;$T$5,I13/H13&gt;$T$5))</formula>
    </cfRule>
  </conditionalFormatting>
  <conditionalFormatting sqref="I14">
    <cfRule type="expression" dxfId="6362" priority="1417">
      <formula>IF(H14&lt;=0,AND(H14&lt;=0,I14&gt;=1),OR(H14/I14&gt;$T$5,I14/H14&gt;$T$5))</formula>
    </cfRule>
  </conditionalFormatting>
  <conditionalFormatting sqref="I15">
    <cfRule type="expression" dxfId="6361" priority="1416">
      <formula>IF(H15&lt;=0,AND(H15&lt;=0,I15&gt;=1),OR(H15/I15&gt;$T$5,I15/H15&gt;$T$5))</formula>
    </cfRule>
  </conditionalFormatting>
  <conditionalFormatting sqref="I16">
    <cfRule type="expression" dxfId="6360" priority="1415">
      <formula>IF(H16&lt;=0,AND(H16&lt;=0,I16&gt;=1),OR(H16/I16&gt;$T$5,I16/H16&gt;$T$5))</formula>
    </cfRule>
  </conditionalFormatting>
  <conditionalFormatting sqref="I17">
    <cfRule type="expression" dxfId="6359" priority="1414">
      <formula>IF(H17&lt;=0,AND(H17&lt;=0,I17&gt;=1),OR(H17/I17&gt;$T$5,I17/H17&gt;$T$5))</formula>
    </cfRule>
  </conditionalFormatting>
  <conditionalFormatting sqref="I18">
    <cfRule type="expression" dxfId="6358" priority="1413">
      <formula>IF(H18&lt;=0,AND(H18&lt;=0,I18&gt;=1),OR(H18/I18&gt;$T$5,I18/H18&gt;$T$5))</formula>
    </cfRule>
  </conditionalFormatting>
  <conditionalFormatting sqref="I19">
    <cfRule type="expression" dxfId="6357" priority="1412">
      <formula>IF(H19&lt;=0,AND(H19&lt;=0,I19&gt;=1),OR(H19/I19&gt;$T$5,I19/H19&gt;$T$5))</formula>
    </cfRule>
  </conditionalFormatting>
  <conditionalFormatting sqref="I20">
    <cfRule type="expression" dxfId="6356" priority="1411">
      <formula>IF(H20&lt;=0,AND(H20&lt;=0,I20&gt;=1),OR(H20/I20&gt;$T$5,I20/H20&gt;$T$5))</formula>
    </cfRule>
  </conditionalFormatting>
  <conditionalFormatting sqref="I21">
    <cfRule type="expression" dxfId="6355" priority="1410">
      <formula>IF(H21&lt;=0,AND(H21&lt;=0,I21&gt;=1),OR(H21/I21&gt;$T$5,I21/H21&gt;$T$5))</formula>
    </cfRule>
  </conditionalFormatting>
  <conditionalFormatting sqref="I22">
    <cfRule type="expression" dxfId="6354" priority="1409">
      <formula>IF(H22&lt;=0,AND(H22&lt;=0,I22&gt;=1),OR(H22/I22&gt;$T$5,I22/H22&gt;$T$5))</formula>
    </cfRule>
  </conditionalFormatting>
  <conditionalFormatting sqref="I23">
    <cfRule type="expression" dxfId="6353" priority="1408">
      <formula>IF(H23&lt;=0,AND(H23&lt;=0,I23&gt;=1),OR(H23/I23&gt;$T$5,I23/H23&gt;$T$5))</formula>
    </cfRule>
  </conditionalFormatting>
  <conditionalFormatting sqref="I24">
    <cfRule type="expression" dxfId="6352" priority="1407">
      <formula>IF(H24&lt;=0,AND(H24&lt;=0,I24&gt;=1),OR(H24/I24&gt;$T$5,I24/H24&gt;$T$5))</formula>
    </cfRule>
  </conditionalFormatting>
  <conditionalFormatting sqref="I25">
    <cfRule type="expression" dxfId="6351" priority="1406">
      <formula>IF(H25&lt;=0,AND(H25&lt;=0,I25&gt;=1),OR(H25/I25&gt;$T$5,I25/H25&gt;$T$5))</formula>
    </cfRule>
  </conditionalFormatting>
  <conditionalFormatting sqref="I26">
    <cfRule type="expression" dxfId="6350" priority="1405">
      <formula>IF(H26&lt;=0,AND(H26&lt;=0,I26&gt;=1),OR(H26/I26&gt;$T$5,I26/H26&gt;$T$5))</formula>
    </cfRule>
  </conditionalFormatting>
  <conditionalFormatting sqref="I27">
    <cfRule type="expression" dxfId="6349" priority="1404">
      <formula>IF(H27&lt;=0,AND(H27&lt;=0,I27&gt;=1),OR(H27/I27&gt;$T$5,I27/H27&gt;$T$5))</formula>
    </cfRule>
  </conditionalFormatting>
  <conditionalFormatting sqref="I28">
    <cfRule type="expression" dxfId="6348" priority="1403">
      <formula>IF(H28&lt;=0,AND(H28&lt;=0,I28&gt;=1),OR(H28/I28&gt;$T$5,I28/H28&gt;$T$5))</formula>
    </cfRule>
  </conditionalFormatting>
  <conditionalFormatting sqref="I29">
    <cfRule type="expression" dxfId="6347" priority="1402">
      <formula>IF(H29&lt;=0,AND(H29&lt;=0,I29&gt;=1),OR(H29/I29&gt;$T$5,I29/H29&gt;$T$5))</formula>
    </cfRule>
  </conditionalFormatting>
  <conditionalFormatting sqref="I30">
    <cfRule type="expression" dxfId="6346" priority="1401">
      <formula>IF(H30&lt;=0,AND(H30&lt;=0,I30&gt;=1),OR(H30/I30&gt;$T$5,I30/H30&gt;$T$5))</formula>
    </cfRule>
  </conditionalFormatting>
  <conditionalFormatting sqref="I31">
    <cfRule type="expression" dxfId="6345" priority="1400">
      <formula>IF(H31&lt;=0,AND(H31&lt;=0,I31&gt;=1),OR(H31/I31&gt;$T$5,I31/H31&gt;$T$5))</formula>
    </cfRule>
  </conditionalFormatting>
  <conditionalFormatting sqref="I32">
    <cfRule type="expression" dxfId="6344" priority="1399">
      <formula>IF(H32&lt;=0,AND(H32&lt;=0,I32&gt;=1),OR(H32/I32&gt;$T$5,I32/H32&gt;$T$5))</formula>
    </cfRule>
  </conditionalFormatting>
  <conditionalFormatting sqref="I34">
    <cfRule type="expression" dxfId="6343" priority="1398">
      <formula>IF(H34&lt;=0,AND(H34&lt;=0,I34&gt;=1),OR(H34/I34&gt;$T$5,I34/H34&gt;$T$5))</formula>
    </cfRule>
  </conditionalFormatting>
  <conditionalFormatting sqref="I35">
    <cfRule type="expression" dxfId="6342" priority="1397">
      <formula>IF(H35&lt;=0,AND(H35&lt;=0,I35&gt;=1),OR(H35/I35&gt;$T$5,I35/H35&gt;$T$5))</formula>
    </cfRule>
  </conditionalFormatting>
  <conditionalFormatting sqref="I36">
    <cfRule type="expression" dxfId="6341" priority="1396">
      <formula>IF(H36&lt;=0,AND(H36&lt;=0,I36&gt;=1),OR(H36/I36&gt;$T$5,I36/H36&gt;$T$5))</formula>
    </cfRule>
  </conditionalFormatting>
  <conditionalFormatting sqref="I37">
    <cfRule type="expression" dxfId="6340" priority="1395">
      <formula>IF(H37&lt;=0,AND(H37&lt;=0,I37&gt;=1),OR(H37/I37&gt;$T$5,I37/H37&gt;$T$5))</formula>
    </cfRule>
  </conditionalFormatting>
  <conditionalFormatting sqref="I38">
    <cfRule type="expression" dxfId="6339" priority="1394">
      <formula>IF(H38&lt;=0,AND(H38&lt;=0,I38&gt;=1),OR(H38/I38&gt;$T$5,I38/H38&gt;$T$5))</formula>
    </cfRule>
  </conditionalFormatting>
  <conditionalFormatting sqref="I39">
    <cfRule type="expression" dxfId="6338" priority="1393">
      <formula>IF(H39&lt;=0,AND(H39&lt;=0,I39&gt;=1),OR(H39/I39&gt;$T$5,I39/H39&gt;$T$5))</formula>
    </cfRule>
  </conditionalFormatting>
  <conditionalFormatting sqref="I40">
    <cfRule type="expression" dxfId="6337" priority="1392">
      <formula>IF(H40&lt;=0,AND(H40&lt;=0,I40&gt;=1),OR(H40/I40&gt;$T$5,I40/H40&gt;$T$5))</formula>
    </cfRule>
  </conditionalFormatting>
  <conditionalFormatting sqref="I41">
    <cfRule type="expression" dxfId="6336" priority="1391">
      <formula>IF(H41&lt;=0,AND(H41&lt;=0,I41&gt;=1),OR(H41/I41&gt;$T$5,I41/H41&gt;$T$5))</formula>
    </cfRule>
  </conditionalFormatting>
  <conditionalFormatting sqref="I42">
    <cfRule type="expression" dxfId="6335" priority="1390">
      <formula>IF(H42&lt;=0,AND(H42&lt;=0,I42&gt;=1),OR(H42/I42&gt;$T$5,I42/H42&gt;$T$5))</formula>
    </cfRule>
  </conditionalFormatting>
  <conditionalFormatting sqref="I43">
    <cfRule type="expression" dxfId="6334" priority="1389">
      <formula>IF(H43&lt;=0,AND(H43&lt;=0,I43&gt;=1),OR(H43/I43&gt;$T$5,I43/H43&gt;$T$5))</formula>
    </cfRule>
  </conditionalFormatting>
  <conditionalFormatting sqref="I44">
    <cfRule type="expression" dxfId="6333" priority="1388">
      <formula>IF(H44&lt;=0,AND(H44&lt;=0,I44&gt;=1),OR(H44/I44&gt;$T$5,I44/H44&gt;$T$5))</formula>
    </cfRule>
  </conditionalFormatting>
  <conditionalFormatting sqref="I45">
    <cfRule type="expression" dxfId="6332" priority="1387">
      <formula>IF(H45&lt;=0,AND(H45&lt;=0,I45&gt;=1),OR(H45/I45&gt;$T$5,I45/H45&gt;$T$5))</formula>
    </cfRule>
  </conditionalFormatting>
  <conditionalFormatting sqref="I46">
    <cfRule type="expression" dxfId="6331" priority="1386">
      <formula>IF(H46&lt;=0,AND(H46&lt;=0,I46&gt;=1),OR(H46/I46&gt;$T$5,I46/H46&gt;$T$5))</formula>
    </cfRule>
  </conditionalFormatting>
  <conditionalFormatting sqref="I47">
    <cfRule type="expression" dxfId="6330" priority="1385">
      <formula>IF(H47&lt;=0,AND(H47&lt;=0,I47&gt;=1),OR(H47/I47&gt;$T$5,I47/H47&gt;$T$5))</formula>
    </cfRule>
  </conditionalFormatting>
  <conditionalFormatting sqref="I48">
    <cfRule type="expression" dxfId="6329" priority="1384">
      <formula>IF(H48&lt;=0,AND(H48&lt;=0,I48&gt;=1),OR(H48/I48&gt;$T$5,I48/H48&gt;$T$5))</formula>
    </cfRule>
  </conditionalFormatting>
  <conditionalFormatting sqref="I49">
    <cfRule type="expression" dxfId="6328" priority="1383">
      <formula>IF(H49&lt;=0,AND(H49&lt;=0,I49&gt;=1),OR(H49/I49&gt;$T$5,I49/H49&gt;$T$5))</formula>
    </cfRule>
  </conditionalFormatting>
  <conditionalFormatting sqref="I50">
    <cfRule type="expression" dxfId="6327" priority="1382">
      <formula>IF(H50&lt;=0,AND(H50&lt;=0,I50&gt;=1),OR(H50/I50&gt;$T$5,I50/H50&gt;$T$5))</formula>
    </cfRule>
  </conditionalFormatting>
  <conditionalFormatting sqref="I51">
    <cfRule type="expression" dxfId="6326" priority="1381">
      <formula>IF(H51&lt;=0,AND(H51&lt;=0,I51&gt;=1),OR(H51/I51&gt;$T$5,I51/H51&gt;$T$5))</formula>
    </cfRule>
  </conditionalFormatting>
  <conditionalFormatting sqref="I52">
    <cfRule type="expression" dxfId="6325" priority="1380">
      <formula>IF(H52&lt;=0,AND(H52&lt;=0,I52&gt;=1),OR(H52/I52&gt;$T$5,I52/H52&gt;$T$5))</formula>
    </cfRule>
  </conditionalFormatting>
  <conditionalFormatting sqref="I53">
    <cfRule type="expression" dxfId="6324" priority="1379">
      <formula>IF(H53&lt;=0,AND(H53&lt;=0,I53&gt;=1),OR(H53/I53&gt;$T$5,I53/H53&gt;$T$5))</formula>
    </cfRule>
  </conditionalFormatting>
  <conditionalFormatting sqref="I54">
    <cfRule type="expression" dxfId="6323" priority="1378">
      <formula>IF(H54&lt;=0,AND(H54&lt;=0,I54&gt;=1),OR(H54/I54&gt;$T$5,I54/H54&gt;$T$5))</formula>
    </cfRule>
  </conditionalFormatting>
  <conditionalFormatting sqref="I55">
    <cfRule type="expression" dxfId="6322" priority="1377">
      <formula>IF(H55&lt;=0,AND(H55&lt;=0,I55&gt;=1),OR(H55/I55&gt;$T$5,I55/H55&gt;$T$5))</formula>
    </cfRule>
  </conditionalFormatting>
  <conditionalFormatting sqref="I56">
    <cfRule type="expression" dxfId="6321" priority="1376">
      <formula>IF(H56&lt;=0,AND(H56&lt;=0,I56&gt;=1),OR(H56/I56&gt;$T$5,I56/H56&gt;$T$5))</formula>
    </cfRule>
  </conditionalFormatting>
  <conditionalFormatting sqref="I57">
    <cfRule type="expression" dxfId="6320" priority="1375">
      <formula>IF(H57&lt;=0,AND(H57&lt;=0,I57&gt;=1),OR(H57/I57&gt;$T$5,I57/H57&gt;$T$5))</formula>
    </cfRule>
  </conditionalFormatting>
  <conditionalFormatting sqref="I58">
    <cfRule type="expression" dxfId="6319" priority="1374">
      <formula>IF(H58&lt;=0,AND(H58&lt;=0,I58&gt;=1),OR(H58/I58&gt;$T$5,I58/H58&gt;$T$5))</formula>
    </cfRule>
  </conditionalFormatting>
  <conditionalFormatting sqref="I59">
    <cfRule type="expression" dxfId="6318" priority="1373">
      <formula>IF(H59&lt;=0,AND(H59&lt;=0,I59&gt;=1),OR(H59/I59&gt;$T$5,I59/H59&gt;$T$5))</formula>
    </cfRule>
  </conditionalFormatting>
  <conditionalFormatting sqref="I60">
    <cfRule type="expression" dxfId="6317" priority="1372">
      <formula>IF(H60&lt;=0,AND(H60&lt;=0,I60&gt;=1),OR(H60/I60&gt;$T$5,I60/H60&gt;$T$5))</formula>
    </cfRule>
  </conditionalFormatting>
  <conditionalFormatting sqref="I61">
    <cfRule type="expression" dxfId="6316" priority="1371">
      <formula>IF(H61&lt;=0,AND(H61&lt;=0,I61&gt;=1),OR(H61/I61&gt;$T$5,I61/H61&gt;$T$5))</formula>
    </cfRule>
  </conditionalFormatting>
  <conditionalFormatting sqref="I62">
    <cfRule type="expression" dxfId="6315" priority="1370">
      <formula>IF(H62&lt;=0,AND(H62&lt;=0,I62&gt;=1),OR(H62/I62&gt;$T$5,I62/H62&gt;$T$5))</formula>
    </cfRule>
  </conditionalFormatting>
  <conditionalFormatting sqref="I63">
    <cfRule type="expression" dxfId="6314" priority="1369">
      <formula>IF(H63&lt;=0,AND(H63&lt;=0,I63&gt;=1),OR(H63/I63&gt;$T$5,I63/H63&gt;$T$5))</formula>
    </cfRule>
  </conditionalFormatting>
  <conditionalFormatting sqref="I64">
    <cfRule type="expression" dxfId="6313" priority="1368">
      <formula>IF(H64&lt;=0,AND(H64&lt;=0,I64&gt;=1),OR(H64/I64&gt;$T$5,I64/H64&gt;$T$5))</formula>
    </cfRule>
  </conditionalFormatting>
  <conditionalFormatting sqref="I65">
    <cfRule type="expression" dxfId="6312" priority="1367">
      <formula>IF(H65&lt;=0,AND(H65&lt;=0,I65&gt;=1),OR(H65/I65&gt;$T$5,I65/H65&gt;$T$5))</formula>
    </cfRule>
  </conditionalFormatting>
  <conditionalFormatting sqref="I66">
    <cfRule type="expression" dxfId="6311" priority="1366">
      <formula>IF(H66&lt;=0,AND(H66&lt;=0,I66&gt;=1),OR(H66/I66&gt;$T$5,I66/H66&gt;$T$5))</formula>
    </cfRule>
  </conditionalFormatting>
  <conditionalFormatting sqref="I67">
    <cfRule type="expression" dxfId="6310" priority="1365">
      <formula>IF(H67&lt;=0,AND(H67&lt;=0,I67&gt;=1),OR(H67/I67&gt;$T$5,I67/H67&gt;$T$5))</formula>
    </cfRule>
  </conditionalFormatting>
  <conditionalFormatting sqref="I68">
    <cfRule type="expression" dxfId="6309" priority="1364">
      <formula>IF(H68&lt;=0,AND(H68&lt;=0,I68&gt;=1),OR(H68/I68&gt;$T$5,I68/H68&gt;$T$5))</formula>
    </cfRule>
  </conditionalFormatting>
  <conditionalFormatting sqref="I69">
    <cfRule type="expression" dxfId="6308" priority="1363">
      <formula>IF(H69&lt;=0,AND(H69&lt;=0,I69&gt;=1),OR(H69/I69&gt;$T$5,I69/H69&gt;$T$5))</formula>
    </cfRule>
  </conditionalFormatting>
  <conditionalFormatting sqref="I70">
    <cfRule type="expression" dxfId="6307" priority="1362">
      <formula>IF(H70&lt;=0,AND(H70&lt;=0,I70&gt;=1),OR(H70/I70&gt;$T$5,I70/H70&gt;$T$5))</formula>
    </cfRule>
  </conditionalFormatting>
  <conditionalFormatting sqref="I71">
    <cfRule type="expression" dxfId="6306" priority="1361">
      <formula>IF(H71&lt;=0,AND(H71&lt;=0,I71&gt;=1),OR(H71/I71&gt;$T$5,I71/H71&gt;$T$5))</formula>
    </cfRule>
  </conditionalFormatting>
  <conditionalFormatting sqref="I72">
    <cfRule type="expression" dxfId="6305" priority="1360">
      <formula>IF(H72&lt;=0,AND(H72&lt;=0,I72&gt;=1),OR(H72/I72&gt;$T$5,I72/H72&gt;$T$5))</formula>
    </cfRule>
  </conditionalFormatting>
  <conditionalFormatting sqref="I73">
    <cfRule type="expression" dxfId="6304" priority="1359">
      <formula>IF(H73&lt;=0,AND(H73&lt;=0,I73&gt;=1),OR(H73/I73&gt;$T$5,I73/H73&gt;$T$5))</formula>
    </cfRule>
  </conditionalFormatting>
  <conditionalFormatting sqref="I74">
    <cfRule type="expression" dxfId="6303" priority="1358">
      <formula>IF(H74&lt;=0,AND(H74&lt;=0,I74&gt;=1),OR(H74/I74&gt;$T$5,I74/H74&gt;$T$5))</formula>
    </cfRule>
  </conditionalFormatting>
  <conditionalFormatting sqref="I75">
    <cfRule type="expression" dxfId="6302" priority="1357">
      <formula>IF(H75&lt;=0,AND(H75&lt;=0,I75&gt;=1),OR(H75/I75&gt;$T$5,I75/H75&gt;$T$5))</formula>
    </cfRule>
  </conditionalFormatting>
  <conditionalFormatting sqref="I76">
    <cfRule type="expression" dxfId="6301" priority="1356">
      <formula>IF(H76&lt;=0,AND(H76&lt;=0,I76&gt;=1),OR(H76/I76&gt;$T$5,I76/H76&gt;$T$5))</formula>
    </cfRule>
  </conditionalFormatting>
  <conditionalFormatting sqref="I77">
    <cfRule type="expression" dxfId="6300" priority="1355">
      <formula>IF(H77&lt;=0,AND(H77&lt;=0,I77&gt;=1),OR(H77/I77&gt;$T$5,I77/H77&gt;$T$5))</formula>
    </cfRule>
  </conditionalFormatting>
  <conditionalFormatting sqref="I78">
    <cfRule type="expression" dxfId="6299" priority="1354">
      <formula>IF(H78&lt;=0,AND(H78&lt;=0,I78&gt;=1),OR(H78/I78&gt;$T$5,I78/H78&gt;$T$5))</formula>
    </cfRule>
  </conditionalFormatting>
  <conditionalFormatting sqref="I79">
    <cfRule type="expression" dxfId="6298" priority="1353">
      <formula>IF(H79&lt;=0,AND(H79&lt;=0,I79&gt;=1),OR(H79/I79&gt;$T$5,I79/H79&gt;$T$5))</formula>
    </cfRule>
  </conditionalFormatting>
  <conditionalFormatting sqref="I80">
    <cfRule type="expression" dxfId="6297" priority="1352">
      <formula>IF(H80&lt;=0,AND(H80&lt;=0,I80&gt;=1),OR(H80/I80&gt;$T$5,I80/H80&gt;$T$5))</formula>
    </cfRule>
  </conditionalFormatting>
  <conditionalFormatting sqref="I81">
    <cfRule type="expression" dxfId="6296" priority="1351">
      <formula>IF(H81&lt;=0,AND(H81&lt;=0,I81&gt;=1),OR(H81/I81&gt;$T$5,I81/H81&gt;$T$5))</formula>
    </cfRule>
  </conditionalFormatting>
  <conditionalFormatting sqref="I82">
    <cfRule type="expression" dxfId="6295" priority="1350">
      <formula>IF(H82&lt;=0,AND(H82&lt;=0,I82&gt;=1),OR(H82/I82&gt;$T$5,I82/H82&gt;$T$5))</formula>
    </cfRule>
  </conditionalFormatting>
  <conditionalFormatting sqref="I83">
    <cfRule type="expression" dxfId="6294" priority="1349">
      <formula>IF(H83&lt;=0,AND(H83&lt;=0,I83&gt;=1),OR(H83/I83&gt;$T$5,I83/H83&gt;$T$5))</formula>
    </cfRule>
  </conditionalFormatting>
  <conditionalFormatting sqref="I84">
    <cfRule type="expression" dxfId="6293" priority="1348">
      <formula>IF(H84&lt;=0,AND(H84&lt;=0,I84&gt;=1),OR(H84/I84&gt;$T$5,I84/H84&gt;$T$5))</formula>
    </cfRule>
  </conditionalFormatting>
  <conditionalFormatting sqref="I85">
    <cfRule type="expression" dxfId="6292" priority="1347">
      <formula>IF(H85&lt;=0,AND(H85&lt;=0,I85&gt;=1),OR(H85/I85&gt;$T$5,I85/H85&gt;$T$5))</formula>
    </cfRule>
  </conditionalFormatting>
  <conditionalFormatting sqref="I86">
    <cfRule type="expression" dxfId="6291" priority="1346">
      <formula>IF(H86&lt;=0,AND(H86&lt;=0,I86&gt;=1),OR(H86/I86&gt;$T$5,I86/H86&gt;$T$5))</formula>
    </cfRule>
  </conditionalFormatting>
  <conditionalFormatting sqref="I87">
    <cfRule type="expression" dxfId="6290" priority="1345">
      <formula>IF(H87&lt;=0,AND(H87&lt;=0,I87&gt;=1),OR(H87/I87&gt;$T$5,I87/H87&gt;$T$5))</formula>
    </cfRule>
  </conditionalFormatting>
  <conditionalFormatting sqref="I88">
    <cfRule type="expression" dxfId="6289" priority="1344">
      <formula>IF(H88&lt;=0,AND(H88&lt;=0,I88&gt;=1),OR(H88/I88&gt;$T$5,I88/H88&gt;$T$5))</formula>
    </cfRule>
  </conditionalFormatting>
  <conditionalFormatting sqref="I89">
    <cfRule type="expression" dxfId="6288" priority="1343">
      <formula>IF(H89&lt;=0,AND(H89&lt;=0,I89&gt;=1),OR(H89/I89&gt;$T$5,I89/H89&gt;$T$5))</formula>
    </cfRule>
  </conditionalFormatting>
  <conditionalFormatting sqref="I90">
    <cfRule type="expression" dxfId="6287" priority="1342">
      <formula>IF(H90&lt;=0,AND(H90&lt;=0,I90&gt;=1),OR(H90/I90&gt;$T$5,I90/H90&gt;$T$5))</formula>
    </cfRule>
  </conditionalFormatting>
  <conditionalFormatting sqref="I91">
    <cfRule type="expression" dxfId="6286" priority="1341">
      <formula>IF(H91&lt;=0,AND(H91&lt;=0,I91&gt;=1),OR(H91/I91&gt;$T$5,I91/H91&gt;$T$5))</formula>
    </cfRule>
  </conditionalFormatting>
  <conditionalFormatting sqref="I92">
    <cfRule type="expression" dxfId="6285" priority="1340">
      <formula>IF(H92&lt;=0,AND(H92&lt;=0,I92&gt;=1),OR(H92/I92&gt;$T$5,I92/H92&gt;$T$5))</formula>
    </cfRule>
  </conditionalFormatting>
  <conditionalFormatting sqref="I93">
    <cfRule type="expression" dxfId="6284" priority="1339">
      <formula>IF(H93&lt;=0,AND(H93&lt;=0,I93&gt;=1),OR(H93/I93&gt;$T$5,I93/H93&gt;$T$5))</formula>
    </cfRule>
  </conditionalFormatting>
  <conditionalFormatting sqref="I94">
    <cfRule type="expression" dxfId="6283" priority="1338">
      <formula>IF(H94&lt;=0,AND(H94&lt;=0,I94&gt;=1),OR(H94/I94&gt;$T$5,I94/H94&gt;$T$5))</formula>
    </cfRule>
  </conditionalFormatting>
  <conditionalFormatting sqref="I95">
    <cfRule type="expression" dxfId="6282" priority="1337">
      <formula>IF(H95&lt;=0,AND(H95&lt;=0,I95&gt;=1),OR(H95/I95&gt;$T$5,I95/H95&gt;$T$5))</formula>
    </cfRule>
  </conditionalFormatting>
  <conditionalFormatting sqref="I96">
    <cfRule type="expression" dxfId="6281" priority="1336">
      <formula>IF(H96&lt;=0,AND(H96&lt;=0,I96&gt;=1),OR(H96/I96&gt;$T$5,I96/H96&gt;$T$5))</formula>
    </cfRule>
  </conditionalFormatting>
  <conditionalFormatting sqref="I97">
    <cfRule type="expression" dxfId="6280" priority="1335">
      <formula>IF(H97&lt;=0,AND(H97&lt;=0,I97&gt;=1),OR(H97/I97&gt;$T$5,I97/H97&gt;$T$5))</formula>
    </cfRule>
  </conditionalFormatting>
  <conditionalFormatting sqref="I98">
    <cfRule type="expression" dxfId="6279" priority="1334">
      <formula>IF(H98&lt;=0,AND(H98&lt;=0,I98&gt;=1),OR(H98/I98&gt;$T$5,I98/H98&gt;$T$5))</formula>
    </cfRule>
  </conditionalFormatting>
  <conditionalFormatting sqref="I99">
    <cfRule type="expression" dxfId="6278" priority="1333">
      <formula>IF(H99&lt;=0,AND(H99&lt;=0,I99&gt;=1),OR(H99/I99&gt;$T$5,I99/H99&gt;$T$5))</formula>
    </cfRule>
  </conditionalFormatting>
  <conditionalFormatting sqref="I100">
    <cfRule type="expression" dxfId="6277" priority="1332">
      <formula>IF(H100&lt;=0,AND(H100&lt;=0,I100&gt;=1),OR(H100/I100&gt;$T$5,I100/H100&gt;$T$5))</formula>
    </cfRule>
  </conditionalFormatting>
  <conditionalFormatting sqref="I101">
    <cfRule type="expression" dxfId="6276" priority="1331">
      <formula>IF(H101&lt;=0,AND(H101&lt;=0,I101&gt;=1),OR(H101/I101&gt;$T$5,I101/H101&gt;$T$5))</formula>
    </cfRule>
  </conditionalFormatting>
  <conditionalFormatting sqref="I102">
    <cfRule type="expression" dxfId="6275" priority="1330">
      <formula>IF(H102&lt;=0,AND(H102&lt;=0,I102&gt;=1),OR(H102/I102&gt;$T$5,I102/H102&gt;$T$5))</formula>
    </cfRule>
  </conditionalFormatting>
  <conditionalFormatting sqref="I103">
    <cfRule type="expression" dxfId="6274" priority="1329">
      <formula>IF(H103&lt;=0,AND(H103&lt;=0,I103&gt;=1),OR(H103/I103&gt;$T$5,I103/H103&gt;$T$5))</formula>
    </cfRule>
  </conditionalFormatting>
  <conditionalFormatting sqref="I104">
    <cfRule type="expression" dxfId="6273" priority="1328">
      <formula>IF(H104&lt;=0,AND(H104&lt;=0,I104&gt;=1),OR(H104/I104&gt;$T$5,I104/H104&gt;$T$5))</formula>
    </cfRule>
  </conditionalFormatting>
  <conditionalFormatting sqref="I105">
    <cfRule type="expression" dxfId="6272" priority="1327">
      <formula>IF(H105&lt;=0,AND(H105&lt;=0,I105&gt;=1),OR(H105/I105&gt;$T$5,I105/H105&gt;$T$5))</formula>
    </cfRule>
  </conditionalFormatting>
  <conditionalFormatting sqref="I106">
    <cfRule type="expression" dxfId="6271" priority="1326">
      <formula>IF(H106&lt;=0,AND(H106&lt;=0,I106&gt;=1),OR(H106/I106&gt;$T$5,I106/H106&gt;$T$5))</formula>
    </cfRule>
  </conditionalFormatting>
  <conditionalFormatting sqref="I107">
    <cfRule type="expression" dxfId="6270" priority="1325">
      <formula>IF(H107&lt;=0,AND(H107&lt;=0,I107&gt;=1),OR(H107/I107&gt;$T$5,I107/H107&gt;$T$5))</formula>
    </cfRule>
  </conditionalFormatting>
  <conditionalFormatting sqref="I108">
    <cfRule type="expression" dxfId="6269" priority="1324">
      <formula>IF(H108&lt;=0,AND(H108&lt;=0,I108&gt;=1),OR(H108/I108&gt;$T$5,I108/H108&gt;$T$5))</formula>
    </cfRule>
  </conditionalFormatting>
  <conditionalFormatting sqref="I109">
    <cfRule type="expression" dxfId="6268" priority="1323">
      <formula>IF(H109&lt;=0,AND(H109&lt;=0,I109&gt;=1),OR(H109/I109&gt;$T$5,I109/H109&gt;$T$5))</formula>
    </cfRule>
  </conditionalFormatting>
  <conditionalFormatting sqref="I110">
    <cfRule type="expression" dxfId="6267" priority="1322">
      <formula>IF(H110&lt;=0,AND(H110&lt;=0,I110&gt;=1),OR(H110/I110&gt;$T$5,I110/H110&gt;$T$5))</formula>
    </cfRule>
  </conditionalFormatting>
  <conditionalFormatting sqref="I111">
    <cfRule type="expression" dxfId="6266" priority="1321">
      <formula>IF(H111&lt;=0,AND(H111&lt;=0,I111&gt;=1),OR(H111/I111&gt;$T$5,I111/H111&gt;$T$5))</formula>
    </cfRule>
  </conditionalFormatting>
  <conditionalFormatting sqref="I112">
    <cfRule type="expression" dxfId="6265" priority="1320">
      <formula>IF(H112&lt;=0,AND(H112&lt;=0,I112&gt;=1),OR(H112/I112&gt;$T$5,I112/H112&gt;$T$5))</formula>
    </cfRule>
  </conditionalFormatting>
  <conditionalFormatting sqref="I113">
    <cfRule type="expression" dxfId="6264" priority="1319">
      <formula>IF(H113&lt;=0,AND(H113&lt;=0,I113&gt;=1),OR(H113/I113&gt;$T$5,I113/H113&gt;$T$5))</formula>
    </cfRule>
  </conditionalFormatting>
  <conditionalFormatting sqref="I114">
    <cfRule type="expression" dxfId="6263" priority="1318">
      <formula>IF(H114&lt;=0,AND(H114&lt;=0,I114&gt;=1),OR(H114/I114&gt;$T$5,I114/H114&gt;$T$5))</formula>
    </cfRule>
  </conditionalFormatting>
  <conditionalFormatting sqref="I115">
    <cfRule type="expression" dxfId="6262" priority="1317">
      <formula>IF(H115&lt;=0,AND(H115&lt;=0,I115&gt;=1),OR(H115/I115&gt;$T$5,I115/H115&gt;$T$5))</formula>
    </cfRule>
  </conditionalFormatting>
  <conditionalFormatting sqref="I116">
    <cfRule type="expression" dxfId="6261" priority="1316">
      <formula>IF(H116&lt;=0,AND(H116&lt;=0,I116&gt;=1),OR(H116/I116&gt;$T$5,I116/H116&gt;$T$5))</formula>
    </cfRule>
  </conditionalFormatting>
  <conditionalFormatting sqref="I117">
    <cfRule type="expression" dxfId="6260" priority="1315">
      <formula>IF(H117&lt;=0,AND(H117&lt;=0,I117&gt;=1),OR(H117/I117&gt;$T$5,I117/H117&gt;$T$5))</formula>
    </cfRule>
  </conditionalFormatting>
  <conditionalFormatting sqref="I118">
    <cfRule type="expression" dxfId="6259" priority="1314">
      <formula>IF(H118&lt;=0,AND(H118&lt;=0,I118&gt;=1),OR(H118/I118&gt;$T$5,I118/H118&gt;$T$5))</formula>
    </cfRule>
  </conditionalFormatting>
  <conditionalFormatting sqref="I119">
    <cfRule type="expression" dxfId="6258" priority="1313">
      <formula>IF(H119&lt;=0,AND(H119&lt;=0,I119&gt;=1),OR(H119/I119&gt;$T$5,I119/H119&gt;$T$5))</formula>
    </cfRule>
  </conditionalFormatting>
  <conditionalFormatting sqref="I120">
    <cfRule type="expression" dxfId="6257" priority="1312">
      <formula>IF(H120&lt;=0,AND(H120&lt;=0,I120&gt;=1),OR(H120/I120&gt;$T$5,I120/H120&gt;$T$5))</formula>
    </cfRule>
  </conditionalFormatting>
  <conditionalFormatting sqref="I121">
    <cfRule type="expression" dxfId="6256" priority="1311">
      <formula>IF(H121&lt;=0,AND(H121&lt;=0,I121&gt;=1),OR(H121/I121&gt;$T$5,I121/H121&gt;$T$5))</formula>
    </cfRule>
  </conditionalFormatting>
  <conditionalFormatting sqref="I122">
    <cfRule type="expression" dxfId="6255" priority="1310">
      <formula>IF(H122&lt;=0,AND(H122&lt;=0,I122&gt;=1),OR(H122/I122&gt;$T$5,I122/H122&gt;$T$5))</formula>
    </cfRule>
  </conditionalFormatting>
  <conditionalFormatting sqref="I123">
    <cfRule type="expression" dxfId="6254" priority="1309">
      <formula>IF(H123&lt;=0,AND(H123&lt;=0,I123&gt;=1),OR(H123/I123&gt;$T$5,I123/H123&gt;$T$5))</formula>
    </cfRule>
  </conditionalFormatting>
  <conditionalFormatting sqref="I124">
    <cfRule type="expression" dxfId="6253" priority="1308">
      <formula>IF(H124&lt;=0,AND(H124&lt;=0,I124&gt;=1),OR(H124/I124&gt;$T$5,I124/H124&gt;$T$5))</formula>
    </cfRule>
  </conditionalFormatting>
  <conditionalFormatting sqref="I125">
    <cfRule type="expression" dxfId="6252" priority="1307">
      <formula>IF(H125&lt;=0,AND(H125&lt;=0,I125&gt;=1),OR(H125/I125&gt;$T$5,I125/H125&gt;$T$5))</formula>
    </cfRule>
  </conditionalFormatting>
  <conditionalFormatting sqref="I126">
    <cfRule type="expression" dxfId="6251" priority="1306">
      <formula>IF(H126&lt;=0,AND(H126&lt;=0,I126&gt;=1),OR(H126/I126&gt;$T$5,I126/H126&gt;$T$5))</formula>
    </cfRule>
  </conditionalFormatting>
  <conditionalFormatting sqref="I128">
    <cfRule type="expression" dxfId="6250" priority="1305">
      <formula>IF(H128&lt;=0,AND(H128&lt;=0,I128&gt;=1),OR(H128/I128&gt;$T$5,I128/H128&gt;$T$5))</formula>
    </cfRule>
  </conditionalFormatting>
  <conditionalFormatting sqref="I129">
    <cfRule type="expression" dxfId="6249" priority="1304">
      <formula>IF(H129&lt;=0,AND(H129&lt;=0,I129&gt;=1),OR(H129/I129&gt;$T$5,I129/H129&gt;$T$5))</formula>
    </cfRule>
  </conditionalFormatting>
  <conditionalFormatting sqref="I130">
    <cfRule type="expression" dxfId="6248" priority="1303">
      <formula>IF(H130&lt;=0,AND(H130&lt;=0,I130&gt;=1),OR(H130/I130&gt;$T$5,I130/H130&gt;$T$5))</formula>
    </cfRule>
  </conditionalFormatting>
  <conditionalFormatting sqref="I131">
    <cfRule type="expression" dxfId="6247" priority="1302">
      <formula>IF(H131&lt;=0,AND(H131&lt;=0,I131&gt;=1),OR(H131/I131&gt;$T$5,I131/H131&gt;$T$5))</formula>
    </cfRule>
  </conditionalFormatting>
  <conditionalFormatting sqref="I132">
    <cfRule type="expression" dxfId="6246" priority="1301">
      <formula>IF(H132&lt;=0,AND(H132&lt;=0,I132&gt;=1),OR(H132/I132&gt;$T$5,I132/H132&gt;$T$5))</formula>
    </cfRule>
  </conditionalFormatting>
  <conditionalFormatting sqref="I133">
    <cfRule type="expression" dxfId="6245" priority="1300">
      <formula>IF(H133&lt;=0,AND(H133&lt;=0,I133&gt;=1),OR(H133/I133&gt;$T$5,I133/H133&gt;$T$5))</formula>
    </cfRule>
  </conditionalFormatting>
  <conditionalFormatting sqref="I134">
    <cfRule type="expression" dxfId="6244" priority="1299">
      <formula>IF(H134&lt;=0,AND(H134&lt;=0,I134&gt;=1),OR(H134/I134&gt;$T$5,I134/H134&gt;$T$5))</formula>
    </cfRule>
  </conditionalFormatting>
  <conditionalFormatting sqref="I135">
    <cfRule type="expression" dxfId="6243" priority="1298">
      <formula>IF(H135&lt;=0,AND(H135&lt;=0,I135&gt;=1),OR(H135/I135&gt;$T$5,I135/H135&gt;$T$5))</formula>
    </cfRule>
  </conditionalFormatting>
  <conditionalFormatting sqref="I136">
    <cfRule type="expression" dxfId="6242" priority="1297">
      <formula>IF(H136&lt;=0,AND(H136&lt;=0,I136&gt;=1),OR(H136/I136&gt;$T$5,I136/H136&gt;$T$5))</formula>
    </cfRule>
  </conditionalFormatting>
  <conditionalFormatting sqref="I137">
    <cfRule type="expression" dxfId="6241" priority="1296">
      <formula>IF(H137&lt;=0,AND(H137&lt;=0,I137&gt;=1),OR(H137/I137&gt;$T$5,I137/H137&gt;$T$5))</formula>
    </cfRule>
  </conditionalFormatting>
  <conditionalFormatting sqref="I138">
    <cfRule type="expression" dxfId="6240" priority="1295">
      <formula>IF(H138&lt;=0,AND(H138&lt;=0,I138&gt;=1),OR(H138/I138&gt;$T$5,I138/H138&gt;$T$5))</formula>
    </cfRule>
  </conditionalFormatting>
  <conditionalFormatting sqref="I139">
    <cfRule type="expression" dxfId="6239" priority="1294">
      <formula>IF(H139&lt;=0,AND(H139&lt;=0,I139&gt;=1),OR(H139/I139&gt;$T$5,I139/H139&gt;$T$5))</formula>
    </cfRule>
  </conditionalFormatting>
  <conditionalFormatting sqref="I140">
    <cfRule type="expression" dxfId="6238" priority="1293">
      <formula>IF(H140&lt;=0,AND(H140&lt;=0,I140&gt;=1),OR(H140/I140&gt;$T$5,I140/H140&gt;$T$5))</formula>
    </cfRule>
  </conditionalFormatting>
  <conditionalFormatting sqref="I141">
    <cfRule type="expression" dxfId="6237" priority="1292">
      <formula>IF(H141&lt;=0,AND(H141&lt;=0,I141&gt;=1),OR(H141/I141&gt;$T$5,I141/H141&gt;$T$5))</formula>
    </cfRule>
  </conditionalFormatting>
  <conditionalFormatting sqref="I142">
    <cfRule type="expression" dxfId="6236" priority="1291">
      <formula>IF(H142&lt;=0,AND(H142&lt;=0,I142&gt;=1),OR(H142/I142&gt;$T$5,I142/H142&gt;$T$5))</formula>
    </cfRule>
  </conditionalFormatting>
  <conditionalFormatting sqref="I143">
    <cfRule type="expression" dxfId="6235" priority="1290">
      <formula>IF(H143&lt;=0,AND(H143&lt;=0,I143&gt;=1),OR(H143/I143&gt;$T$5,I143/H143&gt;$T$5))</formula>
    </cfRule>
  </conditionalFormatting>
  <conditionalFormatting sqref="I144">
    <cfRule type="expression" dxfId="6234" priority="1289">
      <formula>IF(H144&lt;=0,AND(H144&lt;=0,I144&gt;=1),OR(H144/I144&gt;$T$5,I144/H144&gt;$T$5))</formula>
    </cfRule>
  </conditionalFormatting>
  <conditionalFormatting sqref="I145">
    <cfRule type="expression" dxfId="6233" priority="1288">
      <formula>IF(H145&lt;=0,AND(H145&lt;=0,I145&gt;=1),OR(H145/I145&gt;$T$5,I145/H145&gt;$T$5))</formula>
    </cfRule>
  </conditionalFormatting>
  <conditionalFormatting sqref="I146">
    <cfRule type="expression" dxfId="6232" priority="1287">
      <formula>IF(H146&lt;=0,AND(H146&lt;=0,I146&gt;=1),OR(H146/I146&gt;$T$5,I146/H146&gt;$T$5))</formula>
    </cfRule>
  </conditionalFormatting>
  <conditionalFormatting sqref="I147">
    <cfRule type="expression" dxfId="6231" priority="1286">
      <formula>IF(H147&lt;=0,AND(H147&lt;=0,I147&gt;=1),OR(H147/I147&gt;$T$5,I147/H147&gt;$T$5))</formula>
    </cfRule>
  </conditionalFormatting>
  <conditionalFormatting sqref="I148">
    <cfRule type="expression" dxfId="6230" priority="1285">
      <formula>IF(H148&lt;=0,AND(H148&lt;=0,I148&gt;=1),OR(H148/I148&gt;$T$5,I148/H148&gt;$T$5))</formula>
    </cfRule>
  </conditionalFormatting>
  <conditionalFormatting sqref="I149">
    <cfRule type="expression" dxfId="6229" priority="1284">
      <formula>IF(H149&lt;=0,AND(H149&lt;=0,I149&gt;=1),OR(H149/I149&gt;$T$5,I149/H149&gt;$T$5))</formula>
    </cfRule>
  </conditionalFormatting>
  <conditionalFormatting sqref="I150">
    <cfRule type="expression" dxfId="6228" priority="1283">
      <formula>IF(H150&lt;=0,AND(H150&lt;=0,I150&gt;=1),OR(H150/I150&gt;$T$5,I150/H150&gt;$T$5))</formula>
    </cfRule>
  </conditionalFormatting>
  <conditionalFormatting sqref="I151">
    <cfRule type="expression" dxfId="6227" priority="1282">
      <formula>IF(H151&lt;=0,AND(H151&lt;=0,I151&gt;=1),OR(H151/I151&gt;$T$5,I151/H151&gt;$T$5))</formula>
    </cfRule>
  </conditionalFormatting>
  <conditionalFormatting sqref="I152">
    <cfRule type="expression" dxfId="6226" priority="1281">
      <formula>IF(H152&lt;=0,AND(H152&lt;=0,I152&gt;=1),OR(H152/I152&gt;$T$5,I152/H152&gt;$T$5))</formula>
    </cfRule>
  </conditionalFormatting>
  <conditionalFormatting sqref="I153">
    <cfRule type="expression" dxfId="6225" priority="1280">
      <formula>IF(H153&lt;=0,AND(H153&lt;=0,I153&gt;=1),OR(H153/I153&gt;$T$5,I153/H153&gt;$T$5))</formula>
    </cfRule>
  </conditionalFormatting>
  <conditionalFormatting sqref="I154">
    <cfRule type="expression" dxfId="6224" priority="1279">
      <formula>IF(H154&lt;=0,AND(H154&lt;=0,I154&gt;=1),OR(H154/I154&gt;$T$5,I154/H154&gt;$T$5))</formula>
    </cfRule>
  </conditionalFormatting>
  <conditionalFormatting sqref="I155">
    <cfRule type="expression" dxfId="6223" priority="1278">
      <formula>IF(H155&lt;=0,AND(H155&lt;=0,I155&gt;=1),OR(H155/I155&gt;$T$5,I155/H155&gt;$T$5))</formula>
    </cfRule>
  </conditionalFormatting>
  <conditionalFormatting sqref="I156">
    <cfRule type="expression" dxfId="6222" priority="1277">
      <formula>IF(H156&lt;=0,AND(H156&lt;=0,I156&gt;=1),OR(H156/I156&gt;$T$5,I156/H156&gt;$T$5))</formula>
    </cfRule>
  </conditionalFormatting>
  <conditionalFormatting sqref="I157">
    <cfRule type="expression" dxfId="6221" priority="1276">
      <formula>IF(H157&lt;=0,AND(H157&lt;=0,I157&gt;=1),OR(H157/I157&gt;$T$5,I157/H157&gt;$T$5))</formula>
    </cfRule>
  </conditionalFormatting>
  <conditionalFormatting sqref="I158">
    <cfRule type="expression" dxfId="6220" priority="1275">
      <formula>IF(H158&lt;=0,AND(H158&lt;=0,I158&gt;=1),OR(H158/I158&gt;$T$5,I158/H158&gt;$T$5))</formula>
    </cfRule>
  </conditionalFormatting>
  <conditionalFormatting sqref="I159">
    <cfRule type="expression" dxfId="6219" priority="1274">
      <formula>IF(H159&lt;=0,AND(H159&lt;=0,I159&gt;=1),OR(H159/I159&gt;$T$5,I159/H159&gt;$T$5))</formula>
    </cfRule>
  </conditionalFormatting>
  <conditionalFormatting sqref="I160">
    <cfRule type="expression" dxfId="6218" priority="1273">
      <formula>IF(H160&lt;=0,AND(H160&lt;=0,I160&gt;=1),OR(H160/I160&gt;$T$5,I160/H160&gt;$T$5))</formula>
    </cfRule>
  </conditionalFormatting>
  <conditionalFormatting sqref="I161">
    <cfRule type="expression" dxfId="6217" priority="1272">
      <formula>IF(H161&lt;=0,AND(H161&lt;=0,I161&gt;=1),OR(H161/I161&gt;$T$5,I161/H161&gt;$T$5))</formula>
    </cfRule>
  </conditionalFormatting>
  <conditionalFormatting sqref="I162">
    <cfRule type="expression" dxfId="6216" priority="1271">
      <formula>IF(H162&lt;=0,AND(H162&lt;=0,I162&gt;=1),OR(H162/I162&gt;$T$5,I162/H162&gt;$T$5))</formula>
    </cfRule>
  </conditionalFormatting>
  <conditionalFormatting sqref="I163">
    <cfRule type="expression" dxfId="6215" priority="1270">
      <formula>IF(H163&lt;=0,AND(H163&lt;=0,I163&gt;=1),OR(H163/I163&gt;$T$5,I163/H163&gt;$T$5))</formula>
    </cfRule>
  </conditionalFormatting>
  <conditionalFormatting sqref="I164">
    <cfRule type="expression" dxfId="6214" priority="1269">
      <formula>IF(H164&lt;=0,AND(H164&lt;=0,I164&gt;=1),OR(H164/I164&gt;$T$5,I164/H164&gt;$T$5))</formula>
    </cfRule>
  </conditionalFormatting>
  <conditionalFormatting sqref="I165">
    <cfRule type="expression" dxfId="6213" priority="1268">
      <formula>IF(H165&lt;=0,AND(H165&lt;=0,I165&gt;=1),OR(H165/I165&gt;$T$5,I165/H165&gt;$T$5))</formula>
    </cfRule>
  </conditionalFormatting>
  <conditionalFormatting sqref="I166">
    <cfRule type="expression" dxfId="6212" priority="1267">
      <formula>IF(H166&lt;=0,AND(H166&lt;=0,I166&gt;=1),OR(H166/I166&gt;$T$5,I166/H166&gt;$T$5))</formula>
    </cfRule>
  </conditionalFormatting>
  <conditionalFormatting sqref="I167">
    <cfRule type="expression" dxfId="6211" priority="1266">
      <formula>IF(H167&lt;=0,AND(H167&lt;=0,I167&gt;=1),OR(H167/I167&gt;$T$5,I167/H167&gt;$T$5))</formula>
    </cfRule>
  </conditionalFormatting>
  <conditionalFormatting sqref="I168">
    <cfRule type="expression" dxfId="6210" priority="1265">
      <formula>IF(H168&lt;=0,AND(H168&lt;=0,I168&gt;=1),OR(H168/I168&gt;$T$5,I168/H168&gt;$T$5))</formula>
    </cfRule>
  </conditionalFormatting>
  <conditionalFormatting sqref="I169">
    <cfRule type="expression" dxfId="6209" priority="1264">
      <formula>IF(H169&lt;=0,AND(H169&lt;=0,I169&gt;=1),OR(H169/I169&gt;$T$5,I169/H169&gt;$T$5))</formula>
    </cfRule>
  </conditionalFormatting>
  <conditionalFormatting sqref="I170">
    <cfRule type="expression" dxfId="6208" priority="1263">
      <formula>IF(H170&lt;=0,AND(H170&lt;=0,I170&gt;=1),OR(H170/I170&gt;$T$5,I170/H170&gt;$T$5))</formula>
    </cfRule>
  </conditionalFormatting>
  <conditionalFormatting sqref="I171">
    <cfRule type="expression" dxfId="6207" priority="1262">
      <formula>IF(H171&lt;=0,AND(H171&lt;=0,I171&gt;=1),OR(H171/I171&gt;$T$5,I171/H171&gt;$T$5))</formula>
    </cfRule>
  </conditionalFormatting>
  <conditionalFormatting sqref="I172">
    <cfRule type="expression" dxfId="6206" priority="1261">
      <formula>IF(H172&lt;=0,AND(H172&lt;=0,I172&gt;=1),OR(H172/I172&gt;$T$5,I172/H172&gt;$T$5))</formula>
    </cfRule>
  </conditionalFormatting>
  <conditionalFormatting sqref="I173">
    <cfRule type="expression" dxfId="6205" priority="1260">
      <formula>IF(H173&lt;=0,AND(H173&lt;=0,I173&gt;=1),OR(H173/I173&gt;$T$5,I173/H173&gt;$T$5))</formula>
    </cfRule>
  </conditionalFormatting>
  <conditionalFormatting sqref="I174">
    <cfRule type="expression" dxfId="6204" priority="1259">
      <formula>IF(H174&lt;=0,AND(H174&lt;=0,I174&gt;=1),OR(H174/I174&gt;$T$5,I174/H174&gt;$T$5))</formula>
    </cfRule>
  </conditionalFormatting>
  <conditionalFormatting sqref="I175">
    <cfRule type="expression" dxfId="6203" priority="1258">
      <formula>IF(H175&lt;=0,AND(H175&lt;=0,I175&gt;=1),OR(H175/I175&gt;$T$5,I175/H175&gt;$T$5))</formula>
    </cfRule>
  </conditionalFormatting>
  <conditionalFormatting sqref="I176">
    <cfRule type="expression" dxfId="6202" priority="1257">
      <formula>IF(H176&lt;=0,AND(H176&lt;=0,I176&gt;=1),OR(H176/I176&gt;$T$5,I176/H176&gt;$T$5))</formula>
    </cfRule>
  </conditionalFormatting>
  <conditionalFormatting sqref="I177">
    <cfRule type="expression" dxfId="6201" priority="1256">
      <formula>IF(H177&lt;=0,AND(H177&lt;=0,I177&gt;=1),OR(H177/I177&gt;$T$5,I177/H177&gt;$T$5))</formula>
    </cfRule>
  </conditionalFormatting>
  <conditionalFormatting sqref="I178">
    <cfRule type="expression" dxfId="6200" priority="1255">
      <formula>IF(H178&lt;=0,AND(H178&lt;=0,I178&gt;=1),OR(H178/I178&gt;$T$5,I178/H178&gt;$T$5))</formula>
    </cfRule>
  </conditionalFormatting>
  <conditionalFormatting sqref="I179">
    <cfRule type="expression" dxfId="6199" priority="1254">
      <formula>IF(H179&lt;=0,AND(H179&lt;=0,I179&gt;=1),OR(H179/I179&gt;$T$5,I179/H179&gt;$T$5))</formula>
    </cfRule>
  </conditionalFormatting>
  <conditionalFormatting sqref="I180">
    <cfRule type="expression" dxfId="6198" priority="1253">
      <formula>IF(H180&lt;=0,AND(H180&lt;=0,I180&gt;=1),OR(H180/I180&gt;$T$5,I180/H180&gt;$T$5))</formula>
    </cfRule>
  </conditionalFormatting>
  <conditionalFormatting sqref="I181">
    <cfRule type="expression" dxfId="6197" priority="1252">
      <formula>IF(H181&lt;=0,AND(H181&lt;=0,I181&gt;=1),OR(H181/I181&gt;$T$5,I181/H181&gt;$T$5))</formula>
    </cfRule>
  </conditionalFormatting>
  <conditionalFormatting sqref="I182">
    <cfRule type="expression" dxfId="6196" priority="1251">
      <formula>IF(H182&lt;=0,AND(H182&lt;=0,I182&gt;=1),OR(H182/I182&gt;$T$5,I182/H182&gt;$T$5))</formula>
    </cfRule>
  </conditionalFormatting>
  <conditionalFormatting sqref="I183">
    <cfRule type="expression" dxfId="6195" priority="1250">
      <formula>IF(H183&lt;=0,AND(H183&lt;=0,I183&gt;=1),OR(H183/I183&gt;$T$5,I183/H183&gt;$T$5))</formula>
    </cfRule>
  </conditionalFormatting>
  <conditionalFormatting sqref="I184">
    <cfRule type="expression" dxfId="6194" priority="1249">
      <formula>IF(H184&lt;=0,AND(H184&lt;=0,I184&gt;=1),OR(H184/I184&gt;$T$5,I184/H184&gt;$T$5))</formula>
    </cfRule>
  </conditionalFormatting>
  <conditionalFormatting sqref="J5">
    <cfRule type="expression" dxfId="6193" priority="1248">
      <formula>IF(I5&lt;=0,AND(I5&lt;=0,J5&gt;=1),OR(I5/J5&gt;$T$5,J5/I5&gt;$T$5))</formula>
    </cfRule>
  </conditionalFormatting>
  <conditionalFormatting sqref="J6">
    <cfRule type="expression" dxfId="6192" priority="1247">
      <formula>IF(I6&lt;=0,AND(I6&lt;=0,J6&gt;=1),OR(I6/J6&gt;$T$5,J6/I6&gt;$T$5))</formula>
    </cfRule>
  </conditionalFormatting>
  <conditionalFormatting sqref="J7">
    <cfRule type="expression" dxfId="6191" priority="1246">
      <formula>IF(I7&lt;=0,AND(I7&lt;=0,J7&gt;=1),OR(I7/J7&gt;$T$5,J7/I7&gt;$T$5))</formula>
    </cfRule>
  </conditionalFormatting>
  <conditionalFormatting sqref="J8">
    <cfRule type="expression" dxfId="6190" priority="1245">
      <formula>IF(I8&lt;=0,AND(I8&lt;=0,J8&gt;=1),OR(I8/J8&gt;$T$5,J8/I8&gt;$T$5))</formula>
    </cfRule>
  </conditionalFormatting>
  <conditionalFormatting sqref="J9">
    <cfRule type="expression" dxfId="6189" priority="1244">
      <formula>IF(I9&lt;=0,AND(I9&lt;=0,J9&gt;=1),OR(I9/J9&gt;$T$5,J9/I9&gt;$T$5))</formula>
    </cfRule>
  </conditionalFormatting>
  <conditionalFormatting sqref="J10">
    <cfRule type="expression" dxfId="6188" priority="1243">
      <formula>IF(I10&lt;=0,AND(I10&lt;=0,J10&gt;=1),OR(I10/J10&gt;$T$5,J10/I10&gt;$T$5))</formula>
    </cfRule>
  </conditionalFormatting>
  <conditionalFormatting sqref="J11">
    <cfRule type="expression" dxfId="6187" priority="1242">
      <formula>IF(I11&lt;=0,AND(I11&lt;=0,J11&gt;=1),OR(I11/J11&gt;$T$5,J11/I11&gt;$T$5))</formula>
    </cfRule>
  </conditionalFormatting>
  <conditionalFormatting sqref="J12">
    <cfRule type="expression" dxfId="6186" priority="1241">
      <formula>IF(I12&lt;=0,AND(I12&lt;=0,J12&gt;=1),OR(I12/J12&gt;$T$5,J12/I12&gt;$T$5))</formula>
    </cfRule>
  </conditionalFormatting>
  <conditionalFormatting sqref="J13">
    <cfRule type="expression" dxfId="6185" priority="1240">
      <formula>IF(I13&lt;=0,AND(I13&lt;=0,J13&gt;=1),OR(I13/J13&gt;$T$5,J13/I13&gt;$T$5))</formula>
    </cfRule>
  </conditionalFormatting>
  <conditionalFormatting sqref="J14">
    <cfRule type="expression" dxfId="6184" priority="1239">
      <formula>IF(I14&lt;=0,AND(I14&lt;=0,J14&gt;=1),OR(I14/J14&gt;$T$5,J14/I14&gt;$T$5))</formula>
    </cfRule>
  </conditionalFormatting>
  <conditionalFormatting sqref="J15">
    <cfRule type="expression" dxfId="6183" priority="1238">
      <formula>IF(I15&lt;=0,AND(I15&lt;=0,J15&gt;=1),OR(I15/J15&gt;$T$5,J15/I15&gt;$T$5))</formula>
    </cfRule>
  </conditionalFormatting>
  <conditionalFormatting sqref="J16">
    <cfRule type="expression" dxfId="6182" priority="1237">
      <formula>IF(I16&lt;=0,AND(I16&lt;=0,J16&gt;=1),OR(I16/J16&gt;$T$5,J16/I16&gt;$T$5))</formula>
    </cfRule>
  </conditionalFormatting>
  <conditionalFormatting sqref="J17">
    <cfRule type="expression" dxfId="6181" priority="1236">
      <formula>IF(I17&lt;=0,AND(I17&lt;=0,J17&gt;=1),OR(I17/J17&gt;$T$5,J17/I17&gt;$T$5))</formula>
    </cfRule>
  </conditionalFormatting>
  <conditionalFormatting sqref="J18">
    <cfRule type="expression" dxfId="6180" priority="1235">
      <formula>IF(I18&lt;=0,AND(I18&lt;=0,J18&gt;=1),OR(I18/J18&gt;$T$5,J18/I18&gt;$T$5))</formula>
    </cfRule>
  </conditionalFormatting>
  <conditionalFormatting sqref="J19">
    <cfRule type="expression" dxfId="6179" priority="1234">
      <formula>IF(I19&lt;=0,AND(I19&lt;=0,J19&gt;=1),OR(I19/J19&gt;$T$5,J19/I19&gt;$T$5))</formula>
    </cfRule>
  </conditionalFormatting>
  <conditionalFormatting sqref="J20">
    <cfRule type="expression" dxfId="6178" priority="1233">
      <formula>IF(I20&lt;=0,AND(I20&lt;=0,J20&gt;=1),OR(I20/J20&gt;$T$5,J20/I20&gt;$T$5))</formula>
    </cfRule>
  </conditionalFormatting>
  <conditionalFormatting sqref="J21">
    <cfRule type="expression" dxfId="6177" priority="1232">
      <formula>IF(I21&lt;=0,AND(I21&lt;=0,J21&gt;=1),OR(I21/J21&gt;$T$5,J21/I21&gt;$T$5))</formula>
    </cfRule>
  </conditionalFormatting>
  <conditionalFormatting sqref="J22">
    <cfRule type="expression" dxfId="6176" priority="1231">
      <formula>IF(I22&lt;=0,AND(I22&lt;=0,J22&gt;=1),OR(I22/J22&gt;$T$5,J22/I22&gt;$T$5))</formula>
    </cfRule>
  </conditionalFormatting>
  <conditionalFormatting sqref="J23">
    <cfRule type="expression" dxfId="6175" priority="1230">
      <formula>IF(I23&lt;=0,AND(I23&lt;=0,J23&gt;=1),OR(I23/J23&gt;$T$5,J23/I23&gt;$T$5))</formula>
    </cfRule>
  </conditionalFormatting>
  <conditionalFormatting sqref="J24">
    <cfRule type="expression" dxfId="6174" priority="1229">
      <formula>IF(I24&lt;=0,AND(I24&lt;=0,J24&gt;=1),OR(I24/J24&gt;$T$5,J24/I24&gt;$T$5))</formula>
    </cfRule>
  </conditionalFormatting>
  <conditionalFormatting sqref="J25">
    <cfRule type="expression" dxfId="6173" priority="1228">
      <formula>IF(I25&lt;=0,AND(I25&lt;=0,J25&gt;=1),OR(I25/J25&gt;$T$5,J25/I25&gt;$T$5))</formula>
    </cfRule>
  </conditionalFormatting>
  <conditionalFormatting sqref="J26">
    <cfRule type="expression" dxfId="6172" priority="1227">
      <formula>IF(I26&lt;=0,AND(I26&lt;=0,J26&gt;=1),OR(I26/J26&gt;$T$5,J26/I26&gt;$T$5))</formula>
    </cfRule>
  </conditionalFormatting>
  <conditionalFormatting sqref="J27">
    <cfRule type="expression" dxfId="6171" priority="1226">
      <formula>IF(I27&lt;=0,AND(I27&lt;=0,J27&gt;=1),OR(I27/J27&gt;$T$5,J27/I27&gt;$T$5))</formula>
    </cfRule>
  </conditionalFormatting>
  <conditionalFormatting sqref="J28">
    <cfRule type="expression" dxfId="6170" priority="1225">
      <formula>IF(I28&lt;=0,AND(I28&lt;=0,J28&gt;=1),OR(I28/J28&gt;$T$5,J28/I28&gt;$T$5))</formula>
    </cfRule>
  </conditionalFormatting>
  <conditionalFormatting sqref="J29">
    <cfRule type="expression" dxfId="6169" priority="1224">
      <formula>IF(I29&lt;=0,AND(I29&lt;=0,J29&gt;=1),OR(I29/J29&gt;$T$5,J29/I29&gt;$T$5))</formula>
    </cfRule>
  </conditionalFormatting>
  <conditionalFormatting sqref="J30">
    <cfRule type="expression" dxfId="6168" priority="1223">
      <formula>IF(I30&lt;=0,AND(I30&lt;=0,J30&gt;=1),OR(I30/J30&gt;$T$5,J30/I30&gt;$T$5))</formula>
    </cfRule>
  </conditionalFormatting>
  <conditionalFormatting sqref="J31">
    <cfRule type="expression" dxfId="6167" priority="1222">
      <formula>IF(I31&lt;=0,AND(I31&lt;=0,J31&gt;=1),OR(I31/J31&gt;$T$5,J31/I31&gt;$T$5))</formula>
    </cfRule>
  </conditionalFormatting>
  <conditionalFormatting sqref="J32">
    <cfRule type="expression" dxfId="6166" priority="1221">
      <formula>IF(I32&lt;=0,AND(I32&lt;=0,J32&gt;=1),OR(I32/J32&gt;$T$5,J32/I32&gt;$T$5))</formula>
    </cfRule>
  </conditionalFormatting>
  <conditionalFormatting sqref="J34">
    <cfRule type="expression" dxfId="6165" priority="1220">
      <formula>IF(I34&lt;=0,AND(I34&lt;=0,J34&gt;=1),OR(I34/J34&gt;$T$5,J34/I34&gt;$T$5))</formula>
    </cfRule>
  </conditionalFormatting>
  <conditionalFormatting sqref="J35">
    <cfRule type="expression" dxfId="6164" priority="1219">
      <formula>IF(I35&lt;=0,AND(I35&lt;=0,J35&gt;=1),OR(I35/J35&gt;$T$5,J35/I35&gt;$T$5))</formula>
    </cfRule>
  </conditionalFormatting>
  <conditionalFormatting sqref="J36">
    <cfRule type="expression" dxfId="6163" priority="1218">
      <formula>IF(I36&lt;=0,AND(I36&lt;=0,J36&gt;=1),OR(I36/J36&gt;$T$5,J36/I36&gt;$T$5))</formula>
    </cfRule>
  </conditionalFormatting>
  <conditionalFormatting sqref="J37">
    <cfRule type="expression" dxfId="6162" priority="1217">
      <formula>IF(I37&lt;=0,AND(I37&lt;=0,J37&gt;=1),OR(I37/J37&gt;$T$5,J37/I37&gt;$T$5))</formula>
    </cfRule>
  </conditionalFormatting>
  <conditionalFormatting sqref="J38">
    <cfRule type="expression" dxfId="6161" priority="1216">
      <formula>IF(I38&lt;=0,AND(I38&lt;=0,J38&gt;=1),OR(I38/J38&gt;$T$5,J38/I38&gt;$T$5))</formula>
    </cfRule>
  </conditionalFormatting>
  <conditionalFormatting sqref="J39">
    <cfRule type="expression" dxfId="6160" priority="1215">
      <formula>IF(I39&lt;=0,AND(I39&lt;=0,J39&gt;=1),OR(I39/J39&gt;$T$5,J39/I39&gt;$T$5))</formula>
    </cfRule>
  </conditionalFormatting>
  <conditionalFormatting sqref="J40">
    <cfRule type="expression" dxfId="6159" priority="1214">
      <formula>IF(I40&lt;=0,AND(I40&lt;=0,J40&gt;=1),OR(I40/J40&gt;$T$5,J40/I40&gt;$T$5))</formula>
    </cfRule>
  </conditionalFormatting>
  <conditionalFormatting sqref="J41">
    <cfRule type="expression" dxfId="6158" priority="1213">
      <formula>IF(I41&lt;=0,AND(I41&lt;=0,J41&gt;=1),OR(I41/J41&gt;$T$5,J41/I41&gt;$T$5))</formula>
    </cfRule>
  </conditionalFormatting>
  <conditionalFormatting sqref="J42">
    <cfRule type="expression" dxfId="6157" priority="1212">
      <formula>IF(I42&lt;=0,AND(I42&lt;=0,J42&gt;=1),OR(I42/J42&gt;$T$5,J42/I42&gt;$T$5))</formula>
    </cfRule>
  </conditionalFormatting>
  <conditionalFormatting sqref="J43">
    <cfRule type="expression" dxfId="6156" priority="1211">
      <formula>IF(I43&lt;=0,AND(I43&lt;=0,J43&gt;=1),OR(I43/J43&gt;$T$5,J43/I43&gt;$T$5))</formula>
    </cfRule>
  </conditionalFormatting>
  <conditionalFormatting sqref="J44">
    <cfRule type="expression" dxfId="6155" priority="1210">
      <formula>IF(I44&lt;=0,AND(I44&lt;=0,J44&gt;=1),OR(I44/J44&gt;$T$5,J44/I44&gt;$T$5))</formula>
    </cfRule>
  </conditionalFormatting>
  <conditionalFormatting sqref="J45">
    <cfRule type="expression" dxfId="6154" priority="1209">
      <formula>IF(I45&lt;=0,AND(I45&lt;=0,J45&gt;=1),OR(I45/J45&gt;$T$5,J45/I45&gt;$T$5))</formula>
    </cfRule>
  </conditionalFormatting>
  <conditionalFormatting sqref="J46">
    <cfRule type="expression" dxfId="6153" priority="1208">
      <formula>IF(I46&lt;=0,AND(I46&lt;=0,J46&gt;=1),OR(I46/J46&gt;$T$5,J46/I46&gt;$T$5))</formula>
    </cfRule>
  </conditionalFormatting>
  <conditionalFormatting sqref="J47">
    <cfRule type="expression" dxfId="6152" priority="1207">
      <formula>IF(I47&lt;=0,AND(I47&lt;=0,J47&gt;=1),OR(I47/J47&gt;$T$5,J47/I47&gt;$T$5))</formula>
    </cfRule>
  </conditionalFormatting>
  <conditionalFormatting sqref="J48">
    <cfRule type="expression" dxfId="6151" priority="1206">
      <formula>IF(I48&lt;=0,AND(I48&lt;=0,J48&gt;=1),OR(I48/J48&gt;$T$5,J48/I48&gt;$T$5))</formula>
    </cfRule>
  </conditionalFormatting>
  <conditionalFormatting sqref="J49">
    <cfRule type="expression" dxfId="6150" priority="1205">
      <formula>IF(I49&lt;=0,AND(I49&lt;=0,J49&gt;=1),OR(I49/J49&gt;$T$5,J49/I49&gt;$T$5))</formula>
    </cfRule>
  </conditionalFormatting>
  <conditionalFormatting sqref="J50">
    <cfRule type="expression" dxfId="6149" priority="1204">
      <formula>IF(I50&lt;=0,AND(I50&lt;=0,J50&gt;=1),OR(I50/J50&gt;$T$5,J50/I50&gt;$T$5))</formula>
    </cfRule>
  </conditionalFormatting>
  <conditionalFormatting sqref="J51">
    <cfRule type="expression" dxfId="6148" priority="1203">
      <formula>IF(I51&lt;=0,AND(I51&lt;=0,J51&gt;=1),OR(I51/J51&gt;$T$5,J51/I51&gt;$T$5))</formula>
    </cfRule>
  </conditionalFormatting>
  <conditionalFormatting sqref="J52">
    <cfRule type="expression" dxfId="6147" priority="1202">
      <formula>IF(I52&lt;=0,AND(I52&lt;=0,J52&gt;=1),OR(I52/J52&gt;$T$5,J52/I52&gt;$T$5))</formula>
    </cfRule>
  </conditionalFormatting>
  <conditionalFormatting sqref="J53">
    <cfRule type="expression" dxfId="6146" priority="1201">
      <formula>IF(I53&lt;=0,AND(I53&lt;=0,J53&gt;=1),OR(I53/J53&gt;$T$5,J53/I53&gt;$T$5))</formula>
    </cfRule>
  </conditionalFormatting>
  <conditionalFormatting sqref="J54">
    <cfRule type="expression" dxfId="6145" priority="1200">
      <formula>IF(I54&lt;=0,AND(I54&lt;=0,J54&gt;=1),OR(I54/J54&gt;$T$5,J54/I54&gt;$T$5))</formula>
    </cfRule>
  </conditionalFormatting>
  <conditionalFormatting sqref="J55">
    <cfRule type="expression" dxfId="6144" priority="1199">
      <formula>IF(I55&lt;=0,AND(I55&lt;=0,J55&gt;=1),OR(I55/J55&gt;$T$5,J55/I55&gt;$T$5))</formula>
    </cfRule>
  </conditionalFormatting>
  <conditionalFormatting sqref="J56">
    <cfRule type="expression" dxfId="6143" priority="1198">
      <formula>IF(I56&lt;=0,AND(I56&lt;=0,J56&gt;=1),OR(I56/J56&gt;$T$5,J56/I56&gt;$T$5))</formula>
    </cfRule>
  </conditionalFormatting>
  <conditionalFormatting sqref="J57">
    <cfRule type="expression" dxfId="6142" priority="1197">
      <formula>IF(I57&lt;=0,AND(I57&lt;=0,J57&gt;=1),OR(I57/J57&gt;$T$5,J57/I57&gt;$T$5))</formula>
    </cfRule>
  </conditionalFormatting>
  <conditionalFormatting sqref="J58">
    <cfRule type="expression" dxfId="6141" priority="1196">
      <formula>IF(I58&lt;=0,AND(I58&lt;=0,J58&gt;=1),OR(I58/J58&gt;$T$5,J58/I58&gt;$T$5))</formula>
    </cfRule>
  </conditionalFormatting>
  <conditionalFormatting sqref="J59">
    <cfRule type="expression" dxfId="6140" priority="1195">
      <formula>IF(I59&lt;=0,AND(I59&lt;=0,J59&gt;=1),OR(I59/J59&gt;$T$5,J59/I59&gt;$T$5))</formula>
    </cfRule>
  </conditionalFormatting>
  <conditionalFormatting sqref="J60">
    <cfRule type="expression" dxfId="6139" priority="1194">
      <formula>IF(I60&lt;=0,AND(I60&lt;=0,J60&gt;=1),OR(I60/J60&gt;$T$5,J60/I60&gt;$T$5))</formula>
    </cfRule>
  </conditionalFormatting>
  <conditionalFormatting sqref="J61">
    <cfRule type="expression" dxfId="6138" priority="1193">
      <formula>IF(I61&lt;=0,AND(I61&lt;=0,J61&gt;=1),OR(I61/J61&gt;$T$5,J61/I61&gt;$T$5))</formula>
    </cfRule>
  </conditionalFormatting>
  <conditionalFormatting sqref="J62">
    <cfRule type="expression" dxfId="6137" priority="1192">
      <formula>IF(I62&lt;=0,AND(I62&lt;=0,J62&gt;=1),OR(I62/J62&gt;$T$5,J62/I62&gt;$T$5))</formula>
    </cfRule>
  </conditionalFormatting>
  <conditionalFormatting sqref="J63">
    <cfRule type="expression" dxfId="6136" priority="1191">
      <formula>IF(I63&lt;=0,AND(I63&lt;=0,J63&gt;=1),OR(I63/J63&gt;$T$5,J63/I63&gt;$T$5))</formula>
    </cfRule>
  </conditionalFormatting>
  <conditionalFormatting sqref="J64">
    <cfRule type="expression" dxfId="6135" priority="1190">
      <formula>IF(I64&lt;=0,AND(I64&lt;=0,J64&gt;=1),OR(I64/J64&gt;$T$5,J64/I64&gt;$T$5))</formula>
    </cfRule>
  </conditionalFormatting>
  <conditionalFormatting sqref="J65">
    <cfRule type="expression" dxfId="6134" priority="1189">
      <formula>IF(I65&lt;=0,AND(I65&lt;=0,J65&gt;=1),OR(I65/J65&gt;$T$5,J65/I65&gt;$T$5))</formula>
    </cfRule>
  </conditionalFormatting>
  <conditionalFormatting sqref="J66">
    <cfRule type="expression" dxfId="6133" priority="1188">
      <formula>IF(I66&lt;=0,AND(I66&lt;=0,J66&gt;=1),OR(I66/J66&gt;$T$5,J66/I66&gt;$T$5))</formula>
    </cfRule>
  </conditionalFormatting>
  <conditionalFormatting sqref="J67">
    <cfRule type="expression" dxfId="6132" priority="1187">
      <formula>IF(I67&lt;=0,AND(I67&lt;=0,J67&gt;=1),OR(I67/J67&gt;$T$5,J67/I67&gt;$T$5))</formula>
    </cfRule>
  </conditionalFormatting>
  <conditionalFormatting sqref="J68">
    <cfRule type="expression" dxfId="6131" priority="1186">
      <formula>IF(I68&lt;=0,AND(I68&lt;=0,J68&gt;=1),OR(I68/J68&gt;$T$5,J68/I68&gt;$T$5))</formula>
    </cfRule>
  </conditionalFormatting>
  <conditionalFormatting sqref="J69">
    <cfRule type="expression" dxfId="6130" priority="1185">
      <formula>IF(I69&lt;=0,AND(I69&lt;=0,J69&gt;=1),OR(I69/J69&gt;$T$5,J69/I69&gt;$T$5))</formula>
    </cfRule>
  </conditionalFormatting>
  <conditionalFormatting sqref="J70">
    <cfRule type="expression" dxfId="6129" priority="1184">
      <formula>IF(I70&lt;=0,AND(I70&lt;=0,J70&gt;=1),OR(I70/J70&gt;$T$5,J70/I70&gt;$T$5))</formula>
    </cfRule>
  </conditionalFormatting>
  <conditionalFormatting sqref="J71">
    <cfRule type="expression" dxfId="6128" priority="1183">
      <formula>IF(I71&lt;=0,AND(I71&lt;=0,J71&gt;=1),OR(I71/J71&gt;$T$5,J71/I71&gt;$T$5))</formula>
    </cfRule>
  </conditionalFormatting>
  <conditionalFormatting sqref="J72">
    <cfRule type="expression" dxfId="6127" priority="1182">
      <formula>IF(I72&lt;=0,AND(I72&lt;=0,J72&gt;=1),OR(I72/J72&gt;$T$5,J72/I72&gt;$T$5))</formula>
    </cfRule>
  </conditionalFormatting>
  <conditionalFormatting sqref="J73">
    <cfRule type="expression" dxfId="6126" priority="1181">
      <formula>IF(I73&lt;=0,AND(I73&lt;=0,J73&gt;=1),OR(I73/J73&gt;$T$5,J73/I73&gt;$T$5))</formula>
    </cfRule>
  </conditionalFormatting>
  <conditionalFormatting sqref="J74">
    <cfRule type="expression" dxfId="6125" priority="1180">
      <formula>IF(I74&lt;=0,AND(I74&lt;=0,J74&gt;=1),OR(I74/J74&gt;$T$5,J74/I74&gt;$T$5))</formula>
    </cfRule>
  </conditionalFormatting>
  <conditionalFormatting sqref="J75">
    <cfRule type="expression" dxfId="6124" priority="1179">
      <formula>IF(I75&lt;=0,AND(I75&lt;=0,J75&gt;=1),OR(I75/J75&gt;$T$5,J75/I75&gt;$T$5))</formula>
    </cfRule>
  </conditionalFormatting>
  <conditionalFormatting sqref="J76">
    <cfRule type="expression" dxfId="6123" priority="1178">
      <formula>IF(I76&lt;=0,AND(I76&lt;=0,J76&gt;=1),OR(I76/J76&gt;$T$5,J76/I76&gt;$T$5))</formula>
    </cfRule>
  </conditionalFormatting>
  <conditionalFormatting sqref="J77">
    <cfRule type="expression" dxfId="6122" priority="1177">
      <formula>IF(I77&lt;=0,AND(I77&lt;=0,J77&gt;=1),OR(I77/J77&gt;$T$5,J77/I77&gt;$T$5))</formula>
    </cfRule>
  </conditionalFormatting>
  <conditionalFormatting sqref="J78">
    <cfRule type="expression" dxfId="6121" priority="1176">
      <formula>IF(I78&lt;=0,AND(I78&lt;=0,J78&gt;=1),OR(I78/J78&gt;$T$5,J78/I78&gt;$T$5))</formula>
    </cfRule>
  </conditionalFormatting>
  <conditionalFormatting sqref="J79">
    <cfRule type="expression" dxfId="6120" priority="1175">
      <formula>IF(I79&lt;=0,AND(I79&lt;=0,J79&gt;=1),OR(I79/J79&gt;$T$5,J79/I79&gt;$T$5))</formula>
    </cfRule>
  </conditionalFormatting>
  <conditionalFormatting sqref="J80">
    <cfRule type="expression" dxfId="6119" priority="1174">
      <formula>IF(I80&lt;=0,AND(I80&lt;=0,J80&gt;=1),OR(I80/J80&gt;$T$5,J80/I80&gt;$T$5))</formula>
    </cfRule>
  </conditionalFormatting>
  <conditionalFormatting sqref="J81">
    <cfRule type="expression" dxfId="6118" priority="1173">
      <formula>IF(I81&lt;=0,AND(I81&lt;=0,J81&gt;=1),OR(I81/J81&gt;$T$5,J81/I81&gt;$T$5))</formula>
    </cfRule>
  </conditionalFormatting>
  <conditionalFormatting sqref="J82">
    <cfRule type="expression" dxfId="6117" priority="1172">
      <formula>IF(I82&lt;=0,AND(I82&lt;=0,J82&gt;=1),OR(I82/J82&gt;$T$5,J82/I82&gt;$T$5))</formula>
    </cfRule>
  </conditionalFormatting>
  <conditionalFormatting sqref="J83">
    <cfRule type="expression" dxfId="6116" priority="1171">
      <formula>IF(I83&lt;=0,AND(I83&lt;=0,J83&gt;=1),OR(I83/J83&gt;$T$5,J83/I83&gt;$T$5))</formula>
    </cfRule>
  </conditionalFormatting>
  <conditionalFormatting sqref="J84">
    <cfRule type="expression" dxfId="6115" priority="1170">
      <formula>IF(I84&lt;=0,AND(I84&lt;=0,J84&gt;=1),OR(I84/J84&gt;$T$5,J84/I84&gt;$T$5))</formula>
    </cfRule>
  </conditionalFormatting>
  <conditionalFormatting sqref="J85">
    <cfRule type="expression" dxfId="6114" priority="1169">
      <formula>IF(I85&lt;=0,AND(I85&lt;=0,J85&gt;=1),OR(I85/J85&gt;$T$5,J85/I85&gt;$T$5))</formula>
    </cfRule>
  </conditionalFormatting>
  <conditionalFormatting sqref="J86">
    <cfRule type="expression" dxfId="6113" priority="1168">
      <formula>IF(I86&lt;=0,AND(I86&lt;=0,J86&gt;=1),OR(I86/J86&gt;$T$5,J86/I86&gt;$T$5))</formula>
    </cfRule>
  </conditionalFormatting>
  <conditionalFormatting sqref="J87">
    <cfRule type="expression" dxfId="6112" priority="1167">
      <formula>IF(I87&lt;=0,AND(I87&lt;=0,J87&gt;=1),OR(I87/J87&gt;$T$5,J87/I87&gt;$T$5))</formula>
    </cfRule>
  </conditionalFormatting>
  <conditionalFormatting sqref="J88">
    <cfRule type="expression" dxfId="6111" priority="1166">
      <formula>IF(I88&lt;=0,AND(I88&lt;=0,J88&gt;=1),OR(I88/J88&gt;$T$5,J88/I88&gt;$T$5))</formula>
    </cfRule>
  </conditionalFormatting>
  <conditionalFormatting sqref="J89">
    <cfRule type="expression" dxfId="6110" priority="1165">
      <formula>IF(I89&lt;=0,AND(I89&lt;=0,J89&gt;=1),OR(I89/J89&gt;$T$5,J89/I89&gt;$T$5))</formula>
    </cfRule>
  </conditionalFormatting>
  <conditionalFormatting sqref="J90">
    <cfRule type="expression" dxfId="6109" priority="1164">
      <formula>IF(I90&lt;=0,AND(I90&lt;=0,J90&gt;=1),OR(I90/J90&gt;$T$5,J90/I90&gt;$T$5))</formula>
    </cfRule>
  </conditionalFormatting>
  <conditionalFormatting sqref="J91">
    <cfRule type="expression" dxfId="6108" priority="1163">
      <formula>IF(I91&lt;=0,AND(I91&lt;=0,J91&gt;=1),OR(I91/J91&gt;$T$5,J91/I91&gt;$T$5))</formula>
    </cfRule>
  </conditionalFormatting>
  <conditionalFormatting sqref="J92">
    <cfRule type="expression" dxfId="6107" priority="1162">
      <formula>IF(I92&lt;=0,AND(I92&lt;=0,J92&gt;=1),OR(I92/J92&gt;$T$5,J92/I92&gt;$T$5))</formula>
    </cfRule>
  </conditionalFormatting>
  <conditionalFormatting sqref="J93">
    <cfRule type="expression" dxfId="6106" priority="1161">
      <formula>IF(I93&lt;=0,AND(I93&lt;=0,J93&gt;=1),OR(I93/J93&gt;$T$5,J93/I93&gt;$T$5))</formula>
    </cfRule>
  </conditionalFormatting>
  <conditionalFormatting sqref="J94">
    <cfRule type="expression" dxfId="6105" priority="1160">
      <formula>IF(I94&lt;=0,AND(I94&lt;=0,J94&gt;=1),OR(I94/J94&gt;$T$5,J94/I94&gt;$T$5))</formula>
    </cfRule>
  </conditionalFormatting>
  <conditionalFormatting sqref="J95">
    <cfRule type="expression" dxfId="6104" priority="1159">
      <formula>IF(I95&lt;=0,AND(I95&lt;=0,J95&gt;=1),OR(I95/J95&gt;$T$5,J95/I95&gt;$T$5))</formula>
    </cfRule>
  </conditionalFormatting>
  <conditionalFormatting sqref="J96">
    <cfRule type="expression" dxfId="6103" priority="1158">
      <formula>IF(I96&lt;=0,AND(I96&lt;=0,J96&gt;=1),OR(I96/J96&gt;$T$5,J96/I96&gt;$T$5))</formula>
    </cfRule>
  </conditionalFormatting>
  <conditionalFormatting sqref="J97">
    <cfRule type="expression" dxfId="6102" priority="1157">
      <formula>IF(I97&lt;=0,AND(I97&lt;=0,J97&gt;=1),OR(I97/J97&gt;$T$5,J97/I97&gt;$T$5))</formula>
    </cfRule>
  </conditionalFormatting>
  <conditionalFormatting sqref="J98">
    <cfRule type="expression" dxfId="6101" priority="1156">
      <formula>IF(I98&lt;=0,AND(I98&lt;=0,J98&gt;=1),OR(I98/J98&gt;$T$5,J98/I98&gt;$T$5))</formula>
    </cfRule>
  </conditionalFormatting>
  <conditionalFormatting sqref="J99">
    <cfRule type="expression" dxfId="6100" priority="1155">
      <formula>IF(I99&lt;=0,AND(I99&lt;=0,J99&gt;=1),OR(I99/J99&gt;$T$5,J99/I99&gt;$T$5))</formula>
    </cfRule>
  </conditionalFormatting>
  <conditionalFormatting sqref="J100">
    <cfRule type="expression" dxfId="6099" priority="1154">
      <formula>IF(I100&lt;=0,AND(I100&lt;=0,J100&gt;=1),OR(I100/J100&gt;$T$5,J100/I100&gt;$T$5))</formula>
    </cfRule>
  </conditionalFormatting>
  <conditionalFormatting sqref="J101">
    <cfRule type="expression" dxfId="6098" priority="1153">
      <formula>IF(I101&lt;=0,AND(I101&lt;=0,J101&gt;=1),OR(I101/J101&gt;$T$5,J101/I101&gt;$T$5))</formula>
    </cfRule>
  </conditionalFormatting>
  <conditionalFormatting sqref="J102">
    <cfRule type="expression" dxfId="6097" priority="1152">
      <formula>IF(I102&lt;=0,AND(I102&lt;=0,J102&gt;=1),OR(I102/J102&gt;$T$5,J102/I102&gt;$T$5))</formula>
    </cfRule>
  </conditionalFormatting>
  <conditionalFormatting sqref="J103">
    <cfRule type="expression" dxfId="6096" priority="1151">
      <formula>IF(I103&lt;=0,AND(I103&lt;=0,J103&gt;=1),OR(I103/J103&gt;$T$5,J103/I103&gt;$T$5))</formula>
    </cfRule>
  </conditionalFormatting>
  <conditionalFormatting sqref="J104">
    <cfRule type="expression" dxfId="6095" priority="1150">
      <formula>IF(I104&lt;=0,AND(I104&lt;=0,J104&gt;=1),OR(I104/J104&gt;$T$5,J104/I104&gt;$T$5))</formula>
    </cfRule>
  </conditionalFormatting>
  <conditionalFormatting sqref="J105">
    <cfRule type="expression" dxfId="6094" priority="1149">
      <formula>IF(I105&lt;=0,AND(I105&lt;=0,J105&gt;=1),OR(I105/J105&gt;$T$5,J105/I105&gt;$T$5))</formula>
    </cfRule>
  </conditionalFormatting>
  <conditionalFormatting sqref="J106">
    <cfRule type="expression" dxfId="6093" priority="1148">
      <formula>IF(I106&lt;=0,AND(I106&lt;=0,J106&gt;=1),OR(I106/J106&gt;$T$5,J106/I106&gt;$T$5))</formula>
    </cfRule>
  </conditionalFormatting>
  <conditionalFormatting sqref="J107">
    <cfRule type="expression" dxfId="6092" priority="1147">
      <formula>IF(I107&lt;=0,AND(I107&lt;=0,J107&gt;=1),OR(I107/J107&gt;$T$5,J107/I107&gt;$T$5))</formula>
    </cfRule>
  </conditionalFormatting>
  <conditionalFormatting sqref="J108">
    <cfRule type="expression" dxfId="6091" priority="1146">
      <formula>IF(I108&lt;=0,AND(I108&lt;=0,J108&gt;=1),OR(I108/J108&gt;$T$5,J108/I108&gt;$T$5))</formula>
    </cfRule>
  </conditionalFormatting>
  <conditionalFormatting sqref="J109">
    <cfRule type="expression" dxfId="6090" priority="1145">
      <formula>IF(I109&lt;=0,AND(I109&lt;=0,J109&gt;=1),OR(I109/J109&gt;$T$5,J109/I109&gt;$T$5))</formula>
    </cfRule>
  </conditionalFormatting>
  <conditionalFormatting sqref="J110">
    <cfRule type="expression" dxfId="6089" priority="1144">
      <formula>IF(I110&lt;=0,AND(I110&lt;=0,J110&gt;=1),OR(I110/J110&gt;$T$5,J110/I110&gt;$T$5))</formula>
    </cfRule>
  </conditionalFormatting>
  <conditionalFormatting sqref="J111">
    <cfRule type="expression" dxfId="6088" priority="1143">
      <formula>IF(I111&lt;=0,AND(I111&lt;=0,J111&gt;=1),OR(I111/J111&gt;$T$5,J111/I111&gt;$T$5))</formula>
    </cfRule>
  </conditionalFormatting>
  <conditionalFormatting sqref="J112">
    <cfRule type="expression" dxfId="6087" priority="1142">
      <formula>IF(I112&lt;=0,AND(I112&lt;=0,J112&gt;=1),OR(I112/J112&gt;$T$5,J112/I112&gt;$T$5))</formula>
    </cfRule>
  </conditionalFormatting>
  <conditionalFormatting sqref="J113">
    <cfRule type="expression" dxfId="6086" priority="1141">
      <formula>IF(I113&lt;=0,AND(I113&lt;=0,J113&gt;=1),OR(I113/J113&gt;$T$5,J113/I113&gt;$T$5))</formula>
    </cfRule>
  </conditionalFormatting>
  <conditionalFormatting sqref="J114">
    <cfRule type="expression" dxfId="6085" priority="1140">
      <formula>IF(I114&lt;=0,AND(I114&lt;=0,J114&gt;=1),OR(I114/J114&gt;$T$5,J114/I114&gt;$T$5))</formula>
    </cfRule>
  </conditionalFormatting>
  <conditionalFormatting sqref="J115">
    <cfRule type="expression" dxfId="6084" priority="1139">
      <formula>IF(I115&lt;=0,AND(I115&lt;=0,J115&gt;=1),OR(I115/J115&gt;$T$5,J115/I115&gt;$T$5))</formula>
    </cfRule>
  </conditionalFormatting>
  <conditionalFormatting sqref="J116">
    <cfRule type="expression" dxfId="6083" priority="1138">
      <formula>IF(I116&lt;=0,AND(I116&lt;=0,J116&gt;=1),OR(I116/J116&gt;$T$5,J116/I116&gt;$T$5))</formula>
    </cfRule>
  </conditionalFormatting>
  <conditionalFormatting sqref="J117">
    <cfRule type="expression" dxfId="6082" priority="1137">
      <formula>IF(I117&lt;=0,AND(I117&lt;=0,J117&gt;=1),OR(I117/J117&gt;$T$5,J117/I117&gt;$T$5))</formula>
    </cfRule>
  </conditionalFormatting>
  <conditionalFormatting sqref="J118">
    <cfRule type="expression" dxfId="6081" priority="1136">
      <formula>IF(I118&lt;=0,AND(I118&lt;=0,J118&gt;=1),OR(I118/J118&gt;$T$5,J118/I118&gt;$T$5))</formula>
    </cfRule>
  </conditionalFormatting>
  <conditionalFormatting sqref="J119">
    <cfRule type="expression" dxfId="6080" priority="1135">
      <formula>IF(I119&lt;=0,AND(I119&lt;=0,J119&gt;=1),OR(I119/J119&gt;$T$5,J119/I119&gt;$T$5))</formula>
    </cfRule>
  </conditionalFormatting>
  <conditionalFormatting sqref="J120">
    <cfRule type="expression" dxfId="6079" priority="1134">
      <formula>IF(I120&lt;=0,AND(I120&lt;=0,J120&gt;=1),OR(I120/J120&gt;$T$5,J120/I120&gt;$T$5))</formula>
    </cfRule>
  </conditionalFormatting>
  <conditionalFormatting sqref="J121">
    <cfRule type="expression" dxfId="6078" priority="1133">
      <formula>IF(I121&lt;=0,AND(I121&lt;=0,J121&gt;=1),OR(I121/J121&gt;$T$5,J121/I121&gt;$T$5))</formula>
    </cfRule>
  </conditionalFormatting>
  <conditionalFormatting sqref="J122">
    <cfRule type="expression" dxfId="6077" priority="1132">
      <formula>IF(I122&lt;=0,AND(I122&lt;=0,J122&gt;=1),OR(I122/J122&gt;$T$5,J122/I122&gt;$T$5))</formula>
    </cfRule>
  </conditionalFormatting>
  <conditionalFormatting sqref="J123">
    <cfRule type="expression" dxfId="6076" priority="1131">
      <formula>IF(I123&lt;=0,AND(I123&lt;=0,J123&gt;=1),OR(I123/J123&gt;$T$5,J123/I123&gt;$T$5))</formula>
    </cfRule>
  </conditionalFormatting>
  <conditionalFormatting sqref="J124">
    <cfRule type="expression" dxfId="6075" priority="1130">
      <formula>IF(I124&lt;=0,AND(I124&lt;=0,J124&gt;=1),OR(I124/J124&gt;$T$5,J124/I124&gt;$T$5))</formula>
    </cfRule>
  </conditionalFormatting>
  <conditionalFormatting sqref="J125">
    <cfRule type="expression" dxfId="6074" priority="1129">
      <formula>IF(I125&lt;=0,AND(I125&lt;=0,J125&gt;=1),OR(I125/J125&gt;$T$5,J125/I125&gt;$T$5))</formula>
    </cfRule>
  </conditionalFormatting>
  <conditionalFormatting sqref="J126">
    <cfRule type="expression" dxfId="6073" priority="1128">
      <formula>IF(I126&lt;=0,AND(I126&lt;=0,J126&gt;=1),OR(I126/J126&gt;$T$5,J126/I126&gt;$T$5))</formula>
    </cfRule>
  </conditionalFormatting>
  <conditionalFormatting sqref="J128">
    <cfRule type="expression" dxfId="6072" priority="1127">
      <formula>IF(I128&lt;=0,AND(I128&lt;=0,J128&gt;=1),OR(I128/J128&gt;$T$5,J128/I128&gt;$T$5))</formula>
    </cfRule>
  </conditionalFormatting>
  <conditionalFormatting sqref="J129">
    <cfRule type="expression" dxfId="6071" priority="1126">
      <formula>IF(I129&lt;=0,AND(I129&lt;=0,J129&gt;=1),OR(I129/J129&gt;$T$5,J129/I129&gt;$T$5))</formula>
    </cfRule>
  </conditionalFormatting>
  <conditionalFormatting sqref="J130">
    <cfRule type="expression" dxfId="6070" priority="1125">
      <formula>IF(I130&lt;=0,AND(I130&lt;=0,J130&gt;=1),OR(I130/J130&gt;$T$5,J130/I130&gt;$T$5))</formula>
    </cfRule>
  </conditionalFormatting>
  <conditionalFormatting sqref="J131">
    <cfRule type="expression" dxfId="6069" priority="1124">
      <formula>IF(I131&lt;=0,AND(I131&lt;=0,J131&gt;=1),OR(I131/J131&gt;$T$5,J131/I131&gt;$T$5))</formula>
    </cfRule>
  </conditionalFormatting>
  <conditionalFormatting sqref="J132">
    <cfRule type="expression" dxfId="6068" priority="1123">
      <formula>IF(I132&lt;=0,AND(I132&lt;=0,J132&gt;=1),OR(I132/J132&gt;$T$5,J132/I132&gt;$T$5))</formula>
    </cfRule>
  </conditionalFormatting>
  <conditionalFormatting sqref="J133">
    <cfRule type="expression" dxfId="6067" priority="1122">
      <formula>IF(I133&lt;=0,AND(I133&lt;=0,J133&gt;=1),OR(I133/J133&gt;$T$5,J133/I133&gt;$T$5))</formula>
    </cfRule>
  </conditionalFormatting>
  <conditionalFormatting sqref="J134">
    <cfRule type="expression" dxfId="6066" priority="1121">
      <formula>IF(I134&lt;=0,AND(I134&lt;=0,J134&gt;=1),OR(I134/J134&gt;$T$5,J134/I134&gt;$T$5))</formula>
    </cfRule>
  </conditionalFormatting>
  <conditionalFormatting sqref="J135">
    <cfRule type="expression" dxfId="6065" priority="1120">
      <formula>IF(I135&lt;=0,AND(I135&lt;=0,J135&gt;=1),OR(I135/J135&gt;$T$5,J135/I135&gt;$T$5))</formula>
    </cfRule>
  </conditionalFormatting>
  <conditionalFormatting sqref="J136">
    <cfRule type="expression" dxfId="6064" priority="1119">
      <formula>IF(I136&lt;=0,AND(I136&lt;=0,J136&gt;=1),OR(I136/J136&gt;$T$5,J136/I136&gt;$T$5))</formula>
    </cfRule>
  </conditionalFormatting>
  <conditionalFormatting sqref="J137">
    <cfRule type="expression" dxfId="6063" priority="1118">
      <formula>IF(I137&lt;=0,AND(I137&lt;=0,J137&gt;=1),OR(I137/J137&gt;$T$5,J137/I137&gt;$T$5))</formula>
    </cfRule>
  </conditionalFormatting>
  <conditionalFormatting sqref="J138">
    <cfRule type="expression" dxfId="6062" priority="1117">
      <formula>IF(I138&lt;=0,AND(I138&lt;=0,J138&gt;=1),OR(I138/J138&gt;$T$5,J138/I138&gt;$T$5))</formula>
    </cfRule>
  </conditionalFormatting>
  <conditionalFormatting sqref="J139">
    <cfRule type="expression" dxfId="6061" priority="1116">
      <formula>IF(I139&lt;=0,AND(I139&lt;=0,J139&gt;=1),OR(I139/J139&gt;$T$5,J139/I139&gt;$T$5))</formula>
    </cfRule>
  </conditionalFormatting>
  <conditionalFormatting sqref="J140">
    <cfRule type="expression" dxfId="6060" priority="1115">
      <formula>IF(I140&lt;=0,AND(I140&lt;=0,J140&gt;=1),OR(I140/J140&gt;$T$5,J140/I140&gt;$T$5))</formula>
    </cfRule>
  </conditionalFormatting>
  <conditionalFormatting sqref="J141">
    <cfRule type="expression" dxfId="6059" priority="1114">
      <formula>IF(I141&lt;=0,AND(I141&lt;=0,J141&gt;=1),OR(I141/J141&gt;$T$5,J141/I141&gt;$T$5))</formula>
    </cfRule>
  </conditionalFormatting>
  <conditionalFormatting sqref="J142">
    <cfRule type="expression" dxfId="6058" priority="1113">
      <formula>IF(I142&lt;=0,AND(I142&lt;=0,J142&gt;=1),OR(I142/J142&gt;$T$5,J142/I142&gt;$T$5))</formula>
    </cfRule>
  </conditionalFormatting>
  <conditionalFormatting sqref="J143">
    <cfRule type="expression" dxfId="6057" priority="1112">
      <formula>IF(I143&lt;=0,AND(I143&lt;=0,J143&gt;=1),OR(I143/J143&gt;$T$5,J143/I143&gt;$T$5))</formula>
    </cfRule>
  </conditionalFormatting>
  <conditionalFormatting sqref="J144">
    <cfRule type="expression" dxfId="6056" priority="1111">
      <formula>IF(I144&lt;=0,AND(I144&lt;=0,J144&gt;=1),OR(I144/J144&gt;$T$5,J144/I144&gt;$T$5))</formula>
    </cfRule>
  </conditionalFormatting>
  <conditionalFormatting sqref="J145">
    <cfRule type="expression" dxfId="6055" priority="1110">
      <formula>IF(I145&lt;=0,AND(I145&lt;=0,J145&gt;=1),OR(I145/J145&gt;$T$5,J145/I145&gt;$T$5))</formula>
    </cfRule>
  </conditionalFormatting>
  <conditionalFormatting sqref="J146">
    <cfRule type="expression" dxfId="6054" priority="1109">
      <formula>IF(I146&lt;=0,AND(I146&lt;=0,J146&gt;=1),OR(I146/J146&gt;$T$5,J146/I146&gt;$T$5))</formula>
    </cfRule>
  </conditionalFormatting>
  <conditionalFormatting sqref="J147">
    <cfRule type="expression" dxfId="6053" priority="1108">
      <formula>IF(I147&lt;=0,AND(I147&lt;=0,J147&gt;=1),OR(I147/J147&gt;$T$5,J147/I147&gt;$T$5))</formula>
    </cfRule>
  </conditionalFormatting>
  <conditionalFormatting sqref="J148">
    <cfRule type="expression" dxfId="6052" priority="1107">
      <formula>IF(I148&lt;=0,AND(I148&lt;=0,J148&gt;=1),OR(I148/J148&gt;$T$5,J148/I148&gt;$T$5))</formula>
    </cfRule>
  </conditionalFormatting>
  <conditionalFormatting sqref="J149">
    <cfRule type="expression" dxfId="6051" priority="1106">
      <formula>IF(I149&lt;=0,AND(I149&lt;=0,J149&gt;=1),OR(I149/J149&gt;$T$5,J149/I149&gt;$T$5))</formula>
    </cfRule>
  </conditionalFormatting>
  <conditionalFormatting sqref="J150">
    <cfRule type="expression" dxfId="6050" priority="1105">
      <formula>IF(I150&lt;=0,AND(I150&lt;=0,J150&gt;=1),OR(I150/J150&gt;$T$5,J150/I150&gt;$T$5))</formula>
    </cfRule>
  </conditionalFormatting>
  <conditionalFormatting sqref="J151">
    <cfRule type="expression" dxfId="6049" priority="1104">
      <formula>IF(I151&lt;=0,AND(I151&lt;=0,J151&gt;=1),OR(I151/J151&gt;$T$5,J151/I151&gt;$T$5))</formula>
    </cfRule>
  </conditionalFormatting>
  <conditionalFormatting sqref="J152">
    <cfRule type="expression" dxfId="6048" priority="1103">
      <formula>IF(I152&lt;=0,AND(I152&lt;=0,J152&gt;=1),OR(I152/J152&gt;$T$5,J152/I152&gt;$T$5))</formula>
    </cfRule>
  </conditionalFormatting>
  <conditionalFormatting sqref="J153">
    <cfRule type="expression" dxfId="6047" priority="1102">
      <formula>IF(I153&lt;=0,AND(I153&lt;=0,J153&gt;=1),OR(I153/J153&gt;$T$5,J153/I153&gt;$T$5))</formula>
    </cfRule>
  </conditionalFormatting>
  <conditionalFormatting sqref="J154">
    <cfRule type="expression" dxfId="6046" priority="1101">
      <formula>IF(I154&lt;=0,AND(I154&lt;=0,J154&gt;=1),OR(I154/J154&gt;$T$5,J154/I154&gt;$T$5))</formula>
    </cfRule>
  </conditionalFormatting>
  <conditionalFormatting sqref="J155">
    <cfRule type="expression" dxfId="6045" priority="1100">
      <formula>IF(I155&lt;=0,AND(I155&lt;=0,J155&gt;=1),OR(I155/J155&gt;$T$5,J155/I155&gt;$T$5))</formula>
    </cfRule>
  </conditionalFormatting>
  <conditionalFormatting sqref="J156">
    <cfRule type="expression" dxfId="6044" priority="1099">
      <formula>IF(I156&lt;=0,AND(I156&lt;=0,J156&gt;=1),OR(I156/J156&gt;$T$5,J156/I156&gt;$T$5))</formula>
    </cfRule>
  </conditionalFormatting>
  <conditionalFormatting sqref="J157">
    <cfRule type="expression" dxfId="6043" priority="1098">
      <formula>IF(I157&lt;=0,AND(I157&lt;=0,J157&gt;=1),OR(I157/J157&gt;$T$5,J157/I157&gt;$T$5))</formula>
    </cfRule>
  </conditionalFormatting>
  <conditionalFormatting sqref="J158">
    <cfRule type="expression" dxfId="6042" priority="1097">
      <formula>IF(I158&lt;=0,AND(I158&lt;=0,J158&gt;=1),OR(I158/J158&gt;$T$5,J158/I158&gt;$T$5))</formula>
    </cfRule>
  </conditionalFormatting>
  <conditionalFormatting sqref="J159">
    <cfRule type="expression" dxfId="6041" priority="1096">
      <formula>IF(I159&lt;=0,AND(I159&lt;=0,J159&gt;=1),OR(I159/J159&gt;$T$5,J159/I159&gt;$T$5))</formula>
    </cfRule>
  </conditionalFormatting>
  <conditionalFormatting sqref="J160">
    <cfRule type="expression" dxfId="6040" priority="1095">
      <formula>IF(I160&lt;=0,AND(I160&lt;=0,J160&gt;=1),OR(I160/J160&gt;$T$5,J160/I160&gt;$T$5))</formula>
    </cfRule>
  </conditionalFormatting>
  <conditionalFormatting sqref="J161">
    <cfRule type="expression" dxfId="6039" priority="1094">
      <formula>IF(I161&lt;=0,AND(I161&lt;=0,J161&gt;=1),OR(I161/J161&gt;$T$5,J161/I161&gt;$T$5))</formula>
    </cfRule>
  </conditionalFormatting>
  <conditionalFormatting sqref="J162">
    <cfRule type="expression" dxfId="6038" priority="1093">
      <formula>IF(I162&lt;=0,AND(I162&lt;=0,J162&gt;=1),OR(I162/J162&gt;$T$5,J162/I162&gt;$T$5))</formula>
    </cfRule>
  </conditionalFormatting>
  <conditionalFormatting sqref="J163">
    <cfRule type="expression" dxfId="6037" priority="1092">
      <formula>IF(I163&lt;=0,AND(I163&lt;=0,J163&gt;=1),OR(I163/J163&gt;$T$5,J163/I163&gt;$T$5))</formula>
    </cfRule>
  </conditionalFormatting>
  <conditionalFormatting sqref="J164">
    <cfRule type="expression" dxfId="6036" priority="1091">
      <formula>IF(I164&lt;=0,AND(I164&lt;=0,J164&gt;=1),OR(I164/J164&gt;$T$5,J164/I164&gt;$T$5))</formula>
    </cfRule>
  </conditionalFormatting>
  <conditionalFormatting sqref="J165">
    <cfRule type="expression" dxfId="6035" priority="1090">
      <formula>IF(I165&lt;=0,AND(I165&lt;=0,J165&gt;=1),OR(I165/J165&gt;$T$5,J165/I165&gt;$T$5))</formula>
    </cfRule>
  </conditionalFormatting>
  <conditionalFormatting sqref="J166">
    <cfRule type="expression" dxfId="6034" priority="1089">
      <formula>IF(I166&lt;=0,AND(I166&lt;=0,J166&gt;=1),OR(I166/J166&gt;$T$5,J166/I166&gt;$T$5))</formula>
    </cfRule>
  </conditionalFormatting>
  <conditionalFormatting sqref="J167">
    <cfRule type="expression" dxfId="6033" priority="1088">
      <formula>IF(I167&lt;=0,AND(I167&lt;=0,J167&gt;=1),OR(I167/J167&gt;$T$5,J167/I167&gt;$T$5))</formula>
    </cfRule>
  </conditionalFormatting>
  <conditionalFormatting sqref="J168">
    <cfRule type="expression" dxfId="6032" priority="1087">
      <formula>IF(I168&lt;=0,AND(I168&lt;=0,J168&gt;=1),OR(I168/J168&gt;$T$5,J168/I168&gt;$T$5))</formula>
    </cfRule>
  </conditionalFormatting>
  <conditionalFormatting sqref="J169">
    <cfRule type="expression" dxfId="6031" priority="1086">
      <formula>IF(I169&lt;=0,AND(I169&lt;=0,J169&gt;=1),OR(I169/J169&gt;$T$5,J169/I169&gt;$T$5))</formula>
    </cfRule>
  </conditionalFormatting>
  <conditionalFormatting sqref="J170">
    <cfRule type="expression" dxfId="6030" priority="1085">
      <formula>IF(I170&lt;=0,AND(I170&lt;=0,J170&gt;=1),OR(I170/J170&gt;$T$5,J170/I170&gt;$T$5))</formula>
    </cfRule>
  </conditionalFormatting>
  <conditionalFormatting sqref="J171">
    <cfRule type="expression" dxfId="6029" priority="1084">
      <formula>IF(I171&lt;=0,AND(I171&lt;=0,J171&gt;=1),OR(I171/J171&gt;$T$5,J171/I171&gt;$T$5))</formula>
    </cfRule>
  </conditionalFormatting>
  <conditionalFormatting sqref="J172">
    <cfRule type="expression" dxfId="6028" priority="1083">
      <formula>IF(I172&lt;=0,AND(I172&lt;=0,J172&gt;=1),OR(I172/J172&gt;$T$5,J172/I172&gt;$T$5))</formula>
    </cfRule>
  </conditionalFormatting>
  <conditionalFormatting sqref="J173">
    <cfRule type="expression" dxfId="6027" priority="1082">
      <formula>IF(I173&lt;=0,AND(I173&lt;=0,J173&gt;=1),OR(I173/J173&gt;$T$5,J173/I173&gt;$T$5))</formula>
    </cfRule>
  </conditionalFormatting>
  <conditionalFormatting sqref="J174">
    <cfRule type="expression" dxfId="6026" priority="1081">
      <formula>IF(I174&lt;=0,AND(I174&lt;=0,J174&gt;=1),OR(I174/J174&gt;$T$5,J174/I174&gt;$T$5))</formula>
    </cfRule>
  </conditionalFormatting>
  <conditionalFormatting sqref="J175">
    <cfRule type="expression" dxfId="6025" priority="1080">
      <formula>IF(I175&lt;=0,AND(I175&lt;=0,J175&gt;=1),OR(I175/J175&gt;$T$5,J175/I175&gt;$T$5))</formula>
    </cfRule>
  </conditionalFormatting>
  <conditionalFormatting sqref="J176">
    <cfRule type="expression" dxfId="6024" priority="1079">
      <formula>IF(I176&lt;=0,AND(I176&lt;=0,J176&gt;=1),OR(I176/J176&gt;$T$5,J176/I176&gt;$T$5))</formula>
    </cfRule>
  </conditionalFormatting>
  <conditionalFormatting sqref="J177">
    <cfRule type="expression" dxfId="6023" priority="1078">
      <formula>IF(I177&lt;=0,AND(I177&lt;=0,J177&gt;=1),OR(I177/J177&gt;$T$5,J177/I177&gt;$T$5))</formula>
    </cfRule>
  </conditionalFormatting>
  <conditionalFormatting sqref="J178">
    <cfRule type="expression" dxfId="6022" priority="1077">
      <formula>IF(I178&lt;=0,AND(I178&lt;=0,J178&gt;=1),OR(I178/J178&gt;$T$5,J178/I178&gt;$T$5))</formula>
    </cfRule>
  </conditionalFormatting>
  <conditionalFormatting sqref="J179">
    <cfRule type="expression" dxfId="6021" priority="1076">
      <formula>IF(I179&lt;=0,AND(I179&lt;=0,J179&gt;=1),OR(I179/J179&gt;$T$5,J179/I179&gt;$T$5))</formula>
    </cfRule>
  </conditionalFormatting>
  <conditionalFormatting sqref="J180">
    <cfRule type="expression" dxfId="6020" priority="1075">
      <formula>IF(I180&lt;=0,AND(I180&lt;=0,J180&gt;=1),OR(I180/J180&gt;$T$5,J180/I180&gt;$T$5))</formula>
    </cfRule>
  </conditionalFormatting>
  <conditionalFormatting sqref="J181">
    <cfRule type="expression" dxfId="6019" priority="1074">
      <formula>IF(I181&lt;=0,AND(I181&lt;=0,J181&gt;=1),OR(I181/J181&gt;$T$5,J181/I181&gt;$T$5))</formula>
    </cfRule>
  </conditionalFormatting>
  <conditionalFormatting sqref="J182">
    <cfRule type="expression" dxfId="6018" priority="1073">
      <formula>IF(I182&lt;=0,AND(I182&lt;=0,J182&gt;=1),OR(I182/J182&gt;$T$5,J182/I182&gt;$T$5))</formula>
    </cfRule>
  </conditionalFormatting>
  <conditionalFormatting sqref="J183">
    <cfRule type="expression" dxfId="6017" priority="1072">
      <formula>IF(I183&lt;=0,AND(I183&lt;=0,J183&gt;=1),OR(I183/J183&gt;$T$5,J183/I183&gt;$T$5))</formula>
    </cfRule>
  </conditionalFormatting>
  <conditionalFormatting sqref="J184">
    <cfRule type="expression" dxfId="6016" priority="1071">
      <formula>IF(I184&lt;=0,AND(I184&lt;=0,J184&gt;=1),OR(I184/J184&gt;$T$5,J184/I184&gt;$T$5))</formula>
    </cfRule>
  </conditionalFormatting>
  <conditionalFormatting sqref="K5">
    <cfRule type="expression" dxfId="6015" priority="1070">
      <formula>IF(J5&lt;=0,AND(J5&lt;=0,K5&gt;=1),OR(J5/K5&gt;$T$5,K5/J5&gt;$T$5))</formula>
    </cfRule>
  </conditionalFormatting>
  <conditionalFormatting sqref="K6">
    <cfRule type="expression" dxfId="6014" priority="1069">
      <formula>IF(J6&lt;=0,AND(J6&lt;=0,K6&gt;=1),OR(J6/K6&gt;$T$5,K6/J6&gt;$T$5))</formula>
    </cfRule>
  </conditionalFormatting>
  <conditionalFormatting sqref="K7">
    <cfRule type="expression" dxfId="6013" priority="1068">
      <formula>IF(J7&lt;=0,AND(J7&lt;=0,K7&gt;=1),OR(J7/K7&gt;$T$5,K7/J7&gt;$T$5))</formula>
    </cfRule>
  </conditionalFormatting>
  <conditionalFormatting sqref="K8">
    <cfRule type="expression" dxfId="6012" priority="1067">
      <formula>IF(J8&lt;=0,AND(J8&lt;=0,K8&gt;=1),OR(J8/K8&gt;$T$5,K8/J8&gt;$T$5))</formula>
    </cfRule>
  </conditionalFormatting>
  <conditionalFormatting sqref="K9">
    <cfRule type="expression" dxfId="6011" priority="1066">
      <formula>IF(J9&lt;=0,AND(J9&lt;=0,K9&gt;=1),OR(J9/K9&gt;$T$5,K9/J9&gt;$T$5))</formula>
    </cfRule>
  </conditionalFormatting>
  <conditionalFormatting sqref="K10">
    <cfRule type="expression" dxfId="6010" priority="1065">
      <formula>IF(J10&lt;=0,AND(J10&lt;=0,K10&gt;=1),OR(J10/K10&gt;$T$5,K10/J10&gt;$T$5))</formula>
    </cfRule>
  </conditionalFormatting>
  <conditionalFormatting sqref="K11">
    <cfRule type="expression" dxfId="6009" priority="1064">
      <formula>IF(J11&lt;=0,AND(J11&lt;=0,K11&gt;=1),OR(J11/K11&gt;$T$5,K11/J11&gt;$T$5))</formula>
    </cfRule>
  </conditionalFormatting>
  <conditionalFormatting sqref="K12">
    <cfRule type="expression" dxfId="6008" priority="1063">
      <formula>IF(J12&lt;=0,AND(J12&lt;=0,K12&gt;=1),OR(J12/K12&gt;$T$5,K12/J12&gt;$T$5))</formula>
    </cfRule>
  </conditionalFormatting>
  <conditionalFormatting sqref="K13">
    <cfRule type="expression" dxfId="6007" priority="1062">
      <formula>IF(J13&lt;=0,AND(J13&lt;=0,K13&gt;=1),OR(J13/K13&gt;$T$5,K13/J13&gt;$T$5))</formula>
    </cfRule>
  </conditionalFormatting>
  <conditionalFormatting sqref="K14">
    <cfRule type="expression" dxfId="6006" priority="1061">
      <formula>IF(J14&lt;=0,AND(J14&lt;=0,K14&gt;=1),OR(J14/K14&gt;$T$5,K14/J14&gt;$T$5))</formula>
    </cfRule>
  </conditionalFormatting>
  <conditionalFormatting sqref="K15">
    <cfRule type="expression" dxfId="6005" priority="1060">
      <formula>IF(J15&lt;=0,AND(J15&lt;=0,K15&gt;=1),OR(J15/K15&gt;$T$5,K15/J15&gt;$T$5))</formula>
    </cfRule>
  </conditionalFormatting>
  <conditionalFormatting sqref="K16">
    <cfRule type="expression" dxfId="6004" priority="1059">
      <formula>IF(J16&lt;=0,AND(J16&lt;=0,K16&gt;=1),OR(J16/K16&gt;$T$5,K16/J16&gt;$T$5))</formula>
    </cfRule>
  </conditionalFormatting>
  <conditionalFormatting sqref="K17">
    <cfRule type="expression" dxfId="6003" priority="1058">
      <formula>IF(J17&lt;=0,AND(J17&lt;=0,K17&gt;=1),OR(J17/K17&gt;$T$5,K17/J17&gt;$T$5))</formula>
    </cfRule>
  </conditionalFormatting>
  <conditionalFormatting sqref="K18">
    <cfRule type="expression" dxfId="6002" priority="1057">
      <formula>IF(J18&lt;=0,AND(J18&lt;=0,K18&gt;=1),OR(J18/K18&gt;$T$5,K18/J18&gt;$T$5))</formula>
    </cfRule>
  </conditionalFormatting>
  <conditionalFormatting sqref="K19">
    <cfRule type="expression" dxfId="6001" priority="1056">
      <formula>IF(J19&lt;=0,AND(J19&lt;=0,K19&gt;=1),OR(J19/K19&gt;$T$5,K19/J19&gt;$T$5))</formula>
    </cfRule>
  </conditionalFormatting>
  <conditionalFormatting sqref="K20">
    <cfRule type="expression" dxfId="6000" priority="1055">
      <formula>IF(J20&lt;=0,AND(J20&lt;=0,K20&gt;=1),OR(J20/K20&gt;$T$5,K20/J20&gt;$T$5))</formula>
    </cfRule>
  </conditionalFormatting>
  <conditionalFormatting sqref="K21">
    <cfRule type="expression" dxfId="5999" priority="1054">
      <formula>IF(J21&lt;=0,AND(J21&lt;=0,K21&gt;=1),OR(J21/K21&gt;$T$5,K21/J21&gt;$T$5))</formula>
    </cfRule>
  </conditionalFormatting>
  <conditionalFormatting sqref="K22">
    <cfRule type="expression" dxfId="5998" priority="1053">
      <formula>IF(J22&lt;=0,AND(J22&lt;=0,K22&gt;=1),OR(J22/K22&gt;$T$5,K22/J22&gt;$T$5))</formula>
    </cfRule>
  </conditionalFormatting>
  <conditionalFormatting sqref="K23">
    <cfRule type="expression" dxfId="5997" priority="1052">
      <formula>IF(J23&lt;=0,AND(J23&lt;=0,K23&gt;=1),OR(J23/K23&gt;$T$5,K23/J23&gt;$T$5))</formula>
    </cfRule>
  </conditionalFormatting>
  <conditionalFormatting sqref="K24">
    <cfRule type="expression" dxfId="5996" priority="1051">
      <formula>IF(J24&lt;=0,AND(J24&lt;=0,K24&gt;=1),OR(J24/K24&gt;$T$5,K24/J24&gt;$T$5))</formula>
    </cfRule>
  </conditionalFormatting>
  <conditionalFormatting sqref="K25">
    <cfRule type="expression" dxfId="5995" priority="1050">
      <formula>IF(J25&lt;=0,AND(J25&lt;=0,K25&gt;=1),OR(J25/K25&gt;$T$5,K25/J25&gt;$T$5))</formula>
    </cfRule>
  </conditionalFormatting>
  <conditionalFormatting sqref="K26">
    <cfRule type="expression" dxfId="5994" priority="1049">
      <formula>IF(J26&lt;=0,AND(J26&lt;=0,K26&gt;=1),OR(J26/K26&gt;$T$5,K26/J26&gt;$T$5))</formula>
    </cfRule>
  </conditionalFormatting>
  <conditionalFormatting sqref="K27">
    <cfRule type="expression" dxfId="5993" priority="1048">
      <formula>IF(J27&lt;=0,AND(J27&lt;=0,K27&gt;=1),OR(J27/K27&gt;$T$5,K27/J27&gt;$T$5))</formula>
    </cfRule>
  </conditionalFormatting>
  <conditionalFormatting sqref="K28">
    <cfRule type="expression" dxfId="5992" priority="1047">
      <formula>IF(J28&lt;=0,AND(J28&lt;=0,K28&gt;=1),OR(J28/K28&gt;$T$5,K28/J28&gt;$T$5))</formula>
    </cfRule>
  </conditionalFormatting>
  <conditionalFormatting sqref="K29">
    <cfRule type="expression" dxfId="5991" priority="1046">
      <formula>IF(J29&lt;=0,AND(J29&lt;=0,K29&gt;=1),OR(J29/K29&gt;$T$5,K29/J29&gt;$T$5))</formula>
    </cfRule>
  </conditionalFormatting>
  <conditionalFormatting sqref="K30">
    <cfRule type="expression" dxfId="5990" priority="1045">
      <formula>IF(J30&lt;=0,AND(J30&lt;=0,K30&gt;=1),OR(J30/K30&gt;$T$5,K30/J30&gt;$T$5))</formula>
    </cfRule>
  </conditionalFormatting>
  <conditionalFormatting sqref="K31">
    <cfRule type="expression" dxfId="5989" priority="1044">
      <formula>IF(J31&lt;=0,AND(J31&lt;=0,K31&gt;=1),OR(J31/K31&gt;$T$5,K31/J31&gt;$T$5))</formula>
    </cfRule>
  </conditionalFormatting>
  <conditionalFormatting sqref="K32">
    <cfRule type="expression" dxfId="5988" priority="1043">
      <formula>IF(J32&lt;=0,AND(J32&lt;=0,K32&gt;=1),OR(J32/K32&gt;$T$5,K32/J32&gt;$T$5))</formula>
    </cfRule>
  </conditionalFormatting>
  <conditionalFormatting sqref="K34">
    <cfRule type="expression" dxfId="5987" priority="1042">
      <formula>IF(J34&lt;=0,AND(J34&lt;=0,K34&gt;=1),OR(J34/K34&gt;$T$5,K34/J34&gt;$T$5))</formula>
    </cfRule>
  </conditionalFormatting>
  <conditionalFormatting sqref="K35">
    <cfRule type="expression" dxfId="5986" priority="1041">
      <formula>IF(J35&lt;=0,AND(J35&lt;=0,K35&gt;=1),OR(J35/K35&gt;$T$5,K35/J35&gt;$T$5))</formula>
    </cfRule>
  </conditionalFormatting>
  <conditionalFormatting sqref="K36">
    <cfRule type="expression" dxfId="5985" priority="1040">
      <formula>IF(J36&lt;=0,AND(J36&lt;=0,K36&gt;=1),OR(J36/K36&gt;$T$5,K36/J36&gt;$T$5))</formula>
    </cfRule>
  </conditionalFormatting>
  <conditionalFormatting sqref="K37">
    <cfRule type="expression" dxfId="5984" priority="1039">
      <formula>IF(J37&lt;=0,AND(J37&lt;=0,K37&gt;=1),OR(J37/K37&gt;$T$5,K37/J37&gt;$T$5))</formula>
    </cfRule>
  </conditionalFormatting>
  <conditionalFormatting sqref="K38">
    <cfRule type="expression" dxfId="5983" priority="1038">
      <formula>IF(J38&lt;=0,AND(J38&lt;=0,K38&gt;=1),OR(J38/K38&gt;$T$5,K38/J38&gt;$T$5))</formula>
    </cfRule>
  </conditionalFormatting>
  <conditionalFormatting sqref="K39">
    <cfRule type="expression" dxfId="5982" priority="1037">
      <formula>IF(J39&lt;=0,AND(J39&lt;=0,K39&gt;=1),OR(J39/K39&gt;$T$5,K39/J39&gt;$T$5))</formula>
    </cfRule>
  </conditionalFormatting>
  <conditionalFormatting sqref="K40">
    <cfRule type="expression" dxfId="5981" priority="1036">
      <formula>IF(J40&lt;=0,AND(J40&lt;=0,K40&gt;=1),OR(J40/K40&gt;$T$5,K40/J40&gt;$T$5))</formula>
    </cfRule>
  </conditionalFormatting>
  <conditionalFormatting sqref="K41">
    <cfRule type="expression" dxfId="5980" priority="1035">
      <formula>IF(J41&lt;=0,AND(J41&lt;=0,K41&gt;=1),OR(J41/K41&gt;$T$5,K41/J41&gt;$T$5))</formula>
    </cfRule>
  </conditionalFormatting>
  <conditionalFormatting sqref="K42">
    <cfRule type="expression" dxfId="5979" priority="1034">
      <formula>IF(J42&lt;=0,AND(J42&lt;=0,K42&gt;=1),OR(J42/K42&gt;$T$5,K42/J42&gt;$T$5))</formula>
    </cfRule>
  </conditionalFormatting>
  <conditionalFormatting sqref="K43">
    <cfRule type="expression" dxfId="5978" priority="1033">
      <formula>IF(J43&lt;=0,AND(J43&lt;=0,K43&gt;=1),OR(J43/K43&gt;$T$5,K43/J43&gt;$T$5))</formula>
    </cfRule>
  </conditionalFormatting>
  <conditionalFormatting sqref="K44">
    <cfRule type="expression" dxfId="5977" priority="1032">
      <formula>IF(J44&lt;=0,AND(J44&lt;=0,K44&gt;=1),OR(J44/K44&gt;$T$5,K44/J44&gt;$T$5))</formula>
    </cfRule>
  </conditionalFormatting>
  <conditionalFormatting sqref="K45">
    <cfRule type="expression" dxfId="5976" priority="1031">
      <formula>IF(J45&lt;=0,AND(J45&lt;=0,K45&gt;=1),OR(J45/K45&gt;$T$5,K45/J45&gt;$T$5))</formula>
    </cfRule>
  </conditionalFormatting>
  <conditionalFormatting sqref="K46">
    <cfRule type="expression" dxfId="5975" priority="1030">
      <formula>IF(J46&lt;=0,AND(J46&lt;=0,K46&gt;=1),OR(J46/K46&gt;$T$5,K46/J46&gt;$T$5))</formula>
    </cfRule>
  </conditionalFormatting>
  <conditionalFormatting sqref="K47">
    <cfRule type="expression" dxfId="5974" priority="1029">
      <formula>IF(J47&lt;=0,AND(J47&lt;=0,K47&gt;=1),OR(J47/K47&gt;$T$5,K47/J47&gt;$T$5))</formula>
    </cfRule>
  </conditionalFormatting>
  <conditionalFormatting sqref="K48">
    <cfRule type="expression" dxfId="5973" priority="1028">
      <formula>IF(J48&lt;=0,AND(J48&lt;=0,K48&gt;=1),OR(J48/K48&gt;$T$5,K48/J48&gt;$T$5))</formula>
    </cfRule>
  </conditionalFormatting>
  <conditionalFormatting sqref="K49">
    <cfRule type="expression" dxfId="5972" priority="1027">
      <formula>IF(J49&lt;=0,AND(J49&lt;=0,K49&gt;=1),OR(J49/K49&gt;$T$5,K49/J49&gt;$T$5))</formula>
    </cfRule>
  </conditionalFormatting>
  <conditionalFormatting sqref="K50">
    <cfRule type="expression" dxfId="5971" priority="1026">
      <formula>IF(J50&lt;=0,AND(J50&lt;=0,K50&gt;=1),OR(J50/K50&gt;$T$5,K50/J50&gt;$T$5))</formula>
    </cfRule>
  </conditionalFormatting>
  <conditionalFormatting sqref="K51">
    <cfRule type="expression" dxfId="5970" priority="1025">
      <formula>IF(J51&lt;=0,AND(J51&lt;=0,K51&gt;=1),OR(J51/K51&gt;$T$5,K51/J51&gt;$T$5))</formula>
    </cfRule>
  </conditionalFormatting>
  <conditionalFormatting sqref="K52">
    <cfRule type="expression" dxfId="5969" priority="1024">
      <formula>IF(J52&lt;=0,AND(J52&lt;=0,K52&gt;=1),OR(J52/K52&gt;$T$5,K52/J52&gt;$T$5))</formula>
    </cfRule>
  </conditionalFormatting>
  <conditionalFormatting sqref="K53">
    <cfRule type="expression" dxfId="5968" priority="1023">
      <formula>IF(J53&lt;=0,AND(J53&lt;=0,K53&gt;=1),OR(J53/K53&gt;$T$5,K53/J53&gt;$T$5))</formula>
    </cfRule>
  </conditionalFormatting>
  <conditionalFormatting sqref="K54">
    <cfRule type="expression" dxfId="5967" priority="1022">
      <formula>IF(J54&lt;=0,AND(J54&lt;=0,K54&gt;=1),OR(J54/K54&gt;$T$5,K54/J54&gt;$T$5))</formula>
    </cfRule>
  </conditionalFormatting>
  <conditionalFormatting sqref="K55">
    <cfRule type="expression" dxfId="5966" priority="1021">
      <formula>IF(J55&lt;=0,AND(J55&lt;=0,K55&gt;=1),OR(J55/K55&gt;$T$5,K55/J55&gt;$T$5))</formula>
    </cfRule>
  </conditionalFormatting>
  <conditionalFormatting sqref="K56">
    <cfRule type="expression" dxfId="5965" priority="1020">
      <formula>IF(J56&lt;=0,AND(J56&lt;=0,K56&gt;=1),OR(J56/K56&gt;$T$5,K56/J56&gt;$T$5))</formula>
    </cfRule>
  </conditionalFormatting>
  <conditionalFormatting sqref="K57">
    <cfRule type="expression" dxfId="5964" priority="1019">
      <formula>IF(J57&lt;=0,AND(J57&lt;=0,K57&gt;=1),OR(J57/K57&gt;$T$5,K57/J57&gt;$T$5))</formula>
    </cfRule>
  </conditionalFormatting>
  <conditionalFormatting sqref="K58">
    <cfRule type="expression" dxfId="5963" priority="1018">
      <formula>IF(J58&lt;=0,AND(J58&lt;=0,K58&gt;=1),OR(J58/K58&gt;$T$5,K58/J58&gt;$T$5))</formula>
    </cfRule>
  </conditionalFormatting>
  <conditionalFormatting sqref="K59">
    <cfRule type="expression" dxfId="5962" priority="1017">
      <formula>IF(J59&lt;=0,AND(J59&lt;=0,K59&gt;=1),OR(J59/K59&gt;$T$5,K59/J59&gt;$T$5))</formula>
    </cfRule>
  </conditionalFormatting>
  <conditionalFormatting sqref="K60">
    <cfRule type="expression" dxfId="5961" priority="1016">
      <formula>IF(J60&lt;=0,AND(J60&lt;=0,K60&gt;=1),OR(J60/K60&gt;$T$5,K60/J60&gt;$T$5))</formula>
    </cfRule>
  </conditionalFormatting>
  <conditionalFormatting sqref="K61">
    <cfRule type="expression" dxfId="5960" priority="1015">
      <formula>IF(J61&lt;=0,AND(J61&lt;=0,K61&gt;=1),OR(J61/K61&gt;$T$5,K61/J61&gt;$T$5))</formula>
    </cfRule>
  </conditionalFormatting>
  <conditionalFormatting sqref="K62">
    <cfRule type="expression" dxfId="5959" priority="1014">
      <formula>IF(J62&lt;=0,AND(J62&lt;=0,K62&gt;=1),OR(J62/K62&gt;$T$5,K62/J62&gt;$T$5))</formula>
    </cfRule>
  </conditionalFormatting>
  <conditionalFormatting sqref="K63">
    <cfRule type="expression" dxfId="5958" priority="1013">
      <formula>IF(J63&lt;=0,AND(J63&lt;=0,K63&gt;=1),OR(J63/K63&gt;$T$5,K63/J63&gt;$T$5))</formula>
    </cfRule>
  </conditionalFormatting>
  <conditionalFormatting sqref="K64">
    <cfRule type="expression" dxfId="5957" priority="1012">
      <formula>IF(J64&lt;=0,AND(J64&lt;=0,K64&gt;=1),OR(J64/K64&gt;$T$5,K64/J64&gt;$T$5))</formula>
    </cfRule>
  </conditionalFormatting>
  <conditionalFormatting sqref="K65">
    <cfRule type="expression" dxfId="5956" priority="1011">
      <formula>IF(J65&lt;=0,AND(J65&lt;=0,K65&gt;=1),OR(J65/K65&gt;$T$5,K65/J65&gt;$T$5))</formula>
    </cfRule>
  </conditionalFormatting>
  <conditionalFormatting sqref="K66">
    <cfRule type="expression" dxfId="5955" priority="1010">
      <formula>IF(J66&lt;=0,AND(J66&lt;=0,K66&gt;=1),OR(J66/K66&gt;$T$5,K66/J66&gt;$T$5))</formula>
    </cfRule>
  </conditionalFormatting>
  <conditionalFormatting sqref="K67">
    <cfRule type="expression" dxfId="5954" priority="1009">
      <formula>IF(J67&lt;=0,AND(J67&lt;=0,K67&gt;=1),OR(J67/K67&gt;$T$5,K67/J67&gt;$T$5))</formula>
    </cfRule>
  </conditionalFormatting>
  <conditionalFormatting sqref="K68">
    <cfRule type="expression" dxfId="5953" priority="1008">
      <formula>IF(J68&lt;=0,AND(J68&lt;=0,K68&gt;=1),OR(J68/K68&gt;$T$5,K68/J68&gt;$T$5))</formula>
    </cfRule>
  </conditionalFormatting>
  <conditionalFormatting sqref="K69">
    <cfRule type="expression" dxfId="5952" priority="1007">
      <formula>IF(J69&lt;=0,AND(J69&lt;=0,K69&gt;=1),OR(J69/K69&gt;$T$5,K69/J69&gt;$T$5))</formula>
    </cfRule>
  </conditionalFormatting>
  <conditionalFormatting sqref="K70">
    <cfRule type="expression" dxfId="5951" priority="1006">
      <formula>IF(J70&lt;=0,AND(J70&lt;=0,K70&gt;=1),OR(J70/K70&gt;$T$5,K70/J70&gt;$T$5))</formula>
    </cfRule>
  </conditionalFormatting>
  <conditionalFormatting sqref="K71">
    <cfRule type="expression" dxfId="5950" priority="1005">
      <formula>IF(J71&lt;=0,AND(J71&lt;=0,K71&gt;=1),OR(J71/K71&gt;$T$5,K71/J71&gt;$T$5))</formula>
    </cfRule>
  </conditionalFormatting>
  <conditionalFormatting sqref="K72">
    <cfRule type="expression" dxfId="5949" priority="1004">
      <formula>IF(J72&lt;=0,AND(J72&lt;=0,K72&gt;=1),OR(J72/K72&gt;$T$5,K72/J72&gt;$T$5))</formula>
    </cfRule>
  </conditionalFormatting>
  <conditionalFormatting sqref="K73">
    <cfRule type="expression" dxfId="5948" priority="1003">
      <formula>IF(J73&lt;=0,AND(J73&lt;=0,K73&gt;=1),OR(J73/K73&gt;$T$5,K73/J73&gt;$T$5))</formula>
    </cfRule>
  </conditionalFormatting>
  <conditionalFormatting sqref="K74">
    <cfRule type="expression" dxfId="5947" priority="1002">
      <formula>IF(J74&lt;=0,AND(J74&lt;=0,K74&gt;=1),OR(J74/K74&gt;$T$5,K74/J74&gt;$T$5))</formula>
    </cfRule>
  </conditionalFormatting>
  <conditionalFormatting sqref="K75">
    <cfRule type="expression" dxfId="5946" priority="1001">
      <formula>IF(J75&lt;=0,AND(J75&lt;=0,K75&gt;=1),OR(J75/K75&gt;$T$5,K75/J75&gt;$T$5))</formula>
    </cfRule>
  </conditionalFormatting>
  <conditionalFormatting sqref="K76">
    <cfRule type="expression" dxfId="5945" priority="1000">
      <formula>IF(J76&lt;=0,AND(J76&lt;=0,K76&gt;=1),OR(J76/K76&gt;$T$5,K76/J76&gt;$T$5))</formula>
    </cfRule>
  </conditionalFormatting>
  <conditionalFormatting sqref="K77">
    <cfRule type="expression" dxfId="5944" priority="999">
      <formula>IF(J77&lt;=0,AND(J77&lt;=0,K77&gt;=1),OR(J77/K77&gt;$T$5,K77/J77&gt;$T$5))</formula>
    </cfRule>
  </conditionalFormatting>
  <conditionalFormatting sqref="K78">
    <cfRule type="expression" dxfId="5943" priority="998">
      <formula>IF(J78&lt;=0,AND(J78&lt;=0,K78&gt;=1),OR(J78/K78&gt;$T$5,K78/J78&gt;$T$5))</formula>
    </cfRule>
  </conditionalFormatting>
  <conditionalFormatting sqref="K79">
    <cfRule type="expression" dxfId="5942" priority="997">
      <formula>IF(J79&lt;=0,AND(J79&lt;=0,K79&gt;=1),OR(J79/K79&gt;$T$5,K79/J79&gt;$T$5))</formula>
    </cfRule>
  </conditionalFormatting>
  <conditionalFormatting sqref="K80">
    <cfRule type="expression" dxfId="5941" priority="996">
      <formula>IF(J80&lt;=0,AND(J80&lt;=0,K80&gt;=1),OR(J80/K80&gt;$T$5,K80/J80&gt;$T$5))</formula>
    </cfRule>
  </conditionalFormatting>
  <conditionalFormatting sqref="K81">
    <cfRule type="expression" dxfId="5940" priority="995">
      <formula>IF(J81&lt;=0,AND(J81&lt;=0,K81&gt;=1),OR(J81/K81&gt;$T$5,K81/J81&gt;$T$5))</formula>
    </cfRule>
  </conditionalFormatting>
  <conditionalFormatting sqref="K82">
    <cfRule type="expression" dxfId="5939" priority="994">
      <formula>IF(J82&lt;=0,AND(J82&lt;=0,K82&gt;=1),OR(J82/K82&gt;$T$5,K82/J82&gt;$T$5))</formula>
    </cfRule>
  </conditionalFormatting>
  <conditionalFormatting sqref="K83">
    <cfRule type="expression" dxfId="5938" priority="993">
      <formula>IF(J83&lt;=0,AND(J83&lt;=0,K83&gt;=1),OR(J83/K83&gt;$T$5,K83/J83&gt;$T$5))</formula>
    </cfRule>
  </conditionalFormatting>
  <conditionalFormatting sqref="K84">
    <cfRule type="expression" dxfId="5937" priority="992">
      <formula>IF(J84&lt;=0,AND(J84&lt;=0,K84&gt;=1),OR(J84/K84&gt;$T$5,K84/J84&gt;$T$5))</formula>
    </cfRule>
  </conditionalFormatting>
  <conditionalFormatting sqref="K85">
    <cfRule type="expression" dxfId="5936" priority="991">
      <formula>IF(J85&lt;=0,AND(J85&lt;=0,K85&gt;=1),OR(J85/K85&gt;$T$5,K85/J85&gt;$T$5))</formula>
    </cfRule>
  </conditionalFormatting>
  <conditionalFormatting sqref="K86">
    <cfRule type="expression" dxfId="5935" priority="990">
      <formula>IF(J86&lt;=0,AND(J86&lt;=0,K86&gt;=1),OR(J86/K86&gt;$T$5,K86/J86&gt;$T$5))</formula>
    </cfRule>
  </conditionalFormatting>
  <conditionalFormatting sqref="K87">
    <cfRule type="expression" dxfId="5934" priority="989">
      <formula>IF(J87&lt;=0,AND(J87&lt;=0,K87&gt;=1),OR(J87/K87&gt;$T$5,K87/J87&gt;$T$5))</formula>
    </cfRule>
  </conditionalFormatting>
  <conditionalFormatting sqref="K88">
    <cfRule type="expression" dxfId="5933" priority="988">
      <formula>IF(J88&lt;=0,AND(J88&lt;=0,K88&gt;=1),OR(J88/K88&gt;$T$5,K88/J88&gt;$T$5))</formula>
    </cfRule>
  </conditionalFormatting>
  <conditionalFormatting sqref="K89">
    <cfRule type="expression" dxfId="5932" priority="987">
      <formula>IF(J89&lt;=0,AND(J89&lt;=0,K89&gt;=1),OR(J89/K89&gt;$T$5,K89/J89&gt;$T$5))</formula>
    </cfRule>
  </conditionalFormatting>
  <conditionalFormatting sqref="K90">
    <cfRule type="expression" dxfId="5931" priority="986">
      <formula>IF(J90&lt;=0,AND(J90&lt;=0,K90&gt;=1),OR(J90/K90&gt;$T$5,K90/J90&gt;$T$5))</formula>
    </cfRule>
  </conditionalFormatting>
  <conditionalFormatting sqref="K91">
    <cfRule type="expression" dxfId="5930" priority="985">
      <formula>IF(J91&lt;=0,AND(J91&lt;=0,K91&gt;=1),OR(J91/K91&gt;$T$5,K91/J91&gt;$T$5))</formula>
    </cfRule>
  </conditionalFormatting>
  <conditionalFormatting sqref="K92">
    <cfRule type="expression" dxfId="5929" priority="984">
      <formula>IF(J92&lt;=0,AND(J92&lt;=0,K92&gt;=1),OR(J92/K92&gt;$T$5,K92/J92&gt;$T$5))</formula>
    </cfRule>
  </conditionalFormatting>
  <conditionalFormatting sqref="K93">
    <cfRule type="expression" dxfId="5928" priority="983">
      <formula>IF(J93&lt;=0,AND(J93&lt;=0,K93&gt;=1),OR(J93/K93&gt;$T$5,K93/J93&gt;$T$5))</formula>
    </cfRule>
  </conditionalFormatting>
  <conditionalFormatting sqref="K94">
    <cfRule type="expression" dxfId="5927" priority="982">
      <formula>IF(J94&lt;=0,AND(J94&lt;=0,K94&gt;=1),OR(J94/K94&gt;$T$5,K94/J94&gt;$T$5))</formula>
    </cfRule>
  </conditionalFormatting>
  <conditionalFormatting sqref="K95">
    <cfRule type="expression" dxfId="5926" priority="981">
      <formula>IF(J95&lt;=0,AND(J95&lt;=0,K95&gt;=1),OR(J95/K95&gt;$T$5,K95/J95&gt;$T$5))</formula>
    </cfRule>
  </conditionalFormatting>
  <conditionalFormatting sqref="K96">
    <cfRule type="expression" dxfId="5925" priority="980">
      <formula>IF(J96&lt;=0,AND(J96&lt;=0,K96&gt;=1),OR(J96/K96&gt;$T$5,K96/J96&gt;$T$5))</formula>
    </cfRule>
  </conditionalFormatting>
  <conditionalFormatting sqref="K97">
    <cfRule type="expression" dxfId="5924" priority="979">
      <formula>IF(J97&lt;=0,AND(J97&lt;=0,K97&gt;=1),OR(J97/K97&gt;$T$5,K97/J97&gt;$T$5))</formula>
    </cfRule>
  </conditionalFormatting>
  <conditionalFormatting sqref="K98">
    <cfRule type="expression" dxfId="5923" priority="978">
      <formula>IF(J98&lt;=0,AND(J98&lt;=0,K98&gt;=1),OR(J98/K98&gt;$T$5,K98/J98&gt;$T$5))</formula>
    </cfRule>
  </conditionalFormatting>
  <conditionalFormatting sqref="K99">
    <cfRule type="expression" dxfId="5922" priority="977">
      <formula>IF(J99&lt;=0,AND(J99&lt;=0,K99&gt;=1),OR(J99/K99&gt;$T$5,K99/J99&gt;$T$5))</formula>
    </cfRule>
  </conditionalFormatting>
  <conditionalFormatting sqref="K100">
    <cfRule type="expression" dxfId="5921" priority="976">
      <formula>IF(J100&lt;=0,AND(J100&lt;=0,K100&gt;=1),OR(J100/K100&gt;$T$5,K100/J100&gt;$T$5))</formula>
    </cfRule>
  </conditionalFormatting>
  <conditionalFormatting sqref="K101">
    <cfRule type="expression" dxfId="5920" priority="975">
      <formula>IF(J101&lt;=0,AND(J101&lt;=0,K101&gt;=1),OR(J101/K101&gt;$T$5,K101/J101&gt;$T$5))</formula>
    </cfRule>
  </conditionalFormatting>
  <conditionalFormatting sqref="K102">
    <cfRule type="expression" dxfId="5919" priority="974">
      <formula>IF(J102&lt;=0,AND(J102&lt;=0,K102&gt;=1),OR(J102/K102&gt;$T$5,K102/J102&gt;$T$5))</formula>
    </cfRule>
  </conditionalFormatting>
  <conditionalFormatting sqref="K103">
    <cfRule type="expression" dxfId="5918" priority="973">
      <formula>IF(J103&lt;=0,AND(J103&lt;=0,K103&gt;=1),OR(J103/K103&gt;$T$5,K103/J103&gt;$T$5))</formula>
    </cfRule>
  </conditionalFormatting>
  <conditionalFormatting sqref="K104">
    <cfRule type="expression" dxfId="5917" priority="972">
      <formula>IF(J104&lt;=0,AND(J104&lt;=0,K104&gt;=1),OR(J104/K104&gt;$T$5,K104/J104&gt;$T$5))</formula>
    </cfRule>
  </conditionalFormatting>
  <conditionalFormatting sqref="K105">
    <cfRule type="expression" dxfId="5916" priority="971">
      <formula>IF(J105&lt;=0,AND(J105&lt;=0,K105&gt;=1),OR(J105/K105&gt;$T$5,K105/J105&gt;$T$5))</formula>
    </cfRule>
  </conditionalFormatting>
  <conditionalFormatting sqref="K106">
    <cfRule type="expression" dxfId="5915" priority="970">
      <formula>IF(J106&lt;=0,AND(J106&lt;=0,K106&gt;=1),OR(J106/K106&gt;$T$5,K106/J106&gt;$T$5))</formula>
    </cfRule>
  </conditionalFormatting>
  <conditionalFormatting sqref="K107">
    <cfRule type="expression" dxfId="5914" priority="969">
      <formula>IF(J107&lt;=0,AND(J107&lt;=0,K107&gt;=1),OR(J107/K107&gt;$T$5,K107/J107&gt;$T$5))</formula>
    </cfRule>
  </conditionalFormatting>
  <conditionalFormatting sqref="K108">
    <cfRule type="expression" dxfId="5913" priority="968">
      <formula>IF(J108&lt;=0,AND(J108&lt;=0,K108&gt;=1),OR(J108/K108&gt;$T$5,K108/J108&gt;$T$5))</formula>
    </cfRule>
  </conditionalFormatting>
  <conditionalFormatting sqref="K109">
    <cfRule type="expression" dxfId="5912" priority="967">
      <formula>IF(J109&lt;=0,AND(J109&lt;=0,K109&gt;=1),OR(J109/K109&gt;$T$5,K109/J109&gt;$T$5))</formula>
    </cfRule>
  </conditionalFormatting>
  <conditionalFormatting sqref="K110">
    <cfRule type="expression" dxfId="5911" priority="966">
      <formula>IF(J110&lt;=0,AND(J110&lt;=0,K110&gt;=1),OR(J110/K110&gt;$T$5,K110/J110&gt;$T$5))</formula>
    </cfRule>
  </conditionalFormatting>
  <conditionalFormatting sqref="K111">
    <cfRule type="expression" dxfId="5910" priority="965">
      <formula>IF(J111&lt;=0,AND(J111&lt;=0,K111&gt;=1),OR(J111/K111&gt;$T$5,K111/J111&gt;$T$5))</formula>
    </cfRule>
  </conditionalFormatting>
  <conditionalFormatting sqref="K112">
    <cfRule type="expression" dxfId="5909" priority="964">
      <formula>IF(J112&lt;=0,AND(J112&lt;=0,K112&gt;=1),OR(J112/K112&gt;$T$5,K112/J112&gt;$T$5))</formula>
    </cfRule>
  </conditionalFormatting>
  <conditionalFormatting sqref="K113">
    <cfRule type="expression" dxfId="5908" priority="963">
      <formula>IF(J113&lt;=0,AND(J113&lt;=0,K113&gt;=1),OR(J113/K113&gt;$T$5,K113/J113&gt;$T$5))</formula>
    </cfRule>
  </conditionalFormatting>
  <conditionalFormatting sqref="K114">
    <cfRule type="expression" dxfId="5907" priority="962">
      <formula>IF(J114&lt;=0,AND(J114&lt;=0,K114&gt;=1),OR(J114/K114&gt;$T$5,K114/J114&gt;$T$5))</formula>
    </cfRule>
  </conditionalFormatting>
  <conditionalFormatting sqref="K115">
    <cfRule type="expression" dxfId="5906" priority="961">
      <formula>IF(J115&lt;=0,AND(J115&lt;=0,K115&gt;=1),OR(J115/K115&gt;$T$5,K115/J115&gt;$T$5))</formula>
    </cfRule>
  </conditionalFormatting>
  <conditionalFormatting sqref="K116">
    <cfRule type="expression" dxfId="5905" priority="960">
      <formula>IF(J116&lt;=0,AND(J116&lt;=0,K116&gt;=1),OR(J116/K116&gt;$T$5,K116/J116&gt;$T$5))</formula>
    </cfRule>
  </conditionalFormatting>
  <conditionalFormatting sqref="K117">
    <cfRule type="expression" dxfId="5904" priority="959">
      <formula>IF(J117&lt;=0,AND(J117&lt;=0,K117&gt;=1),OR(J117/K117&gt;$T$5,K117/J117&gt;$T$5))</formula>
    </cfRule>
  </conditionalFormatting>
  <conditionalFormatting sqref="K118">
    <cfRule type="expression" dxfId="5903" priority="958">
      <formula>IF(J118&lt;=0,AND(J118&lt;=0,K118&gt;=1),OR(J118/K118&gt;$T$5,K118/J118&gt;$T$5))</formula>
    </cfRule>
  </conditionalFormatting>
  <conditionalFormatting sqref="K119">
    <cfRule type="expression" dxfId="5902" priority="957">
      <formula>IF(J119&lt;=0,AND(J119&lt;=0,K119&gt;=1),OR(J119/K119&gt;$T$5,K119/J119&gt;$T$5))</formula>
    </cfRule>
  </conditionalFormatting>
  <conditionalFormatting sqref="K120">
    <cfRule type="expression" dxfId="5901" priority="956">
      <formula>IF(J120&lt;=0,AND(J120&lt;=0,K120&gt;=1),OR(J120/K120&gt;$T$5,K120/J120&gt;$T$5))</formula>
    </cfRule>
  </conditionalFormatting>
  <conditionalFormatting sqref="K121">
    <cfRule type="expression" dxfId="5900" priority="955">
      <formula>IF(J121&lt;=0,AND(J121&lt;=0,K121&gt;=1),OR(J121/K121&gt;$T$5,K121/J121&gt;$T$5))</formula>
    </cfRule>
  </conditionalFormatting>
  <conditionalFormatting sqref="K122">
    <cfRule type="expression" dxfId="5899" priority="954">
      <formula>IF(J122&lt;=0,AND(J122&lt;=0,K122&gt;=1),OR(J122/K122&gt;$T$5,K122/J122&gt;$T$5))</formula>
    </cfRule>
  </conditionalFormatting>
  <conditionalFormatting sqref="K123">
    <cfRule type="expression" dxfId="5898" priority="953">
      <formula>IF(J123&lt;=0,AND(J123&lt;=0,K123&gt;=1),OR(J123/K123&gt;$T$5,K123/J123&gt;$T$5))</formula>
    </cfRule>
  </conditionalFormatting>
  <conditionalFormatting sqref="K124">
    <cfRule type="expression" dxfId="5897" priority="952">
      <formula>IF(J124&lt;=0,AND(J124&lt;=0,K124&gt;=1),OR(J124/K124&gt;$T$5,K124/J124&gt;$T$5))</formula>
    </cfRule>
  </conditionalFormatting>
  <conditionalFormatting sqref="K125">
    <cfRule type="expression" dxfId="5896" priority="951">
      <formula>IF(J125&lt;=0,AND(J125&lt;=0,K125&gt;=1),OR(J125/K125&gt;$T$5,K125/J125&gt;$T$5))</formula>
    </cfRule>
  </conditionalFormatting>
  <conditionalFormatting sqref="K126">
    <cfRule type="expression" dxfId="5895" priority="950">
      <formula>IF(J126&lt;=0,AND(J126&lt;=0,K126&gt;=1),OR(J126/K126&gt;$T$5,K126/J126&gt;$T$5))</formula>
    </cfRule>
  </conditionalFormatting>
  <conditionalFormatting sqref="K128">
    <cfRule type="expression" dxfId="5894" priority="949">
      <formula>IF(J128&lt;=0,AND(J128&lt;=0,K128&gt;=1),OR(J128/K128&gt;$T$5,K128/J128&gt;$T$5))</formula>
    </cfRule>
  </conditionalFormatting>
  <conditionalFormatting sqref="K129">
    <cfRule type="expression" dxfId="5893" priority="948">
      <formula>IF(J129&lt;=0,AND(J129&lt;=0,K129&gt;=1),OR(J129/K129&gt;$T$5,K129/J129&gt;$T$5))</formula>
    </cfRule>
  </conditionalFormatting>
  <conditionalFormatting sqref="K130">
    <cfRule type="expression" dxfId="5892" priority="947">
      <formula>IF(J130&lt;=0,AND(J130&lt;=0,K130&gt;=1),OR(J130/K130&gt;$T$5,K130/J130&gt;$T$5))</formula>
    </cfRule>
  </conditionalFormatting>
  <conditionalFormatting sqref="K131">
    <cfRule type="expression" dxfId="5891" priority="946">
      <formula>IF(J131&lt;=0,AND(J131&lt;=0,K131&gt;=1),OR(J131/K131&gt;$T$5,K131/J131&gt;$T$5))</formula>
    </cfRule>
  </conditionalFormatting>
  <conditionalFormatting sqref="K132">
    <cfRule type="expression" dxfId="5890" priority="945">
      <formula>IF(J132&lt;=0,AND(J132&lt;=0,K132&gt;=1),OR(J132/K132&gt;$T$5,K132/J132&gt;$T$5))</formula>
    </cfRule>
  </conditionalFormatting>
  <conditionalFormatting sqref="K133">
    <cfRule type="expression" dxfId="5889" priority="944">
      <formula>IF(J133&lt;=0,AND(J133&lt;=0,K133&gt;=1),OR(J133/K133&gt;$T$5,K133/J133&gt;$T$5))</formula>
    </cfRule>
  </conditionalFormatting>
  <conditionalFormatting sqref="K134">
    <cfRule type="expression" dxfId="5888" priority="943">
      <formula>IF(J134&lt;=0,AND(J134&lt;=0,K134&gt;=1),OR(J134/K134&gt;$T$5,K134/J134&gt;$T$5))</formula>
    </cfRule>
  </conditionalFormatting>
  <conditionalFormatting sqref="K135">
    <cfRule type="expression" dxfId="5887" priority="942">
      <formula>IF(J135&lt;=0,AND(J135&lt;=0,K135&gt;=1),OR(J135/K135&gt;$T$5,K135/J135&gt;$T$5))</formula>
    </cfRule>
  </conditionalFormatting>
  <conditionalFormatting sqref="K136">
    <cfRule type="expression" dxfId="5886" priority="941">
      <formula>IF(J136&lt;=0,AND(J136&lt;=0,K136&gt;=1),OR(J136/K136&gt;$T$5,K136/J136&gt;$T$5))</formula>
    </cfRule>
  </conditionalFormatting>
  <conditionalFormatting sqref="K137">
    <cfRule type="expression" dxfId="5885" priority="940">
      <formula>IF(J137&lt;=0,AND(J137&lt;=0,K137&gt;=1),OR(J137/K137&gt;$T$5,K137/J137&gt;$T$5))</formula>
    </cfRule>
  </conditionalFormatting>
  <conditionalFormatting sqref="K138">
    <cfRule type="expression" dxfId="5884" priority="939">
      <formula>IF(J138&lt;=0,AND(J138&lt;=0,K138&gt;=1),OR(J138/K138&gt;$T$5,K138/J138&gt;$T$5))</formula>
    </cfRule>
  </conditionalFormatting>
  <conditionalFormatting sqref="K139">
    <cfRule type="expression" dxfId="5883" priority="938">
      <formula>IF(J139&lt;=0,AND(J139&lt;=0,K139&gt;=1),OR(J139/K139&gt;$T$5,K139/J139&gt;$T$5))</formula>
    </cfRule>
  </conditionalFormatting>
  <conditionalFormatting sqref="K140">
    <cfRule type="expression" dxfId="5882" priority="937">
      <formula>IF(J140&lt;=0,AND(J140&lt;=0,K140&gt;=1),OR(J140/K140&gt;$T$5,K140/J140&gt;$T$5))</formula>
    </cfRule>
  </conditionalFormatting>
  <conditionalFormatting sqref="K141">
    <cfRule type="expression" dxfId="5881" priority="936">
      <formula>IF(J141&lt;=0,AND(J141&lt;=0,K141&gt;=1),OR(J141/K141&gt;$T$5,K141/J141&gt;$T$5))</formula>
    </cfRule>
  </conditionalFormatting>
  <conditionalFormatting sqref="K142">
    <cfRule type="expression" dxfId="5880" priority="935">
      <formula>IF(J142&lt;=0,AND(J142&lt;=0,K142&gt;=1),OR(J142/K142&gt;$T$5,K142/J142&gt;$T$5))</formula>
    </cfRule>
  </conditionalFormatting>
  <conditionalFormatting sqref="K143">
    <cfRule type="expression" dxfId="5879" priority="934">
      <formula>IF(J143&lt;=0,AND(J143&lt;=0,K143&gt;=1),OR(J143/K143&gt;$T$5,K143/J143&gt;$T$5))</formula>
    </cfRule>
  </conditionalFormatting>
  <conditionalFormatting sqref="K144">
    <cfRule type="expression" dxfId="5878" priority="933">
      <formula>IF(J144&lt;=0,AND(J144&lt;=0,K144&gt;=1),OR(J144/K144&gt;$T$5,K144/J144&gt;$T$5))</formula>
    </cfRule>
  </conditionalFormatting>
  <conditionalFormatting sqref="K145">
    <cfRule type="expression" dxfId="5877" priority="932">
      <formula>IF(J145&lt;=0,AND(J145&lt;=0,K145&gt;=1),OR(J145/K145&gt;$T$5,K145/J145&gt;$T$5))</formula>
    </cfRule>
  </conditionalFormatting>
  <conditionalFormatting sqref="K146">
    <cfRule type="expression" dxfId="5876" priority="931">
      <formula>IF(J146&lt;=0,AND(J146&lt;=0,K146&gt;=1),OR(J146/K146&gt;$T$5,K146/J146&gt;$T$5))</formula>
    </cfRule>
  </conditionalFormatting>
  <conditionalFormatting sqref="K147">
    <cfRule type="expression" dxfId="5875" priority="930">
      <formula>IF(J147&lt;=0,AND(J147&lt;=0,K147&gt;=1),OR(J147/K147&gt;$T$5,K147/J147&gt;$T$5))</formula>
    </cfRule>
  </conditionalFormatting>
  <conditionalFormatting sqref="K148">
    <cfRule type="expression" dxfId="5874" priority="929">
      <formula>IF(J148&lt;=0,AND(J148&lt;=0,K148&gt;=1),OR(J148/K148&gt;$T$5,K148/J148&gt;$T$5))</formula>
    </cfRule>
  </conditionalFormatting>
  <conditionalFormatting sqref="K149">
    <cfRule type="expression" dxfId="5873" priority="928">
      <formula>IF(J149&lt;=0,AND(J149&lt;=0,K149&gt;=1),OR(J149/K149&gt;$T$5,K149/J149&gt;$T$5))</formula>
    </cfRule>
  </conditionalFormatting>
  <conditionalFormatting sqref="K150">
    <cfRule type="expression" dxfId="5872" priority="927">
      <formula>IF(J150&lt;=0,AND(J150&lt;=0,K150&gt;=1),OR(J150/K150&gt;$T$5,K150/J150&gt;$T$5))</formula>
    </cfRule>
  </conditionalFormatting>
  <conditionalFormatting sqref="K151">
    <cfRule type="expression" dxfId="5871" priority="926">
      <formula>IF(J151&lt;=0,AND(J151&lt;=0,K151&gt;=1),OR(J151/K151&gt;$T$5,K151/J151&gt;$T$5))</formula>
    </cfRule>
  </conditionalFormatting>
  <conditionalFormatting sqref="K152">
    <cfRule type="expression" dxfId="5870" priority="925">
      <formula>IF(J152&lt;=0,AND(J152&lt;=0,K152&gt;=1),OR(J152/K152&gt;$T$5,K152/J152&gt;$T$5))</formula>
    </cfRule>
  </conditionalFormatting>
  <conditionalFormatting sqref="K153">
    <cfRule type="expression" dxfId="5869" priority="924">
      <formula>IF(J153&lt;=0,AND(J153&lt;=0,K153&gt;=1),OR(J153/K153&gt;$T$5,K153/J153&gt;$T$5))</formula>
    </cfRule>
  </conditionalFormatting>
  <conditionalFormatting sqref="K154">
    <cfRule type="expression" dxfId="5868" priority="923">
      <formula>IF(J154&lt;=0,AND(J154&lt;=0,K154&gt;=1),OR(J154/K154&gt;$T$5,K154/J154&gt;$T$5))</formula>
    </cfRule>
  </conditionalFormatting>
  <conditionalFormatting sqref="K155">
    <cfRule type="expression" dxfId="5867" priority="922">
      <formula>IF(J155&lt;=0,AND(J155&lt;=0,K155&gt;=1),OR(J155/K155&gt;$T$5,K155/J155&gt;$T$5))</formula>
    </cfRule>
  </conditionalFormatting>
  <conditionalFormatting sqref="K156">
    <cfRule type="expression" dxfId="5866" priority="921">
      <formula>IF(J156&lt;=0,AND(J156&lt;=0,K156&gt;=1),OR(J156/K156&gt;$T$5,K156/J156&gt;$T$5))</formula>
    </cfRule>
  </conditionalFormatting>
  <conditionalFormatting sqref="K157">
    <cfRule type="expression" dxfId="5865" priority="920">
      <formula>IF(J157&lt;=0,AND(J157&lt;=0,K157&gt;=1),OR(J157/K157&gt;$T$5,K157/J157&gt;$T$5))</formula>
    </cfRule>
  </conditionalFormatting>
  <conditionalFormatting sqref="K158">
    <cfRule type="expression" dxfId="5864" priority="919">
      <formula>IF(J158&lt;=0,AND(J158&lt;=0,K158&gt;=1),OR(J158/K158&gt;$T$5,K158/J158&gt;$T$5))</formula>
    </cfRule>
  </conditionalFormatting>
  <conditionalFormatting sqref="K159">
    <cfRule type="expression" dxfId="5863" priority="918">
      <formula>IF(J159&lt;=0,AND(J159&lt;=0,K159&gt;=1),OR(J159/K159&gt;$T$5,K159/J159&gt;$T$5))</formula>
    </cfRule>
  </conditionalFormatting>
  <conditionalFormatting sqref="K160">
    <cfRule type="expression" dxfId="5862" priority="917">
      <formula>IF(J160&lt;=0,AND(J160&lt;=0,K160&gt;=1),OR(J160/K160&gt;$T$5,K160/J160&gt;$T$5))</formula>
    </cfRule>
  </conditionalFormatting>
  <conditionalFormatting sqref="K161">
    <cfRule type="expression" dxfId="5861" priority="916">
      <formula>IF(J161&lt;=0,AND(J161&lt;=0,K161&gt;=1),OR(J161/K161&gt;$T$5,K161/J161&gt;$T$5))</formula>
    </cfRule>
  </conditionalFormatting>
  <conditionalFormatting sqref="K162">
    <cfRule type="expression" dxfId="5860" priority="915">
      <formula>IF(J162&lt;=0,AND(J162&lt;=0,K162&gt;=1),OR(J162/K162&gt;$T$5,K162/J162&gt;$T$5))</formula>
    </cfRule>
  </conditionalFormatting>
  <conditionalFormatting sqref="K163">
    <cfRule type="expression" dxfId="5859" priority="914">
      <formula>IF(J163&lt;=0,AND(J163&lt;=0,K163&gt;=1),OR(J163/K163&gt;$T$5,K163/J163&gt;$T$5))</formula>
    </cfRule>
  </conditionalFormatting>
  <conditionalFormatting sqref="K164">
    <cfRule type="expression" dxfId="5858" priority="913">
      <formula>IF(J164&lt;=0,AND(J164&lt;=0,K164&gt;=1),OR(J164/K164&gt;$T$5,K164/J164&gt;$T$5))</formula>
    </cfRule>
  </conditionalFormatting>
  <conditionalFormatting sqref="K165">
    <cfRule type="expression" dxfId="5857" priority="912">
      <formula>IF(J165&lt;=0,AND(J165&lt;=0,K165&gt;=1),OR(J165/K165&gt;$T$5,K165/J165&gt;$T$5))</formula>
    </cfRule>
  </conditionalFormatting>
  <conditionalFormatting sqref="K166">
    <cfRule type="expression" dxfId="5856" priority="911">
      <formula>IF(J166&lt;=0,AND(J166&lt;=0,K166&gt;=1),OR(J166/K166&gt;$T$5,K166/J166&gt;$T$5))</formula>
    </cfRule>
  </conditionalFormatting>
  <conditionalFormatting sqref="K167">
    <cfRule type="expression" dxfId="5855" priority="910">
      <formula>IF(J167&lt;=0,AND(J167&lt;=0,K167&gt;=1),OR(J167/K167&gt;$T$5,K167/J167&gt;$T$5))</formula>
    </cfRule>
  </conditionalFormatting>
  <conditionalFormatting sqref="K168">
    <cfRule type="expression" dxfId="5854" priority="909">
      <formula>IF(J168&lt;=0,AND(J168&lt;=0,K168&gt;=1),OR(J168/K168&gt;$T$5,K168/J168&gt;$T$5))</formula>
    </cfRule>
  </conditionalFormatting>
  <conditionalFormatting sqref="K169">
    <cfRule type="expression" dxfId="5853" priority="908">
      <formula>IF(J169&lt;=0,AND(J169&lt;=0,K169&gt;=1),OR(J169/K169&gt;$T$5,K169/J169&gt;$T$5))</formula>
    </cfRule>
  </conditionalFormatting>
  <conditionalFormatting sqref="K170">
    <cfRule type="expression" dxfId="5852" priority="907">
      <formula>IF(J170&lt;=0,AND(J170&lt;=0,K170&gt;=1),OR(J170/K170&gt;$T$5,K170/J170&gt;$T$5))</formula>
    </cfRule>
  </conditionalFormatting>
  <conditionalFormatting sqref="K171">
    <cfRule type="expression" dxfId="5851" priority="906">
      <formula>IF(J171&lt;=0,AND(J171&lt;=0,K171&gt;=1),OR(J171/K171&gt;$T$5,K171/J171&gt;$T$5))</formula>
    </cfRule>
  </conditionalFormatting>
  <conditionalFormatting sqref="K172">
    <cfRule type="expression" dxfId="5850" priority="905">
      <formula>IF(J172&lt;=0,AND(J172&lt;=0,K172&gt;=1),OR(J172/K172&gt;$T$5,K172/J172&gt;$T$5))</formula>
    </cfRule>
  </conditionalFormatting>
  <conditionalFormatting sqref="K173">
    <cfRule type="expression" dxfId="5849" priority="904">
      <formula>IF(J173&lt;=0,AND(J173&lt;=0,K173&gt;=1),OR(J173/K173&gt;$T$5,K173/J173&gt;$T$5))</formula>
    </cfRule>
  </conditionalFormatting>
  <conditionalFormatting sqref="K174">
    <cfRule type="expression" dxfId="5848" priority="903">
      <formula>IF(J174&lt;=0,AND(J174&lt;=0,K174&gt;=1),OR(J174/K174&gt;$T$5,K174/J174&gt;$T$5))</formula>
    </cfRule>
  </conditionalFormatting>
  <conditionalFormatting sqref="K175">
    <cfRule type="expression" dxfId="5847" priority="902">
      <formula>IF(J175&lt;=0,AND(J175&lt;=0,K175&gt;=1),OR(J175/K175&gt;$T$5,K175/J175&gt;$T$5))</formula>
    </cfRule>
  </conditionalFormatting>
  <conditionalFormatting sqref="K176">
    <cfRule type="expression" dxfId="5846" priority="901">
      <formula>IF(J176&lt;=0,AND(J176&lt;=0,K176&gt;=1),OR(J176/K176&gt;$T$5,K176/J176&gt;$T$5))</formula>
    </cfRule>
  </conditionalFormatting>
  <conditionalFormatting sqref="K177">
    <cfRule type="expression" dxfId="5845" priority="900">
      <formula>IF(J177&lt;=0,AND(J177&lt;=0,K177&gt;=1),OR(J177/K177&gt;$T$5,K177/J177&gt;$T$5))</formula>
    </cfRule>
  </conditionalFormatting>
  <conditionalFormatting sqref="K178">
    <cfRule type="expression" dxfId="5844" priority="899">
      <formula>IF(J178&lt;=0,AND(J178&lt;=0,K178&gt;=1),OR(J178/K178&gt;$T$5,K178/J178&gt;$T$5))</formula>
    </cfRule>
  </conditionalFormatting>
  <conditionalFormatting sqref="K179">
    <cfRule type="expression" dxfId="5843" priority="898">
      <formula>IF(J179&lt;=0,AND(J179&lt;=0,K179&gt;=1),OR(J179/K179&gt;$T$5,K179/J179&gt;$T$5))</formula>
    </cfRule>
  </conditionalFormatting>
  <conditionalFormatting sqref="K180">
    <cfRule type="expression" dxfId="5842" priority="897">
      <formula>IF(J180&lt;=0,AND(J180&lt;=0,K180&gt;=1),OR(J180/K180&gt;$T$5,K180/J180&gt;$T$5))</formula>
    </cfRule>
  </conditionalFormatting>
  <conditionalFormatting sqref="K181">
    <cfRule type="expression" dxfId="5841" priority="896">
      <formula>IF(J181&lt;=0,AND(J181&lt;=0,K181&gt;=1),OR(J181/K181&gt;$T$5,K181/J181&gt;$T$5))</formula>
    </cfRule>
  </conditionalFormatting>
  <conditionalFormatting sqref="K182">
    <cfRule type="expression" dxfId="5840" priority="895">
      <formula>IF(J182&lt;=0,AND(J182&lt;=0,K182&gt;=1),OR(J182/K182&gt;$T$5,K182/J182&gt;$T$5))</formula>
    </cfRule>
  </conditionalFormatting>
  <conditionalFormatting sqref="K183">
    <cfRule type="expression" dxfId="5839" priority="894">
      <formula>IF(J183&lt;=0,AND(J183&lt;=0,K183&gt;=1),OR(J183/K183&gt;$T$5,K183/J183&gt;$T$5))</formula>
    </cfRule>
  </conditionalFormatting>
  <conditionalFormatting sqref="K184">
    <cfRule type="expression" dxfId="5838" priority="893">
      <formula>IF(J184&lt;=0,AND(J184&lt;=0,K184&gt;=1),OR(J184/K184&gt;$T$5,K184/J184&gt;$T$5))</formula>
    </cfRule>
  </conditionalFormatting>
  <conditionalFormatting sqref="L5">
    <cfRule type="expression" dxfId="5837" priority="892">
      <formula>IF(K5&lt;=0,AND(K5&lt;=0,L5&gt;=1),OR(K5/L5&gt;$T$5,L5/K5&gt;$T$5))</formula>
    </cfRule>
  </conditionalFormatting>
  <conditionalFormatting sqref="L6">
    <cfRule type="expression" dxfId="5836" priority="891">
      <formula>IF(K6&lt;=0,AND(K6&lt;=0,L6&gt;=1),OR(K6/L6&gt;$T$5,L6/K6&gt;$T$5))</formula>
    </cfRule>
  </conditionalFormatting>
  <conditionalFormatting sqref="L7">
    <cfRule type="expression" dxfId="5835" priority="890">
      <formula>IF(K7&lt;=0,AND(K7&lt;=0,L7&gt;=1),OR(K7/L7&gt;$T$5,L7/K7&gt;$T$5))</formula>
    </cfRule>
  </conditionalFormatting>
  <conditionalFormatting sqref="L8">
    <cfRule type="expression" dxfId="5834" priority="889">
      <formula>IF(K8&lt;=0,AND(K8&lt;=0,L8&gt;=1),OR(K8/L8&gt;$T$5,L8/K8&gt;$T$5))</formula>
    </cfRule>
  </conditionalFormatting>
  <conditionalFormatting sqref="L9">
    <cfRule type="expression" dxfId="5833" priority="888">
      <formula>IF(K9&lt;=0,AND(K9&lt;=0,L9&gt;=1),OR(K9/L9&gt;$T$5,L9/K9&gt;$T$5))</formula>
    </cfRule>
  </conditionalFormatting>
  <conditionalFormatting sqref="L10">
    <cfRule type="expression" dxfId="5832" priority="887">
      <formula>IF(K10&lt;=0,AND(K10&lt;=0,L10&gt;=1),OR(K10/L10&gt;$T$5,L10/K10&gt;$T$5))</formula>
    </cfRule>
  </conditionalFormatting>
  <conditionalFormatting sqref="L11">
    <cfRule type="expression" dxfId="5831" priority="886">
      <formula>IF(K11&lt;=0,AND(K11&lt;=0,L11&gt;=1),OR(K11/L11&gt;$T$5,L11/K11&gt;$T$5))</formula>
    </cfRule>
  </conditionalFormatting>
  <conditionalFormatting sqref="L12">
    <cfRule type="expression" dxfId="5830" priority="885">
      <formula>IF(K12&lt;=0,AND(K12&lt;=0,L12&gt;=1),OR(K12/L12&gt;$T$5,L12/K12&gt;$T$5))</formula>
    </cfRule>
  </conditionalFormatting>
  <conditionalFormatting sqref="L13">
    <cfRule type="expression" dxfId="5829" priority="884">
      <formula>IF(K13&lt;=0,AND(K13&lt;=0,L13&gt;=1),OR(K13/L13&gt;$T$5,L13/K13&gt;$T$5))</formula>
    </cfRule>
  </conditionalFormatting>
  <conditionalFormatting sqref="L14">
    <cfRule type="expression" dxfId="5828" priority="883">
      <formula>IF(K14&lt;=0,AND(K14&lt;=0,L14&gt;=1),OR(K14/L14&gt;$T$5,L14/K14&gt;$T$5))</formula>
    </cfRule>
  </conditionalFormatting>
  <conditionalFormatting sqref="L15">
    <cfRule type="expression" dxfId="5827" priority="882">
      <formula>IF(K15&lt;=0,AND(K15&lt;=0,L15&gt;=1),OR(K15/L15&gt;$T$5,L15/K15&gt;$T$5))</formula>
    </cfRule>
  </conditionalFormatting>
  <conditionalFormatting sqref="L16">
    <cfRule type="expression" dxfId="5826" priority="881">
      <formula>IF(K16&lt;=0,AND(K16&lt;=0,L16&gt;=1),OR(K16/L16&gt;$T$5,L16/K16&gt;$T$5))</formula>
    </cfRule>
  </conditionalFormatting>
  <conditionalFormatting sqref="L17">
    <cfRule type="expression" dxfId="5825" priority="880">
      <formula>IF(K17&lt;=0,AND(K17&lt;=0,L17&gt;=1),OR(K17/L17&gt;$T$5,L17/K17&gt;$T$5))</formula>
    </cfRule>
  </conditionalFormatting>
  <conditionalFormatting sqref="L18">
    <cfRule type="expression" dxfId="5824" priority="879">
      <formula>IF(K18&lt;=0,AND(K18&lt;=0,L18&gt;=1),OR(K18/L18&gt;$T$5,L18/K18&gt;$T$5))</formula>
    </cfRule>
  </conditionalFormatting>
  <conditionalFormatting sqref="L19">
    <cfRule type="expression" dxfId="5823" priority="878">
      <formula>IF(K19&lt;=0,AND(K19&lt;=0,L19&gt;=1),OR(K19/L19&gt;$T$5,L19/K19&gt;$T$5))</formula>
    </cfRule>
  </conditionalFormatting>
  <conditionalFormatting sqref="L20">
    <cfRule type="expression" dxfId="5822" priority="877">
      <formula>IF(K20&lt;=0,AND(K20&lt;=0,L20&gt;=1),OR(K20/L20&gt;$T$5,L20/K20&gt;$T$5))</formula>
    </cfRule>
  </conditionalFormatting>
  <conditionalFormatting sqref="L21">
    <cfRule type="expression" dxfId="5821" priority="876">
      <formula>IF(K21&lt;=0,AND(K21&lt;=0,L21&gt;=1),OR(K21/L21&gt;$T$5,L21/K21&gt;$T$5))</formula>
    </cfRule>
  </conditionalFormatting>
  <conditionalFormatting sqref="L22">
    <cfRule type="expression" dxfId="5820" priority="875">
      <formula>IF(K22&lt;=0,AND(K22&lt;=0,L22&gt;=1),OR(K22/L22&gt;$T$5,L22/K22&gt;$T$5))</formula>
    </cfRule>
  </conditionalFormatting>
  <conditionalFormatting sqref="L23">
    <cfRule type="expression" dxfId="5819" priority="874">
      <formula>IF(K23&lt;=0,AND(K23&lt;=0,L23&gt;=1),OR(K23/L23&gt;$T$5,L23/K23&gt;$T$5))</formula>
    </cfRule>
  </conditionalFormatting>
  <conditionalFormatting sqref="L24">
    <cfRule type="expression" dxfId="5818" priority="873">
      <formula>IF(K24&lt;=0,AND(K24&lt;=0,L24&gt;=1),OR(K24/L24&gt;$T$5,L24/K24&gt;$T$5))</formula>
    </cfRule>
  </conditionalFormatting>
  <conditionalFormatting sqref="L25">
    <cfRule type="expression" dxfId="5817" priority="872">
      <formula>IF(K25&lt;=0,AND(K25&lt;=0,L25&gt;=1),OR(K25/L25&gt;$T$5,L25/K25&gt;$T$5))</formula>
    </cfRule>
  </conditionalFormatting>
  <conditionalFormatting sqref="L26">
    <cfRule type="expression" dxfId="5816" priority="871">
      <formula>IF(K26&lt;=0,AND(K26&lt;=0,L26&gt;=1),OR(K26/L26&gt;$T$5,L26/K26&gt;$T$5))</formula>
    </cfRule>
  </conditionalFormatting>
  <conditionalFormatting sqref="L27">
    <cfRule type="expression" dxfId="5815" priority="870">
      <formula>IF(K27&lt;=0,AND(K27&lt;=0,L27&gt;=1),OR(K27/L27&gt;$T$5,L27/K27&gt;$T$5))</formula>
    </cfRule>
  </conditionalFormatting>
  <conditionalFormatting sqref="L28">
    <cfRule type="expression" dxfId="5814" priority="869">
      <formula>IF(K28&lt;=0,AND(K28&lt;=0,L28&gt;=1),OR(K28/L28&gt;$T$5,L28/K28&gt;$T$5))</formula>
    </cfRule>
  </conditionalFormatting>
  <conditionalFormatting sqref="L29">
    <cfRule type="expression" dxfId="5813" priority="868">
      <formula>IF(K29&lt;=0,AND(K29&lt;=0,L29&gt;=1),OR(K29/L29&gt;$T$5,L29/K29&gt;$T$5))</formula>
    </cfRule>
  </conditionalFormatting>
  <conditionalFormatting sqref="L30">
    <cfRule type="expression" dxfId="5812" priority="867">
      <formula>IF(K30&lt;=0,AND(K30&lt;=0,L30&gt;=1),OR(K30/L30&gt;$T$5,L30/K30&gt;$T$5))</formula>
    </cfRule>
  </conditionalFormatting>
  <conditionalFormatting sqref="L31">
    <cfRule type="expression" dxfId="5811" priority="866">
      <formula>IF(K31&lt;=0,AND(K31&lt;=0,L31&gt;=1),OR(K31/L31&gt;$T$5,L31/K31&gt;$T$5))</formula>
    </cfRule>
  </conditionalFormatting>
  <conditionalFormatting sqref="L32">
    <cfRule type="expression" dxfId="5810" priority="865">
      <formula>IF(K32&lt;=0,AND(K32&lt;=0,L32&gt;=1),OR(K32/L32&gt;$T$5,L32/K32&gt;$T$5))</formula>
    </cfRule>
  </conditionalFormatting>
  <conditionalFormatting sqref="L34">
    <cfRule type="expression" dxfId="5809" priority="864">
      <formula>IF(K34&lt;=0,AND(K34&lt;=0,L34&gt;=1),OR(K34/L34&gt;$T$5,L34/K34&gt;$T$5))</formula>
    </cfRule>
  </conditionalFormatting>
  <conditionalFormatting sqref="L35">
    <cfRule type="expression" dxfId="5808" priority="863">
      <formula>IF(K35&lt;=0,AND(K35&lt;=0,L35&gt;=1),OR(K35/L35&gt;$T$5,L35/K35&gt;$T$5))</formula>
    </cfRule>
  </conditionalFormatting>
  <conditionalFormatting sqref="L36">
    <cfRule type="expression" dxfId="5807" priority="862">
      <formula>IF(K36&lt;=0,AND(K36&lt;=0,L36&gt;=1),OR(K36/L36&gt;$T$5,L36/K36&gt;$T$5))</formula>
    </cfRule>
  </conditionalFormatting>
  <conditionalFormatting sqref="L37">
    <cfRule type="expression" dxfId="5806" priority="861">
      <formula>IF(K37&lt;=0,AND(K37&lt;=0,L37&gt;=1),OR(K37/L37&gt;$T$5,L37/K37&gt;$T$5))</formula>
    </cfRule>
  </conditionalFormatting>
  <conditionalFormatting sqref="L38">
    <cfRule type="expression" dxfId="5805" priority="860">
      <formula>IF(K38&lt;=0,AND(K38&lt;=0,L38&gt;=1),OR(K38/L38&gt;$T$5,L38/K38&gt;$T$5))</formula>
    </cfRule>
  </conditionalFormatting>
  <conditionalFormatting sqref="L39">
    <cfRule type="expression" dxfId="5804" priority="859">
      <formula>IF(K39&lt;=0,AND(K39&lt;=0,L39&gt;=1),OR(K39/L39&gt;$T$5,L39/K39&gt;$T$5))</formula>
    </cfRule>
  </conditionalFormatting>
  <conditionalFormatting sqref="L40">
    <cfRule type="expression" dxfId="5803" priority="858">
      <formula>IF(K40&lt;=0,AND(K40&lt;=0,L40&gt;=1),OR(K40/L40&gt;$T$5,L40/K40&gt;$T$5))</formula>
    </cfRule>
  </conditionalFormatting>
  <conditionalFormatting sqref="L41">
    <cfRule type="expression" dxfId="5802" priority="857">
      <formula>IF(K41&lt;=0,AND(K41&lt;=0,L41&gt;=1),OR(K41/L41&gt;$T$5,L41/K41&gt;$T$5))</formula>
    </cfRule>
  </conditionalFormatting>
  <conditionalFormatting sqref="L42">
    <cfRule type="expression" dxfId="5801" priority="856">
      <formula>IF(K42&lt;=0,AND(K42&lt;=0,L42&gt;=1),OR(K42/L42&gt;$T$5,L42/K42&gt;$T$5))</formula>
    </cfRule>
  </conditionalFormatting>
  <conditionalFormatting sqref="L43">
    <cfRule type="expression" dxfId="5800" priority="855">
      <formula>IF(K43&lt;=0,AND(K43&lt;=0,L43&gt;=1),OR(K43/L43&gt;$T$5,L43/K43&gt;$T$5))</formula>
    </cfRule>
  </conditionalFormatting>
  <conditionalFormatting sqref="L44">
    <cfRule type="expression" dxfId="5799" priority="854">
      <formula>IF(K44&lt;=0,AND(K44&lt;=0,L44&gt;=1),OR(K44/L44&gt;$T$5,L44/K44&gt;$T$5))</formula>
    </cfRule>
  </conditionalFormatting>
  <conditionalFormatting sqref="L45">
    <cfRule type="expression" dxfId="5798" priority="853">
      <formula>IF(K45&lt;=0,AND(K45&lt;=0,L45&gt;=1),OR(K45/L45&gt;$T$5,L45/K45&gt;$T$5))</formula>
    </cfRule>
  </conditionalFormatting>
  <conditionalFormatting sqref="L46">
    <cfRule type="expression" dxfId="5797" priority="852">
      <formula>IF(K46&lt;=0,AND(K46&lt;=0,L46&gt;=1),OR(K46/L46&gt;$T$5,L46/K46&gt;$T$5))</formula>
    </cfRule>
  </conditionalFormatting>
  <conditionalFormatting sqref="L47">
    <cfRule type="expression" dxfId="5796" priority="851">
      <formula>IF(K47&lt;=0,AND(K47&lt;=0,L47&gt;=1),OR(K47/L47&gt;$T$5,L47/K47&gt;$T$5))</formula>
    </cfRule>
  </conditionalFormatting>
  <conditionalFormatting sqref="L48">
    <cfRule type="expression" dxfId="5795" priority="850">
      <formula>IF(K48&lt;=0,AND(K48&lt;=0,L48&gt;=1),OR(K48/L48&gt;$T$5,L48/K48&gt;$T$5))</formula>
    </cfRule>
  </conditionalFormatting>
  <conditionalFormatting sqref="L49">
    <cfRule type="expression" dxfId="5794" priority="849">
      <formula>IF(K49&lt;=0,AND(K49&lt;=0,L49&gt;=1),OR(K49/L49&gt;$T$5,L49/K49&gt;$T$5))</formula>
    </cfRule>
  </conditionalFormatting>
  <conditionalFormatting sqref="L50">
    <cfRule type="expression" dxfId="5793" priority="848">
      <formula>IF(K50&lt;=0,AND(K50&lt;=0,L50&gt;=1),OR(K50/L50&gt;$T$5,L50/K50&gt;$T$5))</formula>
    </cfRule>
  </conditionalFormatting>
  <conditionalFormatting sqref="L51">
    <cfRule type="expression" dxfId="5792" priority="847">
      <formula>IF(K51&lt;=0,AND(K51&lt;=0,L51&gt;=1),OR(K51/L51&gt;$T$5,L51/K51&gt;$T$5))</formula>
    </cfRule>
  </conditionalFormatting>
  <conditionalFormatting sqref="L52">
    <cfRule type="expression" dxfId="5791" priority="846">
      <formula>IF(K52&lt;=0,AND(K52&lt;=0,L52&gt;=1),OR(K52/L52&gt;$T$5,L52/K52&gt;$T$5))</formula>
    </cfRule>
  </conditionalFormatting>
  <conditionalFormatting sqref="L53">
    <cfRule type="expression" dxfId="5790" priority="845">
      <formula>IF(K53&lt;=0,AND(K53&lt;=0,L53&gt;=1),OR(K53/L53&gt;$T$5,L53/K53&gt;$T$5))</formula>
    </cfRule>
  </conditionalFormatting>
  <conditionalFormatting sqref="L54">
    <cfRule type="expression" dxfId="5789" priority="844">
      <formula>IF(K54&lt;=0,AND(K54&lt;=0,L54&gt;=1),OR(K54/L54&gt;$T$5,L54/K54&gt;$T$5))</formula>
    </cfRule>
  </conditionalFormatting>
  <conditionalFormatting sqref="L55">
    <cfRule type="expression" dxfId="5788" priority="843">
      <formula>IF(K55&lt;=0,AND(K55&lt;=0,L55&gt;=1),OR(K55/L55&gt;$T$5,L55/K55&gt;$T$5))</formula>
    </cfRule>
  </conditionalFormatting>
  <conditionalFormatting sqref="L56">
    <cfRule type="expression" dxfId="5787" priority="842">
      <formula>IF(K56&lt;=0,AND(K56&lt;=0,L56&gt;=1),OR(K56/L56&gt;$T$5,L56/K56&gt;$T$5))</formula>
    </cfRule>
  </conditionalFormatting>
  <conditionalFormatting sqref="L57">
    <cfRule type="expression" dxfId="5786" priority="841">
      <formula>IF(K57&lt;=0,AND(K57&lt;=0,L57&gt;=1),OR(K57/L57&gt;$T$5,L57/K57&gt;$T$5))</formula>
    </cfRule>
  </conditionalFormatting>
  <conditionalFormatting sqref="L58">
    <cfRule type="expression" dxfId="5785" priority="840">
      <formula>IF(K58&lt;=0,AND(K58&lt;=0,L58&gt;=1),OR(K58/L58&gt;$T$5,L58/K58&gt;$T$5))</formula>
    </cfRule>
  </conditionalFormatting>
  <conditionalFormatting sqref="L59">
    <cfRule type="expression" dxfId="5784" priority="839">
      <formula>IF(K59&lt;=0,AND(K59&lt;=0,L59&gt;=1),OR(K59/L59&gt;$T$5,L59/K59&gt;$T$5))</formula>
    </cfRule>
  </conditionalFormatting>
  <conditionalFormatting sqref="L60">
    <cfRule type="expression" dxfId="5783" priority="838">
      <formula>IF(K60&lt;=0,AND(K60&lt;=0,L60&gt;=1),OR(K60/L60&gt;$T$5,L60/K60&gt;$T$5))</formula>
    </cfRule>
  </conditionalFormatting>
  <conditionalFormatting sqref="L61">
    <cfRule type="expression" dxfId="5782" priority="837">
      <formula>IF(K61&lt;=0,AND(K61&lt;=0,L61&gt;=1),OR(K61/L61&gt;$T$5,L61/K61&gt;$T$5))</formula>
    </cfRule>
  </conditionalFormatting>
  <conditionalFormatting sqref="L62">
    <cfRule type="expression" dxfId="5781" priority="836">
      <formula>IF(K62&lt;=0,AND(K62&lt;=0,L62&gt;=1),OR(K62/L62&gt;$T$5,L62/K62&gt;$T$5))</formula>
    </cfRule>
  </conditionalFormatting>
  <conditionalFormatting sqref="L63">
    <cfRule type="expression" dxfId="5780" priority="835">
      <formula>IF(K63&lt;=0,AND(K63&lt;=0,L63&gt;=1),OR(K63/L63&gt;$T$5,L63/K63&gt;$T$5))</formula>
    </cfRule>
  </conditionalFormatting>
  <conditionalFormatting sqref="L64">
    <cfRule type="expression" dxfId="5779" priority="834">
      <formula>IF(K64&lt;=0,AND(K64&lt;=0,L64&gt;=1),OR(K64/L64&gt;$T$5,L64/K64&gt;$T$5))</formula>
    </cfRule>
  </conditionalFormatting>
  <conditionalFormatting sqref="L65">
    <cfRule type="expression" dxfId="5778" priority="833">
      <formula>IF(K65&lt;=0,AND(K65&lt;=0,L65&gt;=1),OR(K65/L65&gt;$T$5,L65/K65&gt;$T$5))</formula>
    </cfRule>
  </conditionalFormatting>
  <conditionalFormatting sqref="L66">
    <cfRule type="expression" dxfId="5777" priority="832">
      <formula>IF(K66&lt;=0,AND(K66&lt;=0,L66&gt;=1),OR(K66/L66&gt;$T$5,L66/K66&gt;$T$5))</formula>
    </cfRule>
  </conditionalFormatting>
  <conditionalFormatting sqref="L67">
    <cfRule type="expression" dxfId="5776" priority="831">
      <formula>IF(K67&lt;=0,AND(K67&lt;=0,L67&gt;=1),OR(K67/L67&gt;$T$5,L67/K67&gt;$T$5))</formula>
    </cfRule>
  </conditionalFormatting>
  <conditionalFormatting sqref="L68">
    <cfRule type="expression" dxfId="5775" priority="830">
      <formula>IF(K68&lt;=0,AND(K68&lt;=0,L68&gt;=1),OR(K68/L68&gt;$T$5,L68/K68&gt;$T$5))</formula>
    </cfRule>
  </conditionalFormatting>
  <conditionalFormatting sqref="L69">
    <cfRule type="expression" dxfId="5774" priority="829">
      <formula>IF(K69&lt;=0,AND(K69&lt;=0,L69&gt;=1),OR(K69/L69&gt;$T$5,L69/K69&gt;$T$5))</formula>
    </cfRule>
  </conditionalFormatting>
  <conditionalFormatting sqref="L70">
    <cfRule type="expression" dxfId="5773" priority="828">
      <formula>IF(K70&lt;=0,AND(K70&lt;=0,L70&gt;=1),OR(K70/L70&gt;$T$5,L70/K70&gt;$T$5))</formula>
    </cfRule>
  </conditionalFormatting>
  <conditionalFormatting sqref="L71">
    <cfRule type="expression" dxfId="5772" priority="827">
      <formula>IF(K71&lt;=0,AND(K71&lt;=0,L71&gt;=1),OR(K71/L71&gt;$T$5,L71/K71&gt;$T$5))</formula>
    </cfRule>
  </conditionalFormatting>
  <conditionalFormatting sqref="L72">
    <cfRule type="expression" dxfId="5771" priority="826">
      <formula>IF(K72&lt;=0,AND(K72&lt;=0,L72&gt;=1),OR(K72/L72&gt;$T$5,L72/K72&gt;$T$5))</formula>
    </cfRule>
  </conditionalFormatting>
  <conditionalFormatting sqref="L73">
    <cfRule type="expression" dxfId="5770" priority="825">
      <formula>IF(K73&lt;=0,AND(K73&lt;=0,L73&gt;=1),OR(K73/L73&gt;$T$5,L73/K73&gt;$T$5))</formula>
    </cfRule>
  </conditionalFormatting>
  <conditionalFormatting sqref="L74">
    <cfRule type="expression" dxfId="5769" priority="824">
      <formula>IF(K74&lt;=0,AND(K74&lt;=0,L74&gt;=1),OR(K74/L74&gt;$T$5,L74/K74&gt;$T$5))</formula>
    </cfRule>
  </conditionalFormatting>
  <conditionalFormatting sqref="L75">
    <cfRule type="expression" dxfId="5768" priority="823">
      <formula>IF(K75&lt;=0,AND(K75&lt;=0,L75&gt;=1),OR(K75/L75&gt;$T$5,L75/K75&gt;$T$5))</formula>
    </cfRule>
  </conditionalFormatting>
  <conditionalFormatting sqref="L76">
    <cfRule type="expression" dxfId="5767" priority="822">
      <formula>IF(K76&lt;=0,AND(K76&lt;=0,L76&gt;=1),OR(K76/L76&gt;$T$5,L76/K76&gt;$T$5))</formula>
    </cfRule>
  </conditionalFormatting>
  <conditionalFormatting sqref="L77">
    <cfRule type="expression" dxfId="5766" priority="821">
      <formula>IF(K77&lt;=0,AND(K77&lt;=0,L77&gt;=1),OR(K77/L77&gt;$T$5,L77/K77&gt;$T$5))</formula>
    </cfRule>
  </conditionalFormatting>
  <conditionalFormatting sqref="L78">
    <cfRule type="expression" dxfId="5765" priority="820">
      <formula>IF(K78&lt;=0,AND(K78&lt;=0,L78&gt;=1),OR(K78/L78&gt;$T$5,L78/K78&gt;$T$5))</formula>
    </cfRule>
  </conditionalFormatting>
  <conditionalFormatting sqref="L79">
    <cfRule type="expression" dxfId="5764" priority="819">
      <formula>IF(K79&lt;=0,AND(K79&lt;=0,L79&gt;=1),OR(K79/L79&gt;$T$5,L79/K79&gt;$T$5))</formula>
    </cfRule>
  </conditionalFormatting>
  <conditionalFormatting sqref="L80">
    <cfRule type="expression" dxfId="5763" priority="818">
      <formula>IF(K80&lt;=0,AND(K80&lt;=0,L80&gt;=1),OR(K80/L80&gt;$T$5,L80/K80&gt;$T$5))</formula>
    </cfRule>
  </conditionalFormatting>
  <conditionalFormatting sqref="L81">
    <cfRule type="expression" dxfId="5762" priority="817">
      <formula>IF(K81&lt;=0,AND(K81&lt;=0,L81&gt;=1),OR(K81/L81&gt;$T$5,L81/K81&gt;$T$5))</formula>
    </cfRule>
  </conditionalFormatting>
  <conditionalFormatting sqref="L82">
    <cfRule type="expression" dxfId="5761" priority="816">
      <formula>IF(K82&lt;=0,AND(K82&lt;=0,L82&gt;=1),OR(K82/L82&gt;$T$5,L82/K82&gt;$T$5))</formula>
    </cfRule>
  </conditionalFormatting>
  <conditionalFormatting sqref="L83">
    <cfRule type="expression" dxfId="5760" priority="815">
      <formula>IF(K83&lt;=0,AND(K83&lt;=0,L83&gt;=1),OR(K83/L83&gt;$T$5,L83/K83&gt;$T$5))</formula>
    </cfRule>
  </conditionalFormatting>
  <conditionalFormatting sqref="L84">
    <cfRule type="expression" dxfId="5759" priority="814">
      <formula>IF(K84&lt;=0,AND(K84&lt;=0,L84&gt;=1),OR(K84/L84&gt;$T$5,L84/K84&gt;$T$5))</formula>
    </cfRule>
  </conditionalFormatting>
  <conditionalFormatting sqref="L85">
    <cfRule type="expression" dxfId="5758" priority="813">
      <formula>IF(K85&lt;=0,AND(K85&lt;=0,L85&gt;=1),OR(K85/L85&gt;$T$5,L85/K85&gt;$T$5))</formula>
    </cfRule>
  </conditionalFormatting>
  <conditionalFormatting sqref="L86">
    <cfRule type="expression" dxfId="5757" priority="812">
      <formula>IF(K86&lt;=0,AND(K86&lt;=0,L86&gt;=1),OR(K86/L86&gt;$T$5,L86/K86&gt;$T$5))</formula>
    </cfRule>
  </conditionalFormatting>
  <conditionalFormatting sqref="L87">
    <cfRule type="expression" dxfId="5756" priority="811">
      <formula>IF(K87&lt;=0,AND(K87&lt;=0,L87&gt;=1),OR(K87/L87&gt;$T$5,L87/K87&gt;$T$5))</formula>
    </cfRule>
  </conditionalFormatting>
  <conditionalFormatting sqref="L88">
    <cfRule type="expression" dxfId="5755" priority="810">
      <formula>IF(K88&lt;=0,AND(K88&lt;=0,L88&gt;=1),OR(K88/L88&gt;$T$5,L88/K88&gt;$T$5))</formula>
    </cfRule>
  </conditionalFormatting>
  <conditionalFormatting sqref="L89">
    <cfRule type="expression" dxfId="5754" priority="809">
      <formula>IF(K89&lt;=0,AND(K89&lt;=0,L89&gt;=1),OR(K89/L89&gt;$T$5,L89/K89&gt;$T$5))</formula>
    </cfRule>
  </conditionalFormatting>
  <conditionalFormatting sqref="L90">
    <cfRule type="expression" dxfId="5753" priority="808">
      <formula>IF(K90&lt;=0,AND(K90&lt;=0,L90&gt;=1),OR(K90/L90&gt;$T$5,L90/K90&gt;$T$5))</formula>
    </cfRule>
  </conditionalFormatting>
  <conditionalFormatting sqref="L91">
    <cfRule type="expression" dxfId="5752" priority="807">
      <formula>IF(K91&lt;=0,AND(K91&lt;=0,L91&gt;=1),OR(K91/L91&gt;$T$5,L91/K91&gt;$T$5))</formula>
    </cfRule>
  </conditionalFormatting>
  <conditionalFormatting sqref="L92">
    <cfRule type="expression" dxfId="5751" priority="806">
      <formula>IF(K92&lt;=0,AND(K92&lt;=0,L92&gt;=1),OR(K92/L92&gt;$T$5,L92/K92&gt;$T$5))</formula>
    </cfRule>
  </conditionalFormatting>
  <conditionalFormatting sqref="L93">
    <cfRule type="expression" dxfId="5750" priority="805">
      <formula>IF(K93&lt;=0,AND(K93&lt;=0,L93&gt;=1),OR(K93/L93&gt;$T$5,L93/K93&gt;$T$5))</formula>
    </cfRule>
  </conditionalFormatting>
  <conditionalFormatting sqref="L94">
    <cfRule type="expression" dxfId="5749" priority="804">
      <formula>IF(K94&lt;=0,AND(K94&lt;=0,L94&gt;=1),OR(K94/L94&gt;$T$5,L94/K94&gt;$T$5))</formula>
    </cfRule>
  </conditionalFormatting>
  <conditionalFormatting sqref="L95">
    <cfRule type="expression" dxfId="5748" priority="803">
      <formula>IF(K95&lt;=0,AND(K95&lt;=0,L95&gt;=1),OR(K95/L95&gt;$T$5,L95/K95&gt;$T$5))</formula>
    </cfRule>
  </conditionalFormatting>
  <conditionalFormatting sqref="L96">
    <cfRule type="expression" dxfId="5747" priority="802">
      <formula>IF(K96&lt;=0,AND(K96&lt;=0,L96&gt;=1),OR(K96/L96&gt;$T$5,L96/K96&gt;$T$5))</formula>
    </cfRule>
  </conditionalFormatting>
  <conditionalFormatting sqref="L97">
    <cfRule type="expression" dxfId="5746" priority="801">
      <formula>IF(K97&lt;=0,AND(K97&lt;=0,L97&gt;=1),OR(K97/L97&gt;$T$5,L97/K97&gt;$T$5))</formula>
    </cfRule>
  </conditionalFormatting>
  <conditionalFormatting sqref="L98">
    <cfRule type="expression" dxfId="5745" priority="800">
      <formula>IF(K98&lt;=0,AND(K98&lt;=0,L98&gt;=1),OR(K98/L98&gt;$T$5,L98/K98&gt;$T$5))</formula>
    </cfRule>
  </conditionalFormatting>
  <conditionalFormatting sqref="L99">
    <cfRule type="expression" dxfId="5744" priority="799">
      <formula>IF(K99&lt;=0,AND(K99&lt;=0,L99&gt;=1),OR(K99/L99&gt;$T$5,L99/K99&gt;$T$5))</formula>
    </cfRule>
  </conditionalFormatting>
  <conditionalFormatting sqref="L100">
    <cfRule type="expression" dxfId="5743" priority="798">
      <formula>IF(K100&lt;=0,AND(K100&lt;=0,L100&gt;=1),OR(K100/L100&gt;$T$5,L100/K100&gt;$T$5))</formula>
    </cfRule>
  </conditionalFormatting>
  <conditionalFormatting sqref="L101">
    <cfRule type="expression" dxfId="5742" priority="797">
      <formula>IF(K101&lt;=0,AND(K101&lt;=0,L101&gt;=1),OR(K101/L101&gt;$T$5,L101/K101&gt;$T$5))</formula>
    </cfRule>
  </conditionalFormatting>
  <conditionalFormatting sqref="L102">
    <cfRule type="expression" dxfId="5741" priority="796">
      <formula>IF(K102&lt;=0,AND(K102&lt;=0,L102&gt;=1),OR(K102/L102&gt;$T$5,L102/K102&gt;$T$5))</formula>
    </cfRule>
  </conditionalFormatting>
  <conditionalFormatting sqref="L103">
    <cfRule type="expression" dxfId="5740" priority="795">
      <formula>IF(K103&lt;=0,AND(K103&lt;=0,L103&gt;=1),OR(K103/L103&gt;$T$5,L103/K103&gt;$T$5))</formula>
    </cfRule>
  </conditionalFormatting>
  <conditionalFormatting sqref="L104">
    <cfRule type="expression" dxfId="5739" priority="794">
      <formula>IF(K104&lt;=0,AND(K104&lt;=0,L104&gt;=1),OR(K104/L104&gt;$T$5,L104/K104&gt;$T$5))</formula>
    </cfRule>
  </conditionalFormatting>
  <conditionalFormatting sqref="L105">
    <cfRule type="expression" dxfId="5738" priority="793">
      <formula>IF(K105&lt;=0,AND(K105&lt;=0,L105&gt;=1),OR(K105/L105&gt;$T$5,L105/K105&gt;$T$5))</formula>
    </cfRule>
  </conditionalFormatting>
  <conditionalFormatting sqref="L106">
    <cfRule type="expression" dxfId="5737" priority="792">
      <formula>IF(K106&lt;=0,AND(K106&lt;=0,L106&gt;=1),OR(K106/L106&gt;$T$5,L106/K106&gt;$T$5))</formula>
    </cfRule>
  </conditionalFormatting>
  <conditionalFormatting sqref="L107">
    <cfRule type="expression" dxfId="5736" priority="791">
      <formula>IF(K107&lt;=0,AND(K107&lt;=0,L107&gt;=1),OR(K107/L107&gt;$T$5,L107/K107&gt;$T$5))</formula>
    </cfRule>
  </conditionalFormatting>
  <conditionalFormatting sqref="L108">
    <cfRule type="expression" dxfId="5735" priority="790">
      <formula>IF(K108&lt;=0,AND(K108&lt;=0,L108&gt;=1),OR(K108/L108&gt;$T$5,L108/K108&gt;$T$5))</formula>
    </cfRule>
  </conditionalFormatting>
  <conditionalFormatting sqref="L109">
    <cfRule type="expression" dxfId="5734" priority="789">
      <formula>IF(K109&lt;=0,AND(K109&lt;=0,L109&gt;=1),OR(K109/L109&gt;$T$5,L109/K109&gt;$T$5))</formula>
    </cfRule>
  </conditionalFormatting>
  <conditionalFormatting sqref="L110">
    <cfRule type="expression" dxfId="5733" priority="788">
      <formula>IF(K110&lt;=0,AND(K110&lt;=0,L110&gt;=1),OR(K110/L110&gt;$T$5,L110/K110&gt;$T$5))</formula>
    </cfRule>
  </conditionalFormatting>
  <conditionalFormatting sqref="L111">
    <cfRule type="expression" dxfId="5732" priority="787">
      <formula>IF(K111&lt;=0,AND(K111&lt;=0,L111&gt;=1),OR(K111/L111&gt;$T$5,L111/K111&gt;$T$5))</formula>
    </cfRule>
  </conditionalFormatting>
  <conditionalFormatting sqref="L112">
    <cfRule type="expression" dxfId="5731" priority="786">
      <formula>IF(K112&lt;=0,AND(K112&lt;=0,L112&gt;=1),OR(K112/L112&gt;$T$5,L112/K112&gt;$T$5))</formula>
    </cfRule>
  </conditionalFormatting>
  <conditionalFormatting sqref="L113">
    <cfRule type="expression" dxfId="5730" priority="785">
      <formula>IF(K113&lt;=0,AND(K113&lt;=0,L113&gt;=1),OR(K113/L113&gt;$T$5,L113/K113&gt;$T$5))</formula>
    </cfRule>
  </conditionalFormatting>
  <conditionalFormatting sqref="L114">
    <cfRule type="expression" dxfId="5729" priority="784">
      <formula>IF(K114&lt;=0,AND(K114&lt;=0,L114&gt;=1),OR(K114/L114&gt;$T$5,L114/K114&gt;$T$5))</formula>
    </cfRule>
  </conditionalFormatting>
  <conditionalFormatting sqref="L115">
    <cfRule type="expression" dxfId="5728" priority="783">
      <formula>IF(K115&lt;=0,AND(K115&lt;=0,L115&gt;=1),OR(K115/L115&gt;$T$5,L115/K115&gt;$T$5))</formula>
    </cfRule>
  </conditionalFormatting>
  <conditionalFormatting sqref="L116">
    <cfRule type="expression" dxfId="5727" priority="782">
      <formula>IF(K116&lt;=0,AND(K116&lt;=0,L116&gt;=1),OR(K116/L116&gt;$T$5,L116/K116&gt;$T$5))</formula>
    </cfRule>
  </conditionalFormatting>
  <conditionalFormatting sqref="L117">
    <cfRule type="expression" dxfId="5726" priority="781">
      <formula>IF(K117&lt;=0,AND(K117&lt;=0,L117&gt;=1),OR(K117/L117&gt;$T$5,L117/K117&gt;$T$5))</formula>
    </cfRule>
  </conditionalFormatting>
  <conditionalFormatting sqref="L118">
    <cfRule type="expression" dxfId="5725" priority="780">
      <formula>IF(K118&lt;=0,AND(K118&lt;=0,L118&gt;=1),OR(K118/L118&gt;$T$5,L118/K118&gt;$T$5))</formula>
    </cfRule>
  </conditionalFormatting>
  <conditionalFormatting sqref="L119">
    <cfRule type="expression" dxfId="5724" priority="779">
      <formula>IF(K119&lt;=0,AND(K119&lt;=0,L119&gt;=1),OR(K119/L119&gt;$T$5,L119/K119&gt;$T$5))</formula>
    </cfRule>
  </conditionalFormatting>
  <conditionalFormatting sqref="L120">
    <cfRule type="expression" dxfId="5723" priority="778">
      <formula>IF(K120&lt;=0,AND(K120&lt;=0,L120&gt;=1),OR(K120/L120&gt;$T$5,L120/K120&gt;$T$5))</formula>
    </cfRule>
  </conditionalFormatting>
  <conditionalFormatting sqref="L121">
    <cfRule type="expression" dxfId="5722" priority="777">
      <formula>IF(K121&lt;=0,AND(K121&lt;=0,L121&gt;=1),OR(K121/L121&gt;$T$5,L121/K121&gt;$T$5))</formula>
    </cfRule>
  </conditionalFormatting>
  <conditionalFormatting sqref="L122">
    <cfRule type="expression" dxfId="5721" priority="776">
      <formula>IF(K122&lt;=0,AND(K122&lt;=0,L122&gt;=1),OR(K122/L122&gt;$T$5,L122/K122&gt;$T$5))</formula>
    </cfRule>
  </conditionalFormatting>
  <conditionalFormatting sqref="L123">
    <cfRule type="expression" dxfId="5720" priority="775">
      <formula>IF(K123&lt;=0,AND(K123&lt;=0,L123&gt;=1),OR(K123/L123&gt;$T$5,L123/K123&gt;$T$5))</formula>
    </cfRule>
  </conditionalFormatting>
  <conditionalFormatting sqref="L124">
    <cfRule type="expression" dxfId="5719" priority="774">
      <formula>IF(K124&lt;=0,AND(K124&lt;=0,L124&gt;=1),OR(K124/L124&gt;$T$5,L124/K124&gt;$T$5))</formula>
    </cfRule>
  </conditionalFormatting>
  <conditionalFormatting sqref="L125">
    <cfRule type="expression" dxfId="5718" priority="773">
      <formula>IF(K125&lt;=0,AND(K125&lt;=0,L125&gt;=1),OR(K125/L125&gt;$T$5,L125/K125&gt;$T$5))</formula>
    </cfRule>
  </conditionalFormatting>
  <conditionalFormatting sqref="L126">
    <cfRule type="expression" dxfId="5717" priority="772">
      <formula>IF(K126&lt;=0,AND(K126&lt;=0,L126&gt;=1),OR(K126/L126&gt;$T$5,L126/K126&gt;$T$5))</formula>
    </cfRule>
  </conditionalFormatting>
  <conditionalFormatting sqref="L128">
    <cfRule type="expression" dxfId="5716" priority="771">
      <formula>IF(K128&lt;=0,AND(K128&lt;=0,L128&gt;=1),OR(K128/L128&gt;$T$5,L128/K128&gt;$T$5))</formula>
    </cfRule>
  </conditionalFormatting>
  <conditionalFormatting sqref="L129">
    <cfRule type="expression" dxfId="5715" priority="770">
      <formula>IF(K129&lt;=0,AND(K129&lt;=0,L129&gt;=1),OR(K129/L129&gt;$T$5,L129/K129&gt;$T$5))</formula>
    </cfRule>
  </conditionalFormatting>
  <conditionalFormatting sqref="L130">
    <cfRule type="expression" dxfId="5714" priority="769">
      <formula>IF(K130&lt;=0,AND(K130&lt;=0,L130&gt;=1),OR(K130/L130&gt;$T$5,L130/K130&gt;$T$5))</formula>
    </cfRule>
  </conditionalFormatting>
  <conditionalFormatting sqref="L131">
    <cfRule type="expression" dxfId="5713" priority="768">
      <formula>IF(K131&lt;=0,AND(K131&lt;=0,L131&gt;=1),OR(K131/L131&gt;$T$5,L131/K131&gt;$T$5))</formula>
    </cfRule>
  </conditionalFormatting>
  <conditionalFormatting sqref="L132">
    <cfRule type="expression" dxfId="5712" priority="767">
      <formula>IF(K132&lt;=0,AND(K132&lt;=0,L132&gt;=1),OR(K132/L132&gt;$T$5,L132/K132&gt;$T$5))</formula>
    </cfRule>
  </conditionalFormatting>
  <conditionalFormatting sqref="L133">
    <cfRule type="expression" dxfId="5711" priority="766">
      <formula>IF(K133&lt;=0,AND(K133&lt;=0,L133&gt;=1),OR(K133/L133&gt;$T$5,L133/K133&gt;$T$5))</formula>
    </cfRule>
  </conditionalFormatting>
  <conditionalFormatting sqref="L134">
    <cfRule type="expression" dxfId="5710" priority="765">
      <formula>IF(K134&lt;=0,AND(K134&lt;=0,L134&gt;=1),OR(K134/L134&gt;$T$5,L134/K134&gt;$T$5))</formula>
    </cfRule>
  </conditionalFormatting>
  <conditionalFormatting sqref="L135">
    <cfRule type="expression" dxfId="5709" priority="764">
      <formula>IF(K135&lt;=0,AND(K135&lt;=0,L135&gt;=1),OR(K135/L135&gt;$T$5,L135/K135&gt;$T$5))</formula>
    </cfRule>
  </conditionalFormatting>
  <conditionalFormatting sqref="L136">
    <cfRule type="expression" dxfId="5708" priority="763">
      <formula>IF(K136&lt;=0,AND(K136&lt;=0,L136&gt;=1),OR(K136/L136&gt;$T$5,L136/K136&gt;$T$5))</formula>
    </cfRule>
  </conditionalFormatting>
  <conditionalFormatting sqref="L137">
    <cfRule type="expression" dxfId="5707" priority="762">
      <formula>IF(K137&lt;=0,AND(K137&lt;=0,L137&gt;=1),OR(K137/L137&gt;$T$5,L137/K137&gt;$T$5))</formula>
    </cfRule>
  </conditionalFormatting>
  <conditionalFormatting sqref="L138">
    <cfRule type="expression" dxfId="5706" priority="761">
      <formula>IF(K138&lt;=0,AND(K138&lt;=0,L138&gt;=1),OR(K138/L138&gt;$T$5,L138/K138&gt;$T$5))</formula>
    </cfRule>
  </conditionalFormatting>
  <conditionalFormatting sqref="L139">
    <cfRule type="expression" dxfId="5705" priority="760">
      <formula>IF(K139&lt;=0,AND(K139&lt;=0,L139&gt;=1),OR(K139/L139&gt;$T$5,L139/K139&gt;$T$5))</formula>
    </cfRule>
  </conditionalFormatting>
  <conditionalFormatting sqref="L140">
    <cfRule type="expression" dxfId="5704" priority="759">
      <formula>IF(K140&lt;=0,AND(K140&lt;=0,L140&gt;=1),OR(K140/L140&gt;$T$5,L140/K140&gt;$T$5))</formula>
    </cfRule>
  </conditionalFormatting>
  <conditionalFormatting sqref="L141">
    <cfRule type="expression" dxfId="5703" priority="758">
      <formula>IF(K141&lt;=0,AND(K141&lt;=0,L141&gt;=1),OR(K141/L141&gt;$T$5,L141/K141&gt;$T$5))</formula>
    </cfRule>
  </conditionalFormatting>
  <conditionalFormatting sqref="L142">
    <cfRule type="expression" dxfId="5702" priority="757">
      <formula>IF(K142&lt;=0,AND(K142&lt;=0,L142&gt;=1),OR(K142/L142&gt;$T$5,L142/K142&gt;$T$5))</formula>
    </cfRule>
  </conditionalFormatting>
  <conditionalFormatting sqref="L143">
    <cfRule type="expression" dxfId="5701" priority="756">
      <formula>IF(K143&lt;=0,AND(K143&lt;=0,L143&gt;=1),OR(K143/L143&gt;$T$5,L143/K143&gt;$T$5))</formula>
    </cfRule>
  </conditionalFormatting>
  <conditionalFormatting sqref="L144">
    <cfRule type="expression" dxfId="5700" priority="755">
      <formula>IF(K144&lt;=0,AND(K144&lt;=0,L144&gt;=1),OR(K144/L144&gt;$T$5,L144/K144&gt;$T$5))</formula>
    </cfRule>
  </conditionalFormatting>
  <conditionalFormatting sqref="L145">
    <cfRule type="expression" dxfId="5699" priority="754">
      <formula>IF(K145&lt;=0,AND(K145&lt;=0,L145&gt;=1),OR(K145/L145&gt;$T$5,L145/K145&gt;$T$5))</formula>
    </cfRule>
  </conditionalFormatting>
  <conditionalFormatting sqref="L146">
    <cfRule type="expression" dxfId="5698" priority="753">
      <formula>IF(K146&lt;=0,AND(K146&lt;=0,L146&gt;=1),OR(K146/L146&gt;$T$5,L146/K146&gt;$T$5))</formula>
    </cfRule>
  </conditionalFormatting>
  <conditionalFormatting sqref="L147">
    <cfRule type="expression" dxfId="5697" priority="752">
      <formula>IF(K147&lt;=0,AND(K147&lt;=0,L147&gt;=1),OR(K147/L147&gt;$T$5,L147/K147&gt;$T$5))</formula>
    </cfRule>
  </conditionalFormatting>
  <conditionalFormatting sqref="L148">
    <cfRule type="expression" dxfId="5696" priority="751">
      <formula>IF(K148&lt;=0,AND(K148&lt;=0,L148&gt;=1),OR(K148/L148&gt;$T$5,L148/K148&gt;$T$5))</formula>
    </cfRule>
  </conditionalFormatting>
  <conditionalFormatting sqref="L149">
    <cfRule type="expression" dxfId="5695" priority="750">
      <formula>IF(K149&lt;=0,AND(K149&lt;=0,L149&gt;=1),OR(K149/L149&gt;$T$5,L149/K149&gt;$T$5))</formula>
    </cfRule>
  </conditionalFormatting>
  <conditionalFormatting sqref="L150">
    <cfRule type="expression" dxfId="5694" priority="749">
      <formula>IF(K150&lt;=0,AND(K150&lt;=0,L150&gt;=1),OR(K150/L150&gt;$T$5,L150/K150&gt;$T$5))</formula>
    </cfRule>
  </conditionalFormatting>
  <conditionalFormatting sqref="L151">
    <cfRule type="expression" dxfId="5693" priority="748">
      <formula>IF(K151&lt;=0,AND(K151&lt;=0,L151&gt;=1),OR(K151/L151&gt;$T$5,L151/K151&gt;$T$5))</formula>
    </cfRule>
  </conditionalFormatting>
  <conditionalFormatting sqref="L152">
    <cfRule type="expression" dxfId="5692" priority="747">
      <formula>IF(K152&lt;=0,AND(K152&lt;=0,L152&gt;=1),OR(K152/L152&gt;$T$5,L152/K152&gt;$T$5))</formula>
    </cfRule>
  </conditionalFormatting>
  <conditionalFormatting sqref="L153">
    <cfRule type="expression" dxfId="5691" priority="746">
      <formula>IF(K153&lt;=0,AND(K153&lt;=0,L153&gt;=1),OR(K153/L153&gt;$T$5,L153/K153&gt;$T$5))</formula>
    </cfRule>
  </conditionalFormatting>
  <conditionalFormatting sqref="L154">
    <cfRule type="expression" dxfId="5690" priority="745">
      <formula>IF(K154&lt;=0,AND(K154&lt;=0,L154&gt;=1),OR(K154/L154&gt;$T$5,L154/K154&gt;$T$5))</formula>
    </cfRule>
  </conditionalFormatting>
  <conditionalFormatting sqref="L155">
    <cfRule type="expression" dxfId="5689" priority="744">
      <formula>IF(K155&lt;=0,AND(K155&lt;=0,L155&gt;=1),OR(K155/L155&gt;$T$5,L155/K155&gt;$T$5))</formula>
    </cfRule>
  </conditionalFormatting>
  <conditionalFormatting sqref="L156">
    <cfRule type="expression" dxfId="5688" priority="743">
      <formula>IF(K156&lt;=0,AND(K156&lt;=0,L156&gt;=1),OR(K156/L156&gt;$T$5,L156/K156&gt;$T$5))</formula>
    </cfRule>
  </conditionalFormatting>
  <conditionalFormatting sqref="L157">
    <cfRule type="expression" dxfId="5687" priority="742">
      <formula>IF(K157&lt;=0,AND(K157&lt;=0,L157&gt;=1),OR(K157/L157&gt;$T$5,L157/K157&gt;$T$5))</formula>
    </cfRule>
  </conditionalFormatting>
  <conditionalFormatting sqref="L158">
    <cfRule type="expression" dxfId="5686" priority="741">
      <formula>IF(K158&lt;=0,AND(K158&lt;=0,L158&gt;=1),OR(K158/L158&gt;$T$5,L158/K158&gt;$T$5))</formula>
    </cfRule>
  </conditionalFormatting>
  <conditionalFormatting sqref="L159">
    <cfRule type="expression" dxfId="5685" priority="740">
      <formula>IF(K159&lt;=0,AND(K159&lt;=0,L159&gt;=1),OR(K159/L159&gt;$T$5,L159/K159&gt;$T$5))</formula>
    </cfRule>
  </conditionalFormatting>
  <conditionalFormatting sqref="L160">
    <cfRule type="expression" dxfId="5684" priority="739">
      <formula>IF(K160&lt;=0,AND(K160&lt;=0,L160&gt;=1),OR(K160/L160&gt;$T$5,L160/K160&gt;$T$5))</formula>
    </cfRule>
  </conditionalFormatting>
  <conditionalFormatting sqref="L161">
    <cfRule type="expression" dxfId="5683" priority="738">
      <formula>IF(K161&lt;=0,AND(K161&lt;=0,L161&gt;=1),OR(K161/L161&gt;$T$5,L161/K161&gt;$T$5))</formula>
    </cfRule>
  </conditionalFormatting>
  <conditionalFormatting sqref="L162">
    <cfRule type="expression" dxfId="5682" priority="737">
      <formula>IF(K162&lt;=0,AND(K162&lt;=0,L162&gt;=1),OR(K162/L162&gt;$T$5,L162/K162&gt;$T$5))</formula>
    </cfRule>
  </conditionalFormatting>
  <conditionalFormatting sqref="L163">
    <cfRule type="expression" dxfId="5681" priority="736">
      <formula>IF(K163&lt;=0,AND(K163&lt;=0,L163&gt;=1),OR(K163/L163&gt;$T$5,L163/K163&gt;$T$5))</formula>
    </cfRule>
  </conditionalFormatting>
  <conditionalFormatting sqref="L164">
    <cfRule type="expression" dxfId="5680" priority="735">
      <formula>IF(K164&lt;=0,AND(K164&lt;=0,L164&gt;=1),OR(K164/L164&gt;$T$5,L164/K164&gt;$T$5))</formula>
    </cfRule>
  </conditionalFormatting>
  <conditionalFormatting sqref="L165">
    <cfRule type="expression" dxfId="5679" priority="734">
      <formula>IF(K165&lt;=0,AND(K165&lt;=0,L165&gt;=1),OR(K165/L165&gt;$T$5,L165/K165&gt;$T$5))</formula>
    </cfRule>
  </conditionalFormatting>
  <conditionalFormatting sqref="L166">
    <cfRule type="expression" dxfId="5678" priority="733">
      <formula>IF(K166&lt;=0,AND(K166&lt;=0,L166&gt;=1),OR(K166/L166&gt;$T$5,L166/K166&gt;$T$5))</formula>
    </cfRule>
  </conditionalFormatting>
  <conditionalFormatting sqref="L167">
    <cfRule type="expression" dxfId="5677" priority="732">
      <formula>IF(K167&lt;=0,AND(K167&lt;=0,L167&gt;=1),OR(K167/L167&gt;$T$5,L167/K167&gt;$T$5))</formula>
    </cfRule>
  </conditionalFormatting>
  <conditionalFormatting sqref="L168">
    <cfRule type="expression" dxfId="5676" priority="731">
      <formula>IF(K168&lt;=0,AND(K168&lt;=0,L168&gt;=1),OR(K168/L168&gt;$T$5,L168/K168&gt;$T$5))</formula>
    </cfRule>
  </conditionalFormatting>
  <conditionalFormatting sqref="L169">
    <cfRule type="expression" dxfId="5675" priority="730">
      <formula>IF(K169&lt;=0,AND(K169&lt;=0,L169&gt;=1),OR(K169/L169&gt;$T$5,L169/K169&gt;$T$5))</formula>
    </cfRule>
  </conditionalFormatting>
  <conditionalFormatting sqref="L170">
    <cfRule type="expression" dxfId="5674" priority="729">
      <formula>IF(K170&lt;=0,AND(K170&lt;=0,L170&gt;=1),OR(K170/L170&gt;$T$5,L170/K170&gt;$T$5))</formula>
    </cfRule>
  </conditionalFormatting>
  <conditionalFormatting sqref="L171">
    <cfRule type="expression" dxfId="5673" priority="728">
      <formula>IF(K171&lt;=0,AND(K171&lt;=0,L171&gt;=1),OR(K171/L171&gt;$T$5,L171/K171&gt;$T$5))</formula>
    </cfRule>
  </conditionalFormatting>
  <conditionalFormatting sqref="L172">
    <cfRule type="expression" dxfId="5672" priority="727">
      <formula>IF(K172&lt;=0,AND(K172&lt;=0,L172&gt;=1),OR(K172/L172&gt;$T$5,L172/K172&gt;$T$5))</formula>
    </cfRule>
  </conditionalFormatting>
  <conditionalFormatting sqref="L173">
    <cfRule type="expression" dxfId="5671" priority="726">
      <formula>IF(K173&lt;=0,AND(K173&lt;=0,L173&gt;=1),OR(K173/L173&gt;$T$5,L173/K173&gt;$T$5))</formula>
    </cfRule>
  </conditionalFormatting>
  <conditionalFormatting sqref="L174">
    <cfRule type="expression" dxfId="5670" priority="725">
      <formula>IF(K174&lt;=0,AND(K174&lt;=0,L174&gt;=1),OR(K174/L174&gt;$T$5,L174/K174&gt;$T$5))</formula>
    </cfRule>
  </conditionalFormatting>
  <conditionalFormatting sqref="L175">
    <cfRule type="expression" dxfId="5669" priority="724">
      <formula>IF(K175&lt;=0,AND(K175&lt;=0,L175&gt;=1),OR(K175/L175&gt;$T$5,L175/K175&gt;$T$5))</formula>
    </cfRule>
  </conditionalFormatting>
  <conditionalFormatting sqref="L176">
    <cfRule type="expression" dxfId="5668" priority="723">
      <formula>IF(K176&lt;=0,AND(K176&lt;=0,L176&gt;=1),OR(K176/L176&gt;$T$5,L176/K176&gt;$T$5))</formula>
    </cfRule>
  </conditionalFormatting>
  <conditionalFormatting sqref="L177">
    <cfRule type="expression" dxfId="5667" priority="722">
      <formula>IF(K177&lt;=0,AND(K177&lt;=0,L177&gt;=1),OR(K177/L177&gt;$T$5,L177/K177&gt;$T$5))</formula>
    </cfRule>
  </conditionalFormatting>
  <conditionalFormatting sqref="L178">
    <cfRule type="expression" dxfId="5666" priority="721">
      <formula>IF(K178&lt;=0,AND(K178&lt;=0,L178&gt;=1),OR(K178/L178&gt;$T$5,L178/K178&gt;$T$5))</formula>
    </cfRule>
  </conditionalFormatting>
  <conditionalFormatting sqref="L179">
    <cfRule type="expression" dxfId="5665" priority="720">
      <formula>IF(K179&lt;=0,AND(K179&lt;=0,L179&gt;=1),OR(K179/L179&gt;$T$5,L179/K179&gt;$T$5))</formula>
    </cfRule>
  </conditionalFormatting>
  <conditionalFormatting sqref="L180">
    <cfRule type="expression" dxfId="5664" priority="719">
      <formula>IF(K180&lt;=0,AND(K180&lt;=0,L180&gt;=1),OR(K180/L180&gt;$T$5,L180/K180&gt;$T$5))</formula>
    </cfRule>
  </conditionalFormatting>
  <conditionalFormatting sqref="L181">
    <cfRule type="expression" dxfId="5663" priority="718">
      <formula>IF(K181&lt;=0,AND(K181&lt;=0,L181&gt;=1),OR(K181/L181&gt;$T$5,L181/K181&gt;$T$5))</formula>
    </cfRule>
  </conditionalFormatting>
  <conditionalFormatting sqref="L182">
    <cfRule type="expression" dxfId="5662" priority="717">
      <formula>IF(K182&lt;=0,AND(K182&lt;=0,L182&gt;=1),OR(K182/L182&gt;$T$5,L182/K182&gt;$T$5))</formula>
    </cfRule>
  </conditionalFormatting>
  <conditionalFormatting sqref="L183">
    <cfRule type="expression" dxfId="5661" priority="716">
      <formula>IF(K183&lt;=0,AND(K183&lt;=0,L183&gt;=1),OR(K183/L183&gt;$T$5,L183/K183&gt;$T$5))</formula>
    </cfRule>
  </conditionalFormatting>
  <conditionalFormatting sqref="L184">
    <cfRule type="expression" dxfId="5660" priority="715">
      <formula>IF(K184&lt;=0,AND(K184&lt;=0,L184&gt;=1),OR(K184/L184&gt;$T$5,L184/K184&gt;$T$5))</formula>
    </cfRule>
  </conditionalFormatting>
  <conditionalFormatting sqref="M5">
    <cfRule type="expression" dxfId="5659" priority="714">
      <formula>IF(L5&lt;=0,AND(L5&lt;=0,M5&gt;=1),OR(L5/M5&gt;$T$5,M5/L5&gt;$T$5))</formula>
    </cfRule>
  </conditionalFormatting>
  <conditionalFormatting sqref="M6">
    <cfRule type="expression" dxfId="5658" priority="713">
      <formula>IF(L6&lt;=0,AND(L6&lt;=0,M6&gt;=1),OR(L6/M6&gt;$T$5,M6/L6&gt;$T$5))</formula>
    </cfRule>
  </conditionalFormatting>
  <conditionalFormatting sqref="M7">
    <cfRule type="expression" dxfId="5657" priority="712">
      <formula>IF(L7&lt;=0,AND(L7&lt;=0,M7&gt;=1),OR(L7/M7&gt;$T$5,M7/L7&gt;$T$5))</formula>
    </cfRule>
  </conditionalFormatting>
  <conditionalFormatting sqref="M8">
    <cfRule type="expression" dxfId="5656" priority="711">
      <formula>IF(L8&lt;=0,AND(L8&lt;=0,M8&gt;=1),OR(L8/M8&gt;$T$5,M8/L8&gt;$T$5))</formula>
    </cfRule>
  </conditionalFormatting>
  <conditionalFormatting sqref="M9">
    <cfRule type="expression" dxfId="5655" priority="710">
      <formula>IF(L9&lt;=0,AND(L9&lt;=0,M9&gt;=1),OR(L9/M9&gt;$T$5,M9/L9&gt;$T$5))</formula>
    </cfRule>
  </conditionalFormatting>
  <conditionalFormatting sqref="M10">
    <cfRule type="expression" dxfId="5654" priority="709">
      <formula>IF(L10&lt;=0,AND(L10&lt;=0,M10&gt;=1),OR(L10/M10&gt;$T$5,M10/L10&gt;$T$5))</formula>
    </cfRule>
  </conditionalFormatting>
  <conditionalFormatting sqref="M11">
    <cfRule type="expression" dxfId="5653" priority="708">
      <formula>IF(L11&lt;=0,AND(L11&lt;=0,M11&gt;=1),OR(L11/M11&gt;$T$5,M11/L11&gt;$T$5))</formula>
    </cfRule>
  </conditionalFormatting>
  <conditionalFormatting sqref="M12">
    <cfRule type="expression" dxfId="5652" priority="707">
      <formula>IF(L12&lt;=0,AND(L12&lt;=0,M12&gt;=1),OR(L12/M12&gt;$T$5,M12/L12&gt;$T$5))</formula>
    </cfRule>
  </conditionalFormatting>
  <conditionalFormatting sqref="M13">
    <cfRule type="expression" dxfId="5651" priority="706">
      <formula>IF(L13&lt;=0,AND(L13&lt;=0,M13&gt;=1),OR(L13/M13&gt;$T$5,M13/L13&gt;$T$5))</formula>
    </cfRule>
  </conditionalFormatting>
  <conditionalFormatting sqref="M14">
    <cfRule type="expression" dxfId="5650" priority="705">
      <formula>IF(L14&lt;=0,AND(L14&lt;=0,M14&gt;=1),OR(L14/M14&gt;$T$5,M14/L14&gt;$T$5))</formula>
    </cfRule>
  </conditionalFormatting>
  <conditionalFormatting sqref="M15">
    <cfRule type="expression" dxfId="5649" priority="704">
      <formula>IF(L15&lt;=0,AND(L15&lt;=0,M15&gt;=1),OR(L15/M15&gt;$T$5,M15/L15&gt;$T$5))</formula>
    </cfRule>
  </conditionalFormatting>
  <conditionalFormatting sqref="M16">
    <cfRule type="expression" dxfId="5648" priority="703">
      <formula>IF(L16&lt;=0,AND(L16&lt;=0,M16&gt;=1),OR(L16/M16&gt;$T$5,M16/L16&gt;$T$5))</formula>
    </cfRule>
  </conditionalFormatting>
  <conditionalFormatting sqref="M17">
    <cfRule type="expression" dxfId="5647" priority="702">
      <formula>IF(L17&lt;=0,AND(L17&lt;=0,M17&gt;=1),OR(L17/M17&gt;$T$5,M17/L17&gt;$T$5))</formula>
    </cfRule>
  </conditionalFormatting>
  <conditionalFormatting sqref="M18">
    <cfRule type="expression" dxfId="5646" priority="701">
      <formula>IF(L18&lt;=0,AND(L18&lt;=0,M18&gt;=1),OR(L18/M18&gt;$T$5,M18/L18&gt;$T$5))</formula>
    </cfRule>
  </conditionalFormatting>
  <conditionalFormatting sqref="M19">
    <cfRule type="expression" dxfId="5645" priority="700">
      <formula>IF(L19&lt;=0,AND(L19&lt;=0,M19&gt;=1),OR(L19/M19&gt;$T$5,M19/L19&gt;$T$5))</formula>
    </cfRule>
  </conditionalFormatting>
  <conditionalFormatting sqref="M20">
    <cfRule type="expression" dxfId="5644" priority="699">
      <formula>IF(L20&lt;=0,AND(L20&lt;=0,M20&gt;=1),OR(L20/M20&gt;$T$5,M20/L20&gt;$T$5))</formula>
    </cfRule>
  </conditionalFormatting>
  <conditionalFormatting sqref="M21">
    <cfRule type="expression" dxfId="5643" priority="698">
      <formula>IF(L21&lt;=0,AND(L21&lt;=0,M21&gt;=1),OR(L21/M21&gt;$T$5,M21/L21&gt;$T$5))</formula>
    </cfRule>
  </conditionalFormatting>
  <conditionalFormatting sqref="M22">
    <cfRule type="expression" dxfId="5642" priority="697">
      <formula>IF(L22&lt;=0,AND(L22&lt;=0,M22&gt;=1),OR(L22/M22&gt;$T$5,M22/L22&gt;$T$5))</formula>
    </cfRule>
  </conditionalFormatting>
  <conditionalFormatting sqref="M23">
    <cfRule type="expression" dxfId="5641" priority="696">
      <formula>IF(L23&lt;=0,AND(L23&lt;=0,M23&gt;=1),OR(L23/M23&gt;$T$5,M23/L23&gt;$T$5))</formula>
    </cfRule>
  </conditionalFormatting>
  <conditionalFormatting sqref="M24">
    <cfRule type="expression" dxfId="5640" priority="695">
      <formula>IF(L24&lt;=0,AND(L24&lt;=0,M24&gt;=1),OR(L24/M24&gt;$T$5,M24/L24&gt;$T$5))</formula>
    </cfRule>
  </conditionalFormatting>
  <conditionalFormatting sqref="M25">
    <cfRule type="expression" dxfId="5639" priority="694">
      <formula>IF(L25&lt;=0,AND(L25&lt;=0,M25&gt;=1),OR(L25/M25&gt;$T$5,M25/L25&gt;$T$5))</formula>
    </cfRule>
  </conditionalFormatting>
  <conditionalFormatting sqref="M26">
    <cfRule type="expression" dxfId="5638" priority="693">
      <formula>IF(L26&lt;=0,AND(L26&lt;=0,M26&gt;=1),OR(L26/M26&gt;$T$5,M26/L26&gt;$T$5))</formula>
    </cfRule>
  </conditionalFormatting>
  <conditionalFormatting sqref="M27">
    <cfRule type="expression" dxfId="5637" priority="692">
      <formula>IF(L27&lt;=0,AND(L27&lt;=0,M27&gt;=1),OR(L27/M27&gt;$T$5,M27/L27&gt;$T$5))</formula>
    </cfRule>
  </conditionalFormatting>
  <conditionalFormatting sqref="M28">
    <cfRule type="expression" dxfId="5636" priority="691">
      <formula>IF(L28&lt;=0,AND(L28&lt;=0,M28&gt;=1),OR(L28/M28&gt;$T$5,M28/L28&gt;$T$5))</formula>
    </cfRule>
  </conditionalFormatting>
  <conditionalFormatting sqref="M29">
    <cfRule type="expression" dxfId="5635" priority="690">
      <formula>IF(L29&lt;=0,AND(L29&lt;=0,M29&gt;=1),OR(L29/M29&gt;$T$5,M29/L29&gt;$T$5))</formula>
    </cfRule>
  </conditionalFormatting>
  <conditionalFormatting sqref="M30">
    <cfRule type="expression" dxfId="5634" priority="689">
      <formula>IF(L30&lt;=0,AND(L30&lt;=0,M30&gt;=1),OR(L30/M30&gt;$T$5,M30/L30&gt;$T$5))</formula>
    </cfRule>
  </conditionalFormatting>
  <conditionalFormatting sqref="M31">
    <cfRule type="expression" dxfId="5633" priority="688">
      <formula>IF(L31&lt;=0,AND(L31&lt;=0,M31&gt;=1),OR(L31/M31&gt;$T$5,M31/L31&gt;$T$5))</formula>
    </cfRule>
  </conditionalFormatting>
  <conditionalFormatting sqref="M32">
    <cfRule type="expression" dxfId="5632" priority="687">
      <formula>IF(L32&lt;=0,AND(L32&lt;=0,M32&gt;=1),OR(L32/M32&gt;$T$5,M32/L32&gt;$T$5))</formula>
    </cfRule>
  </conditionalFormatting>
  <conditionalFormatting sqref="M34">
    <cfRule type="expression" dxfId="5631" priority="686">
      <formula>IF(L34&lt;=0,AND(L34&lt;=0,M34&gt;=1),OR(L34/M34&gt;$T$5,M34/L34&gt;$T$5))</formula>
    </cfRule>
  </conditionalFormatting>
  <conditionalFormatting sqref="M35">
    <cfRule type="expression" dxfId="5630" priority="685">
      <formula>IF(L35&lt;=0,AND(L35&lt;=0,M35&gt;=1),OR(L35/M35&gt;$T$5,M35/L35&gt;$T$5))</formula>
    </cfRule>
  </conditionalFormatting>
  <conditionalFormatting sqref="M36">
    <cfRule type="expression" dxfId="5629" priority="684">
      <formula>IF(L36&lt;=0,AND(L36&lt;=0,M36&gt;=1),OR(L36/M36&gt;$T$5,M36/L36&gt;$T$5))</formula>
    </cfRule>
  </conditionalFormatting>
  <conditionalFormatting sqref="M37">
    <cfRule type="expression" dxfId="5628" priority="683">
      <formula>IF(L37&lt;=0,AND(L37&lt;=0,M37&gt;=1),OR(L37/M37&gt;$T$5,M37/L37&gt;$T$5))</formula>
    </cfRule>
  </conditionalFormatting>
  <conditionalFormatting sqref="M38">
    <cfRule type="expression" dxfId="5627" priority="682">
      <formula>IF(L38&lt;=0,AND(L38&lt;=0,M38&gt;=1),OR(L38/M38&gt;$T$5,M38/L38&gt;$T$5))</formula>
    </cfRule>
  </conditionalFormatting>
  <conditionalFormatting sqref="M39">
    <cfRule type="expression" dxfId="5626" priority="681">
      <formula>IF(L39&lt;=0,AND(L39&lt;=0,M39&gt;=1),OR(L39/M39&gt;$T$5,M39/L39&gt;$T$5))</formula>
    </cfRule>
  </conditionalFormatting>
  <conditionalFormatting sqref="M40">
    <cfRule type="expression" dxfId="5625" priority="680">
      <formula>IF(L40&lt;=0,AND(L40&lt;=0,M40&gt;=1),OR(L40/M40&gt;$T$5,M40/L40&gt;$T$5))</formula>
    </cfRule>
  </conditionalFormatting>
  <conditionalFormatting sqref="M41">
    <cfRule type="expression" dxfId="5624" priority="679">
      <formula>IF(L41&lt;=0,AND(L41&lt;=0,M41&gt;=1),OR(L41/M41&gt;$T$5,M41/L41&gt;$T$5))</formula>
    </cfRule>
  </conditionalFormatting>
  <conditionalFormatting sqref="M42">
    <cfRule type="expression" dxfId="5623" priority="678">
      <formula>IF(L42&lt;=0,AND(L42&lt;=0,M42&gt;=1),OR(L42/M42&gt;$T$5,M42/L42&gt;$T$5))</formula>
    </cfRule>
  </conditionalFormatting>
  <conditionalFormatting sqref="M43">
    <cfRule type="expression" dxfId="5622" priority="677">
      <formula>IF(L43&lt;=0,AND(L43&lt;=0,M43&gt;=1),OR(L43/M43&gt;$T$5,M43/L43&gt;$T$5))</formula>
    </cfRule>
  </conditionalFormatting>
  <conditionalFormatting sqref="M44">
    <cfRule type="expression" dxfId="5621" priority="676">
      <formula>IF(L44&lt;=0,AND(L44&lt;=0,M44&gt;=1),OR(L44/M44&gt;$T$5,M44/L44&gt;$T$5))</formula>
    </cfRule>
  </conditionalFormatting>
  <conditionalFormatting sqref="M45">
    <cfRule type="expression" dxfId="5620" priority="675">
      <formula>IF(L45&lt;=0,AND(L45&lt;=0,M45&gt;=1),OR(L45/M45&gt;$T$5,M45/L45&gt;$T$5))</formula>
    </cfRule>
  </conditionalFormatting>
  <conditionalFormatting sqref="M46">
    <cfRule type="expression" dxfId="5619" priority="674">
      <formula>IF(L46&lt;=0,AND(L46&lt;=0,M46&gt;=1),OR(L46/M46&gt;$T$5,M46/L46&gt;$T$5))</formula>
    </cfRule>
  </conditionalFormatting>
  <conditionalFormatting sqref="M47">
    <cfRule type="expression" dxfId="5618" priority="673">
      <formula>IF(L47&lt;=0,AND(L47&lt;=0,M47&gt;=1),OR(L47/M47&gt;$T$5,M47/L47&gt;$T$5))</formula>
    </cfRule>
  </conditionalFormatting>
  <conditionalFormatting sqref="M48">
    <cfRule type="expression" dxfId="5617" priority="672">
      <formula>IF(L48&lt;=0,AND(L48&lt;=0,M48&gt;=1),OR(L48/M48&gt;$T$5,M48/L48&gt;$T$5))</formula>
    </cfRule>
  </conditionalFormatting>
  <conditionalFormatting sqref="M49">
    <cfRule type="expression" dxfId="5616" priority="671">
      <formula>IF(L49&lt;=0,AND(L49&lt;=0,M49&gt;=1),OR(L49/M49&gt;$T$5,M49/L49&gt;$T$5))</formula>
    </cfRule>
  </conditionalFormatting>
  <conditionalFormatting sqref="M50">
    <cfRule type="expression" dxfId="5615" priority="670">
      <formula>IF(L50&lt;=0,AND(L50&lt;=0,M50&gt;=1),OR(L50/M50&gt;$T$5,M50/L50&gt;$T$5))</formula>
    </cfRule>
  </conditionalFormatting>
  <conditionalFormatting sqref="M51">
    <cfRule type="expression" dxfId="5614" priority="669">
      <formula>IF(L51&lt;=0,AND(L51&lt;=0,M51&gt;=1),OR(L51/M51&gt;$T$5,M51/L51&gt;$T$5))</formula>
    </cfRule>
  </conditionalFormatting>
  <conditionalFormatting sqref="M52">
    <cfRule type="expression" dxfId="5613" priority="668">
      <formula>IF(L52&lt;=0,AND(L52&lt;=0,M52&gt;=1),OR(L52/M52&gt;$T$5,M52/L52&gt;$T$5))</formula>
    </cfRule>
  </conditionalFormatting>
  <conditionalFormatting sqref="M53">
    <cfRule type="expression" dxfId="5612" priority="667">
      <formula>IF(L53&lt;=0,AND(L53&lt;=0,M53&gt;=1),OR(L53/M53&gt;$T$5,M53/L53&gt;$T$5))</formula>
    </cfRule>
  </conditionalFormatting>
  <conditionalFormatting sqref="M54">
    <cfRule type="expression" dxfId="5611" priority="666">
      <formula>IF(L54&lt;=0,AND(L54&lt;=0,M54&gt;=1),OR(L54/M54&gt;$T$5,M54/L54&gt;$T$5))</formula>
    </cfRule>
  </conditionalFormatting>
  <conditionalFormatting sqref="M55">
    <cfRule type="expression" dxfId="5610" priority="665">
      <formula>IF(L55&lt;=0,AND(L55&lt;=0,M55&gt;=1),OR(L55/M55&gt;$T$5,M55/L55&gt;$T$5))</formula>
    </cfRule>
  </conditionalFormatting>
  <conditionalFormatting sqref="M56">
    <cfRule type="expression" dxfId="5609" priority="664">
      <formula>IF(L56&lt;=0,AND(L56&lt;=0,M56&gt;=1),OR(L56/M56&gt;$T$5,M56/L56&gt;$T$5))</formula>
    </cfRule>
  </conditionalFormatting>
  <conditionalFormatting sqref="M57">
    <cfRule type="expression" dxfId="5608" priority="663">
      <formula>IF(L57&lt;=0,AND(L57&lt;=0,M57&gt;=1),OR(L57/M57&gt;$T$5,M57/L57&gt;$T$5))</formula>
    </cfRule>
  </conditionalFormatting>
  <conditionalFormatting sqref="M58">
    <cfRule type="expression" dxfId="5607" priority="662">
      <formula>IF(L58&lt;=0,AND(L58&lt;=0,M58&gt;=1),OR(L58/M58&gt;$T$5,M58/L58&gt;$T$5))</formula>
    </cfRule>
  </conditionalFormatting>
  <conditionalFormatting sqref="M59">
    <cfRule type="expression" dxfId="5606" priority="661">
      <formula>IF(L59&lt;=0,AND(L59&lt;=0,M59&gt;=1),OR(L59/M59&gt;$T$5,M59/L59&gt;$T$5))</formula>
    </cfRule>
  </conditionalFormatting>
  <conditionalFormatting sqref="M60">
    <cfRule type="expression" dxfId="5605" priority="660">
      <formula>IF(L60&lt;=0,AND(L60&lt;=0,M60&gt;=1),OR(L60/M60&gt;$T$5,M60/L60&gt;$T$5))</formula>
    </cfRule>
  </conditionalFormatting>
  <conditionalFormatting sqref="M61">
    <cfRule type="expression" dxfId="5604" priority="659">
      <formula>IF(L61&lt;=0,AND(L61&lt;=0,M61&gt;=1),OR(L61/M61&gt;$T$5,M61/L61&gt;$T$5))</formula>
    </cfRule>
  </conditionalFormatting>
  <conditionalFormatting sqref="M62">
    <cfRule type="expression" dxfId="5603" priority="658">
      <formula>IF(L62&lt;=0,AND(L62&lt;=0,M62&gt;=1),OR(L62/M62&gt;$T$5,M62/L62&gt;$T$5))</formula>
    </cfRule>
  </conditionalFormatting>
  <conditionalFormatting sqref="M63">
    <cfRule type="expression" dxfId="5602" priority="657">
      <formula>IF(L63&lt;=0,AND(L63&lt;=0,M63&gt;=1),OR(L63/M63&gt;$T$5,M63/L63&gt;$T$5))</formula>
    </cfRule>
  </conditionalFormatting>
  <conditionalFormatting sqref="M64">
    <cfRule type="expression" dxfId="5601" priority="656">
      <formula>IF(L64&lt;=0,AND(L64&lt;=0,M64&gt;=1),OR(L64/M64&gt;$T$5,M64/L64&gt;$T$5))</formula>
    </cfRule>
  </conditionalFormatting>
  <conditionalFormatting sqref="M65">
    <cfRule type="expression" dxfId="5600" priority="655">
      <formula>IF(L65&lt;=0,AND(L65&lt;=0,M65&gt;=1),OR(L65/M65&gt;$T$5,M65/L65&gt;$T$5))</formula>
    </cfRule>
  </conditionalFormatting>
  <conditionalFormatting sqref="M66">
    <cfRule type="expression" dxfId="5599" priority="654">
      <formula>IF(L66&lt;=0,AND(L66&lt;=0,M66&gt;=1),OR(L66/M66&gt;$T$5,M66/L66&gt;$T$5))</formula>
    </cfRule>
  </conditionalFormatting>
  <conditionalFormatting sqref="M67">
    <cfRule type="expression" dxfId="5598" priority="653">
      <formula>IF(L67&lt;=0,AND(L67&lt;=0,M67&gt;=1),OR(L67/M67&gt;$T$5,M67/L67&gt;$T$5))</formula>
    </cfRule>
  </conditionalFormatting>
  <conditionalFormatting sqref="M68">
    <cfRule type="expression" dxfId="5597" priority="652">
      <formula>IF(L68&lt;=0,AND(L68&lt;=0,M68&gt;=1),OR(L68/M68&gt;$T$5,M68/L68&gt;$T$5))</formula>
    </cfRule>
  </conditionalFormatting>
  <conditionalFormatting sqref="M69">
    <cfRule type="expression" dxfId="5596" priority="651">
      <formula>IF(L69&lt;=0,AND(L69&lt;=0,M69&gt;=1),OR(L69/M69&gt;$T$5,M69/L69&gt;$T$5))</formula>
    </cfRule>
  </conditionalFormatting>
  <conditionalFormatting sqref="M70">
    <cfRule type="expression" dxfId="5595" priority="650">
      <formula>IF(L70&lt;=0,AND(L70&lt;=0,M70&gt;=1),OR(L70/M70&gt;$T$5,M70/L70&gt;$T$5))</formula>
    </cfRule>
  </conditionalFormatting>
  <conditionalFormatting sqref="M71">
    <cfRule type="expression" dxfId="5594" priority="649">
      <formula>IF(L71&lt;=0,AND(L71&lt;=0,M71&gt;=1),OR(L71/M71&gt;$T$5,M71/L71&gt;$T$5))</formula>
    </cfRule>
  </conditionalFormatting>
  <conditionalFormatting sqref="M72">
    <cfRule type="expression" dxfId="5593" priority="648">
      <formula>IF(L72&lt;=0,AND(L72&lt;=0,M72&gt;=1),OR(L72/M72&gt;$T$5,M72/L72&gt;$T$5))</formula>
    </cfRule>
  </conditionalFormatting>
  <conditionalFormatting sqref="M73">
    <cfRule type="expression" dxfId="5592" priority="647">
      <formula>IF(L73&lt;=0,AND(L73&lt;=0,M73&gt;=1),OR(L73/M73&gt;$T$5,M73/L73&gt;$T$5))</formula>
    </cfRule>
  </conditionalFormatting>
  <conditionalFormatting sqref="M74">
    <cfRule type="expression" dxfId="5591" priority="646">
      <formula>IF(L74&lt;=0,AND(L74&lt;=0,M74&gt;=1),OR(L74/M74&gt;$T$5,M74/L74&gt;$T$5))</formula>
    </cfRule>
  </conditionalFormatting>
  <conditionalFormatting sqref="M75">
    <cfRule type="expression" dxfId="5590" priority="645">
      <formula>IF(L75&lt;=0,AND(L75&lt;=0,M75&gt;=1),OR(L75/M75&gt;$T$5,M75/L75&gt;$T$5))</formula>
    </cfRule>
  </conditionalFormatting>
  <conditionalFormatting sqref="M76">
    <cfRule type="expression" dxfId="5589" priority="644">
      <formula>IF(L76&lt;=0,AND(L76&lt;=0,M76&gt;=1),OR(L76/M76&gt;$T$5,M76/L76&gt;$T$5))</formula>
    </cfRule>
  </conditionalFormatting>
  <conditionalFormatting sqref="M77">
    <cfRule type="expression" dxfId="5588" priority="643">
      <formula>IF(L77&lt;=0,AND(L77&lt;=0,M77&gt;=1),OR(L77/M77&gt;$T$5,M77/L77&gt;$T$5))</formula>
    </cfRule>
  </conditionalFormatting>
  <conditionalFormatting sqref="M78">
    <cfRule type="expression" dxfId="5587" priority="642">
      <formula>IF(L78&lt;=0,AND(L78&lt;=0,M78&gt;=1),OR(L78/M78&gt;$T$5,M78/L78&gt;$T$5))</formula>
    </cfRule>
  </conditionalFormatting>
  <conditionalFormatting sqref="M79">
    <cfRule type="expression" dxfId="5586" priority="641">
      <formula>IF(L79&lt;=0,AND(L79&lt;=0,M79&gt;=1),OR(L79/M79&gt;$T$5,M79/L79&gt;$T$5))</formula>
    </cfRule>
  </conditionalFormatting>
  <conditionalFormatting sqref="M80">
    <cfRule type="expression" dxfId="5585" priority="640">
      <formula>IF(L80&lt;=0,AND(L80&lt;=0,M80&gt;=1),OR(L80/M80&gt;$T$5,M80/L80&gt;$T$5))</formula>
    </cfRule>
  </conditionalFormatting>
  <conditionalFormatting sqref="M81">
    <cfRule type="expression" dxfId="5584" priority="639">
      <formula>IF(L81&lt;=0,AND(L81&lt;=0,M81&gt;=1),OR(L81/M81&gt;$T$5,M81/L81&gt;$T$5))</formula>
    </cfRule>
  </conditionalFormatting>
  <conditionalFormatting sqref="M82">
    <cfRule type="expression" dxfId="5583" priority="638">
      <formula>IF(L82&lt;=0,AND(L82&lt;=0,M82&gt;=1),OR(L82/M82&gt;$T$5,M82/L82&gt;$T$5))</formula>
    </cfRule>
  </conditionalFormatting>
  <conditionalFormatting sqref="M83">
    <cfRule type="expression" dxfId="5582" priority="637">
      <formula>IF(L83&lt;=0,AND(L83&lt;=0,M83&gt;=1),OR(L83/M83&gt;$T$5,M83/L83&gt;$T$5))</formula>
    </cfRule>
  </conditionalFormatting>
  <conditionalFormatting sqref="M84">
    <cfRule type="expression" dxfId="5581" priority="636">
      <formula>IF(L84&lt;=0,AND(L84&lt;=0,M84&gt;=1),OR(L84/M84&gt;$T$5,M84/L84&gt;$T$5))</formula>
    </cfRule>
  </conditionalFormatting>
  <conditionalFormatting sqref="M85">
    <cfRule type="expression" dxfId="5580" priority="635">
      <formula>IF(L85&lt;=0,AND(L85&lt;=0,M85&gt;=1),OR(L85/M85&gt;$T$5,M85/L85&gt;$T$5))</formula>
    </cfRule>
  </conditionalFormatting>
  <conditionalFormatting sqref="M86">
    <cfRule type="expression" dxfId="5579" priority="634">
      <formula>IF(L86&lt;=0,AND(L86&lt;=0,M86&gt;=1),OR(L86/M86&gt;$T$5,M86/L86&gt;$T$5))</formula>
    </cfRule>
  </conditionalFormatting>
  <conditionalFormatting sqref="M87">
    <cfRule type="expression" dxfId="5578" priority="633">
      <formula>IF(L87&lt;=0,AND(L87&lt;=0,M87&gt;=1),OR(L87/M87&gt;$T$5,M87/L87&gt;$T$5))</formula>
    </cfRule>
  </conditionalFormatting>
  <conditionalFormatting sqref="M88">
    <cfRule type="expression" dxfId="5577" priority="632">
      <formula>IF(L88&lt;=0,AND(L88&lt;=0,M88&gt;=1),OR(L88/M88&gt;$T$5,M88/L88&gt;$T$5))</formula>
    </cfRule>
  </conditionalFormatting>
  <conditionalFormatting sqref="M89">
    <cfRule type="expression" dxfId="5576" priority="631">
      <formula>IF(L89&lt;=0,AND(L89&lt;=0,M89&gt;=1),OR(L89/M89&gt;$T$5,M89/L89&gt;$T$5))</formula>
    </cfRule>
  </conditionalFormatting>
  <conditionalFormatting sqref="M90">
    <cfRule type="expression" dxfId="5575" priority="630">
      <formula>IF(L90&lt;=0,AND(L90&lt;=0,M90&gt;=1),OR(L90/M90&gt;$T$5,M90/L90&gt;$T$5))</formula>
    </cfRule>
  </conditionalFormatting>
  <conditionalFormatting sqref="M91">
    <cfRule type="expression" dxfId="5574" priority="629">
      <formula>IF(L91&lt;=0,AND(L91&lt;=0,M91&gt;=1),OR(L91/M91&gt;$T$5,M91/L91&gt;$T$5))</formula>
    </cfRule>
  </conditionalFormatting>
  <conditionalFormatting sqref="M92">
    <cfRule type="expression" dxfId="5573" priority="628">
      <formula>IF(L92&lt;=0,AND(L92&lt;=0,M92&gt;=1),OR(L92/M92&gt;$T$5,M92/L92&gt;$T$5))</formula>
    </cfRule>
  </conditionalFormatting>
  <conditionalFormatting sqref="M93">
    <cfRule type="expression" dxfId="5572" priority="627">
      <formula>IF(L93&lt;=0,AND(L93&lt;=0,M93&gt;=1),OR(L93/M93&gt;$T$5,M93/L93&gt;$T$5))</formula>
    </cfRule>
  </conditionalFormatting>
  <conditionalFormatting sqref="M94">
    <cfRule type="expression" dxfId="5571" priority="626">
      <formula>IF(L94&lt;=0,AND(L94&lt;=0,M94&gt;=1),OR(L94/M94&gt;$T$5,M94/L94&gt;$T$5))</formula>
    </cfRule>
  </conditionalFormatting>
  <conditionalFormatting sqref="M95">
    <cfRule type="expression" dxfId="5570" priority="625">
      <formula>IF(L95&lt;=0,AND(L95&lt;=0,M95&gt;=1),OR(L95/M95&gt;$T$5,M95/L95&gt;$T$5))</formula>
    </cfRule>
  </conditionalFormatting>
  <conditionalFormatting sqref="M96">
    <cfRule type="expression" dxfId="5569" priority="624">
      <formula>IF(L96&lt;=0,AND(L96&lt;=0,M96&gt;=1),OR(L96/M96&gt;$T$5,M96/L96&gt;$T$5))</formula>
    </cfRule>
  </conditionalFormatting>
  <conditionalFormatting sqref="M97">
    <cfRule type="expression" dxfId="5568" priority="623">
      <formula>IF(L97&lt;=0,AND(L97&lt;=0,M97&gt;=1),OR(L97/M97&gt;$T$5,M97/L97&gt;$T$5))</formula>
    </cfRule>
  </conditionalFormatting>
  <conditionalFormatting sqref="M98">
    <cfRule type="expression" dxfId="5567" priority="622">
      <formula>IF(L98&lt;=0,AND(L98&lt;=0,M98&gt;=1),OR(L98/M98&gt;$T$5,M98/L98&gt;$T$5))</formula>
    </cfRule>
  </conditionalFormatting>
  <conditionalFormatting sqref="M99">
    <cfRule type="expression" dxfId="5566" priority="621">
      <formula>IF(L99&lt;=0,AND(L99&lt;=0,M99&gt;=1),OR(L99/M99&gt;$T$5,M99/L99&gt;$T$5))</formula>
    </cfRule>
  </conditionalFormatting>
  <conditionalFormatting sqref="M100">
    <cfRule type="expression" dxfId="5565" priority="620">
      <formula>IF(L100&lt;=0,AND(L100&lt;=0,M100&gt;=1),OR(L100/M100&gt;$T$5,M100/L100&gt;$T$5))</formula>
    </cfRule>
  </conditionalFormatting>
  <conditionalFormatting sqref="M101">
    <cfRule type="expression" dxfId="5564" priority="619">
      <formula>IF(L101&lt;=0,AND(L101&lt;=0,M101&gt;=1),OR(L101/M101&gt;$T$5,M101/L101&gt;$T$5))</formula>
    </cfRule>
  </conditionalFormatting>
  <conditionalFormatting sqref="M102">
    <cfRule type="expression" dxfId="5563" priority="618">
      <formula>IF(L102&lt;=0,AND(L102&lt;=0,M102&gt;=1),OR(L102/M102&gt;$T$5,M102/L102&gt;$T$5))</formula>
    </cfRule>
  </conditionalFormatting>
  <conditionalFormatting sqref="M103">
    <cfRule type="expression" dxfId="5562" priority="617">
      <formula>IF(L103&lt;=0,AND(L103&lt;=0,M103&gt;=1),OR(L103/M103&gt;$T$5,M103/L103&gt;$T$5))</formula>
    </cfRule>
  </conditionalFormatting>
  <conditionalFormatting sqref="M104">
    <cfRule type="expression" dxfId="5561" priority="616">
      <formula>IF(L104&lt;=0,AND(L104&lt;=0,M104&gt;=1),OR(L104/M104&gt;$T$5,M104/L104&gt;$T$5))</formula>
    </cfRule>
  </conditionalFormatting>
  <conditionalFormatting sqref="M105">
    <cfRule type="expression" dxfId="5560" priority="615">
      <formula>IF(L105&lt;=0,AND(L105&lt;=0,M105&gt;=1),OR(L105/M105&gt;$T$5,M105/L105&gt;$T$5))</formula>
    </cfRule>
  </conditionalFormatting>
  <conditionalFormatting sqref="M106">
    <cfRule type="expression" dxfId="5559" priority="614">
      <formula>IF(L106&lt;=0,AND(L106&lt;=0,M106&gt;=1),OR(L106/M106&gt;$T$5,M106/L106&gt;$T$5))</formula>
    </cfRule>
  </conditionalFormatting>
  <conditionalFormatting sqref="M107">
    <cfRule type="expression" dxfId="5558" priority="613">
      <formula>IF(L107&lt;=0,AND(L107&lt;=0,M107&gt;=1),OR(L107/M107&gt;$T$5,M107/L107&gt;$T$5))</formula>
    </cfRule>
  </conditionalFormatting>
  <conditionalFormatting sqref="M108">
    <cfRule type="expression" dxfId="5557" priority="612">
      <formula>IF(L108&lt;=0,AND(L108&lt;=0,M108&gt;=1),OR(L108/M108&gt;$T$5,M108/L108&gt;$T$5))</formula>
    </cfRule>
  </conditionalFormatting>
  <conditionalFormatting sqref="M109">
    <cfRule type="expression" dxfId="5556" priority="611">
      <formula>IF(L109&lt;=0,AND(L109&lt;=0,M109&gt;=1),OR(L109/M109&gt;$T$5,M109/L109&gt;$T$5))</formula>
    </cfRule>
  </conditionalFormatting>
  <conditionalFormatting sqref="M110">
    <cfRule type="expression" dxfId="5555" priority="610">
      <formula>IF(L110&lt;=0,AND(L110&lt;=0,M110&gt;=1),OR(L110/M110&gt;$T$5,M110/L110&gt;$T$5))</formula>
    </cfRule>
  </conditionalFormatting>
  <conditionalFormatting sqref="M111">
    <cfRule type="expression" dxfId="5554" priority="609">
      <formula>IF(L111&lt;=0,AND(L111&lt;=0,M111&gt;=1),OR(L111/M111&gt;$T$5,M111/L111&gt;$T$5))</formula>
    </cfRule>
  </conditionalFormatting>
  <conditionalFormatting sqref="M112">
    <cfRule type="expression" dxfId="5553" priority="608">
      <formula>IF(L112&lt;=0,AND(L112&lt;=0,M112&gt;=1),OR(L112/M112&gt;$T$5,M112/L112&gt;$T$5))</formula>
    </cfRule>
  </conditionalFormatting>
  <conditionalFormatting sqref="M113">
    <cfRule type="expression" dxfId="5552" priority="607">
      <formula>IF(L113&lt;=0,AND(L113&lt;=0,M113&gt;=1),OR(L113/M113&gt;$T$5,M113/L113&gt;$T$5))</formula>
    </cfRule>
  </conditionalFormatting>
  <conditionalFormatting sqref="M114">
    <cfRule type="expression" dxfId="5551" priority="606">
      <formula>IF(L114&lt;=0,AND(L114&lt;=0,M114&gt;=1),OR(L114/M114&gt;$T$5,M114/L114&gt;$T$5))</formula>
    </cfRule>
  </conditionalFormatting>
  <conditionalFormatting sqref="M115">
    <cfRule type="expression" dxfId="5550" priority="605">
      <formula>IF(L115&lt;=0,AND(L115&lt;=0,M115&gt;=1),OR(L115/M115&gt;$T$5,M115/L115&gt;$T$5))</formula>
    </cfRule>
  </conditionalFormatting>
  <conditionalFormatting sqref="M116">
    <cfRule type="expression" dxfId="5549" priority="604">
      <formula>IF(L116&lt;=0,AND(L116&lt;=0,M116&gt;=1),OR(L116/M116&gt;$T$5,M116/L116&gt;$T$5))</formula>
    </cfRule>
  </conditionalFormatting>
  <conditionalFormatting sqref="M117">
    <cfRule type="expression" dxfId="5548" priority="603">
      <formula>IF(L117&lt;=0,AND(L117&lt;=0,M117&gt;=1),OR(L117/M117&gt;$T$5,M117/L117&gt;$T$5))</formula>
    </cfRule>
  </conditionalFormatting>
  <conditionalFormatting sqref="M118">
    <cfRule type="expression" dxfId="5547" priority="602">
      <formula>IF(L118&lt;=0,AND(L118&lt;=0,M118&gt;=1),OR(L118/M118&gt;$T$5,M118/L118&gt;$T$5))</formula>
    </cfRule>
  </conditionalFormatting>
  <conditionalFormatting sqref="M119">
    <cfRule type="expression" dxfId="5546" priority="601">
      <formula>IF(L119&lt;=0,AND(L119&lt;=0,M119&gt;=1),OR(L119/M119&gt;$T$5,M119/L119&gt;$T$5))</formula>
    </cfRule>
  </conditionalFormatting>
  <conditionalFormatting sqref="M120">
    <cfRule type="expression" dxfId="5545" priority="600">
      <formula>IF(L120&lt;=0,AND(L120&lt;=0,M120&gt;=1),OR(L120/M120&gt;$T$5,M120/L120&gt;$T$5))</formula>
    </cfRule>
  </conditionalFormatting>
  <conditionalFormatting sqref="M121">
    <cfRule type="expression" dxfId="5544" priority="599">
      <formula>IF(L121&lt;=0,AND(L121&lt;=0,M121&gt;=1),OR(L121/M121&gt;$T$5,M121/L121&gt;$T$5))</formula>
    </cfRule>
  </conditionalFormatting>
  <conditionalFormatting sqref="M122">
    <cfRule type="expression" dxfId="5543" priority="598">
      <formula>IF(L122&lt;=0,AND(L122&lt;=0,M122&gt;=1),OR(L122/M122&gt;$T$5,M122/L122&gt;$T$5))</formula>
    </cfRule>
  </conditionalFormatting>
  <conditionalFormatting sqref="M123">
    <cfRule type="expression" dxfId="5542" priority="597">
      <formula>IF(L123&lt;=0,AND(L123&lt;=0,M123&gt;=1),OR(L123/M123&gt;$T$5,M123/L123&gt;$T$5))</formula>
    </cfRule>
  </conditionalFormatting>
  <conditionalFormatting sqref="M124">
    <cfRule type="expression" dxfId="5541" priority="596">
      <formula>IF(L124&lt;=0,AND(L124&lt;=0,M124&gt;=1),OR(L124/M124&gt;$T$5,M124/L124&gt;$T$5))</formula>
    </cfRule>
  </conditionalFormatting>
  <conditionalFormatting sqref="M125">
    <cfRule type="expression" dxfId="5540" priority="595">
      <formula>IF(L125&lt;=0,AND(L125&lt;=0,M125&gt;=1),OR(L125/M125&gt;$T$5,M125/L125&gt;$T$5))</formula>
    </cfRule>
  </conditionalFormatting>
  <conditionalFormatting sqref="M126">
    <cfRule type="expression" dxfId="5539" priority="594">
      <formula>IF(L126&lt;=0,AND(L126&lt;=0,M126&gt;=1),OR(L126/M126&gt;$T$5,M126/L126&gt;$T$5))</formula>
    </cfRule>
  </conditionalFormatting>
  <conditionalFormatting sqref="M128">
    <cfRule type="expression" dxfId="5538" priority="593">
      <formula>IF(L128&lt;=0,AND(L128&lt;=0,M128&gt;=1),OR(L128/M128&gt;$T$5,M128/L128&gt;$T$5))</formula>
    </cfRule>
  </conditionalFormatting>
  <conditionalFormatting sqref="M129">
    <cfRule type="expression" dxfId="5537" priority="592">
      <formula>IF(L129&lt;=0,AND(L129&lt;=0,M129&gt;=1),OR(L129/M129&gt;$T$5,M129/L129&gt;$T$5))</formula>
    </cfRule>
  </conditionalFormatting>
  <conditionalFormatting sqref="M130">
    <cfRule type="expression" dxfId="5536" priority="591">
      <formula>IF(L130&lt;=0,AND(L130&lt;=0,M130&gt;=1),OR(L130/M130&gt;$T$5,M130/L130&gt;$T$5))</formula>
    </cfRule>
  </conditionalFormatting>
  <conditionalFormatting sqref="M131">
    <cfRule type="expression" dxfId="5535" priority="590">
      <formula>IF(L131&lt;=0,AND(L131&lt;=0,M131&gt;=1),OR(L131/M131&gt;$T$5,M131/L131&gt;$T$5))</formula>
    </cfRule>
  </conditionalFormatting>
  <conditionalFormatting sqref="M132">
    <cfRule type="expression" dxfId="5534" priority="589">
      <formula>IF(L132&lt;=0,AND(L132&lt;=0,M132&gt;=1),OR(L132/M132&gt;$T$5,M132/L132&gt;$T$5))</formula>
    </cfRule>
  </conditionalFormatting>
  <conditionalFormatting sqref="M133">
    <cfRule type="expression" dxfId="5533" priority="588">
      <formula>IF(L133&lt;=0,AND(L133&lt;=0,M133&gt;=1),OR(L133/M133&gt;$T$5,M133/L133&gt;$T$5))</formula>
    </cfRule>
  </conditionalFormatting>
  <conditionalFormatting sqref="M134">
    <cfRule type="expression" dxfId="5532" priority="587">
      <formula>IF(L134&lt;=0,AND(L134&lt;=0,M134&gt;=1),OR(L134/M134&gt;$T$5,M134/L134&gt;$T$5))</formula>
    </cfRule>
  </conditionalFormatting>
  <conditionalFormatting sqref="M135">
    <cfRule type="expression" dxfId="5531" priority="586">
      <formula>IF(L135&lt;=0,AND(L135&lt;=0,M135&gt;=1),OR(L135/M135&gt;$T$5,M135/L135&gt;$T$5))</formula>
    </cfRule>
  </conditionalFormatting>
  <conditionalFormatting sqref="M136">
    <cfRule type="expression" dxfId="5530" priority="585">
      <formula>IF(L136&lt;=0,AND(L136&lt;=0,M136&gt;=1),OR(L136/M136&gt;$T$5,M136/L136&gt;$T$5))</formula>
    </cfRule>
  </conditionalFormatting>
  <conditionalFormatting sqref="M137">
    <cfRule type="expression" dxfId="5529" priority="584">
      <formula>IF(L137&lt;=0,AND(L137&lt;=0,M137&gt;=1),OR(L137/M137&gt;$T$5,M137/L137&gt;$T$5))</formula>
    </cfRule>
  </conditionalFormatting>
  <conditionalFormatting sqref="M138">
    <cfRule type="expression" dxfId="5528" priority="583">
      <formula>IF(L138&lt;=0,AND(L138&lt;=0,M138&gt;=1),OR(L138/M138&gt;$T$5,M138/L138&gt;$T$5))</formula>
    </cfRule>
  </conditionalFormatting>
  <conditionalFormatting sqref="M139">
    <cfRule type="expression" dxfId="5527" priority="582">
      <formula>IF(L139&lt;=0,AND(L139&lt;=0,M139&gt;=1),OR(L139/M139&gt;$T$5,M139/L139&gt;$T$5))</formula>
    </cfRule>
  </conditionalFormatting>
  <conditionalFormatting sqref="M140">
    <cfRule type="expression" dxfId="5526" priority="581">
      <formula>IF(L140&lt;=0,AND(L140&lt;=0,M140&gt;=1),OR(L140/M140&gt;$T$5,M140/L140&gt;$T$5))</formula>
    </cfRule>
  </conditionalFormatting>
  <conditionalFormatting sqref="M141">
    <cfRule type="expression" dxfId="5525" priority="580">
      <formula>IF(L141&lt;=0,AND(L141&lt;=0,M141&gt;=1),OR(L141/M141&gt;$T$5,M141/L141&gt;$T$5))</formula>
    </cfRule>
  </conditionalFormatting>
  <conditionalFormatting sqref="M142">
    <cfRule type="expression" dxfId="5524" priority="579">
      <formula>IF(L142&lt;=0,AND(L142&lt;=0,M142&gt;=1),OR(L142/M142&gt;$T$5,M142/L142&gt;$T$5))</formula>
    </cfRule>
  </conditionalFormatting>
  <conditionalFormatting sqref="M143">
    <cfRule type="expression" dxfId="5523" priority="578">
      <formula>IF(L143&lt;=0,AND(L143&lt;=0,M143&gt;=1),OR(L143/M143&gt;$T$5,M143/L143&gt;$T$5))</formula>
    </cfRule>
  </conditionalFormatting>
  <conditionalFormatting sqref="M144">
    <cfRule type="expression" dxfId="5522" priority="577">
      <formula>IF(L144&lt;=0,AND(L144&lt;=0,M144&gt;=1),OR(L144/M144&gt;$T$5,M144/L144&gt;$T$5))</formula>
    </cfRule>
  </conditionalFormatting>
  <conditionalFormatting sqref="M145">
    <cfRule type="expression" dxfId="5521" priority="576">
      <formula>IF(L145&lt;=0,AND(L145&lt;=0,M145&gt;=1),OR(L145/M145&gt;$T$5,M145/L145&gt;$T$5))</formula>
    </cfRule>
  </conditionalFormatting>
  <conditionalFormatting sqref="M146">
    <cfRule type="expression" dxfId="5520" priority="575">
      <formula>IF(L146&lt;=0,AND(L146&lt;=0,M146&gt;=1),OR(L146/M146&gt;$T$5,M146/L146&gt;$T$5))</formula>
    </cfRule>
  </conditionalFormatting>
  <conditionalFormatting sqref="M147">
    <cfRule type="expression" dxfId="5519" priority="574">
      <formula>IF(L147&lt;=0,AND(L147&lt;=0,M147&gt;=1),OR(L147/M147&gt;$T$5,M147/L147&gt;$T$5))</formula>
    </cfRule>
  </conditionalFormatting>
  <conditionalFormatting sqref="M148">
    <cfRule type="expression" dxfId="5518" priority="573">
      <formula>IF(L148&lt;=0,AND(L148&lt;=0,M148&gt;=1),OR(L148/M148&gt;$T$5,M148/L148&gt;$T$5))</formula>
    </cfRule>
  </conditionalFormatting>
  <conditionalFormatting sqref="M149">
    <cfRule type="expression" dxfId="5517" priority="572">
      <formula>IF(L149&lt;=0,AND(L149&lt;=0,M149&gt;=1),OR(L149/M149&gt;$T$5,M149/L149&gt;$T$5))</formula>
    </cfRule>
  </conditionalFormatting>
  <conditionalFormatting sqref="M150">
    <cfRule type="expression" dxfId="5516" priority="571">
      <formula>IF(L150&lt;=0,AND(L150&lt;=0,M150&gt;=1),OR(L150/M150&gt;$T$5,M150/L150&gt;$T$5))</formula>
    </cfRule>
  </conditionalFormatting>
  <conditionalFormatting sqref="M151">
    <cfRule type="expression" dxfId="5515" priority="570">
      <formula>IF(L151&lt;=0,AND(L151&lt;=0,M151&gt;=1),OR(L151/M151&gt;$T$5,M151/L151&gt;$T$5))</formula>
    </cfRule>
  </conditionalFormatting>
  <conditionalFormatting sqref="M152">
    <cfRule type="expression" dxfId="5514" priority="569">
      <formula>IF(L152&lt;=0,AND(L152&lt;=0,M152&gt;=1),OR(L152/M152&gt;$T$5,M152/L152&gt;$T$5))</formula>
    </cfRule>
  </conditionalFormatting>
  <conditionalFormatting sqref="M153">
    <cfRule type="expression" dxfId="5513" priority="568">
      <formula>IF(L153&lt;=0,AND(L153&lt;=0,M153&gt;=1),OR(L153/M153&gt;$T$5,M153/L153&gt;$T$5))</formula>
    </cfRule>
  </conditionalFormatting>
  <conditionalFormatting sqref="M154">
    <cfRule type="expression" dxfId="5512" priority="567">
      <formula>IF(L154&lt;=0,AND(L154&lt;=0,M154&gt;=1),OR(L154/M154&gt;$T$5,M154/L154&gt;$T$5))</formula>
    </cfRule>
  </conditionalFormatting>
  <conditionalFormatting sqref="M155">
    <cfRule type="expression" dxfId="5511" priority="566">
      <formula>IF(L155&lt;=0,AND(L155&lt;=0,M155&gt;=1),OR(L155/M155&gt;$T$5,M155/L155&gt;$T$5))</formula>
    </cfRule>
  </conditionalFormatting>
  <conditionalFormatting sqref="M156">
    <cfRule type="expression" dxfId="5510" priority="565">
      <formula>IF(L156&lt;=0,AND(L156&lt;=0,M156&gt;=1),OR(L156/M156&gt;$T$5,M156/L156&gt;$T$5))</formula>
    </cfRule>
  </conditionalFormatting>
  <conditionalFormatting sqref="M157">
    <cfRule type="expression" dxfId="5509" priority="564">
      <formula>IF(L157&lt;=0,AND(L157&lt;=0,M157&gt;=1),OR(L157/M157&gt;$T$5,M157/L157&gt;$T$5))</formula>
    </cfRule>
  </conditionalFormatting>
  <conditionalFormatting sqref="M158">
    <cfRule type="expression" dxfId="5508" priority="563">
      <formula>IF(L158&lt;=0,AND(L158&lt;=0,M158&gt;=1),OR(L158/M158&gt;$T$5,M158/L158&gt;$T$5))</formula>
    </cfRule>
  </conditionalFormatting>
  <conditionalFormatting sqref="M159">
    <cfRule type="expression" dxfId="5507" priority="562">
      <formula>IF(L159&lt;=0,AND(L159&lt;=0,M159&gt;=1),OR(L159/M159&gt;$T$5,M159/L159&gt;$T$5))</formula>
    </cfRule>
  </conditionalFormatting>
  <conditionalFormatting sqref="M160">
    <cfRule type="expression" dxfId="5506" priority="561">
      <formula>IF(L160&lt;=0,AND(L160&lt;=0,M160&gt;=1),OR(L160/M160&gt;$T$5,M160/L160&gt;$T$5))</formula>
    </cfRule>
  </conditionalFormatting>
  <conditionalFormatting sqref="M161">
    <cfRule type="expression" dxfId="5505" priority="560">
      <formula>IF(L161&lt;=0,AND(L161&lt;=0,M161&gt;=1),OR(L161/M161&gt;$T$5,M161/L161&gt;$T$5))</formula>
    </cfRule>
  </conditionalFormatting>
  <conditionalFormatting sqref="M162">
    <cfRule type="expression" dxfId="5504" priority="559">
      <formula>IF(L162&lt;=0,AND(L162&lt;=0,M162&gt;=1),OR(L162/M162&gt;$T$5,M162/L162&gt;$T$5))</formula>
    </cfRule>
  </conditionalFormatting>
  <conditionalFormatting sqref="M163">
    <cfRule type="expression" dxfId="5503" priority="558">
      <formula>IF(L163&lt;=0,AND(L163&lt;=0,M163&gt;=1),OR(L163/M163&gt;$T$5,M163/L163&gt;$T$5))</formula>
    </cfRule>
  </conditionalFormatting>
  <conditionalFormatting sqref="M164">
    <cfRule type="expression" dxfId="5502" priority="557">
      <formula>IF(L164&lt;=0,AND(L164&lt;=0,M164&gt;=1),OR(L164/M164&gt;$T$5,M164/L164&gt;$T$5))</formula>
    </cfRule>
  </conditionalFormatting>
  <conditionalFormatting sqref="M165">
    <cfRule type="expression" dxfId="5501" priority="556">
      <formula>IF(L165&lt;=0,AND(L165&lt;=0,M165&gt;=1),OR(L165/M165&gt;$T$5,M165/L165&gt;$T$5))</formula>
    </cfRule>
  </conditionalFormatting>
  <conditionalFormatting sqref="M166">
    <cfRule type="expression" dxfId="5500" priority="555">
      <formula>IF(L166&lt;=0,AND(L166&lt;=0,M166&gt;=1),OR(L166/M166&gt;$T$5,M166/L166&gt;$T$5))</formula>
    </cfRule>
  </conditionalFormatting>
  <conditionalFormatting sqref="M167">
    <cfRule type="expression" dxfId="5499" priority="554">
      <formula>IF(L167&lt;=0,AND(L167&lt;=0,M167&gt;=1),OR(L167/M167&gt;$T$5,M167/L167&gt;$T$5))</formula>
    </cfRule>
  </conditionalFormatting>
  <conditionalFormatting sqref="M168">
    <cfRule type="expression" dxfId="5498" priority="553">
      <formula>IF(L168&lt;=0,AND(L168&lt;=0,M168&gt;=1),OR(L168/M168&gt;$T$5,M168/L168&gt;$T$5))</formula>
    </cfRule>
  </conditionalFormatting>
  <conditionalFormatting sqref="M169">
    <cfRule type="expression" dxfId="5497" priority="552">
      <formula>IF(L169&lt;=0,AND(L169&lt;=0,M169&gt;=1),OR(L169/M169&gt;$T$5,M169/L169&gt;$T$5))</formula>
    </cfRule>
  </conditionalFormatting>
  <conditionalFormatting sqref="M170">
    <cfRule type="expression" dxfId="5496" priority="551">
      <formula>IF(L170&lt;=0,AND(L170&lt;=0,M170&gt;=1),OR(L170/M170&gt;$T$5,M170/L170&gt;$T$5))</formula>
    </cfRule>
  </conditionalFormatting>
  <conditionalFormatting sqref="M171">
    <cfRule type="expression" dxfId="5495" priority="550">
      <formula>IF(L171&lt;=0,AND(L171&lt;=0,M171&gt;=1),OR(L171/M171&gt;$T$5,M171/L171&gt;$T$5))</formula>
    </cfRule>
  </conditionalFormatting>
  <conditionalFormatting sqref="M172">
    <cfRule type="expression" dxfId="5494" priority="549">
      <formula>IF(L172&lt;=0,AND(L172&lt;=0,M172&gt;=1),OR(L172/M172&gt;$T$5,M172/L172&gt;$T$5))</formula>
    </cfRule>
  </conditionalFormatting>
  <conditionalFormatting sqref="M173">
    <cfRule type="expression" dxfId="5493" priority="548">
      <formula>IF(L173&lt;=0,AND(L173&lt;=0,M173&gt;=1),OR(L173/M173&gt;$T$5,M173/L173&gt;$T$5))</formula>
    </cfRule>
  </conditionalFormatting>
  <conditionalFormatting sqref="M174">
    <cfRule type="expression" dxfId="5492" priority="547">
      <formula>IF(L174&lt;=0,AND(L174&lt;=0,M174&gt;=1),OR(L174/M174&gt;$T$5,M174/L174&gt;$T$5))</formula>
    </cfRule>
  </conditionalFormatting>
  <conditionalFormatting sqref="M175">
    <cfRule type="expression" dxfId="5491" priority="546">
      <formula>IF(L175&lt;=0,AND(L175&lt;=0,M175&gt;=1),OR(L175/M175&gt;$T$5,M175/L175&gt;$T$5))</formula>
    </cfRule>
  </conditionalFormatting>
  <conditionalFormatting sqref="M176">
    <cfRule type="expression" dxfId="5490" priority="545">
      <formula>IF(L176&lt;=0,AND(L176&lt;=0,M176&gt;=1),OR(L176/M176&gt;$T$5,M176/L176&gt;$T$5))</formula>
    </cfRule>
  </conditionalFormatting>
  <conditionalFormatting sqref="M177">
    <cfRule type="expression" dxfId="5489" priority="544">
      <formula>IF(L177&lt;=0,AND(L177&lt;=0,M177&gt;=1),OR(L177/M177&gt;$T$5,M177/L177&gt;$T$5))</formula>
    </cfRule>
  </conditionalFormatting>
  <conditionalFormatting sqref="M178">
    <cfRule type="expression" dxfId="5488" priority="543">
      <formula>IF(L178&lt;=0,AND(L178&lt;=0,M178&gt;=1),OR(L178/M178&gt;$T$5,M178/L178&gt;$T$5))</formula>
    </cfRule>
  </conditionalFormatting>
  <conditionalFormatting sqref="M179">
    <cfRule type="expression" dxfId="5487" priority="542">
      <formula>IF(L179&lt;=0,AND(L179&lt;=0,M179&gt;=1),OR(L179/M179&gt;$T$5,M179/L179&gt;$T$5))</formula>
    </cfRule>
  </conditionalFormatting>
  <conditionalFormatting sqref="M180">
    <cfRule type="expression" dxfId="5486" priority="541">
      <formula>IF(L180&lt;=0,AND(L180&lt;=0,M180&gt;=1),OR(L180/M180&gt;$T$5,M180/L180&gt;$T$5))</formula>
    </cfRule>
  </conditionalFormatting>
  <conditionalFormatting sqref="M181">
    <cfRule type="expression" dxfId="5485" priority="540">
      <formula>IF(L181&lt;=0,AND(L181&lt;=0,M181&gt;=1),OR(L181/M181&gt;$T$5,M181/L181&gt;$T$5))</formula>
    </cfRule>
  </conditionalFormatting>
  <conditionalFormatting sqref="M182">
    <cfRule type="expression" dxfId="5484" priority="539">
      <formula>IF(L182&lt;=0,AND(L182&lt;=0,M182&gt;=1),OR(L182/M182&gt;$T$5,M182/L182&gt;$T$5))</formula>
    </cfRule>
  </conditionalFormatting>
  <conditionalFormatting sqref="M183">
    <cfRule type="expression" dxfId="5483" priority="538">
      <formula>IF(L183&lt;=0,AND(L183&lt;=0,M183&gt;=1),OR(L183/M183&gt;$T$5,M183/L183&gt;$T$5))</formula>
    </cfRule>
  </conditionalFormatting>
  <conditionalFormatting sqref="M184">
    <cfRule type="expression" dxfId="5482" priority="537">
      <formula>IF(L184&lt;=0,AND(L184&lt;=0,M184&gt;=1),OR(L184/M184&gt;$T$5,M184/L184&gt;$T$5))</formula>
    </cfRule>
  </conditionalFormatting>
  <conditionalFormatting sqref="N5">
    <cfRule type="expression" dxfId="5481" priority="536">
      <formula>IF(M5&lt;=0,AND(M5&lt;=0,N5&gt;=1),OR(M5/N5&gt;$T$5,N5/M5&gt;$T$5))</formula>
    </cfRule>
  </conditionalFormatting>
  <conditionalFormatting sqref="N6">
    <cfRule type="expression" dxfId="5480" priority="535">
      <formula>IF(M6&lt;=0,AND(M6&lt;=0,N6&gt;=1),OR(M6/N6&gt;$T$5,N6/M6&gt;$T$5))</formula>
    </cfRule>
  </conditionalFormatting>
  <conditionalFormatting sqref="N7">
    <cfRule type="expression" dxfId="5479" priority="534">
      <formula>IF(M7&lt;=0,AND(M7&lt;=0,N7&gt;=1),OR(M7/N7&gt;$T$5,N7/M7&gt;$T$5))</formula>
    </cfRule>
  </conditionalFormatting>
  <conditionalFormatting sqref="N8">
    <cfRule type="expression" dxfId="5478" priority="533">
      <formula>IF(M8&lt;=0,AND(M8&lt;=0,N8&gt;=1),OR(M8/N8&gt;$T$5,N8/M8&gt;$T$5))</formula>
    </cfRule>
  </conditionalFormatting>
  <conditionalFormatting sqref="N9">
    <cfRule type="expression" dxfId="5477" priority="532">
      <formula>IF(M9&lt;=0,AND(M9&lt;=0,N9&gt;=1),OR(M9/N9&gt;$T$5,N9/M9&gt;$T$5))</formula>
    </cfRule>
  </conditionalFormatting>
  <conditionalFormatting sqref="N10">
    <cfRule type="expression" dxfId="5476" priority="531">
      <formula>IF(M10&lt;=0,AND(M10&lt;=0,N10&gt;=1),OR(M10/N10&gt;$T$5,N10/M10&gt;$T$5))</formula>
    </cfRule>
  </conditionalFormatting>
  <conditionalFormatting sqref="N11">
    <cfRule type="expression" dxfId="5475" priority="530">
      <formula>IF(M11&lt;=0,AND(M11&lt;=0,N11&gt;=1),OR(M11/N11&gt;$T$5,N11/M11&gt;$T$5))</formula>
    </cfRule>
  </conditionalFormatting>
  <conditionalFormatting sqref="N12">
    <cfRule type="expression" dxfId="5474" priority="529">
      <formula>IF(M12&lt;=0,AND(M12&lt;=0,N12&gt;=1),OR(M12/N12&gt;$T$5,N12/M12&gt;$T$5))</formula>
    </cfRule>
  </conditionalFormatting>
  <conditionalFormatting sqref="N13">
    <cfRule type="expression" dxfId="5473" priority="528">
      <formula>IF(M13&lt;=0,AND(M13&lt;=0,N13&gt;=1),OR(M13/N13&gt;$T$5,N13/M13&gt;$T$5))</formula>
    </cfRule>
  </conditionalFormatting>
  <conditionalFormatting sqref="N14">
    <cfRule type="expression" dxfId="5472" priority="527">
      <formula>IF(M14&lt;=0,AND(M14&lt;=0,N14&gt;=1),OR(M14/N14&gt;$T$5,N14/M14&gt;$T$5))</formula>
    </cfRule>
  </conditionalFormatting>
  <conditionalFormatting sqref="N15">
    <cfRule type="expression" dxfId="5471" priority="526">
      <formula>IF(M15&lt;=0,AND(M15&lt;=0,N15&gt;=1),OR(M15/N15&gt;$T$5,N15/M15&gt;$T$5))</formula>
    </cfRule>
  </conditionalFormatting>
  <conditionalFormatting sqref="N16">
    <cfRule type="expression" dxfId="5470" priority="525">
      <formula>IF(M16&lt;=0,AND(M16&lt;=0,N16&gt;=1),OR(M16/N16&gt;$T$5,N16/M16&gt;$T$5))</formula>
    </cfRule>
  </conditionalFormatting>
  <conditionalFormatting sqref="N17">
    <cfRule type="expression" dxfId="5469" priority="524">
      <formula>IF(M17&lt;=0,AND(M17&lt;=0,N17&gt;=1),OR(M17/N17&gt;$T$5,N17/M17&gt;$T$5))</formula>
    </cfRule>
  </conditionalFormatting>
  <conditionalFormatting sqref="N18">
    <cfRule type="expression" dxfId="5468" priority="523">
      <formula>IF(M18&lt;=0,AND(M18&lt;=0,N18&gt;=1),OR(M18/N18&gt;$T$5,N18/M18&gt;$T$5))</formula>
    </cfRule>
  </conditionalFormatting>
  <conditionalFormatting sqref="N19">
    <cfRule type="expression" dxfId="5467" priority="522">
      <formula>IF(M19&lt;=0,AND(M19&lt;=0,N19&gt;=1),OR(M19/N19&gt;$T$5,N19/M19&gt;$T$5))</formula>
    </cfRule>
  </conditionalFormatting>
  <conditionalFormatting sqref="N20">
    <cfRule type="expression" dxfId="5466" priority="521">
      <formula>IF(M20&lt;=0,AND(M20&lt;=0,N20&gt;=1),OR(M20/N20&gt;$T$5,N20/M20&gt;$T$5))</formula>
    </cfRule>
  </conditionalFormatting>
  <conditionalFormatting sqref="N21">
    <cfRule type="expression" dxfId="5465" priority="520">
      <formula>IF(M21&lt;=0,AND(M21&lt;=0,N21&gt;=1),OR(M21/N21&gt;$T$5,N21/M21&gt;$T$5))</formula>
    </cfRule>
  </conditionalFormatting>
  <conditionalFormatting sqref="N22">
    <cfRule type="expression" dxfId="5464" priority="519">
      <formula>IF(M22&lt;=0,AND(M22&lt;=0,N22&gt;=1),OR(M22/N22&gt;$T$5,N22/M22&gt;$T$5))</formula>
    </cfRule>
  </conditionalFormatting>
  <conditionalFormatting sqref="N23">
    <cfRule type="expression" dxfId="5463" priority="518">
      <formula>IF(M23&lt;=0,AND(M23&lt;=0,N23&gt;=1),OR(M23/N23&gt;$T$5,N23/M23&gt;$T$5))</formula>
    </cfRule>
  </conditionalFormatting>
  <conditionalFormatting sqref="N24">
    <cfRule type="expression" dxfId="5462" priority="517">
      <formula>IF(M24&lt;=0,AND(M24&lt;=0,N24&gt;=1),OR(M24/N24&gt;$T$5,N24/M24&gt;$T$5))</formula>
    </cfRule>
  </conditionalFormatting>
  <conditionalFormatting sqref="N25">
    <cfRule type="expression" dxfId="5461" priority="516">
      <formula>IF(M25&lt;=0,AND(M25&lt;=0,N25&gt;=1),OR(M25/N25&gt;$T$5,N25/M25&gt;$T$5))</formula>
    </cfRule>
  </conditionalFormatting>
  <conditionalFormatting sqref="N26">
    <cfRule type="expression" dxfId="5460" priority="515">
      <formula>IF(M26&lt;=0,AND(M26&lt;=0,N26&gt;=1),OR(M26/N26&gt;$T$5,N26/M26&gt;$T$5))</formula>
    </cfRule>
  </conditionalFormatting>
  <conditionalFormatting sqref="N27">
    <cfRule type="expression" dxfId="5459" priority="514">
      <formula>IF(M27&lt;=0,AND(M27&lt;=0,N27&gt;=1),OR(M27/N27&gt;$T$5,N27/M27&gt;$T$5))</formula>
    </cfRule>
  </conditionalFormatting>
  <conditionalFormatting sqref="N28">
    <cfRule type="expression" dxfId="5458" priority="513">
      <formula>IF(M28&lt;=0,AND(M28&lt;=0,N28&gt;=1),OR(M28/N28&gt;$T$5,N28/M28&gt;$T$5))</formula>
    </cfRule>
  </conditionalFormatting>
  <conditionalFormatting sqref="N29">
    <cfRule type="expression" dxfId="5457" priority="512">
      <formula>IF(M29&lt;=0,AND(M29&lt;=0,N29&gt;=1),OR(M29/N29&gt;$T$5,N29/M29&gt;$T$5))</formula>
    </cfRule>
  </conditionalFormatting>
  <conditionalFormatting sqref="N30">
    <cfRule type="expression" dxfId="5456" priority="511">
      <formula>IF(M30&lt;=0,AND(M30&lt;=0,N30&gt;=1),OR(M30/N30&gt;$T$5,N30/M30&gt;$T$5))</formula>
    </cfRule>
  </conditionalFormatting>
  <conditionalFormatting sqref="N31">
    <cfRule type="expression" dxfId="5455" priority="510">
      <formula>IF(M31&lt;=0,AND(M31&lt;=0,N31&gt;=1),OR(M31/N31&gt;$T$5,N31/M31&gt;$T$5))</formula>
    </cfRule>
  </conditionalFormatting>
  <conditionalFormatting sqref="N32">
    <cfRule type="expression" dxfId="5454" priority="509">
      <formula>IF(M32&lt;=0,AND(M32&lt;=0,N32&gt;=1),OR(M32/N32&gt;$T$5,N32/M32&gt;$T$5))</formula>
    </cfRule>
  </conditionalFormatting>
  <conditionalFormatting sqref="N34">
    <cfRule type="expression" dxfId="5453" priority="508">
      <formula>IF(M34&lt;=0,AND(M34&lt;=0,N34&gt;=1),OR(M34/N34&gt;$T$5,N34/M34&gt;$T$5))</formula>
    </cfRule>
  </conditionalFormatting>
  <conditionalFormatting sqref="N35">
    <cfRule type="expression" dxfId="5452" priority="507">
      <formula>IF(M35&lt;=0,AND(M35&lt;=0,N35&gt;=1),OR(M35/N35&gt;$T$5,N35/M35&gt;$T$5))</formula>
    </cfRule>
  </conditionalFormatting>
  <conditionalFormatting sqref="N36">
    <cfRule type="expression" dxfId="5451" priority="506">
      <formula>IF(M36&lt;=0,AND(M36&lt;=0,N36&gt;=1),OR(M36/N36&gt;$T$5,N36/M36&gt;$T$5))</formula>
    </cfRule>
  </conditionalFormatting>
  <conditionalFormatting sqref="N37">
    <cfRule type="expression" dxfId="5450" priority="505">
      <formula>IF(M37&lt;=0,AND(M37&lt;=0,N37&gt;=1),OR(M37/N37&gt;$T$5,N37/M37&gt;$T$5))</formula>
    </cfRule>
  </conditionalFormatting>
  <conditionalFormatting sqref="N38">
    <cfRule type="expression" dxfId="5449" priority="504">
      <formula>IF(M38&lt;=0,AND(M38&lt;=0,N38&gt;=1),OR(M38/N38&gt;$T$5,N38/M38&gt;$T$5))</formula>
    </cfRule>
  </conditionalFormatting>
  <conditionalFormatting sqref="N39">
    <cfRule type="expression" dxfId="5448" priority="503">
      <formula>IF(M39&lt;=0,AND(M39&lt;=0,N39&gt;=1),OR(M39/N39&gt;$T$5,N39/M39&gt;$T$5))</formula>
    </cfRule>
  </conditionalFormatting>
  <conditionalFormatting sqref="N40">
    <cfRule type="expression" dxfId="5447" priority="502">
      <formula>IF(M40&lt;=0,AND(M40&lt;=0,N40&gt;=1),OR(M40/N40&gt;$T$5,N40/M40&gt;$T$5))</formula>
    </cfRule>
  </conditionalFormatting>
  <conditionalFormatting sqref="N41">
    <cfRule type="expression" dxfId="5446" priority="501">
      <formula>IF(M41&lt;=0,AND(M41&lt;=0,N41&gt;=1),OR(M41/N41&gt;$T$5,N41/M41&gt;$T$5))</formula>
    </cfRule>
  </conditionalFormatting>
  <conditionalFormatting sqref="N42">
    <cfRule type="expression" dxfId="5445" priority="500">
      <formula>IF(M42&lt;=0,AND(M42&lt;=0,N42&gt;=1),OR(M42/N42&gt;$T$5,N42/M42&gt;$T$5))</formula>
    </cfRule>
  </conditionalFormatting>
  <conditionalFormatting sqref="N43">
    <cfRule type="expression" dxfId="5444" priority="499">
      <formula>IF(M43&lt;=0,AND(M43&lt;=0,N43&gt;=1),OR(M43/N43&gt;$T$5,N43/M43&gt;$T$5))</formula>
    </cfRule>
  </conditionalFormatting>
  <conditionalFormatting sqref="N44">
    <cfRule type="expression" dxfId="5443" priority="498">
      <formula>IF(M44&lt;=0,AND(M44&lt;=0,N44&gt;=1),OR(M44/N44&gt;$T$5,N44/M44&gt;$T$5))</formula>
    </cfRule>
  </conditionalFormatting>
  <conditionalFormatting sqref="N45">
    <cfRule type="expression" dxfId="5442" priority="497">
      <formula>IF(M45&lt;=0,AND(M45&lt;=0,N45&gt;=1),OR(M45/N45&gt;$T$5,N45/M45&gt;$T$5))</formula>
    </cfRule>
  </conditionalFormatting>
  <conditionalFormatting sqref="N46">
    <cfRule type="expression" dxfId="5441" priority="496">
      <formula>IF(M46&lt;=0,AND(M46&lt;=0,N46&gt;=1),OR(M46/N46&gt;$T$5,N46/M46&gt;$T$5))</formula>
    </cfRule>
  </conditionalFormatting>
  <conditionalFormatting sqref="N47">
    <cfRule type="expression" dxfId="5440" priority="495">
      <formula>IF(M47&lt;=0,AND(M47&lt;=0,N47&gt;=1),OR(M47/N47&gt;$T$5,N47/M47&gt;$T$5))</formula>
    </cfRule>
  </conditionalFormatting>
  <conditionalFormatting sqref="N48">
    <cfRule type="expression" dxfId="5439" priority="494">
      <formula>IF(M48&lt;=0,AND(M48&lt;=0,N48&gt;=1),OR(M48/N48&gt;$T$5,N48/M48&gt;$T$5))</formula>
    </cfRule>
  </conditionalFormatting>
  <conditionalFormatting sqref="N49">
    <cfRule type="expression" dxfId="5438" priority="493">
      <formula>IF(M49&lt;=0,AND(M49&lt;=0,N49&gt;=1),OR(M49/N49&gt;$T$5,N49/M49&gt;$T$5))</formula>
    </cfRule>
  </conditionalFormatting>
  <conditionalFormatting sqref="N50">
    <cfRule type="expression" dxfId="5437" priority="492">
      <formula>IF(M50&lt;=0,AND(M50&lt;=0,N50&gt;=1),OR(M50/N50&gt;$T$5,N50/M50&gt;$T$5))</formula>
    </cfRule>
  </conditionalFormatting>
  <conditionalFormatting sqref="N51">
    <cfRule type="expression" dxfId="5436" priority="491">
      <formula>IF(M51&lt;=0,AND(M51&lt;=0,N51&gt;=1),OR(M51/N51&gt;$T$5,N51/M51&gt;$T$5))</formula>
    </cfRule>
  </conditionalFormatting>
  <conditionalFormatting sqref="N52">
    <cfRule type="expression" dxfId="5435" priority="490">
      <formula>IF(M52&lt;=0,AND(M52&lt;=0,N52&gt;=1),OR(M52/N52&gt;$T$5,N52/M52&gt;$T$5))</formula>
    </cfRule>
  </conditionalFormatting>
  <conditionalFormatting sqref="N53">
    <cfRule type="expression" dxfId="5434" priority="489">
      <formula>IF(M53&lt;=0,AND(M53&lt;=0,N53&gt;=1),OR(M53/N53&gt;$T$5,N53/M53&gt;$T$5))</formula>
    </cfRule>
  </conditionalFormatting>
  <conditionalFormatting sqref="N54">
    <cfRule type="expression" dxfId="5433" priority="488">
      <formula>IF(M54&lt;=0,AND(M54&lt;=0,N54&gt;=1),OR(M54/N54&gt;$T$5,N54/M54&gt;$T$5))</formula>
    </cfRule>
  </conditionalFormatting>
  <conditionalFormatting sqref="N55">
    <cfRule type="expression" dxfId="5432" priority="487">
      <formula>IF(M55&lt;=0,AND(M55&lt;=0,N55&gt;=1),OR(M55/N55&gt;$T$5,N55/M55&gt;$T$5))</formula>
    </cfRule>
  </conditionalFormatting>
  <conditionalFormatting sqref="N56">
    <cfRule type="expression" dxfId="5431" priority="486">
      <formula>IF(M56&lt;=0,AND(M56&lt;=0,N56&gt;=1),OR(M56/N56&gt;$T$5,N56/M56&gt;$T$5))</formula>
    </cfRule>
  </conditionalFormatting>
  <conditionalFormatting sqref="N57">
    <cfRule type="expression" dxfId="5430" priority="485">
      <formula>IF(M57&lt;=0,AND(M57&lt;=0,N57&gt;=1),OR(M57/N57&gt;$T$5,N57/M57&gt;$T$5))</formula>
    </cfRule>
  </conditionalFormatting>
  <conditionalFormatting sqref="N58">
    <cfRule type="expression" dxfId="5429" priority="484">
      <formula>IF(M58&lt;=0,AND(M58&lt;=0,N58&gt;=1),OR(M58/N58&gt;$T$5,N58/M58&gt;$T$5))</formula>
    </cfRule>
  </conditionalFormatting>
  <conditionalFormatting sqref="N59">
    <cfRule type="expression" dxfId="5428" priority="483">
      <formula>IF(M59&lt;=0,AND(M59&lt;=0,N59&gt;=1),OR(M59/N59&gt;$T$5,N59/M59&gt;$T$5))</formula>
    </cfRule>
  </conditionalFormatting>
  <conditionalFormatting sqref="N60">
    <cfRule type="expression" dxfId="5427" priority="482">
      <formula>IF(M60&lt;=0,AND(M60&lt;=0,N60&gt;=1),OR(M60/N60&gt;$T$5,N60/M60&gt;$T$5))</formula>
    </cfRule>
  </conditionalFormatting>
  <conditionalFormatting sqref="N61">
    <cfRule type="expression" dxfId="5426" priority="481">
      <formula>IF(M61&lt;=0,AND(M61&lt;=0,N61&gt;=1),OR(M61/N61&gt;$T$5,N61/M61&gt;$T$5))</formula>
    </cfRule>
  </conditionalFormatting>
  <conditionalFormatting sqref="N62">
    <cfRule type="expression" dxfId="5425" priority="480">
      <formula>IF(M62&lt;=0,AND(M62&lt;=0,N62&gt;=1),OR(M62/N62&gt;$T$5,N62/M62&gt;$T$5))</formula>
    </cfRule>
  </conditionalFormatting>
  <conditionalFormatting sqref="N63">
    <cfRule type="expression" dxfId="5424" priority="479">
      <formula>IF(M63&lt;=0,AND(M63&lt;=0,N63&gt;=1),OR(M63/N63&gt;$T$5,N63/M63&gt;$T$5))</formula>
    </cfRule>
  </conditionalFormatting>
  <conditionalFormatting sqref="N64">
    <cfRule type="expression" dxfId="5423" priority="478">
      <formula>IF(M64&lt;=0,AND(M64&lt;=0,N64&gt;=1),OR(M64/N64&gt;$T$5,N64/M64&gt;$T$5))</formula>
    </cfRule>
  </conditionalFormatting>
  <conditionalFormatting sqref="N65">
    <cfRule type="expression" dxfId="5422" priority="477">
      <formula>IF(M65&lt;=0,AND(M65&lt;=0,N65&gt;=1),OR(M65/N65&gt;$T$5,N65/M65&gt;$T$5))</formula>
    </cfRule>
  </conditionalFormatting>
  <conditionalFormatting sqref="N66">
    <cfRule type="expression" dxfId="5421" priority="476">
      <formula>IF(M66&lt;=0,AND(M66&lt;=0,N66&gt;=1),OR(M66/N66&gt;$T$5,N66/M66&gt;$T$5))</formula>
    </cfRule>
  </conditionalFormatting>
  <conditionalFormatting sqref="N67">
    <cfRule type="expression" dxfId="5420" priority="475">
      <formula>IF(M67&lt;=0,AND(M67&lt;=0,N67&gt;=1),OR(M67/N67&gt;$T$5,N67/M67&gt;$T$5))</formula>
    </cfRule>
  </conditionalFormatting>
  <conditionalFormatting sqref="N68">
    <cfRule type="expression" dxfId="5419" priority="474">
      <formula>IF(M68&lt;=0,AND(M68&lt;=0,N68&gt;=1),OR(M68/N68&gt;$T$5,N68/M68&gt;$T$5))</formula>
    </cfRule>
  </conditionalFormatting>
  <conditionalFormatting sqref="N69">
    <cfRule type="expression" dxfId="5418" priority="473">
      <formula>IF(M69&lt;=0,AND(M69&lt;=0,N69&gt;=1),OR(M69/N69&gt;$T$5,N69/M69&gt;$T$5))</formula>
    </cfRule>
  </conditionalFormatting>
  <conditionalFormatting sqref="N70">
    <cfRule type="expression" dxfId="5417" priority="472">
      <formula>IF(M70&lt;=0,AND(M70&lt;=0,N70&gt;=1),OR(M70/N70&gt;$T$5,N70/M70&gt;$T$5))</formula>
    </cfRule>
  </conditionalFormatting>
  <conditionalFormatting sqref="N71">
    <cfRule type="expression" dxfId="5416" priority="471">
      <formula>IF(M71&lt;=0,AND(M71&lt;=0,N71&gt;=1),OR(M71/N71&gt;$T$5,N71/M71&gt;$T$5))</formula>
    </cfRule>
  </conditionalFormatting>
  <conditionalFormatting sqref="N72">
    <cfRule type="expression" dxfId="5415" priority="470">
      <formula>IF(M72&lt;=0,AND(M72&lt;=0,N72&gt;=1),OR(M72/N72&gt;$T$5,N72/M72&gt;$T$5))</formula>
    </cfRule>
  </conditionalFormatting>
  <conditionalFormatting sqref="N73">
    <cfRule type="expression" dxfId="5414" priority="469">
      <formula>IF(M73&lt;=0,AND(M73&lt;=0,N73&gt;=1),OR(M73/N73&gt;$T$5,N73/M73&gt;$T$5))</formula>
    </cfRule>
  </conditionalFormatting>
  <conditionalFormatting sqref="N74">
    <cfRule type="expression" dxfId="5413" priority="468">
      <formula>IF(M74&lt;=0,AND(M74&lt;=0,N74&gt;=1),OR(M74/N74&gt;$T$5,N74/M74&gt;$T$5))</formula>
    </cfRule>
  </conditionalFormatting>
  <conditionalFormatting sqref="N75">
    <cfRule type="expression" dxfId="5412" priority="467">
      <formula>IF(M75&lt;=0,AND(M75&lt;=0,N75&gt;=1),OR(M75/N75&gt;$T$5,N75/M75&gt;$T$5))</formula>
    </cfRule>
  </conditionalFormatting>
  <conditionalFormatting sqref="N76">
    <cfRule type="expression" dxfId="5411" priority="466">
      <formula>IF(M76&lt;=0,AND(M76&lt;=0,N76&gt;=1),OR(M76/N76&gt;$T$5,N76/M76&gt;$T$5))</formula>
    </cfRule>
  </conditionalFormatting>
  <conditionalFormatting sqref="N77">
    <cfRule type="expression" dxfId="5410" priority="465">
      <formula>IF(M77&lt;=0,AND(M77&lt;=0,N77&gt;=1),OR(M77/N77&gt;$T$5,N77/M77&gt;$T$5))</formula>
    </cfRule>
  </conditionalFormatting>
  <conditionalFormatting sqref="N78">
    <cfRule type="expression" dxfId="5409" priority="464">
      <formula>IF(M78&lt;=0,AND(M78&lt;=0,N78&gt;=1),OR(M78/N78&gt;$T$5,N78/M78&gt;$T$5))</formula>
    </cfRule>
  </conditionalFormatting>
  <conditionalFormatting sqref="N79">
    <cfRule type="expression" dxfId="5408" priority="463">
      <formula>IF(M79&lt;=0,AND(M79&lt;=0,N79&gt;=1),OR(M79/N79&gt;$T$5,N79/M79&gt;$T$5))</formula>
    </cfRule>
  </conditionalFormatting>
  <conditionalFormatting sqref="N80">
    <cfRule type="expression" dxfId="5407" priority="462">
      <formula>IF(M80&lt;=0,AND(M80&lt;=0,N80&gt;=1),OR(M80/N80&gt;$T$5,N80/M80&gt;$T$5))</formula>
    </cfRule>
  </conditionalFormatting>
  <conditionalFormatting sqref="N81">
    <cfRule type="expression" dxfId="5406" priority="461">
      <formula>IF(M81&lt;=0,AND(M81&lt;=0,N81&gt;=1),OR(M81/N81&gt;$T$5,N81/M81&gt;$T$5))</formula>
    </cfRule>
  </conditionalFormatting>
  <conditionalFormatting sqref="N82">
    <cfRule type="expression" dxfId="5405" priority="460">
      <formula>IF(M82&lt;=0,AND(M82&lt;=0,N82&gt;=1),OR(M82/N82&gt;$T$5,N82/M82&gt;$T$5))</formula>
    </cfRule>
  </conditionalFormatting>
  <conditionalFormatting sqref="N83">
    <cfRule type="expression" dxfId="5404" priority="459">
      <formula>IF(M83&lt;=0,AND(M83&lt;=0,N83&gt;=1),OR(M83/N83&gt;$T$5,N83/M83&gt;$T$5))</formula>
    </cfRule>
  </conditionalFormatting>
  <conditionalFormatting sqref="N84">
    <cfRule type="expression" dxfId="5403" priority="458">
      <formula>IF(M84&lt;=0,AND(M84&lt;=0,N84&gt;=1),OR(M84/N84&gt;$T$5,N84/M84&gt;$T$5))</formula>
    </cfRule>
  </conditionalFormatting>
  <conditionalFormatting sqref="N85">
    <cfRule type="expression" dxfId="5402" priority="457">
      <formula>IF(M85&lt;=0,AND(M85&lt;=0,N85&gt;=1),OR(M85/N85&gt;$T$5,N85/M85&gt;$T$5))</formula>
    </cfRule>
  </conditionalFormatting>
  <conditionalFormatting sqref="N86">
    <cfRule type="expression" dxfId="5401" priority="456">
      <formula>IF(M86&lt;=0,AND(M86&lt;=0,N86&gt;=1),OR(M86/N86&gt;$T$5,N86/M86&gt;$T$5))</formula>
    </cfRule>
  </conditionalFormatting>
  <conditionalFormatting sqref="N87">
    <cfRule type="expression" dxfId="5400" priority="455">
      <formula>IF(M87&lt;=0,AND(M87&lt;=0,N87&gt;=1),OR(M87/N87&gt;$T$5,N87/M87&gt;$T$5))</formula>
    </cfRule>
  </conditionalFormatting>
  <conditionalFormatting sqref="N88">
    <cfRule type="expression" dxfId="5399" priority="454">
      <formula>IF(M88&lt;=0,AND(M88&lt;=0,N88&gt;=1),OR(M88/N88&gt;$T$5,N88/M88&gt;$T$5))</formula>
    </cfRule>
  </conditionalFormatting>
  <conditionalFormatting sqref="N89">
    <cfRule type="expression" dxfId="5398" priority="453">
      <formula>IF(M89&lt;=0,AND(M89&lt;=0,N89&gt;=1),OR(M89/N89&gt;$T$5,N89/M89&gt;$T$5))</formula>
    </cfRule>
  </conditionalFormatting>
  <conditionalFormatting sqref="N90">
    <cfRule type="expression" dxfId="5397" priority="452">
      <formula>IF(M90&lt;=0,AND(M90&lt;=0,N90&gt;=1),OR(M90/N90&gt;$T$5,N90/M90&gt;$T$5))</formula>
    </cfRule>
  </conditionalFormatting>
  <conditionalFormatting sqref="N91">
    <cfRule type="expression" dxfId="5396" priority="451">
      <formula>IF(M91&lt;=0,AND(M91&lt;=0,N91&gt;=1),OR(M91/N91&gt;$T$5,N91/M91&gt;$T$5))</formula>
    </cfRule>
  </conditionalFormatting>
  <conditionalFormatting sqref="N92">
    <cfRule type="expression" dxfId="5395" priority="450">
      <formula>IF(M92&lt;=0,AND(M92&lt;=0,N92&gt;=1),OR(M92/N92&gt;$T$5,N92/M92&gt;$T$5))</formula>
    </cfRule>
  </conditionalFormatting>
  <conditionalFormatting sqref="N93">
    <cfRule type="expression" dxfId="5394" priority="449">
      <formula>IF(M93&lt;=0,AND(M93&lt;=0,N93&gt;=1),OR(M93/N93&gt;$T$5,N93/M93&gt;$T$5))</formula>
    </cfRule>
  </conditionalFormatting>
  <conditionalFormatting sqref="N94">
    <cfRule type="expression" dxfId="5393" priority="448">
      <formula>IF(M94&lt;=0,AND(M94&lt;=0,N94&gt;=1),OR(M94/N94&gt;$T$5,N94/M94&gt;$T$5))</formula>
    </cfRule>
  </conditionalFormatting>
  <conditionalFormatting sqref="N95">
    <cfRule type="expression" dxfId="5392" priority="447">
      <formula>IF(M95&lt;=0,AND(M95&lt;=0,N95&gt;=1),OR(M95/N95&gt;$T$5,N95/M95&gt;$T$5))</formula>
    </cfRule>
  </conditionalFormatting>
  <conditionalFormatting sqref="N96">
    <cfRule type="expression" dxfId="5391" priority="446">
      <formula>IF(M96&lt;=0,AND(M96&lt;=0,N96&gt;=1),OR(M96/N96&gt;$T$5,N96/M96&gt;$T$5))</formula>
    </cfRule>
  </conditionalFormatting>
  <conditionalFormatting sqref="N97">
    <cfRule type="expression" dxfId="5390" priority="445">
      <formula>IF(M97&lt;=0,AND(M97&lt;=0,N97&gt;=1),OR(M97/N97&gt;$T$5,N97/M97&gt;$T$5))</formula>
    </cfRule>
  </conditionalFormatting>
  <conditionalFormatting sqref="N98">
    <cfRule type="expression" dxfId="5389" priority="444">
      <formula>IF(M98&lt;=0,AND(M98&lt;=0,N98&gt;=1),OR(M98/N98&gt;$T$5,N98/M98&gt;$T$5))</formula>
    </cfRule>
  </conditionalFormatting>
  <conditionalFormatting sqref="N99">
    <cfRule type="expression" dxfId="5388" priority="443">
      <formula>IF(M99&lt;=0,AND(M99&lt;=0,N99&gt;=1),OR(M99/N99&gt;$T$5,N99/M99&gt;$T$5))</formula>
    </cfRule>
  </conditionalFormatting>
  <conditionalFormatting sqref="N100">
    <cfRule type="expression" dxfId="5387" priority="442">
      <formula>IF(M100&lt;=0,AND(M100&lt;=0,N100&gt;=1),OR(M100/N100&gt;$T$5,N100/M100&gt;$T$5))</formula>
    </cfRule>
  </conditionalFormatting>
  <conditionalFormatting sqref="N101">
    <cfRule type="expression" dxfId="5386" priority="441">
      <formula>IF(M101&lt;=0,AND(M101&lt;=0,N101&gt;=1),OR(M101/N101&gt;$T$5,N101/M101&gt;$T$5))</formula>
    </cfRule>
  </conditionalFormatting>
  <conditionalFormatting sqref="N102">
    <cfRule type="expression" dxfId="5385" priority="440">
      <formula>IF(M102&lt;=0,AND(M102&lt;=0,N102&gt;=1),OR(M102/N102&gt;$T$5,N102/M102&gt;$T$5))</formula>
    </cfRule>
  </conditionalFormatting>
  <conditionalFormatting sqref="N103">
    <cfRule type="expression" dxfId="5384" priority="439">
      <formula>IF(M103&lt;=0,AND(M103&lt;=0,N103&gt;=1),OR(M103/N103&gt;$T$5,N103/M103&gt;$T$5))</formula>
    </cfRule>
  </conditionalFormatting>
  <conditionalFormatting sqref="N104">
    <cfRule type="expression" dxfId="5383" priority="438">
      <formula>IF(M104&lt;=0,AND(M104&lt;=0,N104&gt;=1),OR(M104/N104&gt;$T$5,N104/M104&gt;$T$5))</formula>
    </cfRule>
  </conditionalFormatting>
  <conditionalFormatting sqref="N105">
    <cfRule type="expression" dxfId="5382" priority="437">
      <formula>IF(M105&lt;=0,AND(M105&lt;=0,N105&gt;=1),OR(M105/N105&gt;$T$5,N105/M105&gt;$T$5))</formula>
    </cfRule>
  </conditionalFormatting>
  <conditionalFormatting sqref="N106">
    <cfRule type="expression" dxfId="5381" priority="436">
      <formula>IF(M106&lt;=0,AND(M106&lt;=0,N106&gt;=1),OR(M106/N106&gt;$T$5,N106/M106&gt;$T$5))</formula>
    </cfRule>
  </conditionalFormatting>
  <conditionalFormatting sqref="N107">
    <cfRule type="expression" dxfId="5380" priority="435">
      <formula>IF(M107&lt;=0,AND(M107&lt;=0,N107&gt;=1),OR(M107/N107&gt;$T$5,N107/M107&gt;$T$5))</formula>
    </cfRule>
  </conditionalFormatting>
  <conditionalFormatting sqref="N108">
    <cfRule type="expression" dxfId="5379" priority="434">
      <formula>IF(M108&lt;=0,AND(M108&lt;=0,N108&gt;=1),OR(M108/N108&gt;$T$5,N108/M108&gt;$T$5))</formula>
    </cfRule>
  </conditionalFormatting>
  <conditionalFormatting sqref="N109">
    <cfRule type="expression" dxfId="5378" priority="433">
      <formula>IF(M109&lt;=0,AND(M109&lt;=0,N109&gt;=1),OR(M109/N109&gt;$T$5,N109/M109&gt;$T$5))</formula>
    </cfRule>
  </conditionalFormatting>
  <conditionalFormatting sqref="N110">
    <cfRule type="expression" dxfId="5377" priority="432">
      <formula>IF(M110&lt;=0,AND(M110&lt;=0,N110&gt;=1),OR(M110/N110&gt;$T$5,N110/M110&gt;$T$5))</formula>
    </cfRule>
  </conditionalFormatting>
  <conditionalFormatting sqref="N111">
    <cfRule type="expression" dxfId="5376" priority="431">
      <formula>IF(M111&lt;=0,AND(M111&lt;=0,N111&gt;=1),OR(M111/N111&gt;$T$5,N111/M111&gt;$T$5))</formula>
    </cfRule>
  </conditionalFormatting>
  <conditionalFormatting sqref="N112">
    <cfRule type="expression" dxfId="5375" priority="430">
      <formula>IF(M112&lt;=0,AND(M112&lt;=0,N112&gt;=1),OR(M112/N112&gt;$T$5,N112/M112&gt;$T$5))</formula>
    </cfRule>
  </conditionalFormatting>
  <conditionalFormatting sqref="N113">
    <cfRule type="expression" dxfId="5374" priority="429">
      <formula>IF(M113&lt;=0,AND(M113&lt;=0,N113&gt;=1),OR(M113/N113&gt;$T$5,N113/M113&gt;$T$5))</formula>
    </cfRule>
  </conditionalFormatting>
  <conditionalFormatting sqref="N114">
    <cfRule type="expression" dxfId="5373" priority="428">
      <formula>IF(M114&lt;=0,AND(M114&lt;=0,N114&gt;=1),OR(M114/N114&gt;$T$5,N114/M114&gt;$T$5))</formula>
    </cfRule>
  </conditionalFormatting>
  <conditionalFormatting sqref="N115">
    <cfRule type="expression" dxfId="5372" priority="427">
      <formula>IF(M115&lt;=0,AND(M115&lt;=0,N115&gt;=1),OR(M115/N115&gt;$T$5,N115/M115&gt;$T$5))</formula>
    </cfRule>
  </conditionalFormatting>
  <conditionalFormatting sqref="N116">
    <cfRule type="expression" dxfId="5371" priority="426">
      <formula>IF(M116&lt;=0,AND(M116&lt;=0,N116&gt;=1),OR(M116/N116&gt;$T$5,N116/M116&gt;$T$5))</formula>
    </cfRule>
  </conditionalFormatting>
  <conditionalFormatting sqref="N117">
    <cfRule type="expression" dxfId="5370" priority="425">
      <formula>IF(M117&lt;=0,AND(M117&lt;=0,N117&gt;=1),OR(M117/N117&gt;$T$5,N117/M117&gt;$T$5))</formula>
    </cfRule>
  </conditionalFormatting>
  <conditionalFormatting sqref="N118">
    <cfRule type="expression" dxfId="5369" priority="424">
      <formula>IF(M118&lt;=0,AND(M118&lt;=0,N118&gt;=1),OR(M118/N118&gt;$T$5,N118/M118&gt;$T$5))</formula>
    </cfRule>
  </conditionalFormatting>
  <conditionalFormatting sqref="N119">
    <cfRule type="expression" dxfId="5368" priority="423">
      <formula>IF(M119&lt;=0,AND(M119&lt;=0,N119&gt;=1),OR(M119/N119&gt;$T$5,N119/M119&gt;$T$5))</formula>
    </cfRule>
  </conditionalFormatting>
  <conditionalFormatting sqref="N120">
    <cfRule type="expression" dxfId="5367" priority="422">
      <formula>IF(M120&lt;=0,AND(M120&lt;=0,N120&gt;=1),OR(M120/N120&gt;$T$5,N120/M120&gt;$T$5))</formula>
    </cfRule>
  </conditionalFormatting>
  <conditionalFormatting sqref="N121">
    <cfRule type="expression" dxfId="5366" priority="421">
      <formula>IF(M121&lt;=0,AND(M121&lt;=0,N121&gt;=1),OR(M121/N121&gt;$T$5,N121/M121&gt;$T$5))</formula>
    </cfRule>
  </conditionalFormatting>
  <conditionalFormatting sqref="N122">
    <cfRule type="expression" dxfId="5365" priority="420">
      <formula>IF(M122&lt;=0,AND(M122&lt;=0,N122&gt;=1),OR(M122/N122&gt;$T$5,N122/M122&gt;$T$5))</formula>
    </cfRule>
  </conditionalFormatting>
  <conditionalFormatting sqref="N123">
    <cfRule type="expression" dxfId="5364" priority="419">
      <formula>IF(M123&lt;=0,AND(M123&lt;=0,N123&gt;=1),OR(M123/N123&gt;$T$5,N123/M123&gt;$T$5))</formula>
    </cfRule>
  </conditionalFormatting>
  <conditionalFormatting sqref="N124">
    <cfRule type="expression" dxfId="5363" priority="418">
      <formula>IF(M124&lt;=0,AND(M124&lt;=0,N124&gt;=1),OR(M124/N124&gt;$T$5,N124/M124&gt;$T$5))</formula>
    </cfRule>
  </conditionalFormatting>
  <conditionalFormatting sqref="N125">
    <cfRule type="expression" dxfId="5362" priority="417">
      <formula>IF(M125&lt;=0,AND(M125&lt;=0,N125&gt;=1),OR(M125/N125&gt;$T$5,N125/M125&gt;$T$5))</formula>
    </cfRule>
  </conditionalFormatting>
  <conditionalFormatting sqref="N126">
    <cfRule type="expression" dxfId="5361" priority="416">
      <formula>IF(M126&lt;=0,AND(M126&lt;=0,N126&gt;=1),OR(M126/N126&gt;$T$5,N126/M126&gt;$T$5))</formula>
    </cfRule>
  </conditionalFormatting>
  <conditionalFormatting sqref="N128">
    <cfRule type="expression" dxfId="5360" priority="415">
      <formula>IF(M128&lt;=0,AND(M128&lt;=0,N128&gt;=1),OR(M128/N128&gt;$T$5,N128/M128&gt;$T$5))</formula>
    </cfRule>
  </conditionalFormatting>
  <conditionalFormatting sqref="N129">
    <cfRule type="expression" dxfId="5359" priority="414">
      <formula>IF(M129&lt;=0,AND(M129&lt;=0,N129&gt;=1),OR(M129/N129&gt;$T$5,N129/M129&gt;$T$5))</formula>
    </cfRule>
  </conditionalFormatting>
  <conditionalFormatting sqref="N130">
    <cfRule type="expression" dxfId="5358" priority="413">
      <formula>IF(M130&lt;=0,AND(M130&lt;=0,N130&gt;=1),OR(M130/N130&gt;$T$5,N130/M130&gt;$T$5))</formula>
    </cfRule>
  </conditionalFormatting>
  <conditionalFormatting sqref="N131">
    <cfRule type="expression" dxfId="5357" priority="412">
      <formula>IF(M131&lt;=0,AND(M131&lt;=0,N131&gt;=1),OR(M131/N131&gt;$T$5,N131/M131&gt;$T$5))</formula>
    </cfRule>
  </conditionalFormatting>
  <conditionalFormatting sqref="N132">
    <cfRule type="expression" dxfId="5356" priority="411">
      <formula>IF(M132&lt;=0,AND(M132&lt;=0,N132&gt;=1),OR(M132/N132&gt;$T$5,N132/M132&gt;$T$5))</formula>
    </cfRule>
  </conditionalFormatting>
  <conditionalFormatting sqref="N133">
    <cfRule type="expression" dxfId="5355" priority="410">
      <formula>IF(M133&lt;=0,AND(M133&lt;=0,N133&gt;=1),OR(M133/N133&gt;$T$5,N133/M133&gt;$T$5))</formula>
    </cfRule>
  </conditionalFormatting>
  <conditionalFormatting sqref="N134">
    <cfRule type="expression" dxfId="5354" priority="409">
      <formula>IF(M134&lt;=0,AND(M134&lt;=0,N134&gt;=1),OR(M134/N134&gt;$T$5,N134/M134&gt;$T$5))</formula>
    </cfRule>
  </conditionalFormatting>
  <conditionalFormatting sqref="N135">
    <cfRule type="expression" dxfId="5353" priority="408">
      <formula>IF(M135&lt;=0,AND(M135&lt;=0,N135&gt;=1),OR(M135/N135&gt;$T$5,N135/M135&gt;$T$5))</formula>
    </cfRule>
  </conditionalFormatting>
  <conditionalFormatting sqref="N136">
    <cfRule type="expression" dxfId="5352" priority="407">
      <formula>IF(M136&lt;=0,AND(M136&lt;=0,N136&gt;=1),OR(M136/N136&gt;$T$5,N136/M136&gt;$T$5))</formula>
    </cfRule>
  </conditionalFormatting>
  <conditionalFormatting sqref="N137">
    <cfRule type="expression" dxfId="5351" priority="406">
      <formula>IF(M137&lt;=0,AND(M137&lt;=0,N137&gt;=1),OR(M137/N137&gt;$T$5,N137/M137&gt;$T$5))</formula>
    </cfRule>
  </conditionalFormatting>
  <conditionalFormatting sqref="N138">
    <cfRule type="expression" dxfId="5350" priority="405">
      <formula>IF(M138&lt;=0,AND(M138&lt;=0,N138&gt;=1),OR(M138/N138&gt;$T$5,N138/M138&gt;$T$5))</formula>
    </cfRule>
  </conditionalFormatting>
  <conditionalFormatting sqref="N139">
    <cfRule type="expression" dxfId="5349" priority="404">
      <formula>IF(M139&lt;=0,AND(M139&lt;=0,N139&gt;=1),OR(M139/N139&gt;$T$5,N139/M139&gt;$T$5))</formula>
    </cfRule>
  </conditionalFormatting>
  <conditionalFormatting sqref="N140">
    <cfRule type="expression" dxfId="5348" priority="403">
      <formula>IF(M140&lt;=0,AND(M140&lt;=0,N140&gt;=1),OR(M140/N140&gt;$T$5,N140/M140&gt;$T$5))</formula>
    </cfRule>
  </conditionalFormatting>
  <conditionalFormatting sqref="N141">
    <cfRule type="expression" dxfId="5347" priority="402">
      <formula>IF(M141&lt;=0,AND(M141&lt;=0,N141&gt;=1),OR(M141/N141&gt;$T$5,N141/M141&gt;$T$5))</formula>
    </cfRule>
  </conditionalFormatting>
  <conditionalFormatting sqref="N142">
    <cfRule type="expression" dxfId="5346" priority="401">
      <formula>IF(M142&lt;=0,AND(M142&lt;=0,N142&gt;=1),OR(M142/N142&gt;$T$5,N142/M142&gt;$T$5))</formula>
    </cfRule>
  </conditionalFormatting>
  <conditionalFormatting sqref="N143">
    <cfRule type="expression" dxfId="5345" priority="400">
      <formula>IF(M143&lt;=0,AND(M143&lt;=0,N143&gt;=1),OR(M143/N143&gt;$T$5,N143/M143&gt;$T$5))</formula>
    </cfRule>
  </conditionalFormatting>
  <conditionalFormatting sqref="N144">
    <cfRule type="expression" dxfId="5344" priority="399">
      <formula>IF(M144&lt;=0,AND(M144&lt;=0,N144&gt;=1),OR(M144/N144&gt;$T$5,N144/M144&gt;$T$5))</formula>
    </cfRule>
  </conditionalFormatting>
  <conditionalFormatting sqref="N145">
    <cfRule type="expression" dxfId="5343" priority="398">
      <formula>IF(M145&lt;=0,AND(M145&lt;=0,N145&gt;=1),OR(M145/N145&gt;$T$5,N145/M145&gt;$T$5))</formula>
    </cfRule>
  </conditionalFormatting>
  <conditionalFormatting sqref="N146">
    <cfRule type="expression" dxfId="5342" priority="397">
      <formula>IF(M146&lt;=0,AND(M146&lt;=0,N146&gt;=1),OR(M146/N146&gt;$T$5,N146/M146&gt;$T$5))</formula>
    </cfRule>
  </conditionalFormatting>
  <conditionalFormatting sqref="N147">
    <cfRule type="expression" dxfId="5341" priority="396">
      <formula>IF(M147&lt;=0,AND(M147&lt;=0,N147&gt;=1),OR(M147/N147&gt;$T$5,N147/M147&gt;$T$5))</formula>
    </cfRule>
  </conditionalFormatting>
  <conditionalFormatting sqref="N148">
    <cfRule type="expression" dxfId="5340" priority="395">
      <formula>IF(M148&lt;=0,AND(M148&lt;=0,N148&gt;=1),OR(M148/N148&gt;$T$5,N148/M148&gt;$T$5))</formula>
    </cfRule>
  </conditionalFormatting>
  <conditionalFormatting sqref="N149">
    <cfRule type="expression" dxfId="5339" priority="394">
      <formula>IF(M149&lt;=0,AND(M149&lt;=0,N149&gt;=1),OR(M149/N149&gt;$T$5,N149/M149&gt;$T$5))</formula>
    </cfRule>
  </conditionalFormatting>
  <conditionalFormatting sqref="N150">
    <cfRule type="expression" dxfId="5338" priority="393">
      <formula>IF(M150&lt;=0,AND(M150&lt;=0,N150&gt;=1),OR(M150/N150&gt;$T$5,N150/M150&gt;$T$5))</formula>
    </cfRule>
  </conditionalFormatting>
  <conditionalFormatting sqref="N151">
    <cfRule type="expression" dxfId="5337" priority="392">
      <formula>IF(M151&lt;=0,AND(M151&lt;=0,N151&gt;=1),OR(M151/N151&gt;$T$5,N151/M151&gt;$T$5))</formula>
    </cfRule>
  </conditionalFormatting>
  <conditionalFormatting sqref="N152">
    <cfRule type="expression" dxfId="5336" priority="391">
      <formula>IF(M152&lt;=0,AND(M152&lt;=0,N152&gt;=1),OR(M152/N152&gt;$T$5,N152/M152&gt;$T$5))</formula>
    </cfRule>
  </conditionalFormatting>
  <conditionalFormatting sqref="N153">
    <cfRule type="expression" dxfId="5335" priority="390">
      <formula>IF(M153&lt;=0,AND(M153&lt;=0,N153&gt;=1),OR(M153/N153&gt;$T$5,N153/M153&gt;$T$5))</formula>
    </cfRule>
  </conditionalFormatting>
  <conditionalFormatting sqref="N154">
    <cfRule type="expression" dxfId="5334" priority="389">
      <formula>IF(M154&lt;=0,AND(M154&lt;=0,N154&gt;=1),OR(M154/N154&gt;$T$5,N154/M154&gt;$T$5))</formula>
    </cfRule>
  </conditionalFormatting>
  <conditionalFormatting sqref="N155">
    <cfRule type="expression" dxfId="5333" priority="388">
      <formula>IF(M155&lt;=0,AND(M155&lt;=0,N155&gt;=1),OR(M155/N155&gt;$T$5,N155/M155&gt;$T$5))</formula>
    </cfRule>
  </conditionalFormatting>
  <conditionalFormatting sqref="N156">
    <cfRule type="expression" dxfId="5332" priority="387">
      <formula>IF(M156&lt;=0,AND(M156&lt;=0,N156&gt;=1),OR(M156/N156&gt;$T$5,N156/M156&gt;$T$5))</formula>
    </cfRule>
  </conditionalFormatting>
  <conditionalFormatting sqref="N157">
    <cfRule type="expression" dxfId="5331" priority="386">
      <formula>IF(M157&lt;=0,AND(M157&lt;=0,N157&gt;=1),OR(M157/N157&gt;$T$5,N157/M157&gt;$T$5))</formula>
    </cfRule>
  </conditionalFormatting>
  <conditionalFormatting sqref="N158">
    <cfRule type="expression" dxfId="5330" priority="385">
      <formula>IF(M158&lt;=0,AND(M158&lt;=0,N158&gt;=1),OR(M158/N158&gt;$T$5,N158/M158&gt;$T$5))</formula>
    </cfRule>
  </conditionalFormatting>
  <conditionalFormatting sqref="N159">
    <cfRule type="expression" dxfId="5329" priority="384">
      <formula>IF(M159&lt;=0,AND(M159&lt;=0,N159&gt;=1),OR(M159/N159&gt;$T$5,N159/M159&gt;$T$5))</formula>
    </cfRule>
  </conditionalFormatting>
  <conditionalFormatting sqref="N160">
    <cfRule type="expression" dxfId="5328" priority="383">
      <formula>IF(M160&lt;=0,AND(M160&lt;=0,N160&gt;=1),OR(M160/N160&gt;$T$5,N160/M160&gt;$T$5))</formula>
    </cfRule>
  </conditionalFormatting>
  <conditionalFormatting sqref="N161">
    <cfRule type="expression" dxfId="5327" priority="382">
      <formula>IF(M161&lt;=0,AND(M161&lt;=0,N161&gt;=1),OR(M161/N161&gt;$T$5,N161/M161&gt;$T$5))</formula>
    </cfRule>
  </conditionalFormatting>
  <conditionalFormatting sqref="N162">
    <cfRule type="expression" dxfId="5326" priority="381">
      <formula>IF(M162&lt;=0,AND(M162&lt;=0,N162&gt;=1),OR(M162/N162&gt;$T$5,N162/M162&gt;$T$5))</formula>
    </cfRule>
  </conditionalFormatting>
  <conditionalFormatting sqref="N163">
    <cfRule type="expression" dxfId="5325" priority="380">
      <formula>IF(M163&lt;=0,AND(M163&lt;=0,N163&gt;=1),OR(M163/N163&gt;$T$5,N163/M163&gt;$T$5))</formula>
    </cfRule>
  </conditionalFormatting>
  <conditionalFormatting sqref="N164">
    <cfRule type="expression" dxfId="5324" priority="379">
      <formula>IF(M164&lt;=0,AND(M164&lt;=0,N164&gt;=1),OR(M164/N164&gt;$T$5,N164/M164&gt;$T$5))</formula>
    </cfRule>
  </conditionalFormatting>
  <conditionalFormatting sqref="N165">
    <cfRule type="expression" dxfId="5323" priority="378">
      <formula>IF(M165&lt;=0,AND(M165&lt;=0,N165&gt;=1),OR(M165/N165&gt;$T$5,N165/M165&gt;$T$5))</formula>
    </cfRule>
  </conditionalFormatting>
  <conditionalFormatting sqref="N166">
    <cfRule type="expression" dxfId="5322" priority="377">
      <formula>IF(M166&lt;=0,AND(M166&lt;=0,N166&gt;=1),OR(M166/N166&gt;$T$5,N166/M166&gt;$T$5))</formula>
    </cfRule>
  </conditionalFormatting>
  <conditionalFormatting sqref="N167">
    <cfRule type="expression" dxfId="5321" priority="376">
      <formula>IF(M167&lt;=0,AND(M167&lt;=0,N167&gt;=1),OR(M167/N167&gt;$T$5,N167/M167&gt;$T$5))</formula>
    </cfRule>
  </conditionalFormatting>
  <conditionalFormatting sqref="N168">
    <cfRule type="expression" dxfId="5320" priority="375">
      <formula>IF(M168&lt;=0,AND(M168&lt;=0,N168&gt;=1),OR(M168/N168&gt;$T$5,N168/M168&gt;$T$5))</formula>
    </cfRule>
  </conditionalFormatting>
  <conditionalFormatting sqref="N169">
    <cfRule type="expression" dxfId="5319" priority="374">
      <formula>IF(M169&lt;=0,AND(M169&lt;=0,N169&gt;=1),OR(M169/N169&gt;$T$5,N169/M169&gt;$T$5))</formula>
    </cfRule>
  </conditionalFormatting>
  <conditionalFormatting sqref="N170">
    <cfRule type="expression" dxfId="5318" priority="373">
      <formula>IF(M170&lt;=0,AND(M170&lt;=0,N170&gt;=1),OR(M170/N170&gt;$T$5,N170/M170&gt;$T$5))</formula>
    </cfRule>
  </conditionalFormatting>
  <conditionalFormatting sqref="N171">
    <cfRule type="expression" dxfId="5317" priority="372">
      <formula>IF(M171&lt;=0,AND(M171&lt;=0,N171&gt;=1),OR(M171/N171&gt;$T$5,N171/M171&gt;$T$5))</formula>
    </cfRule>
  </conditionalFormatting>
  <conditionalFormatting sqref="N172">
    <cfRule type="expression" dxfId="5316" priority="371">
      <formula>IF(M172&lt;=0,AND(M172&lt;=0,N172&gt;=1),OR(M172/N172&gt;$T$5,N172/M172&gt;$T$5))</formula>
    </cfRule>
  </conditionalFormatting>
  <conditionalFormatting sqref="N173">
    <cfRule type="expression" dxfId="5315" priority="370">
      <formula>IF(M173&lt;=0,AND(M173&lt;=0,N173&gt;=1),OR(M173/N173&gt;$T$5,N173/M173&gt;$T$5))</formula>
    </cfRule>
  </conditionalFormatting>
  <conditionalFormatting sqref="N174">
    <cfRule type="expression" dxfId="5314" priority="369">
      <formula>IF(M174&lt;=0,AND(M174&lt;=0,N174&gt;=1),OR(M174/N174&gt;$T$5,N174/M174&gt;$T$5))</formula>
    </cfRule>
  </conditionalFormatting>
  <conditionalFormatting sqref="N175">
    <cfRule type="expression" dxfId="5313" priority="368">
      <formula>IF(M175&lt;=0,AND(M175&lt;=0,N175&gt;=1),OR(M175/N175&gt;$T$5,N175/M175&gt;$T$5))</formula>
    </cfRule>
  </conditionalFormatting>
  <conditionalFormatting sqref="N176">
    <cfRule type="expression" dxfId="5312" priority="367">
      <formula>IF(M176&lt;=0,AND(M176&lt;=0,N176&gt;=1),OR(M176/N176&gt;$T$5,N176/M176&gt;$T$5))</formula>
    </cfRule>
  </conditionalFormatting>
  <conditionalFormatting sqref="N177">
    <cfRule type="expression" dxfId="5311" priority="366">
      <formula>IF(M177&lt;=0,AND(M177&lt;=0,N177&gt;=1),OR(M177/N177&gt;$T$5,N177/M177&gt;$T$5))</formula>
    </cfRule>
  </conditionalFormatting>
  <conditionalFormatting sqref="N178">
    <cfRule type="expression" dxfId="5310" priority="365">
      <formula>IF(M178&lt;=0,AND(M178&lt;=0,N178&gt;=1),OR(M178/N178&gt;$T$5,N178/M178&gt;$T$5))</formula>
    </cfRule>
  </conditionalFormatting>
  <conditionalFormatting sqref="N179">
    <cfRule type="expression" dxfId="5309" priority="364">
      <formula>IF(M179&lt;=0,AND(M179&lt;=0,N179&gt;=1),OR(M179/N179&gt;$T$5,N179/M179&gt;$T$5))</formula>
    </cfRule>
  </conditionalFormatting>
  <conditionalFormatting sqref="N180">
    <cfRule type="expression" dxfId="5308" priority="363">
      <formula>IF(M180&lt;=0,AND(M180&lt;=0,N180&gt;=1),OR(M180/N180&gt;$T$5,N180/M180&gt;$T$5))</formula>
    </cfRule>
  </conditionalFormatting>
  <conditionalFormatting sqref="N181">
    <cfRule type="expression" dxfId="5307" priority="362">
      <formula>IF(M181&lt;=0,AND(M181&lt;=0,N181&gt;=1),OR(M181/N181&gt;$T$5,N181/M181&gt;$T$5))</formula>
    </cfRule>
  </conditionalFormatting>
  <conditionalFormatting sqref="N182">
    <cfRule type="expression" dxfId="5306" priority="361">
      <formula>IF(M182&lt;=0,AND(M182&lt;=0,N182&gt;=1),OR(M182/N182&gt;$T$5,N182/M182&gt;$T$5))</formula>
    </cfRule>
  </conditionalFormatting>
  <conditionalFormatting sqref="N183">
    <cfRule type="expression" dxfId="5305" priority="360">
      <formula>IF(M183&lt;=0,AND(M183&lt;=0,N183&gt;=1),OR(M183/N183&gt;$T$5,N183/M183&gt;$T$5))</formula>
    </cfRule>
  </conditionalFormatting>
  <conditionalFormatting sqref="N184">
    <cfRule type="expression" dxfId="5304" priority="359">
      <formula>IF(M184&lt;=0,AND(M184&lt;=0,N184&gt;=1),OR(M184/N184&gt;$T$5,N184/M184&gt;$T$5))</formula>
    </cfRule>
  </conditionalFormatting>
  <conditionalFormatting sqref="O5">
    <cfRule type="expression" dxfId="5303" priority="358">
      <formula>IF(N5&lt;=0,AND(N5&lt;=0,O5&gt;=1),OR(N5/O5&gt;$T$5,O5/N5&gt;$T$5))</formula>
    </cfRule>
  </conditionalFormatting>
  <conditionalFormatting sqref="O6">
    <cfRule type="expression" dxfId="5302" priority="357">
      <formula>IF(N6&lt;=0,AND(N6&lt;=0,O6&gt;=1),OR(N6/O6&gt;$T$5,O6/N6&gt;$T$5))</formula>
    </cfRule>
  </conditionalFormatting>
  <conditionalFormatting sqref="O7">
    <cfRule type="expression" dxfId="5301" priority="356">
      <formula>IF(N7&lt;=0,AND(N7&lt;=0,O7&gt;=1),OR(N7/O7&gt;$T$5,O7/N7&gt;$T$5))</formula>
    </cfRule>
  </conditionalFormatting>
  <conditionalFormatting sqref="O8">
    <cfRule type="expression" dxfId="5300" priority="355">
      <formula>IF(N8&lt;=0,AND(N8&lt;=0,O8&gt;=1),OR(N8/O8&gt;$T$5,O8/N8&gt;$T$5))</formula>
    </cfRule>
  </conditionalFormatting>
  <conditionalFormatting sqref="O9">
    <cfRule type="expression" dxfId="5299" priority="354">
      <formula>IF(N9&lt;=0,AND(N9&lt;=0,O9&gt;=1),OR(N9/O9&gt;$T$5,O9/N9&gt;$T$5))</formula>
    </cfRule>
  </conditionalFormatting>
  <conditionalFormatting sqref="O10">
    <cfRule type="expression" dxfId="5298" priority="353">
      <formula>IF(N10&lt;=0,AND(N10&lt;=0,O10&gt;=1),OR(N10/O10&gt;$T$5,O10/N10&gt;$T$5))</formula>
    </cfRule>
  </conditionalFormatting>
  <conditionalFormatting sqref="O11">
    <cfRule type="expression" dxfId="5297" priority="352">
      <formula>IF(N11&lt;=0,AND(N11&lt;=0,O11&gt;=1),OR(N11/O11&gt;$T$5,O11/N11&gt;$T$5))</formula>
    </cfRule>
  </conditionalFormatting>
  <conditionalFormatting sqref="O12">
    <cfRule type="expression" dxfId="5296" priority="351">
      <formula>IF(N12&lt;=0,AND(N12&lt;=0,O12&gt;=1),OR(N12/O12&gt;$T$5,O12/N12&gt;$T$5))</formula>
    </cfRule>
  </conditionalFormatting>
  <conditionalFormatting sqref="O13">
    <cfRule type="expression" dxfId="5295" priority="350">
      <formula>IF(N13&lt;=0,AND(N13&lt;=0,O13&gt;=1),OR(N13/O13&gt;$T$5,O13/N13&gt;$T$5))</formula>
    </cfRule>
  </conditionalFormatting>
  <conditionalFormatting sqref="O14">
    <cfRule type="expression" dxfId="5294" priority="349">
      <formula>IF(N14&lt;=0,AND(N14&lt;=0,O14&gt;=1),OR(N14/O14&gt;$T$5,O14/N14&gt;$T$5))</formula>
    </cfRule>
  </conditionalFormatting>
  <conditionalFormatting sqref="O15">
    <cfRule type="expression" dxfId="5293" priority="348">
      <formula>IF(N15&lt;=0,AND(N15&lt;=0,O15&gt;=1),OR(N15/O15&gt;$T$5,O15/N15&gt;$T$5))</formula>
    </cfRule>
  </conditionalFormatting>
  <conditionalFormatting sqref="O16">
    <cfRule type="expression" dxfId="5292" priority="347">
      <formula>IF(N16&lt;=0,AND(N16&lt;=0,O16&gt;=1),OR(N16/O16&gt;$T$5,O16/N16&gt;$T$5))</formula>
    </cfRule>
  </conditionalFormatting>
  <conditionalFormatting sqref="O17">
    <cfRule type="expression" dxfId="5291" priority="346">
      <formula>IF(N17&lt;=0,AND(N17&lt;=0,O17&gt;=1),OR(N17/O17&gt;$T$5,O17/N17&gt;$T$5))</formula>
    </cfRule>
  </conditionalFormatting>
  <conditionalFormatting sqref="O18">
    <cfRule type="expression" dxfId="5290" priority="345">
      <formula>IF(N18&lt;=0,AND(N18&lt;=0,O18&gt;=1),OR(N18/O18&gt;$T$5,O18/N18&gt;$T$5))</formula>
    </cfRule>
  </conditionalFormatting>
  <conditionalFormatting sqref="O19">
    <cfRule type="expression" dxfId="5289" priority="344">
      <formula>IF(N19&lt;=0,AND(N19&lt;=0,O19&gt;=1),OR(N19/O19&gt;$T$5,O19/N19&gt;$T$5))</formula>
    </cfRule>
  </conditionalFormatting>
  <conditionalFormatting sqref="O20">
    <cfRule type="expression" dxfId="5288" priority="343">
      <formula>IF(N20&lt;=0,AND(N20&lt;=0,O20&gt;=1),OR(N20/O20&gt;$T$5,O20/N20&gt;$T$5))</formula>
    </cfRule>
  </conditionalFormatting>
  <conditionalFormatting sqref="O21">
    <cfRule type="expression" dxfId="5287" priority="342">
      <formula>IF(N21&lt;=0,AND(N21&lt;=0,O21&gt;=1),OR(N21/O21&gt;$T$5,O21/N21&gt;$T$5))</formula>
    </cfRule>
  </conditionalFormatting>
  <conditionalFormatting sqref="O22">
    <cfRule type="expression" dxfId="5286" priority="341">
      <formula>IF(N22&lt;=0,AND(N22&lt;=0,O22&gt;=1),OR(N22/O22&gt;$T$5,O22/N22&gt;$T$5))</formula>
    </cfRule>
  </conditionalFormatting>
  <conditionalFormatting sqref="O23">
    <cfRule type="expression" dxfId="5285" priority="340">
      <formula>IF(N23&lt;=0,AND(N23&lt;=0,O23&gt;=1),OR(N23/O23&gt;$T$5,O23/N23&gt;$T$5))</formula>
    </cfRule>
  </conditionalFormatting>
  <conditionalFormatting sqref="O24">
    <cfRule type="expression" dxfId="5284" priority="339">
      <formula>IF(N24&lt;=0,AND(N24&lt;=0,O24&gt;=1),OR(N24/O24&gt;$T$5,O24/N24&gt;$T$5))</formula>
    </cfRule>
  </conditionalFormatting>
  <conditionalFormatting sqref="O25">
    <cfRule type="expression" dxfId="5283" priority="338">
      <formula>IF(N25&lt;=0,AND(N25&lt;=0,O25&gt;=1),OR(N25/O25&gt;$T$5,O25/N25&gt;$T$5))</formula>
    </cfRule>
  </conditionalFormatting>
  <conditionalFormatting sqref="O26">
    <cfRule type="expression" dxfId="5282" priority="337">
      <formula>IF(N26&lt;=0,AND(N26&lt;=0,O26&gt;=1),OR(N26/O26&gt;$T$5,O26/N26&gt;$T$5))</formula>
    </cfRule>
  </conditionalFormatting>
  <conditionalFormatting sqref="O27">
    <cfRule type="expression" dxfId="5281" priority="336">
      <formula>IF(N27&lt;=0,AND(N27&lt;=0,O27&gt;=1),OR(N27/O27&gt;$T$5,O27/N27&gt;$T$5))</formula>
    </cfRule>
  </conditionalFormatting>
  <conditionalFormatting sqref="O28">
    <cfRule type="expression" dxfId="5280" priority="335">
      <formula>IF(N28&lt;=0,AND(N28&lt;=0,O28&gt;=1),OR(N28/O28&gt;$T$5,O28/N28&gt;$T$5))</formula>
    </cfRule>
  </conditionalFormatting>
  <conditionalFormatting sqref="O29">
    <cfRule type="expression" dxfId="5279" priority="334">
      <formula>IF(N29&lt;=0,AND(N29&lt;=0,O29&gt;=1),OR(N29/O29&gt;$T$5,O29/N29&gt;$T$5))</formula>
    </cfRule>
  </conditionalFormatting>
  <conditionalFormatting sqref="O30">
    <cfRule type="expression" dxfId="5278" priority="333">
      <formula>IF(N30&lt;=0,AND(N30&lt;=0,O30&gt;=1),OR(N30/O30&gt;$T$5,O30/N30&gt;$T$5))</formula>
    </cfRule>
  </conditionalFormatting>
  <conditionalFormatting sqref="O31">
    <cfRule type="expression" dxfId="5277" priority="332">
      <formula>IF(N31&lt;=0,AND(N31&lt;=0,O31&gt;=1),OR(N31/O31&gt;$T$5,O31/N31&gt;$T$5))</formula>
    </cfRule>
  </conditionalFormatting>
  <conditionalFormatting sqref="O32">
    <cfRule type="expression" dxfId="5276" priority="331">
      <formula>IF(N32&lt;=0,AND(N32&lt;=0,O32&gt;=1),OR(N32/O32&gt;$T$5,O32/N32&gt;$T$5))</formula>
    </cfRule>
  </conditionalFormatting>
  <conditionalFormatting sqref="O34">
    <cfRule type="expression" dxfId="5275" priority="330">
      <formula>IF(N34&lt;=0,AND(N34&lt;=0,O34&gt;=1),OR(N34/O34&gt;$T$5,O34/N34&gt;$T$5))</formula>
    </cfRule>
  </conditionalFormatting>
  <conditionalFormatting sqref="O35">
    <cfRule type="expression" dxfId="5274" priority="329">
      <formula>IF(N35&lt;=0,AND(N35&lt;=0,O35&gt;=1),OR(N35/O35&gt;$T$5,O35/N35&gt;$T$5))</formula>
    </cfRule>
  </conditionalFormatting>
  <conditionalFormatting sqref="O36">
    <cfRule type="expression" dxfId="5273" priority="328">
      <formula>IF(N36&lt;=0,AND(N36&lt;=0,O36&gt;=1),OR(N36/O36&gt;$T$5,O36/N36&gt;$T$5))</formula>
    </cfRule>
  </conditionalFormatting>
  <conditionalFormatting sqref="O37">
    <cfRule type="expression" dxfId="5272" priority="327">
      <formula>IF(N37&lt;=0,AND(N37&lt;=0,O37&gt;=1),OR(N37/O37&gt;$T$5,O37/N37&gt;$T$5))</formula>
    </cfRule>
  </conditionalFormatting>
  <conditionalFormatting sqref="O38">
    <cfRule type="expression" dxfId="5271" priority="326">
      <formula>IF(N38&lt;=0,AND(N38&lt;=0,O38&gt;=1),OR(N38/O38&gt;$T$5,O38/N38&gt;$T$5))</formula>
    </cfRule>
  </conditionalFormatting>
  <conditionalFormatting sqref="O39">
    <cfRule type="expression" dxfId="5270" priority="325">
      <formula>IF(N39&lt;=0,AND(N39&lt;=0,O39&gt;=1),OR(N39/O39&gt;$T$5,O39/N39&gt;$T$5))</formula>
    </cfRule>
  </conditionalFormatting>
  <conditionalFormatting sqref="O40">
    <cfRule type="expression" dxfId="5269" priority="324">
      <formula>IF(N40&lt;=0,AND(N40&lt;=0,O40&gt;=1),OR(N40/O40&gt;$T$5,O40/N40&gt;$T$5))</formula>
    </cfRule>
  </conditionalFormatting>
  <conditionalFormatting sqref="O41">
    <cfRule type="expression" dxfId="5268" priority="323">
      <formula>IF(N41&lt;=0,AND(N41&lt;=0,O41&gt;=1),OR(N41/O41&gt;$T$5,O41/N41&gt;$T$5))</formula>
    </cfRule>
  </conditionalFormatting>
  <conditionalFormatting sqref="O42">
    <cfRule type="expression" dxfId="5267" priority="322">
      <formula>IF(N42&lt;=0,AND(N42&lt;=0,O42&gt;=1),OR(N42/O42&gt;$T$5,O42/N42&gt;$T$5))</formula>
    </cfRule>
  </conditionalFormatting>
  <conditionalFormatting sqref="O43">
    <cfRule type="expression" dxfId="5266" priority="321">
      <formula>IF(N43&lt;=0,AND(N43&lt;=0,O43&gt;=1),OR(N43/O43&gt;$T$5,O43/N43&gt;$T$5))</formula>
    </cfRule>
  </conditionalFormatting>
  <conditionalFormatting sqref="O44">
    <cfRule type="expression" dxfId="5265" priority="320">
      <formula>IF(N44&lt;=0,AND(N44&lt;=0,O44&gt;=1),OR(N44/O44&gt;$T$5,O44/N44&gt;$T$5))</formula>
    </cfRule>
  </conditionalFormatting>
  <conditionalFormatting sqref="O45">
    <cfRule type="expression" dxfId="5264" priority="319">
      <formula>IF(N45&lt;=0,AND(N45&lt;=0,O45&gt;=1),OR(N45/O45&gt;$T$5,O45/N45&gt;$T$5))</formula>
    </cfRule>
  </conditionalFormatting>
  <conditionalFormatting sqref="O46">
    <cfRule type="expression" dxfId="5263" priority="318">
      <formula>IF(N46&lt;=0,AND(N46&lt;=0,O46&gt;=1),OR(N46/O46&gt;$T$5,O46/N46&gt;$T$5))</formula>
    </cfRule>
  </conditionalFormatting>
  <conditionalFormatting sqref="O47">
    <cfRule type="expression" dxfId="5262" priority="317">
      <formula>IF(N47&lt;=0,AND(N47&lt;=0,O47&gt;=1),OR(N47/O47&gt;$T$5,O47/N47&gt;$T$5))</formula>
    </cfRule>
  </conditionalFormatting>
  <conditionalFormatting sqref="O48">
    <cfRule type="expression" dxfId="5261" priority="316">
      <formula>IF(N48&lt;=0,AND(N48&lt;=0,O48&gt;=1),OR(N48/O48&gt;$T$5,O48/N48&gt;$T$5))</formula>
    </cfRule>
  </conditionalFormatting>
  <conditionalFormatting sqref="O49">
    <cfRule type="expression" dxfId="5260" priority="315">
      <formula>IF(N49&lt;=0,AND(N49&lt;=0,O49&gt;=1),OR(N49/O49&gt;$T$5,O49/N49&gt;$T$5))</formula>
    </cfRule>
  </conditionalFormatting>
  <conditionalFormatting sqref="O50">
    <cfRule type="expression" dxfId="5259" priority="314">
      <formula>IF(N50&lt;=0,AND(N50&lt;=0,O50&gt;=1),OR(N50/O50&gt;$T$5,O50/N50&gt;$T$5))</formula>
    </cfRule>
  </conditionalFormatting>
  <conditionalFormatting sqref="O51">
    <cfRule type="expression" dxfId="5258" priority="313">
      <formula>IF(N51&lt;=0,AND(N51&lt;=0,O51&gt;=1),OR(N51/O51&gt;$T$5,O51/N51&gt;$T$5))</formula>
    </cfRule>
  </conditionalFormatting>
  <conditionalFormatting sqref="O52">
    <cfRule type="expression" dxfId="5257" priority="312">
      <formula>IF(N52&lt;=0,AND(N52&lt;=0,O52&gt;=1),OR(N52/O52&gt;$T$5,O52/N52&gt;$T$5))</formula>
    </cfRule>
  </conditionalFormatting>
  <conditionalFormatting sqref="O53">
    <cfRule type="expression" dxfId="5256" priority="311">
      <formula>IF(N53&lt;=0,AND(N53&lt;=0,O53&gt;=1),OR(N53/O53&gt;$T$5,O53/N53&gt;$T$5))</formula>
    </cfRule>
  </conditionalFormatting>
  <conditionalFormatting sqref="O54">
    <cfRule type="expression" dxfId="5255" priority="310">
      <formula>IF(N54&lt;=0,AND(N54&lt;=0,O54&gt;=1),OR(N54/O54&gt;$T$5,O54/N54&gt;$T$5))</formula>
    </cfRule>
  </conditionalFormatting>
  <conditionalFormatting sqref="O55">
    <cfRule type="expression" dxfId="5254" priority="309">
      <formula>IF(N55&lt;=0,AND(N55&lt;=0,O55&gt;=1),OR(N55/O55&gt;$T$5,O55/N55&gt;$T$5))</formula>
    </cfRule>
  </conditionalFormatting>
  <conditionalFormatting sqref="O56">
    <cfRule type="expression" dxfId="5253" priority="308">
      <formula>IF(N56&lt;=0,AND(N56&lt;=0,O56&gt;=1),OR(N56/O56&gt;$T$5,O56/N56&gt;$T$5))</formula>
    </cfRule>
  </conditionalFormatting>
  <conditionalFormatting sqref="O57">
    <cfRule type="expression" dxfId="5252" priority="307">
      <formula>IF(N57&lt;=0,AND(N57&lt;=0,O57&gt;=1),OR(N57/O57&gt;$T$5,O57/N57&gt;$T$5))</formula>
    </cfRule>
  </conditionalFormatting>
  <conditionalFormatting sqref="O58">
    <cfRule type="expression" dxfId="5251" priority="306">
      <formula>IF(N58&lt;=0,AND(N58&lt;=0,O58&gt;=1),OR(N58/O58&gt;$T$5,O58/N58&gt;$T$5))</formula>
    </cfRule>
  </conditionalFormatting>
  <conditionalFormatting sqref="O59">
    <cfRule type="expression" dxfId="5250" priority="305">
      <formula>IF(N59&lt;=0,AND(N59&lt;=0,O59&gt;=1),OR(N59/O59&gt;$T$5,O59/N59&gt;$T$5))</formula>
    </cfRule>
  </conditionalFormatting>
  <conditionalFormatting sqref="O60">
    <cfRule type="expression" dxfId="5249" priority="304">
      <formula>IF(N60&lt;=0,AND(N60&lt;=0,O60&gt;=1),OR(N60/O60&gt;$T$5,O60/N60&gt;$T$5))</formula>
    </cfRule>
  </conditionalFormatting>
  <conditionalFormatting sqref="O61">
    <cfRule type="expression" dxfId="5248" priority="303">
      <formula>IF(N61&lt;=0,AND(N61&lt;=0,O61&gt;=1),OR(N61/O61&gt;$T$5,O61/N61&gt;$T$5))</formula>
    </cfRule>
  </conditionalFormatting>
  <conditionalFormatting sqref="O62">
    <cfRule type="expression" dxfId="5247" priority="302">
      <formula>IF(N62&lt;=0,AND(N62&lt;=0,O62&gt;=1),OR(N62/O62&gt;$T$5,O62/N62&gt;$T$5))</formula>
    </cfRule>
  </conditionalFormatting>
  <conditionalFormatting sqref="O63">
    <cfRule type="expression" dxfId="5246" priority="301">
      <formula>IF(N63&lt;=0,AND(N63&lt;=0,O63&gt;=1),OR(N63/O63&gt;$T$5,O63/N63&gt;$T$5))</formula>
    </cfRule>
  </conditionalFormatting>
  <conditionalFormatting sqref="O64">
    <cfRule type="expression" dxfId="5245" priority="300">
      <formula>IF(N64&lt;=0,AND(N64&lt;=0,O64&gt;=1),OR(N64/O64&gt;$T$5,O64/N64&gt;$T$5))</formula>
    </cfRule>
  </conditionalFormatting>
  <conditionalFormatting sqref="O65">
    <cfRule type="expression" dxfId="5244" priority="299">
      <formula>IF(N65&lt;=0,AND(N65&lt;=0,O65&gt;=1),OR(N65/O65&gt;$T$5,O65/N65&gt;$T$5))</formula>
    </cfRule>
  </conditionalFormatting>
  <conditionalFormatting sqref="O66">
    <cfRule type="expression" dxfId="5243" priority="298">
      <formula>IF(N66&lt;=0,AND(N66&lt;=0,O66&gt;=1),OR(N66/O66&gt;$T$5,O66/N66&gt;$T$5))</formula>
    </cfRule>
  </conditionalFormatting>
  <conditionalFormatting sqref="O67">
    <cfRule type="expression" dxfId="5242" priority="297">
      <formula>IF(N67&lt;=0,AND(N67&lt;=0,O67&gt;=1),OR(N67/O67&gt;$T$5,O67/N67&gt;$T$5))</formula>
    </cfRule>
  </conditionalFormatting>
  <conditionalFormatting sqref="O68">
    <cfRule type="expression" dxfId="5241" priority="296">
      <formula>IF(N68&lt;=0,AND(N68&lt;=0,O68&gt;=1),OR(N68/O68&gt;$T$5,O68/N68&gt;$T$5))</formula>
    </cfRule>
  </conditionalFormatting>
  <conditionalFormatting sqref="O69">
    <cfRule type="expression" dxfId="5240" priority="295">
      <formula>IF(N69&lt;=0,AND(N69&lt;=0,O69&gt;=1),OR(N69/O69&gt;$T$5,O69/N69&gt;$T$5))</formula>
    </cfRule>
  </conditionalFormatting>
  <conditionalFormatting sqref="O70">
    <cfRule type="expression" dxfId="5239" priority="294">
      <formula>IF(N70&lt;=0,AND(N70&lt;=0,O70&gt;=1),OR(N70/O70&gt;$T$5,O70/N70&gt;$T$5))</formula>
    </cfRule>
  </conditionalFormatting>
  <conditionalFormatting sqref="O71">
    <cfRule type="expression" dxfId="5238" priority="293">
      <formula>IF(N71&lt;=0,AND(N71&lt;=0,O71&gt;=1),OR(N71/O71&gt;$T$5,O71/N71&gt;$T$5))</formula>
    </cfRule>
  </conditionalFormatting>
  <conditionalFormatting sqref="O72">
    <cfRule type="expression" dxfId="5237" priority="292">
      <formula>IF(N72&lt;=0,AND(N72&lt;=0,O72&gt;=1),OR(N72/O72&gt;$T$5,O72/N72&gt;$T$5))</formula>
    </cfRule>
  </conditionalFormatting>
  <conditionalFormatting sqref="O73">
    <cfRule type="expression" dxfId="5236" priority="291">
      <formula>IF(N73&lt;=0,AND(N73&lt;=0,O73&gt;=1),OR(N73/O73&gt;$T$5,O73/N73&gt;$T$5))</formula>
    </cfRule>
  </conditionalFormatting>
  <conditionalFormatting sqref="O74">
    <cfRule type="expression" dxfId="5235" priority="290">
      <formula>IF(N74&lt;=0,AND(N74&lt;=0,O74&gt;=1),OR(N74/O74&gt;$T$5,O74/N74&gt;$T$5))</formula>
    </cfRule>
  </conditionalFormatting>
  <conditionalFormatting sqref="O75">
    <cfRule type="expression" dxfId="5234" priority="289">
      <formula>IF(N75&lt;=0,AND(N75&lt;=0,O75&gt;=1),OR(N75/O75&gt;$T$5,O75/N75&gt;$T$5))</formula>
    </cfRule>
  </conditionalFormatting>
  <conditionalFormatting sqref="O76">
    <cfRule type="expression" dxfId="5233" priority="288">
      <formula>IF(N76&lt;=0,AND(N76&lt;=0,O76&gt;=1),OR(N76/O76&gt;$T$5,O76/N76&gt;$T$5))</formula>
    </cfRule>
  </conditionalFormatting>
  <conditionalFormatting sqref="O77">
    <cfRule type="expression" dxfId="5232" priority="287">
      <formula>IF(N77&lt;=0,AND(N77&lt;=0,O77&gt;=1),OR(N77/O77&gt;$T$5,O77/N77&gt;$T$5))</formula>
    </cfRule>
  </conditionalFormatting>
  <conditionalFormatting sqref="O78">
    <cfRule type="expression" dxfId="5231" priority="286">
      <formula>IF(N78&lt;=0,AND(N78&lt;=0,O78&gt;=1),OR(N78/O78&gt;$T$5,O78/N78&gt;$T$5))</formula>
    </cfRule>
  </conditionalFormatting>
  <conditionalFormatting sqref="O79">
    <cfRule type="expression" dxfId="5230" priority="285">
      <formula>IF(N79&lt;=0,AND(N79&lt;=0,O79&gt;=1),OR(N79/O79&gt;$T$5,O79/N79&gt;$T$5))</formula>
    </cfRule>
  </conditionalFormatting>
  <conditionalFormatting sqref="O80">
    <cfRule type="expression" dxfId="5229" priority="284">
      <formula>IF(N80&lt;=0,AND(N80&lt;=0,O80&gt;=1),OR(N80/O80&gt;$T$5,O80/N80&gt;$T$5))</formula>
    </cfRule>
  </conditionalFormatting>
  <conditionalFormatting sqref="O81">
    <cfRule type="expression" dxfId="5228" priority="283">
      <formula>IF(N81&lt;=0,AND(N81&lt;=0,O81&gt;=1),OR(N81/O81&gt;$T$5,O81/N81&gt;$T$5))</formula>
    </cfRule>
  </conditionalFormatting>
  <conditionalFormatting sqref="O82">
    <cfRule type="expression" dxfId="5227" priority="282">
      <formula>IF(N82&lt;=0,AND(N82&lt;=0,O82&gt;=1),OR(N82/O82&gt;$T$5,O82/N82&gt;$T$5))</formula>
    </cfRule>
  </conditionalFormatting>
  <conditionalFormatting sqref="O83">
    <cfRule type="expression" dxfId="5226" priority="281">
      <formula>IF(N83&lt;=0,AND(N83&lt;=0,O83&gt;=1),OR(N83/O83&gt;$T$5,O83/N83&gt;$T$5))</formula>
    </cfRule>
  </conditionalFormatting>
  <conditionalFormatting sqref="O84">
    <cfRule type="expression" dxfId="5225" priority="280">
      <formula>IF(N84&lt;=0,AND(N84&lt;=0,O84&gt;=1),OR(N84/O84&gt;$T$5,O84/N84&gt;$T$5))</formula>
    </cfRule>
  </conditionalFormatting>
  <conditionalFormatting sqref="O85">
    <cfRule type="expression" dxfId="5224" priority="279">
      <formula>IF(N85&lt;=0,AND(N85&lt;=0,O85&gt;=1),OR(N85/O85&gt;$T$5,O85/N85&gt;$T$5))</formula>
    </cfRule>
  </conditionalFormatting>
  <conditionalFormatting sqref="O86">
    <cfRule type="expression" dxfId="5223" priority="278">
      <formula>IF(N86&lt;=0,AND(N86&lt;=0,O86&gt;=1),OR(N86/O86&gt;$T$5,O86/N86&gt;$T$5))</formula>
    </cfRule>
  </conditionalFormatting>
  <conditionalFormatting sqref="O87">
    <cfRule type="expression" dxfId="5222" priority="277">
      <formula>IF(N87&lt;=0,AND(N87&lt;=0,O87&gt;=1),OR(N87/O87&gt;$T$5,O87/N87&gt;$T$5))</formula>
    </cfRule>
  </conditionalFormatting>
  <conditionalFormatting sqref="O88">
    <cfRule type="expression" dxfId="5221" priority="276">
      <formula>IF(N88&lt;=0,AND(N88&lt;=0,O88&gt;=1),OR(N88/O88&gt;$T$5,O88/N88&gt;$T$5))</formula>
    </cfRule>
  </conditionalFormatting>
  <conditionalFormatting sqref="O89">
    <cfRule type="expression" dxfId="5220" priority="275">
      <formula>IF(N89&lt;=0,AND(N89&lt;=0,O89&gt;=1),OR(N89/O89&gt;$T$5,O89/N89&gt;$T$5))</formula>
    </cfRule>
  </conditionalFormatting>
  <conditionalFormatting sqref="O90">
    <cfRule type="expression" dxfId="5219" priority="274">
      <formula>IF(N90&lt;=0,AND(N90&lt;=0,O90&gt;=1),OR(N90/O90&gt;$T$5,O90/N90&gt;$T$5))</formula>
    </cfRule>
  </conditionalFormatting>
  <conditionalFormatting sqref="O91">
    <cfRule type="expression" dxfId="5218" priority="273">
      <formula>IF(N91&lt;=0,AND(N91&lt;=0,O91&gt;=1),OR(N91/O91&gt;$T$5,O91/N91&gt;$T$5))</formula>
    </cfRule>
  </conditionalFormatting>
  <conditionalFormatting sqref="O92">
    <cfRule type="expression" dxfId="5217" priority="272">
      <formula>IF(N92&lt;=0,AND(N92&lt;=0,O92&gt;=1),OR(N92/O92&gt;$T$5,O92/N92&gt;$T$5))</formula>
    </cfRule>
  </conditionalFormatting>
  <conditionalFormatting sqref="O93">
    <cfRule type="expression" dxfId="5216" priority="271">
      <formula>IF(N93&lt;=0,AND(N93&lt;=0,O93&gt;=1),OR(N93/O93&gt;$T$5,O93/N93&gt;$T$5))</formula>
    </cfRule>
  </conditionalFormatting>
  <conditionalFormatting sqref="O94">
    <cfRule type="expression" dxfId="5215" priority="270">
      <formula>IF(N94&lt;=0,AND(N94&lt;=0,O94&gt;=1),OR(N94/O94&gt;$T$5,O94/N94&gt;$T$5))</formula>
    </cfRule>
  </conditionalFormatting>
  <conditionalFormatting sqref="O95">
    <cfRule type="expression" dxfId="5214" priority="269">
      <formula>IF(N95&lt;=0,AND(N95&lt;=0,O95&gt;=1),OR(N95/O95&gt;$T$5,O95/N95&gt;$T$5))</formula>
    </cfRule>
  </conditionalFormatting>
  <conditionalFormatting sqref="O96">
    <cfRule type="expression" dxfId="5213" priority="268">
      <formula>IF(N96&lt;=0,AND(N96&lt;=0,O96&gt;=1),OR(N96/O96&gt;$T$5,O96/N96&gt;$T$5))</formula>
    </cfRule>
  </conditionalFormatting>
  <conditionalFormatting sqref="O97">
    <cfRule type="expression" dxfId="5212" priority="267">
      <formula>IF(N97&lt;=0,AND(N97&lt;=0,O97&gt;=1),OR(N97/O97&gt;$T$5,O97/N97&gt;$T$5))</formula>
    </cfRule>
  </conditionalFormatting>
  <conditionalFormatting sqref="O98">
    <cfRule type="expression" dxfId="5211" priority="266">
      <formula>IF(N98&lt;=0,AND(N98&lt;=0,O98&gt;=1),OR(N98/O98&gt;$T$5,O98/N98&gt;$T$5))</formula>
    </cfRule>
  </conditionalFormatting>
  <conditionalFormatting sqref="O99">
    <cfRule type="expression" dxfId="5210" priority="265">
      <formula>IF(N99&lt;=0,AND(N99&lt;=0,O99&gt;=1),OR(N99/O99&gt;$T$5,O99/N99&gt;$T$5))</formula>
    </cfRule>
  </conditionalFormatting>
  <conditionalFormatting sqref="O100">
    <cfRule type="expression" dxfId="5209" priority="264">
      <formula>IF(N100&lt;=0,AND(N100&lt;=0,O100&gt;=1),OR(N100/O100&gt;$T$5,O100/N100&gt;$T$5))</formula>
    </cfRule>
  </conditionalFormatting>
  <conditionalFormatting sqref="O101">
    <cfRule type="expression" dxfId="5208" priority="263">
      <formula>IF(N101&lt;=0,AND(N101&lt;=0,O101&gt;=1),OR(N101/O101&gt;$T$5,O101/N101&gt;$T$5))</formula>
    </cfRule>
  </conditionalFormatting>
  <conditionalFormatting sqref="O102">
    <cfRule type="expression" dxfId="5207" priority="262">
      <formula>IF(N102&lt;=0,AND(N102&lt;=0,O102&gt;=1),OR(N102/O102&gt;$T$5,O102/N102&gt;$T$5))</formula>
    </cfRule>
  </conditionalFormatting>
  <conditionalFormatting sqref="O103">
    <cfRule type="expression" dxfId="5206" priority="261">
      <formula>IF(N103&lt;=0,AND(N103&lt;=0,O103&gt;=1),OR(N103/O103&gt;$T$5,O103/N103&gt;$T$5))</formula>
    </cfRule>
  </conditionalFormatting>
  <conditionalFormatting sqref="O104">
    <cfRule type="expression" dxfId="5205" priority="260">
      <formula>IF(N104&lt;=0,AND(N104&lt;=0,O104&gt;=1),OR(N104/O104&gt;$T$5,O104/N104&gt;$T$5))</formula>
    </cfRule>
  </conditionalFormatting>
  <conditionalFormatting sqref="O105">
    <cfRule type="expression" dxfId="5204" priority="259">
      <formula>IF(N105&lt;=0,AND(N105&lt;=0,O105&gt;=1),OR(N105/O105&gt;$T$5,O105/N105&gt;$T$5))</formula>
    </cfRule>
  </conditionalFormatting>
  <conditionalFormatting sqref="O106">
    <cfRule type="expression" dxfId="5203" priority="258">
      <formula>IF(N106&lt;=0,AND(N106&lt;=0,O106&gt;=1),OR(N106/O106&gt;$T$5,O106/N106&gt;$T$5))</formula>
    </cfRule>
  </conditionalFormatting>
  <conditionalFormatting sqref="O107">
    <cfRule type="expression" dxfId="5202" priority="257">
      <formula>IF(N107&lt;=0,AND(N107&lt;=0,O107&gt;=1),OR(N107/O107&gt;$T$5,O107/N107&gt;$T$5))</formula>
    </cfRule>
  </conditionalFormatting>
  <conditionalFormatting sqref="O108">
    <cfRule type="expression" dxfId="5201" priority="256">
      <formula>IF(N108&lt;=0,AND(N108&lt;=0,O108&gt;=1),OR(N108/O108&gt;$T$5,O108/N108&gt;$T$5))</formula>
    </cfRule>
  </conditionalFormatting>
  <conditionalFormatting sqref="O109">
    <cfRule type="expression" dxfId="5200" priority="255">
      <formula>IF(N109&lt;=0,AND(N109&lt;=0,O109&gt;=1),OR(N109/O109&gt;$T$5,O109/N109&gt;$T$5))</formula>
    </cfRule>
  </conditionalFormatting>
  <conditionalFormatting sqref="O110">
    <cfRule type="expression" dxfId="5199" priority="254">
      <formula>IF(N110&lt;=0,AND(N110&lt;=0,O110&gt;=1),OR(N110/O110&gt;$T$5,O110/N110&gt;$T$5))</formula>
    </cfRule>
  </conditionalFormatting>
  <conditionalFormatting sqref="O111">
    <cfRule type="expression" dxfId="5198" priority="253">
      <formula>IF(N111&lt;=0,AND(N111&lt;=0,O111&gt;=1),OR(N111/O111&gt;$T$5,O111/N111&gt;$T$5))</formula>
    </cfRule>
  </conditionalFormatting>
  <conditionalFormatting sqref="O112">
    <cfRule type="expression" dxfId="5197" priority="252">
      <formula>IF(N112&lt;=0,AND(N112&lt;=0,O112&gt;=1),OR(N112/O112&gt;$T$5,O112/N112&gt;$T$5))</formula>
    </cfRule>
  </conditionalFormatting>
  <conditionalFormatting sqref="O113">
    <cfRule type="expression" dxfId="5196" priority="251">
      <formula>IF(N113&lt;=0,AND(N113&lt;=0,O113&gt;=1),OR(N113/O113&gt;$T$5,O113/N113&gt;$T$5))</formula>
    </cfRule>
  </conditionalFormatting>
  <conditionalFormatting sqref="O114">
    <cfRule type="expression" dxfId="5195" priority="250">
      <formula>IF(N114&lt;=0,AND(N114&lt;=0,O114&gt;=1),OR(N114/O114&gt;$T$5,O114/N114&gt;$T$5))</formula>
    </cfRule>
  </conditionalFormatting>
  <conditionalFormatting sqref="O115">
    <cfRule type="expression" dxfId="5194" priority="249">
      <formula>IF(N115&lt;=0,AND(N115&lt;=0,O115&gt;=1),OR(N115/O115&gt;$T$5,O115/N115&gt;$T$5))</formula>
    </cfRule>
  </conditionalFormatting>
  <conditionalFormatting sqref="O116">
    <cfRule type="expression" dxfId="5193" priority="248">
      <formula>IF(N116&lt;=0,AND(N116&lt;=0,O116&gt;=1),OR(N116/O116&gt;$T$5,O116/N116&gt;$T$5))</formula>
    </cfRule>
  </conditionalFormatting>
  <conditionalFormatting sqref="O117">
    <cfRule type="expression" dxfId="5192" priority="247">
      <formula>IF(N117&lt;=0,AND(N117&lt;=0,O117&gt;=1),OR(N117/O117&gt;$T$5,O117/N117&gt;$T$5))</formula>
    </cfRule>
  </conditionalFormatting>
  <conditionalFormatting sqref="O118">
    <cfRule type="expression" dxfId="5191" priority="246">
      <formula>IF(N118&lt;=0,AND(N118&lt;=0,O118&gt;=1),OR(N118/O118&gt;$T$5,O118/N118&gt;$T$5))</formula>
    </cfRule>
  </conditionalFormatting>
  <conditionalFormatting sqref="O119">
    <cfRule type="expression" dxfId="5190" priority="245">
      <formula>IF(N119&lt;=0,AND(N119&lt;=0,O119&gt;=1),OR(N119/O119&gt;$T$5,O119/N119&gt;$T$5))</formula>
    </cfRule>
  </conditionalFormatting>
  <conditionalFormatting sqref="O120">
    <cfRule type="expression" dxfId="5189" priority="244">
      <formula>IF(N120&lt;=0,AND(N120&lt;=0,O120&gt;=1),OR(N120/O120&gt;$T$5,O120/N120&gt;$T$5))</formula>
    </cfRule>
  </conditionalFormatting>
  <conditionalFormatting sqref="O121">
    <cfRule type="expression" dxfId="5188" priority="243">
      <formula>IF(N121&lt;=0,AND(N121&lt;=0,O121&gt;=1),OR(N121/O121&gt;$T$5,O121/N121&gt;$T$5))</formula>
    </cfRule>
  </conditionalFormatting>
  <conditionalFormatting sqref="O122">
    <cfRule type="expression" dxfId="5187" priority="242">
      <formula>IF(N122&lt;=0,AND(N122&lt;=0,O122&gt;=1),OR(N122/O122&gt;$T$5,O122/N122&gt;$T$5))</formula>
    </cfRule>
  </conditionalFormatting>
  <conditionalFormatting sqref="O123">
    <cfRule type="expression" dxfId="5186" priority="241">
      <formula>IF(N123&lt;=0,AND(N123&lt;=0,O123&gt;=1),OR(N123/O123&gt;$T$5,O123/N123&gt;$T$5))</formula>
    </cfRule>
  </conditionalFormatting>
  <conditionalFormatting sqref="O124">
    <cfRule type="expression" dxfId="5185" priority="240">
      <formula>IF(N124&lt;=0,AND(N124&lt;=0,O124&gt;=1),OR(N124/O124&gt;$T$5,O124/N124&gt;$T$5))</formula>
    </cfRule>
  </conditionalFormatting>
  <conditionalFormatting sqref="O125">
    <cfRule type="expression" dxfId="5184" priority="239">
      <formula>IF(N125&lt;=0,AND(N125&lt;=0,O125&gt;=1),OR(N125/O125&gt;$T$5,O125/N125&gt;$T$5))</formula>
    </cfRule>
  </conditionalFormatting>
  <conditionalFormatting sqref="O126">
    <cfRule type="expression" dxfId="5183" priority="238">
      <formula>IF(N126&lt;=0,AND(N126&lt;=0,O126&gt;=1),OR(N126/O126&gt;$T$5,O126/N126&gt;$T$5))</formula>
    </cfRule>
  </conditionalFormatting>
  <conditionalFormatting sqref="O128">
    <cfRule type="expression" dxfId="5182" priority="237">
      <formula>IF(N128&lt;=0,AND(N128&lt;=0,O128&gt;=1),OR(N128/O128&gt;$T$5,O128/N128&gt;$T$5))</formula>
    </cfRule>
  </conditionalFormatting>
  <conditionalFormatting sqref="O129">
    <cfRule type="expression" dxfId="5181" priority="236">
      <formula>IF(N129&lt;=0,AND(N129&lt;=0,O129&gt;=1),OR(N129/O129&gt;$T$5,O129/N129&gt;$T$5))</formula>
    </cfRule>
  </conditionalFormatting>
  <conditionalFormatting sqref="O130">
    <cfRule type="expression" dxfId="5180" priority="235">
      <formula>IF(N130&lt;=0,AND(N130&lt;=0,O130&gt;=1),OR(N130/O130&gt;$T$5,O130/N130&gt;$T$5))</formula>
    </cfRule>
  </conditionalFormatting>
  <conditionalFormatting sqref="O131">
    <cfRule type="expression" dxfId="5179" priority="234">
      <formula>IF(N131&lt;=0,AND(N131&lt;=0,O131&gt;=1),OR(N131/O131&gt;$T$5,O131/N131&gt;$T$5))</formula>
    </cfRule>
  </conditionalFormatting>
  <conditionalFormatting sqref="O132">
    <cfRule type="expression" dxfId="5178" priority="233">
      <formula>IF(N132&lt;=0,AND(N132&lt;=0,O132&gt;=1),OR(N132/O132&gt;$T$5,O132/N132&gt;$T$5))</formula>
    </cfRule>
  </conditionalFormatting>
  <conditionalFormatting sqref="O133">
    <cfRule type="expression" dxfId="5177" priority="232">
      <formula>IF(N133&lt;=0,AND(N133&lt;=0,O133&gt;=1),OR(N133/O133&gt;$T$5,O133/N133&gt;$T$5))</formula>
    </cfRule>
  </conditionalFormatting>
  <conditionalFormatting sqref="O134">
    <cfRule type="expression" dxfId="5176" priority="231">
      <formula>IF(N134&lt;=0,AND(N134&lt;=0,O134&gt;=1),OR(N134/O134&gt;$T$5,O134/N134&gt;$T$5))</formula>
    </cfRule>
  </conditionalFormatting>
  <conditionalFormatting sqref="O135">
    <cfRule type="expression" dxfId="5175" priority="230">
      <formula>IF(N135&lt;=0,AND(N135&lt;=0,O135&gt;=1),OR(N135/O135&gt;$T$5,O135/N135&gt;$T$5))</formula>
    </cfRule>
  </conditionalFormatting>
  <conditionalFormatting sqref="O136">
    <cfRule type="expression" dxfId="5174" priority="229">
      <formula>IF(N136&lt;=0,AND(N136&lt;=0,O136&gt;=1),OR(N136/O136&gt;$T$5,O136/N136&gt;$T$5))</formula>
    </cfRule>
  </conditionalFormatting>
  <conditionalFormatting sqref="O137">
    <cfRule type="expression" dxfId="5173" priority="228">
      <formula>IF(N137&lt;=0,AND(N137&lt;=0,O137&gt;=1),OR(N137/O137&gt;$T$5,O137/N137&gt;$T$5))</formula>
    </cfRule>
  </conditionalFormatting>
  <conditionalFormatting sqref="O138">
    <cfRule type="expression" dxfId="5172" priority="227">
      <formula>IF(N138&lt;=0,AND(N138&lt;=0,O138&gt;=1),OR(N138/O138&gt;$T$5,O138/N138&gt;$T$5))</formula>
    </cfRule>
  </conditionalFormatting>
  <conditionalFormatting sqref="O139">
    <cfRule type="expression" dxfId="5171" priority="226">
      <formula>IF(N139&lt;=0,AND(N139&lt;=0,O139&gt;=1),OR(N139/O139&gt;$T$5,O139/N139&gt;$T$5))</formula>
    </cfRule>
  </conditionalFormatting>
  <conditionalFormatting sqref="O140">
    <cfRule type="expression" dxfId="5170" priority="225">
      <formula>IF(N140&lt;=0,AND(N140&lt;=0,O140&gt;=1),OR(N140/O140&gt;$T$5,O140/N140&gt;$T$5))</formula>
    </cfRule>
  </conditionalFormatting>
  <conditionalFormatting sqref="O141">
    <cfRule type="expression" dxfId="5169" priority="224">
      <formula>IF(N141&lt;=0,AND(N141&lt;=0,O141&gt;=1),OR(N141/O141&gt;$T$5,O141/N141&gt;$T$5))</formula>
    </cfRule>
  </conditionalFormatting>
  <conditionalFormatting sqref="O142">
    <cfRule type="expression" dxfId="5168" priority="223">
      <formula>IF(N142&lt;=0,AND(N142&lt;=0,O142&gt;=1),OR(N142/O142&gt;$T$5,O142/N142&gt;$T$5))</formula>
    </cfRule>
  </conditionalFormatting>
  <conditionalFormatting sqref="O143">
    <cfRule type="expression" dxfId="5167" priority="222">
      <formula>IF(N143&lt;=0,AND(N143&lt;=0,O143&gt;=1),OR(N143/O143&gt;$T$5,O143/N143&gt;$T$5))</formula>
    </cfRule>
  </conditionalFormatting>
  <conditionalFormatting sqref="O144">
    <cfRule type="expression" dxfId="5166" priority="221">
      <formula>IF(N144&lt;=0,AND(N144&lt;=0,O144&gt;=1),OR(N144/O144&gt;$T$5,O144/N144&gt;$T$5))</formula>
    </cfRule>
  </conditionalFormatting>
  <conditionalFormatting sqref="O145">
    <cfRule type="expression" dxfId="5165" priority="220">
      <formula>IF(N145&lt;=0,AND(N145&lt;=0,O145&gt;=1),OR(N145/O145&gt;$T$5,O145/N145&gt;$T$5))</formula>
    </cfRule>
  </conditionalFormatting>
  <conditionalFormatting sqref="O146">
    <cfRule type="expression" dxfId="5164" priority="219">
      <formula>IF(N146&lt;=0,AND(N146&lt;=0,O146&gt;=1),OR(N146/O146&gt;$T$5,O146/N146&gt;$T$5))</formula>
    </cfRule>
  </conditionalFormatting>
  <conditionalFormatting sqref="O147">
    <cfRule type="expression" dxfId="5163" priority="218">
      <formula>IF(N147&lt;=0,AND(N147&lt;=0,O147&gt;=1),OR(N147/O147&gt;$T$5,O147/N147&gt;$T$5))</formula>
    </cfRule>
  </conditionalFormatting>
  <conditionalFormatting sqref="O148">
    <cfRule type="expression" dxfId="5162" priority="217">
      <formula>IF(N148&lt;=0,AND(N148&lt;=0,O148&gt;=1),OR(N148/O148&gt;$T$5,O148/N148&gt;$T$5))</formula>
    </cfRule>
  </conditionalFormatting>
  <conditionalFormatting sqref="O149">
    <cfRule type="expression" dxfId="5161" priority="216">
      <formula>IF(N149&lt;=0,AND(N149&lt;=0,O149&gt;=1),OR(N149/O149&gt;$T$5,O149/N149&gt;$T$5))</formula>
    </cfRule>
  </conditionalFormatting>
  <conditionalFormatting sqref="O150">
    <cfRule type="expression" dxfId="5160" priority="215">
      <formula>IF(N150&lt;=0,AND(N150&lt;=0,O150&gt;=1),OR(N150/O150&gt;$T$5,O150/N150&gt;$T$5))</formula>
    </cfRule>
  </conditionalFormatting>
  <conditionalFormatting sqref="O151">
    <cfRule type="expression" dxfId="5159" priority="214">
      <formula>IF(N151&lt;=0,AND(N151&lt;=0,O151&gt;=1),OR(N151/O151&gt;$T$5,O151/N151&gt;$T$5))</formula>
    </cfRule>
  </conditionalFormatting>
  <conditionalFormatting sqref="O152">
    <cfRule type="expression" dxfId="5158" priority="213">
      <formula>IF(N152&lt;=0,AND(N152&lt;=0,O152&gt;=1),OR(N152/O152&gt;$T$5,O152/N152&gt;$T$5))</formula>
    </cfRule>
  </conditionalFormatting>
  <conditionalFormatting sqref="O153">
    <cfRule type="expression" dxfId="5157" priority="212">
      <formula>IF(N153&lt;=0,AND(N153&lt;=0,O153&gt;=1),OR(N153/O153&gt;$T$5,O153/N153&gt;$T$5))</formula>
    </cfRule>
  </conditionalFormatting>
  <conditionalFormatting sqref="O154">
    <cfRule type="expression" dxfId="5156" priority="211">
      <formula>IF(N154&lt;=0,AND(N154&lt;=0,O154&gt;=1),OR(N154/O154&gt;$T$5,O154/N154&gt;$T$5))</formula>
    </cfRule>
  </conditionalFormatting>
  <conditionalFormatting sqref="O155">
    <cfRule type="expression" dxfId="5155" priority="210">
      <formula>IF(N155&lt;=0,AND(N155&lt;=0,O155&gt;=1),OR(N155/O155&gt;$T$5,O155/N155&gt;$T$5))</formula>
    </cfRule>
  </conditionalFormatting>
  <conditionalFormatting sqref="O156">
    <cfRule type="expression" dxfId="5154" priority="209">
      <formula>IF(N156&lt;=0,AND(N156&lt;=0,O156&gt;=1),OR(N156/O156&gt;$T$5,O156/N156&gt;$T$5))</formula>
    </cfRule>
  </conditionalFormatting>
  <conditionalFormatting sqref="O157">
    <cfRule type="expression" dxfId="5153" priority="208">
      <formula>IF(N157&lt;=0,AND(N157&lt;=0,O157&gt;=1),OR(N157/O157&gt;$T$5,O157/N157&gt;$T$5))</formula>
    </cfRule>
  </conditionalFormatting>
  <conditionalFormatting sqref="O158">
    <cfRule type="expression" dxfId="5152" priority="207">
      <formula>IF(N158&lt;=0,AND(N158&lt;=0,O158&gt;=1),OR(N158/O158&gt;$T$5,O158/N158&gt;$T$5))</formula>
    </cfRule>
  </conditionalFormatting>
  <conditionalFormatting sqref="O159">
    <cfRule type="expression" dxfId="5151" priority="206">
      <formula>IF(N159&lt;=0,AND(N159&lt;=0,O159&gt;=1),OR(N159/O159&gt;$T$5,O159/N159&gt;$T$5))</formula>
    </cfRule>
  </conditionalFormatting>
  <conditionalFormatting sqref="O160">
    <cfRule type="expression" dxfId="5150" priority="205">
      <formula>IF(N160&lt;=0,AND(N160&lt;=0,O160&gt;=1),OR(N160/O160&gt;$T$5,O160/N160&gt;$T$5))</formula>
    </cfRule>
  </conditionalFormatting>
  <conditionalFormatting sqref="O161">
    <cfRule type="expression" dxfId="5149" priority="204">
      <formula>IF(N161&lt;=0,AND(N161&lt;=0,O161&gt;=1),OR(N161/O161&gt;$T$5,O161/N161&gt;$T$5))</formula>
    </cfRule>
  </conditionalFormatting>
  <conditionalFormatting sqref="O162">
    <cfRule type="expression" dxfId="5148" priority="203">
      <formula>IF(N162&lt;=0,AND(N162&lt;=0,O162&gt;=1),OR(N162/O162&gt;$T$5,O162/N162&gt;$T$5))</formula>
    </cfRule>
  </conditionalFormatting>
  <conditionalFormatting sqref="O163">
    <cfRule type="expression" dxfId="5147" priority="202">
      <formula>IF(N163&lt;=0,AND(N163&lt;=0,O163&gt;=1),OR(N163/O163&gt;$T$5,O163/N163&gt;$T$5))</formula>
    </cfRule>
  </conditionalFormatting>
  <conditionalFormatting sqref="O164">
    <cfRule type="expression" dxfId="5146" priority="201">
      <formula>IF(N164&lt;=0,AND(N164&lt;=0,O164&gt;=1),OR(N164/O164&gt;$T$5,O164/N164&gt;$T$5))</formula>
    </cfRule>
  </conditionalFormatting>
  <conditionalFormatting sqref="O165">
    <cfRule type="expression" dxfId="5145" priority="200">
      <formula>IF(N165&lt;=0,AND(N165&lt;=0,O165&gt;=1),OR(N165/O165&gt;$T$5,O165/N165&gt;$T$5))</formula>
    </cfRule>
  </conditionalFormatting>
  <conditionalFormatting sqref="O166">
    <cfRule type="expression" dxfId="5144" priority="199">
      <formula>IF(N166&lt;=0,AND(N166&lt;=0,O166&gt;=1),OR(N166/O166&gt;$T$5,O166/N166&gt;$T$5))</formula>
    </cfRule>
  </conditionalFormatting>
  <conditionalFormatting sqref="O167">
    <cfRule type="expression" dxfId="5143" priority="198">
      <formula>IF(N167&lt;=0,AND(N167&lt;=0,O167&gt;=1),OR(N167/O167&gt;$T$5,O167/N167&gt;$T$5))</formula>
    </cfRule>
  </conditionalFormatting>
  <conditionalFormatting sqref="O168">
    <cfRule type="expression" dxfId="5142" priority="197">
      <formula>IF(N168&lt;=0,AND(N168&lt;=0,O168&gt;=1),OR(N168/O168&gt;$T$5,O168/N168&gt;$T$5))</formula>
    </cfRule>
  </conditionalFormatting>
  <conditionalFormatting sqref="O169">
    <cfRule type="expression" dxfId="5141" priority="196">
      <formula>IF(N169&lt;=0,AND(N169&lt;=0,O169&gt;=1),OR(N169/O169&gt;$T$5,O169/N169&gt;$T$5))</formula>
    </cfRule>
  </conditionalFormatting>
  <conditionalFormatting sqref="O170">
    <cfRule type="expression" dxfId="5140" priority="195">
      <formula>IF(N170&lt;=0,AND(N170&lt;=0,O170&gt;=1),OR(N170/O170&gt;$T$5,O170/N170&gt;$T$5))</formula>
    </cfRule>
  </conditionalFormatting>
  <conditionalFormatting sqref="O171">
    <cfRule type="expression" dxfId="5139" priority="194">
      <formula>IF(N171&lt;=0,AND(N171&lt;=0,O171&gt;=1),OR(N171/O171&gt;$T$5,O171/N171&gt;$T$5))</formula>
    </cfRule>
  </conditionalFormatting>
  <conditionalFormatting sqref="O172">
    <cfRule type="expression" dxfId="5138" priority="193">
      <formula>IF(N172&lt;=0,AND(N172&lt;=0,O172&gt;=1),OR(N172/O172&gt;$T$5,O172/N172&gt;$T$5))</formula>
    </cfRule>
  </conditionalFormatting>
  <conditionalFormatting sqref="O173">
    <cfRule type="expression" dxfId="5137" priority="192">
      <formula>IF(N173&lt;=0,AND(N173&lt;=0,O173&gt;=1),OR(N173/O173&gt;$T$5,O173/N173&gt;$T$5))</formula>
    </cfRule>
  </conditionalFormatting>
  <conditionalFormatting sqref="O174">
    <cfRule type="expression" dxfId="5136" priority="191">
      <formula>IF(N174&lt;=0,AND(N174&lt;=0,O174&gt;=1),OR(N174/O174&gt;$T$5,O174/N174&gt;$T$5))</formula>
    </cfRule>
  </conditionalFormatting>
  <conditionalFormatting sqref="O175">
    <cfRule type="expression" dxfId="5135" priority="190">
      <formula>IF(N175&lt;=0,AND(N175&lt;=0,O175&gt;=1),OR(N175/O175&gt;$T$5,O175/N175&gt;$T$5))</formula>
    </cfRule>
  </conditionalFormatting>
  <conditionalFormatting sqref="O176">
    <cfRule type="expression" dxfId="5134" priority="189">
      <formula>IF(N176&lt;=0,AND(N176&lt;=0,O176&gt;=1),OR(N176/O176&gt;$T$5,O176/N176&gt;$T$5))</formula>
    </cfRule>
  </conditionalFormatting>
  <conditionalFormatting sqref="O177">
    <cfRule type="expression" dxfId="5133" priority="188">
      <formula>IF(N177&lt;=0,AND(N177&lt;=0,O177&gt;=1),OR(N177/O177&gt;$T$5,O177/N177&gt;$T$5))</formula>
    </cfRule>
  </conditionalFormatting>
  <conditionalFormatting sqref="O178">
    <cfRule type="expression" dxfId="5132" priority="187">
      <formula>IF(N178&lt;=0,AND(N178&lt;=0,O178&gt;=1),OR(N178/O178&gt;$T$5,O178/N178&gt;$T$5))</formula>
    </cfRule>
  </conditionalFormatting>
  <conditionalFormatting sqref="O179">
    <cfRule type="expression" dxfId="5131" priority="186">
      <formula>IF(N179&lt;=0,AND(N179&lt;=0,O179&gt;=1),OR(N179/O179&gt;$T$5,O179/N179&gt;$T$5))</formula>
    </cfRule>
  </conditionalFormatting>
  <conditionalFormatting sqref="O180">
    <cfRule type="expression" dxfId="5130" priority="185">
      <formula>IF(N180&lt;=0,AND(N180&lt;=0,O180&gt;=1),OR(N180/O180&gt;$T$5,O180/N180&gt;$T$5))</formula>
    </cfRule>
  </conditionalFormatting>
  <conditionalFormatting sqref="O181">
    <cfRule type="expression" dxfId="5129" priority="184">
      <formula>IF(N181&lt;=0,AND(N181&lt;=0,O181&gt;=1),OR(N181/O181&gt;$T$5,O181/N181&gt;$T$5))</formula>
    </cfRule>
  </conditionalFormatting>
  <conditionalFormatting sqref="O182">
    <cfRule type="expression" dxfId="5128" priority="183">
      <formula>IF(N182&lt;=0,AND(N182&lt;=0,O182&gt;=1),OR(N182/O182&gt;$T$5,O182/N182&gt;$T$5))</formula>
    </cfRule>
  </conditionalFormatting>
  <conditionalFormatting sqref="O183">
    <cfRule type="expression" dxfId="5127" priority="182">
      <formula>IF(N183&lt;=0,AND(N183&lt;=0,O183&gt;=1),OR(N183/O183&gt;$T$5,O183/N183&gt;$T$5))</formula>
    </cfRule>
  </conditionalFormatting>
  <conditionalFormatting sqref="O184">
    <cfRule type="expression" dxfId="5126" priority="181">
      <formula>IF(N184&lt;=0,AND(N184&lt;=0,O184&gt;=1),OR(N184/O184&gt;$T$5,O184/N184&gt;$T$5))</formula>
    </cfRule>
  </conditionalFormatting>
  <conditionalFormatting sqref="P5">
    <cfRule type="expression" dxfId="5125" priority="180">
      <formula>IF(O5&lt;=0,AND(O5&lt;=0,P5&gt;=1),OR(O5/P5&gt;$T$5,P5/O5&gt;$T$5))</formula>
    </cfRule>
  </conditionalFormatting>
  <conditionalFormatting sqref="P6">
    <cfRule type="expression" dxfId="5124" priority="179">
      <formula>IF(O6&lt;=0,AND(O6&lt;=0,P6&gt;=1),OR(O6/P6&gt;$T$5,P6/O6&gt;$T$5))</formula>
    </cfRule>
  </conditionalFormatting>
  <conditionalFormatting sqref="P7">
    <cfRule type="expression" dxfId="5123" priority="178">
      <formula>IF(O7&lt;=0,AND(O7&lt;=0,P7&gt;=1),OR(O7/P7&gt;$T$5,P7/O7&gt;$T$5))</formula>
    </cfRule>
  </conditionalFormatting>
  <conditionalFormatting sqref="P8">
    <cfRule type="expression" dxfId="5122" priority="177">
      <formula>IF(O8&lt;=0,AND(O8&lt;=0,P8&gt;=1),OR(O8/P8&gt;$T$5,P8/O8&gt;$T$5))</formula>
    </cfRule>
  </conditionalFormatting>
  <conditionalFormatting sqref="P9">
    <cfRule type="expression" dxfId="5121" priority="176">
      <formula>IF(O9&lt;=0,AND(O9&lt;=0,P9&gt;=1),OR(O9/P9&gt;$T$5,P9/O9&gt;$T$5))</formula>
    </cfRule>
  </conditionalFormatting>
  <conditionalFormatting sqref="P10">
    <cfRule type="expression" dxfId="5120" priority="175">
      <formula>IF(O10&lt;=0,AND(O10&lt;=0,P10&gt;=1),OR(O10/P10&gt;$T$5,P10/O10&gt;$T$5))</formula>
    </cfRule>
  </conditionalFormatting>
  <conditionalFormatting sqref="P11">
    <cfRule type="expression" dxfId="5119" priority="174">
      <formula>IF(O11&lt;=0,AND(O11&lt;=0,P11&gt;=1),OR(O11/P11&gt;$T$5,P11/O11&gt;$T$5))</formula>
    </cfRule>
  </conditionalFormatting>
  <conditionalFormatting sqref="P12">
    <cfRule type="expression" dxfId="5118" priority="173">
      <formula>IF(O12&lt;=0,AND(O12&lt;=0,P12&gt;=1),OR(O12/P12&gt;$T$5,P12/O12&gt;$T$5))</formula>
    </cfRule>
  </conditionalFormatting>
  <conditionalFormatting sqref="P13">
    <cfRule type="expression" dxfId="5117" priority="172">
      <formula>IF(O13&lt;=0,AND(O13&lt;=0,P13&gt;=1),OR(O13/P13&gt;$T$5,P13/O13&gt;$T$5))</formula>
    </cfRule>
  </conditionalFormatting>
  <conditionalFormatting sqref="P14">
    <cfRule type="expression" dxfId="5116" priority="171">
      <formula>IF(O14&lt;=0,AND(O14&lt;=0,P14&gt;=1),OR(O14/P14&gt;$T$5,P14/O14&gt;$T$5))</formula>
    </cfRule>
  </conditionalFormatting>
  <conditionalFormatting sqref="P15">
    <cfRule type="expression" dxfId="5115" priority="170">
      <formula>IF(O15&lt;=0,AND(O15&lt;=0,P15&gt;=1),OR(O15/P15&gt;$T$5,P15/O15&gt;$T$5))</formula>
    </cfRule>
  </conditionalFormatting>
  <conditionalFormatting sqref="P16">
    <cfRule type="expression" dxfId="5114" priority="169">
      <formula>IF(O16&lt;=0,AND(O16&lt;=0,P16&gt;=1),OR(O16/P16&gt;$T$5,P16/O16&gt;$T$5))</formula>
    </cfRule>
  </conditionalFormatting>
  <conditionalFormatting sqref="P17">
    <cfRule type="expression" dxfId="5113" priority="168">
      <formula>IF(O17&lt;=0,AND(O17&lt;=0,P17&gt;=1),OR(O17/P17&gt;$T$5,P17/O17&gt;$T$5))</formula>
    </cfRule>
  </conditionalFormatting>
  <conditionalFormatting sqref="P18">
    <cfRule type="expression" dxfId="5112" priority="167">
      <formula>IF(O18&lt;=0,AND(O18&lt;=0,P18&gt;=1),OR(O18/P18&gt;$T$5,P18/O18&gt;$T$5))</formula>
    </cfRule>
  </conditionalFormatting>
  <conditionalFormatting sqref="P19">
    <cfRule type="expression" dxfId="5111" priority="166">
      <formula>IF(O19&lt;=0,AND(O19&lt;=0,P19&gt;=1),OR(O19/P19&gt;$T$5,P19/O19&gt;$T$5))</formula>
    </cfRule>
  </conditionalFormatting>
  <conditionalFormatting sqref="P20">
    <cfRule type="expression" dxfId="5110" priority="165">
      <formula>IF(O20&lt;=0,AND(O20&lt;=0,P20&gt;=1),OR(O20/P20&gt;$T$5,P20/O20&gt;$T$5))</formula>
    </cfRule>
  </conditionalFormatting>
  <conditionalFormatting sqref="P21">
    <cfRule type="expression" dxfId="5109" priority="164">
      <formula>IF(O21&lt;=0,AND(O21&lt;=0,P21&gt;=1),OR(O21/P21&gt;$T$5,P21/O21&gt;$T$5))</formula>
    </cfRule>
  </conditionalFormatting>
  <conditionalFormatting sqref="P22">
    <cfRule type="expression" dxfId="5108" priority="163">
      <formula>IF(O22&lt;=0,AND(O22&lt;=0,P22&gt;=1),OR(O22/P22&gt;$T$5,P22/O22&gt;$T$5))</formula>
    </cfRule>
  </conditionalFormatting>
  <conditionalFormatting sqref="P23">
    <cfRule type="expression" dxfId="5107" priority="162">
      <formula>IF(O23&lt;=0,AND(O23&lt;=0,P23&gt;=1),OR(O23/P23&gt;$T$5,P23/O23&gt;$T$5))</formula>
    </cfRule>
  </conditionalFormatting>
  <conditionalFormatting sqref="P24">
    <cfRule type="expression" dxfId="5106" priority="161">
      <formula>IF(O24&lt;=0,AND(O24&lt;=0,P24&gt;=1),OR(O24/P24&gt;$T$5,P24/O24&gt;$T$5))</formula>
    </cfRule>
  </conditionalFormatting>
  <conditionalFormatting sqref="P25">
    <cfRule type="expression" dxfId="5105" priority="160">
      <formula>IF(O25&lt;=0,AND(O25&lt;=0,P25&gt;=1),OR(O25/P25&gt;$T$5,P25/O25&gt;$T$5))</formula>
    </cfRule>
  </conditionalFormatting>
  <conditionalFormatting sqref="P26">
    <cfRule type="expression" dxfId="5104" priority="159">
      <formula>IF(O26&lt;=0,AND(O26&lt;=0,P26&gt;=1),OR(O26/P26&gt;$T$5,P26/O26&gt;$T$5))</formula>
    </cfRule>
  </conditionalFormatting>
  <conditionalFormatting sqref="P27">
    <cfRule type="expression" dxfId="5103" priority="158">
      <formula>IF(O27&lt;=0,AND(O27&lt;=0,P27&gt;=1),OR(O27/P27&gt;$T$5,P27/O27&gt;$T$5))</formula>
    </cfRule>
  </conditionalFormatting>
  <conditionalFormatting sqref="P28">
    <cfRule type="expression" dxfId="5102" priority="157">
      <formula>IF(O28&lt;=0,AND(O28&lt;=0,P28&gt;=1),OR(O28/P28&gt;$T$5,P28/O28&gt;$T$5))</formula>
    </cfRule>
  </conditionalFormatting>
  <conditionalFormatting sqref="P29">
    <cfRule type="expression" dxfId="5101" priority="156">
      <formula>IF(O29&lt;=0,AND(O29&lt;=0,P29&gt;=1),OR(O29/P29&gt;$T$5,P29/O29&gt;$T$5))</formula>
    </cfRule>
  </conditionalFormatting>
  <conditionalFormatting sqref="P30">
    <cfRule type="expression" dxfId="5100" priority="155">
      <formula>IF(O30&lt;=0,AND(O30&lt;=0,P30&gt;=1),OR(O30/P30&gt;$T$5,P30/O30&gt;$T$5))</formula>
    </cfRule>
  </conditionalFormatting>
  <conditionalFormatting sqref="P31">
    <cfRule type="expression" dxfId="5099" priority="154">
      <formula>IF(O31&lt;=0,AND(O31&lt;=0,P31&gt;=1),OR(O31/P31&gt;$T$5,P31/O31&gt;$T$5))</formula>
    </cfRule>
  </conditionalFormatting>
  <conditionalFormatting sqref="P32">
    <cfRule type="expression" dxfId="5098" priority="153">
      <formula>IF(O32&lt;=0,AND(O32&lt;=0,P32&gt;=1),OR(O32/P32&gt;$T$5,P32/O32&gt;$T$5))</formula>
    </cfRule>
  </conditionalFormatting>
  <conditionalFormatting sqref="P34">
    <cfRule type="expression" dxfId="5097" priority="152">
      <formula>IF(O34&lt;=0,AND(O34&lt;=0,P34&gt;=1),OR(O34/P34&gt;$T$5,P34/O34&gt;$T$5))</formula>
    </cfRule>
  </conditionalFormatting>
  <conditionalFormatting sqref="P35">
    <cfRule type="expression" dxfId="5096" priority="151">
      <formula>IF(O35&lt;=0,AND(O35&lt;=0,P35&gt;=1),OR(O35/P35&gt;$T$5,P35/O35&gt;$T$5))</formula>
    </cfRule>
  </conditionalFormatting>
  <conditionalFormatting sqref="P36">
    <cfRule type="expression" dxfId="5095" priority="150">
      <formula>IF(O36&lt;=0,AND(O36&lt;=0,P36&gt;=1),OR(O36/P36&gt;$T$5,P36/O36&gt;$T$5))</formula>
    </cfRule>
  </conditionalFormatting>
  <conditionalFormatting sqref="P37">
    <cfRule type="expression" dxfId="5094" priority="149">
      <formula>IF(O37&lt;=0,AND(O37&lt;=0,P37&gt;=1),OR(O37/P37&gt;$T$5,P37/O37&gt;$T$5))</formula>
    </cfRule>
  </conditionalFormatting>
  <conditionalFormatting sqref="P38">
    <cfRule type="expression" dxfId="5093" priority="148">
      <formula>IF(O38&lt;=0,AND(O38&lt;=0,P38&gt;=1),OR(O38/P38&gt;$T$5,P38/O38&gt;$T$5))</formula>
    </cfRule>
  </conditionalFormatting>
  <conditionalFormatting sqref="P39">
    <cfRule type="expression" dxfId="5092" priority="147">
      <formula>IF(O39&lt;=0,AND(O39&lt;=0,P39&gt;=1),OR(O39/P39&gt;$T$5,P39/O39&gt;$T$5))</formula>
    </cfRule>
  </conditionalFormatting>
  <conditionalFormatting sqref="P40">
    <cfRule type="expression" dxfId="5091" priority="146">
      <formula>IF(O40&lt;=0,AND(O40&lt;=0,P40&gt;=1),OR(O40/P40&gt;$T$5,P40/O40&gt;$T$5))</formula>
    </cfRule>
  </conditionalFormatting>
  <conditionalFormatting sqref="P41">
    <cfRule type="expression" dxfId="5090" priority="145">
      <formula>IF(O41&lt;=0,AND(O41&lt;=0,P41&gt;=1),OR(O41/P41&gt;$T$5,P41/O41&gt;$T$5))</formula>
    </cfRule>
  </conditionalFormatting>
  <conditionalFormatting sqref="P42">
    <cfRule type="expression" dxfId="5089" priority="144">
      <formula>IF(O42&lt;=0,AND(O42&lt;=0,P42&gt;=1),OR(O42/P42&gt;$T$5,P42/O42&gt;$T$5))</formula>
    </cfRule>
  </conditionalFormatting>
  <conditionalFormatting sqref="P43">
    <cfRule type="expression" dxfId="5088" priority="143">
      <formula>IF(O43&lt;=0,AND(O43&lt;=0,P43&gt;=1),OR(O43/P43&gt;$T$5,P43/O43&gt;$T$5))</formula>
    </cfRule>
  </conditionalFormatting>
  <conditionalFormatting sqref="P44">
    <cfRule type="expression" dxfId="5087" priority="142">
      <formula>IF(O44&lt;=0,AND(O44&lt;=0,P44&gt;=1),OR(O44/P44&gt;$T$5,P44/O44&gt;$T$5))</formula>
    </cfRule>
  </conditionalFormatting>
  <conditionalFormatting sqref="P45">
    <cfRule type="expression" dxfId="5086" priority="141">
      <formula>IF(O45&lt;=0,AND(O45&lt;=0,P45&gt;=1),OR(O45/P45&gt;$T$5,P45/O45&gt;$T$5))</formula>
    </cfRule>
  </conditionalFormatting>
  <conditionalFormatting sqref="P46">
    <cfRule type="expression" dxfId="5085" priority="140">
      <formula>IF(O46&lt;=0,AND(O46&lt;=0,P46&gt;=1),OR(O46/P46&gt;$T$5,P46/O46&gt;$T$5))</formula>
    </cfRule>
  </conditionalFormatting>
  <conditionalFormatting sqref="P47">
    <cfRule type="expression" dxfId="5084" priority="139">
      <formula>IF(O47&lt;=0,AND(O47&lt;=0,P47&gt;=1),OR(O47/P47&gt;$T$5,P47/O47&gt;$T$5))</formula>
    </cfRule>
  </conditionalFormatting>
  <conditionalFormatting sqref="P48">
    <cfRule type="expression" dxfId="5083" priority="138">
      <formula>IF(O48&lt;=0,AND(O48&lt;=0,P48&gt;=1),OR(O48/P48&gt;$T$5,P48/O48&gt;$T$5))</formula>
    </cfRule>
  </conditionalFormatting>
  <conditionalFormatting sqref="P49">
    <cfRule type="expression" dxfId="5082" priority="137">
      <formula>IF(O49&lt;=0,AND(O49&lt;=0,P49&gt;=1),OR(O49/P49&gt;$T$5,P49/O49&gt;$T$5))</formula>
    </cfRule>
  </conditionalFormatting>
  <conditionalFormatting sqref="P50">
    <cfRule type="expression" dxfId="5081" priority="136">
      <formula>IF(O50&lt;=0,AND(O50&lt;=0,P50&gt;=1),OR(O50/P50&gt;$T$5,P50/O50&gt;$T$5))</formula>
    </cfRule>
  </conditionalFormatting>
  <conditionalFormatting sqref="P51">
    <cfRule type="expression" dxfId="5080" priority="135">
      <formula>IF(O51&lt;=0,AND(O51&lt;=0,P51&gt;=1),OR(O51/P51&gt;$T$5,P51/O51&gt;$T$5))</formula>
    </cfRule>
  </conditionalFormatting>
  <conditionalFormatting sqref="P52">
    <cfRule type="expression" dxfId="5079" priority="134">
      <formula>IF(O52&lt;=0,AND(O52&lt;=0,P52&gt;=1),OR(O52/P52&gt;$T$5,P52/O52&gt;$T$5))</formula>
    </cfRule>
  </conditionalFormatting>
  <conditionalFormatting sqref="P53">
    <cfRule type="expression" dxfId="5078" priority="133">
      <formula>IF(O53&lt;=0,AND(O53&lt;=0,P53&gt;=1),OR(O53/P53&gt;$T$5,P53/O53&gt;$T$5))</formula>
    </cfRule>
  </conditionalFormatting>
  <conditionalFormatting sqref="P54">
    <cfRule type="expression" dxfId="5077" priority="132">
      <formula>IF(O54&lt;=0,AND(O54&lt;=0,P54&gt;=1),OR(O54/P54&gt;$T$5,P54/O54&gt;$T$5))</formula>
    </cfRule>
  </conditionalFormatting>
  <conditionalFormatting sqref="P55">
    <cfRule type="expression" dxfId="5076" priority="131">
      <formula>IF(O55&lt;=0,AND(O55&lt;=0,P55&gt;=1),OR(O55/P55&gt;$T$5,P55/O55&gt;$T$5))</formula>
    </cfRule>
  </conditionalFormatting>
  <conditionalFormatting sqref="P56">
    <cfRule type="expression" dxfId="5075" priority="130">
      <formula>IF(O56&lt;=0,AND(O56&lt;=0,P56&gt;=1),OR(O56/P56&gt;$T$5,P56/O56&gt;$T$5))</formula>
    </cfRule>
  </conditionalFormatting>
  <conditionalFormatting sqref="P57">
    <cfRule type="expression" dxfId="5074" priority="129">
      <formula>IF(O57&lt;=0,AND(O57&lt;=0,P57&gt;=1),OR(O57/P57&gt;$T$5,P57/O57&gt;$T$5))</formula>
    </cfRule>
  </conditionalFormatting>
  <conditionalFormatting sqref="P58">
    <cfRule type="expression" dxfId="5073" priority="128">
      <formula>IF(O58&lt;=0,AND(O58&lt;=0,P58&gt;=1),OR(O58/P58&gt;$T$5,P58/O58&gt;$T$5))</formula>
    </cfRule>
  </conditionalFormatting>
  <conditionalFormatting sqref="P59">
    <cfRule type="expression" dxfId="5072" priority="127">
      <formula>IF(O59&lt;=0,AND(O59&lt;=0,P59&gt;=1),OR(O59/P59&gt;$T$5,P59/O59&gt;$T$5))</formula>
    </cfRule>
  </conditionalFormatting>
  <conditionalFormatting sqref="P60">
    <cfRule type="expression" dxfId="5071" priority="126">
      <formula>IF(O60&lt;=0,AND(O60&lt;=0,P60&gt;=1),OR(O60/P60&gt;$T$5,P60/O60&gt;$T$5))</formula>
    </cfRule>
  </conditionalFormatting>
  <conditionalFormatting sqref="P61">
    <cfRule type="expression" dxfId="5070" priority="125">
      <formula>IF(O61&lt;=0,AND(O61&lt;=0,P61&gt;=1),OR(O61/P61&gt;$T$5,P61/O61&gt;$T$5))</formula>
    </cfRule>
  </conditionalFormatting>
  <conditionalFormatting sqref="P62">
    <cfRule type="expression" dxfId="5069" priority="124">
      <formula>IF(O62&lt;=0,AND(O62&lt;=0,P62&gt;=1),OR(O62/P62&gt;$T$5,P62/O62&gt;$T$5))</formula>
    </cfRule>
  </conditionalFormatting>
  <conditionalFormatting sqref="P63">
    <cfRule type="expression" dxfId="5068" priority="123">
      <formula>IF(O63&lt;=0,AND(O63&lt;=0,P63&gt;=1),OR(O63/P63&gt;$T$5,P63/O63&gt;$T$5))</formula>
    </cfRule>
  </conditionalFormatting>
  <conditionalFormatting sqref="P64">
    <cfRule type="expression" dxfId="5067" priority="122">
      <formula>IF(O64&lt;=0,AND(O64&lt;=0,P64&gt;=1),OR(O64/P64&gt;$T$5,P64/O64&gt;$T$5))</formula>
    </cfRule>
  </conditionalFormatting>
  <conditionalFormatting sqref="P65">
    <cfRule type="expression" dxfId="5066" priority="121">
      <formula>IF(O65&lt;=0,AND(O65&lt;=0,P65&gt;=1),OR(O65/P65&gt;$T$5,P65/O65&gt;$T$5))</formula>
    </cfRule>
  </conditionalFormatting>
  <conditionalFormatting sqref="P66">
    <cfRule type="expression" dxfId="5065" priority="120">
      <formula>IF(O66&lt;=0,AND(O66&lt;=0,P66&gt;=1),OR(O66/P66&gt;$T$5,P66/O66&gt;$T$5))</formula>
    </cfRule>
  </conditionalFormatting>
  <conditionalFormatting sqref="P67">
    <cfRule type="expression" dxfId="5064" priority="119">
      <formula>IF(O67&lt;=0,AND(O67&lt;=0,P67&gt;=1),OR(O67/P67&gt;$T$5,P67/O67&gt;$T$5))</formula>
    </cfRule>
  </conditionalFormatting>
  <conditionalFormatting sqref="P68">
    <cfRule type="expression" dxfId="5063" priority="118">
      <formula>IF(O68&lt;=0,AND(O68&lt;=0,P68&gt;=1),OR(O68/P68&gt;$T$5,P68/O68&gt;$T$5))</formula>
    </cfRule>
  </conditionalFormatting>
  <conditionalFormatting sqref="P69">
    <cfRule type="expression" dxfId="5062" priority="117">
      <formula>IF(O69&lt;=0,AND(O69&lt;=0,P69&gt;=1),OR(O69/P69&gt;$T$5,P69/O69&gt;$T$5))</formula>
    </cfRule>
  </conditionalFormatting>
  <conditionalFormatting sqref="P70">
    <cfRule type="expression" dxfId="5061" priority="116">
      <formula>IF(O70&lt;=0,AND(O70&lt;=0,P70&gt;=1),OR(O70/P70&gt;$T$5,P70/O70&gt;$T$5))</formula>
    </cfRule>
  </conditionalFormatting>
  <conditionalFormatting sqref="P71">
    <cfRule type="expression" dxfId="5060" priority="115">
      <formula>IF(O71&lt;=0,AND(O71&lt;=0,P71&gt;=1),OR(O71/P71&gt;$T$5,P71/O71&gt;$T$5))</formula>
    </cfRule>
  </conditionalFormatting>
  <conditionalFormatting sqref="P72">
    <cfRule type="expression" dxfId="5059" priority="114">
      <formula>IF(O72&lt;=0,AND(O72&lt;=0,P72&gt;=1),OR(O72/P72&gt;$T$5,P72/O72&gt;$T$5))</formula>
    </cfRule>
  </conditionalFormatting>
  <conditionalFormatting sqref="P73">
    <cfRule type="expression" dxfId="5058" priority="113">
      <formula>IF(O73&lt;=0,AND(O73&lt;=0,P73&gt;=1),OR(O73/P73&gt;$T$5,P73/O73&gt;$T$5))</formula>
    </cfRule>
  </conditionalFormatting>
  <conditionalFormatting sqref="P74">
    <cfRule type="expression" dxfId="5057" priority="112">
      <formula>IF(O74&lt;=0,AND(O74&lt;=0,P74&gt;=1),OR(O74/P74&gt;$T$5,P74/O74&gt;$T$5))</formula>
    </cfRule>
  </conditionalFormatting>
  <conditionalFormatting sqref="P75">
    <cfRule type="expression" dxfId="5056" priority="111">
      <formula>IF(O75&lt;=0,AND(O75&lt;=0,P75&gt;=1),OR(O75/P75&gt;$T$5,P75/O75&gt;$T$5))</formula>
    </cfRule>
  </conditionalFormatting>
  <conditionalFormatting sqref="P76">
    <cfRule type="expression" dxfId="5055" priority="110">
      <formula>IF(O76&lt;=0,AND(O76&lt;=0,P76&gt;=1),OR(O76/P76&gt;$T$5,P76/O76&gt;$T$5))</formula>
    </cfRule>
  </conditionalFormatting>
  <conditionalFormatting sqref="P77">
    <cfRule type="expression" dxfId="5054" priority="109">
      <formula>IF(O77&lt;=0,AND(O77&lt;=0,P77&gt;=1),OR(O77/P77&gt;$T$5,P77/O77&gt;$T$5))</formula>
    </cfRule>
  </conditionalFormatting>
  <conditionalFormatting sqref="P78">
    <cfRule type="expression" dxfId="5053" priority="108">
      <formula>IF(O78&lt;=0,AND(O78&lt;=0,P78&gt;=1),OR(O78/P78&gt;$T$5,P78/O78&gt;$T$5))</formula>
    </cfRule>
  </conditionalFormatting>
  <conditionalFormatting sqref="P79">
    <cfRule type="expression" dxfId="5052" priority="107">
      <formula>IF(O79&lt;=0,AND(O79&lt;=0,P79&gt;=1),OR(O79/P79&gt;$T$5,P79/O79&gt;$T$5))</formula>
    </cfRule>
  </conditionalFormatting>
  <conditionalFormatting sqref="P80">
    <cfRule type="expression" dxfId="5051" priority="106">
      <formula>IF(O80&lt;=0,AND(O80&lt;=0,P80&gt;=1),OR(O80/P80&gt;$T$5,P80/O80&gt;$T$5))</formula>
    </cfRule>
  </conditionalFormatting>
  <conditionalFormatting sqref="P81">
    <cfRule type="expression" dxfId="5050" priority="105">
      <formula>IF(O81&lt;=0,AND(O81&lt;=0,P81&gt;=1),OR(O81/P81&gt;$T$5,P81/O81&gt;$T$5))</formula>
    </cfRule>
  </conditionalFormatting>
  <conditionalFormatting sqref="P82">
    <cfRule type="expression" dxfId="5049" priority="104">
      <formula>IF(O82&lt;=0,AND(O82&lt;=0,P82&gt;=1),OR(O82/P82&gt;$T$5,P82/O82&gt;$T$5))</formula>
    </cfRule>
  </conditionalFormatting>
  <conditionalFormatting sqref="P83">
    <cfRule type="expression" dxfId="5048" priority="103">
      <formula>IF(O83&lt;=0,AND(O83&lt;=0,P83&gt;=1),OR(O83/P83&gt;$T$5,P83/O83&gt;$T$5))</formula>
    </cfRule>
  </conditionalFormatting>
  <conditionalFormatting sqref="P84">
    <cfRule type="expression" dxfId="5047" priority="102">
      <formula>IF(O84&lt;=0,AND(O84&lt;=0,P84&gt;=1),OR(O84/P84&gt;$T$5,P84/O84&gt;$T$5))</formula>
    </cfRule>
  </conditionalFormatting>
  <conditionalFormatting sqref="P85">
    <cfRule type="expression" dxfId="5046" priority="101">
      <formula>IF(O85&lt;=0,AND(O85&lt;=0,P85&gt;=1),OR(O85/P85&gt;$T$5,P85/O85&gt;$T$5))</formula>
    </cfRule>
  </conditionalFormatting>
  <conditionalFormatting sqref="P86">
    <cfRule type="expression" dxfId="5045" priority="100">
      <formula>IF(O86&lt;=0,AND(O86&lt;=0,P86&gt;=1),OR(O86/P86&gt;$T$5,P86/O86&gt;$T$5))</formula>
    </cfRule>
  </conditionalFormatting>
  <conditionalFormatting sqref="P87">
    <cfRule type="expression" dxfId="5044" priority="99">
      <formula>IF(O87&lt;=0,AND(O87&lt;=0,P87&gt;=1),OR(O87/P87&gt;$T$5,P87/O87&gt;$T$5))</formula>
    </cfRule>
  </conditionalFormatting>
  <conditionalFormatting sqref="P88">
    <cfRule type="expression" dxfId="5043" priority="98">
      <formula>IF(O88&lt;=0,AND(O88&lt;=0,P88&gt;=1),OR(O88/P88&gt;$T$5,P88/O88&gt;$T$5))</formula>
    </cfRule>
  </conditionalFormatting>
  <conditionalFormatting sqref="P89">
    <cfRule type="expression" dxfId="5042" priority="97">
      <formula>IF(O89&lt;=0,AND(O89&lt;=0,P89&gt;=1),OR(O89/P89&gt;$T$5,P89/O89&gt;$T$5))</formula>
    </cfRule>
  </conditionalFormatting>
  <conditionalFormatting sqref="P90">
    <cfRule type="expression" dxfId="5041" priority="96">
      <formula>IF(O90&lt;=0,AND(O90&lt;=0,P90&gt;=1),OR(O90/P90&gt;$T$5,P90/O90&gt;$T$5))</formula>
    </cfRule>
  </conditionalFormatting>
  <conditionalFormatting sqref="P91">
    <cfRule type="expression" dxfId="5040" priority="95">
      <formula>IF(O91&lt;=0,AND(O91&lt;=0,P91&gt;=1),OR(O91/P91&gt;$T$5,P91/O91&gt;$T$5))</formula>
    </cfRule>
  </conditionalFormatting>
  <conditionalFormatting sqref="P92">
    <cfRule type="expression" dxfId="5039" priority="94">
      <formula>IF(O92&lt;=0,AND(O92&lt;=0,P92&gt;=1),OR(O92/P92&gt;$T$5,P92/O92&gt;$T$5))</formula>
    </cfRule>
  </conditionalFormatting>
  <conditionalFormatting sqref="P93">
    <cfRule type="expression" dxfId="5038" priority="93">
      <formula>IF(O93&lt;=0,AND(O93&lt;=0,P93&gt;=1),OR(O93/P93&gt;$T$5,P93/O93&gt;$T$5))</formula>
    </cfRule>
  </conditionalFormatting>
  <conditionalFormatting sqref="P94">
    <cfRule type="expression" dxfId="5037" priority="92">
      <formula>IF(O94&lt;=0,AND(O94&lt;=0,P94&gt;=1),OR(O94/P94&gt;$T$5,P94/O94&gt;$T$5))</formula>
    </cfRule>
  </conditionalFormatting>
  <conditionalFormatting sqref="P95">
    <cfRule type="expression" dxfId="5036" priority="91">
      <formula>IF(O95&lt;=0,AND(O95&lt;=0,P95&gt;=1),OR(O95/P95&gt;$T$5,P95/O95&gt;$T$5))</formula>
    </cfRule>
  </conditionalFormatting>
  <conditionalFormatting sqref="P96">
    <cfRule type="expression" dxfId="5035" priority="90">
      <formula>IF(O96&lt;=0,AND(O96&lt;=0,P96&gt;=1),OR(O96/P96&gt;$T$5,P96/O96&gt;$T$5))</formula>
    </cfRule>
  </conditionalFormatting>
  <conditionalFormatting sqref="P97">
    <cfRule type="expression" dxfId="5034" priority="89">
      <formula>IF(O97&lt;=0,AND(O97&lt;=0,P97&gt;=1),OR(O97/P97&gt;$T$5,P97/O97&gt;$T$5))</formula>
    </cfRule>
  </conditionalFormatting>
  <conditionalFormatting sqref="P98">
    <cfRule type="expression" dxfId="5033" priority="88">
      <formula>IF(O98&lt;=0,AND(O98&lt;=0,P98&gt;=1),OR(O98/P98&gt;$T$5,P98/O98&gt;$T$5))</formula>
    </cfRule>
  </conditionalFormatting>
  <conditionalFormatting sqref="P99">
    <cfRule type="expression" dxfId="5032" priority="87">
      <formula>IF(O99&lt;=0,AND(O99&lt;=0,P99&gt;=1),OR(O99/P99&gt;$T$5,P99/O99&gt;$T$5))</formula>
    </cfRule>
  </conditionalFormatting>
  <conditionalFormatting sqref="P100">
    <cfRule type="expression" dxfId="5031" priority="86">
      <formula>IF(O100&lt;=0,AND(O100&lt;=0,P100&gt;=1),OR(O100/P100&gt;$T$5,P100/O100&gt;$T$5))</formula>
    </cfRule>
  </conditionalFormatting>
  <conditionalFormatting sqref="P101">
    <cfRule type="expression" dxfId="5030" priority="85">
      <formula>IF(O101&lt;=0,AND(O101&lt;=0,P101&gt;=1),OR(O101/P101&gt;$T$5,P101/O101&gt;$T$5))</formula>
    </cfRule>
  </conditionalFormatting>
  <conditionalFormatting sqref="P102">
    <cfRule type="expression" dxfId="5029" priority="84">
      <formula>IF(O102&lt;=0,AND(O102&lt;=0,P102&gt;=1),OR(O102/P102&gt;$T$5,P102/O102&gt;$T$5))</formula>
    </cfRule>
  </conditionalFormatting>
  <conditionalFormatting sqref="P103">
    <cfRule type="expression" dxfId="5028" priority="83">
      <formula>IF(O103&lt;=0,AND(O103&lt;=0,P103&gt;=1),OR(O103/P103&gt;$T$5,P103/O103&gt;$T$5))</formula>
    </cfRule>
  </conditionalFormatting>
  <conditionalFormatting sqref="P104">
    <cfRule type="expression" dxfId="5027" priority="82">
      <formula>IF(O104&lt;=0,AND(O104&lt;=0,P104&gt;=1),OR(O104/P104&gt;$T$5,P104/O104&gt;$T$5))</formula>
    </cfRule>
  </conditionalFormatting>
  <conditionalFormatting sqref="P105">
    <cfRule type="expression" dxfId="5026" priority="81">
      <formula>IF(O105&lt;=0,AND(O105&lt;=0,P105&gt;=1),OR(O105/P105&gt;$T$5,P105/O105&gt;$T$5))</formula>
    </cfRule>
  </conditionalFormatting>
  <conditionalFormatting sqref="P106">
    <cfRule type="expression" dxfId="5025" priority="80">
      <formula>IF(O106&lt;=0,AND(O106&lt;=0,P106&gt;=1),OR(O106/P106&gt;$T$5,P106/O106&gt;$T$5))</formula>
    </cfRule>
  </conditionalFormatting>
  <conditionalFormatting sqref="P107">
    <cfRule type="expression" dxfId="5024" priority="79">
      <formula>IF(O107&lt;=0,AND(O107&lt;=0,P107&gt;=1),OR(O107/P107&gt;$T$5,P107/O107&gt;$T$5))</formula>
    </cfRule>
  </conditionalFormatting>
  <conditionalFormatting sqref="P108">
    <cfRule type="expression" dxfId="5023" priority="78">
      <formula>IF(O108&lt;=0,AND(O108&lt;=0,P108&gt;=1),OR(O108/P108&gt;$T$5,P108/O108&gt;$T$5))</formula>
    </cfRule>
  </conditionalFormatting>
  <conditionalFormatting sqref="P109">
    <cfRule type="expression" dxfId="5022" priority="77">
      <formula>IF(O109&lt;=0,AND(O109&lt;=0,P109&gt;=1),OR(O109/P109&gt;$T$5,P109/O109&gt;$T$5))</formula>
    </cfRule>
  </conditionalFormatting>
  <conditionalFormatting sqref="P110">
    <cfRule type="expression" dxfId="5021" priority="76">
      <formula>IF(O110&lt;=0,AND(O110&lt;=0,P110&gt;=1),OR(O110/P110&gt;$T$5,P110/O110&gt;$T$5))</formula>
    </cfRule>
  </conditionalFormatting>
  <conditionalFormatting sqref="P111">
    <cfRule type="expression" dxfId="5020" priority="75">
      <formula>IF(O111&lt;=0,AND(O111&lt;=0,P111&gt;=1),OR(O111/P111&gt;$T$5,P111/O111&gt;$T$5))</formula>
    </cfRule>
  </conditionalFormatting>
  <conditionalFormatting sqref="P112">
    <cfRule type="expression" dxfId="5019" priority="74">
      <formula>IF(O112&lt;=0,AND(O112&lt;=0,P112&gt;=1),OR(O112/P112&gt;$T$5,P112/O112&gt;$T$5))</formula>
    </cfRule>
  </conditionalFormatting>
  <conditionalFormatting sqref="P113">
    <cfRule type="expression" dxfId="5018" priority="73">
      <formula>IF(O113&lt;=0,AND(O113&lt;=0,P113&gt;=1),OR(O113/P113&gt;$T$5,P113/O113&gt;$T$5))</formula>
    </cfRule>
  </conditionalFormatting>
  <conditionalFormatting sqref="P114">
    <cfRule type="expression" dxfId="5017" priority="72">
      <formula>IF(O114&lt;=0,AND(O114&lt;=0,P114&gt;=1),OR(O114/P114&gt;$T$5,P114/O114&gt;$T$5))</formula>
    </cfRule>
  </conditionalFormatting>
  <conditionalFormatting sqref="P115">
    <cfRule type="expression" dxfId="5016" priority="71">
      <formula>IF(O115&lt;=0,AND(O115&lt;=0,P115&gt;=1),OR(O115/P115&gt;$T$5,P115/O115&gt;$T$5))</formula>
    </cfRule>
  </conditionalFormatting>
  <conditionalFormatting sqref="P116">
    <cfRule type="expression" dxfId="5015" priority="70">
      <formula>IF(O116&lt;=0,AND(O116&lt;=0,P116&gt;=1),OR(O116/P116&gt;$T$5,P116/O116&gt;$T$5))</formula>
    </cfRule>
  </conditionalFormatting>
  <conditionalFormatting sqref="P117">
    <cfRule type="expression" dxfId="5014" priority="69">
      <formula>IF(O117&lt;=0,AND(O117&lt;=0,P117&gt;=1),OR(O117/P117&gt;$T$5,P117/O117&gt;$T$5))</formula>
    </cfRule>
  </conditionalFormatting>
  <conditionalFormatting sqref="P118">
    <cfRule type="expression" dxfId="5013" priority="68">
      <formula>IF(O118&lt;=0,AND(O118&lt;=0,P118&gt;=1),OR(O118/P118&gt;$T$5,P118/O118&gt;$T$5))</formula>
    </cfRule>
  </conditionalFormatting>
  <conditionalFormatting sqref="P119">
    <cfRule type="expression" dxfId="5012" priority="67">
      <formula>IF(O119&lt;=0,AND(O119&lt;=0,P119&gt;=1),OR(O119/P119&gt;$T$5,P119/O119&gt;$T$5))</formula>
    </cfRule>
  </conditionalFormatting>
  <conditionalFormatting sqref="P120">
    <cfRule type="expression" dxfId="5011" priority="66">
      <formula>IF(O120&lt;=0,AND(O120&lt;=0,P120&gt;=1),OR(O120/P120&gt;$T$5,P120/O120&gt;$T$5))</formula>
    </cfRule>
  </conditionalFormatting>
  <conditionalFormatting sqref="P121">
    <cfRule type="expression" dxfId="5010" priority="65">
      <formula>IF(O121&lt;=0,AND(O121&lt;=0,P121&gt;=1),OR(O121/P121&gt;$T$5,P121/O121&gt;$T$5))</formula>
    </cfRule>
  </conditionalFormatting>
  <conditionalFormatting sqref="P122">
    <cfRule type="expression" dxfId="5009" priority="64">
      <formula>IF(O122&lt;=0,AND(O122&lt;=0,P122&gt;=1),OR(O122/P122&gt;$T$5,P122/O122&gt;$T$5))</formula>
    </cfRule>
  </conditionalFormatting>
  <conditionalFormatting sqref="P123">
    <cfRule type="expression" dxfId="5008" priority="63">
      <formula>IF(O123&lt;=0,AND(O123&lt;=0,P123&gt;=1),OR(O123/P123&gt;$T$5,P123/O123&gt;$T$5))</formula>
    </cfRule>
  </conditionalFormatting>
  <conditionalFormatting sqref="P124">
    <cfRule type="expression" dxfId="5007" priority="62">
      <formula>IF(O124&lt;=0,AND(O124&lt;=0,P124&gt;=1),OR(O124/P124&gt;$T$5,P124/O124&gt;$T$5))</formula>
    </cfRule>
  </conditionalFormatting>
  <conditionalFormatting sqref="P125">
    <cfRule type="expression" dxfId="5006" priority="61">
      <formula>IF(O125&lt;=0,AND(O125&lt;=0,P125&gt;=1),OR(O125/P125&gt;$T$5,P125/O125&gt;$T$5))</formula>
    </cfRule>
  </conditionalFormatting>
  <conditionalFormatting sqref="P126">
    <cfRule type="expression" dxfId="5005" priority="60">
      <formula>IF(O126&lt;=0,AND(O126&lt;=0,P126&gt;=1),OR(O126/P126&gt;$T$5,P126/O126&gt;$T$5))</formula>
    </cfRule>
  </conditionalFormatting>
  <conditionalFormatting sqref="P128">
    <cfRule type="expression" dxfId="5004" priority="59">
      <formula>IF(O128&lt;=0,AND(O128&lt;=0,P128&gt;=1),OR(O128/P128&gt;$T$5,P128/O128&gt;$T$5))</formula>
    </cfRule>
  </conditionalFormatting>
  <conditionalFormatting sqref="P129">
    <cfRule type="expression" dxfId="5003" priority="58">
      <formula>IF(O129&lt;=0,AND(O129&lt;=0,P129&gt;=1),OR(O129/P129&gt;$T$5,P129/O129&gt;$T$5))</formula>
    </cfRule>
  </conditionalFormatting>
  <conditionalFormatting sqref="P130">
    <cfRule type="expression" dxfId="5002" priority="57">
      <formula>IF(O130&lt;=0,AND(O130&lt;=0,P130&gt;=1),OR(O130/P130&gt;$T$5,P130/O130&gt;$T$5))</formula>
    </cfRule>
  </conditionalFormatting>
  <conditionalFormatting sqref="P131">
    <cfRule type="expression" dxfId="5001" priority="56">
      <formula>IF(O131&lt;=0,AND(O131&lt;=0,P131&gt;=1),OR(O131/P131&gt;$T$5,P131/O131&gt;$T$5))</formula>
    </cfRule>
  </conditionalFormatting>
  <conditionalFormatting sqref="P132">
    <cfRule type="expression" dxfId="5000" priority="55">
      <formula>IF(O132&lt;=0,AND(O132&lt;=0,P132&gt;=1),OR(O132/P132&gt;$T$5,P132/O132&gt;$T$5))</formula>
    </cfRule>
  </conditionalFormatting>
  <conditionalFormatting sqref="P133">
    <cfRule type="expression" dxfId="4999" priority="54">
      <formula>IF(O133&lt;=0,AND(O133&lt;=0,P133&gt;=1),OR(O133/P133&gt;$T$5,P133/O133&gt;$T$5))</formula>
    </cfRule>
  </conditionalFormatting>
  <conditionalFormatting sqref="P134">
    <cfRule type="expression" dxfId="4998" priority="53">
      <formula>IF(O134&lt;=0,AND(O134&lt;=0,P134&gt;=1),OR(O134/P134&gt;$T$5,P134/O134&gt;$T$5))</formula>
    </cfRule>
  </conditionalFormatting>
  <conditionalFormatting sqref="P135">
    <cfRule type="expression" dxfId="4997" priority="52">
      <formula>IF(O135&lt;=0,AND(O135&lt;=0,P135&gt;=1),OR(O135/P135&gt;$T$5,P135/O135&gt;$T$5))</formula>
    </cfRule>
  </conditionalFormatting>
  <conditionalFormatting sqref="P136">
    <cfRule type="expression" dxfId="4996" priority="51">
      <formula>IF(O136&lt;=0,AND(O136&lt;=0,P136&gt;=1),OR(O136/P136&gt;$T$5,P136/O136&gt;$T$5))</formula>
    </cfRule>
  </conditionalFormatting>
  <conditionalFormatting sqref="P137">
    <cfRule type="expression" dxfId="4995" priority="50">
      <formula>IF(O137&lt;=0,AND(O137&lt;=0,P137&gt;=1),OR(O137/P137&gt;$T$5,P137/O137&gt;$T$5))</formula>
    </cfRule>
  </conditionalFormatting>
  <conditionalFormatting sqref="P138">
    <cfRule type="expression" dxfId="4994" priority="49">
      <formula>IF(O138&lt;=0,AND(O138&lt;=0,P138&gt;=1),OR(O138/P138&gt;$T$5,P138/O138&gt;$T$5))</formula>
    </cfRule>
  </conditionalFormatting>
  <conditionalFormatting sqref="P139">
    <cfRule type="expression" dxfId="4993" priority="48">
      <formula>IF(O139&lt;=0,AND(O139&lt;=0,P139&gt;=1),OR(O139/P139&gt;$T$5,P139/O139&gt;$T$5))</formula>
    </cfRule>
  </conditionalFormatting>
  <conditionalFormatting sqref="P140">
    <cfRule type="expression" dxfId="4992" priority="47">
      <formula>IF(O140&lt;=0,AND(O140&lt;=0,P140&gt;=1),OR(O140/P140&gt;$T$5,P140/O140&gt;$T$5))</formula>
    </cfRule>
  </conditionalFormatting>
  <conditionalFormatting sqref="P141">
    <cfRule type="expression" dxfId="4991" priority="46">
      <formula>IF(O141&lt;=0,AND(O141&lt;=0,P141&gt;=1),OR(O141/P141&gt;$T$5,P141/O141&gt;$T$5))</formula>
    </cfRule>
  </conditionalFormatting>
  <conditionalFormatting sqref="P142">
    <cfRule type="expression" dxfId="4990" priority="45">
      <formula>IF(O142&lt;=0,AND(O142&lt;=0,P142&gt;=1),OR(O142/P142&gt;$T$5,P142/O142&gt;$T$5))</formula>
    </cfRule>
  </conditionalFormatting>
  <conditionalFormatting sqref="P143">
    <cfRule type="expression" dxfId="4989" priority="44">
      <formula>IF(O143&lt;=0,AND(O143&lt;=0,P143&gt;=1),OR(O143/P143&gt;$T$5,P143/O143&gt;$T$5))</formula>
    </cfRule>
  </conditionalFormatting>
  <conditionalFormatting sqref="P144">
    <cfRule type="expression" dxfId="4988" priority="43">
      <formula>IF(O144&lt;=0,AND(O144&lt;=0,P144&gt;=1),OR(O144/P144&gt;$T$5,P144/O144&gt;$T$5))</formula>
    </cfRule>
  </conditionalFormatting>
  <conditionalFormatting sqref="P145">
    <cfRule type="expression" dxfId="4987" priority="42">
      <formula>IF(O145&lt;=0,AND(O145&lt;=0,P145&gt;=1),OR(O145/P145&gt;$T$5,P145/O145&gt;$T$5))</formula>
    </cfRule>
  </conditionalFormatting>
  <conditionalFormatting sqref="P146">
    <cfRule type="expression" dxfId="4986" priority="41">
      <formula>IF(O146&lt;=0,AND(O146&lt;=0,P146&gt;=1),OR(O146/P146&gt;$T$5,P146/O146&gt;$T$5))</formula>
    </cfRule>
  </conditionalFormatting>
  <conditionalFormatting sqref="P147">
    <cfRule type="expression" dxfId="4985" priority="40">
      <formula>IF(O147&lt;=0,AND(O147&lt;=0,P147&gt;=1),OR(O147/P147&gt;$T$5,P147/O147&gt;$T$5))</formula>
    </cfRule>
  </conditionalFormatting>
  <conditionalFormatting sqref="P148">
    <cfRule type="expression" dxfId="4984" priority="39">
      <formula>IF(O148&lt;=0,AND(O148&lt;=0,P148&gt;=1),OR(O148/P148&gt;$T$5,P148/O148&gt;$T$5))</formula>
    </cfRule>
  </conditionalFormatting>
  <conditionalFormatting sqref="P149">
    <cfRule type="expression" dxfId="4983" priority="38">
      <formula>IF(O149&lt;=0,AND(O149&lt;=0,P149&gt;=1),OR(O149/P149&gt;$T$5,P149/O149&gt;$T$5))</formula>
    </cfRule>
  </conditionalFormatting>
  <conditionalFormatting sqref="P150">
    <cfRule type="expression" dxfId="4982" priority="37">
      <formula>IF(O150&lt;=0,AND(O150&lt;=0,P150&gt;=1),OR(O150/P150&gt;$T$5,P150/O150&gt;$T$5))</formula>
    </cfRule>
  </conditionalFormatting>
  <conditionalFormatting sqref="P151">
    <cfRule type="expression" dxfId="4981" priority="36">
      <formula>IF(O151&lt;=0,AND(O151&lt;=0,P151&gt;=1),OR(O151/P151&gt;$T$5,P151/O151&gt;$T$5))</formula>
    </cfRule>
  </conditionalFormatting>
  <conditionalFormatting sqref="P152">
    <cfRule type="expression" dxfId="4980" priority="35">
      <formula>IF(O152&lt;=0,AND(O152&lt;=0,P152&gt;=1),OR(O152/P152&gt;$T$5,P152/O152&gt;$T$5))</formula>
    </cfRule>
  </conditionalFormatting>
  <conditionalFormatting sqref="P153">
    <cfRule type="expression" dxfId="4979" priority="34">
      <formula>IF(O153&lt;=0,AND(O153&lt;=0,P153&gt;=1),OR(O153/P153&gt;$T$5,P153/O153&gt;$T$5))</formula>
    </cfRule>
  </conditionalFormatting>
  <conditionalFormatting sqref="P154">
    <cfRule type="expression" dxfId="4978" priority="33">
      <formula>IF(O154&lt;=0,AND(O154&lt;=0,P154&gt;=1),OR(O154/P154&gt;$T$5,P154/O154&gt;$T$5))</formula>
    </cfRule>
  </conditionalFormatting>
  <conditionalFormatting sqref="P155">
    <cfRule type="expression" dxfId="4977" priority="32">
      <formula>IF(O155&lt;=0,AND(O155&lt;=0,P155&gt;=1),OR(O155/P155&gt;$T$5,P155/O155&gt;$T$5))</formula>
    </cfRule>
  </conditionalFormatting>
  <conditionalFormatting sqref="P156">
    <cfRule type="expression" dxfId="4976" priority="31">
      <formula>IF(O156&lt;=0,AND(O156&lt;=0,P156&gt;=1),OR(O156/P156&gt;$T$5,P156/O156&gt;$T$5))</formula>
    </cfRule>
  </conditionalFormatting>
  <conditionalFormatting sqref="P157">
    <cfRule type="expression" dxfId="4975" priority="30">
      <formula>IF(O157&lt;=0,AND(O157&lt;=0,P157&gt;=1),OR(O157/P157&gt;$T$5,P157/O157&gt;$T$5))</formula>
    </cfRule>
  </conditionalFormatting>
  <conditionalFormatting sqref="P158">
    <cfRule type="expression" dxfId="4974" priority="29">
      <formula>IF(O158&lt;=0,AND(O158&lt;=0,P158&gt;=1),OR(O158/P158&gt;$T$5,P158/O158&gt;$T$5))</formula>
    </cfRule>
  </conditionalFormatting>
  <conditionalFormatting sqref="P159">
    <cfRule type="expression" dxfId="4973" priority="28">
      <formula>IF(O159&lt;=0,AND(O159&lt;=0,P159&gt;=1),OR(O159/P159&gt;$T$5,P159/O159&gt;$T$5))</formula>
    </cfRule>
  </conditionalFormatting>
  <conditionalFormatting sqref="P160">
    <cfRule type="expression" dxfId="4972" priority="27">
      <formula>IF(O160&lt;=0,AND(O160&lt;=0,P160&gt;=1),OR(O160/P160&gt;$T$5,P160/O160&gt;$T$5))</formula>
    </cfRule>
  </conditionalFormatting>
  <conditionalFormatting sqref="P161">
    <cfRule type="expression" dxfId="4971" priority="26">
      <formula>IF(O161&lt;=0,AND(O161&lt;=0,P161&gt;=1),OR(O161/P161&gt;$T$5,P161/O161&gt;$T$5))</formula>
    </cfRule>
  </conditionalFormatting>
  <conditionalFormatting sqref="P162">
    <cfRule type="expression" dxfId="4970" priority="25">
      <formula>IF(O162&lt;=0,AND(O162&lt;=0,P162&gt;=1),OR(O162/P162&gt;$T$5,P162/O162&gt;$T$5))</formula>
    </cfRule>
  </conditionalFormatting>
  <conditionalFormatting sqref="P163">
    <cfRule type="expression" dxfId="4969" priority="24">
      <formula>IF(O163&lt;=0,AND(O163&lt;=0,P163&gt;=1),OR(O163/P163&gt;$T$5,P163/O163&gt;$T$5))</formula>
    </cfRule>
  </conditionalFormatting>
  <conditionalFormatting sqref="P164">
    <cfRule type="expression" dxfId="4968" priority="23">
      <formula>IF(O164&lt;=0,AND(O164&lt;=0,P164&gt;=1),OR(O164/P164&gt;$T$5,P164/O164&gt;$T$5))</formula>
    </cfRule>
  </conditionalFormatting>
  <conditionalFormatting sqref="P165">
    <cfRule type="expression" dxfId="4967" priority="22">
      <formula>IF(O165&lt;=0,AND(O165&lt;=0,P165&gt;=1),OR(O165/P165&gt;$T$5,P165/O165&gt;$T$5))</formula>
    </cfRule>
  </conditionalFormatting>
  <conditionalFormatting sqref="P166">
    <cfRule type="expression" dxfId="4966" priority="21">
      <formula>IF(O166&lt;=0,AND(O166&lt;=0,P166&gt;=1),OR(O166/P166&gt;$T$5,P166/O166&gt;$T$5))</formula>
    </cfRule>
  </conditionalFormatting>
  <conditionalFormatting sqref="P167">
    <cfRule type="expression" dxfId="4965" priority="20">
      <formula>IF(O167&lt;=0,AND(O167&lt;=0,P167&gt;=1),OR(O167/P167&gt;$T$5,P167/O167&gt;$T$5))</formula>
    </cfRule>
  </conditionalFormatting>
  <conditionalFormatting sqref="P168">
    <cfRule type="expression" dxfId="4964" priority="19">
      <formula>IF(O168&lt;=0,AND(O168&lt;=0,P168&gt;=1),OR(O168/P168&gt;$T$5,P168/O168&gt;$T$5))</formula>
    </cfRule>
  </conditionalFormatting>
  <conditionalFormatting sqref="P169">
    <cfRule type="expression" dxfId="4963" priority="18">
      <formula>IF(O169&lt;=0,AND(O169&lt;=0,P169&gt;=1),OR(O169/P169&gt;$T$5,P169/O169&gt;$T$5))</formula>
    </cfRule>
  </conditionalFormatting>
  <conditionalFormatting sqref="P170">
    <cfRule type="expression" dxfId="4962" priority="17">
      <formula>IF(O170&lt;=0,AND(O170&lt;=0,P170&gt;=1),OR(O170/P170&gt;$T$5,P170/O170&gt;$T$5))</formula>
    </cfRule>
  </conditionalFormatting>
  <conditionalFormatting sqref="P171">
    <cfRule type="expression" dxfId="4961" priority="16">
      <formula>IF(O171&lt;=0,AND(O171&lt;=0,P171&gt;=1),OR(O171/P171&gt;$T$5,P171/O171&gt;$T$5))</formula>
    </cfRule>
  </conditionalFormatting>
  <conditionalFormatting sqref="P172">
    <cfRule type="expression" dxfId="4960" priority="15">
      <formula>IF(O172&lt;=0,AND(O172&lt;=0,P172&gt;=1),OR(O172/P172&gt;$T$5,P172/O172&gt;$T$5))</formula>
    </cfRule>
  </conditionalFormatting>
  <conditionalFormatting sqref="P173">
    <cfRule type="expression" dxfId="4959" priority="14">
      <formula>IF(O173&lt;=0,AND(O173&lt;=0,P173&gt;=1),OR(O173/P173&gt;$T$5,P173/O173&gt;$T$5))</formula>
    </cfRule>
  </conditionalFormatting>
  <conditionalFormatting sqref="P174">
    <cfRule type="expression" dxfId="4958" priority="13">
      <formula>IF(O174&lt;=0,AND(O174&lt;=0,P174&gt;=1),OR(O174/P174&gt;$T$5,P174/O174&gt;$T$5))</formula>
    </cfRule>
  </conditionalFormatting>
  <conditionalFormatting sqref="P175">
    <cfRule type="expression" dxfId="4957" priority="12">
      <formula>IF(O175&lt;=0,AND(O175&lt;=0,P175&gt;=1),OR(O175/P175&gt;$T$5,P175/O175&gt;$T$5))</formula>
    </cfRule>
  </conditionalFormatting>
  <conditionalFormatting sqref="P176">
    <cfRule type="expression" dxfId="4956" priority="11">
      <formula>IF(O176&lt;=0,AND(O176&lt;=0,P176&gt;=1),OR(O176/P176&gt;$T$5,P176/O176&gt;$T$5))</formula>
    </cfRule>
  </conditionalFormatting>
  <conditionalFormatting sqref="P177">
    <cfRule type="expression" dxfId="4955" priority="10">
      <formula>IF(O177&lt;=0,AND(O177&lt;=0,P177&gt;=1),OR(O177/P177&gt;$T$5,P177/O177&gt;$T$5))</formula>
    </cfRule>
  </conditionalFormatting>
  <conditionalFormatting sqref="P178">
    <cfRule type="expression" dxfId="4954" priority="9">
      <formula>IF(O178&lt;=0,AND(O178&lt;=0,P178&gt;=1),OR(O178/P178&gt;$T$5,P178/O178&gt;$T$5))</formula>
    </cfRule>
  </conditionalFormatting>
  <conditionalFormatting sqref="P179">
    <cfRule type="expression" dxfId="4953" priority="8">
      <formula>IF(O179&lt;=0,AND(O179&lt;=0,P179&gt;=1),OR(O179/P179&gt;$T$5,P179/O179&gt;$T$5))</formula>
    </cfRule>
  </conditionalFormatting>
  <conditionalFormatting sqref="P180">
    <cfRule type="expression" dxfId="4952" priority="7">
      <formula>IF(O180&lt;=0,AND(O180&lt;=0,P180&gt;=1),OR(O180/P180&gt;$T$5,P180/O180&gt;$T$5))</formula>
    </cfRule>
  </conditionalFormatting>
  <conditionalFormatting sqref="P181">
    <cfRule type="expression" dxfId="4951" priority="6">
      <formula>IF(O181&lt;=0,AND(O181&lt;=0,P181&gt;=1),OR(O181/P181&gt;$T$5,P181/O181&gt;$T$5))</formula>
    </cfRule>
  </conditionalFormatting>
  <conditionalFormatting sqref="P182">
    <cfRule type="expression" dxfId="4950" priority="5">
      <formula>IF(O182&lt;=0,AND(O182&lt;=0,P182&gt;=1),OR(O182/P182&gt;$T$5,P182/O182&gt;$T$5))</formula>
    </cfRule>
  </conditionalFormatting>
  <conditionalFormatting sqref="P183">
    <cfRule type="expression" dxfId="4949" priority="4">
      <formula>IF(O183&lt;=0,AND(O183&lt;=0,P183&gt;=1),OR(O183/P183&gt;$T$5,P183/O183&gt;$T$5))</formula>
    </cfRule>
  </conditionalFormatting>
  <conditionalFormatting sqref="P184">
    <cfRule type="expression" dxfId="4948" priority="3">
      <formula>IF(O184&lt;=0,AND(O184&lt;=0,P184&gt;=1),OR(O184/P184&gt;$T$5,P184/O184&gt;$T$5))</formula>
    </cfRule>
  </conditionalFormatting>
  <conditionalFormatting sqref="A1:XFD1048576">
    <cfRule type="expression" dxfId="4947" priority="2">
      <formula>CELL("protect", A1)=0</formula>
    </cfRule>
  </conditionalFormatting>
  <conditionalFormatting sqref="D4:Q32 D34:Q126 P127:Q127 D128:Q189">
    <cfRule type="expression" dxfId="4946" priority="1">
      <formula>$AT$1=2</formula>
    </cfRule>
  </conditionalFormatting>
  <dataValidations count="1">
    <dataValidation imeMode="off" allowBlank="1" showInputMessage="1" showErrorMessage="1" sqref="R2 D12:P13 D20:P21 D28:P28 D30:P33 D41:P41 D73:P76 D80:P81 D85:P87 D90:P91 G2" xr:uid="{7844217E-6D37-439C-9BCF-A320343045C0}"/>
  </dataValidations>
  <pageMargins left="0.5" right="0.5" top="0.5" bottom="0.5" header="0.3" footer="0.3"/>
  <pageSetup paperSize="8"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ボタン 1">
              <controlPr defaultSize="0" print="0" autoFill="0" autoPict="0" macro="[0]!tj_当期前期損益空白行非表示autofilter">
                <anchor>
                  <from>
                    <xdr:col>9</xdr:col>
                    <xdr:colOff>609600</xdr:colOff>
                    <xdr:row>0</xdr:row>
                    <xdr:rowOff>95250</xdr:rowOff>
                  </from>
                  <to>
                    <xdr:col>11</xdr:col>
                    <xdr:colOff>241300</xdr:colOff>
                    <xdr:row>0</xdr:row>
                    <xdr:rowOff>381000</xdr:rowOff>
                  </to>
                </anchor>
              </controlPr>
            </control>
          </mc:Choice>
        </mc:AlternateContent>
        <mc:AlternateContent xmlns:mc="http://schemas.openxmlformats.org/markup-compatibility/2006">
          <mc:Choice Requires="x14">
            <control shapeId="15362" r:id="rId5" name="Button 6">
              <controlPr defaultSize="0" print="0" autoFill="0" autoPict="0" macro="[0]!p当期実績プリントフォーム">
                <anchor>
                  <from>
                    <xdr:col>11</xdr:col>
                    <xdr:colOff>508000</xdr:colOff>
                    <xdr:row>0</xdr:row>
                    <xdr:rowOff>95250</xdr:rowOff>
                  </from>
                  <to>
                    <xdr:col>13</xdr:col>
                    <xdr:colOff>133350</xdr:colOff>
                    <xdr:row>0</xdr:row>
                    <xdr:rowOff>381000</xdr:rowOff>
                  </to>
                </anchor>
              </controlPr>
            </control>
          </mc:Choice>
        </mc:AlternateContent>
        <mc:AlternateContent xmlns:mc="http://schemas.openxmlformats.org/markup-compatibility/2006">
          <mc:Choice Requires="x14">
            <control shapeId="15363" r:id="rId6" name="Option Button 3">
              <controlPr defaultSize="0" autoFill="0" autoLine="0" autoPict="0">
                <anchor moveWithCells="1">
                  <from>
                    <xdr:col>14</xdr:col>
                    <xdr:colOff>0</xdr:colOff>
                    <xdr:row>0</xdr:row>
                    <xdr:rowOff>0</xdr:rowOff>
                  </from>
                  <to>
                    <xdr:col>14</xdr:col>
                    <xdr:colOff>412750</xdr:colOff>
                    <xdr:row>0</xdr:row>
                    <xdr:rowOff>260350</xdr:rowOff>
                  </to>
                </anchor>
              </controlPr>
            </control>
          </mc:Choice>
        </mc:AlternateContent>
        <mc:AlternateContent xmlns:mc="http://schemas.openxmlformats.org/markup-compatibility/2006">
          <mc:Choice Requires="x14">
            <control shapeId="15364" r:id="rId7" name="Option Button 4">
              <controlPr defaultSize="0" autoFill="0" autoLine="0" autoPict="0">
                <anchor moveWithCells="1">
                  <from>
                    <xdr:col>14</xdr:col>
                    <xdr:colOff>0</xdr:colOff>
                    <xdr:row>0</xdr:row>
                    <xdr:rowOff>190500</xdr:rowOff>
                  </from>
                  <to>
                    <xdr:col>15</xdr:col>
                    <xdr:colOff>12700</xdr:colOff>
                    <xdr:row>0</xdr:row>
                    <xdr:rowOff>419100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95875-E77D-4AE2-8A8A-36096B65856F}">
  <sheetPr codeName="Sheet5">
    <pageSetUpPr fitToPage="1"/>
  </sheetPr>
  <dimension ref="B1:AU420"/>
  <sheetViews>
    <sheetView showGridLines="0" zoomScale="90" zoomScaleNormal="90" workbookViewId="0">
      <pane xSplit="1" ySplit="7" topLeftCell="B145" activePane="bottomRight" state="frozen"/>
      <selection pane="topRight" activeCell="B1" sqref="B1"/>
      <selection pane="bottomLeft" activeCell="A8" sqref="A8"/>
      <selection pane="bottomRight" activeCell="B9" sqref="B9:O197"/>
    </sheetView>
  </sheetViews>
  <sheetFormatPr defaultColWidth="9" defaultRowHeight="16.5"/>
  <cols>
    <col min="1" max="1" width="3.08203125" style="2401" customWidth="1"/>
    <col min="2" max="2" width="16.58203125" style="2401" customWidth="1"/>
    <col min="3" max="3" width="9.58203125" style="2483" customWidth="1"/>
    <col min="4" max="16" width="9.58203125" style="2401" customWidth="1"/>
    <col min="17" max="16384" width="9" style="2401"/>
  </cols>
  <sheetData>
    <row r="1" spans="2:47">
      <c r="AI1" s="2402"/>
      <c r="AT1" s="2402">
        <v>2</v>
      </c>
      <c r="AU1" s="2402"/>
    </row>
    <row r="2" spans="2:47">
      <c r="L2" s="2472" t="s">
        <v>491</v>
      </c>
      <c r="M2" s="2471"/>
      <c r="N2" s="2401" t="s">
        <v>489</v>
      </c>
    </row>
    <row r="3" spans="2:47">
      <c r="L3" s="2473" t="s">
        <v>492</v>
      </c>
      <c r="M3" s="2473"/>
      <c r="N3" s="2401" t="s">
        <v>490</v>
      </c>
    </row>
    <row r="4" spans="2:47" ht="18">
      <c r="L4" s="2474" t="s">
        <v>493</v>
      </c>
    </row>
    <row r="5" spans="2:47" ht="18">
      <c r="C5" s="2484" t="s">
        <v>452</v>
      </c>
      <c r="T5" s="2474" t="s">
        <v>495</v>
      </c>
    </row>
    <row r="6" spans="2:47" ht="9" customHeight="1" thickBot="1"/>
    <row r="7" spans="2:47" s="2400" customFormat="1">
      <c r="B7" s="2407" t="s">
        <v>450</v>
      </c>
      <c r="C7" s="2485" t="s">
        <v>449</v>
      </c>
      <c r="D7" s="2408">
        <f>当期実績!D2</f>
        <v>45474</v>
      </c>
      <c r="E7" s="2408">
        <f>当期実績!E2</f>
        <v>45505</v>
      </c>
      <c r="F7" s="2408">
        <f>当期実績!F2</f>
        <v>45536</v>
      </c>
      <c r="G7" s="2408">
        <f>当期実績!G2</f>
        <v>45566</v>
      </c>
      <c r="H7" s="2408">
        <f>当期実績!H2</f>
        <v>45597</v>
      </c>
      <c r="I7" s="2408">
        <f>当期実績!I2</f>
        <v>45627</v>
      </c>
      <c r="J7" s="2408">
        <f>当期実績!J2</f>
        <v>45658</v>
      </c>
      <c r="K7" s="2408">
        <f>当期実績!K2</f>
        <v>45689</v>
      </c>
      <c r="L7" s="2408">
        <f>当期実績!L2</f>
        <v>45717</v>
      </c>
      <c r="M7" s="2408">
        <f>当期実績!M2</f>
        <v>45748</v>
      </c>
      <c r="N7" s="2408">
        <f>当期実績!N2</f>
        <v>45778</v>
      </c>
      <c r="O7" s="2408">
        <f>当期実績!O2</f>
        <v>45809</v>
      </c>
      <c r="P7" s="2409" t="s">
        <v>451</v>
      </c>
      <c r="Q7" s="2410"/>
    </row>
    <row r="8" spans="2:47">
      <c r="B8" s="2403" t="s">
        <v>419</v>
      </c>
      <c r="C8" s="2404"/>
      <c r="D8" s="2405"/>
      <c r="E8" s="2405"/>
      <c r="F8" s="2405"/>
      <c r="G8" s="2405"/>
      <c r="H8" s="2405"/>
      <c r="I8" s="2405"/>
      <c r="J8" s="2405"/>
      <c r="K8" s="2405"/>
      <c r="L8" s="2405"/>
      <c r="M8" s="2405"/>
      <c r="N8" s="2405"/>
      <c r="O8" s="2405"/>
      <c r="P8" s="2406"/>
    </row>
    <row r="9" spans="2:47">
      <c r="B9" s="2411"/>
      <c r="C9" s="2491"/>
      <c r="D9" s="2492"/>
      <c r="E9" s="2492"/>
      <c r="F9" s="2492"/>
      <c r="G9" s="2492"/>
      <c r="H9" s="2492"/>
      <c r="I9" s="2492"/>
      <c r="J9" s="2492"/>
      <c r="K9" s="2492"/>
      <c r="L9" s="2492"/>
      <c r="M9" s="2492"/>
      <c r="N9" s="2492"/>
      <c r="O9" s="2492"/>
      <c r="P9" s="2414">
        <f>O9-C9</f>
        <v>0</v>
      </c>
    </row>
    <row r="10" spans="2:47">
      <c r="B10" s="2411"/>
      <c r="C10" s="2491"/>
      <c r="D10" s="2492"/>
      <c r="E10" s="2492"/>
      <c r="F10" s="2492"/>
      <c r="G10" s="2492"/>
      <c r="H10" s="2492"/>
      <c r="I10" s="2492"/>
      <c r="J10" s="2492"/>
      <c r="K10" s="2492"/>
      <c r="L10" s="2492"/>
      <c r="M10" s="2492"/>
      <c r="N10" s="2492"/>
      <c r="O10" s="2492"/>
      <c r="P10" s="2414">
        <f t="shared" ref="P10:P73" si="0">O10-C10</f>
        <v>0</v>
      </c>
    </row>
    <row r="11" spans="2:47">
      <c r="B11" s="2411"/>
      <c r="C11" s="2491"/>
      <c r="D11" s="2492"/>
      <c r="E11" s="2492"/>
      <c r="F11" s="2492"/>
      <c r="G11" s="2492"/>
      <c r="H11" s="2492"/>
      <c r="I11" s="2492"/>
      <c r="J11" s="2492"/>
      <c r="K11" s="2492"/>
      <c r="L11" s="2492"/>
      <c r="M11" s="2492"/>
      <c r="N11" s="2492"/>
      <c r="O11" s="2492"/>
      <c r="P11" s="2414">
        <f t="shared" si="0"/>
        <v>0</v>
      </c>
    </row>
    <row r="12" spans="2:47">
      <c r="B12" s="2411"/>
      <c r="C12" s="2491"/>
      <c r="D12" s="2492"/>
      <c r="E12" s="2492"/>
      <c r="F12" s="2492"/>
      <c r="G12" s="2492"/>
      <c r="H12" s="2492"/>
      <c r="I12" s="2492"/>
      <c r="J12" s="2492"/>
      <c r="K12" s="2492"/>
      <c r="L12" s="2492"/>
      <c r="M12" s="2492"/>
      <c r="N12" s="2492"/>
      <c r="O12" s="2492"/>
      <c r="P12" s="2414">
        <f t="shared" si="0"/>
        <v>0</v>
      </c>
    </row>
    <row r="13" spans="2:47">
      <c r="B13" s="2411"/>
      <c r="C13" s="2491"/>
      <c r="D13" s="2492"/>
      <c r="E13" s="2492"/>
      <c r="F13" s="2492"/>
      <c r="G13" s="2492"/>
      <c r="H13" s="2492"/>
      <c r="I13" s="2492"/>
      <c r="J13" s="2492"/>
      <c r="K13" s="2492"/>
      <c r="L13" s="2492"/>
      <c r="M13" s="2492"/>
      <c r="N13" s="2492"/>
      <c r="O13" s="2492"/>
      <c r="P13" s="2414">
        <f t="shared" si="0"/>
        <v>0</v>
      </c>
    </row>
    <row r="14" spans="2:47">
      <c r="B14" s="2411"/>
      <c r="C14" s="2491"/>
      <c r="D14" s="2492"/>
      <c r="E14" s="2492"/>
      <c r="F14" s="2492"/>
      <c r="G14" s="2492"/>
      <c r="H14" s="2492"/>
      <c r="I14" s="2492"/>
      <c r="J14" s="2492"/>
      <c r="K14" s="2492"/>
      <c r="L14" s="2492"/>
      <c r="M14" s="2492"/>
      <c r="N14" s="2492"/>
      <c r="O14" s="2492"/>
      <c r="P14" s="2414">
        <f t="shared" si="0"/>
        <v>0</v>
      </c>
    </row>
    <row r="15" spans="2:47">
      <c r="B15" s="2411"/>
      <c r="C15" s="2491"/>
      <c r="D15" s="2492"/>
      <c r="E15" s="2492"/>
      <c r="F15" s="2492"/>
      <c r="G15" s="2492"/>
      <c r="H15" s="2492"/>
      <c r="I15" s="2492"/>
      <c r="J15" s="2492"/>
      <c r="K15" s="2492"/>
      <c r="L15" s="2492"/>
      <c r="M15" s="2492"/>
      <c r="N15" s="2492"/>
      <c r="O15" s="2492"/>
      <c r="P15" s="2414">
        <f t="shared" si="0"/>
        <v>0</v>
      </c>
    </row>
    <row r="16" spans="2:47">
      <c r="B16" s="2411"/>
      <c r="C16" s="2491"/>
      <c r="D16" s="2492"/>
      <c r="E16" s="2492"/>
      <c r="F16" s="2492"/>
      <c r="G16" s="2492"/>
      <c r="H16" s="2492"/>
      <c r="I16" s="2492"/>
      <c r="J16" s="2492"/>
      <c r="K16" s="2492"/>
      <c r="L16" s="2492"/>
      <c r="M16" s="2492"/>
      <c r="N16" s="2492"/>
      <c r="O16" s="2492"/>
      <c r="P16" s="2414">
        <f t="shared" si="0"/>
        <v>0</v>
      </c>
    </row>
    <row r="17" spans="2:16">
      <c r="B17" s="2411"/>
      <c r="C17" s="2491"/>
      <c r="D17" s="2492"/>
      <c r="E17" s="2492"/>
      <c r="F17" s="2492"/>
      <c r="G17" s="2492"/>
      <c r="H17" s="2492"/>
      <c r="I17" s="2492"/>
      <c r="J17" s="2492"/>
      <c r="K17" s="2492"/>
      <c r="L17" s="2492"/>
      <c r="M17" s="2492"/>
      <c r="N17" s="2492"/>
      <c r="O17" s="2492"/>
      <c r="P17" s="2414">
        <f t="shared" si="0"/>
        <v>0</v>
      </c>
    </row>
    <row r="18" spans="2:16">
      <c r="B18" s="2462"/>
      <c r="C18" s="2493"/>
      <c r="D18" s="2494"/>
      <c r="E18" s="2494"/>
      <c r="F18" s="2494"/>
      <c r="G18" s="2494"/>
      <c r="H18" s="2494"/>
      <c r="I18" s="2494"/>
      <c r="J18" s="2494"/>
      <c r="K18" s="2494"/>
      <c r="L18" s="2494"/>
      <c r="M18" s="2494"/>
      <c r="N18" s="2494"/>
      <c r="O18" s="2494"/>
      <c r="P18" s="2465">
        <f t="shared" si="0"/>
        <v>0</v>
      </c>
    </row>
    <row r="19" spans="2:16">
      <c r="B19" s="2415" t="s">
        <v>420</v>
      </c>
      <c r="C19" s="2416">
        <f t="shared" ref="C19:O19" si="1">SUBTOTAL(9,C9:C18)</f>
        <v>0</v>
      </c>
      <c r="D19" s="2417">
        <f t="shared" si="1"/>
        <v>0</v>
      </c>
      <c r="E19" s="2417">
        <f t="shared" si="1"/>
        <v>0</v>
      </c>
      <c r="F19" s="2417">
        <f t="shared" si="1"/>
        <v>0</v>
      </c>
      <c r="G19" s="2417">
        <f t="shared" si="1"/>
        <v>0</v>
      </c>
      <c r="H19" s="2417">
        <f t="shared" si="1"/>
        <v>0</v>
      </c>
      <c r="I19" s="2417">
        <f t="shared" si="1"/>
        <v>0</v>
      </c>
      <c r="J19" s="2417">
        <f t="shared" si="1"/>
        <v>0</v>
      </c>
      <c r="K19" s="2417">
        <f t="shared" si="1"/>
        <v>0</v>
      </c>
      <c r="L19" s="2417">
        <f t="shared" si="1"/>
        <v>0</v>
      </c>
      <c r="M19" s="2417">
        <f t="shared" si="1"/>
        <v>0</v>
      </c>
      <c r="N19" s="2417">
        <f t="shared" si="1"/>
        <v>0</v>
      </c>
      <c r="O19" s="2417">
        <f t="shared" si="1"/>
        <v>0</v>
      </c>
      <c r="P19" s="2418">
        <f t="shared" si="0"/>
        <v>0</v>
      </c>
    </row>
    <row r="20" spans="2:16">
      <c r="B20" s="2419" t="s">
        <v>421</v>
      </c>
      <c r="C20" s="2420"/>
      <c r="D20" s="2421"/>
      <c r="E20" s="2421"/>
      <c r="F20" s="2421"/>
      <c r="G20" s="2421"/>
      <c r="H20" s="2421"/>
      <c r="I20" s="2421"/>
      <c r="J20" s="2421"/>
      <c r="K20" s="2421"/>
      <c r="L20" s="2421"/>
      <c r="M20" s="2421"/>
      <c r="N20" s="2421"/>
      <c r="O20" s="2421"/>
      <c r="P20" s="2422">
        <f t="shared" si="0"/>
        <v>0</v>
      </c>
    </row>
    <row r="21" spans="2:16">
      <c r="B21" s="2411"/>
      <c r="C21" s="2491"/>
      <c r="D21" s="2492"/>
      <c r="E21" s="2492"/>
      <c r="F21" s="2492"/>
      <c r="G21" s="2492"/>
      <c r="H21" s="2492"/>
      <c r="I21" s="2492"/>
      <c r="J21" s="2492"/>
      <c r="K21" s="2492"/>
      <c r="L21" s="2492"/>
      <c r="M21" s="2492"/>
      <c r="N21" s="2492"/>
      <c r="O21" s="2492"/>
      <c r="P21" s="2414">
        <f t="shared" si="0"/>
        <v>0</v>
      </c>
    </row>
    <row r="22" spans="2:16">
      <c r="B22" s="2411"/>
      <c r="C22" s="2491"/>
      <c r="D22" s="2492"/>
      <c r="E22" s="2492"/>
      <c r="F22" s="2492"/>
      <c r="G22" s="2492"/>
      <c r="H22" s="2492"/>
      <c r="I22" s="2492"/>
      <c r="J22" s="2492"/>
      <c r="K22" s="2492"/>
      <c r="L22" s="2492"/>
      <c r="M22" s="2492"/>
      <c r="N22" s="2492"/>
      <c r="O22" s="2492"/>
      <c r="P22" s="2414">
        <f t="shared" si="0"/>
        <v>0</v>
      </c>
    </row>
    <row r="23" spans="2:16">
      <c r="B23" s="2411"/>
      <c r="C23" s="2491"/>
      <c r="D23" s="2492"/>
      <c r="E23" s="2492"/>
      <c r="F23" s="2492"/>
      <c r="G23" s="2492"/>
      <c r="H23" s="2492"/>
      <c r="I23" s="2492"/>
      <c r="J23" s="2492"/>
      <c r="K23" s="2492"/>
      <c r="L23" s="2492"/>
      <c r="M23" s="2492"/>
      <c r="N23" s="2492"/>
      <c r="O23" s="2492"/>
      <c r="P23" s="2414">
        <f t="shared" si="0"/>
        <v>0</v>
      </c>
    </row>
    <row r="24" spans="2:16">
      <c r="B24" s="2411"/>
      <c r="C24" s="2491"/>
      <c r="D24" s="2492"/>
      <c r="E24" s="2492"/>
      <c r="F24" s="2492"/>
      <c r="G24" s="2492"/>
      <c r="H24" s="2492"/>
      <c r="I24" s="2492"/>
      <c r="J24" s="2492"/>
      <c r="K24" s="2492"/>
      <c r="L24" s="2492"/>
      <c r="M24" s="2492"/>
      <c r="N24" s="2492"/>
      <c r="O24" s="2492"/>
      <c r="P24" s="2414">
        <f t="shared" si="0"/>
        <v>0</v>
      </c>
    </row>
    <row r="25" spans="2:16">
      <c r="B25" s="2411"/>
      <c r="C25" s="2491"/>
      <c r="D25" s="2492"/>
      <c r="E25" s="2492"/>
      <c r="F25" s="2492"/>
      <c r="G25" s="2492"/>
      <c r="H25" s="2492"/>
      <c r="I25" s="2492"/>
      <c r="J25" s="2492"/>
      <c r="K25" s="2492"/>
      <c r="L25" s="2492"/>
      <c r="M25" s="2492"/>
      <c r="N25" s="2492"/>
      <c r="O25" s="2492"/>
      <c r="P25" s="2414">
        <f t="shared" si="0"/>
        <v>0</v>
      </c>
    </row>
    <row r="26" spans="2:16">
      <c r="B26" s="2411"/>
      <c r="C26" s="2491"/>
      <c r="D26" s="2492"/>
      <c r="E26" s="2492"/>
      <c r="F26" s="2492"/>
      <c r="G26" s="2492"/>
      <c r="H26" s="2492"/>
      <c r="I26" s="2492"/>
      <c r="J26" s="2492"/>
      <c r="K26" s="2492"/>
      <c r="L26" s="2492"/>
      <c r="M26" s="2492"/>
      <c r="N26" s="2492"/>
      <c r="O26" s="2492"/>
      <c r="P26" s="2414">
        <f t="shared" si="0"/>
        <v>0</v>
      </c>
    </row>
    <row r="27" spans="2:16">
      <c r="B27" s="2411"/>
      <c r="C27" s="2491"/>
      <c r="D27" s="2492"/>
      <c r="E27" s="2492"/>
      <c r="F27" s="2492"/>
      <c r="G27" s="2492"/>
      <c r="H27" s="2492"/>
      <c r="I27" s="2492"/>
      <c r="J27" s="2492"/>
      <c r="K27" s="2492"/>
      <c r="L27" s="2492"/>
      <c r="M27" s="2492"/>
      <c r="N27" s="2492"/>
      <c r="O27" s="2492"/>
      <c r="P27" s="2414">
        <f t="shared" si="0"/>
        <v>0</v>
      </c>
    </row>
    <row r="28" spans="2:16">
      <c r="B28" s="2411"/>
      <c r="C28" s="2491"/>
      <c r="D28" s="2492"/>
      <c r="E28" s="2492"/>
      <c r="F28" s="2492"/>
      <c r="G28" s="2492"/>
      <c r="H28" s="2492"/>
      <c r="I28" s="2492"/>
      <c r="J28" s="2492"/>
      <c r="K28" s="2492"/>
      <c r="L28" s="2492"/>
      <c r="M28" s="2492"/>
      <c r="N28" s="2492"/>
      <c r="O28" s="2492"/>
      <c r="P28" s="2414">
        <f t="shared" si="0"/>
        <v>0</v>
      </c>
    </row>
    <row r="29" spans="2:16">
      <c r="B29" s="2411"/>
      <c r="C29" s="2491"/>
      <c r="D29" s="2492"/>
      <c r="E29" s="2492"/>
      <c r="F29" s="2492"/>
      <c r="G29" s="2492"/>
      <c r="H29" s="2492"/>
      <c r="I29" s="2492"/>
      <c r="J29" s="2492"/>
      <c r="K29" s="2492"/>
      <c r="L29" s="2492"/>
      <c r="M29" s="2492"/>
      <c r="N29" s="2492"/>
      <c r="O29" s="2492"/>
      <c r="P29" s="2414">
        <f t="shared" si="0"/>
        <v>0</v>
      </c>
    </row>
    <row r="30" spans="2:16">
      <c r="B30" s="2462"/>
      <c r="C30" s="2493"/>
      <c r="D30" s="2494"/>
      <c r="E30" s="2494"/>
      <c r="F30" s="2494"/>
      <c r="G30" s="2494"/>
      <c r="H30" s="2494"/>
      <c r="I30" s="2494"/>
      <c r="J30" s="2494"/>
      <c r="K30" s="2494"/>
      <c r="L30" s="2494"/>
      <c r="M30" s="2494"/>
      <c r="N30" s="2494"/>
      <c r="O30" s="2494"/>
      <c r="P30" s="2465">
        <f t="shared" si="0"/>
        <v>0</v>
      </c>
    </row>
    <row r="31" spans="2:16">
      <c r="B31" s="2415" t="s">
        <v>517</v>
      </c>
      <c r="C31" s="2416">
        <f t="shared" ref="C31:O31" si="2">SUBTOTAL(9,C21:C30)</f>
        <v>0</v>
      </c>
      <c r="D31" s="2417">
        <f t="shared" si="2"/>
        <v>0</v>
      </c>
      <c r="E31" s="2417">
        <f t="shared" si="2"/>
        <v>0</v>
      </c>
      <c r="F31" s="2417">
        <f t="shared" si="2"/>
        <v>0</v>
      </c>
      <c r="G31" s="2417">
        <f t="shared" si="2"/>
        <v>0</v>
      </c>
      <c r="H31" s="2417">
        <f t="shared" si="2"/>
        <v>0</v>
      </c>
      <c r="I31" s="2417">
        <f t="shared" si="2"/>
        <v>0</v>
      </c>
      <c r="J31" s="2417">
        <f t="shared" si="2"/>
        <v>0</v>
      </c>
      <c r="K31" s="2417">
        <f t="shared" si="2"/>
        <v>0</v>
      </c>
      <c r="L31" s="2417">
        <f t="shared" si="2"/>
        <v>0</v>
      </c>
      <c r="M31" s="2417">
        <f t="shared" si="2"/>
        <v>0</v>
      </c>
      <c r="N31" s="2417">
        <f t="shared" si="2"/>
        <v>0</v>
      </c>
      <c r="O31" s="2417">
        <f t="shared" si="2"/>
        <v>0</v>
      </c>
      <c r="P31" s="2418">
        <f t="shared" si="0"/>
        <v>0</v>
      </c>
    </row>
    <row r="32" spans="2:16">
      <c r="B32" s="2419" t="s">
        <v>422</v>
      </c>
      <c r="C32" s="2423"/>
      <c r="D32" s="2421"/>
      <c r="E32" s="2421"/>
      <c r="F32" s="2421"/>
      <c r="G32" s="2421"/>
      <c r="H32" s="2421"/>
      <c r="I32" s="2421"/>
      <c r="J32" s="2421"/>
      <c r="K32" s="2421"/>
      <c r="L32" s="2421"/>
      <c r="M32" s="2421"/>
      <c r="N32" s="2421"/>
      <c r="O32" s="2421"/>
      <c r="P32" s="2422">
        <f t="shared" si="0"/>
        <v>0</v>
      </c>
    </row>
    <row r="33" spans="2:16">
      <c r="B33" s="2411"/>
      <c r="C33" s="2491"/>
      <c r="D33" s="2492"/>
      <c r="E33" s="2492"/>
      <c r="F33" s="2492"/>
      <c r="G33" s="2492"/>
      <c r="H33" s="2492"/>
      <c r="I33" s="2492"/>
      <c r="J33" s="2492"/>
      <c r="K33" s="2492"/>
      <c r="L33" s="2492"/>
      <c r="M33" s="2492"/>
      <c r="N33" s="2492"/>
      <c r="O33" s="2492"/>
      <c r="P33" s="2414">
        <f t="shared" si="0"/>
        <v>0</v>
      </c>
    </row>
    <row r="34" spans="2:16">
      <c r="B34" s="2411"/>
      <c r="C34" s="2495"/>
      <c r="D34" s="2492"/>
      <c r="E34" s="2492"/>
      <c r="F34" s="2492"/>
      <c r="G34" s="2492"/>
      <c r="H34" s="2492"/>
      <c r="I34" s="2492"/>
      <c r="J34" s="2492"/>
      <c r="K34" s="2492"/>
      <c r="L34" s="2492"/>
      <c r="M34" s="2492"/>
      <c r="N34" s="2492"/>
      <c r="O34" s="2492"/>
      <c r="P34" s="2414">
        <f t="shared" si="0"/>
        <v>0</v>
      </c>
    </row>
    <row r="35" spans="2:16">
      <c r="B35" s="2411"/>
      <c r="C35" s="2491"/>
      <c r="D35" s="2492"/>
      <c r="E35" s="2492"/>
      <c r="F35" s="2492"/>
      <c r="G35" s="2492"/>
      <c r="H35" s="2492"/>
      <c r="I35" s="2492"/>
      <c r="J35" s="2492"/>
      <c r="K35" s="2492"/>
      <c r="L35" s="2492"/>
      <c r="M35" s="2492"/>
      <c r="N35" s="2492"/>
      <c r="O35" s="2492"/>
      <c r="P35" s="2414">
        <f t="shared" si="0"/>
        <v>0</v>
      </c>
    </row>
    <row r="36" spans="2:16">
      <c r="B36" s="2411"/>
      <c r="C36" s="2491"/>
      <c r="D36" s="2492"/>
      <c r="E36" s="2492"/>
      <c r="F36" s="2492"/>
      <c r="G36" s="2492"/>
      <c r="H36" s="2492"/>
      <c r="I36" s="2492"/>
      <c r="J36" s="2492"/>
      <c r="K36" s="2492"/>
      <c r="L36" s="2492"/>
      <c r="M36" s="2492"/>
      <c r="N36" s="2492"/>
      <c r="O36" s="2492"/>
      <c r="P36" s="2414">
        <f t="shared" si="0"/>
        <v>0</v>
      </c>
    </row>
    <row r="37" spans="2:16">
      <c r="B37" s="2462"/>
      <c r="C37" s="2493"/>
      <c r="D37" s="2494"/>
      <c r="E37" s="2494"/>
      <c r="F37" s="2494"/>
      <c r="G37" s="2494"/>
      <c r="H37" s="2494"/>
      <c r="I37" s="2494"/>
      <c r="J37" s="2494"/>
      <c r="K37" s="2494"/>
      <c r="L37" s="2494"/>
      <c r="M37" s="2494"/>
      <c r="N37" s="2494"/>
      <c r="O37" s="2494"/>
      <c r="P37" s="2465">
        <f t="shared" si="0"/>
        <v>0</v>
      </c>
    </row>
    <row r="38" spans="2:16">
      <c r="B38" s="2415" t="s">
        <v>423</v>
      </c>
      <c r="C38" s="2424">
        <f t="shared" ref="C38:O38" si="3">SUBTOTAL(9,C33:C37)</f>
        <v>0</v>
      </c>
      <c r="D38" s="2417">
        <f t="shared" si="3"/>
        <v>0</v>
      </c>
      <c r="E38" s="2425">
        <f t="shared" si="3"/>
        <v>0</v>
      </c>
      <c r="F38" s="2425">
        <f t="shared" si="3"/>
        <v>0</v>
      </c>
      <c r="G38" s="2425">
        <f t="shared" si="3"/>
        <v>0</v>
      </c>
      <c r="H38" s="2425">
        <f t="shared" si="3"/>
        <v>0</v>
      </c>
      <c r="I38" s="2425">
        <f t="shared" si="3"/>
        <v>0</v>
      </c>
      <c r="J38" s="2425">
        <f t="shared" si="3"/>
        <v>0</v>
      </c>
      <c r="K38" s="2425">
        <f t="shared" si="3"/>
        <v>0</v>
      </c>
      <c r="L38" s="2425">
        <f t="shared" si="3"/>
        <v>0</v>
      </c>
      <c r="M38" s="2425">
        <f t="shared" si="3"/>
        <v>0</v>
      </c>
      <c r="N38" s="2425">
        <f t="shared" si="3"/>
        <v>0</v>
      </c>
      <c r="O38" s="2425">
        <f t="shared" si="3"/>
        <v>0</v>
      </c>
      <c r="P38" s="2426">
        <f t="shared" si="0"/>
        <v>0</v>
      </c>
    </row>
    <row r="39" spans="2:16">
      <c r="B39" s="2419" t="s">
        <v>424</v>
      </c>
      <c r="C39" s="2423"/>
      <c r="D39" s="2421"/>
      <c r="E39" s="2427"/>
      <c r="F39" s="2427"/>
      <c r="G39" s="2427"/>
      <c r="H39" s="2427"/>
      <c r="I39" s="2427"/>
      <c r="J39" s="2427"/>
      <c r="K39" s="2427"/>
      <c r="L39" s="2427"/>
      <c r="M39" s="2427"/>
      <c r="N39" s="2427"/>
      <c r="O39" s="2427"/>
      <c r="P39" s="2428">
        <f t="shared" si="0"/>
        <v>0</v>
      </c>
    </row>
    <row r="40" spans="2:16">
      <c r="B40" s="2411"/>
      <c r="C40" s="2495"/>
      <c r="D40" s="2492"/>
      <c r="E40" s="2496"/>
      <c r="F40" s="2496"/>
      <c r="G40" s="2496"/>
      <c r="H40" s="2496"/>
      <c r="I40" s="2496"/>
      <c r="J40" s="2496"/>
      <c r="K40" s="2496"/>
      <c r="L40" s="2496"/>
      <c r="M40" s="2496"/>
      <c r="N40" s="2496"/>
      <c r="O40" s="2496"/>
      <c r="P40" s="2432">
        <f t="shared" si="0"/>
        <v>0</v>
      </c>
    </row>
    <row r="41" spans="2:16">
      <c r="B41" s="2411"/>
      <c r="C41" s="2495"/>
      <c r="D41" s="2492"/>
      <c r="E41" s="2496"/>
      <c r="F41" s="2496"/>
      <c r="G41" s="2496"/>
      <c r="H41" s="2496"/>
      <c r="I41" s="2496"/>
      <c r="J41" s="2496"/>
      <c r="K41" s="2496"/>
      <c r="L41" s="2496"/>
      <c r="M41" s="2496"/>
      <c r="N41" s="2496"/>
      <c r="O41" s="2496"/>
      <c r="P41" s="2432">
        <f t="shared" si="0"/>
        <v>0</v>
      </c>
    </row>
    <row r="42" spans="2:16">
      <c r="B42" s="2411"/>
      <c r="C42" s="2497"/>
      <c r="D42" s="2496"/>
      <c r="E42" s="2496"/>
      <c r="F42" s="2496"/>
      <c r="G42" s="2496"/>
      <c r="H42" s="2496"/>
      <c r="I42" s="2496"/>
      <c r="J42" s="2496"/>
      <c r="K42" s="2496"/>
      <c r="L42" s="2496"/>
      <c r="M42" s="2496"/>
      <c r="N42" s="2496"/>
      <c r="O42" s="2496"/>
      <c r="P42" s="2432">
        <f t="shared" si="0"/>
        <v>0</v>
      </c>
    </row>
    <row r="43" spans="2:16">
      <c r="B43" s="2411"/>
      <c r="C43" s="2498"/>
      <c r="D43" s="2496"/>
      <c r="E43" s="2496"/>
      <c r="F43" s="2496"/>
      <c r="G43" s="2496"/>
      <c r="H43" s="2496"/>
      <c r="I43" s="2496"/>
      <c r="J43" s="2496"/>
      <c r="K43" s="2496"/>
      <c r="L43" s="2496"/>
      <c r="M43" s="2496"/>
      <c r="N43" s="2496"/>
      <c r="O43" s="2496"/>
      <c r="P43" s="2432">
        <f t="shared" si="0"/>
        <v>0</v>
      </c>
    </row>
    <row r="44" spans="2:16">
      <c r="B44" s="2411"/>
      <c r="C44" s="2498"/>
      <c r="D44" s="2496"/>
      <c r="E44" s="2496"/>
      <c r="F44" s="2496"/>
      <c r="G44" s="2496"/>
      <c r="H44" s="2496"/>
      <c r="I44" s="2496"/>
      <c r="J44" s="2496"/>
      <c r="K44" s="2496"/>
      <c r="L44" s="2496"/>
      <c r="M44" s="2496"/>
      <c r="N44" s="2496"/>
      <c r="O44" s="2496"/>
      <c r="P44" s="2432">
        <f t="shared" si="0"/>
        <v>0</v>
      </c>
    </row>
    <row r="45" spans="2:16">
      <c r="B45" s="2411"/>
      <c r="C45" s="2498"/>
      <c r="D45" s="2496"/>
      <c r="E45" s="2496"/>
      <c r="F45" s="2496"/>
      <c r="G45" s="2496"/>
      <c r="H45" s="2496"/>
      <c r="I45" s="2496"/>
      <c r="J45" s="2496"/>
      <c r="K45" s="2496"/>
      <c r="L45" s="2496"/>
      <c r="M45" s="2496"/>
      <c r="N45" s="2496"/>
      <c r="O45" s="2496"/>
      <c r="P45" s="2432">
        <f t="shared" si="0"/>
        <v>0</v>
      </c>
    </row>
    <row r="46" spans="2:16">
      <c r="B46" s="2411"/>
      <c r="C46" s="2498"/>
      <c r="D46" s="2496"/>
      <c r="E46" s="2496"/>
      <c r="F46" s="2496"/>
      <c r="G46" s="2496"/>
      <c r="H46" s="2496"/>
      <c r="I46" s="2496"/>
      <c r="J46" s="2496"/>
      <c r="K46" s="2496"/>
      <c r="L46" s="2496"/>
      <c r="M46" s="2496"/>
      <c r="N46" s="2496"/>
      <c r="O46" s="2496"/>
      <c r="P46" s="2432">
        <f t="shared" si="0"/>
        <v>0</v>
      </c>
    </row>
    <row r="47" spans="2:16">
      <c r="B47" s="2411"/>
      <c r="C47" s="2498"/>
      <c r="D47" s="2496"/>
      <c r="E47" s="2496"/>
      <c r="F47" s="2496"/>
      <c r="G47" s="2496"/>
      <c r="H47" s="2496"/>
      <c r="I47" s="2496"/>
      <c r="J47" s="2496"/>
      <c r="K47" s="2496"/>
      <c r="L47" s="2496"/>
      <c r="M47" s="2496"/>
      <c r="N47" s="2496"/>
      <c r="O47" s="2496"/>
      <c r="P47" s="2432">
        <f t="shared" si="0"/>
        <v>0</v>
      </c>
    </row>
    <row r="48" spans="2:16">
      <c r="B48" s="2411"/>
      <c r="C48" s="2498"/>
      <c r="D48" s="2496"/>
      <c r="E48" s="2496"/>
      <c r="F48" s="2496"/>
      <c r="G48" s="2496"/>
      <c r="H48" s="2496"/>
      <c r="I48" s="2496"/>
      <c r="J48" s="2496"/>
      <c r="K48" s="2496"/>
      <c r="L48" s="2496"/>
      <c r="M48" s="2496"/>
      <c r="N48" s="2496"/>
      <c r="O48" s="2496"/>
      <c r="P48" s="2432">
        <f t="shared" si="0"/>
        <v>0</v>
      </c>
    </row>
    <row r="49" spans="2:16">
      <c r="B49" s="2462"/>
      <c r="C49" s="2499"/>
      <c r="D49" s="2500"/>
      <c r="E49" s="2500"/>
      <c r="F49" s="2500"/>
      <c r="G49" s="2500"/>
      <c r="H49" s="2500"/>
      <c r="I49" s="2500"/>
      <c r="J49" s="2500"/>
      <c r="K49" s="2500"/>
      <c r="L49" s="2500"/>
      <c r="M49" s="2500"/>
      <c r="N49" s="2500"/>
      <c r="O49" s="2500"/>
      <c r="P49" s="2467">
        <f t="shared" si="0"/>
        <v>0</v>
      </c>
    </row>
    <row r="50" spans="2:16">
      <c r="B50" s="2415" t="s">
        <v>425</v>
      </c>
      <c r="C50" s="2429">
        <f t="shared" ref="C50:O50" si="4">SUBTOTAL(9,C40:C48)</f>
        <v>0</v>
      </c>
      <c r="D50" s="2425">
        <f t="shared" si="4"/>
        <v>0</v>
      </c>
      <c r="E50" s="2425">
        <f t="shared" si="4"/>
        <v>0</v>
      </c>
      <c r="F50" s="2425">
        <f t="shared" si="4"/>
        <v>0</v>
      </c>
      <c r="G50" s="2425">
        <f t="shared" si="4"/>
        <v>0</v>
      </c>
      <c r="H50" s="2425">
        <f t="shared" si="4"/>
        <v>0</v>
      </c>
      <c r="I50" s="2425">
        <f t="shared" si="4"/>
        <v>0</v>
      </c>
      <c r="J50" s="2425">
        <f t="shared" si="4"/>
        <v>0</v>
      </c>
      <c r="K50" s="2425">
        <f t="shared" si="4"/>
        <v>0</v>
      </c>
      <c r="L50" s="2425">
        <f t="shared" si="4"/>
        <v>0</v>
      </c>
      <c r="M50" s="2425">
        <f t="shared" si="4"/>
        <v>0</v>
      </c>
      <c r="N50" s="2425">
        <f t="shared" si="4"/>
        <v>0</v>
      </c>
      <c r="O50" s="2425">
        <f t="shared" si="4"/>
        <v>0</v>
      </c>
      <c r="P50" s="2426">
        <f t="shared" si="0"/>
        <v>0</v>
      </c>
    </row>
    <row r="51" spans="2:16">
      <c r="B51" s="2419" t="s">
        <v>426</v>
      </c>
      <c r="C51" s="2430"/>
      <c r="D51" s="2427"/>
      <c r="E51" s="2427"/>
      <c r="F51" s="2427"/>
      <c r="G51" s="2427"/>
      <c r="H51" s="2427"/>
      <c r="I51" s="2427"/>
      <c r="J51" s="2427"/>
      <c r="K51" s="2427"/>
      <c r="L51" s="2427"/>
      <c r="M51" s="2427"/>
      <c r="N51" s="2427"/>
      <c r="O51" s="2427"/>
      <c r="P51" s="2428">
        <f t="shared" si="0"/>
        <v>0</v>
      </c>
    </row>
    <row r="52" spans="2:16">
      <c r="B52" s="2411"/>
      <c r="C52" s="2497"/>
      <c r="D52" s="2496"/>
      <c r="E52" s="2496"/>
      <c r="F52" s="2496"/>
      <c r="G52" s="2496"/>
      <c r="H52" s="2496"/>
      <c r="I52" s="2496"/>
      <c r="J52" s="2496"/>
      <c r="K52" s="2496"/>
      <c r="L52" s="2496"/>
      <c r="M52" s="2496"/>
      <c r="N52" s="2496"/>
      <c r="O52" s="2496"/>
      <c r="P52" s="2432">
        <f t="shared" si="0"/>
        <v>0</v>
      </c>
    </row>
    <row r="53" spans="2:16">
      <c r="B53" s="2411"/>
      <c r="C53" s="2497"/>
      <c r="D53" s="2496"/>
      <c r="E53" s="2496"/>
      <c r="F53" s="2496"/>
      <c r="G53" s="2496"/>
      <c r="H53" s="2496"/>
      <c r="I53" s="2496"/>
      <c r="J53" s="2496"/>
      <c r="K53" s="2496"/>
      <c r="L53" s="2496"/>
      <c r="M53" s="2496"/>
      <c r="N53" s="2496"/>
      <c r="O53" s="2496"/>
      <c r="P53" s="2432">
        <f t="shared" si="0"/>
        <v>0</v>
      </c>
    </row>
    <row r="54" spans="2:16">
      <c r="B54" s="2411"/>
      <c r="C54" s="2497"/>
      <c r="D54" s="2496"/>
      <c r="E54" s="2496"/>
      <c r="F54" s="2496"/>
      <c r="G54" s="2496"/>
      <c r="H54" s="2496"/>
      <c r="I54" s="2496"/>
      <c r="J54" s="2496"/>
      <c r="K54" s="2496"/>
      <c r="L54" s="2496"/>
      <c r="M54" s="2496"/>
      <c r="N54" s="2496"/>
      <c r="O54" s="2496"/>
      <c r="P54" s="2432">
        <f t="shared" si="0"/>
        <v>0</v>
      </c>
    </row>
    <row r="55" spans="2:16">
      <c r="B55" s="2411"/>
      <c r="C55" s="2497"/>
      <c r="D55" s="2496"/>
      <c r="E55" s="2496"/>
      <c r="F55" s="2496"/>
      <c r="G55" s="2496"/>
      <c r="H55" s="2496"/>
      <c r="I55" s="2496"/>
      <c r="J55" s="2496"/>
      <c r="K55" s="2496"/>
      <c r="L55" s="2496"/>
      <c r="M55" s="2496"/>
      <c r="N55" s="2496"/>
      <c r="O55" s="2496"/>
      <c r="P55" s="2432">
        <f t="shared" si="0"/>
        <v>0</v>
      </c>
    </row>
    <row r="56" spans="2:16">
      <c r="B56" s="2411"/>
      <c r="C56" s="2497"/>
      <c r="D56" s="2496"/>
      <c r="E56" s="2496"/>
      <c r="F56" s="2496"/>
      <c r="G56" s="2496"/>
      <c r="H56" s="2496"/>
      <c r="I56" s="2496"/>
      <c r="J56" s="2496"/>
      <c r="K56" s="2496"/>
      <c r="L56" s="2496"/>
      <c r="M56" s="2496"/>
      <c r="N56" s="2496"/>
      <c r="O56" s="2496"/>
      <c r="P56" s="2432">
        <f t="shared" si="0"/>
        <v>0</v>
      </c>
    </row>
    <row r="57" spans="2:16">
      <c r="B57" s="2411"/>
      <c r="C57" s="2497"/>
      <c r="D57" s="2496"/>
      <c r="E57" s="2496"/>
      <c r="F57" s="2496"/>
      <c r="G57" s="2496"/>
      <c r="H57" s="2496"/>
      <c r="I57" s="2496"/>
      <c r="J57" s="2496"/>
      <c r="K57" s="2496"/>
      <c r="L57" s="2496"/>
      <c r="M57" s="2496"/>
      <c r="N57" s="2496"/>
      <c r="O57" s="2496"/>
      <c r="P57" s="2432">
        <f t="shared" si="0"/>
        <v>0</v>
      </c>
    </row>
    <row r="58" spans="2:16">
      <c r="B58" s="2411"/>
      <c r="C58" s="2497"/>
      <c r="D58" s="2496"/>
      <c r="E58" s="2496"/>
      <c r="F58" s="2496"/>
      <c r="G58" s="2496"/>
      <c r="H58" s="2496"/>
      <c r="I58" s="2496"/>
      <c r="J58" s="2496"/>
      <c r="K58" s="2496"/>
      <c r="L58" s="2496"/>
      <c r="M58" s="2496"/>
      <c r="N58" s="2496"/>
      <c r="O58" s="2496"/>
      <c r="P58" s="2432">
        <f t="shared" si="0"/>
        <v>0</v>
      </c>
    </row>
    <row r="59" spans="2:16">
      <c r="B59" s="2411"/>
      <c r="C59" s="2497"/>
      <c r="D59" s="2496"/>
      <c r="E59" s="2496"/>
      <c r="F59" s="2496"/>
      <c r="G59" s="2496"/>
      <c r="H59" s="2496"/>
      <c r="I59" s="2496"/>
      <c r="J59" s="2496"/>
      <c r="K59" s="2496"/>
      <c r="L59" s="2496"/>
      <c r="M59" s="2496"/>
      <c r="N59" s="2496"/>
      <c r="O59" s="2496"/>
      <c r="P59" s="2432">
        <f t="shared" si="0"/>
        <v>0</v>
      </c>
    </row>
    <row r="60" spans="2:16">
      <c r="B60" s="2411"/>
      <c r="C60" s="2497"/>
      <c r="D60" s="2496"/>
      <c r="E60" s="2496"/>
      <c r="F60" s="2496"/>
      <c r="G60" s="2496"/>
      <c r="H60" s="2496"/>
      <c r="I60" s="2496"/>
      <c r="J60" s="2496"/>
      <c r="K60" s="2496"/>
      <c r="L60" s="2496"/>
      <c r="M60" s="2496"/>
      <c r="N60" s="2496"/>
      <c r="O60" s="2496"/>
      <c r="P60" s="2432">
        <f t="shared" si="0"/>
        <v>0</v>
      </c>
    </row>
    <row r="61" spans="2:16">
      <c r="B61" s="2411"/>
      <c r="C61" s="2497"/>
      <c r="D61" s="2496"/>
      <c r="E61" s="2496"/>
      <c r="F61" s="2496"/>
      <c r="G61" s="2496"/>
      <c r="H61" s="2496"/>
      <c r="I61" s="2496"/>
      <c r="J61" s="2496"/>
      <c r="K61" s="2496"/>
      <c r="L61" s="2496"/>
      <c r="M61" s="2496"/>
      <c r="N61" s="2496"/>
      <c r="O61" s="2496"/>
      <c r="P61" s="2432">
        <f t="shared" si="0"/>
        <v>0</v>
      </c>
    </row>
    <row r="62" spans="2:16">
      <c r="B62" s="2411"/>
      <c r="C62" s="2497"/>
      <c r="D62" s="2496"/>
      <c r="E62" s="2496"/>
      <c r="F62" s="2496"/>
      <c r="G62" s="2496"/>
      <c r="H62" s="2496"/>
      <c r="I62" s="2496"/>
      <c r="J62" s="2496"/>
      <c r="K62" s="2496"/>
      <c r="L62" s="2496"/>
      <c r="M62" s="2496"/>
      <c r="N62" s="2496"/>
      <c r="O62" s="2496"/>
      <c r="P62" s="2432">
        <f t="shared" si="0"/>
        <v>0</v>
      </c>
    </row>
    <row r="63" spans="2:16">
      <c r="B63" s="2411"/>
      <c r="C63" s="2497"/>
      <c r="D63" s="2496"/>
      <c r="E63" s="2496"/>
      <c r="F63" s="2496"/>
      <c r="G63" s="2496"/>
      <c r="H63" s="2496"/>
      <c r="I63" s="2496"/>
      <c r="J63" s="2496"/>
      <c r="K63" s="2496"/>
      <c r="L63" s="2496"/>
      <c r="M63" s="2496"/>
      <c r="N63" s="2496"/>
      <c r="O63" s="2496"/>
      <c r="P63" s="2432">
        <f t="shared" si="0"/>
        <v>0</v>
      </c>
    </row>
    <row r="64" spans="2:16">
      <c r="B64" s="2411"/>
      <c r="C64" s="2497"/>
      <c r="D64" s="2496"/>
      <c r="E64" s="2496"/>
      <c r="F64" s="2496"/>
      <c r="G64" s="2496"/>
      <c r="H64" s="2496"/>
      <c r="I64" s="2496"/>
      <c r="J64" s="2496"/>
      <c r="K64" s="2496"/>
      <c r="L64" s="2496"/>
      <c r="M64" s="2496"/>
      <c r="N64" s="2496"/>
      <c r="O64" s="2496"/>
      <c r="P64" s="2432">
        <f t="shared" si="0"/>
        <v>0</v>
      </c>
    </row>
    <row r="65" spans="2:16">
      <c r="B65" s="2411"/>
      <c r="C65" s="2497"/>
      <c r="D65" s="2496"/>
      <c r="E65" s="2496"/>
      <c r="F65" s="2496"/>
      <c r="G65" s="2496"/>
      <c r="H65" s="2496"/>
      <c r="I65" s="2496"/>
      <c r="J65" s="2496"/>
      <c r="K65" s="2496"/>
      <c r="L65" s="2496"/>
      <c r="M65" s="2496"/>
      <c r="N65" s="2496"/>
      <c r="O65" s="2496"/>
      <c r="P65" s="2432">
        <f t="shared" si="0"/>
        <v>0</v>
      </c>
    </row>
    <row r="66" spans="2:16">
      <c r="B66" s="2411"/>
      <c r="C66" s="2498"/>
      <c r="D66" s="2496"/>
      <c r="E66" s="2496"/>
      <c r="F66" s="2496"/>
      <c r="G66" s="2496"/>
      <c r="H66" s="2496"/>
      <c r="I66" s="2496"/>
      <c r="J66" s="2496"/>
      <c r="K66" s="2496"/>
      <c r="L66" s="2496"/>
      <c r="M66" s="2496"/>
      <c r="N66" s="2496"/>
      <c r="O66" s="2496"/>
      <c r="P66" s="2432">
        <f t="shared" si="0"/>
        <v>0</v>
      </c>
    </row>
    <row r="67" spans="2:16">
      <c r="B67" s="2411"/>
      <c r="C67" s="2498"/>
      <c r="D67" s="2496"/>
      <c r="E67" s="2496"/>
      <c r="F67" s="2496"/>
      <c r="G67" s="2496"/>
      <c r="H67" s="2496"/>
      <c r="I67" s="2496"/>
      <c r="J67" s="2496"/>
      <c r="K67" s="2496"/>
      <c r="L67" s="2496"/>
      <c r="M67" s="2496"/>
      <c r="N67" s="2496"/>
      <c r="O67" s="2496"/>
      <c r="P67" s="2432">
        <f t="shared" si="0"/>
        <v>0</v>
      </c>
    </row>
    <row r="68" spans="2:16">
      <c r="B68" s="2411"/>
      <c r="C68" s="2498"/>
      <c r="D68" s="2496"/>
      <c r="E68" s="2496"/>
      <c r="F68" s="2496"/>
      <c r="G68" s="2496"/>
      <c r="H68" s="2496"/>
      <c r="I68" s="2496"/>
      <c r="J68" s="2496"/>
      <c r="K68" s="2496"/>
      <c r="L68" s="2496"/>
      <c r="M68" s="2496"/>
      <c r="N68" s="2496"/>
      <c r="O68" s="2496"/>
      <c r="P68" s="2432">
        <f t="shared" si="0"/>
        <v>0</v>
      </c>
    </row>
    <row r="69" spans="2:16">
      <c r="B69" s="2411"/>
      <c r="C69" s="2498"/>
      <c r="D69" s="2496"/>
      <c r="E69" s="2496"/>
      <c r="F69" s="2496"/>
      <c r="G69" s="2496"/>
      <c r="H69" s="2496"/>
      <c r="I69" s="2496"/>
      <c r="J69" s="2496"/>
      <c r="K69" s="2496"/>
      <c r="L69" s="2496"/>
      <c r="M69" s="2496"/>
      <c r="N69" s="2496"/>
      <c r="O69" s="2496"/>
      <c r="P69" s="2432">
        <f t="shared" si="0"/>
        <v>0</v>
      </c>
    </row>
    <row r="70" spans="2:16">
      <c r="B70" s="2411"/>
      <c r="C70" s="2498"/>
      <c r="D70" s="2496"/>
      <c r="E70" s="2496"/>
      <c r="F70" s="2496"/>
      <c r="G70" s="2496"/>
      <c r="H70" s="2496"/>
      <c r="I70" s="2496"/>
      <c r="J70" s="2496"/>
      <c r="K70" s="2496"/>
      <c r="L70" s="2496"/>
      <c r="M70" s="2496"/>
      <c r="N70" s="2496"/>
      <c r="O70" s="2496"/>
      <c r="P70" s="2432">
        <f t="shared" si="0"/>
        <v>0</v>
      </c>
    </row>
    <row r="71" spans="2:16">
      <c r="B71" s="2462"/>
      <c r="C71" s="2499"/>
      <c r="D71" s="2500"/>
      <c r="E71" s="2500"/>
      <c r="F71" s="2500"/>
      <c r="G71" s="2500"/>
      <c r="H71" s="2500"/>
      <c r="I71" s="2500"/>
      <c r="J71" s="2500"/>
      <c r="K71" s="2500"/>
      <c r="L71" s="2500"/>
      <c r="M71" s="2500"/>
      <c r="N71" s="2500"/>
      <c r="O71" s="2500"/>
      <c r="P71" s="2467">
        <f t="shared" si="0"/>
        <v>0</v>
      </c>
    </row>
    <row r="72" spans="2:16">
      <c r="B72" s="2415" t="s">
        <v>427</v>
      </c>
      <c r="C72" s="2429">
        <f t="shared" ref="C72:O72" si="5">SUBTOTAL(9,C52:C71)</f>
        <v>0</v>
      </c>
      <c r="D72" s="2425">
        <f t="shared" si="5"/>
        <v>0</v>
      </c>
      <c r="E72" s="2425">
        <f t="shared" si="5"/>
        <v>0</v>
      </c>
      <c r="F72" s="2425">
        <f t="shared" si="5"/>
        <v>0</v>
      </c>
      <c r="G72" s="2425">
        <f t="shared" si="5"/>
        <v>0</v>
      </c>
      <c r="H72" s="2425">
        <f t="shared" si="5"/>
        <v>0</v>
      </c>
      <c r="I72" s="2425">
        <f t="shared" si="5"/>
        <v>0</v>
      </c>
      <c r="J72" s="2425">
        <f t="shared" si="5"/>
        <v>0</v>
      </c>
      <c r="K72" s="2425">
        <f t="shared" si="5"/>
        <v>0</v>
      </c>
      <c r="L72" s="2425">
        <f t="shared" si="5"/>
        <v>0</v>
      </c>
      <c r="M72" s="2425">
        <f t="shared" si="5"/>
        <v>0</v>
      </c>
      <c r="N72" s="2425">
        <f t="shared" si="5"/>
        <v>0</v>
      </c>
      <c r="O72" s="2425">
        <f t="shared" si="5"/>
        <v>0</v>
      </c>
      <c r="P72" s="2426">
        <f t="shared" si="0"/>
        <v>0</v>
      </c>
    </row>
    <row r="73" spans="2:16">
      <c r="B73" s="2415" t="s">
        <v>428</v>
      </c>
      <c r="C73" s="2429">
        <f t="shared" ref="C73:O73" si="6">SUBTOTAL(9,C9:C71)</f>
        <v>0</v>
      </c>
      <c r="D73" s="2425">
        <f t="shared" si="6"/>
        <v>0</v>
      </c>
      <c r="E73" s="2425">
        <f t="shared" si="6"/>
        <v>0</v>
      </c>
      <c r="F73" s="2425">
        <f t="shared" si="6"/>
        <v>0</v>
      </c>
      <c r="G73" s="2425">
        <f t="shared" si="6"/>
        <v>0</v>
      </c>
      <c r="H73" s="2425">
        <f t="shared" si="6"/>
        <v>0</v>
      </c>
      <c r="I73" s="2425">
        <f t="shared" si="6"/>
        <v>0</v>
      </c>
      <c r="J73" s="2425">
        <f t="shared" si="6"/>
        <v>0</v>
      </c>
      <c r="K73" s="2425">
        <f t="shared" si="6"/>
        <v>0</v>
      </c>
      <c r="L73" s="2425">
        <f t="shared" si="6"/>
        <v>0</v>
      </c>
      <c r="M73" s="2425">
        <f t="shared" si="6"/>
        <v>0</v>
      </c>
      <c r="N73" s="2425">
        <f t="shared" si="6"/>
        <v>0</v>
      </c>
      <c r="O73" s="2425">
        <f t="shared" si="6"/>
        <v>0</v>
      </c>
      <c r="P73" s="2426">
        <f t="shared" si="0"/>
        <v>0</v>
      </c>
    </row>
    <row r="74" spans="2:16">
      <c r="B74" s="2419" t="s">
        <v>429</v>
      </c>
      <c r="C74" s="2430"/>
      <c r="D74" s="2427"/>
      <c r="E74" s="2427"/>
      <c r="F74" s="2427"/>
      <c r="G74" s="2427"/>
      <c r="H74" s="2427"/>
      <c r="I74" s="2427"/>
      <c r="J74" s="2427"/>
      <c r="K74" s="2427"/>
      <c r="L74" s="2427"/>
      <c r="M74" s="2427"/>
      <c r="N74" s="2427"/>
      <c r="O74" s="2427"/>
      <c r="P74" s="2428">
        <f t="shared" ref="P74:P137" si="7">O74-C74</f>
        <v>0</v>
      </c>
    </row>
    <row r="75" spans="2:16">
      <c r="B75" s="2411"/>
      <c r="C75" s="2497"/>
      <c r="D75" s="2496"/>
      <c r="E75" s="2496"/>
      <c r="F75" s="2496"/>
      <c r="G75" s="2496"/>
      <c r="H75" s="2496"/>
      <c r="I75" s="2496"/>
      <c r="J75" s="2496"/>
      <c r="K75" s="2496"/>
      <c r="L75" s="2496"/>
      <c r="M75" s="2496"/>
      <c r="N75" s="2496"/>
      <c r="O75" s="2496"/>
      <c r="P75" s="2432">
        <f t="shared" si="7"/>
        <v>0</v>
      </c>
    </row>
    <row r="76" spans="2:16">
      <c r="B76" s="2411"/>
      <c r="C76" s="2497"/>
      <c r="D76" s="2496"/>
      <c r="E76" s="2496"/>
      <c r="F76" s="2496"/>
      <c r="G76" s="2496"/>
      <c r="H76" s="2496"/>
      <c r="I76" s="2496"/>
      <c r="J76" s="2496"/>
      <c r="K76" s="2496"/>
      <c r="L76" s="2496"/>
      <c r="M76" s="2496"/>
      <c r="N76" s="2496"/>
      <c r="O76" s="2496"/>
      <c r="P76" s="2432">
        <f t="shared" si="7"/>
        <v>0</v>
      </c>
    </row>
    <row r="77" spans="2:16">
      <c r="B77" s="2411"/>
      <c r="C77" s="2497"/>
      <c r="D77" s="2496"/>
      <c r="E77" s="2496"/>
      <c r="F77" s="2496"/>
      <c r="G77" s="2496"/>
      <c r="H77" s="2496"/>
      <c r="I77" s="2496"/>
      <c r="J77" s="2496"/>
      <c r="K77" s="2496"/>
      <c r="L77" s="2496"/>
      <c r="M77" s="2496"/>
      <c r="N77" s="2496"/>
      <c r="O77" s="2496"/>
      <c r="P77" s="2432">
        <f t="shared" si="7"/>
        <v>0</v>
      </c>
    </row>
    <row r="78" spans="2:16">
      <c r="B78" s="2411"/>
      <c r="C78" s="2497"/>
      <c r="D78" s="2496"/>
      <c r="E78" s="2496"/>
      <c r="F78" s="2496"/>
      <c r="G78" s="2496"/>
      <c r="H78" s="2496"/>
      <c r="I78" s="2496"/>
      <c r="J78" s="2496"/>
      <c r="K78" s="2496"/>
      <c r="L78" s="2496"/>
      <c r="M78" s="2496"/>
      <c r="N78" s="2496"/>
      <c r="O78" s="2496"/>
      <c r="P78" s="2432">
        <f t="shared" si="7"/>
        <v>0</v>
      </c>
    </row>
    <row r="79" spans="2:16">
      <c r="B79" s="2411"/>
      <c r="C79" s="2497"/>
      <c r="D79" s="2496"/>
      <c r="E79" s="2496"/>
      <c r="F79" s="2496"/>
      <c r="G79" s="2496"/>
      <c r="H79" s="2496"/>
      <c r="I79" s="2496"/>
      <c r="J79" s="2496"/>
      <c r="K79" s="2496"/>
      <c r="L79" s="2496"/>
      <c r="M79" s="2496"/>
      <c r="N79" s="2496"/>
      <c r="O79" s="2496"/>
      <c r="P79" s="2432">
        <f t="shared" si="7"/>
        <v>0</v>
      </c>
    </row>
    <row r="80" spans="2:16">
      <c r="B80" s="2411"/>
      <c r="C80" s="2497"/>
      <c r="D80" s="2496"/>
      <c r="E80" s="2496"/>
      <c r="F80" s="2496"/>
      <c r="G80" s="2496"/>
      <c r="H80" s="2496"/>
      <c r="I80" s="2496"/>
      <c r="J80" s="2496"/>
      <c r="K80" s="2496"/>
      <c r="L80" s="2496"/>
      <c r="M80" s="2496"/>
      <c r="N80" s="2496"/>
      <c r="O80" s="2496"/>
      <c r="P80" s="2432">
        <f t="shared" si="7"/>
        <v>0</v>
      </c>
    </row>
    <row r="81" spans="2:16">
      <c r="B81" s="2411"/>
      <c r="C81" s="2497"/>
      <c r="D81" s="2496"/>
      <c r="E81" s="2496"/>
      <c r="F81" s="2496"/>
      <c r="G81" s="2496"/>
      <c r="H81" s="2496"/>
      <c r="I81" s="2496"/>
      <c r="J81" s="2496"/>
      <c r="K81" s="2496"/>
      <c r="L81" s="2496"/>
      <c r="M81" s="2496"/>
      <c r="N81" s="2496"/>
      <c r="O81" s="2496"/>
      <c r="P81" s="2432">
        <f t="shared" si="7"/>
        <v>0</v>
      </c>
    </row>
    <row r="82" spans="2:16">
      <c r="B82" s="2411"/>
      <c r="C82" s="2497"/>
      <c r="D82" s="2496"/>
      <c r="E82" s="2496"/>
      <c r="F82" s="2496"/>
      <c r="G82" s="2496"/>
      <c r="H82" s="2496"/>
      <c r="I82" s="2496"/>
      <c r="J82" s="2496"/>
      <c r="K82" s="2496"/>
      <c r="L82" s="2496"/>
      <c r="M82" s="2496"/>
      <c r="N82" s="2496"/>
      <c r="O82" s="2496"/>
      <c r="P82" s="2432">
        <f t="shared" si="7"/>
        <v>0</v>
      </c>
    </row>
    <row r="83" spans="2:16">
      <c r="B83" s="2411"/>
      <c r="C83" s="2497"/>
      <c r="D83" s="2496"/>
      <c r="E83" s="2496"/>
      <c r="F83" s="2496"/>
      <c r="G83" s="2496"/>
      <c r="H83" s="2496"/>
      <c r="I83" s="2496"/>
      <c r="J83" s="2496"/>
      <c r="K83" s="2496"/>
      <c r="L83" s="2496"/>
      <c r="M83" s="2496"/>
      <c r="N83" s="2496"/>
      <c r="O83" s="2496"/>
      <c r="P83" s="2432">
        <f t="shared" si="7"/>
        <v>0</v>
      </c>
    </row>
    <row r="84" spans="2:16">
      <c r="B84" s="2411"/>
      <c r="C84" s="2498"/>
      <c r="D84" s="2496"/>
      <c r="E84" s="2496"/>
      <c r="F84" s="2496"/>
      <c r="G84" s="2496"/>
      <c r="H84" s="2496"/>
      <c r="I84" s="2496"/>
      <c r="J84" s="2496"/>
      <c r="K84" s="2496"/>
      <c r="L84" s="2496"/>
      <c r="M84" s="2496"/>
      <c r="N84" s="2496"/>
      <c r="O84" s="2496"/>
      <c r="P84" s="2432">
        <f t="shared" si="7"/>
        <v>0</v>
      </c>
    </row>
    <row r="85" spans="2:16">
      <c r="B85" s="2411"/>
      <c r="C85" s="2498"/>
      <c r="D85" s="2496"/>
      <c r="E85" s="2496"/>
      <c r="F85" s="2496"/>
      <c r="G85" s="2496"/>
      <c r="H85" s="2496"/>
      <c r="I85" s="2496"/>
      <c r="J85" s="2496"/>
      <c r="K85" s="2496"/>
      <c r="L85" s="2496"/>
      <c r="M85" s="2496"/>
      <c r="N85" s="2496"/>
      <c r="O85" s="2496"/>
      <c r="P85" s="2432">
        <f t="shared" si="7"/>
        <v>0</v>
      </c>
    </row>
    <row r="86" spans="2:16">
      <c r="B86" s="2411"/>
      <c r="C86" s="2498"/>
      <c r="D86" s="2496"/>
      <c r="E86" s="2496"/>
      <c r="F86" s="2496"/>
      <c r="G86" s="2496"/>
      <c r="H86" s="2496"/>
      <c r="I86" s="2496"/>
      <c r="J86" s="2496"/>
      <c r="K86" s="2496"/>
      <c r="L86" s="2496"/>
      <c r="M86" s="2496"/>
      <c r="N86" s="2496"/>
      <c r="O86" s="2496"/>
      <c r="P86" s="2432">
        <f t="shared" si="7"/>
        <v>0</v>
      </c>
    </row>
    <row r="87" spans="2:16">
      <c r="B87" s="2411"/>
      <c r="C87" s="2498"/>
      <c r="D87" s="2496"/>
      <c r="E87" s="2496"/>
      <c r="F87" s="2496"/>
      <c r="G87" s="2496"/>
      <c r="H87" s="2496"/>
      <c r="I87" s="2496"/>
      <c r="J87" s="2496"/>
      <c r="K87" s="2496"/>
      <c r="L87" s="2496"/>
      <c r="M87" s="2496"/>
      <c r="N87" s="2496"/>
      <c r="O87" s="2496"/>
      <c r="P87" s="2432">
        <f t="shared" si="7"/>
        <v>0</v>
      </c>
    </row>
    <row r="88" spans="2:16">
      <c r="B88" s="2411"/>
      <c r="C88" s="2498"/>
      <c r="D88" s="2496"/>
      <c r="E88" s="2496"/>
      <c r="F88" s="2496"/>
      <c r="G88" s="2496"/>
      <c r="H88" s="2496"/>
      <c r="I88" s="2496"/>
      <c r="J88" s="2496"/>
      <c r="K88" s="2496"/>
      <c r="L88" s="2496"/>
      <c r="M88" s="2496"/>
      <c r="N88" s="2496"/>
      <c r="O88" s="2496"/>
      <c r="P88" s="2432">
        <f t="shared" si="7"/>
        <v>0</v>
      </c>
    </row>
    <row r="89" spans="2:16">
      <c r="B89" s="2462"/>
      <c r="C89" s="2499"/>
      <c r="D89" s="2500"/>
      <c r="E89" s="2500"/>
      <c r="F89" s="2500"/>
      <c r="G89" s="2500"/>
      <c r="H89" s="2500"/>
      <c r="I89" s="2500"/>
      <c r="J89" s="2500"/>
      <c r="K89" s="2500"/>
      <c r="L89" s="2500"/>
      <c r="M89" s="2500"/>
      <c r="N89" s="2500"/>
      <c r="O89" s="2500"/>
      <c r="P89" s="2467">
        <f t="shared" si="7"/>
        <v>0</v>
      </c>
    </row>
    <row r="90" spans="2:16">
      <c r="B90" s="2415" t="s">
        <v>430</v>
      </c>
      <c r="C90" s="2429">
        <f t="shared" ref="C90:O90" si="8">SUBTOTAL(9,C75:C89)</f>
        <v>0</v>
      </c>
      <c r="D90" s="2425">
        <f t="shared" si="8"/>
        <v>0</v>
      </c>
      <c r="E90" s="2425">
        <f t="shared" si="8"/>
        <v>0</v>
      </c>
      <c r="F90" s="2425">
        <f t="shared" si="8"/>
        <v>0</v>
      </c>
      <c r="G90" s="2425">
        <f t="shared" si="8"/>
        <v>0</v>
      </c>
      <c r="H90" s="2425">
        <f t="shared" si="8"/>
        <v>0</v>
      </c>
      <c r="I90" s="2425">
        <f t="shared" si="8"/>
        <v>0</v>
      </c>
      <c r="J90" s="2425">
        <f t="shared" si="8"/>
        <v>0</v>
      </c>
      <c r="K90" s="2425">
        <f t="shared" si="8"/>
        <v>0</v>
      </c>
      <c r="L90" s="2425">
        <f t="shared" si="8"/>
        <v>0</v>
      </c>
      <c r="M90" s="2425">
        <f t="shared" si="8"/>
        <v>0</v>
      </c>
      <c r="N90" s="2425">
        <f t="shared" si="8"/>
        <v>0</v>
      </c>
      <c r="O90" s="2425">
        <f t="shared" si="8"/>
        <v>0</v>
      </c>
      <c r="P90" s="2426">
        <f t="shared" si="7"/>
        <v>0</v>
      </c>
    </row>
    <row r="91" spans="2:16">
      <c r="B91" s="2419" t="s">
        <v>431</v>
      </c>
      <c r="C91" s="2430"/>
      <c r="D91" s="2427"/>
      <c r="E91" s="2427"/>
      <c r="F91" s="2427"/>
      <c r="G91" s="2427"/>
      <c r="H91" s="2427"/>
      <c r="I91" s="2427"/>
      <c r="J91" s="2427"/>
      <c r="K91" s="2427"/>
      <c r="L91" s="2427"/>
      <c r="M91" s="2427"/>
      <c r="N91" s="2427"/>
      <c r="O91" s="2427"/>
      <c r="P91" s="2428">
        <f t="shared" si="7"/>
        <v>0</v>
      </c>
    </row>
    <row r="92" spans="2:16">
      <c r="B92" s="2411"/>
      <c r="C92" s="2497"/>
      <c r="D92" s="2496"/>
      <c r="E92" s="2496"/>
      <c r="F92" s="2496"/>
      <c r="G92" s="2496"/>
      <c r="H92" s="2496"/>
      <c r="I92" s="2496"/>
      <c r="J92" s="2496"/>
      <c r="K92" s="2496"/>
      <c r="L92" s="2496"/>
      <c r="M92" s="2496"/>
      <c r="N92" s="2496"/>
      <c r="O92" s="2496"/>
      <c r="P92" s="2432">
        <f t="shared" si="7"/>
        <v>0</v>
      </c>
    </row>
    <row r="93" spans="2:16">
      <c r="B93" s="2411"/>
      <c r="C93" s="2497"/>
      <c r="D93" s="2496"/>
      <c r="E93" s="2496"/>
      <c r="F93" s="2496"/>
      <c r="G93" s="2496"/>
      <c r="H93" s="2496"/>
      <c r="I93" s="2496"/>
      <c r="J93" s="2496"/>
      <c r="K93" s="2496"/>
      <c r="L93" s="2496"/>
      <c r="M93" s="2496"/>
      <c r="N93" s="2496"/>
      <c r="O93" s="2496"/>
      <c r="P93" s="2432">
        <f t="shared" si="7"/>
        <v>0</v>
      </c>
    </row>
    <row r="94" spans="2:16">
      <c r="B94" s="2411"/>
      <c r="C94" s="2497"/>
      <c r="D94" s="2496"/>
      <c r="E94" s="2496"/>
      <c r="F94" s="2496"/>
      <c r="G94" s="2496"/>
      <c r="H94" s="2496"/>
      <c r="I94" s="2496"/>
      <c r="J94" s="2496"/>
      <c r="K94" s="2496"/>
      <c r="L94" s="2496"/>
      <c r="M94" s="2496"/>
      <c r="N94" s="2496"/>
      <c r="O94" s="2496"/>
      <c r="P94" s="2432">
        <f t="shared" si="7"/>
        <v>0</v>
      </c>
    </row>
    <row r="95" spans="2:16">
      <c r="B95" s="2411"/>
      <c r="C95" s="2497"/>
      <c r="D95" s="2496"/>
      <c r="E95" s="2496"/>
      <c r="F95" s="2496"/>
      <c r="G95" s="2496"/>
      <c r="H95" s="2496"/>
      <c r="I95" s="2496"/>
      <c r="J95" s="2496"/>
      <c r="K95" s="2496"/>
      <c r="L95" s="2496"/>
      <c r="M95" s="2496"/>
      <c r="N95" s="2496"/>
      <c r="O95" s="2496"/>
      <c r="P95" s="2432">
        <f t="shared" si="7"/>
        <v>0</v>
      </c>
    </row>
    <row r="96" spans="2:16">
      <c r="B96" s="2411"/>
      <c r="C96" s="2497"/>
      <c r="D96" s="2496"/>
      <c r="E96" s="2496"/>
      <c r="F96" s="2496"/>
      <c r="G96" s="2496"/>
      <c r="H96" s="2496"/>
      <c r="I96" s="2496"/>
      <c r="J96" s="2496"/>
      <c r="K96" s="2496"/>
      <c r="L96" s="2496"/>
      <c r="M96" s="2496"/>
      <c r="N96" s="2496"/>
      <c r="O96" s="2496"/>
      <c r="P96" s="2432">
        <f t="shared" si="7"/>
        <v>0</v>
      </c>
    </row>
    <row r="97" spans="2:16">
      <c r="B97" s="2411"/>
      <c r="C97" s="2497"/>
      <c r="D97" s="2496"/>
      <c r="E97" s="2496"/>
      <c r="F97" s="2496"/>
      <c r="G97" s="2496"/>
      <c r="H97" s="2496"/>
      <c r="I97" s="2496"/>
      <c r="J97" s="2496"/>
      <c r="K97" s="2496"/>
      <c r="L97" s="2496"/>
      <c r="M97" s="2496"/>
      <c r="N97" s="2496"/>
      <c r="O97" s="2496"/>
      <c r="P97" s="2432">
        <f t="shared" si="7"/>
        <v>0</v>
      </c>
    </row>
    <row r="98" spans="2:16">
      <c r="B98" s="2411"/>
      <c r="C98" s="2498"/>
      <c r="D98" s="2496"/>
      <c r="E98" s="2496"/>
      <c r="F98" s="2496"/>
      <c r="G98" s="2496"/>
      <c r="H98" s="2496"/>
      <c r="I98" s="2496"/>
      <c r="J98" s="2496"/>
      <c r="K98" s="2496"/>
      <c r="L98" s="2496"/>
      <c r="M98" s="2496"/>
      <c r="N98" s="2496"/>
      <c r="O98" s="2496"/>
      <c r="P98" s="2432">
        <f t="shared" si="7"/>
        <v>0</v>
      </c>
    </row>
    <row r="99" spans="2:16">
      <c r="B99" s="2411"/>
      <c r="C99" s="2498"/>
      <c r="D99" s="2496"/>
      <c r="E99" s="2496"/>
      <c r="F99" s="2496"/>
      <c r="G99" s="2496"/>
      <c r="H99" s="2496"/>
      <c r="I99" s="2496"/>
      <c r="J99" s="2496"/>
      <c r="K99" s="2496"/>
      <c r="L99" s="2496"/>
      <c r="M99" s="2496"/>
      <c r="N99" s="2496"/>
      <c r="O99" s="2496"/>
      <c r="P99" s="2432">
        <f t="shared" si="7"/>
        <v>0</v>
      </c>
    </row>
    <row r="100" spans="2:16">
      <c r="B100" s="2411"/>
      <c r="C100" s="2498"/>
      <c r="D100" s="2496"/>
      <c r="E100" s="2496"/>
      <c r="F100" s="2496"/>
      <c r="G100" s="2496"/>
      <c r="H100" s="2496"/>
      <c r="I100" s="2496"/>
      <c r="J100" s="2496"/>
      <c r="K100" s="2496"/>
      <c r="L100" s="2496"/>
      <c r="M100" s="2496"/>
      <c r="N100" s="2496"/>
      <c r="O100" s="2496"/>
      <c r="P100" s="2432">
        <f t="shared" si="7"/>
        <v>0</v>
      </c>
    </row>
    <row r="101" spans="2:16">
      <c r="B101" s="2462"/>
      <c r="C101" s="2499"/>
      <c r="D101" s="2500"/>
      <c r="E101" s="2500"/>
      <c r="F101" s="2500"/>
      <c r="G101" s="2500"/>
      <c r="H101" s="2500"/>
      <c r="I101" s="2500"/>
      <c r="J101" s="2500"/>
      <c r="K101" s="2500"/>
      <c r="L101" s="2500"/>
      <c r="M101" s="2500"/>
      <c r="N101" s="2500"/>
      <c r="O101" s="2500"/>
      <c r="P101" s="2467">
        <f t="shared" si="7"/>
        <v>0</v>
      </c>
    </row>
    <row r="102" spans="2:16">
      <c r="B102" s="2415" t="s">
        <v>432</v>
      </c>
      <c r="C102" s="2429">
        <f t="shared" ref="C102:O102" si="9">SUBTOTAL(9,C92:C101)</f>
        <v>0</v>
      </c>
      <c r="D102" s="2425">
        <f t="shared" si="9"/>
        <v>0</v>
      </c>
      <c r="E102" s="2425">
        <f t="shared" si="9"/>
        <v>0</v>
      </c>
      <c r="F102" s="2425">
        <f t="shared" si="9"/>
        <v>0</v>
      </c>
      <c r="G102" s="2425">
        <f t="shared" si="9"/>
        <v>0</v>
      </c>
      <c r="H102" s="2425">
        <f t="shared" si="9"/>
        <v>0</v>
      </c>
      <c r="I102" s="2425">
        <f t="shared" si="9"/>
        <v>0</v>
      </c>
      <c r="J102" s="2425">
        <f t="shared" si="9"/>
        <v>0</v>
      </c>
      <c r="K102" s="2425">
        <f t="shared" si="9"/>
        <v>0</v>
      </c>
      <c r="L102" s="2425">
        <f t="shared" si="9"/>
        <v>0</v>
      </c>
      <c r="M102" s="2425">
        <f t="shared" si="9"/>
        <v>0</v>
      </c>
      <c r="N102" s="2425">
        <f t="shared" si="9"/>
        <v>0</v>
      </c>
      <c r="O102" s="2425">
        <f t="shared" si="9"/>
        <v>0</v>
      </c>
      <c r="P102" s="2426">
        <f t="shared" si="7"/>
        <v>0</v>
      </c>
    </row>
    <row r="103" spans="2:16">
      <c r="B103" s="2419" t="s">
        <v>433</v>
      </c>
      <c r="C103" s="2430"/>
      <c r="D103" s="2427"/>
      <c r="E103" s="2427"/>
      <c r="F103" s="2427"/>
      <c r="G103" s="2427"/>
      <c r="H103" s="2427"/>
      <c r="I103" s="2427"/>
      <c r="J103" s="2427"/>
      <c r="K103" s="2427"/>
      <c r="L103" s="2427"/>
      <c r="M103" s="2427"/>
      <c r="N103" s="2427"/>
      <c r="O103" s="2427"/>
      <c r="P103" s="2428">
        <f t="shared" si="7"/>
        <v>0</v>
      </c>
    </row>
    <row r="104" spans="2:16">
      <c r="B104" s="2411"/>
      <c r="C104" s="2497"/>
      <c r="D104" s="2496"/>
      <c r="E104" s="2496"/>
      <c r="F104" s="2496"/>
      <c r="G104" s="2496"/>
      <c r="H104" s="2496"/>
      <c r="I104" s="2496"/>
      <c r="J104" s="2496"/>
      <c r="K104" s="2496"/>
      <c r="L104" s="2496"/>
      <c r="M104" s="2496"/>
      <c r="N104" s="2496"/>
      <c r="O104" s="2496"/>
      <c r="P104" s="2432">
        <f t="shared" si="7"/>
        <v>0</v>
      </c>
    </row>
    <row r="105" spans="2:16">
      <c r="B105" s="2411"/>
      <c r="C105" s="2497"/>
      <c r="D105" s="2496"/>
      <c r="E105" s="2496"/>
      <c r="F105" s="2496"/>
      <c r="G105" s="2496"/>
      <c r="H105" s="2496"/>
      <c r="I105" s="2496"/>
      <c r="J105" s="2496"/>
      <c r="K105" s="2496"/>
      <c r="L105" s="2496"/>
      <c r="M105" s="2496"/>
      <c r="N105" s="2496"/>
      <c r="O105" s="2496"/>
      <c r="P105" s="2432">
        <f t="shared" si="7"/>
        <v>0</v>
      </c>
    </row>
    <row r="106" spans="2:16">
      <c r="B106" s="2411"/>
      <c r="C106" s="2497"/>
      <c r="D106" s="2496"/>
      <c r="E106" s="2496"/>
      <c r="F106" s="2496"/>
      <c r="G106" s="2496"/>
      <c r="H106" s="2496"/>
      <c r="I106" s="2496"/>
      <c r="J106" s="2496"/>
      <c r="K106" s="2496"/>
      <c r="L106" s="2496"/>
      <c r="M106" s="2496"/>
      <c r="N106" s="2496"/>
      <c r="O106" s="2496"/>
      <c r="P106" s="2432">
        <f t="shared" si="7"/>
        <v>0</v>
      </c>
    </row>
    <row r="107" spans="2:16">
      <c r="B107" s="2411"/>
      <c r="C107" s="2497"/>
      <c r="D107" s="2496"/>
      <c r="E107" s="2496"/>
      <c r="F107" s="2496"/>
      <c r="G107" s="2496"/>
      <c r="H107" s="2496"/>
      <c r="I107" s="2496"/>
      <c r="J107" s="2496"/>
      <c r="K107" s="2496"/>
      <c r="L107" s="2496"/>
      <c r="M107" s="2496"/>
      <c r="N107" s="2496"/>
      <c r="O107" s="2496"/>
      <c r="P107" s="2432">
        <f t="shared" si="7"/>
        <v>0</v>
      </c>
    </row>
    <row r="108" spans="2:16">
      <c r="B108" s="2411"/>
      <c r="C108" s="2497"/>
      <c r="D108" s="2496"/>
      <c r="E108" s="2496"/>
      <c r="F108" s="2496"/>
      <c r="G108" s="2496"/>
      <c r="H108" s="2496"/>
      <c r="I108" s="2496"/>
      <c r="J108" s="2496"/>
      <c r="K108" s="2496"/>
      <c r="L108" s="2496"/>
      <c r="M108" s="2496"/>
      <c r="N108" s="2496"/>
      <c r="O108" s="2496"/>
      <c r="P108" s="2432">
        <f t="shared" si="7"/>
        <v>0</v>
      </c>
    </row>
    <row r="109" spans="2:16">
      <c r="B109" s="2411"/>
      <c r="C109" s="2498"/>
      <c r="D109" s="2496"/>
      <c r="E109" s="2496"/>
      <c r="F109" s="2496"/>
      <c r="G109" s="2496"/>
      <c r="H109" s="2496"/>
      <c r="I109" s="2496"/>
      <c r="J109" s="2496"/>
      <c r="K109" s="2496"/>
      <c r="L109" s="2496"/>
      <c r="M109" s="2496"/>
      <c r="N109" s="2496"/>
      <c r="O109" s="2496"/>
      <c r="P109" s="2432">
        <f t="shared" si="7"/>
        <v>0</v>
      </c>
    </row>
    <row r="110" spans="2:16">
      <c r="B110" s="2411"/>
      <c r="C110" s="2498"/>
      <c r="D110" s="2496"/>
      <c r="E110" s="2496"/>
      <c r="F110" s="2496"/>
      <c r="G110" s="2496"/>
      <c r="H110" s="2496"/>
      <c r="I110" s="2496"/>
      <c r="J110" s="2496"/>
      <c r="K110" s="2496"/>
      <c r="L110" s="2496"/>
      <c r="M110" s="2496"/>
      <c r="N110" s="2496"/>
      <c r="O110" s="2496"/>
      <c r="P110" s="2432">
        <f t="shared" si="7"/>
        <v>0</v>
      </c>
    </row>
    <row r="111" spans="2:16">
      <c r="B111" s="2411"/>
      <c r="C111" s="2498"/>
      <c r="D111" s="2496"/>
      <c r="E111" s="2496"/>
      <c r="F111" s="2496"/>
      <c r="G111" s="2496"/>
      <c r="H111" s="2496"/>
      <c r="I111" s="2496"/>
      <c r="J111" s="2496"/>
      <c r="K111" s="2496"/>
      <c r="L111" s="2496"/>
      <c r="M111" s="2496"/>
      <c r="N111" s="2496"/>
      <c r="O111" s="2496"/>
      <c r="P111" s="2432">
        <f t="shared" si="7"/>
        <v>0</v>
      </c>
    </row>
    <row r="112" spans="2:16">
      <c r="B112" s="2411"/>
      <c r="C112" s="2498"/>
      <c r="D112" s="2496"/>
      <c r="E112" s="2496"/>
      <c r="F112" s="2496"/>
      <c r="G112" s="2496"/>
      <c r="H112" s="2496"/>
      <c r="I112" s="2496"/>
      <c r="J112" s="2496"/>
      <c r="K112" s="2496"/>
      <c r="L112" s="2496"/>
      <c r="M112" s="2496"/>
      <c r="N112" s="2496"/>
      <c r="O112" s="2496"/>
      <c r="P112" s="2432">
        <f t="shared" si="7"/>
        <v>0</v>
      </c>
    </row>
    <row r="113" spans="2:16">
      <c r="B113" s="2411"/>
      <c r="C113" s="2498"/>
      <c r="D113" s="2496"/>
      <c r="E113" s="2496"/>
      <c r="F113" s="2496"/>
      <c r="G113" s="2496"/>
      <c r="H113" s="2496"/>
      <c r="I113" s="2496"/>
      <c r="J113" s="2496"/>
      <c r="K113" s="2496"/>
      <c r="L113" s="2496"/>
      <c r="M113" s="2496"/>
      <c r="N113" s="2496"/>
      <c r="O113" s="2496"/>
      <c r="P113" s="2432">
        <f t="shared" si="7"/>
        <v>0</v>
      </c>
    </row>
    <row r="114" spans="2:16">
      <c r="B114" s="2411"/>
      <c r="C114" s="2498"/>
      <c r="D114" s="2496"/>
      <c r="E114" s="2496"/>
      <c r="F114" s="2496"/>
      <c r="G114" s="2496"/>
      <c r="H114" s="2496"/>
      <c r="I114" s="2496"/>
      <c r="J114" s="2496"/>
      <c r="K114" s="2496"/>
      <c r="L114" s="2496"/>
      <c r="M114" s="2496"/>
      <c r="N114" s="2496"/>
      <c r="O114" s="2496"/>
      <c r="P114" s="2432">
        <f t="shared" si="7"/>
        <v>0</v>
      </c>
    </row>
    <row r="115" spans="2:16">
      <c r="B115" s="2411"/>
      <c r="C115" s="2498"/>
      <c r="D115" s="2496"/>
      <c r="E115" s="2496"/>
      <c r="F115" s="2496"/>
      <c r="G115" s="2496"/>
      <c r="H115" s="2496"/>
      <c r="I115" s="2496"/>
      <c r="J115" s="2496"/>
      <c r="K115" s="2496"/>
      <c r="L115" s="2496"/>
      <c r="M115" s="2496"/>
      <c r="N115" s="2496"/>
      <c r="O115" s="2496"/>
      <c r="P115" s="2432">
        <f t="shared" si="7"/>
        <v>0</v>
      </c>
    </row>
    <row r="116" spans="2:16">
      <c r="B116" s="2411"/>
      <c r="C116" s="2498"/>
      <c r="D116" s="2496"/>
      <c r="E116" s="2496"/>
      <c r="F116" s="2496"/>
      <c r="G116" s="2496"/>
      <c r="H116" s="2496"/>
      <c r="I116" s="2496"/>
      <c r="J116" s="2496"/>
      <c r="K116" s="2496"/>
      <c r="L116" s="2496"/>
      <c r="M116" s="2496"/>
      <c r="N116" s="2496"/>
      <c r="O116" s="2496"/>
      <c r="P116" s="2432">
        <f t="shared" si="7"/>
        <v>0</v>
      </c>
    </row>
    <row r="117" spans="2:16">
      <c r="B117" s="2411"/>
      <c r="C117" s="2498"/>
      <c r="D117" s="2496"/>
      <c r="E117" s="2496"/>
      <c r="F117" s="2496"/>
      <c r="G117" s="2496"/>
      <c r="H117" s="2496"/>
      <c r="I117" s="2496"/>
      <c r="J117" s="2496"/>
      <c r="K117" s="2496"/>
      <c r="L117" s="2496"/>
      <c r="M117" s="2496"/>
      <c r="N117" s="2496"/>
      <c r="O117" s="2496"/>
      <c r="P117" s="2432">
        <f t="shared" si="7"/>
        <v>0</v>
      </c>
    </row>
    <row r="118" spans="2:16">
      <c r="B118" s="2462"/>
      <c r="C118" s="2499"/>
      <c r="D118" s="2500"/>
      <c r="E118" s="2500"/>
      <c r="F118" s="2500"/>
      <c r="G118" s="2500"/>
      <c r="H118" s="2500"/>
      <c r="I118" s="2500"/>
      <c r="J118" s="2500"/>
      <c r="K118" s="2500"/>
      <c r="L118" s="2500"/>
      <c r="M118" s="2500"/>
      <c r="N118" s="2500"/>
      <c r="O118" s="2500"/>
      <c r="P118" s="2467">
        <f t="shared" si="7"/>
        <v>0</v>
      </c>
    </row>
    <row r="119" spans="2:16">
      <c r="B119" s="2415" t="s">
        <v>434</v>
      </c>
      <c r="C119" s="2429">
        <f t="shared" ref="C119:O119" si="10">SUBTOTAL(9,C104:C118)</f>
        <v>0</v>
      </c>
      <c r="D119" s="2425">
        <f t="shared" si="10"/>
        <v>0</v>
      </c>
      <c r="E119" s="2425">
        <f t="shared" si="10"/>
        <v>0</v>
      </c>
      <c r="F119" s="2425">
        <f t="shared" si="10"/>
        <v>0</v>
      </c>
      <c r="G119" s="2425">
        <f t="shared" si="10"/>
        <v>0</v>
      </c>
      <c r="H119" s="2425">
        <f t="shared" si="10"/>
        <v>0</v>
      </c>
      <c r="I119" s="2425">
        <f t="shared" si="10"/>
        <v>0</v>
      </c>
      <c r="J119" s="2425">
        <f t="shared" si="10"/>
        <v>0</v>
      </c>
      <c r="K119" s="2425">
        <f t="shared" si="10"/>
        <v>0</v>
      </c>
      <c r="L119" s="2425">
        <f t="shared" si="10"/>
        <v>0</v>
      </c>
      <c r="M119" s="2425">
        <f t="shared" si="10"/>
        <v>0</v>
      </c>
      <c r="N119" s="2425">
        <f t="shared" si="10"/>
        <v>0</v>
      </c>
      <c r="O119" s="2425">
        <f t="shared" si="10"/>
        <v>0</v>
      </c>
      <c r="P119" s="2426">
        <f t="shared" si="7"/>
        <v>0</v>
      </c>
    </row>
    <row r="120" spans="2:16">
      <c r="B120" s="2415" t="s">
        <v>435</v>
      </c>
      <c r="C120" s="2429">
        <f t="shared" ref="C120:O120" si="11">SUBTOTAL(9,C75:C118)</f>
        <v>0</v>
      </c>
      <c r="D120" s="2425">
        <f t="shared" si="11"/>
        <v>0</v>
      </c>
      <c r="E120" s="2425">
        <f t="shared" si="11"/>
        <v>0</v>
      </c>
      <c r="F120" s="2425">
        <f t="shared" si="11"/>
        <v>0</v>
      </c>
      <c r="G120" s="2425">
        <f t="shared" si="11"/>
        <v>0</v>
      </c>
      <c r="H120" s="2425">
        <f t="shared" si="11"/>
        <v>0</v>
      </c>
      <c r="I120" s="2425">
        <f t="shared" si="11"/>
        <v>0</v>
      </c>
      <c r="J120" s="2425">
        <f t="shared" si="11"/>
        <v>0</v>
      </c>
      <c r="K120" s="2425">
        <f t="shared" si="11"/>
        <v>0</v>
      </c>
      <c r="L120" s="2425">
        <f t="shared" si="11"/>
        <v>0</v>
      </c>
      <c r="M120" s="2425">
        <f t="shared" si="11"/>
        <v>0</v>
      </c>
      <c r="N120" s="2425">
        <f t="shared" si="11"/>
        <v>0</v>
      </c>
      <c r="O120" s="2425">
        <f t="shared" si="11"/>
        <v>0</v>
      </c>
      <c r="P120" s="2426">
        <f t="shared" si="7"/>
        <v>0</v>
      </c>
    </row>
    <row r="121" spans="2:16">
      <c r="B121" s="2419" t="s">
        <v>436</v>
      </c>
      <c r="C121" s="2430"/>
      <c r="D121" s="2427"/>
      <c r="E121" s="2427"/>
      <c r="F121" s="2427"/>
      <c r="G121" s="2427"/>
      <c r="H121" s="2427"/>
      <c r="I121" s="2427"/>
      <c r="J121" s="2427"/>
      <c r="K121" s="2427"/>
      <c r="L121" s="2427"/>
      <c r="M121" s="2427"/>
      <c r="N121" s="2427"/>
      <c r="O121" s="2427"/>
      <c r="P121" s="2428">
        <f t="shared" si="7"/>
        <v>0</v>
      </c>
    </row>
    <row r="122" spans="2:16">
      <c r="B122" s="2411"/>
      <c r="C122" s="2498"/>
      <c r="D122" s="2496"/>
      <c r="E122" s="2496"/>
      <c r="F122" s="2496"/>
      <c r="G122" s="2496"/>
      <c r="H122" s="2496"/>
      <c r="I122" s="2496"/>
      <c r="J122" s="2496"/>
      <c r="K122" s="2496"/>
      <c r="L122" s="2496"/>
      <c r="M122" s="2496"/>
      <c r="N122" s="2496"/>
      <c r="O122" s="2496"/>
      <c r="P122" s="2432">
        <f t="shared" si="7"/>
        <v>0</v>
      </c>
    </row>
    <row r="123" spans="2:16">
      <c r="B123" s="2411"/>
      <c r="C123" s="2498"/>
      <c r="D123" s="2496"/>
      <c r="E123" s="2496"/>
      <c r="F123" s="2496"/>
      <c r="G123" s="2496"/>
      <c r="H123" s="2496"/>
      <c r="I123" s="2496"/>
      <c r="J123" s="2496"/>
      <c r="K123" s="2496"/>
      <c r="L123" s="2496"/>
      <c r="M123" s="2496"/>
      <c r="N123" s="2496"/>
      <c r="O123" s="2496"/>
      <c r="P123" s="2432">
        <f t="shared" si="7"/>
        <v>0</v>
      </c>
    </row>
    <row r="124" spans="2:16">
      <c r="B124" s="2411"/>
      <c r="C124" s="2498"/>
      <c r="D124" s="2496"/>
      <c r="E124" s="2496"/>
      <c r="F124" s="2496"/>
      <c r="G124" s="2496"/>
      <c r="H124" s="2496"/>
      <c r="I124" s="2496"/>
      <c r="J124" s="2496"/>
      <c r="K124" s="2496"/>
      <c r="L124" s="2496"/>
      <c r="M124" s="2496"/>
      <c r="N124" s="2496"/>
      <c r="O124" s="2496"/>
      <c r="P124" s="2432">
        <f t="shared" si="7"/>
        <v>0</v>
      </c>
    </row>
    <row r="125" spans="2:16">
      <c r="B125" s="2411"/>
      <c r="C125" s="2498"/>
      <c r="D125" s="2496"/>
      <c r="E125" s="2496"/>
      <c r="F125" s="2496"/>
      <c r="G125" s="2496"/>
      <c r="H125" s="2496"/>
      <c r="I125" s="2496"/>
      <c r="J125" s="2496"/>
      <c r="K125" s="2496"/>
      <c r="L125" s="2496"/>
      <c r="M125" s="2496"/>
      <c r="N125" s="2496"/>
      <c r="O125" s="2496"/>
      <c r="P125" s="2432">
        <f t="shared" si="7"/>
        <v>0</v>
      </c>
    </row>
    <row r="126" spans="2:16">
      <c r="B126" s="2411"/>
      <c r="C126" s="2498"/>
      <c r="D126" s="2496"/>
      <c r="E126" s="2496"/>
      <c r="F126" s="2496"/>
      <c r="G126" s="2496"/>
      <c r="H126" s="2496"/>
      <c r="I126" s="2496"/>
      <c r="J126" s="2496"/>
      <c r="K126" s="2496"/>
      <c r="L126" s="2496"/>
      <c r="M126" s="2496"/>
      <c r="N126" s="2496"/>
      <c r="O126" s="2496"/>
      <c r="P126" s="2432">
        <f t="shared" si="7"/>
        <v>0</v>
      </c>
    </row>
    <row r="127" spans="2:16">
      <c r="B127" s="2411"/>
      <c r="C127" s="2498"/>
      <c r="D127" s="2496"/>
      <c r="E127" s="2496"/>
      <c r="F127" s="2496"/>
      <c r="G127" s="2496"/>
      <c r="H127" s="2496"/>
      <c r="I127" s="2496"/>
      <c r="J127" s="2496"/>
      <c r="K127" s="2496"/>
      <c r="L127" s="2496"/>
      <c r="M127" s="2496"/>
      <c r="N127" s="2496"/>
      <c r="O127" s="2496"/>
      <c r="P127" s="2432">
        <f t="shared" si="7"/>
        <v>0</v>
      </c>
    </row>
    <row r="128" spans="2:16">
      <c r="B128" s="2411"/>
      <c r="C128" s="2498"/>
      <c r="D128" s="2496"/>
      <c r="E128" s="2496"/>
      <c r="F128" s="2496"/>
      <c r="G128" s="2496"/>
      <c r="H128" s="2496"/>
      <c r="I128" s="2496"/>
      <c r="J128" s="2496"/>
      <c r="K128" s="2496"/>
      <c r="L128" s="2496"/>
      <c r="M128" s="2496"/>
      <c r="N128" s="2496"/>
      <c r="O128" s="2496"/>
      <c r="P128" s="2432">
        <f t="shared" si="7"/>
        <v>0</v>
      </c>
    </row>
    <row r="129" spans="2:16">
      <c r="B129" s="2411"/>
      <c r="C129" s="2498"/>
      <c r="D129" s="2496"/>
      <c r="E129" s="2496"/>
      <c r="F129" s="2496"/>
      <c r="G129" s="2496"/>
      <c r="H129" s="2496"/>
      <c r="I129" s="2496"/>
      <c r="J129" s="2496"/>
      <c r="K129" s="2496"/>
      <c r="L129" s="2496"/>
      <c r="M129" s="2496"/>
      <c r="N129" s="2496"/>
      <c r="O129" s="2496"/>
      <c r="P129" s="2432">
        <f t="shared" si="7"/>
        <v>0</v>
      </c>
    </row>
    <row r="130" spans="2:16">
      <c r="B130" s="2411"/>
      <c r="C130" s="2498"/>
      <c r="D130" s="2496"/>
      <c r="E130" s="2496"/>
      <c r="F130" s="2496"/>
      <c r="G130" s="2496"/>
      <c r="H130" s="2496"/>
      <c r="I130" s="2496"/>
      <c r="J130" s="2496"/>
      <c r="K130" s="2496"/>
      <c r="L130" s="2496"/>
      <c r="M130" s="2496"/>
      <c r="N130" s="2496"/>
      <c r="O130" s="2496"/>
      <c r="P130" s="2432">
        <f t="shared" si="7"/>
        <v>0</v>
      </c>
    </row>
    <row r="131" spans="2:16">
      <c r="B131" s="2462"/>
      <c r="C131" s="2499"/>
      <c r="D131" s="2500"/>
      <c r="E131" s="2500"/>
      <c r="F131" s="2500"/>
      <c r="G131" s="2500"/>
      <c r="H131" s="2500"/>
      <c r="I131" s="2500"/>
      <c r="J131" s="2500"/>
      <c r="K131" s="2500"/>
      <c r="L131" s="2500"/>
      <c r="M131" s="2500"/>
      <c r="N131" s="2500"/>
      <c r="O131" s="2500"/>
      <c r="P131" s="2467">
        <f t="shared" si="7"/>
        <v>0</v>
      </c>
    </row>
    <row r="132" spans="2:16">
      <c r="B132" s="2415" t="s">
        <v>437</v>
      </c>
      <c r="C132" s="2429">
        <f t="shared" ref="C132:O132" si="12">SUBTOTAL(9,C122:C131)</f>
        <v>0</v>
      </c>
      <c r="D132" s="2425">
        <f t="shared" si="12"/>
        <v>0</v>
      </c>
      <c r="E132" s="2425">
        <f t="shared" si="12"/>
        <v>0</v>
      </c>
      <c r="F132" s="2425">
        <f t="shared" si="12"/>
        <v>0</v>
      </c>
      <c r="G132" s="2425">
        <f t="shared" si="12"/>
        <v>0</v>
      </c>
      <c r="H132" s="2425">
        <f t="shared" si="12"/>
        <v>0</v>
      </c>
      <c r="I132" s="2425">
        <f t="shared" si="12"/>
        <v>0</v>
      </c>
      <c r="J132" s="2425">
        <f t="shared" si="12"/>
        <v>0</v>
      </c>
      <c r="K132" s="2425">
        <f t="shared" si="12"/>
        <v>0</v>
      </c>
      <c r="L132" s="2425">
        <f t="shared" si="12"/>
        <v>0</v>
      </c>
      <c r="M132" s="2425">
        <f t="shared" si="12"/>
        <v>0</v>
      </c>
      <c r="N132" s="2425">
        <f t="shared" si="12"/>
        <v>0</v>
      </c>
      <c r="O132" s="2425">
        <f t="shared" si="12"/>
        <v>0</v>
      </c>
      <c r="P132" s="2426">
        <f t="shared" si="7"/>
        <v>0</v>
      </c>
    </row>
    <row r="133" spans="2:16" ht="17" thickBot="1">
      <c r="B133" s="2433" t="s">
        <v>438</v>
      </c>
      <c r="C133" s="2434">
        <f t="shared" ref="C133:O133" si="13">SUBTOTAL(9,C9:C131)</f>
        <v>0</v>
      </c>
      <c r="D133" s="2435">
        <f t="shared" si="13"/>
        <v>0</v>
      </c>
      <c r="E133" s="2435">
        <f t="shared" si="13"/>
        <v>0</v>
      </c>
      <c r="F133" s="2435">
        <f t="shared" si="13"/>
        <v>0</v>
      </c>
      <c r="G133" s="2435">
        <f t="shared" si="13"/>
        <v>0</v>
      </c>
      <c r="H133" s="2435">
        <f t="shared" si="13"/>
        <v>0</v>
      </c>
      <c r="I133" s="2435">
        <f t="shared" si="13"/>
        <v>0</v>
      </c>
      <c r="J133" s="2435">
        <f t="shared" si="13"/>
        <v>0</v>
      </c>
      <c r="K133" s="2435">
        <f t="shared" si="13"/>
        <v>0</v>
      </c>
      <c r="L133" s="2435">
        <f t="shared" si="13"/>
        <v>0</v>
      </c>
      <c r="M133" s="2435">
        <f t="shared" si="13"/>
        <v>0</v>
      </c>
      <c r="N133" s="2435">
        <f t="shared" si="13"/>
        <v>0</v>
      </c>
      <c r="O133" s="2435">
        <f t="shared" si="13"/>
        <v>0</v>
      </c>
      <c r="P133" s="2436">
        <f t="shared" si="7"/>
        <v>0</v>
      </c>
    </row>
    <row r="134" spans="2:16" ht="17" thickTop="1">
      <c r="B134" s="2419" t="s">
        <v>439</v>
      </c>
      <c r="C134" s="2430"/>
      <c r="D134" s="2427"/>
      <c r="E134" s="2427"/>
      <c r="F134" s="2427"/>
      <c r="G134" s="2427"/>
      <c r="H134" s="2427"/>
      <c r="I134" s="2427"/>
      <c r="J134" s="2427"/>
      <c r="K134" s="2427"/>
      <c r="L134" s="2427"/>
      <c r="M134" s="2427"/>
      <c r="N134" s="2427"/>
      <c r="O134" s="2427"/>
      <c r="P134" s="2428">
        <f t="shared" si="7"/>
        <v>0</v>
      </c>
    </row>
    <row r="135" spans="2:16">
      <c r="B135" s="2411"/>
      <c r="C135" s="2497"/>
      <c r="D135" s="2496"/>
      <c r="E135" s="2496"/>
      <c r="F135" s="2496"/>
      <c r="G135" s="2496"/>
      <c r="H135" s="2496"/>
      <c r="I135" s="2496"/>
      <c r="J135" s="2496"/>
      <c r="K135" s="2496"/>
      <c r="L135" s="2496"/>
      <c r="M135" s="2496"/>
      <c r="N135" s="2496"/>
      <c r="O135" s="2496"/>
      <c r="P135" s="2432">
        <f t="shared" si="7"/>
        <v>0</v>
      </c>
    </row>
    <row r="136" spans="2:16">
      <c r="B136" s="2411"/>
      <c r="C136" s="2497"/>
      <c r="D136" s="2496"/>
      <c r="E136" s="2496"/>
      <c r="F136" s="2496"/>
      <c r="G136" s="2496"/>
      <c r="H136" s="2496"/>
      <c r="I136" s="2496"/>
      <c r="J136" s="2496"/>
      <c r="K136" s="2496"/>
      <c r="L136" s="2496"/>
      <c r="M136" s="2496"/>
      <c r="N136" s="2496"/>
      <c r="O136" s="2496"/>
      <c r="P136" s="2432">
        <f t="shared" si="7"/>
        <v>0</v>
      </c>
    </row>
    <row r="137" spans="2:16">
      <c r="B137" s="2411"/>
      <c r="C137" s="2498"/>
      <c r="D137" s="2496"/>
      <c r="E137" s="2496"/>
      <c r="F137" s="2496"/>
      <c r="G137" s="2496"/>
      <c r="H137" s="2496"/>
      <c r="I137" s="2496"/>
      <c r="J137" s="2496"/>
      <c r="K137" s="2496"/>
      <c r="L137" s="2496"/>
      <c r="M137" s="2496"/>
      <c r="N137" s="2496"/>
      <c r="O137" s="2496"/>
      <c r="P137" s="2432">
        <f t="shared" si="7"/>
        <v>0</v>
      </c>
    </row>
    <row r="138" spans="2:16">
      <c r="B138" s="2411"/>
      <c r="C138" s="2498"/>
      <c r="D138" s="2496"/>
      <c r="E138" s="2496"/>
      <c r="F138" s="2496"/>
      <c r="G138" s="2496"/>
      <c r="H138" s="2496"/>
      <c r="I138" s="2496"/>
      <c r="J138" s="2496"/>
      <c r="K138" s="2496"/>
      <c r="L138" s="2496"/>
      <c r="M138" s="2496"/>
      <c r="N138" s="2496"/>
      <c r="O138" s="2496"/>
      <c r="P138" s="2432">
        <f t="shared" ref="P138:P199" si="14">O138-C138</f>
        <v>0</v>
      </c>
    </row>
    <row r="139" spans="2:16">
      <c r="B139" s="2411"/>
      <c r="C139" s="2498"/>
      <c r="D139" s="2496"/>
      <c r="E139" s="2496"/>
      <c r="F139" s="2496"/>
      <c r="G139" s="2496"/>
      <c r="H139" s="2496"/>
      <c r="I139" s="2496"/>
      <c r="J139" s="2496"/>
      <c r="K139" s="2496"/>
      <c r="L139" s="2496"/>
      <c r="M139" s="2496"/>
      <c r="N139" s="2496"/>
      <c r="O139" s="2496"/>
      <c r="P139" s="2432">
        <f t="shared" si="14"/>
        <v>0</v>
      </c>
    </row>
    <row r="140" spans="2:16">
      <c r="B140" s="2411"/>
      <c r="C140" s="2498"/>
      <c r="D140" s="2496"/>
      <c r="E140" s="2496"/>
      <c r="F140" s="2496"/>
      <c r="G140" s="2496"/>
      <c r="H140" s="2496"/>
      <c r="I140" s="2496"/>
      <c r="J140" s="2496"/>
      <c r="K140" s="2496"/>
      <c r="L140" s="2496"/>
      <c r="M140" s="2496"/>
      <c r="N140" s="2496"/>
      <c r="O140" s="2496"/>
      <c r="P140" s="2432">
        <f t="shared" si="14"/>
        <v>0</v>
      </c>
    </row>
    <row r="141" spans="2:16">
      <c r="B141" s="2411"/>
      <c r="C141" s="2498"/>
      <c r="D141" s="2496"/>
      <c r="E141" s="2496"/>
      <c r="F141" s="2496"/>
      <c r="G141" s="2496"/>
      <c r="H141" s="2496"/>
      <c r="I141" s="2496"/>
      <c r="J141" s="2496"/>
      <c r="K141" s="2496"/>
      <c r="L141" s="2496"/>
      <c r="M141" s="2496"/>
      <c r="N141" s="2496"/>
      <c r="O141" s="2496"/>
      <c r="P141" s="2432">
        <f t="shared" si="14"/>
        <v>0</v>
      </c>
    </row>
    <row r="142" spans="2:16">
      <c r="B142" s="2411"/>
      <c r="C142" s="2498"/>
      <c r="D142" s="2496"/>
      <c r="E142" s="2496"/>
      <c r="F142" s="2496"/>
      <c r="G142" s="2496"/>
      <c r="H142" s="2496"/>
      <c r="I142" s="2496"/>
      <c r="J142" s="2496"/>
      <c r="K142" s="2496"/>
      <c r="L142" s="2496"/>
      <c r="M142" s="2496"/>
      <c r="N142" s="2496"/>
      <c r="O142" s="2496"/>
      <c r="P142" s="2432">
        <f t="shared" si="14"/>
        <v>0</v>
      </c>
    </row>
    <row r="143" spans="2:16">
      <c r="B143" s="2411"/>
      <c r="C143" s="2498"/>
      <c r="D143" s="2496"/>
      <c r="E143" s="2496"/>
      <c r="F143" s="2496"/>
      <c r="G143" s="2496"/>
      <c r="H143" s="2496"/>
      <c r="I143" s="2496"/>
      <c r="J143" s="2496"/>
      <c r="K143" s="2496"/>
      <c r="L143" s="2496"/>
      <c r="M143" s="2496"/>
      <c r="N143" s="2496"/>
      <c r="O143" s="2496"/>
      <c r="P143" s="2432">
        <f t="shared" si="14"/>
        <v>0</v>
      </c>
    </row>
    <row r="144" spans="2:16">
      <c r="B144" s="2462"/>
      <c r="C144" s="2499"/>
      <c r="D144" s="2500"/>
      <c r="E144" s="2500"/>
      <c r="F144" s="2500"/>
      <c r="G144" s="2500"/>
      <c r="H144" s="2500"/>
      <c r="I144" s="2500"/>
      <c r="J144" s="2500"/>
      <c r="K144" s="2500"/>
      <c r="L144" s="2500"/>
      <c r="M144" s="2500"/>
      <c r="N144" s="2500"/>
      <c r="O144" s="2500"/>
      <c r="P144" s="2467">
        <f t="shared" si="14"/>
        <v>0</v>
      </c>
    </row>
    <row r="145" spans="2:16">
      <c r="B145" s="2415" t="s">
        <v>440</v>
      </c>
      <c r="C145" s="2429">
        <f t="shared" ref="C145:O145" si="15">SUBTOTAL(9,C135:C144)</f>
        <v>0</v>
      </c>
      <c r="D145" s="2425">
        <f t="shared" si="15"/>
        <v>0</v>
      </c>
      <c r="E145" s="2425">
        <f t="shared" si="15"/>
        <v>0</v>
      </c>
      <c r="F145" s="2425">
        <f t="shared" si="15"/>
        <v>0</v>
      </c>
      <c r="G145" s="2425">
        <f t="shared" si="15"/>
        <v>0</v>
      </c>
      <c r="H145" s="2425">
        <f t="shared" si="15"/>
        <v>0</v>
      </c>
      <c r="I145" s="2425">
        <f t="shared" si="15"/>
        <v>0</v>
      </c>
      <c r="J145" s="2425">
        <f t="shared" si="15"/>
        <v>0</v>
      </c>
      <c r="K145" s="2425">
        <f t="shared" si="15"/>
        <v>0</v>
      </c>
      <c r="L145" s="2425">
        <f t="shared" si="15"/>
        <v>0</v>
      </c>
      <c r="M145" s="2425">
        <f t="shared" si="15"/>
        <v>0</v>
      </c>
      <c r="N145" s="2425">
        <f t="shared" si="15"/>
        <v>0</v>
      </c>
      <c r="O145" s="2425">
        <f t="shared" si="15"/>
        <v>0</v>
      </c>
      <c r="P145" s="2426">
        <f t="shared" si="14"/>
        <v>0</v>
      </c>
    </row>
    <row r="146" spans="2:16">
      <c r="B146" s="2419" t="s">
        <v>441</v>
      </c>
      <c r="C146" s="2430"/>
      <c r="D146" s="2427"/>
      <c r="E146" s="2427"/>
      <c r="F146" s="2427"/>
      <c r="G146" s="2427"/>
      <c r="H146" s="2427"/>
      <c r="I146" s="2427"/>
      <c r="J146" s="2427"/>
      <c r="K146" s="2427"/>
      <c r="L146" s="2427"/>
      <c r="M146" s="2427"/>
      <c r="N146" s="2427"/>
      <c r="O146" s="2427"/>
      <c r="P146" s="2428">
        <f t="shared" si="14"/>
        <v>0</v>
      </c>
    </row>
    <row r="147" spans="2:16">
      <c r="B147" s="2411"/>
      <c r="C147" s="2497"/>
      <c r="D147" s="2496"/>
      <c r="E147" s="2496"/>
      <c r="F147" s="2496"/>
      <c r="G147" s="2496"/>
      <c r="H147" s="2496"/>
      <c r="I147" s="2496"/>
      <c r="J147" s="2496"/>
      <c r="K147" s="2496"/>
      <c r="L147" s="2496"/>
      <c r="M147" s="2496"/>
      <c r="N147" s="2496"/>
      <c r="O147" s="2496"/>
      <c r="P147" s="2432">
        <f t="shared" si="14"/>
        <v>0</v>
      </c>
    </row>
    <row r="148" spans="2:16">
      <c r="B148" s="2411"/>
      <c r="C148" s="2497"/>
      <c r="D148" s="2496"/>
      <c r="E148" s="2496"/>
      <c r="F148" s="2496"/>
      <c r="G148" s="2496"/>
      <c r="H148" s="2496"/>
      <c r="I148" s="2496"/>
      <c r="J148" s="2496"/>
      <c r="K148" s="2496"/>
      <c r="L148" s="2496"/>
      <c r="M148" s="2496"/>
      <c r="N148" s="2496"/>
      <c r="O148" s="2496"/>
      <c r="P148" s="2432">
        <f t="shared" si="14"/>
        <v>0</v>
      </c>
    </row>
    <row r="149" spans="2:16">
      <c r="B149" s="2411"/>
      <c r="C149" s="2497"/>
      <c r="D149" s="2496"/>
      <c r="E149" s="2496"/>
      <c r="F149" s="2496"/>
      <c r="G149" s="2496"/>
      <c r="H149" s="2496"/>
      <c r="I149" s="2496"/>
      <c r="J149" s="2496"/>
      <c r="K149" s="2496"/>
      <c r="L149" s="2496"/>
      <c r="M149" s="2496"/>
      <c r="N149" s="2496"/>
      <c r="O149" s="2496"/>
      <c r="P149" s="2432">
        <f t="shared" si="14"/>
        <v>0</v>
      </c>
    </row>
    <row r="150" spans="2:16">
      <c r="B150" s="2411"/>
      <c r="C150" s="2497"/>
      <c r="D150" s="2496"/>
      <c r="E150" s="2496"/>
      <c r="F150" s="2496"/>
      <c r="G150" s="2496"/>
      <c r="H150" s="2496"/>
      <c r="I150" s="2496"/>
      <c r="J150" s="2496"/>
      <c r="K150" s="2496"/>
      <c r="L150" s="2496"/>
      <c r="M150" s="2496"/>
      <c r="N150" s="2496"/>
      <c r="O150" s="2496"/>
      <c r="P150" s="2432">
        <f t="shared" si="14"/>
        <v>0</v>
      </c>
    </row>
    <row r="151" spans="2:16">
      <c r="B151" s="2411"/>
      <c r="C151" s="2497"/>
      <c r="D151" s="2496"/>
      <c r="E151" s="2496"/>
      <c r="F151" s="2496"/>
      <c r="G151" s="2496"/>
      <c r="H151" s="2496"/>
      <c r="I151" s="2496"/>
      <c r="J151" s="2496"/>
      <c r="K151" s="2496"/>
      <c r="L151" s="2496"/>
      <c r="M151" s="2496"/>
      <c r="N151" s="2496"/>
      <c r="O151" s="2496"/>
      <c r="P151" s="2432">
        <f t="shared" si="14"/>
        <v>0</v>
      </c>
    </row>
    <row r="152" spans="2:16">
      <c r="B152" s="2411"/>
      <c r="C152" s="2497"/>
      <c r="D152" s="2496"/>
      <c r="E152" s="2496"/>
      <c r="F152" s="2496"/>
      <c r="G152" s="2496"/>
      <c r="H152" s="2496"/>
      <c r="I152" s="2496"/>
      <c r="J152" s="2496"/>
      <c r="K152" s="2496"/>
      <c r="L152" s="2496"/>
      <c r="M152" s="2496"/>
      <c r="N152" s="2496"/>
      <c r="O152" s="2496"/>
      <c r="P152" s="2432">
        <f t="shared" si="14"/>
        <v>0</v>
      </c>
    </row>
    <row r="153" spans="2:16">
      <c r="B153" s="2411"/>
      <c r="C153" s="2497"/>
      <c r="D153" s="2496"/>
      <c r="E153" s="2496"/>
      <c r="F153" s="2496"/>
      <c r="G153" s="2496"/>
      <c r="H153" s="2496"/>
      <c r="I153" s="2496"/>
      <c r="J153" s="2496"/>
      <c r="K153" s="2496"/>
      <c r="L153" s="2496"/>
      <c r="M153" s="2496"/>
      <c r="N153" s="2496"/>
      <c r="O153" s="2496"/>
      <c r="P153" s="2432">
        <f t="shared" si="14"/>
        <v>0</v>
      </c>
    </row>
    <row r="154" spans="2:16">
      <c r="B154" s="2411"/>
      <c r="C154" s="2497"/>
      <c r="D154" s="2496"/>
      <c r="E154" s="2496"/>
      <c r="F154" s="2496"/>
      <c r="G154" s="2496"/>
      <c r="H154" s="2496"/>
      <c r="I154" s="2496"/>
      <c r="J154" s="2496"/>
      <c r="K154" s="2496"/>
      <c r="L154" s="2496"/>
      <c r="M154" s="2496"/>
      <c r="N154" s="2496"/>
      <c r="O154" s="2496"/>
      <c r="P154" s="2432">
        <f t="shared" si="14"/>
        <v>0</v>
      </c>
    </row>
    <row r="155" spans="2:16">
      <c r="B155" s="2411"/>
      <c r="C155" s="2497"/>
      <c r="D155" s="2496"/>
      <c r="E155" s="2496"/>
      <c r="F155" s="2496"/>
      <c r="G155" s="2496"/>
      <c r="H155" s="2496"/>
      <c r="I155" s="2496"/>
      <c r="J155" s="2496"/>
      <c r="K155" s="2496"/>
      <c r="L155" s="2496"/>
      <c r="M155" s="2496"/>
      <c r="N155" s="2496"/>
      <c r="O155" s="2496"/>
      <c r="P155" s="2432">
        <f t="shared" si="14"/>
        <v>0</v>
      </c>
    </row>
    <row r="156" spans="2:16">
      <c r="B156" s="2411"/>
      <c r="C156" s="2497"/>
      <c r="D156" s="2496"/>
      <c r="E156" s="2496"/>
      <c r="F156" s="2496"/>
      <c r="G156" s="2496"/>
      <c r="H156" s="2496"/>
      <c r="I156" s="2496"/>
      <c r="J156" s="2496"/>
      <c r="K156" s="2496"/>
      <c r="L156" s="2496"/>
      <c r="M156" s="2496"/>
      <c r="N156" s="2496"/>
      <c r="O156" s="2496"/>
      <c r="P156" s="2432">
        <f t="shared" si="14"/>
        <v>0</v>
      </c>
    </row>
    <row r="157" spans="2:16">
      <c r="B157" s="2411"/>
      <c r="C157" s="2497"/>
      <c r="D157" s="2496"/>
      <c r="E157" s="2496"/>
      <c r="F157" s="2496"/>
      <c r="G157" s="2496"/>
      <c r="H157" s="2496"/>
      <c r="I157" s="2496"/>
      <c r="J157" s="2496"/>
      <c r="K157" s="2496"/>
      <c r="L157" s="2496"/>
      <c r="M157" s="2496"/>
      <c r="N157" s="2496"/>
      <c r="O157" s="2496"/>
      <c r="P157" s="2432">
        <f t="shared" si="14"/>
        <v>0</v>
      </c>
    </row>
    <row r="158" spans="2:16">
      <c r="B158" s="2411"/>
      <c r="C158" s="2497"/>
      <c r="D158" s="2496"/>
      <c r="E158" s="2496"/>
      <c r="F158" s="2496"/>
      <c r="G158" s="2496"/>
      <c r="H158" s="2496"/>
      <c r="I158" s="2496"/>
      <c r="J158" s="2496"/>
      <c r="K158" s="2496"/>
      <c r="L158" s="2496"/>
      <c r="M158" s="2496"/>
      <c r="N158" s="2496"/>
      <c r="O158" s="2496"/>
      <c r="P158" s="2432">
        <f t="shared" si="14"/>
        <v>0</v>
      </c>
    </row>
    <row r="159" spans="2:16">
      <c r="B159" s="2411"/>
      <c r="C159" s="2497"/>
      <c r="D159" s="2496"/>
      <c r="E159" s="2496"/>
      <c r="F159" s="2496"/>
      <c r="G159" s="2496"/>
      <c r="H159" s="2496"/>
      <c r="I159" s="2496"/>
      <c r="J159" s="2496"/>
      <c r="K159" s="2496"/>
      <c r="L159" s="2496"/>
      <c r="M159" s="2496"/>
      <c r="N159" s="2496"/>
      <c r="O159" s="2496"/>
      <c r="P159" s="2432">
        <f t="shared" si="14"/>
        <v>0</v>
      </c>
    </row>
    <row r="160" spans="2:16">
      <c r="B160" s="2411"/>
      <c r="C160" s="2498"/>
      <c r="D160" s="2496"/>
      <c r="E160" s="2496"/>
      <c r="F160" s="2496"/>
      <c r="G160" s="2496"/>
      <c r="H160" s="2496"/>
      <c r="I160" s="2496"/>
      <c r="J160" s="2496"/>
      <c r="K160" s="2496"/>
      <c r="L160" s="2496"/>
      <c r="M160" s="2496"/>
      <c r="N160" s="2496"/>
      <c r="O160" s="2496"/>
      <c r="P160" s="2432">
        <f t="shared" si="14"/>
        <v>0</v>
      </c>
    </row>
    <row r="161" spans="2:16">
      <c r="B161" s="2411"/>
      <c r="C161" s="2498"/>
      <c r="D161" s="2496"/>
      <c r="E161" s="2496"/>
      <c r="F161" s="2496"/>
      <c r="G161" s="2496"/>
      <c r="H161" s="2496"/>
      <c r="I161" s="2496"/>
      <c r="J161" s="2496"/>
      <c r="K161" s="2496"/>
      <c r="L161" s="2496"/>
      <c r="M161" s="2496"/>
      <c r="N161" s="2496"/>
      <c r="O161" s="2496"/>
      <c r="P161" s="2432">
        <f t="shared" si="14"/>
        <v>0</v>
      </c>
    </row>
    <row r="162" spans="2:16">
      <c r="B162" s="2411"/>
      <c r="C162" s="2498"/>
      <c r="D162" s="2496"/>
      <c r="E162" s="2496"/>
      <c r="F162" s="2496"/>
      <c r="G162" s="2496"/>
      <c r="H162" s="2496"/>
      <c r="I162" s="2496"/>
      <c r="J162" s="2496"/>
      <c r="K162" s="2496"/>
      <c r="L162" s="2496"/>
      <c r="M162" s="2496"/>
      <c r="N162" s="2496"/>
      <c r="O162" s="2496"/>
      <c r="P162" s="2432">
        <f t="shared" si="14"/>
        <v>0</v>
      </c>
    </row>
    <row r="163" spans="2:16">
      <c r="B163" s="2411"/>
      <c r="C163" s="2498"/>
      <c r="D163" s="2496"/>
      <c r="E163" s="2496"/>
      <c r="F163" s="2496"/>
      <c r="G163" s="2496"/>
      <c r="H163" s="2496"/>
      <c r="I163" s="2496"/>
      <c r="J163" s="2496"/>
      <c r="K163" s="2496"/>
      <c r="L163" s="2496"/>
      <c r="M163" s="2496"/>
      <c r="N163" s="2496"/>
      <c r="O163" s="2496"/>
      <c r="P163" s="2432">
        <f t="shared" si="14"/>
        <v>0</v>
      </c>
    </row>
    <row r="164" spans="2:16">
      <c r="B164" s="2411"/>
      <c r="C164" s="2498"/>
      <c r="D164" s="2496"/>
      <c r="E164" s="2496"/>
      <c r="F164" s="2496"/>
      <c r="G164" s="2496"/>
      <c r="H164" s="2496"/>
      <c r="I164" s="2496"/>
      <c r="J164" s="2496"/>
      <c r="K164" s="2496"/>
      <c r="L164" s="2496"/>
      <c r="M164" s="2496"/>
      <c r="N164" s="2496"/>
      <c r="O164" s="2496"/>
      <c r="P164" s="2432">
        <f t="shared" si="14"/>
        <v>0</v>
      </c>
    </row>
    <row r="165" spans="2:16">
      <c r="B165" s="2411"/>
      <c r="C165" s="2498"/>
      <c r="D165" s="2496"/>
      <c r="E165" s="2496"/>
      <c r="F165" s="2496"/>
      <c r="G165" s="2496"/>
      <c r="H165" s="2496"/>
      <c r="I165" s="2496"/>
      <c r="J165" s="2496"/>
      <c r="K165" s="2496"/>
      <c r="L165" s="2496"/>
      <c r="M165" s="2496"/>
      <c r="N165" s="2496"/>
      <c r="O165" s="2496"/>
      <c r="P165" s="2432">
        <f t="shared" si="14"/>
        <v>0</v>
      </c>
    </row>
    <row r="166" spans="2:16">
      <c r="B166" s="2462"/>
      <c r="C166" s="2499"/>
      <c r="D166" s="2500"/>
      <c r="E166" s="2500"/>
      <c r="F166" s="2500"/>
      <c r="G166" s="2500"/>
      <c r="H166" s="2500"/>
      <c r="I166" s="2500"/>
      <c r="J166" s="2500"/>
      <c r="K166" s="2500"/>
      <c r="L166" s="2500"/>
      <c r="M166" s="2500"/>
      <c r="N166" s="2500"/>
      <c r="O166" s="2500"/>
      <c r="P166" s="2467">
        <f t="shared" si="14"/>
        <v>0</v>
      </c>
    </row>
    <row r="167" spans="2:16">
      <c r="B167" s="2415" t="s">
        <v>442</v>
      </c>
      <c r="C167" s="2429">
        <f t="shared" ref="C167:O167" si="16">SUBTOTAL(9,C147:C166)</f>
        <v>0</v>
      </c>
      <c r="D167" s="2425">
        <f t="shared" si="16"/>
        <v>0</v>
      </c>
      <c r="E167" s="2425">
        <f t="shared" si="16"/>
        <v>0</v>
      </c>
      <c r="F167" s="2425">
        <f t="shared" si="16"/>
        <v>0</v>
      </c>
      <c r="G167" s="2425">
        <f t="shared" si="16"/>
        <v>0</v>
      </c>
      <c r="H167" s="2425">
        <f t="shared" si="16"/>
        <v>0</v>
      </c>
      <c r="I167" s="2425">
        <f t="shared" si="16"/>
        <v>0</v>
      </c>
      <c r="J167" s="2425">
        <f t="shared" si="16"/>
        <v>0</v>
      </c>
      <c r="K167" s="2425">
        <f t="shared" si="16"/>
        <v>0</v>
      </c>
      <c r="L167" s="2425">
        <f t="shared" si="16"/>
        <v>0</v>
      </c>
      <c r="M167" s="2425">
        <f t="shared" si="16"/>
        <v>0</v>
      </c>
      <c r="N167" s="2425">
        <f t="shared" si="16"/>
        <v>0</v>
      </c>
      <c r="O167" s="2425">
        <f t="shared" si="16"/>
        <v>0</v>
      </c>
      <c r="P167" s="2426">
        <f t="shared" si="14"/>
        <v>0</v>
      </c>
    </row>
    <row r="168" spans="2:16">
      <c r="B168" s="2415" t="s">
        <v>443</v>
      </c>
      <c r="C168" s="2429">
        <f t="shared" ref="C168:O168" si="17">SUBTOTAL(9,C135:C166)</f>
        <v>0</v>
      </c>
      <c r="D168" s="2425">
        <f t="shared" si="17"/>
        <v>0</v>
      </c>
      <c r="E168" s="2425">
        <f t="shared" si="17"/>
        <v>0</v>
      </c>
      <c r="F168" s="2425">
        <f t="shared" si="17"/>
        <v>0</v>
      </c>
      <c r="G168" s="2425">
        <f t="shared" si="17"/>
        <v>0</v>
      </c>
      <c r="H168" s="2425">
        <f t="shared" si="17"/>
        <v>0</v>
      </c>
      <c r="I168" s="2425">
        <f t="shared" si="17"/>
        <v>0</v>
      </c>
      <c r="J168" s="2425">
        <f t="shared" si="17"/>
        <v>0</v>
      </c>
      <c r="K168" s="2425">
        <f t="shared" si="17"/>
        <v>0</v>
      </c>
      <c r="L168" s="2425">
        <f t="shared" si="17"/>
        <v>0</v>
      </c>
      <c r="M168" s="2425">
        <f t="shared" si="17"/>
        <v>0</v>
      </c>
      <c r="N168" s="2425">
        <f t="shared" si="17"/>
        <v>0</v>
      </c>
      <c r="O168" s="2425">
        <f t="shared" si="17"/>
        <v>0</v>
      </c>
      <c r="P168" s="2426">
        <f t="shared" si="14"/>
        <v>0</v>
      </c>
    </row>
    <row r="169" spans="2:16">
      <c r="B169" s="2419" t="s">
        <v>444</v>
      </c>
      <c r="C169" s="2430"/>
      <c r="D169" s="2427"/>
      <c r="E169" s="2427"/>
      <c r="F169" s="2427"/>
      <c r="G169" s="2427"/>
      <c r="H169" s="2427"/>
      <c r="I169" s="2427"/>
      <c r="J169" s="2427"/>
      <c r="K169" s="2427"/>
      <c r="L169" s="2427"/>
      <c r="M169" s="2427"/>
      <c r="N169" s="2427"/>
      <c r="O169" s="2427"/>
      <c r="P169" s="2428">
        <f t="shared" si="14"/>
        <v>0</v>
      </c>
    </row>
    <row r="170" spans="2:16">
      <c r="B170" s="2411"/>
      <c r="C170" s="2497"/>
      <c r="D170" s="2496"/>
      <c r="E170" s="2496"/>
      <c r="F170" s="2496"/>
      <c r="G170" s="2496"/>
      <c r="H170" s="2496"/>
      <c r="I170" s="2496"/>
      <c r="J170" s="2496"/>
      <c r="K170" s="2496"/>
      <c r="L170" s="2496"/>
      <c r="M170" s="2496"/>
      <c r="N170" s="2496"/>
      <c r="O170" s="2496"/>
      <c r="P170" s="2432">
        <f t="shared" si="14"/>
        <v>0</v>
      </c>
    </row>
    <row r="171" spans="2:16">
      <c r="B171" s="2411"/>
      <c r="C171" s="2497"/>
      <c r="D171" s="2496"/>
      <c r="E171" s="2496"/>
      <c r="F171" s="2496"/>
      <c r="G171" s="2496"/>
      <c r="H171" s="2496"/>
      <c r="I171" s="2496"/>
      <c r="J171" s="2496"/>
      <c r="K171" s="2496"/>
      <c r="L171" s="2496"/>
      <c r="M171" s="2496"/>
      <c r="N171" s="2496"/>
      <c r="O171" s="2496"/>
      <c r="P171" s="2432">
        <f t="shared" si="14"/>
        <v>0</v>
      </c>
    </row>
    <row r="172" spans="2:16">
      <c r="B172" s="2411"/>
      <c r="C172" s="2497"/>
      <c r="D172" s="2496"/>
      <c r="E172" s="2496"/>
      <c r="F172" s="2496"/>
      <c r="G172" s="2496"/>
      <c r="H172" s="2496"/>
      <c r="I172" s="2496"/>
      <c r="J172" s="2496"/>
      <c r="K172" s="2496"/>
      <c r="L172" s="2496"/>
      <c r="M172" s="2496"/>
      <c r="N172" s="2496"/>
      <c r="O172" s="2496"/>
      <c r="P172" s="2432">
        <f t="shared" si="14"/>
        <v>0</v>
      </c>
    </row>
    <row r="173" spans="2:16">
      <c r="B173" s="2411"/>
      <c r="C173" s="2498"/>
      <c r="D173" s="2496"/>
      <c r="E173" s="2496"/>
      <c r="F173" s="2496"/>
      <c r="G173" s="2496"/>
      <c r="H173" s="2496"/>
      <c r="I173" s="2496"/>
      <c r="J173" s="2496"/>
      <c r="K173" s="2496"/>
      <c r="L173" s="2496"/>
      <c r="M173" s="2496"/>
      <c r="N173" s="2496"/>
      <c r="O173" s="2496"/>
      <c r="P173" s="2432">
        <f t="shared" si="14"/>
        <v>0</v>
      </c>
    </row>
    <row r="174" spans="2:16">
      <c r="B174" s="2411"/>
      <c r="C174" s="2498"/>
      <c r="D174" s="2496"/>
      <c r="E174" s="2496"/>
      <c r="F174" s="2496"/>
      <c r="G174" s="2496"/>
      <c r="H174" s="2496"/>
      <c r="I174" s="2496"/>
      <c r="J174" s="2496"/>
      <c r="K174" s="2496"/>
      <c r="L174" s="2496"/>
      <c r="M174" s="2496"/>
      <c r="N174" s="2496"/>
      <c r="O174" s="2496"/>
      <c r="P174" s="2432">
        <f t="shared" si="14"/>
        <v>0</v>
      </c>
    </row>
    <row r="175" spans="2:16">
      <c r="B175" s="2411"/>
      <c r="C175" s="2498"/>
      <c r="D175" s="2496"/>
      <c r="E175" s="2496"/>
      <c r="F175" s="2496"/>
      <c r="G175" s="2496"/>
      <c r="H175" s="2496"/>
      <c r="I175" s="2496"/>
      <c r="J175" s="2496"/>
      <c r="K175" s="2496"/>
      <c r="L175" s="2496"/>
      <c r="M175" s="2496"/>
      <c r="N175" s="2496"/>
      <c r="O175" s="2496"/>
      <c r="P175" s="2432">
        <f t="shared" si="14"/>
        <v>0</v>
      </c>
    </row>
    <row r="176" spans="2:16">
      <c r="B176" s="2411"/>
      <c r="C176" s="2498"/>
      <c r="D176" s="2496"/>
      <c r="E176" s="2496"/>
      <c r="F176" s="2496"/>
      <c r="G176" s="2496"/>
      <c r="H176" s="2496"/>
      <c r="I176" s="2496"/>
      <c r="J176" s="2496"/>
      <c r="K176" s="2496"/>
      <c r="L176" s="2496"/>
      <c r="M176" s="2496"/>
      <c r="N176" s="2496"/>
      <c r="O176" s="2496"/>
      <c r="P176" s="2432">
        <f t="shared" si="14"/>
        <v>0</v>
      </c>
    </row>
    <row r="177" spans="2:16">
      <c r="B177" s="2411"/>
      <c r="C177" s="2498"/>
      <c r="D177" s="2496"/>
      <c r="E177" s="2496"/>
      <c r="F177" s="2496"/>
      <c r="G177" s="2496"/>
      <c r="H177" s="2496"/>
      <c r="I177" s="2496"/>
      <c r="J177" s="2496"/>
      <c r="K177" s="2496"/>
      <c r="L177" s="2496"/>
      <c r="M177" s="2496"/>
      <c r="N177" s="2496"/>
      <c r="O177" s="2496"/>
      <c r="P177" s="2432">
        <f t="shared" si="14"/>
        <v>0</v>
      </c>
    </row>
    <row r="178" spans="2:16">
      <c r="B178" s="2411"/>
      <c r="C178" s="2498"/>
      <c r="D178" s="2496"/>
      <c r="E178" s="2496"/>
      <c r="F178" s="2496"/>
      <c r="G178" s="2496"/>
      <c r="H178" s="2496"/>
      <c r="I178" s="2496"/>
      <c r="J178" s="2496"/>
      <c r="K178" s="2496"/>
      <c r="L178" s="2496"/>
      <c r="M178" s="2496"/>
      <c r="N178" s="2496"/>
      <c r="O178" s="2496"/>
      <c r="P178" s="2432">
        <f t="shared" si="14"/>
        <v>0</v>
      </c>
    </row>
    <row r="179" spans="2:16">
      <c r="B179" s="2411"/>
      <c r="C179" s="2498"/>
      <c r="D179" s="2496"/>
      <c r="E179" s="2496"/>
      <c r="F179" s="2496"/>
      <c r="G179" s="2496"/>
      <c r="H179" s="2496"/>
      <c r="I179" s="2496"/>
      <c r="J179" s="2496"/>
      <c r="K179" s="2496"/>
      <c r="L179" s="2496"/>
      <c r="M179" s="2496"/>
      <c r="N179" s="2496"/>
      <c r="O179" s="2496"/>
      <c r="P179" s="2432">
        <f t="shared" si="14"/>
        <v>0</v>
      </c>
    </row>
    <row r="180" spans="2:16">
      <c r="B180" s="2411"/>
      <c r="C180" s="2498"/>
      <c r="D180" s="2496"/>
      <c r="E180" s="2496"/>
      <c r="F180" s="2496"/>
      <c r="G180" s="2496"/>
      <c r="H180" s="2496"/>
      <c r="I180" s="2496"/>
      <c r="J180" s="2496"/>
      <c r="K180" s="2496"/>
      <c r="L180" s="2496"/>
      <c r="M180" s="2496"/>
      <c r="N180" s="2496"/>
      <c r="O180" s="2496"/>
      <c r="P180" s="2432">
        <f t="shared" si="14"/>
        <v>0</v>
      </c>
    </row>
    <row r="181" spans="2:16">
      <c r="B181" s="2411"/>
      <c r="C181" s="2498"/>
      <c r="D181" s="2496"/>
      <c r="E181" s="2496"/>
      <c r="F181" s="2496"/>
      <c r="G181" s="2496"/>
      <c r="H181" s="2496"/>
      <c r="I181" s="2496"/>
      <c r="J181" s="2496"/>
      <c r="K181" s="2496"/>
      <c r="L181" s="2496"/>
      <c r="M181" s="2496"/>
      <c r="N181" s="2496"/>
      <c r="O181" s="2496"/>
      <c r="P181" s="2432">
        <f t="shared" si="14"/>
        <v>0</v>
      </c>
    </row>
    <row r="182" spans="2:16">
      <c r="B182" s="2411"/>
      <c r="C182" s="2498"/>
      <c r="D182" s="2496"/>
      <c r="E182" s="2496"/>
      <c r="F182" s="2496"/>
      <c r="G182" s="2496"/>
      <c r="H182" s="2496"/>
      <c r="I182" s="2496"/>
      <c r="J182" s="2496"/>
      <c r="K182" s="2496"/>
      <c r="L182" s="2496"/>
      <c r="M182" s="2496"/>
      <c r="N182" s="2496"/>
      <c r="O182" s="2496"/>
      <c r="P182" s="2432">
        <f t="shared" si="14"/>
        <v>0</v>
      </c>
    </row>
    <row r="183" spans="2:16">
      <c r="B183" s="2411"/>
      <c r="C183" s="2498"/>
      <c r="D183" s="2496"/>
      <c r="E183" s="2496"/>
      <c r="F183" s="2496"/>
      <c r="G183" s="2496"/>
      <c r="H183" s="2496"/>
      <c r="I183" s="2496"/>
      <c r="J183" s="2496"/>
      <c r="K183" s="2496"/>
      <c r="L183" s="2496"/>
      <c r="M183" s="2496"/>
      <c r="N183" s="2496"/>
      <c r="O183" s="2496"/>
      <c r="P183" s="2432">
        <f t="shared" si="14"/>
        <v>0</v>
      </c>
    </row>
    <row r="184" spans="2:16">
      <c r="B184" s="2462"/>
      <c r="C184" s="2499"/>
      <c r="D184" s="2500"/>
      <c r="E184" s="2500"/>
      <c r="F184" s="2500"/>
      <c r="G184" s="2500"/>
      <c r="H184" s="2500"/>
      <c r="I184" s="2500"/>
      <c r="J184" s="2500"/>
      <c r="K184" s="2500"/>
      <c r="L184" s="2500"/>
      <c r="M184" s="2500"/>
      <c r="N184" s="2500"/>
      <c r="O184" s="2500"/>
      <c r="P184" s="2467">
        <f t="shared" si="14"/>
        <v>0</v>
      </c>
    </row>
    <row r="185" spans="2:16">
      <c r="B185" s="2415" t="s">
        <v>445</v>
      </c>
      <c r="C185" s="2429">
        <f t="shared" ref="C185:O185" si="18">SUBTOTAL(9,C170:C184)</f>
        <v>0</v>
      </c>
      <c r="D185" s="2425">
        <f t="shared" si="18"/>
        <v>0</v>
      </c>
      <c r="E185" s="2425">
        <f t="shared" si="18"/>
        <v>0</v>
      </c>
      <c r="F185" s="2425">
        <f t="shared" si="18"/>
        <v>0</v>
      </c>
      <c r="G185" s="2425">
        <f t="shared" si="18"/>
        <v>0</v>
      </c>
      <c r="H185" s="2425">
        <f t="shared" si="18"/>
        <v>0</v>
      </c>
      <c r="I185" s="2425">
        <f t="shared" si="18"/>
        <v>0</v>
      </c>
      <c r="J185" s="2425">
        <f t="shared" si="18"/>
        <v>0</v>
      </c>
      <c r="K185" s="2425">
        <f t="shared" si="18"/>
        <v>0</v>
      </c>
      <c r="L185" s="2425">
        <f t="shared" si="18"/>
        <v>0</v>
      </c>
      <c r="M185" s="2425">
        <f t="shared" si="18"/>
        <v>0</v>
      </c>
      <c r="N185" s="2425">
        <f t="shared" si="18"/>
        <v>0</v>
      </c>
      <c r="O185" s="2425">
        <f t="shared" si="18"/>
        <v>0</v>
      </c>
      <c r="P185" s="2426">
        <f t="shared" si="14"/>
        <v>0</v>
      </c>
    </row>
    <row r="186" spans="2:16" ht="17" thickBot="1">
      <c r="B186" s="2433" t="s">
        <v>446</v>
      </c>
      <c r="C186" s="2434">
        <f t="shared" ref="C186:O186" si="19">SUBTOTAL(9,C135:C184)</f>
        <v>0</v>
      </c>
      <c r="D186" s="2435">
        <f t="shared" si="19"/>
        <v>0</v>
      </c>
      <c r="E186" s="2435">
        <f t="shared" si="19"/>
        <v>0</v>
      </c>
      <c r="F186" s="2435">
        <f t="shared" si="19"/>
        <v>0</v>
      </c>
      <c r="G186" s="2435">
        <f t="shared" si="19"/>
        <v>0</v>
      </c>
      <c r="H186" s="2435">
        <f t="shared" si="19"/>
        <v>0</v>
      </c>
      <c r="I186" s="2435">
        <f t="shared" si="19"/>
        <v>0</v>
      </c>
      <c r="J186" s="2435">
        <f t="shared" si="19"/>
        <v>0</v>
      </c>
      <c r="K186" s="2435">
        <f t="shared" si="19"/>
        <v>0</v>
      </c>
      <c r="L186" s="2435">
        <f t="shared" si="19"/>
        <v>0</v>
      </c>
      <c r="M186" s="2435">
        <f t="shared" si="19"/>
        <v>0</v>
      </c>
      <c r="N186" s="2435">
        <f t="shared" si="19"/>
        <v>0</v>
      </c>
      <c r="O186" s="2435">
        <f t="shared" si="19"/>
        <v>0</v>
      </c>
      <c r="P186" s="2436">
        <f t="shared" si="14"/>
        <v>0</v>
      </c>
    </row>
    <row r="187" spans="2:16" ht="17" thickTop="1">
      <c r="B187" s="2419" t="s">
        <v>518</v>
      </c>
      <c r="C187" s="2430"/>
      <c r="D187" s="2427"/>
      <c r="E187" s="2427"/>
      <c r="F187" s="2427"/>
      <c r="G187" s="2427"/>
      <c r="H187" s="2427"/>
      <c r="I187" s="2427"/>
      <c r="J187" s="2427"/>
      <c r="K187" s="2427"/>
      <c r="L187" s="2427"/>
      <c r="M187" s="2427"/>
      <c r="N187" s="2427"/>
      <c r="O187" s="2427"/>
      <c r="P187" s="2428">
        <f t="shared" si="14"/>
        <v>0</v>
      </c>
    </row>
    <row r="188" spans="2:16">
      <c r="B188" s="2411"/>
      <c r="C188" s="2497"/>
      <c r="D188" s="2496"/>
      <c r="E188" s="2496"/>
      <c r="F188" s="2496"/>
      <c r="G188" s="2496"/>
      <c r="H188" s="2496"/>
      <c r="I188" s="2496"/>
      <c r="J188" s="2496"/>
      <c r="K188" s="2496"/>
      <c r="L188" s="2496"/>
      <c r="M188" s="2496"/>
      <c r="N188" s="2496"/>
      <c r="O188" s="2496"/>
      <c r="P188" s="2432">
        <f t="shared" si="14"/>
        <v>0</v>
      </c>
    </row>
    <row r="189" spans="2:16">
      <c r="B189" s="2411"/>
      <c r="C189" s="2497"/>
      <c r="D189" s="2496"/>
      <c r="E189" s="2496"/>
      <c r="F189" s="2496"/>
      <c r="G189" s="2496"/>
      <c r="H189" s="2496"/>
      <c r="I189" s="2496"/>
      <c r="J189" s="2496"/>
      <c r="K189" s="2496"/>
      <c r="L189" s="2496"/>
      <c r="M189" s="2496"/>
      <c r="N189" s="2496"/>
      <c r="O189" s="2496"/>
      <c r="P189" s="2432">
        <f t="shared" si="14"/>
        <v>0</v>
      </c>
    </row>
    <row r="190" spans="2:16">
      <c r="B190" s="2411"/>
      <c r="C190" s="2497"/>
      <c r="D190" s="2496"/>
      <c r="E190" s="2496"/>
      <c r="F190" s="2496"/>
      <c r="G190" s="2496"/>
      <c r="H190" s="2496"/>
      <c r="I190" s="2496"/>
      <c r="J190" s="2496"/>
      <c r="K190" s="2496"/>
      <c r="L190" s="2496"/>
      <c r="M190" s="2496"/>
      <c r="N190" s="2496"/>
      <c r="O190" s="2496"/>
      <c r="P190" s="2432">
        <f t="shared" si="14"/>
        <v>0</v>
      </c>
    </row>
    <row r="191" spans="2:16">
      <c r="B191" s="2411"/>
      <c r="C191" s="2497"/>
      <c r="D191" s="2496"/>
      <c r="E191" s="2496"/>
      <c r="F191" s="2496"/>
      <c r="G191" s="2496"/>
      <c r="H191" s="2496"/>
      <c r="I191" s="2496"/>
      <c r="J191" s="2496"/>
      <c r="K191" s="2496"/>
      <c r="L191" s="2496"/>
      <c r="M191" s="2496"/>
      <c r="N191" s="2496"/>
      <c r="O191" s="2496"/>
      <c r="P191" s="2432">
        <f t="shared" si="14"/>
        <v>0</v>
      </c>
    </row>
    <row r="192" spans="2:16">
      <c r="B192" s="2411"/>
      <c r="C192" s="2497"/>
      <c r="D192" s="2496"/>
      <c r="E192" s="2496"/>
      <c r="F192" s="2496"/>
      <c r="G192" s="2496"/>
      <c r="H192" s="2496"/>
      <c r="I192" s="2496"/>
      <c r="J192" s="2496"/>
      <c r="K192" s="2496"/>
      <c r="L192" s="2496"/>
      <c r="M192" s="2496"/>
      <c r="N192" s="2496"/>
      <c r="O192" s="2496"/>
      <c r="P192" s="2432">
        <f t="shared" si="14"/>
        <v>0</v>
      </c>
    </row>
    <row r="193" spans="2:16">
      <c r="B193" s="2411"/>
      <c r="C193" s="2498"/>
      <c r="D193" s="2496"/>
      <c r="E193" s="2496"/>
      <c r="F193" s="2496"/>
      <c r="G193" s="2496"/>
      <c r="H193" s="2496"/>
      <c r="I193" s="2496"/>
      <c r="J193" s="2496"/>
      <c r="K193" s="2496"/>
      <c r="L193" s="2496"/>
      <c r="M193" s="2496"/>
      <c r="N193" s="2496"/>
      <c r="O193" s="2496"/>
      <c r="P193" s="2432">
        <f t="shared" si="14"/>
        <v>0</v>
      </c>
    </row>
    <row r="194" spans="2:16">
      <c r="B194" s="2411"/>
      <c r="C194" s="2498"/>
      <c r="D194" s="2496"/>
      <c r="E194" s="2496"/>
      <c r="F194" s="2496"/>
      <c r="G194" s="2496"/>
      <c r="H194" s="2496"/>
      <c r="I194" s="2496"/>
      <c r="J194" s="2496"/>
      <c r="K194" s="2496"/>
      <c r="L194" s="2496"/>
      <c r="M194" s="2496"/>
      <c r="N194" s="2496"/>
      <c r="O194" s="2496"/>
      <c r="P194" s="2432">
        <f t="shared" si="14"/>
        <v>0</v>
      </c>
    </row>
    <row r="195" spans="2:16">
      <c r="B195" s="2411"/>
      <c r="C195" s="2498"/>
      <c r="D195" s="2496"/>
      <c r="E195" s="2496"/>
      <c r="F195" s="2496"/>
      <c r="G195" s="2496"/>
      <c r="H195" s="2496"/>
      <c r="I195" s="2496"/>
      <c r="J195" s="2496"/>
      <c r="K195" s="2496"/>
      <c r="L195" s="2496"/>
      <c r="M195" s="2496"/>
      <c r="N195" s="2496"/>
      <c r="O195" s="2496"/>
      <c r="P195" s="2432">
        <f t="shared" si="14"/>
        <v>0</v>
      </c>
    </row>
    <row r="196" spans="2:16">
      <c r="B196" s="2411"/>
      <c r="C196" s="2498"/>
      <c r="D196" s="2496"/>
      <c r="E196" s="2496"/>
      <c r="F196" s="2496"/>
      <c r="G196" s="2496"/>
      <c r="H196" s="2496"/>
      <c r="I196" s="2496"/>
      <c r="J196" s="2496"/>
      <c r="K196" s="2496"/>
      <c r="L196" s="2496"/>
      <c r="M196" s="2496"/>
      <c r="N196" s="2496"/>
      <c r="O196" s="2496"/>
      <c r="P196" s="2432">
        <f t="shared" si="14"/>
        <v>0</v>
      </c>
    </row>
    <row r="197" spans="2:16">
      <c r="B197" s="2462"/>
      <c r="C197" s="2499"/>
      <c r="D197" s="2500"/>
      <c r="E197" s="2500"/>
      <c r="F197" s="2500"/>
      <c r="G197" s="2500"/>
      <c r="H197" s="2500"/>
      <c r="I197" s="2500"/>
      <c r="J197" s="2500"/>
      <c r="K197" s="2500"/>
      <c r="L197" s="2500"/>
      <c r="M197" s="2500"/>
      <c r="N197" s="2500"/>
      <c r="O197" s="2500"/>
      <c r="P197" s="2467">
        <f t="shared" si="14"/>
        <v>0</v>
      </c>
    </row>
    <row r="198" spans="2:16" ht="17" thickBot="1">
      <c r="B198" s="2433" t="s">
        <v>447</v>
      </c>
      <c r="C198" s="2434">
        <f t="shared" ref="C198" si="20">SUBTOTAL(9,C188:C197)</f>
        <v>0</v>
      </c>
      <c r="D198" s="2435">
        <f t="shared" ref="D198:O198" si="21">SUBTOTAL(9,D188:D197)</f>
        <v>0</v>
      </c>
      <c r="E198" s="2435">
        <f t="shared" si="21"/>
        <v>0</v>
      </c>
      <c r="F198" s="2435">
        <f t="shared" si="21"/>
        <v>0</v>
      </c>
      <c r="G198" s="2435">
        <f t="shared" si="21"/>
        <v>0</v>
      </c>
      <c r="H198" s="2435">
        <f t="shared" si="21"/>
        <v>0</v>
      </c>
      <c r="I198" s="2435">
        <f t="shared" si="21"/>
        <v>0</v>
      </c>
      <c r="J198" s="2435">
        <f t="shared" si="21"/>
        <v>0</v>
      </c>
      <c r="K198" s="2435">
        <f t="shared" si="21"/>
        <v>0</v>
      </c>
      <c r="L198" s="2435">
        <f t="shared" si="21"/>
        <v>0</v>
      </c>
      <c r="M198" s="2435">
        <f t="shared" si="21"/>
        <v>0</v>
      </c>
      <c r="N198" s="2435">
        <f t="shared" si="21"/>
        <v>0</v>
      </c>
      <c r="O198" s="2435">
        <f t="shared" si="21"/>
        <v>0</v>
      </c>
      <c r="P198" s="2436">
        <f t="shared" si="14"/>
        <v>0</v>
      </c>
    </row>
    <row r="199" spans="2:16" ht="17.5" thickTop="1" thickBot="1">
      <c r="B199" s="2437" t="s">
        <v>448</v>
      </c>
      <c r="C199" s="2438">
        <f t="shared" ref="C199" si="22">SUBTOTAL(9,C135:C197)</f>
        <v>0</v>
      </c>
      <c r="D199" s="2439">
        <f t="shared" ref="D199:O199" si="23">SUBTOTAL(9,D135:D197)</f>
        <v>0</v>
      </c>
      <c r="E199" s="2439">
        <f t="shared" si="23"/>
        <v>0</v>
      </c>
      <c r="F199" s="2439">
        <f t="shared" si="23"/>
        <v>0</v>
      </c>
      <c r="G199" s="2439">
        <f t="shared" si="23"/>
        <v>0</v>
      </c>
      <c r="H199" s="2439">
        <f t="shared" si="23"/>
        <v>0</v>
      </c>
      <c r="I199" s="2439">
        <f t="shared" si="23"/>
        <v>0</v>
      </c>
      <c r="J199" s="2439">
        <f t="shared" si="23"/>
        <v>0</v>
      </c>
      <c r="K199" s="2439">
        <f t="shared" si="23"/>
        <v>0</v>
      </c>
      <c r="L199" s="2439">
        <f t="shared" si="23"/>
        <v>0</v>
      </c>
      <c r="M199" s="2439">
        <f t="shared" si="23"/>
        <v>0</v>
      </c>
      <c r="N199" s="2439">
        <f t="shared" si="23"/>
        <v>0</v>
      </c>
      <c r="O199" s="2439">
        <f t="shared" si="23"/>
        <v>0</v>
      </c>
      <c r="P199" s="2440">
        <f t="shared" si="14"/>
        <v>0</v>
      </c>
    </row>
    <row r="200" spans="2:16" ht="17" thickTop="1">
      <c r="B200" s="2441" t="s">
        <v>453</v>
      </c>
      <c r="C200" s="2482">
        <f>C133-C199</f>
        <v>0</v>
      </c>
      <c r="D200" s="2442">
        <f>D133-D199</f>
        <v>0</v>
      </c>
      <c r="E200" s="2442">
        <f t="shared" ref="E200:O200" si="24">E133-E199</f>
        <v>0</v>
      </c>
      <c r="F200" s="2442">
        <f t="shared" si="24"/>
        <v>0</v>
      </c>
      <c r="G200" s="2442">
        <f t="shared" si="24"/>
        <v>0</v>
      </c>
      <c r="H200" s="2442">
        <f t="shared" si="24"/>
        <v>0</v>
      </c>
      <c r="I200" s="2442">
        <f t="shared" si="24"/>
        <v>0</v>
      </c>
      <c r="J200" s="2442">
        <f t="shared" si="24"/>
        <v>0</v>
      </c>
      <c r="K200" s="2442">
        <f t="shared" si="24"/>
        <v>0</v>
      </c>
      <c r="L200" s="2442">
        <f t="shared" si="24"/>
        <v>0</v>
      </c>
      <c r="M200" s="2442">
        <f t="shared" si="24"/>
        <v>0</v>
      </c>
      <c r="N200" s="2442">
        <f t="shared" si="24"/>
        <v>0</v>
      </c>
      <c r="O200" s="2442">
        <f t="shared" si="24"/>
        <v>0</v>
      </c>
      <c r="P200" s="2441"/>
    </row>
    <row r="201" spans="2:16" ht="6" customHeight="1">
      <c r="B201" s="2441"/>
      <c r="C201" s="2441"/>
      <c r="D201" s="2441"/>
      <c r="E201" s="2441"/>
      <c r="F201" s="2441"/>
      <c r="G201" s="2441"/>
      <c r="H201" s="2441"/>
      <c r="I201" s="2441"/>
      <c r="J201" s="2441"/>
      <c r="K201" s="2441"/>
      <c r="L201" s="2441"/>
      <c r="M201" s="2441"/>
      <c r="N201" s="2441"/>
      <c r="O201" s="2441"/>
      <c r="P201" s="2441"/>
    </row>
    <row r="202" spans="2:16" ht="25.5" customHeight="1" thickBot="1">
      <c r="B202" s="2457" t="s">
        <v>454</v>
      </c>
      <c r="C202" s="2482"/>
      <c r="D202" s="2441"/>
      <c r="E202" s="2441"/>
      <c r="F202" s="2441"/>
      <c r="G202" s="2441"/>
      <c r="H202" s="2441"/>
      <c r="I202" s="2441"/>
      <c r="J202" s="2441"/>
      <c r="K202" s="2441"/>
      <c r="L202" s="2441"/>
      <c r="M202" s="2441"/>
      <c r="N202" s="2441"/>
      <c r="O202" s="2441"/>
      <c r="P202" s="2441"/>
    </row>
    <row r="203" spans="2:16">
      <c r="B203" s="2407" t="s">
        <v>450</v>
      </c>
      <c r="C203" s="2486" t="s">
        <v>449</v>
      </c>
      <c r="D203" s="2444">
        <f>D7</f>
        <v>45474</v>
      </c>
      <c r="E203" s="2444">
        <f t="shared" ref="E203:O203" si="25">E7</f>
        <v>45505</v>
      </c>
      <c r="F203" s="2444">
        <f t="shared" si="25"/>
        <v>45536</v>
      </c>
      <c r="G203" s="2444">
        <f t="shared" si="25"/>
        <v>45566</v>
      </c>
      <c r="H203" s="2444">
        <f t="shared" si="25"/>
        <v>45597</v>
      </c>
      <c r="I203" s="2444">
        <f t="shared" si="25"/>
        <v>45627</v>
      </c>
      <c r="J203" s="2444">
        <f t="shared" si="25"/>
        <v>45658</v>
      </c>
      <c r="K203" s="2444">
        <f t="shared" si="25"/>
        <v>45689</v>
      </c>
      <c r="L203" s="2444">
        <f t="shared" si="25"/>
        <v>45717</v>
      </c>
      <c r="M203" s="2444">
        <f t="shared" si="25"/>
        <v>45748</v>
      </c>
      <c r="N203" s="2444">
        <f t="shared" si="25"/>
        <v>45778</v>
      </c>
      <c r="O203" s="2444">
        <f t="shared" si="25"/>
        <v>45809</v>
      </c>
      <c r="P203" s="2445" t="s">
        <v>451</v>
      </c>
    </row>
    <row r="204" spans="2:16">
      <c r="B204" s="2403" t="s">
        <v>419</v>
      </c>
      <c r="C204" s="2423"/>
      <c r="D204" s="2421"/>
      <c r="E204" s="2421"/>
      <c r="F204" s="2421"/>
      <c r="G204" s="2421"/>
      <c r="H204" s="2421"/>
      <c r="I204" s="2421"/>
      <c r="J204" s="2421"/>
      <c r="K204" s="2421"/>
      <c r="L204" s="2421"/>
      <c r="M204" s="2421"/>
      <c r="N204" s="2421"/>
      <c r="O204" s="2421"/>
      <c r="P204" s="2422"/>
    </row>
    <row r="205" spans="2:16">
      <c r="B205" s="2458" t="str">
        <f>IF(B9&lt;&gt;"",B9,"")</f>
        <v/>
      </c>
      <c r="C205" s="2446"/>
      <c r="D205" s="2413">
        <f>IF(D$420=TRUE,D9-C9,0)</f>
        <v>0</v>
      </c>
      <c r="E205" s="2413">
        <f t="shared" ref="E205:O205" si="26">IF(E$420=TRUE,E9-D9,0)</f>
        <v>0</v>
      </c>
      <c r="F205" s="2413">
        <f t="shared" si="26"/>
        <v>0</v>
      </c>
      <c r="G205" s="2413">
        <f t="shared" si="26"/>
        <v>0</v>
      </c>
      <c r="H205" s="2413">
        <f t="shared" si="26"/>
        <v>0</v>
      </c>
      <c r="I205" s="2413">
        <f t="shared" si="26"/>
        <v>0</v>
      </c>
      <c r="J205" s="2413">
        <f t="shared" si="26"/>
        <v>0</v>
      </c>
      <c r="K205" s="2413">
        <f t="shared" si="26"/>
        <v>0</v>
      </c>
      <c r="L205" s="2413">
        <f t="shared" si="26"/>
        <v>0</v>
      </c>
      <c r="M205" s="2413">
        <f t="shared" si="26"/>
        <v>0</v>
      </c>
      <c r="N205" s="2413">
        <f t="shared" si="26"/>
        <v>0</v>
      </c>
      <c r="O205" s="2413">
        <f t="shared" si="26"/>
        <v>0</v>
      </c>
      <c r="P205" s="2414">
        <f>SUM(D205:O205)</f>
        <v>0</v>
      </c>
    </row>
    <row r="206" spans="2:16">
      <c r="B206" s="2458" t="str">
        <f t="shared" ref="B206:B269" si="27">IF(B10&lt;&gt;"",B10,"")</f>
        <v/>
      </c>
      <c r="C206" s="2446"/>
      <c r="D206" s="2413">
        <f t="shared" ref="D206:O206" si="28">IF(D$420=TRUE,D10-C10,0)</f>
        <v>0</v>
      </c>
      <c r="E206" s="2413">
        <f t="shared" si="28"/>
        <v>0</v>
      </c>
      <c r="F206" s="2413">
        <f t="shared" si="28"/>
        <v>0</v>
      </c>
      <c r="G206" s="2413">
        <f t="shared" si="28"/>
        <v>0</v>
      </c>
      <c r="H206" s="2413">
        <f t="shared" si="28"/>
        <v>0</v>
      </c>
      <c r="I206" s="2413">
        <f t="shared" si="28"/>
        <v>0</v>
      </c>
      <c r="J206" s="2413">
        <f t="shared" si="28"/>
        <v>0</v>
      </c>
      <c r="K206" s="2413">
        <f t="shared" si="28"/>
        <v>0</v>
      </c>
      <c r="L206" s="2413">
        <f t="shared" si="28"/>
        <v>0</v>
      </c>
      <c r="M206" s="2413">
        <f t="shared" si="28"/>
        <v>0</v>
      </c>
      <c r="N206" s="2413">
        <f t="shared" si="28"/>
        <v>0</v>
      </c>
      <c r="O206" s="2413">
        <f t="shared" si="28"/>
        <v>0</v>
      </c>
      <c r="P206" s="2414">
        <f t="shared" ref="P206:P269" si="29">SUM(D206:O206)</f>
        <v>0</v>
      </c>
    </row>
    <row r="207" spans="2:16">
      <c r="B207" s="2458" t="str">
        <f t="shared" si="27"/>
        <v/>
      </c>
      <c r="C207" s="2446"/>
      <c r="D207" s="2413">
        <f t="shared" ref="D207:O207" si="30">IF(D$420=TRUE,D11-C11,0)</f>
        <v>0</v>
      </c>
      <c r="E207" s="2413">
        <f t="shared" si="30"/>
        <v>0</v>
      </c>
      <c r="F207" s="2413">
        <f t="shared" si="30"/>
        <v>0</v>
      </c>
      <c r="G207" s="2413">
        <f t="shared" si="30"/>
        <v>0</v>
      </c>
      <c r="H207" s="2413">
        <f t="shared" si="30"/>
        <v>0</v>
      </c>
      <c r="I207" s="2413">
        <f t="shared" si="30"/>
        <v>0</v>
      </c>
      <c r="J207" s="2413">
        <f t="shared" si="30"/>
        <v>0</v>
      </c>
      <c r="K207" s="2413">
        <f t="shared" si="30"/>
        <v>0</v>
      </c>
      <c r="L207" s="2413">
        <f t="shared" si="30"/>
        <v>0</v>
      </c>
      <c r="M207" s="2413">
        <f t="shared" si="30"/>
        <v>0</v>
      </c>
      <c r="N207" s="2413">
        <f t="shared" si="30"/>
        <v>0</v>
      </c>
      <c r="O207" s="2413">
        <f t="shared" si="30"/>
        <v>0</v>
      </c>
      <c r="P207" s="2414">
        <f t="shared" si="29"/>
        <v>0</v>
      </c>
    </row>
    <row r="208" spans="2:16">
      <c r="B208" s="2458" t="str">
        <f t="shared" si="27"/>
        <v/>
      </c>
      <c r="C208" s="2446"/>
      <c r="D208" s="2413">
        <f t="shared" ref="D208:O208" si="31">IF(D$420=TRUE,D12-C12,0)</f>
        <v>0</v>
      </c>
      <c r="E208" s="2413">
        <f t="shared" si="31"/>
        <v>0</v>
      </c>
      <c r="F208" s="2413">
        <f t="shared" si="31"/>
        <v>0</v>
      </c>
      <c r="G208" s="2413">
        <f t="shared" si="31"/>
        <v>0</v>
      </c>
      <c r="H208" s="2413">
        <f t="shared" si="31"/>
        <v>0</v>
      </c>
      <c r="I208" s="2413">
        <f t="shared" si="31"/>
        <v>0</v>
      </c>
      <c r="J208" s="2413">
        <f t="shared" si="31"/>
        <v>0</v>
      </c>
      <c r="K208" s="2413">
        <f t="shared" si="31"/>
        <v>0</v>
      </c>
      <c r="L208" s="2413">
        <f t="shared" si="31"/>
        <v>0</v>
      </c>
      <c r="M208" s="2413">
        <f t="shared" si="31"/>
        <v>0</v>
      </c>
      <c r="N208" s="2413">
        <f t="shared" si="31"/>
        <v>0</v>
      </c>
      <c r="O208" s="2413">
        <f t="shared" si="31"/>
        <v>0</v>
      </c>
      <c r="P208" s="2414">
        <f t="shared" si="29"/>
        <v>0</v>
      </c>
    </row>
    <row r="209" spans="2:16">
      <c r="B209" s="2458" t="str">
        <f t="shared" si="27"/>
        <v/>
      </c>
      <c r="C209" s="2446"/>
      <c r="D209" s="2413">
        <f t="shared" ref="D209:O209" si="32">IF(D$420=TRUE,D13-C13,0)</f>
        <v>0</v>
      </c>
      <c r="E209" s="2413">
        <f t="shared" si="32"/>
        <v>0</v>
      </c>
      <c r="F209" s="2413">
        <f t="shared" si="32"/>
        <v>0</v>
      </c>
      <c r="G209" s="2413">
        <f t="shared" si="32"/>
        <v>0</v>
      </c>
      <c r="H209" s="2413">
        <f t="shared" si="32"/>
        <v>0</v>
      </c>
      <c r="I209" s="2413">
        <f t="shared" si="32"/>
        <v>0</v>
      </c>
      <c r="J209" s="2413">
        <f t="shared" si="32"/>
        <v>0</v>
      </c>
      <c r="K209" s="2413">
        <f t="shared" si="32"/>
        <v>0</v>
      </c>
      <c r="L209" s="2413">
        <f t="shared" si="32"/>
        <v>0</v>
      </c>
      <c r="M209" s="2413">
        <f t="shared" si="32"/>
        <v>0</v>
      </c>
      <c r="N209" s="2413">
        <f t="shared" si="32"/>
        <v>0</v>
      </c>
      <c r="O209" s="2413">
        <f t="shared" si="32"/>
        <v>0</v>
      </c>
      <c r="P209" s="2414">
        <f t="shared" si="29"/>
        <v>0</v>
      </c>
    </row>
    <row r="210" spans="2:16">
      <c r="B210" s="2458" t="str">
        <f t="shared" si="27"/>
        <v/>
      </c>
      <c r="C210" s="2412"/>
      <c r="D210" s="2413">
        <f t="shared" ref="D210:O210" si="33">IF(D$420=TRUE,D14-C14,0)</f>
        <v>0</v>
      </c>
      <c r="E210" s="2413">
        <f t="shared" si="33"/>
        <v>0</v>
      </c>
      <c r="F210" s="2413">
        <f t="shared" si="33"/>
        <v>0</v>
      </c>
      <c r="G210" s="2413">
        <f t="shared" si="33"/>
        <v>0</v>
      </c>
      <c r="H210" s="2413">
        <f t="shared" si="33"/>
        <v>0</v>
      </c>
      <c r="I210" s="2413">
        <f t="shared" si="33"/>
        <v>0</v>
      </c>
      <c r="J210" s="2413">
        <f t="shared" si="33"/>
        <v>0</v>
      </c>
      <c r="K210" s="2413">
        <f t="shared" si="33"/>
        <v>0</v>
      </c>
      <c r="L210" s="2413">
        <f t="shared" si="33"/>
        <v>0</v>
      </c>
      <c r="M210" s="2413">
        <f t="shared" si="33"/>
        <v>0</v>
      </c>
      <c r="N210" s="2413">
        <f t="shared" si="33"/>
        <v>0</v>
      </c>
      <c r="O210" s="2413">
        <f t="shared" si="33"/>
        <v>0</v>
      </c>
      <c r="P210" s="2414">
        <f t="shared" si="29"/>
        <v>0</v>
      </c>
    </row>
    <row r="211" spans="2:16">
      <c r="B211" s="2458" t="str">
        <f t="shared" si="27"/>
        <v/>
      </c>
      <c r="C211" s="2412"/>
      <c r="D211" s="2413">
        <f t="shared" ref="D211:O211" si="34">IF(D$420=TRUE,D15-C15,0)</f>
        <v>0</v>
      </c>
      <c r="E211" s="2413">
        <f t="shared" si="34"/>
        <v>0</v>
      </c>
      <c r="F211" s="2413">
        <f t="shared" si="34"/>
        <v>0</v>
      </c>
      <c r="G211" s="2413">
        <f t="shared" si="34"/>
        <v>0</v>
      </c>
      <c r="H211" s="2413">
        <f t="shared" si="34"/>
        <v>0</v>
      </c>
      <c r="I211" s="2413">
        <f t="shared" si="34"/>
        <v>0</v>
      </c>
      <c r="J211" s="2413">
        <f t="shared" si="34"/>
        <v>0</v>
      </c>
      <c r="K211" s="2413">
        <f t="shared" si="34"/>
        <v>0</v>
      </c>
      <c r="L211" s="2413">
        <f t="shared" si="34"/>
        <v>0</v>
      </c>
      <c r="M211" s="2413">
        <f t="shared" si="34"/>
        <v>0</v>
      </c>
      <c r="N211" s="2413">
        <f t="shared" si="34"/>
        <v>0</v>
      </c>
      <c r="O211" s="2413">
        <f t="shared" si="34"/>
        <v>0</v>
      </c>
      <c r="P211" s="2414">
        <f t="shared" si="29"/>
        <v>0</v>
      </c>
    </row>
    <row r="212" spans="2:16">
      <c r="B212" s="2459" t="str">
        <f t="shared" si="27"/>
        <v/>
      </c>
      <c r="C212" s="2412"/>
      <c r="D212" s="2413">
        <f t="shared" ref="D212:O212" si="35">IF(D$420=TRUE,D16-C16,0)</f>
        <v>0</v>
      </c>
      <c r="E212" s="2413">
        <f t="shared" si="35"/>
        <v>0</v>
      </c>
      <c r="F212" s="2413">
        <f t="shared" si="35"/>
        <v>0</v>
      </c>
      <c r="G212" s="2413">
        <f t="shared" si="35"/>
        <v>0</v>
      </c>
      <c r="H212" s="2413">
        <f t="shared" si="35"/>
        <v>0</v>
      </c>
      <c r="I212" s="2413">
        <f t="shared" si="35"/>
        <v>0</v>
      </c>
      <c r="J212" s="2413">
        <f t="shared" si="35"/>
        <v>0</v>
      </c>
      <c r="K212" s="2413">
        <f t="shared" si="35"/>
        <v>0</v>
      </c>
      <c r="L212" s="2413">
        <f t="shared" si="35"/>
        <v>0</v>
      </c>
      <c r="M212" s="2413">
        <f t="shared" si="35"/>
        <v>0</v>
      </c>
      <c r="N212" s="2413">
        <f t="shared" si="35"/>
        <v>0</v>
      </c>
      <c r="O212" s="2413">
        <f t="shared" si="35"/>
        <v>0</v>
      </c>
      <c r="P212" s="2414">
        <f t="shared" si="29"/>
        <v>0</v>
      </c>
    </row>
    <row r="213" spans="2:16">
      <c r="B213" s="2459" t="str">
        <f t="shared" si="27"/>
        <v/>
      </c>
      <c r="C213" s="2412"/>
      <c r="D213" s="2413">
        <f t="shared" ref="D213:O213" si="36">IF(D$420=TRUE,D17-C17,0)</f>
        <v>0</v>
      </c>
      <c r="E213" s="2413">
        <f t="shared" si="36"/>
        <v>0</v>
      </c>
      <c r="F213" s="2413">
        <f t="shared" si="36"/>
        <v>0</v>
      </c>
      <c r="G213" s="2413">
        <f t="shared" si="36"/>
        <v>0</v>
      </c>
      <c r="H213" s="2413">
        <f t="shared" si="36"/>
        <v>0</v>
      </c>
      <c r="I213" s="2413">
        <f t="shared" si="36"/>
        <v>0</v>
      </c>
      <c r="J213" s="2413">
        <f t="shared" si="36"/>
        <v>0</v>
      </c>
      <c r="K213" s="2413">
        <f t="shared" si="36"/>
        <v>0</v>
      </c>
      <c r="L213" s="2413">
        <f t="shared" si="36"/>
        <v>0</v>
      </c>
      <c r="M213" s="2413">
        <f t="shared" si="36"/>
        <v>0</v>
      </c>
      <c r="N213" s="2413">
        <f t="shared" si="36"/>
        <v>0</v>
      </c>
      <c r="O213" s="2413">
        <f t="shared" si="36"/>
        <v>0</v>
      </c>
      <c r="P213" s="2414">
        <f t="shared" si="29"/>
        <v>0</v>
      </c>
    </row>
    <row r="214" spans="2:16">
      <c r="B214" s="2460" t="str">
        <f t="shared" si="27"/>
        <v/>
      </c>
      <c r="C214" s="2464"/>
      <c r="D214" s="2413">
        <f t="shared" ref="D214:O215" si="37">IF(D$420=TRUE,D18-C18,0)</f>
        <v>0</v>
      </c>
      <c r="E214" s="2413">
        <f t="shared" si="37"/>
        <v>0</v>
      </c>
      <c r="F214" s="2413">
        <f t="shared" si="37"/>
        <v>0</v>
      </c>
      <c r="G214" s="2413">
        <f t="shared" si="37"/>
        <v>0</v>
      </c>
      <c r="H214" s="2413">
        <f t="shared" si="37"/>
        <v>0</v>
      </c>
      <c r="I214" s="2413">
        <f t="shared" si="37"/>
        <v>0</v>
      </c>
      <c r="J214" s="2413">
        <f t="shared" si="37"/>
        <v>0</v>
      </c>
      <c r="K214" s="2413">
        <f t="shared" si="37"/>
        <v>0</v>
      </c>
      <c r="L214" s="2413">
        <f t="shared" si="37"/>
        <v>0</v>
      </c>
      <c r="M214" s="2413">
        <f t="shared" si="37"/>
        <v>0</v>
      </c>
      <c r="N214" s="2413">
        <f t="shared" si="37"/>
        <v>0</v>
      </c>
      <c r="O214" s="2413">
        <f t="shared" si="37"/>
        <v>0</v>
      </c>
      <c r="P214" s="2465">
        <f t="shared" si="29"/>
        <v>0</v>
      </c>
    </row>
    <row r="215" spans="2:16">
      <c r="B215" s="2415" t="str">
        <f t="shared" si="27"/>
        <v>現金･預金合計</v>
      </c>
      <c r="C215" s="2416"/>
      <c r="D215" s="2417">
        <f t="shared" si="37"/>
        <v>0</v>
      </c>
      <c r="E215" s="2417">
        <f t="shared" si="37"/>
        <v>0</v>
      </c>
      <c r="F215" s="2417">
        <f t="shared" si="37"/>
        <v>0</v>
      </c>
      <c r="G215" s="2417">
        <f t="shared" si="37"/>
        <v>0</v>
      </c>
      <c r="H215" s="2417">
        <f t="shared" si="37"/>
        <v>0</v>
      </c>
      <c r="I215" s="2417">
        <f t="shared" si="37"/>
        <v>0</v>
      </c>
      <c r="J215" s="2417">
        <f t="shared" si="37"/>
        <v>0</v>
      </c>
      <c r="K215" s="2417">
        <f t="shared" si="37"/>
        <v>0</v>
      </c>
      <c r="L215" s="2417">
        <f t="shared" si="37"/>
        <v>0</v>
      </c>
      <c r="M215" s="2417">
        <f t="shared" si="37"/>
        <v>0</v>
      </c>
      <c r="N215" s="2417">
        <f t="shared" si="37"/>
        <v>0</v>
      </c>
      <c r="O215" s="2417">
        <f t="shared" si="37"/>
        <v>0</v>
      </c>
      <c r="P215" s="2418">
        <f t="shared" si="29"/>
        <v>0</v>
      </c>
    </row>
    <row r="216" spans="2:16">
      <c r="B216" s="2419" t="str">
        <f t="shared" si="27"/>
        <v>[売上債権]</v>
      </c>
      <c r="C216" s="2423"/>
      <c r="D216" s="2421"/>
      <c r="E216" s="2421"/>
      <c r="F216" s="2421"/>
      <c r="G216" s="2421"/>
      <c r="H216" s="2421"/>
      <c r="I216" s="2421"/>
      <c r="J216" s="2421"/>
      <c r="K216" s="2421"/>
      <c r="L216" s="2421"/>
      <c r="M216" s="2421"/>
      <c r="N216" s="2421"/>
      <c r="O216" s="2421"/>
      <c r="P216" s="2422">
        <f t="shared" si="29"/>
        <v>0</v>
      </c>
    </row>
    <row r="217" spans="2:16">
      <c r="B217" s="2458" t="str">
        <f t="shared" si="27"/>
        <v/>
      </c>
      <c r="C217" s="2446"/>
      <c r="D217" s="2413">
        <f>IF(D$420=TRUE,D21-C21,0)</f>
        <v>0</v>
      </c>
      <c r="E217" s="2413">
        <f t="shared" ref="E217:O217" si="38">IF(E$420=TRUE,E21-D21,0)</f>
        <v>0</v>
      </c>
      <c r="F217" s="2413">
        <f t="shared" si="38"/>
        <v>0</v>
      </c>
      <c r="G217" s="2413">
        <f t="shared" si="38"/>
        <v>0</v>
      </c>
      <c r="H217" s="2413">
        <f t="shared" si="38"/>
        <v>0</v>
      </c>
      <c r="I217" s="2413">
        <f t="shared" si="38"/>
        <v>0</v>
      </c>
      <c r="J217" s="2413">
        <f t="shared" si="38"/>
        <v>0</v>
      </c>
      <c r="K217" s="2413">
        <f t="shared" si="38"/>
        <v>0</v>
      </c>
      <c r="L217" s="2413">
        <f t="shared" si="38"/>
        <v>0</v>
      </c>
      <c r="M217" s="2413">
        <f t="shared" si="38"/>
        <v>0</v>
      </c>
      <c r="N217" s="2413">
        <f t="shared" si="38"/>
        <v>0</v>
      </c>
      <c r="O217" s="2413">
        <f t="shared" si="38"/>
        <v>0</v>
      </c>
      <c r="P217" s="2414">
        <f t="shared" si="29"/>
        <v>0</v>
      </c>
    </row>
    <row r="218" spans="2:16">
      <c r="B218" s="2458" t="str">
        <f t="shared" si="27"/>
        <v/>
      </c>
      <c r="C218" s="2446"/>
      <c r="D218" s="2413">
        <f t="shared" ref="D218:O218" si="39">IF(D$420=TRUE,D22-C22,0)</f>
        <v>0</v>
      </c>
      <c r="E218" s="2413">
        <f t="shared" si="39"/>
        <v>0</v>
      </c>
      <c r="F218" s="2413">
        <f t="shared" si="39"/>
        <v>0</v>
      </c>
      <c r="G218" s="2413">
        <f t="shared" si="39"/>
        <v>0</v>
      </c>
      <c r="H218" s="2413">
        <f t="shared" si="39"/>
        <v>0</v>
      </c>
      <c r="I218" s="2413">
        <f t="shared" si="39"/>
        <v>0</v>
      </c>
      <c r="J218" s="2413">
        <f t="shared" si="39"/>
        <v>0</v>
      </c>
      <c r="K218" s="2413">
        <f t="shared" si="39"/>
        <v>0</v>
      </c>
      <c r="L218" s="2413">
        <f t="shared" si="39"/>
        <v>0</v>
      </c>
      <c r="M218" s="2413">
        <f t="shared" si="39"/>
        <v>0</v>
      </c>
      <c r="N218" s="2413">
        <f t="shared" si="39"/>
        <v>0</v>
      </c>
      <c r="O218" s="2413">
        <f t="shared" si="39"/>
        <v>0</v>
      </c>
      <c r="P218" s="2414">
        <f t="shared" si="29"/>
        <v>0</v>
      </c>
    </row>
    <row r="219" spans="2:16">
      <c r="B219" s="2459" t="str">
        <f t="shared" si="27"/>
        <v/>
      </c>
      <c r="C219" s="2446"/>
      <c r="D219" s="2413">
        <f t="shared" ref="D219:O219" si="40">IF(D$420=TRUE,D23-C23,0)</f>
        <v>0</v>
      </c>
      <c r="E219" s="2413">
        <f t="shared" si="40"/>
        <v>0</v>
      </c>
      <c r="F219" s="2413">
        <f t="shared" si="40"/>
        <v>0</v>
      </c>
      <c r="G219" s="2413">
        <f t="shared" si="40"/>
        <v>0</v>
      </c>
      <c r="H219" s="2413">
        <f t="shared" si="40"/>
        <v>0</v>
      </c>
      <c r="I219" s="2413">
        <f t="shared" si="40"/>
        <v>0</v>
      </c>
      <c r="J219" s="2413">
        <f t="shared" si="40"/>
        <v>0</v>
      </c>
      <c r="K219" s="2413">
        <f t="shared" si="40"/>
        <v>0</v>
      </c>
      <c r="L219" s="2413">
        <f t="shared" si="40"/>
        <v>0</v>
      </c>
      <c r="M219" s="2413">
        <f t="shared" si="40"/>
        <v>0</v>
      </c>
      <c r="N219" s="2413">
        <f t="shared" si="40"/>
        <v>0</v>
      </c>
      <c r="O219" s="2413">
        <f t="shared" si="40"/>
        <v>0</v>
      </c>
      <c r="P219" s="2414">
        <f t="shared" si="29"/>
        <v>0</v>
      </c>
    </row>
    <row r="220" spans="2:16">
      <c r="B220" s="2459" t="str">
        <f t="shared" si="27"/>
        <v/>
      </c>
      <c r="C220" s="2446"/>
      <c r="D220" s="2413">
        <f t="shared" ref="D220:O220" si="41">IF(D$420=TRUE,D24-C24,0)</f>
        <v>0</v>
      </c>
      <c r="E220" s="2413">
        <f t="shared" si="41"/>
        <v>0</v>
      </c>
      <c r="F220" s="2413">
        <f t="shared" si="41"/>
        <v>0</v>
      </c>
      <c r="G220" s="2413">
        <f t="shared" si="41"/>
        <v>0</v>
      </c>
      <c r="H220" s="2413">
        <f t="shared" si="41"/>
        <v>0</v>
      </c>
      <c r="I220" s="2413">
        <f t="shared" si="41"/>
        <v>0</v>
      </c>
      <c r="J220" s="2413">
        <f t="shared" si="41"/>
        <v>0</v>
      </c>
      <c r="K220" s="2413">
        <f t="shared" si="41"/>
        <v>0</v>
      </c>
      <c r="L220" s="2413">
        <f t="shared" si="41"/>
        <v>0</v>
      </c>
      <c r="M220" s="2413">
        <f t="shared" si="41"/>
        <v>0</v>
      </c>
      <c r="N220" s="2413">
        <f t="shared" si="41"/>
        <v>0</v>
      </c>
      <c r="O220" s="2413">
        <f t="shared" si="41"/>
        <v>0</v>
      </c>
      <c r="P220" s="2414">
        <f t="shared" si="29"/>
        <v>0</v>
      </c>
    </row>
    <row r="221" spans="2:16">
      <c r="B221" s="2459" t="str">
        <f t="shared" si="27"/>
        <v/>
      </c>
      <c r="C221" s="2446"/>
      <c r="D221" s="2413">
        <f t="shared" ref="D221:O221" si="42">IF(D$420=TRUE,D25-C25,0)</f>
        <v>0</v>
      </c>
      <c r="E221" s="2413">
        <f t="shared" si="42"/>
        <v>0</v>
      </c>
      <c r="F221" s="2413">
        <f t="shared" si="42"/>
        <v>0</v>
      </c>
      <c r="G221" s="2413">
        <f t="shared" si="42"/>
        <v>0</v>
      </c>
      <c r="H221" s="2413">
        <f t="shared" si="42"/>
        <v>0</v>
      </c>
      <c r="I221" s="2413">
        <f t="shared" si="42"/>
        <v>0</v>
      </c>
      <c r="J221" s="2413">
        <f t="shared" si="42"/>
        <v>0</v>
      </c>
      <c r="K221" s="2413">
        <f t="shared" si="42"/>
        <v>0</v>
      </c>
      <c r="L221" s="2413">
        <f t="shared" si="42"/>
        <v>0</v>
      </c>
      <c r="M221" s="2413">
        <f t="shared" si="42"/>
        <v>0</v>
      </c>
      <c r="N221" s="2413">
        <f t="shared" si="42"/>
        <v>0</v>
      </c>
      <c r="O221" s="2413">
        <f t="shared" si="42"/>
        <v>0</v>
      </c>
      <c r="P221" s="2414">
        <f t="shared" si="29"/>
        <v>0</v>
      </c>
    </row>
    <row r="222" spans="2:16">
      <c r="B222" s="2459" t="str">
        <f t="shared" si="27"/>
        <v/>
      </c>
      <c r="C222" s="2446"/>
      <c r="D222" s="2413">
        <f t="shared" ref="D222:O222" si="43">IF(D$420=TRUE,D26-C26,0)</f>
        <v>0</v>
      </c>
      <c r="E222" s="2413">
        <f t="shared" si="43"/>
        <v>0</v>
      </c>
      <c r="F222" s="2413">
        <f t="shared" si="43"/>
        <v>0</v>
      </c>
      <c r="G222" s="2413">
        <f t="shared" si="43"/>
        <v>0</v>
      </c>
      <c r="H222" s="2413">
        <f t="shared" si="43"/>
        <v>0</v>
      </c>
      <c r="I222" s="2413">
        <f t="shared" si="43"/>
        <v>0</v>
      </c>
      <c r="J222" s="2413">
        <f t="shared" si="43"/>
        <v>0</v>
      </c>
      <c r="K222" s="2413">
        <f t="shared" si="43"/>
        <v>0</v>
      </c>
      <c r="L222" s="2413">
        <f t="shared" si="43"/>
        <v>0</v>
      </c>
      <c r="M222" s="2413">
        <f t="shared" si="43"/>
        <v>0</v>
      </c>
      <c r="N222" s="2413">
        <f t="shared" si="43"/>
        <v>0</v>
      </c>
      <c r="O222" s="2413">
        <f t="shared" si="43"/>
        <v>0</v>
      </c>
      <c r="P222" s="2414">
        <f t="shared" si="29"/>
        <v>0</v>
      </c>
    </row>
    <row r="223" spans="2:16">
      <c r="B223" s="2459" t="str">
        <f t="shared" si="27"/>
        <v/>
      </c>
      <c r="C223" s="2446"/>
      <c r="D223" s="2413">
        <f t="shared" ref="D223:O223" si="44">IF(D$420=TRUE,D27-C27,0)</f>
        <v>0</v>
      </c>
      <c r="E223" s="2413">
        <f t="shared" si="44"/>
        <v>0</v>
      </c>
      <c r="F223" s="2413">
        <f t="shared" si="44"/>
        <v>0</v>
      </c>
      <c r="G223" s="2413">
        <f t="shared" si="44"/>
        <v>0</v>
      </c>
      <c r="H223" s="2413">
        <f t="shared" si="44"/>
        <v>0</v>
      </c>
      <c r="I223" s="2413">
        <f t="shared" si="44"/>
        <v>0</v>
      </c>
      <c r="J223" s="2413">
        <f t="shared" si="44"/>
        <v>0</v>
      </c>
      <c r="K223" s="2413">
        <f t="shared" si="44"/>
        <v>0</v>
      </c>
      <c r="L223" s="2413">
        <f t="shared" si="44"/>
        <v>0</v>
      </c>
      <c r="M223" s="2413">
        <f t="shared" si="44"/>
        <v>0</v>
      </c>
      <c r="N223" s="2413">
        <f t="shared" si="44"/>
        <v>0</v>
      </c>
      <c r="O223" s="2413">
        <f t="shared" si="44"/>
        <v>0</v>
      </c>
      <c r="P223" s="2414">
        <f t="shared" si="29"/>
        <v>0</v>
      </c>
    </row>
    <row r="224" spans="2:16">
      <c r="B224" s="2459" t="str">
        <f t="shared" si="27"/>
        <v/>
      </c>
      <c r="C224" s="2412"/>
      <c r="D224" s="2413">
        <f t="shared" ref="D224:O224" si="45">IF(D$420=TRUE,D28-C28,0)</f>
        <v>0</v>
      </c>
      <c r="E224" s="2413">
        <f t="shared" si="45"/>
        <v>0</v>
      </c>
      <c r="F224" s="2413">
        <f t="shared" si="45"/>
        <v>0</v>
      </c>
      <c r="G224" s="2413">
        <f t="shared" si="45"/>
        <v>0</v>
      </c>
      <c r="H224" s="2413">
        <f t="shared" si="45"/>
        <v>0</v>
      </c>
      <c r="I224" s="2413">
        <f t="shared" si="45"/>
        <v>0</v>
      </c>
      <c r="J224" s="2413">
        <f t="shared" si="45"/>
        <v>0</v>
      </c>
      <c r="K224" s="2413">
        <f t="shared" si="45"/>
        <v>0</v>
      </c>
      <c r="L224" s="2413">
        <f t="shared" si="45"/>
        <v>0</v>
      </c>
      <c r="M224" s="2413">
        <f t="shared" si="45"/>
        <v>0</v>
      </c>
      <c r="N224" s="2413">
        <f t="shared" si="45"/>
        <v>0</v>
      </c>
      <c r="O224" s="2413">
        <f t="shared" si="45"/>
        <v>0</v>
      </c>
      <c r="P224" s="2414">
        <f t="shared" si="29"/>
        <v>0</v>
      </c>
    </row>
    <row r="225" spans="2:16">
      <c r="B225" s="2459" t="str">
        <f t="shared" si="27"/>
        <v/>
      </c>
      <c r="C225" s="2412"/>
      <c r="D225" s="2413">
        <f t="shared" ref="D225:O225" si="46">IF(D$420=TRUE,D29-C29,0)</f>
        <v>0</v>
      </c>
      <c r="E225" s="2413">
        <f t="shared" si="46"/>
        <v>0</v>
      </c>
      <c r="F225" s="2413">
        <f t="shared" si="46"/>
        <v>0</v>
      </c>
      <c r="G225" s="2413">
        <f t="shared" si="46"/>
        <v>0</v>
      </c>
      <c r="H225" s="2413">
        <f t="shared" si="46"/>
        <v>0</v>
      </c>
      <c r="I225" s="2413">
        <f t="shared" si="46"/>
        <v>0</v>
      </c>
      <c r="J225" s="2413">
        <f t="shared" si="46"/>
        <v>0</v>
      </c>
      <c r="K225" s="2413">
        <f t="shared" si="46"/>
        <v>0</v>
      </c>
      <c r="L225" s="2413">
        <f t="shared" si="46"/>
        <v>0</v>
      </c>
      <c r="M225" s="2413">
        <f t="shared" si="46"/>
        <v>0</v>
      </c>
      <c r="N225" s="2413">
        <f t="shared" si="46"/>
        <v>0</v>
      </c>
      <c r="O225" s="2413">
        <f t="shared" si="46"/>
        <v>0</v>
      </c>
      <c r="P225" s="2414">
        <f t="shared" si="29"/>
        <v>0</v>
      </c>
    </row>
    <row r="226" spans="2:16">
      <c r="B226" s="2460" t="str">
        <f t="shared" si="27"/>
        <v/>
      </c>
      <c r="C226" s="2464"/>
      <c r="D226" s="2413">
        <f t="shared" ref="D226:O227" si="47">IF(D$420=TRUE,D30-C30,0)</f>
        <v>0</v>
      </c>
      <c r="E226" s="2413">
        <f t="shared" si="47"/>
        <v>0</v>
      </c>
      <c r="F226" s="2413">
        <f t="shared" si="47"/>
        <v>0</v>
      </c>
      <c r="G226" s="2413">
        <f t="shared" si="47"/>
        <v>0</v>
      </c>
      <c r="H226" s="2413">
        <f t="shared" si="47"/>
        <v>0</v>
      </c>
      <c r="I226" s="2413">
        <f t="shared" si="47"/>
        <v>0</v>
      </c>
      <c r="J226" s="2413">
        <f t="shared" si="47"/>
        <v>0</v>
      </c>
      <c r="K226" s="2413">
        <f t="shared" si="47"/>
        <v>0</v>
      </c>
      <c r="L226" s="2413">
        <f t="shared" si="47"/>
        <v>0</v>
      </c>
      <c r="M226" s="2413">
        <f t="shared" si="47"/>
        <v>0</v>
      </c>
      <c r="N226" s="2413">
        <f t="shared" si="47"/>
        <v>0</v>
      </c>
      <c r="O226" s="2413">
        <f t="shared" si="47"/>
        <v>0</v>
      </c>
      <c r="P226" s="2465">
        <f t="shared" si="29"/>
        <v>0</v>
      </c>
    </row>
    <row r="227" spans="2:16">
      <c r="B227" s="2415" t="str">
        <f t="shared" si="27"/>
        <v>売上債権合計</v>
      </c>
      <c r="C227" s="2416"/>
      <c r="D227" s="2417">
        <f t="shared" si="47"/>
        <v>0</v>
      </c>
      <c r="E227" s="2417">
        <f t="shared" si="47"/>
        <v>0</v>
      </c>
      <c r="F227" s="2417">
        <f t="shared" si="47"/>
        <v>0</v>
      </c>
      <c r="G227" s="2417">
        <f t="shared" si="47"/>
        <v>0</v>
      </c>
      <c r="H227" s="2417">
        <f t="shared" si="47"/>
        <v>0</v>
      </c>
      <c r="I227" s="2417">
        <f t="shared" si="47"/>
        <v>0</v>
      </c>
      <c r="J227" s="2417">
        <f t="shared" si="47"/>
        <v>0</v>
      </c>
      <c r="K227" s="2417">
        <f t="shared" si="47"/>
        <v>0</v>
      </c>
      <c r="L227" s="2417">
        <f t="shared" si="47"/>
        <v>0</v>
      </c>
      <c r="M227" s="2417">
        <f t="shared" si="47"/>
        <v>0</v>
      </c>
      <c r="N227" s="2417">
        <f t="shared" si="47"/>
        <v>0</v>
      </c>
      <c r="O227" s="2417">
        <f t="shared" si="47"/>
        <v>0</v>
      </c>
      <c r="P227" s="2418">
        <f t="shared" si="29"/>
        <v>0</v>
      </c>
    </row>
    <row r="228" spans="2:16">
      <c r="B228" s="2419" t="str">
        <f t="shared" si="27"/>
        <v>[有価証券]</v>
      </c>
      <c r="C228" s="2423"/>
      <c r="D228" s="2421"/>
      <c r="E228" s="2421"/>
      <c r="F228" s="2421"/>
      <c r="G228" s="2421"/>
      <c r="H228" s="2421"/>
      <c r="I228" s="2421"/>
      <c r="J228" s="2421"/>
      <c r="K228" s="2421"/>
      <c r="L228" s="2421"/>
      <c r="M228" s="2421"/>
      <c r="N228" s="2421"/>
      <c r="O228" s="2421"/>
      <c r="P228" s="2422">
        <f t="shared" si="29"/>
        <v>0</v>
      </c>
    </row>
    <row r="229" spans="2:16">
      <c r="B229" s="2459" t="str">
        <f t="shared" si="27"/>
        <v/>
      </c>
      <c r="C229" s="2412"/>
      <c r="D229" s="2413">
        <f t="shared" ref="D229:O229" si="48">IF(D$420=TRUE,D33-C33,0)</f>
        <v>0</v>
      </c>
      <c r="E229" s="2413">
        <f t="shared" si="48"/>
        <v>0</v>
      </c>
      <c r="F229" s="2413">
        <f t="shared" si="48"/>
        <v>0</v>
      </c>
      <c r="G229" s="2413">
        <f t="shared" si="48"/>
        <v>0</v>
      </c>
      <c r="H229" s="2413">
        <f t="shared" si="48"/>
        <v>0</v>
      </c>
      <c r="I229" s="2413">
        <f t="shared" si="48"/>
        <v>0</v>
      </c>
      <c r="J229" s="2413">
        <f t="shared" si="48"/>
        <v>0</v>
      </c>
      <c r="K229" s="2413">
        <f t="shared" si="48"/>
        <v>0</v>
      </c>
      <c r="L229" s="2413">
        <f t="shared" si="48"/>
        <v>0</v>
      </c>
      <c r="M229" s="2413">
        <f t="shared" si="48"/>
        <v>0</v>
      </c>
      <c r="N229" s="2413">
        <f t="shared" si="48"/>
        <v>0</v>
      </c>
      <c r="O229" s="2413">
        <f t="shared" si="48"/>
        <v>0</v>
      </c>
      <c r="P229" s="2414">
        <f t="shared" si="29"/>
        <v>0</v>
      </c>
    </row>
    <row r="230" spans="2:16">
      <c r="B230" s="2461" t="str">
        <f t="shared" si="27"/>
        <v/>
      </c>
      <c r="C230" s="2446"/>
      <c r="D230" s="2413">
        <f t="shared" ref="D230:O230" si="49">IF(D$420=TRUE,D34-C34,0)</f>
        <v>0</v>
      </c>
      <c r="E230" s="2413">
        <f t="shared" si="49"/>
        <v>0</v>
      </c>
      <c r="F230" s="2413">
        <f t="shared" si="49"/>
        <v>0</v>
      </c>
      <c r="G230" s="2413">
        <f t="shared" si="49"/>
        <v>0</v>
      </c>
      <c r="H230" s="2413">
        <f t="shared" si="49"/>
        <v>0</v>
      </c>
      <c r="I230" s="2413">
        <f t="shared" si="49"/>
        <v>0</v>
      </c>
      <c r="J230" s="2413">
        <f t="shared" si="49"/>
        <v>0</v>
      </c>
      <c r="K230" s="2413">
        <f t="shared" si="49"/>
        <v>0</v>
      </c>
      <c r="L230" s="2413">
        <f t="shared" si="49"/>
        <v>0</v>
      </c>
      <c r="M230" s="2413">
        <f t="shared" si="49"/>
        <v>0</v>
      </c>
      <c r="N230" s="2413">
        <f t="shared" si="49"/>
        <v>0</v>
      </c>
      <c r="O230" s="2413">
        <f t="shared" si="49"/>
        <v>0</v>
      </c>
      <c r="P230" s="2414">
        <f t="shared" si="29"/>
        <v>0</v>
      </c>
    </row>
    <row r="231" spans="2:16">
      <c r="B231" s="2461" t="str">
        <f t="shared" si="27"/>
        <v/>
      </c>
      <c r="C231" s="2412"/>
      <c r="D231" s="2413">
        <f t="shared" ref="D231:O231" si="50">IF(D$420=TRUE,D35-C35,0)</f>
        <v>0</v>
      </c>
      <c r="E231" s="2413">
        <f t="shared" si="50"/>
        <v>0</v>
      </c>
      <c r="F231" s="2413">
        <f t="shared" si="50"/>
        <v>0</v>
      </c>
      <c r="G231" s="2413">
        <f t="shared" si="50"/>
        <v>0</v>
      </c>
      <c r="H231" s="2413">
        <f t="shared" si="50"/>
        <v>0</v>
      </c>
      <c r="I231" s="2413">
        <f t="shared" si="50"/>
        <v>0</v>
      </c>
      <c r="J231" s="2413">
        <f t="shared" si="50"/>
        <v>0</v>
      </c>
      <c r="K231" s="2413">
        <f t="shared" si="50"/>
        <v>0</v>
      </c>
      <c r="L231" s="2413">
        <f t="shared" si="50"/>
        <v>0</v>
      </c>
      <c r="M231" s="2413">
        <f t="shared" si="50"/>
        <v>0</v>
      </c>
      <c r="N231" s="2413">
        <f t="shared" si="50"/>
        <v>0</v>
      </c>
      <c r="O231" s="2413">
        <f t="shared" si="50"/>
        <v>0</v>
      </c>
      <c r="P231" s="2414">
        <f t="shared" si="29"/>
        <v>0</v>
      </c>
    </row>
    <row r="232" spans="2:16">
      <c r="B232" s="2459" t="str">
        <f t="shared" si="27"/>
        <v/>
      </c>
      <c r="C232" s="2412"/>
      <c r="D232" s="2413">
        <f t="shared" ref="D232:O232" si="51">IF(D$420=TRUE,D36-C36,0)</f>
        <v>0</v>
      </c>
      <c r="E232" s="2413">
        <f t="shared" si="51"/>
        <v>0</v>
      </c>
      <c r="F232" s="2413">
        <f t="shared" si="51"/>
        <v>0</v>
      </c>
      <c r="G232" s="2413">
        <f t="shared" si="51"/>
        <v>0</v>
      </c>
      <c r="H232" s="2413">
        <f t="shared" si="51"/>
        <v>0</v>
      </c>
      <c r="I232" s="2413">
        <f t="shared" si="51"/>
        <v>0</v>
      </c>
      <c r="J232" s="2413">
        <f t="shared" si="51"/>
        <v>0</v>
      </c>
      <c r="K232" s="2413">
        <f t="shared" si="51"/>
        <v>0</v>
      </c>
      <c r="L232" s="2413">
        <f t="shared" si="51"/>
        <v>0</v>
      </c>
      <c r="M232" s="2413">
        <f t="shared" si="51"/>
        <v>0</v>
      </c>
      <c r="N232" s="2413">
        <f t="shared" si="51"/>
        <v>0</v>
      </c>
      <c r="O232" s="2413">
        <f t="shared" si="51"/>
        <v>0</v>
      </c>
      <c r="P232" s="2414">
        <f t="shared" si="29"/>
        <v>0</v>
      </c>
    </row>
    <row r="233" spans="2:16">
      <c r="B233" s="2460" t="str">
        <f t="shared" si="27"/>
        <v/>
      </c>
      <c r="C233" s="2464"/>
      <c r="D233" s="2413">
        <f t="shared" ref="D233:O233" si="52">IF(D$420=TRUE,D37-C37,0)</f>
        <v>0</v>
      </c>
      <c r="E233" s="2413">
        <f t="shared" si="52"/>
        <v>0</v>
      </c>
      <c r="F233" s="2413">
        <f t="shared" si="52"/>
        <v>0</v>
      </c>
      <c r="G233" s="2413">
        <f t="shared" si="52"/>
        <v>0</v>
      </c>
      <c r="H233" s="2413">
        <f t="shared" si="52"/>
        <v>0</v>
      </c>
      <c r="I233" s="2413">
        <f t="shared" si="52"/>
        <v>0</v>
      </c>
      <c r="J233" s="2413">
        <f t="shared" si="52"/>
        <v>0</v>
      </c>
      <c r="K233" s="2413">
        <f t="shared" si="52"/>
        <v>0</v>
      </c>
      <c r="L233" s="2413">
        <f t="shared" si="52"/>
        <v>0</v>
      </c>
      <c r="M233" s="2413">
        <f t="shared" si="52"/>
        <v>0</v>
      </c>
      <c r="N233" s="2413">
        <f t="shared" si="52"/>
        <v>0</v>
      </c>
      <c r="O233" s="2413">
        <f t="shared" si="52"/>
        <v>0</v>
      </c>
      <c r="P233" s="2465">
        <f t="shared" si="29"/>
        <v>0</v>
      </c>
    </row>
    <row r="234" spans="2:16">
      <c r="B234" s="2415" t="str">
        <f t="shared" si="27"/>
        <v>有価証券合計</v>
      </c>
      <c r="C234" s="2424"/>
      <c r="D234" s="2417">
        <f t="shared" ref="D234:O234" si="53">D38-C38</f>
        <v>0</v>
      </c>
      <c r="E234" s="2425">
        <f t="shared" si="53"/>
        <v>0</v>
      </c>
      <c r="F234" s="2425">
        <f t="shared" si="53"/>
        <v>0</v>
      </c>
      <c r="G234" s="2425">
        <f t="shared" si="53"/>
        <v>0</v>
      </c>
      <c r="H234" s="2425">
        <f t="shared" si="53"/>
        <v>0</v>
      </c>
      <c r="I234" s="2425">
        <f t="shared" si="53"/>
        <v>0</v>
      </c>
      <c r="J234" s="2425">
        <f t="shared" si="53"/>
        <v>0</v>
      </c>
      <c r="K234" s="2425">
        <f t="shared" si="53"/>
        <v>0</v>
      </c>
      <c r="L234" s="2425">
        <f t="shared" si="53"/>
        <v>0</v>
      </c>
      <c r="M234" s="2425">
        <f t="shared" si="53"/>
        <v>0</v>
      </c>
      <c r="N234" s="2425">
        <f t="shared" si="53"/>
        <v>0</v>
      </c>
      <c r="O234" s="2425">
        <f t="shared" si="53"/>
        <v>0</v>
      </c>
      <c r="P234" s="2426">
        <f t="shared" si="29"/>
        <v>0</v>
      </c>
    </row>
    <row r="235" spans="2:16">
      <c r="B235" s="2419" t="str">
        <f t="shared" si="27"/>
        <v>[棚卸資産]</v>
      </c>
      <c r="C235" s="2423"/>
      <c r="D235" s="2421"/>
      <c r="E235" s="2427"/>
      <c r="F235" s="2427"/>
      <c r="G235" s="2427"/>
      <c r="H235" s="2427"/>
      <c r="I235" s="2427"/>
      <c r="J235" s="2427"/>
      <c r="K235" s="2427"/>
      <c r="L235" s="2427"/>
      <c r="M235" s="2427"/>
      <c r="N235" s="2427"/>
      <c r="O235" s="2427"/>
      <c r="P235" s="2428">
        <f t="shared" si="29"/>
        <v>0</v>
      </c>
    </row>
    <row r="236" spans="2:16">
      <c r="B236" s="2458" t="str">
        <f t="shared" si="27"/>
        <v/>
      </c>
      <c r="C236" s="2446"/>
      <c r="D236" s="2413">
        <f t="shared" ref="D236:O236" si="54">IF(D$420=TRUE,D40-C40,0)</f>
        <v>0</v>
      </c>
      <c r="E236" s="2413">
        <f t="shared" si="54"/>
        <v>0</v>
      </c>
      <c r="F236" s="2413">
        <f t="shared" si="54"/>
        <v>0</v>
      </c>
      <c r="G236" s="2413">
        <f t="shared" si="54"/>
        <v>0</v>
      </c>
      <c r="H236" s="2413">
        <f t="shared" si="54"/>
        <v>0</v>
      </c>
      <c r="I236" s="2413">
        <f t="shared" si="54"/>
        <v>0</v>
      </c>
      <c r="J236" s="2413">
        <f t="shared" si="54"/>
        <v>0</v>
      </c>
      <c r="K236" s="2413">
        <f t="shared" si="54"/>
        <v>0</v>
      </c>
      <c r="L236" s="2413">
        <f t="shared" si="54"/>
        <v>0</v>
      </c>
      <c r="M236" s="2413">
        <f t="shared" si="54"/>
        <v>0</v>
      </c>
      <c r="N236" s="2413">
        <f t="shared" si="54"/>
        <v>0</v>
      </c>
      <c r="O236" s="2413">
        <f t="shared" si="54"/>
        <v>0</v>
      </c>
      <c r="P236" s="2432">
        <f t="shared" si="29"/>
        <v>0</v>
      </c>
    </row>
    <row r="237" spans="2:16">
      <c r="B237" s="2458" t="str">
        <f t="shared" si="27"/>
        <v/>
      </c>
      <c r="C237" s="2446"/>
      <c r="D237" s="2413">
        <f t="shared" ref="D237:O237" si="55">IF(D$420=TRUE,D41-C41,0)</f>
        <v>0</v>
      </c>
      <c r="E237" s="2413">
        <f t="shared" si="55"/>
        <v>0</v>
      </c>
      <c r="F237" s="2413">
        <f t="shared" si="55"/>
        <v>0</v>
      </c>
      <c r="G237" s="2413">
        <f t="shared" si="55"/>
        <v>0</v>
      </c>
      <c r="H237" s="2413">
        <f t="shared" si="55"/>
        <v>0</v>
      </c>
      <c r="I237" s="2413">
        <f t="shared" si="55"/>
        <v>0</v>
      </c>
      <c r="J237" s="2413">
        <f t="shared" si="55"/>
        <v>0</v>
      </c>
      <c r="K237" s="2413">
        <f t="shared" si="55"/>
        <v>0</v>
      </c>
      <c r="L237" s="2413">
        <f t="shared" si="55"/>
        <v>0</v>
      </c>
      <c r="M237" s="2413">
        <f t="shared" si="55"/>
        <v>0</v>
      </c>
      <c r="N237" s="2413">
        <f t="shared" si="55"/>
        <v>0</v>
      </c>
      <c r="O237" s="2413">
        <f t="shared" si="55"/>
        <v>0</v>
      </c>
      <c r="P237" s="2432">
        <f t="shared" si="29"/>
        <v>0</v>
      </c>
    </row>
    <row r="238" spans="2:16">
      <c r="B238" s="2461" t="str">
        <f t="shared" si="27"/>
        <v/>
      </c>
      <c r="C238" s="2431"/>
      <c r="D238" s="2413">
        <f t="shared" ref="D238:O238" si="56">IF(D$420=TRUE,D42-C42,0)</f>
        <v>0</v>
      </c>
      <c r="E238" s="2413">
        <f t="shared" si="56"/>
        <v>0</v>
      </c>
      <c r="F238" s="2413">
        <f t="shared" si="56"/>
        <v>0</v>
      </c>
      <c r="G238" s="2413">
        <f t="shared" si="56"/>
        <v>0</v>
      </c>
      <c r="H238" s="2413">
        <f t="shared" si="56"/>
        <v>0</v>
      </c>
      <c r="I238" s="2413">
        <f t="shared" si="56"/>
        <v>0</v>
      </c>
      <c r="J238" s="2413">
        <f t="shared" si="56"/>
        <v>0</v>
      </c>
      <c r="K238" s="2413">
        <f t="shared" si="56"/>
        <v>0</v>
      </c>
      <c r="L238" s="2413">
        <f t="shared" si="56"/>
        <v>0</v>
      </c>
      <c r="M238" s="2413">
        <f t="shared" si="56"/>
        <v>0</v>
      </c>
      <c r="N238" s="2413">
        <f t="shared" si="56"/>
        <v>0</v>
      </c>
      <c r="O238" s="2413">
        <f t="shared" si="56"/>
        <v>0</v>
      </c>
      <c r="P238" s="2432">
        <f t="shared" si="29"/>
        <v>0</v>
      </c>
    </row>
    <row r="239" spans="2:16">
      <c r="B239" s="2461" t="str">
        <f t="shared" si="27"/>
        <v/>
      </c>
      <c r="C239" s="2447"/>
      <c r="D239" s="2413">
        <f t="shared" ref="D239:O239" si="57">IF(D$420=TRUE,D43-C43,0)</f>
        <v>0</v>
      </c>
      <c r="E239" s="2413">
        <f t="shared" si="57"/>
        <v>0</v>
      </c>
      <c r="F239" s="2413">
        <f t="shared" si="57"/>
        <v>0</v>
      </c>
      <c r="G239" s="2413">
        <f t="shared" si="57"/>
        <v>0</v>
      </c>
      <c r="H239" s="2413">
        <f t="shared" si="57"/>
        <v>0</v>
      </c>
      <c r="I239" s="2413">
        <f t="shared" si="57"/>
        <v>0</v>
      </c>
      <c r="J239" s="2413">
        <f t="shared" si="57"/>
        <v>0</v>
      </c>
      <c r="K239" s="2413">
        <f t="shared" si="57"/>
        <v>0</v>
      </c>
      <c r="L239" s="2413">
        <f t="shared" si="57"/>
        <v>0</v>
      </c>
      <c r="M239" s="2413">
        <f t="shared" si="57"/>
        <v>0</v>
      </c>
      <c r="N239" s="2413">
        <f t="shared" si="57"/>
        <v>0</v>
      </c>
      <c r="O239" s="2413">
        <f t="shared" si="57"/>
        <v>0</v>
      </c>
      <c r="P239" s="2432">
        <f t="shared" si="29"/>
        <v>0</v>
      </c>
    </row>
    <row r="240" spans="2:16">
      <c r="B240" s="2461" t="str">
        <f t="shared" si="27"/>
        <v/>
      </c>
      <c r="C240" s="2447"/>
      <c r="D240" s="2413">
        <f t="shared" ref="D240:O240" si="58">IF(D$420=TRUE,D44-C44,0)</f>
        <v>0</v>
      </c>
      <c r="E240" s="2413">
        <f t="shared" si="58"/>
        <v>0</v>
      </c>
      <c r="F240" s="2413">
        <f t="shared" si="58"/>
        <v>0</v>
      </c>
      <c r="G240" s="2413">
        <f t="shared" si="58"/>
        <v>0</v>
      </c>
      <c r="H240" s="2413">
        <f t="shared" si="58"/>
        <v>0</v>
      </c>
      <c r="I240" s="2413">
        <f t="shared" si="58"/>
        <v>0</v>
      </c>
      <c r="J240" s="2413">
        <f t="shared" si="58"/>
        <v>0</v>
      </c>
      <c r="K240" s="2413">
        <f t="shared" si="58"/>
        <v>0</v>
      </c>
      <c r="L240" s="2413">
        <f t="shared" si="58"/>
        <v>0</v>
      </c>
      <c r="M240" s="2413">
        <f t="shared" si="58"/>
        <v>0</v>
      </c>
      <c r="N240" s="2413">
        <f t="shared" si="58"/>
        <v>0</v>
      </c>
      <c r="O240" s="2413">
        <f t="shared" si="58"/>
        <v>0</v>
      </c>
      <c r="P240" s="2432">
        <f t="shared" si="29"/>
        <v>0</v>
      </c>
    </row>
    <row r="241" spans="2:16">
      <c r="B241" s="2461" t="str">
        <f t="shared" si="27"/>
        <v/>
      </c>
      <c r="C241" s="2447"/>
      <c r="D241" s="2413">
        <f t="shared" ref="D241:O241" si="59">IF(D$420=TRUE,D45-C45,0)</f>
        <v>0</v>
      </c>
      <c r="E241" s="2413">
        <f t="shared" si="59"/>
        <v>0</v>
      </c>
      <c r="F241" s="2413">
        <f t="shared" si="59"/>
        <v>0</v>
      </c>
      <c r="G241" s="2413">
        <f t="shared" si="59"/>
        <v>0</v>
      </c>
      <c r="H241" s="2413">
        <f t="shared" si="59"/>
        <v>0</v>
      </c>
      <c r="I241" s="2413">
        <f t="shared" si="59"/>
        <v>0</v>
      </c>
      <c r="J241" s="2413">
        <f t="shared" si="59"/>
        <v>0</v>
      </c>
      <c r="K241" s="2413">
        <f t="shared" si="59"/>
        <v>0</v>
      </c>
      <c r="L241" s="2413">
        <f t="shared" si="59"/>
        <v>0</v>
      </c>
      <c r="M241" s="2413">
        <f t="shared" si="59"/>
        <v>0</v>
      </c>
      <c r="N241" s="2413">
        <f t="shared" si="59"/>
        <v>0</v>
      </c>
      <c r="O241" s="2413">
        <f t="shared" si="59"/>
        <v>0</v>
      </c>
      <c r="P241" s="2432">
        <f t="shared" si="29"/>
        <v>0</v>
      </c>
    </row>
    <row r="242" spans="2:16">
      <c r="B242" s="2461" t="str">
        <f t="shared" si="27"/>
        <v/>
      </c>
      <c r="C242" s="2447"/>
      <c r="D242" s="2413">
        <f t="shared" ref="D242:O242" si="60">IF(D$420=TRUE,D46-C46,0)</f>
        <v>0</v>
      </c>
      <c r="E242" s="2413">
        <f t="shared" si="60"/>
        <v>0</v>
      </c>
      <c r="F242" s="2413">
        <f t="shared" si="60"/>
        <v>0</v>
      </c>
      <c r="G242" s="2413">
        <f t="shared" si="60"/>
        <v>0</v>
      </c>
      <c r="H242" s="2413">
        <f t="shared" si="60"/>
        <v>0</v>
      </c>
      <c r="I242" s="2413">
        <f t="shared" si="60"/>
        <v>0</v>
      </c>
      <c r="J242" s="2413">
        <f t="shared" si="60"/>
        <v>0</v>
      </c>
      <c r="K242" s="2413">
        <f t="shared" si="60"/>
        <v>0</v>
      </c>
      <c r="L242" s="2413">
        <f t="shared" si="60"/>
        <v>0</v>
      </c>
      <c r="M242" s="2413">
        <f t="shared" si="60"/>
        <v>0</v>
      </c>
      <c r="N242" s="2413">
        <f t="shared" si="60"/>
        <v>0</v>
      </c>
      <c r="O242" s="2413">
        <f t="shared" si="60"/>
        <v>0</v>
      </c>
      <c r="P242" s="2432">
        <f t="shared" si="29"/>
        <v>0</v>
      </c>
    </row>
    <row r="243" spans="2:16">
      <c r="B243" s="2459" t="str">
        <f t="shared" si="27"/>
        <v/>
      </c>
      <c r="C243" s="2447"/>
      <c r="D243" s="2413">
        <f t="shared" ref="D243:O243" si="61">IF(D$420=TRUE,D47-C47,0)</f>
        <v>0</v>
      </c>
      <c r="E243" s="2413">
        <f t="shared" si="61"/>
        <v>0</v>
      </c>
      <c r="F243" s="2413">
        <f t="shared" si="61"/>
        <v>0</v>
      </c>
      <c r="G243" s="2413">
        <f t="shared" si="61"/>
        <v>0</v>
      </c>
      <c r="H243" s="2413">
        <f t="shared" si="61"/>
        <v>0</v>
      </c>
      <c r="I243" s="2413">
        <f t="shared" si="61"/>
        <v>0</v>
      </c>
      <c r="J243" s="2413">
        <f t="shared" si="61"/>
        <v>0</v>
      </c>
      <c r="K243" s="2413">
        <f t="shared" si="61"/>
        <v>0</v>
      </c>
      <c r="L243" s="2413">
        <f t="shared" si="61"/>
        <v>0</v>
      </c>
      <c r="M243" s="2413">
        <f t="shared" si="61"/>
        <v>0</v>
      </c>
      <c r="N243" s="2413">
        <f t="shared" si="61"/>
        <v>0</v>
      </c>
      <c r="O243" s="2413">
        <f t="shared" si="61"/>
        <v>0</v>
      </c>
      <c r="P243" s="2432">
        <f t="shared" si="29"/>
        <v>0</v>
      </c>
    </row>
    <row r="244" spans="2:16">
      <c r="B244" s="2459" t="str">
        <f t="shared" si="27"/>
        <v/>
      </c>
      <c r="C244" s="2447"/>
      <c r="D244" s="2413">
        <f t="shared" ref="D244:O244" si="62">IF(D$420=TRUE,D48-C48,0)</f>
        <v>0</v>
      </c>
      <c r="E244" s="2413">
        <f t="shared" si="62"/>
        <v>0</v>
      </c>
      <c r="F244" s="2413">
        <f t="shared" si="62"/>
        <v>0</v>
      </c>
      <c r="G244" s="2413">
        <f t="shared" si="62"/>
        <v>0</v>
      </c>
      <c r="H244" s="2413">
        <f t="shared" si="62"/>
        <v>0</v>
      </c>
      <c r="I244" s="2413">
        <f t="shared" si="62"/>
        <v>0</v>
      </c>
      <c r="J244" s="2413">
        <f t="shared" si="62"/>
        <v>0</v>
      </c>
      <c r="K244" s="2413">
        <f t="shared" si="62"/>
        <v>0</v>
      </c>
      <c r="L244" s="2413">
        <f t="shared" si="62"/>
        <v>0</v>
      </c>
      <c r="M244" s="2413">
        <f t="shared" si="62"/>
        <v>0</v>
      </c>
      <c r="N244" s="2413">
        <f t="shared" si="62"/>
        <v>0</v>
      </c>
      <c r="O244" s="2413">
        <f t="shared" si="62"/>
        <v>0</v>
      </c>
      <c r="P244" s="2432">
        <f t="shared" si="29"/>
        <v>0</v>
      </c>
    </row>
    <row r="245" spans="2:16">
      <c r="B245" s="2460" t="str">
        <f t="shared" si="27"/>
        <v/>
      </c>
      <c r="C245" s="2466"/>
      <c r="D245" s="2413">
        <f t="shared" ref="D245:O246" si="63">IF(D$420=TRUE,D49-C49,0)</f>
        <v>0</v>
      </c>
      <c r="E245" s="2413">
        <f t="shared" si="63"/>
        <v>0</v>
      </c>
      <c r="F245" s="2413">
        <f t="shared" si="63"/>
        <v>0</v>
      </c>
      <c r="G245" s="2413">
        <f t="shared" si="63"/>
        <v>0</v>
      </c>
      <c r="H245" s="2413">
        <f t="shared" si="63"/>
        <v>0</v>
      </c>
      <c r="I245" s="2413">
        <f t="shared" si="63"/>
        <v>0</v>
      </c>
      <c r="J245" s="2413">
        <f t="shared" si="63"/>
        <v>0</v>
      </c>
      <c r="K245" s="2413">
        <f t="shared" si="63"/>
        <v>0</v>
      </c>
      <c r="L245" s="2413">
        <f t="shared" si="63"/>
        <v>0</v>
      </c>
      <c r="M245" s="2413">
        <f t="shared" si="63"/>
        <v>0</v>
      </c>
      <c r="N245" s="2413">
        <f t="shared" si="63"/>
        <v>0</v>
      </c>
      <c r="O245" s="2413">
        <f t="shared" si="63"/>
        <v>0</v>
      </c>
      <c r="P245" s="2467">
        <f t="shared" si="29"/>
        <v>0</v>
      </c>
    </row>
    <row r="246" spans="2:16">
      <c r="B246" s="2415" t="str">
        <f t="shared" si="27"/>
        <v>棚卸資産合計</v>
      </c>
      <c r="C246" s="2429"/>
      <c r="D246" s="2425">
        <f t="shared" si="63"/>
        <v>0</v>
      </c>
      <c r="E246" s="2425">
        <f t="shared" si="63"/>
        <v>0</v>
      </c>
      <c r="F246" s="2425">
        <f t="shared" si="63"/>
        <v>0</v>
      </c>
      <c r="G246" s="2425">
        <f t="shared" si="63"/>
        <v>0</v>
      </c>
      <c r="H246" s="2425">
        <f t="shared" si="63"/>
        <v>0</v>
      </c>
      <c r="I246" s="2425">
        <f t="shared" si="63"/>
        <v>0</v>
      </c>
      <c r="J246" s="2425">
        <f t="shared" si="63"/>
        <v>0</v>
      </c>
      <c r="K246" s="2425">
        <f t="shared" si="63"/>
        <v>0</v>
      </c>
      <c r="L246" s="2425">
        <f t="shared" si="63"/>
        <v>0</v>
      </c>
      <c r="M246" s="2425">
        <f t="shared" si="63"/>
        <v>0</v>
      </c>
      <c r="N246" s="2425">
        <f t="shared" si="63"/>
        <v>0</v>
      </c>
      <c r="O246" s="2425">
        <f t="shared" si="63"/>
        <v>0</v>
      </c>
      <c r="P246" s="2426">
        <f t="shared" si="29"/>
        <v>0</v>
      </c>
    </row>
    <row r="247" spans="2:16">
      <c r="B247" s="2419" t="str">
        <f t="shared" si="27"/>
        <v>[他流動資産]</v>
      </c>
      <c r="C247" s="2430"/>
      <c r="D247" s="2427"/>
      <c r="E247" s="2427"/>
      <c r="F247" s="2427"/>
      <c r="G247" s="2427"/>
      <c r="H247" s="2427"/>
      <c r="I247" s="2427"/>
      <c r="J247" s="2427"/>
      <c r="K247" s="2427"/>
      <c r="L247" s="2427"/>
      <c r="M247" s="2427"/>
      <c r="N247" s="2427"/>
      <c r="O247" s="2427"/>
      <c r="P247" s="2428">
        <f t="shared" si="29"/>
        <v>0</v>
      </c>
    </row>
    <row r="248" spans="2:16">
      <c r="B248" s="2458" t="str">
        <f t="shared" si="27"/>
        <v/>
      </c>
      <c r="C248" s="2431"/>
      <c r="D248" s="2413">
        <f t="shared" ref="D248:O248" si="64">IF(D$420=TRUE,D52-C52,0)</f>
        <v>0</v>
      </c>
      <c r="E248" s="2413">
        <f t="shared" si="64"/>
        <v>0</v>
      </c>
      <c r="F248" s="2413">
        <f t="shared" si="64"/>
        <v>0</v>
      </c>
      <c r="G248" s="2413">
        <f t="shared" si="64"/>
        <v>0</v>
      </c>
      <c r="H248" s="2413">
        <f t="shared" si="64"/>
        <v>0</v>
      </c>
      <c r="I248" s="2413">
        <f t="shared" si="64"/>
        <v>0</v>
      </c>
      <c r="J248" s="2413">
        <f t="shared" si="64"/>
        <v>0</v>
      </c>
      <c r="K248" s="2413">
        <f t="shared" si="64"/>
        <v>0</v>
      </c>
      <c r="L248" s="2413">
        <f t="shared" si="64"/>
        <v>0</v>
      </c>
      <c r="M248" s="2413">
        <f t="shared" si="64"/>
        <v>0</v>
      </c>
      <c r="N248" s="2413">
        <f t="shared" si="64"/>
        <v>0</v>
      </c>
      <c r="O248" s="2413">
        <f t="shared" si="64"/>
        <v>0</v>
      </c>
      <c r="P248" s="2432">
        <f t="shared" si="29"/>
        <v>0</v>
      </c>
    </row>
    <row r="249" spans="2:16">
      <c r="B249" s="2458" t="str">
        <f t="shared" si="27"/>
        <v/>
      </c>
      <c r="C249" s="2431"/>
      <c r="D249" s="2413">
        <f t="shared" ref="D249:O249" si="65">IF(D$420=TRUE,D53-C53,0)</f>
        <v>0</v>
      </c>
      <c r="E249" s="2413">
        <f t="shared" si="65"/>
        <v>0</v>
      </c>
      <c r="F249" s="2413">
        <f t="shared" si="65"/>
        <v>0</v>
      </c>
      <c r="G249" s="2413">
        <f t="shared" si="65"/>
        <v>0</v>
      </c>
      <c r="H249" s="2413">
        <f t="shared" si="65"/>
        <v>0</v>
      </c>
      <c r="I249" s="2413">
        <f t="shared" si="65"/>
        <v>0</v>
      </c>
      <c r="J249" s="2413">
        <f t="shared" si="65"/>
        <v>0</v>
      </c>
      <c r="K249" s="2413">
        <f t="shared" si="65"/>
        <v>0</v>
      </c>
      <c r="L249" s="2413">
        <f t="shared" si="65"/>
        <v>0</v>
      </c>
      <c r="M249" s="2413">
        <f t="shared" si="65"/>
        <v>0</v>
      </c>
      <c r="N249" s="2413">
        <f t="shared" si="65"/>
        <v>0</v>
      </c>
      <c r="O249" s="2413">
        <f t="shared" si="65"/>
        <v>0</v>
      </c>
      <c r="P249" s="2432">
        <f t="shared" si="29"/>
        <v>0</v>
      </c>
    </row>
    <row r="250" spans="2:16">
      <c r="B250" s="2458" t="str">
        <f t="shared" si="27"/>
        <v/>
      </c>
      <c r="C250" s="2431"/>
      <c r="D250" s="2413">
        <f t="shared" ref="D250:O250" si="66">IF(D$420=TRUE,D54-C54,0)</f>
        <v>0</v>
      </c>
      <c r="E250" s="2413">
        <f t="shared" si="66"/>
        <v>0</v>
      </c>
      <c r="F250" s="2413">
        <f t="shared" si="66"/>
        <v>0</v>
      </c>
      <c r="G250" s="2413">
        <f t="shared" si="66"/>
        <v>0</v>
      </c>
      <c r="H250" s="2413">
        <f t="shared" si="66"/>
        <v>0</v>
      </c>
      <c r="I250" s="2413">
        <f t="shared" si="66"/>
        <v>0</v>
      </c>
      <c r="J250" s="2413">
        <f t="shared" si="66"/>
        <v>0</v>
      </c>
      <c r="K250" s="2413">
        <f t="shared" si="66"/>
        <v>0</v>
      </c>
      <c r="L250" s="2413">
        <f t="shared" si="66"/>
        <v>0</v>
      </c>
      <c r="M250" s="2413">
        <f t="shared" si="66"/>
        <v>0</v>
      </c>
      <c r="N250" s="2413">
        <f t="shared" si="66"/>
        <v>0</v>
      </c>
      <c r="O250" s="2413">
        <f t="shared" si="66"/>
        <v>0</v>
      </c>
      <c r="P250" s="2432">
        <f t="shared" si="29"/>
        <v>0</v>
      </c>
    </row>
    <row r="251" spans="2:16">
      <c r="B251" s="2458" t="str">
        <f t="shared" si="27"/>
        <v/>
      </c>
      <c r="C251" s="2431"/>
      <c r="D251" s="2413">
        <f t="shared" ref="D251:O251" si="67">IF(D$420=TRUE,D55-C55,0)</f>
        <v>0</v>
      </c>
      <c r="E251" s="2413">
        <f t="shared" si="67"/>
        <v>0</v>
      </c>
      <c r="F251" s="2413">
        <f t="shared" si="67"/>
        <v>0</v>
      </c>
      <c r="G251" s="2413">
        <f t="shared" si="67"/>
        <v>0</v>
      </c>
      <c r="H251" s="2413">
        <f t="shared" si="67"/>
        <v>0</v>
      </c>
      <c r="I251" s="2413">
        <f t="shared" si="67"/>
        <v>0</v>
      </c>
      <c r="J251" s="2413">
        <f t="shared" si="67"/>
        <v>0</v>
      </c>
      <c r="K251" s="2413">
        <f t="shared" si="67"/>
        <v>0</v>
      </c>
      <c r="L251" s="2413">
        <f t="shared" si="67"/>
        <v>0</v>
      </c>
      <c r="M251" s="2413">
        <f t="shared" si="67"/>
        <v>0</v>
      </c>
      <c r="N251" s="2413">
        <f t="shared" si="67"/>
        <v>0</v>
      </c>
      <c r="O251" s="2413">
        <f t="shared" si="67"/>
        <v>0</v>
      </c>
      <c r="P251" s="2432">
        <f t="shared" si="29"/>
        <v>0</v>
      </c>
    </row>
    <row r="252" spans="2:16">
      <c r="B252" s="2458" t="str">
        <f t="shared" si="27"/>
        <v/>
      </c>
      <c r="C252" s="2431"/>
      <c r="D252" s="2413">
        <f t="shared" ref="D252:O252" si="68">IF(D$420=TRUE,D56-C56,0)</f>
        <v>0</v>
      </c>
      <c r="E252" s="2413">
        <f t="shared" si="68"/>
        <v>0</v>
      </c>
      <c r="F252" s="2413">
        <f t="shared" si="68"/>
        <v>0</v>
      </c>
      <c r="G252" s="2413">
        <f t="shared" si="68"/>
        <v>0</v>
      </c>
      <c r="H252" s="2413">
        <f t="shared" si="68"/>
        <v>0</v>
      </c>
      <c r="I252" s="2413">
        <f t="shared" si="68"/>
        <v>0</v>
      </c>
      <c r="J252" s="2413">
        <f t="shared" si="68"/>
        <v>0</v>
      </c>
      <c r="K252" s="2413">
        <f t="shared" si="68"/>
        <v>0</v>
      </c>
      <c r="L252" s="2413">
        <f t="shared" si="68"/>
        <v>0</v>
      </c>
      <c r="M252" s="2413">
        <f t="shared" si="68"/>
        <v>0</v>
      </c>
      <c r="N252" s="2413">
        <f t="shared" si="68"/>
        <v>0</v>
      </c>
      <c r="O252" s="2413">
        <f t="shared" si="68"/>
        <v>0</v>
      </c>
      <c r="P252" s="2432">
        <f t="shared" si="29"/>
        <v>0</v>
      </c>
    </row>
    <row r="253" spans="2:16">
      <c r="B253" s="2458" t="str">
        <f t="shared" si="27"/>
        <v/>
      </c>
      <c r="C253" s="2431"/>
      <c r="D253" s="2413">
        <f t="shared" ref="D253:O253" si="69">IF(D$420=TRUE,D57-C57,0)</f>
        <v>0</v>
      </c>
      <c r="E253" s="2413">
        <f t="shared" si="69"/>
        <v>0</v>
      </c>
      <c r="F253" s="2413">
        <f t="shared" si="69"/>
        <v>0</v>
      </c>
      <c r="G253" s="2413">
        <f t="shared" si="69"/>
        <v>0</v>
      </c>
      <c r="H253" s="2413">
        <f t="shared" si="69"/>
        <v>0</v>
      </c>
      <c r="I253" s="2413">
        <f t="shared" si="69"/>
        <v>0</v>
      </c>
      <c r="J253" s="2413">
        <f t="shared" si="69"/>
        <v>0</v>
      </c>
      <c r="K253" s="2413">
        <f t="shared" si="69"/>
        <v>0</v>
      </c>
      <c r="L253" s="2413">
        <f t="shared" si="69"/>
        <v>0</v>
      </c>
      <c r="M253" s="2413">
        <f t="shared" si="69"/>
        <v>0</v>
      </c>
      <c r="N253" s="2413">
        <f t="shared" si="69"/>
        <v>0</v>
      </c>
      <c r="O253" s="2413">
        <f t="shared" si="69"/>
        <v>0</v>
      </c>
      <c r="P253" s="2432">
        <f t="shared" si="29"/>
        <v>0</v>
      </c>
    </row>
    <row r="254" spans="2:16">
      <c r="B254" s="2459" t="str">
        <f t="shared" si="27"/>
        <v/>
      </c>
      <c r="C254" s="2431"/>
      <c r="D254" s="2413">
        <f t="shared" ref="D254:O254" si="70">IF(D$420=TRUE,D58-C58,0)</f>
        <v>0</v>
      </c>
      <c r="E254" s="2413">
        <f t="shared" si="70"/>
        <v>0</v>
      </c>
      <c r="F254" s="2413">
        <f t="shared" si="70"/>
        <v>0</v>
      </c>
      <c r="G254" s="2413">
        <f t="shared" si="70"/>
        <v>0</v>
      </c>
      <c r="H254" s="2413">
        <f t="shared" si="70"/>
        <v>0</v>
      </c>
      <c r="I254" s="2413">
        <f t="shared" si="70"/>
        <v>0</v>
      </c>
      <c r="J254" s="2413">
        <f t="shared" si="70"/>
        <v>0</v>
      </c>
      <c r="K254" s="2413">
        <f t="shared" si="70"/>
        <v>0</v>
      </c>
      <c r="L254" s="2413">
        <f t="shared" si="70"/>
        <v>0</v>
      </c>
      <c r="M254" s="2413">
        <f t="shared" si="70"/>
        <v>0</v>
      </c>
      <c r="N254" s="2413">
        <f t="shared" si="70"/>
        <v>0</v>
      </c>
      <c r="O254" s="2413">
        <f t="shared" si="70"/>
        <v>0</v>
      </c>
      <c r="P254" s="2432">
        <f t="shared" si="29"/>
        <v>0</v>
      </c>
    </row>
    <row r="255" spans="2:16">
      <c r="B255" s="2459" t="str">
        <f t="shared" si="27"/>
        <v/>
      </c>
      <c r="C255" s="2431"/>
      <c r="D255" s="2413">
        <f t="shared" ref="D255:O255" si="71">IF(D$420=TRUE,D59-C59,0)</f>
        <v>0</v>
      </c>
      <c r="E255" s="2413">
        <f t="shared" si="71"/>
        <v>0</v>
      </c>
      <c r="F255" s="2413">
        <f t="shared" si="71"/>
        <v>0</v>
      </c>
      <c r="G255" s="2413">
        <f t="shared" si="71"/>
        <v>0</v>
      </c>
      <c r="H255" s="2413">
        <f t="shared" si="71"/>
        <v>0</v>
      </c>
      <c r="I255" s="2413">
        <f t="shared" si="71"/>
        <v>0</v>
      </c>
      <c r="J255" s="2413">
        <f t="shared" si="71"/>
        <v>0</v>
      </c>
      <c r="K255" s="2413">
        <f t="shared" si="71"/>
        <v>0</v>
      </c>
      <c r="L255" s="2413">
        <f t="shared" si="71"/>
        <v>0</v>
      </c>
      <c r="M255" s="2413">
        <f t="shared" si="71"/>
        <v>0</v>
      </c>
      <c r="N255" s="2413">
        <f t="shared" si="71"/>
        <v>0</v>
      </c>
      <c r="O255" s="2413">
        <f t="shared" si="71"/>
        <v>0</v>
      </c>
      <c r="P255" s="2432">
        <f t="shared" si="29"/>
        <v>0</v>
      </c>
    </row>
    <row r="256" spans="2:16">
      <c r="B256" s="2459" t="str">
        <f t="shared" si="27"/>
        <v/>
      </c>
      <c r="C256" s="2431"/>
      <c r="D256" s="2413">
        <f t="shared" ref="D256:O256" si="72">IF(D$420=TRUE,D60-C60,0)</f>
        <v>0</v>
      </c>
      <c r="E256" s="2413">
        <f t="shared" si="72"/>
        <v>0</v>
      </c>
      <c r="F256" s="2413">
        <f t="shared" si="72"/>
        <v>0</v>
      </c>
      <c r="G256" s="2413">
        <f t="shared" si="72"/>
        <v>0</v>
      </c>
      <c r="H256" s="2413">
        <f t="shared" si="72"/>
        <v>0</v>
      </c>
      <c r="I256" s="2413">
        <f t="shared" si="72"/>
        <v>0</v>
      </c>
      <c r="J256" s="2413">
        <f t="shared" si="72"/>
        <v>0</v>
      </c>
      <c r="K256" s="2413">
        <f t="shared" si="72"/>
        <v>0</v>
      </c>
      <c r="L256" s="2413">
        <f t="shared" si="72"/>
        <v>0</v>
      </c>
      <c r="M256" s="2413">
        <f t="shared" si="72"/>
        <v>0</v>
      </c>
      <c r="N256" s="2413">
        <f t="shared" si="72"/>
        <v>0</v>
      </c>
      <c r="O256" s="2413">
        <f t="shared" si="72"/>
        <v>0</v>
      </c>
      <c r="P256" s="2432">
        <f t="shared" si="29"/>
        <v>0</v>
      </c>
    </row>
    <row r="257" spans="2:16">
      <c r="B257" s="2459" t="str">
        <f t="shared" si="27"/>
        <v/>
      </c>
      <c r="C257" s="2431"/>
      <c r="D257" s="2413">
        <f t="shared" ref="D257:O257" si="73">IF(D$420=TRUE,D61-C61,0)</f>
        <v>0</v>
      </c>
      <c r="E257" s="2413">
        <f t="shared" si="73"/>
        <v>0</v>
      </c>
      <c r="F257" s="2413">
        <f t="shared" si="73"/>
        <v>0</v>
      </c>
      <c r="G257" s="2413">
        <f t="shared" si="73"/>
        <v>0</v>
      </c>
      <c r="H257" s="2413">
        <f t="shared" si="73"/>
        <v>0</v>
      </c>
      <c r="I257" s="2413">
        <f t="shared" si="73"/>
        <v>0</v>
      </c>
      <c r="J257" s="2413">
        <f t="shared" si="73"/>
        <v>0</v>
      </c>
      <c r="K257" s="2413">
        <f t="shared" si="73"/>
        <v>0</v>
      </c>
      <c r="L257" s="2413">
        <f t="shared" si="73"/>
        <v>0</v>
      </c>
      <c r="M257" s="2413">
        <f t="shared" si="73"/>
        <v>0</v>
      </c>
      <c r="N257" s="2413">
        <f t="shared" si="73"/>
        <v>0</v>
      </c>
      <c r="O257" s="2413">
        <f t="shared" si="73"/>
        <v>0</v>
      </c>
      <c r="P257" s="2432">
        <f t="shared" si="29"/>
        <v>0</v>
      </c>
    </row>
    <row r="258" spans="2:16">
      <c r="B258" s="2459" t="str">
        <f t="shared" si="27"/>
        <v/>
      </c>
      <c r="C258" s="2431"/>
      <c r="D258" s="2413">
        <f t="shared" ref="D258:O258" si="74">IF(D$420=TRUE,D62-C62,0)</f>
        <v>0</v>
      </c>
      <c r="E258" s="2413">
        <f t="shared" si="74"/>
        <v>0</v>
      </c>
      <c r="F258" s="2413">
        <f t="shared" si="74"/>
        <v>0</v>
      </c>
      <c r="G258" s="2413">
        <f t="shared" si="74"/>
        <v>0</v>
      </c>
      <c r="H258" s="2413">
        <f t="shared" si="74"/>
        <v>0</v>
      </c>
      <c r="I258" s="2413">
        <f t="shared" si="74"/>
        <v>0</v>
      </c>
      <c r="J258" s="2413">
        <f t="shared" si="74"/>
        <v>0</v>
      </c>
      <c r="K258" s="2413">
        <f t="shared" si="74"/>
        <v>0</v>
      </c>
      <c r="L258" s="2413">
        <f t="shared" si="74"/>
        <v>0</v>
      </c>
      <c r="M258" s="2413">
        <f t="shared" si="74"/>
        <v>0</v>
      </c>
      <c r="N258" s="2413">
        <f t="shared" si="74"/>
        <v>0</v>
      </c>
      <c r="O258" s="2413">
        <f t="shared" si="74"/>
        <v>0</v>
      </c>
      <c r="P258" s="2432">
        <f t="shared" si="29"/>
        <v>0</v>
      </c>
    </row>
    <row r="259" spans="2:16">
      <c r="B259" s="2459" t="str">
        <f t="shared" si="27"/>
        <v/>
      </c>
      <c r="C259" s="2431"/>
      <c r="D259" s="2413">
        <f t="shared" ref="D259:O259" si="75">IF(D$420=TRUE,D63-C63,0)</f>
        <v>0</v>
      </c>
      <c r="E259" s="2413">
        <f t="shared" si="75"/>
        <v>0</v>
      </c>
      <c r="F259" s="2413">
        <f t="shared" si="75"/>
        <v>0</v>
      </c>
      <c r="G259" s="2413">
        <f t="shared" si="75"/>
        <v>0</v>
      </c>
      <c r="H259" s="2413">
        <f t="shared" si="75"/>
        <v>0</v>
      </c>
      <c r="I259" s="2413">
        <f t="shared" si="75"/>
        <v>0</v>
      </c>
      <c r="J259" s="2413">
        <f t="shared" si="75"/>
        <v>0</v>
      </c>
      <c r="K259" s="2413">
        <f t="shared" si="75"/>
        <v>0</v>
      </c>
      <c r="L259" s="2413">
        <f t="shared" si="75"/>
        <v>0</v>
      </c>
      <c r="M259" s="2413">
        <f t="shared" si="75"/>
        <v>0</v>
      </c>
      <c r="N259" s="2413">
        <f t="shared" si="75"/>
        <v>0</v>
      </c>
      <c r="O259" s="2413">
        <f t="shared" si="75"/>
        <v>0</v>
      </c>
      <c r="P259" s="2432">
        <f t="shared" si="29"/>
        <v>0</v>
      </c>
    </row>
    <row r="260" spans="2:16">
      <c r="B260" s="2459" t="str">
        <f t="shared" si="27"/>
        <v/>
      </c>
      <c r="C260" s="2431"/>
      <c r="D260" s="2413">
        <f t="shared" ref="D260:O260" si="76">IF(D$420=TRUE,D64-C64,0)</f>
        <v>0</v>
      </c>
      <c r="E260" s="2413">
        <f t="shared" si="76"/>
        <v>0</v>
      </c>
      <c r="F260" s="2413">
        <f t="shared" si="76"/>
        <v>0</v>
      </c>
      <c r="G260" s="2413">
        <f t="shared" si="76"/>
        <v>0</v>
      </c>
      <c r="H260" s="2413">
        <f t="shared" si="76"/>
        <v>0</v>
      </c>
      <c r="I260" s="2413">
        <f t="shared" si="76"/>
        <v>0</v>
      </c>
      <c r="J260" s="2413">
        <f t="shared" si="76"/>
        <v>0</v>
      </c>
      <c r="K260" s="2413">
        <f t="shared" si="76"/>
        <v>0</v>
      </c>
      <c r="L260" s="2413">
        <f t="shared" si="76"/>
        <v>0</v>
      </c>
      <c r="M260" s="2413">
        <f t="shared" si="76"/>
        <v>0</v>
      </c>
      <c r="N260" s="2413">
        <f t="shared" si="76"/>
        <v>0</v>
      </c>
      <c r="O260" s="2413">
        <f t="shared" si="76"/>
        <v>0</v>
      </c>
      <c r="P260" s="2432">
        <f t="shared" si="29"/>
        <v>0</v>
      </c>
    </row>
    <row r="261" spans="2:16">
      <c r="B261" s="2459" t="str">
        <f t="shared" si="27"/>
        <v/>
      </c>
      <c r="C261" s="2431"/>
      <c r="D261" s="2413">
        <f t="shared" ref="D261:O261" si="77">IF(D$420=TRUE,D65-C65,0)</f>
        <v>0</v>
      </c>
      <c r="E261" s="2413">
        <f t="shared" si="77"/>
        <v>0</v>
      </c>
      <c r="F261" s="2413">
        <f t="shared" si="77"/>
        <v>0</v>
      </c>
      <c r="G261" s="2413">
        <f t="shared" si="77"/>
        <v>0</v>
      </c>
      <c r="H261" s="2413">
        <f t="shared" si="77"/>
        <v>0</v>
      </c>
      <c r="I261" s="2413">
        <f t="shared" si="77"/>
        <v>0</v>
      </c>
      <c r="J261" s="2413">
        <f t="shared" si="77"/>
        <v>0</v>
      </c>
      <c r="K261" s="2413">
        <f t="shared" si="77"/>
        <v>0</v>
      </c>
      <c r="L261" s="2413">
        <f t="shared" si="77"/>
        <v>0</v>
      </c>
      <c r="M261" s="2413">
        <f t="shared" si="77"/>
        <v>0</v>
      </c>
      <c r="N261" s="2413">
        <f t="shared" si="77"/>
        <v>0</v>
      </c>
      <c r="O261" s="2413">
        <f t="shared" si="77"/>
        <v>0</v>
      </c>
      <c r="P261" s="2432">
        <f t="shared" si="29"/>
        <v>0</v>
      </c>
    </row>
    <row r="262" spans="2:16">
      <c r="B262" s="2459" t="str">
        <f t="shared" si="27"/>
        <v/>
      </c>
      <c r="C262" s="2447"/>
      <c r="D262" s="2413">
        <f t="shared" ref="D262:O262" si="78">IF(D$420=TRUE,D66-C66,0)</f>
        <v>0</v>
      </c>
      <c r="E262" s="2413">
        <f t="shared" si="78"/>
        <v>0</v>
      </c>
      <c r="F262" s="2413">
        <f t="shared" si="78"/>
        <v>0</v>
      </c>
      <c r="G262" s="2413">
        <f t="shared" si="78"/>
        <v>0</v>
      </c>
      <c r="H262" s="2413">
        <f t="shared" si="78"/>
        <v>0</v>
      </c>
      <c r="I262" s="2413">
        <f t="shared" si="78"/>
        <v>0</v>
      </c>
      <c r="J262" s="2413">
        <f t="shared" si="78"/>
        <v>0</v>
      </c>
      <c r="K262" s="2413">
        <f t="shared" si="78"/>
        <v>0</v>
      </c>
      <c r="L262" s="2413">
        <f t="shared" si="78"/>
        <v>0</v>
      </c>
      <c r="M262" s="2413">
        <f t="shared" si="78"/>
        <v>0</v>
      </c>
      <c r="N262" s="2413">
        <f t="shared" si="78"/>
        <v>0</v>
      </c>
      <c r="O262" s="2413">
        <f t="shared" si="78"/>
        <v>0</v>
      </c>
      <c r="P262" s="2432">
        <f t="shared" si="29"/>
        <v>0</v>
      </c>
    </row>
    <row r="263" spans="2:16">
      <c r="B263" s="2459" t="str">
        <f t="shared" si="27"/>
        <v/>
      </c>
      <c r="C263" s="2447"/>
      <c r="D263" s="2413">
        <f t="shared" ref="D263:O263" si="79">IF(D$420=TRUE,D67-C67,0)</f>
        <v>0</v>
      </c>
      <c r="E263" s="2413">
        <f t="shared" si="79"/>
        <v>0</v>
      </c>
      <c r="F263" s="2413">
        <f t="shared" si="79"/>
        <v>0</v>
      </c>
      <c r="G263" s="2413">
        <f t="shared" si="79"/>
        <v>0</v>
      </c>
      <c r="H263" s="2413">
        <f t="shared" si="79"/>
        <v>0</v>
      </c>
      <c r="I263" s="2413">
        <f t="shared" si="79"/>
        <v>0</v>
      </c>
      <c r="J263" s="2413">
        <f t="shared" si="79"/>
        <v>0</v>
      </c>
      <c r="K263" s="2413">
        <f t="shared" si="79"/>
        <v>0</v>
      </c>
      <c r="L263" s="2413">
        <f t="shared" si="79"/>
        <v>0</v>
      </c>
      <c r="M263" s="2413">
        <f t="shared" si="79"/>
        <v>0</v>
      </c>
      <c r="N263" s="2413">
        <f t="shared" si="79"/>
        <v>0</v>
      </c>
      <c r="O263" s="2413">
        <f t="shared" si="79"/>
        <v>0</v>
      </c>
      <c r="P263" s="2432">
        <f t="shared" si="29"/>
        <v>0</v>
      </c>
    </row>
    <row r="264" spans="2:16">
      <c r="B264" s="2459" t="str">
        <f t="shared" si="27"/>
        <v/>
      </c>
      <c r="C264" s="2447"/>
      <c r="D264" s="2413">
        <f t="shared" ref="D264:O264" si="80">IF(D$420=TRUE,D68-C68,0)</f>
        <v>0</v>
      </c>
      <c r="E264" s="2413">
        <f t="shared" si="80"/>
        <v>0</v>
      </c>
      <c r="F264" s="2413">
        <f t="shared" si="80"/>
        <v>0</v>
      </c>
      <c r="G264" s="2413">
        <f t="shared" si="80"/>
        <v>0</v>
      </c>
      <c r="H264" s="2413">
        <f t="shared" si="80"/>
        <v>0</v>
      </c>
      <c r="I264" s="2413">
        <f t="shared" si="80"/>
        <v>0</v>
      </c>
      <c r="J264" s="2413">
        <f t="shared" si="80"/>
        <v>0</v>
      </c>
      <c r="K264" s="2413">
        <f t="shared" si="80"/>
        <v>0</v>
      </c>
      <c r="L264" s="2413">
        <f t="shared" si="80"/>
        <v>0</v>
      </c>
      <c r="M264" s="2413">
        <f t="shared" si="80"/>
        <v>0</v>
      </c>
      <c r="N264" s="2413">
        <f t="shared" si="80"/>
        <v>0</v>
      </c>
      <c r="O264" s="2413">
        <f t="shared" si="80"/>
        <v>0</v>
      </c>
      <c r="P264" s="2432">
        <f t="shared" si="29"/>
        <v>0</v>
      </c>
    </row>
    <row r="265" spans="2:16">
      <c r="B265" s="2459" t="str">
        <f t="shared" si="27"/>
        <v/>
      </c>
      <c r="C265" s="2447"/>
      <c r="D265" s="2413">
        <f t="shared" ref="D265:O265" si="81">IF(D$420=TRUE,D69-C69,0)</f>
        <v>0</v>
      </c>
      <c r="E265" s="2413">
        <f t="shared" si="81"/>
        <v>0</v>
      </c>
      <c r="F265" s="2413">
        <f t="shared" si="81"/>
        <v>0</v>
      </c>
      <c r="G265" s="2413">
        <f t="shared" si="81"/>
        <v>0</v>
      </c>
      <c r="H265" s="2413">
        <f t="shared" si="81"/>
        <v>0</v>
      </c>
      <c r="I265" s="2413">
        <f t="shared" si="81"/>
        <v>0</v>
      </c>
      <c r="J265" s="2413">
        <f t="shared" si="81"/>
        <v>0</v>
      </c>
      <c r="K265" s="2413">
        <f t="shared" si="81"/>
        <v>0</v>
      </c>
      <c r="L265" s="2413">
        <f t="shared" si="81"/>
        <v>0</v>
      </c>
      <c r="M265" s="2413">
        <f t="shared" si="81"/>
        <v>0</v>
      </c>
      <c r="N265" s="2413">
        <f t="shared" si="81"/>
        <v>0</v>
      </c>
      <c r="O265" s="2413">
        <f t="shared" si="81"/>
        <v>0</v>
      </c>
      <c r="P265" s="2432">
        <f t="shared" si="29"/>
        <v>0</v>
      </c>
    </row>
    <row r="266" spans="2:16">
      <c r="B266" s="2459" t="str">
        <f t="shared" si="27"/>
        <v/>
      </c>
      <c r="C266" s="2447"/>
      <c r="D266" s="2413">
        <f t="shared" ref="D266:O266" si="82">IF(D$420=TRUE,D70-C70,0)</f>
        <v>0</v>
      </c>
      <c r="E266" s="2413">
        <f t="shared" si="82"/>
        <v>0</v>
      </c>
      <c r="F266" s="2413">
        <f t="shared" si="82"/>
        <v>0</v>
      </c>
      <c r="G266" s="2413">
        <f t="shared" si="82"/>
        <v>0</v>
      </c>
      <c r="H266" s="2413">
        <f t="shared" si="82"/>
        <v>0</v>
      </c>
      <c r="I266" s="2413">
        <f t="shared" si="82"/>
        <v>0</v>
      </c>
      <c r="J266" s="2413">
        <f t="shared" si="82"/>
        <v>0</v>
      </c>
      <c r="K266" s="2413">
        <f t="shared" si="82"/>
        <v>0</v>
      </c>
      <c r="L266" s="2413">
        <f t="shared" si="82"/>
        <v>0</v>
      </c>
      <c r="M266" s="2413">
        <f t="shared" si="82"/>
        <v>0</v>
      </c>
      <c r="N266" s="2413">
        <f t="shared" si="82"/>
        <v>0</v>
      </c>
      <c r="O266" s="2413">
        <f t="shared" si="82"/>
        <v>0</v>
      </c>
      <c r="P266" s="2432">
        <f t="shared" si="29"/>
        <v>0</v>
      </c>
    </row>
    <row r="267" spans="2:16">
      <c r="B267" s="2460" t="str">
        <f t="shared" si="27"/>
        <v/>
      </c>
      <c r="C267" s="2466"/>
      <c r="D267" s="2413">
        <f t="shared" ref="D267:O269" si="83">IF(D$420=TRUE,D71-C71,0)</f>
        <v>0</v>
      </c>
      <c r="E267" s="2413">
        <f t="shared" si="83"/>
        <v>0</v>
      </c>
      <c r="F267" s="2413">
        <f t="shared" si="83"/>
        <v>0</v>
      </c>
      <c r="G267" s="2413">
        <f t="shared" si="83"/>
        <v>0</v>
      </c>
      <c r="H267" s="2413">
        <f t="shared" si="83"/>
        <v>0</v>
      </c>
      <c r="I267" s="2413">
        <f t="shared" si="83"/>
        <v>0</v>
      </c>
      <c r="J267" s="2413">
        <f t="shared" si="83"/>
        <v>0</v>
      </c>
      <c r="K267" s="2413">
        <f t="shared" si="83"/>
        <v>0</v>
      </c>
      <c r="L267" s="2413">
        <f t="shared" si="83"/>
        <v>0</v>
      </c>
      <c r="M267" s="2413">
        <f t="shared" si="83"/>
        <v>0</v>
      </c>
      <c r="N267" s="2413">
        <f t="shared" si="83"/>
        <v>0</v>
      </c>
      <c r="O267" s="2413">
        <f t="shared" si="83"/>
        <v>0</v>
      </c>
      <c r="P267" s="2467">
        <f t="shared" si="29"/>
        <v>0</v>
      </c>
    </row>
    <row r="268" spans="2:16">
      <c r="B268" s="2415" t="str">
        <f t="shared" si="27"/>
        <v>他流動資産合計</v>
      </c>
      <c r="C268" s="2429"/>
      <c r="D268" s="2425">
        <f t="shared" si="83"/>
        <v>0</v>
      </c>
      <c r="E268" s="2425">
        <f t="shared" si="83"/>
        <v>0</v>
      </c>
      <c r="F268" s="2425">
        <f t="shared" si="83"/>
        <v>0</v>
      </c>
      <c r="G268" s="2425">
        <f t="shared" si="83"/>
        <v>0</v>
      </c>
      <c r="H268" s="2425">
        <f t="shared" si="83"/>
        <v>0</v>
      </c>
      <c r="I268" s="2425">
        <f t="shared" si="83"/>
        <v>0</v>
      </c>
      <c r="J268" s="2425">
        <f t="shared" si="83"/>
        <v>0</v>
      </c>
      <c r="K268" s="2425">
        <f t="shared" si="83"/>
        <v>0</v>
      </c>
      <c r="L268" s="2425">
        <f t="shared" si="83"/>
        <v>0</v>
      </c>
      <c r="M268" s="2425">
        <f t="shared" si="83"/>
        <v>0</v>
      </c>
      <c r="N268" s="2425">
        <f t="shared" si="83"/>
        <v>0</v>
      </c>
      <c r="O268" s="2425">
        <f t="shared" si="83"/>
        <v>0</v>
      </c>
      <c r="P268" s="2426">
        <f t="shared" si="29"/>
        <v>0</v>
      </c>
    </row>
    <row r="269" spans="2:16">
      <c r="B269" s="2415" t="str">
        <f t="shared" si="27"/>
        <v>流動資産合計</v>
      </c>
      <c r="C269" s="2429"/>
      <c r="D269" s="2425">
        <f t="shared" si="83"/>
        <v>0</v>
      </c>
      <c r="E269" s="2425">
        <f t="shared" si="83"/>
        <v>0</v>
      </c>
      <c r="F269" s="2425">
        <f t="shared" si="83"/>
        <v>0</v>
      </c>
      <c r="G269" s="2425">
        <f t="shared" si="83"/>
        <v>0</v>
      </c>
      <c r="H269" s="2425">
        <f t="shared" si="83"/>
        <v>0</v>
      </c>
      <c r="I269" s="2425">
        <f t="shared" si="83"/>
        <v>0</v>
      </c>
      <c r="J269" s="2425">
        <f t="shared" si="83"/>
        <v>0</v>
      </c>
      <c r="K269" s="2425">
        <f t="shared" si="83"/>
        <v>0</v>
      </c>
      <c r="L269" s="2425">
        <f t="shared" si="83"/>
        <v>0</v>
      </c>
      <c r="M269" s="2425">
        <f t="shared" si="83"/>
        <v>0</v>
      </c>
      <c r="N269" s="2425">
        <f t="shared" si="83"/>
        <v>0</v>
      </c>
      <c r="O269" s="2425">
        <f t="shared" si="83"/>
        <v>0</v>
      </c>
      <c r="P269" s="2426">
        <f t="shared" si="29"/>
        <v>0</v>
      </c>
    </row>
    <row r="270" spans="2:16">
      <c r="B270" s="2419" t="str">
        <f t="shared" ref="B270:B333" si="84">IF(B74&lt;&gt;"",B74,"")</f>
        <v>[有形固定資産]</v>
      </c>
      <c r="C270" s="2430"/>
      <c r="D270" s="2427"/>
      <c r="E270" s="2427"/>
      <c r="F270" s="2427"/>
      <c r="G270" s="2427"/>
      <c r="H270" s="2427"/>
      <c r="I270" s="2427"/>
      <c r="J270" s="2427"/>
      <c r="K270" s="2427"/>
      <c r="L270" s="2427"/>
      <c r="M270" s="2427"/>
      <c r="N270" s="2427"/>
      <c r="O270" s="2427"/>
      <c r="P270" s="2428">
        <f t="shared" ref="P270:P333" si="85">SUM(D270:O270)</f>
        <v>0</v>
      </c>
    </row>
    <row r="271" spans="2:16">
      <c r="B271" s="2458" t="str">
        <f t="shared" si="84"/>
        <v/>
      </c>
      <c r="C271" s="2431"/>
      <c r="D271" s="2413">
        <f t="shared" ref="D271:O271" si="86">IF(D$420=TRUE,D75-C75,0)</f>
        <v>0</v>
      </c>
      <c r="E271" s="2413">
        <f t="shared" si="86"/>
        <v>0</v>
      </c>
      <c r="F271" s="2413">
        <f t="shared" si="86"/>
        <v>0</v>
      </c>
      <c r="G271" s="2413">
        <f t="shared" si="86"/>
        <v>0</v>
      </c>
      <c r="H271" s="2413">
        <f t="shared" si="86"/>
        <v>0</v>
      </c>
      <c r="I271" s="2413">
        <f t="shared" si="86"/>
        <v>0</v>
      </c>
      <c r="J271" s="2413">
        <f t="shared" si="86"/>
        <v>0</v>
      </c>
      <c r="K271" s="2413">
        <f t="shared" si="86"/>
        <v>0</v>
      </c>
      <c r="L271" s="2413">
        <f t="shared" si="86"/>
        <v>0</v>
      </c>
      <c r="M271" s="2413">
        <f t="shared" si="86"/>
        <v>0</v>
      </c>
      <c r="N271" s="2413">
        <f t="shared" si="86"/>
        <v>0</v>
      </c>
      <c r="O271" s="2413">
        <f t="shared" si="86"/>
        <v>0</v>
      </c>
      <c r="P271" s="2432">
        <f t="shared" si="85"/>
        <v>0</v>
      </c>
    </row>
    <row r="272" spans="2:16">
      <c r="B272" s="2458" t="str">
        <f t="shared" si="84"/>
        <v/>
      </c>
      <c r="C272" s="2431"/>
      <c r="D272" s="2413">
        <f t="shared" ref="D272:O272" si="87">IF(D$420=TRUE,D76-C76,0)</f>
        <v>0</v>
      </c>
      <c r="E272" s="2413">
        <f t="shared" si="87"/>
        <v>0</v>
      </c>
      <c r="F272" s="2413">
        <f t="shared" si="87"/>
        <v>0</v>
      </c>
      <c r="G272" s="2413">
        <f t="shared" si="87"/>
        <v>0</v>
      </c>
      <c r="H272" s="2413">
        <f t="shared" si="87"/>
        <v>0</v>
      </c>
      <c r="I272" s="2413">
        <f t="shared" si="87"/>
        <v>0</v>
      </c>
      <c r="J272" s="2413">
        <f t="shared" si="87"/>
        <v>0</v>
      </c>
      <c r="K272" s="2413">
        <f t="shared" si="87"/>
        <v>0</v>
      </c>
      <c r="L272" s="2413">
        <f t="shared" si="87"/>
        <v>0</v>
      </c>
      <c r="M272" s="2413">
        <f t="shared" si="87"/>
        <v>0</v>
      </c>
      <c r="N272" s="2413">
        <f t="shared" si="87"/>
        <v>0</v>
      </c>
      <c r="O272" s="2413">
        <f t="shared" si="87"/>
        <v>0</v>
      </c>
      <c r="P272" s="2432">
        <f t="shared" si="85"/>
        <v>0</v>
      </c>
    </row>
    <row r="273" spans="2:16">
      <c r="B273" s="2458" t="str">
        <f t="shared" si="84"/>
        <v/>
      </c>
      <c r="C273" s="2431"/>
      <c r="D273" s="2413">
        <f t="shared" ref="D273:O273" si="88">IF(D$420=TRUE,D77-C77,0)</f>
        <v>0</v>
      </c>
      <c r="E273" s="2413">
        <f t="shared" si="88"/>
        <v>0</v>
      </c>
      <c r="F273" s="2413">
        <f t="shared" si="88"/>
        <v>0</v>
      </c>
      <c r="G273" s="2413">
        <f t="shared" si="88"/>
        <v>0</v>
      </c>
      <c r="H273" s="2413">
        <f t="shared" si="88"/>
        <v>0</v>
      </c>
      <c r="I273" s="2413">
        <f t="shared" si="88"/>
        <v>0</v>
      </c>
      <c r="J273" s="2413">
        <f t="shared" si="88"/>
        <v>0</v>
      </c>
      <c r="K273" s="2413">
        <f t="shared" si="88"/>
        <v>0</v>
      </c>
      <c r="L273" s="2413">
        <f t="shared" si="88"/>
        <v>0</v>
      </c>
      <c r="M273" s="2413">
        <f t="shared" si="88"/>
        <v>0</v>
      </c>
      <c r="N273" s="2413">
        <f t="shared" si="88"/>
        <v>0</v>
      </c>
      <c r="O273" s="2413">
        <f t="shared" si="88"/>
        <v>0</v>
      </c>
      <c r="P273" s="2432">
        <f t="shared" si="85"/>
        <v>0</v>
      </c>
    </row>
    <row r="274" spans="2:16">
      <c r="B274" s="2458" t="str">
        <f t="shared" si="84"/>
        <v/>
      </c>
      <c r="C274" s="2431"/>
      <c r="D274" s="2413">
        <f t="shared" ref="D274:O274" si="89">IF(D$420=TRUE,D78-C78,0)</f>
        <v>0</v>
      </c>
      <c r="E274" s="2413">
        <f t="shared" si="89"/>
        <v>0</v>
      </c>
      <c r="F274" s="2413">
        <f t="shared" si="89"/>
        <v>0</v>
      </c>
      <c r="G274" s="2413">
        <f t="shared" si="89"/>
        <v>0</v>
      </c>
      <c r="H274" s="2413">
        <f t="shared" si="89"/>
        <v>0</v>
      </c>
      <c r="I274" s="2413">
        <f t="shared" si="89"/>
        <v>0</v>
      </c>
      <c r="J274" s="2413">
        <f t="shared" si="89"/>
        <v>0</v>
      </c>
      <c r="K274" s="2413">
        <f t="shared" si="89"/>
        <v>0</v>
      </c>
      <c r="L274" s="2413">
        <f t="shared" si="89"/>
        <v>0</v>
      </c>
      <c r="M274" s="2413">
        <f t="shared" si="89"/>
        <v>0</v>
      </c>
      <c r="N274" s="2413">
        <f t="shared" si="89"/>
        <v>0</v>
      </c>
      <c r="O274" s="2413">
        <f t="shared" si="89"/>
        <v>0</v>
      </c>
      <c r="P274" s="2432">
        <f t="shared" si="85"/>
        <v>0</v>
      </c>
    </row>
    <row r="275" spans="2:16">
      <c r="B275" s="2458" t="str">
        <f t="shared" si="84"/>
        <v/>
      </c>
      <c r="C275" s="2431"/>
      <c r="D275" s="2413">
        <f t="shared" ref="D275:O275" si="90">IF(D$420=TRUE,D79-C79,0)</f>
        <v>0</v>
      </c>
      <c r="E275" s="2413">
        <f t="shared" si="90"/>
        <v>0</v>
      </c>
      <c r="F275" s="2413">
        <f t="shared" si="90"/>
        <v>0</v>
      </c>
      <c r="G275" s="2413">
        <f t="shared" si="90"/>
        <v>0</v>
      </c>
      <c r="H275" s="2413">
        <f t="shared" si="90"/>
        <v>0</v>
      </c>
      <c r="I275" s="2413">
        <f t="shared" si="90"/>
        <v>0</v>
      </c>
      <c r="J275" s="2413">
        <f t="shared" si="90"/>
        <v>0</v>
      </c>
      <c r="K275" s="2413">
        <f t="shared" si="90"/>
        <v>0</v>
      </c>
      <c r="L275" s="2413">
        <f t="shared" si="90"/>
        <v>0</v>
      </c>
      <c r="M275" s="2413">
        <f t="shared" si="90"/>
        <v>0</v>
      </c>
      <c r="N275" s="2413">
        <f t="shared" si="90"/>
        <v>0</v>
      </c>
      <c r="O275" s="2413">
        <f t="shared" si="90"/>
        <v>0</v>
      </c>
      <c r="P275" s="2432">
        <f t="shared" si="85"/>
        <v>0</v>
      </c>
    </row>
    <row r="276" spans="2:16">
      <c r="B276" s="2458" t="str">
        <f t="shared" si="84"/>
        <v/>
      </c>
      <c r="C276" s="2431"/>
      <c r="D276" s="2413">
        <f t="shared" ref="D276:O276" si="91">IF(D$420=TRUE,D80-C80,0)</f>
        <v>0</v>
      </c>
      <c r="E276" s="2413">
        <f t="shared" si="91"/>
        <v>0</v>
      </c>
      <c r="F276" s="2413">
        <f t="shared" si="91"/>
        <v>0</v>
      </c>
      <c r="G276" s="2413">
        <f t="shared" si="91"/>
        <v>0</v>
      </c>
      <c r="H276" s="2413">
        <f t="shared" si="91"/>
        <v>0</v>
      </c>
      <c r="I276" s="2413">
        <f t="shared" si="91"/>
        <v>0</v>
      </c>
      <c r="J276" s="2413">
        <f t="shared" si="91"/>
        <v>0</v>
      </c>
      <c r="K276" s="2413">
        <f t="shared" si="91"/>
        <v>0</v>
      </c>
      <c r="L276" s="2413">
        <f t="shared" si="91"/>
        <v>0</v>
      </c>
      <c r="M276" s="2413">
        <f t="shared" si="91"/>
        <v>0</v>
      </c>
      <c r="N276" s="2413">
        <f t="shared" si="91"/>
        <v>0</v>
      </c>
      <c r="O276" s="2413">
        <f t="shared" si="91"/>
        <v>0</v>
      </c>
      <c r="P276" s="2432">
        <f t="shared" si="85"/>
        <v>0</v>
      </c>
    </row>
    <row r="277" spans="2:16">
      <c r="B277" s="2458" t="str">
        <f t="shared" si="84"/>
        <v/>
      </c>
      <c r="C277" s="2431"/>
      <c r="D277" s="2413">
        <f t="shared" ref="D277:O277" si="92">IF(D$420=TRUE,D81-C81,0)</f>
        <v>0</v>
      </c>
      <c r="E277" s="2413">
        <f t="shared" si="92"/>
        <v>0</v>
      </c>
      <c r="F277" s="2413">
        <f t="shared" si="92"/>
        <v>0</v>
      </c>
      <c r="G277" s="2413">
        <f t="shared" si="92"/>
        <v>0</v>
      </c>
      <c r="H277" s="2413">
        <f t="shared" si="92"/>
        <v>0</v>
      </c>
      <c r="I277" s="2413">
        <f t="shared" si="92"/>
        <v>0</v>
      </c>
      <c r="J277" s="2413">
        <f t="shared" si="92"/>
        <v>0</v>
      </c>
      <c r="K277" s="2413">
        <f t="shared" si="92"/>
        <v>0</v>
      </c>
      <c r="L277" s="2413">
        <f t="shared" si="92"/>
        <v>0</v>
      </c>
      <c r="M277" s="2413">
        <f t="shared" si="92"/>
        <v>0</v>
      </c>
      <c r="N277" s="2413">
        <f t="shared" si="92"/>
        <v>0</v>
      </c>
      <c r="O277" s="2413">
        <f t="shared" si="92"/>
        <v>0</v>
      </c>
      <c r="P277" s="2432">
        <f t="shared" si="85"/>
        <v>0</v>
      </c>
    </row>
    <row r="278" spans="2:16">
      <c r="B278" s="2458" t="str">
        <f t="shared" si="84"/>
        <v/>
      </c>
      <c r="C278" s="2431"/>
      <c r="D278" s="2413">
        <f t="shared" ref="D278:O278" si="93">IF(D$420=TRUE,D82-C82,0)</f>
        <v>0</v>
      </c>
      <c r="E278" s="2413">
        <f t="shared" si="93"/>
        <v>0</v>
      </c>
      <c r="F278" s="2413">
        <f t="shared" si="93"/>
        <v>0</v>
      </c>
      <c r="G278" s="2413">
        <f t="shared" si="93"/>
        <v>0</v>
      </c>
      <c r="H278" s="2413">
        <f t="shared" si="93"/>
        <v>0</v>
      </c>
      <c r="I278" s="2413">
        <f t="shared" si="93"/>
        <v>0</v>
      </c>
      <c r="J278" s="2413">
        <f t="shared" si="93"/>
        <v>0</v>
      </c>
      <c r="K278" s="2413">
        <f t="shared" si="93"/>
        <v>0</v>
      </c>
      <c r="L278" s="2413">
        <f t="shared" si="93"/>
        <v>0</v>
      </c>
      <c r="M278" s="2413">
        <f t="shared" si="93"/>
        <v>0</v>
      </c>
      <c r="N278" s="2413">
        <f t="shared" si="93"/>
        <v>0</v>
      </c>
      <c r="O278" s="2413">
        <f t="shared" si="93"/>
        <v>0</v>
      </c>
      <c r="P278" s="2432">
        <f t="shared" si="85"/>
        <v>0</v>
      </c>
    </row>
    <row r="279" spans="2:16">
      <c r="B279" s="2459" t="str">
        <f t="shared" si="84"/>
        <v/>
      </c>
      <c r="C279" s="2431"/>
      <c r="D279" s="2413">
        <f t="shared" ref="D279:O279" si="94">IF(D$420=TRUE,D83-C83,0)</f>
        <v>0</v>
      </c>
      <c r="E279" s="2413">
        <f t="shared" si="94"/>
        <v>0</v>
      </c>
      <c r="F279" s="2413">
        <f t="shared" si="94"/>
        <v>0</v>
      </c>
      <c r="G279" s="2413">
        <f t="shared" si="94"/>
        <v>0</v>
      </c>
      <c r="H279" s="2413">
        <f t="shared" si="94"/>
        <v>0</v>
      </c>
      <c r="I279" s="2413">
        <f t="shared" si="94"/>
        <v>0</v>
      </c>
      <c r="J279" s="2413">
        <f t="shared" si="94"/>
        <v>0</v>
      </c>
      <c r="K279" s="2413">
        <f t="shared" si="94"/>
        <v>0</v>
      </c>
      <c r="L279" s="2413">
        <f t="shared" si="94"/>
        <v>0</v>
      </c>
      <c r="M279" s="2413">
        <f t="shared" si="94"/>
        <v>0</v>
      </c>
      <c r="N279" s="2413">
        <f t="shared" si="94"/>
        <v>0</v>
      </c>
      <c r="O279" s="2413">
        <f t="shared" si="94"/>
        <v>0</v>
      </c>
      <c r="P279" s="2432">
        <f t="shared" si="85"/>
        <v>0</v>
      </c>
    </row>
    <row r="280" spans="2:16">
      <c r="B280" s="2459" t="str">
        <f t="shared" si="84"/>
        <v/>
      </c>
      <c r="C280" s="2447"/>
      <c r="D280" s="2413">
        <f t="shared" ref="D280:O280" si="95">IF(D$420=TRUE,D84-C84,0)</f>
        <v>0</v>
      </c>
      <c r="E280" s="2413">
        <f t="shared" si="95"/>
        <v>0</v>
      </c>
      <c r="F280" s="2413">
        <f t="shared" si="95"/>
        <v>0</v>
      </c>
      <c r="G280" s="2413">
        <f t="shared" si="95"/>
        <v>0</v>
      </c>
      <c r="H280" s="2413">
        <f t="shared" si="95"/>
        <v>0</v>
      </c>
      <c r="I280" s="2413">
        <f t="shared" si="95"/>
        <v>0</v>
      </c>
      <c r="J280" s="2413">
        <f t="shared" si="95"/>
        <v>0</v>
      </c>
      <c r="K280" s="2413">
        <f t="shared" si="95"/>
        <v>0</v>
      </c>
      <c r="L280" s="2413">
        <f t="shared" si="95"/>
        <v>0</v>
      </c>
      <c r="M280" s="2413">
        <f t="shared" si="95"/>
        <v>0</v>
      </c>
      <c r="N280" s="2413">
        <f t="shared" si="95"/>
        <v>0</v>
      </c>
      <c r="O280" s="2413">
        <f t="shared" si="95"/>
        <v>0</v>
      </c>
      <c r="P280" s="2432">
        <f t="shared" si="85"/>
        <v>0</v>
      </c>
    </row>
    <row r="281" spans="2:16">
      <c r="B281" s="2459" t="str">
        <f t="shared" si="84"/>
        <v/>
      </c>
      <c r="C281" s="2447"/>
      <c r="D281" s="2413">
        <f t="shared" ref="D281:O281" si="96">IF(D$420=TRUE,D85-C85,0)</f>
        <v>0</v>
      </c>
      <c r="E281" s="2413">
        <f t="shared" si="96"/>
        <v>0</v>
      </c>
      <c r="F281" s="2413">
        <f t="shared" si="96"/>
        <v>0</v>
      </c>
      <c r="G281" s="2413">
        <f t="shared" si="96"/>
        <v>0</v>
      </c>
      <c r="H281" s="2413">
        <f t="shared" si="96"/>
        <v>0</v>
      </c>
      <c r="I281" s="2413">
        <f t="shared" si="96"/>
        <v>0</v>
      </c>
      <c r="J281" s="2413">
        <f t="shared" si="96"/>
        <v>0</v>
      </c>
      <c r="K281" s="2413">
        <f t="shared" si="96"/>
        <v>0</v>
      </c>
      <c r="L281" s="2413">
        <f t="shared" si="96"/>
        <v>0</v>
      </c>
      <c r="M281" s="2413">
        <f t="shared" si="96"/>
        <v>0</v>
      </c>
      <c r="N281" s="2413">
        <f t="shared" si="96"/>
        <v>0</v>
      </c>
      <c r="O281" s="2413">
        <f t="shared" si="96"/>
        <v>0</v>
      </c>
      <c r="P281" s="2432">
        <f t="shared" si="85"/>
        <v>0</v>
      </c>
    </row>
    <row r="282" spans="2:16">
      <c r="B282" s="2459" t="str">
        <f t="shared" si="84"/>
        <v/>
      </c>
      <c r="C282" s="2447"/>
      <c r="D282" s="2413">
        <f t="shared" ref="D282:O282" si="97">IF(D$420=TRUE,D86-C86,0)</f>
        <v>0</v>
      </c>
      <c r="E282" s="2413">
        <f t="shared" si="97"/>
        <v>0</v>
      </c>
      <c r="F282" s="2413">
        <f t="shared" si="97"/>
        <v>0</v>
      </c>
      <c r="G282" s="2413">
        <f t="shared" si="97"/>
        <v>0</v>
      </c>
      <c r="H282" s="2413">
        <f t="shared" si="97"/>
        <v>0</v>
      </c>
      <c r="I282" s="2413">
        <f t="shared" si="97"/>
        <v>0</v>
      </c>
      <c r="J282" s="2413">
        <f t="shared" si="97"/>
        <v>0</v>
      </c>
      <c r="K282" s="2413">
        <f t="shared" si="97"/>
        <v>0</v>
      </c>
      <c r="L282" s="2413">
        <f t="shared" si="97"/>
        <v>0</v>
      </c>
      <c r="M282" s="2413">
        <f t="shared" si="97"/>
        <v>0</v>
      </c>
      <c r="N282" s="2413">
        <f t="shared" si="97"/>
        <v>0</v>
      </c>
      <c r="O282" s="2413">
        <f t="shared" si="97"/>
        <v>0</v>
      </c>
      <c r="P282" s="2432">
        <f t="shared" si="85"/>
        <v>0</v>
      </c>
    </row>
    <row r="283" spans="2:16">
      <c r="B283" s="2459" t="str">
        <f t="shared" si="84"/>
        <v/>
      </c>
      <c r="C283" s="2447"/>
      <c r="D283" s="2413">
        <f t="shared" ref="D283:O283" si="98">IF(D$420=TRUE,D87-C87,0)</f>
        <v>0</v>
      </c>
      <c r="E283" s="2413">
        <f t="shared" si="98"/>
        <v>0</v>
      </c>
      <c r="F283" s="2413">
        <f t="shared" si="98"/>
        <v>0</v>
      </c>
      <c r="G283" s="2413">
        <f t="shared" si="98"/>
        <v>0</v>
      </c>
      <c r="H283" s="2413">
        <f t="shared" si="98"/>
        <v>0</v>
      </c>
      <c r="I283" s="2413">
        <f t="shared" si="98"/>
        <v>0</v>
      </c>
      <c r="J283" s="2413">
        <f t="shared" si="98"/>
        <v>0</v>
      </c>
      <c r="K283" s="2413">
        <f t="shared" si="98"/>
        <v>0</v>
      </c>
      <c r="L283" s="2413">
        <f t="shared" si="98"/>
        <v>0</v>
      </c>
      <c r="M283" s="2413">
        <f t="shared" si="98"/>
        <v>0</v>
      </c>
      <c r="N283" s="2413">
        <f t="shared" si="98"/>
        <v>0</v>
      </c>
      <c r="O283" s="2413">
        <f t="shared" si="98"/>
        <v>0</v>
      </c>
      <c r="P283" s="2432">
        <f t="shared" si="85"/>
        <v>0</v>
      </c>
    </row>
    <row r="284" spans="2:16">
      <c r="B284" s="2459" t="str">
        <f t="shared" si="84"/>
        <v/>
      </c>
      <c r="C284" s="2447"/>
      <c r="D284" s="2413">
        <f t="shared" ref="D284:O284" si="99">IF(D$420=TRUE,D88-C88,0)</f>
        <v>0</v>
      </c>
      <c r="E284" s="2413">
        <f t="shared" si="99"/>
        <v>0</v>
      </c>
      <c r="F284" s="2413">
        <f t="shared" si="99"/>
        <v>0</v>
      </c>
      <c r="G284" s="2413">
        <f t="shared" si="99"/>
        <v>0</v>
      </c>
      <c r="H284" s="2413">
        <f t="shared" si="99"/>
        <v>0</v>
      </c>
      <c r="I284" s="2413">
        <f t="shared" si="99"/>
        <v>0</v>
      </c>
      <c r="J284" s="2413">
        <f t="shared" si="99"/>
        <v>0</v>
      </c>
      <c r="K284" s="2413">
        <f t="shared" si="99"/>
        <v>0</v>
      </c>
      <c r="L284" s="2413">
        <f t="shared" si="99"/>
        <v>0</v>
      </c>
      <c r="M284" s="2413">
        <f t="shared" si="99"/>
        <v>0</v>
      </c>
      <c r="N284" s="2413">
        <f t="shared" si="99"/>
        <v>0</v>
      </c>
      <c r="O284" s="2413">
        <f t="shared" si="99"/>
        <v>0</v>
      </c>
      <c r="P284" s="2432">
        <f t="shared" si="85"/>
        <v>0</v>
      </c>
    </row>
    <row r="285" spans="2:16">
      <c r="B285" s="2460" t="str">
        <f t="shared" si="84"/>
        <v/>
      </c>
      <c r="C285" s="2466"/>
      <c r="D285" s="2413">
        <f t="shared" ref="D285:O286" si="100">IF(D$420=TRUE,D89-C89,0)</f>
        <v>0</v>
      </c>
      <c r="E285" s="2413">
        <f t="shared" si="100"/>
        <v>0</v>
      </c>
      <c r="F285" s="2413">
        <f t="shared" si="100"/>
        <v>0</v>
      </c>
      <c r="G285" s="2413">
        <f t="shared" si="100"/>
        <v>0</v>
      </c>
      <c r="H285" s="2413">
        <f t="shared" si="100"/>
        <v>0</v>
      </c>
      <c r="I285" s="2413">
        <f t="shared" si="100"/>
        <v>0</v>
      </c>
      <c r="J285" s="2413">
        <f t="shared" si="100"/>
        <v>0</v>
      </c>
      <c r="K285" s="2413">
        <f t="shared" si="100"/>
        <v>0</v>
      </c>
      <c r="L285" s="2413">
        <f t="shared" si="100"/>
        <v>0</v>
      </c>
      <c r="M285" s="2413">
        <f t="shared" si="100"/>
        <v>0</v>
      </c>
      <c r="N285" s="2413">
        <f t="shared" si="100"/>
        <v>0</v>
      </c>
      <c r="O285" s="2413">
        <f t="shared" si="100"/>
        <v>0</v>
      </c>
      <c r="P285" s="2467">
        <f t="shared" si="85"/>
        <v>0</v>
      </c>
    </row>
    <row r="286" spans="2:16">
      <c r="B286" s="2415" t="str">
        <f t="shared" si="84"/>
        <v>有形固定資産計</v>
      </c>
      <c r="C286" s="2429"/>
      <c r="D286" s="2425">
        <f t="shared" si="100"/>
        <v>0</v>
      </c>
      <c r="E286" s="2425">
        <f t="shared" si="100"/>
        <v>0</v>
      </c>
      <c r="F286" s="2425">
        <f t="shared" si="100"/>
        <v>0</v>
      </c>
      <c r="G286" s="2425">
        <f t="shared" si="100"/>
        <v>0</v>
      </c>
      <c r="H286" s="2425">
        <f t="shared" si="100"/>
        <v>0</v>
      </c>
      <c r="I286" s="2425">
        <f t="shared" si="100"/>
        <v>0</v>
      </c>
      <c r="J286" s="2425">
        <f t="shared" si="100"/>
        <v>0</v>
      </c>
      <c r="K286" s="2425">
        <f t="shared" si="100"/>
        <v>0</v>
      </c>
      <c r="L286" s="2425">
        <f t="shared" si="100"/>
        <v>0</v>
      </c>
      <c r="M286" s="2425">
        <f t="shared" si="100"/>
        <v>0</v>
      </c>
      <c r="N286" s="2425">
        <f t="shared" si="100"/>
        <v>0</v>
      </c>
      <c r="O286" s="2425">
        <f t="shared" si="100"/>
        <v>0</v>
      </c>
      <c r="P286" s="2426">
        <f t="shared" si="85"/>
        <v>0</v>
      </c>
    </row>
    <row r="287" spans="2:16">
      <c r="B287" s="2419" t="str">
        <f t="shared" si="84"/>
        <v>[無形固定資産]</v>
      </c>
      <c r="C287" s="2430"/>
      <c r="D287" s="2427"/>
      <c r="E287" s="2427"/>
      <c r="F287" s="2427"/>
      <c r="G287" s="2427"/>
      <c r="H287" s="2427"/>
      <c r="I287" s="2427"/>
      <c r="J287" s="2427"/>
      <c r="K287" s="2427"/>
      <c r="L287" s="2427"/>
      <c r="M287" s="2427"/>
      <c r="N287" s="2427"/>
      <c r="O287" s="2427"/>
      <c r="P287" s="2428">
        <f t="shared" si="85"/>
        <v>0</v>
      </c>
    </row>
    <row r="288" spans="2:16">
      <c r="B288" s="2458" t="str">
        <f t="shared" si="84"/>
        <v/>
      </c>
      <c r="C288" s="2431"/>
      <c r="D288" s="2413">
        <f t="shared" ref="D288:O288" si="101">IF(D$420=TRUE,D92-C92,0)</f>
        <v>0</v>
      </c>
      <c r="E288" s="2413">
        <f t="shared" si="101"/>
        <v>0</v>
      </c>
      <c r="F288" s="2413">
        <f t="shared" si="101"/>
        <v>0</v>
      </c>
      <c r="G288" s="2413">
        <f t="shared" si="101"/>
        <v>0</v>
      </c>
      <c r="H288" s="2413">
        <f t="shared" si="101"/>
        <v>0</v>
      </c>
      <c r="I288" s="2413">
        <f t="shared" si="101"/>
        <v>0</v>
      </c>
      <c r="J288" s="2413">
        <f t="shared" si="101"/>
        <v>0</v>
      </c>
      <c r="K288" s="2413">
        <f t="shared" si="101"/>
        <v>0</v>
      </c>
      <c r="L288" s="2413">
        <f t="shared" si="101"/>
        <v>0</v>
      </c>
      <c r="M288" s="2413">
        <f t="shared" si="101"/>
        <v>0</v>
      </c>
      <c r="N288" s="2413">
        <f t="shared" si="101"/>
        <v>0</v>
      </c>
      <c r="O288" s="2413">
        <f t="shared" si="101"/>
        <v>0</v>
      </c>
      <c r="P288" s="2432">
        <f t="shared" si="85"/>
        <v>0</v>
      </c>
    </row>
    <row r="289" spans="2:16">
      <c r="B289" s="2459" t="str">
        <f t="shared" si="84"/>
        <v/>
      </c>
      <c r="C289" s="2431"/>
      <c r="D289" s="2413">
        <f t="shared" ref="D289:O289" si="102">IF(D$420=TRUE,D93-C93,0)</f>
        <v>0</v>
      </c>
      <c r="E289" s="2413">
        <f t="shared" si="102"/>
        <v>0</v>
      </c>
      <c r="F289" s="2413">
        <f t="shared" si="102"/>
        <v>0</v>
      </c>
      <c r="G289" s="2413">
        <f t="shared" si="102"/>
        <v>0</v>
      </c>
      <c r="H289" s="2413">
        <f t="shared" si="102"/>
        <v>0</v>
      </c>
      <c r="I289" s="2413">
        <f t="shared" si="102"/>
        <v>0</v>
      </c>
      <c r="J289" s="2413">
        <f t="shared" si="102"/>
        <v>0</v>
      </c>
      <c r="K289" s="2413">
        <f t="shared" si="102"/>
        <v>0</v>
      </c>
      <c r="L289" s="2413">
        <f t="shared" si="102"/>
        <v>0</v>
      </c>
      <c r="M289" s="2413">
        <f t="shared" si="102"/>
        <v>0</v>
      </c>
      <c r="N289" s="2413">
        <f t="shared" si="102"/>
        <v>0</v>
      </c>
      <c r="O289" s="2413">
        <f t="shared" si="102"/>
        <v>0</v>
      </c>
      <c r="P289" s="2432">
        <f t="shared" si="85"/>
        <v>0</v>
      </c>
    </row>
    <row r="290" spans="2:16">
      <c r="B290" s="2459" t="str">
        <f t="shared" si="84"/>
        <v/>
      </c>
      <c r="C290" s="2431"/>
      <c r="D290" s="2413">
        <f t="shared" ref="D290:O290" si="103">IF(D$420=TRUE,D94-C94,0)</f>
        <v>0</v>
      </c>
      <c r="E290" s="2413">
        <f t="shared" si="103"/>
        <v>0</v>
      </c>
      <c r="F290" s="2413">
        <f t="shared" si="103"/>
        <v>0</v>
      </c>
      <c r="G290" s="2413">
        <f t="shared" si="103"/>
        <v>0</v>
      </c>
      <c r="H290" s="2413">
        <f t="shared" si="103"/>
        <v>0</v>
      </c>
      <c r="I290" s="2413">
        <f t="shared" si="103"/>
        <v>0</v>
      </c>
      <c r="J290" s="2413">
        <f t="shared" si="103"/>
        <v>0</v>
      </c>
      <c r="K290" s="2413">
        <f t="shared" si="103"/>
        <v>0</v>
      </c>
      <c r="L290" s="2413">
        <f t="shared" si="103"/>
        <v>0</v>
      </c>
      <c r="M290" s="2413">
        <f t="shared" si="103"/>
        <v>0</v>
      </c>
      <c r="N290" s="2413">
        <f t="shared" si="103"/>
        <v>0</v>
      </c>
      <c r="O290" s="2413">
        <f t="shared" si="103"/>
        <v>0</v>
      </c>
      <c r="P290" s="2432">
        <f t="shared" si="85"/>
        <v>0</v>
      </c>
    </row>
    <row r="291" spans="2:16">
      <c r="B291" s="2459" t="str">
        <f t="shared" si="84"/>
        <v/>
      </c>
      <c r="C291" s="2431"/>
      <c r="D291" s="2413">
        <f t="shared" ref="D291:O291" si="104">IF(D$420=TRUE,D95-C95,0)</f>
        <v>0</v>
      </c>
      <c r="E291" s="2413">
        <f t="shared" si="104"/>
        <v>0</v>
      </c>
      <c r="F291" s="2413">
        <f t="shared" si="104"/>
        <v>0</v>
      </c>
      <c r="G291" s="2413">
        <f t="shared" si="104"/>
        <v>0</v>
      </c>
      <c r="H291" s="2413">
        <f t="shared" si="104"/>
        <v>0</v>
      </c>
      <c r="I291" s="2413">
        <f t="shared" si="104"/>
        <v>0</v>
      </c>
      <c r="J291" s="2413">
        <f t="shared" si="104"/>
        <v>0</v>
      </c>
      <c r="K291" s="2413">
        <f t="shared" si="104"/>
        <v>0</v>
      </c>
      <c r="L291" s="2413">
        <f t="shared" si="104"/>
        <v>0</v>
      </c>
      <c r="M291" s="2413">
        <f t="shared" si="104"/>
        <v>0</v>
      </c>
      <c r="N291" s="2413">
        <f t="shared" si="104"/>
        <v>0</v>
      </c>
      <c r="O291" s="2413">
        <f t="shared" si="104"/>
        <v>0</v>
      </c>
      <c r="P291" s="2432">
        <f t="shared" si="85"/>
        <v>0</v>
      </c>
    </row>
    <row r="292" spans="2:16">
      <c r="B292" s="2459" t="str">
        <f t="shared" si="84"/>
        <v/>
      </c>
      <c r="C292" s="2431"/>
      <c r="D292" s="2413">
        <f t="shared" ref="D292:O292" si="105">IF(D$420=TRUE,D96-C96,0)</f>
        <v>0</v>
      </c>
      <c r="E292" s="2413">
        <f t="shared" si="105"/>
        <v>0</v>
      </c>
      <c r="F292" s="2413">
        <f t="shared" si="105"/>
        <v>0</v>
      </c>
      <c r="G292" s="2413">
        <f t="shared" si="105"/>
        <v>0</v>
      </c>
      <c r="H292" s="2413">
        <f t="shared" si="105"/>
        <v>0</v>
      </c>
      <c r="I292" s="2413">
        <f t="shared" si="105"/>
        <v>0</v>
      </c>
      <c r="J292" s="2413">
        <f t="shared" si="105"/>
        <v>0</v>
      </c>
      <c r="K292" s="2413">
        <f t="shared" si="105"/>
        <v>0</v>
      </c>
      <c r="L292" s="2413">
        <f t="shared" si="105"/>
        <v>0</v>
      </c>
      <c r="M292" s="2413">
        <f t="shared" si="105"/>
        <v>0</v>
      </c>
      <c r="N292" s="2413">
        <f t="shared" si="105"/>
        <v>0</v>
      </c>
      <c r="O292" s="2413">
        <f t="shared" si="105"/>
        <v>0</v>
      </c>
      <c r="P292" s="2432">
        <f t="shared" si="85"/>
        <v>0</v>
      </c>
    </row>
    <row r="293" spans="2:16">
      <c r="B293" s="2459" t="str">
        <f t="shared" si="84"/>
        <v/>
      </c>
      <c r="C293" s="2431"/>
      <c r="D293" s="2413">
        <f t="shared" ref="D293:O293" si="106">IF(D$420=TRUE,D97-C97,0)</f>
        <v>0</v>
      </c>
      <c r="E293" s="2413">
        <f t="shared" si="106"/>
        <v>0</v>
      </c>
      <c r="F293" s="2413">
        <f t="shared" si="106"/>
        <v>0</v>
      </c>
      <c r="G293" s="2413">
        <f t="shared" si="106"/>
        <v>0</v>
      </c>
      <c r="H293" s="2413">
        <f t="shared" si="106"/>
        <v>0</v>
      </c>
      <c r="I293" s="2413">
        <f t="shared" si="106"/>
        <v>0</v>
      </c>
      <c r="J293" s="2413">
        <f t="shared" si="106"/>
        <v>0</v>
      </c>
      <c r="K293" s="2413">
        <f t="shared" si="106"/>
        <v>0</v>
      </c>
      <c r="L293" s="2413">
        <f t="shared" si="106"/>
        <v>0</v>
      </c>
      <c r="M293" s="2413">
        <f t="shared" si="106"/>
        <v>0</v>
      </c>
      <c r="N293" s="2413">
        <f t="shared" si="106"/>
        <v>0</v>
      </c>
      <c r="O293" s="2413">
        <f t="shared" si="106"/>
        <v>0</v>
      </c>
      <c r="P293" s="2432">
        <f t="shared" si="85"/>
        <v>0</v>
      </c>
    </row>
    <row r="294" spans="2:16">
      <c r="B294" s="2459" t="str">
        <f t="shared" si="84"/>
        <v/>
      </c>
      <c r="C294" s="2447"/>
      <c r="D294" s="2413">
        <f t="shared" ref="D294:O294" si="107">IF(D$420=TRUE,D98-C98,0)</f>
        <v>0</v>
      </c>
      <c r="E294" s="2413">
        <f t="shared" si="107"/>
        <v>0</v>
      </c>
      <c r="F294" s="2413">
        <f t="shared" si="107"/>
        <v>0</v>
      </c>
      <c r="G294" s="2413">
        <f t="shared" si="107"/>
        <v>0</v>
      </c>
      <c r="H294" s="2413">
        <f t="shared" si="107"/>
        <v>0</v>
      </c>
      <c r="I294" s="2413">
        <f t="shared" si="107"/>
        <v>0</v>
      </c>
      <c r="J294" s="2413">
        <f t="shared" si="107"/>
        <v>0</v>
      </c>
      <c r="K294" s="2413">
        <f t="shared" si="107"/>
        <v>0</v>
      </c>
      <c r="L294" s="2413">
        <f t="shared" si="107"/>
        <v>0</v>
      </c>
      <c r="M294" s="2413">
        <f t="shared" si="107"/>
        <v>0</v>
      </c>
      <c r="N294" s="2413">
        <f t="shared" si="107"/>
        <v>0</v>
      </c>
      <c r="O294" s="2413">
        <f t="shared" si="107"/>
        <v>0</v>
      </c>
      <c r="P294" s="2432">
        <f t="shared" si="85"/>
        <v>0</v>
      </c>
    </row>
    <row r="295" spans="2:16">
      <c r="B295" s="2459" t="str">
        <f t="shared" si="84"/>
        <v/>
      </c>
      <c r="C295" s="2447"/>
      <c r="D295" s="2413">
        <f t="shared" ref="D295:O295" si="108">IF(D$420=TRUE,D99-C99,0)</f>
        <v>0</v>
      </c>
      <c r="E295" s="2413">
        <f t="shared" si="108"/>
        <v>0</v>
      </c>
      <c r="F295" s="2413">
        <f t="shared" si="108"/>
        <v>0</v>
      </c>
      <c r="G295" s="2413">
        <f t="shared" si="108"/>
        <v>0</v>
      </c>
      <c r="H295" s="2413">
        <f t="shared" si="108"/>
        <v>0</v>
      </c>
      <c r="I295" s="2413">
        <f t="shared" si="108"/>
        <v>0</v>
      </c>
      <c r="J295" s="2413">
        <f t="shared" si="108"/>
        <v>0</v>
      </c>
      <c r="K295" s="2413">
        <f t="shared" si="108"/>
        <v>0</v>
      </c>
      <c r="L295" s="2413">
        <f t="shared" si="108"/>
        <v>0</v>
      </c>
      <c r="M295" s="2413">
        <f t="shared" si="108"/>
        <v>0</v>
      </c>
      <c r="N295" s="2413">
        <f t="shared" si="108"/>
        <v>0</v>
      </c>
      <c r="O295" s="2413">
        <f t="shared" si="108"/>
        <v>0</v>
      </c>
      <c r="P295" s="2432">
        <f t="shared" si="85"/>
        <v>0</v>
      </c>
    </row>
    <row r="296" spans="2:16">
      <c r="B296" s="2459" t="str">
        <f t="shared" si="84"/>
        <v/>
      </c>
      <c r="C296" s="2447"/>
      <c r="D296" s="2413">
        <f t="shared" ref="D296:O296" si="109">IF(D$420=TRUE,D100-C100,0)</f>
        <v>0</v>
      </c>
      <c r="E296" s="2413">
        <f t="shared" si="109"/>
        <v>0</v>
      </c>
      <c r="F296" s="2413">
        <f t="shared" si="109"/>
        <v>0</v>
      </c>
      <c r="G296" s="2413">
        <f t="shared" si="109"/>
        <v>0</v>
      </c>
      <c r="H296" s="2413">
        <f t="shared" si="109"/>
        <v>0</v>
      </c>
      <c r="I296" s="2413">
        <f t="shared" si="109"/>
        <v>0</v>
      </c>
      <c r="J296" s="2413">
        <f t="shared" si="109"/>
        <v>0</v>
      </c>
      <c r="K296" s="2413">
        <f t="shared" si="109"/>
        <v>0</v>
      </c>
      <c r="L296" s="2413">
        <f t="shared" si="109"/>
        <v>0</v>
      </c>
      <c r="M296" s="2413">
        <f t="shared" si="109"/>
        <v>0</v>
      </c>
      <c r="N296" s="2413">
        <f t="shared" si="109"/>
        <v>0</v>
      </c>
      <c r="O296" s="2413">
        <f t="shared" si="109"/>
        <v>0</v>
      </c>
      <c r="P296" s="2432">
        <f t="shared" si="85"/>
        <v>0</v>
      </c>
    </row>
    <row r="297" spans="2:16">
      <c r="B297" s="2460" t="str">
        <f t="shared" si="84"/>
        <v/>
      </c>
      <c r="C297" s="2466"/>
      <c r="D297" s="2413">
        <f t="shared" ref="D297:O298" si="110">IF(D$420=TRUE,D101-C101,0)</f>
        <v>0</v>
      </c>
      <c r="E297" s="2413">
        <f t="shared" si="110"/>
        <v>0</v>
      </c>
      <c r="F297" s="2413">
        <f t="shared" si="110"/>
        <v>0</v>
      </c>
      <c r="G297" s="2413">
        <f t="shared" si="110"/>
        <v>0</v>
      </c>
      <c r="H297" s="2413">
        <f t="shared" si="110"/>
        <v>0</v>
      </c>
      <c r="I297" s="2413">
        <f t="shared" si="110"/>
        <v>0</v>
      </c>
      <c r="J297" s="2413">
        <f t="shared" si="110"/>
        <v>0</v>
      </c>
      <c r="K297" s="2413">
        <f t="shared" si="110"/>
        <v>0</v>
      </c>
      <c r="L297" s="2413">
        <f t="shared" si="110"/>
        <v>0</v>
      </c>
      <c r="M297" s="2413">
        <f t="shared" si="110"/>
        <v>0</v>
      </c>
      <c r="N297" s="2413">
        <f t="shared" si="110"/>
        <v>0</v>
      </c>
      <c r="O297" s="2413">
        <f t="shared" si="110"/>
        <v>0</v>
      </c>
      <c r="P297" s="2467">
        <f t="shared" si="85"/>
        <v>0</v>
      </c>
    </row>
    <row r="298" spans="2:16">
      <c r="B298" s="2415" t="str">
        <f t="shared" si="84"/>
        <v>無形固定資産計</v>
      </c>
      <c r="C298" s="2429"/>
      <c r="D298" s="2425">
        <f t="shared" si="110"/>
        <v>0</v>
      </c>
      <c r="E298" s="2425">
        <f t="shared" si="110"/>
        <v>0</v>
      </c>
      <c r="F298" s="2425">
        <f t="shared" si="110"/>
        <v>0</v>
      </c>
      <c r="G298" s="2425">
        <f t="shared" si="110"/>
        <v>0</v>
      </c>
      <c r="H298" s="2425">
        <f t="shared" si="110"/>
        <v>0</v>
      </c>
      <c r="I298" s="2425">
        <f t="shared" si="110"/>
        <v>0</v>
      </c>
      <c r="J298" s="2425">
        <f t="shared" si="110"/>
        <v>0</v>
      </c>
      <c r="K298" s="2425">
        <f t="shared" si="110"/>
        <v>0</v>
      </c>
      <c r="L298" s="2425">
        <f t="shared" si="110"/>
        <v>0</v>
      </c>
      <c r="M298" s="2425">
        <f t="shared" si="110"/>
        <v>0</v>
      </c>
      <c r="N298" s="2425">
        <f t="shared" si="110"/>
        <v>0</v>
      </c>
      <c r="O298" s="2425">
        <f t="shared" si="110"/>
        <v>0</v>
      </c>
      <c r="P298" s="2426">
        <f t="shared" si="85"/>
        <v>0</v>
      </c>
    </row>
    <row r="299" spans="2:16">
      <c r="B299" s="2419" t="str">
        <f t="shared" si="84"/>
        <v>[投資その他の資産]</v>
      </c>
      <c r="C299" s="2430"/>
      <c r="D299" s="2427"/>
      <c r="E299" s="2427"/>
      <c r="F299" s="2427"/>
      <c r="G299" s="2427"/>
      <c r="H299" s="2427"/>
      <c r="I299" s="2427"/>
      <c r="J299" s="2427"/>
      <c r="K299" s="2427"/>
      <c r="L299" s="2427"/>
      <c r="M299" s="2427"/>
      <c r="N299" s="2427"/>
      <c r="O299" s="2427"/>
      <c r="P299" s="2428">
        <f t="shared" si="85"/>
        <v>0</v>
      </c>
    </row>
    <row r="300" spans="2:16">
      <c r="B300" s="2458" t="str">
        <f t="shared" si="84"/>
        <v/>
      </c>
      <c r="C300" s="2431"/>
      <c r="D300" s="2413">
        <f t="shared" ref="D300:O300" si="111">IF(D$420=TRUE,D104-C104,0)</f>
        <v>0</v>
      </c>
      <c r="E300" s="2413">
        <f t="shared" si="111"/>
        <v>0</v>
      </c>
      <c r="F300" s="2413">
        <f t="shared" si="111"/>
        <v>0</v>
      </c>
      <c r="G300" s="2413">
        <f t="shared" si="111"/>
        <v>0</v>
      </c>
      <c r="H300" s="2413">
        <f t="shared" si="111"/>
        <v>0</v>
      </c>
      <c r="I300" s="2413">
        <f t="shared" si="111"/>
        <v>0</v>
      </c>
      <c r="J300" s="2413">
        <f t="shared" si="111"/>
        <v>0</v>
      </c>
      <c r="K300" s="2413">
        <f t="shared" si="111"/>
        <v>0</v>
      </c>
      <c r="L300" s="2413">
        <f t="shared" si="111"/>
        <v>0</v>
      </c>
      <c r="M300" s="2413">
        <f t="shared" si="111"/>
        <v>0</v>
      </c>
      <c r="N300" s="2413">
        <f t="shared" si="111"/>
        <v>0</v>
      </c>
      <c r="O300" s="2413">
        <f t="shared" si="111"/>
        <v>0</v>
      </c>
      <c r="P300" s="2432">
        <f t="shared" si="85"/>
        <v>0</v>
      </c>
    </row>
    <row r="301" spans="2:16">
      <c r="B301" s="2458" t="str">
        <f t="shared" si="84"/>
        <v/>
      </c>
      <c r="C301" s="2431"/>
      <c r="D301" s="2413">
        <f t="shared" ref="D301:O301" si="112">IF(D$420=TRUE,D105-C105,0)</f>
        <v>0</v>
      </c>
      <c r="E301" s="2413">
        <f t="shared" si="112"/>
        <v>0</v>
      </c>
      <c r="F301" s="2413">
        <f t="shared" si="112"/>
        <v>0</v>
      </c>
      <c r="G301" s="2413">
        <f t="shared" si="112"/>
        <v>0</v>
      </c>
      <c r="H301" s="2413">
        <f t="shared" si="112"/>
        <v>0</v>
      </c>
      <c r="I301" s="2413">
        <f t="shared" si="112"/>
        <v>0</v>
      </c>
      <c r="J301" s="2413">
        <f t="shared" si="112"/>
        <v>0</v>
      </c>
      <c r="K301" s="2413">
        <f t="shared" si="112"/>
        <v>0</v>
      </c>
      <c r="L301" s="2413">
        <f t="shared" si="112"/>
        <v>0</v>
      </c>
      <c r="M301" s="2413">
        <f t="shared" si="112"/>
        <v>0</v>
      </c>
      <c r="N301" s="2413">
        <f t="shared" si="112"/>
        <v>0</v>
      </c>
      <c r="O301" s="2413">
        <f t="shared" si="112"/>
        <v>0</v>
      </c>
      <c r="P301" s="2432">
        <f t="shared" si="85"/>
        <v>0</v>
      </c>
    </row>
    <row r="302" spans="2:16">
      <c r="B302" s="2458" t="str">
        <f t="shared" si="84"/>
        <v/>
      </c>
      <c r="C302" s="2431"/>
      <c r="D302" s="2413">
        <f t="shared" ref="D302:O302" si="113">IF(D$420=TRUE,D106-C106,0)</f>
        <v>0</v>
      </c>
      <c r="E302" s="2413">
        <f t="shared" si="113"/>
        <v>0</v>
      </c>
      <c r="F302" s="2413">
        <f t="shared" si="113"/>
        <v>0</v>
      </c>
      <c r="G302" s="2413">
        <f t="shared" si="113"/>
        <v>0</v>
      </c>
      <c r="H302" s="2413">
        <f t="shared" si="113"/>
        <v>0</v>
      </c>
      <c r="I302" s="2413">
        <f t="shared" si="113"/>
        <v>0</v>
      </c>
      <c r="J302" s="2413">
        <f t="shared" si="113"/>
        <v>0</v>
      </c>
      <c r="K302" s="2413">
        <f t="shared" si="113"/>
        <v>0</v>
      </c>
      <c r="L302" s="2413">
        <f t="shared" si="113"/>
        <v>0</v>
      </c>
      <c r="M302" s="2413">
        <f t="shared" si="113"/>
        <v>0</v>
      </c>
      <c r="N302" s="2413">
        <f t="shared" si="113"/>
        <v>0</v>
      </c>
      <c r="O302" s="2413">
        <f t="shared" si="113"/>
        <v>0</v>
      </c>
      <c r="P302" s="2432">
        <f t="shared" si="85"/>
        <v>0</v>
      </c>
    </row>
    <row r="303" spans="2:16">
      <c r="B303" s="2458" t="str">
        <f t="shared" si="84"/>
        <v/>
      </c>
      <c r="C303" s="2431"/>
      <c r="D303" s="2413">
        <f t="shared" ref="D303:O303" si="114">IF(D$420=TRUE,D107-C107,0)</f>
        <v>0</v>
      </c>
      <c r="E303" s="2413">
        <f t="shared" si="114"/>
        <v>0</v>
      </c>
      <c r="F303" s="2413">
        <f t="shared" si="114"/>
        <v>0</v>
      </c>
      <c r="G303" s="2413">
        <f t="shared" si="114"/>
        <v>0</v>
      </c>
      <c r="H303" s="2413">
        <f t="shared" si="114"/>
        <v>0</v>
      </c>
      <c r="I303" s="2413">
        <f t="shared" si="114"/>
        <v>0</v>
      </c>
      <c r="J303" s="2413">
        <f t="shared" si="114"/>
        <v>0</v>
      </c>
      <c r="K303" s="2413">
        <f t="shared" si="114"/>
        <v>0</v>
      </c>
      <c r="L303" s="2413">
        <f t="shared" si="114"/>
        <v>0</v>
      </c>
      <c r="M303" s="2413">
        <f t="shared" si="114"/>
        <v>0</v>
      </c>
      <c r="N303" s="2413">
        <f t="shared" si="114"/>
        <v>0</v>
      </c>
      <c r="O303" s="2413">
        <f t="shared" si="114"/>
        <v>0</v>
      </c>
      <c r="P303" s="2432">
        <f t="shared" si="85"/>
        <v>0</v>
      </c>
    </row>
    <row r="304" spans="2:16">
      <c r="B304" s="2459" t="str">
        <f t="shared" si="84"/>
        <v/>
      </c>
      <c r="C304" s="2431"/>
      <c r="D304" s="2413">
        <f t="shared" ref="D304:O304" si="115">IF(D$420=TRUE,D108-C108,0)</f>
        <v>0</v>
      </c>
      <c r="E304" s="2413">
        <f t="shared" si="115"/>
        <v>0</v>
      </c>
      <c r="F304" s="2413">
        <f t="shared" si="115"/>
        <v>0</v>
      </c>
      <c r="G304" s="2413">
        <f t="shared" si="115"/>
        <v>0</v>
      </c>
      <c r="H304" s="2413">
        <f t="shared" si="115"/>
        <v>0</v>
      </c>
      <c r="I304" s="2413">
        <f t="shared" si="115"/>
        <v>0</v>
      </c>
      <c r="J304" s="2413">
        <f t="shared" si="115"/>
        <v>0</v>
      </c>
      <c r="K304" s="2413">
        <f t="shared" si="115"/>
        <v>0</v>
      </c>
      <c r="L304" s="2413">
        <f t="shared" si="115"/>
        <v>0</v>
      </c>
      <c r="M304" s="2413">
        <f t="shared" si="115"/>
        <v>0</v>
      </c>
      <c r="N304" s="2413">
        <f t="shared" si="115"/>
        <v>0</v>
      </c>
      <c r="O304" s="2413">
        <f t="shared" si="115"/>
        <v>0</v>
      </c>
      <c r="P304" s="2432">
        <f t="shared" si="85"/>
        <v>0</v>
      </c>
    </row>
    <row r="305" spans="2:16">
      <c r="B305" s="2459" t="str">
        <f t="shared" si="84"/>
        <v/>
      </c>
      <c r="C305" s="2447"/>
      <c r="D305" s="2413">
        <f t="shared" ref="D305:O305" si="116">IF(D$420=TRUE,D109-C109,0)</f>
        <v>0</v>
      </c>
      <c r="E305" s="2413">
        <f t="shared" si="116"/>
        <v>0</v>
      </c>
      <c r="F305" s="2413">
        <f t="shared" si="116"/>
        <v>0</v>
      </c>
      <c r="G305" s="2413">
        <f t="shared" si="116"/>
        <v>0</v>
      </c>
      <c r="H305" s="2413">
        <f t="shared" si="116"/>
        <v>0</v>
      </c>
      <c r="I305" s="2413">
        <f t="shared" si="116"/>
        <v>0</v>
      </c>
      <c r="J305" s="2413">
        <f t="shared" si="116"/>
        <v>0</v>
      </c>
      <c r="K305" s="2413">
        <f t="shared" si="116"/>
        <v>0</v>
      </c>
      <c r="L305" s="2413">
        <f t="shared" si="116"/>
        <v>0</v>
      </c>
      <c r="M305" s="2413">
        <f t="shared" si="116"/>
        <v>0</v>
      </c>
      <c r="N305" s="2413">
        <f t="shared" si="116"/>
        <v>0</v>
      </c>
      <c r="O305" s="2413">
        <f t="shared" si="116"/>
        <v>0</v>
      </c>
      <c r="P305" s="2432">
        <f t="shared" si="85"/>
        <v>0</v>
      </c>
    </row>
    <row r="306" spans="2:16">
      <c r="B306" s="2459" t="str">
        <f t="shared" si="84"/>
        <v/>
      </c>
      <c r="C306" s="2447"/>
      <c r="D306" s="2413">
        <f t="shared" ref="D306:O306" si="117">IF(D$420=TRUE,D110-C110,0)</f>
        <v>0</v>
      </c>
      <c r="E306" s="2413">
        <f t="shared" si="117"/>
        <v>0</v>
      </c>
      <c r="F306" s="2413">
        <f t="shared" si="117"/>
        <v>0</v>
      </c>
      <c r="G306" s="2413">
        <f t="shared" si="117"/>
        <v>0</v>
      </c>
      <c r="H306" s="2413">
        <f t="shared" si="117"/>
        <v>0</v>
      </c>
      <c r="I306" s="2413">
        <f t="shared" si="117"/>
        <v>0</v>
      </c>
      <c r="J306" s="2413">
        <f t="shared" si="117"/>
        <v>0</v>
      </c>
      <c r="K306" s="2413">
        <f t="shared" si="117"/>
        <v>0</v>
      </c>
      <c r="L306" s="2413">
        <f t="shared" si="117"/>
        <v>0</v>
      </c>
      <c r="M306" s="2413">
        <f t="shared" si="117"/>
        <v>0</v>
      </c>
      <c r="N306" s="2413">
        <f t="shared" si="117"/>
        <v>0</v>
      </c>
      <c r="O306" s="2413">
        <f t="shared" si="117"/>
        <v>0</v>
      </c>
      <c r="P306" s="2432">
        <f t="shared" si="85"/>
        <v>0</v>
      </c>
    </row>
    <row r="307" spans="2:16">
      <c r="B307" s="2459" t="str">
        <f t="shared" si="84"/>
        <v/>
      </c>
      <c r="C307" s="2447"/>
      <c r="D307" s="2413">
        <f t="shared" ref="D307:O307" si="118">IF(D$420=TRUE,D111-C111,0)</f>
        <v>0</v>
      </c>
      <c r="E307" s="2413">
        <f t="shared" si="118"/>
        <v>0</v>
      </c>
      <c r="F307" s="2413">
        <f t="shared" si="118"/>
        <v>0</v>
      </c>
      <c r="G307" s="2413">
        <f t="shared" si="118"/>
        <v>0</v>
      </c>
      <c r="H307" s="2413">
        <f t="shared" si="118"/>
        <v>0</v>
      </c>
      <c r="I307" s="2413">
        <f t="shared" si="118"/>
        <v>0</v>
      </c>
      <c r="J307" s="2413">
        <f t="shared" si="118"/>
        <v>0</v>
      </c>
      <c r="K307" s="2413">
        <f t="shared" si="118"/>
        <v>0</v>
      </c>
      <c r="L307" s="2413">
        <f t="shared" si="118"/>
        <v>0</v>
      </c>
      <c r="M307" s="2413">
        <f t="shared" si="118"/>
        <v>0</v>
      </c>
      <c r="N307" s="2413">
        <f t="shared" si="118"/>
        <v>0</v>
      </c>
      <c r="O307" s="2413">
        <f t="shared" si="118"/>
        <v>0</v>
      </c>
      <c r="P307" s="2432">
        <f t="shared" si="85"/>
        <v>0</v>
      </c>
    </row>
    <row r="308" spans="2:16">
      <c r="B308" s="2459" t="str">
        <f t="shared" si="84"/>
        <v/>
      </c>
      <c r="C308" s="2447"/>
      <c r="D308" s="2413">
        <f t="shared" ref="D308:O308" si="119">IF(D$420=TRUE,D112-C112,0)</f>
        <v>0</v>
      </c>
      <c r="E308" s="2413">
        <f t="shared" si="119"/>
        <v>0</v>
      </c>
      <c r="F308" s="2413">
        <f t="shared" si="119"/>
        <v>0</v>
      </c>
      <c r="G308" s="2413">
        <f t="shared" si="119"/>
        <v>0</v>
      </c>
      <c r="H308" s="2413">
        <f t="shared" si="119"/>
        <v>0</v>
      </c>
      <c r="I308" s="2413">
        <f t="shared" si="119"/>
        <v>0</v>
      </c>
      <c r="J308" s="2413">
        <f t="shared" si="119"/>
        <v>0</v>
      </c>
      <c r="K308" s="2413">
        <f t="shared" si="119"/>
        <v>0</v>
      </c>
      <c r="L308" s="2413">
        <f t="shared" si="119"/>
        <v>0</v>
      </c>
      <c r="M308" s="2413">
        <f t="shared" si="119"/>
        <v>0</v>
      </c>
      <c r="N308" s="2413">
        <f t="shared" si="119"/>
        <v>0</v>
      </c>
      <c r="O308" s="2413">
        <f t="shared" si="119"/>
        <v>0</v>
      </c>
      <c r="P308" s="2432">
        <f t="shared" si="85"/>
        <v>0</v>
      </c>
    </row>
    <row r="309" spans="2:16">
      <c r="B309" s="2459" t="str">
        <f t="shared" si="84"/>
        <v/>
      </c>
      <c r="C309" s="2447"/>
      <c r="D309" s="2413">
        <f t="shared" ref="D309:O309" si="120">IF(D$420=TRUE,D113-C113,0)</f>
        <v>0</v>
      </c>
      <c r="E309" s="2413">
        <f t="shared" si="120"/>
        <v>0</v>
      </c>
      <c r="F309" s="2413">
        <f t="shared" si="120"/>
        <v>0</v>
      </c>
      <c r="G309" s="2413">
        <f t="shared" si="120"/>
        <v>0</v>
      </c>
      <c r="H309" s="2413">
        <f t="shared" si="120"/>
        <v>0</v>
      </c>
      <c r="I309" s="2413">
        <f t="shared" si="120"/>
        <v>0</v>
      </c>
      <c r="J309" s="2413">
        <f t="shared" si="120"/>
        <v>0</v>
      </c>
      <c r="K309" s="2413">
        <f t="shared" si="120"/>
        <v>0</v>
      </c>
      <c r="L309" s="2413">
        <f t="shared" si="120"/>
        <v>0</v>
      </c>
      <c r="M309" s="2413">
        <f t="shared" si="120"/>
        <v>0</v>
      </c>
      <c r="N309" s="2413">
        <f t="shared" si="120"/>
        <v>0</v>
      </c>
      <c r="O309" s="2413">
        <f t="shared" si="120"/>
        <v>0</v>
      </c>
      <c r="P309" s="2432">
        <f t="shared" si="85"/>
        <v>0</v>
      </c>
    </row>
    <row r="310" spans="2:16">
      <c r="B310" s="2459" t="str">
        <f t="shared" si="84"/>
        <v/>
      </c>
      <c r="C310" s="2447"/>
      <c r="D310" s="2413">
        <f t="shared" ref="D310:O310" si="121">IF(D$420=TRUE,D114-C114,0)</f>
        <v>0</v>
      </c>
      <c r="E310" s="2413">
        <f t="shared" si="121"/>
        <v>0</v>
      </c>
      <c r="F310" s="2413">
        <f t="shared" si="121"/>
        <v>0</v>
      </c>
      <c r="G310" s="2413">
        <f t="shared" si="121"/>
        <v>0</v>
      </c>
      <c r="H310" s="2413">
        <f t="shared" si="121"/>
        <v>0</v>
      </c>
      <c r="I310" s="2413">
        <f t="shared" si="121"/>
        <v>0</v>
      </c>
      <c r="J310" s="2413">
        <f t="shared" si="121"/>
        <v>0</v>
      </c>
      <c r="K310" s="2413">
        <f t="shared" si="121"/>
        <v>0</v>
      </c>
      <c r="L310" s="2413">
        <f t="shared" si="121"/>
        <v>0</v>
      </c>
      <c r="M310" s="2413">
        <f t="shared" si="121"/>
        <v>0</v>
      </c>
      <c r="N310" s="2413">
        <f t="shared" si="121"/>
        <v>0</v>
      </c>
      <c r="O310" s="2413">
        <f t="shared" si="121"/>
        <v>0</v>
      </c>
      <c r="P310" s="2432">
        <f t="shared" si="85"/>
        <v>0</v>
      </c>
    </row>
    <row r="311" spans="2:16">
      <c r="B311" s="2459" t="str">
        <f t="shared" si="84"/>
        <v/>
      </c>
      <c r="C311" s="2447"/>
      <c r="D311" s="2413">
        <f t="shared" ref="D311:O311" si="122">IF(D$420=TRUE,D115-C115,0)</f>
        <v>0</v>
      </c>
      <c r="E311" s="2413">
        <f t="shared" si="122"/>
        <v>0</v>
      </c>
      <c r="F311" s="2413">
        <f t="shared" si="122"/>
        <v>0</v>
      </c>
      <c r="G311" s="2413">
        <f t="shared" si="122"/>
        <v>0</v>
      </c>
      <c r="H311" s="2413">
        <f t="shared" si="122"/>
        <v>0</v>
      </c>
      <c r="I311" s="2413">
        <f t="shared" si="122"/>
        <v>0</v>
      </c>
      <c r="J311" s="2413">
        <f t="shared" si="122"/>
        <v>0</v>
      </c>
      <c r="K311" s="2413">
        <f t="shared" si="122"/>
        <v>0</v>
      </c>
      <c r="L311" s="2413">
        <f t="shared" si="122"/>
        <v>0</v>
      </c>
      <c r="M311" s="2413">
        <f t="shared" si="122"/>
        <v>0</v>
      </c>
      <c r="N311" s="2413">
        <f t="shared" si="122"/>
        <v>0</v>
      </c>
      <c r="O311" s="2413">
        <f t="shared" si="122"/>
        <v>0</v>
      </c>
      <c r="P311" s="2432">
        <f t="shared" si="85"/>
        <v>0</v>
      </c>
    </row>
    <row r="312" spans="2:16">
      <c r="B312" s="2459" t="str">
        <f t="shared" si="84"/>
        <v/>
      </c>
      <c r="C312" s="2447"/>
      <c r="D312" s="2413">
        <f t="shared" ref="D312:O312" si="123">IF(D$420=TRUE,D116-C116,0)</f>
        <v>0</v>
      </c>
      <c r="E312" s="2413">
        <f t="shared" si="123"/>
        <v>0</v>
      </c>
      <c r="F312" s="2413">
        <f t="shared" si="123"/>
        <v>0</v>
      </c>
      <c r="G312" s="2413">
        <f t="shared" si="123"/>
        <v>0</v>
      </c>
      <c r="H312" s="2413">
        <f t="shared" si="123"/>
        <v>0</v>
      </c>
      <c r="I312" s="2413">
        <f t="shared" si="123"/>
        <v>0</v>
      </c>
      <c r="J312" s="2413">
        <f t="shared" si="123"/>
        <v>0</v>
      </c>
      <c r="K312" s="2413">
        <f t="shared" si="123"/>
        <v>0</v>
      </c>
      <c r="L312" s="2413">
        <f t="shared" si="123"/>
        <v>0</v>
      </c>
      <c r="M312" s="2413">
        <f t="shared" si="123"/>
        <v>0</v>
      </c>
      <c r="N312" s="2413">
        <f t="shared" si="123"/>
        <v>0</v>
      </c>
      <c r="O312" s="2413">
        <f t="shared" si="123"/>
        <v>0</v>
      </c>
      <c r="P312" s="2432">
        <f t="shared" si="85"/>
        <v>0</v>
      </c>
    </row>
    <row r="313" spans="2:16">
      <c r="B313" s="2459" t="str">
        <f t="shared" si="84"/>
        <v/>
      </c>
      <c r="C313" s="2447"/>
      <c r="D313" s="2413">
        <f t="shared" ref="D313:O313" si="124">IF(D$420=TRUE,D117-C117,0)</f>
        <v>0</v>
      </c>
      <c r="E313" s="2413">
        <f t="shared" si="124"/>
        <v>0</v>
      </c>
      <c r="F313" s="2413">
        <f t="shared" si="124"/>
        <v>0</v>
      </c>
      <c r="G313" s="2413">
        <f t="shared" si="124"/>
        <v>0</v>
      </c>
      <c r="H313" s="2413">
        <f t="shared" si="124"/>
        <v>0</v>
      </c>
      <c r="I313" s="2413">
        <f t="shared" si="124"/>
        <v>0</v>
      </c>
      <c r="J313" s="2413">
        <f t="shared" si="124"/>
        <v>0</v>
      </c>
      <c r="K313" s="2413">
        <f t="shared" si="124"/>
        <v>0</v>
      </c>
      <c r="L313" s="2413">
        <f t="shared" si="124"/>
        <v>0</v>
      </c>
      <c r="M313" s="2413">
        <f t="shared" si="124"/>
        <v>0</v>
      </c>
      <c r="N313" s="2413">
        <f t="shared" si="124"/>
        <v>0</v>
      </c>
      <c r="O313" s="2413">
        <f t="shared" si="124"/>
        <v>0</v>
      </c>
      <c r="P313" s="2432">
        <f t="shared" si="85"/>
        <v>0</v>
      </c>
    </row>
    <row r="314" spans="2:16">
      <c r="B314" s="2460" t="str">
        <f t="shared" si="84"/>
        <v/>
      </c>
      <c r="C314" s="2466"/>
      <c r="D314" s="2413">
        <f t="shared" ref="D314:O316" si="125">IF(D$420=TRUE,D118-C118,0)</f>
        <v>0</v>
      </c>
      <c r="E314" s="2413">
        <f t="shared" si="125"/>
        <v>0</v>
      </c>
      <c r="F314" s="2413">
        <f t="shared" si="125"/>
        <v>0</v>
      </c>
      <c r="G314" s="2413">
        <f t="shared" si="125"/>
        <v>0</v>
      </c>
      <c r="H314" s="2413">
        <f t="shared" si="125"/>
        <v>0</v>
      </c>
      <c r="I314" s="2413">
        <f t="shared" si="125"/>
        <v>0</v>
      </c>
      <c r="J314" s="2413">
        <f t="shared" si="125"/>
        <v>0</v>
      </c>
      <c r="K314" s="2413">
        <f t="shared" si="125"/>
        <v>0</v>
      </c>
      <c r="L314" s="2413">
        <f t="shared" si="125"/>
        <v>0</v>
      </c>
      <c r="M314" s="2413">
        <f t="shared" si="125"/>
        <v>0</v>
      </c>
      <c r="N314" s="2413">
        <f t="shared" si="125"/>
        <v>0</v>
      </c>
      <c r="O314" s="2413">
        <f t="shared" si="125"/>
        <v>0</v>
      </c>
      <c r="P314" s="2467">
        <f t="shared" si="85"/>
        <v>0</v>
      </c>
    </row>
    <row r="315" spans="2:16">
      <c r="B315" s="2415" t="str">
        <f t="shared" si="84"/>
        <v>投資その他の資産合計</v>
      </c>
      <c r="C315" s="2429"/>
      <c r="D315" s="2425">
        <f t="shared" si="125"/>
        <v>0</v>
      </c>
      <c r="E315" s="2425">
        <f t="shared" si="125"/>
        <v>0</v>
      </c>
      <c r="F315" s="2425">
        <f t="shared" si="125"/>
        <v>0</v>
      </c>
      <c r="G315" s="2425">
        <f t="shared" si="125"/>
        <v>0</v>
      </c>
      <c r="H315" s="2425">
        <f t="shared" si="125"/>
        <v>0</v>
      </c>
      <c r="I315" s="2425">
        <f t="shared" si="125"/>
        <v>0</v>
      </c>
      <c r="J315" s="2425">
        <f t="shared" si="125"/>
        <v>0</v>
      </c>
      <c r="K315" s="2425">
        <f t="shared" si="125"/>
        <v>0</v>
      </c>
      <c r="L315" s="2425">
        <f t="shared" si="125"/>
        <v>0</v>
      </c>
      <c r="M315" s="2425">
        <f t="shared" si="125"/>
        <v>0</v>
      </c>
      <c r="N315" s="2425">
        <f t="shared" si="125"/>
        <v>0</v>
      </c>
      <c r="O315" s="2425">
        <f t="shared" si="125"/>
        <v>0</v>
      </c>
      <c r="P315" s="2426">
        <f t="shared" si="85"/>
        <v>0</v>
      </c>
    </row>
    <row r="316" spans="2:16">
      <c r="B316" s="2415" t="str">
        <f t="shared" si="84"/>
        <v>固定資産合計</v>
      </c>
      <c r="C316" s="2429"/>
      <c r="D316" s="2425">
        <f t="shared" si="125"/>
        <v>0</v>
      </c>
      <c r="E316" s="2425">
        <f t="shared" si="125"/>
        <v>0</v>
      </c>
      <c r="F316" s="2425">
        <f t="shared" si="125"/>
        <v>0</v>
      </c>
      <c r="G316" s="2425">
        <f t="shared" si="125"/>
        <v>0</v>
      </c>
      <c r="H316" s="2425">
        <f t="shared" si="125"/>
        <v>0</v>
      </c>
      <c r="I316" s="2425">
        <f t="shared" si="125"/>
        <v>0</v>
      </c>
      <c r="J316" s="2425">
        <f t="shared" si="125"/>
        <v>0</v>
      </c>
      <c r="K316" s="2425">
        <f t="shared" si="125"/>
        <v>0</v>
      </c>
      <c r="L316" s="2425">
        <f t="shared" si="125"/>
        <v>0</v>
      </c>
      <c r="M316" s="2425">
        <f t="shared" si="125"/>
        <v>0</v>
      </c>
      <c r="N316" s="2425">
        <f t="shared" si="125"/>
        <v>0</v>
      </c>
      <c r="O316" s="2425">
        <f t="shared" si="125"/>
        <v>0</v>
      </c>
      <c r="P316" s="2426">
        <f t="shared" si="85"/>
        <v>0</v>
      </c>
    </row>
    <row r="317" spans="2:16">
      <c r="B317" s="2419" t="str">
        <f t="shared" si="84"/>
        <v>[繰延資産]</v>
      </c>
      <c r="C317" s="2430"/>
      <c r="D317" s="2427"/>
      <c r="E317" s="2427"/>
      <c r="F317" s="2427"/>
      <c r="G317" s="2427"/>
      <c r="H317" s="2427"/>
      <c r="I317" s="2427"/>
      <c r="J317" s="2427"/>
      <c r="K317" s="2427"/>
      <c r="L317" s="2427"/>
      <c r="M317" s="2427"/>
      <c r="N317" s="2427"/>
      <c r="O317" s="2427"/>
      <c r="P317" s="2428">
        <f t="shared" si="85"/>
        <v>0</v>
      </c>
    </row>
    <row r="318" spans="2:16">
      <c r="B318" s="2459" t="str">
        <f t="shared" si="84"/>
        <v/>
      </c>
      <c r="C318" s="2447"/>
      <c r="D318" s="2413">
        <f t="shared" ref="D318:O318" si="126">IF(D$420=TRUE,D122-C122,0)</f>
        <v>0</v>
      </c>
      <c r="E318" s="2413">
        <f t="shared" si="126"/>
        <v>0</v>
      </c>
      <c r="F318" s="2413">
        <f t="shared" si="126"/>
        <v>0</v>
      </c>
      <c r="G318" s="2413">
        <f t="shared" si="126"/>
        <v>0</v>
      </c>
      <c r="H318" s="2413">
        <f t="shared" si="126"/>
        <v>0</v>
      </c>
      <c r="I318" s="2413">
        <f t="shared" si="126"/>
        <v>0</v>
      </c>
      <c r="J318" s="2413">
        <f t="shared" si="126"/>
        <v>0</v>
      </c>
      <c r="K318" s="2413">
        <f t="shared" si="126"/>
        <v>0</v>
      </c>
      <c r="L318" s="2413">
        <f t="shared" si="126"/>
        <v>0</v>
      </c>
      <c r="M318" s="2413">
        <f t="shared" si="126"/>
        <v>0</v>
      </c>
      <c r="N318" s="2413">
        <f t="shared" si="126"/>
        <v>0</v>
      </c>
      <c r="O318" s="2413">
        <f t="shared" si="126"/>
        <v>0</v>
      </c>
      <c r="P318" s="2432">
        <f t="shared" si="85"/>
        <v>0</v>
      </c>
    </row>
    <row r="319" spans="2:16">
      <c r="B319" s="2459" t="str">
        <f t="shared" si="84"/>
        <v/>
      </c>
      <c r="C319" s="2447"/>
      <c r="D319" s="2413">
        <f t="shared" ref="D319:O319" si="127">IF(D$420=TRUE,D123-C123,0)</f>
        <v>0</v>
      </c>
      <c r="E319" s="2413">
        <f t="shared" si="127"/>
        <v>0</v>
      </c>
      <c r="F319" s="2413">
        <f t="shared" si="127"/>
        <v>0</v>
      </c>
      <c r="G319" s="2413">
        <f t="shared" si="127"/>
        <v>0</v>
      </c>
      <c r="H319" s="2413">
        <f t="shared" si="127"/>
        <v>0</v>
      </c>
      <c r="I319" s="2413">
        <f t="shared" si="127"/>
        <v>0</v>
      </c>
      <c r="J319" s="2413">
        <f t="shared" si="127"/>
        <v>0</v>
      </c>
      <c r="K319" s="2413">
        <f t="shared" si="127"/>
        <v>0</v>
      </c>
      <c r="L319" s="2413">
        <f t="shared" si="127"/>
        <v>0</v>
      </c>
      <c r="M319" s="2413">
        <f t="shared" si="127"/>
        <v>0</v>
      </c>
      <c r="N319" s="2413">
        <f t="shared" si="127"/>
        <v>0</v>
      </c>
      <c r="O319" s="2413">
        <f t="shared" si="127"/>
        <v>0</v>
      </c>
      <c r="P319" s="2432">
        <f t="shared" si="85"/>
        <v>0</v>
      </c>
    </row>
    <row r="320" spans="2:16">
      <c r="B320" s="2459" t="str">
        <f t="shared" si="84"/>
        <v/>
      </c>
      <c r="C320" s="2447"/>
      <c r="D320" s="2413">
        <f t="shared" ref="D320:O320" si="128">IF(D$420=TRUE,D124-C124,0)</f>
        <v>0</v>
      </c>
      <c r="E320" s="2413">
        <f t="shared" si="128"/>
        <v>0</v>
      </c>
      <c r="F320" s="2413">
        <f t="shared" si="128"/>
        <v>0</v>
      </c>
      <c r="G320" s="2413">
        <f t="shared" si="128"/>
        <v>0</v>
      </c>
      <c r="H320" s="2413">
        <f t="shared" si="128"/>
        <v>0</v>
      </c>
      <c r="I320" s="2413">
        <f t="shared" si="128"/>
        <v>0</v>
      </c>
      <c r="J320" s="2413">
        <f t="shared" si="128"/>
        <v>0</v>
      </c>
      <c r="K320" s="2413">
        <f t="shared" si="128"/>
        <v>0</v>
      </c>
      <c r="L320" s="2413">
        <f t="shared" si="128"/>
        <v>0</v>
      </c>
      <c r="M320" s="2413">
        <f t="shared" si="128"/>
        <v>0</v>
      </c>
      <c r="N320" s="2413">
        <f t="shared" si="128"/>
        <v>0</v>
      </c>
      <c r="O320" s="2413">
        <f t="shared" si="128"/>
        <v>0</v>
      </c>
      <c r="P320" s="2432">
        <f t="shared" si="85"/>
        <v>0</v>
      </c>
    </row>
    <row r="321" spans="2:16">
      <c r="B321" s="2459" t="str">
        <f t="shared" si="84"/>
        <v/>
      </c>
      <c r="C321" s="2447"/>
      <c r="D321" s="2413">
        <f t="shared" ref="D321:O321" si="129">IF(D$420=TRUE,D125-C125,0)</f>
        <v>0</v>
      </c>
      <c r="E321" s="2413">
        <f t="shared" si="129"/>
        <v>0</v>
      </c>
      <c r="F321" s="2413">
        <f t="shared" si="129"/>
        <v>0</v>
      </c>
      <c r="G321" s="2413">
        <f t="shared" si="129"/>
        <v>0</v>
      </c>
      <c r="H321" s="2413">
        <f t="shared" si="129"/>
        <v>0</v>
      </c>
      <c r="I321" s="2413">
        <f t="shared" si="129"/>
        <v>0</v>
      </c>
      <c r="J321" s="2413">
        <f t="shared" si="129"/>
        <v>0</v>
      </c>
      <c r="K321" s="2413">
        <f t="shared" si="129"/>
        <v>0</v>
      </c>
      <c r="L321" s="2413">
        <f t="shared" si="129"/>
        <v>0</v>
      </c>
      <c r="M321" s="2413">
        <f t="shared" si="129"/>
        <v>0</v>
      </c>
      <c r="N321" s="2413">
        <f t="shared" si="129"/>
        <v>0</v>
      </c>
      <c r="O321" s="2413">
        <f t="shared" si="129"/>
        <v>0</v>
      </c>
      <c r="P321" s="2432">
        <f t="shared" si="85"/>
        <v>0</v>
      </c>
    </row>
    <row r="322" spans="2:16">
      <c r="B322" s="2459" t="str">
        <f t="shared" si="84"/>
        <v/>
      </c>
      <c r="C322" s="2447"/>
      <c r="D322" s="2413">
        <f t="shared" ref="D322:O322" si="130">IF(D$420=TRUE,D126-C126,0)</f>
        <v>0</v>
      </c>
      <c r="E322" s="2413">
        <f t="shared" si="130"/>
        <v>0</v>
      </c>
      <c r="F322" s="2413">
        <f t="shared" si="130"/>
        <v>0</v>
      </c>
      <c r="G322" s="2413">
        <f t="shared" si="130"/>
        <v>0</v>
      </c>
      <c r="H322" s="2413">
        <f t="shared" si="130"/>
        <v>0</v>
      </c>
      <c r="I322" s="2413">
        <f t="shared" si="130"/>
        <v>0</v>
      </c>
      <c r="J322" s="2413">
        <f t="shared" si="130"/>
        <v>0</v>
      </c>
      <c r="K322" s="2413">
        <f t="shared" si="130"/>
        <v>0</v>
      </c>
      <c r="L322" s="2413">
        <f t="shared" si="130"/>
        <v>0</v>
      </c>
      <c r="M322" s="2413">
        <f t="shared" si="130"/>
        <v>0</v>
      </c>
      <c r="N322" s="2413">
        <f t="shared" si="130"/>
        <v>0</v>
      </c>
      <c r="O322" s="2413">
        <f t="shared" si="130"/>
        <v>0</v>
      </c>
      <c r="P322" s="2432">
        <f t="shared" si="85"/>
        <v>0</v>
      </c>
    </row>
    <row r="323" spans="2:16">
      <c r="B323" s="2459" t="str">
        <f t="shared" si="84"/>
        <v/>
      </c>
      <c r="C323" s="2447"/>
      <c r="D323" s="2413">
        <f t="shared" ref="D323:O323" si="131">IF(D$420=TRUE,D127-C127,0)</f>
        <v>0</v>
      </c>
      <c r="E323" s="2413">
        <f t="shared" si="131"/>
        <v>0</v>
      </c>
      <c r="F323" s="2413">
        <f t="shared" si="131"/>
        <v>0</v>
      </c>
      <c r="G323" s="2413">
        <f t="shared" si="131"/>
        <v>0</v>
      </c>
      <c r="H323" s="2413">
        <f t="shared" si="131"/>
        <v>0</v>
      </c>
      <c r="I323" s="2413">
        <f t="shared" si="131"/>
        <v>0</v>
      </c>
      <c r="J323" s="2413">
        <f t="shared" si="131"/>
        <v>0</v>
      </c>
      <c r="K323" s="2413">
        <f t="shared" si="131"/>
        <v>0</v>
      </c>
      <c r="L323" s="2413">
        <f t="shared" si="131"/>
        <v>0</v>
      </c>
      <c r="M323" s="2413">
        <f t="shared" si="131"/>
        <v>0</v>
      </c>
      <c r="N323" s="2413">
        <f t="shared" si="131"/>
        <v>0</v>
      </c>
      <c r="O323" s="2413">
        <f t="shared" si="131"/>
        <v>0</v>
      </c>
      <c r="P323" s="2432">
        <f t="shared" si="85"/>
        <v>0</v>
      </c>
    </row>
    <row r="324" spans="2:16">
      <c r="B324" s="2459" t="str">
        <f t="shared" si="84"/>
        <v/>
      </c>
      <c r="C324" s="2447"/>
      <c r="D324" s="2413">
        <f t="shared" ref="D324:O324" si="132">IF(D$420=TRUE,D128-C128,0)</f>
        <v>0</v>
      </c>
      <c r="E324" s="2413">
        <f t="shared" si="132"/>
        <v>0</v>
      </c>
      <c r="F324" s="2413">
        <f t="shared" si="132"/>
        <v>0</v>
      </c>
      <c r="G324" s="2413">
        <f t="shared" si="132"/>
        <v>0</v>
      </c>
      <c r="H324" s="2413">
        <f t="shared" si="132"/>
        <v>0</v>
      </c>
      <c r="I324" s="2413">
        <f t="shared" si="132"/>
        <v>0</v>
      </c>
      <c r="J324" s="2413">
        <f t="shared" si="132"/>
        <v>0</v>
      </c>
      <c r="K324" s="2413">
        <f t="shared" si="132"/>
        <v>0</v>
      </c>
      <c r="L324" s="2413">
        <f t="shared" si="132"/>
        <v>0</v>
      </c>
      <c r="M324" s="2413">
        <f t="shared" si="132"/>
        <v>0</v>
      </c>
      <c r="N324" s="2413">
        <f t="shared" si="132"/>
        <v>0</v>
      </c>
      <c r="O324" s="2413">
        <f t="shared" si="132"/>
        <v>0</v>
      </c>
      <c r="P324" s="2432">
        <f t="shared" si="85"/>
        <v>0</v>
      </c>
    </row>
    <row r="325" spans="2:16">
      <c r="B325" s="2459" t="str">
        <f t="shared" si="84"/>
        <v/>
      </c>
      <c r="C325" s="2447"/>
      <c r="D325" s="2413">
        <f t="shared" ref="D325:O325" si="133">IF(D$420=TRUE,D129-C129,0)</f>
        <v>0</v>
      </c>
      <c r="E325" s="2413">
        <f t="shared" si="133"/>
        <v>0</v>
      </c>
      <c r="F325" s="2413">
        <f t="shared" si="133"/>
        <v>0</v>
      </c>
      <c r="G325" s="2413">
        <f t="shared" si="133"/>
        <v>0</v>
      </c>
      <c r="H325" s="2413">
        <f t="shared" si="133"/>
        <v>0</v>
      </c>
      <c r="I325" s="2413">
        <f t="shared" si="133"/>
        <v>0</v>
      </c>
      <c r="J325" s="2413">
        <f t="shared" si="133"/>
        <v>0</v>
      </c>
      <c r="K325" s="2413">
        <f t="shared" si="133"/>
        <v>0</v>
      </c>
      <c r="L325" s="2413">
        <f t="shared" si="133"/>
        <v>0</v>
      </c>
      <c r="M325" s="2413">
        <f t="shared" si="133"/>
        <v>0</v>
      </c>
      <c r="N325" s="2413">
        <f t="shared" si="133"/>
        <v>0</v>
      </c>
      <c r="O325" s="2413">
        <f t="shared" si="133"/>
        <v>0</v>
      </c>
      <c r="P325" s="2432">
        <f t="shared" si="85"/>
        <v>0</v>
      </c>
    </row>
    <row r="326" spans="2:16">
      <c r="B326" s="2459" t="str">
        <f t="shared" si="84"/>
        <v/>
      </c>
      <c r="C326" s="2447"/>
      <c r="D326" s="2413">
        <f t="shared" ref="D326:O326" si="134">IF(D$420=TRUE,D130-C130,0)</f>
        <v>0</v>
      </c>
      <c r="E326" s="2413">
        <f t="shared" si="134"/>
        <v>0</v>
      </c>
      <c r="F326" s="2413">
        <f t="shared" si="134"/>
        <v>0</v>
      </c>
      <c r="G326" s="2413">
        <f t="shared" si="134"/>
        <v>0</v>
      </c>
      <c r="H326" s="2413">
        <f t="shared" si="134"/>
        <v>0</v>
      </c>
      <c r="I326" s="2413">
        <f t="shared" si="134"/>
        <v>0</v>
      </c>
      <c r="J326" s="2413">
        <f t="shared" si="134"/>
        <v>0</v>
      </c>
      <c r="K326" s="2413">
        <f t="shared" si="134"/>
        <v>0</v>
      </c>
      <c r="L326" s="2413">
        <f t="shared" si="134"/>
        <v>0</v>
      </c>
      <c r="M326" s="2413">
        <f t="shared" si="134"/>
        <v>0</v>
      </c>
      <c r="N326" s="2413">
        <f t="shared" si="134"/>
        <v>0</v>
      </c>
      <c r="O326" s="2413">
        <f t="shared" si="134"/>
        <v>0</v>
      </c>
      <c r="P326" s="2432">
        <f t="shared" si="85"/>
        <v>0</v>
      </c>
    </row>
    <row r="327" spans="2:16">
      <c r="B327" s="2460" t="str">
        <f t="shared" si="84"/>
        <v/>
      </c>
      <c r="C327" s="2466"/>
      <c r="D327" s="2413">
        <f t="shared" ref="D327:O327" si="135">IF(D$420=TRUE,D131-C131,0)</f>
        <v>0</v>
      </c>
      <c r="E327" s="2413">
        <f t="shared" si="135"/>
        <v>0</v>
      </c>
      <c r="F327" s="2413">
        <f t="shared" si="135"/>
        <v>0</v>
      </c>
      <c r="G327" s="2413">
        <f t="shared" si="135"/>
        <v>0</v>
      </c>
      <c r="H327" s="2413">
        <f t="shared" si="135"/>
        <v>0</v>
      </c>
      <c r="I327" s="2413">
        <f t="shared" si="135"/>
        <v>0</v>
      </c>
      <c r="J327" s="2413">
        <f t="shared" si="135"/>
        <v>0</v>
      </c>
      <c r="K327" s="2413">
        <f t="shared" si="135"/>
        <v>0</v>
      </c>
      <c r="L327" s="2413">
        <f t="shared" si="135"/>
        <v>0</v>
      </c>
      <c r="M327" s="2413">
        <f t="shared" si="135"/>
        <v>0</v>
      </c>
      <c r="N327" s="2413">
        <f t="shared" si="135"/>
        <v>0</v>
      </c>
      <c r="O327" s="2413">
        <f t="shared" si="135"/>
        <v>0</v>
      </c>
      <c r="P327" s="2467">
        <f t="shared" si="85"/>
        <v>0</v>
      </c>
    </row>
    <row r="328" spans="2:16">
      <c r="B328" s="2415" t="str">
        <f t="shared" si="84"/>
        <v>繰延資産合計</v>
      </c>
      <c r="C328" s="2429"/>
      <c r="D328" s="2425">
        <f t="shared" ref="D328:O328" si="136">D132-C132</f>
        <v>0</v>
      </c>
      <c r="E328" s="2425">
        <f t="shared" si="136"/>
        <v>0</v>
      </c>
      <c r="F328" s="2425">
        <f t="shared" si="136"/>
        <v>0</v>
      </c>
      <c r="G328" s="2425">
        <f t="shared" si="136"/>
        <v>0</v>
      </c>
      <c r="H328" s="2425">
        <f t="shared" si="136"/>
        <v>0</v>
      </c>
      <c r="I328" s="2425">
        <f t="shared" si="136"/>
        <v>0</v>
      </c>
      <c r="J328" s="2425">
        <f t="shared" si="136"/>
        <v>0</v>
      </c>
      <c r="K328" s="2425">
        <f t="shared" si="136"/>
        <v>0</v>
      </c>
      <c r="L328" s="2425">
        <f t="shared" si="136"/>
        <v>0</v>
      </c>
      <c r="M328" s="2425">
        <f t="shared" si="136"/>
        <v>0</v>
      </c>
      <c r="N328" s="2425">
        <f t="shared" si="136"/>
        <v>0</v>
      </c>
      <c r="O328" s="2425">
        <f t="shared" si="136"/>
        <v>0</v>
      </c>
      <c r="P328" s="2426">
        <f t="shared" si="85"/>
        <v>0</v>
      </c>
    </row>
    <row r="329" spans="2:16" ht="17" thickBot="1">
      <c r="B329" s="2433" t="str">
        <f t="shared" si="84"/>
        <v>資産合計</v>
      </c>
      <c r="C329" s="2434"/>
      <c r="D329" s="2435">
        <f t="shared" ref="D329:O329" si="137">IF(D$420=TRUE,D133-C133,0)</f>
        <v>0</v>
      </c>
      <c r="E329" s="2435">
        <f t="shared" si="137"/>
        <v>0</v>
      </c>
      <c r="F329" s="2435">
        <f t="shared" si="137"/>
        <v>0</v>
      </c>
      <c r="G329" s="2435">
        <f t="shared" si="137"/>
        <v>0</v>
      </c>
      <c r="H329" s="2435">
        <f t="shared" si="137"/>
        <v>0</v>
      </c>
      <c r="I329" s="2435">
        <f t="shared" si="137"/>
        <v>0</v>
      </c>
      <c r="J329" s="2435">
        <f t="shared" si="137"/>
        <v>0</v>
      </c>
      <c r="K329" s="2435">
        <f t="shared" si="137"/>
        <v>0</v>
      </c>
      <c r="L329" s="2435">
        <f t="shared" si="137"/>
        <v>0</v>
      </c>
      <c r="M329" s="2435">
        <f t="shared" si="137"/>
        <v>0</v>
      </c>
      <c r="N329" s="2435">
        <f t="shared" si="137"/>
        <v>0</v>
      </c>
      <c r="O329" s="2435">
        <f t="shared" si="137"/>
        <v>0</v>
      </c>
      <c r="P329" s="2436">
        <f t="shared" si="85"/>
        <v>0</v>
      </c>
    </row>
    <row r="330" spans="2:16" ht="17" thickTop="1">
      <c r="B330" s="2419" t="str">
        <f t="shared" si="84"/>
        <v>[仕入債務]</v>
      </c>
      <c r="C330" s="2430"/>
      <c r="D330" s="2427"/>
      <c r="E330" s="2427"/>
      <c r="F330" s="2427"/>
      <c r="G330" s="2427"/>
      <c r="H330" s="2427"/>
      <c r="I330" s="2427"/>
      <c r="J330" s="2427"/>
      <c r="K330" s="2427"/>
      <c r="L330" s="2427"/>
      <c r="M330" s="2427"/>
      <c r="N330" s="2427"/>
      <c r="O330" s="2427"/>
      <c r="P330" s="2428">
        <f t="shared" si="85"/>
        <v>0</v>
      </c>
    </row>
    <row r="331" spans="2:16">
      <c r="B331" s="2458" t="str">
        <f t="shared" si="84"/>
        <v/>
      </c>
      <c r="C331" s="2431"/>
      <c r="D331" s="2413">
        <f t="shared" ref="D331:O331" si="138">IF(D$420=TRUE,D135-C135,0)</f>
        <v>0</v>
      </c>
      <c r="E331" s="2413">
        <f t="shared" si="138"/>
        <v>0</v>
      </c>
      <c r="F331" s="2413">
        <f t="shared" si="138"/>
        <v>0</v>
      </c>
      <c r="G331" s="2413">
        <f t="shared" si="138"/>
        <v>0</v>
      </c>
      <c r="H331" s="2413">
        <f t="shared" si="138"/>
        <v>0</v>
      </c>
      <c r="I331" s="2413">
        <f t="shared" si="138"/>
        <v>0</v>
      </c>
      <c r="J331" s="2413">
        <f t="shared" si="138"/>
        <v>0</v>
      </c>
      <c r="K331" s="2413">
        <f t="shared" si="138"/>
        <v>0</v>
      </c>
      <c r="L331" s="2413">
        <f t="shared" si="138"/>
        <v>0</v>
      </c>
      <c r="M331" s="2413">
        <f t="shared" si="138"/>
        <v>0</v>
      </c>
      <c r="N331" s="2413">
        <f t="shared" si="138"/>
        <v>0</v>
      </c>
      <c r="O331" s="2413">
        <f t="shared" si="138"/>
        <v>0</v>
      </c>
      <c r="P331" s="2432">
        <f t="shared" si="85"/>
        <v>0</v>
      </c>
    </row>
    <row r="332" spans="2:16">
      <c r="B332" s="2459" t="str">
        <f t="shared" si="84"/>
        <v/>
      </c>
      <c r="C332" s="2431"/>
      <c r="D332" s="2413">
        <f t="shared" ref="D332:O332" si="139">IF(D$420=TRUE,D136-C136,0)</f>
        <v>0</v>
      </c>
      <c r="E332" s="2413">
        <f t="shared" si="139"/>
        <v>0</v>
      </c>
      <c r="F332" s="2413">
        <f t="shared" si="139"/>
        <v>0</v>
      </c>
      <c r="G332" s="2413">
        <f t="shared" si="139"/>
        <v>0</v>
      </c>
      <c r="H332" s="2413">
        <f t="shared" si="139"/>
        <v>0</v>
      </c>
      <c r="I332" s="2413">
        <f t="shared" si="139"/>
        <v>0</v>
      </c>
      <c r="J332" s="2413">
        <f t="shared" si="139"/>
        <v>0</v>
      </c>
      <c r="K332" s="2413">
        <f t="shared" si="139"/>
        <v>0</v>
      </c>
      <c r="L332" s="2413">
        <f t="shared" si="139"/>
        <v>0</v>
      </c>
      <c r="M332" s="2413">
        <f t="shared" si="139"/>
        <v>0</v>
      </c>
      <c r="N332" s="2413">
        <f t="shared" si="139"/>
        <v>0</v>
      </c>
      <c r="O332" s="2413">
        <f t="shared" si="139"/>
        <v>0</v>
      </c>
      <c r="P332" s="2432">
        <f t="shared" si="85"/>
        <v>0</v>
      </c>
    </row>
    <row r="333" spans="2:16">
      <c r="B333" s="2459" t="str">
        <f t="shared" si="84"/>
        <v/>
      </c>
      <c r="C333" s="2447"/>
      <c r="D333" s="2413">
        <f t="shared" ref="D333:O333" si="140">IF(D$420=TRUE,D137-C137,0)</f>
        <v>0</v>
      </c>
      <c r="E333" s="2413">
        <f t="shared" si="140"/>
        <v>0</v>
      </c>
      <c r="F333" s="2413">
        <f t="shared" si="140"/>
        <v>0</v>
      </c>
      <c r="G333" s="2413">
        <f t="shared" si="140"/>
        <v>0</v>
      </c>
      <c r="H333" s="2413">
        <f t="shared" si="140"/>
        <v>0</v>
      </c>
      <c r="I333" s="2413">
        <f t="shared" si="140"/>
        <v>0</v>
      </c>
      <c r="J333" s="2413">
        <f t="shared" si="140"/>
        <v>0</v>
      </c>
      <c r="K333" s="2413">
        <f t="shared" si="140"/>
        <v>0</v>
      </c>
      <c r="L333" s="2413">
        <f t="shared" si="140"/>
        <v>0</v>
      </c>
      <c r="M333" s="2413">
        <f t="shared" si="140"/>
        <v>0</v>
      </c>
      <c r="N333" s="2413">
        <f t="shared" si="140"/>
        <v>0</v>
      </c>
      <c r="O333" s="2413">
        <f t="shared" si="140"/>
        <v>0</v>
      </c>
      <c r="P333" s="2432">
        <f t="shared" si="85"/>
        <v>0</v>
      </c>
    </row>
    <row r="334" spans="2:16">
      <c r="B334" s="2459" t="str">
        <f t="shared" ref="B334:B393" si="141">IF(B138&lt;&gt;"",B138,"")</f>
        <v/>
      </c>
      <c r="C334" s="2447"/>
      <c r="D334" s="2413">
        <f t="shared" ref="D334:O334" si="142">IF(D$420=TRUE,D138-C138,0)</f>
        <v>0</v>
      </c>
      <c r="E334" s="2413">
        <f t="shared" si="142"/>
        <v>0</v>
      </c>
      <c r="F334" s="2413">
        <f t="shared" si="142"/>
        <v>0</v>
      </c>
      <c r="G334" s="2413">
        <f t="shared" si="142"/>
        <v>0</v>
      </c>
      <c r="H334" s="2413">
        <f t="shared" si="142"/>
        <v>0</v>
      </c>
      <c r="I334" s="2413">
        <f t="shared" si="142"/>
        <v>0</v>
      </c>
      <c r="J334" s="2413">
        <f t="shared" si="142"/>
        <v>0</v>
      </c>
      <c r="K334" s="2413">
        <f t="shared" si="142"/>
        <v>0</v>
      </c>
      <c r="L334" s="2413">
        <f t="shared" si="142"/>
        <v>0</v>
      </c>
      <c r="M334" s="2413">
        <f t="shared" si="142"/>
        <v>0</v>
      </c>
      <c r="N334" s="2413">
        <f t="shared" si="142"/>
        <v>0</v>
      </c>
      <c r="O334" s="2413">
        <f t="shared" si="142"/>
        <v>0</v>
      </c>
      <c r="P334" s="2432">
        <f t="shared" ref="P334:P395" si="143">SUM(D334:O334)</f>
        <v>0</v>
      </c>
    </row>
    <row r="335" spans="2:16">
      <c r="B335" s="2459" t="str">
        <f t="shared" si="141"/>
        <v/>
      </c>
      <c r="C335" s="2447"/>
      <c r="D335" s="2413">
        <f t="shared" ref="D335:O335" si="144">IF(D$420=TRUE,D139-C139,0)</f>
        <v>0</v>
      </c>
      <c r="E335" s="2413">
        <f t="shared" si="144"/>
        <v>0</v>
      </c>
      <c r="F335" s="2413">
        <f t="shared" si="144"/>
        <v>0</v>
      </c>
      <c r="G335" s="2413">
        <f t="shared" si="144"/>
        <v>0</v>
      </c>
      <c r="H335" s="2413">
        <f t="shared" si="144"/>
        <v>0</v>
      </c>
      <c r="I335" s="2413">
        <f t="shared" si="144"/>
        <v>0</v>
      </c>
      <c r="J335" s="2413">
        <f t="shared" si="144"/>
        <v>0</v>
      </c>
      <c r="K335" s="2413">
        <f t="shared" si="144"/>
        <v>0</v>
      </c>
      <c r="L335" s="2413">
        <f t="shared" si="144"/>
        <v>0</v>
      </c>
      <c r="M335" s="2413">
        <f t="shared" si="144"/>
        <v>0</v>
      </c>
      <c r="N335" s="2413">
        <f t="shared" si="144"/>
        <v>0</v>
      </c>
      <c r="O335" s="2413">
        <f t="shared" si="144"/>
        <v>0</v>
      </c>
      <c r="P335" s="2432">
        <f t="shared" si="143"/>
        <v>0</v>
      </c>
    </row>
    <row r="336" spans="2:16">
      <c r="B336" s="2459" t="str">
        <f t="shared" si="141"/>
        <v/>
      </c>
      <c r="C336" s="2447"/>
      <c r="D336" s="2413">
        <f t="shared" ref="D336:O336" si="145">IF(D$420=TRUE,D140-C140,0)</f>
        <v>0</v>
      </c>
      <c r="E336" s="2413">
        <f t="shared" si="145"/>
        <v>0</v>
      </c>
      <c r="F336" s="2413">
        <f t="shared" si="145"/>
        <v>0</v>
      </c>
      <c r="G336" s="2413">
        <f t="shared" si="145"/>
        <v>0</v>
      </c>
      <c r="H336" s="2413">
        <f t="shared" si="145"/>
        <v>0</v>
      </c>
      <c r="I336" s="2413">
        <f t="shared" si="145"/>
        <v>0</v>
      </c>
      <c r="J336" s="2413">
        <f t="shared" si="145"/>
        <v>0</v>
      </c>
      <c r="K336" s="2413">
        <f t="shared" si="145"/>
        <v>0</v>
      </c>
      <c r="L336" s="2413">
        <f t="shared" si="145"/>
        <v>0</v>
      </c>
      <c r="M336" s="2413">
        <f t="shared" si="145"/>
        <v>0</v>
      </c>
      <c r="N336" s="2413">
        <f t="shared" si="145"/>
        <v>0</v>
      </c>
      <c r="O336" s="2413">
        <f t="shared" si="145"/>
        <v>0</v>
      </c>
      <c r="P336" s="2432">
        <f t="shared" si="143"/>
        <v>0</v>
      </c>
    </row>
    <row r="337" spans="2:16">
      <c r="B337" s="2459" t="str">
        <f t="shared" si="141"/>
        <v/>
      </c>
      <c r="C337" s="2447"/>
      <c r="D337" s="2413">
        <f t="shared" ref="D337:O337" si="146">IF(D$420=TRUE,D141-C141,0)</f>
        <v>0</v>
      </c>
      <c r="E337" s="2413">
        <f t="shared" si="146"/>
        <v>0</v>
      </c>
      <c r="F337" s="2413">
        <f t="shared" si="146"/>
        <v>0</v>
      </c>
      <c r="G337" s="2413">
        <f t="shared" si="146"/>
        <v>0</v>
      </c>
      <c r="H337" s="2413">
        <f t="shared" si="146"/>
        <v>0</v>
      </c>
      <c r="I337" s="2413">
        <f t="shared" si="146"/>
        <v>0</v>
      </c>
      <c r="J337" s="2413">
        <f t="shared" si="146"/>
        <v>0</v>
      </c>
      <c r="K337" s="2413">
        <f t="shared" si="146"/>
        <v>0</v>
      </c>
      <c r="L337" s="2413">
        <f t="shared" si="146"/>
        <v>0</v>
      </c>
      <c r="M337" s="2413">
        <f t="shared" si="146"/>
        <v>0</v>
      </c>
      <c r="N337" s="2413">
        <f t="shared" si="146"/>
        <v>0</v>
      </c>
      <c r="O337" s="2413">
        <f t="shared" si="146"/>
        <v>0</v>
      </c>
      <c r="P337" s="2432">
        <f t="shared" si="143"/>
        <v>0</v>
      </c>
    </row>
    <row r="338" spans="2:16">
      <c r="B338" s="2459" t="str">
        <f t="shared" si="141"/>
        <v/>
      </c>
      <c r="C338" s="2447"/>
      <c r="D338" s="2413">
        <f t="shared" ref="D338:O338" si="147">IF(D$420=TRUE,D142-C142,0)</f>
        <v>0</v>
      </c>
      <c r="E338" s="2413">
        <f t="shared" si="147"/>
        <v>0</v>
      </c>
      <c r="F338" s="2413">
        <f t="shared" si="147"/>
        <v>0</v>
      </c>
      <c r="G338" s="2413">
        <f t="shared" si="147"/>
        <v>0</v>
      </c>
      <c r="H338" s="2413">
        <f t="shared" si="147"/>
        <v>0</v>
      </c>
      <c r="I338" s="2413">
        <f t="shared" si="147"/>
        <v>0</v>
      </c>
      <c r="J338" s="2413">
        <f t="shared" si="147"/>
        <v>0</v>
      </c>
      <c r="K338" s="2413">
        <f t="shared" si="147"/>
        <v>0</v>
      </c>
      <c r="L338" s="2413">
        <f t="shared" si="147"/>
        <v>0</v>
      </c>
      <c r="M338" s="2413">
        <f t="shared" si="147"/>
        <v>0</v>
      </c>
      <c r="N338" s="2413">
        <f t="shared" si="147"/>
        <v>0</v>
      </c>
      <c r="O338" s="2413">
        <f t="shared" si="147"/>
        <v>0</v>
      </c>
      <c r="P338" s="2432">
        <f t="shared" si="143"/>
        <v>0</v>
      </c>
    </row>
    <row r="339" spans="2:16">
      <c r="B339" s="2459" t="str">
        <f t="shared" si="141"/>
        <v/>
      </c>
      <c r="C339" s="2447"/>
      <c r="D339" s="2413">
        <f t="shared" ref="D339:O339" si="148">IF(D$420=TRUE,D143-C143,0)</f>
        <v>0</v>
      </c>
      <c r="E339" s="2413">
        <f t="shared" si="148"/>
        <v>0</v>
      </c>
      <c r="F339" s="2413">
        <f t="shared" si="148"/>
        <v>0</v>
      </c>
      <c r="G339" s="2413">
        <f t="shared" si="148"/>
        <v>0</v>
      </c>
      <c r="H339" s="2413">
        <f t="shared" si="148"/>
        <v>0</v>
      </c>
      <c r="I339" s="2413">
        <f t="shared" si="148"/>
        <v>0</v>
      </c>
      <c r="J339" s="2413">
        <f t="shared" si="148"/>
        <v>0</v>
      </c>
      <c r="K339" s="2413">
        <f t="shared" si="148"/>
        <v>0</v>
      </c>
      <c r="L339" s="2413">
        <f t="shared" si="148"/>
        <v>0</v>
      </c>
      <c r="M339" s="2413">
        <f t="shared" si="148"/>
        <v>0</v>
      </c>
      <c r="N339" s="2413">
        <f t="shared" si="148"/>
        <v>0</v>
      </c>
      <c r="O339" s="2413">
        <f t="shared" si="148"/>
        <v>0</v>
      </c>
      <c r="P339" s="2432">
        <f t="shared" si="143"/>
        <v>0</v>
      </c>
    </row>
    <row r="340" spans="2:16">
      <c r="B340" s="2460" t="str">
        <f t="shared" si="141"/>
        <v/>
      </c>
      <c r="C340" s="2466"/>
      <c r="D340" s="2413">
        <f t="shared" ref="D340:O341" si="149">IF(D$420=TRUE,D144-C144,0)</f>
        <v>0</v>
      </c>
      <c r="E340" s="2413">
        <f t="shared" si="149"/>
        <v>0</v>
      </c>
      <c r="F340" s="2413">
        <f t="shared" si="149"/>
        <v>0</v>
      </c>
      <c r="G340" s="2413">
        <f t="shared" si="149"/>
        <v>0</v>
      </c>
      <c r="H340" s="2413">
        <f t="shared" si="149"/>
        <v>0</v>
      </c>
      <c r="I340" s="2413">
        <f t="shared" si="149"/>
        <v>0</v>
      </c>
      <c r="J340" s="2413">
        <f t="shared" si="149"/>
        <v>0</v>
      </c>
      <c r="K340" s="2413">
        <f t="shared" si="149"/>
        <v>0</v>
      </c>
      <c r="L340" s="2413">
        <f t="shared" si="149"/>
        <v>0</v>
      </c>
      <c r="M340" s="2413">
        <f t="shared" si="149"/>
        <v>0</v>
      </c>
      <c r="N340" s="2413">
        <f t="shared" si="149"/>
        <v>0</v>
      </c>
      <c r="O340" s="2413">
        <f t="shared" si="149"/>
        <v>0</v>
      </c>
      <c r="P340" s="2467">
        <f t="shared" si="143"/>
        <v>0</v>
      </c>
    </row>
    <row r="341" spans="2:16">
      <c r="B341" s="2415" t="str">
        <f t="shared" si="141"/>
        <v>仕入債務合計</v>
      </c>
      <c r="C341" s="2429"/>
      <c r="D341" s="2425">
        <f t="shared" si="149"/>
        <v>0</v>
      </c>
      <c r="E341" s="2425">
        <f t="shared" si="149"/>
        <v>0</v>
      </c>
      <c r="F341" s="2425">
        <f t="shared" si="149"/>
        <v>0</v>
      </c>
      <c r="G341" s="2425">
        <f t="shared" si="149"/>
        <v>0</v>
      </c>
      <c r="H341" s="2425">
        <f t="shared" si="149"/>
        <v>0</v>
      </c>
      <c r="I341" s="2425">
        <f t="shared" si="149"/>
        <v>0</v>
      </c>
      <c r="J341" s="2425">
        <f t="shared" si="149"/>
        <v>0</v>
      </c>
      <c r="K341" s="2425">
        <f t="shared" si="149"/>
        <v>0</v>
      </c>
      <c r="L341" s="2425">
        <f t="shared" si="149"/>
        <v>0</v>
      </c>
      <c r="M341" s="2425">
        <f t="shared" si="149"/>
        <v>0</v>
      </c>
      <c r="N341" s="2425">
        <f t="shared" si="149"/>
        <v>0</v>
      </c>
      <c r="O341" s="2425">
        <f t="shared" si="149"/>
        <v>0</v>
      </c>
      <c r="P341" s="2426">
        <f t="shared" si="143"/>
        <v>0</v>
      </c>
    </row>
    <row r="342" spans="2:16">
      <c r="B342" s="2419" t="str">
        <f t="shared" si="141"/>
        <v>[他流動負債]</v>
      </c>
      <c r="C342" s="2430"/>
      <c r="D342" s="2427"/>
      <c r="E342" s="2427"/>
      <c r="F342" s="2427"/>
      <c r="G342" s="2427"/>
      <c r="H342" s="2427"/>
      <c r="I342" s="2427"/>
      <c r="J342" s="2427"/>
      <c r="K342" s="2427"/>
      <c r="L342" s="2427"/>
      <c r="M342" s="2427"/>
      <c r="N342" s="2427"/>
      <c r="O342" s="2427"/>
      <c r="P342" s="2428">
        <f t="shared" si="143"/>
        <v>0</v>
      </c>
    </row>
    <row r="343" spans="2:16">
      <c r="B343" s="2458" t="str">
        <f t="shared" si="141"/>
        <v/>
      </c>
      <c r="C343" s="2431"/>
      <c r="D343" s="2413">
        <f t="shared" ref="D343:O343" si="150">IF(D$420=TRUE,D147-C147,0)</f>
        <v>0</v>
      </c>
      <c r="E343" s="2413">
        <f t="shared" si="150"/>
        <v>0</v>
      </c>
      <c r="F343" s="2413">
        <f t="shared" si="150"/>
        <v>0</v>
      </c>
      <c r="G343" s="2413">
        <f t="shared" si="150"/>
        <v>0</v>
      </c>
      <c r="H343" s="2413">
        <f t="shared" si="150"/>
        <v>0</v>
      </c>
      <c r="I343" s="2413">
        <f t="shared" si="150"/>
        <v>0</v>
      </c>
      <c r="J343" s="2413">
        <f t="shared" si="150"/>
        <v>0</v>
      </c>
      <c r="K343" s="2413">
        <f t="shared" si="150"/>
        <v>0</v>
      </c>
      <c r="L343" s="2413">
        <f t="shared" si="150"/>
        <v>0</v>
      </c>
      <c r="M343" s="2413">
        <f t="shared" si="150"/>
        <v>0</v>
      </c>
      <c r="N343" s="2413">
        <f t="shared" si="150"/>
        <v>0</v>
      </c>
      <c r="O343" s="2413">
        <f t="shared" si="150"/>
        <v>0</v>
      </c>
      <c r="P343" s="2432">
        <f t="shared" si="143"/>
        <v>0</v>
      </c>
    </row>
    <row r="344" spans="2:16">
      <c r="B344" s="2458" t="str">
        <f t="shared" si="141"/>
        <v/>
      </c>
      <c r="C344" s="2431"/>
      <c r="D344" s="2413">
        <f t="shared" ref="D344:O344" si="151">IF(D$420=TRUE,D148-C148,0)</f>
        <v>0</v>
      </c>
      <c r="E344" s="2413">
        <f t="shared" si="151"/>
        <v>0</v>
      </c>
      <c r="F344" s="2413">
        <f t="shared" si="151"/>
        <v>0</v>
      </c>
      <c r="G344" s="2413">
        <f t="shared" si="151"/>
        <v>0</v>
      </c>
      <c r="H344" s="2413">
        <f t="shared" si="151"/>
        <v>0</v>
      </c>
      <c r="I344" s="2413">
        <f t="shared" si="151"/>
        <v>0</v>
      </c>
      <c r="J344" s="2413">
        <f t="shared" si="151"/>
        <v>0</v>
      </c>
      <c r="K344" s="2413">
        <f t="shared" si="151"/>
        <v>0</v>
      </c>
      <c r="L344" s="2413">
        <f t="shared" si="151"/>
        <v>0</v>
      </c>
      <c r="M344" s="2413">
        <f t="shared" si="151"/>
        <v>0</v>
      </c>
      <c r="N344" s="2413">
        <f t="shared" si="151"/>
        <v>0</v>
      </c>
      <c r="O344" s="2413">
        <f t="shared" si="151"/>
        <v>0</v>
      </c>
      <c r="P344" s="2432">
        <f t="shared" si="143"/>
        <v>0</v>
      </c>
    </row>
    <row r="345" spans="2:16">
      <c r="B345" s="2458" t="str">
        <f t="shared" si="141"/>
        <v/>
      </c>
      <c r="C345" s="2431"/>
      <c r="D345" s="2413">
        <f t="shared" ref="D345:O345" si="152">IF(D$420=TRUE,D149-C149,0)</f>
        <v>0</v>
      </c>
      <c r="E345" s="2413">
        <f t="shared" si="152"/>
        <v>0</v>
      </c>
      <c r="F345" s="2413">
        <f t="shared" si="152"/>
        <v>0</v>
      </c>
      <c r="G345" s="2413">
        <f t="shared" si="152"/>
        <v>0</v>
      </c>
      <c r="H345" s="2413">
        <f t="shared" si="152"/>
        <v>0</v>
      </c>
      <c r="I345" s="2413">
        <f t="shared" si="152"/>
        <v>0</v>
      </c>
      <c r="J345" s="2413">
        <f t="shared" si="152"/>
        <v>0</v>
      </c>
      <c r="K345" s="2413">
        <f t="shared" si="152"/>
        <v>0</v>
      </c>
      <c r="L345" s="2413">
        <f t="shared" si="152"/>
        <v>0</v>
      </c>
      <c r="M345" s="2413">
        <f t="shared" si="152"/>
        <v>0</v>
      </c>
      <c r="N345" s="2413">
        <f t="shared" si="152"/>
        <v>0</v>
      </c>
      <c r="O345" s="2413">
        <f t="shared" si="152"/>
        <v>0</v>
      </c>
      <c r="P345" s="2432">
        <f t="shared" si="143"/>
        <v>0</v>
      </c>
    </row>
    <row r="346" spans="2:16">
      <c r="B346" s="2458" t="str">
        <f t="shared" si="141"/>
        <v/>
      </c>
      <c r="C346" s="2431"/>
      <c r="D346" s="2413">
        <f t="shared" ref="D346:O346" si="153">IF(D$420=TRUE,D150-C150,0)</f>
        <v>0</v>
      </c>
      <c r="E346" s="2413">
        <f t="shared" si="153"/>
        <v>0</v>
      </c>
      <c r="F346" s="2413">
        <f t="shared" si="153"/>
        <v>0</v>
      </c>
      <c r="G346" s="2413">
        <f t="shared" si="153"/>
        <v>0</v>
      </c>
      <c r="H346" s="2413">
        <f t="shared" si="153"/>
        <v>0</v>
      </c>
      <c r="I346" s="2413">
        <f t="shared" si="153"/>
        <v>0</v>
      </c>
      <c r="J346" s="2413">
        <f t="shared" si="153"/>
        <v>0</v>
      </c>
      <c r="K346" s="2413">
        <f t="shared" si="153"/>
        <v>0</v>
      </c>
      <c r="L346" s="2413">
        <f t="shared" si="153"/>
        <v>0</v>
      </c>
      <c r="M346" s="2413">
        <f t="shared" si="153"/>
        <v>0</v>
      </c>
      <c r="N346" s="2413">
        <f t="shared" si="153"/>
        <v>0</v>
      </c>
      <c r="O346" s="2413">
        <f t="shared" si="153"/>
        <v>0</v>
      </c>
      <c r="P346" s="2432">
        <f t="shared" si="143"/>
        <v>0</v>
      </c>
    </row>
    <row r="347" spans="2:16">
      <c r="B347" s="2458" t="str">
        <f t="shared" si="141"/>
        <v/>
      </c>
      <c r="C347" s="2431"/>
      <c r="D347" s="2413">
        <f t="shared" ref="D347:O347" si="154">IF(D$420=TRUE,D151-C151,0)</f>
        <v>0</v>
      </c>
      <c r="E347" s="2413">
        <f t="shared" si="154"/>
        <v>0</v>
      </c>
      <c r="F347" s="2413">
        <f t="shared" si="154"/>
        <v>0</v>
      </c>
      <c r="G347" s="2413">
        <f t="shared" si="154"/>
        <v>0</v>
      </c>
      <c r="H347" s="2413">
        <f t="shared" si="154"/>
        <v>0</v>
      </c>
      <c r="I347" s="2413">
        <f t="shared" si="154"/>
        <v>0</v>
      </c>
      <c r="J347" s="2413">
        <f t="shared" si="154"/>
        <v>0</v>
      </c>
      <c r="K347" s="2413">
        <f t="shared" si="154"/>
        <v>0</v>
      </c>
      <c r="L347" s="2413">
        <f t="shared" si="154"/>
        <v>0</v>
      </c>
      <c r="M347" s="2413">
        <f t="shared" si="154"/>
        <v>0</v>
      </c>
      <c r="N347" s="2413">
        <f t="shared" si="154"/>
        <v>0</v>
      </c>
      <c r="O347" s="2413">
        <f t="shared" si="154"/>
        <v>0</v>
      </c>
      <c r="P347" s="2432">
        <f t="shared" si="143"/>
        <v>0</v>
      </c>
    </row>
    <row r="348" spans="2:16">
      <c r="B348" s="2458" t="str">
        <f t="shared" si="141"/>
        <v/>
      </c>
      <c r="C348" s="2431"/>
      <c r="D348" s="2413">
        <f t="shared" ref="D348:O348" si="155">IF(D$420=TRUE,D152-C152,0)</f>
        <v>0</v>
      </c>
      <c r="E348" s="2413">
        <f t="shared" si="155"/>
        <v>0</v>
      </c>
      <c r="F348" s="2413">
        <f t="shared" si="155"/>
        <v>0</v>
      </c>
      <c r="G348" s="2413">
        <f t="shared" si="155"/>
        <v>0</v>
      </c>
      <c r="H348" s="2413">
        <f t="shared" si="155"/>
        <v>0</v>
      </c>
      <c r="I348" s="2413">
        <f t="shared" si="155"/>
        <v>0</v>
      </c>
      <c r="J348" s="2413">
        <f t="shared" si="155"/>
        <v>0</v>
      </c>
      <c r="K348" s="2413">
        <f t="shared" si="155"/>
        <v>0</v>
      </c>
      <c r="L348" s="2413">
        <f t="shared" si="155"/>
        <v>0</v>
      </c>
      <c r="M348" s="2413">
        <f t="shared" si="155"/>
        <v>0</v>
      </c>
      <c r="N348" s="2413">
        <f t="shared" si="155"/>
        <v>0</v>
      </c>
      <c r="O348" s="2413">
        <f t="shared" si="155"/>
        <v>0</v>
      </c>
      <c r="P348" s="2432">
        <f t="shared" si="143"/>
        <v>0</v>
      </c>
    </row>
    <row r="349" spans="2:16">
      <c r="B349" s="2458" t="str">
        <f t="shared" si="141"/>
        <v/>
      </c>
      <c r="C349" s="2431"/>
      <c r="D349" s="2413">
        <f t="shared" ref="D349:O349" si="156">IF(D$420=TRUE,D153-C153,0)</f>
        <v>0</v>
      </c>
      <c r="E349" s="2413">
        <f t="shared" si="156"/>
        <v>0</v>
      </c>
      <c r="F349" s="2413">
        <f t="shared" si="156"/>
        <v>0</v>
      </c>
      <c r="G349" s="2413">
        <f t="shared" si="156"/>
        <v>0</v>
      </c>
      <c r="H349" s="2413">
        <f t="shared" si="156"/>
        <v>0</v>
      </c>
      <c r="I349" s="2413">
        <f t="shared" si="156"/>
        <v>0</v>
      </c>
      <c r="J349" s="2413">
        <f t="shared" si="156"/>
        <v>0</v>
      </c>
      <c r="K349" s="2413">
        <f t="shared" si="156"/>
        <v>0</v>
      </c>
      <c r="L349" s="2413">
        <f t="shared" si="156"/>
        <v>0</v>
      </c>
      <c r="M349" s="2413">
        <f t="shared" si="156"/>
        <v>0</v>
      </c>
      <c r="N349" s="2413">
        <f t="shared" si="156"/>
        <v>0</v>
      </c>
      <c r="O349" s="2413">
        <f t="shared" si="156"/>
        <v>0</v>
      </c>
      <c r="P349" s="2432">
        <f t="shared" si="143"/>
        <v>0</v>
      </c>
    </row>
    <row r="350" spans="2:16">
      <c r="B350" s="2458" t="str">
        <f t="shared" si="141"/>
        <v/>
      </c>
      <c r="C350" s="2431"/>
      <c r="D350" s="2413">
        <f t="shared" ref="D350:O350" si="157">IF(D$420=TRUE,D154-C154,0)</f>
        <v>0</v>
      </c>
      <c r="E350" s="2413">
        <f t="shared" si="157"/>
        <v>0</v>
      </c>
      <c r="F350" s="2413">
        <f t="shared" si="157"/>
        <v>0</v>
      </c>
      <c r="G350" s="2413">
        <f t="shared" si="157"/>
        <v>0</v>
      </c>
      <c r="H350" s="2413">
        <f t="shared" si="157"/>
        <v>0</v>
      </c>
      <c r="I350" s="2413">
        <f t="shared" si="157"/>
        <v>0</v>
      </c>
      <c r="J350" s="2413">
        <f t="shared" si="157"/>
        <v>0</v>
      </c>
      <c r="K350" s="2413">
        <f t="shared" si="157"/>
        <v>0</v>
      </c>
      <c r="L350" s="2413">
        <f t="shared" si="157"/>
        <v>0</v>
      </c>
      <c r="M350" s="2413">
        <f t="shared" si="157"/>
        <v>0</v>
      </c>
      <c r="N350" s="2413">
        <f t="shared" si="157"/>
        <v>0</v>
      </c>
      <c r="O350" s="2413">
        <f t="shared" si="157"/>
        <v>0</v>
      </c>
      <c r="P350" s="2432">
        <f t="shared" si="143"/>
        <v>0</v>
      </c>
    </row>
    <row r="351" spans="2:16">
      <c r="B351" s="2458" t="str">
        <f t="shared" si="141"/>
        <v/>
      </c>
      <c r="C351" s="2431"/>
      <c r="D351" s="2413">
        <f t="shared" ref="D351:O351" si="158">IF(D$420=TRUE,D155-C155,0)</f>
        <v>0</v>
      </c>
      <c r="E351" s="2413">
        <f t="shared" si="158"/>
        <v>0</v>
      </c>
      <c r="F351" s="2413">
        <f t="shared" si="158"/>
        <v>0</v>
      </c>
      <c r="G351" s="2413">
        <f t="shared" si="158"/>
        <v>0</v>
      </c>
      <c r="H351" s="2413">
        <f t="shared" si="158"/>
        <v>0</v>
      </c>
      <c r="I351" s="2413">
        <f t="shared" si="158"/>
        <v>0</v>
      </c>
      <c r="J351" s="2413">
        <f t="shared" si="158"/>
        <v>0</v>
      </c>
      <c r="K351" s="2413">
        <f t="shared" si="158"/>
        <v>0</v>
      </c>
      <c r="L351" s="2413">
        <f t="shared" si="158"/>
        <v>0</v>
      </c>
      <c r="M351" s="2413">
        <f t="shared" si="158"/>
        <v>0</v>
      </c>
      <c r="N351" s="2413">
        <f t="shared" si="158"/>
        <v>0</v>
      </c>
      <c r="O351" s="2413">
        <f t="shared" si="158"/>
        <v>0</v>
      </c>
      <c r="P351" s="2432">
        <f t="shared" si="143"/>
        <v>0</v>
      </c>
    </row>
    <row r="352" spans="2:16">
      <c r="B352" s="2458" t="str">
        <f t="shared" si="141"/>
        <v/>
      </c>
      <c r="C352" s="2431"/>
      <c r="D352" s="2413">
        <f t="shared" ref="D352:O352" si="159">IF(D$420=TRUE,D156-C156,0)</f>
        <v>0</v>
      </c>
      <c r="E352" s="2413">
        <f t="shared" si="159"/>
        <v>0</v>
      </c>
      <c r="F352" s="2413">
        <f t="shared" si="159"/>
        <v>0</v>
      </c>
      <c r="G352" s="2413">
        <f t="shared" si="159"/>
        <v>0</v>
      </c>
      <c r="H352" s="2413">
        <f t="shared" si="159"/>
        <v>0</v>
      </c>
      <c r="I352" s="2413">
        <f t="shared" si="159"/>
        <v>0</v>
      </c>
      <c r="J352" s="2413">
        <f t="shared" si="159"/>
        <v>0</v>
      </c>
      <c r="K352" s="2413">
        <f t="shared" si="159"/>
        <v>0</v>
      </c>
      <c r="L352" s="2413">
        <f t="shared" si="159"/>
        <v>0</v>
      </c>
      <c r="M352" s="2413">
        <f t="shared" si="159"/>
        <v>0</v>
      </c>
      <c r="N352" s="2413">
        <f t="shared" si="159"/>
        <v>0</v>
      </c>
      <c r="O352" s="2413">
        <f t="shared" si="159"/>
        <v>0</v>
      </c>
      <c r="P352" s="2432">
        <f t="shared" si="143"/>
        <v>0</v>
      </c>
    </row>
    <row r="353" spans="2:16">
      <c r="B353" s="2458" t="str">
        <f t="shared" si="141"/>
        <v/>
      </c>
      <c r="C353" s="2431"/>
      <c r="D353" s="2413">
        <f t="shared" ref="D353:O353" si="160">IF(D$420=TRUE,D157-C157,0)</f>
        <v>0</v>
      </c>
      <c r="E353" s="2413">
        <f t="shared" si="160"/>
        <v>0</v>
      </c>
      <c r="F353" s="2413">
        <f t="shared" si="160"/>
        <v>0</v>
      </c>
      <c r="G353" s="2413">
        <f t="shared" si="160"/>
        <v>0</v>
      </c>
      <c r="H353" s="2413">
        <f t="shared" si="160"/>
        <v>0</v>
      </c>
      <c r="I353" s="2413">
        <f t="shared" si="160"/>
        <v>0</v>
      </c>
      <c r="J353" s="2413">
        <f t="shared" si="160"/>
        <v>0</v>
      </c>
      <c r="K353" s="2413">
        <f t="shared" si="160"/>
        <v>0</v>
      </c>
      <c r="L353" s="2413">
        <f t="shared" si="160"/>
        <v>0</v>
      </c>
      <c r="M353" s="2413">
        <f t="shared" si="160"/>
        <v>0</v>
      </c>
      <c r="N353" s="2413">
        <f t="shared" si="160"/>
        <v>0</v>
      </c>
      <c r="O353" s="2413">
        <f t="shared" si="160"/>
        <v>0</v>
      </c>
      <c r="P353" s="2432">
        <f t="shared" si="143"/>
        <v>0</v>
      </c>
    </row>
    <row r="354" spans="2:16">
      <c r="B354" s="2459" t="str">
        <f t="shared" si="141"/>
        <v/>
      </c>
      <c r="C354" s="2431"/>
      <c r="D354" s="2413">
        <f t="shared" ref="D354:O354" si="161">IF(D$420=TRUE,D158-C158,0)</f>
        <v>0</v>
      </c>
      <c r="E354" s="2413">
        <f t="shared" si="161"/>
        <v>0</v>
      </c>
      <c r="F354" s="2413">
        <f t="shared" si="161"/>
        <v>0</v>
      </c>
      <c r="G354" s="2413">
        <f t="shared" si="161"/>
        <v>0</v>
      </c>
      <c r="H354" s="2413">
        <f t="shared" si="161"/>
        <v>0</v>
      </c>
      <c r="I354" s="2413">
        <f t="shared" si="161"/>
        <v>0</v>
      </c>
      <c r="J354" s="2413">
        <f t="shared" si="161"/>
        <v>0</v>
      </c>
      <c r="K354" s="2413">
        <f t="shared" si="161"/>
        <v>0</v>
      </c>
      <c r="L354" s="2413">
        <f t="shared" si="161"/>
        <v>0</v>
      </c>
      <c r="M354" s="2413">
        <f t="shared" si="161"/>
        <v>0</v>
      </c>
      <c r="N354" s="2413">
        <f t="shared" si="161"/>
        <v>0</v>
      </c>
      <c r="O354" s="2413">
        <f t="shared" si="161"/>
        <v>0</v>
      </c>
      <c r="P354" s="2432">
        <f t="shared" si="143"/>
        <v>0</v>
      </c>
    </row>
    <row r="355" spans="2:16">
      <c r="B355" s="2459" t="str">
        <f t="shared" si="141"/>
        <v/>
      </c>
      <c r="C355" s="2431"/>
      <c r="D355" s="2413">
        <f t="shared" ref="D355:O355" si="162">IF(D$420=TRUE,D159-C159,0)</f>
        <v>0</v>
      </c>
      <c r="E355" s="2413">
        <f t="shared" si="162"/>
        <v>0</v>
      </c>
      <c r="F355" s="2413">
        <f t="shared" si="162"/>
        <v>0</v>
      </c>
      <c r="G355" s="2413">
        <f t="shared" si="162"/>
        <v>0</v>
      </c>
      <c r="H355" s="2413">
        <f t="shared" si="162"/>
        <v>0</v>
      </c>
      <c r="I355" s="2413">
        <f t="shared" si="162"/>
        <v>0</v>
      </c>
      <c r="J355" s="2413">
        <f t="shared" si="162"/>
        <v>0</v>
      </c>
      <c r="K355" s="2413">
        <f t="shared" si="162"/>
        <v>0</v>
      </c>
      <c r="L355" s="2413">
        <f t="shared" si="162"/>
        <v>0</v>
      </c>
      <c r="M355" s="2413">
        <f t="shared" si="162"/>
        <v>0</v>
      </c>
      <c r="N355" s="2413">
        <f t="shared" si="162"/>
        <v>0</v>
      </c>
      <c r="O355" s="2413">
        <f t="shared" si="162"/>
        <v>0</v>
      </c>
      <c r="P355" s="2432">
        <f t="shared" si="143"/>
        <v>0</v>
      </c>
    </row>
    <row r="356" spans="2:16">
      <c r="B356" s="2459" t="str">
        <f t="shared" si="141"/>
        <v/>
      </c>
      <c r="C356" s="2447"/>
      <c r="D356" s="2413">
        <f t="shared" ref="D356:O356" si="163">IF(D$420=TRUE,D160-C160,0)</f>
        <v>0</v>
      </c>
      <c r="E356" s="2413">
        <f t="shared" si="163"/>
        <v>0</v>
      </c>
      <c r="F356" s="2413">
        <f t="shared" si="163"/>
        <v>0</v>
      </c>
      <c r="G356" s="2413">
        <f t="shared" si="163"/>
        <v>0</v>
      </c>
      <c r="H356" s="2413">
        <f t="shared" si="163"/>
        <v>0</v>
      </c>
      <c r="I356" s="2413">
        <f t="shared" si="163"/>
        <v>0</v>
      </c>
      <c r="J356" s="2413">
        <f t="shared" si="163"/>
        <v>0</v>
      </c>
      <c r="K356" s="2413">
        <f t="shared" si="163"/>
        <v>0</v>
      </c>
      <c r="L356" s="2413">
        <f t="shared" si="163"/>
        <v>0</v>
      </c>
      <c r="M356" s="2413">
        <f t="shared" si="163"/>
        <v>0</v>
      </c>
      <c r="N356" s="2413">
        <f t="shared" si="163"/>
        <v>0</v>
      </c>
      <c r="O356" s="2413">
        <f t="shared" si="163"/>
        <v>0</v>
      </c>
      <c r="P356" s="2432">
        <f t="shared" si="143"/>
        <v>0</v>
      </c>
    </row>
    <row r="357" spans="2:16">
      <c r="B357" s="2459" t="str">
        <f t="shared" si="141"/>
        <v/>
      </c>
      <c r="C357" s="2447"/>
      <c r="D357" s="2413">
        <f t="shared" ref="D357:O357" si="164">IF(D$420=TRUE,D161-C161,0)</f>
        <v>0</v>
      </c>
      <c r="E357" s="2413">
        <f t="shared" si="164"/>
        <v>0</v>
      </c>
      <c r="F357" s="2413">
        <f t="shared" si="164"/>
        <v>0</v>
      </c>
      <c r="G357" s="2413">
        <f t="shared" si="164"/>
        <v>0</v>
      </c>
      <c r="H357" s="2413">
        <f t="shared" si="164"/>
        <v>0</v>
      </c>
      <c r="I357" s="2413">
        <f t="shared" si="164"/>
        <v>0</v>
      </c>
      <c r="J357" s="2413">
        <f t="shared" si="164"/>
        <v>0</v>
      </c>
      <c r="K357" s="2413">
        <f t="shared" si="164"/>
        <v>0</v>
      </c>
      <c r="L357" s="2413">
        <f t="shared" si="164"/>
        <v>0</v>
      </c>
      <c r="M357" s="2413">
        <f t="shared" si="164"/>
        <v>0</v>
      </c>
      <c r="N357" s="2413">
        <f t="shared" si="164"/>
        <v>0</v>
      </c>
      <c r="O357" s="2413">
        <f t="shared" si="164"/>
        <v>0</v>
      </c>
      <c r="P357" s="2432">
        <f t="shared" si="143"/>
        <v>0</v>
      </c>
    </row>
    <row r="358" spans="2:16">
      <c r="B358" s="2459" t="str">
        <f t="shared" si="141"/>
        <v/>
      </c>
      <c r="C358" s="2447"/>
      <c r="D358" s="2413">
        <f t="shared" ref="D358:O358" si="165">IF(D$420=TRUE,D162-C162,0)</f>
        <v>0</v>
      </c>
      <c r="E358" s="2413">
        <f t="shared" si="165"/>
        <v>0</v>
      </c>
      <c r="F358" s="2413">
        <f t="shared" si="165"/>
        <v>0</v>
      </c>
      <c r="G358" s="2413">
        <f t="shared" si="165"/>
        <v>0</v>
      </c>
      <c r="H358" s="2413">
        <f t="shared" si="165"/>
        <v>0</v>
      </c>
      <c r="I358" s="2413">
        <f t="shared" si="165"/>
        <v>0</v>
      </c>
      <c r="J358" s="2413">
        <f t="shared" si="165"/>
        <v>0</v>
      </c>
      <c r="K358" s="2413">
        <f t="shared" si="165"/>
        <v>0</v>
      </c>
      <c r="L358" s="2413">
        <f t="shared" si="165"/>
        <v>0</v>
      </c>
      <c r="M358" s="2413">
        <f t="shared" si="165"/>
        <v>0</v>
      </c>
      <c r="N358" s="2413">
        <f t="shared" si="165"/>
        <v>0</v>
      </c>
      <c r="O358" s="2413">
        <f t="shared" si="165"/>
        <v>0</v>
      </c>
      <c r="P358" s="2432">
        <f t="shared" si="143"/>
        <v>0</v>
      </c>
    </row>
    <row r="359" spans="2:16">
      <c r="B359" s="2459" t="str">
        <f t="shared" si="141"/>
        <v/>
      </c>
      <c r="C359" s="2447"/>
      <c r="D359" s="2413">
        <f t="shared" ref="D359:O359" si="166">IF(D$420=TRUE,D163-C163,0)</f>
        <v>0</v>
      </c>
      <c r="E359" s="2413">
        <f t="shared" si="166"/>
        <v>0</v>
      </c>
      <c r="F359" s="2413">
        <f t="shared" si="166"/>
        <v>0</v>
      </c>
      <c r="G359" s="2413">
        <f t="shared" si="166"/>
        <v>0</v>
      </c>
      <c r="H359" s="2413">
        <f t="shared" si="166"/>
        <v>0</v>
      </c>
      <c r="I359" s="2413">
        <f t="shared" si="166"/>
        <v>0</v>
      </c>
      <c r="J359" s="2413">
        <f t="shared" si="166"/>
        <v>0</v>
      </c>
      <c r="K359" s="2413">
        <f t="shared" si="166"/>
        <v>0</v>
      </c>
      <c r="L359" s="2413">
        <f t="shared" si="166"/>
        <v>0</v>
      </c>
      <c r="M359" s="2413">
        <f t="shared" si="166"/>
        <v>0</v>
      </c>
      <c r="N359" s="2413">
        <f t="shared" si="166"/>
        <v>0</v>
      </c>
      <c r="O359" s="2413">
        <f t="shared" si="166"/>
        <v>0</v>
      </c>
      <c r="P359" s="2432">
        <f t="shared" si="143"/>
        <v>0</v>
      </c>
    </row>
    <row r="360" spans="2:16">
      <c r="B360" s="2459" t="str">
        <f t="shared" si="141"/>
        <v/>
      </c>
      <c r="C360" s="2447"/>
      <c r="D360" s="2413">
        <f t="shared" ref="D360:O360" si="167">IF(D$420=TRUE,D164-C164,0)</f>
        <v>0</v>
      </c>
      <c r="E360" s="2413">
        <f t="shared" si="167"/>
        <v>0</v>
      </c>
      <c r="F360" s="2413">
        <f t="shared" si="167"/>
        <v>0</v>
      </c>
      <c r="G360" s="2413">
        <f t="shared" si="167"/>
        <v>0</v>
      </c>
      <c r="H360" s="2413">
        <f t="shared" si="167"/>
        <v>0</v>
      </c>
      <c r="I360" s="2413">
        <f t="shared" si="167"/>
        <v>0</v>
      </c>
      <c r="J360" s="2413">
        <f t="shared" si="167"/>
        <v>0</v>
      </c>
      <c r="K360" s="2413">
        <f t="shared" si="167"/>
        <v>0</v>
      </c>
      <c r="L360" s="2413">
        <f t="shared" si="167"/>
        <v>0</v>
      </c>
      <c r="M360" s="2413">
        <f t="shared" si="167"/>
        <v>0</v>
      </c>
      <c r="N360" s="2413">
        <f t="shared" si="167"/>
        <v>0</v>
      </c>
      <c r="O360" s="2413">
        <f t="shared" si="167"/>
        <v>0</v>
      </c>
      <c r="P360" s="2432">
        <f t="shared" si="143"/>
        <v>0</v>
      </c>
    </row>
    <row r="361" spans="2:16">
      <c r="B361" s="2459" t="str">
        <f t="shared" si="141"/>
        <v/>
      </c>
      <c r="C361" s="2447"/>
      <c r="D361" s="2413">
        <f t="shared" ref="D361:O361" si="168">IF(D$420=TRUE,D165-C165,0)</f>
        <v>0</v>
      </c>
      <c r="E361" s="2413">
        <f t="shared" si="168"/>
        <v>0</v>
      </c>
      <c r="F361" s="2413">
        <f t="shared" si="168"/>
        <v>0</v>
      </c>
      <c r="G361" s="2413">
        <f t="shared" si="168"/>
        <v>0</v>
      </c>
      <c r="H361" s="2413">
        <f t="shared" si="168"/>
        <v>0</v>
      </c>
      <c r="I361" s="2413">
        <f t="shared" si="168"/>
        <v>0</v>
      </c>
      <c r="J361" s="2413">
        <f t="shared" si="168"/>
        <v>0</v>
      </c>
      <c r="K361" s="2413">
        <f t="shared" si="168"/>
        <v>0</v>
      </c>
      <c r="L361" s="2413">
        <f t="shared" si="168"/>
        <v>0</v>
      </c>
      <c r="M361" s="2413">
        <f t="shared" si="168"/>
        <v>0</v>
      </c>
      <c r="N361" s="2413">
        <f t="shared" si="168"/>
        <v>0</v>
      </c>
      <c r="O361" s="2413">
        <f t="shared" si="168"/>
        <v>0</v>
      </c>
      <c r="P361" s="2432">
        <f t="shared" si="143"/>
        <v>0</v>
      </c>
    </row>
    <row r="362" spans="2:16">
      <c r="B362" s="2460" t="str">
        <f t="shared" si="141"/>
        <v/>
      </c>
      <c r="C362" s="2466"/>
      <c r="D362" s="2413">
        <f t="shared" ref="D362:O364" si="169">IF(D$420=TRUE,D166-C166,0)</f>
        <v>0</v>
      </c>
      <c r="E362" s="2413">
        <f t="shared" si="169"/>
        <v>0</v>
      </c>
      <c r="F362" s="2413">
        <f t="shared" si="169"/>
        <v>0</v>
      </c>
      <c r="G362" s="2413">
        <f t="shared" si="169"/>
        <v>0</v>
      </c>
      <c r="H362" s="2413">
        <f t="shared" si="169"/>
        <v>0</v>
      </c>
      <c r="I362" s="2413">
        <f t="shared" si="169"/>
        <v>0</v>
      </c>
      <c r="J362" s="2413">
        <f t="shared" si="169"/>
        <v>0</v>
      </c>
      <c r="K362" s="2413">
        <f t="shared" si="169"/>
        <v>0</v>
      </c>
      <c r="L362" s="2413">
        <f t="shared" si="169"/>
        <v>0</v>
      </c>
      <c r="M362" s="2413">
        <f t="shared" si="169"/>
        <v>0</v>
      </c>
      <c r="N362" s="2413">
        <f t="shared" si="169"/>
        <v>0</v>
      </c>
      <c r="O362" s="2413">
        <f t="shared" si="169"/>
        <v>0</v>
      </c>
      <c r="P362" s="2467">
        <f t="shared" si="143"/>
        <v>0</v>
      </c>
    </row>
    <row r="363" spans="2:16">
      <c r="B363" s="2415" t="str">
        <f t="shared" si="141"/>
        <v>他流動負債合計</v>
      </c>
      <c r="C363" s="2429"/>
      <c r="D363" s="2425">
        <f t="shared" si="169"/>
        <v>0</v>
      </c>
      <c r="E363" s="2425">
        <f t="shared" si="169"/>
        <v>0</v>
      </c>
      <c r="F363" s="2425">
        <f t="shared" si="169"/>
        <v>0</v>
      </c>
      <c r="G363" s="2425">
        <f t="shared" si="169"/>
        <v>0</v>
      </c>
      <c r="H363" s="2425">
        <f t="shared" si="169"/>
        <v>0</v>
      </c>
      <c r="I363" s="2425">
        <f t="shared" si="169"/>
        <v>0</v>
      </c>
      <c r="J363" s="2425">
        <f t="shared" si="169"/>
        <v>0</v>
      </c>
      <c r="K363" s="2425">
        <f t="shared" si="169"/>
        <v>0</v>
      </c>
      <c r="L363" s="2425">
        <f t="shared" si="169"/>
        <v>0</v>
      </c>
      <c r="M363" s="2425">
        <f t="shared" si="169"/>
        <v>0</v>
      </c>
      <c r="N363" s="2425">
        <f t="shared" si="169"/>
        <v>0</v>
      </c>
      <c r="O363" s="2425">
        <f t="shared" si="169"/>
        <v>0</v>
      </c>
      <c r="P363" s="2426">
        <f t="shared" si="143"/>
        <v>0</v>
      </c>
    </row>
    <row r="364" spans="2:16">
      <c r="B364" s="2415" t="str">
        <f t="shared" si="141"/>
        <v>流動負債合計</v>
      </c>
      <c r="C364" s="2429"/>
      <c r="D364" s="2425">
        <f t="shared" si="169"/>
        <v>0</v>
      </c>
      <c r="E364" s="2425">
        <f t="shared" si="169"/>
        <v>0</v>
      </c>
      <c r="F364" s="2425">
        <f t="shared" si="169"/>
        <v>0</v>
      </c>
      <c r="G364" s="2425">
        <f t="shared" si="169"/>
        <v>0</v>
      </c>
      <c r="H364" s="2425">
        <f t="shared" si="169"/>
        <v>0</v>
      </c>
      <c r="I364" s="2425">
        <f t="shared" si="169"/>
        <v>0</v>
      </c>
      <c r="J364" s="2425">
        <f t="shared" si="169"/>
        <v>0</v>
      </c>
      <c r="K364" s="2425">
        <f t="shared" si="169"/>
        <v>0</v>
      </c>
      <c r="L364" s="2425">
        <f t="shared" si="169"/>
        <v>0</v>
      </c>
      <c r="M364" s="2425">
        <f t="shared" si="169"/>
        <v>0</v>
      </c>
      <c r="N364" s="2425">
        <f t="shared" si="169"/>
        <v>0</v>
      </c>
      <c r="O364" s="2425">
        <f t="shared" si="169"/>
        <v>0</v>
      </c>
      <c r="P364" s="2426">
        <f t="shared" si="143"/>
        <v>0</v>
      </c>
    </row>
    <row r="365" spans="2:16">
      <c r="B365" s="2419" t="str">
        <f t="shared" si="141"/>
        <v>[固定負債]</v>
      </c>
      <c r="C365" s="2430"/>
      <c r="D365" s="2427"/>
      <c r="E365" s="2427"/>
      <c r="F365" s="2427"/>
      <c r="G365" s="2427"/>
      <c r="H365" s="2427"/>
      <c r="I365" s="2427"/>
      <c r="J365" s="2427"/>
      <c r="K365" s="2427"/>
      <c r="L365" s="2427"/>
      <c r="M365" s="2427"/>
      <c r="N365" s="2427"/>
      <c r="O365" s="2427"/>
      <c r="P365" s="2428">
        <f t="shared" si="143"/>
        <v>0</v>
      </c>
    </row>
    <row r="366" spans="2:16">
      <c r="B366" s="2458" t="str">
        <f t="shared" si="141"/>
        <v/>
      </c>
      <c r="C366" s="2431"/>
      <c r="D366" s="2413">
        <f t="shared" ref="D366:O366" si="170">IF(D$420=TRUE,D170-C170,0)</f>
        <v>0</v>
      </c>
      <c r="E366" s="2413">
        <f t="shared" si="170"/>
        <v>0</v>
      </c>
      <c r="F366" s="2413">
        <f t="shared" si="170"/>
        <v>0</v>
      </c>
      <c r="G366" s="2413">
        <f t="shared" si="170"/>
        <v>0</v>
      </c>
      <c r="H366" s="2413">
        <f t="shared" si="170"/>
        <v>0</v>
      </c>
      <c r="I366" s="2413">
        <f t="shared" si="170"/>
        <v>0</v>
      </c>
      <c r="J366" s="2413">
        <f t="shared" si="170"/>
        <v>0</v>
      </c>
      <c r="K366" s="2413">
        <f t="shared" si="170"/>
        <v>0</v>
      </c>
      <c r="L366" s="2413">
        <f t="shared" si="170"/>
        <v>0</v>
      </c>
      <c r="M366" s="2413">
        <f t="shared" si="170"/>
        <v>0</v>
      </c>
      <c r="N366" s="2413">
        <f t="shared" si="170"/>
        <v>0</v>
      </c>
      <c r="O366" s="2413">
        <f t="shared" si="170"/>
        <v>0</v>
      </c>
      <c r="P366" s="2432">
        <f t="shared" si="143"/>
        <v>0</v>
      </c>
    </row>
    <row r="367" spans="2:16">
      <c r="B367" s="2458" t="str">
        <f t="shared" si="141"/>
        <v/>
      </c>
      <c r="C367" s="2431"/>
      <c r="D367" s="2413">
        <f t="shared" ref="D367:O367" si="171">IF(D$420=TRUE,D171-C171,0)</f>
        <v>0</v>
      </c>
      <c r="E367" s="2413">
        <f t="shared" si="171"/>
        <v>0</v>
      </c>
      <c r="F367" s="2413">
        <f t="shared" si="171"/>
        <v>0</v>
      </c>
      <c r="G367" s="2413">
        <f t="shared" si="171"/>
        <v>0</v>
      </c>
      <c r="H367" s="2413">
        <f t="shared" si="171"/>
        <v>0</v>
      </c>
      <c r="I367" s="2413">
        <f t="shared" si="171"/>
        <v>0</v>
      </c>
      <c r="J367" s="2413">
        <f t="shared" si="171"/>
        <v>0</v>
      </c>
      <c r="K367" s="2413">
        <f t="shared" si="171"/>
        <v>0</v>
      </c>
      <c r="L367" s="2413">
        <f t="shared" si="171"/>
        <v>0</v>
      </c>
      <c r="M367" s="2413">
        <f t="shared" si="171"/>
        <v>0</v>
      </c>
      <c r="N367" s="2413">
        <f t="shared" si="171"/>
        <v>0</v>
      </c>
      <c r="O367" s="2413">
        <f t="shared" si="171"/>
        <v>0</v>
      </c>
      <c r="P367" s="2432">
        <f t="shared" si="143"/>
        <v>0</v>
      </c>
    </row>
    <row r="368" spans="2:16">
      <c r="B368" s="2463" t="str">
        <f t="shared" si="141"/>
        <v/>
      </c>
      <c r="C368" s="2431"/>
      <c r="D368" s="2413">
        <f t="shared" ref="D368:O368" si="172">IF(D$420=TRUE,D172-C172,0)</f>
        <v>0</v>
      </c>
      <c r="E368" s="2413">
        <f t="shared" si="172"/>
        <v>0</v>
      </c>
      <c r="F368" s="2413">
        <f t="shared" si="172"/>
        <v>0</v>
      </c>
      <c r="G368" s="2413">
        <f t="shared" si="172"/>
        <v>0</v>
      </c>
      <c r="H368" s="2413">
        <f t="shared" si="172"/>
        <v>0</v>
      </c>
      <c r="I368" s="2413">
        <f t="shared" si="172"/>
        <v>0</v>
      </c>
      <c r="J368" s="2413">
        <f t="shared" si="172"/>
        <v>0</v>
      </c>
      <c r="K368" s="2413">
        <f t="shared" si="172"/>
        <v>0</v>
      </c>
      <c r="L368" s="2413">
        <f t="shared" si="172"/>
        <v>0</v>
      </c>
      <c r="M368" s="2413">
        <f t="shared" si="172"/>
        <v>0</v>
      </c>
      <c r="N368" s="2413">
        <f t="shared" si="172"/>
        <v>0</v>
      </c>
      <c r="O368" s="2413">
        <f t="shared" si="172"/>
        <v>0</v>
      </c>
      <c r="P368" s="2432">
        <f t="shared" si="143"/>
        <v>0</v>
      </c>
    </row>
    <row r="369" spans="2:16">
      <c r="B369" s="2459" t="str">
        <f t="shared" si="141"/>
        <v/>
      </c>
      <c r="C369" s="2447"/>
      <c r="D369" s="2413">
        <f t="shared" ref="D369:O369" si="173">IF(D$420=TRUE,D173-C173,0)</f>
        <v>0</v>
      </c>
      <c r="E369" s="2413">
        <f t="shared" si="173"/>
        <v>0</v>
      </c>
      <c r="F369" s="2413">
        <f t="shared" si="173"/>
        <v>0</v>
      </c>
      <c r="G369" s="2413">
        <f t="shared" si="173"/>
        <v>0</v>
      </c>
      <c r="H369" s="2413">
        <f t="shared" si="173"/>
        <v>0</v>
      </c>
      <c r="I369" s="2413">
        <f t="shared" si="173"/>
        <v>0</v>
      </c>
      <c r="J369" s="2413">
        <f t="shared" si="173"/>
        <v>0</v>
      </c>
      <c r="K369" s="2413">
        <f t="shared" si="173"/>
        <v>0</v>
      </c>
      <c r="L369" s="2413">
        <f t="shared" si="173"/>
        <v>0</v>
      </c>
      <c r="M369" s="2413">
        <f t="shared" si="173"/>
        <v>0</v>
      </c>
      <c r="N369" s="2413">
        <f t="shared" si="173"/>
        <v>0</v>
      </c>
      <c r="O369" s="2413">
        <f t="shared" si="173"/>
        <v>0</v>
      </c>
      <c r="P369" s="2432">
        <f t="shared" si="143"/>
        <v>0</v>
      </c>
    </row>
    <row r="370" spans="2:16">
      <c r="B370" s="2459" t="str">
        <f t="shared" si="141"/>
        <v/>
      </c>
      <c r="C370" s="2447"/>
      <c r="D370" s="2413">
        <f t="shared" ref="D370:O370" si="174">IF(D$420=TRUE,D174-C174,0)</f>
        <v>0</v>
      </c>
      <c r="E370" s="2413">
        <f t="shared" si="174"/>
        <v>0</v>
      </c>
      <c r="F370" s="2413">
        <f t="shared" si="174"/>
        <v>0</v>
      </c>
      <c r="G370" s="2413">
        <f t="shared" si="174"/>
        <v>0</v>
      </c>
      <c r="H370" s="2413">
        <f t="shared" si="174"/>
        <v>0</v>
      </c>
      <c r="I370" s="2413">
        <f t="shared" si="174"/>
        <v>0</v>
      </c>
      <c r="J370" s="2413">
        <f t="shared" si="174"/>
        <v>0</v>
      </c>
      <c r="K370" s="2413">
        <f t="shared" si="174"/>
        <v>0</v>
      </c>
      <c r="L370" s="2413">
        <f t="shared" si="174"/>
        <v>0</v>
      </c>
      <c r="M370" s="2413">
        <f t="shared" si="174"/>
        <v>0</v>
      </c>
      <c r="N370" s="2413">
        <f t="shared" si="174"/>
        <v>0</v>
      </c>
      <c r="O370" s="2413">
        <f t="shared" si="174"/>
        <v>0</v>
      </c>
      <c r="P370" s="2432">
        <f t="shared" si="143"/>
        <v>0</v>
      </c>
    </row>
    <row r="371" spans="2:16">
      <c r="B371" s="2459" t="str">
        <f t="shared" si="141"/>
        <v/>
      </c>
      <c r="C371" s="2447"/>
      <c r="D371" s="2413">
        <f t="shared" ref="D371:O371" si="175">IF(D$420=TRUE,D175-C175,0)</f>
        <v>0</v>
      </c>
      <c r="E371" s="2413">
        <f t="shared" si="175"/>
        <v>0</v>
      </c>
      <c r="F371" s="2413">
        <f t="shared" si="175"/>
        <v>0</v>
      </c>
      <c r="G371" s="2413">
        <f t="shared" si="175"/>
        <v>0</v>
      </c>
      <c r="H371" s="2413">
        <f t="shared" si="175"/>
        <v>0</v>
      </c>
      <c r="I371" s="2413">
        <f t="shared" si="175"/>
        <v>0</v>
      </c>
      <c r="J371" s="2413">
        <f t="shared" si="175"/>
        <v>0</v>
      </c>
      <c r="K371" s="2413">
        <f t="shared" si="175"/>
        <v>0</v>
      </c>
      <c r="L371" s="2413">
        <f t="shared" si="175"/>
        <v>0</v>
      </c>
      <c r="M371" s="2413">
        <f t="shared" si="175"/>
        <v>0</v>
      </c>
      <c r="N371" s="2413">
        <f t="shared" si="175"/>
        <v>0</v>
      </c>
      <c r="O371" s="2413">
        <f t="shared" si="175"/>
        <v>0</v>
      </c>
      <c r="P371" s="2432">
        <f t="shared" si="143"/>
        <v>0</v>
      </c>
    </row>
    <row r="372" spans="2:16">
      <c r="B372" s="2459" t="str">
        <f t="shared" si="141"/>
        <v/>
      </c>
      <c r="C372" s="2447"/>
      <c r="D372" s="2413">
        <f t="shared" ref="D372:O372" si="176">IF(D$420=TRUE,D176-C176,0)</f>
        <v>0</v>
      </c>
      <c r="E372" s="2413">
        <f t="shared" si="176"/>
        <v>0</v>
      </c>
      <c r="F372" s="2413">
        <f t="shared" si="176"/>
        <v>0</v>
      </c>
      <c r="G372" s="2413">
        <f t="shared" si="176"/>
        <v>0</v>
      </c>
      <c r="H372" s="2413">
        <f t="shared" si="176"/>
        <v>0</v>
      </c>
      <c r="I372" s="2413">
        <f t="shared" si="176"/>
        <v>0</v>
      </c>
      <c r="J372" s="2413">
        <f t="shared" si="176"/>
        <v>0</v>
      </c>
      <c r="K372" s="2413">
        <f t="shared" si="176"/>
        <v>0</v>
      </c>
      <c r="L372" s="2413">
        <f t="shared" si="176"/>
        <v>0</v>
      </c>
      <c r="M372" s="2413">
        <f t="shared" si="176"/>
        <v>0</v>
      </c>
      <c r="N372" s="2413">
        <f t="shared" si="176"/>
        <v>0</v>
      </c>
      <c r="O372" s="2413">
        <f t="shared" si="176"/>
        <v>0</v>
      </c>
      <c r="P372" s="2432">
        <f t="shared" si="143"/>
        <v>0</v>
      </c>
    </row>
    <row r="373" spans="2:16">
      <c r="B373" s="2459" t="str">
        <f t="shared" si="141"/>
        <v/>
      </c>
      <c r="C373" s="2447"/>
      <c r="D373" s="2413">
        <f t="shared" ref="D373:O373" si="177">IF(D$420=TRUE,D177-C177,0)</f>
        <v>0</v>
      </c>
      <c r="E373" s="2413">
        <f t="shared" si="177"/>
        <v>0</v>
      </c>
      <c r="F373" s="2413">
        <f t="shared" si="177"/>
        <v>0</v>
      </c>
      <c r="G373" s="2413">
        <f t="shared" si="177"/>
        <v>0</v>
      </c>
      <c r="H373" s="2413">
        <f t="shared" si="177"/>
        <v>0</v>
      </c>
      <c r="I373" s="2413">
        <f t="shared" si="177"/>
        <v>0</v>
      </c>
      <c r="J373" s="2413">
        <f t="shared" si="177"/>
        <v>0</v>
      </c>
      <c r="K373" s="2413">
        <f t="shared" si="177"/>
        <v>0</v>
      </c>
      <c r="L373" s="2413">
        <f t="shared" si="177"/>
        <v>0</v>
      </c>
      <c r="M373" s="2413">
        <f t="shared" si="177"/>
        <v>0</v>
      </c>
      <c r="N373" s="2413">
        <f t="shared" si="177"/>
        <v>0</v>
      </c>
      <c r="O373" s="2413">
        <f t="shared" si="177"/>
        <v>0</v>
      </c>
      <c r="P373" s="2432">
        <f t="shared" si="143"/>
        <v>0</v>
      </c>
    </row>
    <row r="374" spans="2:16">
      <c r="B374" s="2459" t="str">
        <f t="shared" si="141"/>
        <v/>
      </c>
      <c r="C374" s="2447"/>
      <c r="D374" s="2413">
        <f t="shared" ref="D374:O374" si="178">IF(D$420=TRUE,D178-C178,0)</f>
        <v>0</v>
      </c>
      <c r="E374" s="2413">
        <f t="shared" si="178"/>
        <v>0</v>
      </c>
      <c r="F374" s="2413">
        <f t="shared" si="178"/>
        <v>0</v>
      </c>
      <c r="G374" s="2413">
        <f t="shared" si="178"/>
        <v>0</v>
      </c>
      <c r="H374" s="2413">
        <f t="shared" si="178"/>
        <v>0</v>
      </c>
      <c r="I374" s="2413">
        <f t="shared" si="178"/>
        <v>0</v>
      </c>
      <c r="J374" s="2413">
        <f t="shared" si="178"/>
        <v>0</v>
      </c>
      <c r="K374" s="2413">
        <f t="shared" si="178"/>
        <v>0</v>
      </c>
      <c r="L374" s="2413">
        <f t="shared" si="178"/>
        <v>0</v>
      </c>
      <c r="M374" s="2413">
        <f t="shared" si="178"/>
        <v>0</v>
      </c>
      <c r="N374" s="2413">
        <f t="shared" si="178"/>
        <v>0</v>
      </c>
      <c r="O374" s="2413">
        <f t="shared" si="178"/>
        <v>0</v>
      </c>
      <c r="P374" s="2432">
        <f t="shared" si="143"/>
        <v>0</v>
      </c>
    </row>
    <row r="375" spans="2:16">
      <c r="B375" s="2459" t="str">
        <f t="shared" si="141"/>
        <v/>
      </c>
      <c r="C375" s="2447"/>
      <c r="D375" s="2413">
        <f t="shared" ref="D375:O375" si="179">IF(D$420=TRUE,D179-C179,0)</f>
        <v>0</v>
      </c>
      <c r="E375" s="2413">
        <f t="shared" si="179"/>
        <v>0</v>
      </c>
      <c r="F375" s="2413">
        <f t="shared" si="179"/>
        <v>0</v>
      </c>
      <c r="G375" s="2413">
        <f t="shared" si="179"/>
        <v>0</v>
      </c>
      <c r="H375" s="2413">
        <f t="shared" si="179"/>
        <v>0</v>
      </c>
      <c r="I375" s="2413">
        <f t="shared" si="179"/>
        <v>0</v>
      </c>
      <c r="J375" s="2413">
        <f t="shared" si="179"/>
        <v>0</v>
      </c>
      <c r="K375" s="2413">
        <f t="shared" si="179"/>
        <v>0</v>
      </c>
      <c r="L375" s="2413">
        <f t="shared" si="179"/>
        <v>0</v>
      </c>
      <c r="M375" s="2413">
        <f t="shared" si="179"/>
        <v>0</v>
      </c>
      <c r="N375" s="2413">
        <f t="shared" si="179"/>
        <v>0</v>
      </c>
      <c r="O375" s="2413">
        <f t="shared" si="179"/>
        <v>0</v>
      </c>
      <c r="P375" s="2432">
        <f t="shared" si="143"/>
        <v>0</v>
      </c>
    </row>
    <row r="376" spans="2:16">
      <c r="B376" s="2459" t="str">
        <f t="shared" si="141"/>
        <v/>
      </c>
      <c r="C376" s="2447"/>
      <c r="D376" s="2413">
        <f t="shared" ref="D376:O376" si="180">IF(D$420=TRUE,D180-C180,0)</f>
        <v>0</v>
      </c>
      <c r="E376" s="2413">
        <f t="shared" si="180"/>
        <v>0</v>
      </c>
      <c r="F376" s="2413">
        <f t="shared" si="180"/>
        <v>0</v>
      </c>
      <c r="G376" s="2413">
        <f t="shared" si="180"/>
        <v>0</v>
      </c>
      <c r="H376" s="2413">
        <f t="shared" si="180"/>
        <v>0</v>
      </c>
      <c r="I376" s="2413">
        <f t="shared" si="180"/>
        <v>0</v>
      </c>
      <c r="J376" s="2413">
        <f t="shared" si="180"/>
        <v>0</v>
      </c>
      <c r="K376" s="2413">
        <f t="shared" si="180"/>
        <v>0</v>
      </c>
      <c r="L376" s="2413">
        <f t="shared" si="180"/>
        <v>0</v>
      </c>
      <c r="M376" s="2413">
        <f t="shared" si="180"/>
        <v>0</v>
      </c>
      <c r="N376" s="2413">
        <f t="shared" si="180"/>
        <v>0</v>
      </c>
      <c r="O376" s="2413">
        <f t="shared" si="180"/>
        <v>0</v>
      </c>
      <c r="P376" s="2432">
        <f t="shared" si="143"/>
        <v>0</v>
      </c>
    </row>
    <row r="377" spans="2:16">
      <c r="B377" s="2459" t="str">
        <f t="shared" si="141"/>
        <v/>
      </c>
      <c r="C377" s="2447"/>
      <c r="D377" s="2413">
        <f t="shared" ref="D377:O377" si="181">IF(D$420=TRUE,D181-C181,0)</f>
        <v>0</v>
      </c>
      <c r="E377" s="2413">
        <f t="shared" si="181"/>
        <v>0</v>
      </c>
      <c r="F377" s="2413">
        <f t="shared" si="181"/>
        <v>0</v>
      </c>
      <c r="G377" s="2413">
        <f t="shared" si="181"/>
        <v>0</v>
      </c>
      <c r="H377" s="2413">
        <f t="shared" si="181"/>
        <v>0</v>
      </c>
      <c r="I377" s="2413">
        <f t="shared" si="181"/>
        <v>0</v>
      </c>
      <c r="J377" s="2413">
        <f t="shared" si="181"/>
        <v>0</v>
      </c>
      <c r="K377" s="2413">
        <f t="shared" si="181"/>
        <v>0</v>
      </c>
      <c r="L377" s="2413">
        <f t="shared" si="181"/>
        <v>0</v>
      </c>
      <c r="M377" s="2413">
        <f t="shared" si="181"/>
        <v>0</v>
      </c>
      <c r="N377" s="2413">
        <f t="shared" si="181"/>
        <v>0</v>
      </c>
      <c r="O377" s="2413">
        <f t="shared" si="181"/>
        <v>0</v>
      </c>
      <c r="P377" s="2432">
        <f t="shared" si="143"/>
        <v>0</v>
      </c>
    </row>
    <row r="378" spans="2:16">
      <c r="B378" s="2459" t="str">
        <f t="shared" si="141"/>
        <v/>
      </c>
      <c r="C378" s="2447"/>
      <c r="D378" s="2413">
        <f t="shared" ref="D378:O378" si="182">IF(D$420=TRUE,D182-C182,0)</f>
        <v>0</v>
      </c>
      <c r="E378" s="2413">
        <f t="shared" si="182"/>
        <v>0</v>
      </c>
      <c r="F378" s="2413">
        <f t="shared" si="182"/>
        <v>0</v>
      </c>
      <c r="G378" s="2413">
        <f t="shared" si="182"/>
        <v>0</v>
      </c>
      <c r="H378" s="2413">
        <f t="shared" si="182"/>
        <v>0</v>
      </c>
      <c r="I378" s="2413">
        <f t="shared" si="182"/>
        <v>0</v>
      </c>
      <c r="J378" s="2413">
        <f t="shared" si="182"/>
        <v>0</v>
      </c>
      <c r="K378" s="2413">
        <f t="shared" si="182"/>
        <v>0</v>
      </c>
      <c r="L378" s="2413">
        <f t="shared" si="182"/>
        <v>0</v>
      </c>
      <c r="M378" s="2413">
        <f t="shared" si="182"/>
        <v>0</v>
      </c>
      <c r="N378" s="2413">
        <f t="shared" si="182"/>
        <v>0</v>
      </c>
      <c r="O378" s="2413">
        <f t="shared" si="182"/>
        <v>0</v>
      </c>
      <c r="P378" s="2432">
        <f t="shared" si="143"/>
        <v>0</v>
      </c>
    </row>
    <row r="379" spans="2:16">
      <c r="B379" s="2459" t="str">
        <f t="shared" si="141"/>
        <v/>
      </c>
      <c r="C379" s="2447"/>
      <c r="D379" s="2413">
        <f t="shared" ref="D379:O379" si="183">IF(D$420=TRUE,D183-C183,0)</f>
        <v>0</v>
      </c>
      <c r="E379" s="2413">
        <f t="shared" si="183"/>
        <v>0</v>
      </c>
      <c r="F379" s="2413">
        <f t="shared" si="183"/>
        <v>0</v>
      </c>
      <c r="G379" s="2413">
        <f t="shared" si="183"/>
        <v>0</v>
      </c>
      <c r="H379" s="2413">
        <f t="shared" si="183"/>
        <v>0</v>
      </c>
      <c r="I379" s="2413">
        <f t="shared" si="183"/>
        <v>0</v>
      </c>
      <c r="J379" s="2413">
        <f t="shared" si="183"/>
        <v>0</v>
      </c>
      <c r="K379" s="2413">
        <f t="shared" si="183"/>
        <v>0</v>
      </c>
      <c r="L379" s="2413">
        <f t="shared" si="183"/>
        <v>0</v>
      </c>
      <c r="M379" s="2413">
        <f t="shared" si="183"/>
        <v>0</v>
      </c>
      <c r="N379" s="2413">
        <f t="shared" si="183"/>
        <v>0</v>
      </c>
      <c r="O379" s="2413">
        <f t="shared" si="183"/>
        <v>0</v>
      </c>
      <c r="P379" s="2432">
        <f t="shared" si="143"/>
        <v>0</v>
      </c>
    </row>
    <row r="380" spans="2:16">
      <c r="B380" s="2460" t="str">
        <f t="shared" si="141"/>
        <v/>
      </c>
      <c r="C380" s="2466"/>
      <c r="D380" s="2413">
        <f t="shared" ref="D380:O382" si="184">IF(D$420=TRUE,D184-C184,0)</f>
        <v>0</v>
      </c>
      <c r="E380" s="2413">
        <f t="shared" si="184"/>
        <v>0</v>
      </c>
      <c r="F380" s="2413">
        <f t="shared" si="184"/>
        <v>0</v>
      </c>
      <c r="G380" s="2413">
        <f t="shared" si="184"/>
        <v>0</v>
      </c>
      <c r="H380" s="2413">
        <f t="shared" si="184"/>
        <v>0</v>
      </c>
      <c r="I380" s="2413">
        <f t="shared" si="184"/>
        <v>0</v>
      </c>
      <c r="J380" s="2413">
        <f t="shared" si="184"/>
        <v>0</v>
      </c>
      <c r="K380" s="2413">
        <f t="shared" si="184"/>
        <v>0</v>
      </c>
      <c r="L380" s="2413">
        <f t="shared" si="184"/>
        <v>0</v>
      </c>
      <c r="M380" s="2413">
        <f t="shared" si="184"/>
        <v>0</v>
      </c>
      <c r="N380" s="2413">
        <f t="shared" si="184"/>
        <v>0</v>
      </c>
      <c r="O380" s="2413">
        <f t="shared" si="184"/>
        <v>0</v>
      </c>
      <c r="P380" s="2467">
        <f t="shared" si="143"/>
        <v>0</v>
      </c>
    </row>
    <row r="381" spans="2:16">
      <c r="B381" s="2415" t="str">
        <f t="shared" si="141"/>
        <v>固定負債合計</v>
      </c>
      <c r="C381" s="2429"/>
      <c r="D381" s="2425">
        <f t="shared" si="184"/>
        <v>0</v>
      </c>
      <c r="E381" s="2425">
        <f t="shared" si="184"/>
        <v>0</v>
      </c>
      <c r="F381" s="2425">
        <f t="shared" si="184"/>
        <v>0</v>
      </c>
      <c r="G381" s="2425">
        <f t="shared" si="184"/>
        <v>0</v>
      </c>
      <c r="H381" s="2425">
        <f t="shared" si="184"/>
        <v>0</v>
      </c>
      <c r="I381" s="2425">
        <f t="shared" si="184"/>
        <v>0</v>
      </c>
      <c r="J381" s="2425">
        <f t="shared" si="184"/>
        <v>0</v>
      </c>
      <c r="K381" s="2425">
        <f t="shared" si="184"/>
        <v>0</v>
      </c>
      <c r="L381" s="2425">
        <f t="shared" si="184"/>
        <v>0</v>
      </c>
      <c r="M381" s="2425">
        <f t="shared" si="184"/>
        <v>0</v>
      </c>
      <c r="N381" s="2425">
        <f t="shared" si="184"/>
        <v>0</v>
      </c>
      <c r="O381" s="2425">
        <f t="shared" si="184"/>
        <v>0</v>
      </c>
      <c r="P381" s="2426">
        <f t="shared" si="143"/>
        <v>0</v>
      </c>
    </row>
    <row r="382" spans="2:16" ht="17" thickBot="1">
      <c r="B382" s="2433" t="str">
        <f t="shared" si="141"/>
        <v>負債合計</v>
      </c>
      <c r="C382" s="2434"/>
      <c r="D382" s="2435">
        <f t="shared" si="184"/>
        <v>0</v>
      </c>
      <c r="E382" s="2435">
        <f t="shared" si="184"/>
        <v>0</v>
      </c>
      <c r="F382" s="2435">
        <f t="shared" si="184"/>
        <v>0</v>
      </c>
      <c r="G382" s="2435">
        <f t="shared" si="184"/>
        <v>0</v>
      </c>
      <c r="H382" s="2435">
        <f t="shared" si="184"/>
        <v>0</v>
      </c>
      <c r="I382" s="2435">
        <f t="shared" si="184"/>
        <v>0</v>
      </c>
      <c r="J382" s="2435">
        <f t="shared" si="184"/>
        <v>0</v>
      </c>
      <c r="K382" s="2435">
        <f t="shared" si="184"/>
        <v>0</v>
      </c>
      <c r="L382" s="2435">
        <f t="shared" si="184"/>
        <v>0</v>
      </c>
      <c r="M382" s="2435">
        <f t="shared" si="184"/>
        <v>0</v>
      </c>
      <c r="N382" s="2435">
        <f t="shared" si="184"/>
        <v>0</v>
      </c>
      <c r="O382" s="2435">
        <f t="shared" si="184"/>
        <v>0</v>
      </c>
      <c r="P382" s="2436">
        <f t="shared" si="143"/>
        <v>0</v>
      </c>
    </row>
    <row r="383" spans="2:16" ht="17" thickTop="1">
      <c r="B383" s="2419" t="str">
        <f t="shared" si="141"/>
        <v>[純資産]</v>
      </c>
      <c r="C383" s="2430"/>
      <c r="D383" s="2427"/>
      <c r="E383" s="2427"/>
      <c r="F383" s="2427"/>
      <c r="G383" s="2427"/>
      <c r="H383" s="2427"/>
      <c r="I383" s="2427"/>
      <c r="J383" s="2427"/>
      <c r="K383" s="2427"/>
      <c r="L383" s="2427"/>
      <c r="M383" s="2427"/>
      <c r="N383" s="2427"/>
      <c r="O383" s="2427"/>
      <c r="P383" s="2428">
        <f t="shared" si="143"/>
        <v>0</v>
      </c>
    </row>
    <row r="384" spans="2:16">
      <c r="B384" s="2458" t="str">
        <f>IF(B188&lt;&gt;"",B188,"")</f>
        <v/>
      </c>
      <c r="C384" s="2431"/>
      <c r="D384" s="2413">
        <f t="shared" ref="D384:O384" si="185">IF(D$420=TRUE,D188-C188,0)</f>
        <v>0</v>
      </c>
      <c r="E384" s="2413">
        <f t="shared" si="185"/>
        <v>0</v>
      </c>
      <c r="F384" s="2413">
        <f t="shared" si="185"/>
        <v>0</v>
      </c>
      <c r="G384" s="2413">
        <f t="shared" si="185"/>
        <v>0</v>
      </c>
      <c r="H384" s="2413">
        <f t="shared" si="185"/>
        <v>0</v>
      </c>
      <c r="I384" s="2413">
        <f t="shared" si="185"/>
        <v>0</v>
      </c>
      <c r="J384" s="2413">
        <f t="shared" si="185"/>
        <v>0</v>
      </c>
      <c r="K384" s="2413">
        <f t="shared" si="185"/>
        <v>0</v>
      </c>
      <c r="L384" s="2413">
        <f t="shared" si="185"/>
        <v>0</v>
      </c>
      <c r="M384" s="2413">
        <f t="shared" si="185"/>
        <v>0</v>
      </c>
      <c r="N384" s="2413">
        <f t="shared" si="185"/>
        <v>0</v>
      </c>
      <c r="O384" s="2413">
        <f t="shared" si="185"/>
        <v>0</v>
      </c>
      <c r="P384" s="2432">
        <f t="shared" si="143"/>
        <v>0</v>
      </c>
    </row>
    <row r="385" spans="2:18">
      <c r="B385" s="2458" t="str">
        <f>IF(B189&lt;&gt;"",B189,"")</f>
        <v/>
      </c>
      <c r="C385" s="2431"/>
      <c r="D385" s="2413">
        <f t="shared" ref="D385:O385" si="186">IF(D$420=TRUE,D189-C189,0)</f>
        <v>0</v>
      </c>
      <c r="E385" s="2413">
        <f t="shared" si="186"/>
        <v>0</v>
      </c>
      <c r="F385" s="2413">
        <f t="shared" si="186"/>
        <v>0</v>
      </c>
      <c r="G385" s="2413">
        <f t="shared" si="186"/>
        <v>0</v>
      </c>
      <c r="H385" s="2413">
        <f t="shared" si="186"/>
        <v>0</v>
      </c>
      <c r="I385" s="2413">
        <f t="shared" si="186"/>
        <v>0</v>
      </c>
      <c r="J385" s="2413">
        <f t="shared" si="186"/>
        <v>0</v>
      </c>
      <c r="K385" s="2413">
        <f t="shared" si="186"/>
        <v>0</v>
      </c>
      <c r="L385" s="2413">
        <f t="shared" si="186"/>
        <v>0</v>
      </c>
      <c r="M385" s="2413">
        <f t="shared" si="186"/>
        <v>0</v>
      </c>
      <c r="N385" s="2413">
        <f t="shared" si="186"/>
        <v>0</v>
      </c>
      <c r="O385" s="2413">
        <f t="shared" si="186"/>
        <v>0</v>
      </c>
      <c r="P385" s="2432">
        <f t="shared" si="143"/>
        <v>0</v>
      </c>
    </row>
    <row r="386" spans="2:18">
      <c r="B386" s="2458" t="str">
        <f t="shared" si="141"/>
        <v/>
      </c>
      <c r="C386" s="2431"/>
      <c r="D386" s="2413">
        <f t="shared" ref="D386:O386" si="187">IF(D$420=TRUE,D190-C190,0)</f>
        <v>0</v>
      </c>
      <c r="E386" s="2413">
        <f t="shared" si="187"/>
        <v>0</v>
      </c>
      <c r="F386" s="2413">
        <f t="shared" si="187"/>
        <v>0</v>
      </c>
      <c r="G386" s="2413">
        <f t="shared" si="187"/>
        <v>0</v>
      </c>
      <c r="H386" s="2413">
        <f t="shared" si="187"/>
        <v>0</v>
      </c>
      <c r="I386" s="2413">
        <f t="shared" si="187"/>
        <v>0</v>
      </c>
      <c r="J386" s="2413">
        <f t="shared" si="187"/>
        <v>0</v>
      </c>
      <c r="K386" s="2413">
        <f t="shared" si="187"/>
        <v>0</v>
      </c>
      <c r="L386" s="2413">
        <f t="shared" si="187"/>
        <v>0</v>
      </c>
      <c r="M386" s="2413">
        <f t="shared" si="187"/>
        <v>0</v>
      </c>
      <c r="N386" s="2413">
        <f t="shared" si="187"/>
        <v>0</v>
      </c>
      <c r="O386" s="2413">
        <f t="shared" si="187"/>
        <v>0</v>
      </c>
      <c r="P386" s="2432">
        <f t="shared" si="143"/>
        <v>0</v>
      </c>
    </row>
    <row r="387" spans="2:18">
      <c r="B387" s="2458" t="str">
        <f t="shared" si="141"/>
        <v/>
      </c>
      <c r="C387" s="2431"/>
      <c r="D387" s="2413">
        <f t="shared" ref="D387:O387" si="188">IF(D$420=TRUE,D191-C191,0)</f>
        <v>0</v>
      </c>
      <c r="E387" s="2413">
        <f t="shared" si="188"/>
        <v>0</v>
      </c>
      <c r="F387" s="2413">
        <f t="shared" si="188"/>
        <v>0</v>
      </c>
      <c r="G387" s="2413">
        <f t="shared" si="188"/>
        <v>0</v>
      </c>
      <c r="H387" s="2413">
        <f t="shared" si="188"/>
        <v>0</v>
      </c>
      <c r="I387" s="2413">
        <f t="shared" si="188"/>
        <v>0</v>
      </c>
      <c r="J387" s="2413">
        <f t="shared" si="188"/>
        <v>0</v>
      </c>
      <c r="K387" s="2413">
        <f t="shared" si="188"/>
        <v>0</v>
      </c>
      <c r="L387" s="2413">
        <f t="shared" si="188"/>
        <v>0</v>
      </c>
      <c r="M387" s="2413">
        <f t="shared" si="188"/>
        <v>0</v>
      </c>
      <c r="N387" s="2413">
        <f t="shared" si="188"/>
        <v>0</v>
      </c>
      <c r="O387" s="2413">
        <f t="shared" si="188"/>
        <v>0</v>
      </c>
      <c r="P387" s="2432">
        <f t="shared" si="143"/>
        <v>0</v>
      </c>
    </row>
    <row r="388" spans="2:18">
      <c r="B388" s="2459" t="str">
        <f t="shared" si="141"/>
        <v/>
      </c>
      <c r="C388" s="2431"/>
      <c r="D388" s="2413">
        <f t="shared" ref="D388:O388" si="189">IF(D$420=TRUE,D192-C192,0)</f>
        <v>0</v>
      </c>
      <c r="E388" s="2413">
        <f t="shared" si="189"/>
        <v>0</v>
      </c>
      <c r="F388" s="2413">
        <f t="shared" si="189"/>
        <v>0</v>
      </c>
      <c r="G388" s="2413">
        <f t="shared" si="189"/>
        <v>0</v>
      </c>
      <c r="H388" s="2413">
        <f t="shared" si="189"/>
        <v>0</v>
      </c>
      <c r="I388" s="2413">
        <f t="shared" si="189"/>
        <v>0</v>
      </c>
      <c r="J388" s="2413">
        <f t="shared" si="189"/>
        <v>0</v>
      </c>
      <c r="K388" s="2413">
        <f t="shared" si="189"/>
        <v>0</v>
      </c>
      <c r="L388" s="2413">
        <f t="shared" si="189"/>
        <v>0</v>
      </c>
      <c r="M388" s="2413">
        <f t="shared" si="189"/>
        <v>0</v>
      </c>
      <c r="N388" s="2413">
        <f t="shared" si="189"/>
        <v>0</v>
      </c>
      <c r="O388" s="2413">
        <f t="shared" si="189"/>
        <v>0</v>
      </c>
      <c r="P388" s="2432">
        <f t="shared" si="143"/>
        <v>0</v>
      </c>
    </row>
    <row r="389" spans="2:18">
      <c r="B389" s="2459" t="str">
        <f t="shared" si="141"/>
        <v/>
      </c>
      <c r="C389" s="2447"/>
      <c r="D389" s="2413">
        <f t="shared" ref="D389:O389" si="190">IF(D$420=TRUE,D193-C193,0)</f>
        <v>0</v>
      </c>
      <c r="E389" s="2413">
        <f t="shared" si="190"/>
        <v>0</v>
      </c>
      <c r="F389" s="2413">
        <f t="shared" si="190"/>
        <v>0</v>
      </c>
      <c r="G389" s="2413">
        <f t="shared" si="190"/>
        <v>0</v>
      </c>
      <c r="H389" s="2413">
        <f t="shared" si="190"/>
        <v>0</v>
      </c>
      <c r="I389" s="2413">
        <f t="shared" si="190"/>
        <v>0</v>
      </c>
      <c r="J389" s="2413">
        <f t="shared" si="190"/>
        <v>0</v>
      </c>
      <c r="K389" s="2413">
        <f t="shared" si="190"/>
        <v>0</v>
      </c>
      <c r="L389" s="2413">
        <f t="shared" si="190"/>
        <v>0</v>
      </c>
      <c r="M389" s="2413">
        <f t="shared" si="190"/>
        <v>0</v>
      </c>
      <c r="N389" s="2413">
        <f t="shared" si="190"/>
        <v>0</v>
      </c>
      <c r="O389" s="2413">
        <f t="shared" si="190"/>
        <v>0</v>
      </c>
      <c r="P389" s="2432">
        <f t="shared" si="143"/>
        <v>0</v>
      </c>
    </row>
    <row r="390" spans="2:18">
      <c r="B390" s="2459" t="str">
        <f t="shared" si="141"/>
        <v/>
      </c>
      <c r="C390" s="2447"/>
      <c r="D390" s="2413">
        <f t="shared" ref="D390:O390" si="191">IF(D$420=TRUE,D194-C194,0)</f>
        <v>0</v>
      </c>
      <c r="E390" s="2413">
        <f t="shared" si="191"/>
        <v>0</v>
      </c>
      <c r="F390" s="2413">
        <f t="shared" si="191"/>
        <v>0</v>
      </c>
      <c r="G390" s="2413">
        <f t="shared" si="191"/>
        <v>0</v>
      </c>
      <c r="H390" s="2413">
        <f t="shared" si="191"/>
        <v>0</v>
      </c>
      <c r="I390" s="2413">
        <f t="shared" si="191"/>
        <v>0</v>
      </c>
      <c r="J390" s="2413">
        <f t="shared" si="191"/>
        <v>0</v>
      </c>
      <c r="K390" s="2413">
        <f t="shared" si="191"/>
        <v>0</v>
      </c>
      <c r="L390" s="2413">
        <f t="shared" si="191"/>
        <v>0</v>
      </c>
      <c r="M390" s="2413">
        <f t="shared" si="191"/>
        <v>0</v>
      </c>
      <c r="N390" s="2413">
        <f t="shared" si="191"/>
        <v>0</v>
      </c>
      <c r="O390" s="2413">
        <f t="shared" si="191"/>
        <v>0</v>
      </c>
      <c r="P390" s="2432">
        <f t="shared" si="143"/>
        <v>0</v>
      </c>
    </row>
    <row r="391" spans="2:18">
      <c r="B391" s="2459" t="str">
        <f t="shared" si="141"/>
        <v/>
      </c>
      <c r="C391" s="2447"/>
      <c r="D391" s="2413">
        <f t="shared" ref="D391:O391" si="192">IF(D$420=TRUE,D195-C195,0)</f>
        <v>0</v>
      </c>
      <c r="E391" s="2413">
        <f t="shared" si="192"/>
        <v>0</v>
      </c>
      <c r="F391" s="2413">
        <f t="shared" si="192"/>
        <v>0</v>
      </c>
      <c r="G391" s="2413">
        <f t="shared" si="192"/>
        <v>0</v>
      </c>
      <c r="H391" s="2413">
        <f t="shared" si="192"/>
        <v>0</v>
      </c>
      <c r="I391" s="2413">
        <f t="shared" si="192"/>
        <v>0</v>
      </c>
      <c r="J391" s="2413">
        <f t="shared" si="192"/>
        <v>0</v>
      </c>
      <c r="K391" s="2413">
        <f t="shared" si="192"/>
        <v>0</v>
      </c>
      <c r="L391" s="2413">
        <f t="shared" si="192"/>
        <v>0</v>
      </c>
      <c r="M391" s="2413">
        <f t="shared" si="192"/>
        <v>0</v>
      </c>
      <c r="N391" s="2413">
        <f t="shared" si="192"/>
        <v>0</v>
      </c>
      <c r="O391" s="2413">
        <f t="shared" si="192"/>
        <v>0</v>
      </c>
      <c r="P391" s="2432">
        <f t="shared" si="143"/>
        <v>0</v>
      </c>
    </row>
    <row r="392" spans="2:18">
      <c r="B392" s="2459" t="str">
        <f t="shared" si="141"/>
        <v/>
      </c>
      <c r="C392" s="2447"/>
      <c r="D392" s="2413">
        <f t="shared" ref="D392:O392" si="193">IF(D$420=TRUE,D196-C196,0)</f>
        <v>0</v>
      </c>
      <c r="E392" s="2413">
        <f t="shared" si="193"/>
        <v>0</v>
      </c>
      <c r="F392" s="2413">
        <f t="shared" si="193"/>
        <v>0</v>
      </c>
      <c r="G392" s="2413">
        <f t="shared" si="193"/>
        <v>0</v>
      </c>
      <c r="H392" s="2413">
        <f t="shared" si="193"/>
        <v>0</v>
      </c>
      <c r="I392" s="2413">
        <f t="shared" si="193"/>
        <v>0</v>
      </c>
      <c r="J392" s="2413">
        <f t="shared" si="193"/>
        <v>0</v>
      </c>
      <c r="K392" s="2413">
        <f t="shared" si="193"/>
        <v>0</v>
      </c>
      <c r="L392" s="2413">
        <f t="shared" si="193"/>
        <v>0</v>
      </c>
      <c r="M392" s="2413">
        <f t="shared" si="193"/>
        <v>0</v>
      </c>
      <c r="N392" s="2413">
        <f t="shared" si="193"/>
        <v>0</v>
      </c>
      <c r="O392" s="2413">
        <f t="shared" si="193"/>
        <v>0</v>
      </c>
      <c r="P392" s="2432">
        <f t="shared" si="143"/>
        <v>0</v>
      </c>
    </row>
    <row r="393" spans="2:18">
      <c r="B393" s="2460" t="str">
        <f t="shared" si="141"/>
        <v/>
      </c>
      <c r="C393" s="2466"/>
      <c r="D393" s="2413">
        <f t="shared" ref="D393:O395" si="194">IF(D$420=TRUE,D197-C197,0)</f>
        <v>0</v>
      </c>
      <c r="E393" s="2413">
        <f t="shared" si="194"/>
        <v>0</v>
      </c>
      <c r="F393" s="2413">
        <f t="shared" si="194"/>
        <v>0</v>
      </c>
      <c r="G393" s="2413">
        <f t="shared" si="194"/>
        <v>0</v>
      </c>
      <c r="H393" s="2413">
        <f t="shared" si="194"/>
        <v>0</v>
      </c>
      <c r="I393" s="2413">
        <f t="shared" si="194"/>
        <v>0</v>
      </c>
      <c r="J393" s="2413">
        <f t="shared" si="194"/>
        <v>0</v>
      </c>
      <c r="K393" s="2413">
        <f t="shared" si="194"/>
        <v>0</v>
      </c>
      <c r="L393" s="2413">
        <f t="shared" si="194"/>
        <v>0</v>
      </c>
      <c r="M393" s="2413">
        <f t="shared" si="194"/>
        <v>0</v>
      </c>
      <c r="N393" s="2413">
        <f t="shared" si="194"/>
        <v>0</v>
      </c>
      <c r="O393" s="2413">
        <f t="shared" si="194"/>
        <v>0</v>
      </c>
      <c r="P393" s="2467">
        <f t="shared" si="143"/>
        <v>0</v>
      </c>
    </row>
    <row r="394" spans="2:18" ht="17" thickBot="1">
      <c r="B394" s="2433" t="s">
        <v>447</v>
      </c>
      <c r="C394" s="2434"/>
      <c r="D394" s="2435">
        <f t="shared" si="194"/>
        <v>0</v>
      </c>
      <c r="E394" s="2435">
        <f t="shared" si="194"/>
        <v>0</v>
      </c>
      <c r="F394" s="2435">
        <f t="shared" si="194"/>
        <v>0</v>
      </c>
      <c r="G394" s="2435">
        <f t="shared" si="194"/>
        <v>0</v>
      </c>
      <c r="H394" s="2435">
        <f t="shared" si="194"/>
        <v>0</v>
      </c>
      <c r="I394" s="2435">
        <f t="shared" si="194"/>
        <v>0</v>
      </c>
      <c r="J394" s="2435">
        <f t="shared" si="194"/>
        <v>0</v>
      </c>
      <c r="K394" s="2435">
        <f t="shared" si="194"/>
        <v>0</v>
      </c>
      <c r="L394" s="2435">
        <f t="shared" si="194"/>
        <v>0</v>
      </c>
      <c r="M394" s="2435">
        <f t="shared" si="194"/>
        <v>0</v>
      </c>
      <c r="N394" s="2435">
        <f t="shared" si="194"/>
        <v>0</v>
      </c>
      <c r="O394" s="2435">
        <f t="shared" si="194"/>
        <v>0</v>
      </c>
      <c r="P394" s="2436">
        <f t="shared" si="143"/>
        <v>0</v>
      </c>
    </row>
    <row r="395" spans="2:18" ht="17.5" thickTop="1" thickBot="1">
      <c r="B395" s="2437" t="s">
        <v>448</v>
      </c>
      <c r="C395" s="2438"/>
      <c r="D395" s="2439">
        <f t="shared" si="194"/>
        <v>0</v>
      </c>
      <c r="E395" s="2439">
        <f t="shared" si="194"/>
        <v>0</v>
      </c>
      <c r="F395" s="2439">
        <f t="shared" si="194"/>
        <v>0</v>
      </c>
      <c r="G395" s="2439">
        <f t="shared" si="194"/>
        <v>0</v>
      </c>
      <c r="H395" s="2439">
        <f t="shared" si="194"/>
        <v>0</v>
      </c>
      <c r="I395" s="2439">
        <f t="shared" si="194"/>
        <v>0</v>
      </c>
      <c r="J395" s="2439">
        <f t="shared" si="194"/>
        <v>0</v>
      </c>
      <c r="K395" s="2439">
        <f t="shared" si="194"/>
        <v>0</v>
      </c>
      <c r="L395" s="2439">
        <f t="shared" si="194"/>
        <v>0</v>
      </c>
      <c r="M395" s="2439">
        <f t="shared" si="194"/>
        <v>0</v>
      </c>
      <c r="N395" s="2439">
        <f t="shared" si="194"/>
        <v>0</v>
      </c>
      <c r="O395" s="2439">
        <f t="shared" si="194"/>
        <v>0</v>
      </c>
      <c r="P395" s="2440">
        <f t="shared" si="143"/>
        <v>0</v>
      </c>
    </row>
    <row r="396" spans="2:18" ht="17" thickTop="1">
      <c r="B396" s="2443" t="s">
        <v>488</v>
      </c>
      <c r="C396" s="2482"/>
      <c r="D396" s="2448"/>
      <c r="E396" s="2448"/>
      <c r="F396" s="2448"/>
      <c r="G396" s="2448"/>
      <c r="H396" s="2448"/>
      <c r="I396" s="2448"/>
      <c r="J396" s="2448"/>
      <c r="K396" s="2448"/>
      <c r="L396" s="2448"/>
      <c r="M396" s="2448"/>
      <c r="N396" s="2448"/>
      <c r="O396" s="2448"/>
      <c r="P396" s="2448"/>
    </row>
    <row r="397" spans="2:18">
      <c r="B397" s="2477" t="s">
        <v>470</v>
      </c>
      <c r="C397" s="2487" t="s">
        <v>479</v>
      </c>
      <c r="D397" s="2478">
        <f t="shared" ref="D397:O397" si="195">D203</f>
        <v>45474</v>
      </c>
      <c r="E397" s="2478">
        <f t="shared" si="195"/>
        <v>45505</v>
      </c>
      <c r="F397" s="2478">
        <f t="shared" si="195"/>
        <v>45536</v>
      </c>
      <c r="G397" s="2478">
        <f t="shared" si="195"/>
        <v>45566</v>
      </c>
      <c r="H397" s="2478">
        <f t="shared" si="195"/>
        <v>45597</v>
      </c>
      <c r="I397" s="2478">
        <f t="shared" si="195"/>
        <v>45627</v>
      </c>
      <c r="J397" s="2478">
        <f t="shared" si="195"/>
        <v>45658</v>
      </c>
      <c r="K397" s="2478">
        <f t="shared" si="195"/>
        <v>45689</v>
      </c>
      <c r="L397" s="2478">
        <f t="shared" si="195"/>
        <v>45717</v>
      </c>
      <c r="M397" s="2478">
        <f t="shared" si="195"/>
        <v>45748</v>
      </c>
      <c r="N397" s="2478">
        <f t="shared" si="195"/>
        <v>45778</v>
      </c>
      <c r="O397" s="2478">
        <f t="shared" si="195"/>
        <v>45809</v>
      </c>
      <c r="P397" s="2479" t="s">
        <v>481</v>
      </c>
      <c r="Q397" s="2480"/>
    </row>
    <row r="398" spans="2:18">
      <c r="B398" s="2449" t="s">
        <v>455</v>
      </c>
      <c r="C398" s="2429">
        <f>IFERROR(C73/C168,)</f>
        <v>0</v>
      </c>
      <c r="D398" s="2450">
        <f>IFERROR(D73/D168,0)</f>
        <v>0</v>
      </c>
      <c r="E398" s="2450">
        <f t="shared" ref="E398:O398" si="196">IFERROR(E73/E168,0)</f>
        <v>0</v>
      </c>
      <c r="F398" s="2450">
        <f t="shared" si="196"/>
        <v>0</v>
      </c>
      <c r="G398" s="2450">
        <f t="shared" si="196"/>
        <v>0</v>
      </c>
      <c r="H398" s="2450">
        <f t="shared" si="196"/>
        <v>0</v>
      </c>
      <c r="I398" s="2450">
        <f t="shared" si="196"/>
        <v>0</v>
      </c>
      <c r="J398" s="2450">
        <f t="shared" si="196"/>
        <v>0</v>
      </c>
      <c r="K398" s="2450">
        <f t="shared" si="196"/>
        <v>0</v>
      </c>
      <c r="L398" s="2450">
        <f t="shared" si="196"/>
        <v>0</v>
      </c>
      <c r="M398" s="2450">
        <f t="shared" si="196"/>
        <v>0</v>
      </c>
      <c r="N398" s="2450">
        <f t="shared" si="196"/>
        <v>0</v>
      </c>
      <c r="O398" s="2450">
        <f t="shared" si="196"/>
        <v>0</v>
      </c>
      <c r="P398" s="2451" t="s">
        <v>460</v>
      </c>
      <c r="Q398" s="2452"/>
      <c r="R398" s="2401" t="s">
        <v>465</v>
      </c>
    </row>
    <row r="399" spans="2:18">
      <c r="B399" s="2449" t="s">
        <v>456</v>
      </c>
      <c r="C399" s="2429">
        <f>IFERROR(C198/C199,0)</f>
        <v>0</v>
      </c>
      <c r="D399" s="2450">
        <f>IFERROR(D198/D199,0)</f>
        <v>0</v>
      </c>
      <c r="E399" s="2450">
        <f t="shared" ref="E399:O399" si="197">IFERROR(E198/E199,0)</f>
        <v>0</v>
      </c>
      <c r="F399" s="2450">
        <f t="shared" si="197"/>
        <v>0</v>
      </c>
      <c r="G399" s="2450">
        <f t="shared" si="197"/>
        <v>0</v>
      </c>
      <c r="H399" s="2450">
        <f t="shared" si="197"/>
        <v>0</v>
      </c>
      <c r="I399" s="2450">
        <f t="shared" si="197"/>
        <v>0</v>
      </c>
      <c r="J399" s="2450">
        <f t="shared" si="197"/>
        <v>0</v>
      </c>
      <c r="K399" s="2450">
        <f t="shared" si="197"/>
        <v>0</v>
      </c>
      <c r="L399" s="2450">
        <f t="shared" si="197"/>
        <v>0</v>
      </c>
      <c r="M399" s="2450">
        <f t="shared" si="197"/>
        <v>0</v>
      </c>
      <c r="N399" s="2450">
        <f t="shared" si="197"/>
        <v>0</v>
      </c>
      <c r="O399" s="2450">
        <f t="shared" si="197"/>
        <v>0</v>
      </c>
      <c r="P399" s="2453" t="s">
        <v>461</v>
      </c>
      <c r="Q399" s="2452"/>
      <c r="R399" s="2401" t="s">
        <v>466</v>
      </c>
    </row>
    <row r="400" spans="2:18">
      <c r="B400" s="2449" t="s">
        <v>457</v>
      </c>
      <c r="C400" s="2429">
        <f>IFERROR((C19+C31)/C73,0)</f>
        <v>0</v>
      </c>
      <c r="D400" s="2450">
        <f>IFERROR((D19+D31)/D73,0)</f>
        <v>0</v>
      </c>
      <c r="E400" s="2450">
        <f t="shared" ref="E400:O400" si="198">IFERROR((E19+E31)/E73,0)</f>
        <v>0</v>
      </c>
      <c r="F400" s="2450">
        <f t="shared" si="198"/>
        <v>0</v>
      </c>
      <c r="G400" s="2450">
        <f t="shared" si="198"/>
        <v>0</v>
      </c>
      <c r="H400" s="2450">
        <f t="shared" si="198"/>
        <v>0</v>
      </c>
      <c r="I400" s="2450">
        <f t="shared" si="198"/>
        <v>0</v>
      </c>
      <c r="J400" s="2450">
        <f t="shared" si="198"/>
        <v>0</v>
      </c>
      <c r="K400" s="2450">
        <f t="shared" si="198"/>
        <v>0</v>
      </c>
      <c r="L400" s="2450">
        <f t="shared" si="198"/>
        <v>0</v>
      </c>
      <c r="M400" s="2450">
        <f t="shared" si="198"/>
        <v>0</v>
      </c>
      <c r="N400" s="2450">
        <f t="shared" si="198"/>
        <v>0</v>
      </c>
      <c r="O400" s="2450">
        <f t="shared" si="198"/>
        <v>0</v>
      </c>
      <c r="P400" s="2453" t="s">
        <v>462</v>
      </c>
      <c r="Q400" s="2452"/>
      <c r="R400" s="2401" t="s">
        <v>467</v>
      </c>
    </row>
    <row r="401" spans="2:18">
      <c r="B401" s="2449" t="s">
        <v>459</v>
      </c>
      <c r="C401" s="2429">
        <f>IFERROR(C120/C198,0)</f>
        <v>0</v>
      </c>
      <c r="D401" s="2450">
        <f>IFERROR(D120/D198,0)</f>
        <v>0</v>
      </c>
      <c r="E401" s="2450">
        <f t="shared" ref="E401:O401" si="199">IFERROR(E120/E198,0)</f>
        <v>0</v>
      </c>
      <c r="F401" s="2450">
        <f t="shared" si="199"/>
        <v>0</v>
      </c>
      <c r="G401" s="2450">
        <f t="shared" si="199"/>
        <v>0</v>
      </c>
      <c r="H401" s="2450">
        <f t="shared" si="199"/>
        <v>0</v>
      </c>
      <c r="I401" s="2450">
        <f t="shared" si="199"/>
        <v>0</v>
      </c>
      <c r="J401" s="2450">
        <f t="shared" si="199"/>
        <v>0</v>
      </c>
      <c r="K401" s="2450">
        <f t="shared" si="199"/>
        <v>0</v>
      </c>
      <c r="L401" s="2450">
        <f t="shared" si="199"/>
        <v>0</v>
      </c>
      <c r="M401" s="2450">
        <f t="shared" si="199"/>
        <v>0</v>
      </c>
      <c r="N401" s="2450">
        <f t="shared" si="199"/>
        <v>0</v>
      </c>
      <c r="O401" s="2450">
        <f t="shared" si="199"/>
        <v>0</v>
      </c>
      <c r="P401" s="2453" t="s">
        <v>463</v>
      </c>
      <c r="Q401" s="2452"/>
      <c r="R401" s="2401" t="s">
        <v>468</v>
      </c>
    </row>
    <row r="402" spans="2:18">
      <c r="B402" s="2449" t="s">
        <v>458</v>
      </c>
      <c r="C402" s="2429">
        <f>IFERROR(C120/(C185+C198),0)</f>
        <v>0</v>
      </c>
      <c r="D402" s="2450">
        <f>IFERROR(D120/(D185+D198),0)</f>
        <v>0</v>
      </c>
      <c r="E402" s="2450">
        <f t="shared" ref="E402:O402" si="200">IFERROR(E120/(E185+E198),0)</f>
        <v>0</v>
      </c>
      <c r="F402" s="2450">
        <f t="shared" si="200"/>
        <v>0</v>
      </c>
      <c r="G402" s="2450">
        <f t="shared" si="200"/>
        <v>0</v>
      </c>
      <c r="H402" s="2450">
        <f t="shared" si="200"/>
        <v>0</v>
      </c>
      <c r="I402" s="2450">
        <f t="shared" si="200"/>
        <v>0</v>
      </c>
      <c r="J402" s="2450">
        <f t="shared" si="200"/>
        <v>0</v>
      </c>
      <c r="K402" s="2450">
        <f t="shared" si="200"/>
        <v>0</v>
      </c>
      <c r="L402" s="2450">
        <f t="shared" si="200"/>
        <v>0</v>
      </c>
      <c r="M402" s="2450">
        <f t="shared" si="200"/>
        <v>0</v>
      </c>
      <c r="N402" s="2450">
        <f t="shared" si="200"/>
        <v>0</v>
      </c>
      <c r="O402" s="2450">
        <f t="shared" si="200"/>
        <v>0</v>
      </c>
      <c r="P402" s="2453" t="s">
        <v>464</v>
      </c>
      <c r="Q402" s="2452"/>
      <c r="R402" s="2401" t="s">
        <v>469</v>
      </c>
    </row>
    <row r="403" spans="2:18">
      <c r="B403" s="2477" t="s">
        <v>478</v>
      </c>
      <c r="C403" s="2487" t="s">
        <v>482</v>
      </c>
      <c r="D403" s="2478">
        <f>D397</f>
        <v>45474</v>
      </c>
      <c r="E403" s="2478">
        <f t="shared" ref="E403:O403" si="201">E397</f>
        <v>45505</v>
      </c>
      <c r="F403" s="2478">
        <f t="shared" si="201"/>
        <v>45536</v>
      </c>
      <c r="G403" s="2478">
        <f t="shared" si="201"/>
        <v>45566</v>
      </c>
      <c r="H403" s="2478">
        <f t="shared" si="201"/>
        <v>45597</v>
      </c>
      <c r="I403" s="2478">
        <f t="shared" si="201"/>
        <v>45627</v>
      </c>
      <c r="J403" s="2478">
        <f t="shared" si="201"/>
        <v>45658</v>
      </c>
      <c r="K403" s="2478">
        <f t="shared" si="201"/>
        <v>45689</v>
      </c>
      <c r="L403" s="2478">
        <f t="shared" si="201"/>
        <v>45717</v>
      </c>
      <c r="M403" s="2478">
        <f t="shared" si="201"/>
        <v>45748</v>
      </c>
      <c r="N403" s="2478">
        <f t="shared" si="201"/>
        <v>45778</v>
      </c>
      <c r="O403" s="2478">
        <f t="shared" si="201"/>
        <v>45809</v>
      </c>
      <c r="P403" s="2481" t="s">
        <v>480</v>
      </c>
    </row>
    <row r="404" spans="2:18">
      <c r="B404" s="2449" t="s">
        <v>477</v>
      </c>
      <c r="C404" s="2488"/>
      <c r="D404" s="2450">
        <f>IFERROR(予実管理!D14/前期実績!D14,0)</f>
        <v>0</v>
      </c>
      <c r="E404" s="2450">
        <f>IFERROR(予実管理!E14/前期実績!E14,0)</f>
        <v>0</v>
      </c>
      <c r="F404" s="2450">
        <f>IFERROR(予実管理!F14/前期実績!F14,0)</f>
        <v>0</v>
      </c>
      <c r="G404" s="2450">
        <f>IFERROR(予実管理!G14/前期実績!G14,0)</f>
        <v>0</v>
      </c>
      <c r="H404" s="2450">
        <f>IFERROR(予実管理!H14/前期実績!H14,0)</f>
        <v>0</v>
      </c>
      <c r="I404" s="2450">
        <f>IFERROR(予実管理!I14/前期実績!I14,0)</f>
        <v>0</v>
      </c>
      <c r="J404" s="2450">
        <f>IFERROR(予実管理!J14/前期実績!J14,0)</f>
        <v>0</v>
      </c>
      <c r="K404" s="2450">
        <f>IFERROR(予実管理!K14/前期実績!K14,0)</f>
        <v>0</v>
      </c>
      <c r="L404" s="2450">
        <f>IFERROR(予実管理!L14/前期実績!L14,0)</f>
        <v>0</v>
      </c>
      <c r="M404" s="2450">
        <f>IFERROR(予実管理!M14/前期実績!M14,0)</f>
        <v>0</v>
      </c>
      <c r="N404" s="2450">
        <f>IFERROR(予実管理!N14/前期実績!N14,0)</f>
        <v>0</v>
      </c>
      <c r="O404" s="2450">
        <f>IFERROR(予実管理!O14/前期実績!O14,0)</f>
        <v>0</v>
      </c>
      <c r="P404" s="2450">
        <f>IFERROR(予実管理!Q14/前期実績!Q14,0)</f>
        <v>0</v>
      </c>
    </row>
    <row r="405" spans="2:18">
      <c r="B405" s="2449" t="s">
        <v>471</v>
      </c>
      <c r="C405" s="2429">
        <f>IFERROR(前期実績!Q109/前期実績!Q14,0)</f>
        <v>0</v>
      </c>
      <c r="D405" s="2450">
        <f>IFERROR(予実管理!D109/予実管理!D14,0)</f>
        <v>0</v>
      </c>
      <c r="E405" s="2450">
        <f>IFERROR(予実管理!E109/予実管理!E14,0)</f>
        <v>0</v>
      </c>
      <c r="F405" s="2450">
        <f>IFERROR(予実管理!F109/予実管理!F14,0)</f>
        <v>0</v>
      </c>
      <c r="G405" s="2450">
        <f>IFERROR(予実管理!G109/予実管理!G14,0)</f>
        <v>0</v>
      </c>
      <c r="H405" s="2450">
        <f>IFERROR(予実管理!H109/予実管理!H14,0)</f>
        <v>0</v>
      </c>
      <c r="I405" s="2450">
        <f>IFERROR(予実管理!I109/予実管理!I14,0)</f>
        <v>0</v>
      </c>
      <c r="J405" s="2450">
        <f>IFERROR(予実管理!J109/予実管理!J14,0)</f>
        <v>0</v>
      </c>
      <c r="K405" s="2450">
        <f>IFERROR(予実管理!K109/予実管理!K14,0)</f>
        <v>0</v>
      </c>
      <c r="L405" s="2450">
        <f>IFERROR(予実管理!L109/予実管理!L14,0)</f>
        <v>0</v>
      </c>
      <c r="M405" s="2450">
        <f>IFERROR(予実管理!M109/予実管理!M14,0)</f>
        <v>0</v>
      </c>
      <c r="N405" s="2450">
        <f>IFERROR(予実管理!N109/予実管理!N14,0)</f>
        <v>0</v>
      </c>
      <c r="O405" s="2450">
        <f>IFERROR(予実管理!O109/予実管理!O14,0)</f>
        <v>0</v>
      </c>
      <c r="P405" s="2450">
        <f>IFERROR(予実管理!Q109/予実管理!Q14,0)</f>
        <v>0</v>
      </c>
    </row>
    <row r="406" spans="2:18">
      <c r="B406" s="2449" t="s">
        <v>472</v>
      </c>
      <c r="C406" s="2429">
        <f>IFERROR(前期実績!Q84/前期実績!Q14,0)</f>
        <v>0</v>
      </c>
      <c r="D406" s="2450">
        <f>IFERROR(予実管理!D84/予実管理!D14,0)</f>
        <v>0</v>
      </c>
      <c r="E406" s="2450">
        <f>IFERROR(予実管理!E84/予実管理!E14,0)</f>
        <v>0</v>
      </c>
      <c r="F406" s="2450">
        <f>IFERROR(予実管理!F84/予実管理!F14,0)</f>
        <v>0</v>
      </c>
      <c r="G406" s="2450">
        <f>IFERROR(予実管理!G84/予実管理!G14,0)</f>
        <v>0</v>
      </c>
      <c r="H406" s="2450">
        <f>IFERROR(予実管理!H84/予実管理!H14,0)</f>
        <v>0</v>
      </c>
      <c r="I406" s="2450">
        <f>IFERROR(予実管理!I84/予実管理!I14,0)</f>
        <v>0</v>
      </c>
      <c r="J406" s="2450">
        <f>IFERROR(予実管理!J84/予実管理!J14,0)</f>
        <v>0</v>
      </c>
      <c r="K406" s="2450">
        <f>IFERROR(予実管理!K84/予実管理!K14,0)</f>
        <v>0</v>
      </c>
      <c r="L406" s="2450">
        <f>IFERROR(予実管理!L84/予実管理!L14,0)</f>
        <v>0</v>
      </c>
      <c r="M406" s="2450">
        <f>IFERROR(予実管理!M84/予実管理!M14,0)</f>
        <v>0</v>
      </c>
      <c r="N406" s="2450">
        <f>IFERROR(予実管理!N84/予実管理!N14,0)</f>
        <v>0</v>
      </c>
      <c r="O406" s="2450">
        <f>IFERROR(予実管理!O84/予実管理!O14,0)</f>
        <v>0</v>
      </c>
      <c r="P406" s="2450">
        <f>IFERROR(予実管理!Q84/予実管理!Q14,0)</f>
        <v>0</v>
      </c>
    </row>
    <row r="407" spans="2:18">
      <c r="B407" s="2449" t="s">
        <v>473</v>
      </c>
      <c r="C407" s="2429">
        <f>IFERROR(前期実績!Q83/前期実績!Q14,0)</f>
        <v>0</v>
      </c>
      <c r="D407" s="2450">
        <f>IFERROR(予実管理!D83/予実管理!D14,0)</f>
        <v>0</v>
      </c>
      <c r="E407" s="2450">
        <f>IFERROR(予実管理!E83/予実管理!E14,0)</f>
        <v>0</v>
      </c>
      <c r="F407" s="2450">
        <f>IFERROR(予実管理!F83/予実管理!F14,0)</f>
        <v>0</v>
      </c>
      <c r="G407" s="2450">
        <f>IFERROR(予実管理!G83/予実管理!G14,0)</f>
        <v>0</v>
      </c>
      <c r="H407" s="2450">
        <f>IFERROR(予実管理!H83/予実管理!H14,0)</f>
        <v>0</v>
      </c>
      <c r="I407" s="2450">
        <f>IFERROR(予実管理!I83/予実管理!I14,0)</f>
        <v>0</v>
      </c>
      <c r="J407" s="2450">
        <f>IFERROR(予実管理!J83/予実管理!J14,0)</f>
        <v>0</v>
      </c>
      <c r="K407" s="2450">
        <f>IFERROR(予実管理!K83/予実管理!K14,0)</f>
        <v>0</v>
      </c>
      <c r="L407" s="2450">
        <f>IFERROR(予実管理!L83/予実管理!L14,0)</f>
        <v>0</v>
      </c>
      <c r="M407" s="2450">
        <f>IFERROR(予実管理!M83/予実管理!M14,0)</f>
        <v>0</v>
      </c>
      <c r="N407" s="2450">
        <f>IFERROR(予実管理!N83/予実管理!N14,0)</f>
        <v>0</v>
      </c>
      <c r="O407" s="2450">
        <f>IFERROR(予実管理!O83/予実管理!O14,0)</f>
        <v>0</v>
      </c>
      <c r="P407" s="2450">
        <f>IFERROR(予実管理!Q83/予実管理!Q14,0)</f>
        <v>0</v>
      </c>
    </row>
    <row r="408" spans="2:18">
      <c r="B408" s="2449" t="s">
        <v>474</v>
      </c>
      <c r="C408" s="2429">
        <f>IFERROR(前期実績!Q45/前期実績!Q14,0)</f>
        <v>0</v>
      </c>
      <c r="D408" s="2450">
        <f>IFERROR(予実管理!D45/予実管理!D14,0)</f>
        <v>0</v>
      </c>
      <c r="E408" s="2450">
        <f>IFERROR(予実管理!E45/予実管理!E14,0)</f>
        <v>0</v>
      </c>
      <c r="F408" s="2450">
        <f>IFERROR(予実管理!F45/予実管理!F14,0)</f>
        <v>0</v>
      </c>
      <c r="G408" s="2450">
        <f>IFERROR(予実管理!G45/予実管理!G14,0)</f>
        <v>0</v>
      </c>
      <c r="H408" s="2450">
        <f>IFERROR(予実管理!H45/予実管理!H14,0)</f>
        <v>0</v>
      </c>
      <c r="I408" s="2450">
        <f>IFERROR(予実管理!I45/予実管理!I14,0)</f>
        <v>0</v>
      </c>
      <c r="J408" s="2450">
        <f>IFERROR(予実管理!J45/予実管理!J14,0)</f>
        <v>0</v>
      </c>
      <c r="K408" s="2450">
        <f>IFERROR(予実管理!K45/予実管理!K14,0)</f>
        <v>0</v>
      </c>
      <c r="L408" s="2450">
        <f>IFERROR(予実管理!L45/予実管理!L14,0)</f>
        <v>0</v>
      </c>
      <c r="M408" s="2450">
        <f>IFERROR(予実管理!M45/予実管理!M14,0)</f>
        <v>0</v>
      </c>
      <c r="N408" s="2450">
        <f>IFERROR(予実管理!N45/予実管理!N14,0)</f>
        <v>0</v>
      </c>
      <c r="O408" s="2450">
        <f>IFERROR(予実管理!O45/予実管理!O14,0)</f>
        <v>0</v>
      </c>
      <c r="P408" s="2450">
        <f>IFERROR(予実管理!Q45/予実管理!Q14,0)</f>
        <v>0</v>
      </c>
    </row>
    <row r="409" spans="2:18">
      <c r="B409" s="2449" t="s">
        <v>475</v>
      </c>
      <c r="C409" s="2429">
        <f>IFERROR(前期実績!D45/前期実績!D32,0)</f>
        <v>0</v>
      </c>
      <c r="D409" s="2450">
        <f>IFERROR(予実管理!D45/予実管理!D32,0)</f>
        <v>0</v>
      </c>
      <c r="E409" s="2450">
        <f>IFERROR(予実管理!E45/予実管理!E32,0)</f>
        <v>0</v>
      </c>
      <c r="F409" s="2450">
        <f>IFERROR(予実管理!F45/予実管理!F32,0)</f>
        <v>0</v>
      </c>
      <c r="G409" s="2450">
        <f>IFERROR(予実管理!G45/予実管理!G32,0)</f>
        <v>0</v>
      </c>
      <c r="H409" s="2450">
        <f>IFERROR(予実管理!H45/予実管理!H32,0)</f>
        <v>0</v>
      </c>
      <c r="I409" s="2450">
        <f>IFERROR(予実管理!I45/予実管理!I32,0)</f>
        <v>0</v>
      </c>
      <c r="J409" s="2450">
        <f>IFERROR(予実管理!J45/予実管理!J32,0)</f>
        <v>0</v>
      </c>
      <c r="K409" s="2450">
        <f>IFERROR(予実管理!K45/予実管理!K32,0)</f>
        <v>0</v>
      </c>
      <c r="L409" s="2450">
        <f>IFERROR(予実管理!L45/予実管理!L32,0)</f>
        <v>0</v>
      </c>
      <c r="M409" s="2450">
        <f>IFERROR(予実管理!M45/予実管理!M32,0)</f>
        <v>0</v>
      </c>
      <c r="N409" s="2450">
        <f>IFERROR(予実管理!N45/予実管理!N32,0)</f>
        <v>0</v>
      </c>
      <c r="O409" s="2450">
        <f>IFERROR(予実管理!O45/予実管理!O32,0)</f>
        <v>0</v>
      </c>
      <c r="P409" s="2450">
        <f>IFERROR(予実管理!Q45/予実管理!Q32,0)</f>
        <v>0</v>
      </c>
    </row>
    <row r="410" spans="2:18">
      <c r="B410" s="2449" t="s">
        <v>484</v>
      </c>
      <c r="C410" s="2429">
        <f>IFERROR(前期実績!R125/貸借対照表!C199,0)</f>
        <v>0</v>
      </c>
      <c r="D410" s="2455"/>
      <c r="E410" s="2455"/>
      <c r="F410" s="2455"/>
      <c r="G410" s="2455"/>
      <c r="H410" s="2455"/>
      <c r="I410" s="2455"/>
      <c r="J410" s="2455"/>
      <c r="K410" s="2455"/>
      <c r="L410" s="2455"/>
      <c r="M410" s="2455"/>
      <c r="N410" s="2455"/>
      <c r="O410" s="2455"/>
      <c r="P410" s="2450">
        <f>IFERROR((予実管理!Q124-予実管理!L150)/貸借対照表!O199,0)</f>
        <v>0</v>
      </c>
      <c r="R410" s="2401" t="s">
        <v>487</v>
      </c>
    </row>
    <row r="411" spans="2:18">
      <c r="B411" s="2449" t="s">
        <v>476</v>
      </c>
      <c r="C411" s="2429">
        <f>IFERROR(前期実績!Q14/貸借対照表!C199,0)</f>
        <v>0</v>
      </c>
      <c r="D411" s="2456"/>
      <c r="E411" s="2456"/>
      <c r="F411" s="2456"/>
      <c r="G411" s="2456"/>
      <c r="H411" s="2456"/>
      <c r="I411" s="2456"/>
      <c r="J411" s="2456"/>
      <c r="K411" s="2456"/>
      <c r="L411" s="2456"/>
      <c r="M411" s="2456"/>
      <c r="N411" s="2456"/>
      <c r="O411" s="2456"/>
      <c r="P411" s="2454">
        <f>IFERROR(予実管理!Q14/貸借対照表!O199,0)</f>
        <v>0</v>
      </c>
      <c r="Q411" s="2401" t="s">
        <v>483</v>
      </c>
      <c r="R411" s="2401" t="s">
        <v>486</v>
      </c>
    </row>
    <row r="420" spans="4:15">
      <c r="D420" s="2402" t="b">
        <v>1</v>
      </c>
      <c r="E420" s="2402" t="b">
        <v>1</v>
      </c>
      <c r="F420" s="2402" t="b">
        <v>1</v>
      </c>
      <c r="G420" s="2402" t="b">
        <v>1</v>
      </c>
      <c r="H420" s="2402" t="b">
        <v>1</v>
      </c>
      <c r="I420" s="2402" t="b">
        <v>1</v>
      </c>
      <c r="J420" s="2402" t="b">
        <v>1</v>
      </c>
      <c r="K420" s="2402" t="b">
        <v>1</v>
      </c>
      <c r="L420" s="2402" t="b">
        <v>1</v>
      </c>
      <c r="M420" s="2402" t="b">
        <v>0</v>
      </c>
      <c r="N420" s="2402" t="b">
        <v>0</v>
      </c>
      <c r="O420" s="2402" t="b">
        <v>0</v>
      </c>
    </row>
  </sheetData>
  <sheetProtection sheet="1" objects="1" scenarios="1"/>
  <phoneticPr fontId="2"/>
  <conditionalFormatting sqref="A1:XFD101 A102:A103 C102:XFD103 A104:XFD1048576">
    <cfRule type="expression" dxfId="4945" priority="29" stopIfTrue="1">
      <formula>CELL("protect", A1) = 0</formula>
    </cfRule>
  </conditionalFormatting>
  <conditionalFormatting sqref="C8:P200">
    <cfRule type="expression" dxfId="4944" priority="30" stopIfTrue="1">
      <formula>$AT$1=2</formula>
    </cfRule>
  </conditionalFormatting>
  <conditionalFormatting sqref="C204:P395">
    <cfRule type="expression" dxfId="4943" priority="31" stopIfTrue="1">
      <formula>$AT$1=2</formula>
    </cfRule>
  </conditionalFormatting>
  <conditionalFormatting sqref="B102:B103">
    <cfRule type="expression" dxfId="4942" priority="27" stopIfTrue="1">
      <formula>CELL("protect", B102) = 0</formula>
    </cfRule>
  </conditionalFormatting>
  <conditionalFormatting sqref="G397">
    <cfRule type="expression" dxfId="4941" priority="25">
      <formula>$G$420</formula>
    </cfRule>
  </conditionalFormatting>
  <conditionalFormatting sqref="D397">
    <cfRule type="expression" dxfId="4940" priority="24">
      <formula>$D$420</formula>
    </cfRule>
  </conditionalFormatting>
  <conditionalFormatting sqref="E397">
    <cfRule type="expression" dxfId="4939" priority="23">
      <formula>$E$420</formula>
    </cfRule>
  </conditionalFormatting>
  <conditionalFormatting sqref="F397">
    <cfRule type="expression" dxfId="4938" priority="22">
      <formula>$F$420</formula>
    </cfRule>
  </conditionalFormatting>
  <conditionalFormatting sqref="H397">
    <cfRule type="expression" dxfId="4937" priority="21">
      <formula>$H$420</formula>
    </cfRule>
  </conditionalFormatting>
  <conditionalFormatting sqref="I397">
    <cfRule type="expression" dxfId="4936" priority="20">
      <formula>$I$420</formula>
    </cfRule>
  </conditionalFormatting>
  <conditionalFormatting sqref="J397">
    <cfRule type="expression" dxfId="4935" priority="19">
      <formula>$J$420</formula>
    </cfRule>
  </conditionalFormatting>
  <conditionalFormatting sqref="K397">
    <cfRule type="expression" dxfId="4934" priority="18">
      <formula>$K$420</formula>
    </cfRule>
  </conditionalFormatting>
  <conditionalFormatting sqref="L397">
    <cfRule type="expression" dxfId="4933" priority="17">
      <formula>$L$420</formula>
    </cfRule>
  </conditionalFormatting>
  <conditionalFormatting sqref="M397">
    <cfRule type="expression" dxfId="4932" priority="16">
      <formula>$M$420</formula>
    </cfRule>
  </conditionalFormatting>
  <conditionalFormatting sqref="N397">
    <cfRule type="expression" dxfId="4931" priority="15">
      <formula>$N$420</formula>
    </cfRule>
  </conditionalFormatting>
  <conditionalFormatting sqref="O397">
    <cfRule type="expression" dxfId="4930" priority="14">
      <formula>$O$420</formula>
    </cfRule>
  </conditionalFormatting>
  <conditionalFormatting sqref="D403">
    <cfRule type="expression" dxfId="4929" priority="13">
      <formula>$D$420</formula>
    </cfRule>
  </conditionalFormatting>
  <conditionalFormatting sqref="E403">
    <cfRule type="expression" dxfId="4928" priority="12">
      <formula>$E$420</formula>
    </cfRule>
  </conditionalFormatting>
  <conditionalFormatting sqref="F403">
    <cfRule type="expression" dxfId="4927" priority="11">
      <formula>$F$420</formula>
    </cfRule>
  </conditionalFormatting>
  <conditionalFormatting sqref="G403">
    <cfRule type="expression" dxfId="4926" priority="10">
      <formula>$G$420</formula>
    </cfRule>
  </conditionalFormatting>
  <conditionalFormatting sqref="H403">
    <cfRule type="expression" dxfId="4925" priority="8">
      <formula>$H$420</formula>
    </cfRule>
  </conditionalFormatting>
  <conditionalFormatting sqref="I403">
    <cfRule type="expression" dxfId="4924" priority="7">
      <formula>$I$420</formula>
    </cfRule>
  </conditionalFormatting>
  <conditionalFormatting sqref="J403">
    <cfRule type="expression" dxfId="4923" priority="6">
      <formula>$J$420</formula>
    </cfRule>
  </conditionalFormatting>
  <conditionalFormatting sqref="K403">
    <cfRule type="expression" dxfId="4922" priority="5">
      <formula>$K$420</formula>
    </cfRule>
  </conditionalFormatting>
  <conditionalFormatting sqref="L403">
    <cfRule type="expression" dxfId="4921" priority="4">
      <formula>$L$420</formula>
    </cfRule>
  </conditionalFormatting>
  <conditionalFormatting sqref="M403">
    <cfRule type="expression" dxfId="4920" priority="3">
      <formula>$M$420</formula>
    </cfRule>
  </conditionalFormatting>
  <conditionalFormatting sqref="N403">
    <cfRule type="expression" dxfId="4919" priority="2">
      <formula>$N$420</formula>
    </cfRule>
  </conditionalFormatting>
  <conditionalFormatting sqref="O403">
    <cfRule type="expression" dxfId="4918" priority="1">
      <formula>$O$420</formula>
    </cfRule>
  </conditionalFormatting>
  <dataValidations count="2">
    <dataValidation allowBlank="1" showInputMessage="1" showErrorMessage="1" promptTitle="解説" prompt="①期首B/Sデータを会計ソフトのデータからインポートします_x000a_　勘定科目をB列の黄色のところに、科目ペーストボタンを使ってコピペします_x000a_　※freeeは、残高推移表データで期首残高も取り込めるので操作不要です。_x000a_②期首B/S残高を自動で取り込めます_x000a_※freeeも③のあと②で取り込んでください" sqref="L2" xr:uid="{D6D2AA5F-1910-4104-AC1D-423062F18F33}"/>
    <dataValidation allowBlank="1" showInputMessage="1" showErrorMessage="1" promptTitle="解説" prompt="③B/S残高推移のデータを会計ソフトのcsvやExcelデータからインポートします_x000a_④B/Sの推移表データを自動で取り込めます。" sqref="L3" xr:uid="{38C794FC-57CE-4DB1-A1B9-10A0F24AB881}"/>
  </dataValidations>
  <hyperlinks>
    <hyperlink ref="L4" r:id="rId1" xr:uid="{6849F046-3F9D-48F1-9069-8757D38054E4}"/>
    <hyperlink ref="T5" r:id="rId2" xr:uid="{23006CB0-6609-42C3-B519-4E8473232147}"/>
  </hyperlinks>
  <pageMargins left="0.5" right="0.3" top="0.5" bottom="0.5" header="0.3" footer="0.3"/>
  <pageSetup paperSize="8" scale="98"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62466" r:id="rId6" name="Button 2">
              <controlPr defaultSize="0" print="0" autoFill="0" autoPict="0" macro="[0]!BS_form">
                <anchor moveWithCells="1" sizeWithCells="1">
                  <from>
                    <xdr:col>6</xdr:col>
                    <xdr:colOff>69850</xdr:colOff>
                    <xdr:row>0</xdr:row>
                    <xdr:rowOff>203200</xdr:rowOff>
                  </from>
                  <to>
                    <xdr:col>8</xdr:col>
                    <xdr:colOff>355600</xdr:colOff>
                    <xdr:row>2</xdr:row>
                    <xdr:rowOff>146050</xdr:rowOff>
                  </to>
                </anchor>
              </controlPr>
            </control>
          </mc:Choice>
        </mc:AlternateContent>
        <mc:AlternateContent xmlns:mc="http://schemas.openxmlformats.org/markup-compatibility/2006">
          <mc:Choice Requires="x14">
            <control shapeId="62467" r:id="rId7" name="Button 3">
              <controlPr defaultSize="0" print="0" autoFill="0" autoPict="0" macro="[0]!BS_KISYUform">
                <anchor moveWithCells="1" sizeWithCells="1">
                  <from>
                    <xdr:col>1</xdr:col>
                    <xdr:colOff>660400</xdr:colOff>
                    <xdr:row>0</xdr:row>
                    <xdr:rowOff>203200</xdr:rowOff>
                  </from>
                  <to>
                    <xdr:col>3</xdr:col>
                    <xdr:colOff>412750</xdr:colOff>
                    <xdr:row>2</xdr:row>
                    <xdr:rowOff>146050</xdr:rowOff>
                  </to>
                </anchor>
              </controlPr>
            </control>
          </mc:Choice>
        </mc:AlternateContent>
        <mc:AlternateContent xmlns:mc="http://schemas.openxmlformats.org/markup-compatibility/2006">
          <mc:Choice Requires="x14">
            <control shapeId="62468" r:id="rId8" name="Option Button 4">
              <controlPr defaultSize="0" autoFill="0" autoLine="0" autoPict="0">
                <anchor moveWithCells="1">
                  <from>
                    <xdr:col>13</xdr:col>
                    <xdr:colOff>285750</xdr:colOff>
                    <xdr:row>4</xdr:row>
                    <xdr:rowOff>31750</xdr:rowOff>
                  </from>
                  <to>
                    <xdr:col>13</xdr:col>
                    <xdr:colOff>666750</xdr:colOff>
                    <xdr:row>5</xdr:row>
                    <xdr:rowOff>69850</xdr:rowOff>
                  </to>
                </anchor>
              </controlPr>
            </control>
          </mc:Choice>
        </mc:AlternateContent>
        <mc:AlternateContent xmlns:mc="http://schemas.openxmlformats.org/markup-compatibility/2006">
          <mc:Choice Requires="x14">
            <control shapeId="62469" r:id="rId9" name="Option Button 5">
              <controlPr defaultSize="0" autoFill="0" autoLine="0" autoPict="0">
                <anchor moveWithCells="1">
                  <from>
                    <xdr:col>14</xdr:col>
                    <xdr:colOff>203200</xdr:colOff>
                    <xdr:row>4</xdr:row>
                    <xdr:rowOff>38100</xdr:rowOff>
                  </from>
                  <to>
                    <xdr:col>15</xdr:col>
                    <xdr:colOff>279400</xdr:colOff>
                    <xdr:row>5</xdr:row>
                    <xdr:rowOff>38100</xdr:rowOff>
                  </to>
                </anchor>
              </controlPr>
            </control>
          </mc:Choice>
        </mc:AlternateContent>
        <mc:AlternateContent xmlns:mc="http://schemas.openxmlformats.org/markup-compatibility/2006">
          <mc:Choice Requires="x14">
            <control shapeId="62470" r:id="rId10" name="ボタン 142">
              <controlPr defaultSize="0" print="0" autoFill="0" autoPict="0" macro="[0]!BS科目ペースト">
                <anchor moveWithCells="1" sizeWithCells="1">
                  <from>
                    <xdr:col>1</xdr:col>
                    <xdr:colOff>50800</xdr:colOff>
                    <xdr:row>3</xdr:row>
                    <xdr:rowOff>133350</xdr:rowOff>
                  </from>
                  <to>
                    <xdr:col>1</xdr:col>
                    <xdr:colOff>1079500</xdr:colOff>
                    <xdr:row>5</xdr:row>
                    <xdr:rowOff>19050</xdr:rowOff>
                  </to>
                </anchor>
              </controlPr>
            </control>
          </mc:Choice>
        </mc:AlternateContent>
        <mc:AlternateContent xmlns:mc="http://schemas.openxmlformats.org/markup-compatibility/2006">
          <mc:Choice Requires="x14">
            <control shapeId="62472" r:id="rId11" name="Button 8">
              <controlPr defaultSize="0" print="0" autoFill="0" autoPict="0" macro="[0]!BS_Touki呼び出し">
                <anchor moveWithCells="1" sizeWithCells="1">
                  <from>
                    <xdr:col>8</xdr:col>
                    <xdr:colOff>514350</xdr:colOff>
                    <xdr:row>0</xdr:row>
                    <xdr:rowOff>203200</xdr:rowOff>
                  </from>
                  <to>
                    <xdr:col>10</xdr:col>
                    <xdr:colOff>495300</xdr:colOff>
                    <xdr:row>2</xdr:row>
                    <xdr:rowOff>146050</xdr:rowOff>
                  </to>
                </anchor>
              </controlPr>
            </control>
          </mc:Choice>
        </mc:AlternateContent>
        <mc:AlternateContent xmlns:mc="http://schemas.openxmlformats.org/markup-compatibility/2006">
          <mc:Choice Requires="x14">
            <control shapeId="62473" r:id="rId12" name="Button 9">
              <controlPr defaultSize="0" print="0" autoFill="0" autoPict="0" macro="[0]!BS_KISYU呼び出し">
                <anchor moveWithCells="1" sizeWithCells="1">
                  <from>
                    <xdr:col>3</xdr:col>
                    <xdr:colOff>508000</xdr:colOff>
                    <xdr:row>0</xdr:row>
                    <xdr:rowOff>203200</xdr:rowOff>
                  </from>
                  <to>
                    <xdr:col>5</xdr:col>
                    <xdr:colOff>488950</xdr:colOff>
                    <xdr:row>2</xdr:row>
                    <xdr:rowOff>152400</xdr:rowOff>
                  </to>
                </anchor>
              </controlPr>
            </control>
          </mc:Choice>
        </mc:AlternateContent>
        <mc:AlternateContent xmlns:mc="http://schemas.openxmlformats.org/markup-compatibility/2006">
          <mc:Choice Requires="x14">
            <control shapeId="62474" r:id="rId13" name="ボタン 23">
              <controlPr defaultSize="0" print="0" autoFill="0" autoPict="0" macro="[0]!BS空白行非表示autofilter">
                <anchor>
                  <from>
                    <xdr:col>5</xdr:col>
                    <xdr:colOff>241300</xdr:colOff>
                    <xdr:row>3</xdr:row>
                    <xdr:rowOff>184150</xdr:rowOff>
                  </from>
                  <to>
                    <xdr:col>7</xdr:col>
                    <xdr:colOff>203200</xdr:colOff>
                    <xdr:row>5</xdr:row>
                    <xdr:rowOff>12700</xdr:rowOff>
                  </to>
                </anchor>
              </controlPr>
            </control>
          </mc:Choice>
        </mc:AlternateContent>
        <mc:AlternateContent xmlns:mc="http://schemas.openxmlformats.org/markup-compatibility/2006">
          <mc:Choice Requires="x14">
            <control shapeId="62475" r:id="rId14" name="Button 11">
              <controlPr defaultSize="0" print="0" autoFill="0" autoPict="0" macro="[0]!BSプリントフォーム">
                <anchor moveWithCells="1" sizeWithCells="1">
                  <from>
                    <xdr:col>16</xdr:col>
                    <xdr:colOff>76200</xdr:colOff>
                    <xdr:row>1</xdr:row>
                    <xdr:rowOff>69850</xdr:rowOff>
                  </from>
                  <to>
                    <xdr:col>18</xdr:col>
                    <xdr:colOff>152400</xdr:colOff>
                    <xdr:row>3</xdr:row>
                    <xdr:rowOff>12700</xdr:rowOff>
                  </to>
                </anchor>
              </controlPr>
            </control>
          </mc:Choice>
        </mc:AlternateContent>
        <mc:AlternateContent xmlns:mc="http://schemas.openxmlformats.org/markup-compatibility/2006">
          <mc:Choice Requires="x14">
            <control shapeId="62476" r:id="rId15" name="Button 12">
              <controlPr defaultSize="0" print="0" autoFill="0" autoPict="0" macro="[0]!BS_データ削除">
                <anchor moveWithCells="1" sizeWithCells="1">
                  <from>
                    <xdr:col>18</xdr:col>
                    <xdr:colOff>336550</xdr:colOff>
                    <xdr:row>1</xdr:row>
                    <xdr:rowOff>69850</xdr:rowOff>
                  </from>
                  <to>
                    <xdr:col>20</xdr:col>
                    <xdr:colOff>412750</xdr:colOff>
                    <xdr:row>3</xdr:row>
                    <xdr:rowOff>12700</xdr:rowOff>
                  </to>
                </anchor>
              </controlPr>
            </control>
          </mc:Choice>
        </mc:AlternateContent>
        <mc:AlternateContent xmlns:mc="http://schemas.openxmlformats.org/markup-compatibility/2006">
          <mc:Choice Requires="x14">
            <control shapeId="62477" r:id="rId16" name="Check Box 13">
              <controlPr defaultSize="0" autoFill="0" autoLine="0" autoPict="0">
                <anchor moveWithCells="1">
                  <from>
                    <xdr:col>3</xdr:col>
                    <xdr:colOff>69850</xdr:colOff>
                    <xdr:row>201</xdr:row>
                    <xdr:rowOff>76200</xdr:rowOff>
                  </from>
                  <to>
                    <xdr:col>3</xdr:col>
                    <xdr:colOff>584200</xdr:colOff>
                    <xdr:row>201</xdr:row>
                    <xdr:rowOff>298450</xdr:rowOff>
                  </to>
                </anchor>
              </controlPr>
            </control>
          </mc:Choice>
        </mc:AlternateContent>
        <mc:AlternateContent xmlns:mc="http://schemas.openxmlformats.org/markup-compatibility/2006">
          <mc:Choice Requires="x14">
            <control shapeId="62478" r:id="rId17" name="Check Box 14">
              <controlPr defaultSize="0" autoFill="0" autoLine="0" autoPict="0">
                <anchor moveWithCells="1">
                  <from>
                    <xdr:col>4</xdr:col>
                    <xdr:colOff>69850</xdr:colOff>
                    <xdr:row>201</xdr:row>
                    <xdr:rowOff>76200</xdr:rowOff>
                  </from>
                  <to>
                    <xdr:col>4</xdr:col>
                    <xdr:colOff>584200</xdr:colOff>
                    <xdr:row>201</xdr:row>
                    <xdr:rowOff>298450</xdr:rowOff>
                  </to>
                </anchor>
              </controlPr>
            </control>
          </mc:Choice>
        </mc:AlternateContent>
        <mc:AlternateContent xmlns:mc="http://schemas.openxmlformats.org/markup-compatibility/2006">
          <mc:Choice Requires="x14">
            <control shapeId="62479" r:id="rId18" name="Check Box 15">
              <controlPr defaultSize="0" autoFill="0" autoLine="0" autoPict="0">
                <anchor moveWithCells="1">
                  <from>
                    <xdr:col>5</xdr:col>
                    <xdr:colOff>69850</xdr:colOff>
                    <xdr:row>201</xdr:row>
                    <xdr:rowOff>76200</xdr:rowOff>
                  </from>
                  <to>
                    <xdr:col>5</xdr:col>
                    <xdr:colOff>584200</xdr:colOff>
                    <xdr:row>201</xdr:row>
                    <xdr:rowOff>298450</xdr:rowOff>
                  </to>
                </anchor>
              </controlPr>
            </control>
          </mc:Choice>
        </mc:AlternateContent>
        <mc:AlternateContent xmlns:mc="http://schemas.openxmlformats.org/markup-compatibility/2006">
          <mc:Choice Requires="x14">
            <control shapeId="62480" r:id="rId19" name="Check Box 16">
              <controlPr defaultSize="0" autoFill="0" autoLine="0" autoPict="0">
                <anchor moveWithCells="1">
                  <from>
                    <xdr:col>6</xdr:col>
                    <xdr:colOff>69850</xdr:colOff>
                    <xdr:row>201</xdr:row>
                    <xdr:rowOff>76200</xdr:rowOff>
                  </from>
                  <to>
                    <xdr:col>6</xdr:col>
                    <xdr:colOff>584200</xdr:colOff>
                    <xdr:row>201</xdr:row>
                    <xdr:rowOff>298450</xdr:rowOff>
                  </to>
                </anchor>
              </controlPr>
            </control>
          </mc:Choice>
        </mc:AlternateContent>
        <mc:AlternateContent xmlns:mc="http://schemas.openxmlformats.org/markup-compatibility/2006">
          <mc:Choice Requires="x14">
            <control shapeId="62481" r:id="rId20" name="Check Box 17">
              <controlPr defaultSize="0" autoFill="0" autoLine="0" autoPict="0">
                <anchor moveWithCells="1">
                  <from>
                    <xdr:col>7</xdr:col>
                    <xdr:colOff>69850</xdr:colOff>
                    <xdr:row>201</xdr:row>
                    <xdr:rowOff>76200</xdr:rowOff>
                  </from>
                  <to>
                    <xdr:col>7</xdr:col>
                    <xdr:colOff>584200</xdr:colOff>
                    <xdr:row>201</xdr:row>
                    <xdr:rowOff>298450</xdr:rowOff>
                  </to>
                </anchor>
              </controlPr>
            </control>
          </mc:Choice>
        </mc:AlternateContent>
        <mc:AlternateContent xmlns:mc="http://schemas.openxmlformats.org/markup-compatibility/2006">
          <mc:Choice Requires="x14">
            <control shapeId="62482" r:id="rId21" name="Check Box 18">
              <controlPr defaultSize="0" autoFill="0" autoLine="0" autoPict="0">
                <anchor moveWithCells="1">
                  <from>
                    <xdr:col>8</xdr:col>
                    <xdr:colOff>69850</xdr:colOff>
                    <xdr:row>201</xdr:row>
                    <xdr:rowOff>76200</xdr:rowOff>
                  </from>
                  <to>
                    <xdr:col>8</xdr:col>
                    <xdr:colOff>584200</xdr:colOff>
                    <xdr:row>201</xdr:row>
                    <xdr:rowOff>298450</xdr:rowOff>
                  </to>
                </anchor>
              </controlPr>
            </control>
          </mc:Choice>
        </mc:AlternateContent>
        <mc:AlternateContent xmlns:mc="http://schemas.openxmlformats.org/markup-compatibility/2006">
          <mc:Choice Requires="x14">
            <control shapeId="62483" r:id="rId22" name="Check Box 19">
              <controlPr defaultSize="0" autoFill="0" autoLine="0" autoPict="0">
                <anchor moveWithCells="1">
                  <from>
                    <xdr:col>9</xdr:col>
                    <xdr:colOff>69850</xdr:colOff>
                    <xdr:row>201</xdr:row>
                    <xdr:rowOff>76200</xdr:rowOff>
                  </from>
                  <to>
                    <xdr:col>9</xdr:col>
                    <xdr:colOff>584200</xdr:colOff>
                    <xdr:row>201</xdr:row>
                    <xdr:rowOff>298450</xdr:rowOff>
                  </to>
                </anchor>
              </controlPr>
            </control>
          </mc:Choice>
        </mc:AlternateContent>
        <mc:AlternateContent xmlns:mc="http://schemas.openxmlformats.org/markup-compatibility/2006">
          <mc:Choice Requires="x14">
            <control shapeId="62484" r:id="rId23" name="Check Box 20">
              <controlPr defaultSize="0" autoFill="0" autoLine="0" autoPict="0">
                <anchor moveWithCells="1">
                  <from>
                    <xdr:col>10</xdr:col>
                    <xdr:colOff>69850</xdr:colOff>
                    <xdr:row>201</xdr:row>
                    <xdr:rowOff>76200</xdr:rowOff>
                  </from>
                  <to>
                    <xdr:col>10</xdr:col>
                    <xdr:colOff>584200</xdr:colOff>
                    <xdr:row>201</xdr:row>
                    <xdr:rowOff>298450</xdr:rowOff>
                  </to>
                </anchor>
              </controlPr>
            </control>
          </mc:Choice>
        </mc:AlternateContent>
        <mc:AlternateContent xmlns:mc="http://schemas.openxmlformats.org/markup-compatibility/2006">
          <mc:Choice Requires="x14">
            <control shapeId="62485" r:id="rId24" name="Check Box 21">
              <controlPr defaultSize="0" autoFill="0" autoLine="0" autoPict="0">
                <anchor moveWithCells="1">
                  <from>
                    <xdr:col>11</xdr:col>
                    <xdr:colOff>69850</xdr:colOff>
                    <xdr:row>201</xdr:row>
                    <xdr:rowOff>76200</xdr:rowOff>
                  </from>
                  <to>
                    <xdr:col>11</xdr:col>
                    <xdr:colOff>584200</xdr:colOff>
                    <xdr:row>201</xdr:row>
                    <xdr:rowOff>298450</xdr:rowOff>
                  </to>
                </anchor>
              </controlPr>
            </control>
          </mc:Choice>
        </mc:AlternateContent>
        <mc:AlternateContent xmlns:mc="http://schemas.openxmlformats.org/markup-compatibility/2006">
          <mc:Choice Requires="x14">
            <control shapeId="62486" r:id="rId25" name="Check Box 22">
              <controlPr defaultSize="0" autoFill="0" autoLine="0" autoPict="0">
                <anchor moveWithCells="1">
                  <from>
                    <xdr:col>12</xdr:col>
                    <xdr:colOff>69850</xdr:colOff>
                    <xdr:row>201</xdr:row>
                    <xdr:rowOff>76200</xdr:rowOff>
                  </from>
                  <to>
                    <xdr:col>12</xdr:col>
                    <xdr:colOff>584200</xdr:colOff>
                    <xdr:row>201</xdr:row>
                    <xdr:rowOff>298450</xdr:rowOff>
                  </to>
                </anchor>
              </controlPr>
            </control>
          </mc:Choice>
        </mc:AlternateContent>
        <mc:AlternateContent xmlns:mc="http://schemas.openxmlformats.org/markup-compatibility/2006">
          <mc:Choice Requires="x14">
            <control shapeId="62487" r:id="rId26" name="Check Box 23">
              <controlPr defaultSize="0" autoFill="0" autoLine="0" autoPict="0">
                <anchor moveWithCells="1">
                  <from>
                    <xdr:col>13</xdr:col>
                    <xdr:colOff>69850</xdr:colOff>
                    <xdr:row>201</xdr:row>
                    <xdr:rowOff>76200</xdr:rowOff>
                  </from>
                  <to>
                    <xdr:col>13</xdr:col>
                    <xdr:colOff>584200</xdr:colOff>
                    <xdr:row>201</xdr:row>
                    <xdr:rowOff>298450</xdr:rowOff>
                  </to>
                </anchor>
              </controlPr>
            </control>
          </mc:Choice>
        </mc:AlternateContent>
        <mc:AlternateContent xmlns:mc="http://schemas.openxmlformats.org/markup-compatibility/2006">
          <mc:Choice Requires="x14">
            <control shapeId="62488" r:id="rId27" name="Check Box 24">
              <controlPr defaultSize="0" autoFill="0" autoLine="0" autoPict="0">
                <anchor moveWithCells="1">
                  <from>
                    <xdr:col>14</xdr:col>
                    <xdr:colOff>69850</xdr:colOff>
                    <xdr:row>201</xdr:row>
                    <xdr:rowOff>76200</xdr:rowOff>
                  </from>
                  <to>
                    <xdr:col>14</xdr:col>
                    <xdr:colOff>584200</xdr:colOff>
                    <xdr:row>201</xdr:row>
                    <xdr:rowOff>298450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73B7A-301F-455E-9190-986F8C4F6FD3}">
  <sheetPr codeName="Sheet13"/>
  <dimension ref="A1"/>
  <sheetViews>
    <sheetView workbookViewId="0">
      <pane ySplit="2" topLeftCell="A3" activePane="bottomLeft" state="frozen"/>
      <selection pane="bottomLeft" activeCell="G25" sqref="G25"/>
    </sheetView>
  </sheetViews>
  <sheetFormatPr defaultRowHeight="18"/>
  <cols>
    <col min="1" max="1" width="20.58203125" customWidth="1"/>
    <col min="2" max="2" width="18.08203125" customWidth="1"/>
  </cols>
  <sheetData/>
  <sheetProtection sheet="1" objects="1" scenarios="1"/>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ボタン 11">
              <controlPr defaultSize="0" print="0" autoFill="0" autoPict="0" macro="[0]!BS科目">
                <anchor>
                  <from>
                    <xdr:col>0</xdr:col>
                    <xdr:colOff>133350</xdr:colOff>
                    <xdr:row>0</xdr:row>
                    <xdr:rowOff>88900</xdr:rowOff>
                  </from>
                  <to>
                    <xdr:col>0</xdr:col>
                    <xdr:colOff>1543050</xdr:colOff>
                    <xdr:row>1</xdr:row>
                    <xdr:rowOff>165100</xdr:rowOff>
                  </to>
                </anchor>
              </controlPr>
            </control>
          </mc:Choice>
        </mc:AlternateContent>
        <mc:AlternateContent xmlns:mc="http://schemas.openxmlformats.org/markup-compatibility/2006">
          <mc:Choice Requires="x14">
            <control shapeId="101379" r:id="rId4" name="Button 3">
              <controlPr defaultSize="0" print="0" autoFill="0" autoPict="0" macro="[0]!BS期首FALSE">
                <anchor>
                  <from>
                    <xdr:col>2</xdr:col>
                    <xdr:colOff>12700</xdr:colOff>
                    <xdr:row>0</xdr:row>
                    <xdr:rowOff>88900</xdr:rowOff>
                  </from>
                  <to>
                    <xdr:col>4</xdr:col>
                    <xdr:colOff>146050</xdr:colOff>
                    <xdr:row>1</xdr:row>
                    <xdr:rowOff>165100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ED058-4C01-4F2A-9B65-2BF3A451D4B4}">
  <sheetPr codeName="Sheet6"/>
  <dimension ref="B1:M6"/>
  <sheetViews>
    <sheetView zoomScale="80" zoomScaleNormal="80" workbookViewId="0">
      <pane ySplit="1" topLeftCell="A2" activePane="bottomLeft" state="frozen"/>
      <selection pane="bottomLeft" activeCell="S31" sqref="S31"/>
    </sheetView>
  </sheetViews>
  <sheetFormatPr defaultRowHeight="18"/>
  <cols>
    <col min="1" max="1" width="20.58203125" customWidth="1"/>
  </cols>
  <sheetData>
    <row r="1" spans="2:13" ht="36" customHeight="1"/>
    <row r="4" spans="2:13" ht="11.15" customHeight="1"/>
    <row r="6" spans="2:13">
      <c r="B6" s="2489"/>
      <c r="C6" s="2489"/>
      <c r="D6" s="2489"/>
      <c r="E6" s="2489"/>
      <c r="F6" s="2489"/>
      <c r="G6" s="2489"/>
      <c r="H6" s="2489"/>
      <c r="I6" s="2489"/>
      <c r="J6" s="2489"/>
      <c r="K6" s="2489"/>
      <c r="L6" s="2489"/>
      <c r="M6" s="2489"/>
    </row>
  </sheetData>
  <sheetProtection sheet="1" objects="1" scenarios="1"/>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946" r:id="rId3" name="ボタン 11">
              <controlPr defaultSize="0" print="0" autoFill="0" autoPict="0" macro="[0]!BS科目">
                <anchor>
                  <from>
                    <xdr:col>0</xdr:col>
                    <xdr:colOff>133350</xdr:colOff>
                    <xdr:row>0</xdr:row>
                    <xdr:rowOff>88900</xdr:rowOff>
                  </from>
                  <to>
                    <xdr:col>1</xdr:col>
                    <xdr:colOff>0</xdr:colOff>
                    <xdr:row>0</xdr:row>
                    <xdr:rowOff>393700</xdr:rowOff>
                  </to>
                </anchor>
              </controlPr>
            </control>
          </mc:Choice>
        </mc:AlternateContent>
        <mc:AlternateContent xmlns:mc="http://schemas.openxmlformats.org/markup-compatibility/2006">
          <mc:Choice Requires="x14">
            <control shapeId="82947" r:id="rId4" name="Button 3">
              <controlPr defaultSize="0" print="0" autoFill="0" autoPict="0" macro="[0]!kaikei会計シート前期FALSE">
                <anchor>
                  <from>
                    <xdr:col>2</xdr:col>
                    <xdr:colOff>381000</xdr:colOff>
                    <xdr:row>0</xdr:row>
                    <xdr:rowOff>127000</xdr:rowOff>
                  </from>
                  <to>
                    <xdr:col>4</xdr:col>
                    <xdr:colOff>438150</xdr:colOff>
                    <xdr:row>0</xdr:row>
                    <xdr:rowOff>431800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BAA95-EC6C-4956-B02C-3271F75204E2}">
  <sheetPr codeName="Sheet8">
    <tabColor rgb="FFFF66FF"/>
  </sheetPr>
  <dimension ref="A8:E25"/>
  <sheetViews>
    <sheetView showRowColHeaders="0" zoomScale="70" zoomScaleNormal="70" workbookViewId="0">
      <pane xSplit="1" ySplit="2" topLeftCell="B3" activePane="bottomRight" state="frozen"/>
      <selection pane="topRight" activeCell="B1" sqref="B1"/>
      <selection pane="bottomLeft" activeCell="A3" sqref="A3"/>
      <selection pane="bottomRight" activeCell="D39" sqref="D39"/>
    </sheetView>
  </sheetViews>
  <sheetFormatPr defaultColWidth="8.75" defaultRowHeight="18"/>
  <cols>
    <col min="1" max="1" width="20.58203125" customWidth="1"/>
    <col min="2" max="19" width="15.58203125" customWidth="1"/>
  </cols>
  <sheetData>
    <row r="8" spans="1:5">
      <c r="A8" t="s">
        <v>502</v>
      </c>
      <c r="B8" t="s">
        <v>503</v>
      </c>
      <c r="C8" t="s">
        <v>504</v>
      </c>
      <c r="D8" t="s">
        <v>505</v>
      </c>
      <c r="E8" t="s">
        <v>506</v>
      </c>
    </row>
    <row r="10" spans="1:5">
      <c r="A10" t="s">
        <v>508</v>
      </c>
      <c r="B10">
        <v>9713</v>
      </c>
      <c r="C10">
        <v>697623</v>
      </c>
      <c r="D10">
        <v>1431809</v>
      </c>
      <c r="E10">
        <v>694816</v>
      </c>
    </row>
    <row r="11" spans="1:5">
      <c r="B11">
        <v>9713</v>
      </c>
      <c r="C11">
        <v>697623</v>
      </c>
      <c r="D11">
        <v>1431809</v>
      </c>
      <c r="E11">
        <v>694816</v>
      </c>
    </row>
    <row r="13" spans="1:5">
      <c r="B13">
        <v>0</v>
      </c>
      <c r="C13">
        <v>0</v>
      </c>
      <c r="D13">
        <v>0</v>
      </c>
      <c r="E13">
        <v>0</v>
      </c>
    </row>
    <row r="15" spans="1:5">
      <c r="A15" t="s">
        <v>509</v>
      </c>
      <c r="B15">
        <v>42569</v>
      </c>
      <c r="C15">
        <v>42569</v>
      </c>
      <c r="D15">
        <v>42569</v>
      </c>
      <c r="E15">
        <v>42569</v>
      </c>
    </row>
    <row r="16" spans="1:5">
      <c r="A16" t="s">
        <v>510</v>
      </c>
      <c r="B16">
        <v>47933</v>
      </c>
      <c r="C16">
        <v>186090</v>
      </c>
      <c r="D16">
        <v>60401</v>
      </c>
      <c r="E16">
        <v>84501</v>
      </c>
    </row>
    <row r="17" spans="2:5">
      <c r="B17">
        <v>90502</v>
      </c>
      <c r="C17">
        <v>228659</v>
      </c>
      <c r="D17">
        <v>102970</v>
      </c>
      <c r="E17">
        <v>127070</v>
      </c>
    </row>
    <row r="18" spans="2:5">
      <c r="B18">
        <v>100215</v>
      </c>
      <c r="C18">
        <v>926282</v>
      </c>
      <c r="D18">
        <v>1534779</v>
      </c>
      <c r="E18">
        <v>821886</v>
      </c>
    </row>
    <row r="20" spans="2:5">
      <c r="B20">
        <v>0</v>
      </c>
      <c r="C20">
        <v>0</v>
      </c>
      <c r="D20">
        <v>0</v>
      </c>
      <c r="E20">
        <v>0</v>
      </c>
    </row>
    <row r="22" spans="2:5">
      <c r="B22">
        <v>0</v>
      </c>
      <c r="C22">
        <v>0</v>
      </c>
      <c r="D22">
        <v>0</v>
      </c>
      <c r="E22">
        <v>0</v>
      </c>
    </row>
    <row r="24" spans="2:5">
      <c r="B24">
        <v>0</v>
      </c>
      <c r="C24">
        <v>0</v>
      </c>
      <c r="D24">
        <v>0</v>
      </c>
      <c r="E24">
        <v>0</v>
      </c>
    </row>
    <row r="25" spans="2:5">
      <c r="B25">
        <v>100215</v>
      </c>
      <c r="C25">
        <v>926282</v>
      </c>
      <c r="D25">
        <v>1534779</v>
      </c>
      <c r="E25">
        <v>821886</v>
      </c>
    </row>
  </sheetData>
  <sheetProtection sheet="1" objects="1" scenarios="1"/>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ボタン 11">
              <controlPr defaultSize="0" print="0" autoFill="0" autoPict="0" macro="[0]!zenki実績コピー">
                <anchor>
                  <from>
                    <xdr:col>0</xdr:col>
                    <xdr:colOff>69850</xdr:colOff>
                    <xdr:row>0</xdr:row>
                    <xdr:rowOff>50800</xdr:rowOff>
                  </from>
                  <to>
                    <xdr:col>0</xdr:col>
                    <xdr:colOff>1466850</xdr:colOff>
                    <xdr:row>1</xdr:row>
                    <xdr:rowOff>133350</xdr:rowOff>
                  </to>
                </anchor>
              </controlPr>
            </control>
          </mc:Choice>
        </mc:AlternateContent>
        <mc:AlternateContent xmlns:mc="http://schemas.openxmlformats.org/markup-compatibility/2006">
          <mc:Choice Requires="x14">
            <control shapeId="32770" r:id="rId4" name="ボタン 94">
              <controlPr defaultSize="0" print="0" autoFill="0" autoPict="0">
                <anchor>
                  <from>
                    <xdr:col>1</xdr:col>
                    <xdr:colOff>260350</xdr:colOff>
                    <xdr:row>0</xdr:row>
                    <xdr:rowOff>50800</xdr:rowOff>
                  </from>
                  <to>
                    <xdr:col>3</xdr:col>
                    <xdr:colOff>927100</xdr:colOff>
                    <xdr:row>1</xdr:row>
                    <xdr:rowOff>133350</xdr:rowOff>
                  </to>
                </anchor>
              </controlPr>
            </control>
          </mc:Choice>
        </mc:AlternateContent>
        <mc:AlternateContent xmlns:mc="http://schemas.openxmlformats.org/markup-compatibility/2006">
          <mc:Choice Requires="x14">
            <control shapeId="32771" r:id="rId5" name="Button 3">
              <controlPr defaultSize="0" print="0" autoFill="0" autoPict="0" macro="[0]!seizouシート当期FALSE">
                <anchor>
                  <from>
                    <xdr:col>4</xdr:col>
                    <xdr:colOff>38100</xdr:colOff>
                    <xdr:row>0</xdr:row>
                    <xdr:rowOff>69850</xdr:rowOff>
                  </from>
                  <to>
                    <xdr:col>5</xdr:col>
                    <xdr:colOff>317500</xdr:colOff>
                    <xdr:row>1</xdr:row>
                    <xdr:rowOff>95250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2042-8A3B-4D5B-83D0-474BC3F13ECD}">
  <sheetPr codeName="Sheet12">
    <tabColor rgb="FFFFEB00"/>
  </sheetPr>
  <dimension ref="A1:F18"/>
  <sheetViews>
    <sheetView zoomScale="70" zoomScaleNormal="70" workbookViewId="0">
      <selection sqref="A1:XFD1048576"/>
    </sheetView>
  </sheetViews>
  <sheetFormatPr defaultColWidth="8.75" defaultRowHeight="18"/>
  <cols>
    <col min="1" max="1" width="20.08203125" bestFit="1" customWidth="1"/>
    <col min="2" max="2" width="20.33203125" bestFit="1" customWidth="1"/>
    <col min="3" max="3" width="12.33203125" bestFit="1" customWidth="1"/>
    <col min="4" max="4" width="20.25" bestFit="1" customWidth="1"/>
    <col min="5" max="5" width="10.08203125" bestFit="1" customWidth="1"/>
    <col min="6" max="6" width="12.33203125" bestFit="1" customWidth="1"/>
  </cols>
  <sheetData>
    <row r="1" spans="1:6">
      <c r="B1" t="s">
        <v>502</v>
      </c>
      <c r="C1" t="s">
        <v>503</v>
      </c>
      <c r="D1" t="s">
        <v>504</v>
      </c>
      <c r="E1" t="s">
        <v>505</v>
      </c>
      <c r="F1" t="s">
        <v>506</v>
      </c>
    </row>
    <row r="2" spans="1:6">
      <c r="A2" t="s">
        <v>511</v>
      </c>
    </row>
    <row r="3" spans="1:6">
      <c r="B3" t="s">
        <v>508</v>
      </c>
      <c r="C3">
        <v>9713</v>
      </c>
      <c r="D3">
        <v>697623</v>
      </c>
      <c r="E3">
        <v>1431809</v>
      </c>
      <c r="F3">
        <v>694816</v>
      </c>
    </row>
    <row r="4" spans="1:6">
      <c r="A4" t="s">
        <v>146</v>
      </c>
      <c r="C4">
        <v>9713</v>
      </c>
      <c r="D4">
        <v>697623</v>
      </c>
      <c r="E4">
        <v>1431809</v>
      </c>
      <c r="F4">
        <v>694816</v>
      </c>
    </row>
    <row r="5" spans="1:6">
      <c r="A5" t="s">
        <v>250</v>
      </c>
    </row>
    <row r="6" spans="1:6">
      <c r="A6" t="s">
        <v>147</v>
      </c>
      <c r="C6">
        <v>0</v>
      </c>
      <c r="D6">
        <v>0</v>
      </c>
      <c r="E6">
        <v>0</v>
      </c>
      <c r="F6">
        <v>0</v>
      </c>
    </row>
    <row r="7" spans="1:6">
      <c r="A7" t="s">
        <v>251</v>
      </c>
    </row>
    <row r="8" spans="1:6">
      <c r="B8" t="s">
        <v>509</v>
      </c>
      <c r="C8">
        <v>42569</v>
      </c>
      <c r="D8">
        <v>42569</v>
      </c>
      <c r="E8">
        <v>42569</v>
      </c>
      <c r="F8">
        <v>42569</v>
      </c>
    </row>
    <row r="9" spans="1:6">
      <c r="B9" t="s">
        <v>510</v>
      </c>
      <c r="C9">
        <v>47933</v>
      </c>
      <c r="D9">
        <v>186090</v>
      </c>
      <c r="E9">
        <v>60401</v>
      </c>
      <c r="F9">
        <v>84501</v>
      </c>
    </row>
    <row r="10" spans="1:6">
      <c r="A10" t="s">
        <v>148</v>
      </c>
      <c r="C10">
        <v>90502</v>
      </c>
      <c r="D10">
        <v>228659</v>
      </c>
      <c r="E10">
        <v>102970</v>
      </c>
      <c r="F10">
        <v>127070</v>
      </c>
    </row>
    <row r="11" spans="1:6">
      <c r="A11" t="s">
        <v>512</v>
      </c>
      <c r="C11">
        <v>100215</v>
      </c>
      <c r="D11">
        <v>926282</v>
      </c>
      <c r="E11">
        <v>1534779</v>
      </c>
      <c r="F11">
        <v>821886</v>
      </c>
    </row>
    <row r="12" spans="1:6">
      <c r="A12" t="s">
        <v>513</v>
      </c>
    </row>
    <row r="13" spans="1:6">
      <c r="A13" t="s">
        <v>513</v>
      </c>
      <c r="C13">
        <v>0</v>
      </c>
      <c r="D13">
        <v>0</v>
      </c>
      <c r="E13">
        <v>0</v>
      </c>
      <c r="F13">
        <v>0</v>
      </c>
    </row>
    <row r="14" spans="1:6">
      <c r="A14" t="s">
        <v>514</v>
      </c>
    </row>
    <row r="15" spans="1:6">
      <c r="A15" t="s">
        <v>514</v>
      </c>
      <c r="C15">
        <v>0</v>
      </c>
      <c r="D15">
        <v>0</v>
      </c>
      <c r="E15">
        <v>0</v>
      </c>
      <c r="F15">
        <v>0</v>
      </c>
    </row>
    <row r="16" spans="1:6">
      <c r="A16" t="s">
        <v>515</v>
      </c>
    </row>
    <row r="17" spans="1:6">
      <c r="A17" t="s">
        <v>515</v>
      </c>
      <c r="C17">
        <v>0</v>
      </c>
      <c r="D17">
        <v>0</v>
      </c>
      <c r="E17">
        <v>0</v>
      </c>
      <c r="F17">
        <v>0</v>
      </c>
    </row>
    <row r="18" spans="1:6">
      <c r="A18" t="s">
        <v>173</v>
      </c>
      <c r="C18">
        <v>100215</v>
      </c>
      <c r="D18">
        <v>926282</v>
      </c>
      <c r="E18">
        <v>1534779</v>
      </c>
      <c r="F18">
        <v>821886</v>
      </c>
    </row>
  </sheetData>
  <sheetProtection sheet="1" objects="1" scenarios="1"/>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E6D20-34F2-4759-A382-1D10CDCB34FF}">
  <sheetPr codeName="Sheet38">
    <tabColor rgb="FFFF0000"/>
    <pageSetUpPr fitToPage="1"/>
  </sheetPr>
  <dimension ref="A1:CV670"/>
  <sheetViews>
    <sheetView showGridLines="0" showZeros="0" zoomScale="70" zoomScaleNormal="70" workbookViewId="0">
      <pane xSplit="3" ySplit="3" topLeftCell="D66" activePane="bottomRight" state="frozen"/>
      <selection activeCell="G133" sqref="G133"/>
      <selection pane="topRight" activeCell="G133" sqref="G133"/>
      <selection pane="bottomLeft" activeCell="G133" sqref="G133"/>
      <selection pane="bottomRight" activeCell="O136" sqref="O136"/>
    </sheetView>
  </sheetViews>
  <sheetFormatPr defaultColWidth="8.08203125" defaultRowHeight="19"/>
  <cols>
    <col min="1" max="1" width="3.58203125" style="310" customWidth="1"/>
    <col min="2" max="2" width="3.75" style="310" hidden="1" customWidth="1"/>
    <col min="3" max="3" width="15.75" style="310" customWidth="1"/>
    <col min="4" max="16" width="9.5" style="310" customWidth="1"/>
    <col min="17" max="17" width="9.25" style="310" customWidth="1"/>
    <col min="18" max="18" width="9.5" style="661" customWidth="1"/>
    <col min="19" max="19" width="9.5" style="310" customWidth="1"/>
    <col min="20" max="20" width="11" style="79" hidden="1" customWidth="1"/>
    <col min="21" max="36" width="14.08203125" style="310" hidden="1" customWidth="1"/>
    <col min="37" max="37" width="10.75" style="310" customWidth="1"/>
    <col min="38" max="38" width="11" style="310" customWidth="1"/>
    <col min="39" max="39" width="12.08203125" style="310" customWidth="1"/>
    <col min="40" max="40" width="9.75" style="310" customWidth="1"/>
    <col min="41" max="41" width="9.75" style="310" hidden="1" customWidth="1"/>
    <col min="42" max="42" width="7" style="310" hidden="1" customWidth="1"/>
    <col min="43" max="43" width="11.83203125" style="310" hidden="1" customWidth="1"/>
    <col min="44" max="44" width="9.83203125" style="310" hidden="1" customWidth="1"/>
    <col min="45" max="50" width="9.75" style="310" hidden="1" customWidth="1"/>
    <col min="51" max="51" width="10.08203125" style="310" hidden="1" customWidth="1"/>
    <col min="52" max="76" width="8.08203125" style="310" hidden="1" customWidth="1"/>
    <col min="77" max="77" width="8.33203125" style="310" hidden="1" customWidth="1"/>
    <col min="78" max="92" width="8.08203125" style="310" hidden="1" customWidth="1"/>
    <col min="93" max="99" width="8.08203125" style="310"/>
    <col min="100" max="100" width="0" style="310" hidden="1" customWidth="1"/>
    <col min="101" max="16384" width="8.08203125" style="310"/>
  </cols>
  <sheetData>
    <row r="1" spans="1:100" ht="97.5" customHeight="1">
      <c r="C1" s="311" t="s">
        <v>180</v>
      </c>
      <c r="D1" s="59"/>
      <c r="E1" s="312"/>
      <c r="F1" s="313"/>
      <c r="G1" s="314"/>
      <c r="H1" s="315"/>
      <c r="I1" s="314"/>
      <c r="J1" s="315"/>
      <c r="K1" s="314"/>
      <c r="L1" s="316"/>
      <c r="M1" s="314"/>
      <c r="N1" s="317"/>
      <c r="O1" s="315"/>
      <c r="P1" s="318"/>
      <c r="Q1" s="1090">
        <f>Q124</f>
        <v>0</v>
      </c>
      <c r="R1" s="2513"/>
      <c r="S1" s="2513"/>
      <c r="T1" s="320" t="b">
        <v>0</v>
      </c>
      <c r="U1" s="321" t="b">
        <v>1</v>
      </c>
      <c r="AT1" s="321">
        <v>2</v>
      </c>
    </row>
    <row r="2" spans="1:100" ht="22.5" customHeight="1">
      <c r="A2" s="322"/>
      <c r="B2" s="323" t="s">
        <v>179</v>
      </c>
      <c r="C2" s="324"/>
      <c r="D2" s="72">
        <f>EDATE(前期実績!D2,12)</f>
        <v>45474</v>
      </c>
      <c r="E2" s="72">
        <f>EDATE(前期実績!E2,12)</f>
        <v>45505</v>
      </c>
      <c r="F2" s="72">
        <f>EDATE(前期実績!F2,12)</f>
        <v>45536</v>
      </c>
      <c r="G2" s="72">
        <f>EDATE(前期実績!G2,12)</f>
        <v>45566</v>
      </c>
      <c r="H2" s="72">
        <f>EDATE(前期実績!H2,12)</f>
        <v>45597</v>
      </c>
      <c r="I2" s="72">
        <f>EDATE(前期実績!I2,12)</f>
        <v>45627</v>
      </c>
      <c r="J2" s="72">
        <f>EDATE(前期実績!J2,12)</f>
        <v>45658</v>
      </c>
      <c r="K2" s="72">
        <f>EDATE(前期実績!K2,12)</f>
        <v>45689</v>
      </c>
      <c r="L2" s="72">
        <f>EDATE(前期実績!L2,12)</f>
        <v>45717</v>
      </c>
      <c r="M2" s="72">
        <f>EDATE(前期実績!M2,12)</f>
        <v>45748</v>
      </c>
      <c r="N2" s="72">
        <f>EDATE(前期実績!N2,12)</f>
        <v>45778</v>
      </c>
      <c r="O2" s="72">
        <f>EDATE(前期実績!O2,12)</f>
        <v>45809</v>
      </c>
      <c r="P2" s="73" t="s">
        <v>17</v>
      </c>
      <c r="Q2" s="73" t="s">
        <v>18</v>
      </c>
      <c r="R2" s="325" t="s">
        <v>169</v>
      </c>
      <c r="S2" s="326" t="s">
        <v>171</v>
      </c>
      <c r="T2" s="327"/>
      <c r="U2" s="72">
        <f>D2</f>
        <v>45474</v>
      </c>
      <c r="V2" s="72">
        <f t="shared" ref="V2:AH2" si="0">E2</f>
        <v>45505</v>
      </c>
      <c r="W2" s="72">
        <f t="shared" si="0"/>
        <v>45536</v>
      </c>
      <c r="X2" s="72">
        <f t="shared" si="0"/>
        <v>45566</v>
      </c>
      <c r="Y2" s="72">
        <f t="shared" si="0"/>
        <v>45597</v>
      </c>
      <c r="Z2" s="72">
        <f t="shared" si="0"/>
        <v>45627</v>
      </c>
      <c r="AA2" s="72">
        <f t="shared" si="0"/>
        <v>45658</v>
      </c>
      <c r="AB2" s="72">
        <f t="shared" si="0"/>
        <v>45689</v>
      </c>
      <c r="AC2" s="72">
        <f t="shared" si="0"/>
        <v>45717</v>
      </c>
      <c r="AD2" s="72">
        <f t="shared" si="0"/>
        <v>45748</v>
      </c>
      <c r="AE2" s="72">
        <f t="shared" si="0"/>
        <v>45778</v>
      </c>
      <c r="AF2" s="72">
        <f t="shared" si="0"/>
        <v>45809</v>
      </c>
      <c r="AG2" s="328" t="str">
        <f t="shared" si="0"/>
        <v>決算</v>
      </c>
      <c r="AH2" s="328" t="str">
        <f t="shared" si="0"/>
        <v>年間合計</v>
      </c>
      <c r="AI2" s="328" t="s">
        <v>291</v>
      </c>
      <c r="AJ2" s="328"/>
      <c r="AK2" s="329"/>
      <c r="CA2" s="72">
        <f>D2</f>
        <v>45474</v>
      </c>
      <c r="CB2" s="72">
        <f t="shared" ref="CB2:CN2" si="1">E2</f>
        <v>45505</v>
      </c>
      <c r="CC2" s="72">
        <f t="shared" si="1"/>
        <v>45536</v>
      </c>
      <c r="CD2" s="72">
        <f t="shared" si="1"/>
        <v>45566</v>
      </c>
      <c r="CE2" s="72">
        <f t="shared" si="1"/>
        <v>45597</v>
      </c>
      <c r="CF2" s="72">
        <f t="shared" si="1"/>
        <v>45627</v>
      </c>
      <c r="CG2" s="72">
        <f t="shared" si="1"/>
        <v>45658</v>
      </c>
      <c r="CH2" s="72">
        <f t="shared" si="1"/>
        <v>45689</v>
      </c>
      <c r="CI2" s="72">
        <f t="shared" si="1"/>
        <v>45717</v>
      </c>
      <c r="CJ2" s="72">
        <f t="shared" si="1"/>
        <v>45748</v>
      </c>
      <c r="CK2" s="72">
        <f t="shared" si="1"/>
        <v>45778</v>
      </c>
      <c r="CL2" s="72">
        <f t="shared" si="1"/>
        <v>45809</v>
      </c>
      <c r="CM2" s="72" t="str">
        <f t="shared" si="1"/>
        <v>決算</v>
      </c>
      <c r="CN2" s="72" t="str">
        <f t="shared" si="1"/>
        <v>年間合計</v>
      </c>
    </row>
    <row r="3" spans="1:100" ht="20.25" customHeight="1">
      <c r="A3" s="330"/>
      <c r="B3" s="331"/>
      <c r="C3" s="80" t="s">
        <v>19</v>
      </c>
      <c r="D3" s="332"/>
      <c r="E3" s="332"/>
      <c r="F3" s="332"/>
      <c r="G3" s="332"/>
      <c r="H3" s="332"/>
      <c r="I3" s="332"/>
      <c r="J3" s="332"/>
      <c r="K3" s="332"/>
      <c r="L3" s="332"/>
      <c r="M3" s="332"/>
      <c r="N3" s="332"/>
      <c r="O3" s="332"/>
      <c r="P3" s="332"/>
      <c r="Q3" s="333"/>
      <c r="R3" s="334"/>
      <c r="S3" s="334"/>
      <c r="AJ3" s="333"/>
      <c r="AK3" s="316"/>
    </row>
    <row r="4" spans="1:100" ht="18" customHeight="1">
      <c r="A4" s="335"/>
      <c r="B4" s="336">
        <v>4</v>
      </c>
      <c r="C4" s="769">
        <f>IF(C$235=FALSE,当期計画!C4,当期実績!C4)</f>
        <v>0</v>
      </c>
      <c r="D4" s="1091">
        <f>IF(D$235=FALSE,当期計画!D4,当期実績!D4)</f>
        <v>0</v>
      </c>
      <c r="E4" s="1092">
        <f>IF(E$235=FALSE,当期計画!E4,当期実績!E4)</f>
        <v>0</v>
      </c>
      <c r="F4" s="1092">
        <f>IF(F$235=FALSE,当期計画!F4,当期実績!F4)</f>
        <v>0</v>
      </c>
      <c r="G4" s="1092">
        <f>IF(G$235=FALSE,当期計画!G4,当期実績!G4)</f>
        <v>0</v>
      </c>
      <c r="H4" s="1092">
        <f>IF(H$235=FALSE,当期計画!H4,当期実績!H4)</f>
        <v>0</v>
      </c>
      <c r="I4" s="1092">
        <f>IF(I$235=FALSE,当期計画!I4,当期実績!I4)</f>
        <v>0</v>
      </c>
      <c r="J4" s="1092">
        <f>IF(J$235=FALSE,当期計画!J4,当期実績!J4)</f>
        <v>0</v>
      </c>
      <c r="K4" s="1092">
        <f>IF(K$235=FALSE,当期計画!K4,当期実績!K4)</f>
        <v>0</v>
      </c>
      <c r="L4" s="1092">
        <f>IF(L$235=FALSE,当期計画!L4,当期実績!L4)</f>
        <v>0</v>
      </c>
      <c r="M4" s="1092">
        <f>IF(M$235=FALSE,当期計画!M4,当期実績!M4)</f>
        <v>0</v>
      </c>
      <c r="N4" s="1092">
        <f>IF(N$235=FALSE,当期計画!N4,当期実績!N4)</f>
        <v>0</v>
      </c>
      <c r="O4" s="1092">
        <f>IF(O$235=FALSE,当期計画!O4,当期実績!O4)</f>
        <v>0</v>
      </c>
      <c r="P4" s="1092">
        <f>IF(P$235=FALSE,当期計画!P4,当期実績!P4)</f>
        <v>0</v>
      </c>
      <c r="Q4" s="338">
        <f t="shared" ref="Q4:Q14" si="2">SUM(D4:P4)</f>
        <v>0</v>
      </c>
      <c r="R4" s="339"/>
      <c r="S4" s="340">
        <f>前期実績!Q4</f>
        <v>0</v>
      </c>
      <c r="T4" s="341" t="b">
        <f>当期計画!T4</f>
        <v>0</v>
      </c>
      <c r="U4" s="79">
        <f>IF($AO4=TRUE,IF($T$1=FALSE,D4*HOME!$H$21,D4*HOME!$H$21/(1+HOME!$H$21)),IF(D$2&lt;DATE(2019,10,1),IF($T$1=FALSE,IF($T4=FALSE,D4*HOME!$H$18,0),IF($T4=FALSE,D4*HOME!$H$18/(1+HOME!$H$18),0)),IF($T$1=FALSE,IF($T4=FALSE,D4*HOME!$H$20,0),IF($T4=FALSE,D4*HOME!$H$20/(1+HOME!$H$20),0))))</f>
        <v>0</v>
      </c>
      <c r="V4" s="79">
        <f>IF($AO4=TRUE,IF($T$1=FALSE,E4*HOME!$H$21,E4*HOME!$H$21/(1+HOME!$H$21)),IF(E$2&lt;DATE(2019,10,1),IF($T$1=FALSE,IF($T4=FALSE,E4*HOME!$H$18,0),IF($T4=FALSE,E4*HOME!$H$18/(1+HOME!$H$18),0)),IF($T$1=FALSE,IF($T4=FALSE,E4*HOME!$H$20,0),IF($T4=FALSE,E4*HOME!$H$20/(1+HOME!$H$20),0))))</f>
        <v>0</v>
      </c>
      <c r="W4" s="79">
        <f>IF($AO4=TRUE,IF($T$1=FALSE,F4*HOME!$H$21,F4*HOME!$H$21/(1+HOME!$H$21)),IF(F$2&lt;DATE(2019,10,1),IF($T$1=FALSE,IF($T4=FALSE,F4*HOME!$H$18,0),IF($T4=FALSE,F4*HOME!$H$18/(1+HOME!$H$18),0)),IF($T$1=FALSE,IF($T4=FALSE,F4*HOME!$H$20,0),IF($T4=FALSE,F4*HOME!$H$20/(1+HOME!$H$20),0))))</f>
        <v>0</v>
      </c>
      <c r="X4" s="79">
        <f>IF($AO4=TRUE,IF($T$1=FALSE,G4*HOME!$H$21,G4*HOME!$H$21/(1+HOME!$H$21)),IF(G$2&lt;DATE(2019,10,1),IF($T$1=FALSE,IF($T4=FALSE,G4*HOME!$H$18,0),IF($T4=FALSE,G4*HOME!$H$18/(1+HOME!$H$18),0)),IF($T$1=FALSE,IF($T4=FALSE,G4*HOME!$H$20,0),IF($T4=FALSE,G4*HOME!$H$20/(1+HOME!$H$20),0))))</f>
        <v>0</v>
      </c>
      <c r="Y4" s="79">
        <f>IF($AO4=TRUE,IF($T$1=FALSE,H4*HOME!$H$21,H4*HOME!$H$21/(1+HOME!$H$21)),IF(H$2&lt;DATE(2019,10,1),IF($T$1=FALSE,IF($T4=FALSE,H4*HOME!$H$18,0),IF($T4=FALSE,H4*HOME!$H$18/(1+HOME!$H$18),0)),IF($T$1=FALSE,IF($T4=FALSE,H4*HOME!$H$20,0),IF($T4=FALSE,H4*HOME!$H$20/(1+HOME!$H$20),0))))</f>
        <v>0</v>
      </c>
      <c r="Z4" s="79">
        <f>IF($AO4=TRUE,IF($T$1=FALSE,I4*HOME!$H$21,I4*HOME!$H$21/(1+HOME!$H$21)),IF(I$2&lt;DATE(2019,10,1),IF($T$1=FALSE,IF($T4=FALSE,I4*HOME!$H$18,0),IF($T4=FALSE,I4*HOME!$H$18/(1+HOME!$H$18),0)),IF($T$1=FALSE,IF($T4=FALSE,I4*HOME!$H$20,0),IF($T4=FALSE,I4*HOME!$H$20/(1+HOME!$H$20),0))))</f>
        <v>0</v>
      </c>
      <c r="AA4" s="79">
        <f>IF($AO4=TRUE,IF($T$1=FALSE,J4*HOME!$H$21,J4*HOME!$H$21/(1+HOME!$H$21)),IF(J$2&lt;DATE(2019,10,1),IF($T$1=FALSE,IF($T4=FALSE,J4*HOME!$H$18,0),IF($T4=FALSE,J4*HOME!$H$18/(1+HOME!$H$18),0)),IF($T$1=FALSE,IF($T4=FALSE,J4*HOME!$H$20,0),IF($T4=FALSE,J4*HOME!$H$20/(1+HOME!$H$20),0))))</f>
        <v>0</v>
      </c>
      <c r="AB4" s="79">
        <f>IF($AO4=TRUE,IF($T$1=FALSE,K4*HOME!$H$21,K4*HOME!$H$21/(1+HOME!$H$21)),IF(K$2&lt;DATE(2019,10,1),IF($T$1=FALSE,IF($T4=FALSE,K4*HOME!$H$18,0),IF($T4=FALSE,K4*HOME!$H$18/(1+HOME!$H$18),0)),IF($T$1=FALSE,IF($T4=FALSE,K4*HOME!$H$20,0),IF($T4=FALSE,K4*HOME!$H$20/(1+HOME!$H$20),0))))</f>
        <v>0</v>
      </c>
      <c r="AC4" s="79">
        <f>IF($AO4=TRUE,IF($T$1=FALSE,L4*HOME!$H$21,L4*HOME!$H$21/(1+HOME!$H$21)),IF(L$2&lt;DATE(2019,10,1),IF($T$1=FALSE,IF($T4=FALSE,L4*HOME!$H$18,0),IF($T4=FALSE,L4*HOME!$H$18/(1+HOME!$H$18),0)),IF($T$1=FALSE,IF($T4=FALSE,L4*HOME!$H$20,0),IF($T4=FALSE,L4*HOME!$H$20/(1+HOME!$H$20),0))))</f>
        <v>0</v>
      </c>
      <c r="AD4" s="79">
        <f>IF($AO4=TRUE,IF($T$1=FALSE,M4*HOME!$H$21,M4*HOME!$H$21/(1+HOME!$H$21)),IF(M$2&lt;DATE(2019,10,1),IF($T$1=FALSE,IF($T4=FALSE,M4*HOME!$H$18,0),IF($T4=FALSE,M4*HOME!$H$18/(1+HOME!$H$18),0)),IF($T$1=FALSE,IF($T4=FALSE,M4*HOME!$H$20,0),IF($T4=FALSE,M4*HOME!$H$20/(1+HOME!$H$20),0))))</f>
        <v>0</v>
      </c>
      <c r="AE4" s="79">
        <f>IF($AO4=TRUE,IF($T$1=FALSE,N4*HOME!$H$21,N4*HOME!$H$21/(1+HOME!$H$21)),IF(N$2&lt;DATE(2019,10,1),IF($T$1=FALSE,IF($T4=FALSE,N4*HOME!$H$18,0),IF($T4=FALSE,N4*HOME!$H$18/(1+HOME!$H$18),0)),IF($T$1=FALSE,IF($T4=FALSE,N4*HOME!$H$20,0),IF($T4=FALSE,N4*HOME!$H$20/(1+HOME!$H$20),0))))</f>
        <v>0</v>
      </c>
      <c r="AF4" s="79">
        <f>IF($AO4=TRUE,IF($T$1=FALSE,O4*HOME!$H$21,O4*HOME!$H$21/(1+HOME!$H$21)),IF(O$2&lt;DATE(2019,10,1),IF($T$1=FALSE,IF($T4=FALSE,O4*HOME!$H$18,0),IF($T4=FALSE,O4*HOME!$H$18/(1+HOME!$H$18),0)),IF($T$1=FALSE,IF($T4=FALSE,O4*HOME!$H$20,0),IF($T4=FALSE,O4*HOME!$H$20/(1+HOME!$H$20),0))))</f>
        <v>0</v>
      </c>
      <c r="AG4" s="79">
        <f>IF($AO4=TRUE,IF($T$1=FALSE,P4*HOME!$H$21,P4*HOME!$H$21/(1+HOME!$H$21)),IF(P$2&lt;DATE(2019,10,1),IF($T$1=FALSE,IF($T4=FALSE,P4*HOME!$H$18,0),IF($T4=FALSE,P4*HOME!$H$18/(1+HOME!$H$18),0)),IF($T$1=FALSE,IF($T4=FALSE,P4*HOME!$H$20,0),IF($T4=FALSE,P4*HOME!$H$20/(1+HOME!$H$20),0))))</f>
        <v>0</v>
      </c>
      <c r="AH4" s="79">
        <f t="shared" ref="AH4:AH27" si="3">SUM(U4:AG4)</f>
        <v>0</v>
      </c>
      <c r="AI4" s="79">
        <f>SUMIF(D$235:P$235,TRUE,D4:P4)</f>
        <v>0</v>
      </c>
      <c r="AJ4" s="86"/>
      <c r="AK4" s="86"/>
      <c r="AL4" s="79"/>
      <c r="AM4" s="79"/>
      <c r="AN4" s="79"/>
      <c r="AO4" s="320" t="b">
        <f>当期計画!AO4</f>
        <v>0</v>
      </c>
      <c r="AP4" s="79"/>
      <c r="AQ4" s="79"/>
      <c r="AR4" s="79"/>
      <c r="CA4" s="310">
        <f>IF($T4=TRUE,0,IF(D$2&lt;DATE(2019,10,1),IF($T$1=FALSE,D4*HOME!$F$18,D4*HOME!$F$18/(1+HOME!$H$18)),IF($AO4=TRUE,IF($T$1=FALSE,D4*HOME!$F$21,D4*HOME!$F$21/(1+HOME!$H$21)),IF($T$1=FALSE,D4*HOME!$F$20,D4*HOME!$F$20/(1+HOME!$H$20)))))</f>
        <v>0</v>
      </c>
      <c r="CB4" s="310">
        <f>IF($T4=TRUE,0,IF(E$2&lt;DATE(2019,10,1),IF($T$1=FALSE,E4*HOME!$F$18,E4*HOME!$F$18/(1+HOME!$H$18)),IF($AO4=TRUE,IF($T$1=FALSE,E4*HOME!$F$21,E4*HOME!$F$21/(1+HOME!$H$21)),IF($T$1=FALSE,E4*HOME!$F$20,E4*HOME!$F$20/(1+HOME!$H$20)))))</f>
        <v>0</v>
      </c>
      <c r="CC4" s="310">
        <f>IF($T4=TRUE,0,IF(F$2&lt;DATE(2019,10,1),IF($T$1=FALSE,F4*HOME!$F$18,F4*HOME!$F$18/(1+HOME!$H$18)),IF($AO4=TRUE,IF($T$1=FALSE,F4*HOME!$F$21,F4*HOME!$F$21/(1+HOME!$H$21)),IF($T$1=FALSE,F4*HOME!$F$20,F4*HOME!$F$20/(1+HOME!$H$20)))))</f>
        <v>0</v>
      </c>
      <c r="CD4" s="310">
        <f>IF($T4=TRUE,0,IF(G$2&lt;DATE(2019,10,1),IF($T$1=FALSE,G4*HOME!$F$18,G4*HOME!$F$18/(1+HOME!$H$18)),IF($AO4=TRUE,IF($T$1=FALSE,G4*HOME!$F$21,G4*HOME!$F$21/(1+HOME!$H$21)),IF($T$1=FALSE,G4*HOME!$F$20,G4*HOME!$F$20/(1+HOME!$H$20)))))</f>
        <v>0</v>
      </c>
      <c r="CE4" s="310">
        <f>IF($T4=TRUE,0,IF(H$2&lt;DATE(2019,10,1),IF($T$1=FALSE,H4*HOME!$F$18,H4*HOME!$F$18/(1+HOME!$H$18)),IF($AO4=TRUE,IF($T$1=FALSE,H4*HOME!$F$21,H4*HOME!$F$21/(1+HOME!$H$21)),IF($T$1=FALSE,H4*HOME!$F$20,H4*HOME!$F$20/(1+HOME!$H$20)))))</f>
        <v>0</v>
      </c>
      <c r="CF4" s="310">
        <f>IF($T4=TRUE,0,IF(I$2&lt;DATE(2019,10,1),IF($T$1=FALSE,I4*HOME!$F$18,I4*HOME!$F$18/(1+HOME!$H$18)),IF($AO4=TRUE,IF($T$1=FALSE,I4*HOME!$F$21,I4*HOME!$F$21/(1+HOME!$H$21)),IF($T$1=FALSE,I4*HOME!$F$20,I4*HOME!$F$20/(1+HOME!$H$20)))))</f>
        <v>0</v>
      </c>
      <c r="CG4" s="310">
        <f>IF($T4=TRUE,0,IF(J$2&lt;DATE(2019,10,1),IF($T$1=FALSE,J4*HOME!$F$18,J4*HOME!$F$18/(1+HOME!$H$18)),IF($AO4=TRUE,IF($T$1=FALSE,J4*HOME!$F$21,J4*HOME!$F$21/(1+HOME!$H$21)),IF($T$1=FALSE,J4*HOME!$F$20,J4*HOME!$F$20/(1+HOME!$H$20)))))</f>
        <v>0</v>
      </c>
      <c r="CH4" s="310">
        <f>IF($T4=TRUE,0,IF(K$2&lt;DATE(2019,10,1),IF($T$1=FALSE,K4*HOME!$F$18,K4*HOME!$F$18/(1+HOME!$H$18)),IF($AO4=TRUE,IF($T$1=FALSE,K4*HOME!$F$21,K4*HOME!$F$21/(1+HOME!$H$21)),IF($T$1=FALSE,K4*HOME!$F$20,K4*HOME!$F$20/(1+HOME!$H$20)))))</f>
        <v>0</v>
      </c>
      <c r="CI4" s="310">
        <f>IF($T4=TRUE,0,IF(L$2&lt;DATE(2019,10,1),IF($T$1=FALSE,L4*HOME!$F$18,L4*HOME!$F$18/(1+HOME!$H$18)),IF($AO4=TRUE,IF($T$1=FALSE,L4*HOME!$F$21,L4*HOME!$F$21/(1+HOME!$H$21)),IF($T$1=FALSE,L4*HOME!$F$20,L4*HOME!$F$20/(1+HOME!$H$20)))))</f>
        <v>0</v>
      </c>
      <c r="CJ4" s="310">
        <f>IF($T4=TRUE,0,IF(M$2&lt;DATE(2019,10,1),IF($T$1=FALSE,M4*HOME!$F$18,M4*HOME!$F$18/(1+HOME!$H$18)),IF($AO4=TRUE,IF($T$1=FALSE,M4*HOME!$F$21,M4*HOME!$F$21/(1+HOME!$H$21)),IF($T$1=FALSE,M4*HOME!$F$20,M4*HOME!$F$20/(1+HOME!$H$20)))))</f>
        <v>0</v>
      </c>
      <c r="CK4" s="310">
        <f>IF($T4=TRUE,0,IF(N$2&lt;DATE(2019,10,1),IF($T$1=FALSE,N4*HOME!$F$18,N4*HOME!$F$18/(1+HOME!$H$18)),IF($AO4=TRUE,IF($T$1=FALSE,N4*HOME!$F$21,N4*HOME!$F$21/(1+HOME!$H$21)),IF($T$1=FALSE,N4*HOME!$F$20,N4*HOME!$F$20/(1+HOME!$H$20)))))</f>
        <v>0</v>
      </c>
      <c r="CL4" s="310">
        <f>IF($T4=TRUE,0,IF(O$2&lt;DATE(2019,10,1),IF($T$1=FALSE,O4*HOME!$F$18,O4*HOME!$F$18/(1+HOME!$H$18)),IF($AO4=TRUE,IF($T$1=FALSE,O4*HOME!$F$21,O4*HOME!$F$21/(1+HOME!$H$21)),IF($T$1=FALSE,O4*HOME!$F$20,O4*HOME!$F$20/(1+HOME!$H$20)))))</f>
        <v>0</v>
      </c>
      <c r="CM4" s="310">
        <f>IF($T4=TRUE,0,IF(P$2&lt;DATE(2019,10,1),IF($T$1=FALSE,P4*HOME!$F$18,P4*HOME!$F$18/(1+HOME!$H$18)),IF($AO4=TRUE,IF($T$1=FALSE,P4*HOME!$F$21,P4*HOME!$F$21/(1+HOME!$H$21)),IF($T$1=FALSE,P4*HOME!$F$20,P4*HOME!$F$20/(1+HOME!$H$20)))))</f>
        <v>0</v>
      </c>
      <c r="CN4" s="310">
        <f>SUM(CA4:CM4)</f>
        <v>0</v>
      </c>
      <c r="CV4" s="310">
        <v>1000000</v>
      </c>
    </row>
    <row r="5" spans="1:100" ht="18" customHeight="1">
      <c r="A5" s="335"/>
      <c r="B5" s="336">
        <v>5</v>
      </c>
      <c r="C5" s="769">
        <f>IF(C$235=FALSE,当期計画!C5,当期実績!C5)</f>
        <v>0</v>
      </c>
      <c r="D5" s="261">
        <f>IF(D$235=FALSE,当期計画!D5,当期実績!D5)</f>
        <v>0</v>
      </c>
      <c r="E5" s="387">
        <f>IF(E$235=FALSE,当期計画!E5,当期実績!E5)</f>
        <v>0</v>
      </c>
      <c r="F5" s="387">
        <f>IF(F$235=FALSE,当期計画!F5,当期実績!F5)</f>
        <v>0</v>
      </c>
      <c r="G5" s="387">
        <f>IF(G$235=FALSE,当期計画!G5,当期実績!G5)</f>
        <v>0</v>
      </c>
      <c r="H5" s="387">
        <f>IF(H$235=FALSE,当期計画!H5,当期実績!H5)</f>
        <v>0</v>
      </c>
      <c r="I5" s="387">
        <f>IF(I$235=FALSE,当期計画!I5,当期実績!I5)</f>
        <v>0</v>
      </c>
      <c r="J5" s="387">
        <f>IF(J$235=FALSE,当期計画!J5,当期実績!J5)</f>
        <v>0</v>
      </c>
      <c r="K5" s="387">
        <f>IF(K$235=FALSE,当期計画!K5,当期実績!K5)</f>
        <v>0</v>
      </c>
      <c r="L5" s="387">
        <f>IF(L$235=FALSE,当期計画!L5,当期実績!L5)</f>
        <v>0</v>
      </c>
      <c r="M5" s="387">
        <f>IF(M$235=FALSE,当期計画!M5,当期実績!M5)</f>
        <v>0</v>
      </c>
      <c r="N5" s="387">
        <f>IF(N$235=FALSE,当期計画!N5,当期実績!N5)</f>
        <v>0</v>
      </c>
      <c r="O5" s="387">
        <f>IF(O$235=FALSE,当期計画!O5,当期実績!O5)</f>
        <v>0</v>
      </c>
      <c r="P5" s="387">
        <f>IF(P$235=FALSE,当期計画!P5,当期実績!P5)</f>
        <v>0</v>
      </c>
      <c r="Q5" s="90">
        <f t="shared" si="2"/>
        <v>0</v>
      </c>
      <c r="R5" s="343"/>
      <c r="S5" s="344">
        <f>前期実績!Q5</f>
        <v>0</v>
      </c>
      <c r="T5" s="341" t="b">
        <f>当期計画!T5</f>
        <v>0</v>
      </c>
      <c r="U5" s="79">
        <f>IF($AO5=TRUE,IF($T$1=FALSE,D5*HOME!$H$21,D5*HOME!$H$21/(1+HOME!$H$21)),IF(D$2&lt;DATE(2019,10,1),IF($T$1=FALSE,IF($T5=FALSE,D5*HOME!$H$18,0),IF($T5=FALSE,D5*HOME!$H$18/(1+HOME!$H$18),0)),IF($T$1=FALSE,IF($T5=FALSE,D5*HOME!$H$20,0),IF($T5=FALSE,D5*HOME!$H$20/(1+HOME!$H$20),0))))</f>
        <v>0</v>
      </c>
      <c r="V5" s="79">
        <f>IF($AO5=TRUE,IF($T$1=FALSE,E5*HOME!$H$21,E5*HOME!$H$21/(1+HOME!$H$21)),IF(E$2&lt;DATE(2019,10,1),IF($T$1=FALSE,IF($T5=FALSE,E5*HOME!$H$18,0),IF($T5=FALSE,E5*HOME!$H$18/(1+HOME!$H$18),0)),IF($T$1=FALSE,IF($T5=FALSE,E5*HOME!$H$20,0),IF($T5=FALSE,E5*HOME!$H$20/(1+HOME!$H$20),0))))</f>
        <v>0</v>
      </c>
      <c r="W5" s="79">
        <f>IF($AO5=TRUE,IF($T$1=FALSE,F5*HOME!$H$21,F5*HOME!$H$21/(1+HOME!$H$21)),IF(F$2&lt;DATE(2019,10,1),IF($T$1=FALSE,IF($T5=FALSE,F5*HOME!$H$18,0),IF($T5=FALSE,F5*HOME!$H$18/(1+HOME!$H$18),0)),IF($T$1=FALSE,IF($T5=FALSE,F5*HOME!$H$20,0),IF($T5=FALSE,F5*HOME!$H$20/(1+HOME!$H$20),0))))</f>
        <v>0</v>
      </c>
      <c r="X5" s="79">
        <f>IF($AO5=TRUE,IF($T$1=FALSE,G5*HOME!$H$21,G5*HOME!$H$21/(1+HOME!$H$21)),IF(G$2&lt;DATE(2019,10,1),IF($T$1=FALSE,IF($T5=FALSE,G5*HOME!$H$18,0),IF($T5=FALSE,G5*HOME!$H$18/(1+HOME!$H$18),0)),IF($T$1=FALSE,IF($T5=FALSE,G5*HOME!$H$20,0),IF($T5=FALSE,G5*HOME!$H$20/(1+HOME!$H$20),0))))</f>
        <v>0</v>
      </c>
      <c r="Y5" s="79">
        <f>IF($AO5=TRUE,IF($T$1=FALSE,H5*HOME!$H$21,H5*HOME!$H$21/(1+HOME!$H$21)),IF(H$2&lt;DATE(2019,10,1),IF($T$1=FALSE,IF($T5=FALSE,H5*HOME!$H$18,0),IF($T5=FALSE,H5*HOME!$H$18/(1+HOME!$H$18),0)),IF($T$1=FALSE,IF($T5=FALSE,H5*HOME!$H$20,0),IF($T5=FALSE,H5*HOME!$H$20/(1+HOME!$H$20),0))))</f>
        <v>0</v>
      </c>
      <c r="Z5" s="79">
        <f>IF($AO5=TRUE,IF($T$1=FALSE,I5*HOME!$H$21,I5*HOME!$H$21/(1+HOME!$H$21)),IF(I$2&lt;DATE(2019,10,1),IF($T$1=FALSE,IF($T5=FALSE,I5*HOME!$H$18,0),IF($T5=FALSE,I5*HOME!$H$18/(1+HOME!$H$18),0)),IF($T$1=FALSE,IF($T5=FALSE,I5*HOME!$H$20,0),IF($T5=FALSE,I5*HOME!$H$20/(1+HOME!$H$20),0))))</f>
        <v>0</v>
      </c>
      <c r="AA5" s="79">
        <f>IF($AO5=TRUE,IF($T$1=FALSE,J5*HOME!$H$21,J5*HOME!$H$21/(1+HOME!$H$21)),IF(J$2&lt;DATE(2019,10,1),IF($T$1=FALSE,IF($T5=FALSE,J5*HOME!$H$18,0),IF($T5=FALSE,J5*HOME!$H$18/(1+HOME!$H$18),0)),IF($T$1=FALSE,IF($T5=FALSE,J5*HOME!$H$20,0),IF($T5=FALSE,J5*HOME!$H$20/(1+HOME!$H$20),0))))</f>
        <v>0</v>
      </c>
      <c r="AB5" s="79">
        <f>IF($AO5=TRUE,IF($T$1=FALSE,K5*HOME!$H$21,K5*HOME!$H$21/(1+HOME!$H$21)),IF(K$2&lt;DATE(2019,10,1),IF($T$1=FALSE,IF($T5=FALSE,K5*HOME!$H$18,0),IF($T5=FALSE,K5*HOME!$H$18/(1+HOME!$H$18),0)),IF($T$1=FALSE,IF($T5=FALSE,K5*HOME!$H$20,0),IF($T5=FALSE,K5*HOME!$H$20/(1+HOME!$H$20),0))))</f>
        <v>0</v>
      </c>
      <c r="AC5" s="79">
        <f>IF($AO5=TRUE,IF($T$1=FALSE,L5*HOME!$H$21,L5*HOME!$H$21/(1+HOME!$H$21)),IF(L$2&lt;DATE(2019,10,1),IF($T$1=FALSE,IF($T5=FALSE,L5*HOME!$H$18,0),IF($T5=FALSE,L5*HOME!$H$18/(1+HOME!$H$18),0)),IF($T$1=FALSE,IF($T5=FALSE,L5*HOME!$H$20,0),IF($T5=FALSE,L5*HOME!$H$20/(1+HOME!$H$20),0))))</f>
        <v>0</v>
      </c>
      <c r="AD5" s="79">
        <f>IF($AO5=TRUE,IF($T$1=FALSE,M5*HOME!$H$21,M5*HOME!$H$21/(1+HOME!$H$21)),IF(M$2&lt;DATE(2019,10,1),IF($T$1=FALSE,IF($T5=FALSE,M5*HOME!$H$18,0),IF($T5=FALSE,M5*HOME!$H$18/(1+HOME!$H$18),0)),IF($T$1=FALSE,IF($T5=FALSE,M5*HOME!$H$20,0),IF($T5=FALSE,M5*HOME!$H$20/(1+HOME!$H$20),0))))</f>
        <v>0</v>
      </c>
      <c r="AE5" s="79">
        <f>IF($AO5=TRUE,IF($T$1=FALSE,N5*HOME!$H$21,N5*HOME!$H$21/(1+HOME!$H$21)),IF(N$2&lt;DATE(2019,10,1),IF($T$1=FALSE,IF($T5=FALSE,N5*HOME!$H$18,0),IF($T5=FALSE,N5*HOME!$H$18/(1+HOME!$H$18),0)),IF($T$1=FALSE,IF($T5=FALSE,N5*HOME!$H$20,0),IF($T5=FALSE,N5*HOME!$H$20/(1+HOME!$H$20),0))))</f>
        <v>0</v>
      </c>
      <c r="AF5" s="79">
        <f>IF($AO5=TRUE,IF($T$1=FALSE,O5*HOME!$H$21,O5*HOME!$H$21/(1+HOME!$H$21)),IF(O$2&lt;DATE(2019,10,1),IF($T$1=FALSE,IF($T5=FALSE,O5*HOME!$H$18,0),IF($T5=FALSE,O5*HOME!$H$18/(1+HOME!$H$18),0)),IF($T$1=FALSE,IF($T5=FALSE,O5*HOME!$H$20,0),IF($T5=FALSE,O5*HOME!$H$20/(1+HOME!$H$20),0))))</f>
        <v>0</v>
      </c>
      <c r="AG5" s="79">
        <f>IF($AO5=TRUE,IF($T$1=FALSE,P5*HOME!$H$21,P5*HOME!$H$21/(1+HOME!$H$21)),IF(P$2&lt;DATE(2019,10,1),IF($T$1=FALSE,IF($T5=FALSE,P5*HOME!$H$18,0),IF($T5=FALSE,P5*HOME!$H$18/(1+HOME!$H$18),0)),IF($T$1=FALSE,IF($T5=FALSE,P5*HOME!$H$20,0),IF($T5=FALSE,P5*HOME!$H$20/(1+HOME!$H$20),0))))</f>
        <v>0</v>
      </c>
      <c r="AH5" s="79">
        <f t="shared" si="3"/>
        <v>0</v>
      </c>
      <c r="AI5" s="79">
        <f t="shared" ref="AI5:AI68" si="4">SUMIF(D$235:P$235,TRUE,D5:P5)</f>
        <v>0</v>
      </c>
      <c r="AJ5" s="86"/>
      <c r="AK5" s="86"/>
      <c r="AL5" s="79"/>
      <c r="AM5" s="79"/>
      <c r="AN5" s="79"/>
      <c r="AO5" s="320" t="b">
        <f>当期計画!AO5</f>
        <v>0</v>
      </c>
      <c r="AP5" s="79"/>
      <c r="AQ5" s="79"/>
      <c r="AR5" s="79"/>
      <c r="CA5" s="310">
        <f>IF($T5=TRUE,0,IF(D$2&lt;DATE(2019,10,1),IF($T$1=FALSE,D5*HOME!$F$18,D5*HOME!$F$18/(1+HOME!$H$18)),IF($AO5=TRUE,IF($T$1=FALSE,D5*HOME!$F$21,D5*HOME!$F$21/(1+HOME!$H$21)),IF($T$1=FALSE,D5*HOME!$F$20,D5*HOME!$F$20/(1+HOME!$H$20)))))</f>
        <v>0</v>
      </c>
      <c r="CB5" s="310">
        <f>IF($T5=TRUE,0,IF(E$2&lt;DATE(2019,10,1),IF($T$1=FALSE,E5*HOME!$F$18,E5*HOME!$F$18/(1+HOME!$H$18)),IF($AO5=TRUE,IF($T$1=FALSE,E5*HOME!$F$21,E5*HOME!$F$21/(1+HOME!$H$21)),IF($T$1=FALSE,E5*HOME!$F$20,E5*HOME!$F$20/(1+HOME!$H$20)))))</f>
        <v>0</v>
      </c>
      <c r="CC5" s="310">
        <f>IF($T5=TRUE,0,IF(F$2&lt;DATE(2019,10,1),IF($T$1=FALSE,F5*HOME!$F$18,F5*HOME!$F$18/(1+HOME!$H$18)),IF($AO5=TRUE,IF($T$1=FALSE,F5*HOME!$F$21,F5*HOME!$F$21/(1+HOME!$H$21)),IF($T$1=FALSE,F5*HOME!$F$20,F5*HOME!$F$20/(1+HOME!$H$20)))))</f>
        <v>0</v>
      </c>
      <c r="CD5" s="310">
        <f>IF($T5=TRUE,0,IF(G$2&lt;DATE(2019,10,1),IF($T$1=FALSE,G5*HOME!$F$18,G5*HOME!$F$18/(1+HOME!$H$18)),IF($AO5=TRUE,IF($T$1=FALSE,G5*HOME!$F$21,G5*HOME!$F$21/(1+HOME!$H$21)),IF($T$1=FALSE,G5*HOME!$F$20,G5*HOME!$F$20/(1+HOME!$H$20)))))</f>
        <v>0</v>
      </c>
      <c r="CE5" s="310">
        <f>IF($T5=TRUE,0,IF(H$2&lt;DATE(2019,10,1),IF($T$1=FALSE,H5*HOME!$F$18,H5*HOME!$F$18/(1+HOME!$H$18)),IF($AO5=TRUE,IF($T$1=FALSE,H5*HOME!$F$21,H5*HOME!$F$21/(1+HOME!$H$21)),IF($T$1=FALSE,H5*HOME!$F$20,H5*HOME!$F$20/(1+HOME!$H$20)))))</f>
        <v>0</v>
      </c>
      <c r="CF5" s="310">
        <f>IF($T5=TRUE,0,IF(I$2&lt;DATE(2019,10,1),IF($T$1=FALSE,I5*HOME!$F$18,I5*HOME!$F$18/(1+HOME!$H$18)),IF($AO5=TRUE,IF($T$1=FALSE,I5*HOME!$F$21,I5*HOME!$F$21/(1+HOME!$H$21)),IF($T$1=FALSE,I5*HOME!$F$20,I5*HOME!$F$20/(1+HOME!$H$20)))))</f>
        <v>0</v>
      </c>
      <c r="CG5" s="310">
        <f>IF($T5=TRUE,0,IF(J$2&lt;DATE(2019,10,1),IF($T$1=FALSE,J5*HOME!$F$18,J5*HOME!$F$18/(1+HOME!$H$18)),IF($AO5=TRUE,IF($T$1=FALSE,J5*HOME!$F$21,J5*HOME!$F$21/(1+HOME!$H$21)),IF($T$1=FALSE,J5*HOME!$F$20,J5*HOME!$F$20/(1+HOME!$H$20)))))</f>
        <v>0</v>
      </c>
      <c r="CH5" s="310">
        <f>IF($T5=TRUE,0,IF(K$2&lt;DATE(2019,10,1),IF($T$1=FALSE,K5*HOME!$F$18,K5*HOME!$F$18/(1+HOME!$H$18)),IF($AO5=TRUE,IF($T$1=FALSE,K5*HOME!$F$21,K5*HOME!$F$21/(1+HOME!$H$21)),IF($T$1=FALSE,K5*HOME!$F$20,K5*HOME!$F$20/(1+HOME!$H$20)))))</f>
        <v>0</v>
      </c>
      <c r="CI5" s="310">
        <f>IF($T5=TRUE,0,IF(L$2&lt;DATE(2019,10,1),IF($T$1=FALSE,L5*HOME!$F$18,L5*HOME!$F$18/(1+HOME!$H$18)),IF($AO5=TRUE,IF($T$1=FALSE,L5*HOME!$F$21,L5*HOME!$F$21/(1+HOME!$H$21)),IF($T$1=FALSE,L5*HOME!$F$20,L5*HOME!$F$20/(1+HOME!$H$20)))))</f>
        <v>0</v>
      </c>
      <c r="CJ5" s="310">
        <f>IF($T5=TRUE,0,IF(M$2&lt;DATE(2019,10,1),IF($T$1=FALSE,M5*HOME!$F$18,M5*HOME!$F$18/(1+HOME!$H$18)),IF($AO5=TRUE,IF($T$1=FALSE,M5*HOME!$F$21,M5*HOME!$F$21/(1+HOME!$H$21)),IF($T$1=FALSE,M5*HOME!$F$20,M5*HOME!$F$20/(1+HOME!$H$20)))))</f>
        <v>0</v>
      </c>
      <c r="CK5" s="310">
        <f>IF($T5=TRUE,0,IF(N$2&lt;DATE(2019,10,1),IF($T$1=FALSE,N5*HOME!$F$18,N5*HOME!$F$18/(1+HOME!$H$18)),IF($AO5=TRUE,IF($T$1=FALSE,N5*HOME!$F$21,N5*HOME!$F$21/(1+HOME!$H$21)),IF($T$1=FALSE,N5*HOME!$F$20,N5*HOME!$F$20/(1+HOME!$H$20)))))</f>
        <v>0</v>
      </c>
      <c r="CL5" s="310">
        <f>IF($T5=TRUE,0,IF(O$2&lt;DATE(2019,10,1),IF($T$1=FALSE,O5*HOME!$F$18,O5*HOME!$F$18/(1+HOME!$H$18)),IF($AO5=TRUE,IF($T$1=FALSE,O5*HOME!$F$21,O5*HOME!$F$21/(1+HOME!$H$21)),IF($T$1=FALSE,O5*HOME!$F$20,O5*HOME!$F$20/(1+HOME!$H$20)))))</f>
        <v>0</v>
      </c>
      <c r="CM5" s="310">
        <f>IF($T5=TRUE,0,IF(P$2&lt;DATE(2019,10,1),IF($T$1=FALSE,P5*HOME!$F$18,P5*HOME!$F$18/(1+HOME!$H$18)),IF($AO5=TRUE,IF($T$1=FALSE,P5*HOME!$F$21,P5*HOME!$F$21/(1+HOME!$H$21)),IF($T$1=FALSE,P5*HOME!$F$20,P5*HOME!$F$20/(1+HOME!$H$20)))))</f>
        <v>0</v>
      </c>
      <c r="CN5" s="310">
        <f t="shared" ref="CN5:CN13" si="5">SUM(CA5:CM5)</f>
        <v>0</v>
      </c>
      <c r="CV5" s="310">
        <v>2000000</v>
      </c>
    </row>
    <row r="6" spans="1:100" ht="18" customHeight="1">
      <c r="A6" s="335"/>
      <c r="B6" s="336">
        <v>6</v>
      </c>
      <c r="C6" s="769">
        <f>IF(C$235=FALSE,当期計画!C6,当期実績!C6)</f>
        <v>0</v>
      </c>
      <c r="D6" s="261">
        <f>IF(D$235=FALSE,当期計画!D6,当期実績!D6)</f>
        <v>0</v>
      </c>
      <c r="E6" s="387">
        <f>IF(E$235=FALSE,当期計画!E6,当期実績!E6)</f>
        <v>0</v>
      </c>
      <c r="F6" s="387">
        <f>IF(F$235=FALSE,当期計画!F6,当期実績!F6)</f>
        <v>0</v>
      </c>
      <c r="G6" s="387">
        <f>IF(G$235=FALSE,当期計画!G6,当期実績!G6)</f>
        <v>0</v>
      </c>
      <c r="H6" s="387">
        <f>IF(H$235=FALSE,当期計画!H6,当期実績!H6)</f>
        <v>0</v>
      </c>
      <c r="I6" s="387">
        <f>IF(I$235=FALSE,当期計画!I6,当期実績!I6)</f>
        <v>0</v>
      </c>
      <c r="J6" s="387">
        <f>IF(J$235=FALSE,当期計画!J6,当期実績!J6)</f>
        <v>0</v>
      </c>
      <c r="K6" s="387">
        <f>IF(K$235=FALSE,当期計画!K6,当期実績!K6)</f>
        <v>0</v>
      </c>
      <c r="L6" s="387">
        <f>IF(L$235=FALSE,当期計画!L6,当期実績!L6)</f>
        <v>0</v>
      </c>
      <c r="M6" s="387">
        <f>IF(M$235=FALSE,当期計画!M6,当期実績!M6)</f>
        <v>0</v>
      </c>
      <c r="N6" s="387">
        <f>IF(N$235=FALSE,当期計画!N6,当期実績!N6)</f>
        <v>0</v>
      </c>
      <c r="O6" s="387">
        <f>IF(O$235=FALSE,当期計画!O6,当期実績!O6)</f>
        <v>0</v>
      </c>
      <c r="P6" s="387">
        <f>IF(P$235=FALSE,当期計画!P6,当期実績!P6)</f>
        <v>0</v>
      </c>
      <c r="Q6" s="90">
        <f t="shared" si="2"/>
        <v>0</v>
      </c>
      <c r="R6" s="343"/>
      <c r="S6" s="344">
        <f>前期実績!Q6</f>
        <v>0</v>
      </c>
      <c r="T6" s="341" t="b">
        <f>当期計画!T6</f>
        <v>0</v>
      </c>
      <c r="U6" s="79">
        <f>IF($AO6=TRUE,IF($T$1=FALSE,D6*HOME!$H$21,D6*HOME!$H$21/(1+HOME!$H$21)),IF(D$2&lt;DATE(2019,10,1),IF($T$1=FALSE,IF($T6=FALSE,D6*HOME!$H$18,0),IF($T6=FALSE,D6*HOME!$H$18/(1+HOME!$H$18),0)),IF($T$1=FALSE,IF($T6=FALSE,D6*HOME!$H$20,0),IF($T6=FALSE,D6*HOME!$H$20/(1+HOME!$H$20),0))))</f>
        <v>0</v>
      </c>
      <c r="V6" s="79">
        <f>IF($AO6=TRUE,IF($T$1=FALSE,E6*HOME!$H$21,E6*HOME!$H$21/(1+HOME!$H$21)),IF(E$2&lt;DATE(2019,10,1),IF($T$1=FALSE,IF($T6=FALSE,E6*HOME!$H$18,0),IF($T6=FALSE,E6*HOME!$H$18/(1+HOME!$H$18),0)),IF($T$1=FALSE,IF($T6=FALSE,E6*HOME!$H$20,0),IF($T6=FALSE,E6*HOME!$H$20/(1+HOME!$H$20),0))))</f>
        <v>0</v>
      </c>
      <c r="W6" s="79">
        <f>IF($AO6=TRUE,IF($T$1=FALSE,F6*HOME!$H$21,F6*HOME!$H$21/(1+HOME!$H$21)),IF(F$2&lt;DATE(2019,10,1),IF($T$1=FALSE,IF($T6=FALSE,F6*HOME!$H$18,0),IF($T6=FALSE,F6*HOME!$H$18/(1+HOME!$H$18),0)),IF($T$1=FALSE,IF($T6=FALSE,F6*HOME!$H$20,0),IF($T6=FALSE,F6*HOME!$H$20/(1+HOME!$H$20),0))))</f>
        <v>0</v>
      </c>
      <c r="X6" s="79">
        <f>IF($AO6=TRUE,IF($T$1=FALSE,G6*HOME!$H$21,G6*HOME!$H$21/(1+HOME!$H$21)),IF(G$2&lt;DATE(2019,10,1),IF($T$1=FALSE,IF($T6=FALSE,G6*HOME!$H$18,0),IF($T6=FALSE,G6*HOME!$H$18/(1+HOME!$H$18),0)),IF($T$1=FALSE,IF($T6=FALSE,G6*HOME!$H$20,0),IF($T6=FALSE,G6*HOME!$H$20/(1+HOME!$H$20),0))))</f>
        <v>0</v>
      </c>
      <c r="Y6" s="79">
        <f>IF($AO6=TRUE,IF($T$1=FALSE,H6*HOME!$H$21,H6*HOME!$H$21/(1+HOME!$H$21)),IF(H$2&lt;DATE(2019,10,1),IF($T$1=FALSE,IF($T6=FALSE,H6*HOME!$H$18,0),IF($T6=FALSE,H6*HOME!$H$18/(1+HOME!$H$18),0)),IF($T$1=FALSE,IF($T6=FALSE,H6*HOME!$H$20,0),IF($T6=FALSE,H6*HOME!$H$20/(1+HOME!$H$20),0))))</f>
        <v>0</v>
      </c>
      <c r="Z6" s="79">
        <f>IF($AO6=TRUE,IF($T$1=FALSE,I6*HOME!$H$21,I6*HOME!$H$21/(1+HOME!$H$21)),IF(I$2&lt;DATE(2019,10,1),IF($T$1=FALSE,IF($T6=FALSE,I6*HOME!$H$18,0),IF($T6=FALSE,I6*HOME!$H$18/(1+HOME!$H$18),0)),IF($T$1=FALSE,IF($T6=FALSE,I6*HOME!$H$20,0),IF($T6=FALSE,I6*HOME!$H$20/(1+HOME!$H$20),0))))</f>
        <v>0</v>
      </c>
      <c r="AA6" s="79">
        <f>IF($AO6=TRUE,IF($T$1=FALSE,J6*HOME!$H$21,J6*HOME!$H$21/(1+HOME!$H$21)),IF(J$2&lt;DATE(2019,10,1),IF($T$1=FALSE,IF($T6=FALSE,J6*HOME!$H$18,0),IF($T6=FALSE,J6*HOME!$H$18/(1+HOME!$H$18),0)),IF($T$1=FALSE,IF($T6=FALSE,J6*HOME!$H$20,0),IF($T6=FALSE,J6*HOME!$H$20/(1+HOME!$H$20),0))))</f>
        <v>0</v>
      </c>
      <c r="AB6" s="79">
        <f>IF($AO6=TRUE,IF($T$1=FALSE,K6*HOME!$H$21,K6*HOME!$H$21/(1+HOME!$H$21)),IF(K$2&lt;DATE(2019,10,1),IF($T$1=FALSE,IF($T6=FALSE,K6*HOME!$H$18,0),IF($T6=FALSE,K6*HOME!$H$18/(1+HOME!$H$18),0)),IF($T$1=FALSE,IF($T6=FALSE,K6*HOME!$H$20,0),IF($T6=FALSE,K6*HOME!$H$20/(1+HOME!$H$20),0))))</f>
        <v>0</v>
      </c>
      <c r="AC6" s="79">
        <f>IF($AO6=TRUE,IF($T$1=FALSE,L6*HOME!$H$21,L6*HOME!$H$21/(1+HOME!$H$21)),IF(L$2&lt;DATE(2019,10,1),IF($T$1=FALSE,IF($T6=FALSE,L6*HOME!$H$18,0),IF($T6=FALSE,L6*HOME!$H$18/(1+HOME!$H$18),0)),IF($T$1=FALSE,IF($T6=FALSE,L6*HOME!$H$20,0),IF($T6=FALSE,L6*HOME!$H$20/(1+HOME!$H$20),0))))</f>
        <v>0</v>
      </c>
      <c r="AD6" s="79">
        <f>IF($AO6=TRUE,IF($T$1=FALSE,M6*HOME!$H$21,M6*HOME!$H$21/(1+HOME!$H$21)),IF(M$2&lt;DATE(2019,10,1),IF($T$1=FALSE,IF($T6=FALSE,M6*HOME!$H$18,0),IF($T6=FALSE,M6*HOME!$H$18/(1+HOME!$H$18),0)),IF($T$1=FALSE,IF($T6=FALSE,M6*HOME!$H$20,0),IF($T6=FALSE,M6*HOME!$H$20/(1+HOME!$H$20),0))))</f>
        <v>0</v>
      </c>
      <c r="AE6" s="79">
        <f>IF($AO6=TRUE,IF($T$1=FALSE,N6*HOME!$H$21,N6*HOME!$H$21/(1+HOME!$H$21)),IF(N$2&lt;DATE(2019,10,1),IF($T$1=FALSE,IF($T6=FALSE,N6*HOME!$H$18,0),IF($T6=FALSE,N6*HOME!$H$18/(1+HOME!$H$18),0)),IF($T$1=FALSE,IF($T6=FALSE,N6*HOME!$H$20,0),IF($T6=FALSE,N6*HOME!$H$20/(1+HOME!$H$20),0))))</f>
        <v>0</v>
      </c>
      <c r="AF6" s="79">
        <f>IF($AO6=TRUE,IF($T$1=FALSE,O6*HOME!$H$21,O6*HOME!$H$21/(1+HOME!$H$21)),IF(O$2&lt;DATE(2019,10,1),IF($T$1=FALSE,IF($T6=FALSE,O6*HOME!$H$18,0),IF($T6=FALSE,O6*HOME!$H$18/(1+HOME!$H$18),0)),IF($T$1=FALSE,IF($T6=FALSE,O6*HOME!$H$20,0),IF($T6=FALSE,O6*HOME!$H$20/(1+HOME!$H$20),0))))</f>
        <v>0</v>
      </c>
      <c r="AG6" s="79">
        <f>IF($AO6=TRUE,IF($T$1=FALSE,P6*HOME!$H$21,P6*HOME!$H$21/(1+HOME!$H$21)),IF(P$2&lt;DATE(2019,10,1),IF($T$1=FALSE,IF($T6=FALSE,P6*HOME!$H$18,0),IF($T6=FALSE,P6*HOME!$H$18/(1+HOME!$H$18),0)),IF($T$1=FALSE,IF($T6=FALSE,P6*HOME!$H$20,0),IF($T6=FALSE,P6*HOME!$H$20/(1+HOME!$H$20),0))))</f>
        <v>0</v>
      </c>
      <c r="AH6" s="79">
        <f t="shared" si="3"/>
        <v>0</v>
      </c>
      <c r="AI6" s="79">
        <f t="shared" si="4"/>
        <v>0</v>
      </c>
      <c r="AJ6" s="86"/>
      <c r="AK6" s="86"/>
      <c r="AL6" s="79"/>
      <c r="AM6" s="79"/>
      <c r="AN6" s="79"/>
      <c r="AO6" s="320" t="b">
        <f>当期計画!AO6</f>
        <v>0</v>
      </c>
      <c r="AP6" s="79"/>
      <c r="AQ6" s="79"/>
      <c r="AR6" s="79"/>
      <c r="CA6" s="310">
        <f>IF($T6=TRUE,0,IF(D$2&lt;DATE(2019,10,1),IF($T$1=FALSE,D6*HOME!$F$18,D6*HOME!$F$18/(1+HOME!$H$18)),IF($AO6=TRUE,IF($T$1=FALSE,D6*HOME!$F$21,D6*HOME!$F$21/(1+HOME!$H$21)),IF($T$1=FALSE,D6*HOME!$F$20,D6*HOME!$F$20/(1+HOME!$H$20)))))</f>
        <v>0</v>
      </c>
      <c r="CB6" s="310">
        <f>IF($T6=TRUE,0,IF(E$2&lt;DATE(2019,10,1),IF($T$1=FALSE,E6*HOME!$F$18,E6*HOME!$F$18/(1+HOME!$H$18)),IF($AO6=TRUE,IF($T$1=FALSE,E6*HOME!$F$21,E6*HOME!$F$21/(1+HOME!$H$21)),IF($T$1=FALSE,E6*HOME!$F$20,E6*HOME!$F$20/(1+HOME!$H$20)))))</f>
        <v>0</v>
      </c>
      <c r="CC6" s="310">
        <f>IF($T6=TRUE,0,IF(F$2&lt;DATE(2019,10,1),IF($T$1=FALSE,F6*HOME!$F$18,F6*HOME!$F$18/(1+HOME!$H$18)),IF($AO6=TRUE,IF($T$1=FALSE,F6*HOME!$F$21,F6*HOME!$F$21/(1+HOME!$H$21)),IF($T$1=FALSE,F6*HOME!$F$20,F6*HOME!$F$20/(1+HOME!$H$20)))))</f>
        <v>0</v>
      </c>
      <c r="CD6" s="310">
        <f>IF($T6=TRUE,0,IF(G$2&lt;DATE(2019,10,1),IF($T$1=FALSE,G6*HOME!$F$18,G6*HOME!$F$18/(1+HOME!$H$18)),IF($AO6=TRUE,IF($T$1=FALSE,G6*HOME!$F$21,G6*HOME!$F$21/(1+HOME!$H$21)),IF($T$1=FALSE,G6*HOME!$F$20,G6*HOME!$F$20/(1+HOME!$H$20)))))</f>
        <v>0</v>
      </c>
      <c r="CE6" s="310">
        <f>IF($T6=TRUE,0,IF(H$2&lt;DATE(2019,10,1),IF($T$1=FALSE,H6*HOME!$F$18,H6*HOME!$F$18/(1+HOME!$H$18)),IF($AO6=TRUE,IF($T$1=FALSE,H6*HOME!$F$21,H6*HOME!$F$21/(1+HOME!$H$21)),IF($T$1=FALSE,H6*HOME!$F$20,H6*HOME!$F$20/(1+HOME!$H$20)))))</f>
        <v>0</v>
      </c>
      <c r="CF6" s="310">
        <f>IF($T6=TRUE,0,IF(I$2&lt;DATE(2019,10,1),IF($T$1=FALSE,I6*HOME!$F$18,I6*HOME!$F$18/(1+HOME!$H$18)),IF($AO6=TRUE,IF($T$1=FALSE,I6*HOME!$F$21,I6*HOME!$F$21/(1+HOME!$H$21)),IF($T$1=FALSE,I6*HOME!$F$20,I6*HOME!$F$20/(1+HOME!$H$20)))))</f>
        <v>0</v>
      </c>
      <c r="CG6" s="310">
        <f>IF($T6=TRUE,0,IF(J$2&lt;DATE(2019,10,1),IF($T$1=FALSE,J6*HOME!$F$18,J6*HOME!$F$18/(1+HOME!$H$18)),IF($AO6=TRUE,IF($T$1=FALSE,J6*HOME!$F$21,J6*HOME!$F$21/(1+HOME!$H$21)),IF($T$1=FALSE,J6*HOME!$F$20,J6*HOME!$F$20/(1+HOME!$H$20)))))</f>
        <v>0</v>
      </c>
      <c r="CH6" s="310">
        <f>IF($T6=TRUE,0,IF(K$2&lt;DATE(2019,10,1),IF($T$1=FALSE,K6*HOME!$F$18,K6*HOME!$F$18/(1+HOME!$H$18)),IF($AO6=TRUE,IF($T$1=FALSE,K6*HOME!$F$21,K6*HOME!$F$21/(1+HOME!$H$21)),IF($T$1=FALSE,K6*HOME!$F$20,K6*HOME!$F$20/(1+HOME!$H$20)))))</f>
        <v>0</v>
      </c>
      <c r="CI6" s="310">
        <f>IF($T6=TRUE,0,IF(L$2&lt;DATE(2019,10,1),IF($T$1=FALSE,L6*HOME!$F$18,L6*HOME!$F$18/(1+HOME!$H$18)),IF($AO6=TRUE,IF($T$1=FALSE,L6*HOME!$F$21,L6*HOME!$F$21/(1+HOME!$H$21)),IF($T$1=FALSE,L6*HOME!$F$20,L6*HOME!$F$20/(1+HOME!$H$20)))))</f>
        <v>0</v>
      </c>
      <c r="CJ6" s="310">
        <f>IF($T6=TRUE,0,IF(M$2&lt;DATE(2019,10,1),IF($T$1=FALSE,M6*HOME!$F$18,M6*HOME!$F$18/(1+HOME!$H$18)),IF($AO6=TRUE,IF($T$1=FALSE,M6*HOME!$F$21,M6*HOME!$F$21/(1+HOME!$H$21)),IF($T$1=FALSE,M6*HOME!$F$20,M6*HOME!$F$20/(1+HOME!$H$20)))))</f>
        <v>0</v>
      </c>
      <c r="CK6" s="310">
        <f>IF($T6=TRUE,0,IF(N$2&lt;DATE(2019,10,1),IF($T$1=FALSE,N6*HOME!$F$18,N6*HOME!$F$18/(1+HOME!$H$18)),IF($AO6=TRUE,IF($T$1=FALSE,N6*HOME!$F$21,N6*HOME!$F$21/(1+HOME!$H$21)),IF($T$1=FALSE,N6*HOME!$F$20,N6*HOME!$F$20/(1+HOME!$H$20)))))</f>
        <v>0</v>
      </c>
      <c r="CL6" s="310">
        <f>IF($T6=TRUE,0,IF(O$2&lt;DATE(2019,10,1),IF($T$1=FALSE,O6*HOME!$F$18,O6*HOME!$F$18/(1+HOME!$H$18)),IF($AO6=TRUE,IF($T$1=FALSE,O6*HOME!$F$21,O6*HOME!$F$21/(1+HOME!$H$21)),IF($T$1=FALSE,O6*HOME!$F$20,O6*HOME!$F$20/(1+HOME!$H$20)))))</f>
        <v>0</v>
      </c>
      <c r="CM6" s="310">
        <f>IF($T6=TRUE,0,IF(P$2&lt;DATE(2019,10,1),IF($T$1=FALSE,P6*HOME!$F$18,P6*HOME!$F$18/(1+HOME!$H$18)),IF($AO6=TRUE,IF($T$1=FALSE,P6*HOME!$F$21,P6*HOME!$F$21/(1+HOME!$H$21)),IF($T$1=FALSE,P6*HOME!$F$20,P6*HOME!$F$20/(1+HOME!$H$20)))))</f>
        <v>0</v>
      </c>
      <c r="CN6" s="310">
        <f t="shared" si="5"/>
        <v>0</v>
      </c>
      <c r="CV6" s="310">
        <v>3000000</v>
      </c>
    </row>
    <row r="7" spans="1:100" ht="18" customHeight="1">
      <c r="A7" s="335"/>
      <c r="B7" s="336">
        <v>7</v>
      </c>
      <c r="C7" s="769">
        <f>IF(C$235=FALSE,当期計画!C7,当期実績!C7)</f>
        <v>0</v>
      </c>
      <c r="D7" s="261">
        <f>IF(D$235=FALSE,当期計画!D7,当期実績!D7)</f>
        <v>0</v>
      </c>
      <c r="E7" s="387">
        <f>IF(E$235=FALSE,当期計画!E7,当期実績!E7)</f>
        <v>0</v>
      </c>
      <c r="F7" s="387">
        <f>IF(F$235=FALSE,当期計画!F7,当期実績!F7)</f>
        <v>0</v>
      </c>
      <c r="G7" s="387">
        <f>IF(G$235=FALSE,当期計画!G7,当期実績!G7)</f>
        <v>0</v>
      </c>
      <c r="H7" s="387">
        <f>IF(H$235=FALSE,当期計画!H7,当期実績!H7)</f>
        <v>0</v>
      </c>
      <c r="I7" s="387">
        <f>IF(I$235=FALSE,当期計画!I7,当期実績!I7)</f>
        <v>0</v>
      </c>
      <c r="J7" s="387">
        <f>IF(J$235=FALSE,当期計画!J7,当期実績!J7)</f>
        <v>0</v>
      </c>
      <c r="K7" s="387">
        <f>IF(K$235=FALSE,当期計画!K7,当期実績!K7)</f>
        <v>0</v>
      </c>
      <c r="L7" s="387">
        <f>IF(L$235=FALSE,当期計画!L7,当期実績!L7)</f>
        <v>0</v>
      </c>
      <c r="M7" s="387">
        <f>IF(M$235=FALSE,当期計画!M7,当期実績!M7)</f>
        <v>0</v>
      </c>
      <c r="N7" s="387">
        <f>IF(N$235=FALSE,当期計画!N7,当期実績!N7)</f>
        <v>0</v>
      </c>
      <c r="O7" s="387">
        <f>IF(O$235=FALSE,当期計画!O7,当期実績!O7)</f>
        <v>0</v>
      </c>
      <c r="P7" s="387">
        <f>IF(P$235=FALSE,当期計画!P7,当期実績!P7)</f>
        <v>0</v>
      </c>
      <c r="Q7" s="90">
        <f t="shared" si="2"/>
        <v>0</v>
      </c>
      <c r="R7" s="343"/>
      <c r="S7" s="344">
        <f>前期実績!Q7</f>
        <v>0</v>
      </c>
      <c r="T7" s="341" t="b">
        <f>当期計画!T7</f>
        <v>0</v>
      </c>
      <c r="U7" s="79">
        <f>IF($AO7=TRUE,IF($T$1=FALSE,D7*HOME!$H$21,D7*HOME!$H$21/(1+HOME!$H$21)),IF(D$2&lt;DATE(2019,10,1),IF($T$1=FALSE,IF($T7=FALSE,D7*HOME!$H$18,0),IF($T7=FALSE,D7*HOME!$H$18/(1+HOME!$H$18),0)),IF($T$1=FALSE,IF($T7=FALSE,D7*HOME!$H$20,0),IF($T7=FALSE,D7*HOME!$H$20/(1+HOME!$H$20),0))))</f>
        <v>0</v>
      </c>
      <c r="V7" s="79">
        <f>IF($AO7=TRUE,IF($T$1=FALSE,E7*HOME!$H$21,E7*HOME!$H$21/(1+HOME!$H$21)),IF(E$2&lt;DATE(2019,10,1),IF($T$1=FALSE,IF($T7=FALSE,E7*HOME!$H$18,0),IF($T7=FALSE,E7*HOME!$H$18/(1+HOME!$H$18),0)),IF($T$1=FALSE,IF($T7=FALSE,E7*HOME!$H$20,0),IF($T7=FALSE,E7*HOME!$H$20/(1+HOME!$H$20),0))))</f>
        <v>0</v>
      </c>
      <c r="W7" s="79">
        <f>IF($AO7=TRUE,IF($T$1=FALSE,F7*HOME!$H$21,F7*HOME!$H$21/(1+HOME!$H$21)),IF(F$2&lt;DATE(2019,10,1),IF($T$1=FALSE,IF($T7=FALSE,F7*HOME!$H$18,0),IF($T7=FALSE,F7*HOME!$H$18/(1+HOME!$H$18),0)),IF($T$1=FALSE,IF($T7=FALSE,F7*HOME!$H$20,0),IF($T7=FALSE,F7*HOME!$H$20/(1+HOME!$H$20),0))))</f>
        <v>0</v>
      </c>
      <c r="X7" s="79">
        <f>IF($AO7=TRUE,IF($T$1=FALSE,G7*HOME!$H$21,G7*HOME!$H$21/(1+HOME!$H$21)),IF(G$2&lt;DATE(2019,10,1),IF($T$1=FALSE,IF($T7=FALSE,G7*HOME!$H$18,0),IF($T7=FALSE,G7*HOME!$H$18/(1+HOME!$H$18),0)),IF($T$1=FALSE,IF($T7=FALSE,G7*HOME!$H$20,0),IF($T7=FALSE,G7*HOME!$H$20/(1+HOME!$H$20),0))))</f>
        <v>0</v>
      </c>
      <c r="Y7" s="79">
        <f>IF($AO7=TRUE,IF($T$1=FALSE,H7*HOME!$H$21,H7*HOME!$H$21/(1+HOME!$H$21)),IF(H$2&lt;DATE(2019,10,1),IF($T$1=FALSE,IF($T7=FALSE,H7*HOME!$H$18,0),IF($T7=FALSE,H7*HOME!$H$18/(1+HOME!$H$18),0)),IF($T$1=FALSE,IF($T7=FALSE,H7*HOME!$H$20,0),IF($T7=FALSE,H7*HOME!$H$20/(1+HOME!$H$20),0))))</f>
        <v>0</v>
      </c>
      <c r="Z7" s="79">
        <f>IF($AO7=TRUE,IF($T$1=FALSE,I7*HOME!$H$21,I7*HOME!$H$21/(1+HOME!$H$21)),IF(I$2&lt;DATE(2019,10,1),IF($T$1=FALSE,IF($T7=FALSE,I7*HOME!$H$18,0),IF($T7=FALSE,I7*HOME!$H$18/(1+HOME!$H$18),0)),IF($T$1=FALSE,IF($T7=FALSE,I7*HOME!$H$20,0),IF($T7=FALSE,I7*HOME!$H$20/(1+HOME!$H$20),0))))</f>
        <v>0</v>
      </c>
      <c r="AA7" s="79">
        <f>IF($AO7=TRUE,IF($T$1=FALSE,J7*HOME!$H$21,J7*HOME!$H$21/(1+HOME!$H$21)),IF(J$2&lt;DATE(2019,10,1),IF($T$1=FALSE,IF($T7=FALSE,J7*HOME!$H$18,0),IF($T7=FALSE,J7*HOME!$H$18/(1+HOME!$H$18),0)),IF($T$1=FALSE,IF($T7=FALSE,J7*HOME!$H$20,0),IF($T7=FALSE,J7*HOME!$H$20/(1+HOME!$H$20),0))))</f>
        <v>0</v>
      </c>
      <c r="AB7" s="79">
        <f>IF($AO7=TRUE,IF($T$1=FALSE,K7*HOME!$H$21,K7*HOME!$H$21/(1+HOME!$H$21)),IF(K$2&lt;DATE(2019,10,1),IF($T$1=FALSE,IF($T7=FALSE,K7*HOME!$H$18,0),IF($T7=FALSE,K7*HOME!$H$18/(1+HOME!$H$18),0)),IF($T$1=FALSE,IF($T7=FALSE,K7*HOME!$H$20,0),IF($T7=FALSE,K7*HOME!$H$20/(1+HOME!$H$20),0))))</f>
        <v>0</v>
      </c>
      <c r="AC7" s="79">
        <f>IF($AO7=TRUE,IF($T$1=FALSE,L7*HOME!$H$21,L7*HOME!$H$21/(1+HOME!$H$21)),IF(L$2&lt;DATE(2019,10,1),IF($T$1=FALSE,IF($T7=FALSE,L7*HOME!$H$18,0),IF($T7=FALSE,L7*HOME!$H$18/(1+HOME!$H$18),0)),IF($T$1=FALSE,IF($T7=FALSE,L7*HOME!$H$20,0),IF($T7=FALSE,L7*HOME!$H$20/(1+HOME!$H$20),0))))</f>
        <v>0</v>
      </c>
      <c r="AD7" s="79">
        <f>IF($AO7=TRUE,IF($T$1=FALSE,M7*HOME!$H$21,M7*HOME!$H$21/(1+HOME!$H$21)),IF(M$2&lt;DATE(2019,10,1),IF($T$1=FALSE,IF($T7=FALSE,M7*HOME!$H$18,0),IF($T7=FALSE,M7*HOME!$H$18/(1+HOME!$H$18),0)),IF($T$1=FALSE,IF($T7=FALSE,M7*HOME!$H$20,0),IF($T7=FALSE,M7*HOME!$H$20/(1+HOME!$H$20),0))))</f>
        <v>0</v>
      </c>
      <c r="AE7" s="79">
        <f>IF($AO7=TRUE,IF($T$1=FALSE,N7*HOME!$H$21,N7*HOME!$H$21/(1+HOME!$H$21)),IF(N$2&lt;DATE(2019,10,1),IF($T$1=FALSE,IF($T7=FALSE,N7*HOME!$H$18,0),IF($T7=FALSE,N7*HOME!$H$18/(1+HOME!$H$18),0)),IF($T$1=FALSE,IF($T7=FALSE,N7*HOME!$H$20,0),IF($T7=FALSE,N7*HOME!$H$20/(1+HOME!$H$20),0))))</f>
        <v>0</v>
      </c>
      <c r="AF7" s="79">
        <f>IF($AO7=TRUE,IF($T$1=FALSE,O7*HOME!$H$21,O7*HOME!$H$21/(1+HOME!$H$21)),IF(O$2&lt;DATE(2019,10,1),IF($T$1=FALSE,IF($T7=FALSE,O7*HOME!$H$18,0),IF($T7=FALSE,O7*HOME!$H$18/(1+HOME!$H$18),0)),IF($T$1=FALSE,IF($T7=FALSE,O7*HOME!$H$20,0),IF($T7=FALSE,O7*HOME!$H$20/(1+HOME!$H$20),0))))</f>
        <v>0</v>
      </c>
      <c r="AG7" s="79">
        <f>IF($AO7=TRUE,IF($T$1=FALSE,P7*HOME!$H$21,P7*HOME!$H$21/(1+HOME!$H$21)),IF(P$2&lt;DATE(2019,10,1),IF($T$1=FALSE,IF($T7=FALSE,P7*HOME!$H$18,0),IF($T7=FALSE,P7*HOME!$H$18/(1+HOME!$H$18),0)),IF($T$1=FALSE,IF($T7=FALSE,P7*HOME!$H$20,0),IF($T7=FALSE,P7*HOME!$H$20/(1+HOME!$H$20),0))))</f>
        <v>0</v>
      </c>
      <c r="AH7" s="79">
        <f t="shared" si="3"/>
        <v>0</v>
      </c>
      <c r="AI7" s="79">
        <f t="shared" si="4"/>
        <v>0</v>
      </c>
      <c r="AJ7" s="86"/>
      <c r="AK7" s="86"/>
      <c r="AL7" s="79"/>
      <c r="AM7" s="79"/>
      <c r="AN7" s="79"/>
      <c r="AO7" s="320" t="b">
        <f>当期計画!AO7</f>
        <v>0</v>
      </c>
      <c r="AP7" s="79"/>
      <c r="AQ7" s="79"/>
      <c r="AR7" s="79"/>
      <c r="CA7" s="310">
        <f>IF($T7=TRUE,0,IF(D$2&lt;DATE(2019,10,1),IF($T$1=FALSE,D7*HOME!$F$18,D7*HOME!$F$18/(1+HOME!$H$18)),IF($AO7=TRUE,IF($T$1=FALSE,D7*HOME!$F$21,D7*HOME!$F$21/(1+HOME!$H$21)),IF($T$1=FALSE,D7*HOME!$F$20,D7*HOME!$F$20/(1+HOME!$H$20)))))</f>
        <v>0</v>
      </c>
      <c r="CB7" s="310">
        <f>IF($T7=TRUE,0,IF(E$2&lt;DATE(2019,10,1),IF($T$1=FALSE,E7*HOME!$F$18,E7*HOME!$F$18/(1+HOME!$H$18)),IF($AO7=TRUE,IF($T$1=FALSE,E7*HOME!$F$21,E7*HOME!$F$21/(1+HOME!$H$21)),IF($T$1=FALSE,E7*HOME!$F$20,E7*HOME!$F$20/(1+HOME!$H$20)))))</f>
        <v>0</v>
      </c>
      <c r="CC7" s="310">
        <f>IF($T7=TRUE,0,IF(F$2&lt;DATE(2019,10,1),IF($T$1=FALSE,F7*HOME!$F$18,F7*HOME!$F$18/(1+HOME!$H$18)),IF($AO7=TRUE,IF($T$1=FALSE,F7*HOME!$F$21,F7*HOME!$F$21/(1+HOME!$H$21)),IF($T$1=FALSE,F7*HOME!$F$20,F7*HOME!$F$20/(1+HOME!$H$20)))))</f>
        <v>0</v>
      </c>
      <c r="CD7" s="310">
        <f>IF($T7=TRUE,0,IF(G$2&lt;DATE(2019,10,1),IF($T$1=FALSE,G7*HOME!$F$18,G7*HOME!$F$18/(1+HOME!$H$18)),IF($AO7=TRUE,IF($T$1=FALSE,G7*HOME!$F$21,G7*HOME!$F$21/(1+HOME!$H$21)),IF($T$1=FALSE,G7*HOME!$F$20,G7*HOME!$F$20/(1+HOME!$H$20)))))</f>
        <v>0</v>
      </c>
      <c r="CE7" s="310">
        <f>IF($T7=TRUE,0,IF(H$2&lt;DATE(2019,10,1),IF($T$1=FALSE,H7*HOME!$F$18,H7*HOME!$F$18/(1+HOME!$H$18)),IF($AO7=TRUE,IF($T$1=FALSE,H7*HOME!$F$21,H7*HOME!$F$21/(1+HOME!$H$21)),IF($T$1=FALSE,H7*HOME!$F$20,H7*HOME!$F$20/(1+HOME!$H$20)))))</f>
        <v>0</v>
      </c>
      <c r="CF7" s="310">
        <f>IF($T7=TRUE,0,IF(I$2&lt;DATE(2019,10,1),IF($T$1=FALSE,I7*HOME!$F$18,I7*HOME!$F$18/(1+HOME!$H$18)),IF($AO7=TRUE,IF($T$1=FALSE,I7*HOME!$F$21,I7*HOME!$F$21/(1+HOME!$H$21)),IF($T$1=FALSE,I7*HOME!$F$20,I7*HOME!$F$20/(1+HOME!$H$20)))))</f>
        <v>0</v>
      </c>
      <c r="CG7" s="310">
        <f>IF($T7=TRUE,0,IF(J$2&lt;DATE(2019,10,1),IF($T$1=FALSE,J7*HOME!$F$18,J7*HOME!$F$18/(1+HOME!$H$18)),IF($AO7=TRUE,IF($T$1=FALSE,J7*HOME!$F$21,J7*HOME!$F$21/(1+HOME!$H$21)),IF($T$1=FALSE,J7*HOME!$F$20,J7*HOME!$F$20/(1+HOME!$H$20)))))</f>
        <v>0</v>
      </c>
      <c r="CH7" s="310">
        <f>IF($T7=TRUE,0,IF(K$2&lt;DATE(2019,10,1),IF($T$1=FALSE,K7*HOME!$F$18,K7*HOME!$F$18/(1+HOME!$H$18)),IF($AO7=TRUE,IF($T$1=FALSE,K7*HOME!$F$21,K7*HOME!$F$21/(1+HOME!$H$21)),IF($T$1=FALSE,K7*HOME!$F$20,K7*HOME!$F$20/(1+HOME!$H$20)))))</f>
        <v>0</v>
      </c>
      <c r="CI7" s="310">
        <f>IF($T7=TRUE,0,IF(L$2&lt;DATE(2019,10,1),IF($T$1=FALSE,L7*HOME!$F$18,L7*HOME!$F$18/(1+HOME!$H$18)),IF($AO7=TRUE,IF($T$1=FALSE,L7*HOME!$F$21,L7*HOME!$F$21/(1+HOME!$H$21)),IF($T$1=FALSE,L7*HOME!$F$20,L7*HOME!$F$20/(1+HOME!$H$20)))))</f>
        <v>0</v>
      </c>
      <c r="CJ7" s="310">
        <f>IF($T7=TRUE,0,IF(M$2&lt;DATE(2019,10,1),IF($T$1=FALSE,M7*HOME!$F$18,M7*HOME!$F$18/(1+HOME!$H$18)),IF($AO7=TRUE,IF($T$1=FALSE,M7*HOME!$F$21,M7*HOME!$F$21/(1+HOME!$H$21)),IF($T$1=FALSE,M7*HOME!$F$20,M7*HOME!$F$20/(1+HOME!$H$20)))))</f>
        <v>0</v>
      </c>
      <c r="CK7" s="310">
        <f>IF($T7=TRUE,0,IF(N$2&lt;DATE(2019,10,1),IF($T$1=FALSE,N7*HOME!$F$18,N7*HOME!$F$18/(1+HOME!$H$18)),IF($AO7=TRUE,IF($T$1=FALSE,N7*HOME!$F$21,N7*HOME!$F$21/(1+HOME!$H$21)),IF($T$1=FALSE,N7*HOME!$F$20,N7*HOME!$F$20/(1+HOME!$H$20)))))</f>
        <v>0</v>
      </c>
      <c r="CL7" s="310">
        <f>IF($T7=TRUE,0,IF(O$2&lt;DATE(2019,10,1),IF($T$1=FALSE,O7*HOME!$F$18,O7*HOME!$F$18/(1+HOME!$H$18)),IF($AO7=TRUE,IF($T$1=FALSE,O7*HOME!$F$21,O7*HOME!$F$21/(1+HOME!$H$21)),IF($T$1=FALSE,O7*HOME!$F$20,O7*HOME!$F$20/(1+HOME!$H$20)))))</f>
        <v>0</v>
      </c>
      <c r="CM7" s="310">
        <f>IF($T7=TRUE,0,IF(P$2&lt;DATE(2019,10,1),IF($T$1=FALSE,P7*HOME!$F$18,P7*HOME!$F$18/(1+HOME!$H$18)),IF($AO7=TRUE,IF($T$1=FALSE,P7*HOME!$F$21,P7*HOME!$F$21/(1+HOME!$H$21)),IF($T$1=FALSE,P7*HOME!$F$20,P7*HOME!$F$20/(1+HOME!$H$20)))))</f>
        <v>0</v>
      </c>
      <c r="CN7" s="310">
        <f t="shared" si="5"/>
        <v>0</v>
      </c>
      <c r="CV7" s="310">
        <v>4000000</v>
      </c>
    </row>
    <row r="8" spans="1:100" ht="18" customHeight="1">
      <c r="A8" s="335"/>
      <c r="B8" s="336">
        <v>8</v>
      </c>
      <c r="C8" s="769">
        <f>IF(C$235=FALSE,当期計画!C8,当期実績!C8)</f>
        <v>0</v>
      </c>
      <c r="D8" s="261">
        <f>IF(D$235=FALSE,当期計画!D8,当期実績!D8)</f>
        <v>0</v>
      </c>
      <c r="E8" s="387">
        <f>IF(E$235=FALSE,当期計画!E8,当期実績!E8)</f>
        <v>0</v>
      </c>
      <c r="F8" s="387">
        <f>IF(F$235=FALSE,当期計画!F8,当期実績!F8)</f>
        <v>0</v>
      </c>
      <c r="G8" s="387">
        <f>IF(G$235=FALSE,当期計画!G8,当期実績!G8)</f>
        <v>0</v>
      </c>
      <c r="H8" s="387">
        <f>IF(H$235=FALSE,当期計画!H8,当期実績!H8)</f>
        <v>0</v>
      </c>
      <c r="I8" s="387">
        <f>IF(I$235=FALSE,当期計画!I8,当期実績!I8)</f>
        <v>0</v>
      </c>
      <c r="J8" s="387">
        <f>IF(J$235=FALSE,当期計画!J8,当期実績!J8)</f>
        <v>0</v>
      </c>
      <c r="K8" s="387">
        <f>IF(K$235=FALSE,当期計画!K8,当期実績!K8)</f>
        <v>0</v>
      </c>
      <c r="L8" s="387">
        <f>IF(L$235=FALSE,当期計画!L8,当期実績!L8)</f>
        <v>0</v>
      </c>
      <c r="M8" s="387">
        <f>IF(M$235=FALSE,当期計画!M8,当期実績!M8)</f>
        <v>0</v>
      </c>
      <c r="N8" s="387">
        <f>IF(N$235=FALSE,当期計画!N8,当期実績!N8)</f>
        <v>0</v>
      </c>
      <c r="O8" s="387">
        <f>IF(O$235=FALSE,当期計画!O8,当期実績!O8)</f>
        <v>0</v>
      </c>
      <c r="P8" s="387">
        <f>IF(P$235=FALSE,当期計画!P8,当期実績!P8)</f>
        <v>0</v>
      </c>
      <c r="Q8" s="90">
        <f t="shared" si="2"/>
        <v>0</v>
      </c>
      <c r="R8" s="343"/>
      <c r="S8" s="344">
        <f>前期実績!Q8</f>
        <v>0</v>
      </c>
      <c r="T8" s="341" t="b">
        <f>当期計画!T8</f>
        <v>0</v>
      </c>
      <c r="U8" s="79">
        <f>IF($AO8=TRUE,IF($T$1=FALSE,D8*HOME!$H$21,D8*HOME!$H$21/(1+HOME!$H$21)),IF(D$2&lt;DATE(2019,10,1),IF($T$1=FALSE,IF($T8=FALSE,D8*HOME!$H$18,0),IF($T8=FALSE,D8*HOME!$H$18/(1+HOME!$H$18),0)),IF($T$1=FALSE,IF($T8=FALSE,D8*HOME!$H$20,0),IF($T8=FALSE,D8*HOME!$H$20/(1+HOME!$H$20),0))))</f>
        <v>0</v>
      </c>
      <c r="V8" s="79">
        <f>IF($AO8=TRUE,IF($T$1=FALSE,E8*HOME!$H$21,E8*HOME!$H$21/(1+HOME!$H$21)),IF(E$2&lt;DATE(2019,10,1),IF($T$1=FALSE,IF($T8=FALSE,E8*HOME!$H$18,0),IF($T8=FALSE,E8*HOME!$H$18/(1+HOME!$H$18),0)),IF($T$1=FALSE,IF($T8=FALSE,E8*HOME!$H$20,0),IF($T8=FALSE,E8*HOME!$H$20/(1+HOME!$H$20),0))))</f>
        <v>0</v>
      </c>
      <c r="W8" s="79">
        <f>IF($AO8=TRUE,IF($T$1=FALSE,F8*HOME!$H$21,F8*HOME!$H$21/(1+HOME!$H$21)),IF(F$2&lt;DATE(2019,10,1),IF($T$1=FALSE,IF($T8=FALSE,F8*HOME!$H$18,0),IF($T8=FALSE,F8*HOME!$H$18/(1+HOME!$H$18),0)),IF($T$1=FALSE,IF($T8=FALSE,F8*HOME!$H$20,0),IF($T8=FALSE,F8*HOME!$H$20/(1+HOME!$H$20),0))))</f>
        <v>0</v>
      </c>
      <c r="X8" s="79">
        <f>IF($AO8=TRUE,IF($T$1=FALSE,G8*HOME!$H$21,G8*HOME!$H$21/(1+HOME!$H$21)),IF(G$2&lt;DATE(2019,10,1),IF($T$1=FALSE,IF($T8=FALSE,G8*HOME!$H$18,0),IF($T8=FALSE,G8*HOME!$H$18/(1+HOME!$H$18),0)),IF($T$1=FALSE,IF($T8=FALSE,G8*HOME!$H$20,0),IF($T8=FALSE,G8*HOME!$H$20/(1+HOME!$H$20),0))))</f>
        <v>0</v>
      </c>
      <c r="Y8" s="79">
        <f>IF($AO8=TRUE,IF($T$1=FALSE,H8*HOME!$H$21,H8*HOME!$H$21/(1+HOME!$H$21)),IF(H$2&lt;DATE(2019,10,1),IF($T$1=FALSE,IF($T8=FALSE,H8*HOME!$H$18,0),IF($T8=FALSE,H8*HOME!$H$18/(1+HOME!$H$18),0)),IF($T$1=FALSE,IF($T8=FALSE,H8*HOME!$H$20,0),IF($T8=FALSE,H8*HOME!$H$20/(1+HOME!$H$20),0))))</f>
        <v>0</v>
      </c>
      <c r="Z8" s="79">
        <f>IF($AO8=TRUE,IF($T$1=FALSE,I8*HOME!$H$21,I8*HOME!$H$21/(1+HOME!$H$21)),IF(I$2&lt;DATE(2019,10,1),IF($T$1=FALSE,IF($T8=FALSE,I8*HOME!$H$18,0),IF($T8=FALSE,I8*HOME!$H$18/(1+HOME!$H$18),0)),IF($T$1=FALSE,IF($T8=FALSE,I8*HOME!$H$20,0),IF($T8=FALSE,I8*HOME!$H$20/(1+HOME!$H$20),0))))</f>
        <v>0</v>
      </c>
      <c r="AA8" s="79">
        <f>IF($AO8=TRUE,IF($T$1=FALSE,J8*HOME!$H$21,J8*HOME!$H$21/(1+HOME!$H$21)),IF(J$2&lt;DATE(2019,10,1),IF($T$1=FALSE,IF($T8=FALSE,J8*HOME!$H$18,0),IF($T8=FALSE,J8*HOME!$H$18/(1+HOME!$H$18),0)),IF($T$1=FALSE,IF($T8=FALSE,J8*HOME!$H$20,0),IF($T8=FALSE,J8*HOME!$H$20/(1+HOME!$H$20),0))))</f>
        <v>0</v>
      </c>
      <c r="AB8" s="79">
        <f>IF($AO8=TRUE,IF($T$1=FALSE,K8*HOME!$H$21,K8*HOME!$H$21/(1+HOME!$H$21)),IF(K$2&lt;DATE(2019,10,1),IF($T$1=FALSE,IF($T8=FALSE,K8*HOME!$H$18,0),IF($T8=FALSE,K8*HOME!$H$18/(1+HOME!$H$18),0)),IF($T$1=FALSE,IF($T8=FALSE,K8*HOME!$H$20,0),IF($T8=FALSE,K8*HOME!$H$20/(1+HOME!$H$20),0))))</f>
        <v>0</v>
      </c>
      <c r="AC8" s="79">
        <f>IF($AO8=TRUE,IF($T$1=FALSE,L8*HOME!$H$21,L8*HOME!$H$21/(1+HOME!$H$21)),IF(L$2&lt;DATE(2019,10,1),IF($T$1=FALSE,IF($T8=FALSE,L8*HOME!$H$18,0),IF($T8=FALSE,L8*HOME!$H$18/(1+HOME!$H$18),0)),IF($T$1=FALSE,IF($T8=FALSE,L8*HOME!$H$20,0),IF($T8=FALSE,L8*HOME!$H$20/(1+HOME!$H$20),0))))</f>
        <v>0</v>
      </c>
      <c r="AD8" s="79">
        <f>IF($AO8=TRUE,IF($T$1=FALSE,M8*HOME!$H$21,M8*HOME!$H$21/(1+HOME!$H$21)),IF(M$2&lt;DATE(2019,10,1),IF($T$1=FALSE,IF($T8=FALSE,M8*HOME!$H$18,0),IF($T8=FALSE,M8*HOME!$H$18/(1+HOME!$H$18),0)),IF($T$1=FALSE,IF($T8=FALSE,M8*HOME!$H$20,0),IF($T8=FALSE,M8*HOME!$H$20/(1+HOME!$H$20),0))))</f>
        <v>0</v>
      </c>
      <c r="AE8" s="79">
        <f>IF($AO8=TRUE,IF($T$1=FALSE,N8*HOME!$H$21,N8*HOME!$H$21/(1+HOME!$H$21)),IF(N$2&lt;DATE(2019,10,1),IF($T$1=FALSE,IF($T8=FALSE,N8*HOME!$H$18,0),IF($T8=FALSE,N8*HOME!$H$18/(1+HOME!$H$18),0)),IF($T$1=FALSE,IF($T8=FALSE,N8*HOME!$H$20,0),IF($T8=FALSE,N8*HOME!$H$20/(1+HOME!$H$20),0))))</f>
        <v>0</v>
      </c>
      <c r="AF8" s="79">
        <f>IF($AO8=TRUE,IF($T$1=FALSE,O8*HOME!$H$21,O8*HOME!$H$21/(1+HOME!$H$21)),IF(O$2&lt;DATE(2019,10,1),IF($T$1=FALSE,IF($T8=FALSE,O8*HOME!$H$18,0),IF($T8=FALSE,O8*HOME!$H$18/(1+HOME!$H$18),0)),IF($T$1=FALSE,IF($T8=FALSE,O8*HOME!$H$20,0),IF($T8=FALSE,O8*HOME!$H$20/(1+HOME!$H$20),0))))</f>
        <v>0</v>
      </c>
      <c r="AG8" s="79">
        <f>IF($AO8=TRUE,IF($T$1=FALSE,P8*HOME!$H$21,P8*HOME!$H$21/(1+HOME!$H$21)),IF(P$2&lt;DATE(2019,10,1),IF($T$1=FALSE,IF($T8=FALSE,P8*HOME!$H$18,0),IF($T8=FALSE,P8*HOME!$H$18/(1+HOME!$H$18),0)),IF($T$1=FALSE,IF($T8=FALSE,P8*HOME!$H$20,0),IF($T8=FALSE,P8*HOME!$H$20/(1+HOME!$H$20),0))))</f>
        <v>0</v>
      </c>
      <c r="AH8" s="79">
        <f t="shared" si="3"/>
        <v>0</v>
      </c>
      <c r="AI8" s="79">
        <f t="shared" si="4"/>
        <v>0</v>
      </c>
      <c r="AJ8" s="86"/>
      <c r="AK8" s="86"/>
      <c r="AL8" s="79"/>
      <c r="AM8" s="79"/>
      <c r="AN8" s="79"/>
      <c r="AO8" s="320" t="b">
        <f>当期計画!AO8</f>
        <v>0</v>
      </c>
      <c r="AP8" s="79"/>
      <c r="AQ8" s="79"/>
      <c r="AR8" s="79"/>
      <c r="CA8" s="310">
        <f>IF($T8=TRUE,0,IF(D$2&lt;DATE(2019,10,1),IF($T$1=FALSE,D8*HOME!$F$18,D8*HOME!$F$18/(1+HOME!$H$18)),IF($AO8=TRUE,IF($T$1=FALSE,D8*HOME!$F$21,D8*HOME!$F$21/(1+HOME!$H$21)),IF($T$1=FALSE,D8*HOME!$F$20,D8*HOME!$F$20/(1+HOME!$H$20)))))</f>
        <v>0</v>
      </c>
      <c r="CB8" s="310">
        <f>IF($T8=TRUE,0,IF(E$2&lt;DATE(2019,10,1),IF($T$1=FALSE,E8*HOME!$F$18,E8*HOME!$F$18/(1+HOME!$H$18)),IF($AO8=TRUE,IF($T$1=FALSE,E8*HOME!$F$21,E8*HOME!$F$21/(1+HOME!$H$21)),IF($T$1=FALSE,E8*HOME!$F$20,E8*HOME!$F$20/(1+HOME!$H$20)))))</f>
        <v>0</v>
      </c>
      <c r="CC8" s="310">
        <f>IF($T8=TRUE,0,IF(F$2&lt;DATE(2019,10,1),IF($T$1=FALSE,F8*HOME!$F$18,F8*HOME!$F$18/(1+HOME!$H$18)),IF($AO8=TRUE,IF($T$1=FALSE,F8*HOME!$F$21,F8*HOME!$F$21/(1+HOME!$H$21)),IF($T$1=FALSE,F8*HOME!$F$20,F8*HOME!$F$20/(1+HOME!$H$20)))))</f>
        <v>0</v>
      </c>
      <c r="CD8" s="310">
        <f>IF($T8=TRUE,0,IF(G$2&lt;DATE(2019,10,1),IF($T$1=FALSE,G8*HOME!$F$18,G8*HOME!$F$18/(1+HOME!$H$18)),IF($AO8=TRUE,IF($T$1=FALSE,G8*HOME!$F$21,G8*HOME!$F$21/(1+HOME!$H$21)),IF($T$1=FALSE,G8*HOME!$F$20,G8*HOME!$F$20/(1+HOME!$H$20)))))</f>
        <v>0</v>
      </c>
      <c r="CE8" s="310">
        <f>IF($T8=TRUE,0,IF(H$2&lt;DATE(2019,10,1),IF($T$1=FALSE,H8*HOME!$F$18,H8*HOME!$F$18/(1+HOME!$H$18)),IF($AO8=TRUE,IF($T$1=FALSE,H8*HOME!$F$21,H8*HOME!$F$21/(1+HOME!$H$21)),IF($T$1=FALSE,H8*HOME!$F$20,H8*HOME!$F$20/(1+HOME!$H$20)))))</f>
        <v>0</v>
      </c>
      <c r="CF8" s="310">
        <f>IF($T8=TRUE,0,IF(I$2&lt;DATE(2019,10,1),IF($T$1=FALSE,I8*HOME!$F$18,I8*HOME!$F$18/(1+HOME!$H$18)),IF($AO8=TRUE,IF($T$1=FALSE,I8*HOME!$F$21,I8*HOME!$F$21/(1+HOME!$H$21)),IF($T$1=FALSE,I8*HOME!$F$20,I8*HOME!$F$20/(1+HOME!$H$20)))))</f>
        <v>0</v>
      </c>
      <c r="CG8" s="310">
        <f>IF($T8=TRUE,0,IF(J$2&lt;DATE(2019,10,1),IF($T$1=FALSE,J8*HOME!$F$18,J8*HOME!$F$18/(1+HOME!$H$18)),IF($AO8=TRUE,IF($T$1=FALSE,J8*HOME!$F$21,J8*HOME!$F$21/(1+HOME!$H$21)),IF($T$1=FALSE,J8*HOME!$F$20,J8*HOME!$F$20/(1+HOME!$H$20)))))</f>
        <v>0</v>
      </c>
      <c r="CH8" s="310">
        <f>IF($T8=TRUE,0,IF(K$2&lt;DATE(2019,10,1),IF($T$1=FALSE,K8*HOME!$F$18,K8*HOME!$F$18/(1+HOME!$H$18)),IF($AO8=TRUE,IF($T$1=FALSE,K8*HOME!$F$21,K8*HOME!$F$21/(1+HOME!$H$21)),IF($T$1=FALSE,K8*HOME!$F$20,K8*HOME!$F$20/(1+HOME!$H$20)))))</f>
        <v>0</v>
      </c>
      <c r="CI8" s="310">
        <f>IF($T8=TRUE,0,IF(L$2&lt;DATE(2019,10,1),IF($T$1=FALSE,L8*HOME!$F$18,L8*HOME!$F$18/(1+HOME!$H$18)),IF($AO8=TRUE,IF($T$1=FALSE,L8*HOME!$F$21,L8*HOME!$F$21/(1+HOME!$H$21)),IF($T$1=FALSE,L8*HOME!$F$20,L8*HOME!$F$20/(1+HOME!$H$20)))))</f>
        <v>0</v>
      </c>
      <c r="CJ8" s="310">
        <f>IF($T8=TRUE,0,IF(M$2&lt;DATE(2019,10,1),IF($T$1=FALSE,M8*HOME!$F$18,M8*HOME!$F$18/(1+HOME!$H$18)),IF($AO8=TRUE,IF($T$1=FALSE,M8*HOME!$F$21,M8*HOME!$F$21/(1+HOME!$H$21)),IF($T$1=FALSE,M8*HOME!$F$20,M8*HOME!$F$20/(1+HOME!$H$20)))))</f>
        <v>0</v>
      </c>
      <c r="CK8" s="310">
        <f>IF($T8=TRUE,0,IF(N$2&lt;DATE(2019,10,1),IF($T$1=FALSE,N8*HOME!$F$18,N8*HOME!$F$18/(1+HOME!$H$18)),IF($AO8=TRUE,IF($T$1=FALSE,N8*HOME!$F$21,N8*HOME!$F$21/(1+HOME!$H$21)),IF($T$1=FALSE,N8*HOME!$F$20,N8*HOME!$F$20/(1+HOME!$H$20)))))</f>
        <v>0</v>
      </c>
      <c r="CL8" s="310">
        <f>IF($T8=TRUE,0,IF(O$2&lt;DATE(2019,10,1),IF($T$1=FALSE,O8*HOME!$F$18,O8*HOME!$F$18/(1+HOME!$H$18)),IF($AO8=TRUE,IF($T$1=FALSE,O8*HOME!$F$21,O8*HOME!$F$21/(1+HOME!$H$21)),IF($T$1=FALSE,O8*HOME!$F$20,O8*HOME!$F$20/(1+HOME!$H$20)))))</f>
        <v>0</v>
      </c>
      <c r="CM8" s="310">
        <f>IF($T8=TRUE,0,IF(P$2&lt;DATE(2019,10,1),IF($T$1=FALSE,P8*HOME!$F$18,P8*HOME!$F$18/(1+HOME!$H$18)),IF($AO8=TRUE,IF($T$1=FALSE,P8*HOME!$F$21,P8*HOME!$F$21/(1+HOME!$H$21)),IF($T$1=FALSE,P8*HOME!$F$20,P8*HOME!$F$20/(1+HOME!$H$20)))))</f>
        <v>0</v>
      </c>
      <c r="CN8" s="310">
        <f t="shared" si="5"/>
        <v>0</v>
      </c>
      <c r="CV8" s="310">
        <v>5000000</v>
      </c>
    </row>
    <row r="9" spans="1:100" ht="18" customHeight="1">
      <c r="A9" s="335"/>
      <c r="B9" s="336"/>
      <c r="C9" s="769">
        <f>IF(C$235=FALSE,当期計画!C9,当期実績!C9)</f>
        <v>0</v>
      </c>
      <c r="D9" s="261">
        <f>IF(D$235=FALSE,当期計画!D9,当期実績!D9)</f>
        <v>0</v>
      </c>
      <c r="E9" s="387">
        <f>IF(E$235=FALSE,当期計画!E9,当期実績!E9)</f>
        <v>0</v>
      </c>
      <c r="F9" s="387">
        <f>IF(F$235=FALSE,当期計画!F9,当期実績!F9)</f>
        <v>0</v>
      </c>
      <c r="G9" s="387">
        <f>IF(G$235=FALSE,当期計画!G9,当期実績!G9)</f>
        <v>0</v>
      </c>
      <c r="H9" s="387">
        <f>IF(H$235=FALSE,当期計画!H9,当期実績!H9)</f>
        <v>0</v>
      </c>
      <c r="I9" s="387">
        <f>IF(I$235=FALSE,当期計画!I9,当期実績!I9)</f>
        <v>0</v>
      </c>
      <c r="J9" s="387">
        <f>IF(J$235=FALSE,当期計画!J9,当期実績!J9)</f>
        <v>0</v>
      </c>
      <c r="K9" s="387">
        <f>IF(K$235=FALSE,当期計画!K9,当期実績!K9)</f>
        <v>0</v>
      </c>
      <c r="L9" s="387">
        <f>IF(L$235=FALSE,当期計画!L9,当期実績!L9)</f>
        <v>0</v>
      </c>
      <c r="M9" s="387">
        <f>IF(M$235=FALSE,当期計画!M9,当期実績!M9)</f>
        <v>0</v>
      </c>
      <c r="N9" s="387">
        <f>IF(N$235=FALSE,当期計画!N9,当期実績!N9)</f>
        <v>0</v>
      </c>
      <c r="O9" s="387">
        <f>IF(O$235=FALSE,当期計画!O9,当期実績!O9)</f>
        <v>0</v>
      </c>
      <c r="P9" s="387">
        <f>IF(P$235=FALSE,当期計画!P9,当期実績!P9)</f>
        <v>0</v>
      </c>
      <c r="Q9" s="90">
        <f t="shared" si="2"/>
        <v>0</v>
      </c>
      <c r="R9" s="343"/>
      <c r="S9" s="344">
        <f>前期実績!Q9</f>
        <v>0</v>
      </c>
      <c r="T9" s="341" t="b">
        <f>当期計画!T9</f>
        <v>0</v>
      </c>
      <c r="U9" s="79">
        <f>IF($AO9=TRUE,IF($T$1=FALSE,D9*HOME!$H$21,D9*HOME!$H$21/(1+HOME!$H$21)),IF(D$2&lt;DATE(2019,10,1),IF($T$1=FALSE,IF($T9=FALSE,D9*HOME!$H$18,0),IF($T9=FALSE,D9*HOME!$H$18/(1+HOME!$H$18),0)),IF($T$1=FALSE,IF($T9=FALSE,D9*HOME!$H$20,0),IF($T9=FALSE,D9*HOME!$H$20/(1+HOME!$H$20),0))))</f>
        <v>0</v>
      </c>
      <c r="V9" s="79">
        <f>IF($AO9=TRUE,IF($T$1=FALSE,E9*HOME!$H$21,E9*HOME!$H$21/(1+HOME!$H$21)),IF(E$2&lt;DATE(2019,10,1),IF($T$1=FALSE,IF($T9=FALSE,E9*HOME!$H$18,0),IF($T9=FALSE,E9*HOME!$H$18/(1+HOME!$H$18),0)),IF($T$1=FALSE,IF($T9=FALSE,E9*HOME!$H$20,0),IF($T9=FALSE,E9*HOME!$H$20/(1+HOME!$H$20),0))))</f>
        <v>0</v>
      </c>
      <c r="W9" s="79">
        <f>IF($AO9=TRUE,IF($T$1=FALSE,F9*HOME!$H$21,F9*HOME!$H$21/(1+HOME!$H$21)),IF(F$2&lt;DATE(2019,10,1),IF($T$1=FALSE,IF($T9=FALSE,F9*HOME!$H$18,0),IF($T9=FALSE,F9*HOME!$H$18/(1+HOME!$H$18),0)),IF($T$1=FALSE,IF($T9=FALSE,F9*HOME!$H$20,0),IF($T9=FALSE,F9*HOME!$H$20/(1+HOME!$H$20),0))))</f>
        <v>0</v>
      </c>
      <c r="X9" s="79">
        <f>IF($AO9=TRUE,IF($T$1=FALSE,G9*HOME!$H$21,G9*HOME!$H$21/(1+HOME!$H$21)),IF(G$2&lt;DATE(2019,10,1),IF($T$1=FALSE,IF($T9=FALSE,G9*HOME!$H$18,0),IF($T9=FALSE,G9*HOME!$H$18/(1+HOME!$H$18),0)),IF($T$1=FALSE,IF($T9=FALSE,G9*HOME!$H$20,0),IF($T9=FALSE,G9*HOME!$H$20/(1+HOME!$H$20),0))))</f>
        <v>0</v>
      </c>
      <c r="Y9" s="79">
        <f>IF($AO9=TRUE,IF($T$1=FALSE,H9*HOME!$H$21,H9*HOME!$H$21/(1+HOME!$H$21)),IF(H$2&lt;DATE(2019,10,1),IF($T$1=FALSE,IF($T9=FALSE,H9*HOME!$H$18,0),IF($T9=FALSE,H9*HOME!$H$18/(1+HOME!$H$18),0)),IF($T$1=FALSE,IF($T9=FALSE,H9*HOME!$H$20,0),IF($T9=FALSE,H9*HOME!$H$20/(1+HOME!$H$20),0))))</f>
        <v>0</v>
      </c>
      <c r="Z9" s="79">
        <f>IF($AO9=TRUE,IF($T$1=FALSE,I9*HOME!$H$21,I9*HOME!$H$21/(1+HOME!$H$21)),IF(I$2&lt;DATE(2019,10,1),IF($T$1=FALSE,IF($T9=FALSE,I9*HOME!$H$18,0),IF($T9=FALSE,I9*HOME!$H$18/(1+HOME!$H$18),0)),IF($T$1=FALSE,IF($T9=FALSE,I9*HOME!$H$20,0),IF($T9=FALSE,I9*HOME!$H$20/(1+HOME!$H$20),0))))</f>
        <v>0</v>
      </c>
      <c r="AA9" s="79">
        <f>IF($AO9=TRUE,IF($T$1=FALSE,J9*HOME!$H$21,J9*HOME!$H$21/(1+HOME!$H$21)),IF(J$2&lt;DATE(2019,10,1),IF($T$1=FALSE,IF($T9=FALSE,J9*HOME!$H$18,0),IF($T9=FALSE,J9*HOME!$H$18/(1+HOME!$H$18),0)),IF($T$1=FALSE,IF($T9=FALSE,J9*HOME!$H$20,0),IF($T9=FALSE,J9*HOME!$H$20/(1+HOME!$H$20),0))))</f>
        <v>0</v>
      </c>
      <c r="AB9" s="79">
        <f>IF($AO9=TRUE,IF($T$1=FALSE,K9*HOME!$H$21,K9*HOME!$H$21/(1+HOME!$H$21)),IF(K$2&lt;DATE(2019,10,1),IF($T$1=FALSE,IF($T9=FALSE,K9*HOME!$H$18,0),IF($T9=FALSE,K9*HOME!$H$18/(1+HOME!$H$18),0)),IF($T$1=FALSE,IF($T9=FALSE,K9*HOME!$H$20,0),IF($T9=FALSE,K9*HOME!$H$20/(1+HOME!$H$20),0))))</f>
        <v>0</v>
      </c>
      <c r="AC9" s="79">
        <f>IF($AO9=TRUE,IF($T$1=FALSE,L9*HOME!$H$21,L9*HOME!$H$21/(1+HOME!$H$21)),IF(L$2&lt;DATE(2019,10,1),IF($T$1=FALSE,IF($T9=FALSE,L9*HOME!$H$18,0),IF($T9=FALSE,L9*HOME!$H$18/(1+HOME!$H$18),0)),IF($T$1=FALSE,IF($T9=FALSE,L9*HOME!$H$20,0),IF($T9=FALSE,L9*HOME!$H$20/(1+HOME!$H$20),0))))</f>
        <v>0</v>
      </c>
      <c r="AD9" s="79">
        <f>IF($AO9=TRUE,IF($T$1=FALSE,M9*HOME!$H$21,M9*HOME!$H$21/(1+HOME!$H$21)),IF(M$2&lt;DATE(2019,10,1),IF($T$1=FALSE,IF($T9=FALSE,M9*HOME!$H$18,0),IF($T9=FALSE,M9*HOME!$H$18/(1+HOME!$H$18),0)),IF($T$1=FALSE,IF($T9=FALSE,M9*HOME!$H$20,0),IF($T9=FALSE,M9*HOME!$H$20/(1+HOME!$H$20),0))))</f>
        <v>0</v>
      </c>
      <c r="AE9" s="79">
        <f>IF($AO9=TRUE,IF($T$1=FALSE,N9*HOME!$H$21,N9*HOME!$H$21/(1+HOME!$H$21)),IF(N$2&lt;DATE(2019,10,1),IF($T$1=FALSE,IF($T9=FALSE,N9*HOME!$H$18,0),IF($T9=FALSE,N9*HOME!$H$18/(1+HOME!$H$18),0)),IF($T$1=FALSE,IF($T9=FALSE,N9*HOME!$H$20,0),IF($T9=FALSE,N9*HOME!$H$20/(1+HOME!$H$20),0))))</f>
        <v>0</v>
      </c>
      <c r="AF9" s="79">
        <f>IF($AO9=TRUE,IF($T$1=FALSE,O9*HOME!$H$21,O9*HOME!$H$21/(1+HOME!$H$21)),IF(O$2&lt;DATE(2019,10,1),IF($T$1=FALSE,IF($T9=FALSE,O9*HOME!$H$18,0),IF($T9=FALSE,O9*HOME!$H$18/(1+HOME!$H$18),0)),IF($T$1=FALSE,IF($T9=FALSE,O9*HOME!$H$20,0),IF($T9=FALSE,O9*HOME!$H$20/(1+HOME!$H$20),0))))</f>
        <v>0</v>
      </c>
      <c r="AG9" s="79">
        <f>IF($AO9=TRUE,IF($T$1=FALSE,P9*HOME!$H$21,P9*HOME!$H$21/(1+HOME!$H$21)),IF(P$2&lt;DATE(2019,10,1),IF($T$1=FALSE,IF($T9=FALSE,P9*HOME!$H$18,0),IF($T9=FALSE,P9*HOME!$H$18/(1+HOME!$H$18),0)),IF($T$1=FALSE,IF($T9=FALSE,P9*HOME!$H$20,0),IF($T9=FALSE,P9*HOME!$H$20/(1+HOME!$H$20),0))))</f>
        <v>0</v>
      </c>
      <c r="AH9" s="79">
        <f t="shared" si="3"/>
        <v>0</v>
      </c>
      <c r="AI9" s="79">
        <f t="shared" si="4"/>
        <v>0</v>
      </c>
      <c r="AJ9" s="86"/>
      <c r="AK9" s="86"/>
      <c r="AL9" s="79"/>
      <c r="AM9" s="79"/>
      <c r="AN9" s="79"/>
      <c r="AO9" s="320" t="b">
        <f>当期計画!AO9</f>
        <v>0</v>
      </c>
      <c r="AP9" s="79"/>
      <c r="AQ9" s="79"/>
      <c r="AR9" s="79"/>
      <c r="CA9" s="310">
        <f>IF($T9=TRUE,0,IF(D$2&lt;DATE(2019,10,1),IF($T$1=FALSE,D9*HOME!$F$18,D9*HOME!$F$18/(1+HOME!$H$18)),IF($AO9=TRUE,IF($T$1=FALSE,D9*HOME!$F$21,D9*HOME!$F$21/(1+HOME!$H$21)),IF($T$1=FALSE,D9*HOME!$F$20,D9*HOME!$F$20/(1+HOME!$H$20)))))</f>
        <v>0</v>
      </c>
      <c r="CB9" s="310">
        <f>IF($T9=TRUE,0,IF(E$2&lt;DATE(2019,10,1),IF($T$1=FALSE,E9*HOME!$F$18,E9*HOME!$F$18/(1+HOME!$H$18)),IF($AO9=TRUE,IF($T$1=FALSE,E9*HOME!$F$21,E9*HOME!$F$21/(1+HOME!$H$21)),IF($T$1=FALSE,E9*HOME!$F$20,E9*HOME!$F$20/(1+HOME!$H$20)))))</f>
        <v>0</v>
      </c>
      <c r="CC9" s="310">
        <f>IF($T9=TRUE,0,IF(F$2&lt;DATE(2019,10,1),IF($T$1=FALSE,F9*HOME!$F$18,F9*HOME!$F$18/(1+HOME!$H$18)),IF($AO9=TRUE,IF($T$1=FALSE,F9*HOME!$F$21,F9*HOME!$F$21/(1+HOME!$H$21)),IF($T$1=FALSE,F9*HOME!$F$20,F9*HOME!$F$20/(1+HOME!$H$20)))))</f>
        <v>0</v>
      </c>
      <c r="CD9" s="310">
        <f>IF($T9=TRUE,0,IF(G$2&lt;DATE(2019,10,1),IF($T$1=FALSE,G9*HOME!$F$18,G9*HOME!$F$18/(1+HOME!$H$18)),IF($AO9=TRUE,IF($T$1=FALSE,G9*HOME!$F$21,G9*HOME!$F$21/(1+HOME!$H$21)),IF($T$1=FALSE,G9*HOME!$F$20,G9*HOME!$F$20/(1+HOME!$H$20)))))</f>
        <v>0</v>
      </c>
      <c r="CE9" s="310">
        <f>IF($T9=TRUE,0,IF(H$2&lt;DATE(2019,10,1),IF($T$1=FALSE,H9*HOME!$F$18,H9*HOME!$F$18/(1+HOME!$H$18)),IF($AO9=TRUE,IF($T$1=FALSE,H9*HOME!$F$21,H9*HOME!$F$21/(1+HOME!$H$21)),IF($T$1=FALSE,H9*HOME!$F$20,H9*HOME!$F$20/(1+HOME!$H$20)))))</f>
        <v>0</v>
      </c>
      <c r="CF9" s="310">
        <f>IF($T9=TRUE,0,IF(I$2&lt;DATE(2019,10,1),IF($T$1=FALSE,I9*HOME!$F$18,I9*HOME!$F$18/(1+HOME!$H$18)),IF($AO9=TRUE,IF($T$1=FALSE,I9*HOME!$F$21,I9*HOME!$F$21/(1+HOME!$H$21)),IF($T$1=FALSE,I9*HOME!$F$20,I9*HOME!$F$20/(1+HOME!$H$20)))))</f>
        <v>0</v>
      </c>
      <c r="CG9" s="310">
        <f>IF($T9=TRUE,0,IF(J$2&lt;DATE(2019,10,1),IF($T$1=FALSE,J9*HOME!$F$18,J9*HOME!$F$18/(1+HOME!$H$18)),IF($AO9=TRUE,IF($T$1=FALSE,J9*HOME!$F$21,J9*HOME!$F$21/(1+HOME!$H$21)),IF($T$1=FALSE,J9*HOME!$F$20,J9*HOME!$F$20/(1+HOME!$H$20)))))</f>
        <v>0</v>
      </c>
      <c r="CH9" s="310">
        <f>IF($T9=TRUE,0,IF(K$2&lt;DATE(2019,10,1),IF($T$1=FALSE,K9*HOME!$F$18,K9*HOME!$F$18/(1+HOME!$H$18)),IF($AO9=TRUE,IF($T$1=FALSE,K9*HOME!$F$21,K9*HOME!$F$21/(1+HOME!$H$21)),IF($T$1=FALSE,K9*HOME!$F$20,K9*HOME!$F$20/(1+HOME!$H$20)))))</f>
        <v>0</v>
      </c>
      <c r="CI9" s="310">
        <f>IF($T9=TRUE,0,IF(L$2&lt;DATE(2019,10,1),IF($T$1=FALSE,L9*HOME!$F$18,L9*HOME!$F$18/(1+HOME!$H$18)),IF($AO9=TRUE,IF($T$1=FALSE,L9*HOME!$F$21,L9*HOME!$F$21/(1+HOME!$H$21)),IF($T$1=FALSE,L9*HOME!$F$20,L9*HOME!$F$20/(1+HOME!$H$20)))))</f>
        <v>0</v>
      </c>
      <c r="CJ9" s="310">
        <f>IF($T9=TRUE,0,IF(M$2&lt;DATE(2019,10,1),IF($T$1=FALSE,M9*HOME!$F$18,M9*HOME!$F$18/(1+HOME!$H$18)),IF($AO9=TRUE,IF($T$1=FALSE,M9*HOME!$F$21,M9*HOME!$F$21/(1+HOME!$H$21)),IF($T$1=FALSE,M9*HOME!$F$20,M9*HOME!$F$20/(1+HOME!$H$20)))))</f>
        <v>0</v>
      </c>
      <c r="CK9" s="310">
        <f>IF($T9=TRUE,0,IF(N$2&lt;DATE(2019,10,1),IF($T$1=FALSE,N9*HOME!$F$18,N9*HOME!$F$18/(1+HOME!$H$18)),IF($AO9=TRUE,IF($T$1=FALSE,N9*HOME!$F$21,N9*HOME!$F$21/(1+HOME!$H$21)),IF($T$1=FALSE,N9*HOME!$F$20,N9*HOME!$F$20/(1+HOME!$H$20)))))</f>
        <v>0</v>
      </c>
      <c r="CL9" s="310">
        <f>IF($T9=TRUE,0,IF(O$2&lt;DATE(2019,10,1),IF($T$1=FALSE,O9*HOME!$F$18,O9*HOME!$F$18/(1+HOME!$H$18)),IF($AO9=TRUE,IF($T$1=FALSE,O9*HOME!$F$21,O9*HOME!$F$21/(1+HOME!$H$21)),IF($T$1=FALSE,O9*HOME!$F$20,O9*HOME!$F$20/(1+HOME!$H$20)))))</f>
        <v>0</v>
      </c>
      <c r="CM9" s="310">
        <f>IF($T9=TRUE,0,IF(P$2&lt;DATE(2019,10,1),IF($T$1=FALSE,P9*HOME!$F$18,P9*HOME!$F$18/(1+HOME!$H$18)),IF($AO9=TRUE,IF($T$1=FALSE,P9*HOME!$F$21,P9*HOME!$F$21/(1+HOME!$H$21)),IF($T$1=FALSE,P9*HOME!$F$20,P9*HOME!$F$20/(1+HOME!$H$20)))))</f>
        <v>0</v>
      </c>
      <c r="CN9" s="310">
        <f t="shared" si="5"/>
        <v>0</v>
      </c>
    </row>
    <row r="10" spans="1:100" ht="18" customHeight="1">
      <c r="A10" s="335"/>
      <c r="B10" s="336"/>
      <c r="C10" s="769">
        <f>IF(C$235=FALSE,当期計画!C10,当期実績!C10)</f>
        <v>0</v>
      </c>
      <c r="D10" s="261">
        <f>IF(D$235=FALSE,当期計画!D10,当期実績!D10)</f>
        <v>0</v>
      </c>
      <c r="E10" s="387">
        <f>IF(E$235=FALSE,当期計画!E10,当期実績!E10)</f>
        <v>0</v>
      </c>
      <c r="F10" s="387">
        <f>IF(F$235=FALSE,当期計画!F10,当期実績!F10)</f>
        <v>0</v>
      </c>
      <c r="G10" s="387">
        <f>IF(G$235=FALSE,当期計画!G10,当期実績!G10)</f>
        <v>0</v>
      </c>
      <c r="H10" s="387">
        <f>IF(H$235=FALSE,当期計画!H10,当期実績!H10)</f>
        <v>0</v>
      </c>
      <c r="I10" s="387">
        <f>IF(I$235=FALSE,当期計画!I10,当期実績!I10)</f>
        <v>0</v>
      </c>
      <c r="J10" s="387">
        <f>IF(J$235=FALSE,当期計画!J10,当期実績!J10)</f>
        <v>0</v>
      </c>
      <c r="K10" s="387">
        <f>IF(K$235=FALSE,当期計画!K10,当期実績!K10)</f>
        <v>0</v>
      </c>
      <c r="L10" s="387">
        <f>IF(L$235=FALSE,当期計画!L10,当期実績!L10)</f>
        <v>0</v>
      </c>
      <c r="M10" s="387">
        <f>IF(M$235=FALSE,当期計画!M10,当期実績!M10)</f>
        <v>0</v>
      </c>
      <c r="N10" s="387">
        <f>IF(N$235=FALSE,当期計画!N10,当期実績!N10)</f>
        <v>0</v>
      </c>
      <c r="O10" s="387">
        <f>IF(O$235=FALSE,当期計画!O10,当期実績!O10)</f>
        <v>0</v>
      </c>
      <c r="P10" s="387">
        <f>IF(P$235=FALSE,当期計画!P10,当期実績!P10)</f>
        <v>0</v>
      </c>
      <c r="Q10" s="90">
        <f t="shared" si="2"/>
        <v>0</v>
      </c>
      <c r="R10" s="343"/>
      <c r="S10" s="344">
        <f>前期実績!Q10</f>
        <v>0</v>
      </c>
      <c r="T10" s="341" t="b">
        <f>当期計画!T10</f>
        <v>0</v>
      </c>
      <c r="U10" s="79">
        <f>IF($AO10=TRUE,IF($T$1=FALSE,D10*HOME!$H$21,D10*HOME!$H$21/(1+HOME!$H$21)),IF(D$2&lt;DATE(2019,10,1),IF($T$1=FALSE,IF($T10=FALSE,D10*HOME!$H$18,0),IF($T10=FALSE,D10*HOME!$H$18/(1+HOME!$H$18),0)),IF($T$1=FALSE,IF($T10=FALSE,D10*HOME!$H$20,0),IF($T10=FALSE,D10*HOME!$H$20/(1+HOME!$H$20),0))))</f>
        <v>0</v>
      </c>
      <c r="V10" s="79">
        <f>IF($AO10=TRUE,IF($T$1=FALSE,E10*HOME!$H$21,E10*HOME!$H$21/(1+HOME!$H$21)),IF(E$2&lt;DATE(2019,10,1),IF($T$1=FALSE,IF($T10=FALSE,E10*HOME!$H$18,0),IF($T10=FALSE,E10*HOME!$H$18/(1+HOME!$H$18),0)),IF($T$1=FALSE,IF($T10=FALSE,E10*HOME!$H$20,0),IF($T10=FALSE,E10*HOME!$H$20/(1+HOME!$H$20),0))))</f>
        <v>0</v>
      </c>
      <c r="W10" s="79">
        <f>IF($AO10=TRUE,IF($T$1=FALSE,F10*HOME!$H$21,F10*HOME!$H$21/(1+HOME!$H$21)),IF(F$2&lt;DATE(2019,10,1),IF($T$1=FALSE,IF($T10=FALSE,F10*HOME!$H$18,0),IF($T10=FALSE,F10*HOME!$H$18/(1+HOME!$H$18),0)),IF($T$1=FALSE,IF($T10=FALSE,F10*HOME!$H$20,0),IF($T10=FALSE,F10*HOME!$H$20/(1+HOME!$H$20),0))))</f>
        <v>0</v>
      </c>
      <c r="X10" s="79">
        <f>IF($AO10=TRUE,IF($T$1=FALSE,G10*HOME!$H$21,G10*HOME!$H$21/(1+HOME!$H$21)),IF(G$2&lt;DATE(2019,10,1),IF($T$1=FALSE,IF($T10=FALSE,G10*HOME!$H$18,0),IF($T10=FALSE,G10*HOME!$H$18/(1+HOME!$H$18),0)),IF($T$1=FALSE,IF($T10=FALSE,G10*HOME!$H$20,0),IF($T10=FALSE,G10*HOME!$H$20/(1+HOME!$H$20),0))))</f>
        <v>0</v>
      </c>
      <c r="Y10" s="79">
        <f>IF($AO10=TRUE,IF($T$1=FALSE,H10*HOME!$H$21,H10*HOME!$H$21/(1+HOME!$H$21)),IF(H$2&lt;DATE(2019,10,1),IF($T$1=FALSE,IF($T10=FALSE,H10*HOME!$H$18,0),IF($T10=FALSE,H10*HOME!$H$18/(1+HOME!$H$18),0)),IF($T$1=FALSE,IF($T10=FALSE,H10*HOME!$H$20,0),IF($T10=FALSE,H10*HOME!$H$20/(1+HOME!$H$20),0))))</f>
        <v>0</v>
      </c>
      <c r="Z10" s="79">
        <f>IF($AO10=TRUE,IF($T$1=FALSE,I10*HOME!$H$21,I10*HOME!$H$21/(1+HOME!$H$21)),IF(I$2&lt;DATE(2019,10,1),IF($T$1=FALSE,IF($T10=FALSE,I10*HOME!$H$18,0),IF($T10=FALSE,I10*HOME!$H$18/(1+HOME!$H$18),0)),IF($T$1=FALSE,IF($T10=FALSE,I10*HOME!$H$20,0),IF($T10=FALSE,I10*HOME!$H$20/(1+HOME!$H$20),0))))</f>
        <v>0</v>
      </c>
      <c r="AA10" s="79">
        <f>IF($AO10=TRUE,IF($T$1=FALSE,J10*HOME!$H$21,J10*HOME!$H$21/(1+HOME!$H$21)),IF(J$2&lt;DATE(2019,10,1),IF($T$1=FALSE,IF($T10=FALSE,J10*HOME!$H$18,0),IF($T10=FALSE,J10*HOME!$H$18/(1+HOME!$H$18),0)),IF($T$1=FALSE,IF($T10=FALSE,J10*HOME!$H$20,0),IF($T10=FALSE,J10*HOME!$H$20/(1+HOME!$H$20),0))))</f>
        <v>0</v>
      </c>
      <c r="AB10" s="79">
        <f>IF($AO10=TRUE,IF($T$1=FALSE,K10*HOME!$H$21,K10*HOME!$H$21/(1+HOME!$H$21)),IF(K$2&lt;DATE(2019,10,1),IF($T$1=FALSE,IF($T10=FALSE,K10*HOME!$H$18,0),IF($T10=FALSE,K10*HOME!$H$18/(1+HOME!$H$18),0)),IF($T$1=FALSE,IF($T10=FALSE,K10*HOME!$H$20,0),IF($T10=FALSE,K10*HOME!$H$20/(1+HOME!$H$20),0))))</f>
        <v>0</v>
      </c>
      <c r="AC10" s="79">
        <f>IF($AO10=TRUE,IF($T$1=FALSE,L10*HOME!$H$21,L10*HOME!$H$21/(1+HOME!$H$21)),IF(L$2&lt;DATE(2019,10,1),IF($T$1=FALSE,IF($T10=FALSE,L10*HOME!$H$18,0),IF($T10=FALSE,L10*HOME!$H$18/(1+HOME!$H$18),0)),IF($T$1=FALSE,IF($T10=FALSE,L10*HOME!$H$20,0),IF($T10=FALSE,L10*HOME!$H$20/(1+HOME!$H$20),0))))</f>
        <v>0</v>
      </c>
      <c r="AD10" s="79">
        <f>IF($AO10=TRUE,IF($T$1=FALSE,M10*HOME!$H$21,M10*HOME!$H$21/(1+HOME!$H$21)),IF(M$2&lt;DATE(2019,10,1),IF($T$1=FALSE,IF($T10=FALSE,M10*HOME!$H$18,0),IF($T10=FALSE,M10*HOME!$H$18/(1+HOME!$H$18),0)),IF($T$1=FALSE,IF($T10=FALSE,M10*HOME!$H$20,0),IF($T10=FALSE,M10*HOME!$H$20/(1+HOME!$H$20),0))))</f>
        <v>0</v>
      </c>
      <c r="AE10" s="79">
        <f>IF($AO10=TRUE,IF($T$1=FALSE,N10*HOME!$H$21,N10*HOME!$H$21/(1+HOME!$H$21)),IF(N$2&lt;DATE(2019,10,1),IF($T$1=FALSE,IF($T10=FALSE,N10*HOME!$H$18,0),IF($T10=FALSE,N10*HOME!$H$18/(1+HOME!$H$18),0)),IF($T$1=FALSE,IF($T10=FALSE,N10*HOME!$H$20,0),IF($T10=FALSE,N10*HOME!$H$20/(1+HOME!$H$20),0))))</f>
        <v>0</v>
      </c>
      <c r="AF10" s="79">
        <f>IF($AO10=TRUE,IF($T$1=FALSE,O10*HOME!$H$21,O10*HOME!$H$21/(1+HOME!$H$21)),IF(O$2&lt;DATE(2019,10,1),IF($T$1=FALSE,IF($T10=FALSE,O10*HOME!$H$18,0),IF($T10=FALSE,O10*HOME!$H$18/(1+HOME!$H$18),0)),IF($T$1=FALSE,IF($T10=FALSE,O10*HOME!$H$20,0),IF($T10=FALSE,O10*HOME!$H$20/(1+HOME!$H$20),0))))</f>
        <v>0</v>
      </c>
      <c r="AG10" s="79">
        <f>IF($AO10=TRUE,IF($T$1=FALSE,P10*HOME!$H$21,P10*HOME!$H$21/(1+HOME!$H$21)),IF(P$2&lt;DATE(2019,10,1),IF($T$1=FALSE,IF($T10=FALSE,P10*HOME!$H$18,0),IF($T10=FALSE,P10*HOME!$H$18/(1+HOME!$H$18),0)),IF($T$1=FALSE,IF($T10=FALSE,P10*HOME!$H$20,0),IF($T10=FALSE,P10*HOME!$H$20/(1+HOME!$H$20),0))))</f>
        <v>0</v>
      </c>
      <c r="AH10" s="79">
        <f t="shared" si="3"/>
        <v>0</v>
      </c>
      <c r="AI10" s="79">
        <f t="shared" si="4"/>
        <v>0</v>
      </c>
      <c r="AJ10" s="86"/>
      <c r="AK10" s="86"/>
      <c r="AL10" s="79"/>
      <c r="AM10" s="79"/>
      <c r="AN10" s="79"/>
      <c r="AO10" s="320" t="b">
        <f>当期計画!AO10</f>
        <v>0</v>
      </c>
      <c r="AP10" s="79"/>
      <c r="AQ10" s="79"/>
      <c r="AR10" s="79"/>
      <c r="CA10" s="310">
        <f>IF($T10=TRUE,0,IF(D$2&lt;DATE(2019,10,1),IF($T$1=FALSE,D10*HOME!$F$18,D10*HOME!$F$18/(1+HOME!$H$18)),IF($AO10=TRUE,IF($T$1=FALSE,D10*HOME!$F$21,D10*HOME!$F$21/(1+HOME!$H$21)),IF($T$1=FALSE,D10*HOME!$F$20,D10*HOME!$F$20/(1+HOME!$H$20)))))</f>
        <v>0</v>
      </c>
      <c r="CB10" s="310">
        <f>IF($T10=TRUE,0,IF(E$2&lt;DATE(2019,10,1),IF($T$1=FALSE,E10*HOME!$F$18,E10*HOME!$F$18/(1+HOME!$H$18)),IF($AO10=TRUE,IF($T$1=FALSE,E10*HOME!$F$21,E10*HOME!$F$21/(1+HOME!$H$21)),IF($T$1=FALSE,E10*HOME!$F$20,E10*HOME!$F$20/(1+HOME!$H$20)))))</f>
        <v>0</v>
      </c>
      <c r="CC10" s="310">
        <f>IF($T10=TRUE,0,IF(F$2&lt;DATE(2019,10,1),IF($T$1=FALSE,F10*HOME!$F$18,F10*HOME!$F$18/(1+HOME!$H$18)),IF($AO10=TRUE,IF($T$1=FALSE,F10*HOME!$F$21,F10*HOME!$F$21/(1+HOME!$H$21)),IF($T$1=FALSE,F10*HOME!$F$20,F10*HOME!$F$20/(1+HOME!$H$20)))))</f>
        <v>0</v>
      </c>
      <c r="CD10" s="310">
        <f>IF($T10=TRUE,0,IF(G$2&lt;DATE(2019,10,1),IF($T$1=FALSE,G10*HOME!$F$18,G10*HOME!$F$18/(1+HOME!$H$18)),IF($AO10=TRUE,IF($T$1=FALSE,G10*HOME!$F$21,G10*HOME!$F$21/(1+HOME!$H$21)),IF($T$1=FALSE,G10*HOME!$F$20,G10*HOME!$F$20/(1+HOME!$H$20)))))</f>
        <v>0</v>
      </c>
      <c r="CE10" s="310">
        <f>IF($T10=TRUE,0,IF(H$2&lt;DATE(2019,10,1),IF($T$1=FALSE,H10*HOME!$F$18,H10*HOME!$F$18/(1+HOME!$H$18)),IF($AO10=TRUE,IF($T$1=FALSE,H10*HOME!$F$21,H10*HOME!$F$21/(1+HOME!$H$21)),IF($T$1=FALSE,H10*HOME!$F$20,H10*HOME!$F$20/(1+HOME!$H$20)))))</f>
        <v>0</v>
      </c>
      <c r="CF10" s="310">
        <f>IF($T10=TRUE,0,IF(I$2&lt;DATE(2019,10,1),IF($T$1=FALSE,I10*HOME!$F$18,I10*HOME!$F$18/(1+HOME!$H$18)),IF($AO10=TRUE,IF($T$1=FALSE,I10*HOME!$F$21,I10*HOME!$F$21/(1+HOME!$H$21)),IF($T$1=FALSE,I10*HOME!$F$20,I10*HOME!$F$20/(1+HOME!$H$20)))))</f>
        <v>0</v>
      </c>
      <c r="CG10" s="310">
        <f>IF($T10=TRUE,0,IF(J$2&lt;DATE(2019,10,1),IF($T$1=FALSE,J10*HOME!$F$18,J10*HOME!$F$18/(1+HOME!$H$18)),IF($AO10=TRUE,IF($T$1=FALSE,J10*HOME!$F$21,J10*HOME!$F$21/(1+HOME!$H$21)),IF($T$1=FALSE,J10*HOME!$F$20,J10*HOME!$F$20/(1+HOME!$H$20)))))</f>
        <v>0</v>
      </c>
      <c r="CH10" s="310">
        <f>IF($T10=TRUE,0,IF(K$2&lt;DATE(2019,10,1),IF($T$1=FALSE,K10*HOME!$F$18,K10*HOME!$F$18/(1+HOME!$H$18)),IF($AO10=TRUE,IF($T$1=FALSE,K10*HOME!$F$21,K10*HOME!$F$21/(1+HOME!$H$21)),IF($T$1=FALSE,K10*HOME!$F$20,K10*HOME!$F$20/(1+HOME!$H$20)))))</f>
        <v>0</v>
      </c>
      <c r="CI10" s="310">
        <f>IF($T10=TRUE,0,IF(L$2&lt;DATE(2019,10,1),IF($T$1=FALSE,L10*HOME!$F$18,L10*HOME!$F$18/(1+HOME!$H$18)),IF($AO10=TRUE,IF($T$1=FALSE,L10*HOME!$F$21,L10*HOME!$F$21/(1+HOME!$H$21)),IF($T$1=FALSE,L10*HOME!$F$20,L10*HOME!$F$20/(1+HOME!$H$20)))))</f>
        <v>0</v>
      </c>
      <c r="CJ10" s="310">
        <f>IF($T10=TRUE,0,IF(M$2&lt;DATE(2019,10,1),IF($T$1=FALSE,M10*HOME!$F$18,M10*HOME!$F$18/(1+HOME!$H$18)),IF($AO10=TRUE,IF($T$1=FALSE,M10*HOME!$F$21,M10*HOME!$F$21/(1+HOME!$H$21)),IF($T$1=FALSE,M10*HOME!$F$20,M10*HOME!$F$20/(1+HOME!$H$20)))))</f>
        <v>0</v>
      </c>
      <c r="CK10" s="310">
        <f>IF($T10=TRUE,0,IF(N$2&lt;DATE(2019,10,1),IF($T$1=FALSE,N10*HOME!$F$18,N10*HOME!$F$18/(1+HOME!$H$18)),IF($AO10=TRUE,IF($T$1=FALSE,N10*HOME!$F$21,N10*HOME!$F$21/(1+HOME!$H$21)),IF($T$1=FALSE,N10*HOME!$F$20,N10*HOME!$F$20/(1+HOME!$H$20)))))</f>
        <v>0</v>
      </c>
      <c r="CL10" s="310">
        <f>IF($T10=TRUE,0,IF(O$2&lt;DATE(2019,10,1),IF($T$1=FALSE,O10*HOME!$F$18,O10*HOME!$F$18/(1+HOME!$H$18)),IF($AO10=TRUE,IF($T$1=FALSE,O10*HOME!$F$21,O10*HOME!$F$21/(1+HOME!$H$21)),IF($T$1=FALSE,O10*HOME!$F$20,O10*HOME!$F$20/(1+HOME!$H$20)))))</f>
        <v>0</v>
      </c>
      <c r="CM10" s="310">
        <f>IF($T10=TRUE,0,IF(P$2&lt;DATE(2019,10,1),IF($T$1=FALSE,P10*HOME!$F$18,P10*HOME!$F$18/(1+HOME!$H$18)),IF($AO10=TRUE,IF($T$1=FALSE,P10*HOME!$F$21,P10*HOME!$F$21/(1+HOME!$H$21)),IF($T$1=FALSE,P10*HOME!$F$20,P10*HOME!$F$20/(1+HOME!$H$20)))))</f>
        <v>0</v>
      </c>
      <c r="CN10" s="310">
        <f t="shared" si="5"/>
        <v>0</v>
      </c>
    </row>
    <row r="11" spans="1:100" ht="18" customHeight="1">
      <c r="A11" s="335"/>
      <c r="B11" s="336">
        <v>9</v>
      </c>
      <c r="C11" s="769">
        <f>IF(C$235=FALSE,当期計画!C11,当期実績!C11)</f>
        <v>0</v>
      </c>
      <c r="D11" s="261">
        <f>IF(D$235=FALSE,当期計画!D11,当期実績!D11)</f>
        <v>0</v>
      </c>
      <c r="E11" s="387">
        <f>IF(E$235=FALSE,当期計画!E11,当期実績!E11)</f>
        <v>0</v>
      </c>
      <c r="F11" s="387">
        <f>IF(F$235=FALSE,当期計画!F11,当期実績!F11)</f>
        <v>0</v>
      </c>
      <c r="G11" s="387">
        <f>IF(G$235=FALSE,当期計画!G11,当期実績!G11)</f>
        <v>0</v>
      </c>
      <c r="H11" s="387">
        <f>IF(H$235=FALSE,当期計画!H11,当期実績!H11)</f>
        <v>0</v>
      </c>
      <c r="I11" s="387">
        <f>IF(I$235=FALSE,当期計画!I11,当期実績!I11)</f>
        <v>0</v>
      </c>
      <c r="J11" s="387">
        <f>IF(J$235=FALSE,当期計画!J11,当期実績!J11)</f>
        <v>0</v>
      </c>
      <c r="K11" s="387">
        <f>IF(K$235=FALSE,当期計画!K11,当期実績!K11)</f>
        <v>0</v>
      </c>
      <c r="L11" s="387">
        <f>IF(L$235=FALSE,当期計画!L11,当期実績!L11)</f>
        <v>0</v>
      </c>
      <c r="M11" s="387">
        <f>IF(M$235=FALSE,当期計画!M11,当期実績!M11)</f>
        <v>0</v>
      </c>
      <c r="N11" s="387">
        <f>IF(N$235=FALSE,当期計画!N11,当期実績!N11)</f>
        <v>0</v>
      </c>
      <c r="O11" s="387">
        <f>IF(O$235=FALSE,当期計画!O11,当期実績!O11)</f>
        <v>0</v>
      </c>
      <c r="P11" s="387">
        <f>IF(P$235=FALSE,当期計画!P11,当期実績!P11)</f>
        <v>0</v>
      </c>
      <c r="Q11" s="90">
        <f t="shared" si="2"/>
        <v>0</v>
      </c>
      <c r="R11" s="343"/>
      <c r="S11" s="344">
        <f>前期実績!Q11</f>
        <v>0</v>
      </c>
      <c r="T11" s="341" t="b">
        <f>当期計画!T11</f>
        <v>0</v>
      </c>
      <c r="U11" s="79">
        <f>IF($AO11=TRUE,IF($T$1=FALSE,D11*HOME!$H$21,D11*HOME!$H$21/(1+HOME!$H$21)),IF(D$2&lt;DATE(2019,10,1),IF($T$1=FALSE,IF($T11=FALSE,D11*HOME!$H$18,0),IF($T11=FALSE,D11*HOME!$H$18/(1+HOME!$H$18),0)),IF($T$1=FALSE,IF($T11=FALSE,D11*HOME!$H$20,0),IF($T11=FALSE,D11*HOME!$H$20/(1+HOME!$H$20),0))))</f>
        <v>0</v>
      </c>
      <c r="V11" s="79">
        <f>IF($AO11=TRUE,IF($T$1=FALSE,E11*HOME!$H$21,E11*HOME!$H$21/(1+HOME!$H$21)),IF(E$2&lt;DATE(2019,10,1),IF($T$1=FALSE,IF($T11=FALSE,E11*HOME!$H$18,0),IF($T11=FALSE,E11*HOME!$H$18/(1+HOME!$H$18),0)),IF($T$1=FALSE,IF($T11=FALSE,E11*HOME!$H$20,0),IF($T11=FALSE,E11*HOME!$H$20/(1+HOME!$H$20),0))))</f>
        <v>0</v>
      </c>
      <c r="W11" s="79">
        <f>IF($AO11=TRUE,IF($T$1=FALSE,F11*HOME!$H$21,F11*HOME!$H$21/(1+HOME!$H$21)),IF(F$2&lt;DATE(2019,10,1),IF($T$1=FALSE,IF($T11=FALSE,F11*HOME!$H$18,0),IF($T11=FALSE,F11*HOME!$H$18/(1+HOME!$H$18),0)),IF($T$1=FALSE,IF($T11=FALSE,F11*HOME!$H$20,0),IF($T11=FALSE,F11*HOME!$H$20/(1+HOME!$H$20),0))))</f>
        <v>0</v>
      </c>
      <c r="X11" s="79">
        <f>IF($AO11=TRUE,IF($T$1=FALSE,G11*HOME!$H$21,G11*HOME!$H$21/(1+HOME!$H$21)),IF(G$2&lt;DATE(2019,10,1),IF($T$1=FALSE,IF($T11=FALSE,G11*HOME!$H$18,0),IF($T11=FALSE,G11*HOME!$H$18/(1+HOME!$H$18),0)),IF($T$1=FALSE,IF($T11=FALSE,G11*HOME!$H$20,0),IF($T11=FALSE,G11*HOME!$H$20/(1+HOME!$H$20),0))))</f>
        <v>0</v>
      </c>
      <c r="Y11" s="79">
        <f>IF($AO11=TRUE,IF($T$1=FALSE,H11*HOME!$H$21,H11*HOME!$H$21/(1+HOME!$H$21)),IF(H$2&lt;DATE(2019,10,1),IF($T$1=FALSE,IF($T11=FALSE,H11*HOME!$H$18,0),IF($T11=FALSE,H11*HOME!$H$18/(1+HOME!$H$18),0)),IF($T$1=FALSE,IF($T11=FALSE,H11*HOME!$H$20,0),IF($T11=FALSE,H11*HOME!$H$20/(1+HOME!$H$20),0))))</f>
        <v>0</v>
      </c>
      <c r="Z11" s="79">
        <f>IF($AO11=TRUE,IF($T$1=FALSE,I11*HOME!$H$21,I11*HOME!$H$21/(1+HOME!$H$21)),IF(I$2&lt;DATE(2019,10,1),IF($T$1=FALSE,IF($T11=FALSE,I11*HOME!$H$18,0),IF($T11=FALSE,I11*HOME!$H$18/(1+HOME!$H$18),0)),IF($T$1=FALSE,IF($T11=FALSE,I11*HOME!$H$20,0),IF($T11=FALSE,I11*HOME!$H$20/(1+HOME!$H$20),0))))</f>
        <v>0</v>
      </c>
      <c r="AA11" s="79">
        <f>IF($AO11=TRUE,IF($T$1=FALSE,J11*HOME!$H$21,J11*HOME!$H$21/(1+HOME!$H$21)),IF(J$2&lt;DATE(2019,10,1),IF($T$1=FALSE,IF($T11=FALSE,J11*HOME!$H$18,0),IF($T11=FALSE,J11*HOME!$H$18/(1+HOME!$H$18),0)),IF($T$1=FALSE,IF($T11=FALSE,J11*HOME!$H$20,0),IF($T11=FALSE,J11*HOME!$H$20/(1+HOME!$H$20),0))))</f>
        <v>0</v>
      </c>
      <c r="AB11" s="79">
        <f>IF($AO11=TRUE,IF($T$1=FALSE,K11*HOME!$H$21,K11*HOME!$H$21/(1+HOME!$H$21)),IF(K$2&lt;DATE(2019,10,1),IF($T$1=FALSE,IF($T11=FALSE,K11*HOME!$H$18,0),IF($T11=FALSE,K11*HOME!$H$18/(1+HOME!$H$18),0)),IF($T$1=FALSE,IF($T11=FALSE,K11*HOME!$H$20,0),IF($T11=FALSE,K11*HOME!$H$20/(1+HOME!$H$20),0))))</f>
        <v>0</v>
      </c>
      <c r="AC11" s="79">
        <f>IF($AO11=TRUE,IF($T$1=FALSE,L11*HOME!$H$21,L11*HOME!$H$21/(1+HOME!$H$21)),IF(L$2&lt;DATE(2019,10,1),IF($T$1=FALSE,IF($T11=FALSE,L11*HOME!$H$18,0),IF($T11=FALSE,L11*HOME!$H$18/(1+HOME!$H$18),0)),IF($T$1=FALSE,IF($T11=FALSE,L11*HOME!$H$20,0),IF($T11=FALSE,L11*HOME!$H$20/(1+HOME!$H$20),0))))</f>
        <v>0</v>
      </c>
      <c r="AD11" s="79">
        <f>IF($AO11=TRUE,IF($T$1=FALSE,M11*HOME!$H$21,M11*HOME!$H$21/(1+HOME!$H$21)),IF(M$2&lt;DATE(2019,10,1),IF($T$1=FALSE,IF($T11=FALSE,M11*HOME!$H$18,0),IF($T11=FALSE,M11*HOME!$H$18/(1+HOME!$H$18),0)),IF($T$1=FALSE,IF($T11=FALSE,M11*HOME!$H$20,0),IF($T11=FALSE,M11*HOME!$H$20/(1+HOME!$H$20),0))))</f>
        <v>0</v>
      </c>
      <c r="AE11" s="79">
        <f>IF($AO11=TRUE,IF($T$1=FALSE,N11*HOME!$H$21,N11*HOME!$H$21/(1+HOME!$H$21)),IF(N$2&lt;DATE(2019,10,1),IF($T$1=FALSE,IF($T11=FALSE,N11*HOME!$H$18,0),IF($T11=FALSE,N11*HOME!$H$18/(1+HOME!$H$18),0)),IF($T$1=FALSE,IF($T11=FALSE,N11*HOME!$H$20,0),IF($T11=FALSE,N11*HOME!$H$20/(1+HOME!$H$20),0))))</f>
        <v>0</v>
      </c>
      <c r="AF11" s="79">
        <f>IF($AO11=TRUE,IF($T$1=FALSE,O11*HOME!$H$21,O11*HOME!$H$21/(1+HOME!$H$21)),IF(O$2&lt;DATE(2019,10,1),IF($T$1=FALSE,IF($T11=FALSE,O11*HOME!$H$18,0),IF($T11=FALSE,O11*HOME!$H$18/(1+HOME!$H$18),0)),IF($T$1=FALSE,IF($T11=FALSE,O11*HOME!$H$20,0),IF($T11=FALSE,O11*HOME!$H$20/(1+HOME!$H$20),0))))</f>
        <v>0</v>
      </c>
      <c r="AG11" s="79">
        <f>IF($AO11=TRUE,IF($T$1=FALSE,P11*HOME!$H$21,P11*HOME!$H$21/(1+HOME!$H$21)),IF(P$2&lt;DATE(2019,10,1),IF($T$1=FALSE,IF($T11=FALSE,P11*HOME!$H$18,0),IF($T11=FALSE,P11*HOME!$H$18/(1+HOME!$H$18),0)),IF($T$1=FALSE,IF($T11=FALSE,P11*HOME!$H$20,0),IF($T11=FALSE,P11*HOME!$H$20/(1+HOME!$H$20),0))))</f>
        <v>0</v>
      </c>
      <c r="AH11" s="79">
        <f t="shared" si="3"/>
        <v>0</v>
      </c>
      <c r="AI11" s="79">
        <f t="shared" si="4"/>
        <v>0</v>
      </c>
      <c r="AJ11" s="86"/>
      <c r="AK11" s="86"/>
      <c r="AL11" s="79"/>
      <c r="AM11" s="79"/>
      <c r="AN11" s="79"/>
      <c r="AO11" s="320" t="b">
        <f>当期計画!AO11</f>
        <v>0</v>
      </c>
      <c r="AP11" s="79"/>
      <c r="AQ11" s="79"/>
      <c r="AR11" s="79"/>
      <c r="CA11" s="310">
        <f>IF($T11=TRUE,0,IF(D$2&lt;DATE(2019,10,1),IF($T$1=FALSE,D11*HOME!$F$18,D11*HOME!$F$18/(1+HOME!$H$18)),IF($AO11=TRUE,IF($T$1=FALSE,D11*HOME!$F$21,D11*HOME!$F$21/(1+HOME!$H$21)),IF($T$1=FALSE,D11*HOME!$F$20,D11*HOME!$F$20/(1+HOME!$H$20)))))</f>
        <v>0</v>
      </c>
      <c r="CB11" s="310">
        <f>IF($T11=TRUE,0,IF(E$2&lt;DATE(2019,10,1),IF($T$1=FALSE,E11*HOME!$F$18,E11*HOME!$F$18/(1+HOME!$H$18)),IF($AO11=TRUE,IF($T$1=FALSE,E11*HOME!$F$21,E11*HOME!$F$21/(1+HOME!$H$21)),IF($T$1=FALSE,E11*HOME!$F$20,E11*HOME!$F$20/(1+HOME!$H$20)))))</f>
        <v>0</v>
      </c>
      <c r="CC11" s="310">
        <f>IF($T11=TRUE,0,IF(F$2&lt;DATE(2019,10,1),IF($T$1=FALSE,F11*HOME!$F$18,F11*HOME!$F$18/(1+HOME!$H$18)),IF($AO11=TRUE,IF($T$1=FALSE,F11*HOME!$F$21,F11*HOME!$F$21/(1+HOME!$H$21)),IF($T$1=FALSE,F11*HOME!$F$20,F11*HOME!$F$20/(1+HOME!$H$20)))))</f>
        <v>0</v>
      </c>
      <c r="CD11" s="310">
        <f>IF($T11=TRUE,0,IF(G$2&lt;DATE(2019,10,1),IF($T$1=FALSE,G11*HOME!$F$18,G11*HOME!$F$18/(1+HOME!$H$18)),IF($AO11=TRUE,IF($T$1=FALSE,G11*HOME!$F$21,G11*HOME!$F$21/(1+HOME!$H$21)),IF($T$1=FALSE,G11*HOME!$F$20,G11*HOME!$F$20/(1+HOME!$H$20)))))</f>
        <v>0</v>
      </c>
      <c r="CE11" s="310">
        <f>IF($T11=TRUE,0,IF(H$2&lt;DATE(2019,10,1),IF($T$1=FALSE,H11*HOME!$F$18,H11*HOME!$F$18/(1+HOME!$H$18)),IF($AO11=TRUE,IF($T$1=FALSE,H11*HOME!$F$21,H11*HOME!$F$21/(1+HOME!$H$21)),IF($T$1=FALSE,H11*HOME!$F$20,H11*HOME!$F$20/(1+HOME!$H$20)))))</f>
        <v>0</v>
      </c>
      <c r="CF11" s="310">
        <f>IF($T11=TRUE,0,IF(I$2&lt;DATE(2019,10,1),IF($T$1=FALSE,I11*HOME!$F$18,I11*HOME!$F$18/(1+HOME!$H$18)),IF($AO11=TRUE,IF($T$1=FALSE,I11*HOME!$F$21,I11*HOME!$F$21/(1+HOME!$H$21)),IF($T$1=FALSE,I11*HOME!$F$20,I11*HOME!$F$20/(1+HOME!$H$20)))))</f>
        <v>0</v>
      </c>
      <c r="CG11" s="310">
        <f>IF($T11=TRUE,0,IF(J$2&lt;DATE(2019,10,1),IF($T$1=FALSE,J11*HOME!$F$18,J11*HOME!$F$18/(1+HOME!$H$18)),IF($AO11=TRUE,IF($T$1=FALSE,J11*HOME!$F$21,J11*HOME!$F$21/(1+HOME!$H$21)),IF($T$1=FALSE,J11*HOME!$F$20,J11*HOME!$F$20/(1+HOME!$H$20)))))</f>
        <v>0</v>
      </c>
      <c r="CH11" s="310">
        <f>IF($T11=TRUE,0,IF(K$2&lt;DATE(2019,10,1),IF($T$1=FALSE,K11*HOME!$F$18,K11*HOME!$F$18/(1+HOME!$H$18)),IF($AO11=TRUE,IF($T$1=FALSE,K11*HOME!$F$21,K11*HOME!$F$21/(1+HOME!$H$21)),IF($T$1=FALSE,K11*HOME!$F$20,K11*HOME!$F$20/(1+HOME!$H$20)))))</f>
        <v>0</v>
      </c>
      <c r="CI11" s="310">
        <f>IF($T11=TRUE,0,IF(L$2&lt;DATE(2019,10,1),IF($T$1=FALSE,L11*HOME!$F$18,L11*HOME!$F$18/(1+HOME!$H$18)),IF($AO11=TRUE,IF($T$1=FALSE,L11*HOME!$F$21,L11*HOME!$F$21/(1+HOME!$H$21)),IF($T$1=FALSE,L11*HOME!$F$20,L11*HOME!$F$20/(1+HOME!$H$20)))))</f>
        <v>0</v>
      </c>
      <c r="CJ11" s="310">
        <f>IF($T11=TRUE,0,IF(M$2&lt;DATE(2019,10,1),IF($T$1=FALSE,M11*HOME!$F$18,M11*HOME!$F$18/(1+HOME!$H$18)),IF($AO11=TRUE,IF($T$1=FALSE,M11*HOME!$F$21,M11*HOME!$F$21/(1+HOME!$H$21)),IF($T$1=FALSE,M11*HOME!$F$20,M11*HOME!$F$20/(1+HOME!$H$20)))))</f>
        <v>0</v>
      </c>
      <c r="CK11" s="310">
        <f>IF($T11=TRUE,0,IF(N$2&lt;DATE(2019,10,1),IF($T$1=FALSE,N11*HOME!$F$18,N11*HOME!$F$18/(1+HOME!$H$18)),IF($AO11=TRUE,IF($T$1=FALSE,N11*HOME!$F$21,N11*HOME!$F$21/(1+HOME!$H$21)),IF($T$1=FALSE,N11*HOME!$F$20,N11*HOME!$F$20/(1+HOME!$H$20)))))</f>
        <v>0</v>
      </c>
      <c r="CL11" s="310">
        <f>IF($T11=TRUE,0,IF(O$2&lt;DATE(2019,10,1),IF($T$1=FALSE,O11*HOME!$F$18,O11*HOME!$F$18/(1+HOME!$H$18)),IF($AO11=TRUE,IF($T$1=FALSE,O11*HOME!$F$21,O11*HOME!$F$21/(1+HOME!$H$21)),IF($T$1=FALSE,O11*HOME!$F$20,O11*HOME!$F$20/(1+HOME!$H$20)))))</f>
        <v>0</v>
      </c>
      <c r="CM11" s="310">
        <f>IF($T11=TRUE,0,IF(P$2&lt;DATE(2019,10,1),IF($T$1=FALSE,P11*HOME!$F$18,P11*HOME!$F$18/(1+HOME!$H$18)),IF($AO11=TRUE,IF($T$1=FALSE,P11*HOME!$F$21,P11*HOME!$F$21/(1+HOME!$H$21)),IF($T$1=FALSE,P11*HOME!$F$20,P11*HOME!$F$20/(1+HOME!$H$20)))))</f>
        <v>0</v>
      </c>
      <c r="CN11" s="310">
        <f t="shared" si="5"/>
        <v>0</v>
      </c>
      <c r="CV11" s="310">
        <v>6000000</v>
      </c>
    </row>
    <row r="12" spans="1:100" ht="18" customHeight="1">
      <c r="A12" s="335"/>
      <c r="B12" s="336"/>
      <c r="C12" s="769">
        <f>IF(C$235=FALSE,当期計画!C12,当期実績!C12)</f>
        <v>0</v>
      </c>
      <c r="D12" s="261">
        <f>IF(D$235=FALSE,当期計画!D12,当期実績!D12)</f>
        <v>0</v>
      </c>
      <c r="E12" s="387">
        <f>IF(E$235=FALSE,当期計画!E12,当期実績!E12)</f>
        <v>0</v>
      </c>
      <c r="F12" s="387">
        <f>IF(F$235=FALSE,当期計画!F12,当期実績!F12)</f>
        <v>0</v>
      </c>
      <c r="G12" s="387">
        <f>IF(G$235=FALSE,当期計画!G12,当期実績!G12)</f>
        <v>0</v>
      </c>
      <c r="H12" s="387">
        <f>IF(H$235=FALSE,当期計画!H12,当期実績!H12)</f>
        <v>0</v>
      </c>
      <c r="I12" s="387">
        <f>IF(I$235=FALSE,当期計画!I12,当期実績!I12)</f>
        <v>0</v>
      </c>
      <c r="J12" s="387">
        <f>IF(J$235=FALSE,当期計画!J12,当期実績!J12)</f>
        <v>0</v>
      </c>
      <c r="K12" s="387">
        <f>IF(K$235=FALSE,当期計画!K12,当期実績!K12)</f>
        <v>0</v>
      </c>
      <c r="L12" s="387">
        <f>IF(L$235=FALSE,当期計画!L12,当期実績!L12)</f>
        <v>0</v>
      </c>
      <c r="M12" s="387">
        <f>IF(M$235=FALSE,当期計画!M12,当期実績!M12)</f>
        <v>0</v>
      </c>
      <c r="N12" s="387">
        <f>IF(N$235=FALSE,当期計画!N12,当期実績!N12)</f>
        <v>0</v>
      </c>
      <c r="O12" s="387">
        <f>IF(O$235=FALSE,当期計画!O12,当期実績!O12)</f>
        <v>0</v>
      </c>
      <c r="P12" s="387">
        <f>IF(P$235=FALSE,当期計画!P12,当期実績!P12)</f>
        <v>0</v>
      </c>
      <c r="Q12" s="90">
        <f t="shared" si="2"/>
        <v>0</v>
      </c>
      <c r="R12" s="343"/>
      <c r="S12" s="344">
        <f>前期実績!Q12</f>
        <v>0</v>
      </c>
      <c r="T12" s="341" t="b">
        <f>当期計画!T12</f>
        <v>0</v>
      </c>
      <c r="U12" s="79">
        <f>IF($AO12=TRUE,IF($T$1=FALSE,D12*HOME!$H$21,D12*HOME!$H$21/(1+HOME!$H$21)),IF(D$2&lt;DATE(2019,10,1),IF($T$1=FALSE,IF($T12=FALSE,D12*HOME!$H$18,0),IF($T12=FALSE,D12*HOME!$H$18/(1+HOME!$H$18),0)),IF($T$1=FALSE,IF($T12=FALSE,D12*HOME!$H$20,0),IF($T12=FALSE,D12*HOME!$H$20/(1+HOME!$H$20),0))))</f>
        <v>0</v>
      </c>
      <c r="V12" s="79">
        <f>IF($AO12=TRUE,IF($T$1=FALSE,E12*HOME!$H$21,E12*HOME!$H$21/(1+HOME!$H$21)),IF(E$2&lt;DATE(2019,10,1),IF($T$1=FALSE,IF($T12=FALSE,E12*HOME!$H$18,0),IF($T12=FALSE,E12*HOME!$H$18/(1+HOME!$H$18),0)),IF($T$1=FALSE,IF($T12=FALSE,E12*HOME!$H$20,0),IF($T12=FALSE,E12*HOME!$H$20/(1+HOME!$H$20),0))))</f>
        <v>0</v>
      </c>
      <c r="W12" s="79">
        <f>IF($AO12=TRUE,IF($T$1=FALSE,F12*HOME!$H$21,F12*HOME!$H$21/(1+HOME!$H$21)),IF(F$2&lt;DATE(2019,10,1),IF($T$1=FALSE,IF($T12=FALSE,F12*HOME!$H$18,0),IF($T12=FALSE,F12*HOME!$H$18/(1+HOME!$H$18),0)),IF($T$1=FALSE,IF($T12=FALSE,F12*HOME!$H$20,0),IF($T12=FALSE,F12*HOME!$H$20/(1+HOME!$H$20),0))))</f>
        <v>0</v>
      </c>
      <c r="X12" s="79">
        <f>IF($AO12=TRUE,IF($T$1=FALSE,G12*HOME!$H$21,G12*HOME!$H$21/(1+HOME!$H$21)),IF(G$2&lt;DATE(2019,10,1),IF($T$1=FALSE,IF($T12=FALSE,G12*HOME!$H$18,0),IF($T12=FALSE,G12*HOME!$H$18/(1+HOME!$H$18),0)),IF($T$1=FALSE,IF($T12=FALSE,G12*HOME!$H$20,0),IF($T12=FALSE,G12*HOME!$H$20/(1+HOME!$H$20),0))))</f>
        <v>0</v>
      </c>
      <c r="Y12" s="79">
        <f>IF($AO12=TRUE,IF($T$1=FALSE,H12*HOME!$H$21,H12*HOME!$H$21/(1+HOME!$H$21)),IF(H$2&lt;DATE(2019,10,1),IF($T$1=FALSE,IF($T12=FALSE,H12*HOME!$H$18,0),IF($T12=FALSE,H12*HOME!$H$18/(1+HOME!$H$18),0)),IF($T$1=FALSE,IF($T12=FALSE,H12*HOME!$H$20,0),IF($T12=FALSE,H12*HOME!$H$20/(1+HOME!$H$20),0))))</f>
        <v>0</v>
      </c>
      <c r="Z12" s="79">
        <f>IF($AO12=TRUE,IF($T$1=FALSE,I12*HOME!$H$21,I12*HOME!$H$21/(1+HOME!$H$21)),IF(I$2&lt;DATE(2019,10,1),IF($T$1=FALSE,IF($T12=FALSE,I12*HOME!$H$18,0),IF($T12=FALSE,I12*HOME!$H$18/(1+HOME!$H$18),0)),IF($T$1=FALSE,IF($T12=FALSE,I12*HOME!$H$20,0),IF($T12=FALSE,I12*HOME!$H$20/(1+HOME!$H$20),0))))</f>
        <v>0</v>
      </c>
      <c r="AA12" s="79">
        <f>IF($AO12=TRUE,IF($T$1=FALSE,J12*HOME!$H$21,J12*HOME!$H$21/(1+HOME!$H$21)),IF(J$2&lt;DATE(2019,10,1),IF($T$1=FALSE,IF($T12=FALSE,J12*HOME!$H$18,0),IF($T12=FALSE,J12*HOME!$H$18/(1+HOME!$H$18),0)),IF($T$1=FALSE,IF($T12=FALSE,J12*HOME!$H$20,0),IF($T12=FALSE,J12*HOME!$H$20/(1+HOME!$H$20),0))))</f>
        <v>0</v>
      </c>
      <c r="AB12" s="79">
        <f>IF($AO12=TRUE,IF($T$1=FALSE,K12*HOME!$H$21,K12*HOME!$H$21/(1+HOME!$H$21)),IF(K$2&lt;DATE(2019,10,1),IF($T$1=FALSE,IF($T12=FALSE,K12*HOME!$H$18,0),IF($T12=FALSE,K12*HOME!$H$18/(1+HOME!$H$18),0)),IF($T$1=FALSE,IF($T12=FALSE,K12*HOME!$H$20,0),IF($T12=FALSE,K12*HOME!$H$20/(1+HOME!$H$20),0))))</f>
        <v>0</v>
      </c>
      <c r="AC12" s="79">
        <f>IF($AO12=TRUE,IF($T$1=FALSE,L12*HOME!$H$21,L12*HOME!$H$21/(1+HOME!$H$21)),IF(L$2&lt;DATE(2019,10,1),IF($T$1=FALSE,IF($T12=FALSE,L12*HOME!$H$18,0),IF($T12=FALSE,L12*HOME!$H$18/(1+HOME!$H$18),0)),IF($T$1=FALSE,IF($T12=FALSE,L12*HOME!$H$20,0),IF($T12=FALSE,L12*HOME!$H$20/(1+HOME!$H$20),0))))</f>
        <v>0</v>
      </c>
      <c r="AD12" s="79">
        <f>IF($AO12=TRUE,IF($T$1=FALSE,M12*HOME!$H$21,M12*HOME!$H$21/(1+HOME!$H$21)),IF(M$2&lt;DATE(2019,10,1),IF($T$1=FALSE,IF($T12=FALSE,M12*HOME!$H$18,0),IF($T12=FALSE,M12*HOME!$H$18/(1+HOME!$H$18),0)),IF($T$1=FALSE,IF($T12=FALSE,M12*HOME!$H$20,0),IF($T12=FALSE,M12*HOME!$H$20/(1+HOME!$H$20),0))))</f>
        <v>0</v>
      </c>
      <c r="AE12" s="79">
        <f>IF($AO12=TRUE,IF($T$1=FALSE,N12*HOME!$H$21,N12*HOME!$H$21/(1+HOME!$H$21)),IF(N$2&lt;DATE(2019,10,1),IF($T$1=FALSE,IF($T12=FALSE,N12*HOME!$H$18,0),IF($T12=FALSE,N12*HOME!$H$18/(1+HOME!$H$18),0)),IF($T$1=FALSE,IF($T12=FALSE,N12*HOME!$H$20,0),IF($T12=FALSE,N12*HOME!$H$20/(1+HOME!$H$20),0))))</f>
        <v>0</v>
      </c>
      <c r="AF12" s="79">
        <f>IF($AO12=TRUE,IF($T$1=FALSE,O12*HOME!$H$21,O12*HOME!$H$21/(1+HOME!$H$21)),IF(O$2&lt;DATE(2019,10,1),IF($T$1=FALSE,IF($T12=FALSE,O12*HOME!$H$18,0),IF($T12=FALSE,O12*HOME!$H$18/(1+HOME!$H$18),0)),IF($T$1=FALSE,IF($T12=FALSE,O12*HOME!$H$20,0),IF($T12=FALSE,O12*HOME!$H$20/(1+HOME!$H$20),0))))</f>
        <v>0</v>
      </c>
      <c r="AG12" s="79">
        <f>IF($AO12=TRUE,IF($T$1=FALSE,P12*HOME!$H$21,P12*HOME!$H$21/(1+HOME!$H$21)),IF(P$2&lt;DATE(2019,10,1),IF($T$1=FALSE,IF($T12=FALSE,P12*HOME!$H$18,0),IF($T12=FALSE,P12*HOME!$H$18/(1+HOME!$H$18),0)),IF($T$1=FALSE,IF($T12=FALSE,P12*HOME!$H$20,0),IF($T12=FALSE,P12*HOME!$H$20/(1+HOME!$H$20),0))))</f>
        <v>0</v>
      </c>
      <c r="AH12" s="79">
        <f t="shared" si="3"/>
        <v>0</v>
      </c>
      <c r="AI12" s="79">
        <f t="shared" si="4"/>
        <v>0</v>
      </c>
      <c r="AJ12" s="86"/>
      <c r="AK12" s="86"/>
      <c r="AL12" s="79"/>
      <c r="AM12" s="79"/>
      <c r="AN12" s="79"/>
      <c r="AO12" s="320" t="b">
        <f>当期計画!AO12</f>
        <v>0</v>
      </c>
      <c r="AP12" s="79"/>
      <c r="AQ12" s="79"/>
      <c r="AR12" s="79"/>
      <c r="CA12" s="310">
        <f>IF($T12=TRUE,0,IF(D$2&lt;DATE(2019,10,1),IF($T$1=FALSE,D12*HOME!$F$18,D12*HOME!$F$18/(1+HOME!$H$18)),IF($AO12=TRUE,IF($T$1=FALSE,D12*HOME!$F$21,D12*HOME!$F$21/(1+HOME!$H$21)),IF($T$1=FALSE,D12*HOME!$F$20,D12*HOME!$F$20/(1+HOME!$H$20)))))</f>
        <v>0</v>
      </c>
      <c r="CB12" s="310">
        <f>IF($T12=TRUE,0,IF(E$2&lt;DATE(2019,10,1),IF($T$1=FALSE,E12*HOME!$F$18,E12*HOME!$F$18/(1+HOME!$H$18)),IF($AO12=TRUE,IF($T$1=FALSE,E12*HOME!$F$21,E12*HOME!$F$21/(1+HOME!$H$21)),IF($T$1=FALSE,E12*HOME!$F$20,E12*HOME!$F$20/(1+HOME!$H$20)))))</f>
        <v>0</v>
      </c>
      <c r="CC12" s="310">
        <f>IF($T12=TRUE,0,IF(F$2&lt;DATE(2019,10,1),IF($T$1=FALSE,F12*HOME!$F$18,F12*HOME!$F$18/(1+HOME!$H$18)),IF($AO12=TRUE,IF($T$1=FALSE,F12*HOME!$F$21,F12*HOME!$F$21/(1+HOME!$H$21)),IF($T$1=FALSE,F12*HOME!$F$20,F12*HOME!$F$20/(1+HOME!$H$20)))))</f>
        <v>0</v>
      </c>
      <c r="CD12" s="310">
        <f>IF($T12=TRUE,0,IF(G$2&lt;DATE(2019,10,1),IF($T$1=FALSE,G12*HOME!$F$18,G12*HOME!$F$18/(1+HOME!$H$18)),IF($AO12=TRUE,IF($T$1=FALSE,G12*HOME!$F$21,G12*HOME!$F$21/(1+HOME!$H$21)),IF($T$1=FALSE,G12*HOME!$F$20,G12*HOME!$F$20/(1+HOME!$H$20)))))</f>
        <v>0</v>
      </c>
      <c r="CE12" s="310">
        <f>IF($T12=TRUE,0,IF(H$2&lt;DATE(2019,10,1),IF($T$1=FALSE,H12*HOME!$F$18,H12*HOME!$F$18/(1+HOME!$H$18)),IF($AO12=TRUE,IF($T$1=FALSE,H12*HOME!$F$21,H12*HOME!$F$21/(1+HOME!$H$21)),IF($T$1=FALSE,H12*HOME!$F$20,H12*HOME!$F$20/(1+HOME!$H$20)))))</f>
        <v>0</v>
      </c>
      <c r="CF12" s="310">
        <f>IF($T12=TRUE,0,IF(I$2&lt;DATE(2019,10,1),IF($T$1=FALSE,I12*HOME!$F$18,I12*HOME!$F$18/(1+HOME!$H$18)),IF($AO12=TRUE,IF($T$1=FALSE,I12*HOME!$F$21,I12*HOME!$F$21/(1+HOME!$H$21)),IF($T$1=FALSE,I12*HOME!$F$20,I12*HOME!$F$20/(1+HOME!$H$20)))))</f>
        <v>0</v>
      </c>
      <c r="CG12" s="310">
        <f>IF($T12=TRUE,0,IF(J$2&lt;DATE(2019,10,1),IF($T$1=FALSE,J12*HOME!$F$18,J12*HOME!$F$18/(1+HOME!$H$18)),IF($AO12=TRUE,IF($T$1=FALSE,J12*HOME!$F$21,J12*HOME!$F$21/(1+HOME!$H$21)),IF($T$1=FALSE,J12*HOME!$F$20,J12*HOME!$F$20/(1+HOME!$H$20)))))</f>
        <v>0</v>
      </c>
      <c r="CH12" s="310">
        <f>IF($T12=TRUE,0,IF(K$2&lt;DATE(2019,10,1),IF($T$1=FALSE,K12*HOME!$F$18,K12*HOME!$F$18/(1+HOME!$H$18)),IF($AO12=TRUE,IF($T$1=FALSE,K12*HOME!$F$21,K12*HOME!$F$21/(1+HOME!$H$21)),IF($T$1=FALSE,K12*HOME!$F$20,K12*HOME!$F$20/(1+HOME!$H$20)))))</f>
        <v>0</v>
      </c>
      <c r="CI12" s="310">
        <f>IF($T12=TRUE,0,IF(L$2&lt;DATE(2019,10,1),IF($T$1=FALSE,L12*HOME!$F$18,L12*HOME!$F$18/(1+HOME!$H$18)),IF($AO12=TRUE,IF($T$1=FALSE,L12*HOME!$F$21,L12*HOME!$F$21/(1+HOME!$H$21)),IF($T$1=FALSE,L12*HOME!$F$20,L12*HOME!$F$20/(1+HOME!$H$20)))))</f>
        <v>0</v>
      </c>
      <c r="CJ12" s="310">
        <f>IF($T12=TRUE,0,IF(M$2&lt;DATE(2019,10,1),IF($T$1=FALSE,M12*HOME!$F$18,M12*HOME!$F$18/(1+HOME!$H$18)),IF($AO12=TRUE,IF($T$1=FALSE,M12*HOME!$F$21,M12*HOME!$F$21/(1+HOME!$H$21)),IF($T$1=FALSE,M12*HOME!$F$20,M12*HOME!$F$20/(1+HOME!$H$20)))))</f>
        <v>0</v>
      </c>
      <c r="CK12" s="310">
        <f>IF($T12=TRUE,0,IF(N$2&lt;DATE(2019,10,1),IF($T$1=FALSE,N12*HOME!$F$18,N12*HOME!$F$18/(1+HOME!$H$18)),IF($AO12=TRUE,IF($T$1=FALSE,N12*HOME!$F$21,N12*HOME!$F$21/(1+HOME!$H$21)),IF($T$1=FALSE,N12*HOME!$F$20,N12*HOME!$F$20/(1+HOME!$H$20)))))</f>
        <v>0</v>
      </c>
      <c r="CL12" s="310">
        <f>IF($T12=TRUE,0,IF(O$2&lt;DATE(2019,10,1),IF($T$1=FALSE,O12*HOME!$F$18,O12*HOME!$F$18/(1+HOME!$H$18)),IF($AO12=TRUE,IF($T$1=FALSE,O12*HOME!$F$21,O12*HOME!$F$21/(1+HOME!$H$21)),IF($T$1=FALSE,O12*HOME!$F$20,O12*HOME!$F$20/(1+HOME!$H$20)))))</f>
        <v>0</v>
      </c>
      <c r="CM12" s="310">
        <f>IF($T12=TRUE,0,IF(P$2&lt;DATE(2019,10,1),IF($T$1=FALSE,P12*HOME!$F$18,P12*HOME!$F$18/(1+HOME!$H$18)),IF($AO12=TRUE,IF($T$1=FALSE,P12*HOME!$F$21,P12*HOME!$F$21/(1+HOME!$H$21)),IF($T$1=FALSE,P12*HOME!$F$20,P12*HOME!$F$20/(1+HOME!$H$20)))))</f>
        <v>0</v>
      </c>
      <c r="CN12" s="310">
        <f t="shared" si="5"/>
        <v>0</v>
      </c>
    </row>
    <row r="13" spans="1:100" ht="18" customHeight="1">
      <c r="A13" s="335"/>
      <c r="B13" s="336">
        <v>10</v>
      </c>
      <c r="C13" s="1093">
        <f>IF(C$235=FALSE,当期計画!C13,当期実績!C13)</f>
        <v>0</v>
      </c>
      <c r="D13" s="1094">
        <f>IF(D$235=FALSE,当期計画!D13,当期実績!D13)</f>
        <v>0</v>
      </c>
      <c r="E13" s="1095">
        <f>IF(E$235=FALSE,当期計画!E13,当期実績!E13)</f>
        <v>0</v>
      </c>
      <c r="F13" s="1095">
        <f>IF(F$235=FALSE,当期計画!F13,当期実績!F13)</f>
        <v>0</v>
      </c>
      <c r="G13" s="1095">
        <f>IF(G$235=FALSE,当期計画!G13,当期実績!G13)</f>
        <v>0</v>
      </c>
      <c r="H13" s="1095">
        <f>IF(H$235=FALSE,当期計画!H13,当期実績!H13)</f>
        <v>0</v>
      </c>
      <c r="I13" s="1095">
        <f>IF(I$235=FALSE,当期計画!I13,当期実績!I13)</f>
        <v>0</v>
      </c>
      <c r="J13" s="1095">
        <f>IF(J$235=FALSE,当期計画!J13,当期実績!J13)</f>
        <v>0</v>
      </c>
      <c r="K13" s="1095">
        <f>IF(K$235=FALSE,当期計画!K13,当期実績!K13)</f>
        <v>0</v>
      </c>
      <c r="L13" s="1095">
        <f>IF(L$235=FALSE,当期計画!L13,当期実績!L13)</f>
        <v>0</v>
      </c>
      <c r="M13" s="1095">
        <f>IF(M$235=FALSE,当期計画!M13,当期実績!M13)</f>
        <v>0</v>
      </c>
      <c r="N13" s="1095">
        <f>IF(N$235=FALSE,当期計画!N13,当期実績!N13)</f>
        <v>0</v>
      </c>
      <c r="O13" s="1095">
        <f>IF(O$235=FALSE,当期計画!O13,当期実績!O13)</f>
        <v>0</v>
      </c>
      <c r="P13" s="1095">
        <f>IF(P$235=FALSE,当期計画!P13,当期実績!P13)</f>
        <v>0</v>
      </c>
      <c r="Q13" s="1096">
        <f t="shared" si="2"/>
        <v>0</v>
      </c>
      <c r="R13" s="343"/>
      <c r="S13" s="344">
        <f>前期実績!Q13</f>
        <v>0</v>
      </c>
      <c r="T13" s="341" t="b">
        <f>当期計画!T13</f>
        <v>0</v>
      </c>
      <c r="U13" s="79">
        <f>IF($AO13=TRUE,IF($T$1=FALSE,D13*HOME!$H$21,D13*HOME!$H$21/(1+HOME!$H$21)),IF(D$2&lt;DATE(2019,10,1),IF($T$1=FALSE,IF($T13=FALSE,D13*HOME!$H$18,0),IF($T13=FALSE,D13*HOME!$H$18/(1+HOME!$H$18),0)),IF($T$1=FALSE,IF($T13=FALSE,D13*HOME!$H$20,0),IF($T13=FALSE,D13*HOME!$H$20/(1+HOME!$H$20),0))))</f>
        <v>0</v>
      </c>
      <c r="V13" s="79">
        <f>IF($AO13=TRUE,IF($T$1=FALSE,E13*HOME!$H$21,E13*HOME!$H$21/(1+HOME!$H$21)),IF(E$2&lt;DATE(2019,10,1),IF($T$1=FALSE,IF($T13=FALSE,E13*HOME!$H$18,0),IF($T13=FALSE,E13*HOME!$H$18/(1+HOME!$H$18),0)),IF($T$1=FALSE,IF($T13=FALSE,E13*HOME!$H$20,0),IF($T13=FALSE,E13*HOME!$H$20/(1+HOME!$H$20),0))))</f>
        <v>0</v>
      </c>
      <c r="W13" s="79">
        <f>IF($AO13=TRUE,IF($T$1=FALSE,F13*HOME!$H$21,F13*HOME!$H$21/(1+HOME!$H$21)),IF(F$2&lt;DATE(2019,10,1),IF($T$1=FALSE,IF($T13=FALSE,F13*HOME!$H$18,0),IF($T13=FALSE,F13*HOME!$H$18/(1+HOME!$H$18),0)),IF($T$1=FALSE,IF($T13=FALSE,F13*HOME!$H$20,0),IF($T13=FALSE,F13*HOME!$H$20/(1+HOME!$H$20),0))))</f>
        <v>0</v>
      </c>
      <c r="X13" s="79">
        <f>IF($AO13=TRUE,IF($T$1=FALSE,G13*HOME!$H$21,G13*HOME!$H$21/(1+HOME!$H$21)),IF(G$2&lt;DATE(2019,10,1),IF($T$1=FALSE,IF($T13=FALSE,G13*HOME!$H$18,0),IF($T13=FALSE,G13*HOME!$H$18/(1+HOME!$H$18),0)),IF($T$1=FALSE,IF($T13=FALSE,G13*HOME!$H$20,0),IF($T13=FALSE,G13*HOME!$H$20/(1+HOME!$H$20),0))))</f>
        <v>0</v>
      </c>
      <c r="Y13" s="79">
        <f>IF($AO13=TRUE,IF($T$1=FALSE,H13*HOME!$H$21,H13*HOME!$H$21/(1+HOME!$H$21)),IF(H$2&lt;DATE(2019,10,1),IF($T$1=FALSE,IF($T13=FALSE,H13*HOME!$H$18,0),IF($T13=FALSE,H13*HOME!$H$18/(1+HOME!$H$18),0)),IF($T$1=FALSE,IF($T13=FALSE,H13*HOME!$H$20,0),IF($T13=FALSE,H13*HOME!$H$20/(1+HOME!$H$20),0))))</f>
        <v>0</v>
      </c>
      <c r="Z13" s="79">
        <f>IF($AO13=TRUE,IF($T$1=FALSE,I13*HOME!$H$21,I13*HOME!$H$21/(1+HOME!$H$21)),IF(I$2&lt;DATE(2019,10,1),IF($T$1=FALSE,IF($T13=FALSE,I13*HOME!$H$18,0),IF($T13=FALSE,I13*HOME!$H$18/(1+HOME!$H$18),0)),IF($T$1=FALSE,IF($T13=FALSE,I13*HOME!$H$20,0),IF($T13=FALSE,I13*HOME!$H$20/(1+HOME!$H$20),0))))</f>
        <v>0</v>
      </c>
      <c r="AA13" s="79">
        <f>IF($AO13=TRUE,IF($T$1=FALSE,J13*HOME!$H$21,J13*HOME!$H$21/(1+HOME!$H$21)),IF(J$2&lt;DATE(2019,10,1),IF($T$1=FALSE,IF($T13=FALSE,J13*HOME!$H$18,0),IF($T13=FALSE,J13*HOME!$H$18/(1+HOME!$H$18),0)),IF($T$1=FALSE,IF($T13=FALSE,J13*HOME!$H$20,0),IF($T13=FALSE,J13*HOME!$H$20/(1+HOME!$H$20),0))))</f>
        <v>0</v>
      </c>
      <c r="AB13" s="79">
        <f>IF($AO13=TRUE,IF($T$1=FALSE,K13*HOME!$H$21,K13*HOME!$H$21/(1+HOME!$H$21)),IF(K$2&lt;DATE(2019,10,1),IF($T$1=FALSE,IF($T13=FALSE,K13*HOME!$H$18,0),IF($T13=FALSE,K13*HOME!$H$18/(1+HOME!$H$18),0)),IF($T$1=FALSE,IF($T13=FALSE,K13*HOME!$H$20,0),IF($T13=FALSE,K13*HOME!$H$20/(1+HOME!$H$20),0))))</f>
        <v>0</v>
      </c>
      <c r="AC13" s="79">
        <f>IF($AO13=TRUE,IF($T$1=FALSE,L13*HOME!$H$21,L13*HOME!$H$21/(1+HOME!$H$21)),IF(L$2&lt;DATE(2019,10,1),IF($T$1=FALSE,IF($T13=FALSE,L13*HOME!$H$18,0),IF($T13=FALSE,L13*HOME!$H$18/(1+HOME!$H$18),0)),IF($T$1=FALSE,IF($T13=FALSE,L13*HOME!$H$20,0),IF($T13=FALSE,L13*HOME!$H$20/(1+HOME!$H$20),0))))</f>
        <v>0</v>
      </c>
      <c r="AD13" s="79">
        <f>IF($AO13=TRUE,IF($T$1=FALSE,M13*HOME!$H$21,M13*HOME!$H$21/(1+HOME!$H$21)),IF(M$2&lt;DATE(2019,10,1),IF($T$1=FALSE,IF($T13=FALSE,M13*HOME!$H$18,0),IF($T13=FALSE,M13*HOME!$H$18/(1+HOME!$H$18),0)),IF($T$1=FALSE,IF($T13=FALSE,M13*HOME!$H$20,0),IF($T13=FALSE,M13*HOME!$H$20/(1+HOME!$H$20),0))))</f>
        <v>0</v>
      </c>
      <c r="AE13" s="79">
        <f>IF($AO13=TRUE,IF($T$1=FALSE,N13*HOME!$H$21,N13*HOME!$H$21/(1+HOME!$H$21)),IF(N$2&lt;DATE(2019,10,1),IF($T$1=FALSE,IF($T13=FALSE,N13*HOME!$H$18,0),IF($T13=FALSE,N13*HOME!$H$18/(1+HOME!$H$18),0)),IF($T$1=FALSE,IF($T13=FALSE,N13*HOME!$H$20,0),IF($T13=FALSE,N13*HOME!$H$20/(1+HOME!$H$20),0))))</f>
        <v>0</v>
      </c>
      <c r="AF13" s="79">
        <f>IF($AO13=TRUE,IF($T$1=FALSE,O13*HOME!$H$21,O13*HOME!$H$21/(1+HOME!$H$21)),IF(O$2&lt;DATE(2019,10,1),IF($T$1=FALSE,IF($T13=FALSE,O13*HOME!$H$18,0),IF($T13=FALSE,O13*HOME!$H$18/(1+HOME!$H$18),0)),IF($T$1=FALSE,IF($T13=FALSE,O13*HOME!$H$20,0),IF($T13=FALSE,O13*HOME!$H$20/(1+HOME!$H$20),0))))</f>
        <v>0</v>
      </c>
      <c r="AG13" s="79">
        <f>IF($AO13=TRUE,IF($T$1=FALSE,P13*HOME!$H$21,P13*HOME!$H$21/(1+HOME!$H$21)),IF(P$2&lt;DATE(2019,10,1),IF($T$1=FALSE,IF($T13=FALSE,P13*HOME!$H$18,0),IF($T13=FALSE,P13*HOME!$H$18/(1+HOME!$H$18),0)),IF($T$1=FALSE,IF($T13=FALSE,P13*HOME!$H$20,0),IF($T13=FALSE,P13*HOME!$H$20/(1+HOME!$H$20),0))))</f>
        <v>0</v>
      </c>
      <c r="AH13" s="79">
        <f t="shared" si="3"/>
        <v>0</v>
      </c>
      <c r="AI13" s="79">
        <f t="shared" si="4"/>
        <v>0</v>
      </c>
      <c r="AJ13" s="86"/>
      <c r="AK13" s="86"/>
      <c r="AL13" s="79"/>
      <c r="AM13" s="79"/>
      <c r="AN13" s="79"/>
      <c r="AO13" s="320" t="b">
        <f>当期計画!AO13</f>
        <v>0</v>
      </c>
      <c r="AP13" s="79"/>
      <c r="AQ13" s="79"/>
      <c r="AR13" s="79"/>
      <c r="CA13" s="310">
        <f>IF($T13=TRUE,0,IF(D$2&lt;DATE(2019,10,1),IF($T$1=FALSE,D13*HOME!$F$18,D13*HOME!$F$18/(1+HOME!$H$18)),IF($AO13=TRUE,IF($T$1=FALSE,D13*HOME!$F$21,D13*HOME!$F$21/(1+HOME!$H$21)),IF($T$1=FALSE,D13*HOME!$F$20,D13*HOME!$F$20/(1+HOME!$H$20)))))</f>
        <v>0</v>
      </c>
      <c r="CB13" s="310">
        <f>IF($T13=TRUE,0,IF(E$2&lt;DATE(2019,10,1),IF($T$1=FALSE,E13*HOME!$F$18,E13*HOME!$F$18/(1+HOME!$H$18)),IF($AO13=TRUE,IF($T$1=FALSE,E13*HOME!$F$21,E13*HOME!$F$21/(1+HOME!$H$21)),IF($T$1=FALSE,E13*HOME!$F$20,E13*HOME!$F$20/(1+HOME!$H$20)))))</f>
        <v>0</v>
      </c>
      <c r="CC13" s="310">
        <f>IF($T13=TRUE,0,IF(F$2&lt;DATE(2019,10,1),IF($T$1=FALSE,F13*HOME!$F$18,F13*HOME!$F$18/(1+HOME!$H$18)),IF($AO13=TRUE,IF($T$1=FALSE,F13*HOME!$F$21,F13*HOME!$F$21/(1+HOME!$H$21)),IF($T$1=FALSE,F13*HOME!$F$20,F13*HOME!$F$20/(1+HOME!$H$20)))))</f>
        <v>0</v>
      </c>
      <c r="CD13" s="310">
        <f>IF($T13=TRUE,0,IF(G$2&lt;DATE(2019,10,1),IF($T$1=FALSE,G13*HOME!$F$18,G13*HOME!$F$18/(1+HOME!$H$18)),IF($AO13=TRUE,IF($T$1=FALSE,G13*HOME!$F$21,G13*HOME!$F$21/(1+HOME!$H$21)),IF($T$1=FALSE,G13*HOME!$F$20,G13*HOME!$F$20/(1+HOME!$H$20)))))</f>
        <v>0</v>
      </c>
      <c r="CE13" s="310">
        <f>IF($T13=TRUE,0,IF(H$2&lt;DATE(2019,10,1),IF($T$1=FALSE,H13*HOME!$F$18,H13*HOME!$F$18/(1+HOME!$H$18)),IF($AO13=TRUE,IF($T$1=FALSE,H13*HOME!$F$21,H13*HOME!$F$21/(1+HOME!$H$21)),IF($T$1=FALSE,H13*HOME!$F$20,H13*HOME!$F$20/(1+HOME!$H$20)))))</f>
        <v>0</v>
      </c>
      <c r="CF13" s="310">
        <f>IF($T13=TRUE,0,IF(I$2&lt;DATE(2019,10,1),IF($T$1=FALSE,I13*HOME!$F$18,I13*HOME!$F$18/(1+HOME!$H$18)),IF($AO13=TRUE,IF($T$1=FALSE,I13*HOME!$F$21,I13*HOME!$F$21/(1+HOME!$H$21)),IF($T$1=FALSE,I13*HOME!$F$20,I13*HOME!$F$20/(1+HOME!$H$20)))))</f>
        <v>0</v>
      </c>
      <c r="CG13" s="310">
        <f>IF($T13=TRUE,0,IF(J$2&lt;DATE(2019,10,1),IF($T$1=FALSE,J13*HOME!$F$18,J13*HOME!$F$18/(1+HOME!$H$18)),IF($AO13=TRUE,IF($T$1=FALSE,J13*HOME!$F$21,J13*HOME!$F$21/(1+HOME!$H$21)),IF($T$1=FALSE,J13*HOME!$F$20,J13*HOME!$F$20/(1+HOME!$H$20)))))</f>
        <v>0</v>
      </c>
      <c r="CH13" s="310">
        <f>IF($T13=TRUE,0,IF(K$2&lt;DATE(2019,10,1),IF($T$1=FALSE,K13*HOME!$F$18,K13*HOME!$F$18/(1+HOME!$H$18)),IF($AO13=TRUE,IF($T$1=FALSE,K13*HOME!$F$21,K13*HOME!$F$21/(1+HOME!$H$21)),IF($T$1=FALSE,K13*HOME!$F$20,K13*HOME!$F$20/(1+HOME!$H$20)))))</f>
        <v>0</v>
      </c>
      <c r="CI13" s="310">
        <f>IF($T13=TRUE,0,IF(L$2&lt;DATE(2019,10,1),IF($T$1=FALSE,L13*HOME!$F$18,L13*HOME!$F$18/(1+HOME!$H$18)),IF($AO13=TRUE,IF($T$1=FALSE,L13*HOME!$F$21,L13*HOME!$F$21/(1+HOME!$H$21)),IF($T$1=FALSE,L13*HOME!$F$20,L13*HOME!$F$20/(1+HOME!$H$20)))))</f>
        <v>0</v>
      </c>
      <c r="CJ13" s="310">
        <f>IF($T13=TRUE,0,IF(M$2&lt;DATE(2019,10,1),IF($T$1=FALSE,M13*HOME!$F$18,M13*HOME!$F$18/(1+HOME!$H$18)),IF($AO13=TRUE,IF($T$1=FALSE,M13*HOME!$F$21,M13*HOME!$F$21/(1+HOME!$H$21)),IF($T$1=FALSE,M13*HOME!$F$20,M13*HOME!$F$20/(1+HOME!$H$20)))))</f>
        <v>0</v>
      </c>
      <c r="CK13" s="310">
        <f>IF($T13=TRUE,0,IF(N$2&lt;DATE(2019,10,1),IF($T$1=FALSE,N13*HOME!$F$18,N13*HOME!$F$18/(1+HOME!$H$18)),IF($AO13=TRUE,IF($T$1=FALSE,N13*HOME!$F$21,N13*HOME!$F$21/(1+HOME!$H$21)),IF($T$1=FALSE,N13*HOME!$F$20,N13*HOME!$F$20/(1+HOME!$H$20)))))</f>
        <v>0</v>
      </c>
      <c r="CL13" s="310">
        <f>IF($T13=TRUE,0,IF(O$2&lt;DATE(2019,10,1),IF($T$1=FALSE,O13*HOME!$F$18,O13*HOME!$F$18/(1+HOME!$H$18)),IF($AO13=TRUE,IF($T$1=FALSE,O13*HOME!$F$21,O13*HOME!$F$21/(1+HOME!$H$21)),IF($T$1=FALSE,O13*HOME!$F$20,O13*HOME!$F$20/(1+HOME!$H$20)))))</f>
        <v>0</v>
      </c>
      <c r="CM13" s="310">
        <f>IF($T13=TRUE,0,IF(P$2&lt;DATE(2019,10,1),IF($T$1=FALSE,P13*HOME!$F$18,P13*HOME!$F$18/(1+HOME!$H$18)),IF($AO13=TRUE,IF($T$1=FALSE,P13*HOME!$F$21,P13*HOME!$F$21/(1+HOME!$H$21)),IF($T$1=FALSE,P13*HOME!$F$20,P13*HOME!$F$20/(1+HOME!$H$20)))))</f>
        <v>0</v>
      </c>
      <c r="CN13" s="310">
        <f t="shared" si="5"/>
        <v>0</v>
      </c>
      <c r="CV13" s="310">
        <v>7000000</v>
      </c>
    </row>
    <row r="14" spans="1:100" ht="18" customHeight="1">
      <c r="A14" s="335"/>
      <c r="B14" s="336">
        <v>11</v>
      </c>
      <c r="C14" s="1097" t="s">
        <v>21</v>
      </c>
      <c r="D14" s="1098">
        <f>SUM(D4:D13)</f>
        <v>0</v>
      </c>
      <c r="E14" s="1098">
        <f t="shared" ref="E14:P14" si="6">SUM(E4:E13)</f>
        <v>0</v>
      </c>
      <c r="F14" s="1098">
        <f t="shared" si="6"/>
        <v>0</v>
      </c>
      <c r="G14" s="1098">
        <f t="shared" si="6"/>
        <v>0</v>
      </c>
      <c r="H14" s="1098">
        <f t="shared" si="6"/>
        <v>0</v>
      </c>
      <c r="I14" s="1098">
        <f t="shared" si="6"/>
        <v>0</v>
      </c>
      <c r="J14" s="1098">
        <f t="shared" si="6"/>
        <v>0</v>
      </c>
      <c r="K14" s="1098">
        <f t="shared" si="6"/>
        <v>0</v>
      </c>
      <c r="L14" s="1098">
        <f t="shared" si="6"/>
        <v>0</v>
      </c>
      <c r="M14" s="1098">
        <f t="shared" si="6"/>
        <v>0</v>
      </c>
      <c r="N14" s="1098">
        <f t="shared" si="6"/>
        <v>0</v>
      </c>
      <c r="O14" s="1098">
        <f t="shared" si="6"/>
        <v>0</v>
      </c>
      <c r="P14" s="1098">
        <f t="shared" si="6"/>
        <v>0</v>
      </c>
      <c r="Q14" s="402">
        <f t="shared" si="2"/>
        <v>0</v>
      </c>
      <c r="R14" s="1099">
        <v>1</v>
      </c>
      <c r="S14" s="1100">
        <f>前期実績!Q14</f>
        <v>0</v>
      </c>
      <c r="T14" s="341" t="str">
        <f>当期計画!T14</f>
        <v>計</v>
      </c>
      <c r="U14" s="353">
        <f t="shared" ref="U14:AG14" si="7">SUM(U4:U13)</f>
        <v>0</v>
      </c>
      <c r="V14" s="353">
        <f t="shared" si="7"/>
        <v>0</v>
      </c>
      <c r="W14" s="353">
        <f t="shared" si="7"/>
        <v>0</v>
      </c>
      <c r="X14" s="353">
        <f t="shared" si="7"/>
        <v>0</v>
      </c>
      <c r="Y14" s="353">
        <f t="shared" si="7"/>
        <v>0</v>
      </c>
      <c r="Z14" s="353">
        <f t="shared" si="7"/>
        <v>0</v>
      </c>
      <c r="AA14" s="353">
        <f t="shared" si="7"/>
        <v>0</v>
      </c>
      <c r="AB14" s="353">
        <f t="shared" si="7"/>
        <v>0</v>
      </c>
      <c r="AC14" s="353">
        <f t="shared" si="7"/>
        <v>0</v>
      </c>
      <c r="AD14" s="353">
        <f t="shared" si="7"/>
        <v>0</v>
      </c>
      <c r="AE14" s="353">
        <f t="shared" si="7"/>
        <v>0</v>
      </c>
      <c r="AF14" s="353">
        <f t="shared" si="7"/>
        <v>0</v>
      </c>
      <c r="AG14" s="353">
        <f t="shared" si="7"/>
        <v>0</v>
      </c>
      <c r="AH14" s="353">
        <f t="shared" si="3"/>
        <v>0</v>
      </c>
      <c r="AI14" s="79">
        <f t="shared" si="4"/>
        <v>0</v>
      </c>
      <c r="AJ14" s="354"/>
      <c r="AK14" s="79"/>
      <c r="AL14" s="79"/>
      <c r="AM14" s="79"/>
      <c r="AN14" s="79"/>
      <c r="AO14" s="320"/>
      <c r="AP14" s="79"/>
      <c r="AQ14" s="219"/>
      <c r="AR14" s="219"/>
      <c r="AS14" s="1101"/>
      <c r="AT14" s="1101"/>
      <c r="AU14" s="1101"/>
      <c r="CA14" s="355">
        <f>SUM(CA4:CA13)</f>
        <v>0</v>
      </c>
      <c r="CB14" s="355">
        <f t="shared" ref="CB14:CN14" si="8">SUM(CB4:CB13)</f>
        <v>0</v>
      </c>
      <c r="CC14" s="355">
        <f t="shared" si="8"/>
        <v>0</v>
      </c>
      <c r="CD14" s="355">
        <f t="shared" si="8"/>
        <v>0</v>
      </c>
      <c r="CE14" s="355">
        <f t="shared" si="8"/>
        <v>0</v>
      </c>
      <c r="CF14" s="355">
        <f t="shared" si="8"/>
        <v>0</v>
      </c>
      <c r="CG14" s="355">
        <f t="shared" si="8"/>
        <v>0</v>
      </c>
      <c r="CH14" s="355">
        <f t="shared" si="8"/>
        <v>0</v>
      </c>
      <c r="CI14" s="355">
        <f t="shared" si="8"/>
        <v>0</v>
      </c>
      <c r="CJ14" s="355">
        <f t="shared" si="8"/>
        <v>0</v>
      </c>
      <c r="CK14" s="355">
        <f t="shared" si="8"/>
        <v>0</v>
      </c>
      <c r="CL14" s="355">
        <f t="shared" si="8"/>
        <v>0</v>
      </c>
      <c r="CM14" s="355">
        <f t="shared" si="8"/>
        <v>0</v>
      </c>
      <c r="CN14" s="355">
        <f t="shared" si="8"/>
        <v>0</v>
      </c>
      <c r="CV14" s="310">
        <v>28000000</v>
      </c>
    </row>
    <row r="15" spans="1:100" ht="18" customHeight="1">
      <c r="A15" s="335"/>
      <c r="B15" s="336">
        <v>12</v>
      </c>
      <c r="C15" s="1102" t="s">
        <v>22</v>
      </c>
      <c r="D15" s="1103"/>
      <c r="E15" s="1103"/>
      <c r="F15" s="1103"/>
      <c r="G15" s="1103"/>
      <c r="H15" s="1103"/>
      <c r="I15" s="1103"/>
      <c r="J15" s="1103"/>
      <c r="K15" s="1103"/>
      <c r="L15" s="1103"/>
      <c r="M15" s="1103"/>
      <c r="N15" s="1103"/>
      <c r="O15" s="1103"/>
      <c r="P15" s="1103"/>
      <c r="Q15" s="357"/>
      <c r="R15" s="2006"/>
      <c r="S15" s="2007">
        <f>前期実績!Q15</f>
        <v>0</v>
      </c>
      <c r="T15" s="341">
        <f>当期計画!T15</f>
        <v>0</v>
      </c>
      <c r="U15" s="361"/>
      <c r="V15" s="361"/>
      <c r="W15" s="361"/>
      <c r="X15" s="361"/>
      <c r="Y15" s="361"/>
      <c r="Z15" s="361"/>
      <c r="AA15" s="361"/>
      <c r="AB15" s="361"/>
      <c r="AC15" s="361"/>
      <c r="AD15" s="361"/>
      <c r="AE15" s="361"/>
      <c r="AF15" s="361"/>
      <c r="AG15" s="361"/>
      <c r="AH15" s="361">
        <f t="shared" si="3"/>
        <v>0</v>
      </c>
      <c r="AI15" s="79">
        <f t="shared" si="4"/>
        <v>0</v>
      </c>
      <c r="AJ15" s="362"/>
      <c r="AK15" s="79"/>
      <c r="AL15" s="79"/>
      <c r="AM15" s="79"/>
      <c r="AN15" s="79"/>
      <c r="AO15" s="320"/>
      <c r="AP15" s="79"/>
      <c r="AQ15" s="219"/>
      <c r="AR15" s="219"/>
      <c r="AS15" s="1101"/>
      <c r="AT15" s="1101"/>
      <c r="AU15" s="1101"/>
    </row>
    <row r="16" spans="1:100" ht="18" customHeight="1">
      <c r="A16" s="335"/>
      <c r="B16" s="336">
        <v>13</v>
      </c>
      <c r="C16" s="1106" t="str">
        <f>IF(C$235=FALSE,当期計画!C16,当期実績!C16)</f>
        <v>期首商品棚卸高</v>
      </c>
      <c r="D16" s="387">
        <f>IF(D$235=FALSE,当期計画!D16,当期実績!D16)</f>
        <v>0</v>
      </c>
      <c r="E16" s="387">
        <f>IF(E$235=FALSE,当期計画!E16,当期実績!E16)</f>
        <v>0</v>
      </c>
      <c r="F16" s="387">
        <f>IF(F$235=FALSE,当期計画!F16,当期実績!F16)</f>
        <v>0</v>
      </c>
      <c r="G16" s="387">
        <f>IF(G$235=FALSE,当期計画!G16,当期実績!G16)</f>
        <v>0</v>
      </c>
      <c r="H16" s="387">
        <f>IF(H$235=FALSE,当期計画!H16,当期実績!H16)</f>
        <v>0</v>
      </c>
      <c r="I16" s="387">
        <f>IF(I$235=FALSE,当期計画!I16,当期実績!I16)</f>
        <v>0</v>
      </c>
      <c r="J16" s="387">
        <f>IF(J$235=FALSE,当期計画!J16,当期実績!J16)</f>
        <v>0</v>
      </c>
      <c r="K16" s="387">
        <f>IF(K$235=FALSE,当期計画!K16,当期実績!K16)</f>
        <v>0</v>
      </c>
      <c r="L16" s="387">
        <f>IF(L$235=FALSE,当期計画!L16,当期実績!L16)</f>
        <v>0</v>
      </c>
      <c r="M16" s="387">
        <f>IF(M$235=FALSE,当期計画!M16,当期実績!M16)</f>
        <v>0</v>
      </c>
      <c r="N16" s="387">
        <f>IF(N$235=FALSE,当期計画!N16,当期実績!N16)</f>
        <v>0</v>
      </c>
      <c r="O16" s="387">
        <f>IF(O$235=FALSE,当期計画!O16,当期実績!O16)</f>
        <v>0</v>
      </c>
      <c r="P16" s="387">
        <f>IF(P$235=FALSE,当期計画!P16,当期実績!P16)</f>
        <v>0</v>
      </c>
      <c r="Q16" s="388">
        <f t="shared" ref="Q16:Q28" si="9">SUM(D16:P16)</f>
        <v>0</v>
      </c>
      <c r="R16" s="389">
        <f t="shared" ref="R16" si="10">IF(ISERROR(Q16/$Q$14),,Q16/$Q$14)</f>
        <v>0</v>
      </c>
      <c r="S16" s="154">
        <f>前期実績!Q16</f>
        <v>0</v>
      </c>
      <c r="T16" s="341">
        <f>当期計画!T16</f>
        <v>0</v>
      </c>
      <c r="U16" s="369"/>
      <c r="V16" s="369"/>
      <c r="W16" s="369"/>
      <c r="X16" s="369"/>
      <c r="Y16" s="369"/>
      <c r="Z16" s="369"/>
      <c r="AA16" s="369"/>
      <c r="AB16" s="369"/>
      <c r="AC16" s="369"/>
      <c r="AD16" s="369"/>
      <c r="AE16" s="369"/>
      <c r="AF16" s="369"/>
      <c r="AG16" s="369"/>
      <c r="AH16" s="369">
        <f t="shared" si="3"/>
        <v>0</v>
      </c>
      <c r="AI16" s="79">
        <f t="shared" si="4"/>
        <v>0</v>
      </c>
      <c r="AJ16" s="370"/>
      <c r="AK16" s="79"/>
      <c r="AL16" s="79"/>
      <c r="AM16" s="79"/>
      <c r="AN16" s="79"/>
      <c r="AO16" s="320"/>
      <c r="AP16" s="79"/>
      <c r="AQ16" s="1108"/>
      <c r="AR16" s="1109"/>
      <c r="AS16" s="1110"/>
      <c r="AT16" s="1109"/>
      <c r="AU16" s="1109"/>
      <c r="CV16" s="310">
        <v>0</v>
      </c>
    </row>
    <row r="17" spans="1:100" ht="18" customHeight="1">
      <c r="A17" s="335"/>
      <c r="B17" s="336">
        <v>14</v>
      </c>
      <c r="C17" s="1106">
        <f>IF(C$235=FALSE,当期計画!C17,当期実績!C17)</f>
        <v>0</v>
      </c>
      <c r="D17" s="387">
        <f>IF(D$235=FALSE,当期計画!D17,当期実績!D17)</f>
        <v>0</v>
      </c>
      <c r="E17" s="387">
        <f>IF(E$235=FALSE,当期計画!E17,当期実績!E17)</f>
        <v>0</v>
      </c>
      <c r="F17" s="387">
        <f>IF(F$235=FALSE,当期計画!F17,当期実績!F17)</f>
        <v>0</v>
      </c>
      <c r="G17" s="387">
        <f>IF(G$235=FALSE,当期計画!G17,当期実績!G17)</f>
        <v>0</v>
      </c>
      <c r="H17" s="387">
        <f>IF(H$235=FALSE,当期計画!H17,当期実績!H17)</f>
        <v>0</v>
      </c>
      <c r="I17" s="387">
        <f>IF(I$235=FALSE,当期計画!I17,当期実績!I17)</f>
        <v>0</v>
      </c>
      <c r="J17" s="387">
        <f>IF(J$235=FALSE,当期計画!J17,当期実績!J17)</f>
        <v>0</v>
      </c>
      <c r="K17" s="387">
        <f>IF(K$235=FALSE,当期計画!K17,当期実績!K17)</f>
        <v>0</v>
      </c>
      <c r="L17" s="387">
        <f>IF(L$235=FALSE,当期計画!L17,当期実績!L17)</f>
        <v>0</v>
      </c>
      <c r="M17" s="387">
        <f>IF(M$235=FALSE,当期計画!M17,当期実績!M17)</f>
        <v>0</v>
      </c>
      <c r="N17" s="387">
        <f>IF(N$235=FALSE,当期計画!N17,当期実績!N17)</f>
        <v>0</v>
      </c>
      <c r="O17" s="387">
        <f>IF(O$235=FALSE,当期計画!O17,当期実績!O17)</f>
        <v>0</v>
      </c>
      <c r="P17" s="387">
        <f>IF(P$235=FALSE,当期計画!P17,当期実績!P17)</f>
        <v>0</v>
      </c>
      <c r="Q17" s="388">
        <f t="shared" si="9"/>
        <v>0</v>
      </c>
      <c r="R17" s="389">
        <f t="shared" ref="R17" si="11">IF(ISERROR(#REF!/#REF!),,#REF!/#REF!)</f>
        <v>0</v>
      </c>
      <c r="S17" s="154">
        <f>前期実績!Q17</f>
        <v>0</v>
      </c>
      <c r="T17" s="341" t="b">
        <f>当期計画!T17</f>
        <v>0</v>
      </c>
      <c r="U17" s="79">
        <f>IF($AO17=TRUE,IF($T$1=FALSE,D17*HOME!$H$21,D17*HOME!$H$21/(1+HOME!$H$21)),IF(D$2&lt;DATE(2019,10,1),IF($T$1=FALSE,IF($T17=FALSE,D17*HOME!$H$18,0),IF($T17=FALSE,D17*HOME!$H$18/(1+HOME!$H$18),0)),IF($T$1=FALSE,IF($T17=FALSE,D17*HOME!$H$20,0),IF($T17=FALSE,D17*HOME!$H$20/(1+HOME!$H$20),0))))</f>
        <v>0</v>
      </c>
      <c r="V17" s="79">
        <f>IF($AO17=TRUE,IF($T$1=FALSE,E17*HOME!$H$21,E17*HOME!$H$21/(1+HOME!$H$21)),IF(E$2&lt;DATE(2019,10,1),IF($T$1=FALSE,IF($T17=FALSE,E17*HOME!$H$18,0),IF($T17=FALSE,E17*HOME!$H$18/(1+HOME!$H$18),0)),IF($T$1=FALSE,IF($T17=FALSE,E17*HOME!$H$20,0),IF($T17=FALSE,E17*HOME!$H$20/(1+HOME!$H$20),0))))</f>
        <v>0</v>
      </c>
      <c r="W17" s="79">
        <f>IF($AO17=TRUE,IF($T$1=FALSE,F17*HOME!$H$21,F17*HOME!$H$21/(1+HOME!$H$21)),IF(F$2&lt;DATE(2019,10,1),IF($T$1=FALSE,IF($T17=FALSE,F17*HOME!$H$18,0),IF($T17=FALSE,F17*HOME!$H$18/(1+HOME!$H$18),0)),IF($T$1=FALSE,IF($T17=FALSE,F17*HOME!$H$20,0),IF($T17=FALSE,F17*HOME!$H$20/(1+HOME!$H$20),0))))</f>
        <v>0</v>
      </c>
      <c r="X17" s="79">
        <f>IF($AO17=TRUE,IF($T$1=FALSE,G17*HOME!$H$21,G17*HOME!$H$21/(1+HOME!$H$21)),IF(G$2&lt;DATE(2019,10,1),IF($T$1=FALSE,IF($T17=FALSE,G17*HOME!$H$18,0),IF($T17=FALSE,G17*HOME!$H$18/(1+HOME!$H$18),0)),IF($T$1=FALSE,IF($T17=FALSE,G17*HOME!$H$20,0),IF($T17=FALSE,G17*HOME!$H$20/(1+HOME!$H$20),0))))</f>
        <v>0</v>
      </c>
      <c r="Y17" s="79">
        <f>IF($AO17=TRUE,IF($T$1=FALSE,H17*HOME!$H$21,H17*HOME!$H$21/(1+HOME!$H$21)),IF(H$2&lt;DATE(2019,10,1),IF($T$1=FALSE,IF($T17=FALSE,H17*HOME!$H$18,0),IF($T17=FALSE,H17*HOME!$H$18/(1+HOME!$H$18),0)),IF($T$1=FALSE,IF($T17=FALSE,H17*HOME!$H$20,0),IF($T17=FALSE,H17*HOME!$H$20/(1+HOME!$H$20),0))))</f>
        <v>0</v>
      </c>
      <c r="Z17" s="79">
        <f>IF($AO17=TRUE,IF($T$1=FALSE,I17*HOME!$H$21,I17*HOME!$H$21/(1+HOME!$H$21)),IF(I$2&lt;DATE(2019,10,1),IF($T$1=FALSE,IF($T17=FALSE,I17*HOME!$H$18,0),IF($T17=FALSE,I17*HOME!$H$18/(1+HOME!$H$18),0)),IF($T$1=FALSE,IF($T17=FALSE,I17*HOME!$H$20,0),IF($T17=FALSE,I17*HOME!$H$20/(1+HOME!$H$20),0))))</f>
        <v>0</v>
      </c>
      <c r="AA17" s="79">
        <f>IF($AO17=TRUE,IF($T$1=FALSE,J17*HOME!$H$21,J17*HOME!$H$21/(1+HOME!$H$21)),IF(J$2&lt;DATE(2019,10,1),IF($T$1=FALSE,IF($T17=FALSE,J17*HOME!$H$18,0),IF($T17=FALSE,J17*HOME!$H$18/(1+HOME!$H$18),0)),IF($T$1=FALSE,IF($T17=FALSE,J17*HOME!$H$20,0),IF($T17=FALSE,J17*HOME!$H$20/(1+HOME!$H$20),0))))</f>
        <v>0</v>
      </c>
      <c r="AB17" s="79">
        <f>IF($AO17=TRUE,IF($T$1=FALSE,K17*HOME!$H$21,K17*HOME!$H$21/(1+HOME!$H$21)),IF(K$2&lt;DATE(2019,10,1),IF($T$1=FALSE,IF($T17=FALSE,K17*HOME!$H$18,0),IF($T17=FALSE,K17*HOME!$H$18/(1+HOME!$H$18),0)),IF($T$1=FALSE,IF($T17=FALSE,K17*HOME!$H$20,0),IF($T17=FALSE,K17*HOME!$H$20/(1+HOME!$H$20),0))))</f>
        <v>0</v>
      </c>
      <c r="AC17" s="79">
        <f>IF($AO17=TRUE,IF($T$1=FALSE,L17*HOME!$H$21,L17*HOME!$H$21/(1+HOME!$H$21)),IF(L$2&lt;DATE(2019,10,1),IF($T$1=FALSE,IF($T17=FALSE,L17*HOME!$H$18,0),IF($T17=FALSE,L17*HOME!$H$18/(1+HOME!$H$18),0)),IF($T$1=FALSE,IF($T17=FALSE,L17*HOME!$H$20,0),IF($T17=FALSE,L17*HOME!$H$20/(1+HOME!$H$20),0))))</f>
        <v>0</v>
      </c>
      <c r="AD17" s="79">
        <f>IF($AO17=TRUE,IF($T$1=FALSE,M17*HOME!$H$21,M17*HOME!$H$21/(1+HOME!$H$21)),IF(M$2&lt;DATE(2019,10,1),IF($T$1=FALSE,IF($T17=FALSE,M17*HOME!$H$18,0),IF($T17=FALSE,M17*HOME!$H$18/(1+HOME!$H$18),0)),IF($T$1=FALSE,IF($T17=FALSE,M17*HOME!$H$20,0),IF($T17=FALSE,M17*HOME!$H$20/(1+HOME!$H$20),0))))</f>
        <v>0</v>
      </c>
      <c r="AE17" s="79">
        <f>IF($AO17=TRUE,IF($T$1=FALSE,N17*HOME!$H$21,N17*HOME!$H$21/(1+HOME!$H$21)),IF(N$2&lt;DATE(2019,10,1),IF($T$1=FALSE,IF($T17=FALSE,N17*HOME!$H$18,0),IF($T17=FALSE,N17*HOME!$H$18/(1+HOME!$H$18),0)),IF($T$1=FALSE,IF($T17=FALSE,N17*HOME!$H$20,0),IF($T17=FALSE,N17*HOME!$H$20/(1+HOME!$H$20),0))))</f>
        <v>0</v>
      </c>
      <c r="AF17" s="79">
        <f>IF($AO17=TRUE,IF($T$1=FALSE,O17*HOME!$H$21,O17*HOME!$H$21/(1+HOME!$H$21)),IF(O$2&lt;DATE(2019,10,1),IF($T$1=FALSE,IF($T17=FALSE,O17*HOME!$H$18,0),IF($T17=FALSE,O17*HOME!$H$18/(1+HOME!$H$18),0)),IF($T$1=FALSE,IF($T17=FALSE,O17*HOME!$H$20,0),IF($T17=FALSE,O17*HOME!$H$20/(1+HOME!$H$20),0))))</f>
        <v>0</v>
      </c>
      <c r="AG17" s="79">
        <f>IF($AO17=TRUE,IF($T$1=FALSE,P17*HOME!$H$21,P17*HOME!$H$21/(1+HOME!$H$21)),IF(P$2&lt;DATE(2019,10,1),IF($T$1=FALSE,IF($T17=FALSE,P17*HOME!$H$18,0),IF($T17=FALSE,P17*HOME!$H$18/(1+HOME!$H$18),0)),IF($T$1=FALSE,IF($T17=FALSE,P17*HOME!$H$20,0),IF($T17=FALSE,P17*HOME!$H$20/(1+HOME!$H$20),0))))</f>
        <v>0</v>
      </c>
      <c r="AH17" s="79">
        <f t="shared" si="3"/>
        <v>0</v>
      </c>
      <c r="AI17" s="79">
        <f t="shared" si="4"/>
        <v>0</v>
      </c>
      <c r="AJ17" s="86"/>
      <c r="AK17" s="79"/>
      <c r="AL17" s="79"/>
      <c r="AM17" s="79"/>
      <c r="AN17" s="79"/>
      <c r="AO17" s="320" t="b">
        <f>当期計画!AO17</f>
        <v>0</v>
      </c>
      <c r="AP17" s="86"/>
      <c r="AQ17" s="415"/>
      <c r="AR17" s="1111"/>
      <c r="AS17" s="417"/>
      <c r="AT17" s="1109"/>
      <c r="AU17" s="1112"/>
      <c r="AX17" s="389">
        <f t="shared" ref="AX17:AX26" si="12">IF(ISERROR(Q17/Q4),,Q17/Q4)</f>
        <v>0</v>
      </c>
      <c r="AY17" s="1946"/>
      <c r="AZ17" s="647">
        <f t="shared" ref="AZ17:BL26" si="13">D4*$AQ17</f>
        <v>0</v>
      </c>
      <c r="BA17" s="384">
        <f t="shared" si="13"/>
        <v>0</v>
      </c>
      <c r="BB17" s="384">
        <f t="shared" si="13"/>
        <v>0</v>
      </c>
      <c r="BC17" s="384">
        <f t="shared" si="13"/>
        <v>0</v>
      </c>
      <c r="BD17" s="384">
        <f t="shared" si="13"/>
        <v>0</v>
      </c>
      <c r="BE17" s="384">
        <f t="shared" si="13"/>
        <v>0</v>
      </c>
      <c r="BF17" s="384">
        <f t="shared" si="13"/>
        <v>0</v>
      </c>
      <c r="BG17" s="384">
        <f t="shared" si="13"/>
        <v>0</v>
      </c>
      <c r="BH17" s="384">
        <f t="shared" si="13"/>
        <v>0</v>
      </c>
      <c r="BI17" s="384">
        <f t="shared" si="13"/>
        <v>0</v>
      </c>
      <c r="BJ17" s="384">
        <f t="shared" si="13"/>
        <v>0</v>
      </c>
      <c r="BK17" s="384">
        <f t="shared" si="13"/>
        <v>0</v>
      </c>
      <c r="BL17" s="384">
        <f t="shared" si="13"/>
        <v>0</v>
      </c>
      <c r="BM17" s="385">
        <f>D$14*$AQ17</f>
        <v>0</v>
      </c>
      <c r="BN17" s="385">
        <f t="shared" ref="BN17:BY26" si="14">E$14*$AQ17</f>
        <v>0</v>
      </c>
      <c r="BO17" s="385">
        <f t="shared" si="14"/>
        <v>0</v>
      </c>
      <c r="BP17" s="385">
        <f t="shared" si="14"/>
        <v>0</v>
      </c>
      <c r="BQ17" s="385">
        <f t="shared" si="14"/>
        <v>0</v>
      </c>
      <c r="BR17" s="385">
        <f t="shared" si="14"/>
        <v>0</v>
      </c>
      <c r="BS17" s="385">
        <f t="shared" si="14"/>
        <v>0</v>
      </c>
      <c r="BT17" s="385">
        <f t="shared" si="14"/>
        <v>0</v>
      </c>
      <c r="BU17" s="385">
        <f t="shared" si="14"/>
        <v>0</v>
      </c>
      <c r="BV17" s="385">
        <f t="shared" si="14"/>
        <v>0</v>
      </c>
      <c r="BW17" s="385">
        <f t="shared" si="14"/>
        <v>0</v>
      </c>
      <c r="BX17" s="385">
        <f t="shared" si="14"/>
        <v>0</v>
      </c>
      <c r="BY17" s="384">
        <f t="shared" si="14"/>
        <v>0</v>
      </c>
      <c r="CA17" s="310">
        <f>IF($T17=TRUE,0,IF(D$2&lt;DATE(2019,10,1),IF($T$1=FALSE,D17*HOME!$F$18,D17*HOME!$F$18/(1+HOME!$H$18)),IF($AO17=TRUE,IF($T$1=FALSE,D17*HOME!$F$21,D17*HOME!$F$21/(1+HOME!$H$21)),IF($T$1=FALSE,D17*HOME!$F$20,D17*HOME!$F$20/(1+HOME!$H$20)))))</f>
        <v>0</v>
      </c>
      <c r="CB17" s="310">
        <f>IF($T17=TRUE,0,IF(E$2&lt;DATE(2019,10,1),IF($T$1=FALSE,E17*HOME!$F$18,E17*HOME!$F$18/(1+HOME!$H$18)),IF($AO17=TRUE,IF($T$1=FALSE,E17*HOME!$F$21,E17*HOME!$F$21/(1+HOME!$H$21)),IF($T$1=FALSE,E17*HOME!$F$20,E17*HOME!$F$20/(1+HOME!$H$20)))))</f>
        <v>0</v>
      </c>
      <c r="CC17" s="310">
        <f>IF($T17=TRUE,0,IF(F$2&lt;DATE(2019,10,1),IF($T$1=FALSE,F17*HOME!$F$18,F17*HOME!$F$18/(1+HOME!$H$18)),IF($AO17=TRUE,IF($T$1=FALSE,F17*HOME!$F$21,F17*HOME!$F$21/(1+HOME!$H$21)),IF($T$1=FALSE,F17*HOME!$F$20,F17*HOME!$F$20/(1+HOME!$H$20)))))</f>
        <v>0</v>
      </c>
      <c r="CD17" s="310">
        <f>IF($T17=TRUE,0,IF(G$2&lt;DATE(2019,10,1),IF($T$1=FALSE,G17*HOME!$F$18,G17*HOME!$F$18/(1+HOME!$H$18)),IF($AO17=TRUE,IF($T$1=FALSE,G17*HOME!$F$21,G17*HOME!$F$21/(1+HOME!$H$21)),IF($T$1=FALSE,G17*HOME!$F$20,G17*HOME!$F$20/(1+HOME!$H$20)))))</f>
        <v>0</v>
      </c>
      <c r="CE17" s="310">
        <f>IF($T17=TRUE,0,IF(H$2&lt;DATE(2019,10,1),IF($T$1=FALSE,H17*HOME!$F$18,H17*HOME!$F$18/(1+HOME!$H$18)),IF($AO17=TRUE,IF($T$1=FALSE,H17*HOME!$F$21,H17*HOME!$F$21/(1+HOME!$H$21)),IF($T$1=FALSE,H17*HOME!$F$20,H17*HOME!$F$20/(1+HOME!$H$20)))))</f>
        <v>0</v>
      </c>
      <c r="CF17" s="310">
        <f>IF($T17=TRUE,0,IF(I$2&lt;DATE(2019,10,1),IF($T$1=FALSE,I17*HOME!$F$18,I17*HOME!$F$18/(1+HOME!$H$18)),IF($AO17=TRUE,IF($T$1=FALSE,I17*HOME!$F$21,I17*HOME!$F$21/(1+HOME!$H$21)),IF($T$1=FALSE,I17*HOME!$F$20,I17*HOME!$F$20/(1+HOME!$H$20)))))</f>
        <v>0</v>
      </c>
      <c r="CG17" s="310">
        <f>IF($T17=TRUE,0,IF(J$2&lt;DATE(2019,10,1),IF($T$1=FALSE,J17*HOME!$F$18,J17*HOME!$F$18/(1+HOME!$H$18)),IF($AO17=TRUE,IF($T$1=FALSE,J17*HOME!$F$21,J17*HOME!$F$21/(1+HOME!$H$21)),IF($T$1=FALSE,J17*HOME!$F$20,J17*HOME!$F$20/(1+HOME!$H$20)))))</f>
        <v>0</v>
      </c>
      <c r="CH17" s="310">
        <f>IF($T17=TRUE,0,IF(K$2&lt;DATE(2019,10,1),IF($T$1=FALSE,K17*HOME!$F$18,K17*HOME!$F$18/(1+HOME!$H$18)),IF($AO17=TRUE,IF($T$1=FALSE,K17*HOME!$F$21,K17*HOME!$F$21/(1+HOME!$H$21)),IF($T$1=FALSE,K17*HOME!$F$20,K17*HOME!$F$20/(1+HOME!$H$20)))))</f>
        <v>0</v>
      </c>
      <c r="CI17" s="310">
        <f>IF($T17=TRUE,0,IF(L$2&lt;DATE(2019,10,1),IF($T$1=FALSE,L17*HOME!$F$18,L17*HOME!$F$18/(1+HOME!$H$18)),IF($AO17=TRUE,IF($T$1=FALSE,L17*HOME!$F$21,L17*HOME!$F$21/(1+HOME!$H$21)),IF($T$1=FALSE,L17*HOME!$F$20,L17*HOME!$F$20/(1+HOME!$H$20)))))</f>
        <v>0</v>
      </c>
      <c r="CJ17" s="310">
        <f>IF($T17=TRUE,0,IF(M$2&lt;DATE(2019,10,1),IF($T$1=FALSE,M17*HOME!$F$18,M17*HOME!$F$18/(1+HOME!$H$18)),IF($AO17=TRUE,IF($T$1=FALSE,M17*HOME!$F$21,M17*HOME!$F$21/(1+HOME!$H$21)),IF($T$1=FALSE,M17*HOME!$F$20,M17*HOME!$F$20/(1+HOME!$H$20)))))</f>
        <v>0</v>
      </c>
      <c r="CK17" s="310">
        <f>IF($T17=TRUE,0,IF(N$2&lt;DATE(2019,10,1),IF($T$1=FALSE,N17*HOME!$F$18,N17*HOME!$F$18/(1+HOME!$H$18)),IF($AO17=TRUE,IF($T$1=FALSE,N17*HOME!$F$21,N17*HOME!$F$21/(1+HOME!$H$21)),IF($T$1=FALSE,N17*HOME!$F$20,N17*HOME!$F$20/(1+HOME!$H$20)))))</f>
        <v>0</v>
      </c>
      <c r="CL17" s="310">
        <f>IF($T17=TRUE,0,IF(O$2&lt;DATE(2019,10,1),IF($T$1=FALSE,O17*HOME!$F$18,O17*HOME!$F$18/(1+HOME!$H$18)),IF($AO17=TRUE,IF($T$1=FALSE,O17*HOME!$F$21,O17*HOME!$F$21/(1+HOME!$H$21)),IF($T$1=FALSE,O17*HOME!$F$20,O17*HOME!$F$20/(1+HOME!$H$20)))))</f>
        <v>0</v>
      </c>
      <c r="CM17" s="310">
        <f>IF($T17=TRUE,0,IF(P$2&lt;DATE(2019,10,1),IF($T$1=FALSE,P17*HOME!$F$18,P17*HOME!$F$18/(1+HOME!$H$18)),IF($AO17=TRUE,IF($T$1=FALSE,P17*HOME!$F$21,P17*HOME!$F$21/(1+HOME!$H$21)),IF($T$1=FALSE,P17*HOME!$F$20,P17*HOME!$F$20/(1+HOME!$H$20)))))</f>
        <v>0</v>
      </c>
      <c r="CN17" s="310">
        <f t="shared" ref="CN17:CN26" si="15">SUM(CA17:CM17)</f>
        <v>0</v>
      </c>
      <c r="CV17" s="310">
        <v>100000</v>
      </c>
    </row>
    <row r="18" spans="1:100" ht="18" customHeight="1">
      <c r="A18" s="335"/>
      <c r="B18" s="336"/>
      <c r="C18" s="1106">
        <f>IF(C$235=FALSE,当期計画!C18,当期実績!C18)</f>
        <v>0</v>
      </c>
      <c r="D18" s="387">
        <f>IF(D$235=FALSE,当期計画!D18,当期実績!D18)</f>
        <v>0</v>
      </c>
      <c r="E18" s="387">
        <f>IF(E$235=FALSE,当期計画!E18,当期実績!E18)</f>
        <v>0</v>
      </c>
      <c r="F18" s="387">
        <f>IF(F$235=FALSE,当期計画!F18,当期実績!F18)</f>
        <v>0</v>
      </c>
      <c r="G18" s="387">
        <f>IF(G$235=FALSE,当期計画!G18,当期実績!G18)</f>
        <v>0</v>
      </c>
      <c r="H18" s="387">
        <f>IF(H$235=FALSE,当期計画!H18,当期実績!H18)</f>
        <v>0</v>
      </c>
      <c r="I18" s="387">
        <f>IF(I$235=FALSE,当期計画!I18,当期実績!I18)</f>
        <v>0</v>
      </c>
      <c r="J18" s="387">
        <f>IF(J$235=FALSE,当期計画!J18,当期実績!J18)</f>
        <v>0</v>
      </c>
      <c r="K18" s="387">
        <f>IF(K$235=FALSE,当期計画!K18,当期実績!K18)</f>
        <v>0</v>
      </c>
      <c r="L18" s="387">
        <f>IF(L$235=FALSE,当期計画!L18,当期実績!L18)</f>
        <v>0</v>
      </c>
      <c r="M18" s="387">
        <f>IF(M$235=FALSE,当期計画!M18,当期実績!M18)</f>
        <v>0</v>
      </c>
      <c r="N18" s="387">
        <f>IF(N$235=FALSE,当期計画!N18,当期実績!N18)</f>
        <v>0</v>
      </c>
      <c r="O18" s="387">
        <f>IF(O$235=FALSE,当期計画!O18,当期実績!O18)</f>
        <v>0</v>
      </c>
      <c r="P18" s="387">
        <f>IF(P$235=FALSE,当期計画!P18,当期実績!P18)</f>
        <v>0</v>
      </c>
      <c r="Q18" s="388">
        <f t="shared" si="9"/>
        <v>0</v>
      </c>
      <c r="R18" s="389">
        <f t="shared" ref="R18" si="16">IF(ISERROR(#REF!/#REF!),,#REF!/#REF!)</f>
        <v>0</v>
      </c>
      <c r="S18" s="154">
        <f>前期実績!Q18</f>
        <v>0</v>
      </c>
      <c r="T18" s="341" t="b">
        <f>当期計画!T18</f>
        <v>0</v>
      </c>
      <c r="U18" s="79">
        <f>IF($AO18=TRUE,IF($T$1=FALSE,D18*HOME!$H$21,D18*HOME!$H$21/(1+HOME!$H$21)),IF(D$2&lt;DATE(2019,10,1),IF($T$1=FALSE,IF($T18=FALSE,D18*HOME!$H$18,0),IF($T18=FALSE,D18*HOME!$H$18/(1+HOME!$H$18),0)),IF($T$1=FALSE,IF($T18=FALSE,D18*HOME!$H$20,0),IF($T18=FALSE,D18*HOME!$H$20/(1+HOME!$H$20),0))))</f>
        <v>0</v>
      </c>
      <c r="V18" s="79">
        <f>IF($AO18=TRUE,IF($T$1=FALSE,E18*HOME!$H$21,E18*HOME!$H$21/(1+HOME!$H$21)),IF(E$2&lt;DATE(2019,10,1),IF($T$1=FALSE,IF($T18=FALSE,E18*HOME!$H$18,0),IF($T18=FALSE,E18*HOME!$H$18/(1+HOME!$H$18),0)),IF($T$1=FALSE,IF($T18=FALSE,E18*HOME!$H$20,0),IF($T18=FALSE,E18*HOME!$H$20/(1+HOME!$H$20),0))))</f>
        <v>0</v>
      </c>
      <c r="W18" s="79">
        <f>IF($AO18=TRUE,IF($T$1=FALSE,F18*HOME!$H$21,F18*HOME!$H$21/(1+HOME!$H$21)),IF(F$2&lt;DATE(2019,10,1),IF($T$1=FALSE,IF($T18=FALSE,F18*HOME!$H$18,0),IF($T18=FALSE,F18*HOME!$H$18/(1+HOME!$H$18),0)),IF($T$1=FALSE,IF($T18=FALSE,F18*HOME!$H$20,0),IF($T18=FALSE,F18*HOME!$H$20/(1+HOME!$H$20),0))))</f>
        <v>0</v>
      </c>
      <c r="X18" s="79">
        <f>IF($AO18=TRUE,IF($T$1=FALSE,G18*HOME!$H$21,G18*HOME!$H$21/(1+HOME!$H$21)),IF(G$2&lt;DATE(2019,10,1),IF($T$1=FALSE,IF($T18=FALSE,G18*HOME!$H$18,0),IF($T18=FALSE,G18*HOME!$H$18/(1+HOME!$H$18),0)),IF($T$1=FALSE,IF($T18=FALSE,G18*HOME!$H$20,0),IF($T18=FALSE,G18*HOME!$H$20/(1+HOME!$H$20),0))))</f>
        <v>0</v>
      </c>
      <c r="Y18" s="79">
        <f>IF($AO18=TRUE,IF($T$1=FALSE,H18*HOME!$H$21,H18*HOME!$H$21/(1+HOME!$H$21)),IF(H$2&lt;DATE(2019,10,1),IF($T$1=FALSE,IF($T18=FALSE,H18*HOME!$H$18,0),IF($T18=FALSE,H18*HOME!$H$18/(1+HOME!$H$18),0)),IF($T$1=FALSE,IF($T18=FALSE,H18*HOME!$H$20,0),IF($T18=FALSE,H18*HOME!$H$20/(1+HOME!$H$20),0))))</f>
        <v>0</v>
      </c>
      <c r="Z18" s="79">
        <f>IF($AO18=TRUE,IF($T$1=FALSE,I18*HOME!$H$21,I18*HOME!$H$21/(1+HOME!$H$21)),IF(I$2&lt;DATE(2019,10,1),IF($T$1=FALSE,IF($T18=FALSE,I18*HOME!$H$18,0),IF($T18=FALSE,I18*HOME!$H$18/(1+HOME!$H$18),0)),IF($T$1=FALSE,IF($T18=FALSE,I18*HOME!$H$20,0),IF($T18=FALSE,I18*HOME!$H$20/(1+HOME!$H$20),0))))</f>
        <v>0</v>
      </c>
      <c r="AA18" s="79">
        <f>IF($AO18=TRUE,IF($T$1=FALSE,J18*HOME!$H$21,J18*HOME!$H$21/(1+HOME!$H$21)),IF(J$2&lt;DATE(2019,10,1),IF($T$1=FALSE,IF($T18=FALSE,J18*HOME!$H$18,0),IF($T18=FALSE,J18*HOME!$H$18/(1+HOME!$H$18),0)),IF($T$1=FALSE,IF($T18=FALSE,J18*HOME!$H$20,0),IF($T18=FALSE,J18*HOME!$H$20/(1+HOME!$H$20),0))))</f>
        <v>0</v>
      </c>
      <c r="AB18" s="79">
        <f>IF($AO18=TRUE,IF($T$1=FALSE,K18*HOME!$H$21,K18*HOME!$H$21/(1+HOME!$H$21)),IF(K$2&lt;DATE(2019,10,1),IF($T$1=FALSE,IF($T18=FALSE,K18*HOME!$H$18,0),IF($T18=FALSE,K18*HOME!$H$18/(1+HOME!$H$18),0)),IF($T$1=FALSE,IF($T18=FALSE,K18*HOME!$H$20,0),IF($T18=FALSE,K18*HOME!$H$20/(1+HOME!$H$20),0))))</f>
        <v>0</v>
      </c>
      <c r="AC18" s="79">
        <f>IF($AO18=TRUE,IF($T$1=FALSE,L18*HOME!$H$21,L18*HOME!$H$21/(1+HOME!$H$21)),IF(L$2&lt;DATE(2019,10,1),IF($T$1=FALSE,IF($T18=FALSE,L18*HOME!$H$18,0),IF($T18=FALSE,L18*HOME!$H$18/(1+HOME!$H$18),0)),IF($T$1=FALSE,IF($T18=FALSE,L18*HOME!$H$20,0),IF($T18=FALSE,L18*HOME!$H$20/(1+HOME!$H$20),0))))</f>
        <v>0</v>
      </c>
      <c r="AD18" s="79">
        <f>IF($AO18=TRUE,IF($T$1=FALSE,M18*HOME!$H$21,M18*HOME!$H$21/(1+HOME!$H$21)),IF(M$2&lt;DATE(2019,10,1),IF($T$1=FALSE,IF($T18=FALSE,M18*HOME!$H$18,0),IF($T18=FALSE,M18*HOME!$H$18/(1+HOME!$H$18),0)),IF($T$1=FALSE,IF($T18=FALSE,M18*HOME!$H$20,0),IF($T18=FALSE,M18*HOME!$H$20/(1+HOME!$H$20),0))))</f>
        <v>0</v>
      </c>
      <c r="AE18" s="79">
        <f>IF($AO18=TRUE,IF($T$1=FALSE,N18*HOME!$H$21,N18*HOME!$H$21/(1+HOME!$H$21)),IF(N$2&lt;DATE(2019,10,1),IF($T$1=FALSE,IF($T18=FALSE,N18*HOME!$H$18,0),IF($T18=FALSE,N18*HOME!$H$18/(1+HOME!$H$18),0)),IF($T$1=FALSE,IF($T18=FALSE,N18*HOME!$H$20,0),IF($T18=FALSE,N18*HOME!$H$20/(1+HOME!$H$20),0))))</f>
        <v>0</v>
      </c>
      <c r="AF18" s="79">
        <f>IF($AO18=TRUE,IF($T$1=FALSE,O18*HOME!$H$21,O18*HOME!$H$21/(1+HOME!$H$21)),IF(O$2&lt;DATE(2019,10,1),IF($T$1=FALSE,IF($T18=FALSE,O18*HOME!$H$18,0),IF($T18=FALSE,O18*HOME!$H$18/(1+HOME!$H$18),0)),IF($T$1=FALSE,IF($T18=FALSE,O18*HOME!$H$20,0),IF($T18=FALSE,O18*HOME!$H$20/(1+HOME!$H$20),0))))</f>
        <v>0</v>
      </c>
      <c r="AG18" s="79">
        <f>IF($AO18=TRUE,IF($T$1=FALSE,P18*HOME!$H$21,P18*HOME!$H$21/(1+HOME!$H$21)),IF(P$2&lt;DATE(2019,10,1),IF($T$1=FALSE,IF($T18=FALSE,P18*HOME!$H$18,0),IF($T18=FALSE,P18*HOME!$H$18/(1+HOME!$H$18),0)),IF($T$1=FALSE,IF($T18=FALSE,P18*HOME!$H$20,0),IF($T18=FALSE,P18*HOME!$H$20/(1+HOME!$H$20),0))))</f>
        <v>0</v>
      </c>
      <c r="AH18" s="79">
        <f t="shared" si="3"/>
        <v>0</v>
      </c>
      <c r="AI18" s="79">
        <f t="shared" si="4"/>
        <v>0</v>
      </c>
      <c r="AJ18" s="86"/>
      <c r="AK18" s="79"/>
      <c r="AL18" s="79"/>
      <c r="AM18" s="79"/>
      <c r="AN18" s="79"/>
      <c r="AO18" s="320" t="b">
        <f>当期計画!AO18</f>
        <v>0</v>
      </c>
      <c r="AP18" s="86"/>
      <c r="AQ18" s="415"/>
      <c r="AR18" s="1111"/>
      <c r="AS18" s="417"/>
      <c r="AT18" s="1109"/>
      <c r="AU18" s="1112"/>
      <c r="AX18" s="389">
        <f t="shared" si="12"/>
        <v>0</v>
      </c>
      <c r="AY18" s="1946"/>
      <c r="AZ18" s="649">
        <f t="shared" si="13"/>
        <v>0</v>
      </c>
      <c r="BA18" s="392">
        <f t="shared" si="13"/>
        <v>0</v>
      </c>
      <c r="BB18" s="392">
        <f t="shared" si="13"/>
        <v>0</v>
      </c>
      <c r="BC18" s="392">
        <f t="shared" si="13"/>
        <v>0</v>
      </c>
      <c r="BD18" s="392">
        <f t="shared" si="13"/>
        <v>0</v>
      </c>
      <c r="BE18" s="392">
        <f t="shared" si="13"/>
        <v>0</v>
      </c>
      <c r="BF18" s="392">
        <f t="shared" si="13"/>
        <v>0</v>
      </c>
      <c r="BG18" s="392">
        <f t="shared" si="13"/>
        <v>0</v>
      </c>
      <c r="BH18" s="392">
        <f t="shared" si="13"/>
        <v>0</v>
      </c>
      <c r="BI18" s="392">
        <f t="shared" si="13"/>
        <v>0</v>
      </c>
      <c r="BJ18" s="392">
        <f t="shared" si="13"/>
        <v>0</v>
      </c>
      <c r="BK18" s="392">
        <f t="shared" si="13"/>
        <v>0</v>
      </c>
      <c r="BL18" s="392">
        <f t="shared" si="13"/>
        <v>0</v>
      </c>
      <c r="BM18" s="393">
        <f t="shared" ref="BM18:BM26" si="17">D$14*$AQ18</f>
        <v>0</v>
      </c>
      <c r="BN18" s="393">
        <f t="shared" si="14"/>
        <v>0</v>
      </c>
      <c r="BO18" s="393">
        <f t="shared" si="14"/>
        <v>0</v>
      </c>
      <c r="BP18" s="393">
        <f t="shared" si="14"/>
        <v>0</v>
      </c>
      <c r="BQ18" s="393">
        <f t="shared" si="14"/>
        <v>0</v>
      </c>
      <c r="BR18" s="393">
        <f t="shared" si="14"/>
        <v>0</v>
      </c>
      <c r="BS18" s="393">
        <f t="shared" si="14"/>
        <v>0</v>
      </c>
      <c r="BT18" s="393">
        <f t="shared" si="14"/>
        <v>0</v>
      </c>
      <c r="BU18" s="393">
        <f t="shared" si="14"/>
        <v>0</v>
      </c>
      <c r="BV18" s="393">
        <f t="shared" si="14"/>
        <v>0</v>
      </c>
      <c r="BW18" s="393">
        <f t="shared" si="14"/>
        <v>0</v>
      </c>
      <c r="BX18" s="393">
        <f t="shared" si="14"/>
        <v>0</v>
      </c>
      <c r="BY18" s="392">
        <f t="shared" si="14"/>
        <v>0</v>
      </c>
      <c r="CA18" s="310">
        <f>IF($T18=TRUE,0,IF(D$2&lt;DATE(2019,10,1),IF($T$1=FALSE,D18*HOME!$F$18,D18*HOME!$F$18/(1+HOME!$H$18)),IF($AO18=TRUE,IF($T$1=FALSE,D18*HOME!$F$21,D18*HOME!$F$21/(1+HOME!$H$21)),IF($T$1=FALSE,D18*HOME!$F$20,D18*HOME!$F$20/(1+HOME!$H$20)))))</f>
        <v>0</v>
      </c>
      <c r="CB18" s="310">
        <f>IF($T18=TRUE,0,IF(E$2&lt;DATE(2019,10,1),IF($T$1=FALSE,E18*HOME!$F$18,E18*HOME!$F$18/(1+HOME!$H$18)),IF($AO18=TRUE,IF($T$1=FALSE,E18*HOME!$F$21,E18*HOME!$F$21/(1+HOME!$H$21)),IF($T$1=FALSE,E18*HOME!$F$20,E18*HOME!$F$20/(1+HOME!$H$20)))))</f>
        <v>0</v>
      </c>
      <c r="CC18" s="310">
        <f>IF($T18=TRUE,0,IF(F$2&lt;DATE(2019,10,1),IF($T$1=FALSE,F18*HOME!$F$18,F18*HOME!$F$18/(1+HOME!$H$18)),IF($AO18=TRUE,IF($T$1=FALSE,F18*HOME!$F$21,F18*HOME!$F$21/(1+HOME!$H$21)),IF($T$1=FALSE,F18*HOME!$F$20,F18*HOME!$F$20/(1+HOME!$H$20)))))</f>
        <v>0</v>
      </c>
      <c r="CD18" s="310">
        <f>IF($T18=TRUE,0,IF(G$2&lt;DATE(2019,10,1),IF($T$1=FALSE,G18*HOME!$F$18,G18*HOME!$F$18/(1+HOME!$H$18)),IF($AO18=TRUE,IF($T$1=FALSE,G18*HOME!$F$21,G18*HOME!$F$21/(1+HOME!$H$21)),IF($T$1=FALSE,G18*HOME!$F$20,G18*HOME!$F$20/(1+HOME!$H$20)))))</f>
        <v>0</v>
      </c>
      <c r="CE18" s="310">
        <f>IF($T18=TRUE,0,IF(H$2&lt;DATE(2019,10,1),IF($T$1=FALSE,H18*HOME!$F$18,H18*HOME!$F$18/(1+HOME!$H$18)),IF($AO18=TRUE,IF($T$1=FALSE,H18*HOME!$F$21,H18*HOME!$F$21/(1+HOME!$H$21)),IF($T$1=FALSE,H18*HOME!$F$20,H18*HOME!$F$20/(1+HOME!$H$20)))))</f>
        <v>0</v>
      </c>
      <c r="CF18" s="310">
        <f>IF($T18=TRUE,0,IF(I$2&lt;DATE(2019,10,1),IF($T$1=FALSE,I18*HOME!$F$18,I18*HOME!$F$18/(1+HOME!$H$18)),IF($AO18=TRUE,IF($T$1=FALSE,I18*HOME!$F$21,I18*HOME!$F$21/(1+HOME!$H$21)),IF($T$1=FALSE,I18*HOME!$F$20,I18*HOME!$F$20/(1+HOME!$H$20)))))</f>
        <v>0</v>
      </c>
      <c r="CG18" s="310">
        <f>IF($T18=TRUE,0,IF(J$2&lt;DATE(2019,10,1),IF($T$1=FALSE,J18*HOME!$F$18,J18*HOME!$F$18/(1+HOME!$H$18)),IF($AO18=TRUE,IF($T$1=FALSE,J18*HOME!$F$21,J18*HOME!$F$21/(1+HOME!$H$21)),IF($T$1=FALSE,J18*HOME!$F$20,J18*HOME!$F$20/(1+HOME!$H$20)))))</f>
        <v>0</v>
      </c>
      <c r="CH18" s="310">
        <f>IF($T18=TRUE,0,IF(K$2&lt;DATE(2019,10,1),IF($T$1=FALSE,K18*HOME!$F$18,K18*HOME!$F$18/(1+HOME!$H$18)),IF($AO18=TRUE,IF($T$1=FALSE,K18*HOME!$F$21,K18*HOME!$F$21/(1+HOME!$H$21)),IF($T$1=FALSE,K18*HOME!$F$20,K18*HOME!$F$20/(1+HOME!$H$20)))))</f>
        <v>0</v>
      </c>
      <c r="CI18" s="310">
        <f>IF($T18=TRUE,0,IF(L$2&lt;DATE(2019,10,1),IF($T$1=FALSE,L18*HOME!$F$18,L18*HOME!$F$18/(1+HOME!$H$18)),IF($AO18=TRUE,IF($T$1=FALSE,L18*HOME!$F$21,L18*HOME!$F$21/(1+HOME!$H$21)),IF($T$1=FALSE,L18*HOME!$F$20,L18*HOME!$F$20/(1+HOME!$H$20)))))</f>
        <v>0</v>
      </c>
      <c r="CJ18" s="310">
        <f>IF($T18=TRUE,0,IF(M$2&lt;DATE(2019,10,1),IF($T$1=FALSE,M18*HOME!$F$18,M18*HOME!$F$18/(1+HOME!$H$18)),IF($AO18=TRUE,IF($T$1=FALSE,M18*HOME!$F$21,M18*HOME!$F$21/(1+HOME!$H$21)),IF($T$1=FALSE,M18*HOME!$F$20,M18*HOME!$F$20/(1+HOME!$H$20)))))</f>
        <v>0</v>
      </c>
      <c r="CK18" s="310">
        <f>IF($T18=TRUE,0,IF(N$2&lt;DATE(2019,10,1),IF($T$1=FALSE,N18*HOME!$F$18,N18*HOME!$F$18/(1+HOME!$H$18)),IF($AO18=TRUE,IF($T$1=FALSE,N18*HOME!$F$21,N18*HOME!$F$21/(1+HOME!$H$21)),IF($T$1=FALSE,N18*HOME!$F$20,N18*HOME!$F$20/(1+HOME!$H$20)))))</f>
        <v>0</v>
      </c>
      <c r="CL18" s="310">
        <f>IF($T18=TRUE,0,IF(O$2&lt;DATE(2019,10,1),IF($T$1=FALSE,O18*HOME!$F$18,O18*HOME!$F$18/(1+HOME!$H$18)),IF($AO18=TRUE,IF($T$1=FALSE,O18*HOME!$F$21,O18*HOME!$F$21/(1+HOME!$H$21)),IF($T$1=FALSE,O18*HOME!$F$20,O18*HOME!$F$20/(1+HOME!$H$20)))))</f>
        <v>0</v>
      </c>
      <c r="CM18" s="310">
        <f>IF($T18=TRUE,0,IF(P$2&lt;DATE(2019,10,1),IF($T$1=FALSE,P18*HOME!$F$18,P18*HOME!$F$18/(1+HOME!$H$18)),IF($AO18=TRUE,IF($T$1=FALSE,P18*HOME!$F$21,P18*HOME!$F$21/(1+HOME!$H$21)),IF($T$1=FALSE,P18*HOME!$F$20,P18*HOME!$F$20/(1+HOME!$H$20)))))</f>
        <v>0</v>
      </c>
      <c r="CN18" s="310">
        <f t="shared" si="15"/>
        <v>0</v>
      </c>
    </row>
    <row r="19" spans="1:100" ht="18" customHeight="1">
      <c r="A19" s="335"/>
      <c r="B19" s="336"/>
      <c r="C19" s="1106">
        <f>IF(C$235=FALSE,当期計画!C19,当期実績!C19)</f>
        <v>0</v>
      </c>
      <c r="D19" s="387">
        <f>IF(D$235=FALSE,当期計画!D19,当期実績!D19)</f>
        <v>0</v>
      </c>
      <c r="E19" s="387">
        <f>IF(E$235=FALSE,当期計画!E19,当期実績!E19)</f>
        <v>0</v>
      </c>
      <c r="F19" s="387">
        <f>IF(F$235=FALSE,当期計画!F19,当期実績!F19)</f>
        <v>0</v>
      </c>
      <c r="G19" s="387">
        <f>IF(G$235=FALSE,当期計画!G19,当期実績!G19)</f>
        <v>0</v>
      </c>
      <c r="H19" s="387">
        <f>IF(H$235=FALSE,当期計画!H19,当期実績!H19)</f>
        <v>0</v>
      </c>
      <c r="I19" s="387">
        <f>IF(I$235=FALSE,当期計画!I19,当期実績!I19)</f>
        <v>0</v>
      </c>
      <c r="J19" s="387">
        <f>IF(J$235=FALSE,当期計画!J19,当期実績!J19)</f>
        <v>0</v>
      </c>
      <c r="K19" s="387">
        <f>IF(K$235=FALSE,当期計画!K19,当期実績!K19)</f>
        <v>0</v>
      </c>
      <c r="L19" s="387">
        <f>IF(L$235=FALSE,当期計画!L19,当期実績!L19)</f>
        <v>0</v>
      </c>
      <c r="M19" s="387">
        <f>IF(M$235=FALSE,当期計画!M19,当期実績!M19)</f>
        <v>0</v>
      </c>
      <c r="N19" s="387">
        <f>IF(N$235=FALSE,当期計画!N19,当期実績!N19)</f>
        <v>0</v>
      </c>
      <c r="O19" s="387">
        <f>IF(O$235=FALSE,当期計画!O19,当期実績!O19)</f>
        <v>0</v>
      </c>
      <c r="P19" s="387">
        <f>IF(P$235=FALSE,当期計画!P19,当期実績!P19)</f>
        <v>0</v>
      </c>
      <c r="Q19" s="388">
        <f t="shared" si="9"/>
        <v>0</v>
      </c>
      <c r="R19" s="389">
        <f t="shared" ref="R19" si="18">IF(ISERROR(#REF!/#REF!),,#REF!/#REF!)</f>
        <v>0</v>
      </c>
      <c r="S19" s="154">
        <f>前期実績!Q19</f>
        <v>0</v>
      </c>
      <c r="T19" s="341" t="b">
        <f>当期計画!T19</f>
        <v>0</v>
      </c>
      <c r="U19" s="79">
        <f>IF($AO19=TRUE,IF($T$1=FALSE,D19*HOME!$H$21,D19*HOME!$H$21/(1+HOME!$H$21)),IF(D$2&lt;DATE(2019,10,1),IF($T$1=FALSE,IF($T19=FALSE,D19*HOME!$H$18,0),IF($T19=FALSE,D19*HOME!$H$18/(1+HOME!$H$18),0)),IF($T$1=FALSE,IF($T19=FALSE,D19*HOME!$H$20,0),IF($T19=FALSE,D19*HOME!$H$20/(1+HOME!$H$20),0))))</f>
        <v>0</v>
      </c>
      <c r="V19" s="79">
        <f>IF($AO19=TRUE,IF($T$1=FALSE,E19*HOME!$H$21,E19*HOME!$H$21/(1+HOME!$H$21)),IF(E$2&lt;DATE(2019,10,1),IF($T$1=FALSE,IF($T19=FALSE,E19*HOME!$H$18,0),IF($T19=FALSE,E19*HOME!$H$18/(1+HOME!$H$18),0)),IF($T$1=FALSE,IF($T19=FALSE,E19*HOME!$H$20,0),IF($T19=FALSE,E19*HOME!$H$20/(1+HOME!$H$20),0))))</f>
        <v>0</v>
      </c>
      <c r="W19" s="79">
        <f>IF($AO19=TRUE,IF($T$1=FALSE,F19*HOME!$H$21,F19*HOME!$H$21/(1+HOME!$H$21)),IF(F$2&lt;DATE(2019,10,1),IF($T$1=FALSE,IF($T19=FALSE,F19*HOME!$H$18,0),IF($T19=FALSE,F19*HOME!$H$18/(1+HOME!$H$18),0)),IF($T$1=FALSE,IF($T19=FALSE,F19*HOME!$H$20,0),IF($T19=FALSE,F19*HOME!$H$20/(1+HOME!$H$20),0))))</f>
        <v>0</v>
      </c>
      <c r="X19" s="79">
        <f>IF($AO19=TRUE,IF($T$1=FALSE,G19*HOME!$H$21,G19*HOME!$H$21/(1+HOME!$H$21)),IF(G$2&lt;DATE(2019,10,1),IF($T$1=FALSE,IF($T19=FALSE,G19*HOME!$H$18,0),IF($T19=FALSE,G19*HOME!$H$18/(1+HOME!$H$18),0)),IF($T$1=FALSE,IF($T19=FALSE,G19*HOME!$H$20,0),IF($T19=FALSE,G19*HOME!$H$20/(1+HOME!$H$20),0))))</f>
        <v>0</v>
      </c>
      <c r="Y19" s="79">
        <f>IF($AO19=TRUE,IF($T$1=FALSE,H19*HOME!$H$21,H19*HOME!$H$21/(1+HOME!$H$21)),IF(H$2&lt;DATE(2019,10,1),IF($T$1=FALSE,IF($T19=FALSE,H19*HOME!$H$18,0),IF($T19=FALSE,H19*HOME!$H$18/(1+HOME!$H$18),0)),IF($T$1=FALSE,IF($T19=FALSE,H19*HOME!$H$20,0),IF($T19=FALSE,H19*HOME!$H$20/(1+HOME!$H$20),0))))</f>
        <v>0</v>
      </c>
      <c r="Z19" s="79">
        <f>IF($AO19=TRUE,IF($T$1=FALSE,I19*HOME!$H$21,I19*HOME!$H$21/(1+HOME!$H$21)),IF(I$2&lt;DATE(2019,10,1),IF($T$1=FALSE,IF($T19=FALSE,I19*HOME!$H$18,0),IF($T19=FALSE,I19*HOME!$H$18/(1+HOME!$H$18),0)),IF($T$1=FALSE,IF($T19=FALSE,I19*HOME!$H$20,0),IF($T19=FALSE,I19*HOME!$H$20/(1+HOME!$H$20),0))))</f>
        <v>0</v>
      </c>
      <c r="AA19" s="79">
        <f>IF($AO19=TRUE,IF($T$1=FALSE,J19*HOME!$H$21,J19*HOME!$H$21/(1+HOME!$H$21)),IF(J$2&lt;DATE(2019,10,1),IF($T$1=FALSE,IF($T19=FALSE,J19*HOME!$H$18,0),IF($T19=FALSE,J19*HOME!$H$18/(1+HOME!$H$18),0)),IF($T$1=FALSE,IF($T19=FALSE,J19*HOME!$H$20,0),IF($T19=FALSE,J19*HOME!$H$20/(1+HOME!$H$20),0))))</f>
        <v>0</v>
      </c>
      <c r="AB19" s="79">
        <f>IF($AO19=TRUE,IF($T$1=FALSE,K19*HOME!$H$21,K19*HOME!$H$21/(1+HOME!$H$21)),IF(K$2&lt;DATE(2019,10,1),IF($T$1=FALSE,IF($T19=FALSE,K19*HOME!$H$18,0),IF($T19=FALSE,K19*HOME!$H$18/(1+HOME!$H$18),0)),IF($T$1=FALSE,IF($T19=FALSE,K19*HOME!$H$20,0),IF($T19=FALSE,K19*HOME!$H$20/(1+HOME!$H$20),0))))</f>
        <v>0</v>
      </c>
      <c r="AC19" s="79">
        <f>IF($AO19=TRUE,IF($T$1=FALSE,L19*HOME!$H$21,L19*HOME!$H$21/(1+HOME!$H$21)),IF(L$2&lt;DATE(2019,10,1),IF($T$1=FALSE,IF($T19=FALSE,L19*HOME!$H$18,0),IF($T19=FALSE,L19*HOME!$H$18/(1+HOME!$H$18),0)),IF($T$1=FALSE,IF($T19=FALSE,L19*HOME!$H$20,0),IF($T19=FALSE,L19*HOME!$H$20/(1+HOME!$H$20),0))))</f>
        <v>0</v>
      </c>
      <c r="AD19" s="79">
        <f>IF($AO19=TRUE,IF($T$1=FALSE,M19*HOME!$H$21,M19*HOME!$H$21/(1+HOME!$H$21)),IF(M$2&lt;DATE(2019,10,1),IF($T$1=FALSE,IF($T19=FALSE,M19*HOME!$H$18,0),IF($T19=FALSE,M19*HOME!$H$18/(1+HOME!$H$18),0)),IF($T$1=FALSE,IF($T19=FALSE,M19*HOME!$H$20,0),IF($T19=FALSE,M19*HOME!$H$20/(1+HOME!$H$20),0))))</f>
        <v>0</v>
      </c>
      <c r="AE19" s="79">
        <f>IF($AO19=TRUE,IF($T$1=FALSE,N19*HOME!$H$21,N19*HOME!$H$21/(1+HOME!$H$21)),IF(N$2&lt;DATE(2019,10,1),IF($T$1=FALSE,IF($T19=FALSE,N19*HOME!$H$18,0),IF($T19=FALSE,N19*HOME!$H$18/(1+HOME!$H$18),0)),IF($T$1=FALSE,IF($T19=FALSE,N19*HOME!$H$20,0),IF($T19=FALSE,N19*HOME!$H$20/(1+HOME!$H$20),0))))</f>
        <v>0</v>
      </c>
      <c r="AF19" s="79">
        <f>IF($AO19=TRUE,IF($T$1=FALSE,O19*HOME!$H$21,O19*HOME!$H$21/(1+HOME!$H$21)),IF(O$2&lt;DATE(2019,10,1),IF($T$1=FALSE,IF($T19=FALSE,O19*HOME!$H$18,0),IF($T19=FALSE,O19*HOME!$H$18/(1+HOME!$H$18),0)),IF($T$1=FALSE,IF($T19=FALSE,O19*HOME!$H$20,0),IF($T19=FALSE,O19*HOME!$H$20/(1+HOME!$H$20),0))))</f>
        <v>0</v>
      </c>
      <c r="AG19" s="79">
        <f>IF($AO19=TRUE,IF($T$1=FALSE,P19*HOME!$H$21,P19*HOME!$H$21/(1+HOME!$H$21)),IF(P$2&lt;DATE(2019,10,1),IF($T$1=FALSE,IF($T19=FALSE,P19*HOME!$H$18,0),IF($T19=FALSE,P19*HOME!$H$18/(1+HOME!$H$18),0)),IF($T$1=FALSE,IF($T19=FALSE,P19*HOME!$H$20,0),IF($T19=FALSE,P19*HOME!$H$20/(1+HOME!$H$20),0))))</f>
        <v>0</v>
      </c>
      <c r="AH19" s="79">
        <f t="shared" si="3"/>
        <v>0</v>
      </c>
      <c r="AI19" s="79">
        <f t="shared" si="4"/>
        <v>0</v>
      </c>
      <c r="AJ19" s="86"/>
      <c r="AK19" s="79"/>
      <c r="AL19" s="79"/>
      <c r="AM19" s="79"/>
      <c r="AN19" s="79"/>
      <c r="AO19" s="320" t="b">
        <f>当期計画!AO19</f>
        <v>0</v>
      </c>
      <c r="AP19" s="86"/>
      <c r="AQ19" s="415"/>
      <c r="AR19" s="1111"/>
      <c r="AS19" s="417"/>
      <c r="AT19" s="1109"/>
      <c r="AU19" s="1112"/>
      <c r="AX19" s="389">
        <f t="shared" si="12"/>
        <v>0</v>
      </c>
      <c r="AY19" s="1946"/>
      <c r="AZ19" s="649">
        <f t="shared" si="13"/>
        <v>0</v>
      </c>
      <c r="BA19" s="392">
        <f t="shared" si="13"/>
        <v>0</v>
      </c>
      <c r="BB19" s="392">
        <f t="shared" si="13"/>
        <v>0</v>
      </c>
      <c r="BC19" s="392">
        <f t="shared" si="13"/>
        <v>0</v>
      </c>
      <c r="BD19" s="392">
        <f t="shared" si="13"/>
        <v>0</v>
      </c>
      <c r="BE19" s="392">
        <f t="shared" si="13"/>
        <v>0</v>
      </c>
      <c r="BF19" s="392">
        <f t="shared" si="13"/>
        <v>0</v>
      </c>
      <c r="BG19" s="392">
        <f t="shared" si="13"/>
        <v>0</v>
      </c>
      <c r="BH19" s="392">
        <f t="shared" si="13"/>
        <v>0</v>
      </c>
      <c r="BI19" s="392">
        <f t="shared" si="13"/>
        <v>0</v>
      </c>
      <c r="BJ19" s="392">
        <f t="shared" si="13"/>
        <v>0</v>
      </c>
      <c r="BK19" s="392">
        <f t="shared" si="13"/>
        <v>0</v>
      </c>
      <c r="BL19" s="392">
        <f t="shared" si="13"/>
        <v>0</v>
      </c>
      <c r="BM19" s="393">
        <f t="shared" si="17"/>
        <v>0</v>
      </c>
      <c r="BN19" s="393">
        <f t="shared" si="14"/>
        <v>0</v>
      </c>
      <c r="BO19" s="393">
        <f t="shared" si="14"/>
        <v>0</v>
      </c>
      <c r="BP19" s="393">
        <f t="shared" si="14"/>
        <v>0</v>
      </c>
      <c r="BQ19" s="393">
        <f t="shared" si="14"/>
        <v>0</v>
      </c>
      <c r="BR19" s="393">
        <f t="shared" si="14"/>
        <v>0</v>
      </c>
      <c r="BS19" s="393">
        <f t="shared" si="14"/>
        <v>0</v>
      </c>
      <c r="BT19" s="393">
        <f t="shared" si="14"/>
        <v>0</v>
      </c>
      <c r="BU19" s="393">
        <f t="shared" si="14"/>
        <v>0</v>
      </c>
      <c r="BV19" s="393">
        <f t="shared" si="14"/>
        <v>0</v>
      </c>
      <c r="BW19" s="393">
        <f t="shared" si="14"/>
        <v>0</v>
      </c>
      <c r="BX19" s="393">
        <f t="shared" si="14"/>
        <v>0</v>
      </c>
      <c r="BY19" s="392">
        <f t="shared" si="14"/>
        <v>0</v>
      </c>
      <c r="CA19" s="310">
        <f>IF($T19=TRUE,0,IF(D$2&lt;DATE(2019,10,1),IF($T$1=FALSE,D19*HOME!$F$18,D19*HOME!$F$18/(1+HOME!$H$18)),IF($AO19=TRUE,IF($T$1=FALSE,D19*HOME!$F$21,D19*HOME!$F$21/(1+HOME!$H$21)),IF($T$1=FALSE,D19*HOME!$F$20,D19*HOME!$F$20/(1+HOME!$H$20)))))</f>
        <v>0</v>
      </c>
      <c r="CB19" s="310">
        <f>IF($T19=TRUE,0,IF(E$2&lt;DATE(2019,10,1),IF($T$1=FALSE,E19*HOME!$F$18,E19*HOME!$F$18/(1+HOME!$H$18)),IF($AO19=TRUE,IF($T$1=FALSE,E19*HOME!$F$21,E19*HOME!$F$21/(1+HOME!$H$21)),IF($T$1=FALSE,E19*HOME!$F$20,E19*HOME!$F$20/(1+HOME!$H$20)))))</f>
        <v>0</v>
      </c>
      <c r="CC19" s="310">
        <f>IF($T19=TRUE,0,IF(F$2&lt;DATE(2019,10,1),IF($T$1=FALSE,F19*HOME!$F$18,F19*HOME!$F$18/(1+HOME!$H$18)),IF($AO19=TRUE,IF($T$1=FALSE,F19*HOME!$F$21,F19*HOME!$F$21/(1+HOME!$H$21)),IF($T$1=FALSE,F19*HOME!$F$20,F19*HOME!$F$20/(1+HOME!$H$20)))))</f>
        <v>0</v>
      </c>
      <c r="CD19" s="310">
        <f>IF($T19=TRUE,0,IF(G$2&lt;DATE(2019,10,1),IF($T$1=FALSE,G19*HOME!$F$18,G19*HOME!$F$18/(1+HOME!$H$18)),IF($AO19=TRUE,IF($T$1=FALSE,G19*HOME!$F$21,G19*HOME!$F$21/(1+HOME!$H$21)),IF($T$1=FALSE,G19*HOME!$F$20,G19*HOME!$F$20/(1+HOME!$H$20)))))</f>
        <v>0</v>
      </c>
      <c r="CE19" s="310">
        <f>IF($T19=TRUE,0,IF(H$2&lt;DATE(2019,10,1),IF($T$1=FALSE,H19*HOME!$F$18,H19*HOME!$F$18/(1+HOME!$H$18)),IF($AO19=TRUE,IF($T$1=FALSE,H19*HOME!$F$21,H19*HOME!$F$21/(1+HOME!$H$21)),IF($T$1=FALSE,H19*HOME!$F$20,H19*HOME!$F$20/(1+HOME!$H$20)))))</f>
        <v>0</v>
      </c>
      <c r="CF19" s="310">
        <f>IF($T19=TRUE,0,IF(I$2&lt;DATE(2019,10,1),IF($T$1=FALSE,I19*HOME!$F$18,I19*HOME!$F$18/(1+HOME!$H$18)),IF($AO19=TRUE,IF($T$1=FALSE,I19*HOME!$F$21,I19*HOME!$F$21/(1+HOME!$H$21)),IF($T$1=FALSE,I19*HOME!$F$20,I19*HOME!$F$20/(1+HOME!$H$20)))))</f>
        <v>0</v>
      </c>
      <c r="CG19" s="310">
        <f>IF($T19=TRUE,0,IF(J$2&lt;DATE(2019,10,1),IF($T$1=FALSE,J19*HOME!$F$18,J19*HOME!$F$18/(1+HOME!$H$18)),IF($AO19=TRUE,IF($T$1=FALSE,J19*HOME!$F$21,J19*HOME!$F$21/(1+HOME!$H$21)),IF($T$1=FALSE,J19*HOME!$F$20,J19*HOME!$F$20/(1+HOME!$H$20)))))</f>
        <v>0</v>
      </c>
      <c r="CH19" s="310">
        <f>IF($T19=TRUE,0,IF(K$2&lt;DATE(2019,10,1),IF($T$1=FALSE,K19*HOME!$F$18,K19*HOME!$F$18/(1+HOME!$H$18)),IF($AO19=TRUE,IF($T$1=FALSE,K19*HOME!$F$21,K19*HOME!$F$21/(1+HOME!$H$21)),IF($T$1=FALSE,K19*HOME!$F$20,K19*HOME!$F$20/(1+HOME!$H$20)))))</f>
        <v>0</v>
      </c>
      <c r="CI19" s="310">
        <f>IF($T19=TRUE,0,IF(L$2&lt;DATE(2019,10,1),IF($T$1=FALSE,L19*HOME!$F$18,L19*HOME!$F$18/(1+HOME!$H$18)),IF($AO19=TRUE,IF($T$1=FALSE,L19*HOME!$F$21,L19*HOME!$F$21/(1+HOME!$H$21)),IF($T$1=FALSE,L19*HOME!$F$20,L19*HOME!$F$20/(1+HOME!$H$20)))))</f>
        <v>0</v>
      </c>
      <c r="CJ19" s="310">
        <f>IF($T19=TRUE,0,IF(M$2&lt;DATE(2019,10,1),IF($T$1=FALSE,M19*HOME!$F$18,M19*HOME!$F$18/(1+HOME!$H$18)),IF($AO19=TRUE,IF($T$1=FALSE,M19*HOME!$F$21,M19*HOME!$F$21/(1+HOME!$H$21)),IF($T$1=FALSE,M19*HOME!$F$20,M19*HOME!$F$20/(1+HOME!$H$20)))))</f>
        <v>0</v>
      </c>
      <c r="CK19" s="310">
        <f>IF($T19=TRUE,0,IF(N$2&lt;DATE(2019,10,1),IF($T$1=FALSE,N19*HOME!$F$18,N19*HOME!$F$18/(1+HOME!$H$18)),IF($AO19=TRUE,IF($T$1=FALSE,N19*HOME!$F$21,N19*HOME!$F$21/(1+HOME!$H$21)),IF($T$1=FALSE,N19*HOME!$F$20,N19*HOME!$F$20/(1+HOME!$H$20)))))</f>
        <v>0</v>
      </c>
      <c r="CL19" s="310">
        <f>IF($T19=TRUE,0,IF(O$2&lt;DATE(2019,10,1),IF($T$1=FALSE,O19*HOME!$F$18,O19*HOME!$F$18/(1+HOME!$H$18)),IF($AO19=TRUE,IF($T$1=FALSE,O19*HOME!$F$21,O19*HOME!$F$21/(1+HOME!$H$21)),IF($T$1=FALSE,O19*HOME!$F$20,O19*HOME!$F$20/(1+HOME!$H$20)))))</f>
        <v>0</v>
      </c>
      <c r="CM19" s="310">
        <f>IF($T19=TRUE,0,IF(P$2&lt;DATE(2019,10,1),IF($T$1=FALSE,P19*HOME!$F$18,P19*HOME!$F$18/(1+HOME!$H$18)),IF($AO19=TRUE,IF($T$1=FALSE,P19*HOME!$F$21,P19*HOME!$F$21/(1+HOME!$H$21)),IF($T$1=FALSE,P19*HOME!$F$20,P19*HOME!$F$20/(1+HOME!$H$20)))))</f>
        <v>0</v>
      </c>
      <c r="CN19" s="310">
        <f t="shared" si="15"/>
        <v>0</v>
      </c>
    </row>
    <row r="20" spans="1:100" ht="18" customHeight="1">
      <c r="A20" s="335"/>
      <c r="B20" s="336"/>
      <c r="C20" s="1106">
        <f>IF(C$235=FALSE,当期計画!C20,当期実績!C20)</f>
        <v>0</v>
      </c>
      <c r="D20" s="387">
        <f>IF(D$235=FALSE,当期計画!D20,当期実績!D20)</f>
        <v>0</v>
      </c>
      <c r="E20" s="387">
        <f>IF(E$235=FALSE,当期計画!E20,当期実績!E20)</f>
        <v>0</v>
      </c>
      <c r="F20" s="387">
        <f>IF(F$235=FALSE,当期計画!F20,当期実績!F20)</f>
        <v>0</v>
      </c>
      <c r="G20" s="387">
        <f>IF(G$235=FALSE,当期計画!G20,当期実績!G20)</f>
        <v>0</v>
      </c>
      <c r="H20" s="387">
        <f>IF(H$235=FALSE,当期計画!H20,当期実績!H20)</f>
        <v>0</v>
      </c>
      <c r="I20" s="387">
        <f>IF(I$235=FALSE,当期計画!I20,当期実績!I20)</f>
        <v>0</v>
      </c>
      <c r="J20" s="387">
        <f>IF(J$235=FALSE,当期計画!J20,当期実績!J20)</f>
        <v>0</v>
      </c>
      <c r="K20" s="387">
        <f>IF(K$235=FALSE,当期計画!K20,当期実績!K20)</f>
        <v>0</v>
      </c>
      <c r="L20" s="387">
        <f>IF(L$235=FALSE,当期計画!L20,当期実績!L20)</f>
        <v>0</v>
      </c>
      <c r="M20" s="387">
        <f>IF(M$235=FALSE,当期計画!M20,当期実績!M20)</f>
        <v>0</v>
      </c>
      <c r="N20" s="387">
        <f>IF(N$235=FALSE,当期計画!N20,当期実績!N20)</f>
        <v>0</v>
      </c>
      <c r="O20" s="387">
        <f>IF(O$235=FALSE,当期計画!O20,当期実績!O20)</f>
        <v>0</v>
      </c>
      <c r="P20" s="387">
        <f>IF(P$235=FALSE,当期計画!P20,当期実績!P20)</f>
        <v>0</v>
      </c>
      <c r="Q20" s="388">
        <f t="shared" si="9"/>
        <v>0</v>
      </c>
      <c r="R20" s="389">
        <f t="shared" ref="R20" si="19">IF(ISERROR(#REF!/#REF!),,#REF!/#REF!)</f>
        <v>0</v>
      </c>
      <c r="S20" s="154">
        <f>前期実績!Q20</f>
        <v>0</v>
      </c>
      <c r="T20" s="341" t="b">
        <f>当期計画!T20</f>
        <v>0</v>
      </c>
      <c r="U20" s="79">
        <f>IF($AO20=TRUE,IF($T$1=FALSE,D20*HOME!$H$21,D20*HOME!$H$21/(1+HOME!$H$21)),IF(D$2&lt;DATE(2019,10,1),IF($T$1=FALSE,IF($T20=FALSE,D20*HOME!$H$18,0),IF($T20=FALSE,D20*HOME!$H$18/(1+HOME!$H$18),0)),IF($T$1=FALSE,IF($T20=FALSE,D20*HOME!$H$20,0),IF($T20=FALSE,D20*HOME!$H$20/(1+HOME!$H$20),0))))</f>
        <v>0</v>
      </c>
      <c r="V20" s="79">
        <f>IF($AO20=TRUE,IF($T$1=FALSE,E20*HOME!$H$21,E20*HOME!$H$21/(1+HOME!$H$21)),IF(E$2&lt;DATE(2019,10,1),IF($T$1=FALSE,IF($T20=FALSE,E20*HOME!$H$18,0),IF($T20=FALSE,E20*HOME!$H$18/(1+HOME!$H$18),0)),IF($T$1=FALSE,IF($T20=FALSE,E20*HOME!$H$20,0),IF($T20=FALSE,E20*HOME!$H$20/(1+HOME!$H$20),0))))</f>
        <v>0</v>
      </c>
      <c r="W20" s="79">
        <f>IF($AO20=TRUE,IF($T$1=FALSE,F20*HOME!$H$21,F20*HOME!$H$21/(1+HOME!$H$21)),IF(F$2&lt;DATE(2019,10,1),IF($T$1=FALSE,IF($T20=FALSE,F20*HOME!$H$18,0),IF($T20=FALSE,F20*HOME!$H$18/(1+HOME!$H$18),0)),IF($T$1=FALSE,IF($T20=FALSE,F20*HOME!$H$20,0),IF($T20=FALSE,F20*HOME!$H$20/(1+HOME!$H$20),0))))</f>
        <v>0</v>
      </c>
      <c r="X20" s="79">
        <f>IF($AO20=TRUE,IF($T$1=FALSE,G20*HOME!$H$21,G20*HOME!$H$21/(1+HOME!$H$21)),IF(G$2&lt;DATE(2019,10,1),IF($T$1=FALSE,IF($T20=FALSE,G20*HOME!$H$18,0),IF($T20=FALSE,G20*HOME!$H$18/(1+HOME!$H$18),0)),IF($T$1=FALSE,IF($T20=FALSE,G20*HOME!$H$20,0),IF($T20=FALSE,G20*HOME!$H$20/(1+HOME!$H$20),0))))</f>
        <v>0</v>
      </c>
      <c r="Y20" s="79">
        <f>IF($AO20=TRUE,IF($T$1=FALSE,H20*HOME!$H$21,H20*HOME!$H$21/(1+HOME!$H$21)),IF(H$2&lt;DATE(2019,10,1),IF($T$1=FALSE,IF($T20=FALSE,H20*HOME!$H$18,0),IF($T20=FALSE,H20*HOME!$H$18/(1+HOME!$H$18),0)),IF($T$1=FALSE,IF($T20=FALSE,H20*HOME!$H$20,0),IF($T20=FALSE,H20*HOME!$H$20/(1+HOME!$H$20),0))))</f>
        <v>0</v>
      </c>
      <c r="Z20" s="79">
        <f>IF($AO20=TRUE,IF($T$1=FALSE,I20*HOME!$H$21,I20*HOME!$H$21/(1+HOME!$H$21)),IF(I$2&lt;DATE(2019,10,1),IF($T$1=FALSE,IF($T20=FALSE,I20*HOME!$H$18,0),IF($T20=FALSE,I20*HOME!$H$18/(1+HOME!$H$18),0)),IF($T$1=FALSE,IF($T20=FALSE,I20*HOME!$H$20,0),IF($T20=FALSE,I20*HOME!$H$20/(1+HOME!$H$20),0))))</f>
        <v>0</v>
      </c>
      <c r="AA20" s="79">
        <f>IF($AO20=TRUE,IF($T$1=FALSE,J20*HOME!$H$21,J20*HOME!$H$21/(1+HOME!$H$21)),IF(J$2&lt;DATE(2019,10,1),IF($T$1=FALSE,IF($T20=FALSE,J20*HOME!$H$18,0),IF($T20=FALSE,J20*HOME!$H$18/(1+HOME!$H$18),0)),IF($T$1=FALSE,IF($T20=FALSE,J20*HOME!$H$20,0),IF($T20=FALSE,J20*HOME!$H$20/(1+HOME!$H$20),0))))</f>
        <v>0</v>
      </c>
      <c r="AB20" s="79">
        <f>IF($AO20=TRUE,IF($T$1=FALSE,K20*HOME!$H$21,K20*HOME!$H$21/(1+HOME!$H$21)),IF(K$2&lt;DATE(2019,10,1),IF($T$1=FALSE,IF($T20=FALSE,K20*HOME!$H$18,0),IF($T20=FALSE,K20*HOME!$H$18/(1+HOME!$H$18),0)),IF($T$1=FALSE,IF($T20=FALSE,K20*HOME!$H$20,0),IF($T20=FALSE,K20*HOME!$H$20/(1+HOME!$H$20),0))))</f>
        <v>0</v>
      </c>
      <c r="AC20" s="79">
        <f>IF($AO20=TRUE,IF($T$1=FALSE,L20*HOME!$H$21,L20*HOME!$H$21/(1+HOME!$H$21)),IF(L$2&lt;DATE(2019,10,1),IF($T$1=FALSE,IF($T20=FALSE,L20*HOME!$H$18,0),IF($T20=FALSE,L20*HOME!$H$18/(1+HOME!$H$18),0)),IF($T$1=FALSE,IF($T20=FALSE,L20*HOME!$H$20,0),IF($T20=FALSE,L20*HOME!$H$20/(1+HOME!$H$20),0))))</f>
        <v>0</v>
      </c>
      <c r="AD20" s="79">
        <f>IF($AO20=TRUE,IF($T$1=FALSE,M20*HOME!$H$21,M20*HOME!$H$21/(1+HOME!$H$21)),IF(M$2&lt;DATE(2019,10,1),IF($T$1=FALSE,IF($T20=FALSE,M20*HOME!$H$18,0),IF($T20=FALSE,M20*HOME!$H$18/(1+HOME!$H$18),0)),IF($T$1=FALSE,IF($T20=FALSE,M20*HOME!$H$20,0),IF($T20=FALSE,M20*HOME!$H$20/(1+HOME!$H$20),0))))</f>
        <v>0</v>
      </c>
      <c r="AE20" s="79">
        <f>IF($AO20=TRUE,IF($T$1=FALSE,N20*HOME!$H$21,N20*HOME!$H$21/(1+HOME!$H$21)),IF(N$2&lt;DATE(2019,10,1),IF($T$1=FALSE,IF($T20=FALSE,N20*HOME!$H$18,0),IF($T20=FALSE,N20*HOME!$H$18/(1+HOME!$H$18),0)),IF($T$1=FALSE,IF($T20=FALSE,N20*HOME!$H$20,0),IF($T20=FALSE,N20*HOME!$H$20/(1+HOME!$H$20),0))))</f>
        <v>0</v>
      </c>
      <c r="AF20" s="79">
        <f>IF($AO20=TRUE,IF($T$1=FALSE,O20*HOME!$H$21,O20*HOME!$H$21/(1+HOME!$H$21)),IF(O$2&lt;DATE(2019,10,1),IF($T$1=FALSE,IF($T20=FALSE,O20*HOME!$H$18,0),IF($T20=FALSE,O20*HOME!$H$18/(1+HOME!$H$18),0)),IF($T$1=FALSE,IF($T20=FALSE,O20*HOME!$H$20,0),IF($T20=FALSE,O20*HOME!$H$20/(1+HOME!$H$20),0))))</f>
        <v>0</v>
      </c>
      <c r="AG20" s="79">
        <f>IF($AO20=TRUE,IF($T$1=FALSE,P20*HOME!$H$21,P20*HOME!$H$21/(1+HOME!$H$21)),IF(P$2&lt;DATE(2019,10,1),IF($T$1=FALSE,IF($T20=FALSE,P20*HOME!$H$18,0),IF($T20=FALSE,P20*HOME!$H$18/(1+HOME!$H$18),0)),IF($T$1=FALSE,IF($T20=FALSE,P20*HOME!$H$20,0),IF($T20=FALSE,P20*HOME!$H$20/(1+HOME!$H$20),0))))</f>
        <v>0</v>
      </c>
      <c r="AH20" s="79">
        <f t="shared" si="3"/>
        <v>0</v>
      </c>
      <c r="AI20" s="79">
        <f t="shared" si="4"/>
        <v>0</v>
      </c>
      <c r="AJ20" s="86"/>
      <c r="AK20" s="79"/>
      <c r="AL20" s="79"/>
      <c r="AM20" s="79"/>
      <c r="AN20" s="79"/>
      <c r="AO20" s="320" t="b">
        <f>当期計画!AO20</f>
        <v>0</v>
      </c>
      <c r="AP20" s="86"/>
      <c r="AQ20" s="415"/>
      <c r="AR20" s="1111"/>
      <c r="AS20" s="417"/>
      <c r="AT20" s="1109"/>
      <c r="AU20" s="1112"/>
      <c r="AX20" s="389">
        <f t="shared" si="12"/>
        <v>0</v>
      </c>
      <c r="AY20" s="1946"/>
      <c r="AZ20" s="649">
        <f t="shared" si="13"/>
        <v>0</v>
      </c>
      <c r="BA20" s="392">
        <f t="shared" si="13"/>
        <v>0</v>
      </c>
      <c r="BB20" s="392">
        <f t="shared" si="13"/>
        <v>0</v>
      </c>
      <c r="BC20" s="392">
        <f t="shared" si="13"/>
        <v>0</v>
      </c>
      <c r="BD20" s="392">
        <f t="shared" si="13"/>
        <v>0</v>
      </c>
      <c r="BE20" s="392">
        <f t="shared" si="13"/>
        <v>0</v>
      </c>
      <c r="BF20" s="392">
        <f t="shared" si="13"/>
        <v>0</v>
      </c>
      <c r="BG20" s="392">
        <f t="shared" si="13"/>
        <v>0</v>
      </c>
      <c r="BH20" s="392">
        <f t="shared" si="13"/>
        <v>0</v>
      </c>
      <c r="BI20" s="392">
        <f t="shared" si="13"/>
        <v>0</v>
      </c>
      <c r="BJ20" s="392">
        <f t="shared" si="13"/>
        <v>0</v>
      </c>
      <c r="BK20" s="392">
        <f t="shared" si="13"/>
        <v>0</v>
      </c>
      <c r="BL20" s="392">
        <f t="shared" si="13"/>
        <v>0</v>
      </c>
      <c r="BM20" s="393">
        <f t="shared" si="17"/>
        <v>0</v>
      </c>
      <c r="BN20" s="393">
        <f t="shared" si="14"/>
        <v>0</v>
      </c>
      <c r="BO20" s="393">
        <f t="shared" si="14"/>
        <v>0</v>
      </c>
      <c r="BP20" s="393">
        <f t="shared" si="14"/>
        <v>0</v>
      </c>
      <c r="BQ20" s="393">
        <f t="shared" si="14"/>
        <v>0</v>
      </c>
      <c r="BR20" s="393">
        <f t="shared" si="14"/>
        <v>0</v>
      </c>
      <c r="BS20" s="393">
        <f t="shared" si="14"/>
        <v>0</v>
      </c>
      <c r="BT20" s="393">
        <f t="shared" si="14"/>
        <v>0</v>
      </c>
      <c r="BU20" s="393">
        <f t="shared" si="14"/>
        <v>0</v>
      </c>
      <c r="BV20" s="393">
        <f t="shared" si="14"/>
        <v>0</v>
      </c>
      <c r="BW20" s="393">
        <f t="shared" si="14"/>
        <v>0</v>
      </c>
      <c r="BX20" s="393">
        <f t="shared" si="14"/>
        <v>0</v>
      </c>
      <c r="BY20" s="392">
        <f t="shared" si="14"/>
        <v>0</v>
      </c>
      <c r="CA20" s="310">
        <f>IF($T20=TRUE,0,IF(D$2&lt;DATE(2019,10,1),IF($T$1=FALSE,D20*HOME!$F$18,D20*HOME!$F$18/(1+HOME!$H$18)),IF($AO20=TRUE,IF($T$1=FALSE,D20*HOME!$F$21,D20*HOME!$F$21/(1+HOME!$H$21)),IF($T$1=FALSE,D20*HOME!$F$20,D20*HOME!$F$20/(1+HOME!$H$20)))))</f>
        <v>0</v>
      </c>
      <c r="CB20" s="310">
        <f>IF($T20=TRUE,0,IF(E$2&lt;DATE(2019,10,1),IF($T$1=FALSE,E20*HOME!$F$18,E20*HOME!$F$18/(1+HOME!$H$18)),IF($AO20=TRUE,IF($T$1=FALSE,E20*HOME!$F$21,E20*HOME!$F$21/(1+HOME!$H$21)),IF($T$1=FALSE,E20*HOME!$F$20,E20*HOME!$F$20/(1+HOME!$H$20)))))</f>
        <v>0</v>
      </c>
      <c r="CC20" s="310">
        <f>IF($T20=TRUE,0,IF(F$2&lt;DATE(2019,10,1),IF($T$1=FALSE,F20*HOME!$F$18,F20*HOME!$F$18/(1+HOME!$H$18)),IF($AO20=TRUE,IF($T$1=FALSE,F20*HOME!$F$21,F20*HOME!$F$21/(1+HOME!$H$21)),IF($T$1=FALSE,F20*HOME!$F$20,F20*HOME!$F$20/(1+HOME!$H$20)))))</f>
        <v>0</v>
      </c>
      <c r="CD20" s="310">
        <f>IF($T20=TRUE,0,IF(G$2&lt;DATE(2019,10,1),IF($T$1=FALSE,G20*HOME!$F$18,G20*HOME!$F$18/(1+HOME!$H$18)),IF($AO20=TRUE,IF($T$1=FALSE,G20*HOME!$F$21,G20*HOME!$F$21/(1+HOME!$H$21)),IF($T$1=FALSE,G20*HOME!$F$20,G20*HOME!$F$20/(1+HOME!$H$20)))))</f>
        <v>0</v>
      </c>
      <c r="CE20" s="310">
        <f>IF($T20=TRUE,0,IF(H$2&lt;DATE(2019,10,1),IF($T$1=FALSE,H20*HOME!$F$18,H20*HOME!$F$18/(1+HOME!$H$18)),IF($AO20=TRUE,IF($T$1=FALSE,H20*HOME!$F$21,H20*HOME!$F$21/(1+HOME!$H$21)),IF($T$1=FALSE,H20*HOME!$F$20,H20*HOME!$F$20/(1+HOME!$H$20)))))</f>
        <v>0</v>
      </c>
      <c r="CF20" s="310">
        <f>IF($T20=TRUE,0,IF(I$2&lt;DATE(2019,10,1),IF($T$1=FALSE,I20*HOME!$F$18,I20*HOME!$F$18/(1+HOME!$H$18)),IF($AO20=TRUE,IF($T$1=FALSE,I20*HOME!$F$21,I20*HOME!$F$21/(1+HOME!$H$21)),IF($T$1=FALSE,I20*HOME!$F$20,I20*HOME!$F$20/(1+HOME!$H$20)))))</f>
        <v>0</v>
      </c>
      <c r="CG20" s="310">
        <f>IF($T20=TRUE,0,IF(J$2&lt;DATE(2019,10,1),IF($T$1=FALSE,J20*HOME!$F$18,J20*HOME!$F$18/(1+HOME!$H$18)),IF($AO20=TRUE,IF($T$1=FALSE,J20*HOME!$F$21,J20*HOME!$F$21/(1+HOME!$H$21)),IF($T$1=FALSE,J20*HOME!$F$20,J20*HOME!$F$20/(1+HOME!$H$20)))))</f>
        <v>0</v>
      </c>
      <c r="CH20" s="310">
        <f>IF($T20=TRUE,0,IF(K$2&lt;DATE(2019,10,1),IF($T$1=FALSE,K20*HOME!$F$18,K20*HOME!$F$18/(1+HOME!$H$18)),IF($AO20=TRUE,IF($T$1=FALSE,K20*HOME!$F$21,K20*HOME!$F$21/(1+HOME!$H$21)),IF($T$1=FALSE,K20*HOME!$F$20,K20*HOME!$F$20/(1+HOME!$H$20)))))</f>
        <v>0</v>
      </c>
      <c r="CI20" s="310">
        <f>IF($T20=TRUE,0,IF(L$2&lt;DATE(2019,10,1),IF($T$1=FALSE,L20*HOME!$F$18,L20*HOME!$F$18/(1+HOME!$H$18)),IF($AO20=TRUE,IF($T$1=FALSE,L20*HOME!$F$21,L20*HOME!$F$21/(1+HOME!$H$21)),IF($T$1=FALSE,L20*HOME!$F$20,L20*HOME!$F$20/(1+HOME!$H$20)))))</f>
        <v>0</v>
      </c>
      <c r="CJ20" s="310">
        <f>IF($T20=TRUE,0,IF(M$2&lt;DATE(2019,10,1),IF($T$1=FALSE,M20*HOME!$F$18,M20*HOME!$F$18/(1+HOME!$H$18)),IF($AO20=TRUE,IF($T$1=FALSE,M20*HOME!$F$21,M20*HOME!$F$21/(1+HOME!$H$21)),IF($T$1=FALSE,M20*HOME!$F$20,M20*HOME!$F$20/(1+HOME!$H$20)))))</f>
        <v>0</v>
      </c>
      <c r="CK20" s="310">
        <f>IF($T20=TRUE,0,IF(N$2&lt;DATE(2019,10,1),IF($T$1=FALSE,N20*HOME!$F$18,N20*HOME!$F$18/(1+HOME!$H$18)),IF($AO20=TRUE,IF($T$1=FALSE,N20*HOME!$F$21,N20*HOME!$F$21/(1+HOME!$H$21)),IF($T$1=FALSE,N20*HOME!$F$20,N20*HOME!$F$20/(1+HOME!$H$20)))))</f>
        <v>0</v>
      </c>
      <c r="CL20" s="310">
        <f>IF($T20=TRUE,0,IF(O$2&lt;DATE(2019,10,1),IF($T$1=FALSE,O20*HOME!$F$18,O20*HOME!$F$18/(1+HOME!$H$18)),IF($AO20=TRUE,IF($T$1=FALSE,O20*HOME!$F$21,O20*HOME!$F$21/(1+HOME!$H$21)),IF($T$1=FALSE,O20*HOME!$F$20,O20*HOME!$F$20/(1+HOME!$H$20)))))</f>
        <v>0</v>
      </c>
      <c r="CM20" s="310">
        <f>IF($T20=TRUE,0,IF(P$2&lt;DATE(2019,10,1),IF($T$1=FALSE,P20*HOME!$F$18,P20*HOME!$F$18/(1+HOME!$H$18)),IF($AO20=TRUE,IF($T$1=FALSE,P20*HOME!$F$21,P20*HOME!$F$21/(1+HOME!$H$21)),IF($T$1=FALSE,P20*HOME!$F$20,P20*HOME!$F$20/(1+HOME!$H$20)))))</f>
        <v>0</v>
      </c>
      <c r="CN20" s="310">
        <f t="shared" si="15"/>
        <v>0</v>
      </c>
    </row>
    <row r="21" spans="1:100" ht="18" customHeight="1">
      <c r="A21" s="335"/>
      <c r="B21" s="336"/>
      <c r="C21" s="1106">
        <f>IF(C$235=FALSE,当期計画!C21,当期実績!C21)</f>
        <v>0</v>
      </c>
      <c r="D21" s="387">
        <f>IF(D$235=FALSE,当期計画!D21,当期実績!D21)</f>
        <v>0</v>
      </c>
      <c r="E21" s="387">
        <f>IF(E$235=FALSE,当期計画!E21,当期実績!E21)</f>
        <v>0</v>
      </c>
      <c r="F21" s="387">
        <f>IF(F$235=FALSE,当期計画!F21,当期実績!F21)</f>
        <v>0</v>
      </c>
      <c r="G21" s="387">
        <f>IF(G$235=FALSE,当期計画!G21,当期実績!G21)</f>
        <v>0</v>
      </c>
      <c r="H21" s="387">
        <f>IF(H$235=FALSE,当期計画!H21,当期実績!H21)</f>
        <v>0</v>
      </c>
      <c r="I21" s="387">
        <f>IF(I$235=FALSE,当期計画!I21,当期実績!I21)</f>
        <v>0</v>
      </c>
      <c r="J21" s="387">
        <f>IF(J$235=FALSE,当期計画!J21,当期実績!J21)</f>
        <v>0</v>
      </c>
      <c r="K21" s="387">
        <f>IF(K$235=FALSE,当期計画!K21,当期実績!K21)</f>
        <v>0</v>
      </c>
      <c r="L21" s="387">
        <f>IF(L$235=FALSE,当期計画!L21,当期実績!L21)</f>
        <v>0</v>
      </c>
      <c r="M21" s="387">
        <f>IF(M$235=FALSE,当期計画!M21,当期実績!M21)</f>
        <v>0</v>
      </c>
      <c r="N21" s="387">
        <f>IF(N$235=FALSE,当期計画!N21,当期実績!N21)</f>
        <v>0</v>
      </c>
      <c r="O21" s="387">
        <f>IF(O$235=FALSE,当期計画!O21,当期実績!O21)</f>
        <v>0</v>
      </c>
      <c r="P21" s="387">
        <f>IF(P$235=FALSE,当期計画!P21,当期実績!P21)</f>
        <v>0</v>
      </c>
      <c r="Q21" s="388">
        <f t="shared" si="9"/>
        <v>0</v>
      </c>
      <c r="R21" s="389">
        <f t="shared" ref="R21" si="20">IF(ISERROR(#REF!/#REF!),,#REF!/#REF!)</f>
        <v>0</v>
      </c>
      <c r="S21" s="154">
        <f>前期実績!Q21</f>
        <v>0</v>
      </c>
      <c r="T21" s="341" t="b">
        <f>当期計画!T21</f>
        <v>0</v>
      </c>
      <c r="U21" s="79">
        <f>IF($AO21=TRUE,IF($T$1=FALSE,D21*HOME!$H$21,D21*HOME!$H$21/(1+HOME!$H$21)),IF(D$2&lt;DATE(2019,10,1),IF($T$1=FALSE,IF($T21=FALSE,D21*HOME!$H$18,0),IF($T21=FALSE,D21*HOME!$H$18/(1+HOME!$H$18),0)),IF($T$1=FALSE,IF($T21=FALSE,D21*HOME!$H$20,0),IF($T21=FALSE,D21*HOME!$H$20/(1+HOME!$H$20),0))))</f>
        <v>0</v>
      </c>
      <c r="V21" s="79">
        <f>IF($AO21=TRUE,IF($T$1=FALSE,E21*HOME!$H$21,E21*HOME!$H$21/(1+HOME!$H$21)),IF(E$2&lt;DATE(2019,10,1),IF($T$1=FALSE,IF($T21=FALSE,E21*HOME!$H$18,0),IF($T21=FALSE,E21*HOME!$H$18/(1+HOME!$H$18),0)),IF($T$1=FALSE,IF($T21=FALSE,E21*HOME!$H$20,0),IF($T21=FALSE,E21*HOME!$H$20/(1+HOME!$H$20),0))))</f>
        <v>0</v>
      </c>
      <c r="W21" s="79">
        <f>IF($AO21=TRUE,IF($T$1=FALSE,F21*HOME!$H$21,F21*HOME!$H$21/(1+HOME!$H$21)),IF(F$2&lt;DATE(2019,10,1),IF($T$1=FALSE,IF($T21=FALSE,F21*HOME!$H$18,0),IF($T21=FALSE,F21*HOME!$H$18/(1+HOME!$H$18),0)),IF($T$1=FALSE,IF($T21=FALSE,F21*HOME!$H$20,0),IF($T21=FALSE,F21*HOME!$H$20/(1+HOME!$H$20),0))))</f>
        <v>0</v>
      </c>
      <c r="X21" s="79">
        <f>IF($AO21=TRUE,IF($T$1=FALSE,G21*HOME!$H$21,G21*HOME!$H$21/(1+HOME!$H$21)),IF(G$2&lt;DATE(2019,10,1),IF($T$1=FALSE,IF($T21=FALSE,G21*HOME!$H$18,0),IF($T21=FALSE,G21*HOME!$H$18/(1+HOME!$H$18),0)),IF($T$1=FALSE,IF($T21=FALSE,G21*HOME!$H$20,0),IF($T21=FALSE,G21*HOME!$H$20/(1+HOME!$H$20),0))))</f>
        <v>0</v>
      </c>
      <c r="Y21" s="79">
        <f>IF($AO21=TRUE,IF($T$1=FALSE,H21*HOME!$H$21,H21*HOME!$H$21/(1+HOME!$H$21)),IF(H$2&lt;DATE(2019,10,1),IF($T$1=FALSE,IF($T21=FALSE,H21*HOME!$H$18,0),IF($T21=FALSE,H21*HOME!$H$18/(1+HOME!$H$18),0)),IF($T$1=FALSE,IF($T21=FALSE,H21*HOME!$H$20,0),IF($T21=FALSE,H21*HOME!$H$20/(1+HOME!$H$20),0))))</f>
        <v>0</v>
      </c>
      <c r="Z21" s="79">
        <f>IF($AO21=TRUE,IF($T$1=FALSE,I21*HOME!$H$21,I21*HOME!$H$21/(1+HOME!$H$21)),IF(I$2&lt;DATE(2019,10,1),IF($T$1=FALSE,IF($T21=FALSE,I21*HOME!$H$18,0),IF($T21=FALSE,I21*HOME!$H$18/(1+HOME!$H$18),0)),IF($T$1=FALSE,IF($T21=FALSE,I21*HOME!$H$20,0),IF($T21=FALSE,I21*HOME!$H$20/(1+HOME!$H$20),0))))</f>
        <v>0</v>
      </c>
      <c r="AA21" s="79">
        <f>IF($AO21=TRUE,IF($T$1=FALSE,J21*HOME!$H$21,J21*HOME!$H$21/(1+HOME!$H$21)),IF(J$2&lt;DATE(2019,10,1),IF($T$1=FALSE,IF($T21=FALSE,J21*HOME!$H$18,0),IF($T21=FALSE,J21*HOME!$H$18/(1+HOME!$H$18),0)),IF($T$1=FALSE,IF($T21=FALSE,J21*HOME!$H$20,0),IF($T21=FALSE,J21*HOME!$H$20/(1+HOME!$H$20),0))))</f>
        <v>0</v>
      </c>
      <c r="AB21" s="79">
        <f>IF($AO21=TRUE,IF($T$1=FALSE,K21*HOME!$H$21,K21*HOME!$H$21/(1+HOME!$H$21)),IF(K$2&lt;DATE(2019,10,1),IF($T$1=FALSE,IF($T21=FALSE,K21*HOME!$H$18,0),IF($T21=FALSE,K21*HOME!$H$18/(1+HOME!$H$18),0)),IF($T$1=FALSE,IF($T21=FALSE,K21*HOME!$H$20,0),IF($T21=FALSE,K21*HOME!$H$20/(1+HOME!$H$20),0))))</f>
        <v>0</v>
      </c>
      <c r="AC21" s="79">
        <f>IF($AO21=TRUE,IF($T$1=FALSE,L21*HOME!$H$21,L21*HOME!$H$21/(1+HOME!$H$21)),IF(L$2&lt;DATE(2019,10,1),IF($T$1=FALSE,IF($T21=FALSE,L21*HOME!$H$18,0),IF($T21=FALSE,L21*HOME!$H$18/(1+HOME!$H$18),0)),IF($T$1=FALSE,IF($T21=FALSE,L21*HOME!$H$20,0),IF($T21=FALSE,L21*HOME!$H$20/(1+HOME!$H$20),0))))</f>
        <v>0</v>
      </c>
      <c r="AD21" s="79">
        <f>IF($AO21=TRUE,IF($T$1=FALSE,M21*HOME!$H$21,M21*HOME!$H$21/(1+HOME!$H$21)),IF(M$2&lt;DATE(2019,10,1),IF($T$1=FALSE,IF($T21=FALSE,M21*HOME!$H$18,0),IF($T21=FALSE,M21*HOME!$H$18/(1+HOME!$H$18),0)),IF($T$1=FALSE,IF($T21=FALSE,M21*HOME!$H$20,0),IF($T21=FALSE,M21*HOME!$H$20/(1+HOME!$H$20),0))))</f>
        <v>0</v>
      </c>
      <c r="AE21" s="79">
        <f>IF($AO21=TRUE,IF($T$1=FALSE,N21*HOME!$H$21,N21*HOME!$H$21/(1+HOME!$H$21)),IF(N$2&lt;DATE(2019,10,1),IF($T$1=FALSE,IF($T21=FALSE,N21*HOME!$H$18,0),IF($T21=FALSE,N21*HOME!$H$18/(1+HOME!$H$18),0)),IF($T$1=FALSE,IF($T21=FALSE,N21*HOME!$H$20,0),IF($T21=FALSE,N21*HOME!$H$20/(1+HOME!$H$20),0))))</f>
        <v>0</v>
      </c>
      <c r="AF21" s="79">
        <f>IF($AO21=TRUE,IF($T$1=FALSE,O21*HOME!$H$21,O21*HOME!$H$21/(1+HOME!$H$21)),IF(O$2&lt;DATE(2019,10,1),IF($T$1=FALSE,IF($T21=FALSE,O21*HOME!$H$18,0),IF($T21=FALSE,O21*HOME!$H$18/(1+HOME!$H$18),0)),IF($T$1=FALSE,IF($T21=FALSE,O21*HOME!$H$20,0),IF($T21=FALSE,O21*HOME!$H$20/(1+HOME!$H$20),0))))</f>
        <v>0</v>
      </c>
      <c r="AG21" s="79">
        <f>IF($AO21=TRUE,IF($T$1=FALSE,P21*HOME!$H$21,P21*HOME!$H$21/(1+HOME!$H$21)),IF(P$2&lt;DATE(2019,10,1),IF($T$1=FALSE,IF($T21=FALSE,P21*HOME!$H$18,0),IF($T21=FALSE,P21*HOME!$H$18/(1+HOME!$H$18),0)),IF($T$1=FALSE,IF($T21=FALSE,P21*HOME!$H$20,0),IF($T21=FALSE,P21*HOME!$H$20/(1+HOME!$H$20),0))))</f>
        <v>0</v>
      </c>
      <c r="AH21" s="79">
        <f t="shared" si="3"/>
        <v>0</v>
      </c>
      <c r="AI21" s="79">
        <f t="shared" si="4"/>
        <v>0</v>
      </c>
      <c r="AJ21" s="86"/>
      <c r="AK21" s="79"/>
      <c r="AL21" s="79"/>
      <c r="AM21" s="79"/>
      <c r="AN21" s="79"/>
      <c r="AO21" s="320" t="b">
        <f>当期計画!AO21</f>
        <v>0</v>
      </c>
      <c r="AP21" s="86"/>
      <c r="AQ21" s="415"/>
      <c r="AR21" s="1111"/>
      <c r="AS21" s="417"/>
      <c r="AT21" s="1109"/>
      <c r="AU21" s="1112"/>
      <c r="AX21" s="389">
        <f t="shared" si="12"/>
        <v>0</v>
      </c>
      <c r="AY21" s="1946"/>
      <c r="AZ21" s="649">
        <f t="shared" si="13"/>
        <v>0</v>
      </c>
      <c r="BA21" s="392">
        <f t="shared" si="13"/>
        <v>0</v>
      </c>
      <c r="BB21" s="392">
        <f t="shared" si="13"/>
        <v>0</v>
      </c>
      <c r="BC21" s="392">
        <f t="shared" si="13"/>
        <v>0</v>
      </c>
      <c r="BD21" s="392">
        <f t="shared" si="13"/>
        <v>0</v>
      </c>
      <c r="BE21" s="392">
        <f t="shared" si="13"/>
        <v>0</v>
      </c>
      <c r="BF21" s="392">
        <f t="shared" si="13"/>
        <v>0</v>
      </c>
      <c r="BG21" s="392">
        <f t="shared" si="13"/>
        <v>0</v>
      </c>
      <c r="BH21" s="392">
        <f t="shared" si="13"/>
        <v>0</v>
      </c>
      <c r="BI21" s="392">
        <f t="shared" si="13"/>
        <v>0</v>
      </c>
      <c r="BJ21" s="392">
        <f t="shared" si="13"/>
        <v>0</v>
      </c>
      <c r="BK21" s="392">
        <f t="shared" si="13"/>
        <v>0</v>
      </c>
      <c r="BL21" s="392">
        <f t="shared" si="13"/>
        <v>0</v>
      </c>
      <c r="BM21" s="393">
        <f t="shared" si="17"/>
        <v>0</v>
      </c>
      <c r="BN21" s="393">
        <f t="shared" si="14"/>
        <v>0</v>
      </c>
      <c r="BO21" s="393">
        <f t="shared" si="14"/>
        <v>0</v>
      </c>
      <c r="BP21" s="393">
        <f t="shared" si="14"/>
        <v>0</v>
      </c>
      <c r="BQ21" s="393">
        <f t="shared" si="14"/>
        <v>0</v>
      </c>
      <c r="BR21" s="393">
        <f t="shared" si="14"/>
        <v>0</v>
      </c>
      <c r="BS21" s="393">
        <f t="shared" si="14"/>
        <v>0</v>
      </c>
      <c r="BT21" s="393">
        <f t="shared" si="14"/>
        <v>0</v>
      </c>
      <c r="BU21" s="393">
        <f t="shared" si="14"/>
        <v>0</v>
      </c>
      <c r="BV21" s="393">
        <f t="shared" si="14"/>
        <v>0</v>
      </c>
      <c r="BW21" s="393">
        <f t="shared" si="14"/>
        <v>0</v>
      </c>
      <c r="BX21" s="393">
        <f t="shared" si="14"/>
        <v>0</v>
      </c>
      <c r="BY21" s="392">
        <f t="shared" si="14"/>
        <v>0</v>
      </c>
      <c r="CA21" s="310">
        <f>IF($T21=TRUE,0,IF(D$2&lt;DATE(2019,10,1),IF($T$1=FALSE,D21*HOME!$F$18,D21*HOME!$F$18/(1+HOME!$H$18)),IF($AO21=TRUE,IF($T$1=FALSE,D21*HOME!$F$21,D21*HOME!$F$21/(1+HOME!$H$21)),IF($T$1=FALSE,D21*HOME!$F$20,D21*HOME!$F$20/(1+HOME!$H$20)))))</f>
        <v>0</v>
      </c>
      <c r="CB21" s="310">
        <f>IF($T21=TRUE,0,IF(E$2&lt;DATE(2019,10,1),IF($T$1=FALSE,E21*HOME!$F$18,E21*HOME!$F$18/(1+HOME!$H$18)),IF($AO21=TRUE,IF($T$1=FALSE,E21*HOME!$F$21,E21*HOME!$F$21/(1+HOME!$H$21)),IF($T$1=FALSE,E21*HOME!$F$20,E21*HOME!$F$20/(1+HOME!$H$20)))))</f>
        <v>0</v>
      </c>
      <c r="CC21" s="310">
        <f>IF($T21=TRUE,0,IF(F$2&lt;DATE(2019,10,1),IF($T$1=FALSE,F21*HOME!$F$18,F21*HOME!$F$18/(1+HOME!$H$18)),IF($AO21=TRUE,IF($T$1=FALSE,F21*HOME!$F$21,F21*HOME!$F$21/(1+HOME!$H$21)),IF($T$1=FALSE,F21*HOME!$F$20,F21*HOME!$F$20/(1+HOME!$H$20)))))</f>
        <v>0</v>
      </c>
      <c r="CD21" s="310">
        <f>IF($T21=TRUE,0,IF(G$2&lt;DATE(2019,10,1),IF($T$1=FALSE,G21*HOME!$F$18,G21*HOME!$F$18/(1+HOME!$H$18)),IF($AO21=TRUE,IF($T$1=FALSE,G21*HOME!$F$21,G21*HOME!$F$21/(1+HOME!$H$21)),IF($T$1=FALSE,G21*HOME!$F$20,G21*HOME!$F$20/(1+HOME!$H$20)))))</f>
        <v>0</v>
      </c>
      <c r="CE21" s="310">
        <f>IF($T21=TRUE,0,IF(H$2&lt;DATE(2019,10,1),IF($T$1=FALSE,H21*HOME!$F$18,H21*HOME!$F$18/(1+HOME!$H$18)),IF($AO21=TRUE,IF($T$1=FALSE,H21*HOME!$F$21,H21*HOME!$F$21/(1+HOME!$H$21)),IF($T$1=FALSE,H21*HOME!$F$20,H21*HOME!$F$20/(1+HOME!$H$20)))))</f>
        <v>0</v>
      </c>
      <c r="CF21" s="310">
        <f>IF($T21=TRUE,0,IF(I$2&lt;DATE(2019,10,1),IF($T$1=FALSE,I21*HOME!$F$18,I21*HOME!$F$18/(1+HOME!$H$18)),IF($AO21=TRUE,IF($T$1=FALSE,I21*HOME!$F$21,I21*HOME!$F$21/(1+HOME!$H$21)),IF($T$1=FALSE,I21*HOME!$F$20,I21*HOME!$F$20/(1+HOME!$H$20)))))</f>
        <v>0</v>
      </c>
      <c r="CG21" s="310">
        <f>IF($T21=TRUE,0,IF(J$2&lt;DATE(2019,10,1),IF($T$1=FALSE,J21*HOME!$F$18,J21*HOME!$F$18/(1+HOME!$H$18)),IF($AO21=TRUE,IF($T$1=FALSE,J21*HOME!$F$21,J21*HOME!$F$21/(1+HOME!$H$21)),IF($T$1=FALSE,J21*HOME!$F$20,J21*HOME!$F$20/(1+HOME!$H$20)))))</f>
        <v>0</v>
      </c>
      <c r="CH21" s="310">
        <f>IF($T21=TRUE,0,IF(K$2&lt;DATE(2019,10,1),IF($T$1=FALSE,K21*HOME!$F$18,K21*HOME!$F$18/(1+HOME!$H$18)),IF($AO21=TRUE,IF($T$1=FALSE,K21*HOME!$F$21,K21*HOME!$F$21/(1+HOME!$H$21)),IF($T$1=FALSE,K21*HOME!$F$20,K21*HOME!$F$20/(1+HOME!$H$20)))))</f>
        <v>0</v>
      </c>
      <c r="CI21" s="310">
        <f>IF($T21=TRUE,0,IF(L$2&lt;DATE(2019,10,1),IF($T$1=FALSE,L21*HOME!$F$18,L21*HOME!$F$18/(1+HOME!$H$18)),IF($AO21=TRUE,IF($T$1=FALSE,L21*HOME!$F$21,L21*HOME!$F$21/(1+HOME!$H$21)),IF($T$1=FALSE,L21*HOME!$F$20,L21*HOME!$F$20/(1+HOME!$H$20)))))</f>
        <v>0</v>
      </c>
      <c r="CJ21" s="310">
        <f>IF($T21=TRUE,0,IF(M$2&lt;DATE(2019,10,1),IF($T$1=FALSE,M21*HOME!$F$18,M21*HOME!$F$18/(1+HOME!$H$18)),IF($AO21=TRUE,IF($T$1=FALSE,M21*HOME!$F$21,M21*HOME!$F$21/(1+HOME!$H$21)),IF($T$1=FALSE,M21*HOME!$F$20,M21*HOME!$F$20/(1+HOME!$H$20)))))</f>
        <v>0</v>
      </c>
      <c r="CK21" s="310">
        <f>IF($T21=TRUE,0,IF(N$2&lt;DATE(2019,10,1),IF($T$1=FALSE,N21*HOME!$F$18,N21*HOME!$F$18/(1+HOME!$H$18)),IF($AO21=TRUE,IF($T$1=FALSE,N21*HOME!$F$21,N21*HOME!$F$21/(1+HOME!$H$21)),IF($T$1=FALSE,N21*HOME!$F$20,N21*HOME!$F$20/(1+HOME!$H$20)))))</f>
        <v>0</v>
      </c>
      <c r="CL21" s="310">
        <f>IF($T21=TRUE,0,IF(O$2&lt;DATE(2019,10,1),IF($T$1=FALSE,O21*HOME!$F$18,O21*HOME!$F$18/(1+HOME!$H$18)),IF($AO21=TRUE,IF($T$1=FALSE,O21*HOME!$F$21,O21*HOME!$F$21/(1+HOME!$H$21)),IF($T$1=FALSE,O21*HOME!$F$20,O21*HOME!$F$20/(1+HOME!$H$20)))))</f>
        <v>0</v>
      </c>
      <c r="CM21" s="310">
        <f>IF($T21=TRUE,0,IF(P$2&lt;DATE(2019,10,1),IF($T$1=FALSE,P21*HOME!$F$18,P21*HOME!$F$18/(1+HOME!$H$18)),IF($AO21=TRUE,IF($T$1=FALSE,P21*HOME!$F$21,P21*HOME!$F$21/(1+HOME!$H$21)),IF($T$1=FALSE,P21*HOME!$F$20,P21*HOME!$F$20/(1+HOME!$H$20)))))</f>
        <v>0</v>
      </c>
      <c r="CN21" s="310">
        <f t="shared" si="15"/>
        <v>0</v>
      </c>
    </row>
    <row r="22" spans="1:100" ht="18" customHeight="1">
      <c r="A22" s="335"/>
      <c r="B22" s="336"/>
      <c r="C22" s="1106">
        <f>IF(C$235=FALSE,当期計画!C22,当期実績!C22)</f>
        <v>0</v>
      </c>
      <c r="D22" s="387">
        <f>IF(D$235=FALSE,当期計画!D22,当期実績!D22)</f>
        <v>0</v>
      </c>
      <c r="E22" s="387">
        <f>IF(E$235=FALSE,当期計画!E22,当期実績!E22)</f>
        <v>0</v>
      </c>
      <c r="F22" s="387">
        <f>IF(F$235=FALSE,当期計画!F22,当期実績!F22)</f>
        <v>0</v>
      </c>
      <c r="G22" s="387">
        <f>IF(G$235=FALSE,当期計画!G22,当期実績!G22)</f>
        <v>0</v>
      </c>
      <c r="H22" s="387">
        <f>IF(H$235=FALSE,当期計画!H22,当期実績!H22)</f>
        <v>0</v>
      </c>
      <c r="I22" s="387">
        <f>IF(I$235=FALSE,当期計画!I22,当期実績!I22)</f>
        <v>0</v>
      </c>
      <c r="J22" s="387">
        <f>IF(J$235=FALSE,当期計画!J22,当期実績!J22)</f>
        <v>0</v>
      </c>
      <c r="K22" s="387">
        <f>IF(K$235=FALSE,当期計画!K22,当期実績!K22)</f>
        <v>0</v>
      </c>
      <c r="L22" s="387">
        <f>IF(L$235=FALSE,当期計画!L22,当期実績!L22)</f>
        <v>0</v>
      </c>
      <c r="M22" s="387">
        <f>IF(M$235=FALSE,当期計画!M22,当期実績!M22)</f>
        <v>0</v>
      </c>
      <c r="N22" s="387">
        <f>IF(N$235=FALSE,当期計画!N22,当期実績!N22)</f>
        <v>0</v>
      </c>
      <c r="O22" s="387">
        <f>IF(O$235=FALSE,当期計画!O22,当期実績!O22)</f>
        <v>0</v>
      </c>
      <c r="P22" s="387">
        <f>IF(P$235=FALSE,当期計画!P22,当期実績!P22)</f>
        <v>0</v>
      </c>
      <c r="Q22" s="388">
        <f t="shared" si="9"/>
        <v>0</v>
      </c>
      <c r="R22" s="389">
        <f t="shared" ref="R22" si="21">IF(ISERROR(#REF!/#REF!),,#REF!/#REF!)</f>
        <v>0</v>
      </c>
      <c r="S22" s="154">
        <f>前期実績!Q22</f>
        <v>0</v>
      </c>
      <c r="T22" s="341" t="b">
        <f>当期計画!T22</f>
        <v>0</v>
      </c>
      <c r="U22" s="79">
        <f>IF($AO22=TRUE,IF($T$1=FALSE,D22*HOME!$H$21,D22*HOME!$H$21/(1+HOME!$H$21)),IF(D$2&lt;DATE(2019,10,1),IF($T$1=FALSE,IF($T22=FALSE,D22*HOME!$H$18,0),IF($T22=FALSE,D22*HOME!$H$18/(1+HOME!$H$18),0)),IF($T$1=FALSE,IF($T22=FALSE,D22*HOME!$H$20,0),IF($T22=FALSE,D22*HOME!$H$20/(1+HOME!$H$20),0))))</f>
        <v>0</v>
      </c>
      <c r="V22" s="79">
        <f>IF($AO22=TRUE,IF($T$1=FALSE,E22*HOME!$H$21,E22*HOME!$H$21/(1+HOME!$H$21)),IF(E$2&lt;DATE(2019,10,1),IF($T$1=FALSE,IF($T22=FALSE,E22*HOME!$H$18,0),IF($T22=FALSE,E22*HOME!$H$18/(1+HOME!$H$18),0)),IF($T$1=FALSE,IF($T22=FALSE,E22*HOME!$H$20,0),IF($T22=FALSE,E22*HOME!$H$20/(1+HOME!$H$20),0))))</f>
        <v>0</v>
      </c>
      <c r="W22" s="79">
        <f>IF($AO22=TRUE,IF($T$1=FALSE,F22*HOME!$H$21,F22*HOME!$H$21/(1+HOME!$H$21)),IF(F$2&lt;DATE(2019,10,1),IF($T$1=FALSE,IF($T22=FALSE,F22*HOME!$H$18,0),IF($T22=FALSE,F22*HOME!$H$18/(1+HOME!$H$18),0)),IF($T$1=FALSE,IF($T22=FALSE,F22*HOME!$H$20,0),IF($T22=FALSE,F22*HOME!$H$20/(1+HOME!$H$20),0))))</f>
        <v>0</v>
      </c>
      <c r="X22" s="79">
        <f>IF($AO22=TRUE,IF($T$1=FALSE,G22*HOME!$H$21,G22*HOME!$H$21/(1+HOME!$H$21)),IF(G$2&lt;DATE(2019,10,1),IF($T$1=FALSE,IF($T22=FALSE,G22*HOME!$H$18,0),IF($T22=FALSE,G22*HOME!$H$18/(1+HOME!$H$18),0)),IF($T$1=FALSE,IF($T22=FALSE,G22*HOME!$H$20,0),IF($T22=FALSE,G22*HOME!$H$20/(1+HOME!$H$20),0))))</f>
        <v>0</v>
      </c>
      <c r="Y22" s="79">
        <f>IF($AO22=TRUE,IF($T$1=FALSE,H22*HOME!$H$21,H22*HOME!$H$21/(1+HOME!$H$21)),IF(H$2&lt;DATE(2019,10,1),IF($T$1=FALSE,IF($T22=FALSE,H22*HOME!$H$18,0),IF($T22=FALSE,H22*HOME!$H$18/(1+HOME!$H$18),0)),IF($T$1=FALSE,IF($T22=FALSE,H22*HOME!$H$20,0),IF($T22=FALSE,H22*HOME!$H$20/(1+HOME!$H$20),0))))</f>
        <v>0</v>
      </c>
      <c r="Z22" s="79">
        <f>IF($AO22=TRUE,IF($T$1=FALSE,I22*HOME!$H$21,I22*HOME!$H$21/(1+HOME!$H$21)),IF(I$2&lt;DATE(2019,10,1),IF($T$1=FALSE,IF($T22=FALSE,I22*HOME!$H$18,0),IF($T22=FALSE,I22*HOME!$H$18/(1+HOME!$H$18),0)),IF($T$1=FALSE,IF($T22=FALSE,I22*HOME!$H$20,0),IF($T22=FALSE,I22*HOME!$H$20/(1+HOME!$H$20),0))))</f>
        <v>0</v>
      </c>
      <c r="AA22" s="79">
        <f>IF($AO22=TRUE,IF($T$1=FALSE,J22*HOME!$H$21,J22*HOME!$H$21/(1+HOME!$H$21)),IF(J$2&lt;DATE(2019,10,1),IF($T$1=FALSE,IF($T22=FALSE,J22*HOME!$H$18,0),IF($T22=FALSE,J22*HOME!$H$18/(1+HOME!$H$18),0)),IF($T$1=FALSE,IF($T22=FALSE,J22*HOME!$H$20,0),IF($T22=FALSE,J22*HOME!$H$20/(1+HOME!$H$20),0))))</f>
        <v>0</v>
      </c>
      <c r="AB22" s="79">
        <f>IF($AO22=TRUE,IF($T$1=FALSE,K22*HOME!$H$21,K22*HOME!$H$21/(1+HOME!$H$21)),IF(K$2&lt;DATE(2019,10,1),IF($T$1=FALSE,IF($T22=FALSE,K22*HOME!$H$18,0),IF($T22=FALSE,K22*HOME!$H$18/(1+HOME!$H$18),0)),IF($T$1=FALSE,IF($T22=FALSE,K22*HOME!$H$20,0),IF($T22=FALSE,K22*HOME!$H$20/(1+HOME!$H$20),0))))</f>
        <v>0</v>
      </c>
      <c r="AC22" s="79">
        <f>IF($AO22=TRUE,IF($T$1=FALSE,L22*HOME!$H$21,L22*HOME!$H$21/(1+HOME!$H$21)),IF(L$2&lt;DATE(2019,10,1),IF($T$1=FALSE,IF($T22=FALSE,L22*HOME!$H$18,0),IF($T22=FALSE,L22*HOME!$H$18/(1+HOME!$H$18),0)),IF($T$1=FALSE,IF($T22=FALSE,L22*HOME!$H$20,0),IF($T22=FALSE,L22*HOME!$H$20/(1+HOME!$H$20),0))))</f>
        <v>0</v>
      </c>
      <c r="AD22" s="79">
        <f>IF($AO22=TRUE,IF($T$1=FALSE,M22*HOME!$H$21,M22*HOME!$H$21/(1+HOME!$H$21)),IF(M$2&lt;DATE(2019,10,1),IF($T$1=FALSE,IF($T22=FALSE,M22*HOME!$H$18,0),IF($T22=FALSE,M22*HOME!$H$18/(1+HOME!$H$18),0)),IF($T$1=FALSE,IF($T22=FALSE,M22*HOME!$H$20,0),IF($T22=FALSE,M22*HOME!$H$20/(1+HOME!$H$20),0))))</f>
        <v>0</v>
      </c>
      <c r="AE22" s="79">
        <f>IF($AO22=TRUE,IF($T$1=FALSE,N22*HOME!$H$21,N22*HOME!$H$21/(1+HOME!$H$21)),IF(N$2&lt;DATE(2019,10,1),IF($T$1=FALSE,IF($T22=FALSE,N22*HOME!$H$18,0),IF($T22=FALSE,N22*HOME!$H$18/(1+HOME!$H$18),0)),IF($T$1=FALSE,IF($T22=FALSE,N22*HOME!$H$20,0),IF($T22=FALSE,N22*HOME!$H$20/(1+HOME!$H$20),0))))</f>
        <v>0</v>
      </c>
      <c r="AF22" s="79">
        <f>IF($AO22=TRUE,IF($T$1=FALSE,O22*HOME!$H$21,O22*HOME!$H$21/(1+HOME!$H$21)),IF(O$2&lt;DATE(2019,10,1),IF($T$1=FALSE,IF($T22=FALSE,O22*HOME!$H$18,0),IF($T22=FALSE,O22*HOME!$H$18/(1+HOME!$H$18),0)),IF($T$1=FALSE,IF($T22=FALSE,O22*HOME!$H$20,0),IF($T22=FALSE,O22*HOME!$H$20/(1+HOME!$H$20),0))))</f>
        <v>0</v>
      </c>
      <c r="AG22" s="79">
        <f>IF($AO22=TRUE,IF($T$1=FALSE,P22*HOME!$H$21,P22*HOME!$H$21/(1+HOME!$H$21)),IF(P$2&lt;DATE(2019,10,1),IF($T$1=FALSE,IF($T22=FALSE,P22*HOME!$H$18,0),IF($T22=FALSE,P22*HOME!$H$18/(1+HOME!$H$18),0)),IF($T$1=FALSE,IF($T22=FALSE,P22*HOME!$H$20,0),IF($T22=FALSE,P22*HOME!$H$20/(1+HOME!$H$20),0))))</f>
        <v>0</v>
      </c>
      <c r="AH22" s="79">
        <f t="shared" si="3"/>
        <v>0</v>
      </c>
      <c r="AI22" s="79">
        <f t="shared" si="4"/>
        <v>0</v>
      </c>
      <c r="AJ22" s="86"/>
      <c r="AK22" s="79"/>
      <c r="AL22" s="79"/>
      <c r="AM22" s="79"/>
      <c r="AN22" s="79"/>
      <c r="AO22" s="320" t="b">
        <f>当期計画!AO22</f>
        <v>0</v>
      </c>
      <c r="AP22" s="86"/>
      <c r="AQ22" s="415"/>
      <c r="AR22" s="1111"/>
      <c r="AS22" s="417"/>
      <c r="AT22" s="1109"/>
      <c r="AU22" s="1112"/>
      <c r="AX22" s="389">
        <f t="shared" si="12"/>
        <v>0</v>
      </c>
      <c r="AY22" s="1946"/>
      <c r="AZ22" s="649">
        <f t="shared" si="13"/>
        <v>0</v>
      </c>
      <c r="BA22" s="392">
        <f t="shared" si="13"/>
        <v>0</v>
      </c>
      <c r="BB22" s="392">
        <f t="shared" si="13"/>
        <v>0</v>
      </c>
      <c r="BC22" s="392">
        <f t="shared" si="13"/>
        <v>0</v>
      </c>
      <c r="BD22" s="392">
        <f t="shared" si="13"/>
        <v>0</v>
      </c>
      <c r="BE22" s="392">
        <f t="shared" si="13"/>
        <v>0</v>
      </c>
      <c r="BF22" s="392">
        <f t="shared" si="13"/>
        <v>0</v>
      </c>
      <c r="BG22" s="392">
        <f t="shared" si="13"/>
        <v>0</v>
      </c>
      <c r="BH22" s="392">
        <f t="shared" si="13"/>
        <v>0</v>
      </c>
      <c r="BI22" s="392">
        <f t="shared" si="13"/>
        <v>0</v>
      </c>
      <c r="BJ22" s="392">
        <f t="shared" si="13"/>
        <v>0</v>
      </c>
      <c r="BK22" s="392">
        <f t="shared" si="13"/>
        <v>0</v>
      </c>
      <c r="BL22" s="392">
        <f t="shared" si="13"/>
        <v>0</v>
      </c>
      <c r="BM22" s="393">
        <f t="shared" si="17"/>
        <v>0</v>
      </c>
      <c r="BN22" s="393">
        <f t="shared" si="14"/>
        <v>0</v>
      </c>
      <c r="BO22" s="393">
        <f t="shared" si="14"/>
        <v>0</v>
      </c>
      <c r="BP22" s="393">
        <f t="shared" si="14"/>
        <v>0</v>
      </c>
      <c r="BQ22" s="393">
        <f t="shared" si="14"/>
        <v>0</v>
      </c>
      <c r="BR22" s="393">
        <f t="shared" si="14"/>
        <v>0</v>
      </c>
      <c r="BS22" s="393">
        <f t="shared" si="14"/>
        <v>0</v>
      </c>
      <c r="BT22" s="393">
        <f t="shared" si="14"/>
        <v>0</v>
      </c>
      <c r="BU22" s="393">
        <f t="shared" si="14"/>
        <v>0</v>
      </c>
      <c r="BV22" s="393">
        <f t="shared" si="14"/>
        <v>0</v>
      </c>
      <c r="BW22" s="393">
        <f t="shared" si="14"/>
        <v>0</v>
      </c>
      <c r="BX22" s="393">
        <f t="shared" si="14"/>
        <v>0</v>
      </c>
      <c r="BY22" s="392">
        <f t="shared" si="14"/>
        <v>0</v>
      </c>
      <c r="CA22" s="310">
        <f>IF($T22=TRUE,0,IF(D$2&lt;DATE(2019,10,1),IF($T$1=FALSE,D22*HOME!$F$18,D22*HOME!$F$18/(1+HOME!$H$18)),IF($AO22=TRUE,IF($T$1=FALSE,D22*HOME!$F$21,D22*HOME!$F$21/(1+HOME!$H$21)),IF($T$1=FALSE,D22*HOME!$F$20,D22*HOME!$F$20/(1+HOME!$H$20)))))</f>
        <v>0</v>
      </c>
      <c r="CB22" s="310">
        <f>IF($T22=TRUE,0,IF(E$2&lt;DATE(2019,10,1),IF($T$1=FALSE,E22*HOME!$F$18,E22*HOME!$F$18/(1+HOME!$H$18)),IF($AO22=TRUE,IF($T$1=FALSE,E22*HOME!$F$21,E22*HOME!$F$21/(1+HOME!$H$21)),IF($T$1=FALSE,E22*HOME!$F$20,E22*HOME!$F$20/(1+HOME!$H$20)))))</f>
        <v>0</v>
      </c>
      <c r="CC22" s="310">
        <f>IF($T22=TRUE,0,IF(F$2&lt;DATE(2019,10,1),IF($T$1=FALSE,F22*HOME!$F$18,F22*HOME!$F$18/(1+HOME!$H$18)),IF($AO22=TRUE,IF($T$1=FALSE,F22*HOME!$F$21,F22*HOME!$F$21/(1+HOME!$H$21)),IF($T$1=FALSE,F22*HOME!$F$20,F22*HOME!$F$20/(1+HOME!$H$20)))))</f>
        <v>0</v>
      </c>
      <c r="CD22" s="310">
        <f>IF($T22=TRUE,0,IF(G$2&lt;DATE(2019,10,1),IF($T$1=FALSE,G22*HOME!$F$18,G22*HOME!$F$18/(1+HOME!$H$18)),IF($AO22=TRUE,IF($T$1=FALSE,G22*HOME!$F$21,G22*HOME!$F$21/(1+HOME!$H$21)),IF($T$1=FALSE,G22*HOME!$F$20,G22*HOME!$F$20/(1+HOME!$H$20)))))</f>
        <v>0</v>
      </c>
      <c r="CE22" s="310">
        <f>IF($T22=TRUE,0,IF(H$2&lt;DATE(2019,10,1),IF($T$1=FALSE,H22*HOME!$F$18,H22*HOME!$F$18/(1+HOME!$H$18)),IF($AO22=TRUE,IF($T$1=FALSE,H22*HOME!$F$21,H22*HOME!$F$21/(1+HOME!$H$21)),IF($T$1=FALSE,H22*HOME!$F$20,H22*HOME!$F$20/(1+HOME!$H$20)))))</f>
        <v>0</v>
      </c>
      <c r="CF22" s="310">
        <f>IF($T22=TRUE,0,IF(I$2&lt;DATE(2019,10,1),IF($T$1=FALSE,I22*HOME!$F$18,I22*HOME!$F$18/(1+HOME!$H$18)),IF($AO22=TRUE,IF($T$1=FALSE,I22*HOME!$F$21,I22*HOME!$F$21/(1+HOME!$H$21)),IF($T$1=FALSE,I22*HOME!$F$20,I22*HOME!$F$20/(1+HOME!$H$20)))))</f>
        <v>0</v>
      </c>
      <c r="CG22" s="310">
        <f>IF($T22=TRUE,0,IF(J$2&lt;DATE(2019,10,1),IF($T$1=FALSE,J22*HOME!$F$18,J22*HOME!$F$18/(1+HOME!$H$18)),IF($AO22=TRUE,IF($T$1=FALSE,J22*HOME!$F$21,J22*HOME!$F$21/(1+HOME!$H$21)),IF($T$1=FALSE,J22*HOME!$F$20,J22*HOME!$F$20/(1+HOME!$H$20)))))</f>
        <v>0</v>
      </c>
      <c r="CH22" s="310">
        <f>IF($T22=TRUE,0,IF(K$2&lt;DATE(2019,10,1),IF($T$1=FALSE,K22*HOME!$F$18,K22*HOME!$F$18/(1+HOME!$H$18)),IF($AO22=TRUE,IF($T$1=FALSE,K22*HOME!$F$21,K22*HOME!$F$21/(1+HOME!$H$21)),IF($T$1=FALSE,K22*HOME!$F$20,K22*HOME!$F$20/(1+HOME!$H$20)))))</f>
        <v>0</v>
      </c>
      <c r="CI22" s="310">
        <f>IF($T22=TRUE,0,IF(L$2&lt;DATE(2019,10,1),IF($T$1=FALSE,L22*HOME!$F$18,L22*HOME!$F$18/(1+HOME!$H$18)),IF($AO22=TRUE,IF($T$1=FALSE,L22*HOME!$F$21,L22*HOME!$F$21/(1+HOME!$H$21)),IF($T$1=FALSE,L22*HOME!$F$20,L22*HOME!$F$20/(1+HOME!$H$20)))))</f>
        <v>0</v>
      </c>
      <c r="CJ22" s="310">
        <f>IF($T22=TRUE,0,IF(M$2&lt;DATE(2019,10,1),IF($T$1=FALSE,M22*HOME!$F$18,M22*HOME!$F$18/(1+HOME!$H$18)),IF($AO22=TRUE,IF($T$1=FALSE,M22*HOME!$F$21,M22*HOME!$F$21/(1+HOME!$H$21)),IF($T$1=FALSE,M22*HOME!$F$20,M22*HOME!$F$20/(1+HOME!$H$20)))))</f>
        <v>0</v>
      </c>
      <c r="CK22" s="310">
        <f>IF($T22=TRUE,0,IF(N$2&lt;DATE(2019,10,1),IF($T$1=FALSE,N22*HOME!$F$18,N22*HOME!$F$18/(1+HOME!$H$18)),IF($AO22=TRUE,IF($T$1=FALSE,N22*HOME!$F$21,N22*HOME!$F$21/(1+HOME!$H$21)),IF($T$1=FALSE,N22*HOME!$F$20,N22*HOME!$F$20/(1+HOME!$H$20)))))</f>
        <v>0</v>
      </c>
      <c r="CL22" s="310">
        <f>IF($T22=TRUE,0,IF(O$2&lt;DATE(2019,10,1),IF($T$1=FALSE,O22*HOME!$F$18,O22*HOME!$F$18/(1+HOME!$H$18)),IF($AO22=TRUE,IF($T$1=FALSE,O22*HOME!$F$21,O22*HOME!$F$21/(1+HOME!$H$21)),IF($T$1=FALSE,O22*HOME!$F$20,O22*HOME!$F$20/(1+HOME!$H$20)))))</f>
        <v>0</v>
      </c>
      <c r="CM22" s="310">
        <f>IF($T22=TRUE,0,IF(P$2&lt;DATE(2019,10,1),IF($T$1=FALSE,P22*HOME!$F$18,P22*HOME!$F$18/(1+HOME!$H$18)),IF($AO22=TRUE,IF($T$1=FALSE,P22*HOME!$F$21,P22*HOME!$F$21/(1+HOME!$H$21)),IF($T$1=FALSE,P22*HOME!$F$20,P22*HOME!$F$20/(1+HOME!$H$20)))))</f>
        <v>0</v>
      </c>
      <c r="CN22" s="310">
        <f t="shared" si="15"/>
        <v>0</v>
      </c>
    </row>
    <row r="23" spans="1:100" ht="18" customHeight="1">
      <c r="A23" s="335"/>
      <c r="B23" s="336">
        <v>15</v>
      </c>
      <c r="C23" s="1106">
        <f>IF(C$235=FALSE,当期計画!C23,当期実績!C23)</f>
        <v>0</v>
      </c>
      <c r="D23" s="387">
        <f>IF(D$235=FALSE,当期計画!D23,当期実績!D23)</f>
        <v>0</v>
      </c>
      <c r="E23" s="387">
        <f>IF(E$235=FALSE,当期計画!E23,当期実績!E23)</f>
        <v>0</v>
      </c>
      <c r="F23" s="387">
        <f>IF(F$235=FALSE,当期計画!F23,当期実績!F23)</f>
        <v>0</v>
      </c>
      <c r="G23" s="387">
        <f>IF(G$235=FALSE,当期計画!G23,当期実績!G23)</f>
        <v>0</v>
      </c>
      <c r="H23" s="387">
        <f>IF(H$235=FALSE,当期計画!H23,当期実績!H23)</f>
        <v>0</v>
      </c>
      <c r="I23" s="387">
        <f>IF(I$235=FALSE,当期計画!I23,当期実績!I23)</f>
        <v>0</v>
      </c>
      <c r="J23" s="387">
        <f>IF(J$235=FALSE,当期計画!J23,当期実績!J23)</f>
        <v>0</v>
      </c>
      <c r="K23" s="387">
        <f>IF(K$235=FALSE,当期計画!K23,当期実績!K23)</f>
        <v>0</v>
      </c>
      <c r="L23" s="387">
        <f>IF(L$235=FALSE,当期計画!L23,当期実績!L23)</f>
        <v>0</v>
      </c>
      <c r="M23" s="387">
        <f>IF(M$235=FALSE,当期計画!M23,当期実績!M23)</f>
        <v>0</v>
      </c>
      <c r="N23" s="387">
        <f>IF(N$235=FALSE,当期計画!N23,当期実績!N23)</f>
        <v>0</v>
      </c>
      <c r="O23" s="387">
        <f>IF(O$235=FALSE,当期計画!O23,当期実績!O23)</f>
        <v>0</v>
      </c>
      <c r="P23" s="387">
        <f>IF(P$235=FALSE,当期計画!P23,当期実績!P23)</f>
        <v>0</v>
      </c>
      <c r="Q23" s="388">
        <f t="shared" si="9"/>
        <v>0</v>
      </c>
      <c r="R23" s="389">
        <f t="shared" ref="R23" si="22">IF(ISERROR(#REF!/#REF!),,#REF!/#REF!)</f>
        <v>0</v>
      </c>
      <c r="S23" s="154">
        <f>前期実績!Q23</f>
        <v>0</v>
      </c>
      <c r="T23" s="341" t="b">
        <f>当期計画!T23</f>
        <v>0</v>
      </c>
      <c r="U23" s="79">
        <f>IF($AO23=TRUE,IF($T$1=FALSE,D23*HOME!$H$21,D23*HOME!$H$21/(1+HOME!$H$21)),IF(D$2&lt;DATE(2019,10,1),IF($T$1=FALSE,IF($T23=FALSE,D23*HOME!$H$18,0),IF($T23=FALSE,D23*HOME!$H$18/(1+HOME!$H$18),0)),IF($T$1=FALSE,IF($T23=FALSE,D23*HOME!$H$20,0),IF($T23=FALSE,D23*HOME!$H$20/(1+HOME!$H$20),0))))</f>
        <v>0</v>
      </c>
      <c r="V23" s="79">
        <f>IF($AO23=TRUE,IF($T$1=FALSE,E23*HOME!$H$21,E23*HOME!$H$21/(1+HOME!$H$21)),IF(E$2&lt;DATE(2019,10,1),IF($T$1=FALSE,IF($T23=FALSE,E23*HOME!$H$18,0),IF($T23=FALSE,E23*HOME!$H$18/(1+HOME!$H$18),0)),IF($T$1=FALSE,IF($T23=FALSE,E23*HOME!$H$20,0),IF($T23=FALSE,E23*HOME!$H$20/(1+HOME!$H$20),0))))</f>
        <v>0</v>
      </c>
      <c r="W23" s="79">
        <f>IF($AO23=TRUE,IF($T$1=FALSE,F23*HOME!$H$21,F23*HOME!$H$21/(1+HOME!$H$21)),IF(F$2&lt;DATE(2019,10,1),IF($T$1=FALSE,IF($T23=FALSE,F23*HOME!$H$18,0),IF($T23=FALSE,F23*HOME!$H$18/(1+HOME!$H$18),0)),IF($T$1=FALSE,IF($T23=FALSE,F23*HOME!$H$20,0),IF($T23=FALSE,F23*HOME!$H$20/(1+HOME!$H$20),0))))</f>
        <v>0</v>
      </c>
      <c r="X23" s="79">
        <f>IF($AO23=TRUE,IF($T$1=FALSE,G23*HOME!$H$21,G23*HOME!$H$21/(1+HOME!$H$21)),IF(G$2&lt;DATE(2019,10,1),IF($T$1=FALSE,IF($T23=FALSE,G23*HOME!$H$18,0),IF($T23=FALSE,G23*HOME!$H$18/(1+HOME!$H$18),0)),IF($T$1=FALSE,IF($T23=FALSE,G23*HOME!$H$20,0),IF($T23=FALSE,G23*HOME!$H$20/(1+HOME!$H$20),0))))</f>
        <v>0</v>
      </c>
      <c r="Y23" s="79">
        <f>IF($AO23=TRUE,IF($T$1=FALSE,H23*HOME!$H$21,H23*HOME!$H$21/(1+HOME!$H$21)),IF(H$2&lt;DATE(2019,10,1),IF($T$1=FALSE,IF($T23=FALSE,H23*HOME!$H$18,0),IF($T23=FALSE,H23*HOME!$H$18/(1+HOME!$H$18),0)),IF($T$1=FALSE,IF($T23=FALSE,H23*HOME!$H$20,0),IF($T23=FALSE,H23*HOME!$H$20/(1+HOME!$H$20),0))))</f>
        <v>0</v>
      </c>
      <c r="Z23" s="79">
        <f>IF($AO23=TRUE,IF($T$1=FALSE,I23*HOME!$H$21,I23*HOME!$H$21/(1+HOME!$H$21)),IF(I$2&lt;DATE(2019,10,1),IF($T$1=FALSE,IF($T23=FALSE,I23*HOME!$H$18,0),IF($T23=FALSE,I23*HOME!$H$18/(1+HOME!$H$18),0)),IF($T$1=FALSE,IF($T23=FALSE,I23*HOME!$H$20,0),IF($T23=FALSE,I23*HOME!$H$20/(1+HOME!$H$20),0))))</f>
        <v>0</v>
      </c>
      <c r="AA23" s="79">
        <f>IF($AO23=TRUE,IF($T$1=FALSE,J23*HOME!$H$21,J23*HOME!$H$21/(1+HOME!$H$21)),IF(J$2&lt;DATE(2019,10,1),IF($T$1=FALSE,IF($T23=FALSE,J23*HOME!$H$18,0),IF($T23=FALSE,J23*HOME!$H$18/(1+HOME!$H$18),0)),IF($T$1=FALSE,IF($T23=FALSE,J23*HOME!$H$20,0),IF($T23=FALSE,J23*HOME!$H$20/(1+HOME!$H$20),0))))</f>
        <v>0</v>
      </c>
      <c r="AB23" s="79">
        <f>IF($AO23=TRUE,IF($T$1=FALSE,K23*HOME!$H$21,K23*HOME!$H$21/(1+HOME!$H$21)),IF(K$2&lt;DATE(2019,10,1),IF($T$1=FALSE,IF($T23=FALSE,K23*HOME!$H$18,0),IF($T23=FALSE,K23*HOME!$H$18/(1+HOME!$H$18),0)),IF($T$1=FALSE,IF($T23=FALSE,K23*HOME!$H$20,0),IF($T23=FALSE,K23*HOME!$H$20/(1+HOME!$H$20),0))))</f>
        <v>0</v>
      </c>
      <c r="AC23" s="79">
        <f>IF($AO23=TRUE,IF($T$1=FALSE,L23*HOME!$H$21,L23*HOME!$H$21/(1+HOME!$H$21)),IF(L$2&lt;DATE(2019,10,1),IF($T$1=FALSE,IF($T23=FALSE,L23*HOME!$H$18,0),IF($T23=FALSE,L23*HOME!$H$18/(1+HOME!$H$18),0)),IF($T$1=FALSE,IF($T23=FALSE,L23*HOME!$H$20,0),IF($T23=FALSE,L23*HOME!$H$20/(1+HOME!$H$20),0))))</f>
        <v>0</v>
      </c>
      <c r="AD23" s="79">
        <f>IF($AO23=TRUE,IF($T$1=FALSE,M23*HOME!$H$21,M23*HOME!$H$21/(1+HOME!$H$21)),IF(M$2&lt;DATE(2019,10,1),IF($T$1=FALSE,IF($T23=FALSE,M23*HOME!$H$18,0),IF($T23=FALSE,M23*HOME!$H$18/(1+HOME!$H$18),0)),IF($T$1=FALSE,IF($T23=FALSE,M23*HOME!$H$20,0),IF($T23=FALSE,M23*HOME!$H$20/(1+HOME!$H$20),0))))</f>
        <v>0</v>
      </c>
      <c r="AE23" s="79">
        <f>IF($AO23=TRUE,IF($T$1=FALSE,N23*HOME!$H$21,N23*HOME!$H$21/(1+HOME!$H$21)),IF(N$2&lt;DATE(2019,10,1),IF($T$1=FALSE,IF($T23=FALSE,N23*HOME!$H$18,0),IF($T23=FALSE,N23*HOME!$H$18/(1+HOME!$H$18),0)),IF($T$1=FALSE,IF($T23=FALSE,N23*HOME!$H$20,0),IF($T23=FALSE,N23*HOME!$H$20/(1+HOME!$H$20),0))))</f>
        <v>0</v>
      </c>
      <c r="AF23" s="79">
        <f>IF($AO23=TRUE,IF($T$1=FALSE,O23*HOME!$H$21,O23*HOME!$H$21/(1+HOME!$H$21)),IF(O$2&lt;DATE(2019,10,1),IF($T$1=FALSE,IF($T23=FALSE,O23*HOME!$H$18,0),IF($T23=FALSE,O23*HOME!$H$18/(1+HOME!$H$18),0)),IF($T$1=FALSE,IF($T23=FALSE,O23*HOME!$H$20,0),IF($T23=FALSE,O23*HOME!$H$20/(1+HOME!$H$20),0))))</f>
        <v>0</v>
      </c>
      <c r="AG23" s="79">
        <f>IF($AO23=TRUE,IF($T$1=FALSE,P23*HOME!$H$21,P23*HOME!$H$21/(1+HOME!$H$21)),IF(P$2&lt;DATE(2019,10,1),IF($T$1=FALSE,IF($T23=FALSE,P23*HOME!$H$18,0),IF($T23=FALSE,P23*HOME!$H$18/(1+HOME!$H$18),0)),IF($T$1=FALSE,IF($T23=FALSE,P23*HOME!$H$20,0),IF($T23=FALSE,P23*HOME!$H$20/(1+HOME!$H$20),0))))</f>
        <v>0</v>
      </c>
      <c r="AH23" s="79">
        <f t="shared" si="3"/>
        <v>0</v>
      </c>
      <c r="AI23" s="79">
        <f t="shared" si="4"/>
        <v>0</v>
      </c>
      <c r="AJ23" s="86"/>
      <c r="AK23" s="79"/>
      <c r="AL23" s="79"/>
      <c r="AM23" s="79"/>
      <c r="AN23" s="79"/>
      <c r="AO23" s="320" t="b">
        <f>当期計画!AO23</f>
        <v>0</v>
      </c>
      <c r="AP23" s="86"/>
      <c r="AQ23" s="415"/>
      <c r="AR23" s="1111"/>
      <c r="AS23" s="417"/>
      <c r="AT23" s="1109"/>
      <c r="AU23" s="1109"/>
      <c r="AX23" s="389">
        <f t="shared" si="12"/>
        <v>0</v>
      </c>
      <c r="AY23" s="1946"/>
      <c r="AZ23" s="649">
        <f t="shared" si="13"/>
        <v>0</v>
      </c>
      <c r="BA23" s="392">
        <f t="shared" si="13"/>
        <v>0</v>
      </c>
      <c r="BB23" s="392">
        <f t="shared" si="13"/>
        <v>0</v>
      </c>
      <c r="BC23" s="392">
        <f t="shared" si="13"/>
        <v>0</v>
      </c>
      <c r="BD23" s="392">
        <f t="shared" si="13"/>
        <v>0</v>
      </c>
      <c r="BE23" s="392">
        <f t="shared" si="13"/>
        <v>0</v>
      </c>
      <c r="BF23" s="392">
        <f t="shared" si="13"/>
        <v>0</v>
      </c>
      <c r="BG23" s="392">
        <f t="shared" si="13"/>
        <v>0</v>
      </c>
      <c r="BH23" s="392">
        <f t="shared" si="13"/>
        <v>0</v>
      </c>
      <c r="BI23" s="392">
        <f t="shared" si="13"/>
        <v>0</v>
      </c>
      <c r="BJ23" s="392">
        <f t="shared" si="13"/>
        <v>0</v>
      </c>
      <c r="BK23" s="392">
        <f t="shared" si="13"/>
        <v>0</v>
      </c>
      <c r="BL23" s="392">
        <f t="shared" si="13"/>
        <v>0</v>
      </c>
      <c r="BM23" s="393">
        <f t="shared" si="17"/>
        <v>0</v>
      </c>
      <c r="BN23" s="393">
        <f t="shared" si="14"/>
        <v>0</v>
      </c>
      <c r="BO23" s="393">
        <f t="shared" si="14"/>
        <v>0</v>
      </c>
      <c r="BP23" s="393">
        <f t="shared" si="14"/>
        <v>0</v>
      </c>
      <c r="BQ23" s="393">
        <f t="shared" si="14"/>
        <v>0</v>
      </c>
      <c r="BR23" s="393">
        <f t="shared" si="14"/>
        <v>0</v>
      </c>
      <c r="BS23" s="393">
        <f t="shared" si="14"/>
        <v>0</v>
      </c>
      <c r="BT23" s="393">
        <f t="shared" si="14"/>
        <v>0</v>
      </c>
      <c r="BU23" s="393">
        <f t="shared" si="14"/>
        <v>0</v>
      </c>
      <c r="BV23" s="393">
        <f t="shared" si="14"/>
        <v>0</v>
      </c>
      <c r="BW23" s="393">
        <f t="shared" si="14"/>
        <v>0</v>
      </c>
      <c r="BX23" s="393">
        <f t="shared" si="14"/>
        <v>0</v>
      </c>
      <c r="BY23" s="392">
        <f t="shared" si="14"/>
        <v>0</v>
      </c>
      <c r="CA23" s="310">
        <f>IF($T23=TRUE,0,IF(D$2&lt;DATE(2019,10,1),IF($T$1=FALSE,D23*HOME!$F$18,D23*HOME!$F$18/(1+HOME!$H$18)),IF($AO23=TRUE,IF($T$1=FALSE,D23*HOME!$F$21,D23*HOME!$F$21/(1+HOME!$H$21)),IF($T$1=FALSE,D23*HOME!$F$20,D23*HOME!$F$20/(1+HOME!$H$20)))))</f>
        <v>0</v>
      </c>
      <c r="CB23" s="310">
        <f>IF($T23=TRUE,0,IF(E$2&lt;DATE(2019,10,1),IF($T$1=FALSE,E23*HOME!$F$18,E23*HOME!$F$18/(1+HOME!$H$18)),IF($AO23=TRUE,IF($T$1=FALSE,E23*HOME!$F$21,E23*HOME!$F$21/(1+HOME!$H$21)),IF($T$1=FALSE,E23*HOME!$F$20,E23*HOME!$F$20/(1+HOME!$H$20)))))</f>
        <v>0</v>
      </c>
      <c r="CC23" s="310">
        <f>IF($T23=TRUE,0,IF(F$2&lt;DATE(2019,10,1),IF($T$1=FALSE,F23*HOME!$F$18,F23*HOME!$F$18/(1+HOME!$H$18)),IF($AO23=TRUE,IF($T$1=FALSE,F23*HOME!$F$21,F23*HOME!$F$21/(1+HOME!$H$21)),IF($T$1=FALSE,F23*HOME!$F$20,F23*HOME!$F$20/(1+HOME!$H$20)))))</f>
        <v>0</v>
      </c>
      <c r="CD23" s="310">
        <f>IF($T23=TRUE,0,IF(G$2&lt;DATE(2019,10,1),IF($T$1=FALSE,G23*HOME!$F$18,G23*HOME!$F$18/(1+HOME!$H$18)),IF($AO23=TRUE,IF($T$1=FALSE,G23*HOME!$F$21,G23*HOME!$F$21/(1+HOME!$H$21)),IF($T$1=FALSE,G23*HOME!$F$20,G23*HOME!$F$20/(1+HOME!$H$20)))))</f>
        <v>0</v>
      </c>
      <c r="CE23" s="310">
        <f>IF($T23=TRUE,0,IF(H$2&lt;DATE(2019,10,1),IF($T$1=FALSE,H23*HOME!$F$18,H23*HOME!$F$18/(1+HOME!$H$18)),IF($AO23=TRUE,IF($T$1=FALSE,H23*HOME!$F$21,H23*HOME!$F$21/(1+HOME!$H$21)),IF($T$1=FALSE,H23*HOME!$F$20,H23*HOME!$F$20/(1+HOME!$H$20)))))</f>
        <v>0</v>
      </c>
      <c r="CF23" s="310">
        <f>IF($T23=TRUE,0,IF(I$2&lt;DATE(2019,10,1),IF($T$1=FALSE,I23*HOME!$F$18,I23*HOME!$F$18/(1+HOME!$H$18)),IF($AO23=TRUE,IF($T$1=FALSE,I23*HOME!$F$21,I23*HOME!$F$21/(1+HOME!$H$21)),IF($T$1=FALSE,I23*HOME!$F$20,I23*HOME!$F$20/(1+HOME!$H$20)))))</f>
        <v>0</v>
      </c>
      <c r="CG23" s="310">
        <f>IF($T23=TRUE,0,IF(J$2&lt;DATE(2019,10,1),IF($T$1=FALSE,J23*HOME!$F$18,J23*HOME!$F$18/(1+HOME!$H$18)),IF($AO23=TRUE,IF($T$1=FALSE,J23*HOME!$F$21,J23*HOME!$F$21/(1+HOME!$H$21)),IF($T$1=FALSE,J23*HOME!$F$20,J23*HOME!$F$20/(1+HOME!$H$20)))))</f>
        <v>0</v>
      </c>
      <c r="CH23" s="310">
        <f>IF($T23=TRUE,0,IF(K$2&lt;DATE(2019,10,1),IF($T$1=FALSE,K23*HOME!$F$18,K23*HOME!$F$18/(1+HOME!$H$18)),IF($AO23=TRUE,IF($T$1=FALSE,K23*HOME!$F$21,K23*HOME!$F$21/(1+HOME!$H$21)),IF($T$1=FALSE,K23*HOME!$F$20,K23*HOME!$F$20/(1+HOME!$H$20)))))</f>
        <v>0</v>
      </c>
      <c r="CI23" s="310">
        <f>IF($T23=TRUE,0,IF(L$2&lt;DATE(2019,10,1),IF($T$1=FALSE,L23*HOME!$F$18,L23*HOME!$F$18/(1+HOME!$H$18)),IF($AO23=TRUE,IF($T$1=FALSE,L23*HOME!$F$21,L23*HOME!$F$21/(1+HOME!$H$21)),IF($T$1=FALSE,L23*HOME!$F$20,L23*HOME!$F$20/(1+HOME!$H$20)))))</f>
        <v>0</v>
      </c>
      <c r="CJ23" s="310">
        <f>IF($T23=TRUE,0,IF(M$2&lt;DATE(2019,10,1),IF($T$1=FALSE,M23*HOME!$F$18,M23*HOME!$F$18/(1+HOME!$H$18)),IF($AO23=TRUE,IF($T$1=FALSE,M23*HOME!$F$21,M23*HOME!$F$21/(1+HOME!$H$21)),IF($T$1=FALSE,M23*HOME!$F$20,M23*HOME!$F$20/(1+HOME!$H$20)))))</f>
        <v>0</v>
      </c>
      <c r="CK23" s="310">
        <f>IF($T23=TRUE,0,IF(N$2&lt;DATE(2019,10,1),IF($T$1=FALSE,N23*HOME!$F$18,N23*HOME!$F$18/(1+HOME!$H$18)),IF($AO23=TRUE,IF($T$1=FALSE,N23*HOME!$F$21,N23*HOME!$F$21/(1+HOME!$H$21)),IF($T$1=FALSE,N23*HOME!$F$20,N23*HOME!$F$20/(1+HOME!$H$20)))))</f>
        <v>0</v>
      </c>
      <c r="CL23" s="310">
        <f>IF($T23=TRUE,0,IF(O$2&lt;DATE(2019,10,1),IF($T$1=FALSE,O23*HOME!$F$18,O23*HOME!$F$18/(1+HOME!$H$18)),IF($AO23=TRUE,IF($T$1=FALSE,O23*HOME!$F$21,O23*HOME!$F$21/(1+HOME!$H$21)),IF($T$1=FALSE,O23*HOME!$F$20,O23*HOME!$F$20/(1+HOME!$H$20)))))</f>
        <v>0</v>
      </c>
      <c r="CM23" s="310">
        <f>IF($T23=TRUE,0,IF(P$2&lt;DATE(2019,10,1),IF($T$1=FALSE,P23*HOME!$F$18,P23*HOME!$F$18/(1+HOME!$H$18)),IF($AO23=TRUE,IF($T$1=FALSE,P23*HOME!$F$21,P23*HOME!$F$21/(1+HOME!$H$21)),IF($T$1=FALSE,P23*HOME!$F$20,P23*HOME!$F$20/(1+HOME!$H$20)))))</f>
        <v>0</v>
      </c>
      <c r="CN23" s="310">
        <f t="shared" si="15"/>
        <v>0</v>
      </c>
      <c r="CV23" s="310">
        <v>400000</v>
      </c>
    </row>
    <row r="24" spans="1:100" ht="18" customHeight="1">
      <c r="A24" s="335"/>
      <c r="B24" s="336">
        <v>16</v>
      </c>
      <c r="C24" s="1106">
        <f>IF(C$235=FALSE,当期計画!C24,当期実績!C24)</f>
        <v>0</v>
      </c>
      <c r="D24" s="387">
        <f>IF(D$235=FALSE,当期計画!D24,当期実績!D24)</f>
        <v>0</v>
      </c>
      <c r="E24" s="387">
        <f>IF(E$235=FALSE,当期計画!E24,当期実績!E24)</f>
        <v>0</v>
      </c>
      <c r="F24" s="387">
        <f>IF(F$235=FALSE,当期計画!F24,当期実績!F24)</f>
        <v>0</v>
      </c>
      <c r="G24" s="387">
        <f>IF(G$235=FALSE,当期計画!G24,当期実績!G24)</f>
        <v>0</v>
      </c>
      <c r="H24" s="387">
        <f>IF(H$235=FALSE,当期計画!H24,当期実績!H24)</f>
        <v>0</v>
      </c>
      <c r="I24" s="387">
        <f>IF(I$235=FALSE,当期計画!I24,当期実績!I24)</f>
        <v>0</v>
      </c>
      <c r="J24" s="387">
        <f>IF(J$235=FALSE,当期計画!J24,当期実績!J24)</f>
        <v>0</v>
      </c>
      <c r="K24" s="387">
        <f>IF(K$235=FALSE,当期計画!K24,当期実績!K24)</f>
        <v>0</v>
      </c>
      <c r="L24" s="387">
        <f>IF(L$235=FALSE,当期計画!L24,当期実績!L24)</f>
        <v>0</v>
      </c>
      <c r="M24" s="387">
        <f>IF(M$235=FALSE,当期計画!M24,当期実績!M24)</f>
        <v>0</v>
      </c>
      <c r="N24" s="387">
        <f>IF(N$235=FALSE,当期計画!N24,当期実績!N24)</f>
        <v>0</v>
      </c>
      <c r="O24" s="387">
        <f>IF(O$235=FALSE,当期計画!O24,当期実績!O24)</f>
        <v>0</v>
      </c>
      <c r="P24" s="387">
        <f>IF(P$235=FALSE,当期計画!P24,当期実績!P24)</f>
        <v>0</v>
      </c>
      <c r="Q24" s="388">
        <f t="shared" si="9"/>
        <v>0</v>
      </c>
      <c r="R24" s="389">
        <f t="shared" ref="R24" si="23">IF(ISERROR(#REF!/#REF!),,#REF!/#REF!)</f>
        <v>0</v>
      </c>
      <c r="S24" s="154">
        <f>前期実績!Q24</f>
        <v>0</v>
      </c>
      <c r="T24" s="341" t="b">
        <f>当期計画!T24</f>
        <v>0</v>
      </c>
      <c r="U24" s="79">
        <f>IF($AO24=TRUE,IF($T$1=FALSE,D24*HOME!$H$21,D24*HOME!$H$21/(1+HOME!$H$21)),IF(D$2&lt;DATE(2019,10,1),IF($T$1=FALSE,IF($T24=FALSE,D24*HOME!$H$18,0),IF($T24=FALSE,D24*HOME!$H$18/(1+HOME!$H$18),0)),IF($T$1=FALSE,IF($T24=FALSE,D24*HOME!$H$20,0),IF($T24=FALSE,D24*HOME!$H$20/(1+HOME!$H$20),0))))</f>
        <v>0</v>
      </c>
      <c r="V24" s="79">
        <f>IF($AO24=TRUE,IF($T$1=FALSE,E24*HOME!$H$21,E24*HOME!$H$21/(1+HOME!$H$21)),IF(E$2&lt;DATE(2019,10,1),IF($T$1=FALSE,IF($T24=FALSE,E24*HOME!$H$18,0),IF($T24=FALSE,E24*HOME!$H$18/(1+HOME!$H$18),0)),IF($T$1=FALSE,IF($T24=FALSE,E24*HOME!$H$20,0),IF($T24=FALSE,E24*HOME!$H$20/(1+HOME!$H$20),0))))</f>
        <v>0</v>
      </c>
      <c r="W24" s="79">
        <f>IF($AO24=TRUE,IF($T$1=FALSE,F24*HOME!$H$21,F24*HOME!$H$21/(1+HOME!$H$21)),IF(F$2&lt;DATE(2019,10,1),IF($T$1=FALSE,IF($T24=FALSE,F24*HOME!$H$18,0),IF($T24=FALSE,F24*HOME!$H$18/(1+HOME!$H$18),0)),IF($T$1=FALSE,IF($T24=FALSE,F24*HOME!$H$20,0),IF($T24=FALSE,F24*HOME!$H$20/(1+HOME!$H$20),0))))</f>
        <v>0</v>
      </c>
      <c r="X24" s="79">
        <f>IF($AO24=TRUE,IF($T$1=FALSE,G24*HOME!$H$21,G24*HOME!$H$21/(1+HOME!$H$21)),IF(G$2&lt;DATE(2019,10,1),IF($T$1=FALSE,IF($T24=FALSE,G24*HOME!$H$18,0),IF($T24=FALSE,G24*HOME!$H$18/(1+HOME!$H$18),0)),IF($T$1=FALSE,IF($T24=FALSE,G24*HOME!$H$20,0),IF($T24=FALSE,G24*HOME!$H$20/(1+HOME!$H$20),0))))</f>
        <v>0</v>
      </c>
      <c r="Y24" s="79">
        <f>IF($AO24=TRUE,IF($T$1=FALSE,H24*HOME!$H$21,H24*HOME!$H$21/(1+HOME!$H$21)),IF(H$2&lt;DATE(2019,10,1),IF($T$1=FALSE,IF($T24=FALSE,H24*HOME!$H$18,0),IF($T24=FALSE,H24*HOME!$H$18/(1+HOME!$H$18),0)),IF($T$1=FALSE,IF($T24=FALSE,H24*HOME!$H$20,0),IF($T24=FALSE,H24*HOME!$H$20/(1+HOME!$H$20),0))))</f>
        <v>0</v>
      </c>
      <c r="Z24" s="79">
        <f>IF($AO24=TRUE,IF($T$1=FALSE,I24*HOME!$H$21,I24*HOME!$H$21/(1+HOME!$H$21)),IF(I$2&lt;DATE(2019,10,1),IF($T$1=FALSE,IF($T24=FALSE,I24*HOME!$H$18,0),IF($T24=FALSE,I24*HOME!$H$18/(1+HOME!$H$18),0)),IF($T$1=FALSE,IF($T24=FALSE,I24*HOME!$H$20,0),IF($T24=FALSE,I24*HOME!$H$20/(1+HOME!$H$20),0))))</f>
        <v>0</v>
      </c>
      <c r="AA24" s="79">
        <f>IF($AO24=TRUE,IF($T$1=FALSE,J24*HOME!$H$21,J24*HOME!$H$21/(1+HOME!$H$21)),IF(J$2&lt;DATE(2019,10,1),IF($T$1=FALSE,IF($T24=FALSE,J24*HOME!$H$18,0),IF($T24=FALSE,J24*HOME!$H$18/(1+HOME!$H$18),0)),IF($T$1=FALSE,IF($T24=FALSE,J24*HOME!$H$20,0),IF($T24=FALSE,J24*HOME!$H$20/(1+HOME!$H$20),0))))</f>
        <v>0</v>
      </c>
      <c r="AB24" s="79">
        <f>IF($AO24=TRUE,IF($T$1=FALSE,K24*HOME!$H$21,K24*HOME!$H$21/(1+HOME!$H$21)),IF(K$2&lt;DATE(2019,10,1),IF($T$1=FALSE,IF($T24=FALSE,K24*HOME!$H$18,0),IF($T24=FALSE,K24*HOME!$H$18/(1+HOME!$H$18),0)),IF($T$1=FALSE,IF($T24=FALSE,K24*HOME!$H$20,0),IF($T24=FALSE,K24*HOME!$H$20/(1+HOME!$H$20),0))))</f>
        <v>0</v>
      </c>
      <c r="AC24" s="79">
        <f>IF($AO24=TRUE,IF($T$1=FALSE,L24*HOME!$H$21,L24*HOME!$H$21/(1+HOME!$H$21)),IF(L$2&lt;DATE(2019,10,1),IF($T$1=FALSE,IF($T24=FALSE,L24*HOME!$H$18,0),IF($T24=FALSE,L24*HOME!$H$18/(1+HOME!$H$18),0)),IF($T$1=FALSE,IF($T24=FALSE,L24*HOME!$H$20,0),IF($T24=FALSE,L24*HOME!$H$20/(1+HOME!$H$20),0))))</f>
        <v>0</v>
      </c>
      <c r="AD24" s="79">
        <f>IF($AO24=TRUE,IF($T$1=FALSE,M24*HOME!$H$21,M24*HOME!$H$21/(1+HOME!$H$21)),IF(M$2&lt;DATE(2019,10,1),IF($T$1=FALSE,IF($T24=FALSE,M24*HOME!$H$18,0),IF($T24=FALSE,M24*HOME!$H$18/(1+HOME!$H$18),0)),IF($T$1=FALSE,IF($T24=FALSE,M24*HOME!$H$20,0),IF($T24=FALSE,M24*HOME!$H$20/(1+HOME!$H$20),0))))</f>
        <v>0</v>
      </c>
      <c r="AE24" s="79">
        <f>IF($AO24=TRUE,IF($T$1=FALSE,N24*HOME!$H$21,N24*HOME!$H$21/(1+HOME!$H$21)),IF(N$2&lt;DATE(2019,10,1),IF($T$1=FALSE,IF($T24=FALSE,N24*HOME!$H$18,0),IF($T24=FALSE,N24*HOME!$H$18/(1+HOME!$H$18),0)),IF($T$1=FALSE,IF($T24=FALSE,N24*HOME!$H$20,0),IF($T24=FALSE,N24*HOME!$H$20/(1+HOME!$H$20),0))))</f>
        <v>0</v>
      </c>
      <c r="AF24" s="79">
        <f>IF($AO24=TRUE,IF($T$1=FALSE,O24*HOME!$H$21,O24*HOME!$H$21/(1+HOME!$H$21)),IF(O$2&lt;DATE(2019,10,1),IF($T$1=FALSE,IF($T24=FALSE,O24*HOME!$H$18,0),IF($T24=FALSE,O24*HOME!$H$18/(1+HOME!$H$18),0)),IF($T$1=FALSE,IF($T24=FALSE,O24*HOME!$H$20,0),IF($T24=FALSE,O24*HOME!$H$20/(1+HOME!$H$20),0))))</f>
        <v>0</v>
      </c>
      <c r="AG24" s="79">
        <f>IF($AO24=TRUE,IF($T$1=FALSE,P24*HOME!$H$21,P24*HOME!$H$21/(1+HOME!$H$21)),IF(P$2&lt;DATE(2019,10,1),IF($T$1=FALSE,IF($T24=FALSE,P24*HOME!$H$18,0),IF($T24=FALSE,P24*HOME!$H$18/(1+HOME!$H$18),0)),IF($T$1=FALSE,IF($T24=FALSE,P24*HOME!$H$20,0),IF($T24=FALSE,P24*HOME!$H$20/(1+HOME!$H$20),0))))</f>
        <v>0</v>
      </c>
      <c r="AH24" s="79">
        <f t="shared" si="3"/>
        <v>0</v>
      </c>
      <c r="AI24" s="79">
        <f t="shared" si="4"/>
        <v>0</v>
      </c>
      <c r="AJ24" s="86"/>
      <c r="AK24" s="79"/>
      <c r="AL24" s="79"/>
      <c r="AM24" s="79"/>
      <c r="AN24" s="79"/>
      <c r="AO24" s="320" t="b">
        <f>当期計画!AO24</f>
        <v>0</v>
      </c>
      <c r="AP24" s="86"/>
      <c r="AQ24" s="415"/>
      <c r="AR24" s="1111"/>
      <c r="AS24" s="417"/>
      <c r="AT24" s="1109"/>
      <c r="AU24" s="1109"/>
      <c r="AX24" s="389">
        <f t="shared" si="12"/>
        <v>0</v>
      </c>
      <c r="AY24" s="1946"/>
      <c r="AZ24" s="649">
        <f t="shared" si="13"/>
        <v>0</v>
      </c>
      <c r="BA24" s="392">
        <f t="shared" si="13"/>
        <v>0</v>
      </c>
      <c r="BB24" s="392">
        <f t="shared" si="13"/>
        <v>0</v>
      </c>
      <c r="BC24" s="392">
        <f t="shared" si="13"/>
        <v>0</v>
      </c>
      <c r="BD24" s="392">
        <f t="shared" si="13"/>
        <v>0</v>
      </c>
      <c r="BE24" s="392">
        <f t="shared" si="13"/>
        <v>0</v>
      </c>
      <c r="BF24" s="392">
        <f t="shared" si="13"/>
        <v>0</v>
      </c>
      <c r="BG24" s="392">
        <f t="shared" si="13"/>
        <v>0</v>
      </c>
      <c r="BH24" s="392">
        <f t="shared" si="13"/>
        <v>0</v>
      </c>
      <c r="BI24" s="392">
        <f t="shared" si="13"/>
        <v>0</v>
      </c>
      <c r="BJ24" s="392">
        <f t="shared" si="13"/>
        <v>0</v>
      </c>
      <c r="BK24" s="392">
        <f t="shared" si="13"/>
        <v>0</v>
      </c>
      <c r="BL24" s="392">
        <f t="shared" si="13"/>
        <v>0</v>
      </c>
      <c r="BM24" s="393">
        <f t="shared" si="17"/>
        <v>0</v>
      </c>
      <c r="BN24" s="393">
        <f t="shared" si="14"/>
        <v>0</v>
      </c>
      <c r="BO24" s="393">
        <f t="shared" si="14"/>
        <v>0</v>
      </c>
      <c r="BP24" s="393">
        <f t="shared" si="14"/>
        <v>0</v>
      </c>
      <c r="BQ24" s="393">
        <f t="shared" si="14"/>
        <v>0</v>
      </c>
      <c r="BR24" s="393">
        <f t="shared" si="14"/>
        <v>0</v>
      </c>
      <c r="BS24" s="393">
        <f t="shared" si="14"/>
        <v>0</v>
      </c>
      <c r="BT24" s="393">
        <f t="shared" si="14"/>
        <v>0</v>
      </c>
      <c r="BU24" s="393">
        <f t="shared" si="14"/>
        <v>0</v>
      </c>
      <c r="BV24" s="393">
        <f t="shared" si="14"/>
        <v>0</v>
      </c>
      <c r="BW24" s="393">
        <f t="shared" si="14"/>
        <v>0</v>
      </c>
      <c r="BX24" s="393">
        <f t="shared" si="14"/>
        <v>0</v>
      </c>
      <c r="BY24" s="392">
        <f t="shared" si="14"/>
        <v>0</v>
      </c>
      <c r="CA24" s="310">
        <f>IF($T24=TRUE,0,IF(D$2&lt;DATE(2019,10,1),IF($T$1=FALSE,D24*HOME!$F$18,D24*HOME!$F$18/(1+HOME!$H$18)),IF($AO24=TRUE,IF($T$1=FALSE,D24*HOME!$F$21,D24*HOME!$F$21/(1+HOME!$H$21)),IF($T$1=FALSE,D24*HOME!$F$20,D24*HOME!$F$20/(1+HOME!$H$20)))))</f>
        <v>0</v>
      </c>
      <c r="CB24" s="310">
        <f>IF($T24=TRUE,0,IF(E$2&lt;DATE(2019,10,1),IF($T$1=FALSE,E24*HOME!$F$18,E24*HOME!$F$18/(1+HOME!$H$18)),IF($AO24=TRUE,IF($T$1=FALSE,E24*HOME!$F$21,E24*HOME!$F$21/(1+HOME!$H$21)),IF($T$1=FALSE,E24*HOME!$F$20,E24*HOME!$F$20/(1+HOME!$H$20)))))</f>
        <v>0</v>
      </c>
      <c r="CC24" s="310">
        <f>IF($T24=TRUE,0,IF(F$2&lt;DATE(2019,10,1),IF($T$1=FALSE,F24*HOME!$F$18,F24*HOME!$F$18/(1+HOME!$H$18)),IF($AO24=TRUE,IF($T$1=FALSE,F24*HOME!$F$21,F24*HOME!$F$21/(1+HOME!$H$21)),IF($T$1=FALSE,F24*HOME!$F$20,F24*HOME!$F$20/(1+HOME!$H$20)))))</f>
        <v>0</v>
      </c>
      <c r="CD24" s="310">
        <f>IF($T24=TRUE,0,IF(G$2&lt;DATE(2019,10,1),IF($T$1=FALSE,G24*HOME!$F$18,G24*HOME!$F$18/(1+HOME!$H$18)),IF($AO24=TRUE,IF($T$1=FALSE,G24*HOME!$F$21,G24*HOME!$F$21/(1+HOME!$H$21)),IF($T$1=FALSE,G24*HOME!$F$20,G24*HOME!$F$20/(1+HOME!$H$20)))))</f>
        <v>0</v>
      </c>
      <c r="CE24" s="310">
        <f>IF($T24=TRUE,0,IF(H$2&lt;DATE(2019,10,1),IF($T$1=FALSE,H24*HOME!$F$18,H24*HOME!$F$18/(1+HOME!$H$18)),IF($AO24=TRUE,IF($T$1=FALSE,H24*HOME!$F$21,H24*HOME!$F$21/(1+HOME!$H$21)),IF($T$1=FALSE,H24*HOME!$F$20,H24*HOME!$F$20/(1+HOME!$H$20)))))</f>
        <v>0</v>
      </c>
      <c r="CF24" s="310">
        <f>IF($T24=TRUE,0,IF(I$2&lt;DATE(2019,10,1),IF($T$1=FALSE,I24*HOME!$F$18,I24*HOME!$F$18/(1+HOME!$H$18)),IF($AO24=TRUE,IF($T$1=FALSE,I24*HOME!$F$21,I24*HOME!$F$21/(1+HOME!$H$21)),IF($T$1=FALSE,I24*HOME!$F$20,I24*HOME!$F$20/(1+HOME!$H$20)))))</f>
        <v>0</v>
      </c>
      <c r="CG24" s="310">
        <f>IF($T24=TRUE,0,IF(J$2&lt;DATE(2019,10,1),IF($T$1=FALSE,J24*HOME!$F$18,J24*HOME!$F$18/(1+HOME!$H$18)),IF($AO24=TRUE,IF($T$1=FALSE,J24*HOME!$F$21,J24*HOME!$F$21/(1+HOME!$H$21)),IF($T$1=FALSE,J24*HOME!$F$20,J24*HOME!$F$20/(1+HOME!$H$20)))))</f>
        <v>0</v>
      </c>
      <c r="CH24" s="310">
        <f>IF($T24=TRUE,0,IF(K$2&lt;DATE(2019,10,1),IF($T$1=FALSE,K24*HOME!$F$18,K24*HOME!$F$18/(1+HOME!$H$18)),IF($AO24=TRUE,IF($T$1=FALSE,K24*HOME!$F$21,K24*HOME!$F$21/(1+HOME!$H$21)),IF($T$1=FALSE,K24*HOME!$F$20,K24*HOME!$F$20/(1+HOME!$H$20)))))</f>
        <v>0</v>
      </c>
      <c r="CI24" s="310">
        <f>IF($T24=TRUE,0,IF(L$2&lt;DATE(2019,10,1),IF($T$1=FALSE,L24*HOME!$F$18,L24*HOME!$F$18/(1+HOME!$H$18)),IF($AO24=TRUE,IF($T$1=FALSE,L24*HOME!$F$21,L24*HOME!$F$21/(1+HOME!$H$21)),IF($T$1=FALSE,L24*HOME!$F$20,L24*HOME!$F$20/(1+HOME!$H$20)))))</f>
        <v>0</v>
      </c>
      <c r="CJ24" s="310">
        <f>IF($T24=TRUE,0,IF(M$2&lt;DATE(2019,10,1),IF($T$1=FALSE,M24*HOME!$F$18,M24*HOME!$F$18/(1+HOME!$H$18)),IF($AO24=TRUE,IF($T$1=FALSE,M24*HOME!$F$21,M24*HOME!$F$21/(1+HOME!$H$21)),IF($T$1=FALSE,M24*HOME!$F$20,M24*HOME!$F$20/(1+HOME!$H$20)))))</f>
        <v>0</v>
      </c>
      <c r="CK24" s="310">
        <f>IF($T24=TRUE,0,IF(N$2&lt;DATE(2019,10,1),IF($T$1=FALSE,N24*HOME!$F$18,N24*HOME!$F$18/(1+HOME!$H$18)),IF($AO24=TRUE,IF($T$1=FALSE,N24*HOME!$F$21,N24*HOME!$F$21/(1+HOME!$H$21)),IF($T$1=FALSE,N24*HOME!$F$20,N24*HOME!$F$20/(1+HOME!$H$20)))))</f>
        <v>0</v>
      </c>
      <c r="CL24" s="310">
        <f>IF($T24=TRUE,0,IF(O$2&lt;DATE(2019,10,1),IF($T$1=FALSE,O24*HOME!$F$18,O24*HOME!$F$18/(1+HOME!$H$18)),IF($AO24=TRUE,IF($T$1=FALSE,O24*HOME!$F$21,O24*HOME!$F$21/(1+HOME!$H$21)),IF($T$1=FALSE,O24*HOME!$F$20,O24*HOME!$F$20/(1+HOME!$H$20)))))</f>
        <v>0</v>
      </c>
      <c r="CM24" s="310">
        <f>IF($T24=TRUE,0,IF(P$2&lt;DATE(2019,10,1),IF($T$1=FALSE,P24*HOME!$F$18,P24*HOME!$F$18/(1+HOME!$H$18)),IF($AO24=TRUE,IF($T$1=FALSE,P24*HOME!$F$21,P24*HOME!$F$21/(1+HOME!$H$21)),IF($T$1=FALSE,P24*HOME!$F$20,P24*HOME!$F$20/(1+HOME!$H$20)))))</f>
        <v>0</v>
      </c>
      <c r="CN24" s="310">
        <f t="shared" si="15"/>
        <v>0</v>
      </c>
      <c r="CV24" s="310">
        <v>900000</v>
      </c>
    </row>
    <row r="25" spans="1:100" ht="18" customHeight="1">
      <c r="A25" s="335"/>
      <c r="B25" s="336">
        <v>17</v>
      </c>
      <c r="C25" s="1106">
        <f>IF(C$235=FALSE,当期計画!C25,当期実績!C25)</f>
        <v>0</v>
      </c>
      <c r="D25" s="387">
        <f>IF(D$235=FALSE,当期計画!D25,当期実績!D25)</f>
        <v>0</v>
      </c>
      <c r="E25" s="387">
        <f>IF(E$235=FALSE,当期計画!E25,当期実績!E25)</f>
        <v>0</v>
      </c>
      <c r="F25" s="387">
        <f>IF(F$235=FALSE,当期計画!F25,当期実績!F25)</f>
        <v>0</v>
      </c>
      <c r="G25" s="387">
        <f>IF(G$235=FALSE,当期計画!G25,当期実績!G25)</f>
        <v>0</v>
      </c>
      <c r="H25" s="387">
        <f>IF(H$235=FALSE,当期計画!H25,当期実績!H25)</f>
        <v>0</v>
      </c>
      <c r="I25" s="387">
        <f>IF(I$235=FALSE,当期計画!I25,当期実績!I25)</f>
        <v>0</v>
      </c>
      <c r="J25" s="387">
        <f>IF(J$235=FALSE,当期計画!J25,当期実績!J25)</f>
        <v>0</v>
      </c>
      <c r="K25" s="387">
        <f>IF(K$235=FALSE,当期計画!K25,当期実績!K25)</f>
        <v>0</v>
      </c>
      <c r="L25" s="387">
        <f>IF(L$235=FALSE,当期計画!L25,当期実績!L25)</f>
        <v>0</v>
      </c>
      <c r="M25" s="387">
        <f>IF(M$235=FALSE,当期計画!M25,当期実績!M25)</f>
        <v>0</v>
      </c>
      <c r="N25" s="387">
        <f>IF(N$235=FALSE,当期計画!N25,当期実績!N25)</f>
        <v>0</v>
      </c>
      <c r="O25" s="387">
        <f>IF(O$235=FALSE,当期計画!O25,当期実績!O25)</f>
        <v>0</v>
      </c>
      <c r="P25" s="387">
        <f>IF(P$235=FALSE,当期計画!P25,当期実績!P25)</f>
        <v>0</v>
      </c>
      <c r="Q25" s="388">
        <f t="shared" si="9"/>
        <v>0</v>
      </c>
      <c r="R25" s="389">
        <f t="shared" ref="R25" si="24">IF(ISERROR(#REF!/#REF!),,#REF!/#REF!)</f>
        <v>0</v>
      </c>
      <c r="S25" s="154">
        <f>前期実績!Q25</f>
        <v>0</v>
      </c>
      <c r="T25" s="341" t="b">
        <f>当期計画!T25</f>
        <v>0</v>
      </c>
      <c r="U25" s="79">
        <f>IF($AO25=TRUE,IF($T$1=FALSE,D25*HOME!$H$21,D25*HOME!$H$21/(1+HOME!$H$21)),IF(D$2&lt;DATE(2019,10,1),IF($T$1=FALSE,IF($T25=FALSE,D25*HOME!$H$18,0),IF($T25=FALSE,D25*HOME!$H$18/(1+HOME!$H$18),0)),IF($T$1=FALSE,IF($T25=FALSE,D25*HOME!$H$20,0),IF($T25=FALSE,D25*HOME!$H$20/(1+HOME!$H$20),0))))</f>
        <v>0</v>
      </c>
      <c r="V25" s="79">
        <f>IF($AO25=TRUE,IF($T$1=FALSE,E25*HOME!$H$21,E25*HOME!$H$21/(1+HOME!$H$21)),IF(E$2&lt;DATE(2019,10,1),IF($T$1=FALSE,IF($T25=FALSE,E25*HOME!$H$18,0),IF($T25=FALSE,E25*HOME!$H$18/(1+HOME!$H$18),0)),IF($T$1=FALSE,IF($T25=FALSE,E25*HOME!$H$20,0),IF($T25=FALSE,E25*HOME!$H$20/(1+HOME!$H$20),0))))</f>
        <v>0</v>
      </c>
      <c r="W25" s="79">
        <f>IF($AO25=TRUE,IF($T$1=FALSE,F25*HOME!$H$21,F25*HOME!$H$21/(1+HOME!$H$21)),IF(F$2&lt;DATE(2019,10,1),IF($T$1=FALSE,IF($T25=FALSE,F25*HOME!$H$18,0),IF($T25=FALSE,F25*HOME!$H$18/(1+HOME!$H$18),0)),IF($T$1=FALSE,IF($T25=FALSE,F25*HOME!$H$20,0),IF($T25=FALSE,F25*HOME!$H$20/(1+HOME!$H$20),0))))</f>
        <v>0</v>
      </c>
      <c r="X25" s="79">
        <f>IF($AO25=TRUE,IF($T$1=FALSE,G25*HOME!$H$21,G25*HOME!$H$21/(1+HOME!$H$21)),IF(G$2&lt;DATE(2019,10,1),IF($T$1=FALSE,IF($T25=FALSE,G25*HOME!$H$18,0),IF($T25=FALSE,G25*HOME!$H$18/(1+HOME!$H$18),0)),IF($T$1=FALSE,IF($T25=FALSE,G25*HOME!$H$20,0),IF($T25=FALSE,G25*HOME!$H$20/(1+HOME!$H$20),0))))</f>
        <v>0</v>
      </c>
      <c r="Y25" s="79">
        <f>IF($AO25=TRUE,IF($T$1=FALSE,H25*HOME!$H$21,H25*HOME!$H$21/(1+HOME!$H$21)),IF(H$2&lt;DATE(2019,10,1),IF($T$1=FALSE,IF($T25=FALSE,H25*HOME!$H$18,0),IF($T25=FALSE,H25*HOME!$H$18/(1+HOME!$H$18),0)),IF($T$1=FALSE,IF($T25=FALSE,H25*HOME!$H$20,0),IF($T25=FALSE,H25*HOME!$H$20/(1+HOME!$H$20),0))))</f>
        <v>0</v>
      </c>
      <c r="Z25" s="79">
        <f>IF($AO25=TRUE,IF($T$1=FALSE,I25*HOME!$H$21,I25*HOME!$H$21/(1+HOME!$H$21)),IF(I$2&lt;DATE(2019,10,1),IF($T$1=FALSE,IF($T25=FALSE,I25*HOME!$H$18,0),IF($T25=FALSE,I25*HOME!$H$18/(1+HOME!$H$18),0)),IF($T$1=FALSE,IF($T25=FALSE,I25*HOME!$H$20,0),IF($T25=FALSE,I25*HOME!$H$20/(1+HOME!$H$20),0))))</f>
        <v>0</v>
      </c>
      <c r="AA25" s="79">
        <f>IF($AO25=TRUE,IF($T$1=FALSE,J25*HOME!$H$21,J25*HOME!$H$21/(1+HOME!$H$21)),IF(J$2&lt;DATE(2019,10,1),IF($T$1=FALSE,IF($T25=FALSE,J25*HOME!$H$18,0),IF($T25=FALSE,J25*HOME!$H$18/(1+HOME!$H$18),0)),IF($T$1=FALSE,IF($T25=FALSE,J25*HOME!$H$20,0),IF($T25=FALSE,J25*HOME!$H$20/(1+HOME!$H$20),0))))</f>
        <v>0</v>
      </c>
      <c r="AB25" s="79">
        <f>IF($AO25=TRUE,IF($T$1=FALSE,K25*HOME!$H$21,K25*HOME!$H$21/(1+HOME!$H$21)),IF(K$2&lt;DATE(2019,10,1),IF($T$1=FALSE,IF($T25=FALSE,K25*HOME!$H$18,0),IF($T25=FALSE,K25*HOME!$H$18/(1+HOME!$H$18),0)),IF($T$1=FALSE,IF($T25=FALSE,K25*HOME!$H$20,0),IF($T25=FALSE,K25*HOME!$H$20/(1+HOME!$H$20),0))))</f>
        <v>0</v>
      </c>
      <c r="AC25" s="79">
        <f>IF($AO25=TRUE,IF($T$1=FALSE,L25*HOME!$H$21,L25*HOME!$H$21/(1+HOME!$H$21)),IF(L$2&lt;DATE(2019,10,1),IF($T$1=FALSE,IF($T25=FALSE,L25*HOME!$H$18,0),IF($T25=FALSE,L25*HOME!$H$18/(1+HOME!$H$18),0)),IF($T$1=FALSE,IF($T25=FALSE,L25*HOME!$H$20,0),IF($T25=FALSE,L25*HOME!$H$20/(1+HOME!$H$20),0))))</f>
        <v>0</v>
      </c>
      <c r="AD25" s="79">
        <f>IF($AO25=TRUE,IF($T$1=FALSE,M25*HOME!$H$21,M25*HOME!$H$21/(1+HOME!$H$21)),IF(M$2&lt;DATE(2019,10,1),IF($T$1=FALSE,IF($T25=FALSE,M25*HOME!$H$18,0),IF($T25=FALSE,M25*HOME!$H$18/(1+HOME!$H$18),0)),IF($T$1=FALSE,IF($T25=FALSE,M25*HOME!$H$20,0),IF($T25=FALSE,M25*HOME!$H$20/(1+HOME!$H$20),0))))</f>
        <v>0</v>
      </c>
      <c r="AE25" s="79">
        <f>IF($AO25=TRUE,IF($T$1=FALSE,N25*HOME!$H$21,N25*HOME!$H$21/(1+HOME!$H$21)),IF(N$2&lt;DATE(2019,10,1),IF($T$1=FALSE,IF($T25=FALSE,N25*HOME!$H$18,0),IF($T25=FALSE,N25*HOME!$H$18/(1+HOME!$H$18),0)),IF($T$1=FALSE,IF($T25=FALSE,N25*HOME!$H$20,0),IF($T25=FALSE,N25*HOME!$H$20/(1+HOME!$H$20),0))))</f>
        <v>0</v>
      </c>
      <c r="AF25" s="79">
        <f>IF($AO25=TRUE,IF($T$1=FALSE,O25*HOME!$H$21,O25*HOME!$H$21/(1+HOME!$H$21)),IF(O$2&lt;DATE(2019,10,1),IF($T$1=FALSE,IF($T25=FALSE,O25*HOME!$H$18,0),IF($T25=FALSE,O25*HOME!$H$18/(1+HOME!$H$18),0)),IF($T$1=FALSE,IF($T25=FALSE,O25*HOME!$H$20,0),IF($T25=FALSE,O25*HOME!$H$20/(1+HOME!$H$20),0))))</f>
        <v>0</v>
      </c>
      <c r="AG25" s="79">
        <f>IF($AO25=TRUE,IF($T$1=FALSE,P25*HOME!$H$21,P25*HOME!$H$21/(1+HOME!$H$21)),IF(P$2&lt;DATE(2019,10,1),IF($T$1=FALSE,IF($T25=FALSE,P25*HOME!$H$18,0),IF($T25=FALSE,P25*HOME!$H$18/(1+HOME!$H$18),0)),IF($T$1=FALSE,IF($T25=FALSE,P25*HOME!$H$20,0),IF($T25=FALSE,P25*HOME!$H$20/(1+HOME!$H$20),0))))</f>
        <v>0</v>
      </c>
      <c r="AH25" s="79">
        <f t="shared" si="3"/>
        <v>0</v>
      </c>
      <c r="AI25" s="79">
        <f t="shared" si="4"/>
        <v>0</v>
      </c>
      <c r="AJ25" s="86"/>
      <c r="AK25" s="79"/>
      <c r="AL25" s="79"/>
      <c r="AM25" s="79"/>
      <c r="AN25" s="79"/>
      <c r="AO25" s="320" t="b">
        <f>当期計画!AO25</f>
        <v>0</v>
      </c>
      <c r="AP25" s="86"/>
      <c r="AQ25" s="415"/>
      <c r="AR25" s="1111"/>
      <c r="AS25" s="417"/>
      <c r="AT25" s="1109"/>
      <c r="AU25" s="1109"/>
      <c r="AX25" s="389">
        <f t="shared" si="12"/>
        <v>0</v>
      </c>
      <c r="AY25" s="1946"/>
      <c r="AZ25" s="649">
        <f t="shared" si="13"/>
        <v>0</v>
      </c>
      <c r="BA25" s="392">
        <f t="shared" si="13"/>
        <v>0</v>
      </c>
      <c r="BB25" s="392">
        <f t="shared" si="13"/>
        <v>0</v>
      </c>
      <c r="BC25" s="392">
        <f t="shared" si="13"/>
        <v>0</v>
      </c>
      <c r="BD25" s="392">
        <f t="shared" si="13"/>
        <v>0</v>
      </c>
      <c r="BE25" s="392">
        <f t="shared" si="13"/>
        <v>0</v>
      </c>
      <c r="BF25" s="392">
        <f t="shared" si="13"/>
        <v>0</v>
      </c>
      <c r="BG25" s="392">
        <f t="shared" si="13"/>
        <v>0</v>
      </c>
      <c r="BH25" s="392">
        <f t="shared" si="13"/>
        <v>0</v>
      </c>
      <c r="BI25" s="392">
        <f t="shared" si="13"/>
        <v>0</v>
      </c>
      <c r="BJ25" s="392">
        <f t="shared" si="13"/>
        <v>0</v>
      </c>
      <c r="BK25" s="392">
        <f t="shared" si="13"/>
        <v>0</v>
      </c>
      <c r="BL25" s="392">
        <f t="shared" si="13"/>
        <v>0</v>
      </c>
      <c r="BM25" s="393">
        <f t="shared" si="17"/>
        <v>0</v>
      </c>
      <c r="BN25" s="393">
        <f t="shared" si="14"/>
        <v>0</v>
      </c>
      <c r="BO25" s="393">
        <f t="shared" si="14"/>
        <v>0</v>
      </c>
      <c r="BP25" s="393">
        <f t="shared" si="14"/>
        <v>0</v>
      </c>
      <c r="BQ25" s="393">
        <f t="shared" si="14"/>
        <v>0</v>
      </c>
      <c r="BR25" s="393">
        <f t="shared" si="14"/>
        <v>0</v>
      </c>
      <c r="BS25" s="393">
        <f t="shared" si="14"/>
        <v>0</v>
      </c>
      <c r="BT25" s="393">
        <f t="shared" si="14"/>
        <v>0</v>
      </c>
      <c r="BU25" s="393">
        <f t="shared" si="14"/>
        <v>0</v>
      </c>
      <c r="BV25" s="393">
        <f t="shared" si="14"/>
        <v>0</v>
      </c>
      <c r="BW25" s="393">
        <f t="shared" si="14"/>
        <v>0</v>
      </c>
      <c r="BX25" s="393">
        <f t="shared" si="14"/>
        <v>0</v>
      </c>
      <c r="BY25" s="392">
        <f t="shared" si="14"/>
        <v>0</v>
      </c>
      <c r="CA25" s="310">
        <f>IF($T25=TRUE,0,IF(D$2&lt;DATE(2019,10,1),IF($T$1=FALSE,D25*HOME!$F$18,D25*HOME!$F$18/(1+HOME!$H$18)),IF($AO25=TRUE,IF($T$1=FALSE,D25*HOME!$F$21,D25*HOME!$F$21/(1+HOME!$H$21)),IF($T$1=FALSE,D25*HOME!$F$20,D25*HOME!$F$20/(1+HOME!$H$20)))))</f>
        <v>0</v>
      </c>
      <c r="CB25" s="310">
        <f>IF($T25=TRUE,0,IF(E$2&lt;DATE(2019,10,1),IF($T$1=FALSE,E25*HOME!$F$18,E25*HOME!$F$18/(1+HOME!$H$18)),IF($AO25=TRUE,IF($T$1=FALSE,E25*HOME!$F$21,E25*HOME!$F$21/(1+HOME!$H$21)),IF($T$1=FALSE,E25*HOME!$F$20,E25*HOME!$F$20/(1+HOME!$H$20)))))</f>
        <v>0</v>
      </c>
      <c r="CC25" s="310">
        <f>IF($T25=TRUE,0,IF(F$2&lt;DATE(2019,10,1),IF($T$1=FALSE,F25*HOME!$F$18,F25*HOME!$F$18/(1+HOME!$H$18)),IF($AO25=TRUE,IF($T$1=FALSE,F25*HOME!$F$21,F25*HOME!$F$21/(1+HOME!$H$21)),IF($T$1=FALSE,F25*HOME!$F$20,F25*HOME!$F$20/(1+HOME!$H$20)))))</f>
        <v>0</v>
      </c>
      <c r="CD25" s="310">
        <f>IF($T25=TRUE,0,IF(G$2&lt;DATE(2019,10,1),IF($T$1=FALSE,G25*HOME!$F$18,G25*HOME!$F$18/(1+HOME!$H$18)),IF($AO25=TRUE,IF($T$1=FALSE,G25*HOME!$F$21,G25*HOME!$F$21/(1+HOME!$H$21)),IF($T$1=FALSE,G25*HOME!$F$20,G25*HOME!$F$20/(1+HOME!$H$20)))))</f>
        <v>0</v>
      </c>
      <c r="CE25" s="310">
        <f>IF($T25=TRUE,0,IF(H$2&lt;DATE(2019,10,1),IF($T$1=FALSE,H25*HOME!$F$18,H25*HOME!$F$18/(1+HOME!$H$18)),IF($AO25=TRUE,IF($T$1=FALSE,H25*HOME!$F$21,H25*HOME!$F$21/(1+HOME!$H$21)),IF($T$1=FALSE,H25*HOME!$F$20,H25*HOME!$F$20/(1+HOME!$H$20)))))</f>
        <v>0</v>
      </c>
      <c r="CF25" s="310">
        <f>IF($T25=TRUE,0,IF(I$2&lt;DATE(2019,10,1),IF($T$1=FALSE,I25*HOME!$F$18,I25*HOME!$F$18/(1+HOME!$H$18)),IF($AO25=TRUE,IF($T$1=FALSE,I25*HOME!$F$21,I25*HOME!$F$21/(1+HOME!$H$21)),IF($T$1=FALSE,I25*HOME!$F$20,I25*HOME!$F$20/(1+HOME!$H$20)))))</f>
        <v>0</v>
      </c>
      <c r="CG25" s="310">
        <f>IF($T25=TRUE,0,IF(J$2&lt;DATE(2019,10,1),IF($T$1=FALSE,J25*HOME!$F$18,J25*HOME!$F$18/(1+HOME!$H$18)),IF($AO25=TRUE,IF($T$1=FALSE,J25*HOME!$F$21,J25*HOME!$F$21/(1+HOME!$H$21)),IF($T$1=FALSE,J25*HOME!$F$20,J25*HOME!$F$20/(1+HOME!$H$20)))))</f>
        <v>0</v>
      </c>
      <c r="CH25" s="310">
        <f>IF($T25=TRUE,0,IF(K$2&lt;DATE(2019,10,1),IF($T$1=FALSE,K25*HOME!$F$18,K25*HOME!$F$18/(1+HOME!$H$18)),IF($AO25=TRUE,IF($T$1=FALSE,K25*HOME!$F$21,K25*HOME!$F$21/(1+HOME!$H$21)),IF($T$1=FALSE,K25*HOME!$F$20,K25*HOME!$F$20/(1+HOME!$H$20)))))</f>
        <v>0</v>
      </c>
      <c r="CI25" s="310">
        <f>IF($T25=TRUE,0,IF(L$2&lt;DATE(2019,10,1),IF($T$1=FALSE,L25*HOME!$F$18,L25*HOME!$F$18/(1+HOME!$H$18)),IF($AO25=TRUE,IF($T$1=FALSE,L25*HOME!$F$21,L25*HOME!$F$21/(1+HOME!$H$21)),IF($T$1=FALSE,L25*HOME!$F$20,L25*HOME!$F$20/(1+HOME!$H$20)))))</f>
        <v>0</v>
      </c>
      <c r="CJ25" s="310">
        <f>IF($T25=TRUE,0,IF(M$2&lt;DATE(2019,10,1),IF($T$1=FALSE,M25*HOME!$F$18,M25*HOME!$F$18/(1+HOME!$H$18)),IF($AO25=TRUE,IF($T$1=FALSE,M25*HOME!$F$21,M25*HOME!$F$21/(1+HOME!$H$21)),IF($T$1=FALSE,M25*HOME!$F$20,M25*HOME!$F$20/(1+HOME!$H$20)))))</f>
        <v>0</v>
      </c>
      <c r="CK25" s="310">
        <f>IF($T25=TRUE,0,IF(N$2&lt;DATE(2019,10,1),IF($T$1=FALSE,N25*HOME!$F$18,N25*HOME!$F$18/(1+HOME!$H$18)),IF($AO25=TRUE,IF($T$1=FALSE,N25*HOME!$F$21,N25*HOME!$F$21/(1+HOME!$H$21)),IF($T$1=FALSE,N25*HOME!$F$20,N25*HOME!$F$20/(1+HOME!$H$20)))))</f>
        <v>0</v>
      </c>
      <c r="CL25" s="310">
        <f>IF($T25=TRUE,0,IF(O$2&lt;DATE(2019,10,1),IF($T$1=FALSE,O25*HOME!$F$18,O25*HOME!$F$18/(1+HOME!$H$18)),IF($AO25=TRUE,IF($T$1=FALSE,O25*HOME!$F$21,O25*HOME!$F$21/(1+HOME!$H$21)),IF($T$1=FALSE,O25*HOME!$F$20,O25*HOME!$F$20/(1+HOME!$H$20)))))</f>
        <v>0</v>
      </c>
      <c r="CM25" s="310">
        <f>IF($T25=TRUE,0,IF(P$2&lt;DATE(2019,10,1),IF($T$1=FALSE,P25*HOME!$F$18,P25*HOME!$F$18/(1+HOME!$H$18)),IF($AO25=TRUE,IF($T$1=FALSE,P25*HOME!$F$21,P25*HOME!$F$21/(1+HOME!$H$21)),IF($T$1=FALSE,P25*HOME!$F$20,P25*HOME!$F$20/(1+HOME!$H$20)))))</f>
        <v>0</v>
      </c>
      <c r="CN25" s="310">
        <f t="shared" si="15"/>
        <v>0</v>
      </c>
      <c r="CV25" s="310">
        <v>1600000</v>
      </c>
    </row>
    <row r="26" spans="1:100" ht="18" customHeight="1">
      <c r="A26" s="335"/>
      <c r="B26" s="336">
        <v>18</v>
      </c>
      <c r="C26" s="1113">
        <f>IF(C$235=FALSE,当期計画!C26,当期実績!C26)</f>
        <v>0</v>
      </c>
      <c r="D26" s="387">
        <f>IF(D$235=FALSE,当期計画!D26,当期実績!D26)</f>
        <v>0</v>
      </c>
      <c r="E26" s="387">
        <f>IF(E$235=FALSE,当期計画!E26,当期実績!E26)</f>
        <v>0</v>
      </c>
      <c r="F26" s="387">
        <f>IF(F$235=FALSE,当期計画!F26,当期実績!F26)</f>
        <v>0</v>
      </c>
      <c r="G26" s="387">
        <f>IF(G$235=FALSE,当期計画!G26,当期実績!G26)</f>
        <v>0</v>
      </c>
      <c r="H26" s="387">
        <f>IF(H$235=FALSE,当期計画!H26,当期実績!H26)</f>
        <v>0</v>
      </c>
      <c r="I26" s="387">
        <f>IF(I$235=FALSE,当期計画!I26,当期実績!I26)</f>
        <v>0</v>
      </c>
      <c r="J26" s="387">
        <f>IF(J$235=FALSE,当期計画!J26,当期実績!J26)</f>
        <v>0</v>
      </c>
      <c r="K26" s="387">
        <f>IF(K$235=FALSE,当期計画!K26,当期実績!K26)</f>
        <v>0</v>
      </c>
      <c r="L26" s="387">
        <f>IF(L$235=FALSE,当期計画!L26,当期実績!L26)</f>
        <v>0</v>
      </c>
      <c r="M26" s="387">
        <f>IF(M$235=FALSE,当期計画!M26,当期実績!M26)</f>
        <v>0</v>
      </c>
      <c r="N26" s="387">
        <f>IF(N$235=FALSE,当期計画!N26,当期実績!N26)</f>
        <v>0</v>
      </c>
      <c r="O26" s="387">
        <f>IF(O$235=FALSE,当期計画!O26,当期実績!O26)</f>
        <v>0</v>
      </c>
      <c r="P26" s="387">
        <f>IF(P$235=FALSE,当期計画!P26,当期実績!P26)</f>
        <v>0</v>
      </c>
      <c r="Q26" s="388">
        <f t="shared" si="9"/>
        <v>0</v>
      </c>
      <c r="R26" s="389">
        <f t="shared" ref="R26" si="25">IF(ISERROR(#REF!/#REF!),,#REF!/#REF!)</f>
        <v>0</v>
      </c>
      <c r="S26" s="2008">
        <f>前期実績!Q26</f>
        <v>0</v>
      </c>
      <c r="T26" s="341" t="b">
        <f>当期計画!T26</f>
        <v>0</v>
      </c>
      <c r="U26" s="79">
        <f>IF($AO26=TRUE,IF($T$1=FALSE,D26*HOME!$H$21,D26*HOME!$H$21/(1+HOME!$H$21)),IF(D$2&lt;DATE(2019,10,1),IF($T$1=FALSE,IF($T26=FALSE,D26*HOME!$H$18,0),IF($T26=FALSE,D26*HOME!$H$18/(1+HOME!$H$18),0)),IF($T$1=FALSE,IF($T26=FALSE,D26*HOME!$H$20,0),IF($T26=FALSE,D26*HOME!$H$20/(1+HOME!$H$20),0))))</f>
        <v>0</v>
      </c>
      <c r="V26" s="79">
        <f>IF($AO26=TRUE,IF($T$1=FALSE,E26*HOME!$H$21,E26*HOME!$H$21/(1+HOME!$H$21)),IF(E$2&lt;DATE(2019,10,1),IF($T$1=FALSE,IF($T26=FALSE,E26*HOME!$H$18,0),IF($T26=FALSE,E26*HOME!$H$18/(1+HOME!$H$18),0)),IF($T$1=FALSE,IF($T26=FALSE,E26*HOME!$H$20,0),IF($T26=FALSE,E26*HOME!$H$20/(1+HOME!$H$20),0))))</f>
        <v>0</v>
      </c>
      <c r="W26" s="79">
        <f>IF($AO26=TRUE,IF($T$1=FALSE,F26*HOME!$H$21,F26*HOME!$H$21/(1+HOME!$H$21)),IF(F$2&lt;DATE(2019,10,1),IF($T$1=FALSE,IF($T26=FALSE,F26*HOME!$H$18,0),IF($T26=FALSE,F26*HOME!$H$18/(1+HOME!$H$18),0)),IF($T$1=FALSE,IF($T26=FALSE,F26*HOME!$H$20,0),IF($T26=FALSE,F26*HOME!$H$20/(1+HOME!$H$20),0))))</f>
        <v>0</v>
      </c>
      <c r="X26" s="79">
        <f>IF($AO26=TRUE,IF($T$1=FALSE,G26*HOME!$H$21,G26*HOME!$H$21/(1+HOME!$H$21)),IF(G$2&lt;DATE(2019,10,1),IF($T$1=FALSE,IF($T26=FALSE,G26*HOME!$H$18,0),IF($T26=FALSE,G26*HOME!$H$18/(1+HOME!$H$18),0)),IF($T$1=FALSE,IF($T26=FALSE,G26*HOME!$H$20,0),IF($T26=FALSE,G26*HOME!$H$20/(1+HOME!$H$20),0))))</f>
        <v>0</v>
      </c>
      <c r="Y26" s="79">
        <f>IF($AO26=TRUE,IF($T$1=FALSE,H26*HOME!$H$21,H26*HOME!$H$21/(1+HOME!$H$21)),IF(H$2&lt;DATE(2019,10,1),IF($T$1=FALSE,IF($T26=FALSE,H26*HOME!$H$18,0),IF($T26=FALSE,H26*HOME!$H$18/(1+HOME!$H$18),0)),IF($T$1=FALSE,IF($T26=FALSE,H26*HOME!$H$20,0),IF($T26=FALSE,H26*HOME!$H$20/(1+HOME!$H$20),0))))</f>
        <v>0</v>
      </c>
      <c r="Z26" s="79">
        <f>IF($AO26=TRUE,IF($T$1=FALSE,I26*HOME!$H$21,I26*HOME!$H$21/(1+HOME!$H$21)),IF(I$2&lt;DATE(2019,10,1),IF($T$1=FALSE,IF($T26=FALSE,I26*HOME!$H$18,0),IF($T26=FALSE,I26*HOME!$H$18/(1+HOME!$H$18),0)),IF($T$1=FALSE,IF($T26=FALSE,I26*HOME!$H$20,0),IF($T26=FALSE,I26*HOME!$H$20/(1+HOME!$H$20),0))))</f>
        <v>0</v>
      </c>
      <c r="AA26" s="79">
        <f>IF($AO26=TRUE,IF($T$1=FALSE,J26*HOME!$H$21,J26*HOME!$H$21/(1+HOME!$H$21)),IF(J$2&lt;DATE(2019,10,1),IF($T$1=FALSE,IF($T26=FALSE,J26*HOME!$H$18,0),IF($T26=FALSE,J26*HOME!$H$18/(1+HOME!$H$18),0)),IF($T$1=FALSE,IF($T26=FALSE,J26*HOME!$H$20,0),IF($T26=FALSE,J26*HOME!$H$20/(1+HOME!$H$20),0))))</f>
        <v>0</v>
      </c>
      <c r="AB26" s="79">
        <f>IF($AO26=TRUE,IF($T$1=FALSE,K26*HOME!$H$21,K26*HOME!$H$21/(1+HOME!$H$21)),IF(K$2&lt;DATE(2019,10,1),IF($T$1=FALSE,IF($T26=FALSE,K26*HOME!$H$18,0),IF($T26=FALSE,K26*HOME!$H$18/(1+HOME!$H$18),0)),IF($T$1=FALSE,IF($T26=FALSE,K26*HOME!$H$20,0),IF($T26=FALSE,K26*HOME!$H$20/(1+HOME!$H$20),0))))</f>
        <v>0</v>
      </c>
      <c r="AC26" s="79">
        <f>IF($AO26=TRUE,IF($T$1=FALSE,L26*HOME!$H$21,L26*HOME!$H$21/(1+HOME!$H$21)),IF(L$2&lt;DATE(2019,10,1),IF($T$1=FALSE,IF($T26=FALSE,L26*HOME!$H$18,0),IF($T26=FALSE,L26*HOME!$H$18/(1+HOME!$H$18),0)),IF($T$1=FALSE,IF($T26=FALSE,L26*HOME!$H$20,0),IF($T26=FALSE,L26*HOME!$H$20/(1+HOME!$H$20),0))))</f>
        <v>0</v>
      </c>
      <c r="AD26" s="79">
        <f>IF($AO26=TRUE,IF($T$1=FALSE,M26*HOME!$H$21,M26*HOME!$H$21/(1+HOME!$H$21)),IF(M$2&lt;DATE(2019,10,1),IF($T$1=FALSE,IF($T26=FALSE,M26*HOME!$H$18,0),IF($T26=FALSE,M26*HOME!$H$18/(1+HOME!$H$18),0)),IF($T$1=FALSE,IF($T26=FALSE,M26*HOME!$H$20,0),IF($T26=FALSE,M26*HOME!$H$20/(1+HOME!$H$20),0))))</f>
        <v>0</v>
      </c>
      <c r="AE26" s="79">
        <f>IF($AO26=TRUE,IF($T$1=FALSE,N26*HOME!$H$21,N26*HOME!$H$21/(1+HOME!$H$21)),IF(N$2&lt;DATE(2019,10,1),IF($T$1=FALSE,IF($T26=FALSE,N26*HOME!$H$18,0),IF($T26=FALSE,N26*HOME!$H$18/(1+HOME!$H$18),0)),IF($T$1=FALSE,IF($T26=FALSE,N26*HOME!$H$20,0),IF($T26=FALSE,N26*HOME!$H$20/(1+HOME!$H$20),0))))</f>
        <v>0</v>
      </c>
      <c r="AF26" s="79">
        <f>IF($AO26=TRUE,IF($T$1=FALSE,O26*HOME!$H$21,O26*HOME!$H$21/(1+HOME!$H$21)),IF(O$2&lt;DATE(2019,10,1),IF($T$1=FALSE,IF($T26=FALSE,O26*HOME!$H$18,0),IF($T26=FALSE,O26*HOME!$H$18/(1+HOME!$H$18),0)),IF($T$1=FALSE,IF($T26=FALSE,O26*HOME!$H$20,0),IF($T26=FALSE,O26*HOME!$H$20/(1+HOME!$H$20),0))))</f>
        <v>0</v>
      </c>
      <c r="AG26" s="79">
        <f>IF($AO26=TRUE,IF($T$1=FALSE,P26*HOME!$H$21,P26*HOME!$H$21/(1+HOME!$H$21)),IF(P$2&lt;DATE(2019,10,1),IF($T$1=FALSE,IF($T26=FALSE,P26*HOME!$H$18,0),IF($T26=FALSE,P26*HOME!$H$18/(1+HOME!$H$18),0)),IF($T$1=FALSE,IF($T26=FALSE,P26*HOME!$H$20,0),IF($T26=FALSE,P26*HOME!$H$20/(1+HOME!$H$20),0))))</f>
        <v>0</v>
      </c>
      <c r="AH26" s="79">
        <f t="shared" si="3"/>
        <v>0</v>
      </c>
      <c r="AI26" s="79">
        <f t="shared" si="4"/>
        <v>0</v>
      </c>
      <c r="AJ26" s="86"/>
      <c r="AK26" s="79"/>
      <c r="AL26" s="79"/>
      <c r="AM26" s="79"/>
      <c r="AN26" s="79"/>
      <c r="AO26" s="320" t="b">
        <f>当期計画!AO26</f>
        <v>0</v>
      </c>
      <c r="AP26" s="86"/>
      <c r="AQ26" s="415"/>
      <c r="AR26" s="1111"/>
      <c r="AS26" s="417"/>
      <c r="AT26" s="1109"/>
      <c r="AU26" s="1109"/>
      <c r="AX26" s="389">
        <f t="shared" si="12"/>
        <v>0</v>
      </c>
      <c r="AY26" s="1946"/>
      <c r="AZ26" s="651">
        <f t="shared" si="13"/>
        <v>0</v>
      </c>
      <c r="BA26" s="398">
        <f t="shared" si="13"/>
        <v>0</v>
      </c>
      <c r="BB26" s="398">
        <f t="shared" si="13"/>
        <v>0</v>
      </c>
      <c r="BC26" s="398">
        <f t="shared" si="13"/>
        <v>0</v>
      </c>
      <c r="BD26" s="398">
        <f t="shared" si="13"/>
        <v>0</v>
      </c>
      <c r="BE26" s="398">
        <f t="shared" si="13"/>
        <v>0</v>
      </c>
      <c r="BF26" s="398">
        <f t="shared" si="13"/>
        <v>0</v>
      </c>
      <c r="BG26" s="398">
        <f t="shared" si="13"/>
        <v>0</v>
      </c>
      <c r="BH26" s="398">
        <f t="shared" si="13"/>
        <v>0</v>
      </c>
      <c r="BI26" s="398">
        <f t="shared" si="13"/>
        <v>0</v>
      </c>
      <c r="BJ26" s="398">
        <f t="shared" si="13"/>
        <v>0</v>
      </c>
      <c r="BK26" s="398">
        <f t="shared" si="13"/>
        <v>0</v>
      </c>
      <c r="BL26" s="398">
        <f t="shared" si="13"/>
        <v>0</v>
      </c>
      <c r="BM26" s="399">
        <f t="shared" si="17"/>
        <v>0</v>
      </c>
      <c r="BN26" s="399">
        <f t="shared" si="14"/>
        <v>0</v>
      </c>
      <c r="BO26" s="399">
        <f t="shared" si="14"/>
        <v>0</v>
      </c>
      <c r="BP26" s="399">
        <f t="shared" si="14"/>
        <v>0</v>
      </c>
      <c r="BQ26" s="399">
        <f t="shared" si="14"/>
        <v>0</v>
      </c>
      <c r="BR26" s="399">
        <f t="shared" si="14"/>
        <v>0</v>
      </c>
      <c r="BS26" s="399">
        <f t="shared" si="14"/>
        <v>0</v>
      </c>
      <c r="BT26" s="399">
        <f t="shared" si="14"/>
        <v>0</v>
      </c>
      <c r="BU26" s="399">
        <f t="shared" si="14"/>
        <v>0</v>
      </c>
      <c r="BV26" s="399">
        <f t="shared" si="14"/>
        <v>0</v>
      </c>
      <c r="BW26" s="399">
        <f t="shared" si="14"/>
        <v>0</v>
      </c>
      <c r="BX26" s="399">
        <f t="shared" si="14"/>
        <v>0</v>
      </c>
      <c r="BY26" s="398">
        <f t="shared" si="14"/>
        <v>0</v>
      </c>
      <c r="CA26" s="310">
        <f>IF($T26=TRUE,0,IF(D$2&lt;DATE(2019,10,1),IF($T$1=FALSE,D26*HOME!$F$18,D26*HOME!$F$18/(1+HOME!$H$18)),IF($AO26=TRUE,IF($T$1=FALSE,D26*HOME!$F$21,D26*HOME!$F$21/(1+HOME!$H$21)),IF($T$1=FALSE,D26*HOME!$F$20,D26*HOME!$F$20/(1+HOME!$H$20)))))</f>
        <v>0</v>
      </c>
      <c r="CB26" s="310">
        <f>IF($T26=TRUE,0,IF(E$2&lt;DATE(2019,10,1),IF($T$1=FALSE,E26*HOME!$F$18,E26*HOME!$F$18/(1+HOME!$H$18)),IF($AO26=TRUE,IF($T$1=FALSE,E26*HOME!$F$21,E26*HOME!$F$21/(1+HOME!$H$21)),IF($T$1=FALSE,E26*HOME!$F$20,E26*HOME!$F$20/(1+HOME!$H$20)))))</f>
        <v>0</v>
      </c>
      <c r="CC26" s="310">
        <f>IF($T26=TRUE,0,IF(F$2&lt;DATE(2019,10,1),IF($T$1=FALSE,F26*HOME!$F$18,F26*HOME!$F$18/(1+HOME!$H$18)),IF($AO26=TRUE,IF($T$1=FALSE,F26*HOME!$F$21,F26*HOME!$F$21/(1+HOME!$H$21)),IF($T$1=FALSE,F26*HOME!$F$20,F26*HOME!$F$20/(1+HOME!$H$20)))))</f>
        <v>0</v>
      </c>
      <c r="CD26" s="310">
        <f>IF($T26=TRUE,0,IF(G$2&lt;DATE(2019,10,1),IF($T$1=FALSE,G26*HOME!$F$18,G26*HOME!$F$18/(1+HOME!$H$18)),IF($AO26=TRUE,IF($T$1=FALSE,G26*HOME!$F$21,G26*HOME!$F$21/(1+HOME!$H$21)),IF($T$1=FALSE,G26*HOME!$F$20,G26*HOME!$F$20/(1+HOME!$H$20)))))</f>
        <v>0</v>
      </c>
      <c r="CE26" s="310">
        <f>IF($T26=TRUE,0,IF(H$2&lt;DATE(2019,10,1),IF($T$1=FALSE,H26*HOME!$F$18,H26*HOME!$F$18/(1+HOME!$H$18)),IF($AO26=TRUE,IF($T$1=FALSE,H26*HOME!$F$21,H26*HOME!$F$21/(1+HOME!$H$21)),IF($T$1=FALSE,H26*HOME!$F$20,H26*HOME!$F$20/(1+HOME!$H$20)))))</f>
        <v>0</v>
      </c>
      <c r="CF26" s="310">
        <f>IF($T26=TRUE,0,IF(I$2&lt;DATE(2019,10,1),IF($T$1=FALSE,I26*HOME!$F$18,I26*HOME!$F$18/(1+HOME!$H$18)),IF($AO26=TRUE,IF($T$1=FALSE,I26*HOME!$F$21,I26*HOME!$F$21/(1+HOME!$H$21)),IF($T$1=FALSE,I26*HOME!$F$20,I26*HOME!$F$20/(1+HOME!$H$20)))))</f>
        <v>0</v>
      </c>
      <c r="CG26" s="310">
        <f>IF($T26=TRUE,0,IF(J$2&lt;DATE(2019,10,1),IF($T$1=FALSE,J26*HOME!$F$18,J26*HOME!$F$18/(1+HOME!$H$18)),IF($AO26=TRUE,IF($T$1=FALSE,J26*HOME!$F$21,J26*HOME!$F$21/(1+HOME!$H$21)),IF($T$1=FALSE,J26*HOME!$F$20,J26*HOME!$F$20/(1+HOME!$H$20)))))</f>
        <v>0</v>
      </c>
      <c r="CH26" s="310">
        <f>IF($T26=TRUE,0,IF(K$2&lt;DATE(2019,10,1),IF($T$1=FALSE,K26*HOME!$F$18,K26*HOME!$F$18/(1+HOME!$H$18)),IF($AO26=TRUE,IF($T$1=FALSE,K26*HOME!$F$21,K26*HOME!$F$21/(1+HOME!$H$21)),IF($T$1=FALSE,K26*HOME!$F$20,K26*HOME!$F$20/(1+HOME!$H$20)))))</f>
        <v>0</v>
      </c>
      <c r="CI26" s="310">
        <f>IF($T26=TRUE,0,IF(L$2&lt;DATE(2019,10,1),IF($T$1=FALSE,L26*HOME!$F$18,L26*HOME!$F$18/(1+HOME!$H$18)),IF($AO26=TRUE,IF($T$1=FALSE,L26*HOME!$F$21,L26*HOME!$F$21/(1+HOME!$H$21)),IF($T$1=FALSE,L26*HOME!$F$20,L26*HOME!$F$20/(1+HOME!$H$20)))))</f>
        <v>0</v>
      </c>
      <c r="CJ26" s="310">
        <f>IF($T26=TRUE,0,IF(M$2&lt;DATE(2019,10,1),IF($T$1=FALSE,M26*HOME!$F$18,M26*HOME!$F$18/(1+HOME!$H$18)),IF($AO26=TRUE,IF($T$1=FALSE,M26*HOME!$F$21,M26*HOME!$F$21/(1+HOME!$H$21)),IF($T$1=FALSE,M26*HOME!$F$20,M26*HOME!$F$20/(1+HOME!$H$20)))))</f>
        <v>0</v>
      </c>
      <c r="CK26" s="310">
        <f>IF($T26=TRUE,0,IF(N$2&lt;DATE(2019,10,1),IF($T$1=FALSE,N26*HOME!$F$18,N26*HOME!$F$18/(1+HOME!$H$18)),IF($AO26=TRUE,IF($T$1=FALSE,N26*HOME!$F$21,N26*HOME!$F$21/(1+HOME!$H$21)),IF($T$1=FALSE,N26*HOME!$F$20,N26*HOME!$F$20/(1+HOME!$H$20)))))</f>
        <v>0</v>
      </c>
      <c r="CL26" s="310">
        <f>IF($T26=TRUE,0,IF(O$2&lt;DATE(2019,10,1),IF($T$1=FALSE,O26*HOME!$F$18,O26*HOME!$F$18/(1+HOME!$H$18)),IF($AO26=TRUE,IF($T$1=FALSE,O26*HOME!$F$21,O26*HOME!$F$21/(1+HOME!$H$21)),IF($T$1=FALSE,O26*HOME!$F$20,O26*HOME!$F$20/(1+HOME!$H$20)))))</f>
        <v>0</v>
      </c>
      <c r="CM26" s="310">
        <f>IF($T26=TRUE,0,IF(P$2&lt;DATE(2019,10,1),IF($T$1=FALSE,P26*HOME!$F$18,P26*HOME!$F$18/(1+HOME!$H$18)),IF($AO26=TRUE,IF($T$1=FALSE,P26*HOME!$F$21,P26*HOME!$F$21/(1+HOME!$H$21)),IF($T$1=FALSE,P26*HOME!$F$20,P26*HOME!$F$20/(1+HOME!$H$20)))))</f>
        <v>0</v>
      </c>
      <c r="CN26" s="310">
        <f t="shared" si="15"/>
        <v>0</v>
      </c>
      <c r="CV26" s="310">
        <v>2500000</v>
      </c>
    </row>
    <row r="27" spans="1:100" ht="18" customHeight="1">
      <c r="A27" s="335"/>
      <c r="B27" s="336">
        <v>19</v>
      </c>
      <c r="C27" s="1114" t="s">
        <v>23</v>
      </c>
      <c r="D27" s="1115">
        <f t="shared" ref="D27:P27" si="26">SUM(D17:D26)</f>
        <v>0</v>
      </c>
      <c r="E27" s="1098">
        <f t="shared" si="26"/>
        <v>0</v>
      </c>
      <c r="F27" s="1098">
        <f t="shared" si="26"/>
        <v>0</v>
      </c>
      <c r="G27" s="1098">
        <f t="shared" si="26"/>
        <v>0</v>
      </c>
      <c r="H27" s="1098">
        <f t="shared" si="26"/>
        <v>0</v>
      </c>
      <c r="I27" s="1098">
        <f t="shared" si="26"/>
        <v>0</v>
      </c>
      <c r="J27" s="1098">
        <f t="shared" si="26"/>
        <v>0</v>
      </c>
      <c r="K27" s="1098">
        <f t="shared" si="26"/>
        <v>0</v>
      </c>
      <c r="L27" s="1098">
        <f t="shared" si="26"/>
        <v>0</v>
      </c>
      <c r="M27" s="1098">
        <f t="shared" si="26"/>
        <v>0</v>
      </c>
      <c r="N27" s="1098">
        <f t="shared" si="26"/>
        <v>0</v>
      </c>
      <c r="O27" s="1098">
        <f t="shared" si="26"/>
        <v>0</v>
      </c>
      <c r="P27" s="1098">
        <f t="shared" si="26"/>
        <v>0</v>
      </c>
      <c r="Q27" s="402">
        <f>SUM(D27:P27)</f>
        <v>0</v>
      </c>
      <c r="R27" s="1099"/>
      <c r="S27" s="1100">
        <f>前期実績!Q27</f>
        <v>0</v>
      </c>
      <c r="T27" s="341" t="str">
        <f>当期計画!T27</f>
        <v>計</v>
      </c>
      <c r="U27" s="353">
        <f t="shared" ref="U27:AG27" si="27">SUM(U17:U26)</f>
        <v>0</v>
      </c>
      <c r="V27" s="353">
        <f t="shared" si="27"/>
        <v>0</v>
      </c>
      <c r="W27" s="353">
        <f t="shared" si="27"/>
        <v>0</v>
      </c>
      <c r="X27" s="353">
        <f t="shared" si="27"/>
        <v>0</v>
      </c>
      <c r="Y27" s="353">
        <f t="shared" si="27"/>
        <v>0</v>
      </c>
      <c r="Z27" s="353">
        <f t="shared" si="27"/>
        <v>0</v>
      </c>
      <c r="AA27" s="353">
        <f t="shared" si="27"/>
        <v>0</v>
      </c>
      <c r="AB27" s="353">
        <f t="shared" si="27"/>
        <v>0</v>
      </c>
      <c r="AC27" s="353">
        <f t="shared" si="27"/>
        <v>0</v>
      </c>
      <c r="AD27" s="353">
        <f t="shared" si="27"/>
        <v>0</v>
      </c>
      <c r="AE27" s="353">
        <f t="shared" si="27"/>
        <v>0</v>
      </c>
      <c r="AF27" s="353">
        <f t="shared" si="27"/>
        <v>0</v>
      </c>
      <c r="AG27" s="353">
        <f t="shared" si="27"/>
        <v>0</v>
      </c>
      <c r="AH27" s="353">
        <f t="shared" si="3"/>
        <v>0</v>
      </c>
      <c r="AI27" s="79">
        <f t="shared" si="4"/>
        <v>0</v>
      </c>
      <c r="AJ27" s="354"/>
      <c r="AK27" s="79"/>
      <c r="AL27" s="79"/>
      <c r="AM27" s="79"/>
      <c r="AN27" s="79"/>
      <c r="AO27" s="79"/>
      <c r="AP27" s="79"/>
      <c r="AQ27" s="1109"/>
      <c r="AR27" s="1116"/>
      <c r="AS27" s="417"/>
      <c r="AT27" s="1109"/>
      <c r="AU27" s="1109"/>
      <c r="CA27" s="405">
        <f>SUM(CA17:CA26)</f>
        <v>0</v>
      </c>
      <c r="CB27" s="405">
        <f t="shared" ref="CB27:CN27" si="28">SUM(CB17:CB26)</f>
        <v>0</v>
      </c>
      <c r="CC27" s="405">
        <f t="shared" si="28"/>
        <v>0</v>
      </c>
      <c r="CD27" s="405">
        <f t="shared" si="28"/>
        <v>0</v>
      </c>
      <c r="CE27" s="405">
        <f t="shared" si="28"/>
        <v>0</v>
      </c>
      <c r="CF27" s="405">
        <f t="shared" si="28"/>
        <v>0</v>
      </c>
      <c r="CG27" s="405">
        <f t="shared" si="28"/>
        <v>0</v>
      </c>
      <c r="CH27" s="405">
        <f t="shared" si="28"/>
        <v>0</v>
      </c>
      <c r="CI27" s="405">
        <f t="shared" si="28"/>
        <v>0</v>
      </c>
      <c r="CJ27" s="405">
        <f t="shared" si="28"/>
        <v>0</v>
      </c>
      <c r="CK27" s="405">
        <f t="shared" si="28"/>
        <v>0</v>
      </c>
      <c r="CL27" s="405">
        <f t="shared" si="28"/>
        <v>0</v>
      </c>
      <c r="CM27" s="405">
        <f t="shared" si="28"/>
        <v>0</v>
      </c>
      <c r="CN27" s="405">
        <f t="shared" si="28"/>
        <v>0</v>
      </c>
      <c r="CV27" s="310">
        <v>5500000</v>
      </c>
    </row>
    <row r="28" spans="1:100" ht="18" customHeight="1">
      <c r="A28" s="335"/>
      <c r="B28" s="336">
        <v>20</v>
      </c>
      <c r="C28" s="1117" t="s">
        <v>24</v>
      </c>
      <c r="D28" s="1118">
        <f>IF(D$235=FALSE,当期計画!D28,当期実績!D28)</f>
        <v>0</v>
      </c>
      <c r="E28" s="1118">
        <f>IF(E$235=FALSE,当期計画!E28,当期実績!E28)</f>
        <v>0</v>
      </c>
      <c r="F28" s="1118">
        <f>IF(F$235=FALSE,当期計画!F28,当期実績!F28)</f>
        <v>0</v>
      </c>
      <c r="G28" s="1118">
        <f>IF(G$235=FALSE,当期計画!G28,当期実績!G28)</f>
        <v>0</v>
      </c>
      <c r="H28" s="1118">
        <f>IF(H$235=FALSE,当期計画!H28,当期実績!H28)</f>
        <v>0</v>
      </c>
      <c r="I28" s="1118">
        <f>IF(I$235=FALSE,当期計画!I28,当期実績!I28)</f>
        <v>0</v>
      </c>
      <c r="J28" s="1118">
        <f>IF(J$235=FALSE,当期計画!J28,当期実績!J28)</f>
        <v>0</v>
      </c>
      <c r="K28" s="1118">
        <f>IF(K$235=FALSE,当期計画!K28,当期実績!K28)</f>
        <v>0</v>
      </c>
      <c r="L28" s="1118">
        <f>IF(L$235=FALSE,当期計画!L28,当期実績!L28)</f>
        <v>0</v>
      </c>
      <c r="M28" s="1118">
        <f>IF(M$235=FALSE,当期計画!M28,当期実績!M28)</f>
        <v>0</v>
      </c>
      <c r="N28" s="1118">
        <f>IF(N$235=FALSE,当期計画!N28,当期実績!N28)</f>
        <v>0</v>
      </c>
      <c r="O28" s="1118">
        <f>IF(O$235=FALSE,当期計画!O28,当期実績!O28)</f>
        <v>0</v>
      </c>
      <c r="P28" s="1118">
        <f>IF(P$235=FALSE,当期計画!P28,当期実績!P28)</f>
        <v>0</v>
      </c>
      <c r="Q28" s="388">
        <f t="shared" si="9"/>
        <v>0</v>
      </c>
      <c r="R28" s="1119">
        <f>IF(ISERROR(Q28/$Q$14),,Q28/$Q$14)</f>
        <v>0</v>
      </c>
      <c r="S28" s="344">
        <f>前期実績!Q28</f>
        <v>0</v>
      </c>
      <c r="T28" s="341">
        <f>当期計画!T28</f>
        <v>0</v>
      </c>
      <c r="U28" s="361"/>
      <c r="V28" s="361"/>
      <c r="W28" s="361"/>
      <c r="X28" s="361"/>
      <c r="Y28" s="361"/>
      <c r="Z28" s="361"/>
      <c r="AA28" s="361"/>
      <c r="AB28" s="361"/>
      <c r="AC28" s="361"/>
      <c r="AD28" s="361"/>
      <c r="AE28" s="361"/>
      <c r="AF28" s="361"/>
      <c r="AG28" s="361"/>
      <c r="AH28" s="361"/>
      <c r="AI28" s="79">
        <f t="shared" si="4"/>
        <v>0</v>
      </c>
      <c r="AJ28" s="362"/>
      <c r="AK28" s="79"/>
      <c r="AL28" s="79"/>
      <c r="AM28" s="79"/>
      <c r="AN28" s="79"/>
      <c r="AO28" s="79"/>
      <c r="AP28" s="79"/>
      <c r="AQ28" s="1109"/>
      <c r="AR28" s="1109"/>
      <c r="AS28" s="1110"/>
      <c r="AT28" s="1109"/>
      <c r="AU28" s="1109"/>
    </row>
    <row r="29" spans="1:100" ht="18" customHeight="1">
      <c r="A29" s="335"/>
      <c r="B29" s="336">
        <v>21</v>
      </c>
      <c r="C29" s="1120" t="s">
        <v>25</v>
      </c>
      <c r="D29" s="1121">
        <f>D16+D27-D28</f>
        <v>0</v>
      </c>
      <c r="E29" s="1122">
        <f t="shared" ref="E29:P29" si="29">E16+E27-E28</f>
        <v>0</v>
      </c>
      <c r="F29" s="1122">
        <f t="shared" si="29"/>
        <v>0</v>
      </c>
      <c r="G29" s="1122">
        <f t="shared" si="29"/>
        <v>0</v>
      </c>
      <c r="H29" s="1122">
        <f t="shared" si="29"/>
        <v>0</v>
      </c>
      <c r="I29" s="1122">
        <f t="shared" si="29"/>
        <v>0</v>
      </c>
      <c r="J29" s="1122">
        <f t="shared" si="29"/>
        <v>0</v>
      </c>
      <c r="K29" s="1122">
        <f t="shared" si="29"/>
        <v>0</v>
      </c>
      <c r="L29" s="1122">
        <f t="shared" si="29"/>
        <v>0</v>
      </c>
      <c r="M29" s="1122">
        <f t="shared" si="29"/>
        <v>0</v>
      </c>
      <c r="N29" s="1122">
        <f t="shared" si="29"/>
        <v>0</v>
      </c>
      <c r="O29" s="1122">
        <f t="shared" si="29"/>
        <v>0</v>
      </c>
      <c r="P29" s="1122">
        <f t="shared" si="29"/>
        <v>0</v>
      </c>
      <c r="Q29" s="414">
        <f>SUM(D29:P29)</f>
        <v>0</v>
      </c>
      <c r="R29" s="1107">
        <f>IF(ISERROR(Q29/$Q$14),,Q29/$Q$14)</f>
        <v>0</v>
      </c>
      <c r="S29" s="344">
        <f>前期実績!Q29</f>
        <v>0</v>
      </c>
      <c r="T29" s="341">
        <f>当期計画!T29</f>
        <v>0</v>
      </c>
      <c r="U29" s="79"/>
      <c r="V29" s="79"/>
      <c r="W29" s="79"/>
      <c r="X29" s="79"/>
      <c r="Y29" s="79"/>
      <c r="Z29" s="79"/>
      <c r="AA29" s="79"/>
      <c r="AB29" s="79"/>
      <c r="AC29" s="79"/>
      <c r="AD29" s="79"/>
      <c r="AE29" s="79"/>
      <c r="AF29" s="79"/>
      <c r="AG29" s="79"/>
      <c r="AH29" s="79"/>
      <c r="AI29" s="79">
        <f t="shared" si="4"/>
        <v>0</v>
      </c>
      <c r="AJ29" s="86"/>
      <c r="AK29" s="79"/>
      <c r="AL29" s="79"/>
      <c r="AM29" s="79"/>
      <c r="AN29" s="79"/>
      <c r="AO29" s="79"/>
      <c r="AP29" s="79"/>
      <c r="AQ29" s="415"/>
      <c r="AR29" s="416"/>
      <c r="AS29" s="417"/>
      <c r="AT29" s="1109"/>
      <c r="AU29" s="1109"/>
      <c r="AZ29" s="418">
        <f>D14*$AQ$29</f>
        <v>0</v>
      </c>
      <c r="BA29" s="418">
        <f t="shared" ref="BA29:BL29" si="30">E14*$AQ$29</f>
        <v>0</v>
      </c>
      <c r="BB29" s="418">
        <f t="shared" si="30"/>
        <v>0</v>
      </c>
      <c r="BC29" s="418">
        <f t="shared" si="30"/>
        <v>0</v>
      </c>
      <c r="BD29" s="418">
        <f t="shared" si="30"/>
        <v>0</v>
      </c>
      <c r="BE29" s="418">
        <f t="shared" si="30"/>
        <v>0</v>
      </c>
      <c r="BF29" s="418">
        <f t="shared" si="30"/>
        <v>0</v>
      </c>
      <c r="BG29" s="418">
        <f t="shared" si="30"/>
        <v>0</v>
      </c>
      <c r="BH29" s="418">
        <f t="shared" si="30"/>
        <v>0</v>
      </c>
      <c r="BI29" s="418">
        <f t="shared" si="30"/>
        <v>0</v>
      </c>
      <c r="BJ29" s="418">
        <f t="shared" si="30"/>
        <v>0</v>
      </c>
      <c r="BK29" s="418">
        <f t="shared" si="30"/>
        <v>0</v>
      </c>
      <c r="BL29" s="418">
        <f t="shared" si="30"/>
        <v>0</v>
      </c>
      <c r="CV29" s="310">
        <v>7000000</v>
      </c>
    </row>
    <row r="30" spans="1:100" ht="18" customHeight="1">
      <c r="A30" s="335"/>
      <c r="B30" s="336">
        <v>22</v>
      </c>
      <c r="C30" s="1123" t="s">
        <v>26</v>
      </c>
      <c r="D30" s="1121">
        <f>D231+D232-D233</f>
        <v>0</v>
      </c>
      <c r="E30" s="1121">
        <f t="shared" ref="E30:P30" si="31">E231+E232-E233</f>
        <v>0</v>
      </c>
      <c r="F30" s="1121">
        <f t="shared" si="31"/>
        <v>0</v>
      </c>
      <c r="G30" s="1121">
        <f t="shared" si="31"/>
        <v>0</v>
      </c>
      <c r="H30" s="1121">
        <f t="shared" si="31"/>
        <v>0</v>
      </c>
      <c r="I30" s="1121">
        <f t="shared" si="31"/>
        <v>0</v>
      </c>
      <c r="J30" s="1121">
        <f t="shared" si="31"/>
        <v>0</v>
      </c>
      <c r="K30" s="1121">
        <f t="shared" si="31"/>
        <v>0</v>
      </c>
      <c r="L30" s="1121">
        <f t="shared" si="31"/>
        <v>0</v>
      </c>
      <c r="M30" s="1121">
        <f t="shared" si="31"/>
        <v>0</v>
      </c>
      <c r="N30" s="1121">
        <f t="shared" si="31"/>
        <v>0</v>
      </c>
      <c r="O30" s="1121">
        <f t="shared" si="31"/>
        <v>0</v>
      </c>
      <c r="P30" s="1121">
        <f t="shared" si="31"/>
        <v>0</v>
      </c>
      <c r="Q30" s="414">
        <f>SUM(D30:P30)</f>
        <v>0</v>
      </c>
      <c r="R30" s="1107">
        <f>IF(ISERROR(Q30/$Q$14),,Q30/$Q$14)</f>
        <v>0</v>
      </c>
      <c r="S30" s="344">
        <f>前期実績!Q30</f>
        <v>0</v>
      </c>
      <c r="T30" s="341">
        <f>当期計画!T30</f>
        <v>0</v>
      </c>
      <c r="U30" s="79"/>
      <c r="V30" s="79"/>
      <c r="W30" s="79"/>
      <c r="X30" s="79"/>
      <c r="Y30" s="79"/>
      <c r="Z30" s="79"/>
      <c r="AA30" s="79"/>
      <c r="AB30" s="79"/>
      <c r="AC30" s="79"/>
      <c r="AD30" s="79"/>
      <c r="AE30" s="79"/>
      <c r="AF30" s="79"/>
      <c r="AG30" s="79"/>
      <c r="AH30" s="79"/>
      <c r="AI30" s="79">
        <f t="shared" si="4"/>
        <v>0</v>
      </c>
      <c r="AJ30" s="86"/>
      <c r="AK30" s="79"/>
      <c r="AL30" s="415" t="s">
        <v>184</v>
      </c>
      <c r="AM30" s="416"/>
      <c r="AN30" s="79"/>
      <c r="AO30" s="79"/>
      <c r="AP30" s="79"/>
      <c r="AQ30" s="415"/>
      <c r="AR30" s="416"/>
      <c r="AS30" s="417"/>
      <c r="AT30" s="372">
        <f>SUMIF(当期計画!AT197:AT226,FALSE,Q197:Q226)+Q195</f>
        <v>0</v>
      </c>
      <c r="AU30" s="1109"/>
      <c r="AZ30" s="418">
        <f>D14*$AQ$30</f>
        <v>0</v>
      </c>
      <c r="BA30" s="418">
        <f t="shared" ref="BA30:BL30" si="32">E14*$AQ$30</f>
        <v>0</v>
      </c>
      <c r="BB30" s="418">
        <f t="shared" si="32"/>
        <v>0</v>
      </c>
      <c r="BC30" s="418">
        <f t="shared" si="32"/>
        <v>0</v>
      </c>
      <c r="BD30" s="418">
        <f t="shared" si="32"/>
        <v>0</v>
      </c>
      <c r="BE30" s="418">
        <f t="shared" si="32"/>
        <v>0</v>
      </c>
      <c r="BF30" s="418">
        <f t="shared" si="32"/>
        <v>0</v>
      </c>
      <c r="BG30" s="418">
        <f t="shared" si="32"/>
        <v>0</v>
      </c>
      <c r="BH30" s="418">
        <f t="shared" si="32"/>
        <v>0</v>
      </c>
      <c r="BI30" s="418">
        <f t="shared" si="32"/>
        <v>0</v>
      </c>
      <c r="BJ30" s="418">
        <f t="shared" si="32"/>
        <v>0</v>
      </c>
      <c r="BK30" s="418">
        <f t="shared" si="32"/>
        <v>0</v>
      </c>
      <c r="BL30" s="418">
        <f t="shared" si="32"/>
        <v>0</v>
      </c>
      <c r="CV30" s="310">
        <v>0</v>
      </c>
    </row>
    <row r="31" spans="1:100" ht="18" customHeight="1">
      <c r="A31" s="335"/>
      <c r="B31" s="336">
        <v>23</v>
      </c>
      <c r="C31" s="1123" t="s">
        <v>27</v>
      </c>
      <c r="D31" s="1121">
        <f>D29+D30</f>
        <v>0</v>
      </c>
      <c r="E31" s="1122">
        <f t="shared" ref="E31:P31" si="33">E29+E30</f>
        <v>0</v>
      </c>
      <c r="F31" s="1122">
        <f t="shared" si="33"/>
        <v>0</v>
      </c>
      <c r="G31" s="1122">
        <f t="shared" si="33"/>
        <v>0</v>
      </c>
      <c r="H31" s="1122">
        <f t="shared" si="33"/>
        <v>0</v>
      </c>
      <c r="I31" s="1122">
        <f t="shared" si="33"/>
        <v>0</v>
      </c>
      <c r="J31" s="1122">
        <f t="shared" si="33"/>
        <v>0</v>
      </c>
      <c r="K31" s="1122">
        <f t="shared" si="33"/>
        <v>0</v>
      </c>
      <c r="L31" s="1122">
        <f t="shared" si="33"/>
        <v>0</v>
      </c>
      <c r="M31" s="1122">
        <f t="shared" si="33"/>
        <v>0</v>
      </c>
      <c r="N31" s="1122">
        <f t="shared" si="33"/>
        <v>0</v>
      </c>
      <c r="O31" s="1122">
        <f t="shared" si="33"/>
        <v>0</v>
      </c>
      <c r="P31" s="1122">
        <f t="shared" si="33"/>
        <v>0</v>
      </c>
      <c r="Q31" s="414">
        <f>SUM(D31:P31)</f>
        <v>0</v>
      </c>
      <c r="R31" s="1107">
        <f>IF(ISERROR(Q31/$Q$14),,Q31/$Q$14)</f>
        <v>0</v>
      </c>
      <c r="S31" s="344">
        <f>前期実績!Q31</f>
        <v>0</v>
      </c>
      <c r="T31" s="341">
        <f>当期計画!T31</f>
        <v>0</v>
      </c>
      <c r="U31" s="79"/>
      <c r="V31" s="79"/>
      <c r="W31" s="79"/>
      <c r="X31" s="79"/>
      <c r="Y31" s="79"/>
      <c r="Z31" s="79"/>
      <c r="AA31" s="79"/>
      <c r="AB31" s="79"/>
      <c r="AC31" s="79"/>
      <c r="AD31" s="79"/>
      <c r="AE31" s="79"/>
      <c r="AF31" s="79"/>
      <c r="AG31" s="79"/>
      <c r="AH31" s="79"/>
      <c r="AI31" s="79">
        <f t="shared" si="4"/>
        <v>0</v>
      </c>
      <c r="AJ31" s="86"/>
      <c r="AK31" s="79"/>
      <c r="AL31" s="420">
        <f>Q32+AT30</f>
        <v>0</v>
      </c>
      <c r="AM31" s="416"/>
      <c r="AN31" s="79"/>
      <c r="AO31" s="79"/>
      <c r="AP31" s="79"/>
      <c r="AQ31" s="415"/>
      <c r="AR31" s="416"/>
      <c r="AS31" s="417"/>
      <c r="AT31" s="372">
        <f>Q31</f>
        <v>0</v>
      </c>
      <c r="AU31" s="1109"/>
      <c r="AZ31" s="418">
        <f>D14*$AQ$31</f>
        <v>0</v>
      </c>
      <c r="BA31" s="418">
        <f t="shared" ref="BA31:BL31" si="34">E14*$AQ$31</f>
        <v>0</v>
      </c>
      <c r="BB31" s="418">
        <f t="shared" si="34"/>
        <v>0</v>
      </c>
      <c r="BC31" s="418">
        <f t="shared" si="34"/>
        <v>0</v>
      </c>
      <c r="BD31" s="418">
        <f t="shared" si="34"/>
        <v>0</v>
      </c>
      <c r="BE31" s="418">
        <f t="shared" si="34"/>
        <v>0</v>
      </c>
      <c r="BF31" s="418">
        <f t="shared" si="34"/>
        <v>0</v>
      </c>
      <c r="BG31" s="418">
        <f t="shared" si="34"/>
        <v>0</v>
      </c>
      <c r="BH31" s="418">
        <f t="shared" si="34"/>
        <v>0</v>
      </c>
      <c r="BI31" s="418">
        <f t="shared" si="34"/>
        <v>0</v>
      </c>
      <c r="BJ31" s="418">
        <f t="shared" si="34"/>
        <v>0</v>
      </c>
      <c r="BK31" s="418">
        <f t="shared" si="34"/>
        <v>0</v>
      </c>
      <c r="BL31" s="418">
        <f t="shared" si="34"/>
        <v>0</v>
      </c>
      <c r="CV31" s="310">
        <v>0</v>
      </c>
    </row>
    <row r="32" spans="1:100" ht="18" customHeight="1">
      <c r="A32" s="335"/>
      <c r="B32" s="336">
        <v>24</v>
      </c>
      <c r="C32" s="1123" t="s">
        <v>28</v>
      </c>
      <c r="D32" s="1121">
        <f>D14-D31</f>
        <v>0</v>
      </c>
      <c r="E32" s="1122">
        <f t="shared" ref="E32:P32" si="35">E14-E31</f>
        <v>0</v>
      </c>
      <c r="F32" s="1122">
        <f t="shared" si="35"/>
        <v>0</v>
      </c>
      <c r="G32" s="1122">
        <f t="shared" si="35"/>
        <v>0</v>
      </c>
      <c r="H32" s="1122">
        <f t="shared" si="35"/>
        <v>0</v>
      </c>
      <c r="I32" s="1122">
        <f t="shared" si="35"/>
        <v>0</v>
      </c>
      <c r="J32" s="1122">
        <f t="shared" si="35"/>
        <v>0</v>
      </c>
      <c r="K32" s="1122">
        <f t="shared" si="35"/>
        <v>0</v>
      </c>
      <c r="L32" s="1122">
        <f t="shared" si="35"/>
        <v>0</v>
      </c>
      <c r="M32" s="1122">
        <f t="shared" si="35"/>
        <v>0</v>
      </c>
      <c r="N32" s="1122">
        <f t="shared" si="35"/>
        <v>0</v>
      </c>
      <c r="O32" s="1122">
        <f t="shared" si="35"/>
        <v>0</v>
      </c>
      <c r="P32" s="1122">
        <f t="shared" si="35"/>
        <v>0</v>
      </c>
      <c r="Q32" s="414">
        <f>SUM(D32:P32)</f>
        <v>0</v>
      </c>
      <c r="R32" s="1107">
        <f>IF(ISERROR(Q32/$Q$14),,Q32/$Q$14)</f>
        <v>0</v>
      </c>
      <c r="S32" s="344">
        <f>前期実績!Q32</f>
        <v>0</v>
      </c>
      <c r="T32" s="341">
        <f>当期計画!T32</f>
        <v>0</v>
      </c>
      <c r="U32" s="79"/>
      <c r="V32" s="79"/>
      <c r="W32" s="79"/>
      <c r="X32" s="79"/>
      <c r="Y32" s="79"/>
      <c r="Z32" s="79"/>
      <c r="AA32" s="79"/>
      <c r="AB32" s="79"/>
      <c r="AC32" s="79"/>
      <c r="AD32" s="79"/>
      <c r="AE32" s="79"/>
      <c r="AF32" s="79"/>
      <c r="AG32" s="79"/>
      <c r="AH32" s="79"/>
      <c r="AI32" s="79">
        <f t="shared" si="4"/>
        <v>0</v>
      </c>
      <c r="AJ32" s="86"/>
      <c r="AK32" s="79"/>
      <c r="AL32" s="421" t="s">
        <v>185</v>
      </c>
      <c r="AM32" s="416"/>
      <c r="AN32" s="79"/>
      <c r="AO32" s="79"/>
      <c r="AP32" s="79"/>
      <c r="AQ32" s="415"/>
      <c r="AR32" s="416"/>
      <c r="AS32" s="417"/>
      <c r="AT32" s="372"/>
      <c r="AU32" s="372"/>
      <c r="AZ32" s="418">
        <f>D14*$AQ$32</f>
        <v>0</v>
      </c>
      <c r="BA32" s="418">
        <f t="shared" ref="BA32:BL32" si="36">E14*$AQ$32</f>
        <v>0</v>
      </c>
      <c r="BB32" s="418">
        <f t="shared" si="36"/>
        <v>0</v>
      </c>
      <c r="BC32" s="418">
        <f t="shared" si="36"/>
        <v>0</v>
      </c>
      <c r="BD32" s="418">
        <f t="shared" si="36"/>
        <v>0</v>
      </c>
      <c r="BE32" s="418">
        <f t="shared" si="36"/>
        <v>0</v>
      </c>
      <c r="BF32" s="418">
        <f t="shared" si="36"/>
        <v>0</v>
      </c>
      <c r="BG32" s="418">
        <f t="shared" si="36"/>
        <v>0</v>
      </c>
      <c r="BH32" s="418">
        <f t="shared" si="36"/>
        <v>0</v>
      </c>
      <c r="BI32" s="418">
        <f t="shared" si="36"/>
        <v>0</v>
      </c>
      <c r="BJ32" s="418">
        <f t="shared" si="36"/>
        <v>0</v>
      </c>
      <c r="BK32" s="418">
        <f t="shared" si="36"/>
        <v>0</v>
      </c>
      <c r="BL32" s="418">
        <f t="shared" si="36"/>
        <v>0</v>
      </c>
      <c r="CV32" s="310">
        <v>0</v>
      </c>
    </row>
    <row r="33" spans="1:100" ht="18" customHeight="1">
      <c r="A33" s="335"/>
      <c r="B33" s="336">
        <v>25</v>
      </c>
      <c r="C33" s="1124" t="s">
        <v>29</v>
      </c>
      <c r="D33" s="774">
        <f>IFERROR(D32/D14,0)</f>
        <v>0</v>
      </c>
      <c r="E33" s="775">
        <f t="shared" ref="E33:S33" si="37">IFERROR(E32/E14,0)</f>
        <v>0</v>
      </c>
      <c r="F33" s="775">
        <f t="shared" si="37"/>
        <v>0</v>
      </c>
      <c r="G33" s="775">
        <f t="shared" si="37"/>
        <v>0</v>
      </c>
      <c r="H33" s="775">
        <f t="shared" si="37"/>
        <v>0</v>
      </c>
      <c r="I33" s="775">
        <f t="shared" si="37"/>
        <v>0</v>
      </c>
      <c r="J33" s="775">
        <f t="shared" si="37"/>
        <v>0</v>
      </c>
      <c r="K33" s="775">
        <f t="shared" si="37"/>
        <v>0</v>
      </c>
      <c r="L33" s="775">
        <f t="shared" si="37"/>
        <v>0</v>
      </c>
      <c r="M33" s="775">
        <f t="shared" si="37"/>
        <v>0</v>
      </c>
      <c r="N33" s="775">
        <f t="shared" si="37"/>
        <v>0</v>
      </c>
      <c r="O33" s="775">
        <f t="shared" si="37"/>
        <v>0</v>
      </c>
      <c r="P33" s="775">
        <f t="shared" si="37"/>
        <v>0</v>
      </c>
      <c r="Q33" s="776">
        <f t="shared" si="37"/>
        <v>0</v>
      </c>
      <c r="R33" s="1125">
        <f t="shared" si="37"/>
        <v>0</v>
      </c>
      <c r="S33" s="1126">
        <f t="shared" si="37"/>
        <v>0</v>
      </c>
      <c r="T33" s="341">
        <f>当期計画!T33</f>
        <v>0</v>
      </c>
      <c r="U33" s="79"/>
      <c r="V33" s="79"/>
      <c r="W33" s="79"/>
      <c r="X33" s="79"/>
      <c r="Y33" s="79"/>
      <c r="Z33" s="79"/>
      <c r="AA33" s="79"/>
      <c r="AB33" s="79"/>
      <c r="AC33" s="79"/>
      <c r="AD33" s="79"/>
      <c r="AE33" s="79"/>
      <c r="AF33" s="79"/>
      <c r="AG33" s="79"/>
      <c r="AH33" s="79"/>
      <c r="AI33" s="79">
        <f t="shared" si="4"/>
        <v>0</v>
      </c>
      <c r="AJ33" s="86"/>
      <c r="AK33" s="79"/>
      <c r="AL33" s="425">
        <f>IFERROR(AL31/Q14,0)</f>
        <v>0</v>
      </c>
      <c r="AM33" s="426" t="s">
        <v>186</v>
      </c>
      <c r="AN33" s="79"/>
      <c r="AO33" s="79"/>
      <c r="AP33" s="79"/>
      <c r="AQ33" s="1127"/>
      <c r="AR33" s="1127"/>
      <c r="AS33" s="427"/>
      <c r="AT33" s="372"/>
      <c r="AU33" s="372"/>
    </row>
    <row r="34" spans="1:100" ht="18" customHeight="1">
      <c r="A34" s="335"/>
      <c r="B34" s="336">
        <v>32</v>
      </c>
      <c r="C34" s="1102" t="s">
        <v>30</v>
      </c>
      <c r="D34" s="1103"/>
      <c r="E34" s="1103"/>
      <c r="F34" s="1103"/>
      <c r="G34" s="1103"/>
      <c r="H34" s="1103"/>
      <c r="I34" s="1103"/>
      <c r="J34" s="1103"/>
      <c r="K34" s="1103"/>
      <c r="L34" s="1103"/>
      <c r="M34" s="1103"/>
      <c r="N34" s="1103"/>
      <c r="O34" s="1103"/>
      <c r="P34" s="1103"/>
      <c r="Q34" s="430"/>
      <c r="R34" s="1104">
        <f t="shared" ref="R34:R65" si="38">IF(ISERROR(Q34/$Q$14),,Q34/$Q$14)</f>
        <v>0</v>
      </c>
      <c r="S34" s="1105">
        <f>前期実績!Q34</f>
        <v>0</v>
      </c>
      <c r="T34" s="341">
        <f>当期計画!T34</f>
        <v>0</v>
      </c>
      <c r="U34" s="361"/>
      <c r="V34" s="361"/>
      <c r="W34" s="361"/>
      <c r="X34" s="361"/>
      <c r="Y34" s="361"/>
      <c r="Z34" s="361"/>
      <c r="AA34" s="361"/>
      <c r="AB34" s="361"/>
      <c r="AC34" s="361"/>
      <c r="AD34" s="361"/>
      <c r="AE34" s="361"/>
      <c r="AF34" s="361"/>
      <c r="AG34" s="361"/>
      <c r="AH34" s="361">
        <f>SUM(U34:AG34)</f>
        <v>0</v>
      </c>
      <c r="AI34" s="79">
        <f t="shared" si="4"/>
        <v>0</v>
      </c>
      <c r="AJ34" s="362"/>
      <c r="AK34" s="79"/>
      <c r="AL34" s="2514"/>
      <c r="AM34" s="2514"/>
      <c r="AN34" s="79"/>
      <c r="AO34" s="79"/>
      <c r="AP34" s="79"/>
      <c r="AQ34" s="2514"/>
      <c r="AR34" s="2514"/>
      <c r="AS34" s="433"/>
    </row>
    <row r="35" spans="1:100" ht="18" customHeight="1">
      <c r="A35" s="335"/>
      <c r="B35" s="336">
        <v>33</v>
      </c>
      <c r="C35" s="769">
        <f>IF(C$235=FALSE,当期計画!C35,当期実績!C35)</f>
        <v>0</v>
      </c>
      <c r="D35" s="387">
        <f>IF(D$235=FALSE,当期計画!D35,当期実績!D35)</f>
        <v>0</v>
      </c>
      <c r="E35" s="387">
        <f>IF(E$235=FALSE,当期計画!E35,当期実績!E35)</f>
        <v>0</v>
      </c>
      <c r="F35" s="387">
        <f>IF(F$235=FALSE,当期計画!F35,当期実績!F35)</f>
        <v>0</v>
      </c>
      <c r="G35" s="387">
        <f>IF(G$235=FALSE,当期計画!G35,当期実績!G35)</f>
        <v>0</v>
      </c>
      <c r="H35" s="387">
        <f>IF(H$235=FALSE,当期計画!H35,当期実績!H35)</f>
        <v>0</v>
      </c>
      <c r="I35" s="387">
        <f>IF(I$235=FALSE,当期計画!I35,当期実績!I35)</f>
        <v>0</v>
      </c>
      <c r="J35" s="387">
        <f>IF(J$235=FALSE,当期計画!J35,当期実績!J35)</f>
        <v>0</v>
      </c>
      <c r="K35" s="387">
        <f>IF(K$235=FALSE,当期計画!K35,当期実績!K35)</f>
        <v>0</v>
      </c>
      <c r="L35" s="387">
        <f>IF(L$235=FALSE,当期計画!L35,当期実績!L35)</f>
        <v>0</v>
      </c>
      <c r="M35" s="387">
        <f>IF(M$235=FALSE,当期計画!M35,当期実績!M35)</f>
        <v>0</v>
      </c>
      <c r="N35" s="387">
        <f>IF(N$235=FALSE,当期計画!N35,当期実績!N35)</f>
        <v>0</v>
      </c>
      <c r="O35" s="387">
        <f>IF(O$235=FALSE,当期計画!O35,当期実績!O35)</f>
        <v>0</v>
      </c>
      <c r="P35" s="387">
        <f>IF(P$235=FALSE,当期計画!P35,当期実績!P35)</f>
        <v>0</v>
      </c>
      <c r="Q35" s="90">
        <f t="shared" ref="Q35:Q44" si="39">SUM(D35:P35)</f>
        <v>0</v>
      </c>
      <c r="R35" s="1107">
        <f t="shared" si="38"/>
        <v>0</v>
      </c>
      <c r="S35" s="344">
        <f>前期実績!Q35</f>
        <v>0</v>
      </c>
      <c r="T35" s="341" t="b">
        <f>当期計画!T35</f>
        <v>1</v>
      </c>
      <c r="U35" s="79">
        <f>IF(D$2&lt;DATE(2019,10,1),IF($T$1=FALSE,IF($T35=FALSE,D35*HOME!$H$18,0),IF($T35=FALSE,D35*HOME!$H$18/(1+HOME!$H$18),0)),IF($T$1=FALSE,IF($T35=FALSE,D35*HOME!$H$20,0),IF($T35=FALSE,D35*HOME!$H$20/(1+HOME!$H$20),0)))</f>
        <v>0</v>
      </c>
      <c r="V35" s="79">
        <f>IF(E$2&lt;DATE(2019,10,1),IF($T$1=FALSE,IF($T35=FALSE,E35*HOME!$H$18,0),IF($T35=FALSE,E35*HOME!$H$18/(1+HOME!$H$18),0)),IF($T$1=FALSE,IF($T35=FALSE,E35*HOME!$H$20,0),IF($T35=FALSE,E35*HOME!$H$20/(1+HOME!$H$20),0)))</f>
        <v>0</v>
      </c>
      <c r="W35" s="79">
        <f>IF(F$2&lt;DATE(2019,10,1),IF($T$1=FALSE,IF($T35=FALSE,F35*HOME!$H$18,0),IF($T35=FALSE,F35*HOME!$H$18/(1+HOME!$H$18),0)),IF($T$1=FALSE,IF($T35=FALSE,F35*HOME!$H$20,0),IF($T35=FALSE,F35*HOME!$H$20/(1+HOME!$H$20),0)))</f>
        <v>0</v>
      </c>
      <c r="X35" s="79">
        <f>IF(G$2&lt;DATE(2019,10,1),IF($T$1=FALSE,IF($T35=FALSE,G35*HOME!$H$18,0),IF($T35=FALSE,G35*HOME!$H$18/(1+HOME!$H$18),0)),IF($T$1=FALSE,IF($T35=FALSE,G35*HOME!$H$20,0),IF($T35=FALSE,G35*HOME!$H$20/(1+HOME!$H$20),0)))</f>
        <v>0</v>
      </c>
      <c r="Y35" s="79">
        <f>IF(H$2&lt;DATE(2019,10,1),IF($T$1=FALSE,IF($T35=FALSE,H35*HOME!$H$18,0),IF($T35=FALSE,H35*HOME!$H$18/(1+HOME!$H$18),0)),IF($T$1=FALSE,IF($T35=FALSE,H35*HOME!$H$20,0),IF($T35=FALSE,H35*HOME!$H$20/(1+HOME!$H$20),0)))</f>
        <v>0</v>
      </c>
      <c r="Z35" s="79">
        <f>IF(I$2&lt;DATE(2019,10,1),IF($T$1=FALSE,IF($T35=FALSE,I35*HOME!$H$18,0),IF($T35=FALSE,I35*HOME!$H$18/(1+HOME!$H$18),0)),IF($T$1=FALSE,IF($T35=FALSE,I35*HOME!$H$20,0),IF($T35=FALSE,I35*HOME!$H$20/(1+HOME!$H$20),0)))</f>
        <v>0</v>
      </c>
      <c r="AA35" s="79">
        <f>IF(J$2&lt;DATE(2019,10,1),IF($T$1=FALSE,IF($T35=FALSE,J35*HOME!$H$18,0),IF($T35=FALSE,J35*HOME!$H$18/(1+HOME!$H$18),0)),IF($T$1=FALSE,IF($T35=FALSE,J35*HOME!$H$20,0),IF($T35=FALSE,J35*HOME!$H$20/(1+HOME!$H$20),0)))</f>
        <v>0</v>
      </c>
      <c r="AB35" s="79">
        <f>IF(K$2&lt;DATE(2019,10,1),IF($T$1=FALSE,IF($T35=FALSE,K35*HOME!$H$18,0),IF($T35=FALSE,K35*HOME!$H$18/(1+HOME!$H$18),0)),IF($T$1=FALSE,IF($T35=FALSE,K35*HOME!$H$20,0),IF($T35=FALSE,K35*HOME!$H$20/(1+HOME!$H$20),0)))</f>
        <v>0</v>
      </c>
      <c r="AC35" s="79">
        <f>IF(L$2&lt;DATE(2019,10,1),IF($T$1=FALSE,IF($T35=FALSE,L35*HOME!$H$18,0),IF($T35=FALSE,L35*HOME!$H$18/(1+HOME!$H$18),0)),IF($T$1=FALSE,IF($T35=FALSE,L35*HOME!$H$20,0),IF($T35=FALSE,L35*HOME!$H$20/(1+HOME!$H$20),0)))</f>
        <v>0</v>
      </c>
      <c r="AD35" s="79">
        <f>IF(M$2&lt;DATE(2019,10,1),IF($T$1=FALSE,IF($T35=FALSE,M35*HOME!$H$18,0),IF($T35=FALSE,M35*HOME!$H$18/(1+HOME!$H$18),0)),IF($T$1=FALSE,IF($T35=FALSE,M35*HOME!$H$20,0),IF($T35=FALSE,M35*HOME!$H$20/(1+HOME!$H$20),0)))</f>
        <v>0</v>
      </c>
      <c r="AE35" s="79">
        <f>IF(N$2&lt;DATE(2019,10,1),IF($T$1=FALSE,IF($T35=FALSE,N35*HOME!$H$18,0),IF($T35=FALSE,N35*HOME!$H$18/(1+HOME!$H$18),0)),IF($T$1=FALSE,IF($T35=FALSE,N35*HOME!$H$20,0),IF($T35=FALSE,N35*HOME!$H$20/(1+HOME!$H$20),0)))</f>
        <v>0</v>
      </c>
      <c r="AF35" s="79">
        <f>IF(O$2&lt;DATE(2019,10,1),IF($T$1=FALSE,IF($T35=FALSE,O35*HOME!$H$18,0),IF($T35=FALSE,O35*HOME!$H$18/(1+HOME!$H$18),0)),IF($T$1=FALSE,IF($T35=FALSE,O35*HOME!$H$20,0),IF($T35=FALSE,O35*HOME!$H$20/(1+HOME!$H$20),0)))</f>
        <v>0</v>
      </c>
      <c r="AG35" s="79">
        <f>IF(P$2&lt;DATE(2019,10,1),IF($T$1=FALSE,IF($T35=FALSE,P35*HOME!$H$18,0),IF($T35=FALSE,P35*HOME!$H$18/(1+HOME!$H$18),0)),IF($T$1=FALSE,IF($T35=FALSE,P35*HOME!$H$20,0),IF($T35=FALSE,P35*HOME!$H$20/(1+HOME!$H$20),0)))</f>
        <v>0</v>
      </c>
      <c r="AH35" s="79">
        <f t="shared" ref="AH35:AH98" si="40">SUM(U35:AG35)</f>
        <v>0</v>
      </c>
      <c r="AI35" s="79">
        <f t="shared" si="4"/>
        <v>0</v>
      </c>
      <c r="AJ35" s="86"/>
      <c r="AK35" s="79"/>
      <c r="AL35" s="436" t="s">
        <v>187</v>
      </c>
      <c r="AM35" s="436" t="s">
        <v>33</v>
      </c>
      <c r="AN35" s="79"/>
      <c r="AO35" s="79"/>
      <c r="AP35" s="79"/>
      <c r="AQ35" s="436"/>
      <c r="AR35" s="436"/>
      <c r="AS35" s="437"/>
      <c r="CA35" s="310">
        <f>IF($T35=TRUE,0,IF(D$2&lt;DATE(2019,10,1),IF($T$1=FALSE,D35*HOME!$F$18,D35*HOME!$F$18/(1+HOME!$H$18)),IF($AO35=TRUE,IF($T$1=FALSE,D35*HOME!$F$21,D35*HOME!$F$21/(1+HOME!$H$21)),IF($T$1=FALSE,D35*HOME!$F$20,D35*HOME!$F$20/(1+HOME!$H$20)))))</f>
        <v>0</v>
      </c>
      <c r="CB35" s="310">
        <f>IF($T35=TRUE,0,IF(E$2&lt;DATE(2019,10,1),IF($T$1=FALSE,E35*HOME!$F$18,E35*HOME!$F$18/(1+HOME!$H$18)),IF($AO35=TRUE,IF($T$1=FALSE,E35*HOME!$F$21,E35*HOME!$F$21/(1+HOME!$H$21)),IF($T$1=FALSE,E35*HOME!$F$20,E35*HOME!$F$20/(1+HOME!$H$20)))))</f>
        <v>0</v>
      </c>
      <c r="CC35" s="310">
        <f>IF($T35=TRUE,0,IF(F$2&lt;DATE(2019,10,1),IF($T$1=FALSE,F35*HOME!$F$18,F35*HOME!$F$18/(1+HOME!$H$18)),IF($AO35=TRUE,IF($T$1=FALSE,F35*HOME!$F$21,F35*HOME!$F$21/(1+HOME!$H$21)),IF($T$1=FALSE,F35*HOME!$F$20,F35*HOME!$F$20/(1+HOME!$H$20)))))</f>
        <v>0</v>
      </c>
      <c r="CD35" s="310">
        <f>IF($T35=TRUE,0,IF(G$2&lt;DATE(2019,10,1),IF($T$1=FALSE,G35*HOME!$F$18,G35*HOME!$F$18/(1+HOME!$H$18)),IF($AO35=TRUE,IF($T$1=FALSE,G35*HOME!$F$21,G35*HOME!$F$21/(1+HOME!$H$21)),IF($T$1=FALSE,G35*HOME!$F$20,G35*HOME!$F$20/(1+HOME!$H$20)))))</f>
        <v>0</v>
      </c>
      <c r="CE35" s="310">
        <f>IF($T35=TRUE,0,IF(H$2&lt;DATE(2019,10,1),IF($T$1=FALSE,H35*HOME!$F$18,H35*HOME!$F$18/(1+HOME!$H$18)),IF($AO35=TRUE,IF($T$1=FALSE,H35*HOME!$F$21,H35*HOME!$F$21/(1+HOME!$H$21)),IF($T$1=FALSE,H35*HOME!$F$20,H35*HOME!$F$20/(1+HOME!$H$20)))))</f>
        <v>0</v>
      </c>
      <c r="CF35" s="310">
        <f>IF($T35=TRUE,0,IF(I$2&lt;DATE(2019,10,1),IF($T$1=FALSE,I35*HOME!$F$18,I35*HOME!$F$18/(1+HOME!$H$18)),IF($AO35=TRUE,IF($T$1=FALSE,I35*HOME!$F$21,I35*HOME!$F$21/(1+HOME!$H$21)),IF($T$1=FALSE,I35*HOME!$F$20,I35*HOME!$F$20/(1+HOME!$H$20)))))</f>
        <v>0</v>
      </c>
      <c r="CG35" s="310">
        <f>IF($T35=TRUE,0,IF(J$2&lt;DATE(2019,10,1),IF($T$1=FALSE,J35*HOME!$F$18,J35*HOME!$F$18/(1+HOME!$H$18)),IF($AO35=TRUE,IF($T$1=FALSE,J35*HOME!$F$21,J35*HOME!$F$21/(1+HOME!$H$21)),IF($T$1=FALSE,J35*HOME!$F$20,J35*HOME!$F$20/(1+HOME!$H$20)))))</f>
        <v>0</v>
      </c>
      <c r="CH35" s="310">
        <f>IF($T35=TRUE,0,IF(K$2&lt;DATE(2019,10,1),IF($T$1=FALSE,K35*HOME!$F$18,K35*HOME!$F$18/(1+HOME!$H$18)),IF($AO35=TRUE,IF($T$1=FALSE,K35*HOME!$F$21,K35*HOME!$F$21/(1+HOME!$H$21)),IF($T$1=FALSE,K35*HOME!$F$20,K35*HOME!$F$20/(1+HOME!$H$20)))))</f>
        <v>0</v>
      </c>
      <c r="CI35" s="310">
        <f>IF($T35=TRUE,0,IF(L$2&lt;DATE(2019,10,1),IF($T$1=FALSE,L35*HOME!$F$18,L35*HOME!$F$18/(1+HOME!$H$18)),IF($AO35=TRUE,IF($T$1=FALSE,L35*HOME!$F$21,L35*HOME!$F$21/(1+HOME!$H$21)),IF($T$1=FALSE,L35*HOME!$F$20,L35*HOME!$F$20/(1+HOME!$H$20)))))</f>
        <v>0</v>
      </c>
      <c r="CJ35" s="310">
        <f>IF($T35=TRUE,0,IF(M$2&lt;DATE(2019,10,1),IF($T$1=FALSE,M35*HOME!$F$18,M35*HOME!$F$18/(1+HOME!$H$18)),IF($AO35=TRUE,IF($T$1=FALSE,M35*HOME!$F$21,M35*HOME!$F$21/(1+HOME!$H$21)),IF($T$1=FALSE,M35*HOME!$F$20,M35*HOME!$F$20/(1+HOME!$H$20)))))</f>
        <v>0</v>
      </c>
      <c r="CK35" s="310">
        <f>IF($T35=TRUE,0,IF(N$2&lt;DATE(2019,10,1),IF($T$1=FALSE,N35*HOME!$F$18,N35*HOME!$F$18/(1+HOME!$H$18)),IF($AO35=TRUE,IF($T$1=FALSE,N35*HOME!$F$21,N35*HOME!$F$21/(1+HOME!$H$21)),IF($T$1=FALSE,N35*HOME!$F$20,N35*HOME!$F$20/(1+HOME!$H$20)))))</f>
        <v>0</v>
      </c>
      <c r="CL35" s="310">
        <f>IF($T35=TRUE,0,IF(O$2&lt;DATE(2019,10,1),IF($T$1=FALSE,O35*HOME!$F$18,O35*HOME!$F$18/(1+HOME!$H$18)),IF($AO35=TRUE,IF($T$1=FALSE,O35*HOME!$F$21,O35*HOME!$F$21/(1+HOME!$H$21)),IF($T$1=FALSE,O35*HOME!$F$20,O35*HOME!$F$20/(1+HOME!$H$20)))))</f>
        <v>0</v>
      </c>
      <c r="CM35" s="310">
        <f>IF($T35=TRUE,0,IF(P$2&lt;DATE(2019,10,1),IF($T$1=FALSE,P35*HOME!$F$18,P35*HOME!$F$18/(1+HOME!$H$18)),IF($AO35=TRUE,IF($T$1=FALSE,P35*HOME!$F$21,P35*HOME!$F$21/(1+HOME!$H$21)),IF($T$1=FALSE,P35*HOME!$F$20,P35*HOME!$F$20/(1+HOME!$H$20)))))</f>
        <v>0</v>
      </c>
      <c r="CN35" s="310">
        <f t="shared" ref="CN35:CN80" si="41">SUM(CA35:CM35)</f>
        <v>0</v>
      </c>
    </row>
    <row r="36" spans="1:100" ht="18" customHeight="1">
      <c r="A36" s="335"/>
      <c r="B36" s="336">
        <v>34</v>
      </c>
      <c r="C36" s="769">
        <f>IF(C$235=FALSE,当期計画!C36,当期実績!C36)</f>
        <v>0</v>
      </c>
      <c r="D36" s="387">
        <f>IF(D$235=FALSE,当期計画!D36,当期実績!D36)</f>
        <v>0</v>
      </c>
      <c r="E36" s="387">
        <f>IF(E$235=FALSE,当期計画!E36,当期実績!E36)</f>
        <v>0</v>
      </c>
      <c r="F36" s="387">
        <f>IF(F$235=FALSE,当期計画!F36,当期実績!F36)</f>
        <v>0</v>
      </c>
      <c r="G36" s="387">
        <f>IF(G$235=FALSE,当期計画!G36,当期実績!G36)</f>
        <v>0</v>
      </c>
      <c r="H36" s="387">
        <f>IF(H$235=FALSE,当期計画!H36,当期実績!H36)</f>
        <v>0</v>
      </c>
      <c r="I36" s="387">
        <f>IF(I$235=FALSE,当期計画!I36,当期実績!I36)</f>
        <v>0</v>
      </c>
      <c r="J36" s="387">
        <f>IF(J$235=FALSE,当期計画!J36,当期実績!J36)</f>
        <v>0</v>
      </c>
      <c r="K36" s="387">
        <f>IF(K$235=FALSE,当期計画!K36,当期実績!K36)</f>
        <v>0</v>
      </c>
      <c r="L36" s="387">
        <f>IF(L$235=FALSE,当期計画!L36,当期実績!L36)</f>
        <v>0</v>
      </c>
      <c r="M36" s="387">
        <f>IF(M$235=FALSE,当期計画!M36,当期実績!M36)</f>
        <v>0</v>
      </c>
      <c r="N36" s="387">
        <f>IF(N$235=FALSE,当期計画!N36,当期実績!N36)</f>
        <v>0</v>
      </c>
      <c r="O36" s="387">
        <f>IF(O$235=FALSE,当期計画!O36,当期実績!O36)</f>
        <v>0</v>
      </c>
      <c r="P36" s="387">
        <f>IF(P$235=FALSE,当期計画!P36,当期実績!P36)</f>
        <v>0</v>
      </c>
      <c r="Q36" s="90">
        <f t="shared" si="39"/>
        <v>0</v>
      </c>
      <c r="R36" s="1107">
        <f t="shared" si="38"/>
        <v>0</v>
      </c>
      <c r="S36" s="344">
        <f>前期実績!Q36</f>
        <v>0</v>
      </c>
      <c r="T36" s="341" t="b">
        <f>当期計画!T36</f>
        <v>1</v>
      </c>
      <c r="U36" s="79">
        <f>IF(D$2&lt;DATE(2019,10,1),IF($T$1=FALSE,IF($T36=FALSE,D36*HOME!$H$18,0),IF($T36=FALSE,D36*HOME!$H$18/(1+HOME!$H$18),0)),IF($T$1=FALSE,IF($T36=FALSE,D36*HOME!$H$20,0),IF($T36=FALSE,D36*HOME!$H$20/(1+HOME!$H$20),0)))</f>
        <v>0</v>
      </c>
      <c r="V36" s="79">
        <f>IF(E$2&lt;DATE(2019,10,1),IF($T$1=FALSE,IF($T36=FALSE,E36*HOME!$H$18,0),IF($T36=FALSE,E36*HOME!$H$18/(1+HOME!$H$18),0)),IF($T$1=FALSE,IF($T36=FALSE,E36*HOME!$H$20,0),IF($T36=FALSE,E36*HOME!$H$20/(1+HOME!$H$20),0)))</f>
        <v>0</v>
      </c>
      <c r="W36" s="79">
        <f>IF(F$2&lt;DATE(2019,10,1),IF($T$1=FALSE,IF($T36=FALSE,F36*HOME!$H$18,0),IF($T36=FALSE,F36*HOME!$H$18/(1+HOME!$H$18),0)),IF($T$1=FALSE,IF($T36=FALSE,F36*HOME!$H$20,0),IF($T36=FALSE,F36*HOME!$H$20/(1+HOME!$H$20),0)))</f>
        <v>0</v>
      </c>
      <c r="X36" s="79">
        <f>IF(G$2&lt;DATE(2019,10,1),IF($T$1=FALSE,IF($T36=FALSE,G36*HOME!$H$18,0),IF($T36=FALSE,G36*HOME!$H$18/(1+HOME!$H$18),0)),IF($T$1=FALSE,IF($T36=FALSE,G36*HOME!$H$20,0),IF($T36=FALSE,G36*HOME!$H$20/(1+HOME!$H$20),0)))</f>
        <v>0</v>
      </c>
      <c r="Y36" s="79">
        <f>IF(H$2&lt;DATE(2019,10,1),IF($T$1=FALSE,IF($T36=FALSE,H36*HOME!$H$18,0),IF($T36=FALSE,H36*HOME!$H$18/(1+HOME!$H$18),0)),IF($T$1=FALSE,IF($T36=FALSE,H36*HOME!$H$20,0),IF($T36=FALSE,H36*HOME!$H$20/(1+HOME!$H$20),0)))</f>
        <v>0</v>
      </c>
      <c r="Z36" s="79">
        <f>IF(I$2&lt;DATE(2019,10,1),IF($T$1=FALSE,IF($T36=FALSE,I36*HOME!$H$18,0),IF($T36=FALSE,I36*HOME!$H$18/(1+HOME!$H$18),0)),IF($T$1=FALSE,IF($T36=FALSE,I36*HOME!$H$20,0),IF($T36=FALSE,I36*HOME!$H$20/(1+HOME!$H$20),0)))</f>
        <v>0</v>
      </c>
      <c r="AA36" s="79">
        <f>IF(J$2&lt;DATE(2019,10,1),IF($T$1=FALSE,IF($T36=FALSE,J36*HOME!$H$18,0),IF($T36=FALSE,J36*HOME!$H$18/(1+HOME!$H$18),0)),IF($T$1=FALSE,IF($T36=FALSE,J36*HOME!$H$20,0),IF($T36=FALSE,J36*HOME!$H$20/(1+HOME!$H$20),0)))</f>
        <v>0</v>
      </c>
      <c r="AB36" s="79">
        <f>IF(K$2&lt;DATE(2019,10,1),IF($T$1=FALSE,IF($T36=FALSE,K36*HOME!$H$18,0),IF($T36=FALSE,K36*HOME!$H$18/(1+HOME!$H$18),0)),IF($T$1=FALSE,IF($T36=FALSE,K36*HOME!$H$20,0),IF($T36=FALSE,K36*HOME!$H$20/(1+HOME!$H$20),0)))</f>
        <v>0</v>
      </c>
      <c r="AC36" s="79">
        <f>IF(L$2&lt;DATE(2019,10,1),IF($T$1=FALSE,IF($T36=FALSE,L36*HOME!$H$18,0),IF($T36=FALSE,L36*HOME!$H$18/(1+HOME!$H$18),0)),IF($T$1=FALSE,IF($T36=FALSE,L36*HOME!$H$20,0),IF($T36=FALSE,L36*HOME!$H$20/(1+HOME!$H$20),0)))</f>
        <v>0</v>
      </c>
      <c r="AD36" s="79">
        <f>IF(M$2&lt;DATE(2019,10,1),IF($T$1=FALSE,IF($T36=FALSE,M36*HOME!$H$18,0),IF($T36=FALSE,M36*HOME!$H$18/(1+HOME!$H$18),0)),IF($T$1=FALSE,IF($T36=FALSE,M36*HOME!$H$20,0),IF($T36=FALSE,M36*HOME!$H$20/(1+HOME!$H$20),0)))</f>
        <v>0</v>
      </c>
      <c r="AE36" s="79">
        <f>IF(N$2&lt;DATE(2019,10,1),IF($T$1=FALSE,IF($T36=FALSE,N36*HOME!$H$18,0),IF($T36=FALSE,N36*HOME!$H$18/(1+HOME!$H$18),0)),IF($T$1=FALSE,IF($T36=FALSE,N36*HOME!$H$20,0),IF($T36=FALSE,N36*HOME!$H$20/(1+HOME!$H$20),0)))</f>
        <v>0</v>
      </c>
      <c r="AF36" s="79">
        <f>IF(O$2&lt;DATE(2019,10,1),IF($T$1=FALSE,IF($T36=FALSE,O36*HOME!$H$18,0),IF($T36=FALSE,O36*HOME!$H$18/(1+HOME!$H$18),0)),IF($T$1=FALSE,IF($T36=FALSE,O36*HOME!$H$20,0),IF($T36=FALSE,O36*HOME!$H$20/(1+HOME!$H$20),0)))</f>
        <v>0</v>
      </c>
      <c r="AG36" s="79">
        <f>IF(P$2&lt;DATE(2019,10,1),IF($T$1=FALSE,IF($T36=FALSE,P36*HOME!$H$18,0),IF($T36=FALSE,P36*HOME!$H$18/(1+HOME!$H$18),0)),IF($T$1=FALSE,IF($T36=FALSE,P36*HOME!$H$20,0),IF($T36=FALSE,P36*HOME!$H$20/(1+HOME!$H$20),0)))</f>
        <v>0</v>
      </c>
      <c r="AH36" s="79">
        <f t="shared" si="40"/>
        <v>0</v>
      </c>
      <c r="AI36" s="79">
        <f t="shared" si="4"/>
        <v>0</v>
      </c>
      <c r="AJ36" s="86"/>
      <c r="AK36" s="79"/>
      <c r="AL36" s="438">
        <f>Q195</f>
        <v>0</v>
      </c>
      <c r="AM36" s="438">
        <f>Q45+AL36</f>
        <v>0</v>
      </c>
      <c r="AN36" s="79"/>
      <c r="AO36" s="79"/>
      <c r="AP36" s="79"/>
      <c r="AQ36" s="436"/>
      <c r="AR36" s="436"/>
      <c r="AS36" s="439"/>
      <c r="AT36" s="440"/>
      <c r="AU36" s="440"/>
      <c r="CA36" s="310">
        <f>IF($T36=TRUE,0,IF(D$2&lt;DATE(2019,10,1),IF($T$1=FALSE,D36*HOME!$F$18,D36*HOME!$F$18/(1+HOME!$H$18)),IF($AO36=TRUE,IF($T$1=FALSE,D36*HOME!$F$21,D36*HOME!$F$21/(1+HOME!$H$21)),IF($T$1=FALSE,D36*HOME!$F$20,D36*HOME!$F$20/(1+HOME!$H$20)))))</f>
        <v>0</v>
      </c>
      <c r="CB36" s="310">
        <f>IF($T36=TRUE,0,IF(E$2&lt;DATE(2019,10,1),IF($T$1=FALSE,E36*HOME!$F$18,E36*HOME!$F$18/(1+HOME!$H$18)),IF($AO36=TRUE,IF($T$1=FALSE,E36*HOME!$F$21,E36*HOME!$F$21/(1+HOME!$H$21)),IF($T$1=FALSE,E36*HOME!$F$20,E36*HOME!$F$20/(1+HOME!$H$20)))))</f>
        <v>0</v>
      </c>
      <c r="CC36" s="310">
        <f>IF($T36=TRUE,0,IF(F$2&lt;DATE(2019,10,1),IF($T$1=FALSE,F36*HOME!$F$18,F36*HOME!$F$18/(1+HOME!$H$18)),IF($AO36=TRUE,IF($T$1=FALSE,F36*HOME!$F$21,F36*HOME!$F$21/(1+HOME!$H$21)),IF($T$1=FALSE,F36*HOME!$F$20,F36*HOME!$F$20/(1+HOME!$H$20)))))</f>
        <v>0</v>
      </c>
      <c r="CD36" s="310">
        <f>IF($T36=TRUE,0,IF(G$2&lt;DATE(2019,10,1),IF($T$1=FALSE,G36*HOME!$F$18,G36*HOME!$F$18/(1+HOME!$H$18)),IF($AO36=TRUE,IF($T$1=FALSE,G36*HOME!$F$21,G36*HOME!$F$21/(1+HOME!$H$21)),IF($T$1=FALSE,G36*HOME!$F$20,G36*HOME!$F$20/(1+HOME!$H$20)))))</f>
        <v>0</v>
      </c>
      <c r="CE36" s="310">
        <f>IF($T36=TRUE,0,IF(H$2&lt;DATE(2019,10,1),IF($T$1=FALSE,H36*HOME!$F$18,H36*HOME!$F$18/(1+HOME!$H$18)),IF($AO36=TRUE,IF($T$1=FALSE,H36*HOME!$F$21,H36*HOME!$F$21/(1+HOME!$H$21)),IF($T$1=FALSE,H36*HOME!$F$20,H36*HOME!$F$20/(1+HOME!$H$20)))))</f>
        <v>0</v>
      </c>
      <c r="CF36" s="310">
        <f>IF($T36=TRUE,0,IF(I$2&lt;DATE(2019,10,1),IF($T$1=FALSE,I36*HOME!$F$18,I36*HOME!$F$18/(1+HOME!$H$18)),IF($AO36=TRUE,IF($T$1=FALSE,I36*HOME!$F$21,I36*HOME!$F$21/(1+HOME!$H$21)),IF($T$1=FALSE,I36*HOME!$F$20,I36*HOME!$F$20/(1+HOME!$H$20)))))</f>
        <v>0</v>
      </c>
      <c r="CG36" s="310">
        <f>IF($T36=TRUE,0,IF(J$2&lt;DATE(2019,10,1),IF($T$1=FALSE,J36*HOME!$F$18,J36*HOME!$F$18/(1+HOME!$H$18)),IF($AO36=TRUE,IF($T$1=FALSE,J36*HOME!$F$21,J36*HOME!$F$21/(1+HOME!$H$21)),IF($T$1=FALSE,J36*HOME!$F$20,J36*HOME!$F$20/(1+HOME!$H$20)))))</f>
        <v>0</v>
      </c>
      <c r="CH36" s="310">
        <f>IF($T36=TRUE,0,IF(K$2&lt;DATE(2019,10,1),IF($T$1=FALSE,K36*HOME!$F$18,K36*HOME!$F$18/(1+HOME!$H$18)),IF($AO36=TRUE,IF($T$1=FALSE,K36*HOME!$F$21,K36*HOME!$F$21/(1+HOME!$H$21)),IF($T$1=FALSE,K36*HOME!$F$20,K36*HOME!$F$20/(1+HOME!$H$20)))))</f>
        <v>0</v>
      </c>
      <c r="CI36" s="310">
        <f>IF($T36=TRUE,0,IF(L$2&lt;DATE(2019,10,1),IF($T$1=FALSE,L36*HOME!$F$18,L36*HOME!$F$18/(1+HOME!$H$18)),IF($AO36=TRUE,IF($T$1=FALSE,L36*HOME!$F$21,L36*HOME!$F$21/(1+HOME!$H$21)),IF($T$1=FALSE,L36*HOME!$F$20,L36*HOME!$F$20/(1+HOME!$H$20)))))</f>
        <v>0</v>
      </c>
      <c r="CJ36" s="310">
        <f>IF($T36=TRUE,0,IF(M$2&lt;DATE(2019,10,1),IF($T$1=FALSE,M36*HOME!$F$18,M36*HOME!$F$18/(1+HOME!$H$18)),IF($AO36=TRUE,IF($T$1=FALSE,M36*HOME!$F$21,M36*HOME!$F$21/(1+HOME!$H$21)),IF($T$1=FALSE,M36*HOME!$F$20,M36*HOME!$F$20/(1+HOME!$H$20)))))</f>
        <v>0</v>
      </c>
      <c r="CK36" s="310">
        <f>IF($T36=TRUE,0,IF(N$2&lt;DATE(2019,10,1),IF($T$1=FALSE,N36*HOME!$F$18,N36*HOME!$F$18/(1+HOME!$H$18)),IF($AO36=TRUE,IF($T$1=FALSE,N36*HOME!$F$21,N36*HOME!$F$21/(1+HOME!$H$21)),IF($T$1=FALSE,N36*HOME!$F$20,N36*HOME!$F$20/(1+HOME!$H$20)))))</f>
        <v>0</v>
      </c>
      <c r="CL36" s="310">
        <f>IF($T36=TRUE,0,IF(O$2&lt;DATE(2019,10,1),IF($T$1=FALSE,O36*HOME!$F$18,O36*HOME!$F$18/(1+HOME!$H$18)),IF($AO36=TRUE,IF($T$1=FALSE,O36*HOME!$F$21,O36*HOME!$F$21/(1+HOME!$H$21)),IF($T$1=FALSE,O36*HOME!$F$20,O36*HOME!$F$20/(1+HOME!$H$20)))))</f>
        <v>0</v>
      </c>
      <c r="CM36" s="310">
        <f>IF($T36=TRUE,0,IF(P$2&lt;DATE(2019,10,1),IF($T$1=FALSE,P36*HOME!$F$18,P36*HOME!$F$18/(1+HOME!$H$18)),IF($AO36=TRUE,IF($T$1=FALSE,P36*HOME!$F$21,P36*HOME!$F$21/(1+HOME!$H$21)),IF($T$1=FALSE,P36*HOME!$F$20,P36*HOME!$F$20/(1+HOME!$H$20)))))</f>
        <v>0</v>
      </c>
      <c r="CN36" s="310">
        <f t="shared" si="41"/>
        <v>0</v>
      </c>
    </row>
    <row r="37" spans="1:100" ht="18" customHeight="1">
      <c r="A37" s="335"/>
      <c r="B37" s="336">
        <v>35</v>
      </c>
      <c r="C37" s="769">
        <f>IF(C$235=FALSE,当期計画!C37,当期実績!C37)</f>
        <v>0</v>
      </c>
      <c r="D37" s="387">
        <f>IF(D$235=FALSE,当期計画!D37,当期実績!D37)</f>
        <v>0</v>
      </c>
      <c r="E37" s="387">
        <f>IF(E$235=FALSE,当期計画!E37,当期実績!E37)</f>
        <v>0</v>
      </c>
      <c r="F37" s="387">
        <f>IF(F$235=FALSE,当期計画!F37,当期実績!F37)</f>
        <v>0</v>
      </c>
      <c r="G37" s="387">
        <f>IF(G$235=FALSE,当期計画!G37,当期実績!G37)</f>
        <v>0</v>
      </c>
      <c r="H37" s="387">
        <f>IF(H$235=FALSE,当期計画!H37,当期実績!H37)</f>
        <v>0</v>
      </c>
      <c r="I37" s="387">
        <f>IF(I$235=FALSE,当期計画!I37,当期実績!I37)</f>
        <v>0</v>
      </c>
      <c r="J37" s="387">
        <f>IF(J$235=FALSE,当期計画!J37,当期実績!J37)</f>
        <v>0</v>
      </c>
      <c r="K37" s="387">
        <f>IF(K$235=FALSE,当期計画!K37,当期実績!K37)</f>
        <v>0</v>
      </c>
      <c r="L37" s="387">
        <f>IF(L$235=FALSE,当期計画!L37,当期実績!L37)</f>
        <v>0</v>
      </c>
      <c r="M37" s="387">
        <f>IF(M$235=FALSE,当期計画!M37,当期実績!M37)</f>
        <v>0</v>
      </c>
      <c r="N37" s="387">
        <f>IF(N$235=FALSE,当期計画!N37,当期実績!N37)</f>
        <v>0</v>
      </c>
      <c r="O37" s="387">
        <f>IF(O$235=FALSE,当期計画!O37,当期実績!O37)</f>
        <v>0</v>
      </c>
      <c r="P37" s="387">
        <f>IF(P$235=FALSE,当期計画!P37,当期実績!P37)</f>
        <v>0</v>
      </c>
      <c r="Q37" s="90">
        <f t="shared" si="39"/>
        <v>0</v>
      </c>
      <c r="R37" s="1107">
        <f t="shared" si="38"/>
        <v>0</v>
      </c>
      <c r="S37" s="344">
        <f>前期実績!Q37</f>
        <v>0</v>
      </c>
      <c r="T37" s="341" t="b">
        <f>当期計画!T37</f>
        <v>1</v>
      </c>
      <c r="U37" s="79">
        <f>IF(D$2&lt;DATE(2019,10,1),IF($T$1=FALSE,IF($T37=FALSE,D37*HOME!$H$18,0),IF($T37=FALSE,D37*HOME!$H$18/(1+HOME!$H$18),0)),IF($T$1=FALSE,IF($T37=FALSE,D37*HOME!$H$20,0),IF($T37=FALSE,D37*HOME!$H$20/(1+HOME!$H$20),0)))</f>
        <v>0</v>
      </c>
      <c r="V37" s="79">
        <f>IF(E$2&lt;DATE(2019,10,1),IF($T$1=FALSE,IF($T37=FALSE,E37*HOME!$H$18,0),IF($T37=FALSE,E37*HOME!$H$18/(1+HOME!$H$18),0)),IF($T$1=FALSE,IF($T37=FALSE,E37*HOME!$H$20,0),IF($T37=FALSE,E37*HOME!$H$20/(1+HOME!$H$20),0)))</f>
        <v>0</v>
      </c>
      <c r="W37" s="79">
        <f>IF(F$2&lt;DATE(2019,10,1),IF($T$1=FALSE,IF($T37=FALSE,F37*HOME!$H$18,0),IF($T37=FALSE,F37*HOME!$H$18/(1+HOME!$H$18),0)),IF($T$1=FALSE,IF($T37=FALSE,F37*HOME!$H$20,0),IF($T37=FALSE,F37*HOME!$H$20/(1+HOME!$H$20),0)))</f>
        <v>0</v>
      </c>
      <c r="X37" s="79">
        <f>IF(G$2&lt;DATE(2019,10,1),IF($T$1=FALSE,IF($T37=FALSE,G37*HOME!$H$18,0),IF($T37=FALSE,G37*HOME!$H$18/(1+HOME!$H$18),0)),IF($T$1=FALSE,IF($T37=FALSE,G37*HOME!$H$20,0),IF($T37=FALSE,G37*HOME!$H$20/(1+HOME!$H$20),0)))</f>
        <v>0</v>
      </c>
      <c r="Y37" s="79">
        <f>IF(H$2&lt;DATE(2019,10,1),IF($T$1=FALSE,IF($T37=FALSE,H37*HOME!$H$18,0),IF($T37=FALSE,H37*HOME!$H$18/(1+HOME!$H$18),0)),IF($T$1=FALSE,IF($T37=FALSE,H37*HOME!$H$20,0),IF($T37=FALSE,H37*HOME!$H$20/(1+HOME!$H$20),0)))</f>
        <v>0</v>
      </c>
      <c r="Z37" s="79">
        <f>IF(I$2&lt;DATE(2019,10,1),IF($T$1=FALSE,IF($T37=FALSE,I37*HOME!$H$18,0),IF($T37=FALSE,I37*HOME!$H$18/(1+HOME!$H$18),0)),IF($T$1=FALSE,IF($T37=FALSE,I37*HOME!$H$20,0),IF($T37=FALSE,I37*HOME!$H$20/(1+HOME!$H$20),0)))</f>
        <v>0</v>
      </c>
      <c r="AA37" s="79">
        <f>IF(J$2&lt;DATE(2019,10,1),IF($T$1=FALSE,IF($T37=FALSE,J37*HOME!$H$18,0),IF($T37=FALSE,J37*HOME!$H$18/(1+HOME!$H$18),0)),IF($T$1=FALSE,IF($T37=FALSE,J37*HOME!$H$20,0),IF($T37=FALSE,J37*HOME!$H$20/(1+HOME!$H$20),0)))</f>
        <v>0</v>
      </c>
      <c r="AB37" s="79">
        <f>IF(K$2&lt;DATE(2019,10,1),IF($T$1=FALSE,IF($T37=FALSE,K37*HOME!$H$18,0),IF($T37=FALSE,K37*HOME!$H$18/(1+HOME!$H$18),0)),IF($T$1=FALSE,IF($T37=FALSE,K37*HOME!$H$20,0),IF($T37=FALSE,K37*HOME!$H$20/(1+HOME!$H$20),0)))</f>
        <v>0</v>
      </c>
      <c r="AC37" s="79">
        <f>IF(L$2&lt;DATE(2019,10,1),IF($T$1=FALSE,IF($T37=FALSE,L37*HOME!$H$18,0),IF($T37=FALSE,L37*HOME!$H$18/(1+HOME!$H$18),0)),IF($T$1=FALSE,IF($T37=FALSE,L37*HOME!$H$20,0),IF($T37=FALSE,L37*HOME!$H$20/(1+HOME!$H$20),0)))</f>
        <v>0</v>
      </c>
      <c r="AD37" s="79">
        <f>IF(M$2&lt;DATE(2019,10,1),IF($T$1=FALSE,IF($T37=FALSE,M37*HOME!$H$18,0),IF($T37=FALSE,M37*HOME!$H$18/(1+HOME!$H$18),0)),IF($T$1=FALSE,IF($T37=FALSE,M37*HOME!$H$20,0),IF($T37=FALSE,M37*HOME!$H$20/(1+HOME!$H$20),0)))</f>
        <v>0</v>
      </c>
      <c r="AE37" s="79">
        <f>IF(N$2&lt;DATE(2019,10,1),IF($T$1=FALSE,IF($T37=FALSE,N37*HOME!$H$18,0),IF($T37=FALSE,N37*HOME!$H$18/(1+HOME!$H$18),0)),IF($T$1=FALSE,IF($T37=FALSE,N37*HOME!$H$20,0),IF($T37=FALSE,N37*HOME!$H$20/(1+HOME!$H$20),0)))</f>
        <v>0</v>
      </c>
      <c r="AF37" s="79">
        <f>IF(O$2&lt;DATE(2019,10,1),IF($T$1=FALSE,IF($T37=FALSE,O37*HOME!$H$18,0),IF($T37=FALSE,O37*HOME!$H$18/(1+HOME!$H$18),0)),IF($T$1=FALSE,IF($T37=FALSE,O37*HOME!$H$20,0),IF($T37=FALSE,O37*HOME!$H$20/(1+HOME!$H$20),0)))</f>
        <v>0</v>
      </c>
      <c r="AG37" s="79">
        <f>IF(P$2&lt;DATE(2019,10,1),IF($T$1=FALSE,IF($T37=FALSE,P37*HOME!$H$18,0),IF($T37=FALSE,P37*HOME!$H$18/(1+HOME!$H$18),0)),IF($T$1=FALSE,IF($T37=FALSE,P37*HOME!$H$20,0),IF($T37=FALSE,P37*HOME!$H$20/(1+HOME!$H$20),0)))</f>
        <v>0</v>
      </c>
      <c r="AH37" s="79">
        <f t="shared" si="40"/>
        <v>0</v>
      </c>
      <c r="AI37" s="79">
        <f t="shared" si="4"/>
        <v>0</v>
      </c>
      <c r="AJ37" s="86"/>
      <c r="AK37" s="79"/>
      <c r="AL37" s="79"/>
      <c r="AM37" s="79"/>
      <c r="AN37" s="79"/>
      <c r="AO37" s="79"/>
      <c r="AP37" s="79"/>
      <c r="AQ37" s="2515"/>
      <c r="AR37" s="2515"/>
      <c r="AS37" s="439"/>
      <c r="AT37" s="440"/>
      <c r="AU37" s="440"/>
      <c r="CA37" s="310">
        <f>IF($T37=TRUE,0,IF(D$2&lt;DATE(2019,10,1),IF($T$1=FALSE,D37*HOME!$F$18,D37*HOME!$F$18/(1+HOME!$H$18)),IF($AO37=TRUE,IF($T$1=FALSE,D37*HOME!$F$21,D37*HOME!$F$21/(1+HOME!$H$21)),IF($T$1=FALSE,D37*HOME!$F$20,D37*HOME!$F$20/(1+HOME!$H$20)))))</f>
        <v>0</v>
      </c>
      <c r="CB37" s="310">
        <f>IF($T37=TRUE,0,IF(E$2&lt;DATE(2019,10,1),IF($T$1=FALSE,E37*HOME!$F$18,E37*HOME!$F$18/(1+HOME!$H$18)),IF($AO37=TRUE,IF($T$1=FALSE,E37*HOME!$F$21,E37*HOME!$F$21/(1+HOME!$H$21)),IF($T$1=FALSE,E37*HOME!$F$20,E37*HOME!$F$20/(1+HOME!$H$20)))))</f>
        <v>0</v>
      </c>
      <c r="CC37" s="310">
        <f>IF($T37=TRUE,0,IF(F$2&lt;DATE(2019,10,1),IF($T$1=FALSE,F37*HOME!$F$18,F37*HOME!$F$18/(1+HOME!$H$18)),IF($AO37=TRUE,IF($T$1=FALSE,F37*HOME!$F$21,F37*HOME!$F$21/(1+HOME!$H$21)),IF($T$1=FALSE,F37*HOME!$F$20,F37*HOME!$F$20/(1+HOME!$H$20)))))</f>
        <v>0</v>
      </c>
      <c r="CD37" s="310">
        <f>IF($T37=TRUE,0,IF(G$2&lt;DATE(2019,10,1),IF($T$1=FALSE,G37*HOME!$F$18,G37*HOME!$F$18/(1+HOME!$H$18)),IF($AO37=TRUE,IF($T$1=FALSE,G37*HOME!$F$21,G37*HOME!$F$21/(1+HOME!$H$21)),IF($T$1=FALSE,G37*HOME!$F$20,G37*HOME!$F$20/(1+HOME!$H$20)))))</f>
        <v>0</v>
      </c>
      <c r="CE37" s="310">
        <f>IF($T37=TRUE,0,IF(H$2&lt;DATE(2019,10,1),IF($T$1=FALSE,H37*HOME!$F$18,H37*HOME!$F$18/(1+HOME!$H$18)),IF($AO37=TRUE,IF($T$1=FALSE,H37*HOME!$F$21,H37*HOME!$F$21/(1+HOME!$H$21)),IF($T$1=FALSE,H37*HOME!$F$20,H37*HOME!$F$20/(1+HOME!$H$20)))))</f>
        <v>0</v>
      </c>
      <c r="CF37" s="310">
        <f>IF($T37=TRUE,0,IF(I$2&lt;DATE(2019,10,1),IF($T$1=FALSE,I37*HOME!$F$18,I37*HOME!$F$18/(1+HOME!$H$18)),IF($AO37=TRUE,IF($T$1=FALSE,I37*HOME!$F$21,I37*HOME!$F$21/(1+HOME!$H$21)),IF($T$1=FALSE,I37*HOME!$F$20,I37*HOME!$F$20/(1+HOME!$H$20)))))</f>
        <v>0</v>
      </c>
      <c r="CG37" s="310">
        <f>IF($T37=TRUE,0,IF(J$2&lt;DATE(2019,10,1),IF($T$1=FALSE,J37*HOME!$F$18,J37*HOME!$F$18/(1+HOME!$H$18)),IF($AO37=TRUE,IF($T$1=FALSE,J37*HOME!$F$21,J37*HOME!$F$21/(1+HOME!$H$21)),IF($T$1=FALSE,J37*HOME!$F$20,J37*HOME!$F$20/(1+HOME!$H$20)))))</f>
        <v>0</v>
      </c>
      <c r="CH37" s="310">
        <f>IF($T37=TRUE,0,IF(K$2&lt;DATE(2019,10,1),IF($T$1=FALSE,K37*HOME!$F$18,K37*HOME!$F$18/(1+HOME!$H$18)),IF($AO37=TRUE,IF($T$1=FALSE,K37*HOME!$F$21,K37*HOME!$F$21/(1+HOME!$H$21)),IF($T$1=FALSE,K37*HOME!$F$20,K37*HOME!$F$20/(1+HOME!$H$20)))))</f>
        <v>0</v>
      </c>
      <c r="CI37" s="310">
        <f>IF($T37=TRUE,0,IF(L$2&lt;DATE(2019,10,1),IF($T$1=FALSE,L37*HOME!$F$18,L37*HOME!$F$18/(1+HOME!$H$18)),IF($AO37=TRUE,IF($T$1=FALSE,L37*HOME!$F$21,L37*HOME!$F$21/(1+HOME!$H$21)),IF($T$1=FALSE,L37*HOME!$F$20,L37*HOME!$F$20/(1+HOME!$H$20)))))</f>
        <v>0</v>
      </c>
      <c r="CJ37" s="310">
        <f>IF($T37=TRUE,0,IF(M$2&lt;DATE(2019,10,1),IF($T$1=FALSE,M37*HOME!$F$18,M37*HOME!$F$18/(1+HOME!$H$18)),IF($AO37=TRUE,IF($T$1=FALSE,M37*HOME!$F$21,M37*HOME!$F$21/(1+HOME!$H$21)),IF($T$1=FALSE,M37*HOME!$F$20,M37*HOME!$F$20/(1+HOME!$H$20)))))</f>
        <v>0</v>
      </c>
      <c r="CK37" s="310">
        <f>IF($T37=TRUE,0,IF(N$2&lt;DATE(2019,10,1),IF($T$1=FALSE,N37*HOME!$F$18,N37*HOME!$F$18/(1+HOME!$H$18)),IF($AO37=TRUE,IF($T$1=FALSE,N37*HOME!$F$21,N37*HOME!$F$21/(1+HOME!$H$21)),IF($T$1=FALSE,N37*HOME!$F$20,N37*HOME!$F$20/(1+HOME!$H$20)))))</f>
        <v>0</v>
      </c>
      <c r="CL37" s="310">
        <f>IF($T37=TRUE,0,IF(O$2&lt;DATE(2019,10,1),IF($T$1=FALSE,O37*HOME!$F$18,O37*HOME!$F$18/(1+HOME!$H$18)),IF($AO37=TRUE,IF($T$1=FALSE,O37*HOME!$F$21,O37*HOME!$F$21/(1+HOME!$H$21)),IF($T$1=FALSE,O37*HOME!$F$20,O37*HOME!$F$20/(1+HOME!$H$20)))))</f>
        <v>0</v>
      </c>
      <c r="CM37" s="310">
        <f>IF($T37=TRUE,0,IF(P$2&lt;DATE(2019,10,1),IF($T$1=FALSE,P37*HOME!$F$18,P37*HOME!$F$18/(1+HOME!$H$18)),IF($AO37=TRUE,IF($T$1=FALSE,P37*HOME!$F$21,P37*HOME!$F$21/(1+HOME!$H$21)),IF($T$1=FALSE,P37*HOME!$F$20,P37*HOME!$F$20/(1+HOME!$H$20)))))</f>
        <v>0</v>
      </c>
      <c r="CN37" s="310">
        <f t="shared" si="41"/>
        <v>0</v>
      </c>
    </row>
    <row r="38" spans="1:100" ht="18" customHeight="1">
      <c r="A38" s="335"/>
      <c r="B38" s="336"/>
      <c r="C38" s="769">
        <f>IF(C$235=FALSE,当期計画!C38,当期実績!C38)</f>
        <v>0</v>
      </c>
      <c r="D38" s="387">
        <f>IF(D$235=FALSE,当期計画!D38,当期実績!D38)</f>
        <v>0</v>
      </c>
      <c r="E38" s="387">
        <f>IF(E$235=FALSE,当期計画!E38,当期実績!E38)</f>
        <v>0</v>
      </c>
      <c r="F38" s="387">
        <f>IF(F$235=FALSE,当期計画!F38,当期実績!F38)</f>
        <v>0</v>
      </c>
      <c r="G38" s="387">
        <f>IF(G$235=FALSE,当期計画!G38,当期実績!G38)</f>
        <v>0</v>
      </c>
      <c r="H38" s="387">
        <f>IF(H$235=FALSE,当期計画!H38,当期実績!H38)</f>
        <v>0</v>
      </c>
      <c r="I38" s="387">
        <f>IF(I$235=FALSE,当期計画!I38,当期実績!I38)</f>
        <v>0</v>
      </c>
      <c r="J38" s="387">
        <f>IF(J$235=FALSE,当期計画!J38,当期実績!J38)</f>
        <v>0</v>
      </c>
      <c r="K38" s="387">
        <f>IF(K$235=FALSE,当期計画!K38,当期実績!K38)</f>
        <v>0</v>
      </c>
      <c r="L38" s="387">
        <f>IF(L$235=FALSE,当期計画!L38,当期実績!L38)</f>
        <v>0</v>
      </c>
      <c r="M38" s="387">
        <f>IF(M$235=FALSE,当期計画!M38,当期実績!M38)</f>
        <v>0</v>
      </c>
      <c r="N38" s="387">
        <f>IF(N$235=FALSE,当期計画!N38,当期実績!N38)</f>
        <v>0</v>
      </c>
      <c r="O38" s="387">
        <f>IF(O$235=FALSE,当期計画!O38,当期実績!O38)</f>
        <v>0</v>
      </c>
      <c r="P38" s="387">
        <f>IF(P$235=FALSE,当期計画!P38,当期実績!P38)</f>
        <v>0</v>
      </c>
      <c r="Q38" s="90">
        <f>SUM(D38:P38)</f>
        <v>0</v>
      </c>
      <c r="R38" s="1107">
        <f t="shared" si="38"/>
        <v>0</v>
      </c>
      <c r="S38" s="344">
        <f>前期実績!Q38</f>
        <v>0</v>
      </c>
      <c r="T38" s="341" t="b">
        <f>当期計画!T38</f>
        <v>0</v>
      </c>
      <c r="U38" s="79">
        <f>IF(D$2&lt;DATE(2019,10,1),IF($T$1=FALSE,IF($T38=FALSE,D38*HOME!$H$18,0),IF($T38=FALSE,D38*HOME!$H$18/(1+HOME!$H$18),0)),IF($T$1=FALSE,IF($T38=FALSE,D38*HOME!$H$20,0),IF($T38=FALSE,D38*HOME!$H$20/(1+HOME!$H$20),0)))</f>
        <v>0</v>
      </c>
      <c r="V38" s="79">
        <f>IF(E$2&lt;DATE(2019,10,1),IF($T$1=FALSE,IF($T38=FALSE,E38*HOME!$H$18,0),IF($T38=FALSE,E38*HOME!$H$18/(1+HOME!$H$18),0)),IF($T$1=FALSE,IF($T38=FALSE,E38*HOME!$H$20,0),IF($T38=FALSE,E38*HOME!$H$20/(1+HOME!$H$20),0)))</f>
        <v>0</v>
      </c>
      <c r="W38" s="79">
        <f>IF(F$2&lt;DATE(2019,10,1),IF($T$1=FALSE,IF($T38=FALSE,F38*HOME!$H$18,0),IF($T38=FALSE,F38*HOME!$H$18/(1+HOME!$H$18),0)),IF($T$1=FALSE,IF($T38=FALSE,F38*HOME!$H$20,0),IF($T38=FALSE,F38*HOME!$H$20/(1+HOME!$H$20),0)))</f>
        <v>0</v>
      </c>
      <c r="X38" s="79">
        <f>IF(G$2&lt;DATE(2019,10,1),IF($T$1=FALSE,IF($T38=FALSE,G38*HOME!$H$18,0),IF($T38=FALSE,G38*HOME!$H$18/(1+HOME!$H$18),0)),IF($T$1=FALSE,IF($T38=FALSE,G38*HOME!$H$20,0),IF($T38=FALSE,G38*HOME!$H$20/(1+HOME!$H$20),0)))</f>
        <v>0</v>
      </c>
      <c r="Y38" s="79">
        <f>IF(H$2&lt;DATE(2019,10,1),IF($T$1=FALSE,IF($T38=FALSE,H38*HOME!$H$18,0),IF($T38=FALSE,H38*HOME!$H$18/(1+HOME!$H$18),0)),IF($T$1=FALSE,IF($T38=FALSE,H38*HOME!$H$20,0),IF($T38=FALSE,H38*HOME!$H$20/(1+HOME!$H$20),0)))</f>
        <v>0</v>
      </c>
      <c r="Z38" s="79">
        <f>IF(I$2&lt;DATE(2019,10,1),IF($T$1=FALSE,IF($T38=FALSE,I38*HOME!$H$18,0),IF($T38=FALSE,I38*HOME!$H$18/(1+HOME!$H$18),0)),IF($T$1=FALSE,IF($T38=FALSE,I38*HOME!$H$20,0),IF($T38=FALSE,I38*HOME!$H$20/(1+HOME!$H$20),0)))</f>
        <v>0</v>
      </c>
      <c r="AA38" s="79">
        <f>IF(J$2&lt;DATE(2019,10,1),IF($T$1=FALSE,IF($T38=FALSE,J38*HOME!$H$18,0),IF($T38=FALSE,J38*HOME!$H$18/(1+HOME!$H$18),0)),IF($T$1=FALSE,IF($T38=FALSE,J38*HOME!$H$20,0),IF($T38=FALSE,J38*HOME!$H$20/(1+HOME!$H$20),0)))</f>
        <v>0</v>
      </c>
      <c r="AB38" s="79">
        <f>IF(K$2&lt;DATE(2019,10,1),IF($T$1=FALSE,IF($T38=FALSE,K38*HOME!$H$18,0),IF($T38=FALSE,K38*HOME!$H$18/(1+HOME!$H$18),0)),IF($T$1=FALSE,IF($T38=FALSE,K38*HOME!$H$20,0),IF($T38=FALSE,K38*HOME!$H$20/(1+HOME!$H$20),0)))</f>
        <v>0</v>
      </c>
      <c r="AC38" s="79">
        <f>IF(L$2&lt;DATE(2019,10,1),IF($T$1=FALSE,IF($T38=FALSE,L38*HOME!$H$18,0),IF($T38=FALSE,L38*HOME!$H$18/(1+HOME!$H$18),0)),IF($T$1=FALSE,IF($T38=FALSE,L38*HOME!$H$20,0),IF($T38=FALSE,L38*HOME!$H$20/(1+HOME!$H$20),0)))</f>
        <v>0</v>
      </c>
      <c r="AD38" s="79">
        <f>IF(M$2&lt;DATE(2019,10,1),IF($T$1=FALSE,IF($T38=FALSE,M38*HOME!$H$18,0),IF($T38=FALSE,M38*HOME!$H$18/(1+HOME!$H$18),0)),IF($T$1=FALSE,IF($T38=FALSE,M38*HOME!$H$20,0),IF($T38=FALSE,M38*HOME!$H$20/(1+HOME!$H$20),0)))</f>
        <v>0</v>
      </c>
      <c r="AE38" s="79">
        <f>IF(N$2&lt;DATE(2019,10,1),IF($T$1=FALSE,IF($T38=FALSE,N38*HOME!$H$18,0),IF($T38=FALSE,N38*HOME!$H$18/(1+HOME!$H$18),0)),IF($T$1=FALSE,IF($T38=FALSE,N38*HOME!$H$20,0),IF($T38=FALSE,N38*HOME!$H$20/(1+HOME!$H$20),0)))</f>
        <v>0</v>
      </c>
      <c r="AF38" s="79">
        <f>IF(O$2&lt;DATE(2019,10,1),IF($T$1=FALSE,IF($T38=FALSE,O38*HOME!$H$18,0),IF($T38=FALSE,O38*HOME!$H$18/(1+HOME!$H$18),0)),IF($T$1=FALSE,IF($T38=FALSE,O38*HOME!$H$20,0),IF($T38=FALSE,O38*HOME!$H$20/(1+HOME!$H$20),0)))</f>
        <v>0</v>
      </c>
      <c r="AG38" s="79">
        <f>IF(P$2&lt;DATE(2019,10,1),IF($T$1=FALSE,IF($T38=FALSE,P38*HOME!$H$18,0),IF($T38=FALSE,P38*HOME!$H$18/(1+HOME!$H$18),0)),IF($T$1=FALSE,IF($T38=FALSE,P38*HOME!$H$20,0),IF($T38=FALSE,P38*HOME!$H$20/(1+HOME!$H$20),0)))</f>
        <v>0</v>
      </c>
      <c r="AH38" s="79">
        <f t="shared" si="40"/>
        <v>0</v>
      </c>
      <c r="AI38" s="79">
        <f t="shared" si="4"/>
        <v>0</v>
      </c>
      <c r="AJ38" s="86"/>
      <c r="AK38" s="79"/>
      <c r="AL38" s="79"/>
      <c r="AM38" s="79"/>
      <c r="AN38" s="79"/>
      <c r="AO38" s="79"/>
      <c r="AP38" s="79"/>
      <c r="AQ38" s="439"/>
      <c r="AR38" s="439"/>
      <c r="AS38" s="441"/>
      <c r="AT38" s="440"/>
      <c r="AU38" s="440"/>
      <c r="CA38" s="310">
        <f>IF($T38=TRUE,0,IF(D$2&lt;DATE(2019,10,1),IF($T$1=FALSE,D38*HOME!$F$18,D38*HOME!$F$18/(1+HOME!$H$18)),IF($AO38=TRUE,IF($T$1=FALSE,D38*HOME!$F$21,D38*HOME!$F$21/(1+HOME!$H$21)),IF($T$1=FALSE,D38*HOME!$F$20,D38*HOME!$F$20/(1+HOME!$H$20)))))</f>
        <v>0</v>
      </c>
      <c r="CB38" s="310">
        <f>IF($T38=TRUE,0,IF(E$2&lt;DATE(2019,10,1),IF($T$1=FALSE,E38*HOME!$F$18,E38*HOME!$F$18/(1+HOME!$H$18)),IF($AO38=TRUE,IF($T$1=FALSE,E38*HOME!$F$21,E38*HOME!$F$21/(1+HOME!$H$21)),IF($T$1=FALSE,E38*HOME!$F$20,E38*HOME!$F$20/(1+HOME!$H$20)))))</f>
        <v>0</v>
      </c>
      <c r="CC38" s="310">
        <f>IF($T38=TRUE,0,IF(F$2&lt;DATE(2019,10,1),IF($T$1=FALSE,F38*HOME!$F$18,F38*HOME!$F$18/(1+HOME!$H$18)),IF($AO38=TRUE,IF($T$1=FALSE,F38*HOME!$F$21,F38*HOME!$F$21/(1+HOME!$H$21)),IF($T$1=FALSE,F38*HOME!$F$20,F38*HOME!$F$20/(1+HOME!$H$20)))))</f>
        <v>0</v>
      </c>
      <c r="CD38" s="310">
        <f>IF($T38=TRUE,0,IF(G$2&lt;DATE(2019,10,1),IF($T$1=FALSE,G38*HOME!$F$18,G38*HOME!$F$18/(1+HOME!$H$18)),IF($AO38=TRUE,IF($T$1=FALSE,G38*HOME!$F$21,G38*HOME!$F$21/(1+HOME!$H$21)),IF($T$1=FALSE,G38*HOME!$F$20,G38*HOME!$F$20/(1+HOME!$H$20)))))</f>
        <v>0</v>
      </c>
      <c r="CE38" s="310">
        <f>IF($T38=TRUE,0,IF(H$2&lt;DATE(2019,10,1),IF($T$1=FALSE,H38*HOME!$F$18,H38*HOME!$F$18/(1+HOME!$H$18)),IF($AO38=TRUE,IF($T$1=FALSE,H38*HOME!$F$21,H38*HOME!$F$21/(1+HOME!$H$21)),IF($T$1=FALSE,H38*HOME!$F$20,H38*HOME!$F$20/(1+HOME!$H$20)))))</f>
        <v>0</v>
      </c>
      <c r="CF38" s="310">
        <f>IF($T38=TRUE,0,IF(I$2&lt;DATE(2019,10,1),IF($T$1=FALSE,I38*HOME!$F$18,I38*HOME!$F$18/(1+HOME!$H$18)),IF($AO38=TRUE,IF($T$1=FALSE,I38*HOME!$F$21,I38*HOME!$F$21/(1+HOME!$H$21)),IF($T$1=FALSE,I38*HOME!$F$20,I38*HOME!$F$20/(1+HOME!$H$20)))))</f>
        <v>0</v>
      </c>
      <c r="CG38" s="310">
        <f>IF($T38=TRUE,0,IF(J$2&lt;DATE(2019,10,1),IF($T$1=FALSE,J38*HOME!$F$18,J38*HOME!$F$18/(1+HOME!$H$18)),IF($AO38=TRUE,IF($T$1=FALSE,J38*HOME!$F$21,J38*HOME!$F$21/(1+HOME!$H$21)),IF($T$1=FALSE,J38*HOME!$F$20,J38*HOME!$F$20/(1+HOME!$H$20)))))</f>
        <v>0</v>
      </c>
      <c r="CH38" s="310">
        <f>IF($T38=TRUE,0,IF(K$2&lt;DATE(2019,10,1),IF($T$1=FALSE,K38*HOME!$F$18,K38*HOME!$F$18/(1+HOME!$H$18)),IF($AO38=TRUE,IF($T$1=FALSE,K38*HOME!$F$21,K38*HOME!$F$21/(1+HOME!$H$21)),IF($T$1=FALSE,K38*HOME!$F$20,K38*HOME!$F$20/(1+HOME!$H$20)))))</f>
        <v>0</v>
      </c>
      <c r="CI38" s="310">
        <f>IF($T38=TRUE,0,IF(L$2&lt;DATE(2019,10,1),IF($T$1=FALSE,L38*HOME!$F$18,L38*HOME!$F$18/(1+HOME!$H$18)),IF($AO38=TRUE,IF($T$1=FALSE,L38*HOME!$F$21,L38*HOME!$F$21/(1+HOME!$H$21)),IF($T$1=FALSE,L38*HOME!$F$20,L38*HOME!$F$20/(1+HOME!$H$20)))))</f>
        <v>0</v>
      </c>
      <c r="CJ38" s="310">
        <f>IF($T38=TRUE,0,IF(M$2&lt;DATE(2019,10,1),IF($T$1=FALSE,M38*HOME!$F$18,M38*HOME!$F$18/(1+HOME!$H$18)),IF($AO38=TRUE,IF($T$1=FALSE,M38*HOME!$F$21,M38*HOME!$F$21/(1+HOME!$H$21)),IF($T$1=FALSE,M38*HOME!$F$20,M38*HOME!$F$20/(1+HOME!$H$20)))))</f>
        <v>0</v>
      </c>
      <c r="CK38" s="310">
        <f>IF($T38=TRUE,0,IF(N$2&lt;DATE(2019,10,1),IF($T$1=FALSE,N38*HOME!$F$18,N38*HOME!$F$18/(1+HOME!$H$18)),IF($AO38=TRUE,IF($T$1=FALSE,N38*HOME!$F$21,N38*HOME!$F$21/(1+HOME!$H$21)),IF($T$1=FALSE,N38*HOME!$F$20,N38*HOME!$F$20/(1+HOME!$H$20)))))</f>
        <v>0</v>
      </c>
      <c r="CL38" s="310">
        <f>IF($T38=TRUE,0,IF(O$2&lt;DATE(2019,10,1),IF($T$1=FALSE,O38*HOME!$F$18,O38*HOME!$F$18/(1+HOME!$H$18)),IF($AO38=TRUE,IF($T$1=FALSE,O38*HOME!$F$21,O38*HOME!$F$21/(1+HOME!$H$21)),IF($T$1=FALSE,O38*HOME!$F$20,O38*HOME!$F$20/(1+HOME!$H$20)))))</f>
        <v>0</v>
      </c>
      <c r="CM38" s="310">
        <f>IF($T38=TRUE,0,IF(P$2&lt;DATE(2019,10,1),IF($T$1=FALSE,P38*HOME!$F$18,P38*HOME!$F$18/(1+HOME!$H$18)),IF($AO38=TRUE,IF($T$1=FALSE,P38*HOME!$F$21,P38*HOME!$F$21/(1+HOME!$H$21)),IF($T$1=FALSE,P38*HOME!$F$20,P38*HOME!$F$20/(1+HOME!$H$20)))))</f>
        <v>0</v>
      </c>
      <c r="CN38" s="310">
        <f t="shared" si="41"/>
        <v>0</v>
      </c>
    </row>
    <row r="39" spans="1:100" ht="18" customHeight="1">
      <c r="A39" s="335"/>
      <c r="B39" s="336"/>
      <c r="C39" s="769">
        <f>IF(C$235=FALSE,当期計画!C39,当期実績!C39)</f>
        <v>0</v>
      </c>
      <c r="D39" s="387">
        <f>IF(D$235=FALSE,当期計画!D39,当期実績!D39)</f>
        <v>0</v>
      </c>
      <c r="E39" s="387">
        <f>IF(E$235=FALSE,当期計画!E39,当期実績!E39)</f>
        <v>0</v>
      </c>
      <c r="F39" s="387">
        <f>IF(F$235=FALSE,当期計画!F39,当期実績!F39)</f>
        <v>0</v>
      </c>
      <c r="G39" s="387">
        <f>IF(G$235=FALSE,当期計画!G39,当期実績!G39)</f>
        <v>0</v>
      </c>
      <c r="H39" s="387">
        <f>IF(H$235=FALSE,当期計画!H39,当期実績!H39)</f>
        <v>0</v>
      </c>
      <c r="I39" s="387">
        <f>IF(I$235=FALSE,当期計画!I39,当期実績!I39)</f>
        <v>0</v>
      </c>
      <c r="J39" s="387">
        <f>IF(J$235=FALSE,当期計画!J39,当期実績!J39)</f>
        <v>0</v>
      </c>
      <c r="K39" s="387">
        <f>IF(K$235=FALSE,当期計画!K39,当期実績!K39)</f>
        <v>0</v>
      </c>
      <c r="L39" s="387">
        <f>IF(L$235=FALSE,当期計画!L39,当期実績!L39)</f>
        <v>0</v>
      </c>
      <c r="M39" s="387">
        <f>IF(M$235=FALSE,当期計画!M39,当期実績!M39)</f>
        <v>0</v>
      </c>
      <c r="N39" s="387">
        <f>IF(N$235=FALSE,当期計画!N39,当期実績!N39)</f>
        <v>0</v>
      </c>
      <c r="O39" s="387">
        <f>IF(O$235=FALSE,当期計画!O39,当期実績!O39)</f>
        <v>0</v>
      </c>
      <c r="P39" s="387">
        <f>IF(P$235=FALSE,当期計画!P39,当期実績!P39)</f>
        <v>0</v>
      </c>
      <c r="Q39" s="90">
        <f>SUM(D39:P39)</f>
        <v>0</v>
      </c>
      <c r="R39" s="1107">
        <f t="shared" si="38"/>
        <v>0</v>
      </c>
      <c r="S39" s="344">
        <f>前期実績!Q39</f>
        <v>0</v>
      </c>
      <c r="T39" s="341" t="b">
        <f>当期計画!T39</f>
        <v>0</v>
      </c>
      <c r="U39" s="79">
        <f>IF(D$2&lt;DATE(2019,10,1),IF($T$1=FALSE,IF($T39=FALSE,D39*HOME!$H$18,0),IF($T39=FALSE,D39*HOME!$H$18/(1+HOME!$H$18),0)),IF($T$1=FALSE,IF($T39=FALSE,D39*HOME!$H$20,0),IF($T39=FALSE,D39*HOME!$H$20/(1+HOME!$H$20),0)))</f>
        <v>0</v>
      </c>
      <c r="V39" s="79">
        <f>IF(E$2&lt;DATE(2019,10,1),IF($T$1=FALSE,IF($T39=FALSE,E39*HOME!$H$18,0),IF($T39=FALSE,E39*HOME!$H$18/(1+HOME!$H$18),0)),IF($T$1=FALSE,IF($T39=FALSE,E39*HOME!$H$20,0),IF($T39=FALSE,E39*HOME!$H$20/(1+HOME!$H$20),0)))</f>
        <v>0</v>
      </c>
      <c r="W39" s="79">
        <f>IF(F$2&lt;DATE(2019,10,1),IF($T$1=FALSE,IF($T39=FALSE,F39*HOME!$H$18,0),IF($T39=FALSE,F39*HOME!$H$18/(1+HOME!$H$18),0)),IF($T$1=FALSE,IF($T39=FALSE,F39*HOME!$H$20,0),IF($T39=FALSE,F39*HOME!$H$20/(1+HOME!$H$20),0)))</f>
        <v>0</v>
      </c>
      <c r="X39" s="79">
        <f>IF(G$2&lt;DATE(2019,10,1),IF($T$1=FALSE,IF($T39=FALSE,G39*HOME!$H$18,0),IF($T39=FALSE,G39*HOME!$H$18/(1+HOME!$H$18),0)),IF($T$1=FALSE,IF($T39=FALSE,G39*HOME!$H$20,0),IF($T39=FALSE,G39*HOME!$H$20/(1+HOME!$H$20),0)))</f>
        <v>0</v>
      </c>
      <c r="Y39" s="79">
        <f>IF(H$2&lt;DATE(2019,10,1),IF($T$1=FALSE,IF($T39=FALSE,H39*HOME!$H$18,0),IF($T39=FALSE,H39*HOME!$H$18/(1+HOME!$H$18),0)),IF($T$1=FALSE,IF($T39=FALSE,H39*HOME!$H$20,0),IF($T39=FALSE,H39*HOME!$H$20/(1+HOME!$H$20),0)))</f>
        <v>0</v>
      </c>
      <c r="Z39" s="79">
        <f>IF(I$2&lt;DATE(2019,10,1),IF($T$1=FALSE,IF($T39=FALSE,I39*HOME!$H$18,0),IF($T39=FALSE,I39*HOME!$H$18/(1+HOME!$H$18),0)),IF($T$1=FALSE,IF($T39=FALSE,I39*HOME!$H$20,0),IF($T39=FALSE,I39*HOME!$H$20/(1+HOME!$H$20),0)))</f>
        <v>0</v>
      </c>
      <c r="AA39" s="79">
        <f>IF(J$2&lt;DATE(2019,10,1),IF($T$1=FALSE,IF($T39=FALSE,J39*HOME!$H$18,0),IF($T39=FALSE,J39*HOME!$H$18/(1+HOME!$H$18),0)),IF($T$1=FALSE,IF($T39=FALSE,J39*HOME!$H$20,0),IF($T39=FALSE,J39*HOME!$H$20/(1+HOME!$H$20),0)))</f>
        <v>0</v>
      </c>
      <c r="AB39" s="79">
        <f>IF(K$2&lt;DATE(2019,10,1),IF($T$1=FALSE,IF($T39=FALSE,K39*HOME!$H$18,0),IF($T39=FALSE,K39*HOME!$H$18/(1+HOME!$H$18),0)),IF($T$1=FALSE,IF($T39=FALSE,K39*HOME!$H$20,0),IF($T39=FALSE,K39*HOME!$H$20/(1+HOME!$H$20),0)))</f>
        <v>0</v>
      </c>
      <c r="AC39" s="79">
        <f>IF(L$2&lt;DATE(2019,10,1),IF($T$1=FALSE,IF($T39=FALSE,L39*HOME!$H$18,0),IF($T39=FALSE,L39*HOME!$H$18/(1+HOME!$H$18),0)),IF($T$1=FALSE,IF($T39=FALSE,L39*HOME!$H$20,0),IF($T39=FALSE,L39*HOME!$H$20/(1+HOME!$H$20),0)))</f>
        <v>0</v>
      </c>
      <c r="AD39" s="79">
        <f>IF(M$2&lt;DATE(2019,10,1),IF($T$1=FALSE,IF($T39=FALSE,M39*HOME!$H$18,0),IF($T39=FALSE,M39*HOME!$H$18/(1+HOME!$H$18),0)),IF($T$1=FALSE,IF($T39=FALSE,M39*HOME!$H$20,0),IF($T39=FALSE,M39*HOME!$H$20/(1+HOME!$H$20),0)))</f>
        <v>0</v>
      </c>
      <c r="AE39" s="79">
        <f>IF(N$2&lt;DATE(2019,10,1),IF($T$1=FALSE,IF($T39=FALSE,N39*HOME!$H$18,0),IF($T39=FALSE,N39*HOME!$H$18/(1+HOME!$H$18),0)),IF($T$1=FALSE,IF($T39=FALSE,N39*HOME!$H$20,0),IF($T39=FALSE,N39*HOME!$H$20/(1+HOME!$H$20),0)))</f>
        <v>0</v>
      </c>
      <c r="AF39" s="79">
        <f>IF(O$2&lt;DATE(2019,10,1),IF($T$1=FALSE,IF($T39=FALSE,O39*HOME!$H$18,0),IF($T39=FALSE,O39*HOME!$H$18/(1+HOME!$H$18),0)),IF($T$1=FALSE,IF($T39=FALSE,O39*HOME!$H$20,0),IF($T39=FALSE,O39*HOME!$H$20/(1+HOME!$H$20),0)))</f>
        <v>0</v>
      </c>
      <c r="AG39" s="79">
        <f>IF(P$2&lt;DATE(2019,10,1),IF($T$1=FALSE,IF($T39=FALSE,P39*HOME!$H$18,0),IF($T39=FALSE,P39*HOME!$H$18/(1+HOME!$H$18),0)),IF($T$1=FALSE,IF($T39=FALSE,P39*HOME!$H$20,0),IF($T39=FALSE,P39*HOME!$H$20/(1+HOME!$H$20),0)))</f>
        <v>0</v>
      </c>
      <c r="AH39" s="79">
        <f t="shared" si="40"/>
        <v>0</v>
      </c>
      <c r="AI39" s="79">
        <f t="shared" si="4"/>
        <v>0</v>
      </c>
      <c r="AJ39" s="86"/>
      <c r="AK39" s="79"/>
      <c r="AL39" s="79"/>
      <c r="AM39" s="79"/>
      <c r="AN39" s="79"/>
      <c r="AO39" s="79"/>
      <c r="AP39" s="79"/>
      <c r="AQ39" s="436"/>
      <c r="AR39" s="436"/>
      <c r="AS39" s="439"/>
      <c r="AT39" s="440"/>
      <c r="AU39" s="440"/>
      <c r="CA39" s="310">
        <f>IF($T39=TRUE,0,IF(D$2&lt;DATE(2019,10,1),IF($T$1=FALSE,D39*HOME!$F$18,D39*HOME!$F$18/(1+HOME!$H$18)),IF($AO39=TRUE,IF($T$1=FALSE,D39*HOME!$F$21,D39*HOME!$F$21/(1+HOME!$H$21)),IF($T$1=FALSE,D39*HOME!$F$20,D39*HOME!$F$20/(1+HOME!$H$20)))))</f>
        <v>0</v>
      </c>
      <c r="CB39" s="310">
        <f>IF($T39=TRUE,0,IF(E$2&lt;DATE(2019,10,1),IF($T$1=FALSE,E39*HOME!$F$18,E39*HOME!$F$18/(1+HOME!$H$18)),IF($AO39=TRUE,IF($T$1=FALSE,E39*HOME!$F$21,E39*HOME!$F$21/(1+HOME!$H$21)),IF($T$1=FALSE,E39*HOME!$F$20,E39*HOME!$F$20/(1+HOME!$H$20)))))</f>
        <v>0</v>
      </c>
      <c r="CC39" s="310">
        <f>IF($T39=TRUE,0,IF(F$2&lt;DATE(2019,10,1),IF($T$1=FALSE,F39*HOME!$F$18,F39*HOME!$F$18/(1+HOME!$H$18)),IF($AO39=TRUE,IF($T$1=FALSE,F39*HOME!$F$21,F39*HOME!$F$21/(1+HOME!$H$21)),IF($T$1=FALSE,F39*HOME!$F$20,F39*HOME!$F$20/(1+HOME!$H$20)))))</f>
        <v>0</v>
      </c>
      <c r="CD39" s="310">
        <f>IF($T39=TRUE,0,IF(G$2&lt;DATE(2019,10,1),IF($T$1=FALSE,G39*HOME!$F$18,G39*HOME!$F$18/(1+HOME!$H$18)),IF($AO39=TRUE,IF($T$1=FALSE,G39*HOME!$F$21,G39*HOME!$F$21/(1+HOME!$H$21)),IF($T$1=FALSE,G39*HOME!$F$20,G39*HOME!$F$20/(1+HOME!$H$20)))))</f>
        <v>0</v>
      </c>
      <c r="CE39" s="310">
        <f>IF($T39=TRUE,0,IF(H$2&lt;DATE(2019,10,1),IF($T$1=FALSE,H39*HOME!$F$18,H39*HOME!$F$18/(1+HOME!$H$18)),IF($AO39=TRUE,IF($T$1=FALSE,H39*HOME!$F$21,H39*HOME!$F$21/(1+HOME!$H$21)),IF($T$1=FALSE,H39*HOME!$F$20,H39*HOME!$F$20/(1+HOME!$H$20)))))</f>
        <v>0</v>
      </c>
      <c r="CF39" s="310">
        <f>IF($T39=TRUE,0,IF(I$2&lt;DATE(2019,10,1),IF($T$1=FALSE,I39*HOME!$F$18,I39*HOME!$F$18/(1+HOME!$H$18)),IF($AO39=TRUE,IF($T$1=FALSE,I39*HOME!$F$21,I39*HOME!$F$21/(1+HOME!$H$21)),IF($T$1=FALSE,I39*HOME!$F$20,I39*HOME!$F$20/(1+HOME!$H$20)))))</f>
        <v>0</v>
      </c>
      <c r="CG39" s="310">
        <f>IF($T39=TRUE,0,IF(J$2&lt;DATE(2019,10,1),IF($T$1=FALSE,J39*HOME!$F$18,J39*HOME!$F$18/(1+HOME!$H$18)),IF($AO39=TRUE,IF($T$1=FALSE,J39*HOME!$F$21,J39*HOME!$F$21/(1+HOME!$H$21)),IF($T$1=FALSE,J39*HOME!$F$20,J39*HOME!$F$20/(1+HOME!$H$20)))))</f>
        <v>0</v>
      </c>
      <c r="CH39" s="310">
        <f>IF($T39=TRUE,0,IF(K$2&lt;DATE(2019,10,1),IF($T$1=FALSE,K39*HOME!$F$18,K39*HOME!$F$18/(1+HOME!$H$18)),IF($AO39=TRUE,IF($T$1=FALSE,K39*HOME!$F$21,K39*HOME!$F$21/(1+HOME!$H$21)),IF($T$1=FALSE,K39*HOME!$F$20,K39*HOME!$F$20/(1+HOME!$H$20)))))</f>
        <v>0</v>
      </c>
      <c r="CI39" s="310">
        <f>IF($T39=TRUE,0,IF(L$2&lt;DATE(2019,10,1),IF($T$1=FALSE,L39*HOME!$F$18,L39*HOME!$F$18/(1+HOME!$H$18)),IF($AO39=TRUE,IF($T$1=FALSE,L39*HOME!$F$21,L39*HOME!$F$21/(1+HOME!$H$21)),IF($T$1=FALSE,L39*HOME!$F$20,L39*HOME!$F$20/(1+HOME!$H$20)))))</f>
        <v>0</v>
      </c>
      <c r="CJ39" s="310">
        <f>IF($T39=TRUE,0,IF(M$2&lt;DATE(2019,10,1),IF($T$1=FALSE,M39*HOME!$F$18,M39*HOME!$F$18/(1+HOME!$H$18)),IF($AO39=TRUE,IF($T$1=FALSE,M39*HOME!$F$21,M39*HOME!$F$21/(1+HOME!$H$21)),IF($T$1=FALSE,M39*HOME!$F$20,M39*HOME!$F$20/(1+HOME!$H$20)))))</f>
        <v>0</v>
      </c>
      <c r="CK39" s="310">
        <f>IF($T39=TRUE,0,IF(N$2&lt;DATE(2019,10,1),IF($T$1=FALSE,N39*HOME!$F$18,N39*HOME!$F$18/(1+HOME!$H$18)),IF($AO39=TRUE,IF($T$1=FALSE,N39*HOME!$F$21,N39*HOME!$F$21/(1+HOME!$H$21)),IF($T$1=FALSE,N39*HOME!$F$20,N39*HOME!$F$20/(1+HOME!$H$20)))))</f>
        <v>0</v>
      </c>
      <c r="CL39" s="310">
        <f>IF($T39=TRUE,0,IF(O$2&lt;DATE(2019,10,1),IF($T$1=FALSE,O39*HOME!$F$18,O39*HOME!$F$18/(1+HOME!$H$18)),IF($AO39=TRUE,IF($T$1=FALSE,O39*HOME!$F$21,O39*HOME!$F$21/(1+HOME!$H$21)),IF($T$1=FALSE,O39*HOME!$F$20,O39*HOME!$F$20/(1+HOME!$H$20)))))</f>
        <v>0</v>
      </c>
      <c r="CM39" s="310">
        <f>IF($T39=TRUE,0,IF(P$2&lt;DATE(2019,10,1),IF($T$1=FALSE,P39*HOME!$F$18,P39*HOME!$F$18/(1+HOME!$H$18)),IF($AO39=TRUE,IF($T$1=FALSE,P39*HOME!$F$21,P39*HOME!$F$21/(1+HOME!$H$21)),IF($T$1=FALSE,P39*HOME!$F$20,P39*HOME!$F$20/(1+HOME!$H$20)))))</f>
        <v>0</v>
      </c>
      <c r="CN39" s="310">
        <f t="shared" si="41"/>
        <v>0</v>
      </c>
    </row>
    <row r="40" spans="1:100" ht="18" customHeight="1">
      <c r="A40" s="335"/>
      <c r="B40" s="336"/>
      <c r="C40" s="769">
        <f>IF(C$235=FALSE,当期計画!C40,当期実績!C40)</f>
        <v>0</v>
      </c>
      <c r="D40" s="387">
        <f>IF(D$235=FALSE,当期計画!D40,当期実績!D40)</f>
        <v>0</v>
      </c>
      <c r="E40" s="387">
        <f>IF(E$235=FALSE,当期計画!E40,当期実績!E40)</f>
        <v>0</v>
      </c>
      <c r="F40" s="387">
        <f>IF(F$235=FALSE,当期計画!F40,当期実績!F40)</f>
        <v>0</v>
      </c>
      <c r="G40" s="387">
        <f>IF(G$235=FALSE,当期計画!G40,当期実績!G40)</f>
        <v>0</v>
      </c>
      <c r="H40" s="387">
        <f>IF(H$235=FALSE,当期計画!H40,当期実績!H40)</f>
        <v>0</v>
      </c>
      <c r="I40" s="387">
        <f>IF(I$235=FALSE,当期計画!I40,当期実績!I40)</f>
        <v>0</v>
      </c>
      <c r="J40" s="387">
        <f>IF(J$235=FALSE,当期計画!J40,当期実績!J40)</f>
        <v>0</v>
      </c>
      <c r="K40" s="387">
        <f>IF(K$235=FALSE,当期計画!K40,当期実績!K40)</f>
        <v>0</v>
      </c>
      <c r="L40" s="387">
        <f>IF(L$235=FALSE,当期計画!L40,当期実績!L40)</f>
        <v>0</v>
      </c>
      <c r="M40" s="387">
        <f>IF(M$235=FALSE,当期計画!M40,当期実績!M40)</f>
        <v>0</v>
      </c>
      <c r="N40" s="387">
        <f>IF(N$235=FALSE,当期計画!N40,当期実績!N40)</f>
        <v>0</v>
      </c>
      <c r="O40" s="387">
        <f>IF(O$235=FALSE,当期計画!O40,当期実績!O40)</f>
        <v>0</v>
      </c>
      <c r="P40" s="387">
        <f>IF(P$235=FALSE,当期計画!P40,当期実績!P40)</f>
        <v>0</v>
      </c>
      <c r="Q40" s="90">
        <f>SUM(D40:P40)</f>
        <v>0</v>
      </c>
      <c r="R40" s="1107">
        <f t="shared" si="38"/>
        <v>0</v>
      </c>
      <c r="S40" s="344">
        <f>前期実績!Q40</f>
        <v>0</v>
      </c>
      <c r="T40" s="341" t="b">
        <f>当期計画!T40</f>
        <v>0</v>
      </c>
      <c r="U40" s="79">
        <f>IF(D$2&lt;DATE(2019,10,1),IF($T$1=FALSE,IF($T40=FALSE,D40*HOME!$H$18,0),IF($T40=FALSE,D40*HOME!$H$18/(1+HOME!$H$18),0)),IF($T$1=FALSE,IF($T40=FALSE,D40*HOME!$H$20,0),IF($T40=FALSE,D40*HOME!$H$20/(1+HOME!$H$20),0)))</f>
        <v>0</v>
      </c>
      <c r="V40" s="79">
        <f>IF(E$2&lt;DATE(2019,10,1),IF($T$1=FALSE,IF($T40=FALSE,E40*HOME!$H$18,0),IF($T40=FALSE,E40*HOME!$H$18/(1+HOME!$H$18),0)),IF($T$1=FALSE,IF($T40=FALSE,E40*HOME!$H$20,0),IF($T40=FALSE,E40*HOME!$H$20/(1+HOME!$H$20),0)))</f>
        <v>0</v>
      </c>
      <c r="W40" s="79">
        <f>IF(F$2&lt;DATE(2019,10,1),IF($T$1=FALSE,IF($T40=FALSE,F40*HOME!$H$18,0),IF($T40=FALSE,F40*HOME!$H$18/(1+HOME!$H$18),0)),IF($T$1=FALSE,IF($T40=FALSE,F40*HOME!$H$20,0),IF($T40=FALSE,F40*HOME!$H$20/(1+HOME!$H$20),0)))</f>
        <v>0</v>
      </c>
      <c r="X40" s="79">
        <f>IF(G$2&lt;DATE(2019,10,1),IF($T$1=FALSE,IF($T40=FALSE,G40*HOME!$H$18,0),IF($T40=FALSE,G40*HOME!$H$18/(1+HOME!$H$18),0)),IF($T$1=FALSE,IF($T40=FALSE,G40*HOME!$H$20,0),IF($T40=FALSE,G40*HOME!$H$20/(1+HOME!$H$20),0)))</f>
        <v>0</v>
      </c>
      <c r="Y40" s="79">
        <f>IF(H$2&lt;DATE(2019,10,1),IF($T$1=FALSE,IF($T40=FALSE,H40*HOME!$H$18,0),IF($T40=FALSE,H40*HOME!$H$18/(1+HOME!$H$18),0)),IF($T$1=FALSE,IF($T40=FALSE,H40*HOME!$H$20,0),IF($T40=FALSE,H40*HOME!$H$20/(1+HOME!$H$20),0)))</f>
        <v>0</v>
      </c>
      <c r="Z40" s="79">
        <f>IF(I$2&lt;DATE(2019,10,1),IF($T$1=FALSE,IF($T40=FALSE,I40*HOME!$H$18,0),IF($T40=FALSE,I40*HOME!$H$18/(1+HOME!$H$18),0)),IF($T$1=FALSE,IF($T40=FALSE,I40*HOME!$H$20,0),IF($T40=FALSE,I40*HOME!$H$20/(1+HOME!$H$20),0)))</f>
        <v>0</v>
      </c>
      <c r="AA40" s="79">
        <f>IF(J$2&lt;DATE(2019,10,1),IF($T$1=FALSE,IF($T40=FALSE,J40*HOME!$H$18,0),IF($T40=FALSE,J40*HOME!$H$18/(1+HOME!$H$18),0)),IF($T$1=FALSE,IF($T40=FALSE,J40*HOME!$H$20,0),IF($T40=FALSE,J40*HOME!$H$20/(1+HOME!$H$20),0)))</f>
        <v>0</v>
      </c>
      <c r="AB40" s="79">
        <f>IF(K$2&lt;DATE(2019,10,1),IF($T$1=FALSE,IF($T40=FALSE,K40*HOME!$H$18,0),IF($T40=FALSE,K40*HOME!$H$18/(1+HOME!$H$18),0)),IF($T$1=FALSE,IF($T40=FALSE,K40*HOME!$H$20,0),IF($T40=FALSE,K40*HOME!$H$20/(1+HOME!$H$20),0)))</f>
        <v>0</v>
      </c>
      <c r="AC40" s="79">
        <f>IF(L$2&lt;DATE(2019,10,1),IF($T$1=FALSE,IF($T40=FALSE,L40*HOME!$H$18,0),IF($T40=FALSE,L40*HOME!$H$18/(1+HOME!$H$18),0)),IF($T$1=FALSE,IF($T40=FALSE,L40*HOME!$H$20,0),IF($T40=FALSE,L40*HOME!$H$20/(1+HOME!$H$20),0)))</f>
        <v>0</v>
      </c>
      <c r="AD40" s="79">
        <f>IF(M$2&lt;DATE(2019,10,1),IF($T$1=FALSE,IF($T40=FALSE,M40*HOME!$H$18,0),IF($T40=FALSE,M40*HOME!$H$18/(1+HOME!$H$18),0)),IF($T$1=FALSE,IF($T40=FALSE,M40*HOME!$H$20,0),IF($T40=FALSE,M40*HOME!$H$20/(1+HOME!$H$20),0)))</f>
        <v>0</v>
      </c>
      <c r="AE40" s="79">
        <f>IF(N$2&lt;DATE(2019,10,1),IF($T$1=FALSE,IF($T40=FALSE,N40*HOME!$H$18,0),IF($T40=FALSE,N40*HOME!$H$18/(1+HOME!$H$18),0)),IF($T$1=FALSE,IF($T40=FALSE,N40*HOME!$H$20,0),IF($T40=FALSE,N40*HOME!$H$20/(1+HOME!$H$20),0)))</f>
        <v>0</v>
      </c>
      <c r="AF40" s="79">
        <f>IF(O$2&lt;DATE(2019,10,1),IF($T$1=FALSE,IF($T40=FALSE,O40*HOME!$H$18,0),IF($T40=FALSE,O40*HOME!$H$18/(1+HOME!$H$18),0)),IF($T$1=FALSE,IF($T40=FALSE,O40*HOME!$H$20,0),IF($T40=FALSE,O40*HOME!$H$20/(1+HOME!$H$20),0)))</f>
        <v>0</v>
      </c>
      <c r="AG40" s="79">
        <f>IF(P$2&lt;DATE(2019,10,1),IF($T$1=FALSE,IF($T40=FALSE,P40*HOME!$H$18,0),IF($T40=FALSE,P40*HOME!$H$18/(1+HOME!$H$18),0)),IF($T$1=FALSE,IF($T40=FALSE,P40*HOME!$H$20,0),IF($T40=FALSE,P40*HOME!$H$20/(1+HOME!$H$20),0)))</f>
        <v>0</v>
      </c>
      <c r="AH40" s="79">
        <f t="shared" si="40"/>
        <v>0</v>
      </c>
      <c r="AI40" s="79">
        <f t="shared" si="4"/>
        <v>0</v>
      </c>
      <c r="AJ40" s="86"/>
      <c r="AK40" s="79"/>
      <c r="AL40" s="79"/>
      <c r="AM40" s="79"/>
      <c r="AN40" s="79"/>
      <c r="AO40" s="79"/>
      <c r="AP40" s="79"/>
      <c r="AQ40" s="2514"/>
      <c r="AR40" s="2514"/>
      <c r="AS40" s="372"/>
      <c r="AY40" s="418"/>
      <c r="AZ40" s="418"/>
      <c r="BA40" s="418"/>
      <c r="BB40" s="418"/>
      <c r="BC40" s="418"/>
      <c r="BD40" s="418"/>
      <c r="BE40" s="418"/>
      <c r="BF40" s="418"/>
      <c r="BG40" s="418"/>
      <c r="BH40" s="418"/>
      <c r="BI40" s="418"/>
      <c r="BJ40" s="418"/>
      <c r="BK40" s="418"/>
      <c r="BL40" s="418"/>
      <c r="CA40" s="310">
        <f>IF($T40=TRUE,0,IF(D$2&lt;DATE(2019,10,1),IF($T$1=FALSE,D40*HOME!$F$18,D40*HOME!$F$18/(1+HOME!$H$18)),IF($AO40=TRUE,IF($T$1=FALSE,D40*HOME!$F$21,D40*HOME!$F$21/(1+HOME!$H$21)),IF($T$1=FALSE,D40*HOME!$F$20,D40*HOME!$F$20/(1+HOME!$H$20)))))</f>
        <v>0</v>
      </c>
      <c r="CB40" s="310">
        <f>IF($T40=TRUE,0,IF(E$2&lt;DATE(2019,10,1),IF($T$1=FALSE,E40*HOME!$F$18,E40*HOME!$F$18/(1+HOME!$H$18)),IF($AO40=TRUE,IF($T$1=FALSE,E40*HOME!$F$21,E40*HOME!$F$21/(1+HOME!$H$21)),IF($T$1=FALSE,E40*HOME!$F$20,E40*HOME!$F$20/(1+HOME!$H$20)))))</f>
        <v>0</v>
      </c>
      <c r="CC40" s="310">
        <f>IF($T40=TRUE,0,IF(F$2&lt;DATE(2019,10,1),IF($T$1=FALSE,F40*HOME!$F$18,F40*HOME!$F$18/(1+HOME!$H$18)),IF($AO40=TRUE,IF($T$1=FALSE,F40*HOME!$F$21,F40*HOME!$F$21/(1+HOME!$H$21)),IF($T$1=FALSE,F40*HOME!$F$20,F40*HOME!$F$20/(1+HOME!$H$20)))))</f>
        <v>0</v>
      </c>
      <c r="CD40" s="310">
        <f>IF($T40=TRUE,0,IF(G$2&lt;DATE(2019,10,1),IF($T$1=FALSE,G40*HOME!$F$18,G40*HOME!$F$18/(1+HOME!$H$18)),IF($AO40=TRUE,IF($T$1=FALSE,G40*HOME!$F$21,G40*HOME!$F$21/(1+HOME!$H$21)),IF($T$1=FALSE,G40*HOME!$F$20,G40*HOME!$F$20/(1+HOME!$H$20)))))</f>
        <v>0</v>
      </c>
      <c r="CE40" s="310">
        <f>IF($T40=TRUE,0,IF(H$2&lt;DATE(2019,10,1),IF($T$1=FALSE,H40*HOME!$F$18,H40*HOME!$F$18/(1+HOME!$H$18)),IF($AO40=TRUE,IF($T$1=FALSE,H40*HOME!$F$21,H40*HOME!$F$21/(1+HOME!$H$21)),IF($T$1=FALSE,H40*HOME!$F$20,H40*HOME!$F$20/(1+HOME!$H$20)))))</f>
        <v>0</v>
      </c>
      <c r="CF40" s="310">
        <f>IF($T40=TRUE,0,IF(I$2&lt;DATE(2019,10,1),IF($T$1=FALSE,I40*HOME!$F$18,I40*HOME!$F$18/(1+HOME!$H$18)),IF($AO40=TRUE,IF($T$1=FALSE,I40*HOME!$F$21,I40*HOME!$F$21/(1+HOME!$H$21)),IF($T$1=FALSE,I40*HOME!$F$20,I40*HOME!$F$20/(1+HOME!$H$20)))))</f>
        <v>0</v>
      </c>
      <c r="CG40" s="310">
        <f>IF($T40=TRUE,0,IF(J$2&lt;DATE(2019,10,1),IF($T$1=FALSE,J40*HOME!$F$18,J40*HOME!$F$18/(1+HOME!$H$18)),IF($AO40=TRUE,IF($T$1=FALSE,J40*HOME!$F$21,J40*HOME!$F$21/(1+HOME!$H$21)),IF($T$1=FALSE,J40*HOME!$F$20,J40*HOME!$F$20/(1+HOME!$H$20)))))</f>
        <v>0</v>
      </c>
      <c r="CH40" s="310">
        <f>IF($T40=TRUE,0,IF(K$2&lt;DATE(2019,10,1),IF($T$1=FALSE,K40*HOME!$F$18,K40*HOME!$F$18/(1+HOME!$H$18)),IF($AO40=TRUE,IF($T$1=FALSE,K40*HOME!$F$21,K40*HOME!$F$21/(1+HOME!$H$21)),IF($T$1=FALSE,K40*HOME!$F$20,K40*HOME!$F$20/(1+HOME!$H$20)))))</f>
        <v>0</v>
      </c>
      <c r="CI40" s="310">
        <f>IF($T40=TRUE,0,IF(L$2&lt;DATE(2019,10,1),IF($T$1=FALSE,L40*HOME!$F$18,L40*HOME!$F$18/(1+HOME!$H$18)),IF($AO40=TRUE,IF($T$1=FALSE,L40*HOME!$F$21,L40*HOME!$F$21/(1+HOME!$H$21)),IF($T$1=FALSE,L40*HOME!$F$20,L40*HOME!$F$20/(1+HOME!$H$20)))))</f>
        <v>0</v>
      </c>
      <c r="CJ40" s="310">
        <f>IF($T40=TRUE,0,IF(M$2&lt;DATE(2019,10,1),IF($T$1=FALSE,M40*HOME!$F$18,M40*HOME!$F$18/(1+HOME!$H$18)),IF($AO40=TRUE,IF($T$1=FALSE,M40*HOME!$F$21,M40*HOME!$F$21/(1+HOME!$H$21)),IF($T$1=FALSE,M40*HOME!$F$20,M40*HOME!$F$20/(1+HOME!$H$20)))))</f>
        <v>0</v>
      </c>
      <c r="CK40" s="310">
        <f>IF($T40=TRUE,0,IF(N$2&lt;DATE(2019,10,1),IF($T$1=FALSE,N40*HOME!$F$18,N40*HOME!$F$18/(1+HOME!$H$18)),IF($AO40=TRUE,IF($T$1=FALSE,N40*HOME!$F$21,N40*HOME!$F$21/(1+HOME!$H$21)),IF($T$1=FALSE,N40*HOME!$F$20,N40*HOME!$F$20/(1+HOME!$H$20)))))</f>
        <v>0</v>
      </c>
      <c r="CL40" s="310">
        <f>IF($T40=TRUE,0,IF(O$2&lt;DATE(2019,10,1),IF($T$1=FALSE,O40*HOME!$F$18,O40*HOME!$F$18/(1+HOME!$H$18)),IF($AO40=TRUE,IF($T$1=FALSE,O40*HOME!$F$21,O40*HOME!$F$21/(1+HOME!$H$21)),IF($T$1=FALSE,O40*HOME!$F$20,O40*HOME!$F$20/(1+HOME!$H$20)))))</f>
        <v>0</v>
      </c>
      <c r="CM40" s="310">
        <f>IF($T40=TRUE,0,IF(P$2&lt;DATE(2019,10,1),IF($T$1=FALSE,P40*HOME!$F$18,P40*HOME!$F$18/(1+HOME!$H$18)),IF($AO40=TRUE,IF($T$1=FALSE,P40*HOME!$F$21,P40*HOME!$F$21/(1+HOME!$H$21)),IF($T$1=FALSE,P40*HOME!$F$20,P40*HOME!$F$20/(1+HOME!$H$20)))))</f>
        <v>0</v>
      </c>
      <c r="CN40" s="310">
        <f t="shared" si="41"/>
        <v>0</v>
      </c>
    </row>
    <row r="41" spans="1:100" ht="18" customHeight="1">
      <c r="A41" s="335"/>
      <c r="B41" s="336">
        <v>36</v>
      </c>
      <c r="C41" s="769">
        <f>IF(C$235=FALSE,当期計画!C41,当期実績!C41)</f>
        <v>0</v>
      </c>
      <c r="D41" s="387">
        <f>IF(D$235=FALSE,当期計画!D41,当期実績!D41)</f>
        <v>0</v>
      </c>
      <c r="E41" s="387">
        <f>IF(E$235=FALSE,当期計画!E41,当期実績!E41)</f>
        <v>0</v>
      </c>
      <c r="F41" s="387">
        <f>IF(F$235=FALSE,当期計画!F41,当期実績!F41)</f>
        <v>0</v>
      </c>
      <c r="G41" s="387">
        <f>IF(G$235=FALSE,当期計画!G41,当期実績!G41)</f>
        <v>0</v>
      </c>
      <c r="H41" s="387">
        <f>IF(H$235=FALSE,当期計画!H41,当期実績!H41)</f>
        <v>0</v>
      </c>
      <c r="I41" s="387">
        <f>IF(I$235=FALSE,当期計画!I41,当期実績!I41)</f>
        <v>0</v>
      </c>
      <c r="J41" s="387">
        <f>IF(J$235=FALSE,当期計画!J41,当期実績!J41)</f>
        <v>0</v>
      </c>
      <c r="K41" s="387">
        <f>IF(K$235=FALSE,当期計画!K41,当期実績!K41)</f>
        <v>0</v>
      </c>
      <c r="L41" s="387">
        <f>IF(L$235=FALSE,当期計画!L41,当期実績!L41)</f>
        <v>0</v>
      </c>
      <c r="M41" s="387">
        <f>IF(M$235=FALSE,当期計画!M41,当期実績!M41)</f>
        <v>0</v>
      </c>
      <c r="N41" s="387">
        <f>IF(N$235=FALSE,当期計画!N41,当期実績!N41)</f>
        <v>0</v>
      </c>
      <c r="O41" s="387">
        <f>IF(O$235=FALSE,当期計画!O41,当期実績!O41)</f>
        <v>0</v>
      </c>
      <c r="P41" s="387">
        <f>IF(P$235=FALSE,当期計画!P41,当期実績!P41)</f>
        <v>0</v>
      </c>
      <c r="Q41" s="90">
        <f t="shared" si="39"/>
        <v>0</v>
      </c>
      <c r="R41" s="1107">
        <f t="shared" si="38"/>
        <v>0</v>
      </c>
      <c r="S41" s="344">
        <f>前期実績!Q41</f>
        <v>0</v>
      </c>
      <c r="T41" s="341" t="b">
        <f>当期計画!T41</f>
        <v>0</v>
      </c>
      <c r="U41" s="79">
        <f>IF(D$2&lt;DATE(2019,10,1),IF($T$1=FALSE,IF($T41=FALSE,D41*HOME!$H$18,0),IF($T41=FALSE,D41*HOME!$H$18/(1+HOME!$H$18),0)),IF($T$1=FALSE,IF($T41=FALSE,D41*HOME!$H$20,0),IF($T41=FALSE,D41*HOME!$H$20/(1+HOME!$H$20),0)))</f>
        <v>0</v>
      </c>
      <c r="V41" s="79">
        <f>IF(E$2&lt;DATE(2019,10,1),IF($T$1=FALSE,IF($T41=FALSE,E41*HOME!$H$18,0),IF($T41=FALSE,E41*HOME!$H$18/(1+HOME!$H$18),0)),IF($T$1=FALSE,IF($T41=FALSE,E41*HOME!$H$20,0),IF($T41=FALSE,E41*HOME!$H$20/(1+HOME!$H$20),0)))</f>
        <v>0</v>
      </c>
      <c r="W41" s="79">
        <f>IF(F$2&lt;DATE(2019,10,1),IF($T$1=FALSE,IF($T41=FALSE,F41*HOME!$H$18,0),IF($T41=FALSE,F41*HOME!$H$18/(1+HOME!$H$18),0)),IF($T$1=FALSE,IF($T41=FALSE,F41*HOME!$H$20,0),IF($T41=FALSE,F41*HOME!$H$20/(1+HOME!$H$20),0)))</f>
        <v>0</v>
      </c>
      <c r="X41" s="79">
        <f>IF(G$2&lt;DATE(2019,10,1),IF($T$1=FALSE,IF($T41=FALSE,G41*HOME!$H$18,0),IF($T41=FALSE,G41*HOME!$H$18/(1+HOME!$H$18),0)),IF($T$1=FALSE,IF($T41=FALSE,G41*HOME!$H$20,0),IF($T41=FALSE,G41*HOME!$H$20/(1+HOME!$H$20),0)))</f>
        <v>0</v>
      </c>
      <c r="Y41" s="79">
        <f>IF(H$2&lt;DATE(2019,10,1),IF($T$1=FALSE,IF($T41=FALSE,H41*HOME!$H$18,0),IF($T41=FALSE,H41*HOME!$H$18/(1+HOME!$H$18),0)),IF($T$1=FALSE,IF($T41=FALSE,H41*HOME!$H$20,0),IF($T41=FALSE,H41*HOME!$H$20/(1+HOME!$H$20),0)))</f>
        <v>0</v>
      </c>
      <c r="Z41" s="79">
        <f>IF(I$2&lt;DATE(2019,10,1),IF($T$1=FALSE,IF($T41=FALSE,I41*HOME!$H$18,0),IF($T41=FALSE,I41*HOME!$H$18/(1+HOME!$H$18),0)),IF($T$1=FALSE,IF($T41=FALSE,I41*HOME!$H$20,0),IF($T41=FALSE,I41*HOME!$H$20/(1+HOME!$H$20),0)))</f>
        <v>0</v>
      </c>
      <c r="AA41" s="79">
        <f>IF(J$2&lt;DATE(2019,10,1),IF($T$1=FALSE,IF($T41=FALSE,J41*HOME!$H$18,0),IF($T41=FALSE,J41*HOME!$H$18/(1+HOME!$H$18),0)),IF($T$1=FALSE,IF($T41=FALSE,J41*HOME!$H$20,0),IF($T41=FALSE,J41*HOME!$H$20/(1+HOME!$H$20),0)))</f>
        <v>0</v>
      </c>
      <c r="AB41" s="79">
        <f>IF(K$2&lt;DATE(2019,10,1),IF($T$1=FALSE,IF($T41=FALSE,K41*HOME!$H$18,0),IF($T41=FALSE,K41*HOME!$H$18/(1+HOME!$H$18),0)),IF($T$1=FALSE,IF($T41=FALSE,K41*HOME!$H$20,0),IF($T41=FALSE,K41*HOME!$H$20/(1+HOME!$H$20),0)))</f>
        <v>0</v>
      </c>
      <c r="AC41" s="79">
        <f>IF(L$2&lt;DATE(2019,10,1),IF($T$1=FALSE,IF($T41=FALSE,L41*HOME!$H$18,0),IF($T41=FALSE,L41*HOME!$H$18/(1+HOME!$H$18),0)),IF($T$1=FALSE,IF($T41=FALSE,L41*HOME!$H$20,0),IF($T41=FALSE,L41*HOME!$H$20/(1+HOME!$H$20),0)))</f>
        <v>0</v>
      </c>
      <c r="AD41" s="79">
        <f>IF(M$2&lt;DATE(2019,10,1),IF($T$1=FALSE,IF($T41=FALSE,M41*HOME!$H$18,0),IF($T41=FALSE,M41*HOME!$H$18/(1+HOME!$H$18),0)),IF($T$1=FALSE,IF($T41=FALSE,M41*HOME!$H$20,0),IF($T41=FALSE,M41*HOME!$H$20/(1+HOME!$H$20),0)))</f>
        <v>0</v>
      </c>
      <c r="AE41" s="79">
        <f>IF(N$2&lt;DATE(2019,10,1),IF($T$1=FALSE,IF($T41=FALSE,N41*HOME!$H$18,0),IF($T41=FALSE,N41*HOME!$H$18/(1+HOME!$H$18),0)),IF($T$1=FALSE,IF($T41=FALSE,N41*HOME!$H$20,0),IF($T41=FALSE,N41*HOME!$H$20/(1+HOME!$H$20),0)))</f>
        <v>0</v>
      </c>
      <c r="AF41" s="79">
        <f>IF(O$2&lt;DATE(2019,10,1),IF($T$1=FALSE,IF($T41=FALSE,O41*HOME!$H$18,0),IF($T41=FALSE,O41*HOME!$H$18/(1+HOME!$H$18),0)),IF($T$1=FALSE,IF($T41=FALSE,O41*HOME!$H$20,0),IF($T41=FALSE,O41*HOME!$H$20/(1+HOME!$H$20),0)))</f>
        <v>0</v>
      </c>
      <c r="AG41" s="79">
        <f>IF(P$2&lt;DATE(2019,10,1),IF($T$1=FALSE,IF($T41=FALSE,P41*HOME!$H$18,0),IF($T41=FALSE,P41*HOME!$H$18/(1+HOME!$H$18),0)),IF($T$1=FALSE,IF($T41=FALSE,P41*HOME!$H$20,0),IF($T41=FALSE,P41*HOME!$H$20/(1+HOME!$H$20),0)))</f>
        <v>0</v>
      </c>
      <c r="AH41" s="79">
        <f t="shared" si="40"/>
        <v>0</v>
      </c>
      <c r="AI41" s="79">
        <f t="shared" si="4"/>
        <v>0</v>
      </c>
      <c r="AJ41" s="86"/>
      <c r="AK41" s="79"/>
      <c r="AL41" s="79"/>
      <c r="AM41" s="79"/>
      <c r="AN41" s="79"/>
      <c r="AO41" s="79"/>
      <c r="AP41" s="79"/>
      <c r="AQ41" s="436"/>
      <c r="AR41" s="436"/>
      <c r="AS41" s="444"/>
      <c r="AY41" s="418"/>
      <c r="AZ41" s="418"/>
      <c r="BA41" s="418"/>
      <c r="BB41" s="418"/>
      <c r="BC41" s="418"/>
      <c r="BD41" s="418"/>
      <c r="BE41" s="418"/>
      <c r="BF41" s="418"/>
      <c r="BG41" s="418"/>
      <c r="BH41" s="418"/>
      <c r="BI41" s="418"/>
      <c r="BJ41" s="418"/>
      <c r="BK41" s="418"/>
      <c r="BL41" s="418"/>
      <c r="CA41" s="310">
        <f>IF($T41=TRUE,0,IF(D$2&lt;DATE(2019,10,1),IF($T$1=FALSE,D41*HOME!$F$18,D41*HOME!$F$18/(1+HOME!$H$18)),IF($AO41=TRUE,IF($T$1=FALSE,D41*HOME!$F$21,D41*HOME!$F$21/(1+HOME!$H$21)),IF($T$1=FALSE,D41*HOME!$F$20,D41*HOME!$F$20/(1+HOME!$H$20)))))</f>
        <v>0</v>
      </c>
      <c r="CB41" s="310">
        <f>IF($T41=TRUE,0,IF(E$2&lt;DATE(2019,10,1),IF($T$1=FALSE,E41*HOME!$F$18,E41*HOME!$F$18/(1+HOME!$H$18)),IF($AO41=TRUE,IF($T$1=FALSE,E41*HOME!$F$21,E41*HOME!$F$21/(1+HOME!$H$21)),IF($T$1=FALSE,E41*HOME!$F$20,E41*HOME!$F$20/(1+HOME!$H$20)))))</f>
        <v>0</v>
      </c>
      <c r="CC41" s="310">
        <f>IF($T41=TRUE,0,IF(F$2&lt;DATE(2019,10,1),IF($T$1=FALSE,F41*HOME!$F$18,F41*HOME!$F$18/(1+HOME!$H$18)),IF($AO41=TRUE,IF($T$1=FALSE,F41*HOME!$F$21,F41*HOME!$F$21/(1+HOME!$H$21)),IF($T$1=FALSE,F41*HOME!$F$20,F41*HOME!$F$20/(1+HOME!$H$20)))))</f>
        <v>0</v>
      </c>
      <c r="CD41" s="310">
        <f>IF($T41=TRUE,0,IF(G$2&lt;DATE(2019,10,1),IF($T$1=FALSE,G41*HOME!$F$18,G41*HOME!$F$18/(1+HOME!$H$18)),IF($AO41=TRUE,IF($T$1=FALSE,G41*HOME!$F$21,G41*HOME!$F$21/(1+HOME!$H$21)),IF($T$1=FALSE,G41*HOME!$F$20,G41*HOME!$F$20/(1+HOME!$H$20)))))</f>
        <v>0</v>
      </c>
      <c r="CE41" s="310">
        <f>IF($T41=TRUE,0,IF(H$2&lt;DATE(2019,10,1),IF($T$1=FALSE,H41*HOME!$F$18,H41*HOME!$F$18/(1+HOME!$H$18)),IF($AO41=TRUE,IF($T$1=FALSE,H41*HOME!$F$21,H41*HOME!$F$21/(1+HOME!$H$21)),IF($T$1=FALSE,H41*HOME!$F$20,H41*HOME!$F$20/(1+HOME!$H$20)))))</f>
        <v>0</v>
      </c>
      <c r="CF41" s="310">
        <f>IF($T41=TRUE,0,IF(I$2&lt;DATE(2019,10,1),IF($T$1=FALSE,I41*HOME!$F$18,I41*HOME!$F$18/(1+HOME!$H$18)),IF($AO41=TRUE,IF($T$1=FALSE,I41*HOME!$F$21,I41*HOME!$F$21/(1+HOME!$H$21)),IF($T$1=FALSE,I41*HOME!$F$20,I41*HOME!$F$20/(1+HOME!$H$20)))))</f>
        <v>0</v>
      </c>
      <c r="CG41" s="310">
        <f>IF($T41=TRUE,0,IF(J$2&lt;DATE(2019,10,1),IF($T$1=FALSE,J41*HOME!$F$18,J41*HOME!$F$18/(1+HOME!$H$18)),IF($AO41=TRUE,IF($T$1=FALSE,J41*HOME!$F$21,J41*HOME!$F$21/(1+HOME!$H$21)),IF($T$1=FALSE,J41*HOME!$F$20,J41*HOME!$F$20/(1+HOME!$H$20)))))</f>
        <v>0</v>
      </c>
      <c r="CH41" s="310">
        <f>IF($T41=TRUE,0,IF(K$2&lt;DATE(2019,10,1),IF($T$1=FALSE,K41*HOME!$F$18,K41*HOME!$F$18/(1+HOME!$H$18)),IF($AO41=TRUE,IF($T$1=FALSE,K41*HOME!$F$21,K41*HOME!$F$21/(1+HOME!$H$21)),IF($T$1=FALSE,K41*HOME!$F$20,K41*HOME!$F$20/(1+HOME!$H$20)))))</f>
        <v>0</v>
      </c>
      <c r="CI41" s="310">
        <f>IF($T41=TRUE,0,IF(L$2&lt;DATE(2019,10,1),IF($T$1=FALSE,L41*HOME!$F$18,L41*HOME!$F$18/(1+HOME!$H$18)),IF($AO41=TRUE,IF($T$1=FALSE,L41*HOME!$F$21,L41*HOME!$F$21/(1+HOME!$H$21)),IF($T$1=FALSE,L41*HOME!$F$20,L41*HOME!$F$20/(1+HOME!$H$20)))))</f>
        <v>0</v>
      </c>
      <c r="CJ41" s="310">
        <f>IF($T41=TRUE,0,IF(M$2&lt;DATE(2019,10,1),IF($T$1=FALSE,M41*HOME!$F$18,M41*HOME!$F$18/(1+HOME!$H$18)),IF($AO41=TRUE,IF($T$1=FALSE,M41*HOME!$F$21,M41*HOME!$F$21/(1+HOME!$H$21)),IF($T$1=FALSE,M41*HOME!$F$20,M41*HOME!$F$20/(1+HOME!$H$20)))))</f>
        <v>0</v>
      </c>
      <c r="CK41" s="310">
        <f>IF($T41=TRUE,0,IF(N$2&lt;DATE(2019,10,1),IF($T$1=FALSE,N41*HOME!$F$18,N41*HOME!$F$18/(1+HOME!$H$18)),IF($AO41=TRUE,IF($T$1=FALSE,N41*HOME!$F$21,N41*HOME!$F$21/(1+HOME!$H$21)),IF($T$1=FALSE,N41*HOME!$F$20,N41*HOME!$F$20/(1+HOME!$H$20)))))</f>
        <v>0</v>
      </c>
      <c r="CL41" s="310">
        <f>IF($T41=TRUE,0,IF(O$2&lt;DATE(2019,10,1),IF($T$1=FALSE,O41*HOME!$F$18,O41*HOME!$F$18/(1+HOME!$H$18)),IF($AO41=TRUE,IF($T$1=FALSE,O41*HOME!$F$21,O41*HOME!$F$21/(1+HOME!$H$21)),IF($T$1=FALSE,O41*HOME!$F$20,O41*HOME!$F$20/(1+HOME!$H$20)))))</f>
        <v>0</v>
      </c>
      <c r="CM41" s="310">
        <f>IF($T41=TRUE,0,IF(P$2&lt;DATE(2019,10,1),IF($T$1=FALSE,P41*HOME!$F$18,P41*HOME!$F$18/(1+HOME!$H$18)),IF($AO41=TRUE,IF($T$1=FALSE,P41*HOME!$F$21,P41*HOME!$F$21/(1+HOME!$H$21)),IF($T$1=FALSE,P41*HOME!$F$20,P41*HOME!$F$20/(1+HOME!$H$20)))))</f>
        <v>0</v>
      </c>
      <c r="CN41" s="310">
        <f t="shared" si="41"/>
        <v>0</v>
      </c>
    </row>
    <row r="42" spans="1:100" ht="18" customHeight="1">
      <c r="A42" s="335"/>
      <c r="B42" s="336">
        <v>37</v>
      </c>
      <c r="C42" s="769">
        <f>IF(C$235=FALSE,当期計画!C42,当期実績!C42)</f>
        <v>0</v>
      </c>
      <c r="D42" s="387">
        <f>IF(D$235=FALSE,当期計画!D42,当期実績!D42)</f>
        <v>0</v>
      </c>
      <c r="E42" s="387">
        <f>IF(E$235=FALSE,当期計画!E42,当期実績!E42)</f>
        <v>0</v>
      </c>
      <c r="F42" s="387">
        <f>IF(F$235=FALSE,当期計画!F42,当期実績!F42)</f>
        <v>0</v>
      </c>
      <c r="G42" s="387">
        <f>IF(G$235=FALSE,当期計画!G42,当期実績!G42)</f>
        <v>0</v>
      </c>
      <c r="H42" s="387">
        <f>IF(H$235=FALSE,当期計画!H42,当期実績!H42)</f>
        <v>0</v>
      </c>
      <c r="I42" s="387">
        <f>IF(I$235=FALSE,当期計画!I42,当期実績!I42)</f>
        <v>0</v>
      </c>
      <c r="J42" s="387">
        <f>IF(J$235=FALSE,当期計画!J42,当期実績!J42)</f>
        <v>0</v>
      </c>
      <c r="K42" s="387">
        <f>IF(K$235=FALSE,当期計画!K42,当期実績!K42)</f>
        <v>0</v>
      </c>
      <c r="L42" s="387">
        <f>IF(L$235=FALSE,当期計画!L42,当期実績!L42)</f>
        <v>0</v>
      </c>
      <c r="M42" s="387">
        <f>IF(M$235=FALSE,当期計画!M42,当期実績!M42)</f>
        <v>0</v>
      </c>
      <c r="N42" s="387">
        <f>IF(N$235=FALSE,当期計画!N42,当期実績!N42)</f>
        <v>0</v>
      </c>
      <c r="O42" s="387">
        <f>IF(O$235=FALSE,当期計画!O42,当期実績!O42)</f>
        <v>0</v>
      </c>
      <c r="P42" s="387">
        <f>IF(P$235=FALSE,当期計画!P42,当期実績!P42)</f>
        <v>0</v>
      </c>
      <c r="Q42" s="90">
        <f t="shared" si="39"/>
        <v>0</v>
      </c>
      <c r="R42" s="1107">
        <f t="shared" si="38"/>
        <v>0</v>
      </c>
      <c r="S42" s="344">
        <f>前期実績!Q42</f>
        <v>0</v>
      </c>
      <c r="T42" s="341" t="b">
        <f>当期計画!T42</f>
        <v>0</v>
      </c>
      <c r="U42" s="79">
        <f>IF(D$2&lt;DATE(2019,10,1),IF($T$1=FALSE,IF($T42=FALSE,D42*HOME!$H$18,0),IF($T42=FALSE,D42*HOME!$H$18/(1+HOME!$H$18),0)),IF($T$1=FALSE,IF($T42=FALSE,D42*HOME!$H$20,0),IF($T42=FALSE,D42*HOME!$H$20/(1+HOME!$H$20),0)))</f>
        <v>0</v>
      </c>
      <c r="V42" s="79">
        <f>IF(E$2&lt;DATE(2019,10,1),IF($T$1=FALSE,IF($T42=FALSE,E42*HOME!$H$18,0),IF($T42=FALSE,E42*HOME!$H$18/(1+HOME!$H$18),0)),IF($T$1=FALSE,IF($T42=FALSE,E42*HOME!$H$20,0),IF($T42=FALSE,E42*HOME!$H$20/(1+HOME!$H$20),0)))</f>
        <v>0</v>
      </c>
      <c r="W42" s="79">
        <f>IF(F$2&lt;DATE(2019,10,1),IF($T$1=FALSE,IF($T42=FALSE,F42*HOME!$H$18,0),IF($T42=FALSE,F42*HOME!$H$18/(1+HOME!$H$18),0)),IF($T$1=FALSE,IF($T42=FALSE,F42*HOME!$H$20,0),IF($T42=FALSE,F42*HOME!$H$20/(1+HOME!$H$20),0)))</f>
        <v>0</v>
      </c>
      <c r="X42" s="79">
        <f>IF(G$2&lt;DATE(2019,10,1),IF($T$1=FALSE,IF($T42=FALSE,G42*HOME!$H$18,0),IF($T42=FALSE,G42*HOME!$H$18/(1+HOME!$H$18),0)),IF($T$1=FALSE,IF($T42=FALSE,G42*HOME!$H$20,0),IF($T42=FALSE,G42*HOME!$H$20/(1+HOME!$H$20),0)))</f>
        <v>0</v>
      </c>
      <c r="Y42" s="79">
        <f>IF(H$2&lt;DATE(2019,10,1),IF($T$1=FALSE,IF($T42=FALSE,H42*HOME!$H$18,0),IF($T42=FALSE,H42*HOME!$H$18/(1+HOME!$H$18),0)),IF($T$1=FALSE,IF($T42=FALSE,H42*HOME!$H$20,0),IF($T42=FALSE,H42*HOME!$H$20/(1+HOME!$H$20),0)))</f>
        <v>0</v>
      </c>
      <c r="Z42" s="79">
        <f>IF(I$2&lt;DATE(2019,10,1),IF($T$1=FALSE,IF($T42=FALSE,I42*HOME!$H$18,0),IF($T42=FALSE,I42*HOME!$H$18/(1+HOME!$H$18),0)),IF($T$1=FALSE,IF($T42=FALSE,I42*HOME!$H$20,0),IF($T42=FALSE,I42*HOME!$H$20/(1+HOME!$H$20),0)))</f>
        <v>0</v>
      </c>
      <c r="AA42" s="79">
        <f>IF(J$2&lt;DATE(2019,10,1),IF($T$1=FALSE,IF($T42=FALSE,J42*HOME!$H$18,0),IF($T42=FALSE,J42*HOME!$H$18/(1+HOME!$H$18),0)),IF($T$1=FALSE,IF($T42=FALSE,J42*HOME!$H$20,0),IF($T42=FALSE,J42*HOME!$H$20/(1+HOME!$H$20),0)))</f>
        <v>0</v>
      </c>
      <c r="AB42" s="79">
        <f>IF(K$2&lt;DATE(2019,10,1),IF($T$1=FALSE,IF($T42=FALSE,K42*HOME!$H$18,0),IF($T42=FALSE,K42*HOME!$H$18/(1+HOME!$H$18),0)),IF($T$1=FALSE,IF($T42=FALSE,K42*HOME!$H$20,0),IF($T42=FALSE,K42*HOME!$H$20/(1+HOME!$H$20),0)))</f>
        <v>0</v>
      </c>
      <c r="AC42" s="79">
        <f>IF(L$2&lt;DATE(2019,10,1),IF($T$1=FALSE,IF($T42=FALSE,L42*HOME!$H$18,0),IF($T42=FALSE,L42*HOME!$H$18/(1+HOME!$H$18),0)),IF($T$1=FALSE,IF($T42=FALSE,L42*HOME!$H$20,0),IF($T42=FALSE,L42*HOME!$H$20/(1+HOME!$H$20),0)))</f>
        <v>0</v>
      </c>
      <c r="AD42" s="79">
        <f>IF(M$2&lt;DATE(2019,10,1),IF($T$1=FALSE,IF($T42=FALSE,M42*HOME!$H$18,0),IF($T42=FALSE,M42*HOME!$H$18/(1+HOME!$H$18),0)),IF($T$1=FALSE,IF($T42=FALSE,M42*HOME!$H$20,0),IF($T42=FALSE,M42*HOME!$H$20/(1+HOME!$H$20),0)))</f>
        <v>0</v>
      </c>
      <c r="AE42" s="79">
        <f>IF(N$2&lt;DATE(2019,10,1),IF($T$1=FALSE,IF($T42=FALSE,N42*HOME!$H$18,0),IF($T42=FALSE,N42*HOME!$H$18/(1+HOME!$H$18),0)),IF($T$1=FALSE,IF($T42=FALSE,N42*HOME!$H$20,0),IF($T42=FALSE,N42*HOME!$H$20/(1+HOME!$H$20),0)))</f>
        <v>0</v>
      </c>
      <c r="AF42" s="79">
        <f>IF(O$2&lt;DATE(2019,10,1),IF($T$1=FALSE,IF($T42=FALSE,O42*HOME!$H$18,0),IF($T42=FALSE,O42*HOME!$H$18/(1+HOME!$H$18),0)),IF($T$1=FALSE,IF($T42=FALSE,O42*HOME!$H$20,0),IF($T42=FALSE,O42*HOME!$H$20/(1+HOME!$H$20),0)))</f>
        <v>0</v>
      </c>
      <c r="AG42" s="79">
        <f>IF(P$2&lt;DATE(2019,10,1),IF($T$1=FALSE,IF($T42=FALSE,P42*HOME!$H$18,0),IF($T42=FALSE,P42*HOME!$H$18/(1+HOME!$H$18),0)),IF($T$1=FALSE,IF($T42=FALSE,P42*HOME!$H$20,0),IF($T42=FALSE,P42*HOME!$H$20/(1+HOME!$H$20),0)))</f>
        <v>0</v>
      </c>
      <c r="AH42" s="79">
        <f t="shared" si="40"/>
        <v>0</v>
      </c>
      <c r="AI42" s="79">
        <f t="shared" si="4"/>
        <v>0</v>
      </c>
      <c r="AJ42" s="86"/>
      <c r="AK42" s="79"/>
      <c r="AL42" s="79"/>
      <c r="AM42" s="79"/>
      <c r="AN42" s="79"/>
      <c r="AO42" s="79"/>
      <c r="AP42" s="79"/>
      <c r="AQ42" s="436"/>
      <c r="AR42" s="436"/>
      <c r="AS42" s="372"/>
      <c r="AY42" s="418"/>
      <c r="AZ42" s="418"/>
      <c r="BA42" s="418"/>
      <c r="BB42" s="418"/>
      <c r="BC42" s="418"/>
      <c r="BD42" s="418"/>
      <c r="BE42" s="418"/>
      <c r="BF42" s="418"/>
      <c r="BG42" s="418"/>
      <c r="BH42" s="418"/>
      <c r="BI42" s="418"/>
      <c r="BJ42" s="418"/>
      <c r="BK42" s="418"/>
      <c r="BL42" s="418"/>
      <c r="CA42" s="310">
        <f>IF($T42=TRUE,0,IF(D$2&lt;DATE(2019,10,1),IF($T$1=FALSE,D42*HOME!$F$18,D42*HOME!$F$18/(1+HOME!$H$18)),IF($AO42=TRUE,IF($T$1=FALSE,D42*HOME!$F$21,D42*HOME!$F$21/(1+HOME!$H$21)),IF($T$1=FALSE,D42*HOME!$F$20,D42*HOME!$F$20/(1+HOME!$H$20)))))</f>
        <v>0</v>
      </c>
      <c r="CB42" s="310">
        <f>IF($T42=TRUE,0,IF(E$2&lt;DATE(2019,10,1),IF($T$1=FALSE,E42*HOME!$F$18,E42*HOME!$F$18/(1+HOME!$H$18)),IF($AO42=TRUE,IF($T$1=FALSE,E42*HOME!$F$21,E42*HOME!$F$21/(1+HOME!$H$21)),IF($T$1=FALSE,E42*HOME!$F$20,E42*HOME!$F$20/(1+HOME!$H$20)))))</f>
        <v>0</v>
      </c>
      <c r="CC42" s="310">
        <f>IF($T42=TRUE,0,IF(F$2&lt;DATE(2019,10,1),IF($T$1=FALSE,F42*HOME!$F$18,F42*HOME!$F$18/(1+HOME!$H$18)),IF($AO42=TRUE,IF($T$1=FALSE,F42*HOME!$F$21,F42*HOME!$F$21/(1+HOME!$H$21)),IF($T$1=FALSE,F42*HOME!$F$20,F42*HOME!$F$20/(1+HOME!$H$20)))))</f>
        <v>0</v>
      </c>
      <c r="CD42" s="310">
        <f>IF($T42=TRUE,0,IF(G$2&lt;DATE(2019,10,1),IF($T$1=FALSE,G42*HOME!$F$18,G42*HOME!$F$18/(1+HOME!$H$18)),IF($AO42=TRUE,IF($T$1=FALSE,G42*HOME!$F$21,G42*HOME!$F$21/(1+HOME!$H$21)),IF($T$1=FALSE,G42*HOME!$F$20,G42*HOME!$F$20/(1+HOME!$H$20)))))</f>
        <v>0</v>
      </c>
      <c r="CE42" s="310">
        <f>IF($T42=TRUE,0,IF(H$2&lt;DATE(2019,10,1),IF($T$1=FALSE,H42*HOME!$F$18,H42*HOME!$F$18/(1+HOME!$H$18)),IF($AO42=TRUE,IF($T$1=FALSE,H42*HOME!$F$21,H42*HOME!$F$21/(1+HOME!$H$21)),IF($T$1=FALSE,H42*HOME!$F$20,H42*HOME!$F$20/(1+HOME!$H$20)))))</f>
        <v>0</v>
      </c>
      <c r="CF42" s="310">
        <f>IF($T42=TRUE,0,IF(I$2&lt;DATE(2019,10,1),IF($T$1=FALSE,I42*HOME!$F$18,I42*HOME!$F$18/(1+HOME!$H$18)),IF($AO42=TRUE,IF($T$1=FALSE,I42*HOME!$F$21,I42*HOME!$F$21/(1+HOME!$H$21)),IF($T$1=FALSE,I42*HOME!$F$20,I42*HOME!$F$20/(1+HOME!$H$20)))))</f>
        <v>0</v>
      </c>
      <c r="CG42" s="310">
        <f>IF($T42=TRUE,0,IF(J$2&lt;DATE(2019,10,1),IF($T$1=FALSE,J42*HOME!$F$18,J42*HOME!$F$18/(1+HOME!$H$18)),IF($AO42=TRUE,IF($T$1=FALSE,J42*HOME!$F$21,J42*HOME!$F$21/(1+HOME!$H$21)),IF($T$1=FALSE,J42*HOME!$F$20,J42*HOME!$F$20/(1+HOME!$H$20)))))</f>
        <v>0</v>
      </c>
      <c r="CH42" s="310">
        <f>IF($T42=TRUE,0,IF(K$2&lt;DATE(2019,10,1),IF($T$1=FALSE,K42*HOME!$F$18,K42*HOME!$F$18/(1+HOME!$H$18)),IF($AO42=TRUE,IF($T$1=FALSE,K42*HOME!$F$21,K42*HOME!$F$21/(1+HOME!$H$21)),IF($T$1=FALSE,K42*HOME!$F$20,K42*HOME!$F$20/(1+HOME!$H$20)))))</f>
        <v>0</v>
      </c>
      <c r="CI42" s="310">
        <f>IF($T42=TRUE,0,IF(L$2&lt;DATE(2019,10,1),IF($T$1=FALSE,L42*HOME!$F$18,L42*HOME!$F$18/(1+HOME!$H$18)),IF($AO42=TRUE,IF($T$1=FALSE,L42*HOME!$F$21,L42*HOME!$F$21/(1+HOME!$H$21)),IF($T$1=FALSE,L42*HOME!$F$20,L42*HOME!$F$20/(1+HOME!$H$20)))))</f>
        <v>0</v>
      </c>
      <c r="CJ42" s="310">
        <f>IF($T42=TRUE,0,IF(M$2&lt;DATE(2019,10,1),IF($T$1=FALSE,M42*HOME!$F$18,M42*HOME!$F$18/(1+HOME!$H$18)),IF($AO42=TRUE,IF($T$1=FALSE,M42*HOME!$F$21,M42*HOME!$F$21/(1+HOME!$H$21)),IF($T$1=FALSE,M42*HOME!$F$20,M42*HOME!$F$20/(1+HOME!$H$20)))))</f>
        <v>0</v>
      </c>
      <c r="CK42" s="310">
        <f>IF($T42=TRUE,0,IF(N$2&lt;DATE(2019,10,1),IF($T$1=FALSE,N42*HOME!$F$18,N42*HOME!$F$18/(1+HOME!$H$18)),IF($AO42=TRUE,IF($T$1=FALSE,N42*HOME!$F$21,N42*HOME!$F$21/(1+HOME!$H$21)),IF($T$1=FALSE,N42*HOME!$F$20,N42*HOME!$F$20/(1+HOME!$H$20)))))</f>
        <v>0</v>
      </c>
      <c r="CL42" s="310">
        <f>IF($T42=TRUE,0,IF(O$2&lt;DATE(2019,10,1),IF($T$1=FALSE,O42*HOME!$F$18,O42*HOME!$F$18/(1+HOME!$H$18)),IF($AO42=TRUE,IF($T$1=FALSE,O42*HOME!$F$21,O42*HOME!$F$21/(1+HOME!$H$21)),IF($T$1=FALSE,O42*HOME!$F$20,O42*HOME!$F$20/(1+HOME!$H$20)))))</f>
        <v>0</v>
      </c>
      <c r="CM42" s="310">
        <f>IF($T42=TRUE,0,IF(P$2&lt;DATE(2019,10,1),IF($T$1=FALSE,P42*HOME!$F$18,P42*HOME!$F$18/(1+HOME!$H$18)),IF($AO42=TRUE,IF($T$1=FALSE,P42*HOME!$F$21,P42*HOME!$F$21/(1+HOME!$H$21)),IF($T$1=FALSE,P42*HOME!$F$20,P42*HOME!$F$20/(1+HOME!$H$20)))))</f>
        <v>0</v>
      </c>
      <c r="CN42" s="310">
        <f t="shared" si="41"/>
        <v>0</v>
      </c>
    </row>
    <row r="43" spans="1:100" ht="18" customHeight="1">
      <c r="A43" s="335"/>
      <c r="B43" s="336">
        <v>38</v>
      </c>
      <c r="C43" s="769">
        <f>IF(C$235=FALSE,当期計画!C43,当期実績!C43)</f>
        <v>0</v>
      </c>
      <c r="D43" s="387">
        <f>IF(D$235=FALSE,当期計画!D43,当期実績!D43)</f>
        <v>0</v>
      </c>
      <c r="E43" s="387">
        <f>IF(E$235=FALSE,当期計画!E43,当期実績!E43)</f>
        <v>0</v>
      </c>
      <c r="F43" s="387">
        <f>IF(F$235=FALSE,当期計画!F43,当期実績!F43)</f>
        <v>0</v>
      </c>
      <c r="G43" s="387">
        <f>IF(G$235=FALSE,当期計画!G43,当期実績!G43)</f>
        <v>0</v>
      </c>
      <c r="H43" s="387">
        <f>IF(H$235=FALSE,当期計画!H43,当期実績!H43)</f>
        <v>0</v>
      </c>
      <c r="I43" s="387">
        <f>IF(I$235=FALSE,当期計画!I43,当期実績!I43)</f>
        <v>0</v>
      </c>
      <c r="J43" s="387">
        <f>IF(J$235=FALSE,当期計画!J43,当期実績!J43)</f>
        <v>0</v>
      </c>
      <c r="K43" s="387">
        <f>IF(K$235=FALSE,当期計画!K43,当期実績!K43)</f>
        <v>0</v>
      </c>
      <c r="L43" s="387">
        <f>IF(L$235=FALSE,当期計画!L43,当期実績!L43)</f>
        <v>0</v>
      </c>
      <c r="M43" s="387">
        <f>IF(M$235=FALSE,当期計画!M43,当期実績!M43)</f>
        <v>0</v>
      </c>
      <c r="N43" s="387">
        <f>IF(N$235=FALSE,当期計画!N43,当期実績!N43)</f>
        <v>0</v>
      </c>
      <c r="O43" s="387">
        <f>IF(O$235=FALSE,当期計画!O43,当期実績!O43)</f>
        <v>0</v>
      </c>
      <c r="P43" s="387">
        <f>IF(P$235=FALSE,当期計画!P43,当期実績!P43)</f>
        <v>0</v>
      </c>
      <c r="Q43" s="90">
        <f t="shared" si="39"/>
        <v>0</v>
      </c>
      <c r="R43" s="1107">
        <f t="shared" si="38"/>
        <v>0</v>
      </c>
      <c r="S43" s="344">
        <f>前期実績!Q43</f>
        <v>0</v>
      </c>
      <c r="T43" s="341" t="b">
        <f>当期計画!T43</f>
        <v>0</v>
      </c>
      <c r="U43" s="79">
        <f>IF(D$2&lt;DATE(2019,10,1),IF($T$1=FALSE,IF($T43=FALSE,D43*HOME!$H$18,0),IF($T43=FALSE,D43*HOME!$H$18/(1+HOME!$H$18),0)),IF($T$1=FALSE,IF($T43=FALSE,D43*HOME!$H$20,0),IF($T43=FALSE,D43*HOME!$H$20/(1+HOME!$H$20),0)))</f>
        <v>0</v>
      </c>
      <c r="V43" s="79">
        <f>IF(E$2&lt;DATE(2019,10,1),IF($T$1=FALSE,IF($T43=FALSE,E43*HOME!$H$18,0),IF($T43=FALSE,E43*HOME!$H$18/(1+HOME!$H$18),0)),IF($T$1=FALSE,IF($T43=FALSE,E43*HOME!$H$20,0),IF($T43=FALSE,E43*HOME!$H$20/(1+HOME!$H$20),0)))</f>
        <v>0</v>
      </c>
      <c r="W43" s="79">
        <f>IF(F$2&lt;DATE(2019,10,1),IF($T$1=FALSE,IF($T43=FALSE,F43*HOME!$H$18,0),IF($T43=FALSE,F43*HOME!$H$18/(1+HOME!$H$18),0)),IF($T$1=FALSE,IF($T43=FALSE,F43*HOME!$H$20,0),IF($T43=FALSE,F43*HOME!$H$20/(1+HOME!$H$20),0)))</f>
        <v>0</v>
      </c>
      <c r="X43" s="79">
        <f>IF(G$2&lt;DATE(2019,10,1),IF($T$1=FALSE,IF($T43=FALSE,G43*HOME!$H$18,0),IF($T43=FALSE,G43*HOME!$H$18/(1+HOME!$H$18),0)),IF($T$1=FALSE,IF($T43=FALSE,G43*HOME!$H$20,0),IF($T43=FALSE,G43*HOME!$H$20/(1+HOME!$H$20),0)))</f>
        <v>0</v>
      </c>
      <c r="Y43" s="79">
        <f>IF(H$2&lt;DATE(2019,10,1),IF($T$1=FALSE,IF($T43=FALSE,H43*HOME!$H$18,0),IF($T43=FALSE,H43*HOME!$H$18/(1+HOME!$H$18),0)),IF($T$1=FALSE,IF($T43=FALSE,H43*HOME!$H$20,0),IF($T43=FALSE,H43*HOME!$H$20/(1+HOME!$H$20),0)))</f>
        <v>0</v>
      </c>
      <c r="Z43" s="79">
        <f>IF(I$2&lt;DATE(2019,10,1),IF($T$1=FALSE,IF($T43=FALSE,I43*HOME!$H$18,0),IF($T43=FALSE,I43*HOME!$H$18/(1+HOME!$H$18),0)),IF($T$1=FALSE,IF($T43=FALSE,I43*HOME!$H$20,0),IF($T43=FALSE,I43*HOME!$H$20/(1+HOME!$H$20),0)))</f>
        <v>0</v>
      </c>
      <c r="AA43" s="79">
        <f>IF(J$2&lt;DATE(2019,10,1),IF($T$1=FALSE,IF($T43=FALSE,J43*HOME!$H$18,0),IF($T43=FALSE,J43*HOME!$H$18/(1+HOME!$H$18),0)),IF($T$1=FALSE,IF($T43=FALSE,J43*HOME!$H$20,0),IF($T43=FALSE,J43*HOME!$H$20/(1+HOME!$H$20),0)))</f>
        <v>0</v>
      </c>
      <c r="AB43" s="79">
        <f>IF(K$2&lt;DATE(2019,10,1),IF($T$1=FALSE,IF($T43=FALSE,K43*HOME!$H$18,0),IF($T43=FALSE,K43*HOME!$H$18/(1+HOME!$H$18),0)),IF($T$1=FALSE,IF($T43=FALSE,K43*HOME!$H$20,0),IF($T43=FALSE,K43*HOME!$H$20/(1+HOME!$H$20),0)))</f>
        <v>0</v>
      </c>
      <c r="AC43" s="79">
        <f>IF(L$2&lt;DATE(2019,10,1),IF($T$1=FALSE,IF($T43=FALSE,L43*HOME!$H$18,0),IF($T43=FALSE,L43*HOME!$H$18/(1+HOME!$H$18),0)),IF($T$1=FALSE,IF($T43=FALSE,L43*HOME!$H$20,0),IF($T43=FALSE,L43*HOME!$H$20/(1+HOME!$H$20),0)))</f>
        <v>0</v>
      </c>
      <c r="AD43" s="79">
        <f>IF(M$2&lt;DATE(2019,10,1),IF($T$1=FALSE,IF($T43=FALSE,M43*HOME!$H$18,0),IF($T43=FALSE,M43*HOME!$H$18/(1+HOME!$H$18),0)),IF($T$1=FALSE,IF($T43=FALSE,M43*HOME!$H$20,0),IF($T43=FALSE,M43*HOME!$H$20/(1+HOME!$H$20),0)))</f>
        <v>0</v>
      </c>
      <c r="AE43" s="79">
        <f>IF(N$2&lt;DATE(2019,10,1),IF($T$1=FALSE,IF($T43=FALSE,N43*HOME!$H$18,0),IF($T43=FALSE,N43*HOME!$H$18/(1+HOME!$H$18),0)),IF($T$1=FALSE,IF($T43=FALSE,N43*HOME!$H$20,0),IF($T43=FALSE,N43*HOME!$H$20/(1+HOME!$H$20),0)))</f>
        <v>0</v>
      </c>
      <c r="AF43" s="79">
        <f>IF(O$2&lt;DATE(2019,10,1),IF($T$1=FALSE,IF($T43=FALSE,O43*HOME!$H$18,0),IF($T43=FALSE,O43*HOME!$H$18/(1+HOME!$H$18),0)),IF($T$1=FALSE,IF($T43=FALSE,O43*HOME!$H$20,0),IF($T43=FALSE,O43*HOME!$H$20/(1+HOME!$H$20),0)))</f>
        <v>0</v>
      </c>
      <c r="AG43" s="79">
        <f>IF(P$2&lt;DATE(2019,10,1),IF($T$1=FALSE,IF($T43=FALSE,P43*HOME!$H$18,0),IF($T43=FALSE,P43*HOME!$H$18/(1+HOME!$H$18),0)),IF($T$1=FALSE,IF($T43=FALSE,P43*HOME!$H$20,0),IF($T43=FALSE,P43*HOME!$H$20/(1+HOME!$H$20),0)))</f>
        <v>0</v>
      </c>
      <c r="AH43" s="79">
        <f t="shared" si="40"/>
        <v>0</v>
      </c>
      <c r="AI43" s="79">
        <f t="shared" si="4"/>
        <v>0</v>
      </c>
      <c r="AJ43" s="86"/>
      <c r="AK43" s="79"/>
      <c r="AL43" s="79"/>
      <c r="AM43" s="79"/>
      <c r="AN43" s="79"/>
      <c r="AO43" s="79"/>
      <c r="AP43" s="79"/>
      <c r="AQ43" s="436"/>
      <c r="AR43" s="1128"/>
      <c r="AS43" s="372"/>
      <c r="AT43" s="449"/>
      <c r="AU43" s="449"/>
      <c r="AV43" s="449"/>
      <c r="AW43" s="449"/>
      <c r="AX43" s="449"/>
      <c r="CA43" s="310">
        <f>IF($T43=TRUE,0,IF(D$2&lt;DATE(2019,10,1),IF($T$1=FALSE,D43*HOME!$F$18,D43*HOME!$F$18/(1+HOME!$H$18)),IF($AO43=TRUE,IF($T$1=FALSE,D43*HOME!$F$21,D43*HOME!$F$21/(1+HOME!$H$21)),IF($T$1=FALSE,D43*HOME!$F$20,D43*HOME!$F$20/(1+HOME!$H$20)))))</f>
        <v>0</v>
      </c>
      <c r="CB43" s="310">
        <f>IF($T43=TRUE,0,IF(E$2&lt;DATE(2019,10,1),IF($T$1=FALSE,E43*HOME!$F$18,E43*HOME!$F$18/(1+HOME!$H$18)),IF($AO43=TRUE,IF($T$1=FALSE,E43*HOME!$F$21,E43*HOME!$F$21/(1+HOME!$H$21)),IF($T$1=FALSE,E43*HOME!$F$20,E43*HOME!$F$20/(1+HOME!$H$20)))))</f>
        <v>0</v>
      </c>
      <c r="CC43" s="310">
        <f>IF($T43=TRUE,0,IF(F$2&lt;DATE(2019,10,1),IF($T$1=FALSE,F43*HOME!$F$18,F43*HOME!$F$18/(1+HOME!$H$18)),IF($AO43=TRUE,IF($T$1=FALSE,F43*HOME!$F$21,F43*HOME!$F$21/(1+HOME!$H$21)),IF($T$1=FALSE,F43*HOME!$F$20,F43*HOME!$F$20/(1+HOME!$H$20)))))</f>
        <v>0</v>
      </c>
      <c r="CD43" s="310">
        <f>IF($T43=TRUE,0,IF(G$2&lt;DATE(2019,10,1),IF($T$1=FALSE,G43*HOME!$F$18,G43*HOME!$F$18/(1+HOME!$H$18)),IF($AO43=TRUE,IF($T$1=FALSE,G43*HOME!$F$21,G43*HOME!$F$21/(1+HOME!$H$21)),IF($T$1=FALSE,G43*HOME!$F$20,G43*HOME!$F$20/(1+HOME!$H$20)))))</f>
        <v>0</v>
      </c>
      <c r="CE43" s="310">
        <f>IF($T43=TRUE,0,IF(H$2&lt;DATE(2019,10,1),IF($T$1=FALSE,H43*HOME!$F$18,H43*HOME!$F$18/(1+HOME!$H$18)),IF($AO43=TRUE,IF($T$1=FALSE,H43*HOME!$F$21,H43*HOME!$F$21/(1+HOME!$H$21)),IF($T$1=FALSE,H43*HOME!$F$20,H43*HOME!$F$20/(1+HOME!$H$20)))))</f>
        <v>0</v>
      </c>
      <c r="CF43" s="310">
        <f>IF($T43=TRUE,0,IF(I$2&lt;DATE(2019,10,1),IF($T$1=FALSE,I43*HOME!$F$18,I43*HOME!$F$18/(1+HOME!$H$18)),IF($AO43=TRUE,IF($T$1=FALSE,I43*HOME!$F$21,I43*HOME!$F$21/(1+HOME!$H$21)),IF($T$1=FALSE,I43*HOME!$F$20,I43*HOME!$F$20/(1+HOME!$H$20)))))</f>
        <v>0</v>
      </c>
      <c r="CG43" s="310">
        <f>IF($T43=TRUE,0,IF(J$2&lt;DATE(2019,10,1),IF($T$1=FALSE,J43*HOME!$F$18,J43*HOME!$F$18/(1+HOME!$H$18)),IF($AO43=TRUE,IF($T$1=FALSE,J43*HOME!$F$21,J43*HOME!$F$21/(1+HOME!$H$21)),IF($T$1=FALSE,J43*HOME!$F$20,J43*HOME!$F$20/(1+HOME!$H$20)))))</f>
        <v>0</v>
      </c>
      <c r="CH43" s="310">
        <f>IF($T43=TRUE,0,IF(K$2&lt;DATE(2019,10,1),IF($T$1=FALSE,K43*HOME!$F$18,K43*HOME!$F$18/(1+HOME!$H$18)),IF($AO43=TRUE,IF($T$1=FALSE,K43*HOME!$F$21,K43*HOME!$F$21/(1+HOME!$H$21)),IF($T$1=FALSE,K43*HOME!$F$20,K43*HOME!$F$20/(1+HOME!$H$20)))))</f>
        <v>0</v>
      </c>
      <c r="CI43" s="310">
        <f>IF($T43=TRUE,0,IF(L$2&lt;DATE(2019,10,1),IF($T$1=FALSE,L43*HOME!$F$18,L43*HOME!$F$18/(1+HOME!$H$18)),IF($AO43=TRUE,IF($T$1=FALSE,L43*HOME!$F$21,L43*HOME!$F$21/(1+HOME!$H$21)),IF($T$1=FALSE,L43*HOME!$F$20,L43*HOME!$F$20/(1+HOME!$H$20)))))</f>
        <v>0</v>
      </c>
      <c r="CJ43" s="310">
        <f>IF($T43=TRUE,0,IF(M$2&lt;DATE(2019,10,1),IF($T$1=FALSE,M43*HOME!$F$18,M43*HOME!$F$18/(1+HOME!$H$18)),IF($AO43=TRUE,IF($T$1=FALSE,M43*HOME!$F$21,M43*HOME!$F$21/(1+HOME!$H$21)),IF($T$1=FALSE,M43*HOME!$F$20,M43*HOME!$F$20/(1+HOME!$H$20)))))</f>
        <v>0</v>
      </c>
      <c r="CK43" s="310">
        <f>IF($T43=TRUE,0,IF(N$2&lt;DATE(2019,10,1),IF($T$1=FALSE,N43*HOME!$F$18,N43*HOME!$F$18/(1+HOME!$H$18)),IF($AO43=TRUE,IF($T$1=FALSE,N43*HOME!$F$21,N43*HOME!$F$21/(1+HOME!$H$21)),IF($T$1=FALSE,N43*HOME!$F$20,N43*HOME!$F$20/(1+HOME!$H$20)))))</f>
        <v>0</v>
      </c>
      <c r="CL43" s="310">
        <f>IF($T43=TRUE,0,IF(O$2&lt;DATE(2019,10,1),IF($T$1=FALSE,O43*HOME!$F$18,O43*HOME!$F$18/(1+HOME!$H$18)),IF($AO43=TRUE,IF($T$1=FALSE,O43*HOME!$F$21,O43*HOME!$F$21/(1+HOME!$H$21)),IF($T$1=FALSE,O43*HOME!$F$20,O43*HOME!$F$20/(1+HOME!$H$20)))))</f>
        <v>0</v>
      </c>
      <c r="CM43" s="310">
        <f>IF($T43=TRUE,0,IF(P$2&lt;DATE(2019,10,1),IF($T$1=FALSE,P43*HOME!$F$18,P43*HOME!$F$18/(1+HOME!$H$18)),IF($AO43=TRUE,IF($T$1=FALSE,P43*HOME!$F$21,P43*HOME!$F$21/(1+HOME!$H$21)),IF($T$1=FALSE,P43*HOME!$F$20,P43*HOME!$F$20/(1+HOME!$H$20)))))</f>
        <v>0</v>
      </c>
      <c r="CN43" s="310">
        <f t="shared" si="41"/>
        <v>0</v>
      </c>
    </row>
    <row r="44" spans="1:100" ht="18" customHeight="1">
      <c r="A44" s="335"/>
      <c r="B44" s="336">
        <v>39</v>
      </c>
      <c r="C44" s="1093">
        <f>IF(C$235=FALSE,当期計画!C44,当期実績!C44)</f>
        <v>0</v>
      </c>
      <c r="D44" s="1129">
        <f>IF(D$235=FALSE,当期計画!D44,当期実績!D44)</f>
        <v>0</v>
      </c>
      <c r="E44" s="1129">
        <f>IF(E$235=FALSE,当期計画!E44,当期実績!E44)</f>
        <v>0</v>
      </c>
      <c r="F44" s="1129">
        <f>IF(F$235=FALSE,当期計画!F44,当期実績!F44)</f>
        <v>0</v>
      </c>
      <c r="G44" s="1129">
        <f>IF(G$235=FALSE,当期計画!G44,当期実績!G44)</f>
        <v>0</v>
      </c>
      <c r="H44" s="1129">
        <f>IF(H$235=FALSE,当期計画!H44,当期実績!H44)</f>
        <v>0</v>
      </c>
      <c r="I44" s="1129">
        <f>IF(I$235=FALSE,当期計画!I44,当期実績!I44)</f>
        <v>0</v>
      </c>
      <c r="J44" s="1129">
        <f>IF(J$235=FALSE,当期計画!J44,当期実績!J44)</f>
        <v>0</v>
      </c>
      <c r="K44" s="1129">
        <f>IF(K$235=FALSE,当期計画!K44,当期実績!K44)</f>
        <v>0</v>
      </c>
      <c r="L44" s="1129">
        <f>IF(L$235=FALSE,当期計画!L44,当期実績!L44)</f>
        <v>0</v>
      </c>
      <c r="M44" s="1129">
        <f>IF(M$235=FALSE,当期計画!M44,当期実績!M44)</f>
        <v>0</v>
      </c>
      <c r="N44" s="1129">
        <f>IF(N$235=FALSE,当期計画!N44,当期実績!N44)</f>
        <v>0</v>
      </c>
      <c r="O44" s="1129">
        <f>IF(O$235=FALSE,当期計画!O44,当期実績!O44)</f>
        <v>0</v>
      </c>
      <c r="P44" s="1129">
        <f>IF(P$235=FALSE,当期計画!P44,当期実績!P44)</f>
        <v>0</v>
      </c>
      <c r="Q44" s="452">
        <f t="shared" si="39"/>
        <v>0</v>
      </c>
      <c r="R44" s="1107">
        <f t="shared" si="38"/>
        <v>0</v>
      </c>
      <c r="S44" s="344">
        <f>前期実績!Q44</f>
        <v>0</v>
      </c>
      <c r="T44" s="341" t="b">
        <f>当期計画!T44</f>
        <v>0</v>
      </c>
      <c r="U44" s="79">
        <f>IF(D$2&lt;DATE(2019,10,1),IF($T$1=FALSE,IF($T44=FALSE,D44*HOME!$H$18,0),IF($T44=FALSE,D44*HOME!$H$18/(1+HOME!$H$18),0)),IF($T$1=FALSE,IF($T44=FALSE,D44*HOME!$H$20,0),IF($T44=FALSE,D44*HOME!$H$20/(1+HOME!$H$20),0)))</f>
        <v>0</v>
      </c>
      <c r="V44" s="79">
        <f>IF(E$2&lt;DATE(2019,10,1),IF($T$1=FALSE,IF($T44=FALSE,E44*HOME!$H$18,0),IF($T44=FALSE,E44*HOME!$H$18/(1+HOME!$H$18),0)),IF($T$1=FALSE,IF($T44=FALSE,E44*HOME!$H$20,0),IF($T44=FALSE,E44*HOME!$H$20/(1+HOME!$H$20),0)))</f>
        <v>0</v>
      </c>
      <c r="W44" s="79">
        <f>IF(F$2&lt;DATE(2019,10,1),IF($T$1=FALSE,IF($T44=FALSE,F44*HOME!$H$18,0),IF($T44=FALSE,F44*HOME!$H$18/(1+HOME!$H$18),0)),IF($T$1=FALSE,IF($T44=FALSE,F44*HOME!$H$20,0),IF($T44=FALSE,F44*HOME!$H$20/(1+HOME!$H$20),0)))</f>
        <v>0</v>
      </c>
      <c r="X44" s="79">
        <f>IF(G$2&lt;DATE(2019,10,1),IF($T$1=FALSE,IF($T44=FALSE,G44*HOME!$H$18,0),IF($T44=FALSE,G44*HOME!$H$18/(1+HOME!$H$18),0)),IF($T$1=FALSE,IF($T44=FALSE,G44*HOME!$H$20,0),IF($T44=FALSE,G44*HOME!$H$20/(1+HOME!$H$20),0)))</f>
        <v>0</v>
      </c>
      <c r="Y44" s="79">
        <f>IF(H$2&lt;DATE(2019,10,1),IF($T$1=FALSE,IF($T44=FALSE,H44*HOME!$H$18,0),IF($T44=FALSE,H44*HOME!$H$18/(1+HOME!$H$18),0)),IF($T$1=FALSE,IF($T44=FALSE,H44*HOME!$H$20,0),IF($T44=FALSE,H44*HOME!$H$20/(1+HOME!$H$20),0)))</f>
        <v>0</v>
      </c>
      <c r="Z44" s="79">
        <f>IF(I$2&lt;DATE(2019,10,1),IF($T$1=FALSE,IF($T44=FALSE,I44*HOME!$H$18,0),IF($T44=FALSE,I44*HOME!$H$18/(1+HOME!$H$18),0)),IF($T$1=FALSE,IF($T44=FALSE,I44*HOME!$H$20,0),IF($T44=FALSE,I44*HOME!$H$20/(1+HOME!$H$20),0)))</f>
        <v>0</v>
      </c>
      <c r="AA44" s="79">
        <f>IF(J$2&lt;DATE(2019,10,1),IF($T$1=FALSE,IF($T44=FALSE,J44*HOME!$H$18,0),IF($T44=FALSE,J44*HOME!$H$18/(1+HOME!$H$18),0)),IF($T$1=FALSE,IF($T44=FALSE,J44*HOME!$H$20,0),IF($T44=FALSE,J44*HOME!$H$20/(1+HOME!$H$20),0)))</f>
        <v>0</v>
      </c>
      <c r="AB44" s="79">
        <f>IF(K$2&lt;DATE(2019,10,1),IF($T$1=FALSE,IF($T44=FALSE,K44*HOME!$H$18,0),IF($T44=FALSE,K44*HOME!$H$18/(1+HOME!$H$18),0)),IF($T$1=FALSE,IF($T44=FALSE,K44*HOME!$H$20,0),IF($T44=FALSE,K44*HOME!$H$20/(1+HOME!$H$20),0)))</f>
        <v>0</v>
      </c>
      <c r="AC44" s="79">
        <f>IF(L$2&lt;DATE(2019,10,1),IF($T$1=FALSE,IF($T44=FALSE,L44*HOME!$H$18,0),IF($T44=FALSE,L44*HOME!$H$18/(1+HOME!$H$18),0)),IF($T$1=FALSE,IF($T44=FALSE,L44*HOME!$H$20,0),IF($T44=FALSE,L44*HOME!$H$20/(1+HOME!$H$20),0)))</f>
        <v>0</v>
      </c>
      <c r="AD44" s="79">
        <f>IF(M$2&lt;DATE(2019,10,1),IF($T$1=FALSE,IF($T44=FALSE,M44*HOME!$H$18,0),IF($T44=FALSE,M44*HOME!$H$18/(1+HOME!$H$18),0)),IF($T$1=FALSE,IF($T44=FALSE,M44*HOME!$H$20,0),IF($T44=FALSE,M44*HOME!$H$20/(1+HOME!$H$20),0)))</f>
        <v>0</v>
      </c>
      <c r="AE44" s="79">
        <f>IF(N$2&lt;DATE(2019,10,1),IF($T$1=FALSE,IF($T44=FALSE,N44*HOME!$H$18,0),IF($T44=FALSE,N44*HOME!$H$18/(1+HOME!$H$18),0)),IF($T$1=FALSE,IF($T44=FALSE,N44*HOME!$H$20,0),IF($T44=FALSE,N44*HOME!$H$20/(1+HOME!$H$20),0)))</f>
        <v>0</v>
      </c>
      <c r="AF44" s="79">
        <f>IF(O$2&lt;DATE(2019,10,1),IF($T$1=FALSE,IF($T44=FALSE,O44*HOME!$H$18,0),IF($T44=FALSE,O44*HOME!$H$18/(1+HOME!$H$18),0)),IF($T$1=FALSE,IF($T44=FALSE,O44*HOME!$H$20,0),IF($T44=FALSE,O44*HOME!$H$20/(1+HOME!$H$20),0)))</f>
        <v>0</v>
      </c>
      <c r="AG44" s="79">
        <f>IF(P$2&lt;DATE(2019,10,1),IF($T$1=FALSE,IF($T44=FALSE,P44*HOME!$H$18,0),IF($T44=FALSE,P44*HOME!$H$18/(1+HOME!$H$18),0)),IF($T$1=FALSE,IF($T44=FALSE,P44*HOME!$H$20,0),IF($T44=FALSE,P44*HOME!$H$20/(1+HOME!$H$20),0)))</f>
        <v>0</v>
      </c>
      <c r="AH44" s="79">
        <f t="shared" si="40"/>
        <v>0</v>
      </c>
      <c r="AI44" s="79">
        <f t="shared" si="4"/>
        <v>0</v>
      </c>
      <c r="AJ44" s="86"/>
      <c r="AK44" s="79"/>
      <c r="AL44" s="79"/>
      <c r="AM44" s="79"/>
      <c r="AN44" s="79"/>
      <c r="AO44" s="79"/>
      <c r="AP44" s="79"/>
      <c r="AQ44" s="436"/>
      <c r="AR44" s="1130"/>
      <c r="AS44" s="1131"/>
      <c r="AT44" s="449"/>
      <c r="AU44" s="449"/>
      <c r="AV44" s="449"/>
      <c r="AW44" s="449"/>
      <c r="AX44" s="449"/>
      <c r="AZ44" s="458">
        <f>SUM(D$35:D$43)*$AR43</f>
        <v>0</v>
      </c>
      <c r="BA44" s="1132">
        <f t="shared" ref="BA44:BK44" si="42">SUM(E$35:E$43)*$AR43</f>
        <v>0</v>
      </c>
      <c r="BB44" s="1132">
        <f t="shared" si="42"/>
        <v>0</v>
      </c>
      <c r="BC44" s="1132">
        <f t="shared" si="42"/>
        <v>0</v>
      </c>
      <c r="BD44" s="1132">
        <f t="shared" si="42"/>
        <v>0</v>
      </c>
      <c r="BE44" s="1132">
        <f t="shared" si="42"/>
        <v>0</v>
      </c>
      <c r="BF44" s="1132">
        <f t="shared" si="42"/>
        <v>0</v>
      </c>
      <c r="BG44" s="1132">
        <f t="shared" si="42"/>
        <v>0</v>
      </c>
      <c r="BH44" s="1132">
        <f t="shared" si="42"/>
        <v>0</v>
      </c>
      <c r="BI44" s="1132">
        <f t="shared" si="42"/>
        <v>0</v>
      </c>
      <c r="BJ44" s="1132">
        <f t="shared" si="42"/>
        <v>0</v>
      </c>
      <c r="BK44" s="1133">
        <f t="shared" si="42"/>
        <v>0</v>
      </c>
      <c r="BL44" s="310">
        <f>SUM(P$35:P$43)*$AS44</f>
        <v>0</v>
      </c>
      <c r="CA44" s="310">
        <f>IF($T44=TRUE,0,IF(D$2&lt;DATE(2019,10,1),IF($T$1=FALSE,D44*HOME!$F$18,D44*HOME!$F$18/(1+HOME!$H$18)),IF($AO44=TRUE,IF($T$1=FALSE,D44*HOME!$F$21,D44*HOME!$F$21/(1+HOME!$H$21)),IF($T$1=FALSE,D44*HOME!$F$20,D44*HOME!$F$20/(1+HOME!$H$20)))))</f>
        <v>0</v>
      </c>
      <c r="CB44" s="310">
        <f>IF($T44=TRUE,0,IF(E$2&lt;DATE(2019,10,1),IF($T$1=FALSE,E44*HOME!$F$18,E44*HOME!$F$18/(1+HOME!$H$18)),IF($AO44=TRUE,IF($T$1=FALSE,E44*HOME!$F$21,E44*HOME!$F$21/(1+HOME!$H$21)),IF($T$1=FALSE,E44*HOME!$F$20,E44*HOME!$F$20/(1+HOME!$H$20)))))</f>
        <v>0</v>
      </c>
      <c r="CC44" s="310">
        <f>IF($T44=TRUE,0,IF(F$2&lt;DATE(2019,10,1),IF($T$1=FALSE,F44*HOME!$F$18,F44*HOME!$F$18/(1+HOME!$H$18)),IF($AO44=TRUE,IF($T$1=FALSE,F44*HOME!$F$21,F44*HOME!$F$21/(1+HOME!$H$21)),IF($T$1=FALSE,F44*HOME!$F$20,F44*HOME!$F$20/(1+HOME!$H$20)))))</f>
        <v>0</v>
      </c>
      <c r="CD44" s="310">
        <f>IF($T44=TRUE,0,IF(G$2&lt;DATE(2019,10,1),IF($T$1=FALSE,G44*HOME!$F$18,G44*HOME!$F$18/(1+HOME!$H$18)),IF($AO44=TRUE,IF($T$1=FALSE,G44*HOME!$F$21,G44*HOME!$F$21/(1+HOME!$H$21)),IF($T$1=FALSE,G44*HOME!$F$20,G44*HOME!$F$20/(1+HOME!$H$20)))))</f>
        <v>0</v>
      </c>
      <c r="CE44" s="310">
        <f>IF($T44=TRUE,0,IF(H$2&lt;DATE(2019,10,1),IF($T$1=FALSE,H44*HOME!$F$18,H44*HOME!$F$18/(1+HOME!$H$18)),IF($AO44=TRUE,IF($T$1=FALSE,H44*HOME!$F$21,H44*HOME!$F$21/(1+HOME!$H$21)),IF($T$1=FALSE,H44*HOME!$F$20,H44*HOME!$F$20/(1+HOME!$H$20)))))</f>
        <v>0</v>
      </c>
      <c r="CF44" s="310">
        <f>IF($T44=TRUE,0,IF(I$2&lt;DATE(2019,10,1),IF($T$1=FALSE,I44*HOME!$F$18,I44*HOME!$F$18/(1+HOME!$H$18)),IF($AO44=TRUE,IF($T$1=FALSE,I44*HOME!$F$21,I44*HOME!$F$21/(1+HOME!$H$21)),IF($T$1=FALSE,I44*HOME!$F$20,I44*HOME!$F$20/(1+HOME!$H$20)))))</f>
        <v>0</v>
      </c>
      <c r="CG44" s="310">
        <f>IF($T44=TRUE,0,IF(J$2&lt;DATE(2019,10,1),IF($T$1=FALSE,J44*HOME!$F$18,J44*HOME!$F$18/(1+HOME!$H$18)),IF($AO44=TRUE,IF($T$1=FALSE,J44*HOME!$F$21,J44*HOME!$F$21/(1+HOME!$H$21)),IF($T$1=FALSE,J44*HOME!$F$20,J44*HOME!$F$20/(1+HOME!$H$20)))))</f>
        <v>0</v>
      </c>
      <c r="CH44" s="310">
        <f>IF($T44=TRUE,0,IF(K$2&lt;DATE(2019,10,1),IF($T$1=FALSE,K44*HOME!$F$18,K44*HOME!$F$18/(1+HOME!$H$18)),IF($AO44=TRUE,IF($T$1=FALSE,K44*HOME!$F$21,K44*HOME!$F$21/(1+HOME!$H$21)),IF($T$1=FALSE,K44*HOME!$F$20,K44*HOME!$F$20/(1+HOME!$H$20)))))</f>
        <v>0</v>
      </c>
      <c r="CI44" s="310">
        <f>IF($T44=TRUE,0,IF(L$2&lt;DATE(2019,10,1),IF($T$1=FALSE,L44*HOME!$F$18,L44*HOME!$F$18/(1+HOME!$H$18)),IF($AO44=TRUE,IF($T$1=FALSE,L44*HOME!$F$21,L44*HOME!$F$21/(1+HOME!$H$21)),IF($T$1=FALSE,L44*HOME!$F$20,L44*HOME!$F$20/(1+HOME!$H$20)))))</f>
        <v>0</v>
      </c>
      <c r="CJ44" s="310">
        <f>IF($T44=TRUE,0,IF(M$2&lt;DATE(2019,10,1),IF($T$1=FALSE,M44*HOME!$F$18,M44*HOME!$F$18/(1+HOME!$H$18)),IF($AO44=TRUE,IF($T$1=FALSE,M44*HOME!$F$21,M44*HOME!$F$21/(1+HOME!$H$21)),IF($T$1=FALSE,M44*HOME!$F$20,M44*HOME!$F$20/(1+HOME!$H$20)))))</f>
        <v>0</v>
      </c>
      <c r="CK44" s="310">
        <f>IF($T44=TRUE,0,IF(N$2&lt;DATE(2019,10,1),IF($T$1=FALSE,N44*HOME!$F$18,N44*HOME!$F$18/(1+HOME!$H$18)),IF($AO44=TRUE,IF($T$1=FALSE,N44*HOME!$F$21,N44*HOME!$F$21/(1+HOME!$H$21)),IF($T$1=FALSE,N44*HOME!$F$20,N44*HOME!$F$20/(1+HOME!$H$20)))))</f>
        <v>0</v>
      </c>
      <c r="CL44" s="310">
        <f>IF($T44=TRUE,0,IF(O$2&lt;DATE(2019,10,1),IF($T$1=FALSE,O44*HOME!$F$18,O44*HOME!$F$18/(1+HOME!$H$18)),IF($AO44=TRUE,IF($T$1=FALSE,O44*HOME!$F$21,O44*HOME!$F$21/(1+HOME!$H$21)),IF($T$1=FALSE,O44*HOME!$F$20,O44*HOME!$F$20/(1+HOME!$H$20)))))</f>
        <v>0</v>
      </c>
      <c r="CM44" s="310">
        <f>IF($T44=TRUE,0,IF(P$2&lt;DATE(2019,10,1),IF($T$1=FALSE,P44*HOME!$F$18,P44*HOME!$F$18/(1+HOME!$H$18)),IF($AO44=TRUE,IF($T$1=FALSE,P44*HOME!$F$21,P44*HOME!$F$21/(1+HOME!$H$21)),IF($T$1=FALSE,P44*HOME!$F$20,P44*HOME!$F$20/(1+HOME!$H$20)))))</f>
        <v>0</v>
      </c>
      <c r="CN44" s="310">
        <f t="shared" si="41"/>
        <v>0</v>
      </c>
    </row>
    <row r="45" spans="1:100" ht="18" customHeight="1">
      <c r="A45" s="335"/>
      <c r="B45" s="336">
        <v>40</v>
      </c>
      <c r="C45" s="1134" t="s">
        <v>33</v>
      </c>
      <c r="D45" s="1098">
        <f t="shared" ref="D45:Q45" si="43">SUM(D35:D44)</f>
        <v>0</v>
      </c>
      <c r="E45" s="1098">
        <f t="shared" si="43"/>
        <v>0</v>
      </c>
      <c r="F45" s="1098">
        <f t="shared" si="43"/>
        <v>0</v>
      </c>
      <c r="G45" s="1098">
        <f t="shared" si="43"/>
        <v>0</v>
      </c>
      <c r="H45" s="1098">
        <f t="shared" si="43"/>
        <v>0</v>
      </c>
      <c r="I45" s="1098">
        <f t="shared" si="43"/>
        <v>0</v>
      </c>
      <c r="J45" s="1098">
        <f t="shared" si="43"/>
        <v>0</v>
      </c>
      <c r="K45" s="1098">
        <f t="shared" si="43"/>
        <v>0</v>
      </c>
      <c r="L45" s="1098">
        <f t="shared" si="43"/>
        <v>0</v>
      </c>
      <c r="M45" s="1098">
        <f t="shared" si="43"/>
        <v>0</v>
      </c>
      <c r="N45" s="1098">
        <f t="shared" si="43"/>
        <v>0</v>
      </c>
      <c r="O45" s="1098">
        <f t="shared" si="43"/>
        <v>0</v>
      </c>
      <c r="P45" s="1098">
        <f t="shared" si="43"/>
        <v>0</v>
      </c>
      <c r="Q45" s="460">
        <f t="shared" si="43"/>
        <v>0</v>
      </c>
      <c r="R45" s="1135">
        <f t="shared" si="38"/>
        <v>0</v>
      </c>
      <c r="S45" s="1136">
        <f>前期実績!Q45</f>
        <v>0</v>
      </c>
      <c r="T45" s="341">
        <f>当期計画!T45</f>
        <v>0</v>
      </c>
      <c r="U45" s="353">
        <f t="shared" ref="U45:AG45" si="44">SUM(U35:U44)</f>
        <v>0</v>
      </c>
      <c r="V45" s="353">
        <f t="shared" si="44"/>
        <v>0</v>
      </c>
      <c r="W45" s="353">
        <f t="shared" si="44"/>
        <v>0</v>
      </c>
      <c r="X45" s="353">
        <f t="shared" si="44"/>
        <v>0</v>
      </c>
      <c r="Y45" s="353">
        <f t="shared" si="44"/>
        <v>0</v>
      </c>
      <c r="Z45" s="353">
        <f t="shared" si="44"/>
        <v>0</v>
      </c>
      <c r="AA45" s="353">
        <f t="shared" si="44"/>
        <v>0</v>
      </c>
      <c r="AB45" s="353">
        <f t="shared" si="44"/>
        <v>0</v>
      </c>
      <c r="AC45" s="353">
        <f t="shared" si="44"/>
        <v>0</v>
      </c>
      <c r="AD45" s="353">
        <f t="shared" si="44"/>
        <v>0</v>
      </c>
      <c r="AE45" s="353">
        <f t="shared" si="44"/>
        <v>0</v>
      </c>
      <c r="AF45" s="353">
        <f t="shared" si="44"/>
        <v>0</v>
      </c>
      <c r="AG45" s="353">
        <f t="shared" si="44"/>
        <v>0</v>
      </c>
      <c r="AH45" s="353">
        <f t="shared" si="40"/>
        <v>0</v>
      </c>
      <c r="AI45" s="79">
        <f t="shared" si="4"/>
        <v>0</v>
      </c>
      <c r="AJ45" s="464"/>
      <c r="AK45" s="79"/>
      <c r="AL45" s="79"/>
      <c r="AM45" s="79"/>
      <c r="AN45" s="79"/>
      <c r="AO45" s="79"/>
      <c r="AP45" s="79"/>
      <c r="AQ45" s="561"/>
      <c r="AR45" s="465"/>
      <c r="AS45" s="466"/>
      <c r="AT45" s="449"/>
      <c r="AU45" s="449"/>
      <c r="AV45" s="449"/>
      <c r="AW45" s="449"/>
      <c r="AX45" s="449"/>
      <c r="CA45" s="405">
        <f>SUM(CA35:CA44)</f>
        <v>0</v>
      </c>
      <c r="CB45" s="405">
        <f t="shared" ref="CB45:CM45" si="45">SUM(CB35:CB44)</f>
        <v>0</v>
      </c>
      <c r="CC45" s="405">
        <f t="shared" si="45"/>
        <v>0</v>
      </c>
      <c r="CD45" s="405">
        <f t="shared" si="45"/>
        <v>0</v>
      </c>
      <c r="CE45" s="405">
        <f t="shared" si="45"/>
        <v>0</v>
      </c>
      <c r="CF45" s="405">
        <f t="shared" si="45"/>
        <v>0</v>
      </c>
      <c r="CG45" s="405">
        <f t="shared" si="45"/>
        <v>0</v>
      </c>
      <c r="CH45" s="405">
        <f t="shared" si="45"/>
        <v>0</v>
      </c>
      <c r="CI45" s="405">
        <f t="shared" si="45"/>
        <v>0</v>
      </c>
      <c r="CJ45" s="405">
        <f t="shared" si="45"/>
        <v>0</v>
      </c>
      <c r="CK45" s="405">
        <f t="shared" si="45"/>
        <v>0</v>
      </c>
      <c r="CL45" s="405">
        <f t="shared" si="45"/>
        <v>0</v>
      </c>
      <c r="CM45" s="405">
        <f t="shared" si="45"/>
        <v>0</v>
      </c>
      <c r="CN45" s="405">
        <f t="shared" si="41"/>
        <v>0</v>
      </c>
      <c r="CV45" s="310">
        <v>0</v>
      </c>
    </row>
    <row r="46" spans="1:100" ht="18" customHeight="1">
      <c r="A46" s="335"/>
      <c r="B46" s="336">
        <v>41</v>
      </c>
      <c r="C46" s="1137" t="str">
        <f>IF(C$235=FALSE,当期計画!C46,当期実績!C46)</f>
        <v>[その他販売管理費]</v>
      </c>
      <c r="D46" s="1138">
        <f>IF(D$235=FALSE,当期計画!D46,当期実績!D46)</f>
        <v>0</v>
      </c>
      <c r="E46" s="1138">
        <f>IF(E$235=FALSE,当期計画!E46,当期実績!E46)</f>
        <v>0</v>
      </c>
      <c r="F46" s="1138">
        <f>IF(F$235=FALSE,当期計画!F46,当期実績!F46)</f>
        <v>0</v>
      </c>
      <c r="G46" s="1138">
        <f>IF(G$235=FALSE,当期計画!G46,当期実績!G46)</f>
        <v>0</v>
      </c>
      <c r="H46" s="1138">
        <f>IF(H$235=FALSE,当期計画!H46,当期実績!H46)</f>
        <v>0</v>
      </c>
      <c r="I46" s="1138">
        <f>IF(I$235=FALSE,当期計画!I46,当期実績!I46)</f>
        <v>0</v>
      </c>
      <c r="J46" s="1138">
        <f>IF(J$235=FALSE,当期計画!J46,当期実績!J46)</f>
        <v>0</v>
      </c>
      <c r="K46" s="1138">
        <f>IF(K$235=FALSE,当期計画!K46,当期実績!K46)</f>
        <v>0</v>
      </c>
      <c r="L46" s="1138">
        <f>IF(L$235=FALSE,当期計画!L46,当期実績!L46)</f>
        <v>0</v>
      </c>
      <c r="M46" s="1138">
        <f>IF(M$235=FALSE,当期計画!M46,当期実績!M46)</f>
        <v>0</v>
      </c>
      <c r="N46" s="1138">
        <f>IF(N$235=FALSE,当期計画!N46,当期実績!N46)</f>
        <v>0</v>
      </c>
      <c r="O46" s="1138">
        <f>IF(O$235=FALSE,当期計画!O46,当期実績!O46)</f>
        <v>0</v>
      </c>
      <c r="P46" s="1138">
        <f>IF(P$235=FALSE,当期計画!P46,当期実績!P46)</f>
        <v>0</v>
      </c>
      <c r="Q46" s="1139">
        <f t="shared" ref="Q46:Q81" si="46">SUM(D46:P46)</f>
        <v>0</v>
      </c>
      <c r="R46" s="1140">
        <f t="shared" si="38"/>
        <v>0</v>
      </c>
      <c r="S46" s="1141">
        <f>前期実績!Q46</f>
        <v>0</v>
      </c>
      <c r="T46" s="341" t="b">
        <f>当期計画!T46</f>
        <v>0</v>
      </c>
      <c r="U46" s="79"/>
      <c r="V46" s="79"/>
      <c r="W46" s="79"/>
      <c r="X46" s="79"/>
      <c r="Y46" s="79"/>
      <c r="Z46" s="79"/>
      <c r="AA46" s="79"/>
      <c r="AB46" s="79"/>
      <c r="AC46" s="79"/>
      <c r="AD46" s="79"/>
      <c r="AE46" s="79"/>
      <c r="AF46" s="79"/>
      <c r="AG46" s="79"/>
      <c r="AH46" s="79">
        <f t="shared" si="40"/>
        <v>0</v>
      </c>
      <c r="AI46" s="79">
        <f t="shared" si="4"/>
        <v>0</v>
      </c>
      <c r="AJ46" s="86"/>
      <c r="AK46" s="79"/>
      <c r="AL46" s="79"/>
      <c r="AM46" s="79"/>
      <c r="AN46" s="79"/>
      <c r="AO46" s="79"/>
      <c r="AP46" s="79"/>
      <c r="AQ46" s="561"/>
      <c r="AR46" s="465"/>
      <c r="AS46" s="449"/>
      <c r="AT46" s="472"/>
      <c r="AU46" s="472"/>
      <c r="AV46" s="449"/>
      <c r="AW46" s="449"/>
      <c r="AX46" s="449"/>
    </row>
    <row r="47" spans="1:100" ht="18" customHeight="1">
      <c r="A47" s="335"/>
      <c r="B47" s="336">
        <v>42</v>
      </c>
      <c r="C47" s="1106">
        <f>IF(C$235=FALSE,当期計画!C47,当期実績!C47)</f>
        <v>0</v>
      </c>
      <c r="D47" s="387">
        <f>IF(D$235=FALSE,当期計画!D47,当期実績!D47)</f>
        <v>0</v>
      </c>
      <c r="E47" s="387">
        <f>IF(E$235=FALSE,当期計画!E47,当期実績!E47)</f>
        <v>0</v>
      </c>
      <c r="F47" s="387">
        <f>IF(F$235=FALSE,当期計画!F47,当期実績!F47)</f>
        <v>0</v>
      </c>
      <c r="G47" s="387">
        <f>IF(G$235=FALSE,当期計画!G47,当期実績!G47)</f>
        <v>0</v>
      </c>
      <c r="H47" s="387">
        <f>IF(H$235=FALSE,当期計画!H47,当期実績!H47)</f>
        <v>0</v>
      </c>
      <c r="I47" s="387">
        <f>IF(I$235=FALSE,当期計画!I47,当期実績!I47)</f>
        <v>0</v>
      </c>
      <c r="J47" s="387">
        <f>IF(J$235=FALSE,当期計画!J47,当期実績!J47)</f>
        <v>0</v>
      </c>
      <c r="K47" s="387">
        <f>IF(K$235=FALSE,当期計画!K47,当期実績!K47)</f>
        <v>0</v>
      </c>
      <c r="L47" s="387">
        <f>IF(L$235=FALSE,当期計画!L47,当期実績!L47)</f>
        <v>0</v>
      </c>
      <c r="M47" s="387">
        <f>IF(M$235=FALSE,当期計画!M47,当期実績!M47)</f>
        <v>0</v>
      </c>
      <c r="N47" s="387">
        <f>IF(N$235=FALSE,当期計画!N47,当期実績!N47)</f>
        <v>0</v>
      </c>
      <c r="O47" s="387">
        <f>IF(O$235=FALSE,当期計画!O47,当期実績!O47)</f>
        <v>0</v>
      </c>
      <c r="P47" s="387">
        <f>IF(P$235=FALSE,当期計画!P47,当期実績!P47)</f>
        <v>0</v>
      </c>
      <c r="Q47" s="90">
        <f t="shared" si="46"/>
        <v>0</v>
      </c>
      <c r="R47" s="1107">
        <f t="shared" si="38"/>
        <v>0</v>
      </c>
      <c r="S47" s="344">
        <f>前期実績!Q47</f>
        <v>0</v>
      </c>
      <c r="T47" s="341" t="b">
        <f>当期計画!T47</f>
        <v>0</v>
      </c>
      <c r="U47" s="79">
        <f>IF(D$2&lt;DATE(2019,10,1),IF($T$1=FALSE,IF($T47=FALSE,D47*HOME!$H$18,0),IF($T47=FALSE,D47*HOME!$H$18/(1+HOME!$H$18),0)),IF($T$1=FALSE,IF($T47=FALSE,D47*HOME!$H$20,0),IF($T47=FALSE,D47*HOME!$H$20/(1+HOME!$H$20),0)))</f>
        <v>0</v>
      </c>
      <c r="V47" s="79">
        <f>IF(E$2&lt;DATE(2019,10,1),IF($T$1=FALSE,IF($T47=FALSE,E47*HOME!$H$18,0),IF($T47=FALSE,E47*HOME!$H$18/(1+HOME!$H$18),0)),IF($T$1=FALSE,IF($T47=FALSE,E47*HOME!$H$20,0),IF($T47=FALSE,E47*HOME!$H$20/(1+HOME!$H$20),0)))</f>
        <v>0</v>
      </c>
      <c r="W47" s="79">
        <f>IF(F$2&lt;DATE(2019,10,1),IF($T$1=FALSE,IF($T47=FALSE,F47*HOME!$H$18,0),IF($T47=FALSE,F47*HOME!$H$18/(1+HOME!$H$18),0)),IF($T$1=FALSE,IF($T47=FALSE,F47*HOME!$H$20,0),IF($T47=FALSE,F47*HOME!$H$20/(1+HOME!$H$20),0)))</f>
        <v>0</v>
      </c>
      <c r="X47" s="79">
        <f>IF(G$2&lt;DATE(2019,10,1),IF($T$1=FALSE,IF($T47=FALSE,G47*HOME!$H$18,0),IF($T47=FALSE,G47*HOME!$H$18/(1+HOME!$H$18),0)),IF($T$1=FALSE,IF($T47=FALSE,G47*HOME!$H$20,0),IF($T47=FALSE,G47*HOME!$H$20/(1+HOME!$H$20),0)))</f>
        <v>0</v>
      </c>
      <c r="Y47" s="79">
        <f>IF(H$2&lt;DATE(2019,10,1),IF($T$1=FALSE,IF($T47=FALSE,H47*HOME!$H$18,0),IF($T47=FALSE,H47*HOME!$H$18/(1+HOME!$H$18),0)),IF($T$1=FALSE,IF($T47=FALSE,H47*HOME!$H$20,0),IF($T47=FALSE,H47*HOME!$H$20/(1+HOME!$H$20),0)))</f>
        <v>0</v>
      </c>
      <c r="Z47" s="79">
        <f>IF(I$2&lt;DATE(2019,10,1),IF($T$1=FALSE,IF($T47=FALSE,I47*HOME!$H$18,0),IF($T47=FALSE,I47*HOME!$H$18/(1+HOME!$H$18),0)),IF($T$1=FALSE,IF($T47=FALSE,I47*HOME!$H$20,0),IF($T47=FALSE,I47*HOME!$H$20/(1+HOME!$H$20),0)))</f>
        <v>0</v>
      </c>
      <c r="AA47" s="79">
        <f>IF(J$2&lt;DATE(2019,10,1),IF($T$1=FALSE,IF($T47=FALSE,J47*HOME!$H$18,0),IF($T47=FALSE,J47*HOME!$H$18/(1+HOME!$H$18),0)),IF($T$1=FALSE,IF($T47=FALSE,J47*HOME!$H$20,0),IF($T47=FALSE,J47*HOME!$H$20/(1+HOME!$H$20),0)))</f>
        <v>0</v>
      </c>
      <c r="AB47" s="79">
        <f>IF(K$2&lt;DATE(2019,10,1),IF($T$1=FALSE,IF($T47=FALSE,K47*HOME!$H$18,0),IF($T47=FALSE,K47*HOME!$H$18/(1+HOME!$H$18),0)),IF($T$1=FALSE,IF($T47=FALSE,K47*HOME!$H$20,0),IF($T47=FALSE,K47*HOME!$H$20/(1+HOME!$H$20),0)))</f>
        <v>0</v>
      </c>
      <c r="AC47" s="79">
        <f>IF(L$2&lt;DATE(2019,10,1),IF($T$1=FALSE,IF($T47=FALSE,L47*HOME!$H$18,0),IF($T47=FALSE,L47*HOME!$H$18/(1+HOME!$H$18),0)),IF($T$1=FALSE,IF($T47=FALSE,L47*HOME!$H$20,0),IF($T47=FALSE,L47*HOME!$H$20/(1+HOME!$H$20),0)))</f>
        <v>0</v>
      </c>
      <c r="AD47" s="79">
        <f>IF(M$2&lt;DATE(2019,10,1),IF($T$1=FALSE,IF($T47=FALSE,M47*HOME!$H$18,0),IF($T47=FALSE,M47*HOME!$H$18/(1+HOME!$H$18),0)),IF($T$1=FALSE,IF($T47=FALSE,M47*HOME!$H$20,0),IF($T47=FALSE,M47*HOME!$H$20/(1+HOME!$H$20),0)))</f>
        <v>0</v>
      </c>
      <c r="AE47" s="79">
        <f>IF(N$2&lt;DATE(2019,10,1),IF($T$1=FALSE,IF($T47=FALSE,N47*HOME!$H$18,0),IF($T47=FALSE,N47*HOME!$H$18/(1+HOME!$H$18),0)),IF($T$1=FALSE,IF($T47=FALSE,N47*HOME!$H$20,0),IF($T47=FALSE,N47*HOME!$H$20/(1+HOME!$H$20),0)))</f>
        <v>0</v>
      </c>
      <c r="AF47" s="79">
        <f>IF(O$2&lt;DATE(2019,10,1),IF($T$1=FALSE,IF($T47=FALSE,O47*HOME!$H$18,0),IF($T47=FALSE,O47*HOME!$H$18/(1+HOME!$H$18),0)),IF($T$1=FALSE,IF($T47=FALSE,O47*HOME!$H$20,0),IF($T47=FALSE,O47*HOME!$H$20/(1+HOME!$H$20),0)))</f>
        <v>0</v>
      </c>
      <c r="AG47" s="79">
        <f>IF(P$2&lt;DATE(2019,10,1),IF($T$1=FALSE,IF($T47=FALSE,P47*HOME!$H$18,0),IF($T47=FALSE,P47*HOME!$H$18/(1+HOME!$H$18),0)),IF($T$1=FALSE,IF($T47=FALSE,P47*HOME!$H$20,0),IF($T47=FALSE,P47*HOME!$H$20/(1+HOME!$H$20),0)))</f>
        <v>0</v>
      </c>
      <c r="AH47" s="79">
        <f t="shared" si="40"/>
        <v>0</v>
      </c>
      <c r="AI47" s="79">
        <f t="shared" si="4"/>
        <v>0</v>
      </c>
      <c r="AJ47" s="86"/>
      <c r="AK47" s="79"/>
      <c r="AL47" s="79"/>
      <c r="AM47" s="79"/>
      <c r="AN47" s="79"/>
      <c r="AO47" s="79"/>
      <c r="AP47" s="79"/>
      <c r="AQ47" s="79"/>
      <c r="AR47" s="465"/>
      <c r="AS47" s="472"/>
      <c r="AT47" s="472"/>
      <c r="AU47" s="472"/>
      <c r="AV47" s="472"/>
      <c r="AW47" s="472"/>
      <c r="AX47" s="472"/>
      <c r="CA47" s="310">
        <f>IF($T47=TRUE,0,IF(D$2&lt;DATE(2019,10,1),IF($T$1=FALSE,D47*HOME!$F$18,D47*HOME!$F$18/(1+HOME!$H$18)),IF($AO47=TRUE,IF($T$1=FALSE,D47*HOME!$F$21,D47*HOME!$F$21/(1+HOME!$H$21)),IF($T$1=FALSE,D47*HOME!$F$20,D47*HOME!$F$20/(1+HOME!$H$20)))))</f>
        <v>0</v>
      </c>
      <c r="CB47" s="310">
        <f>IF($T47=TRUE,0,IF(E$2&lt;DATE(2019,10,1),IF($T$1=FALSE,E47*HOME!$F$18,E47*HOME!$F$18/(1+HOME!$H$18)),IF($AO47=TRUE,IF($T$1=FALSE,E47*HOME!$F$21,E47*HOME!$F$21/(1+HOME!$H$21)),IF($T$1=FALSE,E47*HOME!$F$20,E47*HOME!$F$20/(1+HOME!$H$20)))))</f>
        <v>0</v>
      </c>
      <c r="CC47" s="310">
        <f>IF($T47=TRUE,0,IF(F$2&lt;DATE(2019,10,1),IF($T$1=FALSE,F47*HOME!$F$18,F47*HOME!$F$18/(1+HOME!$H$18)),IF($AO47=TRUE,IF($T$1=FALSE,F47*HOME!$F$21,F47*HOME!$F$21/(1+HOME!$H$21)),IF($T$1=FALSE,F47*HOME!$F$20,F47*HOME!$F$20/(1+HOME!$H$20)))))</f>
        <v>0</v>
      </c>
      <c r="CD47" s="310">
        <f>IF($T47=TRUE,0,IF(G$2&lt;DATE(2019,10,1),IF($T$1=FALSE,G47*HOME!$F$18,G47*HOME!$F$18/(1+HOME!$H$18)),IF($AO47=TRUE,IF($T$1=FALSE,G47*HOME!$F$21,G47*HOME!$F$21/(1+HOME!$H$21)),IF($T$1=FALSE,G47*HOME!$F$20,G47*HOME!$F$20/(1+HOME!$H$20)))))</f>
        <v>0</v>
      </c>
      <c r="CE47" s="310">
        <f>IF($T47=TRUE,0,IF(H$2&lt;DATE(2019,10,1),IF($T$1=FALSE,H47*HOME!$F$18,H47*HOME!$F$18/(1+HOME!$H$18)),IF($AO47=TRUE,IF($T$1=FALSE,H47*HOME!$F$21,H47*HOME!$F$21/(1+HOME!$H$21)),IF($T$1=FALSE,H47*HOME!$F$20,H47*HOME!$F$20/(1+HOME!$H$20)))))</f>
        <v>0</v>
      </c>
      <c r="CF47" s="310">
        <f>IF($T47=TRUE,0,IF(I$2&lt;DATE(2019,10,1),IF($T$1=FALSE,I47*HOME!$F$18,I47*HOME!$F$18/(1+HOME!$H$18)),IF($AO47=TRUE,IF($T$1=FALSE,I47*HOME!$F$21,I47*HOME!$F$21/(1+HOME!$H$21)),IF($T$1=FALSE,I47*HOME!$F$20,I47*HOME!$F$20/(1+HOME!$H$20)))))</f>
        <v>0</v>
      </c>
      <c r="CG47" s="310">
        <f>IF($T47=TRUE,0,IF(J$2&lt;DATE(2019,10,1),IF($T$1=FALSE,J47*HOME!$F$18,J47*HOME!$F$18/(1+HOME!$H$18)),IF($AO47=TRUE,IF($T$1=FALSE,J47*HOME!$F$21,J47*HOME!$F$21/(1+HOME!$H$21)),IF($T$1=FALSE,J47*HOME!$F$20,J47*HOME!$F$20/(1+HOME!$H$20)))))</f>
        <v>0</v>
      </c>
      <c r="CH47" s="310">
        <f>IF($T47=TRUE,0,IF(K$2&lt;DATE(2019,10,1),IF($T$1=FALSE,K47*HOME!$F$18,K47*HOME!$F$18/(1+HOME!$H$18)),IF($AO47=TRUE,IF($T$1=FALSE,K47*HOME!$F$21,K47*HOME!$F$21/(1+HOME!$H$21)),IF($T$1=FALSE,K47*HOME!$F$20,K47*HOME!$F$20/(1+HOME!$H$20)))))</f>
        <v>0</v>
      </c>
      <c r="CI47" s="310">
        <f>IF($T47=TRUE,0,IF(L$2&lt;DATE(2019,10,1),IF($T$1=FALSE,L47*HOME!$F$18,L47*HOME!$F$18/(1+HOME!$H$18)),IF($AO47=TRUE,IF($T$1=FALSE,L47*HOME!$F$21,L47*HOME!$F$21/(1+HOME!$H$21)),IF($T$1=FALSE,L47*HOME!$F$20,L47*HOME!$F$20/(1+HOME!$H$20)))))</f>
        <v>0</v>
      </c>
      <c r="CJ47" s="310">
        <f>IF($T47=TRUE,0,IF(M$2&lt;DATE(2019,10,1),IF($T$1=FALSE,M47*HOME!$F$18,M47*HOME!$F$18/(1+HOME!$H$18)),IF($AO47=TRUE,IF($T$1=FALSE,M47*HOME!$F$21,M47*HOME!$F$21/(1+HOME!$H$21)),IF($T$1=FALSE,M47*HOME!$F$20,M47*HOME!$F$20/(1+HOME!$H$20)))))</f>
        <v>0</v>
      </c>
      <c r="CK47" s="310">
        <f>IF($T47=TRUE,0,IF(N$2&lt;DATE(2019,10,1),IF($T$1=FALSE,N47*HOME!$F$18,N47*HOME!$F$18/(1+HOME!$H$18)),IF($AO47=TRUE,IF($T$1=FALSE,N47*HOME!$F$21,N47*HOME!$F$21/(1+HOME!$H$21)),IF($T$1=FALSE,N47*HOME!$F$20,N47*HOME!$F$20/(1+HOME!$H$20)))))</f>
        <v>0</v>
      </c>
      <c r="CL47" s="310">
        <f>IF($T47=TRUE,0,IF(O$2&lt;DATE(2019,10,1),IF($T$1=FALSE,O47*HOME!$F$18,O47*HOME!$F$18/(1+HOME!$H$18)),IF($AO47=TRUE,IF($T$1=FALSE,O47*HOME!$F$21,O47*HOME!$F$21/(1+HOME!$H$21)),IF($T$1=FALSE,O47*HOME!$F$20,O47*HOME!$F$20/(1+HOME!$H$20)))))</f>
        <v>0</v>
      </c>
      <c r="CM47" s="310">
        <f>IF($T47=TRUE,0,IF(P$2&lt;DATE(2019,10,1),IF($T$1=FALSE,P47*HOME!$F$18,P47*HOME!$F$18/(1+HOME!$H$18)),IF($AO47=TRUE,IF($T$1=FALSE,P47*HOME!$F$21,P47*HOME!$F$21/(1+HOME!$H$21)),IF($T$1=FALSE,P47*HOME!$F$20,P47*HOME!$F$20/(1+HOME!$H$20)))))</f>
        <v>0</v>
      </c>
      <c r="CN47" s="310">
        <f t="shared" si="41"/>
        <v>0</v>
      </c>
    </row>
    <row r="48" spans="1:100" ht="18" customHeight="1">
      <c r="A48" s="335"/>
      <c r="B48" s="336">
        <v>43</v>
      </c>
      <c r="C48" s="1106">
        <f>IF(C$235=FALSE,当期計画!C48,当期実績!C48)</f>
        <v>0</v>
      </c>
      <c r="D48" s="387">
        <f>IF(D$235=FALSE,当期計画!D48,当期実績!D48)</f>
        <v>0</v>
      </c>
      <c r="E48" s="387">
        <f>IF(E$235=FALSE,当期計画!E48,当期実績!E48)</f>
        <v>0</v>
      </c>
      <c r="F48" s="387">
        <f>IF(F$235=FALSE,当期計画!F48,当期実績!F48)</f>
        <v>0</v>
      </c>
      <c r="G48" s="387">
        <f>IF(G$235=FALSE,当期計画!G48,当期実績!G48)</f>
        <v>0</v>
      </c>
      <c r="H48" s="387">
        <f>IF(H$235=FALSE,当期計画!H48,当期実績!H48)</f>
        <v>0</v>
      </c>
      <c r="I48" s="387">
        <f>IF(I$235=FALSE,当期計画!I48,当期実績!I48)</f>
        <v>0</v>
      </c>
      <c r="J48" s="387">
        <f>IF(J$235=FALSE,当期計画!J48,当期実績!J48)</f>
        <v>0</v>
      </c>
      <c r="K48" s="387">
        <f>IF(K$235=FALSE,当期計画!K48,当期実績!K48)</f>
        <v>0</v>
      </c>
      <c r="L48" s="387">
        <f>IF(L$235=FALSE,当期計画!L48,当期実績!L48)</f>
        <v>0</v>
      </c>
      <c r="M48" s="387">
        <f>IF(M$235=FALSE,当期計画!M48,当期実績!M48)</f>
        <v>0</v>
      </c>
      <c r="N48" s="387">
        <f>IF(N$235=FALSE,当期計画!N48,当期実績!N48)</f>
        <v>0</v>
      </c>
      <c r="O48" s="387">
        <f>IF(O$235=FALSE,当期計画!O48,当期実績!O48)</f>
        <v>0</v>
      </c>
      <c r="P48" s="387">
        <f>IF(P$235=FALSE,当期計画!P48,当期実績!P48)</f>
        <v>0</v>
      </c>
      <c r="Q48" s="90">
        <f t="shared" si="46"/>
        <v>0</v>
      </c>
      <c r="R48" s="1107">
        <f t="shared" si="38"/>
        <v>0</v>
      </c>
      <c r="S48" s="344">
        <f>前期実績!Q48</f>
        <v>0</v>
      </c>
      <c r="T48" s="341" t="b">
        <f>当期計画!T48</f>
        <v>0</v>
      </c>
      <c r="U48" s="79">
        <f>IF(D$2&lt;DATE(2019,10,1),IF($T$1=FALSE,IF($T48=FALSE,D48*HOME!$H$18,0),IF($T48=FALSE,D48*HOME!$H$18/(1+HOME!$H$18),0)),IF($T$1=FALSE,IF($T48=FALSE,D48*HOME!$H$20,0),IF($T48=FALSE,D48*HOME!$H$20/(1+HOME!$H$20),0)))</f>
        <v>0</v>
      </c>
      <c r="V48" s="79">
        <f>IF(E$2&lt;DATE(2019,10,1),IF($T$1=FALSE,IF($T48=FALSE,E48*HOME!$H$18,0),IF($T48=FALSE,E48*HOME!$H$18/(1+HOME!$H$18),0)),IF($T$1=FALSE,IF($T48=FALSE,E48*HOME!$H$20,0),IF($T48=FALSE,E48*HOME!$H$20/(1+HOME!$H$20),0)))</f>
        <v>0</v>
      </c>
      <c r="W48" s="79">
        <f>IF(F$2&lt;DATE(2019,10,1),IF($T$1=FALSE,IF($T48=FALSE,F48*HOME!$H$18,0),IF($T48=FALSE,F48*HOME!$H$18/(1+HOME!$H$18),0)),IF($T$1=FALSE,IF($T48=FALSE,F48*HOME!$H$20,0),IF($T48=FALSE,F48*HOME!$H$20/(1+HOME!$H$20),0)))</f>
        <v>0</v>
      </c>
      <c r="X48" s="79">
        <f>IF(G$2&lt;DATE(2019,10,1),IF($T$1=FALSE,IF($T48=FALSE,G48*HOME!$H$18,0),IF($T48=FALSE,G48*HOME!$H$18/(1+HOME!$H$18),0)),IF($T$1=FALSE,IF($T48=FALSE,G48*HOME!$H$20,0),IF($T48=FALSE,G48*HOME!$H$20/(1+HOME!$H$20),0)))</f>
        <v>0</v>
      </c>
      <c r="Y48" s="79">
        <f>IF(H$2&lt;DATE(2019,10,1),IF($T$1=FALSE,IF($T48=FALSE,H48*HOME!$H$18,0),IF($T48=FALSE,H48*HOME!$H$18/(1+HOME!$H$18),0)),IF($T$1=FALSE,IF($T48=FALSE,H48*HOME!$H$20,0),IF($T48=FALSE,H48*HOME!$H$20/(1+HOME!$H$20),0)))</f>
        <v>0</v>
      </c>
      <c r="Z48" s="79">
        <f>IF(I$2&lt;DATE(2019,10,1),IF($T$1=FALSE,IF($T48=FALSE,I48*HOME!$H$18,0),IF($T48=FALSE,I48*HOME!$H$18/(1+HOME!$H$18),0)),IF($T$1=FALSE,IF($T48=FALSE,I48*HOME!$H$20,0),IF($T48=FALSE,I48*HOME!$H$20/(1+HOME!$H$20),0)))</f>
        <v>0</v>
      </c>
      <c r="AA48" s="79">
        <f>IF(J$2&lt;DATE(2019,10,1),IF($T$1=FALSE,IF($T48=FALSE,J48*HOME!$H$18,0),IF($T48=FALSE,J48*HOME!$H$18/(1+HOME!$H$18),0)),IF($T$1=FALSE,IF($T48=FALSE,J48*HOME!$H$20,0),IF($T48=FALSE,J48*HOME!$H$20/(1+HOME!$H$20),0)))</f>
        <v>0</v>
      </c>
      <c r="AB48" s="79">
        <f>IF(K$2&lt;DATE(2019,10,1),IF($T$1=FALSE,IF($T48=FALSE,K48*HOME!$H$18,0),IF($T48=FALSE,K48*HOME!$H$18/(1+HOME!$H$18),0)),IF($T$1=FALSE,IF($T48=FALSE,K48*HOME!$H$20,0),IF($T48=FALSE,K48*HOME!$H$20/(1+HOME!$H$20),0)))</f>
        <v>0</v>
      </c>
      <c r="AC48" s="79">
        <f>IF(L$2&lt;DATE(2019,10,1),IF($T$1=FALSE,IF($T48=FALSE,L48*HOME!$H$18,0),IF($T48=FALSE,L48*HOME!$H$18/(1+HOME!$H$18),0)),IF($T$1=FALSE,IF($T48=FALSE,L48*HOME!$H$20,0),IF($T48=FALSE,L48*HOME!$H$20/(1+HOME!$H$20),0)))</f>
        <v>0</v>
      </c>
      <c r="AD48" s="79">
        <f>IF(M$2&lt;DATE(2019,10,1),IF($T$1=FALSE,IF($T48=FALSE,M48*HOME!$H$18,0),IF($T48=FALSE,M48*HOME!$H$18/(1+HOME!$H$18),0)),IF($T$1=FALSE,IF($T48=FALSE,M48*HOME!$H$20,0),IF($T48=FALSE,M48*HOME!$H$20/(1+HOME!$H$20),0)))</f>
        <v>0</v>
      </c>
      <c r="AE48" s="79">
        <f>IF(N$2&lt;DATE(2019,10,1),IF($T$1=FALSE,IF($T48=FALSE,N48*HOME!$H$18,0),IF($T48=FALSE,N48*HOME!$H$18/(1+HOME!$H$18),0)),IF($T$1=FALSE,IF($T48=FALSE,N48*HOME!$H$20,0),IF($T48=FALSE,N48*HOME!$H$20/(1+HOME!$H$20),0)))</f>
        <v>0</v>
      </c>
      <c r="AF48" s="79">
        <f>IF(O$2&lt;DATE(2019,10,1),IF($T$1=FALSE,IF($T48=FALSE,O48*HOME!$H$18,0),IF($T48=FALSE,O48*HOME!$H$18/(1+HOME!$H$18),0)),IF($T$1=FALSE,IF($T48=FALSE,O48*HOME!$H$20,0),IF($T48=FALSE,O48*HOME!$H$20/(1+HOME!$H$20),0)))</f>
        <v>0</v>
      </c>
      <c r="AG48" s="79">
        <f>IF(P$2&lt;DATE(2019,10,1),IF($T$1=FALSE,IF($T48=FALSE,P48*HOME!$H$18,0),IF($T48=FALSE,P48*HOME!$H$18/(1+HOME!$H$18),0)),IF($T$1=FALSE,IF($T48=FALSE,P48*HOME!$H$20,0),IF($T48=FALSE,P48*HOME!$H$20/(1+HOME!$H$20),0)))</f>
        <v>0</v>
      </c>
      <c r="AH48" s="79">
        <f t="shared" si="40"/>
        <v>0</v>
      </c>
      <c r="AI48" s="79">
        <f t="shared" si="4"/>
        <v>0</v>
      </c>
      <c r="AJ48" s="86"/>
      <c r="AK48" s="79"/>
      <c r="AL48" s="79"/>
      <c r="AM48" s="79"/>
      <c r="AN48" s="79"/>
      <c r="AO48" s="79"/>
      <c r="AP48" s="79"/>
      <c r="AQ48" s="79"/>
      <c r="AR48" s="465"/>
      <c r="AS48" s="472"/>
      <c r="AT48" s="449"/>
      <c r="AU48" s="449"/>
      <c r="AV48" s="449"/>
      <c r="AW48" s="449"/>
      <c r="AX48" s="449"/>
      <c r="CA48" s="310">
        <f>IF($T48=TRUE,0,IF(D$2&lt;DATE(2019,10,1),IF($T$1=FALSE,D48*HOME!$F$18,D48*HOME!$F$18/(1+HOME!$H$18)),IF($AO48=TRUE,IF($T$1=FALSE,D48*HOME!$F$21,D48*HOME!$F$21/(1+HOME!$H$21)),IF($T$1=FALSE,D48*HOME!$F$20,D48*HOME!$F$20/(1+HOME!$H$20)))))</f>
        <v>0</v>
      </c>
      <c r="CB48" s="310">
        <f>IF($T48=TRUE,0,IF(E$2&lt;DATE(2019,10,1),IF($T$1=FALSE,E48*HOME!$F$18,E48*HOME!$F$18/(1+HOME!$H$18)),IF($AO48=TRUE,IF($T$1=FALSE,E48*HOME!$F$21,E48*HOME!$F$21/(1+HOME!$H$21)),IF($T$1=FALSE,E48*HOME!$F$20,E48*HOME!$F$20/(1+HOME!$H$20)))))</f>
        <v>0</v>
      </c>
      <c r="CC48" s="310">
        <f>IF($T48=TRUE,0,IF(F$2&lt;DATE(2019,10,1),IF($T$1=FALSE,F48*HOME!$F$18,F48*HOME!$F$18/(1+HOME!$H$18)),IF($AO48=TRUE,IF($T$1=FALSE,F48*HOME!$F$21,F48*HOME!$F$21/(1+HOME!$H$21)),IF($T$1=FALSE,F48*HOME!$F$20,F48*HOME!$F$20/(1+HOME!$H$20)))))</f>
        <v>0</v>
      </c>
      <c r="CD48" s="310">
        <f>IF($T48=TRUE,0,IF(G$2&lt;DATE(2019,10,1),IF($T$1=FALSE,G48*HOME!$F$18,G48*HOME!$F$18/(1+HOME!$H$18)),IF($AO48=TRUE,IF($T$1=FALSE,G48*HOME!$F$21,G48*HOME!$F$21/(1+HOME!$H$21)),IF($T$1=FALSE,G48*HOME!$F$20,G48*HOME!$F$20/(1+HOME!$H$20)))))</f>
        <v>0</v>
      </c>
      <c r="CE48" s="310">
        <f>IF($T48=TRUE,0,IF(H$2&lt;DATE(2019,10,1),IF($T$1=FALSE,H48*HOME!$F$18,H48*HOME!$F$18/(1+HOME!$H$18)),IF($AO48=TRUE,IF($T$1=FALSE,H48*HOME!$F$21,H48*HOME!$F$21/(1+HOME!$H$21)),IF($T$1=FALSE,H48*HOME!$F$20,H48*HOME!$F$20/(1+HOME!$H$20)))))</f>
        <v>0</v>
      </c>
      <c r="CF48" s="310">
        <f>IF($T48=TRUE,0,IF(I$2&lt;DATE(2019,10,1),IF($T$1=FALSE,I48*HOME!$F$18,I48*HOME!$F$18/(1+HOME!$H$18)),IF($AO48=TRUE,IF($T$1=FALSE,I48*HOME!$F$21,I48*HOME!$F$21/(1+HOME!$H$21)),IF($T$1=FALSE,I48*HOME!$F$20,I48*HOME!$F$20/(1+HOME!$H$20)))))</f>
        <v>0</v>
      </c>
      <c r="CG48" s="310">
        <f>IF($T48=TRUE,0,IF(J$2&lt;DATE(2019,10,1),IF($T$1=FALSE,J48*HOME!$F$18,J48*HOME!$F$18/(1+HOME!$H$18)),IF($AO48=TRUE,IF($T$1=FALSE,J48*HOME!$F$21,J48*HOME!$F$21/(1+HOME!$H$21)),IF($T$1=FALSE,J48*HOME!$F$20,J48*HOME!$F$20/(1+HOME!$H$20)))))</f>
        <v>0</v>
      </c>
      <c r="CH48" s="310">
        <f>IF($T48=TRUE,0,IF(K$2&lt;DATE(2019,10,1),IF($T$1=FALSE,K48*HOME!$F$18,K48*HOME!$F$18/(1+HOME!$H$18)),IF($AO48=TRUE,IF($T$1=FALSE,K48*HOME!$F$21,K48*HOME!$F$21/(1+HOME!$H$21)),IF($T$1=FALSE,K48*HOME!$F$20,K48*HOME!$F$20/(1+HOME!$H$20)))))</f>
        <v>0</v>
      </c>
      <c r="CI48" s="310">
        <f>IF($T48=TRUE,0,IF(L$2&lt;DATE(2019,10,1),IF($T$1=FALSE,L48*HOME!$F$18,L48*HOME!$F$18/(1+HOME!$H$18)),IF($AO48=TRUE,IF($T$1=FALSE,L48*HOME!$F$21,L48*HOME!$F$21/(1+HOME!$H$21)),IF($T$1=FALSE,L48*HOME!$F$20,L48*HOME!$F$20/(1+HOME!$H$20)))))</f>
        <v>0</v>
      </c>
      <c r="CJ48" s="310">
        <f>IF($T48=TRUE,0,IF(M$2&lt;DATE(2019,10,1),IF($T$1=FALSE,M48*HOME!$F$18,M48*HOME!$F$18/(1+HOME!$H$18)),IF($AO48=TRUE,IF($T$1=FALSE,M48*HOME!$F$21,M48*HOME!$F$21/(1+HOME!$H$21)),IF($T$1=FALSE,M48*HOME!$F$20,M48*HOME!$F$20/(1+HOME!$H$20)))))</f>
        <v>0</v>
      </c>
      <c r="CK48" s="310">
        <f>IF($T48=TRUE,0,IF(N$2&lt;DATE(2019,10,1),IF($T$1=FALSE,N48*HOME!$F$18,N48*HOME!$F$18/(1+HOME!$H$18)),IF($AO48=TRUE,IF($T$1=FALSE,N48*HOME!$F$21,N48*HOME!$F$21/(1+HOME!$H$21)),IF($T$1=FALSE,N48*HOME!$F$20,N48*HOME!$F$20/(1+HOME!$H$20)))))</f>
        <v>0</v>
      </c>
      <c r="CL48" s="310">
        <f>IF($T48=TRUE,0,IF(O$2&lt;DATE(2019,10,1),IF($T$1=FALSE,O48*HOME!$F$18,O48*HOME!$F$18/(1+HOME!$H$18)),IF($AO48=TRUE,IF($T$1=FALSE,O48*HOME!$F$21,O48*HOME!$F$21/(1+HOME!$H$21)),IF($T$1=FALSE,O48*HOME!$F$20,O48*HOME!$F$20/(1+HOME!$H$20)))))</f>
        <v>0</v>
      </c>
      <c r="CM48" s="310">
        <f>IF($T48=TRUE,0,IF(P$2&lt;DATE(2019,10,1),IF($T$1=FALSE,P48*HOME!$F$18,P48*HOME!$F$18/(1+HOME!$H$18)),IF($AO48=TRUE,IF($T$1=FALSE,P48*HOME!$F$21,P48*HOME!$F$21/(1+HOME!$H$21)),IF($T$1=FALSE,P48*HOME!$F$20,P48*HOME!$F$20/(1+HOME!$H$20)))))</f>
        <v>0</v>
      </c>
      <c r="CN48" s="310">
        <f t="shared" si="41"/>
        <v>0</v>
      </c>
    </row>
    <row r="49" spans="1:92" ht="18" customHeight="1">
      <c r="A49" s="335"/>
      <c r="B49" s="336">
        <v>44</v>
      </c>
      <c r="C49" s="1106">
        <f>IF(C$235=FALSE,当期計画!C49,当期実績!C49)</f>
        <v>0</v>
      </c>
      <c r="D49" s="387">
        <f>IF(D$235=FALSE,当期計画!D49,当期実績!D49)</f>
        <v>0</v>
      </c>
      <c r="E49" s="387">
        <f>IF(E$235=FALSE,当期計画!E49,当期実績!E49)</f>
        <v>0</v>
      </c>
      <c r="F49" s="387">
        <f>IF(F$235=FALSE,当期計画!F49,当期実績!F49)</f>
        <v>0</v>
      </c>
      <c r="G49" s="387">
        <f>IF(G$235=FALSE,当期計画!G49,当期実績!G49)</f>
        <v>0</v>
      </c>
      <c r="H49" s="387">
        <f>IF(H$235=FALSE,当期計画!H49,当期実績!H49)</f>
        <v>0</v>
      </c>
      <c r="I49" s="387">
        <f>IF(I$235=FALSE,当期計画!I49,当期実績!I49)</f>
        <v>0</v>
      </c>
      <c r="J49" s="387">
        <f>IF(J$235=FALSE,当期計画!J49,当期実績!J49)</f>
        <v>0</v>
      </c>
      <c r="K49" s="387">
        <f>IF(K$235=FALSE,当期計画!K49,当期実績!K49)</f>
        <v>0</v>
      </c>
      <c r="L49" s="387">
        <f>IF(L$235=FALSE,当期計画!L49,当期実績!L49)</f>
        <v>0</v>
      </c>
      <c r="M49" s="387">
        <f>IF(M$235=FALSE,当期計画!M49,当期実績!M49)</f>
        <v>0</v>
      </c>
      <c r="N49" s="387">
        <f>IF(N$235=FALSE,当期計画!N49,当期実績!N49)</f>
        <v>0</v>
      </c>
      <c r="O49" s="387">
        <f>IF(O$235=FALSE,当期計画!O49,当期実績!O49)</f>
        <v>0</v>
      </c>
      <c r="P49" s="387">
        <f>IF(P$235=FALSE,当期計画!P49,当期実績!P49)</f>
        <v>0</v>
      </c>
      <c r="Q49" s="90">
        <f t="shared" si="46"/>
        <v>0</v>
      </c>
      <c r="R49" s="1107">
        <f t="shared" si="38"/>
        <v>0</v>
      </c>
      <c r="S49" s="344">
        <f>前期実績!Q49</f>
        <v>0</v>
      </c>
      <c r="T49" s="341" t="b">
        <f>当期計画!T49</f>
        <v>0</v>
      </c>
      <c r="U49" s="79">
        <f>IF(D$2&lt;DATE(2019,10,1),IF($T$1=FALSE,IF($T49=FALSE,D49*HOME!$H$18,0),IF($T49=FALSE,D49*HOME!$H$18/(1+HOME!$H$18),0)),IF($T$1=FALSE,IF($T49=FALSE,D49*HOME!$H$20,0),IF($T49=FALSE,D49*HOME!$H$20/(1+HOME!$H$20),0)))</f>
        <v>0</v>
      </c>
      <c r="V49" s="79">
        <f>IF(E$2&lt;DATE(2019,10,1),IF($T$1=FALSE,IF($T49=FALSE,E49*HOME!$H$18,0),IF($T49=FALSE,E49*HOME!$H$18/(1+HOME!$H$18),0)),IF($T$1=FALSE,IF($T49=FALSE,E49*HOME!$H$20,0),IF($T49=FALSE,E49*HOME!$H$20/(1+HOME!$H$20),0)))</f>
        <v>0</v>
      </c>
      <c r="W49" s="79">
        <f>IF(F$2&lt;DATE(2019,10,1),IF($T$1=FALSE,IF($T49=FALSE,F49*HOME!$H$18,0),IF($T49=FALSE,F49*HOME!$H$18/(1+HOME!$H$18),0)),IF($T$1=FALSE,IF($T49=FALSE,F49*HOME!$H$20,0),IF($T49=FALSE,F49*HOME!$H$20/(1+HOME!$H$20),0)))</f>
        <v>0</v>
      </c>
      <c r="X49" s="79">
        <f>IF(G$2&lt;DATE(2019,10,1),IF($T$1=FALSE,IF($T49=FALSE,G49*HOME!$H$18,0),IF($T49=FALSE,G49*HOME!$H$18/(1+HOME!$H$18),0)),IF($T$1=FALSE,IF($T49=FALSE,G49*HOME!$H$20,0),IF($T49=FALSE,G49*HOME!$H$20/(1+HOME!$H$20),0)))</f>
        <v>0</v>
      </c>
      <c r="Y49" s="79">
        <f>IF(H$2&lt;DATE(2019,10,1),IF($T$1=FALSE,IF($T49=FALSE,H49*HOME!$H$18,0),IF($T49=FALSE,H49*HOME!$H$18/(1+HOME!$H$18),0)),IF($T$1=FALSE,IF($T49=FALSE,H49*HOME!$H$20,0),IF($T49=FALSE,H49*HOME!$H$20/(1+HOME!$H$20),0)))</f>
        <v>0</v>
      </c>
      <c r="Z49" s="79">
        <f>IF(I$2&lt;DATE(2019,10,1),IF($T$1=FALSE,IF($T49=FALSE,I49*HOME!$H$18,0),IF($T49=FALSE,I49*HOME!$H$18/(1+HOME!$H$18),0)),IF($T$1=FALSE,IF($T49=FALSE,I49*HOME!$H$20,0),IF($T49=FALSE,I49*HOME!$H$20/(1+HOME!$H$20),0)))</f>
        <v>0</v>
      </c>
      <c r="AA49" s="79">
        <f>IF(J$2&lt;DATE(2019,10,1),IF($T$1=FALSE,IF($T49=FALSE,J49*HOME!$H$18,0),IF($T49=FALSE,J49*HOME!$H$18/(1+HOME!$H$18),0)),IF($T$1=FALSE,IF($T49=FALSE,J49*HOME!$H$20,0),IF($T49=FALSE,J49*HOME!$H$20/(1+HOME!$H$20),0)))</f>
        <v>0</v>
      </c>
      <c r="AB49" s="79">
        <f>IF(K$2&lt;DATE(2019,10,1),IF($T$1=FALSE,IF($T49=FALSE,K49*HOME!$H$18,0),IF($T49=FALSE,K49*HOME!$H$18/(1+HOME!$H$18),0)),IF($T$1=FALSE,IF($T49=FALSE,K49*HOME!$H$20,0),IF($T49=FALSE,K49*HOME!$H$20/(1+HOME!$H$20),0)))</f>
        <v>0</v>
      </c>
      <c r="AC49" s="79">
        <f>IF(L$2&lt;DATE(2019,10,1),IF($T$1=FALSE,IF($T49=FALSE,L49*HOME!$H$18,0),IF($T49=FALSE,L49*HOME!$H$18/(1+HOME!$H$18),0)),IF($T$1=FALSE,IF($T49=FALSE,L49*HOME!$H$20,0),IF($T49=FALSE,L49*HOME!$H$20/(1+HOME!$H$20),0)))</f>
        <v>0</v>
      </c>
      <c r="AD49" s="79">
        <f>IF(M$2&lt;DATE(2019,10,1),IF($T$1=FALSE,IF($T49=FALSE,M49*HOME!$H$18,0),IF($T49=FALSE,M49*HOME!$H$18/(1+HOME!$H$18),0)),IF($T$1=FALSE,IF($T49=FALSE,M49*HOME!$H$20,0),IF($T49=FALSE,M49*HOME!$H$20/(1+HOME!$H$20),0)))</f>
        <v>0</v>
      </c>
      <c r="AE49" s="79">
        <f>IF(N$2&lt;DATE(2019,10,1),IF($T$1=FALSE,IF($T49=FALSE,N49*HOME!$H$18,0),IF($T49=FALSE,N49*HOME!$H$18/(1+HOME!$H$18),0)),IF($T$1=FALSE,IF($T49=FALSE,N49*HOME!$H$20,0),IF($T49=FALSE,N49*HOME!$H$20/(1+HOME!$H$20),0)))</f>
        <v>0</v>
      </c>
      <c r="AF49" s="79">
        <f>IF(O$2&lt;DATE(2019,10,1),IF($T$1=FALSE,IF($T49=FALSE,O49*HOME!$H$18,0),IF($T49=FALSE,O49*HOME!$H$18/(1+HOME!$H$18),0)),IF($T$1=FALSE,IF($T49=FALSE,O49*HOME!$H$20,0),IF($T49=FALSE,O49*HOME!$H$20/(1+HOME!$H$20),0)))</f>
        <v>0</v>
      </c>
      <c r="AG49" s="79">
        <f>IF(P$2&lt;DATE(2019,10,1),IF($T$1=FALSE,IF($T49=FALSE,P49*HOME!$H$18,0),IF($T49=FALSE,P49*HOME!$H$18/(1+HOME!$H$18),0)),IF($T$1=FALSE,IF($T49=FALSE,P49*HOME!$H$20,0),IF($T49=FALSE,P49*HOME!$H$20/(1+HOME!$H$20),0)))</f>
        <v>0</v>
      </c>
      <c r="AH49" s="79">
        <f t="shared" si="40"/>
        <v>0</v>
      </c>
      <c r="AI49" s="79">
        <f t="shared" si="4"/>
        <v>0</v>
      </c>
      <c r="AJ49" s="86"/>
      <c r="AK49" s="79"/>
      <c r="AL49" s="79"/>
      <c r="AM49" s="79"/>
      <c r="AN49" s="79"/>
      <c r="AO49" s="79"/>
      <c r="AP49" s="79"/>
      <c r="AQ49" s="79"/>
      <c r="AR49" s="465"/>
      <c r="AS49" s="449"/>
      <c r="AT49" s="449"/>
      <c r="AU49" s="449"/>
      <c r="AV49" s="449"/>
      <c r="AW49" s="449"/>
      <c r="AX49" s="449"/>
      <c r="CA49" s="310">
        <f>IF($T49=TRUE,0,IF(D$2&lt;DATE(2019,10,1),IF($T$1=FALSE,D49*HOME!$F$18,D49*HOME!$F$18/(1+HOME!$H$18)),IF($AO49=TRUE,IF($T$1=FALSE,D49*HOME!$F$21,D49*HOME!$F$21/(1+HOME!$H$21)),IF($T$1=FALSE,D49*HOME!$F$20,D49*HOME!$F$20/(1+HOME!$H$20)))))</f>
        <v>0</v>
      </c>
      <c r="CB49" s="310">
        <f>IF($T49=TRUE,0,IF(E$2&lt;DATE(2019,10,1),IF($T$1=FALSE,E49*HOME!$F$18,E49*HOME!$F$18/(1+HOME!$H$18)),IF($AO49=TRUE,IF($T$1=FALSE,E49*HOME!$F$21,E49*HOME!$F$21/(1+HOME!$H$21)),IF($T$1=FALSE,E49*HOME!$F$20,E49*HOME!$F$20/(1+HOME!$H$20)))))</f>
        <v>0</v>
      </c>
      <c r="CC49" s="310">
        <f>IF($T49=TRUE,0,IF(F$2&lt;DATE(2019,10,1),IF($T$1=FALSE,F49*HOME!$F$18,F49*HOME!$F$18/(1+HOME!$H$18)),IF($AO49=TRUE,IF($T$1=FALSE,F49*HOME!$F$21,F49*HOME!$F$21/(1+HOME!$H$21)),IF($T$1=FALSE,F49*HOME!$F$20,F49*HOME!$F$20/(1+HOME!$H$20)))))</f>
        <v>0</v>
      </c>
      <c r="CD49" s="310">
        <f>IF($T49=TRUE,0,IF(G$2&lt;DATE(2019,10,1),IF($T$1=FALSE,G49*HOME!$F$18,G49*HOME!$F$18/(1+HOME!$H$18)),IF($AO49=TRUE,IF($T$1=FALSE,G49*HOME!$F$21,G49*HOME!$F$21/(1+HOME!$H$21)),IF($T$1=FALSE,G49*HOME!$F$20,G49*HOME!$F$20/(1+HOME!$H$20)))))</f>
        <v>0</v>
      </c>
      <c r="CE49" s="310">
        <f>IF($T49=TRUE,0,IF(H$2&lt;DATE(2019,10,1),IF($T$1=FALSE,H49*HOME!$F$18,H49*HOME!$F$18/(1+HOME!$H$18)),IF($AO49=TRUE,IF($T$1=FALSE,H49*HOME!$F$21,H49*HOME!$F$21/(1+HOME!$H$21)),IF($T$1=FALSE,H49*HOME!$F$20,H49*HOME!$F$20/(1+HOME!$H$20)))))</f>
        <v>0</v>
      </c>
      <c r="CF49" s="310">
        <f>IF($T49=TRUE,0,IF(I$2&lt;DATE(2019,10,1),IF($T$1=FALSE,I49*HOME!$F$18,I49*HOME!$F$18/(1+HOME!$H$18)),IF($AO49=TRUE,IF($T$1=FALSE,I49*HOME!$F$21,I49*HOME!$F$21/(1+HOME!$H$21)),IF($T$1=FALSE,I49*HOME!$F$20,I49*HOME!$F$20/(1+HOME!$H$20)))))</f>
        <v>0</v>
      </c>
      <c r="CG49" s="310">
        <f>IF($T49=TRUE,0,IF(J$2&lt;DATE(2019,10,1),IF($T$1=FALSE,J49*HOME!$F$18,J49*HOME!$F$18/(1+HOME!$H$18)),IF($AO49=TRUE,IF($T$1=FALSE,J49*HOME!$F$21,J49*HOME!$F$21/(1+HOME!$H$21)),IF($T$1=FALSE,J49*HOME!$F$20,J49*HOME!$F$20/(1+HOME!$H$20)))))</f>
        <v>0</v>
      </c>
      <c r="CH49" s="310">
        <f>IF($T49=TRUE,0,IF(K$2&lt;DATE(2019,10,1),IF($T$1=FALSE,K49*HOME!$F$18,K49*HOME!$F$18/(1+HOME!$H$18)),IF($AO49=TRUE,IF($T$1=FALSE,K49*HOME!$F$21,K49*HOME!$F$21/(1+HOME!$H$21)),IF($T$1=FALSE,K49*HOME!$F$20,K49*HOME!$F$20/(1+HOME!$H$20)))))</f>
        <v>0</v>
      </c>
      <c r="CI49" s="310">
        <f>IF($T49=TRUE,0,IF(L$2&lt;DATE(2019,10,1),IF($T$1=FALSE,L49*HOME!$F$18,L49*HOME!$F$18/(1+HOME!$H$18)),IF($AO49=TRUE,IF($T$1=FALSE,L49*HOME!$F$21,L49*HOME!$F$21/(1+HOME!$H$21)),IF($T$1=FALSE,L49*HOME!$F$20,L49*HOME!$F$20/(1+HOME!$H$20)))))</f>
        <v>0</v>
      </c>
      <c r="CJ49" s="310">
        <f>IF($T49=TRUE,0,IF(M$2&lt;DATE(2019,10,1),IF($T$1=FALSE,M49*HOME!$F$18,M49*HOME!$F$18/(1+HOME!$H$18)),IF($AO49=TRUE,IF($T$1=FALSE,M49*HOME!$F$21,M49*HOME!$F$21/(1+HOME!$H$21)),IF($T$1=FALSE,M49*HOME!$F$20,M49*HOME!$F$20/(1+HOME!$H$20)))))</f>
        <v>0</v>
      </c>
      <c r="CK49" s="310">
        <f>IF($T49=TRUE,0,IF(N$2&lt;DATE(2019,10,1),IF($T$1=FALSE,N49*HOME!$F$18,N49*HOME!$F$18/(1+HOME!$H$18)),IF($AO49=TRUE,IF($T$1=FALSE,N49*HOME!$F$21,N49*HOME!$F$21/(1+HOME!$H$21)),IF($T$1=FALSE,N49*HOME!$F$20,N49*HOME!$F$20/(1+HOME!$H$20)))))</f>
        <v>0</v>
      </c>
      <c r="CL49" s="310">
        <f>IF($T49=TRUE,0,IF(O$2&lt;DATE(2019,10,1),IF($T$1=FALSE,O49*HOME!$F$18,O49*HOME!$F$18/(1+HOME!$H$18)),IF($AO49=TRUE,IF($T$1=FALSE,O49*HOME!$F$21,O49*HOME!$F$21/(1+HOME!$H$21)),IF($T$1=FALSE,O49*HOME!$F$20,O49*HOME!$F$20/(1+HOME!$H$20)))))</f>
        <v>0</v>
      </c>
      <c r="CM49" s="310">
        <f>IF($T49=TRUE,0,IF(P$2&lt;DATE(2019,10,1),IF($T$1=FALSE,P49*HOME!$F$18,P49*HOME!$F$18/(1+HOME!$H$18)),IF($AO49=TRUE,IF($T$1=FALSE,P49*HOME!$F$21,P49*HOME!$F$21/(1+HOME!$H$21)),IF($T$1=FALSE,P49*HOME!$F$20,P49*HOME!$F$20/(1+HOME!$H$20)))))</f>
        <v>0</v>
      </c>
      <c r="CN49" s="310">
        <f t="shared" si="41"/>
        <v>0</v>
      </c>
    </row>
    <row r="50" spans="1:92" ht="18" customHeight="1">
      <c r="A50" s="335"/>
      <c r="B50" s="336">
        <v>45</v>
      </c>
      <c r="C50" s="1106">
        <f>IF(C$235=FALSE,当期計画!C50,当期実績!C50)</f>
        <v>0</v>
      </c>
      <c r="D50" s="387">
        <f>IF(D$235=FALSE,当期計画!D50,当期実績!D50)</f>
        <v>0</v>
      </c>
      <c r="E50" s="387">
        <f>IF(E$235=FALSE,当期計画!E50,当期実績!E50)</f>
        <v>0</v>
      </c>
      <c r="F50" s="387">
        <f>IF(F$235=FALSE,当期計画!F50,当期実績!F50)</f>
        <v>0</v>
      </c>
      <c r="G50" s="387">
        <f>IF(G$235=FALSE,当期計画!G50,当期実績!G50)</f>
        <v>0</v>
      </c>
      <c r="H50" s="387">
        <f>IF(H$235=FALSE,当期計画!H50,当期実績!H50)</f>
        <v>0</v>
      </c>
      <c r="I50" s="387">
        <f>IF(I$235=FALSE,当期計画!I50,当期実績!I50)</f>
        <v>0</v>
      </c>
      <c r="J50" s="387">
        <f>IF(J$235=FALSE,当期計画!J50,当期実績!J50)</f>
        <v>0</v>
      </c>
      <c r="K50" s="387">
        <f>IF(K$235=FALSE,当期計画!K50,当期実績!K50)</f>
        <v>0</v>
      </c>
      <c r="L50" s="387">
        <f>IF(L$235=FALSE,当期計画!L50,当期実績!L50)</f>
        <v>0</v>
      </c>
      <c r="M50" s="387">
        <f>IF(M$235=FALSE,当期計画!M50,当期実績!M50)</f>
        <v>0</v>
      </c>
      <c r="N50" s="387">
        <f>IF(N$235=FALSE,当期計画!N50,当期実績!N50)</f>
        <v>0</v>
      </c>
      <c r="O50" s="387">
        <f>IF(O$235=FALSE,当期計画!O50,当期実績!O50)</f>
        <v>0</v>
      </c>
      <c r="P50" s="387">
        <f>IF(P$235=FALSE,当期計画!P50,当期実績!P50)</f>
        <v>0</v>
      </c>
      <c r="Q50" s="90">
        <f t="shared" si="46"/>
        <v>0</v>
      </c>
      <c r="R50" s="1107">
        <f t="shared" si="38"/>
        <v>0</v>
      </c>
      <c r="S50" s="344">
        <f>前期実績!Q50</f>
        <v>0</v>
      </c>
      <c r="T50" s="341" t="b">
        <f>当期計画!T50</f>
        <v>0</v>
      </c>
      <c r="U50" s="79">
        <f>IF(D$2&lt;DATE(2019,10,1),IF($T$1=FALSE,IF($T50=FALSE,D50*HOME!$H$18,0),IF($T50=FALSE,D50*HOME!$H$18/(1+HOME!$H$18),0)),IF($T$1=FALSE,IF($T50=FALSE,D50*HOME!$H$20,0),IF($T50=FALSE,D50*HOME!$H$20/(1+HOME!$H$20),0)))</f>
        <v>0</v>
      </c>
      <c r="V50" s="79">
        <f>IF(E$2&lt;DATE(2019,10,1),IF($T$1=FALSE,IF($T50=FALSE,E50*HOME!$H$18,0),IF($T50=FALSE,E50*HOME!$H$18/(1+HOME!$H$18),0)),IF($T$1=FALSE,IF($T50=FALSE,E50*HOME!$H$20,0),IF($T50=FALSE,E50*HOME!$H$20/(1+HOME!$H$20),0)))</f>
        <v>0</v>
      </c>
      <c r="W50" s="79">
        <f>IF(F$2&lt;DATE(2019,10,1),IF($T$1=FALSE,IF($T50=FALSE,F50*HOME!$H$18,0),IF($T50=FALSE,F50*HOME!$H$18/(1+HOME!$H$18),0)),IF($T$1=FALSE,IF($T50=FALSE,F50*HOME!$H$20,0),IF($T50=FALSE,F50*HOME!$H$20/(1+HOME!$H$20),0)))</f>
        <v>0</v>
      </c>
      <c r="X50" s="79">
        <f>IF(G$2&lt;DATE(2019,10,1),IF($T$1=FALSE,IF($T50=FALSE,G50*HOME!$H$18,0),IF($T50=FALSE,G50*HOME!$H$18/(1+HOME!$H$18),0)),IF($T$1=FALSE,IF($T50=FALSE,G50*HOME!$H$20,0),IF($T50=FALSE,G50*HOME!$H$20/(1+HOME!$H$20),0)))</f>
        <v>0</v>
      </c>
      <c r="Y50" s="79">
        <f>IF(H$2&lt;DATE(2019,10,1),IF($T$1=FALSE,IF($T50=FALSE,H50*HOME!$H$18,0),IF($T50=FALSE,H50*HOME!$H$18/(1+HOME!$H$18),0)),IF($T$1=FALSE,IF($T50=FALSE,H50*HOME!$H$20,0),IF($T50=FALSE,H50*HOME!$H$20/(1+HOME!$H$20),0)))</f>
        <v>0</v>
      </c>
      <c r="Z50" s="79">
        <f>IF(I$2&lt;DATE(2019,10,1),IF($T$1=FALSE,IF($T50=FALSE,I50*HOME!$H$18,0),IF($T50=FALSE,I50*HOME!$H$18/(1+HOME!$H$18),0)),IF($T$1=FALSE,IF($T50=FALSE,I50*HOME!$H$20,0),IF($T50=FALSE,I50*HOME!$H$20/(1+HOME!$H$20),0)))</f>
        <v>0</v>
      </c>
      <c r="AA50" s="79">
        <f>IF(J$2&lt;DATE(2019,10,1),IF($T$1=FALSE,IF($T50=FALSE,J50*HOME!$H$18,0),IF($T50=FALSE,J50*HOME!$H$18/(1+HOME!$H$18),0)),IF($T$1=FALSE,IF($T50=FALSE,J50*HOME!$H$20,0),IF($T50=FALSE,J50*HOME!$H$20/(1+HOME!$H$20),0)))</f>
        <v>0</v>
      </c>
      <c r="AB50" s="79">
        <f>IF(K$2&lt;DATE(2019,10,1),IF($T$1=FALSE,IF($T50=FALSE,K50*HOME!$H$18,0),IF($T50=FALSE,K50*HOME!$H$18/(1+HOME!$H$18),0)),IF($T$1=FALSE,IF($T50=FALSE,K50*HOME!$H$20,0),IF($T50=FALSE,K50*HOME!$H$20/(1+HOME!$H$20),0)))</f>
        <v>0</v>
      </c>
      <c r="AC50" s="79">
        <f>IF(L$2&lt;DATE(2019,10,1),IF($T$1=FALSE,IF($T50=FALSE,L50*HOME!$H$18,0),IF($T50=FALSE,L50*HOME!$H$18/(1+HOME!$H$18),0)),IF($T$1=FALSE,IF($T50=FALSE,L50*HOME!$H$20,0),IF($T50=FALSE,L50*HOME!$H$20/(1+HOME!$H$20),0)))</f>
        <v>0</v>
      </c>
      <c r="AD50" s="79">
        <f>IF(M$2&lt;DATE(2019,10,1),IF($T$1=FALSE,IF($T50=FALSE,M50*HOME!$H$18,0),IF($T50=FALSE,M50*HOME!$H$18/(1+HOME!$H$18),0)),IF($T$1=FALSE,IF($T50=FALSE,M50*HOME!$H$20,0),IF($T50=FALSE,M50*HOME!$H$20/(1+HOME!$H$20),0)))</f>
        <v>0</v>
      </c>
      <c r="AE50" s="79">
        <f>IF(N$2&lt;DATE(2019,10,1),IF($T$1=FALSE,IF($T50=FALSE,N50*HOME!$H$18,0),IF($T50=FALSE,N50*HOME!$H$18/(1+HOME!$H$18),0)),IF($T$1=FALSE,IF($T50=FALSE,N50*HOME!$H$20,0),IF($T50=FALSE,N50*HOME!$H$20/(1+HOME!$H$20),0)))</f>
        <v>0</v>
      </c>
      <c r="AF50" s="79">
        <f>IF(O$2&lt;DATE(2019,10,1),IF($T$1=FALSE,IF($T50=FALSE,O50*HOME!$H$18,0),IF($T50=FALSE,O50*HOME!$H$18/(1+HOME!$H$18),0)),IF($T$1=FALSE,IF($T50=FALSE,O50*HOME!$H$20,0),IF($T50=FALSE,O50*HOME!$H$20/(1+HOME!$H$20),0)))</f>
        <v>0</v>
      </c>
      <c r="AG50" s="79">
        <f>IF(P$2&lt;DATE(2019,10,1),IF($T$1=FALSE,IF($T50=FALSE,P50*HOME!$H$18,0),IF($T50=FALSE,P50*HOME!$H$18/(1+HOME!$H$18),0)),IF($T$1=FALSE,IF($T50=FALSE,P50*HOME!$H$20,0),IF($T50=FALSE,P50*HOME!$H$20/(1+HOME!$H$20),0)))</f>
        <v>0</v>
      </c>
      <c r="AH50" s="79">
        <f t="shared" si="40"/>
        <v>0</v>
      </c>
      <c r="AI50" s="79">
        <f t="shared" si="4"/>
        <v>0</v>
      </c>
      <c r="AJ50" s="86"/>
      <c r="AK50" s="79"/>
      <c r="AL50" s="79"/>
      <c r="AM50" s="79"/>
      <c r="AN50" s="79"/>
      <c r="AO50" s="79"/>
      <c r="AP50" s="79"/>
      <c r="AQ50" s="79"/>
      <c r="AR50" s="465"/>
      <c r="AS50" s="449"/>
      <c r="AT50" s="472"/>
      <c r="AU50" s="472"/>
      <c r="AV50" s="472"/>
      <c r="AW50" s="472"/>
      <c r="AX50" s="472"/>
      <c r="CA50" s="310">
        <f>IF($T50=TRUE,0,IF(D$2&lt;DATE(2019,10,1),IF($T$1=FALSE,D50*HOME!$F$18,D50*HOME!$F$18/(1+HOME!$H$18)),IF($AO50=TRUE,IF($T$1=FALSE,D50*HOME!$F$21,D50*HOME!$F$21/(1+HOME!$H$21)),IF($T$1=FALSE,D50*HOME!$F$20,D50*HOME!$F$20/(1+HOME!$H$20)))))</f>
        <v>0</v>
      </c>
      <c r="CB50" s="310">
        <f>IF($T50=TRUE,0,IF(E$2&lt;DATE(2019,10,1),IF($T$1=FALSE,E50*HOME!$F$18,E50*HOME!$F$18/(1+HOME!$H$18)),IF($AO50=TRUE,IF($T$1=FALSE,E50*HOME!$F$21,E50*HOME!$F$21/(1+HOME!$H$21)),IF($T$1=FALSE,E50*HOME!$F$20,E50*HOME!$F$20/(1+HOME!$H$20)))))</f>
        <v>0</v>
      </c>
      <c r="CC50" s="310">
        <f>IF($T50=TRUE,0,IF(F$2&lt;DATE(2019,10,1),IF($T$1=FALSE,F50*HOME!$F$18,F50*HOME!$F$18/(1+HOME!$H$18)),IF($AO50=TRUE,IF($T$1=FALSE,F50*HOME!$F$21,F50*HOME!$F$21/(1+HOME!$H$21)),IF($T$1=FALSE,F50*HOME!$F$20,F50*HOME!$F$20/(1+HOME!$H$20)))))</f>
        <v>0</v>
      </c>
      <c r="CD50" s="310">
        <f>IF($T50=TRUE,0,IF(G$2&lt;DATE(2019,10,1),IF($T$1=FALSE,G50*HOME!$F$18,G50*HOME!$F$18/(1+HOME!$H$18)),IF($AO50=TRUE,IF($T$1=FALSE,G50*HOME!$F$21,G50*HOME!$F$21/(1+HOME!$H$21)),IF($T$1=FALSE,G50*HOME!$F$20,G50*HOME!$F$20/(1+HOME!$H$20)))))</f>
        <v>0</v>
      </c>
      <c r="CE50" s="310">
        <f>IF($T50=TRUE,0,IF(H$2&lt;DATE(2019,10,1),IF($T$1=FALSE,H50*HOME!$F$18,H50*HOME!$F$18/(1+HOME!$H$18)),IF($AO50=TRUE,IF($T$1=FALSE,H50*HOME!$F$21,H50*HOME!$F$21/(1+HOME!$H$21)),IF($T$1=FALSE,H50*HOME!$F$20,H50*HOME!$F$20/(1+HOME!$H$20)))))</f>
        <v>0</v>
      </c>
      <c r="CF50" s="310">
        <f>IF($T50=TRUE,0,IF(I$2&lt;DATE(2019,10,1),IF($T$1=FALSE,I50*HOME!$F$18,I50*HOME!$F$18/(1+HOME!$H$18)),IF($AO50=TRUE,IF($T$1=FALSE,I50*HOME!$F$21,I50*HOME!$F$21/(1+HOME!$H$21)),IF($T$1=FALSE,I50*HOME!$F$20,I50*HOME!$F$20/(1+HOME!$H$20)))))</f>
        <v>0</v>
      </c>
      <c r="CG50" s="310">
        <f>IF($T50=TRUE,0,IF(J$2&lt;DATE(2019,10,1),IF($T$1=FALSE,J50*HOME!$F$18,J50*HOME!$F$18/(1+HOME!$H$18)),IF($AO50=TRUE,IF($T$1=FALSE,J50*HOME!$F$21,J50*HOME!$F$21/(1+HOME!$H$21)),IF($T$1=FALSE,J50*HOME!$F$20,J50*HOME!$F$20/(1+HOME!$H$20)))))</f>
        <v>0</v>
      </c>
      <c r="CH50" s="310">
        <f>IF($T50=TRUE,0,IF(K$2&lt;DATE(2019,10,1),IF($T$1=FALSE,K50*HOME!$F$18,K50*HOME!$F$18/(1+HOME!$H$18)),IF($AO50=TRUE,IF($T$1=FALSE,K50*HOME!$F$21,K50*HOME!$F$21/(1+HOME!$H$21)),IF($T$1=FALSE,K50*HOME!$F$20,K50*HOME!$F$20/(1+HOME!$H$20)))))</f>
        <v>0</v>
      </c>
      <c r="CI50" s="310">
        <f>IF($T50=TRUE,0,IF(L$2&lt;DATE(2019,10,1),IF($T$1=FALSE,L50*HOME!$F$18,L50*HOME!$F$18/(1+HOME!$H$18)),IF($AO50=TRUE,IF($T$1=FALSE,L50*HOME!$F$21,L50*HOME!$F$21/(1+HOME!$H$21)),IF($T$1=FALSE,L50*HOME!$F$20,L50*HOME!$F$20/(1+HOME!$H$20)))))</f>
        <v>0</v>
      </c>
      <c r="CJ50" s="310">
        <f>IF($T50=TRUE,0,IF(M$2&lt;DATE(2019,10,1),IF($T$1=FALSE,M50*HOME!$F$18,M50*HOME!$F$18/(1+HOME!$H$18)),IF($AO50=TRUE,IF($T$1=FALSE,M50*HOME!$F$21,M50*HOME!$F$21/(1+HOME!$H$21)),IF($T$1=FALSE,M50*HOME!$F$20,M50*HOME!$F$20/(1+HOME!$H$20)))))</f>
        <v>0</v>
      </c>
      <c r="CK50" s="310">
        <f>IF($T50=TRUE,0,IF(N$2&lt;DATE(2019,10,1),IF($T$1=FALSE,N50*HOME!$F$18,N50*HOME!$F$18/(1+HOME!$H$18)),IF($AO50=TRUE,IF($T$1=FALSE,N50*HOME!$F$21,N50*HOME!$F$21/(1+HOME!$H$21)),IF($T$1=FALSE,N50*HOME!$F$20,N50*HOME!$F$20/(1+HOME!$H$20)))))</f>
        <v>0</v>
      </c>
      <c r="CL50" s="310">
        <f>IF($T50=TRUE,0,IF(O$2&lt;DATE(2019,10,1),IF($T$1=FALSE,O50*HOME!$F$18,O50*HOME!$F$18/(1+HOME!$H$18)),IF($AO50=TRUE,IF($T$1=FALSE,O50*HOME!$F$21,O50*HOME!$F$21/(1+HOME!$H$21)),IF($T$1=FALSE,O50*HOME!$F$20,O50*HOME!$F$20/(1+HOME!$H$20)))))</f>
        <v>0</v>
      </c>
      <c r="CM50" s="310">
        <f>IF($T50=TRUE,0,IF(P$2&lt;DATE(2019,10,1),IF($T$1=FALSE,P50*HOME!$F$18,P50*HOME!$F$18/(1+HOME!$H$18)),IF($AO50=TRUE,IF($T$1=FALSE,P50*HOME!$F$21,P50*HOME!$F$21/(1+HOME!$H$21)),IF($T$1=FALSE,P50*HOME!$F$20,P50*HOME!$F$20/(1+HOME!$H$20)))))</f>
        <v>0</v>
      </c>
      <c r="CN50" s="310">
        <f t="shared" si="41"/>
        <v>0</v>
      </c>
    </row>
    <row r="51" spans="1:92" ht="18" customHeight="1">
      <c r="A51" s="335"/>
      <c r="B51" s="336">
        <v>46</v>
      </c>
      <c r="C51" s="1106">
        <f>IF(C$235=FALSE,当期計画!C51,当期実績!C51)</f>
        <v>0</v>
      </c>
      <c r="D51" s="387">
        <f>IF(D$235=FALSE,当期計画!D51,当期実績!D51)</f>
        <v>0</v>
      </c>
      <c r="E51" s="387">
        <f>IF(E$235=FALSE,当期計画!E51,当期実績!E51)</f>
        <v>0</v>
      </c>
      <c r="F51" s="387">
        <f>IF(F$235=FALSE,当期計画!F51,当期実績!F51)</f>
        <v>0</v>
      </c>
      <c r="G51" s="387">
        <f>IF(G$235=FALSE,当期計画!G51,当期実績!G51)</f>
        <v>0</v>
      </c>
      <c r="H51" s="387">
        <f>IF(H$235=FALSE,当期計画!H51,当期実績!H51)</f>
        <v>0</v>
      </c>
      <c r="I51" s="387">
        <f>IF(I$235=FALSE,当期計画!I51,当期実績!I51)</f>
        <v>0</v>
      </c>
      <c r="J51" s="387">
        <f>IF(J$235=FALSE,当期計画!J51,当期実績!J51)</f>
        <v>0</v>
      </c>
      <c r="K51" s="387">
        <f>IF(K$235=FALSE,当期計画!K51,当期実績!K51)</f>
        <v>0</v>
      </c>
      <c r="L51" s="387">
        <f>IF(L$235=FALSE,当期計画!L51,当期実績!L51)</f>
        <v>0</v>
      </c>
      <c r="M51" s="387">
        <f>IF(M$235=FALSE,当期計画!M51,当期実績!M51)</f>
        <v>0</v>
      </c>
      <c r="N51" s="387">
        <f>IF(N$235=FALSE,当期計画!N51,当期実績!N51)</f>
        <v>0</v>
      </c>
      <c r="O51" s="387">
        <f>IF(O$235=FALSE,当期計画!O51,当期実績!O51)</f>
        <v>0</v>
      </c>
      <c r="P51" s="387">
        <f>IF(P$235=FALSE,当期計画!P51,当期実績!P51)</f>
        <v>0</v>
      </c>
      <c r="Q51" s="90">
        <f t="shared" si="46"/>
        <v>0</v>
      </c>
      <c r="R51" s="1107">
        <f t="shared" si="38"/>
        <v>0</v>
      </c>
      <c r="S51" s="344">
        <f>前期実績!Q51</f>
        <v>0</v>
      </c>
      <c r="T51" s="341" t="b">
        <f>当期計画!T51</f>
        <v>0</v>
      </c>
      <c r="U51" s="79">
        <f>IF(D$2&lt;DATE(2019,10,1),IF($T$1=FALSE,IF($T51=FALSE,D51*HOME!$H$18,0),IF($T51=FALSE,D51*HOME!$H$18/(1+HOME!$H$18),0)),IF($T$1=FALSE,IF($T51=FALSE,D51*HOME!$H$20,0),IF($T51=FALSE,D51*HOME!$H$20/(1+HOME!$H$20),0)))</f>
        <v>0</v>
      </c>
      <c r="V51" s="79">
        <f>IF(E$2&lt;DATE(2019,10,1),IF($T$1=FALSE,IF($T51=FALSE,E51*HOME!$H$18,0),IF($T51=FALSE,E51*HOME!$H$18/(1+HOME!$H$18),0)),IF($T$1=FALSE,IF($T51=FALSE,E51*HOME!$H$20,0),IF($T51=FALSE,E51*HOME!$H$20/(1+HOME!$H$20),0)))</f>
        <v>0</v>
      </c>
      <c r="W51" s="79">
        <f>IF(F$2&lt;DATE(2019,10,1),IF($T$1=FALSE,IF($T51=FALSE,F51*HOME!$H$18,0),IF($T51=FALSE,F51*HOME!$H$18/(1+HOME!$H$18),0)),IF($T$1=FALSE,IF($T51=FALSE,F51*HOME!$H$20,0),IF($T51=FALSE,F51*HOME!$H$20/(1+HOME!$H$20),0)))</f>
        <v>0</v>
      </c>
      <c r="X51" s="79">
        <f>IF(G$2&lt;DATE(2019,10,1),IF($T$1=FALSE,IF($T51=FALSE,G51*HOME!$H$18,0),IF($T51=FALSE,G51*HOME!$H$18/(1+HOME!$H$18),0)),IF($T$1=FALSE,IF($T51=FALSE,G51*HOME!$H$20,0),IF($T51=FALSE,G51*HOME!$H$20/(1+HOME!$H$20),0)))</f>
        <v>0</v>
      </c>
      <c r="Y51" s="79">
        <f>IF(H$2&lt;DATE(2019,10,1),IF($T$1=FALSE,IF($T51=FALSE,H51*HOME!$H$18,0),IF($T51=FALSE,H51*HOME!$H$18/(1+HOME!$H$18),0)),IF($T$1=FALSE,IF($T51=FALSE,H51*HOME!$H$20,0),IF($T51=FALSE,H51*HOME!$H$20/(1+HOME!$H$20),0)))</f>
        <v>0</v>
      </c>
      <c r="Z51" s="79">
        <f>IF(I$2&lt;DATE(2019,10,1),IF($T$1=FALSE,IF($T51=FALSE,I51*HOME!$H$18,0),IF($T51=FALSE,I51*HOME!$H$18/(1+HOME!$H$18),0)),IF($T$1=FALSE,IF($T51=FALSE,I51*HOME!$H$20,0),IF($T51=FALSE,I51*HOME!$H$20/(1+HOME!$H$20),0)))</f>
        <v>0</v>
      </c>
      <c r="AA51" s="79">
        <f>IF(J$2&lt;DATE(2019,10,1),IF($T$1=FALSE,IF($T51=FALSE,J51*HOME!$H$18,0),IF($T51=FALSE,J51*HOME!$H$18/(1+HOME!$H$18),0)),IF($T$1=FALSE,IF($T51=FALSE,J51*HOME!$H$20,0),IF($T51=FALSE,J51*HOME!$H$20/(1+HOME!$H$20),0)))</f>
        <v>0</v>
      </c>
      <c r="AB51" s="79">
        <f>IF(K$2&lt;DATE(2019,10,1),IF($T$1=FALSE,IF($T51=FALSE,K51*HOME!$H$18,0),IF($T51=FALSE,K51*HOME!$H$18/(1+HOME!$H$18),0)),IF($T$1=FALSE,IF($T51=FALSE,K51*HOME!$H$20,0),IF($T51=FALSE,K51*HOME!$H$20/(1+HOME!$H$20),0)))</f>
        <v>0</v>
      </c>
      <c r="AC51" s="79">
        <f>IF(L$2&lt;DATE(2019,10,1),IF($T$1=FALSE,IF($T51=FALSE,L51*HOME!$H$18,0),IF($T51=FALSE,L51*HOME!$H$18/(1+HOME!$H$18),0)),IF($T$1=FALSE,IF($T51=FALSE,L51*HOME!$H$20,0),IF($T51=FALSE,L51*HOME!$H$20/(1+HOME!$H$20),0)))</f>
        <v>0</v>
      </c>
      <c r="AD51" s="79">
        <f>IF(M$2&lt;DATE(2019,10,1),IF($T$1=FALSE,IF($T51=FALSE,M51*HOME!$H$18,0),IF($T51=FALSE,M51*HOME!$H$18/(1+HOME!$H$18),0)),IF($T$1=FALSE,IF($T51=FALSE,M51*HOME!$H$20,0),IF($T51=FALSE,M51*HOME!$H$20/(1+HOME!$H$20),0)))</f>
        <v>0</v>
      </c>
      <c r="AE51" s="79">
        <f>IF(N$2&lt;DATE(2019,10,1),IF($T$1=FALSE,IF($T51=FALSE,N51*HOME!$H$18,0),IF($T51=FALSE,N51*HOME!$H$18/(1+HOME!$H$18),0)),IF($T$1=FALSE,IF($T51=FALSE,N51*HOME!$H$20,0),IF($T51=FALSE,N51*HOME!$H$20/(1+HOME!$H$20),0)))</f>
        <v>0</v>
      </c>
      <c r="AF51" s="79">
        <f>IF(O$2&lt;DATE(2019,10,1),IF($T$1=FALSE,IF($T51=FALSE,O51*HOME!$H$18,0),IF($T51=FALSE,O51*HOME!$H$18/(1+HOME!$H$18),0)),IF($T$1=FALSE,IF($T51=FALSE,O51*HOME!$H$20,0),IF($T51=FALSE,O51*HOME!$H$20/(1+HOME!$H$20),0)))</f>
        <v>0</v>
      </c>
      <c r="AG51" s="79">
        <f>IF(P$2&lt;DATE(2019,10,1),IF($T$1=FALSE,IF($T51=FALSE,P51*HOME!$H$18,0),IF($T51=FALSE,P51*HOME!$H$18/(1+HOME!$H$18),0)),IF($T$1=FALSE,IF($T51=FALSE,P51*HOME!$H$20,0),IF($T51=FALSE,P51*HOME!$H$20/(1+HOME!$H$20),0)))</f>
        <v>0</v>
      </c>
      <c r="AH51" s="79">
        <f t="shared" si="40"/>
        <v>0</v>
      </c>
      <c r="AI51" s="79">
        <f t="shared" si="4"/>
        <v>0</v>
      </c>
      <c r="AJ51" s="86"/>
      <c r="AK51" s="79"/>
      <c r="AL51" s="79"/>
      <c r="AM51" s="79"/>
      <c r="AN51" s="79"/>
      <c r="AO51" s="79"/>
      <c r="AP51" s="79"/>
      <c r="AQ51" s="79"/>
      <c r="AR51" s="465"/>
      <c r="AS51" s="449"/>
      <c r="AT51" s="449"/>
      <c r="AU51" s="449"/>
      <c r="AV51" s="449"/>
      <c r="AW51" s="449"/>
      <c r="AX51" s="449"/>
      <c r="CA51" s="310">
        <f>IF($T51=TRUE,0,IF(D$2&lt;DATE(2019,10,1),IF($T$1=FALSE,D51*HOME!$F$18,D51*HOME!$F$18/(1+HOME!$H$18)),IF($AO51=TRUE,IF($T$1=FALSE,D51*HOME!$F$21,D51*HOME!$F$21/(1+HOME!$H$21)),IF($T$1=FALSE,D51*HOME!$F$20,D51*HOME!$F$20/(1+HOME!$H$20)))))</f>
        <v>0</v>
      </c>
      <c r="CB51" s="310">
        <f>IF($T51=TRUE,0,IF(E$2&lt;DATE(2019,10,1),IF($T$1=FALSE,E51*HOME!$F$18,E51*HOME!$F$18/(1+HOME!$H$18)),IF($AO51=TRUE,IF($T$1=FALSE,E51*HOME!$F$21,E51*HOME!$F$21/(1+HOME!$H$21)),IF($T$1=FALSE,E51*HOME!$F$20,E51*HOME!$F$20/(1+HOME!$H$20)))))</f>
        <v>0</v>
      </c>
      <c r="CC51" s="310">
        <f>IF($T51=TRUE,0,IF(F$2&lt;DATE(2019,10,1),IF($T$1=FALSE,F51*HOME!$F$18,F51*HOME!$F$18/(1+HOME!$H$18)),IF($AO51=TRUE,IF($T$1=FALSE,F51*HOME!$F$21,F51*HOME!$F$21/(1+HOME!$H$21)),IF($T$1=FALSE,F51*HOME!$F$20,F51*HOME!$F$20/(1+HOME!$H$20)))))</f>
        <v>0</v>
      </c>
      <c r="CD51" s="310">
        <f>IF($T51=TRUE,0,IF(G$2&lt;DATE(2019,10,1),IF($T$1=FALSE,G51*HOME!$F$18,G51*HOME!$F$18/(1+HOME!$H$18)),IF($AO51=TRUE,IF($T$1=FALSE,G51*HOME!$F$21,G51*HOME!$F$21/(1+HOME!$H$21)),IF($T$1=FALSE,G51*HOME!$F$20,G51*HOME!$F$20/(1+HOME!$H$20)))))</f>
        <v>0</v>
      </c>
      <c r="CE51" s="310">
        <f>IF($T51=TRUE,0,IF(H$2&lt;DATE(2019,10,1),IF($T$1=FALSE,H51*HOME!$F$18,H51*HOME!$F$18/(1+HOME!$H$18)),IF($AO51=TRUE,IF($T$1=FALSE,H51*HOME!$F$21,H51*HOME!$F$21/(1+HOME!$H$21)),IF($T$1=FALSE,H51*HOME!$F$20,H51*HOME!$F$20/(1+HOME!$H$20)))))</f>
        <v>0</v>
      </c>
      <c r="CF51" s="310">
        <f>IF($T51=TRUE,0,IF(I$2&lt;DATE(2019,10,1),IF($T$1=FALSE,I51*HOME!$F$18,I51*HOME!$F$18/(1+HOME!$H$18)),IF($AO51=TRUE,IF($T$1=FALSE,I51*HOME!$F$21,I51*HOME!$F$21/(1+HOME!$H$21)),IF($T$1=FALSE,I51*HOME!$F$20,I51*HOME!$F$20/(1+HOME!$H$20)))))</f>
        <v>0</v>
      </c>
      <c r="CG51" s="310">
        <f>IF($T51=TRUE,0,IF(J$2&lt;DATE(2019,10,1),IF($T$1=FALSE,J51*HOME!$F$18,J51*HOME!$F$18/(1+HOME!$H$18)),IF($AO51=TRUE,IF($T$1=FALSE,J51*HOME!$F$21,J51*HOME!$F$21/(1+HOME!$H$21)),IF($T$1=FALSE,J51*HOME!$F$20,J51*HOME!$F$20/(1+HOME!$H$20)))))</f>
        <v>0</v>
      </c>
      <c r="CH51" s="310">
        <f>IF($T51=TRUE,0,IF(K$2&lt;DATE(2019,10,1),IF($T$1=FALSE,K51*HOME!$F$18,K51*HOME!$F$18/(1+HOME!$H$18)),IF($AO51=TRUE,IF($T$1=FALSE,K51*HOME!$F$21,K51*HOME!$F$21/(1+HOME!$H$21)),IF($T$1=FALSE,K51*HOME!$F$20,K51*HOME!$F$20/(1+HOME!$H$20)))))</f>
        <v>0</v>
      </c>
      <c r="CI51" s="310">
        <f>IF($T51=TRUE,0,IF(L$2&lt;DATE(2019,10,1),IF($T$1=FALSE,L51*HOME!$F$18,L51*HOME!$F$18/(1+HOME!$H$18)),IF($AO51=TRUE,IF($T$1=FALSE,L51*HOME!$F$21,L51*HOME!$F$21/(1+HOME!$H$21)),IF($T$1=FALSE,L51*HOME!$F$20,L51*HOME!$F$20/(1+HOME!$H$20)))))</f>
        <v>0</v>
      </c>
      <c r="CJ51" s="310">
        <f>IF($T51=TRUE,0,IF(M$2&lt;DATE(2019,10,1),IF($T$1=FALSE,M51*HOME!$F$18,M51*HOME!$F$18/(1+HOME!$H$18)),IF($AO51=TRUE,IF($T$1=FALSE,M51*HOME!$F$21,M51*HOME!$F$21/(1+HOME!$H$21)),IF($T$1=FALSE,M51*HOME!$F$20,M51*HOME!$F$20/(1+HOME!$H$20)))))</f>
        <v>0</v>
      </c>
      <c r="CK51" s="310">
        <f>IF($T51=TRUE,0,IF(N$2&lt;DATE(2019,10,1),IF($T$1=FALSE,N51*HOME!$F$18,N51*HOME!$F$18/(1+HOME!$H$18)),IF($AO51=TRUE,IF($T$1=FALSE,N51*HOME!$F$21,N51*HOME!$F$21/(1+HOME!$H$21)),IF($T$1=FALSE,N51*HOME!$F$20,N51*HOME!$F$20/(1+HOME!$H$20)))))</f>
        <v>0</v>
      </c>
      <c r="CL51" s="310">
        <f>IF($T51=TRUE,0,IF(O$2&lt;DATE(2019,10,1),IF($T$1=FALSE,O51*HOME!$F$18,O51*HOME!$F$18/(1+HOME!$H$18)),IF($AO51=TRUE,IF($T$1=FALSE,O51*HOME!$F$21,O51*HOME!$F$21/(1+HOME!$H$21)),IF($T$1=FALSE,O51*HOME!$F$20,O51*HOME!$F$20/(1+HOME!$H$20)))))</f>
        <v>0</v>
      </c>
      <c r="CM51" s="310">
        <f>IF($T51=TRUE,0,IF(P$2&lt;DATE(2019,10,1),IF($T$1=FALSE,P51*HOME!$F$18,P51*HOME!$F$18/(1+HOME!$H$18)),IF($AO51=TRUE,IF($T$1=FALSE,P51*HOME!$F$21,P51*HOME!$F$21/(1+HOME!$H$21)),IF($T$1=FALSE,P51*HOME!$F$20,P51*HOME!$F$20/(1+HOME!$H$20)))))</f>
        <v>0</v>
      </c>
      <c r="CN51" s="310">
        <f t="shared" si="41"/>
        <v>0</v>
      </c>
    </row>
    <row r="52" spans="1:92" ht="18" customHeight="1">
      <c r="A52" s="335"/>
      <c r="B52" s="336">
        <v>47</v>
      </c>
      <c r="C52" s="1106">
        <f>IF(C$235=FALSE,当期計画!C52,当期実績!C52)</f>
        <v>0</v>
      </c>
      <c r="D52" s="387">
        <f>IF(D$235=FALSE,当期計画!D52,当期実績!D52)</f>
        <v>0</v>
      </c>
      <c r="E52" s="387">
        <f>IF(E$235=FALSE,当期計画!E52,当期実績!E52)</f>
        <v>0</v>
      </c>
      <c r="F52" s="387">
        <f>IF(F$235=FALSE,当期計画!F52,当期実績!F52)</f>
        <v>0</v>
      </c>
      <c r="G52" s="387">
        <f>IF(G$235=FALSE,当期計画!G52,当期実績!G52)</f>
        <v>0</v>
      </c>
      <c r="H52" s="387">
        <f>IF(H$235=FALSE,当期計画!H52,当期実績!H52)</f>
        <v>0</v>
      </c>
      <c r="I52" s="387">
        <f>IF(I$235=FALSE,当期計画!I52,当期実績!I52)</f>
        <v>0</v>
      </c>
      <c r="J52" s="387">
        <f>IF(J$235=FALSE,当期計画!J52,当期実績!J52)</f>
        <v>0</v>
      </c>
      <c r="K52" s="387">
        <f>IF(K$235=FALSE,当期計画!K52,当期実績!K52)</f>
        <v>0</v>
      </c>
      <c r="L52" s="387">
        <f>IF(L$235=FALSE,当期計画!L52,当期実績!L52)</f>
        <v>0</v>
      </c>
      <c r="M52" s="387">
        <f>IF(M$235=FALSE,当期計画!M52,当期実績!M52)</f>
        <v>0</v>
      </c>
      <c r="N52" s="387">
        <f>IF(N$235=FALSE,当期計画!N52,当期実績!N52)</f>
        <v>0</v>
      </c>
      <c r="O52" s="387">
        <f>IF(O$235=FALSE,当期計画!O52,当期実績!O52)</f>
        <v>0</v>
      </c>
      <c r="P52" s="387">
        <f>IF(P$235=FALSE,当期計画!P52,当期実績!P52)</f>
        <v>0</v>
      </c>
      <c r="Q52" s="90">
        <f t="shared" si="46"/>
        <v>0</v>
      </c>
      <c r="R52" s="1107">
        <f t="shared" si="38"/>
        <v>0</v>
      </c>
      <c r="S52" s="344">
        <f>前期実績!Q52</f>
        <v>0</v>
      </c>
      <c r="T52" s="341" t="b">
        <f>当期計画!T52</f>
        <v>0</v>
      </c>
      <c r="U52" s="79">
        <f>IF(D$2&lt;DATE(2019,10,1),IF($T$1=FALSE,IF($T52=FALSE,D52*HOME!$H$18,0),IF($T52=FALSE,D52*HOME!$H$18/(1+HOME!$H$18),0)),IF($T$1=FALSE,IF($T52=FALSE,D52*HOME!$H$20,0),IF($T52=FALSE,D52*HOME!$H$20/(1+HOME!$H$20),0)))</f>
        <v>0</v>
      </c>
      <c r="V52" s="79">
        <f>IF(E$2&lt;DATE(2019,10,1),IF($T$1=FALSE,IF($T52=FALSE,E52*HOME!$H$18,0),IF($T52=FALSE,E52*HOME!$H$18/(1+HOME!$H$18),0)),IF($T$1=FALSE,IF($T52=FALSE,E52*HOME!$H$20,0),IF($T52=FALSE,E52*HOME!$H$20/(1+HOME!$H$20),0)))</f>
        <v>0</v>
      </c>
      <c r="W52" s="79">
        <f>IF(F$2&lt;DATE(2019,10,1),IF($T$1=FALSE,IF($T52=FALSE,F52*HOME!$H$18,0),IF($T52=FALSE,F52*HOME!$H$18/(1+HOME!$H$18),0)),IF($T$1=FALSE,IF($T52=FALSE,F52*HOME!$H$20,0),IF($T52=FALSE,F52*HOME!$H$20/(1+HOME!$H$20),0)))</f>
        <v>0</v>
      </c>
      <c r="X52" s="79">
        <f>IF(G$2&lt;DATE(2019,10,1),IF($T$1=FALSE,IF($T52=FALSE,G52*HOME!$H$18,0),IF($T52=FALSE,G52*HOME!$H$18/(1+HOME!$H$18),0)),IF($T$1=FALSE,IF($T52=FALSE,G52*HOME!$H$20,0),IF($T52=FALSE,G52*HOME!$H$20/(1+HOME!$H$20),0)))</f>
        <v>0</v>
      </c>
      <c r="Y52" s="79">
        <f>IF(H$2&lt;DATE(2019,10,1),IF($T$1=FALSE,IF($T52=FALSE,H52*HOME!$H$18,0),IF($T52=FALSE,H52*HOME!$H$18/(1+HOME!$H$18),0)),IF($T$1=FALSE,IF($T52=FALSE,H52*HOME!$H$20,0),IF($T52=FALSE,H52*HOME!$H$20/(1+HOME!$H$20),0)))</f>
        <v>0</v>
      </c>
      <c r="Z52" s="79">
        <f>IF(I$2&lt;DATE(2019,10,1),IF($T$1=FALSE,IF($T52=FALSE,I52*HOME!$H$18,0),IF($T52=FALSE,I52*HOME!$H$18/(1+HOME!$H$18),0)),IF($T$1=FALSE,IF($T52=FALSE,I52*HOME!$H$20,0),IF($T52=FALSE,I52*HOME!$H$20/(1+HOME!$H$20),0)))</f>
        <v>0</v>
      </c>
      <c r="AA52" s="79">
        <f>IF(J$2&lt;DATE(2019,10,1),IF($T$1=FALSE,IF($T52=FALSE,J52*HOME!$H$18,0),IF($T52=FALSE,J52*HOME!$H$18/(1+HOME!$H$18),0)),IF($T$1=FALSE,IF($T52=FALSE,J52*HOME!$H$20,0),IF($T52=FALSE,J52*HOME!$H$20/(1+HOME!$H$20),0)))</f>
        <v>0</v>
      </c>
      <c r="AB52" s="79">
        <f>IF(K$2&lt;DATE(2019,10,1),IF($T$1=FALSE,IF($T52=FALSE,K52*HOME!$H$18,0),IF($T52=FALSE,K52*HOME!$H$18/(1+HOME!$H$18),0)),IF($T$1=FALSE,IF($T52=FALSE,K52*HOME!$H$20,0),IF($T52=FALSE,K52*HOME!$H$20/(1+HOME!$H$20),0)))</f>
        <v>0</v>
      </c>
      <c r="AC52" s="79">
        <f>IF(L$2&lt;DATE(2019,10,1),IF($T$1=FALSE,IF($T52=FALSE,L52*HOME!$H$18,0),IF($T52=FALSE,L52*HOME!$H$18/(1+HOME!$H$18),0)),IF($T$1=FALSE,IF($T52=FALSE,L52*HOME!$H$20,0),IF($T52=FALSE,L52*HOME!$H$20/(1+HOME!$H$20),0)))</f>
        <v>0</v>
      </c>
      <c r="AD52" s="79">
        <f>IF(M$2&lt;DATE(2019,10,1),IF($T$1=FALSE,IF($T52=FALSE,M52*HOME!$H$18,0),IF($T52=FALSE,M52*HOME!$H$18/(1+HOME!$H$18),0)),IF($T$1=FALSE,IF($T52=FALSE,M52*HOME!$H$20,0),IF($T52=FALSE,M52*HOME!$H$20/(1+HOME!$H$20),0)))</f>
        <v>0</v>
      </c>
      <c r="AE52" s="79">
        <f>IF(N$2&lt;DATE(2019,10,1),IF($T$1=FALSE,IF($T52=FALSE,N52*HOME!$H$18,0),IF($T52=FALSE,N52*HOME!$H$18/(1+HOME!$H$18),0)),IF($T$1=FALSE,IF($T52=FALSE,N52*HOME!$H$20,0),IF($T52=FALSE,N52*HOME!$H$20/(1+HOME!$H$20),0)))</f>
        <v>0</v>
      </c>
      <c r="AF52" s="79">
        <f>IF(O$2&lt;DATE(2019,10,1),IF($T$1=FALSE,IF($T52=FALSE,O52*HOME!$H$18,0),IF($T52=FALSE,O52*HOME!$H$18/(1+HOME!$H$18),0)),IF($T$1=FALSE,IF($T52=FALSE,O52*HOME!$H$20,0),IF($T52=FALSE,O52*HOME!$H$20/(1+HOME!$H$20),0)))</f>
        <v>0</v>
      </c>
      <c r="AG52" s="79">
        <f>IF(P$2&lt;DATE(2019,10,1),IF($T$1=FALSE,IF($T52=FALSE,P52*HOME!$H$18,0),IF($T52=FALSE,P52*HOME!$H$18/(1+HOME!$H$18),0)),IF($T$1=FALSE,IF($T52=FALSE,P52*HOME!$H$20,0),IF($T52=FALSE,P52*HOME!$H$20/(1+HOME!$H$20),0)))</f>
        <v>0</v>
      </c>
      <c r="AH52" s="79">
        <f t="shared" si="40"/>
        <v>0</v>
      </c>
      <c r="AI52" s="79">
        <f t="shared" si="4"/>
        <v>0</v>
      </c>
      <c r="AJ52" s="86"/>
      <c r="AK52" s="79"/>
      <c r="AL52" s="79"/>
      <c r="AM52" s="79"/>
      <c r="AN52" s="79"/>
      <c r="AO52" s="79"/>
      <c r="AP52" s="79"/>
      <c r="AQ52" s="79"/>
      <c r="AR52" s="465"/>
      <c r="AS52" s="449"/>
      <c r="AT52" s="449"/>
      <c r="AU52" s="449"/>
      <c r="AV52" s="472"/>
      <c r="AW52" s="449"/>
      <c r="AX52" s="449"/>
      <c r="CA52" s="310">
        <f>IF($T52=TRUE,0,IF(D$2&lt;DATE(2019,10,1),IF($T$1=FALSE,D52*HOME!$F$18,D52*HOME!$F$18/(1+HOME!$H$18)),IF($AO52=TRUE,IF($T$1=FALSE,D52*HOME!$F$21,D52*HOME!$F$21/(1+HOME!$H$21)),IF($T$1=FALSE,D52*HOME!$F$20,D52*HOME!$F$20/(1+HOME!$H$20)))))</f>
        <v>0</v>
      </c>
      <c r="CB52" s="310">
        <f>IF($T52=TRUE,0,IF(E$2&lt;DATE(2019,10,1),IF($T$1=FALSE,E52*HOME!$F$18,E52*HOME!$F$18/(1+HOME!$H$18)),IF($AO52=TRUE,IF($T$1=FALSE,E52*HOME!$F$21,E52*HOME!$F$21/(1+HOME!$H$21)),IF($T$1=FALSE,E52*HOME!$F$20,E52*HOME!$F$20/(1+HOME!$H$20)))))</f>
        <v>0</v>
      </c>
      <c r="CC52" s="310">
        <f>IF($T52=TRUE,0,IF(F$2&lt;DATE(2019,10,1),IF($T$1=FALSE,F52*HOME!$F$18,F52*HOME!$F$18/(1+HOME!$H$18)),IF($AO52=TRUE,IF($T$1=FALSE,F52*HOME!$F$21,F52*HOME!$F$21/(1+HOME!$H$21)),IF($T$1=FALSE,F52*HOME!$F$20,F52*HOME!$F$20/(1+HOME!$H$20)))))</f>
        <v>0</v>
      </c>
      <c r="CD52" s="310">
        <f>IF($T52=TRUE,0,IF(G$2&lt;DATE(2019,10,1),IF($T$1=FALSE,G52*HOME!$F$18,G52*HOME!$F$18/(1+HOME!$H$18)),IF($AO52=TRUE,IF($T$1=FALSE,G52*HOME!$F$21,G52*HOME!$F$21/(1+HOME!$H$21)),IF($T$1=FALSE,G52*HOME!$F$20,G52*HOME!$F$20/(1+HOME!$H$20)))))</f>
        <v>0</v>
      </c>
      <c r="CE52" s="310">
        <f>IF($T52=TRUE,0,IF(H$2&lt;DATE(2019,10,1),IF($T$1=FALSE,H52*HOME!$F$18,H52*HOME!$F$18/(1+HOME!$H$18)),IF($AO52=TRUE,IF($T$1=FALSE,H52*HOME!$F$21,H52*HOME!$F$21/(1+HOME!$H$21)),IF($T$1=FALSE,H52*HOME!$F$20,H52*HOME!$F$20/(1+HOME!$H$20)))))</f>
        <v>0</v>
      </c>
      <c r="CF52" s="310">
        <f>IF($T52=TRUE,0,IF(I$2&lt;DATE(2019,10,1),IF($T$1=FALSE,I52*HOME!$F$18,I52*HOME!$F$18/(1+HOME!$H$18)),IF($AO52=TRUE,IF($T$1=FALSE,I52*HOME!$F$21,I52*HOME!$F$21/(1+HOME!$H$21)),IF($T$1=FALSE,I52*HOME!$F$20,I52*HOME!$F$20/(1+HOME!$H$20)))))</f>
        <v>0</v>
      </c>
      <c r="CG52" s="310">
        <f>IF($T52=TRUE,0,IF(J$2&lt;DATE(2019,10,1),IF($T$1=FALSE,J52*HOME!$F$18,J52*HOME!$F$18/(1+HOME!$H$18)),IF($AO52=TRUE,IF($T$1=FALSE,J52*HOME!$F$21,J52*HOME!$F$21/(1+HOME!$H$21)),IF($T$1=FALSE,J52*HOME!$F$20,J52*HOME!$F$20/(1+HOME!$H$20)))))</f>
        <v>0</v>
      </c>
      <c r="CH52" s="310">
        <f>IF($T52=TRUE,0,IF(K$2&lt;DATE(2019,10,1),IF($T$1=FALSE,K52*HOME!$F$18,K52*HOME!$F$18/(1+HOME!$H$18)),IF($AO52=TRUE,IF($T$1=FALSE,K52*HOME!$F$21,K52*HOME!$F$21/(1+HOME!$H$21)),IF($T$1=FALSE,K52*HOME!$F$20,K52*HOME!$F$20/(1+HOME!$H$20)))))</f>
        <v>0</v>
      </c>
      <c r="CI52" s="310">
        <f>IF($T52=TRUE,0,IF(L$2&lt;DATE(2019,10,1),IF($T$1=FALSE,L52*HOME!$F$18,L52*HOME!$F$18/(1+HOME!$H$18)),IF($AO52=TRUE,IF($T$1=FALSE,L52*HOME!$F$21,L52*HOME!$F$21/(1+HOME!$H$21)),IF($T$1=FALSE,L52*HOME!$F$20,L52*HOME!$F$20/(1+HOME!$H$20)))))</f>
        <v>0</v>
      </c>
      <c r="CJ52" s="310">
        <f>IF($T52=TRUE,0,IF(M$2&lt;DATE(2019,10,1),IF($T$1=FALSE,M52*HOME!$F$18,M52*HOME!$F$18/(1+HOME!$H$18)),IF($AO52=TRUE,IF($T$1=FALSE,M52*HOME!$F$21,M52*HOME!$F$21/(1+HOME!$H$21)),IF($T$1=FALSE,M52*HOME!$F$20,M52*HOME!$F$20/(1+HOME!$H$20)))))</f>
        <v>0</v>
      </c>
      <c r="CK52" s="310">
        <f>IF($T52=TRUE,0,IF(N$2&lt;DATE(2019,10,1),IF($T$1=FALSE,N52*HOME!$F$18,N52*HOME!$F$18/(1+HOME!$H$18)),IF($AO52=TRUE,IF($T$1=FALSE,N52*HOME!$F$21,N52*HOME!$F$21/(1+HOME!$H$21)),IF($T$1=FALSE,N52*HOME!$F$20,N52*HOME!$F$20/(1+HOME!$H$20)))))</f>
        <v>0</v>
      </c>
      <c r="CL52" s="310">
        <f>IF($T52=TRUE,0,IF(O$2&lt;DATE(2019,10,1),IF($T$1=FALSE,O52*HOME!$F$18,O52*HOME!$F$18/(1+HOME!$H$18)),IF($AO52=TRUE,IF($T$1=FALSE,O52*HOME!$F$21,O52*HOME!$F$21/(1+HOME!$H$21)),IF($T$1=FALSE,O52*HOME!$F$20,O52*HOME!$F$20/(1+HOME!$H$20)))))</f>
        <v>0</v>
      </c>
      <c r="CM52" s="310">
        <f>IF($T52=TRUE,0,IF(P$2&lt;DATE(2019,10,1),IF($T$1=FALSE,P52*HOME!$F$18,P52*HOME!$F$18/(1+HOME!$H$18)),IF($AO52=TRUE,IF($T$1=FALSE,P52*HOME!$F$21,P52*HOME!$F$21/(1+HOME!$H$21)),IF($T$1=FALSE,P52*HOME!$F$20,P52*HOME!$F$20/(1+HOME!$H$20)))))</f>
        <v>0</v>
      </c>
      <c r="CN52" s="310">
        <f t="shared" si="41"/>
        <v>0</v>
      </c>
    </row>
    <row r="53" spans="1:92" ht="18" customHeight="1">
      <c r="A53" s="335"/>
      <c r="B53" s="336">
        <v>48</v>
      </c>
      <c r="C53" s="1106">
        <f>IF(C$235=FALSE,当期計画!C53,当期実績!C53)</f>
        <v>0</v>
      </c>
      <c r="D53" s="387">
        <f>IF(D$235=FALSE,当期計画!D53,当期実績!D53)</f>
        <v>0</v>
      </c>
      <c r="E53" s="387">
        <f>IF(E$235=FALSE,当期計画!E53,当期実績!E53)</f>
        <v>0</v>
      </c>
      <c r="F53" s="387">
        <f>IF(F$235=FALSE,当期計画!F53,当期実績!F53)</f>
        <v>0</v>
      </c>
      <c r="G53" s="387">
        <f>IF(G$235=FALSE,当期計画!G53,当期実績!G53)</f>
        <v>0</v>
      </c>
      <c r="H53" s="387">
        <f>IF(H$235=FALSE,当期計画!H53,当期実績!H53)</f>
        <v>0</v>
      </c>
      <c r="I53" s="387">
        <f>IF(I$235=FALSE,当期計画!I53,当期実績!I53)</f>
        <v>0</v>
      </c>
      <c r="J53" s="387">
        <f>IF(J$235=FALSE,当期計画!J53,当期実績!J53)</f>
        <v>0</v>
      </c>
      <c r="K53" s="387">
        <f>IF(K$235=FALSE,当期計画!K53,当期実績!K53)</f>
        <v>0</v>
      </c>
      <c r="L53" s="387">
        <f>IF(L$235=FALSE,当期計画!L53,当期実績!L53)</f>
        <v>0</v>
      </c>
      <c r="M53" s="387">
        <f>IF(M$235=FALSE,当期計画!M53,当期実績!M53)</f>
        <v>0</v>
      </c>
      <c r="N53" s="387">
        <f>IF(N$235=FALSE,当期計画!N53,当期実績!N53)</f>
        <v>0</v>
      </c>
      <c r="O53" s="387">
        <f>IF(O$235=FALSE,当期計画!O53,当期実績!O53)</f>
        <v>0</v>
      </c>
      <c r="P53" s="387">
        <f>IF(P$235=FALSE,当期計画!P53,当期実績!P53)</f>
        <v>0</v>
      </c>
      <c r="Q53" s="90">
        <f t="shared" si="46"/>
        <v>0</v>
      </c>
      <c r="R53" s="1107">
        <f t="shared" si="38"/>
        <v>0</v>
      </c>
      <c r="S53" s="344">
        <f>前期実績!Q53</f>
        <v>0</v>
      </c>
      <c r="T53" s="341" t="b">
        <f>当期計画!T53</f>
        <v>0</v>
      </c>
      <c r="U53" s="79">
        <f>IF(D$2&lt;DATE(2019,10,1),IF($T$1=FALSE,IF($T53=FALSE,D53*HOME!$H$18,0),IF($T53=FALSE,D53*HOME!$H$18/(1+HOME!$H$18),0)),IF($T$1=FALSE,IF($T53=FALSE,D53*HOME!$H$20,0),IF($T53=FALSE,D53*HOME!$H$20/(1+HOME!$H$20),0)))</f>
        <v>0</v>
      </c>
      <c r="V53" s="79">
        <f>IF(E$2&lt;DATE(2019,10,1),IF($T$1=FALSE,IF($T53=FALSE,E53*HOME!$H$18,0),IF($T53=FALSE,E53*HOME!$H$18/(1+HOME!$H$18),0)),IF($T$1=FALSE,IF($T53=FALSE,E53*HOME!$H$20,0),IF($T53=FALSE,E53*HOME!$H$20/(1+HOME!$H$20),0)))</f>
        <v>0</v>
      </c>
      <c r="W53" s="79">
        <f>IF(F$2&lt;DATE(2019,10,1),IF($T$1=FALSE,IF($T53=FALSE,F53*HOME!$H$18,0),IF($T53=FALSE,F53*HOME!$H$18/(1+HOME!$H$18),0)),IF($T$1=FALSE,IF($T53=FALSE,F53*HOME!$H$20,0),IF($T53=FALSE,F53*HOME!$H$20/(1+HOME!$H$20),0)))</f>
        <v>0</v>
      </c>
      <c r="X53" s="79">
        <f>IF(G$2&lt;DATE(2019,10,1),IF($T$1=FALSE,IF($T53=FALSE,G53*HOME!$H$18,0),IF($T53=FALSE,G53*HOME!$H$18/(1+HOME!$H$18),0)),IF($T$1=FALSE,IF($T53=FALSE,G53*HOME!$H$20,0),IF($T53=FALSE,G53*HOME!$H$20/(1+HOME!$H$20),0)))</f>
        <v>0</v>
      </c>
      <c r="Y53" s="79">
        <f>IF(H$2&lt;DATE(2019,10,1),IF($T$1=FALSE,IF($T53=FALSE,H53*HOME!$H$18,0),IF($T53=FALSE,H53*HOME!$H$18/(1+HOME!$H$18),0)),IF($T$1=FALSE,IF($T53=FALSE,H53*HOME!$H$20,0),IF($T53=FALSE,H53*HOME!$H$20/(1+HOME!$H$20),0)))</f>
        <v>0</v>
      </c>
      <c r="Z53" s="79">
        <f>IF(I$2&lt;DATE(2019,10,1),IF($T$1=FALSE,IF($T53=FALSE,I53*HOME!$H$18,0),IF($T53=FALSE,I53*HOME!$H$18/(1+HOME!$H$18),0)),IF($T$1=FALSE,IF($T53=FALSE,I53*HOME!$H$20,0),IF($T53=FALSE,I53*HOME!$H$20/(1+HOME!$H$20),0)))</f>
        <v>0</v>
      </c>
      <c r="AA53" s="79">
        <f>IF(J$2&lt;DATE(2019,10,1),IF($T$1=FALSE,IF($T53=FALSE,J53*HOME!$H$18,0),IF($T53=FALSE,J53*HOME!$H$18/(1+HOME!$H$18),0)),IF($T$1=FALSE,IF($T53=FALSE,J53*HOME!$H$20,0),IF($T53=FALSE,J53*HOME!$H$20/(1+HOME!$H$20),0)))</f>
        <v>0</v>
      </c>
      <c r="AB53" s="79">
        <f>IF(K$2&lt;DATE(2019,10,1),IF($T$1=FALSE,IF($T53=FALSE,K53*HOME!$H$18,0),IF($T53=FALSE,K53*HOME!$H$18/(1+HOME!$H$18),0)),IF($T$1=FALSE,IF($T53=FALSE,K53*HOME!$H$20,0),IF($T53=FALSE,K53*HOME!$H$20/(1+HOME!$H$20),0)))</f>
        <v>0</v>
      </c>
      <c r="AC53" s="79">
        <f>IF(L$2&lt;DATE(2019,10,1),IF($T$1=FALSE,IF($T53=FALSE,L53*HOME!$H$18,0),IF($T53=FALSE,L53*HOME!$H$18/(1+HOME!$H$18),0)),IF($T$1=FALSE,IF($T53=FALSE,L53*HOME!$H$20,0),IF($T53=FALSE,L53*HOME!$H$20/(1+HOME!$H$20),0)))</f>
        <v>0</v>
      </c>
      <c r="AD53" s="79">
        <f>IF(M$2&lt;DATE(2019,10,1),IF($T$1=FALSE,IF($T53=FALSE,M53*HOME!$H$18,0),IF($T53=FALSE,M53*HOME!$H$18/(1+HOME!$H$18),0)),IF($T$1=FALSE,IF($T53=FALSE,M53*HOME!$H$20,0),IF($T53=FALSE,M53*HOME!$H$20/(1+HOME!$H$20),0)))</f>
        <v>0</v>
      </c>
      <c r="AE53" s="79">
        <f>IF(N$2&lt;DATE(2019,10,1),IF($T$1=FALSE,IF($T53=FALSE,N53*HOME!$H$18,0),IF($T53=FALSE,N53*HOME!$H$18/(1+HOME!$H$18),0)),IF($T$1=FALSE,IF($T53=FALSE,N53*HOME!$H$20,0),IF($T53=FALSE,N53*HOME!$H$20/(1+HOME!$H$20),0)))</f>
        <v>0</v>
      </c>
      <c r="AF53" s="79">
        <f>IF(O$2&lt;DATE(2019,10,1),IF($T$1=FALSE,IF($T53=FALSE,O53*HOME!$H$18,0),IF($T53=FALSE,O53*HOME!$H$18/(1+HOME!$H$18),0)),IF($T$1=FALSE,IF($T53=FALSE,O53*HOME!$H$20,0),IF($T53=FALSE,O53*HOME!$H$20/(1+HOME!$H$20),0)))</f>
        <v>0</v>
      </c>
      <c r="AG53" s="79">
        <f>IF(P$2&lt;DATE(2019,10,1),IF($T$1=FALSE,IF($T53=FALSE,P53*HOME!$H$18,0),IF($T53=FALSE,P53*HOME!$H$18/(1+HOME!$H$18),0)),IF($T$1=FALSE,IF($T53=FALSE,P53*HOME!$H$20,0),IF($T53=FALSE,P53*HOME!$H$20/(1+HOME!$H$20),0)))</f>
        <v>0</v>
      </c>
      <c r="AH53" s="79">
        <f t="shared" si="40"/>
        <v>0</v>
      </c>
      <c r="AI53" s="79">
        <f t="shared" si="4"/>
        <v>0</v>
      </c>
      <c r="AJ53" s="86"/>
      <c r="AK53" s="79"/>
      <c r="AL53" s="79"/>
      <c r="AM53" s="79"/>
      <c r="AN53" s="79"/>
      <c r="AO53" s="79"/>
      <c r="AP53" s="79"/>
      <c r="AQ53" s="79"/>
      <c r="AR53" s="474"/>
      <c r="AS53" s="449"/>
      <c r="AT53" s="449"/>
      <c r="AU53" s="449"/>
      <c r="AV53" s="449"/>
      <c r="AW53" s="449"/>
      <c r="AX53" s="449"/>
      <c r="CA53" s="310">
        <f>IF($T53=TRUE,0,IF(D$2&lt;DATE(2019,10,1),IF($T$1=FALSE,D53*HOME!$F$18,D53*HOME!$F$18/(1+HOME!$H$18)),IF($AO53=TRUE,IF($T$1=FALSE,D53*HOME!$F$21,D53*HOME!$F$21/(1+HOME!$H$21)),IF($T$1=FALSE,D53*HOME!$F$20,D53*HOME!$F$20/(1+HOME!$H$20)))))</f>
        <v>0</v>
      </c>
      <c r="CB53" s="310">
        <f>IF($T53=TRUE,0,IF(E$2&lt;DATE(2019,10,1),IF($T$1=FALSE,E53*HOME!$F$18,E53*HOME!$F$18/(1+HOME!$H$18)),IF($AO53=TRUE,IF($T$1=FALSE,E53*HOME!$F$21,E53*HOME!$F$21/(1+HOME!$H$21)),IF($T$1=FALSE,E53*HOME!$F$20,E53*HOME!$F$20/(1+HOME!$H$20)))))</f>
        <v>0</v>
      </c>
      <c r="CC53" s="310">
        <f>IF($T53=TRUE,0,IF(F$2&lt;DATE(2019,10,1),IF($T$1=FALSE,F53*HOME!$F$18,F53*HOME!$F$18/(1+HOME!$H$18)),IF($AO53=TRUE,IF($T$1=FALSE,F53*HOME!$F$21,F53*HOME!$F$21/(1+HOME!$H$21)),IF($T$1=FALSE,F53*HOME!$F$20,F53*HOME!$F$20/(1+HOME!$H$20)))))</f>
        <v>0</v>
      </c>
      <c r="CD53" s="310">
        <f>IF($T53=TRUE,0,IF(G$2&lt;DATE(2019,10,1),IF($T$1=FALSE,G53*HOME!$F$18,G53*HOME!$F$18/(1+HOME!$H$18)),IF($AO53=TRUE,IF($T$1=FALSE,G53*HOME!$F$21,G53*HOME!$F$21/(1+HOME!$H$21)),IF($T$1=FALSE,G53*HOME!$F$20,G53*HOME!$F$20/(1+HOME!$H$20)))))</f>
        <v>0</v>
      </c>
      <c r="CE53" s="310">
        <f>IF($T53=TRUE,0,IF(H$2&lt;DATE(2019,10,1),IF($T$1=FALSE,H53*HOME!$F$18,H53*HOME!$F$18/(1+HOME!$H$18)),IF($AO53=TRUE,IF($T$1=FALSE,H53*HOME!$F$21,H53*HOME!$F$21/(1+HOME!$H$21)),IF($T$1=FALSE,H53*HOME!$F$20,H53*HOME!$F$20/(1+HOME!$H$20)))))</f>
        <v>0</v>
      </c>
      <c r="CF53" s="310">
        <f>IF($T53=TRUE,0,IF(I$2&lt;DATE(2019,10,1),IF($T$1=FALSE,I53*HOME!$F$18,I53*HOME!$F$18/(1+HOME!$H$18)),IF($AO53=TRUE,IF($T$1=FALSE,I53*HOME!$F$21,I53*HOME!$F$21/(1+HOME!$H$21)),IF($T$1=FALSE,I53*HOME!$F$20,I53*HOME!$F$20/(1+HOME!$H$20)))))</f>
        <v>0</v>
      </c>
      <c r="CG53" s="310">
        <f>IF($T53=TRUE,0,IF(J$2&lt;DATE(2019,10,1),IF($T$1=FALSE,J53*HOME!$F$18,J53*HOME!$F$18/(1+HOME!$H$18)),IF($AO53=TRUE,IF($T$1=FALSE,J53*HOME!$F$21,J53*HOME!$F$21/(1+HOME!$H$21)),IF($T$1=FALSE,J53*HOME!$F$20,J53*HOME!$F$20/(1+HOME!$H$20)))))</f>
        <v>0</v>
      </c>
      <c r="CH53" s="310">
        <f>IF($T53=TRUE,0,IF(K$2&lt;DATE(2019,10,1),IF($T$1=FALSE,K53*HOME!$F$18,K53*HOME!$F$18/(1+HOME!$H$18)),IF($AO53=TRUE,IF($T$1=FALSE,K53*HOME!$F$21,K53*HOME!$F$21/(1+HOME!$H$21)),IF($T$1=FALSE,K53*HOME!$F$20,K53*HOME!$F$20/(1+HOME!$H$20)))))</f>
        <v>0</v>
      </c>
      <c r="CI53" s="310">
        <f>IF($T53=TRUE,0,IF(L$2&lt;DATE(2019,10,1),IF($T$1=FALSE,L53*HOME!$F$18,L53*HOME!$F$18/(1+HOME!$H$18)),IF($AO53=TRUE,IF($T$1=FALSE,L53*HOME!$F$21,L53*HOME!$F$21/(1+HOME!$H$21)),IF($T$1=FALSE,L53*HOME!$F$20,L53*HOME!$F$20/(1+HOME!$H$20)))))</f>
        <v>0</v>
      </c>
      <c r="CJ53" s="310">
        <f>IF($T53=TRUE,0,IF(M$2&lt;DATE(2019,10,1),IF($T$1=FALSE,M53*HOME!$F$18,M53*HOME!$F$18/(1+HOME!$H$18)),IF($AO53=TRUE,IF($T$1=FALSE,M53*HOME!$F$21,M53*HOME!$F$21/(1+HOME!$H$21)),IF($T$1=FALSE,M53*HOME!$F$20,M53*HOME!$F$20/(1+HOME!$H$20)))))</f>
        <v>0</v>
      </c>
      <c r="CK53" s="310">
        <f>IF($T53=TRUE,0,IF(N$2&lt;DATE(2019,10,1),IF($T$1=FALSE,N53*HOME!$F$18,N53*HOME!$F$18/(1+HOME!$H$18)),IF($AO53=TRUE,IF($T$1=FALSE,N53*HOME!$F$21,N53*HOME!$F$21/(1+HOME!$H$21)),IF($T$1=FALSE,N53*HOME!$F$20,N53*HOME!$F$20/(1+HOME!$H$20)))))</f>
        <v>0</v>
      </c>
      <c r="CL53" s="310">
        <f>IF($T53=TRUE,0,IF(O$2&lt;DATE(2019,10,1),IF($T$1=FALSE,O53*HOME!$F$18,O53*HOME!$F$18/(1+HOME!$H$18)),IF($AO53=TRUE,IF($T$1=FALSE,O53*HOME!$F$21,O53*HOME!$F$21/(1+HOME!$H$21)),IF($T$1=FALSE,O53*HOME!$F$20,O53*HOME!$F$20/(1+HOME!$H$20)))))</f>
        <v>0</v>
      </c>
      <c r="CM53" s="310">
        <f>IF($T53=TRUE,0,IF(P$2&lt;DATE(2019,10,1),IF($T$1=FALSE,P53*HOME!$F$18,P53*HOME!$F$18/(1+HOME!$H$18)),IF($AO53=TRUE,IF($T$1=FALSE,P53*HOME!$F$21,P53*HOME!$F$21/(1+HOME!$H$21)),IF($T$1=FALSE,P53*HOME!$F$20,P53*HOME!$F$20/(1+HOME!$H$20)))))</f>
        <v>0</v>
      </c>
      <c r="CN53" s="310">
        <f t="shared" si="41"/>
        <v>0</v>
      </c>
    </row>
    <row r="54" spans="1:92" ht="18" customHeight="1">
      <c r="A54" s="335"/>
      <c r="B54" s="336">
        <v>49</v>
      </c>
      <c r="C54" s="1106">
        <f>IF(C$235=FALSE,当期計画!C54,当期実績!C54)</f>
        <v>0</v>
      </c>
      <c r="D54" s="387">
        <f>IF(D$235=FALSE,当期計画!D54,当期実績!D54)</f>
        <v>0</v>
      </c>
      <c r="E54" s="387">
        <f>IF(E$235=FALSE,当期計画!E54,当期実績!E54)</f>
        <v>0</v>
      </c>
      <c r="F54" s="387">
        <f>IF(F$235=FALSE,当期計画!F54,当期実績!F54)</f>
        <v>0</v>
      </c>
      <c r="G54" s="387">
        <f>IF(G$235=FALSE,当期計画!G54,当期実績!G54)</f>
        <v>0</v>
      </c>
      <c r="H54" s="387">
        <f>IF(H$235=FALSE,当期計画!H54,当期実績!H54)</f>
        <v>0</v>
      </c>
      <c r="I54" s="387">
        <f>IF(I$235=FALSE,当期計画!I54,当期実績!I54)</f>
        <v>0</v>
      </c>
      <c r="J54" s="387">
        <f>IF(J$235=FALSE,当期計画!J54,当期実績!J54)</f>
        <v>0</v>
      </c>
      <c r="K54" s="387">
        <f>IF(K$235=FALSE,当期計画!K54,当期実績!K54)</f>
        <v>0</v>
      </c>
      <c r="L54" s="387">
        <f>IF(L$235=FALSE,当期計画!L54,当期実績!L54)</f>
        <v>0</v>
      </c>
      <c r="M54" s="387">
        <f>IF(M$235=FALSE,当期計画!M54,当期実績!M54)</f>
        <v>0</v>
      </c>
      <c r="N54" s="387">
        <f>IF(N$235=FALSE,当期計画!N54,当期実績!N54)</f>
        <v>0</v>
      </c>
      <c r="O54" s="387">
        <f>IF(O$235=FALSE,当期計画!O54,当期実績!O54)</f>
        <v>0</v>
      </c>
      <c r="P54" s="387">
        <f>IF(P$235=FALSE,当期計画!P54,当期実績!P54)</f>
        <v>0</v>
      </c>
      <c r="Q54" s="90">
        <f t="shared" si="46"/>
        <v>0</v>
      </c>
      <c r="R54" s="1107">
        <f t="shared" si="38"/>
        <v>0</v>
      </c>
      <c r="S54" s="344">
        <f>前期実績!Q54</f>
        <v>0</v>
      </c>
      <c r="T54" s="341" t="b">
        <f>当期計画!T54</f>
        <v>0</v>
      </c>
      <c r="U54" s="79">
        <f>IF(D$2&lt;DATE(2019,10,1),IF($T$1=FALSE,IF($T54=FALSE,D54*HOME!$H$18,0),IF($T54=FALSE,D54*HOME!$H$18/(1+HOME!$H$18),0)),IF($T$1=FALSE,IF($T54=FALSE,D54*HOME!$H$20,0),IF($T54=FALSE,D54*HOME!$H$20/(1+HOME!$H$20),0)))</f>
        <v>0</v>
      </c>
      <c r="V54" s="79">
        <f>IF(E$2&lt;DATE(2019,10,1),IF($T$1=FALSE,IF($T54=FALSE,E54*HOME!$H$18,0),IF($T54=FALSE,E54*HOME!$H$18/(1+HOME!$H$18),0)),IF($T$1=FALSE,IF($T54=FALSE,E54*HOME!$H$20,0),IF($T54=FALSE,E54*HOME!$H$20/(1+HOME!$H$20),0)))</f>
        <v>0</v>
      </c>
      <c r="W54" s="79">
        <f>IF(F$2&lt;DATE(2019,10,1),IF($T$1=FALSE,IF($T54=FALSE,F54*HOME!$H$18,0),IF($T54=FALSE,F54*HOME!$H$18/(1+HOME!$H$18),0)),IF($T$1=FALSE,IF($T54=FALSE,F54*HOME!$H$20,0),IF($T54=FALSE,F54*HOME!$H$20/(1+HOME!$H$20),0)))</f>
        <v>0</v>
      </c>
      <c r="X54" s="79">
        <f>IF(G$2&lt;DATE(2019,10,1),IF($T$1=FALSE,IF($T54=FALSE,G54*HOME!$H$18,0),IF($T54=FALSE,G54*HOME!$H$18/(1+HOME!$H$18),0)),IF($T$1=FALSE,IF($T54=FALSE,G54*HOME!$H$20,0),IF($T54=FALSE,G54*HOME!$H$20/(1+HOME!$H$20),0)))</f>
        <v>0</v>
      </c>
      <c r="Y54" s="79">
        <f>IF(H$2&lt;DATE(2019,10,1),IF($T$1=FALSE,IF($T54=FALSE,H54*HOME!$H$18,0),IF($T54=FALSE,H54*HOME!$H$18/(1+HOME!$H$18),0)),IF($T$1=FALSE,IF($T54=FALSE,H54*HOME!$H$20,0),IF($T54=FALSE,H54*HOME!$H$20/(1+HOME!$H$20),0)))</f>
        <v>0</v>
      </c>
      <c r="Z54" s="79">
        <f>IF(I$2&lt;DATE(2019,10,1),IF($T$1=FALSE,IF($T54=FALSE,I54*HOME!$H$18,0),IF($T54=FALSE,I54*HOME!$H$18/(1+HOME!$H$18),0)),IF($T$1=FALSE,IF($T54=FALSE,I54*HOME!$H$20,0),IF($T54=FALSE,I54*HOME!$H$20/(1+HOME!$H$20),0)))</f>
        <v>0</v>
      </c>
      <c r="AA54" s="79">
        <f>IF(J$2&lt;DATE(2019,10,1),IF($T$1=FALSE,IF($T54=FALSE,J54*HOME!$H$18,0),IF($T54=FALSE,J54*HOME!$H$18/(1+HOME!$H$18),0)),IF($T$1=FALSE,IF($T54=FALSE,J54*HOME!$H$20,0),IF($T54=FALSE,J54*HOME!$H$20/(1+HOME!$H$20),0)))</f>
        <v>0</v>
      </c>
      <c r="AB54" s="79">
        <f>IF(K$2&lt;DATE(2019,10,1),IF($T$1=FALSE,IF($T54=FALSE,K54*HOME!$H$18,0),IF($T54=FALSE,K54*HOME!$H$18/(1+HOME!$H$18),0)),IF($T$1=FALSE,IF($T54=FALSE,K54*HOME!$H$20,0),IF($T54=FALSE,K54*HOME!$H$20/(1+HOME!$H$20),0)))</f>
        <v>0</v>
      </c>
      <c r="AC54" s="79">
        <f>IF(L$2&lt;DATE(2019,10,1),IF($T$1=FALSE,IF($T54=FALSE,L54*HOME!$H$18,0),IF($T54=FALSE,L54*HOME!$H$18/(1+HOME!$H$18),0)),IF($T$1=FALSE,IF($T54=FALSE,L54*HOME!$H$20,0),IF($T54=FALSE,L54*HOME!$H$20/(1+HOME!$H$20),0)))</f>
        <v>0</v>
      </c>
      <c r="AD54" s="79">
        <f>IF(M$2&lt;DATE(2019,10,1),IF($T$1=FALSE,IF($T54=FALSE,M54*HOME!$H$18,0),IF($T54=FALSE,M54*HOME!$H$18/(1+HOME!$H$18),0)),IF($T$1=FALSE,IF($T54=FALSE,M54*HOME!$H$20,0),IF($T54=FALSE,M54*HOME!$H$20/(1+HOME!$H$20),0)))</f>
        <v>0</v>
      </c>
      <c r="AE54" s="79">
        <f>IF(N$2&lt;DATE(2019,10,1),IF($T$1=FALSE,IF($T54=FALSE,N54*HOME!$H$18,0),IF($T54=FALSE,N54*HOME!$H$18/(1+HOME!$H$18),0)),IF($T$1=FALSE,IF($T54=FALSE,N54*HOME!$H$20,0),IF($T54=FALSE,N54*HOME!$H$20/(1+HOME!$H$20),0)))</f>
        <v>0</v>
      </c>
      <c r="AF54" s="79">
        <f>IF(O$2&lt;DATE(2019,10,1),IF($T$1=FALSE,IF($T54=FALSE,O54*HOME!$H$18,0),IF($T54=FALSE,O54*HOME!$H$18/(1+HOME!$H$18),0)),IF($T$1=FALSE,IF($T54=FALSE,O54*HOME!$H$20,0),IF($T54=FALSE,O54*HOME!$H$20/(1+HOME!$H$20),0)))</f>
        <v>0</v>
      </c>
      <c r="AG54" s="79">
        <f>IF(P$2&lt;DATE(2019,10,1),IF($T$1=FALSE,IF($T54=FALSE,P54*HOME!$H$18,0),IF($T54=FALSE,P54*HOME!$H$18/(1+HOME!$H$18),0)),IF($T$1=FALSE,IF($T54=FALSE,P54*HOME!$H$20,0),IF($T54=FALSE,P54*HOME!$H$20/(1+HOME!$H$20),0)))</f>
        <v>0</v>
      </c>
      <c r="AH54" s="79">
        <f t="shared" si="40"/>
        <v>0</v>
      </c>
      <c r="AI54" s="79">
        <f t="shared" si="4"/>
        <v>0</v>
      </c>
      <c r="AJ54" s="86"/>
      <c r="AK54" s="79"/>
      <c r="AL54" s="79"/>
      <c r="AM54" s="79"/>
      <c r="AN54" s="79"/>
      <c r="AO54" s="79"/>
      <c r="AP54" s="79"/>
      <c r="AQ54" s="79"/>
      <c r="AR54" s="465"/>
      <c r="AS54" s="449"/>
      <c r="AT54" s="449"/>
      <c r="AU54" s="449"/>
      <c r="AV54" s="449"/>
      <c r="AW54" s="449"/>
      <c r="AX54" s="449"/>
      <c r="CA54" s="310">
        <f>IF($T54=TRUE,0,IF(D$2&lt;DATE(2019,10,1),IF($T$1=FALSE,D54*HOME!$F$18,D54*HOME!$F$18/(1+HOME!$H$18)),IF($AO54=TRUE,IF($T$1=FALSE,D54*HOME!$F$21,D54*HOME!$F$21/(1+HOME!$H$21)),IF($T$1=FALSE,D54*HOME!$F$20,D54*HOME!$F$20/(1+HOME!$H$20)))))</f>
        <v>0</v>
      </c>
      <c r="CB54" s="310">
        <f>IF($T54=TRUE,0,IF(E$2&lt;DATE(2019,10,1),IF($T$1=FALSE,E54*HOME!$F$18,E54*HOME!$F$18/(1+HOME!$H$18)),IF($AO54=TRUE,IF($T$1=FALSE,E54*HOME!$F$21,E54*HOME!$F$21/(1+HOME!$H$21)),IF($T$1=FALSE,E54*HOME!$F$20,E54*HOME!$F$20/(1+HOME!$H$20)))))</f>
        <v>0</v>
      </c>
      <c r="CC54" s="310">
        <f>IF($T54=TRUE,0,IF(F$2&lt;DATE(2019,10,1),IF($T$1=FALSE,F54*HOME!$F$18,F54*HOME!$F$18/(1+HOME!$H$18)),IF($AO54=TRUE,IF($T$1=FALSE,F54*HOME!$F$21,F54*HOME!$F$21/(1+HOME!$H$21)),IF($T$1=FALSE,F54*HOME!$F$20,F54*HOME!$F$20/(1+HOME!$H$20)))))</f>
        <v>0</v>
      </c>
      <c r="CD54" s="310">
        <f>IF($T54=TRUE,0,IF(G$2&lt;DATE(2019,10,1),IF($T$1=FALSE,G54*HOME!$F$18,G54*HOME!$F$18/(1+HOME!$H$18)),IF($AO54=TRUE,IF($T$1=FALSE,G54*HOME!$F$21,G54*HOME!$F$21/(1+HOME!$H$21)),IF($T$1=FALSE,G54*HOME!$F$20,G54*HOME!$F$20/(1+HOME!$H$20)))))</f>
        <v>0</v>
      </c>
      <c r="CE54" s="310">
        <f>IF($T54=TRUE,0,IF(H$2&lt;DATE(2019,10,1),IF($T$1=FALSE,H54*HOME!$F$18,H54*HOME!$F$18/(1+HOME!$H$18)),IF($AO54=TRUE,IF($T$1=FALSE,H54*HOME!$F$21,H54*HOME!$F$21/(1+HOME!$H$21)),IF($T$1=FALSE,H54*HOME!$F$20,H54*HOME!$F$20/(1+HOME!$H$20)))))</f>
        <v>0</v>
      </c>
      <c r="CF54" s="310">
        <f>IF($T54=TRUE,0,IF(I$2&lt;DATE(2019,10,1),IF($T$1=FALSE,I54*HOME!$F$18,I54*HOME!$F$18/(1+HOME!$H$18)),IF($AO54=TRUE,IF($T$1=FALSE,I54*HOME!$F$21,I54*HOME!$F$21/(1+HOME!$H$21)),IF($T$1=FALSE,I54*HOME!$F$20,I54*HOME!$F$20/(1+HOME!$H$20)))))</f>
        <v>0</v>
      </c>
      <c r="CG54" s="310">
        <f>IF($T54=TRUE,0,IF(J$2&lt;DATE(2019,10,1),IF($T$1=FALSE,J54*HOME!$F$18,J54*HOME!$F$18/(1+HOME!$H$18)),IF($AO54=TRUE,IF($T$1=FALSE,J54*HOME!$F$21,J54*HOME!$F$21/(1+HOME!$H$21)),IF($T$1=FALSE,J54*HOME!$F$20,J54*HOME!$F$20/(1+HOME!$H$20)))))</f>
        <v>0</v>
      </c>
      <c r="CH54" s="310">
        <f>IF($T54=TRUE,0,IF(K$2&lt;DATE(2019,10,1),IF($T$1=FALSE,K54*HOME!$F$18,K54*HOME!$F$18/(1+HOME!$H$18)),IF($AO54=TRUE,IF($T$1=FALSE,K54*HOME!$F$21,K54*HOME!$F$21/(1+HOME!$H$21)),IF($T$1=FALSE,K54*HOME!$F$20,K54*HOME!$F$20/(1+HOME!$H$20)))))</f>
        <v>0</v>
      </c>
      <c r="CI54" s="310">
        <f>IF($T54=TRUE,0,IF(L$2&lt;DATE(2019,10,1),IF($T$1=FALSE,L54*HOME!$F$18,L54*HOME!$F$18/(1+HOME!$H$18)),IF($AO54=TRUE,IF($T$1=FALSE,L54*HOME!$F$21,L54*HOME!$F$21/(1+HOME!$H$21)),IF($T$1=FALSE,L54*HOME!$F$20,L54*HOME!$F$20/(1+HOME!$H$20)))))</f>
        <v>0</v>
      </c>
      <c r="CJ54" s="310">
        <f>IF($T54=TRUE,0,IF(M$2&lt;DATE(2019,10,1),IF($T$1=FALSE,M54*HOME!$F$18,M54*HOME!$F$18/(1+HOME!$H$18)),IF($AO54=TRUE,IF($T$1=FALSE,M54*HOME!$F$21,M54*HOME!$F$21/(1+HOME!$H$21)),IF($T$1=FALSE,M54*HOME!$F$20,M54*HOME!$F$20/(1+HOME!$H$20)))))</f>
        <v>0</v>
      </c>
      <c r="CK54" s="310">
        <f>IF($T54=TRUE,0,IF(N$2&lt;DATE(2019,10,1),IF($T$1=FALSE,N54*HOME!$F$18,N54*HOME!$F$18/(1+HOME!$H$18)),IF($AO54=TRUE,IF($T$1=FALSE,N54*HOME!$F$21,N54*HOME!$F$21/(1+HOME!$H$21)),IF($T$1=FALSE,N54*HOME!$F$20,N54*HOME!$F$20/(1+HOME!$H$20)))))</f>
        <v>0</v>
      </c>
      <c r="CL54" s="310">
        <f>IF($T54=TRUE,0,IF(O$2&lt;DATE(2019,10,1),IF($T$1=FALSE,O54*HOME!$F$18,O54*HOME!$F$18/(1+HOME!$H$18)),IF($AO54=TRUE,IF($T$1=FALSE,O54*HOME!$F$21,O54*HOME!$F$21/(1+HOME!$H$21)),IF($T$1=FALSE,O54*HOME!$F$20,O54*HOME!$F$20/(1+HOME!$H$20)))))</f>
        <v>0</v>
      </c>
      <c r="CM54" s="310">
        <f>IF($T54=TRUE,0,IF(P$2&lt;DATE(2019,10,1),IF($T$1=FALSE,P54*HOME!$F$18,P54*HOME!$F$18/(1+HOME!$H$18)),IF($AO54=TRUE,IF($T$1=FALSE,P54*HOME!$F$21,P54*HOME!$F$21/(1+HOME!$H$21)),IF($T$1=FALSE,P54*HOME!$F$20,P54*HOME!$F$20/(1+HOME!$H$20)))))</f>
        <v>0</v>
      </c>
      <c r="CN54" s="310">
        <f t="shared" si="41"/>
        <v>0</v>
      </c>
    </row>
    <row r="55" spans="1:92" ht="18" customHeight="1">
      <c r="A55" s="335"/>
      <c r="B55" s="336">
        <v>50</v>
      </c>
      <c r="C55" s="1106">
        <f>IF(C$235=FALSE,当期計画!C55,当期実績!C55)</f>
        <v>0</v>
      </c>
      <c r="D55" s="387">
        <f>IF(D$235=FALSE,当期計画!D55,当期実績!D55)</f>
        <v>0</v>
      </c>
      <c r="E55" s="387">
        <f>IF(E$235=FALSE,当期計画!E55,当期実績!E55)</f>
        <v>0</v>
      </c>
      <c r="F55" s="387">
        <f>IF(F$235=FALSE,当期計画!F55,当期実績!F55)</f>
        <v>0</v>
      </c>
      <c r="G55" s="387">
        <f>IF(G$235=FALSE,当期計画!G55,当期実績!G55)</f>
        <v>0</v>
      </c>
      <c r="H55" s="387">
        <f>IF(H$235=FALSE,当期計画!H55,当期実績!H55)</f>
        <v>0</v>
      </c>
      <c r="I55" s="387">
        <f>IF(I$235=FALSE,当期計画!I55,当期実績!I55)</f>
        <v>0</v>
      </c>
      <c r="J55" s="387">
        <f>IF(J$235=FALSE,当期計画!J55,当期実績!J55)</f>
        <v>0</v>
      </c>
      <c r="K55" s="387">
        <f>IF(K$235=FALSE,当期計画!K55,当期実績!K55)</f>
        <v>0</v>
      </c>
      <c r="L55" s="387">
        <f>IF(L$235=FALSE,当期計画!L55,当期実績!L55)</f>
        <v>0</v>
      </c>
      <c r="M55" s="387">
        <f>IF(M$235=FALSE,当期計画!M55,当期実績!M55)</f>
        <v>0</v>
      </c>
      <c r="N55" s="387">
        <f>IF(N$235=FALSE,当期計画!N55,当期実績!N55)</f>
        <v>0</v>
      </c>
      <c r="O55" s="387">
        <f>IF(O$235=FALSE,当期計画!O55,当期実績!O55)</f>
        <v>0</v>
      </c>
      <c r="P55" s="387">
        <f>IF(P$235=FALSE,当期計画!P55,当期実績!P55)</f>
        <v>0</v>
      </c>
      <c r="Q55" s="90">
        <f t="shared" si="46"/>
        <v>0</v>
      </c>
      <c r="R55" s="1107">
        <f t="shared" si="38"/>
        <v>0</v>
      </c>
      <c r="S55" s="344">
        <f>前期実績!Q55</f>
        <v>0</v>
      </c>
      <c r="T55" s="341" t="b">
        <f>当期計画!T55</f>
        <v>0</v>
      </c>
      <c r="U55" s="79">
        <f>IF(D$2&lt;DATE(2019,10,1),IF($T$1=FALSE,IF($T55=FALSE,D55*HOME!$H$18,0),IF($T55=FALSE,D55*HOME!$H$18/(1+HOME!$H$18),0)),IF($T$1=FALSE,IF($T55=FALSE,D55*HOME!$H$20,0),IF($T55=FALSE,D55*HOME!$H$20/(1+HOME!$H$20),0)))</f>
        <v>0</v>
      </c>
      <c r="V55" s="79">
        <f>IF(E$2&lt;DATE(2019,10,1),IF($T$1=FALSE,IF($T55=FALSE,E55*HOME!$H$18,0),IF($T55=FALSE,E55*HOME!$H$18/(1+HOME!$H$18),0)),IF($T$1=FALSE,IF($T55=FALSE,E55*HOME!$H$20,0),IF($T55=FALSE,E55*HOME!$H$20/(1+HOME!$H$20),0)))</f>
        <v>0</v>
      </c>
      <c r="W55" s="79">
        <f>IF(F$2&lt;DATE(2019,10,1),IF($T$1=FALSE,IF($T55=FALSE,F55*HOME!$H$18,0),IF($T55=FALSE,F55*HOME!$H$18/(1+HOME!$H$18),0)),IF($T$1=FALSE,IF($T55=FALSE,F55*HOME!$H$20,0),IF($T55=FALSE,F55*HOME!$H$20/(1+HOME!$H$20),0)))</f>
        <v>0</v>
      </c>
      <c r="X55" s="79">
        <f>IF(G$2&lt;DATE(2019,10,1),IF($T$1=FALSE,IF($T55=FALSE,G55*HOME!$H$18,0),IF($T55=FALSE,G55*HOME!$H$18/(1+HOME!$H$18),0)),IF($T$1=FALSE,IF($T55=FALSE,G55*HOME!$H$20,0),IF($T55=FALSE,G55*HOME!$H$20/(1+HOME!$H$20),0)))</f>
        <v>0</v>
      </c>
      <c r="Y55" s="79">
        <f>IF(H$2&lt;DATE(2019,10,1),IF($T$1=FALSE,IF($T55=FALSE,H55*HOME!$H$18,0),IF($T55=FALSE,H55*HOME!$H$18/(1+HOME!$H$18),0)),IF($T$1=FALSE,IF($T55=FALSE,H55*HOME!$H$20,0),IF($T55=FALSE,H55*HOME!$H$20/(1+HOME!$H$20),0)))</f>
        <v>0</v>
      </c>
      <c r="Z55" s="79">
        <f>IF(I$2&lt;DATE(2019,10,1),IF($T$1=FALSE,IF($T55=FALSE,I55*HOME!$H$18,0),IF($T55=FALSE,I55*HOME!$H$18/(1+HOME!$H$18),0)),IF($T$1=FALSE,IF($T55=FALSE,I55*HOME!$H$20,0),IF($T55=FALSE,I55*HOME!$H$20/(1+HOME!$H$20),0)))</f>
        <v>0</v>
      </c>
      <c r="AA55" s="79">
        <f>IF(J$2&lt;DATE(2019,10,1),IF($T$1=FALSE,IF($T55=FALSE,J55*HOME!$H$18,0),IF($T55=FALSE,J55*HOME!$H$18/(1+HOME!$H$18),0)),IF($T$1=FALSE,IF($T55=FALSE,J55*HOME!$H$20,0),IF($T55=FALSE,J55*HOME!$H$20/(1+HOME!$H$20),0)))</f>
        <v>0</v>
      </c>
      <c r="AB55" s="79">
        <f>IF(K$2&lt;DATE(2019,10,1),IF($T$1=FALSE,IF($T55=FALSE,K55*HOME!$H$18,0),IF($T55=FALSE,K55*HOME!$H$18/(1+HOME!$H$18),0)),IF($T$1=FALSE,IF($T55=FALSE,K55*HOME!$H$20,0),IF($T55=FALSE,K55*HOME!$H$20/(1+HOME!$H$20),0)))</f>
        <v>0</v>
      </c>
      <c r="AC55" s="79">
        <f>IF(L$2&lt;DATE(2019,10,1),IF($T$1=FALSE,IF($T55=FALSE,L55*HOME!$H$18,0),IF($T55=FALSE,L55*HOME!$H$18/(1+HOME!$H$18),0)),IF($T$1=FALSE,IF($T55=FALSE,L55*HOME!$H$20,0),IF($T55=FALSE,L55*HOME!$H$20/(1+HOME!$H$20),0)))</f>
        <v>0</v>
      </c>
      <c r="AD55" s="79">
        <f>IF(M$2&lt;DATE(2019,10,1),IF($T$1=FALSE,IF($T55=FALSE,M55*HOME!$H$18,0),IF($T55=FALSE,M55*HOME!$H$18/(1+HOME!$H$18),0)),IF($T$1=FALSE,IF($T55=FALSE,M55*HOME!$H$20,0),IF($T55=FALSE,M55*HOME!$H$20/(1+HOME!$H$20),0)))</f>
        <v>0</v>
      </c>
      <c r="AE55" s="79">
        <f>IF(N$2&lt;DATE(2019,10,1),IF($T$1=FALSE,IF($T55=FALSE,N55*HOME!$H$18,0),IF($T55=FALSE,N55*HOME!$H$18/(1+HOME!$H$18),0)),IF($T$1=FALSE,IF($T55=FALSE,N55*HOME!$H$20,0),IF($T55=FALSE,N55*HOME!$H$20/(1+HOME!$H$20),0)))</f>
        <v>0</v>
      </c>
      <c r="AF55" s="79">
        <f>IF(O$2&lt;DATE(2019,10,1),IF($T$1=FALSE,IF($T55=FALSE,O55*HOME!$H$18,0),IF($T55=FALSE,O55*HOME!$H$18/(1+HOME!$H$18),0)),IF($T$1=FALSE,IF($T55=FALSE,O55*HOME!$H$20,0),IF($T55=FALSE,O55*HOME!$H$20/(1+HOME!$H$20),0)))</f>
        <v>0</v>
      </c>
      <c r="AG55" s="79">
        <f>IF(P$2&lt;DATE(2019,10,1),IF($T$1=FALSE,IF($T55=FALSE,P55*HOME!$H$18,0),IF($T55=FALSE,P55*HOME!$H$18/(1+HOME!$H$18),0)),IF($T$1=FALSE,IF($T55=FALSE,P55*HOME!$H$20,0),IF($T55=FALSE,P55*HOME!$H$20/(1+HOME!$H$20),0)))</f>
        <v>0</v>
      </c>
      <c r="AH55" s="79">
        <f t="shared" si="40"/>
        <v>0</v>
      </c>
      <c r="AI55" s="79">
        <f t="shared" si="4"/>
        <v>0</v>
      </c>
      <c r="AJ55" s="86"/>
      <c r="AK55" s="79"/>
      <c r="AL55" s="79"/>
      <c r="AM55" s="79"/>
      <c r="AN55" s="79"/>
      <c r="AO55" s="79"/>
      <c r="AP55" s="79"/>
      <c r="AQ55" s="79"/>
      <c r="AR55" s="465"/>
      <c r="AS55" s="449"/>
      <c r="AT55" s="449"/>
      <c r="AU55" s="449"/>
      <c r="AV55" s="472"/>
      <c r="AW55" s="449"/>
      <c r="AX55" s="449"/>
      <c r="CA55" s="310">
        <f>IF($T55=TRUE,0,IF(D$2&lt;DATE(2019,10,1),IF($T$1=FALSE,D55*HOME!$F$18,D55*HOME!$F$18/(1+HOME!$H$18)),IF($AO55=TRUE,IF($T$1=FALSE,D55*HOME!$F$21,D55*HOME!$F$21/(1+HOME!$H$21)),IF($T$1=FALSE,D55*HOME!$F$20,D55*HOME!$F$20/(1+HOME!$H$20)))))</f>
        <v>0</v>
      </c>
      <c r="CB55" s="310">
        <f>IF($T55=TRUE,0,IF(E$2&lt;DATE(2019,10,1),IF($T$1=FALSE,E55*HOME!$F$18,E55*HOME!$F$18/(1+HOME!$H$18)),IF($AO55=TRUE,IF($T$1=FALSE,E55*HOME!$F$21,E55*HOME!$F$21/(1+HOME!$H$21)),IF($T$1=FALSE,E55*HOME!$F$20,E55*HOME!$F$20/(1+HOME!$H$20)))))</f>
        <v>0</v>
      </c>
      <c r="CC55" s="310">
        <f>IF($T55=TRUE,0,IF(F$2&lt;DATE(2019,10,1),IF($T$1=FALSE,F55*HOME!$F$18,F55*HOME!$F$18/(1+HOME!$H$18)),IF($AO55=TRUE,IF($T$1=FALSE,F55*HOME!$F$21,F55*HOME!$F$21/(1+HOME!$H$21)),IF($T$1=FALSE,F55*HOME!$F$20,F55*HOME!$F$20/(1+HOME!$H$20)))))</f>
        <v>0</v>
      </c>
      <c r="CD55" s="310">
        <f>IF($T55=TRUE,0,IF(G$2&lt;DATE(2019,10,1),IF($T$1=FALSE,G55*HOME!$F$18,G55*HOME!$F$18/(1+HOME!$H$18)),IF($AO55=TRUE,IF($T$1=FALSE,G55*HOME!$F$21,G55*HOME!$F$21/(1+HOME!$H$21)),IF($T$1=FALSE,G55*HOME!$F$20,G55*HOME!$F$20/(1+HOME!$H$20)))))</f>
        <v>0</v>
      </c>
      <c r="CE55" s="310">
        <f>IF($T55=TRUE,0,IF(H$2&lt;DATE(2019,10,1),IF($T$1=FALSE,H55*HOME!$F$18,H55*HOME!$F$18/(1+HOME!$H$18)),IF($AO55=TRUE,IF($T$1=FALSE,H55*HOME!$F$21,H55*HOME!$F$21/(1+HOME!$H$21)),IF($T$1=FALSE,H55*HOME!$F$20,H55*HOME!$F$20/(1+HOME!$H$20)))))</f>
        <v>0</v>
      </c>
      <c r="CF55" s="310">
        <f>IF($T55=TRUE,0,IF(I$2&lt;DATE(2019,10,1),IF($T$1=FALSE,I55*HOME!$F$18,I55*HOME!$F$18/(1+HOME!$H$18)),IF($AO55=TRUE,IF($T$1=FALSE,I55*HOME!$F$21,I55*HOME!$F$21/(1+HOME!$H$21)),IF($T$1=FALSE,I55*HOME!$F$20,I55*HOME!$F$20/(1+HOME!$H$20)))))</f>
        <v>0</v>
      </c>
      <c r="CG55" s="310">
        <f>IF($T55=TRUE,0,IF(J$2&lt;DATE(2019,10,1),IF($T$1=FALSE,J55*HOME!$F$18,J55*HOME!$F$18/(1+HOME!$H$18)),IF($AO55=TRUE,IF($T$1=FALSE,J55*HOME!$F$21,J55*HOME!$F$21/(1+HOME!$H$21)),IF($T$1=FALSE,J55*HOME!$F$20,J55*HOME!$F$20/(1+HOME!$H$20)))))</f>
        <v>0</v>
      </c>
      <c r="CH55" s="310">
        <f>IF($T55=TRUE,0,IF(K$2&lt;DATE(2019,10,1),IF($T$1=FALSE,K55*HOME!$F$18,K55*HOME!$F$18/(1+HOME!$H$18)),IF($AO55=TRUE,IF($T$1=FALSE,K55*HOME!$F$21,K55*HOME!$F$21/(1+HOME!$H$21)),IF($T$1=FALSE,K55*HOME!$F$20,K55*HOME!$F$20/(1+HOME!$H$20)))))</f>
        <v>0</v>
      </c>
      <c r="CI55" s="310">
        <f>IF($T55=TRUE,0,IF(L$2&lt;DATE(2019,10,1),IF($T$1=FALSE,L55*HOME!$F$18,L55*HOME!$F$18/(1+HOME!$H$18)),IF($AO55=TRUE,IF($T$1=FALSE,L55*HOME!$F$21,L55*HOME!$F$21/(1+HOME!$H$21)),IF($T$1=FALSE,L55*HOME!$F$20,L55*HOME!$F$20/(1+HOME!$H$20)))))</f>
        <v>0</v>
      </c>
      <c r="CJ55" s="310">
        <f>IF($T55=TRUE,0,IF(M$2&lt;DATE(2019,10,1),IF($T$1=FALSE,M55*HOME!$F$18,M55*HOME!$F$18/(1+HOME!$H$18)),IF($AO55=TRUE,IF($T$1=FALSE,M55*HOME!$F$21,M55*HOME!$F$21/(1+HOME!$H$21)),IF($T$1=FALSE,M55*HOME!$F$20,M55*HOME!$F$20/(1+HOME!$H$20)))))</f>
        <v>0</v>
      </c>
      <c r="CK55" s="310">
        <f>IF($T55=TRUE,0,IF(N$2&lt;DATE(2019,10,1),IF($T$1=FALSE,N55*HOME!$F$18,N55*HOME!$F$18/(1+HOME!$H$18)),IF($AO55=TRUE,IF($T$1=FALSE,N55*HOME!$F$21,N55*HOME!$F$21/(1+HOME!$H$21)),IF($T$1=FALSE,N55*HOME!$F$20,N55*HOME!$F$20/(1+HOME!$H$20)))))</f>
        <v>0</v>
      </c>
      <c r="CL55" s="310">
        <f>IF($T55=TRUE,0,IF(O$2&lt;DATE(2019,10,1),IF($T$1=FALSE,O55*HOME!$F$18,O55*HOME!$F$18/(1+HOME!$H$18)),IF($AO55=TRUE,IF($T$1=FALSE,O55*HOME!$F$21,O55*HOME!$F$21/(1+HOME!$H$21)),IF($T$1=FALSE,O55*HOME!$F$20,O55*HOME!$F$20/(1+HOME!$H$20)))))</f>
        <v>0</v>
      </c>
      <c r="CM55" s="310">
        <f>IF($T55=TRUE,0,IF(P$2&lt;DATE(2019,10,1),IF($T$1=FALSE,P55*HOME!$F$18,P55*HOME!$F$18/(1+HOME!$H$18)),IF($AO55=TRUE,IF($T$1=FALSE,P55*HOME!$F$21,P55*HOME!$F$21/(1+HOME!$H$21)),IF($T$1=FALSE,P55*HOME!$F$20,P55*HOME!$F$20/(1+HOME!$H$20)))))</f>
        <v>0</v>
      </c>
      <c r="CN55" s="310">
        <f t="shared" si="41"/>
        <v>0</v>
      </c>
    </row>
    <row r="56" spans="1:92" ht="18" customHeight="1">
      <c r="A56" s="335"/>
      <c r="B56" s="336">
        <v>51</v>
      </c>
      <c r="C56" s="1106">
        <f>IF(C$235=FALSE,当期計画!C56,当期実績!C56)</f>
        <v>0</v>
      </c>
      <c r="D56" s="387">
        <f>IF(D$235=FALSE,当期計画!D56,当期実績!D56)</f>
        <v>0</v>
      </c>
      <c r="E56" s="387">
        <f>IF(E$235=FALSE,当期計画!E56,当期実績!E56)</f>
        <v>0</v>
      </c>
      <c r="F56" s="387">
        <f>IF(F$235=FALSE,当期計画!F56,当期実績!F56)</f>
        <v>0</v>
      </c>
      <c r="G56" s="387">
        <f>IF(G$235=FALSE,当期計画!G56,当期実績!G56)</f>
        <v>0</v>
      </c>
      <c r="H56" s="387">
        <f>IF(H$235=FALSE,当期計画!H56,当期実績!H56)</f>
        <v>0</v>
      </c>
      <c r="I56" s="387">
        <f>IF(I$235=FALSE,当期計画!I56,当期実績!I56)</f>
        <v>0</v>
      </c>
      <c r="J56" s="387">
        <f>IF(J$235=FALSE,当期計画!J56,当期実績!J56)</f>
        <v>0</v>
      </c>
      <c r="K56" s="387">
        <f>IF(K$235=FALSE,当期計画!K56,当期実績!K56)</f>
        <v>0</v>
      </c>
      <c r="L56" s="387">
        <f>IF(L$235=FALSE,当期計画!L56,当期実績!L56)</f>
        <v>0</v>
      </c>
      <c r="M56" s="387">
        <f>IF(M$235=FALSE,当期計画!M56,当期実績!M56)</f>
        <v>0</v>
      </c>
      <c r="N56" s="387">
        <f>IF(N$235=FALSE,当期計画!N56,当期実績!N56)</f>
        <v>0</v>
      </c>
      <c r="O56" s="387">
        <f>IF(O$235=FALSE,当期計画!O56,当期実績!O56)</f>
        <v>0</v>
      </c>
      <c r="P56" s="387">
        <f>IF(P$235=FALSE,当期計画!P56,当期実績!P56)</f>
        <v>0</v>
      </c>
      <c r="Q56" s="90">
        <f t="shared" si="46"/>
        <v>0</v>
      </c>
      <c r="R56" s="1107">
        <f t="shared" si="38"/>
        <v>0</v>
      </c>
      <c r="S56" s="344">
        <f>前期実績!Q56</f>
        <v>0</v>
      </c>
      <c r="T56" s="341" t="b">
        <f>当期計画!T56</f>
        <v>0</v>
      </c>
      <c r="U56" s="79">
        <f>IF(D$2&lt;DATE(2019,10,1),IF($T$1=FALSE,IF($T56=FALSE,D56*HOME!$H$18,0),IF($T56=FALSE,D56*HOME!$H$18/(1+HOME!$H$18),0)),IF($T$1=FALSE,IF($T56=FALSE,D56*HOME!$H$20,0),IF($T56=FALSE,D56*HOME!$H$20/(1+HOME!$H$20),0)))</f>
        <v>0</v>
      </c>
      <c r="V56" s="79">
        <f>IF(E$2&lt;DATE(2019,10,1),IF($T$1=FALSE,IF($T56=FALSE,E56*HOME!$H$18,0),IF($T56=FALSE,E56*HOME!$H$18/(1+HOME!$H$18),0)),IF($T$1=FALSE,IF($T56=FALSE,E56*HOME!$H$20,0),IF($T56=FALSE,E56*HOME!$H$20/(1+HOME!$H$20),0)))</f>
        <v>0</v>
      </c>
      <c r="W56" s="79">
        <f>IF(F$2&lt;DATE(2019,10,1),IF($T$1=FALSE,IF($T56=FALSE,F56*HOME!$H$18,0),IF($T56=FALSE,F56*HOME!$H$18/(1+HOME!$H$18),0)),IF($T$1=FALSE,IF($T56=FALSE,F56*HOME!$H$20,0),IF($T56=FALSE,F56*HOME!$H$20/(1+HOME!$H$20),0)))</f>
        <v>0</v>
      </c>
      <c r="X56" s="79">
        <f>IF(G$2&lt;DATE(2019,10,1),IF($T$1=FALSE,IF($T56=FALSE,G56*HOME!$H$18,0),IF($T56=FALSE,G56*HOME!$H$18/(1+HOME!$H$18),0)),IF($T$1=FALSE,IF($T56=FALSE,G56*HOME!$H$20,0),IF($T56=FALSE,G56*HOME!$H$20/(1+HOME!$H$20),0)))</f>
        <v>0</v>
      </c>
      <c r="Y56" s="79">
        <f>IF(H$2&lt;DATE(2019,10,1),IF($T$1=FALSE,IF($T56=FALSE,H56*HOME!$H$18,0),IF($T56=FALSE,H56*HOME!$H$18/(1+HOME!$H$18),0)),IF($T$1=FALSE,IF($T56=FALSE,H56*HOME!$H$20,0),IF($T56=FALSE,H56*HOME!$H$20/(1+HOME!$H$20),0)))</f>
        <v>0</v>
      </c>
      <c r="Z56" s="79">
        <f>IF(I$2&lt;DATE(2019,10,1),IF($T$1=FALSE,IF($T56=FALSE,I56*HOME!$H$18,0),IF($T56=FALSE,I56*HOME!$H$18/(1+HOME!$H$18),0)),IF($T$1=FALSE,IF($T56=FALSE,I56*HOME!$H$20,0),IF($T56=FALSE,I56*HOME!$H$20/(1+HOME!$H$20),0)))</f>
        <v>0</v>
      </c>
      <c r="AA56" s="79">
        <f>IF(J$2&lt;DATE(2019,10,1),IF($T$1=FALSE,IF($T56=FALSE,J56*HOME!$H$18,0),IF($T56=FALSE,J56*HOME!$H$18/(1+HOME!$H$18),0)),IF($T$1=FALSE,IF($T56=FALSE,J56*HOME!$H$20,0),IF($T56=FALSE,J56*HOME!$H$20/(1+HOME!$H$20),0)))</f>
        <v>0</v>
      </c>
      <c r="AB56" s="79">
        <f>IF(K$2&lt;DATE(2019,10,1),IF($T$1=FALSE,IF($T56=FALSE,K56*HOME!$H$18,0),IF($T56=FALSE,K56*HOME!$H$18/(1+HOME!$H$18),0)),IF($T$1=FALSE,IF($T56=FALSE,K56*HOME!$H$20,0),IF($T56=FALSE,K56*HOME!$H$20/(1+HOME!$H$20),0)))</f>
        <v>0</v>
      </c>
      <c r="AC56" s="79">
        <f>IF(L$2&lt;DATE(2019,10,1),IF($T$1=FALSE,IF($T56=FALSE,L56*HOME!$H$18,0),IF($T56=FALSE,L56*HOME!$H$18/(1+HOME!$H$18),0)),IF($T$1=FALSE,IF($T56=FALSE,L56*HOME!$H$20,0),IF($T56=FALSE,L56*HOME!$H$20/(1+HOME!$H$20),0)))</f>
        <v>0</v>
      </c>
      <c r="AD56" s="79">
        <f>IF(M$2&lt;DATE(2019,10,1),IF($T$1=FALSE,IF($T56=FALSE,M56*HOME!$H$18,0),IF($T56=FALSE,M56*HOME!$H$18/(1+HOME!$H$18),0)),IF($T$1=FALSE,IF($T56=FALSE,M56*HOME!$H$20,0),IF($T56=FALSE,M56*HOME!$H$20/(1+HOME!$H$20),0)))</f>
        <v>0</v>
      </c>
      <c r="AE56" s="79">
        <f>IF(N$2&lt;DATE(2019,10,1),IF($T$1=FALSE,IF($T56=FALSE,N56*HOME!$H$18,0),IF($T56=FALSE,N56*HOME!$H$18/(1+HOME!$H$18),0)),IF($T$1=FALSE,IF($T56=FALSE,N56*HOME!$H$20,0),IF($T56=FALSE,N56*HOME!$H$20/(1+HOME!$H$20),0)))</f>
        <v>0</v>
      </c>
      <c r="AF56" s="79">
        <f>IF(O$2&lt;DATE(2019,10,1),IF($T$1=FALSE,IF($T56=FALSE,O56*HOME!$H$18,0),IF($T56=FALSE,O56*HOME!$H$18/(1+HOME!$H$18),0)),IF($T$1=FALSE,IF($T56=FALSE,O56*HOME!$H$20,0),IF($T56=FALSE,O56*HOME!$H$20/(1+HOME!$H$20),0)))</f>
        <v>0</v>
      </c>
      <c r="AG56" s="79">
        <f>IF(P$2&lt;DATE(2019,10,1),IF($T$1=FALSE,IF($T56=FALSE,P56*HOME!$H$18,0),IF($T56=FALSE,P56*HOME!$H$18/(1+HOME!$H$18),0)),IF($T$1=FALSE,IF($T56=FALSE,P56*HOME!$H$20,0),IF($T56=FALSE,P56*HOME!$H$20/(1+HOME!$H$20),0)))</f>
        <v>0</v>
      </c>
      <c r="AH56" s="79">
        <f t="shared" si="40"/>
        <v>0</v>
      </c>
      <c r="AI56" s="79">
        <f t="shared" si="4"/>
        <v>0</v>
      </c>
      <c r="AJ56" s="86"/>
      <c r="AK56" s="79"/>
      <c r="AL56" s="79"/>
      <c r="AM56" s="79"/>
      <c r="AN56" s="79"/>
      <c r="AO56" s="79"/>
      <c r="AP56" s="79"/>
      <c r="AQ56" s="79"/>
      <c r="AR56" s="465"/>
      <c r="AS56" s="449"/>
      <c r="AT56" s="449"/>
      <c r="AU56" s="449"/>
      <c r="AV56" s="449"/>
      <c r="AW56" s="449"/>
      <c r="AX56" s="449"/>
      <c r="CA56" s="310">
        <f>IF($T56=TRUE,0,IF(D$2&lt;DATE(2019,10,1),IF($T$1=FALSE,D56*HOME!$F$18,D56*HOME!$F$18/(1+HOME!$H$18)),IF($AO56=TRUE,IF($T$1=FALSE,D56*HOME!$F$21,D56*HOME!$F$21/(1+HOME!$H$21)),IF($T$1=FALSE,D56*HOME!$F$20,D56*HOME!$F$20/(1+HOME!$H$20)))))</f>
        <v>0</v>
      </c>
      <c r="CB56" s="310">
        <f>IF($T56=TRUE,0,IF(E$2&lt;DATE(2019,10,1),IF($T$1=FALSE,E56*HOME!$F$18,E56*HOME!$F$18/(1+HOME!$H$18)),IF($AO56=TRUE,IF($T$1=FALSE,E56*HOME!$F$21,E56*HOME!$F$21/(1+HOME!$H$21)),IF($T$1=FALSE,E56*HOME!$F$20,E56*HOME!$F$20/(1+HOME!$H$20)))))</f>
        <v>0</v>
      </c>
      <c r="CC56" s="310">
        <f>IF($T56=TRUE,0,IF(F$2&lt;DATE(2019,10,1),IF($T$1=FALSE,F56*HOME!$F$18,F56*HOME!$F$18/(1+HOME!$H$18)),IF($AO56=TRUE,IF($T$1=FALSE,F56*HOME!$F$21,F56*HOME!$F$21/(1+HOME!$H$21)),IF($T$1=FALSE,F56*HOME!$F$20,F56*HOME!$F$20/(1+HOME!$H$20)))))</f>
        <v>0</v>
      </c>
      <c r="CD56" s="310">
        <f>IF($T56=TRUE,0,IF(G$2&lt;DATE(2019,10,1),IF($T$1=FALSE,G56*HOME!$F$18,G56*HOME!$F$18/(1+HOME!$H$18)),IF($AO56=TRUE,IF($T$1=FALSE,G56*HOME!$F$21,G56*HOME!$F$21/(1+HOME!$H$21)),IF($T$1=FALSE,G56*HOME!$F$20,G56*HOME!$F$20/(1+HOME!$H$20)))))</f>
        <v>0</v>
      </c>
      <c r="CE56" s="310">
        <f>IF($T56=TRUE,0,IF(H$2&lt;DATE(2019,10,1),IF($T$1=FALSE,H56*HOME!$F$18,H56*HOME!$F$18/(1+HOME!$H$18)),IF($AO56=TRUE,IF($T$1=FALSE,H56*HOME!$F$21,H56*HOME!$F$21/(1+HOME!$H$21)),IF($T$1=FALSE,H56*HOME!$F$20,H56*HOME!$F$20/(1+HOME!$H$20)))))</f>
        <v>0</v>
      </c>
      <c r="CF56" s="310">
        <f>IF($T56=TRUE,0,IF(I$2&lt;DATE(2019,10,1),IF($T$1=FALSE,I56*HOME!$F$18,I56*HOME!$F$18/(1+HOME!$H$18)),IF($AO56=TRUE,IF($T$1=FALSE,I56*HOME!$F$21,I56*HOME!$F$21/(1+HOME!$H$21)),IF($T$1=FALSE,I56*HOME!$F$20,I56*HOME!$F$20/(1+HOME!$H$20)))))</f>
        <v>0</v>
      </c>
      <c r="CG56" s="310">
        <f>IF($T56=TRUE,0,IF(J$2&lt;DATE(2019,10,1),IF($T$1=FALSE,J56*HOME!$F$18,J56*HOME!$F$18/(1+HOME!$H$18)),IF($AO56=TRUE,IF($T$1=FALSE,J56*HOME!$F$21,J56*HOME!$F$21/(1+HOME!$H$21)),IF($T$1=FALSE,J56*HOME!$F$20,J56*HOME!$F$20/(1+HOME!$H$20)))))</f>
        <v>0</v>
      </c>
      <c r="CH56" s="310">
        <f>IF($T56=TRUE,0,IF(K$2&lt;DATE(2019,10,1),IF($T$1=FALSE,K56*HOME!$F$18,K56*HOME!$F$18/(1+HOME!$H$18)),IF($AO56=TRUE,IF($T$1=FALSE,K56*HOME!$F$21,K56*HOME!$F$21/(1+HOME!$H$21)),IF($T$1=FALSE,K56*HOME!$F$20,K56*HOME!$F$20/(1+HOME!$H$20)))))</f>
        <v>0</v>
      </c>
      <c r="CI56" s="310">
        <f>IF($T56=TRUE,0,IF(L$2&lt;DATE(2019,10,1),IF($T$1=FALSE,L56*HOME!$F$18,L56*HOME!$F$18/(1+HOME!$H$18)),IF($AO56=TRUE,IF($T$1=FALSE,L56*HOME!$F$21,L56*HOME!$F$21/(1+HOME!$H$21)),IF($T$1=FALSE,L56*HOME!$F$20,L56*HOME!$F$20/(1+HOME!$H$20)))))</f>
        <v>0</v>
      </c>
      <c r="CJ56" s="310">
        <f>IF($T56=TRUE,0,IF(M$2&lt;DATE(2019,10,1),IF($T$1=FALSE,M56*HOME!$F$18,M56*HOME!$F$18/(1+HOME!$H$18)),IF($AO56=TRUE,IF($T$1=FALSE,M56*HOME!$F$21,M56*HOME!$F$21/(1+HOME!$H$21)),IF($T$1=FALSE,M56*HOME!$F$20,M56*HOME!$F$20/(1+HOME!$H$20)))))</f>
        <v>0</v>
      </c>
      <c r="CK56" s="310">
        <f>IF($T56=TRUE,0,IF(N$2&lt;DATE(2019,10,1),IF($T$1=FALSE,N56*HOME!$F$18,N56*HOME!$F$18/(1+HOME!$H$18)),IF($AO56=TRUE,IF($T$1=FALSE,N56*HOME!$F$21,N56*HOME!$F$21/(1+HOME!$H$21)),IF($T$1=FALSE,N56*HOME!$F$20,N56*HOME!$F$20/(1+HOME!$H$20)))))</f>
        <v>0</v>
      </c>
      <c r="CL56" s="310">
        <f>IF($T56=TRUE,0,IF(O$2&lt;DATE(2019,10,1),IF($T$1=FALSE,O56*HOME!$F$18,O56*HOME!$F$18/(1+HOME!$H$18)),IF($AO56=TRUE,IF($T$1=FALSE,O56*HOME!$F$21,O56*HOME!$F$21/(1+HOME!$H$21)),IF($T$1=FALSE,O56*HOME!$F$20,O56*HOME!$F$20/(1+HOME!$H$20)))))</f>
        <v>0</v>
      </c>
      <c r="CM56" s="310">
        <f>IF($T56=TRUE,0,IF(P$2&lt;DATE(2019,10,1),IF($T$1=FALSE,P56*HOME!$F$18,P56*HOME!$F$18/(1+HOME!$H$18)),IF($AO56=TRUE,IF($T$1=FALSE,P56*HOME!$F$21,P56*HOME!$F$21/(1+HOME!$H$21)),IF($T$1=FALSE,P56*HOME!$F$20,P56*HOME!$F$20/(1+HOME!$H$20)))))</f>
        <v>0</v>
      </c>
      <c r="CN56" s="310">
        <f t="shared" si="41"/>
        <v>0</v>
      </c>
    </row>
    <row r="57" spans="1:92" ht="18" customHeight="1">
      <c r="A57" s="335"/>
      <c r="B57" s="336">
        <v>52</v>
      </c>
      <c r="C57" s="1106">
        <f>IF(C$235=FALSE,当期計画!C57,当期実績!C57)</f>
        <v>0</v>
      </c>
      <c r="D57" s="387">
        <f>IF(D$235=FALSE,当期計画!D57,当期実績!D57)</f>
        <v>0</v>
      </c>
      <c r="E57" s="387">
        <f>IF(E$235=FALSE,当期計画!E57,当期実績!E57)</f>
        <v>0</v>
      </c>
      <c r="F57" s="387">
        <f>IF(F$235=FALSE,当期計画!F57,当期実績!F57)</f>
        <v>0</v>
      </c>
      <c r="G57" s="387">
        <f>IF(G$235=FALSE,当期計画!G57,当期実績!G57)</f>
        <v>0</v>
      </c>
      <c r="H57" s="387">
        <f>IF(H$235=FALSE,当期計画!H57,当期実績!H57)</f>
        <v>0</v>
      </c>
      <c r="I57" s="387">
        <f>IF(I$235=FALSE,当期計画!I57,当期実績!I57)</f>
        <v>0</v>
      </c>
      <c r="J57" s="387">
        <f>IF(J$235=FALSE,当期計画!J57,当期実績!J57)</f>
        <v>0</v>
      </c>
      <c r="K57" s="387">
        <f>IF(K$235=FALSE,当期計画!K57,当期実績!K57)</f>
        <v>0</v>
      </c>
      <c r="L57" s="387">
        <f>IF(L$235=FALSE,当期計画!L57,当期実績!L57)</f>
        <v>0</v>
      </c>
      <c r="M57" s="387">
        <f>IF(M$235=FALSE,当期計画!M57,当期実績!M57)</f>
        <v>0</v>
      </c>
      <c r="N57" s="387">
        <f>IF(N$235=FALSE,当期計画!N57,当期実績!N57)</f>
        <v>0</v>
      </c>
      <c r="O57" s="387">
        <f>IF(O$235=FALSE,当期計画!O57,当期実績!O57)</f>
        <v>0</v>
      </c>
      <c r="P57" s="387">
        <f>IF(P$235=FALSE,当期計画!P57,当期実績!P57)</f>
        <v>0</v>
      </c>
      <c r="Q57" s="90">
        <f t="shared" si="46"/>
        <v>0</v>
      </c>
      <c r="R57" s="1107">
        <f t="shared" si="38"/>
        <v>0</v>
      </c>
      <c r="S57" s="344">
        <f>前期実績!Q57</f>
        <v>0</v>
      </c>
      <c r="T57" s="341" t="b">
        <f>当期計画!T57</f>
        <v>0</v>
      </c>
      <c r="U57" s="79">
        <f>IF(D$2&lt;DATE(2019,10,1),IF($T$1=FALSE,IF($T57=FALSE,D57*HOME!$H$18,0),IF($T57=FALSE,D57*HOME!$H$18/(1+HOME!$H$18),0)),IF($T$1=FALSE,IF($T57=FALSE,D57*HOME!$H$20,0),IF($T57=FALSE,D57*HOME!$H$20/(1+HOME!$H$20),0)))</f>
        <v>0</v>
      </c>
      <c r="V57" s="79">
        <f>IF(E$2&lt;DATE(2019,10,1),IF($T$1=FALSE,IF($T57=FALSE,E57*HOME!$H$18,0),IF($T57=FALSE,E57*HOME!$H$18/(1+HOME!$H$18),0)),IF($T$1=FALSE,IF($T57=FALSE,E57*HOME!$H$20,0),IF($T57=FALSE,E57*HOME!$H$20/(1+HOME!$H$20),0)))</f>
        <v>0</v>
      </c>
      <c r="W57" s="79">
        <f>IF(F$2&lt;DATE(2019,10,1),IF($T$1=FALSE,IF($T57=FALSE,F57*HOME!$H$18,0),IF($T57=FALSE,F57*HOME!$H$18/(1+HOME!$H$18),0)),IF($T$1=FALSE,IF($T57=FALSE,F57*HOME!$H$20,0),IF($T57=FALSE,F57*HOME!$H$20/(1+HOME!$H$20),0)))</f>
        <v>0</v>
      </c>
      <c r="X57" s="79">
        <f>IF(G$2&lt;DATE(2019,10,1),IF($T$1=FALSE,IF($T57=FALSE,G57*HOME!$H$18,0),IF($T57=FALSE,G57*HOME!$H$18/(1+HOME!$H$18),0)),IF($T$1=FALSE,IF($T57=FALSE,G57*HOME!$H$20,0),IF($T57=FALSE,G57*HOME!$H$20/(1+HOME!$H$20),0)))</f>
        <v>0</v>
      </c>
      <c r="Y57" s="79">
        <f>IF(H$2&lt;DATE(2019,10,1),IF($T$1=FALSE,IF($T57=FALSE,H57*HOME!$H$18,0),IF($T57=FALSE,H57*HOME!$H$18/(1+HOME!$H$18),0)),IF($T$1=FALSE,IF($T57=FALSE,H57*HOME!$H$20,0),IF($T57=FALSE,H57*HOME!$H$20/(1+HOME!$H$20),0)))</f>
        <v>0</v>
      </c>
      <c r="Z57" s="79">
        <f>IF(I$2&lt;DATE(2019,10,1),IF($T$1=FALSE,IF($T57=FALSE,I57*HOME!$H$18,0),IF($T57=FALSE,I57*HOME!$H$18/(1+HOME!$H$18),0)),IF($T$1=FALSE,IF($T57=FALSE,I57*HOME!$H$20,0),IF($T57=FALSE,I57*HOME!$H$20/(1+HOME!$H$20),0)))</f>
        <v>0</v>
      </c>
      <c r="AA57" s="79">
        <f>IF(J$2&lt;DATE(2019,10,1),IF($T$1=FALSE,IF($T57=FALSE,J57*HOME!$H$18,0),IF($T57=FALSE,J57*HOME!$H$18/(1+HOME!$H$18),0)),IF($T$1=FALSE,IF($T57=FALSE,J57*HOME!$H$20,0),IF($T57=FALSE,J57*HOME!$H$20/(1+HOME!$H$20),0)))</f>
        <v>0</v>
      </c>
      <c r="AB57" s="79">
        <f>IF(K$2&lt;DATE(2019,10,1),IF($T$1=FALSE,IF($T57=FALSE,K57*HOME!$H$18,0),IF($T57=FALSE,K57*HOME!$H$18/(1+HOME!$H$18),0)),IF($T$1=FALSE,IF($T57=FALSE,K57*HOME!$H$20,0),IF($T57=FALSE,K57*HOME!$H$20/(1+HOME!$H$20),0)))</f>
        <v>0</v>
      </c>
      <c r="AC57" s="79">
        <f>IF(L$2&lt;DATE(2019,10,1),IF($T$1=FALSE,IF($T57=FALSE,L57*HOME!$H$18,0),IF($T57=FALSE,L57*HOME!$H$18/(1+HOME!$H$18),0)),IF($T$1=FALSE,IF($T57=FALSE,L57*HOME!$H$20,0),IF($T57=FALSE,L57*HOME!$H$20/(1+HOME!$H$20),0)))</f>
        <v>0</v>
      </c>
      <c r="AD57" s="79">
        <f>IF(M$2&lt;DATE(2019,10,1),IF($T$1=FALSE,IF($T57=FALSE,M57*HOME!$H$18,0),IF($T57=FALSE,M57*HOME!$H$18/(1+HOME!$H$18),0)),IF($T$1=FALSE,IF($T57=FALSE,M57*HOME!$H$20,0),IF($T57=FALSE,M57*HOME!$H$20/(1+HOME!$H$20),0)))</f>
        <v>0</v>
      </c>
      <c r="AE57" s="79">
        <f>IF(N$2&lt;DATE(2019,10,1),IF($T$1=FALSE,IF($T57=FALSE,N57*HOME!$H$18,0),IF($T57=FALSE,N57*HOME!$H$18/(1+HOME!$H$18),0)),IF($T$1=FALSE,IF($T57=FALSE,N57*HOME!$H$20,0),IF($T57=FALSE,N57*HOME!$H$20/(1+HOME!$H$20),0)))</f>
        <v>0</v>
      </c>
      <c r="AF57" s="79">
        <f>IF(O$2&lt;DATE(2019,10,1),IF($T$1=FALSE,IF($T57=FALSE,O57*HOME!$H$18,0),IF($T57=FALSE,O57*HOME!$H$18/(1+HOME!$H$18),0)),IF($T$1=FALSE,IF($T57=FALSE,O57*HOME!$H$20,0),IF($T57=FALSE,O57*HOME!$H$20/(1+HOME!$H$20),0)))</f>
        <v>0</v>
      </c>
      <c r="AG57" s="79">
        <f>IF(P$2&lt;DATE(2019,10,1),IF($T$1=FALSE,IF($T57=FALSE,P57*HOME!$H$18,0),IF($T57=FALSE,P57*HOME!$H$18/(1+HOME!$H$18),0)),IF($T$1=FALSE,IF($T57=FALSE,P57*HOME!$H$20,0),IF($T57=FALSE,P57*HOME!$H$20/(1+HOME!$H$20),0)))</f>
        <v>0</v>
      </c>
      <c r="AH57" s="79">
        <f t="shared" si="40"/>
        <v>0</v>
      </c>
      <c r="AI57" s="79">
        <f t="shared" si="4"/>
        <v>0</v>
      </c>
      <c r="AJ57" s="86"/>
      <c r="AK57" s="79"/>
      <c r="AL57" s="79"/>
      <c r="AM57" s="79"/>
      <c r="AN57" s="79"/>
      <c r="AO57" s="79"/>
      <c r="AP57" s="79"/>
      <c r="AQ57" s="79"/>
      <c r="AR57" s="465"/>
      <c r="AS57" s="449"/>
      <c r="AT57" s="449"/>
      <c r="AU57" s="449"/>
      <c r="AV57" s="449"/>
      <c r="AW57" s="449"/>
      <c r="AX57" s="449"/>
      <c r="CA57" s="310">
        <f>IF($T57=TRUE,0,IF(D$2&lt;DATE(2019,10,1),IF($T$1=FALSE,D57*HOME!$F$18,D57*HOME!$F$18/(1+HOME!$H$18)),IF($AO57=TRUE,IF($T$1=FALSE,D57*HOME!$F$21,D57*HOME!$F$21/(1+HOME!$H$21)),IF($T$1=FALSE,D57*HOME!$F$20,D57*HOME!$F$20/(1+HOME!$H$20)))))</f>
        <v>0</v>
      </c>
      <c r="CB57" s="310">
        <f>IF($T57=TRUE,0,IF(E$2&lt;DATE(2019,10,1),IF($T$1=FALSE,E57*HOME!$F$18,E57*HOME!$F$18/(1+HOME!$H$18)),IF($AO57=TRUE,IF($T$1=FALSE,E57*HOME!$F$21,E57*HOME!$F$21/(1+HOME!$H$21)),IF($T$1=FALSE,E57*HOME!$F$20,E57*HOME!$F$20/(1+HOME!$H$20)))))</f>
        <v>0</v>
      </c>
      <c r="CC57" s="310">
        <f>IF($T57=TRUE,0,IF(F$2&lt;DATE(2019,10,1),IF($T$1=FALSE,F57*HOME!$F$18,F57*HOME!$F$18/(1+HOME!$H$18)),IF($AO57=TRUE,IF($T$1=FALSE,F57*HOME!$F$21,F57*HOME!$F$21/(1+HOME!$H$21)),IF($T$1=FALSE,F57*HOME!$F$20,F57*HOME!$F$20/(1+HOME!$H$20)))))</f>
        <v>0</v>
      </c>
      <c r="CD57" s="310">
        <f>IF($T57=TRUE,0,IF(G$2&lt;DATE(2019,10,1),IF($T$1=FALSE,G57*HOME!$F$18,G57*HOME!$F$18/(1+HOME!$H$18)),IF($AO57=TRUE,IF($T$1=FALSE,G57*HOME!$F$21,G57*HOME!$F$21/(1+HOME!$H$21)),IF($T$1=FALSE,G57*HOME!$F$20,G57*HOME!$F$20/(1+HOME!$H$20)))))</f>
        <v>0</v>
      </c>
      <c r="CE57" s="310">
        <f>IF($T57=TRUE,0,IF(H$2&lt;DATE(2019,10,1),IF($T$1=FALSE,H57*HOME!$F$18,H57*HOME!$F$18/(1+HOME!$H$18)),IF($AO57=TRUE,IF($T$1=FALSE,H57*HOME!$F$21,H57*HOME!$F$21/(1+HOME!$H$21)),IF($T$1=FALSE,H57*HOME!$F$20,H57*HOME!$F$20/(1+HOME!$H$20)))))</f>
        <v>0</v>
      </c>
      <c r="CF57" s="310">
        <f>IF($T57=TRUE,0,IF(I$2&lt;DATE(2019,10,1),IF($T$1=FALSE,I57*HOME!$F$18,I57*HOME!$F$18/(1+HOME!$H$18)),IF($AO57=TRUE,IF($T$1=FALSE,I57*HOME!$F$21,I57*HOME!$F$21/(1+HOME!$H$21)),IF($T$1=FALSE,I57*HOME!$F$20,I57*HOME!$F$20/(1+HOME!$H$20)))))</f>
        <v>0</v>
      </c>
      <c r="CG57" s="310">
        <f>IF($T57=TRUE,0,IF(J$2&lt;DATE(2019,10,1),IF($T$1=FALSE,J57*HOME!$F$18,J57*HOME!$F$18/(1+HOME!$H$18)),IF($AO57=TRUE,IF($T$1=FALSE,J57*HOME!$F$21,J57*HOME!$F$21/(1+HOME!$H$21)),IF($T$1=FALSE,J57*HOME!$F$20,J57*HOME!$F$20/(1+HOME!$H$20)))))</f>
        <v>0</v>
      </c>
      <c r="CH57" s="310">
        <f>IF($T57=TRUE,0,IF(K$2&lt;DATE(2019,10,1),IF($T$1=FALSE,K57*HOME!$F$18,K57*HOME!$F$18/(1+HOME!$H$18)),IF($AO57=TRUE,IF($T$1=FALSE,K57*HOME!$F$21,K57*HOME!$F$21/(1+HOME!$H$21)),IF($T$1=FALSE,K57*HOME!$F$20,K57*HOME!$F$20/(1+HOME!$H$20)))))</f>
        <v>0</v>
      </c>
      <c r="CI57" s="310">
        <f>IF($T57=TRUE,0,IF(L$2&lt;DATE(2019,10,1),IF($T$1=FALSE,L57*HOME!$F$18,L57*HOME!$F$18/(1+HOME!$H$18)),IF($AO57=TRUE,IF($T$1=FALSE,L57*HOME!$F$21,L57*HOME!$F$21/(1+HOME!$H$21)),IF($T$1=FALSE,L57*HOME!$F$20,L57*HOME!$F$20/(1+HOME!$H$20)))))</f>
        <v>0</v>
      </c>
      <c r="CJ57" s="310">
        <f>IF($T57=TRUE,0,IF(M$2&lt;DATE(2019,10,1),IF($T$1=FALSE,M57*HOME!$F$18,M57*HOME!$F$18/(1+HOME!$H$18)),IF($AO57=TRUE,IF($T$1=FALSE,M57*HOME!$F$21,M57*HOME!$F$21/(1+HOME!$H$21)),IF($T$1=FALSE,M57*HOME!$F$20,M57*HOME!$F$20/(1+HOME!$H$20)))))</f>
        <v>0</v>
      </c>
      <c r="CK57" s="310">
        <f>IF($T57=TRUE,0,IF(N$2&lt;DATE(2019,10,1),IF($T$1=FALSE,N57*HOME!$F$18,N57*HOME!$F$18/(1+HOME!$H$18)),IF($AO57=TRUE,IF($T$1=FALSE,N57*HOME!$F$21,N57*HOME!$F$21/(1+HOME!$H$21)),IF($T$1=FALSE,N57*HOME!$F$20,N57*HOME!$F$20/(1+HOME!$H$20)))))</f>
        <v>0</v>
      </c>
      <c r="CL57" s="310">
        <f>IF($T57=TRUE,0,IF(O$2&lt;DATE(2019,10,1),IF($T$1=FALSE,O57*HOME!$F$18,O57*HOME!$F$18/(1+HOME!$H$18)),IF($AO57=TRUE,IF($T$1=FALSE,O57*HOME!$F$21,O57*HOME!$F$21/(1+HOME!$H$21)),IF($T$1=FALSE,O57*HOME!$F$20,O57*HOME!$F$20/(1+HOME!$H$20)))))</f>
        <v>0</v>
      </c>
      <c r="CM57" s="310">
        <f>IF($T57=TRUE,0,IF(P$2&lt;DATE(2019,10,1),IF($T$1=FALSE,P57*HOME!$F$18,P57*HOME!$F$18/(1+HOME!$H$18)),IF($AO57=TRUE,IF($T$1=FALSE,P57*HOME!$F$21,P57*HOME!$F$21/(1+HOME!$H$21)),IF($T$1=FALSE,P57*HOME!$F$20,P57*HOME!$F$20/(1+HOME!$H$20)))))</f>
        <v>0</v>
      </c>
      <c r="CN57" s="310">
        <f t="shared" si="41"/>
        <v>0</v>
      </c>
    </row>
    <row r="58" spans="1:92" ht="18" customHeight="1">
      <c r="A58" s="335"/>
      <c r="B58" s="336">
        <v>53</v>
      </c>
      <c r="C58" s="1106">
        <f>IF(C$235=FALSE,当期計画!C58,当期実績!C58)</f>
        <v>0</v>
      </c>
      <c r="D58" s="387">
        <f>IF(D$235=FALSE,当期計画!D58,当期実績!D58)</f>
        <v>0</v>
      </c>
      <c r="E58" s="387">
        <f>IF(E$235=FALSE,当期計画!E58,当期実績!E58)</f>
        <v>0</v>
      </c>
      <c r="F58" s="387">
        <f>IF(F$235=FALSE,当期計画!F58,当期実績!F58)</f>
        <v>0</v>
      </c>
      <c r="G58" s="387">
        <f>IF(G$235=FALSE,当期計画!G58,当期実績!G58)</f>
        <v>0</v>
      </c>
      <c r="H58" s="387">
        <f>IF(H$235=FALSE,当期計画!H58,当期実績!H58)</f>
        <v>0</v>
      </c>
      <c r="I58" s="387">
        <f>IF(I$235=FALSE,当期計画!I58,当期実績!I58)</f>
        <v>0</v>
      </c>
      <c r="J58" s="387">
        <f>IF(J$235=FALSE,当期計画!J58,当期実績!J58)</f>
        <v>0</v>
      </c>
      <c r="K58" s="387">
        <f>IF(K$235=FALSE,当期計画!K58,当期実績!K58)</f>
        <v>0</v>
      </c>
      <c r="L58" s="387">
        <f>IF(L$235=FALSE,当期計画!L58,当期実績!L58)</f>
        <v>0</v>
      </c>
      <c r="M58" s="387">
        <f>IF(M$235=FALSE,当期計画!M58,当期実績!M58)</f>
        <v>0</v>
      </c>
      <c r="N58" s="387">
        <f>IF(N$235=FALSE,当期計画!N58,当期実績!N58)</f>
        <v>0</v>
      </c>
      <c r="O58" s="387">
        <f>IF(O$235=FALSE,当期計画!O58,当期実績!O58)</f>
        <v>0</v>
      </c>
      <c r="P58" s="387">
        <f>IF(P$235=FALSE,当期計画!P58,当期実績!P58)</f>
        <v>0</v>
      </c>
      <c r="Q58" s="90">
        <f t="shared" si="46"/>
        <v>0</v>
      </c>
      <c r="R58" s="1107">
        <f t="shared" si="38"/>
        <v>0</v>
      </c>
      <c r="S58" s="344">
        <f>前期実績!Q58</f>
        <v>0</v>
      </c>
      <c r="T58" s="341" t="b">
        <f>当期計画!T58</f>
        <v>0</v>
      </c>
      <c r="U58" s="79">
        <f>IF(D$2&lt;DATE(2019,10,1),IF($T$1=FALSE,IF($T58=FALSE,D58*HOME!$H$18,0),IF($T58=FALSE,D58*HOME!$H$18/(1+HOME!$H$18),0)),IF($T$1=FALSE,IF($T58=FALSE,D58*HOME!$H$20,0),IF($T58=FALSE,D58*HOME!$H$20/(1+HOME!$H$20),0)))</f>
        <v>0</v>
      </c>
      <c r="V58" s="79">
        <f>IF(E$2&lt;DATE(2019,10,1),IF($T$1=FALSE,IF($T58=FALSE,E58*HOME!$H$18,0),IF($T58=FALSE,E58*HOME!$H$18/(1+HOME!$H$18),0)),IF($T$1=FALSE,IF($T58=FALSE,E58*HOME!$H$20,0),IF($T58=FALSE,E58*HOME!$H$20/(1+HOME!$H$20),0)))</f>
        <v>0</v>
      </c>
      <c r="W58" s="79">
        <f>IF(F$2&lt;DATE(2019,10,1),IF($T$1=FALSE,IF($T58=FALSE,F58*HOME!$H$18,0),IF($T58=FALSE,F58*HOME!$H$18/(1+HOME!$H$18),0)),IF($T$1=FALSE,IF($T58=FALSE,F58*HOME!$H$20,0),IF($T58=FALSE,F58*HOME!$H$20/(1+HOME!$H$20),0)))</f>
        <v>0</v>
      </c>
      <c r="X58" s="79">
        <f>IF(G$2&lt;DATE(2019,10,1),IF($T$1=FALSE,IF($T58=FALSE,G58*HOME!$H$18,0),IF($T58=FALSE,G58*HOME!$H$18/(1+HOME!$H$18),0)),IF($T$1=FALSE,IF($T58=FALSE,G58*HOME!$H$20,0),IF($T58=FALSE,G58*HOME!$H$20/(1+HOME!$H$20),0)))</f>
        <v>0</v>
      </c>
      <c r="Y58" s="79">
        <f>IF(H$2&lt;DATE(2019,10,1),IF($T$1=FALSE,IF($T58=FALSE,H58*HOME!$H$18,0),IF($T58=FALSE,H58*HOME!$H$18/(1+HOME!$H$18),0)),IF($T$1=FALSE,IF($T58=FALSE,H58*HOME!$H$20,0),IF($T58=FALSE,H58*HOME!$H$20/(1+HOME!$H$20),0)))</f>
        <v>0</v>
      </c>
      <c r="Z58" s="79">
        <f>IF(I$2&lt;DATE(2019,10,1),IF($T$1=FALSE,IF($T58=FALSE,I58*HOME!$H$18,0),IF($T58=FALSE,I58*HOME!$H$18/(1+HOME!$H$18),0)),IF($T$1=FALSE,IF($T58=FALSE,I58*HOME!$H$20,0),IF($T58=FALSE,I58*HOME!$H$20/(1+HOME!$H$20),0)))</f>
        <v>0</v>
      </c>
      <c r="AA58" s="79">
        <f>IF(J$2&lt;DATE(2019,10,1),IF($T$1=FALSE,IF($T58=FALSE,J58*HOME!$H$18,0),IF($T58=FALSE,J58*HOME!$H$18/(1+HOME!$H$18),0)),IF($T$1=FALSE,IF($T58=FALSE,J58*HOME!$H$20,0),IF($T58=FALSE,J58*HOME!$H$20/(1+HOME!$H$20),0)))</f>
        <v>0</v>
      </c>
      <c r="AB58" s="79">
        <f>IF(K$2&lt;DATE(2019,10,1),IF($T$1=FALSE,IF($T58=FALSE,K58*HOME!$H$18,0),IF($T58=FALSE,K58*HOME!$H$18/(1+HOME!$H$18),0)),IF($T$1=FALSE,IF($T58=FALSE,K58*HOME!$H$20,0),IF($T58=FALSE,K58*HOME!$H$20/(1+HOME!$H$20),0)))</f>
        <v>0</v>
      </c>
      <c r="AC58" s="79">
        <f>IF(L$2&lt;DATE(2019,10,1),IF($T$1=FALSE,IF($T58=FALSE,L58*HOME!$H$18,0),IF($T58=FALSE,L58*HOME!$H$18/(1+HOME!$H$18),0)),IF($T$1=FALSE,IF($T58=FALSE,L58*HOME!$H$20,0),IF($T58=FALSE,L58*HOME!$H$20/(1+HOME!$H$20),0)))</f>
        <v>0</v>
      </c>
      <c r="AD58" s="79">
        <f>IF(M$2&lt;DATE(2019,10,1),IF($T$1=FALSE,IF($T58=FALSE,M58*HOME!$H$18,0),IF($T58=FALSE,M58*HOME!$H$18/(1+HOME!$H$18),0)),IF($T$1=FALSE,IF($T58=FALSE,M58*HOME!$H$20,0),IF($T58=FALSE,M58*HOME!$H$20/(1+HOME!$H$20),0)))</f>
        <v>0</v>
      </c>
      <c r="AE58" s="79">
        <f>IF(N$2&lt;DATE(2019,10,1),IF($T$1=FALSE,IF($T58=FALSE,N58*HOME!$H$18,0),IF($T58=FALSE,N58*HOME!$H$18/(1+HOME!$H$18),0)),IF($T$1=FALSE,IF($T58=FALSE,N58*HOME!$H$20,0),IF($T58=FALSE,N58*HOME!$H$20/(1+HOME!$H$20),0)))</f>
        <v>0</v>
      </c>
      <c r="AF58" s="79">
        <f>IF(O$2&lt;DATE(2019,10,1),IF($T$1=FALSE,IF($T58=FALSE,O58*HOME!$H$18,0),IF($T58=FALSE,O58*HOME!$H$18/(1+HOME!$H$18),0)),IF($T$1=FALSE,IF($T58=FALSE,O58*HOME!$H$20,0),IF($T58=FALSE,O58*HOME!$H$20/(1+HOME!$H$20),0)))</f>
        <v>0</v>
      </c>
      <c r="AG58" s="79">
        <f>IF(P$2&lt;DATE(2019,10,1),IF($T$1=FALSE,IF($T58=FALSE,P58*HOME!$H$18,0),IF($T58=FALSE,P58*HOME!$H$18/(1+HOME!$H$18),0)),IF($T$1=FALSE,IF($T58=FALSE,P58*HOME!$H$20,0),IF($T58=FALSE,P58*HOME!$H$20/(1+HOME!$H$20),0)))</f>
        <v>0</v>
      </c>
      <c r="AH58" s="79">
        <f t="shared" si="40"/>
        <v>0</v>
      </c>
      <c r="AI58" s="79">
        <f t="shared" si="4"/>
        <v>0</v>
      </c>
      <c r="AJ58" s="86"/>
      <c r="AK58" s="79"/>
      <c r="AL58" s="79"/>
      <c r="AM58" s="79"/>
      <c r="AN58" s="79"/>
      <c r="AO58" s="79"/>
      <c r="AP58" s="79"/>
      <c r="AQ58" s="79"/>
      <c r="AR58" s="465"/>
      <c r="AS58" s="449"/>
      <c r="AT58" s="449"/>
      <c r="AU58" s="449"/>
      <c r="AV58" s="449"/>
      <c r="AW58" s="449"/>
      <c r="AX58" s="449"/>
      <c r="CA58" s="310">
        <f>IF($T58=TRUE,0,IF(D$2&lt;DATE(2019,10,1),IF($T$1=FALSE,D58*HOME!$F$18,D58*HOME!$F$18/(1+HOME!$H$18)),IF($AO58=TRUE,IF($T$1=FALSE,D58*HOME!$F$21,D58*HOME!$F$21/(1+HOME!$H$21)),IF($T$1=FALSE,D58*HOME!$F$20,D58*HOME!$F$20/(1+HOME!$H$20)))))</f>
        <v>0</v>
      </c>
      <c r="CB58" s="310">
        <f>IF($T58=TRUE,0,IF(E$2&lt;DATE(2019,10,1),IF($T$1=FALSE,E58*HOME!$F$18,E58*HOME!$F$18/(1+HOME!$H$18)),IF($AO58=TRUE,IF($T$1=FALSE,E58*HOME!$F$21,E58*HOME!$F$21/(1+HOME!$H$21)),IF($T$1=FALSE,E58*HOME!$F$20,E58*HOME!$F$20/(1+HOME!$H$20)))))</f>
        <v>0</v>
      </c>
      <c r="CC58" s="310">
        <f>IF($T58=TRUE,0,IF(F$2&lt;DATE(2019,10,1),IF($T$1=FALSE,F58*HOME!$F$18,F58*HOME!$F$18/(1+HOME!$H$18)),IF($AO58=TRUE,IF($T$1=FALSE,F58*HOME!$F$21,F58*HOME!$F$21/(1+HOME!$H$21)),IF($T$1=FALSE,F58*HOME!$F$20,F58*HOME!$F$20/(1+HOME!$H$20)))))</f>
        <v>0</v>
      </c>
      <c r="CD58" s="310">
        <f>IF($T58=TRUE,0,IF(G$2&lt;DATE(2019,10,1),IF($T$1=FALSE,G58*HOME!$F$18,G58*HOME!$F$18/(1+HOME!$H$18)),IF($AO58=TRUE,IF($T$1=FALSE,G58*HOME!$F$21,G58*HOME!$F$21/(1+HOME!$H$21)),IF($T$1=FALSE,G58*HOME!$F$20,G58*HOME!$F$20/(1+HOME!$H$20)))))</f>
        <v>0</v>
      </c>
      <c r="CE58" s="310">
        <f>IF($T58=TRUE,0,IF(H$2&lt;DATE(2019,10,1),IF($T$1=FALSE,H58*HOME!$F$18,H58*HOME!$F$18/(1+HOME!$H$18)),IF($AO58=TRUE,IF($T$1=FALSE,H58*HOME!$F$21,H58*HOME!$F$21/(1+HOME!$H$21)),IF($T$1=FALSE,H58*HOME!$F$20,H58*HOME!$F$20/(1+HOME!$H$20)))))</f>
        <v>0</v>
      </c>
      <c r="CF58" s="310">
        <f>IF($T58=TRUE,0,IF(I$2&lt;DATE(2019,10,1),IF($T$1=FALSE,I58*HOME!$F$18,I58*HOME!$F$18/(1+HOME!$H$18)),IF($AO58=TRUE,IF($T$1=FALSE,I58*HOME!$F$21,I58*HOME!$F$21/(1+HOME!$H$21)),IF($T$1=FALSE,I58*HOME!$F$20,I58*HOME!$F$20/(1+HOME!$H$20)))))</f>
        <v>0</v>
      </c>
      <c r="CG58" s="310">
        <f>IF($T58=TRUE,0,IF(J$2&lt;DATE(2019,10,1),IF($T$1=FALSE,J58*HOME!$F$18,J58*HOME!$F$18/(1+HOME!$H$18)),IF($AO58=TRUE,IF($T$1=FALSE,J58*HOME!$F$21,J58*HOME!$F$21/(1+HOME!$H$21)),IF($T$1=FALSE,J58*HOME!$F$20,J58*HOME!$F$20/(1+HOME!$H$20)))))</f>
        <v>0</v>
      </c>
      <c r="CH58" s="310">
        <f>IF($T58=TRUE,0,IF(K$2&lt;DATE(2019,10,1),IF($T$1=FALSE,K58*HOME!$F$18,K58*HOME!$F$18/(1+HOME!$H$18)),IF($AO58=TRUE,IF($T$1=FALSE,K58*HOME!$F$21,K58*HOME!$F$21/(1+HOME!$H$21)),IF($T$1=FALSE,K58*HOME!$F$20,K58*HOME!$F$20/(1+HOME!$H$20)))))</f>
        <v>0</v>
      </c>
      <c r="CI58" s="310">
        <f>IF($T58=TRUE,0,IF(L$2&lt;DATE(2019,10,1),IF($T$1=FALSE,L58*HOME!$F$18,L58*HOME!$F$18/(1+HOME!$H$18)),IF($AO58=TRUE,IF($T$1=FALSE,L58*HOME!$F$21,L58*HOME!$F$21/(1+HOME!$H$21)),IF($T$1=FALSE,L58*HOME!$F$20,L58*HOME!$F$20/(1+HOME!$H$20)))))</f>
        <v>0</v>
      </c>
      <c r="CJ58" s="310">
        <f>IF($T58=TRUE,0,IF(M$2&lt;DATE(2019,10,1),IF($T$1=FALSE,M58*HOME!$F$18,M58*HOME!$F$18/(1+HOME!$H$18)),IF($AO58=TRUE,IF($T$1=FALSE,M58*HOME!$F$21,M58*HOME!$F$21/(1+HOME!$H$21)),IF($T$1=FALSE,M58*HOME!$F$20,M58*HOME!$F$20/(1+HOME!$H$20)))))</f>
        <v>0</v>
      </c>
      <c r="CK58" s="310">
        <f>IF($T58=TRUE,0,IF(N$2&lt;DATE(2019,10,1),IF($T$1=FALSE,N58*HOME!$F$18,N58*HOME!$F$18/(1+HOME!$H$18)),IF($AO58=TRUE,IF($T$1=FALSE,N58*HOME!$F$21,N58*HOME!$F$21/(1+HOME!$H$21)),IF($T$1=FALSE,N58*HOME!$F$20,N58*HOME!$F$20/(1+HOME!$H$20)))))</f>
        <v>0</v>
      </c>
      <c r="CL58" s="310">
        <f>IF($T58=TRUE,0,IF(O$2&lt;DATE(2019,10,1),IF($T$1=FALSE,O58*HOME!$F$18,O58*HOME!$F$18/(1+HOME!$H$18)),IF($AO58=TRUE,IF($T$1=FALSE,O58*HOME!$F$21,O58*HOME!$F$21/(1+HOME!$H$21)),IF($T$1=FALSE,O58*HOME!$F$20,O58*HOME!$F$20/(1+HOME!$H$20)))))</f>
        <v>0</v>
      </c>
      <c r="CM58" s="310">
        <f>IF($T58=TRUE,0,IF(P$2&lt;DATE(2019,10,1),IF($T$1=FALSE,P58*HOME!$F$18,P58*HOME!$F$18/(1+HOME!$H$18)),IF($AO58=TRUE,IF($T$1=FALSE,P58*HOME!$F$21,P58*HOME!$F$21/(1+HOME!$H$21)),IF($T$1=FALSE,P58*HOME!$F$20,P58*HOME!$F$20/(1+HOME!$H$20)))))</f>
        <v>0</v>
      </c>
      <c r="CN58" s="310">
        <f t="shared" si="41"/>
        <v>0</v>
      </c>
    </row>
    <row r="59" spans="1:92" ht="18" customHeight="1">
      <c r="A59" s="335"/>
      <c r="B59" s="336">
        <v>54</v>
      </c>
      <c r="C59" s="1106">
        <f>IF(C$235=FALSE,当期計画!C59,当期実績!C59)</f>
        <v>0</v>
      </c>
      <c r="D59" s="387">
        <f>IF(D$235=FALSE,当期計画!D59,当期実績!D59)</f>
        <v>0</v>
      </c>
      <c r="E59" s="387">
        <f>IF(E$235=FALSE,当期計画!E59,当期実績!E59)</f>
        <v>0</v>
      </c>
      <c r="F59" s="387">
        <f>IF(F$235=FALSE,当期計画!F59,当期実績!F59)</f>
        <v>0</v>
      </c>
      <c r="G59" s="387">
        <f>IF(G$235=FALSE,当期計画!G59,当期実績!G59)</f>
        <v>0</v>
      </c>
      <c r="H59" s="387">
        <f>IF(H$235=FALSE,当期計画!H59,当期実績!H59)</f>
        <v>0</v>
      </c>
      <c r="I59" s="387">
        <f>IF(I$235=FALSE,当期計画!I59,当期実績!I59)</f>
        <v>0</v>
      </c>
      <c r="J59" s="387">
        <f>IF(J$235=FALSE,当期計画!J59,当期実績!J59)</f>
        <v>0</v>
      </c>
      <c r="K59" s="387">
        <f>IF(K$235=FALSE,当期計画!K59,当期実績!K59)</f>
        <v>0</v>
      </c>
      <c r="L59" s="387">
        <f>IF(L$235=FALSE,当期計画!L59,当期実績!L59)</f>
        <v>0</v>
      </c>
      <c r="M59" s="387">
        <f>IF(M$235=FALSE,当期計画!M59,当期実績!M59)</f>
        <v>0</v>
      </c>
      <c r="N59" s="387">
        <f>IF(N$235=FALSE,当期計画!N59,当期実績!N59)</f>
        <v>0</v>
      </c>
      <c r="O59" s="387">
        <f>IF(O$235=FALSE,当期計画!O59,当期実績!O59)</f>
        <v>0</v>
      </c>
      <c r="P59" s="387">
        <f>IF(P$235=FALSE,当期計画!P59,当期実績!P59)</f>
        <v>0</v>
      </c>
      <c r="Q59" s="90">
        <f t="shared" si="46"/>
        <v>0</v>
      </c>
      <c r="R59" s="1107">
        <f t="shared" si="38"/>
        <v>0</v>
      </c>
      <c r="S59" s="344">
        <f>前期実績!Q59</f>
        <v>0</v>
      </c>
      <c r="T59" s="341" t="b">
        <f>当期計画!T59</f>
        <v>0</v>
      </c>
      <c r="U59" s="79">
        <f>IF(D$2&lt;DATE(2019,10,1),IF($T$1=FALSE,IF($T59=FALSE,D59*HOME!$H$18,0),IF($T59=FALSE,D59*HOME!$H$18/(1+HOME!$H$18),0)),IF($T$1=FALSE,IF($T59=FALSE,D59*HOME!$H$20,0),IF($T59=FALSE,D59*HOME!$H$20/(1+HOME!$H$20),0)))</f>
        <v>0</v>
      </c>
      <c r="V59" s="79">
        <f>IF(E$2&lt;DATE(2019,10,1),IF($T$1=FALSE,IF($T59=FALSE,E59*HOME!$H$18,0),IF($T59=FALSE,E59*HOME!$H$18/(1+HOME!$H$18),0)),IF($T$1=FALSE,IF($T59=FALSE,E59*HOME!$H$20,0),IF($T59=FALSE,E59*HOME!$H$20/(1+HOME!$H$20),0)))</f>
        <v>0</v>
      </c>
      <c r="W59" s="79">
        <f>IF(F$2&lt;DATE(2019,10,1),IF($T$1=FALSE,IF($T59=FALSE,F59*HOME!$H$18,0),IF($T59=FALSE,F59*HOME!$H$18/(1+HOME!$H$18),0)),IF($T$1=FALSE,IF($T59=FALSE,F59*HOME!$H$20,0),IF($T59=FALSE,F59*HOME!$H$20/(1+HOME!$H$20),0)))</f>
        <v>0</v>
      </c>
      <c r="X59" s="79">
        <f>IF(G$2&lt;DATE(2019,10,1),IF($T$1=FALSE,IF($T59=FALSE,G59*HOME!$H$18,0),IF($T59=FALSE,G59*HOME!$H$18/(1+HOME!$H$18),0)),IF($T$1=FALSE,IF($T59=FALSE,G59*HOME!$H$20,0),IF($T59=FALSE,G59*HOME!$H$20/(1+HOME!$H$20),0)))</f>
        <v>0</v>
      </c>
      <c r="Y59" s="79">
        <f>IF(H$2&lt;DATE(2019,10,1),IF($T$1=FALSE,IF($T59=FALSE,H59*HOME!$H$18,0),IF($T59=FALSE,H59*HOME!$H$18/(1+HOME!$H$18),0)),IF($T$1=FALSE,IF($T59=FALSE,H59*HOME!$H$20,0),IF($T59=FALSE,H59*HOME!$H$20/(1+HOME!$H$20),0)))</f>
        <v>0</v>
      </c>
      <c r="Z59" s="79">
        <f>IF(I$2&lt;DATE(2019,10,1),IF($T$1=FALSE,IF($T59=FALSE,I59*HOME!$H$18,0),IF($T59=FALSE,I59*HOME!$H$18/(1+HOME!$H$18),0)),IF($T$1=FALSE,IF($T59=FALSE,I59*HOME!$H$20,0),IF($T59=FALSE,I59*HOME!$H$20/(1+HOME!$H$20),0)))</f>
        <v>0</v>
      </c>
      <c r="AA59" s="79">
        <f>IF(J$2&lt;DATE(2019,10,1),IF($T$1=FALSE,IF($T59=FALSE,J59*HOME!$H$18,0),IF($T59=FALSE,J59*HOME!$H$18/(1+HOME!$H$18),0)),IF($T$1=FALSE,IF($T59=FALSE,J59*HOME!$H$20,0),IF($T59=FALSE,J59*HOME!$H$20/(1+HOME!$H$20),0)))</f>
        <v>0</v>
      </c>
      <c r="AB59" s="79">
        <f>IF(K$2&lt;DATE(2019,10,1),IF($T$1=FALSE,IF($T59=FALSE,K59*HOME!$H$18,0),IF($T59=FALSE,K59*HOME!$H$18/(1+HOME!$H$18),0)),IF($T$1=FALSE,IF($T59=FALSE,K59*HOME!$H$20,0),IF($T59=FALSE,K59*HOME!$H$20/(1+HOME!$H$20),0)))</f>
        <v>0</v>
      </c>
      <c r="AC59" s="79">
        <f>IF(L$2&lt;DATE(2019,10,1),IF($T$1=FALSE,IF($T59=FALSE,L59*HOME!$H$18,0),IF($T59=FALSE,L59*HOME!$H$18/(1+HOME!$H$18),0)),IF($T$1=FALSE,IF($T59=FALSE,L59*HOME!$H$20,0),IF($T59=FALSE,L59*HOME!$H$20/(1+HOME!$H$20),0)))</f>
        <v>0</v>
      </c>
      <c r="AD59" s="79">
        <f>IF(M$2&lt;DATE(2019,10,1),IF($T$1=FALSE,IF($T59=FALSE,M59*HOME!$H$18,0),IF($T59=FALSE,M59*HOME!$H$18/(1+HOME!$H$18),0)),IF($T$1=FALSE,IF($T59=FALSE,M59*HOME!$H$20,0),IF($T59=FALSE,M59*HOME!$H$20/(1+HOME!$H$20),0)))</f>
        <v>0</v>
      </c>
      <c r="AE59" s="79">
        <f>IF(N$2&lt;DATE(2019,10,1),IF($T$1=FALSE,IF($T59=FALSE,N59*HOME!$H$18,0),IF($T59=FALSE,N59*HOME!$H$18/(1+HOME!$H$18),0)),IF($T$1=FALSE,IF($T59=FALSE,N59*HOME!$H$20,0),IF($T59=FALSE,N59*HOME!$H$20/(1+HOME!$H$20),0)))</f>
        <v>0</v>
      </c>
      <c r="AF59" s="79">
        <f>IF(O$2&lt;DATE(2019,10,1),IF($T$1=FALSE,IF($T59=FALSE,O59*HOME!$H$18,0),IF($T59=FALSE,O59*HOME!$H$18/(1+HOME!$H$18),0)),IF($T$1=FALSE,IF($T59=FALSE,O59*HOME!$H$20,0),IF($T59=FALSE,O59*HOME!$H$20/(1+HOME!$H$20),0)))</f>
        <v>0</v>
      </c>
      <c r="AG59" s="79">
        <f>IF(P$2&lt;DATE(2019,10,1),IF($T$1=FALSE,IF($T59=FALSE,P59*HOME!$H$18,0),IF($T59=FALSE,P59*HOME!$H$18/(1+HOME!$H$18),0)),IF($T$1=FALSE,IF($T59=FALSE,P59*HOME!$H$20,0),IF($T59=FALSE,P59*HOME!$H$20/(1+HOME!$H$20),0)))</f>
        <v>0</v>
      </c>
      <c r="AH59" s="79">
        <f t="shared" si="40"/>
        <v>0</v>
      </c>
      <c r="AI59" s="79">
        <f t="shared" si="4"/>
        <v>0</v>
      </c>
      <c r="AJ59" s="86"/>
      <c r="AK59" s="79"/>
      <c r="AL59" s="79"/>
      <c r="AM59" s="79"/>
      <c r="AN59" s="79"/>
      <c r="AO59" s="79"/>
      <c r="AP59" s="79"/>
      <c r="AQ59" s="79"/>
      <c r="AR59" s="465"/>
      <c r="AS59" s="449"/>
      <c r="AT59" s="449"/>
      <c r="AU59" s="449"/>
      <c r="AV59" s="449"/>
      <c r="AW59" s="449"/>
      <c r="AX59" s="449"/>
      <c r="CA59" s="310">
        <f>IF($T59=TRUE,0,IF(D$2&lt;DATE(2019,10,1),IF($T$1=FALSE,D59*HOME!$F$18,D59*HOME!$F$18/(1+HOME!$H$18)),IF($AO59=TRUE,IF($T$1=FALSE,D59*HOME!$F$21,D59*HOME!$F$21/(1+HOME!$H$21)),IF($T$1=FALSE,D59*HOME!$F$20,D59*HOME!$F$20/(1+HOME!$H$20)))))</f>
        <v>0</v>
      </c>
      <c r="CB59" s="310">
        <f>IF($T59=TRUE,0,IF(E$2&lt;DATE(2019,10,1),IF($T$1=FALSE,E59*HOME!$F$18,E59*HOME!$F$18/(1+HOME!$H$18)),IF($AO59=TRUE,IF($T$1=FALSE,E59*HOME!$F$21,E59*HOME!$F$21/(1+HOME!$H$21)),IF($T$1=FALSE,E59*HOME!$F$20,E59*HOME!$F$20/(1+HOME!$H$20)))))</f>
        <v>0</v>
      </c>
      <c r="CC59" s="310">
        <f>IF($T59=TRUE,0,IF(F$2&lt;DATE(2019,10,1),IF($T$1=FALSE,F59*HOME!$F$18,F59*HOME!$F$18/(1+HOME!$H$18)),IF($AO59=TRUE,IF($T$1=FALSE,F59*HOME!$F$21,F59*HOME!$F$21/(1+HOME!$H$21)),IF($T$1=FALSE,F59*HOME!$F$20,F59*HOME!$F$20/(1+HOME!$H$20)))))</f>
        <v>0</v>
      </c>
      <c r="CD59" s="310">
        <f>IF($T59=TRUE,0,IF(G$2&lt;DATE(2019,10,1),IF($T$1=FALSE,G59*HOME!$F$18,G59*HOME!$F$18/(1+HOME!$H$18)),IF($AO59=TRUE,IF($T$1=FALSE,G59*HOME!$F$21,G59*HOME!$F$21/(1+HOME!$H$21)),IF($T$1=FALSE,G59*HOME!$F$20,G59*HOME!$F$20/(1+HOME!$H$20)))))</f>
        <v>0</v>
      </c>
      <c r="CE59" s="310">
        <f>IF($T59=TRUE,0,IF(H$2&lt;DATE(2019,10,1),IF($T$1=FALSE,H59*HOME!$F$18,H59*HOME!$F$18/(1+HOME!$H$18)),IF($AO59=TRUE,IF($T$1=FALSE,H59*HOME!$F$21,H59*HOME!$F$21/(1+HOME!$H$21)),IF($T$1=FALSE,H59*HOME!$F$20,H59*HOME!$F$20/(1+HOME!$H$20)))))</f>
        <v>0</v>
      </c>
      <c r="CF59" s="310">
        <f>IF($T59=TRUE,0,IF(I$2&lt;DATE(2019,10,1),IF($T$1=FALSE,I59*HOME!$F$18,I59*HOME!$F$18/(1+HOME!$H$18)),IF($AO59=TRUE,IF($T$1=FALSE,I59*HOME!$F$21,I59*HOME!$F$21/(1+HOME!$H$21)),IF($T$1=FALSE,I59*HOME!$F$20,I59*HOME!$F$20/(1+HOME!$H$20)))))</f>
        <v>0</v>
      </c>
      <c r="CG59" s="310">
        <f>IF($T59=TRUE,0,IF(J$2&lt;DATE(2019,10,1),IF($T$1=FALSE,J59*HOME!$F$18,J59*HOME!$F$18/(1+HOME!$H$18)),IF($AO59=TRUE,IF($T$1=FALSE,J59*HOME!$F$21,J59*HOME!$F$21/(1+HOME!$H$21)),IF($T$1=FALSE,J59*HOME!$F$20,J59*HOME!$F$20/(1+HOME!$H$20)))))</f>
        <v>0</v>
      </c>
      <c r="CH59" s="310">
        <f>IF($T59=TRUE,0,IF(K$2&lt;DATE(2019,10,1),IF($T$1=FALSE,K59*HOME!$F$18,K59*HOME!$F$18/(1+HOME!$H$18)),IF($AO59=TRUE,IF($T$1=FALSE,K59*HOME!$F$21,K59*HOME!$F$21/(1+HOME!$H$21)),IF($T$1=FALSE,K59*HOME!$F$20,K59*HOME!$F$20/(1+HOME!$H$20)))))</f>
        <v>0</v>
      </c>
      <c r="CI59" s="310">
        <f>IF($T59=TRUE,0,IF(L$2&lt;DATE(2019,10,1),IF($T$1=FALSE,L59*HOME!$F$18,L59*HOME!$F$18/(1+HOME!$H$18)),IF($AO59=TRUE,IF($T$1=FALSE,L59*HOME!$F$21,L59*HOME!$F$21/(1+HOME!$H$21)),IF($T$1=FALSE,L59*HOME!$F$20,L59*HOME!$F$20/(1+HOME!$H$20)))))</f>
        <v>0</v>
      </c>
      <c r="CJ59" s="310">
        <f>IF($T59=TRUE,0,IF(M$2&lt;DATE(2019,10,1),IF($T$1=FALSE,M59*HOME!$F$18,M59*HOME!$F$18/(1+HOME!$H$18)),IF($AO59=TRUE,IF($T$1=FALSE,M59*HOME!$F$21,M59*HOME!$F$21/(1+HOME!$H$21)),IF($T$1=FALSE,M59*HOME!$F$20,M59*HOME!$F$20/(1+HOME!$H$20)))))</f>
        <v>0</v>
      </c>
      <c r="CK59" s="310">
        <f>IF($T59=TRUE,0,IF(N$2&lt;DATE(2019,10,1),IF($T$1=FALSE,N59*HOME!$F$18,N59*HOME!$F$18/(1+HOME!$H$18)),IF($AO59=TRUE,IF($T$1=FALSE,N59*HOME!$F$21,N59*HOME!$F$21/(1+HOME!$H$21)),IF($T$1=FALSE,N59*HOME!$F$20,N59*HOME!$F$20/(1+HOME!$H$20)))))</f>
        <v>0</v>
      </c>
      <c r="CL59" s="310">
        <f>IF($T59=TRUE,0,IF(O$2&lt;DATE(2019,10,1),IF($T$1=FALSE,O59*HOME!$F$18,O59*HOME!$F$18/(1+HOME!$H$18)),IF($AO59=TRUE,IF($T$1=FALSE,O59*HOME!$F$21,O59*HOME!$F$21/(1+HOME!$H$21)),IF($T$1=FALSE,O59*HOME!$F$20,O59*HOME!$F$20/(1+HOME!$H$20)))))</f>
        <v>0</v>
      </c>
      <c r="CM59" s="310">
        <f>IF($T59=TRUE,0,IF(P$2&lt;DATE(2019,10,1),IF($T$1=FALSE,P59*HOME!$F$18,P59*HOME!$F$18/(1+HOME!$H$18)),IF($AO59=TRUE,IF($T$1=FALSE,P59*HOME!$F$21,P59*HOME!$F$21/(1+HOME!$H$21)),IF($T$1=FALSE,P59*HOME!$F$20,P59*HOME!$F$20/(1+HOME!$H$20)))))</f>
        <v>0</v>
      </c>
      <c r="CN59" s="310">
        <f t="shared" si="41"/>
        <v>0</v>
      </c>
    </row>
    <row r="60" spans="1:92" ht="18" customHeight="1">
      <c r="A60" s="335"/>
      <c r="B60" s="336">
        <v>55</v>
      </c>
      <c r="C60" s="1106">
        <f>IF(C$235=FALSE,当期計画!C60,当期実績!C60)</f>
        <v>0</v>
      </c>
      <c r="D60" s="387">
        <f>IF(D$235=FALSE,当期計画!D60,当期実績!D60)</f>
        <v>0</v>
      </c>
      <c r="E60" s="387">
        <f>IF(E$235=FALSE,当期計画!E60,当期実績!E60)</f>
        <v>0</v>
      </c>
      <c r="F60" s="387">
        <f>IF(F$235=FALSE,当期計画!F60,当期実績!F60)</f>
        <v>0</v>
      </c>
      <c r="G60" s="387">
        <f>IF(G$235=FALSE,当期計画!G60,当期実績!G60)</f>
        <v>0</v>
      </c>
      <c r="H60" s="387">
        <f>IF(H$235=FALSE,当期計画!H60,当期実績!H60)</f>
        <v>0</v>
      </c>
      <c r="I60" s="387">
        <f>IF(I$235=FALSE,当期計画!I60,当期実績!I60)</f>
        <v>0</v>
      </c>
      <c r="J60" s="387">
        <f>IF(J$235=FALSE,当期計画!J60,当期実績!J60)</f>
        <v>0</v>
      </c>
      <c r="K60" s="387">
        <f>IF(K$235=FALSE,当期計画!K60,当期実績!K60)</f>
        <v>0</v>
      </c>
      <c r="L60" s="387">
        <f>IF(L$235=FALSE,当期計画!L60,当期実績!L60)</f>
        <v>0</v>
      </c>
      <c r="M60" s="387">
        <f>IF(M$235=FALSE,当期計画!M60,当期実績!M60)</f>
        <v>0</v>
      </c>
      <c r="N60" s="387">
        <f>IF(N$235=FALSE,当期計画!N60,当期実績!N60)</f>
        <v>0</v>
      </c>
      <c r="O60" s="387">
        <f>IF(O$235=FALSE,当期計画!O60,当期実績!O60)</f>
        <v>0</v>
      </c>
      <c r="P60" s="387">
        <f>IF(P$235=FALSE,当期計画!P60,当期実績!P60)</f>
        <v>0</v>
      </c>
      <c r="Q60" s="90">
        <f t="shared" si="46"/>
        <v>0</v>
      </c>
      <c r="R60" s="1107">
        <f t="shared" si="38"/>
        <v>0</v>
      </c>
      <c r="S60" s="344">
        <f>前期実績!Q60</f>
        <v>0</v>
      </c>
      <c r="T60" s="341" t="b">
        <f>当期計画!T60</f>
        <v>0</v>
      </c>
      <c r="U60" s="79">
        <f>IF(D$2&lt;DATE(2019,10,1),IF($T$1=FALSE,IF($T60=FALSE,D60*HOME!$H$18,0),IF($T60=FALSE,D60*HOME!$H$18/(1+HOME!$H$18),0)),IF($T$1=FALSE,IF($T60=FALSE,D60*HOME!$H$20,0),IF($T60=FALSE,D60*HOME!$H$20/(1+HOME!$H$20),0)))</f>
        <v>0</v>
      </c>
      <c r="V60" s="79">
        <f>IF(E$2&lt;DATE(2019,10,1),IF($T$1=FALSE,IF($T60=FALSE,E60*HOME!$H$18,0),IF($T60=FALSE,E60*HOME!$H$18/(1+HOME!$H$18),0)),IF($T$1=FALSE,IF($T60=FALSE,E60*HOME!$H$20,0),IF($T60=FALSE,E60*HOME!$H$20/(1+HOME!$H$20),0)))</f>
        <v>0</v>
      </c>
      <c r="W60" s="79">
        <f>IF(F$2&lt;DATE(2019,10,1),IF($T$1=FALSE,IF($T60=FALSE,F60*HOME!$H$18,0),IF($T60=FALSE,F60*HOME!$H$18/(1+HOME!$H$18),0)),IF($T$1=FALSE,IF($T60=FALSE,F60*HOME!$H$20,0),IF($T60=FALSE,F60*HOME!$H$20/(1+HOME!$H$20),0)))</f>
        <v>0</v>
      </c>
      <c r="X60" s="79">
        <f>IF(G$2&lt;DATE(2019,10,1),IF($T$1=FALSE,IF($T60=FALSE,G60*HOME!$H$18,0),IF($T60=FALSE,G60*HOME!$H$18/(1+HOME!$H$18),0)),IF($T$1=FALSE,IF($T60=FALSE,G60*HOME!$H$20,0),IF($T60=FALSE,G60*HOME!$H$20/(1+HOME!$H$20),0)))</f>
        <v>0</v>
      </c>
      <c r="Y60" s="79">
        <f>IF(H$2&lt;DATE(2019,10,1),IF($T$1=FALSE,IF($T60=FALSE,H60*HOME!$H$18,0),IF($T60=FALSE,H60*HOME!$H$18/(1+HOME!$H$18),0)),IF($T$1=FALSE,IF($T60=FALSE,H60*HOME!$H$20,0),IF($T60=FALSE,H60*HOME!$H$20/(1+HOME!$H$20),0)))</f>
        <v>0</v>
      </c>
      <c r="Z60" s="79">
        <f>IF(I$2&lt;DATE(2019,10,1),IF($T$1=FALSE,IF($T60=FALSE,I60*HOME!$H$18,0),IF($T60=FALSE,I60*HOME!$H$18/(1+HOME!$H$18),0)),IF($T$1=FALSE,IF($T60=FALSE,I60*HOME!$H$20,0),IF($T60=FALSE,I60*HOME!$H$20/(1+HOME!$H$20),0)))</f>
        <v>0</v>
      </c>
      <c r="AA60" s="79">
        <f>IF(J$2&lt;DATE(2019,10,1),IF($T$1=FALSE,IF($T60=FALSE,J60*HOME!$H$18,0),IF($T60=FALSE,J60*HOME!$H$18/(1+HOME!$H$18),0)),IF($T$1=FALSE,IF($T60=FALSE,J60*HOME!$H$20,0),IF($T60=FALSE,J60*HOME!$H$20/(1+HOME!$H$20),0)))</f>
        <v>0</v>
      </c>
      <c r="AB60" s="79">
        <f>IF(K$2&lt;DATE(2019,10,1),IF($T$1=FALSE,IF($T60=FALSE,K60*HOME!$H$18,0),IF($T60=FALSE,K60*HOME!$H$18/(1+HOME!$H$18),0)),IF($T$1=FALSE,IF($T60=FALSE,K60*HOME!$H$20,0),IF($T60=FALSE,K60*HOME!$H$20/(1+HOME!$H$20),0)))</f>
        <v>0</v>
      </c>
      <c r="AC60" s="79">
        <f>IF(L$2&lt;DATE(2019,10,1),IF($T$1=FALSE,IF($T60=FALSE,L60*HOME!$H$18,0),IF($T60=FALSE,L60*HOME!$H$18/(1+HOME!$H$18),0)),IF($T$1=FALSE,IF($T60=FALSE,L60*HOME!$H$20,0),IF($T60=FALSE,L60*HOME!$H$20/(1+HOME!$H$20),0)))</f>
        <v>0</v>
      </c>
      <c r="AD60" s="79">
        <f>IF(M$2&lt;DATE(2019,10,1),IF($T$1=FALSE,IF($T60=FALSE,M60*HOME!$H$18,0),IF($T60=FALSE,M60*HOME!$H$18/(1+HOME!$H$18),0)),IF($T$1=FALSE,IF($T60=FALSE,M60*HOME!$H$20,0),IF($T60=FALSE,M60*HOME!$H$20/(1+HOME!$H$20),0)))</f>
        <v>0</v>
      </c>
      <c r="AE60" s="79">
        <f>IF(N$2&lt;DATE(2019,10,1),IF($T$1=FALSE,IF($T60=FALSE,N60*HOME!$H$18,0),IF($T60=FALSE,N60*HOME!$H$18/(1+HOME!$H$18),0)),IF($T$1=FALSE,IF($T60=FALSE,N60*HOME!$H$20,0),IF($T60=FALSE,N60*HOME!$H$20/(1+HOME!$H$20),0)))</f>
        <v>0</v>
      </c>
      <c r="AF60" s="79">
        <f>IF(O$2&lt;DATE(2019,10,1),IF($T$1=FALSE,IF($T60=FALSE,O60*HOME!$H$18,0),IF($T60=FALSE,O60*HOME!$H$18/(1+HOME!$H$18),0)),IF($T$1=FALSE,IF($T60=FALSE,O60*HOME!$H$20,0),IF($T60=FALSE,O60*HOME!$H$20/(1+HOME!$H$20),0)))</f>
        <v>0</v>
      </c>
      <c r="AG60" s="79">
        <f>IF(P$2&lt;DATE(2019,10,1),IF($T$1=FALSE,IF($T60=FALSE,P60*HOME!$H$18,0),IF($T60=FALSE,P60*HOME!$H$18/(1+HOME!$H$18),0)),IF($T$1=FALSE,IF($T60=FALSE,P60*HOME!$H$20,0),IF($T60=FALSE,P60*HOME!$H$20/(1+HOME!$H$20),0)))</f>
        <v>0</v>
      </c>
      <c r="AH60" s="79">
        <f t="shared" si="40"/>
        <v>0</v>
      </c>
      <c r="AI60" s="79">
        <f t="shared" si="4"/>
        <v>0</v>
      </c>
      <c r="AJ60" s="86"/>
      <c r="AK60" s="79"/>
      <c r="AL60" s="79"/>
      <c r="AM60" s="79"/>
      <c r="AN60" s="79"/>
      <c r="AO60" s="79"/>
      <c r="AP60" s="79"/>
      <c r="AQ60" s="79"/>
      <c r="AR60" s="79"/>
      <c r="CA60" s="310">
        <f>IF($T60=TRUE,0,IF(D$2&lt;DATE(2019,10,1),IF($T$1=FALSE,D60*HOME!$F$18,D60*HOME!$F$18/(1+HOME!$H$18)),IF($AO60=TRUE,IF($T$1=FALSE,D60*HOME!$F$21,D60*HOME!$F$21/(1+HOME!$H$21)),IF($T$1=FALSE,D60*HOME!$F$20,D60*HOME!$F$20/(1+HOME!$H$20)))))</f>
        <v>0</v>
      </c>
      <c r="CB60" s="310">
        <f>IF($T60=TRUE,0,IF(E$2&lt;DATE(2019,10,1),IF($T$1=FALSE,E60*HOME!$F$18,E60*HOME!$F$18/(1+HOME!$H$18)),IF($AO60=TRUE,IF($T$1=FALSE,E60*HOME!$F$21,E60*HOME!$F$21/(1+HOME!$H$21)),IF($T$1=FALSE,E60*HOME!$F$20,E60*HOME!$F$20/(1+HOME!$H$20)))))</f>
        <v>0</v>
      </c>
      <c r="CC60" s="310">
        <f>IF($T60=TRUE,0,IF(F$2&lt;DATE(2019,10,1),IF($T$1=FALSE,F60*HOME!$F$18,F60*HOME!$F$18/(1+HOME!$H$18)),IF($AO60=TRUE,IF($T$1=FALSE,F60*HOME!$F$21,F60*HOME!$F$21/(1+HOME!$H$21)),IF($T$1=FALSE,F60*HOME!$F$20,F60*HOME!$F$20/(1+HOME!$H$20)))))</f>
        <v>0</v>
      </c>
      <c r="CD60" s="310">
        <f>IF($T60=TRUE,0,IF(G$2&lt;DATE(2019,10,1),IF($T$1=FALSE,G60*HOME!$F$18,G60*HOME!$F$18/(1+HOME!$H$18)),IF($AO60=TRUE,IF($T$1=FALSE,G60*HOME!$F$21,G60*HOME!$F$21/(1+HOME!$H$21)),IF($T$1=FALSE,G60*HOME!$F$20,G60*HOME!$F$20/(1+HOME!$H$20)))))</f>
        <v>0</v>
      </c>
      <c r="CE60" s="310">
        <f>IF($T60=TRUE,0,IF(H$2&lt;DATE(2019,10,1),IF($T$1=FALSE,H60*HOME!$F$18,H60*HOME!$F$18/(1+HOME!$H$18)),IF($AO60=TRUE,IF($T$1=FALSE,H60*HOME!$F$21,H60*HOME!$F$21/(1+HOME!$H$21)),IF($T$1=FALSE,H60*HOME!$F$20,H60*HOME!$F$20/(1+HOME!$H$20)))))</f>
        <v>0</v>
      </c>
      <c r="CF60" s="310">
        <f>IF($T60=TRUE,0,IF(I$2&lt;DATE(2019,10,1),IF($T$1=FALSE,I60*HOME!$F$18,I60*HOME!$F$18/(1+HOME!$H$18)),IF($AO60=TRUE,IF($T$1=FALSE,I60*HOME!$F$21,I60*HOME!$F$21/(1+HOME!$H$21)),IF($T$1=FALSE,I60*HOME!$F$20,I60*HOME!$F$20/(1+HOME!$H$20)))))</f>
        <v>0</v>
      </c>
      <c r="CG60" s="310">
        <f>IF($T60=TRUE,0,IF(J$2&lt;DATE(2019,10,1),IF($T$1=FALSE,J60*HOME!$F$18,J60*HOME!$F$18/(1+HOME!$H$18)),IF($AO60=TRUE,IF($T$1=FALSE,J60*HOME!$F$21,J60*HOME!$F$21/(1+HOME!$H$21)),IF($T$1=FALSE,J60*HOME!$F$20,J60*HOME!$F$20/(1+HOME!$H$20)))))</f>
        <v>0</v>
      </c>
      <c r="CH60" s="310">
        <f>IF($T60=TRUE,0,IF(K$2&lt;DATE(2019,10,1),IF($T$1=FALSE,K60*HOME!$F$18,K60*HOME!$F$18/(1+HOME!$H$18)),IF($AO60=TRUE,IF($T$1=FALSE,K60*HOME!$F$21,K60*HOME!$F$21/(1+HOME!$H$21)),IF($T$1=FALSE,K60*HOME!$F$20,K60*HOME!$F$20/(1+HOME!$H$20)))))</f>
        <v>0</v>
      </c>
      <c r="CI60" s="310">
        <f>IF($T60=TRUE,0,IF(L$2&lt;DATE(2019,10,1),IF($T$1=FALSE,L60*HOME!$F$18,L60*HOME!$F$18/(1+HOME!$H$18)),IF($AO60=TRUE,IF($T$1=FALSE,L60*HOME!$F$21,L60*HOME!$F$21/(1+HOME!$H$21)),IF($T$1=FALSE,L60*HOME!$F$20,L60*HOME!$F$20/(1+HOME!$H$20)))))</f>
        <v>0</v>
      </c>
      <c r="CJ60" s="310">
        <f>IF($T60=TRUE,0,IF(M$2&lt;DATE(2019,10,1),IF($T$1=FALSE,M60*HOME!$F$18,M60*HOME!$F$18/(1+HOME!$H$18)),IF($AO60=TRUE,IF($T$1=FALSE,M60*HOME!$F$21,M60*HOME!$F$21/(1+HOME!$H$21)),IF($T$1=FALSE,M60*HOME!$F$20,M60*HOME!$F$20/(1+HOME!$H$20)))))</f>
        <v>0</v>
      </c>
      <c r="CK60" s="310">
        <f>IF($T60=TRUE,0,IF(N$2&lt;DATE(2019,10,1),IF($T$1=FALSE,N60*HOME!$F$18,N60*HOME!$F$18/(1+HOME!$H$18)),IF($AO60=TRUE,IF($T$1=FALSE,N60*HOME!$F$21,N60*HOME!$F$21/(1+HOME!$H$21)),IF($T$1=FALSE,N60*HOME!$F$20,N60*HOME!$F$20/(1+HOME!$H$20)))))</f>
        <v>0</v>
      </c>
      <c r="CL60" s="310">
        <f>IF($T60=TRUE,0,IF(O$2&lt;DATE(2019,10,1),IF($T$1=FALSE,O60*HOME!$F$18,O60*HOME!$F$18/(1+HOME!$H$18)),IF($AO60=TRUE,IF($T$1=FALSE,O60*HOME!$F$21,O60*HOME!$F$21/(1+HOME!$H$21)),IF($T$1=FALSE,O60*HOME!$F$20,O60*HOME!$F$20/(1+HOME!$H$20)))))</f>
        <v>0</v>
      </c>
      <c r="CM60" s="310">
        <f>IF($T60=TRUE,0,IF(P$2&lt;DATE(2019,10,1),IF($T$1=FALSE,P60*HOME!$F$18,P60*HOME!$F$18/(1+HOME!$H$18)),IF($AO60=TRUE,IF($T$1=FALSE,P60*HOME!$F$21,P60*HOME!$F$21/(1+HOME!$H$21)),IF($T$1=FALSE,P60*HOME!$F$20,P60*HOME!$F$20/(1+HOME!$H$20)))))</f>
        <v>0</v>
      </c>
      <c r="CN60" s="310">
        <f t="shared" si="41"/>
        <v>0</v>
      </c>
    </row>
    <row r="61" spans="1:92" ht="18" customHeight="1">
      <c r="A61" s="335"/>
      <c r="B61" s="336">
        <v>56</v>
      </c>
      <c r="C61" s="1106">
        <f>IF(C$235=FALSE,当期計画!C61,当期実績!C61)</f>
        <v>0</v>
      </c>
      <c r="D61" s="387">
        <f>IF(D$235=FALSE,当期計画!D61,当期実績!D61)</f>
        <v>0</v>
      </c>
      <c r="E61" s="387">
        <f>IF(E$235=FALSE,当期計画!E61,当期実績!E61)</f>
        <v>0</v>
      </c>
      <c r="F61" s="387">
        <f>IF(F$235=FALSE,当期計画!F61,当期実績!F61)</f>
        <v>0</v>
      </c>
      <c r="G61" s="387">
        <f>IF(G$235=FALSE,当期計画!G61,当期実績!G61)</f>
        <v>0</v>
      </c>
      <c r="H61" s="387">
        <f>IF(H$235=FALSE,当期計画!H61,当期実績!H61)</f>
        <v>0</v>
      </c>
      <c r="I61" s="387">
        <f>IF(I$235=FALSE,当期計画!I61,当期実績!I61)</f>
        <v>0</v>
      </c>
      <c r="J61" s="387">
        <f>IF(J$235=FALSE,当期計画!J61,当期実績!J61)</f>
        <v>0</v>
      </c>
      <c r="K61" s="387">
        <f>IF(K$235=FALSE,当期計画!K61,当期実績!K61)</f>
        <v>0</v>
      </c>
      <c r="L61" s="387">
        <f>IF(L$235=FALSE,当期計画!L61,当期実績!L61)</f>
        <v>0</v>
      </c>
      <c r="M61" s="387">
        <f>IF(M$235=FALSE,当期計画!M61,当期実績!M61)</f>
        <v>0</v>
      </c>
      <c r="N61" s="387">
        <f>IF(N$235=FALSE,当期計画!N61,当期実績!N61)</f>
        <v>0</v>
      </c>
      <c r="O61" s="387">
        <f>IF(O$235=FALSE,当期計画!O61,当期実績!O61)</f>
        <v>0</v>
      </c>
      <c r="P61" s="387">
        <f>IF(P$235=FALSE,当期計画!P61,当期実績!P61)</f>
        <v>0</v>
      </c>
      <c r="Q61" s="90">
        <f t="shared" si="46"/>
        <v>0</v>
      </c>
      <c r="R61" s="1107">
        <f t="shared" si="38"/>
        <v>0</v>
      </c>
      <c r="S61" s="344">
        <f>前期実績!Q61</f>
        <v>0</v>
      </c>
      <c r="T61" s="341" t="b">
        <f>当期計画!T61</f>
        <v>0</v>
      </c>
      <c r="U61" s="79">
        <f>IF(D$2&lt;DATE(2019,10,1),IF($T$1=FALSE,IF($T61=FALSE,D61*HOME!$H$18,0),IF($T61=FALSE,D61*HOME!$H$18/(1+HOME!$H$18),0)),IF($T$1=FALSE,IF($T61=FALSE,D61*HOME!$H$20,0),IF($T61=FALSE,D61*HOME!$H$20/(1+HOME!$H$20),0)))</f>
        <v>0</v>
      </c>
      <c r="V61" s="79">
        <f>IF(E$2&lt;DATE(2019,10,1),IF($T$1=FALSE,IF($T61=FALSE,E61*HOME!$H$18,0),IF($T61=FALSE,E61*HOME!$H$18/(1+HOME!$H$18),0)),IF($T$1=FALSE,IF($T61=FALSE,E61*HOME!$H$20,0),IF($T61=FALSE,E61*HOME!$H$20/(1+HOME!$H$20),0)))</f>
        <v>0</v>
      </c>
      <c r="W61" s="79">
        <f>IF(F$2&lt;DATE(2019,10,1),IF($T$1=FALSE,IF($T61=FALSE,F61*HOME!$H$18,0),IF($T61=FALSE,F61*HOME!$H$18/(1+HOME!$H$18),0)),IF($T$1=FALSE,IF($T61=FALSE,F61*HOME!$H$20,0),IF($T61=FALSE,F61*HOME!$H$20/(1+HOME!$H$20),0)))</f>
        <v>0</v>
      </c>
      <c r="X61" s="79">
        <f>IF(G$2&lt;DATE(2019,10,1),IF($T$1=FALSE,IF($T61=FALSE,G61*HOME!$H$18,0),IF($T61=FALSE,G61*HOME!$H$18/(1+HOME!$H$18),0)),IF($T$1=FALSE,IF($T61=FALSE,G61*HOME!$H$20,0),IF($T61=FALSE,G61*HOME!$H$20/(1+HOME!$H$20),0)))</f>
        <v>0</v>
      </c>
      <c r="Y61" s="79">
        <f>IF(H$2&lt;DATE(2019,10,1),IF($T$1=FALSE,IF($T61=FALSE,H61*HOME!$H$18,0),IF($T61=FALSE,H61*HOME!$H$18/(1+HOME!$H$18),0)),IF($T$1=FALSE,IF($T61=FALSE,H61*HOME!$H$20,0),IF($T61=FALSE,H61*HOME!$H$20/(1+HOME!$H$20),0)))</f>
        <v>0</v>
      </c>
      <c r="Z61" s="79">
        <f>IF(I$2&lt;DATE(2019,10,1),IF($T$1=FALSE,IF($T61=FALSE,I61*HOME!$H$18,0),IF($T61=FALSE,I61*HOME!$H$18/(1+HOME!$H$18),0)),IF($T$1=FALSE,IF($T61=FALSE,I61*HOME!$H$20,0),IF($T61=FALSE,I61*HOME!$H$20/(1+HOME!$H$20),0)))</f>
        <v>0</v>
      </c>
      <c r="AA61" s="79">
        <f>IF(J$2&lt;DATE(2019,10,1),IF($T$1=FALSE,IF($T61=FALSE,J61*HOME!$H$18,0),IF($T61=FALSE,J61*HOME!$H$18/(1+HOME!$H$18),0)),IF($T$1=FALSE,IF($T61=FALSE,J61*HOME!$H$20,0),IF($T61=FALSE,J61*HOME!$H$20/(1+HOME!$H$20),0)))</f>
        <v>0</v>
      </c>
      <c r="AB61" s="79">
        <f>IF(K$2&lt;DATE(2019,10,1),IF($T$1=FALSE,IF($T61=FALSE,K61*HOME!$H$18,0),IF($T61=FALSE,K61*HOME!$H$18/(1+HOME!$H$18),0)),IF($T$1=FALSE,IF($T61=FALSE,K61*HOME!$H$20,0),IF($T61=FALSE,K61*HOME!$H$20/(1+HOME!$H$20),0)))</f>
        <v>0</v>
      </c>
      <c r="AC61" s="79">
        <f>IF(L$2&lt;DATE(2019,10,1),IF($T$1=FALSE,IF($T61=FALSE,L61*HOME!$H$18,0),IF($T61=FALSE,L61*HOME!$H$18/(1+HOME!$H$18),0)),IF($T$1=FALSE,IF($T61=FALSE,L61*HOME!$H$20,0),IF($T61=FALSE,L61*HOME!$H$20/(1+HOME!$H$20),0)))</f>
        <v>0</v>
      </c>
      <c r="AD61" s="79">
        <f>IF(M$2&lt;DATE(2019,10,1),IF($T$1=FALSE,IF($T61=FALSE,M61*HOME!$H$18,0),IF($T61=FALSE,M61*HOME!$H$18/(1+HOME!$H$18),0)),IF($T$1=FALSE,IF($T61=FALSE,M61*HOME!$H$20,0),IF($T61=FALSE,M61*HOME!$H$20/(1+HOME!$H$20),0)))</f>
        <v>0</v>
      </c>
      <c r="AE61" s="79">
        <f>IF(N$2&lt;DATE(2019,10,1),IF($T$1=FALSE,IF($T61=FALSE,N61*HOME!$H$18,0),IF($T61=FALSE,N61*HOME!$H$18/(1+HOME!$H$18),0)),IF($T$1=FALSE,IF($T61=FALSE,N61*HOME!$H$20,0),IF($T61=FALSE,N61*HOME!$H$20/(1+HOME!$H$20),0)))</f>
        <v>0</v>
      </c>
      <c r="AF61" s="79">
        <f>IF(O$2&lt;DATE(2019,10,1),IF($T$1=FALSE,IF($T61=FALSE,O61*HOME!$H$18,0),IF($T61=FALSE,O61*HOME!$H$18/(1+HOME!$H$18),0)),IF($T$1=FALSE,IF($T61=FALSE,O61*HOME!$H$20,0),IF($T61=FALSE,O61*HOME!$H$20/(1+HOME!$H$20),0)))</f>
        <v>0</v>
      </c>
      <c r="AG61" s="79">
        <f>IF(P$2&lt;DATE(2019,10,1),IF($T$1=FALSE,IF($T61=FALSE,P61*HOME!$H$18,0),IF($T61=FALSE,P61*HOME!$H$18/(1+HOME!$H$18),0)),IF($T$1=FALSE,IF($T61=FALSE,P61*HOME!$H$20,0),IF($T61=FALSE,P61*HOME!$H$20/(1+HOME!$H$20),0)))</f>
        <v>0</v>
      </c>
      <c r="AH61" s="79">
        <f t="shared" si="40"/>
        <v>0</v>
      </c>
      <c r="AI61" s="79">
        <f t="shared" si="4"/>
        <v>0</v>
      </c>
      <c r="AJ61" s="86"/>
      <c r="AK61" s="79"/>
      <c r="AL61" s="79"/>
      <c r="AM61" s="79"/>
      <c r="AN61" s="79"/>
      <c r="AO61" s="79"/>
      <c r="AP61" s="79"/>
      <c r="AQ61" s="79"/>
      <c r="AR61" s="79"/>
      <c r="CA61" s="310">
        <f>IF($T61=TRUE,0,IF(D$2&lt;DATE(2019,10,1),IF($T$1=FALSE,D61*HOME!$F$18,D61*HOME!$F$18/(1+HOME!$H$18)),IF($AO61=TRUE,IF($T$1=FALSE,D61*HOME!$F$21,D61*HOME!$F$21/(1+HOME!$H$21)),IF($T$1=FALSE,D61*HOME!$F$20,D61*HOME!$F$20/(1+HOME!$H$20)))))</f>
        <v>0</v>
      </c>
      <c r="CB61" s="310">
        <f>IF($T61=TRUE,0,IF(E$2&lt;DATE(2019,10,1),IF($T$1=FALSE,E61*HOME!$F$18,E61*HOME!$F$18/(1+HOME!$H$18)),IF($AO61=TRUE,IF($T$1=FALSE,E61*HOME!$F$21,E61*HOME!$F$21/(1+HOME!$H$21)),IF($T$1=FALSE,E61*HOME!$F$20,E61*HOME!$F$20/(1+HOME!$H$20)))))</f>
        <v>0</v>
      </c>
      <c r="CC61" s="310">
        <f>IF($T61=TRUE,0,IF(F$2&lt;DATE(2019,10,1),IF($T$1=FALSE,F61*HOME!$F$18,F61*HOME!$F$18/(1+HOME!$H$18)),IF($AO61=TRUE,IF($T$1=FALSE,F61*HOME!$F$21,F61*HOME!$F$21/(1+HOME!$H$21)),IF($T$1=FALSE,F61*HOME!$F$20,F61*HOME!$F$20/(1+HOME!$H$20)))))</f>
        <v>0</v>
      </c>
      <c r="CD61" s="310">
        <f>IF($T61=TRUE,0,IF(G$2&lt;DATE(2019,10,1),IF($T$1=FALSE,G61*HOME!$F$18,G61*HOME!$F$18/(1+HOME!$H$18)),IF($AO61=TRUE,IF($T$1=FALSE,G61*HOME!$F$21,G61*HOME!$F$21/(1+HOME!$H$21)),IF($T$1=FALSE,G61*HOME!$F$20,G61*HOME!$F$20/(1+HOME!$H$20)))))</f>
        <v>0</v>
      </c>
      <c r="CE61" s="310">
        <f>IF($T61=TRUE,0,IF(H$2&lt;DATE(2019,10,1),IF($T$1=FALSE,H61*HOME!$F$18,H61*HOME!$F$18/(1+HOME!$H$18)),IF($AO61=TRUE,IF($T$1=FALSE,H61*HOME!$F$21,H61*HOME!$F$21/(1+HOME!$H$21)),IF($T$1=FALSE,H61*HOME!$F$20,H61*HOME!$F$20/(1+HOME!$H$20)))))</f>
        <v>0</v>
      </c>
      <c r="CF61" s="310">
        <f>IF($T61=TRUE,0,IF(I$2&lt;DATE(2019,10,1),IF($T$1=FALSE,I61*HOME!$F$18,I61*HOME!$F$18/(1+HOME!$H$18)),IF($AO61=TRUE,IF($T$1=FALSE,I61*HOME!$F$21,I61*HOME!$F$21/(1+HOME!$H$21)),IF($T$1=FALSE,I61*HOME!$F$20,I61*HOME!$F$20/(1+HOME!$H$20)))))</f>
        <v>0</v>
      </c>
      <c r="CG61" s="310">
        <f>IF($T61=TRUE,0,IF(J$2&lt;DATE(2019,10,1),IF($T$1=FALSE,J61*HOME!$F$18,J61*HOME!$F$18/(1+HOME!$H$18)),IF($AO61=TRUE,IF($T$1=FALSE,J61*HOME!$F$21,J61*HOME!$F$21/(1+HOME!$H$21)),IF($T$1=FALSE,J61*HOME!$F$20,J61*HOME!$F$20/(1+HOME!$H$20)))))</f>
        <v>0</v>
      </c>
      <c r="CH61" s="310">
        <f>IF($T61=TRUE,0,IF(K$2&lt;DATE(2019,10,1),IF($T$1=FALSE,K61*HOME!$F$18,K61*HOME!$F$18/(1+HOME!$H$18)),IF($AO61=TRUE,IF($T$1=FALSE,K61*HOME!$F$21,K61*HOME!$F$21/(1+HOME!$H$21)),IF($T$1=FALSE,K61*HOME!$F$20,K61*HOME!$F$20/(1+HOME!$H$20)))))</f>
        <v>0</v>
      </c>
      <c r="CI61" s="310">
        <f>IF($T61=TRUE,0,IF(L$2&lt;DATE(2019,10,1),IF($T$1=FALSE,L61*HOME!$F$18,L61*HOME!$F$18/(1+HOME!$H$18)),IF($AO61=TRUE,IF($T$1=FALSE,L61*HOME!$F$21,L61*HOME!$F$21/(1+HOME!$H$21)),IF($T$1=FALSE,L61*HOME!$F$20,L61*HOME!$F$20/(1+HOME!$H$20)))))</f>
        <v>0</v>
      </c>
      <c r="CJ61" s="310">
        <f>IF($T61=TRUE,0,IF(M$2&lt;DATE(2019,10,1),IF($T$1=FALSE,M61*HOME!$F$18,M61*HOME!$F$18/(1+HOME!$H$18)),IF($AO61=TRUE,IF($T$1=FALSE,M61*HOME!$F$21,M61*HOME!$F$21/(1+HOME!$H$21)),IF($T$1=FALSE,M61*HOME!$F$20,M61*HOME!$F$20/(1+HOME!$H$20)))))</f>
        <v>0</v>
      </c>
      <c r="CK61" s="310">
        <f>IF($T61=TRUE,0,IF(N$2&lt;DATE(2019,10,1),IF($T$1=FALSE,N61*HOME!$F$18,N61*HOME!$F$18/(1+HOME!$H$18)),IF($AO61=TRUE,IF($T$1=FALSE,N61*HOME!$F$21,N61*HOME!$F$21/(1+HOME!$H$21)),IF($T$1=FALSE,N61*HOME!$F$20,N61*HOME!$F$20/(1+HOME!$H$20)))))</f>
        <v>0</v>
      </c>
      <c r="CL61" s="310">
        <f>IF($T61=TRUE,0,IF(O$2&lt;DATE(2019,10,1),IF($T$1=FALSE,O61*HOME!$F$18,O61*HOME!$F$18/(1+HOME!$H$18)),IF($AO61=TRUE,IF($T$1=FALSE,O61*HOME!$F$21,O61*HOME!$F$21/(1+HOME!$H$21)),IF($T$1=FALSE,O61*HOME!$F$20,O61*HOME!$F$20/(1+HOME!$H$20)))))</f>
        <v>0</v>
      </c>
      <c r="CM61" s="310">
        <f>IF($T61=TRUE,0,IF(P$2&lt;DATE(2019,10,1),IF($T$1=FALSE,P61*HOME!$F$18,P61*HOME!$F$18/(1+HOME!$H$18)),IF($AO61=TRUE,IF($T$1=FALSE,P61*HOME!$F$21,P61*HOME!$F$21/(1+HOME!$H$21)),IF($T$1=FALSE,P61*HOME!$F$20,P61*HOME!$F$20/(1+HOME!$H$20)))))</f>
        <v>0</v>
      </c>
      <c r="CN61" s="310">
        <f t="shared" si="41"/>
        <v>0</v>
      </c>
    </row>
    <row r="62" spans="1:92" ht="18" customHeight="1">
      <c r="A62" s="335"/>
      <c r="B62" s="336">
        <v>57</v>
      </c>
      <c r="C62" s="1106">
        <f>IF(C$235=FALSE,当期計画!C62,当期実績!C62)</f>
        <v>0</v>
      </c>
      <c r="D62" s="387">
        <f>IF(D$235=FALSE,当期計画!D62,当期実績!D62)</f>
        <v>0</v>
      </c>
      <c r="E62" s="387">
        <f>IF(E$235=FALSE,当期計画!E62,当期実績!E62)</f>
        <v>0</v>
      </c>
      <c r="F62" s="387">
        <f>IF(F$235=FALSE,当期計画!F62,当期実績!F62)</f>
        <v>0</v>
      </c>
      <c r="G62" s="387">
        <f>IF(G$235=FALSE,当期計画!G62,当期実績!G62)</f>
        <v>0</v>
      </c>
      <c r="H62" s="387">
        <f>IF(H$235=FALSE,当期計画!H62,当期実績!H62)</f>
        <v>0</v>
      </c>
      <c r="I62" s="387">
        <f>IF(I$235=FALSE,当期計画!I62,当期実績!I62)</f>
        <v>0</v>
      </c>
      <c r="J62" s="387">
        <f>IF(J$235=FALSE,当期計画!J62,当期実績!J62)</f>
        <v>0</v>
      </c>
      <c r="K62" s="387">
        <f>IF(K$235=FALSE,当期計画!K62,当期実績!K62)</f>
        <v>0</v>
      </c>
      <c r="L62" s="387">
        <f>IF(L$235=FALSE,当期計画!L62,当期実績!L62)</f>
        <v>0</v>
      </c>
      <c r="M62" s="387">
        <f>IF(M$235=FALSE,当期計画!M62,当期実績!M62)</f>
        <v>0</v>
      </c>
      <c r="N62" s="387">
        <f>IF(N$235=FALSE,当期計画!N62,当期実績!N62)</f>
        <v>0</v>
      </c>
      <c r="O62" s="387">
        <f>IF(O$235=FALSE,当期計画!O62,当期実績!O62)</f>
        <v>0</v>
      </c>
      <c r="P62" s="387">
        <f>IF(P$235=FALSE,当期計画!P62,当期実績!P62)</f>
        <v>0</v>
      </c>
      <c r="Q62" s="90">
        <f t="shared" si="46"/>
        <v>0</v>
      </c>
      <c r="R62" s="1107">
        <f t="shared" si="38"/>
        <v>0</v>
      </c>
      <c r="S62" s="344">
        <f>前期実績!Q62</f>
        <v>0</v>
      </c>
      <c r="T62" s="341" t="b">
        <f>当期計画!T62</f>
        <v>0</v>
      </c>
      <c r="U62" s="79">
        <f>IF(D$2&lt;DATE(2019,10,1),IF($T$1=FALSE,IF($T62=FALSE,D62*HOME!$H$18,0),IF($T62=FALSE,D62*HOME!$H$18/(1+HOME!$H$18),0)),IF($T$1=FALSE,IF($T62=FALSE,D62*HOME!$H$20,0),IF($T62=FALSE,D62*HOME!$H$20/(1+HOME!$H$20),0)))</f>
        <v>0</v>
      </c>
      <c r="V62" s="79">
        <f>IF(E$2&lt;DATE(2019,10,1),IF($T$1=FALSE,IF($T62=FALSE,E62*HOME!$H$18,0),IF($T62=FALSE,E62*HOME!$H$18/(1+HOME!$H$18),0)),IF($T$1=FALSE,IF($T62=FALSE,E62*HOME!$H$20,0),IF($T62=FALSE,E62*HOME!$H$20/(1+HOME!$H$20),0)))</f>
        <v>0</v>
      </c>
      <c r="W62" s="79">
        <f>IF(F$2&lt;DATE(2019,10,1),IF($T$1=FALSE,IF($T62=FALSE,F62*HOME!$H$18,0),IF($T62=FALSE,F62*HOME!$H$18/(1+HOME!$H$18),0)),IF($T$1=FALSE,IF($T62=FALSE,F62*HOME!$H$20,0),IF($T62=FALSE,F62*HOME!$H$20/(1+HOME!$H$20),0)))</f>
        <v>0</v>
      </c>
      <c r="X62" s="79">
        <f>IF(G$2&lt;DATE(2019,10,1),IF($T$1=FALSE,IF($T62=FALSE,G62*HOME!$H$18,0),IF($T62=FALSE,G62*HOME!$H$18/(1+HOME!$H$18),0)),IF($T$1=FALSE,IF($T62=FALSE,G62*HOME!$H$20,0),IF($T62=FALSE,G62*HOME!$H$20/(1+HOME!$H$20),0)))</f>
        <v>0</v>
      </c>
      <c r="Y62" s="79">
        <f>IF(H$2&lt;DATE(2019,10,1),IF($T$1=FALSE,IF($T62=FALSE,H62*HOME!$H$18,0),IF($T62=FALSE,H62*HOME!$H$18/(1+HOME!$H$18),0)),IF($T$1=FALSE,IF($T62=FALSE,H62*HOME!$H$20,0),IF($T62=FALSE,H62*HOME!$H$20/(1+HOME!$H$20),0)))</f>
        <v>0</v>
      </c>
      <c r="Z62" s="79">
        <f>IF(I$2&lt;DATE(2019,10,1),IF($T$1=FALSE,IF($T62=FALSE,I62*HOME!$H$18,0),IF($T62=FALSE,I62*HOME!$H$18/(1+HOME!$H$18),0)),IF($T$1=FALSE,IF($T62=FALSE,I62*HOME!$H$20,0),IF($T62=FALSE,I62*HOME!$H$20/(1+HOME!$H$20),0)))</f>
        <v>0</v>
      </c>
      <c r="AA62" s="79">
        <f>IF(J$2&lt;DATE(2019,10,1),IF($T$1=FALSE,IF($T62=FALSE,J62*HOME!$H$18,0),IF($T62=FALSE,J62*HOME!$H$18/(1+HOME!$H$18),0)),IF($T$1=FALSE,IF($T62=FALSE,J62*HOME!$H$20,0),IF($T62=FALSE,J62*HOME!$H$20/(1+HOME!$H$20),0)))</f>
        <v>0</v>
      </c>
      <c r="AB62" s="79">
        <f>IF(K$2&lt;DATE(2019,10,1),IF($T$1=FALSE,IF($T62=FALSE,K62*HOME!$H$18,0),IF($T62=FALSE,K62*HOME!$H$18/(1+HOME!$H$18),0)),IF($T$1=FALSE,IF($T62=FALSE,K62*HOME!$H$20,0),IF($T62=FALSE,K62*HOME!$H$20/(1+HOME!$H$20),0)))</f>
        <v>0</v>
      </c>
      <c r="AC62" s="79">
        <f>IF(L$2&lt;DATE(2019,10,1),IF($T$1=FALSE,IF($T62=FALSE,L62*HOME!$H$18,0),IF($T62=FALSE,L62*HOME!$H$18/(1+HOME!$H$18),0)),IF($T$1=FALSE,IF($T62=FALSE,L62*HOME!$H$20,0),IF($T62=FALSE,L62*HOME!$H$20/(1+HOME!$H$20),0)))</f>
        <v>0</v>
      </c>
      <c r="AD62" s="79">
        <f>IF(M$2&lt;DATE(2019,10,1),IF($T$1=FALSE,IF($T62=FALSE,M62*HOME!$H$18,0),IF($T62=FALSE,M62*HOME!$H$18/(1+HOME!$H$18),0)),IF($T$1=FALSE,IF($T62=FALSE,M62*HOME!$H$20,0),IF($T62=FALSE,M62*HOME!$H$20/(1+HOME!$H$20),0)))</f>
        <v>0</v>
      </c>
      <c r="AE62" s="79">
        <f>IF(N$2&lt;DATE(2019,10,1),IF($T$1=FALSE,IF($T62=FALSE,N62*HOME!$H$18,0),IF($T62=FALSE,N62*HOME!$H$18/(1+HOME!$H$18),0)),IF($T$1=FALSE,IF($T62=FALSE,N62*HOME!$H$20,0),IF($T62=FALSE,N62*HOME!$H$20/(1+HOME!$H$20),0)))</f>
        <v>0</v>
      </c>
      <c r="AF62" s="79">
        <f>IF(O$2&lt;DATE(2019,10,1),IF($T$1=FALSE,IF($T62=FALSE,O62*HOME!$H$18,0),IF($T62=FALSE,O62*HOME!$H$18/(1+HOME!$H$18),0)),IF($T$1=FALSE,IF($T62=FALSE,O62*HOME!$H$20,0),IF($T62=FALSE,O62*HOME!$H$20/(1+HOME!$H$20),0)))</f>
        <v>0</v>
      </c>
      <c r="AG62" s="79">
        <f>IF(P$2&lt;DATE(2019,10,1),IF($T$1=FALSE,IF($T62=FALSE,P62*HOME!$H$18,0),IF($T62=FALSE,P62*HOME!$H$18/(1+HOME!$H$18),0)),IF($T$1=FALSE,IF($T62=FALSE,P62*HOME!$H$20,0),IF($T62=FALSE,P62*HOME!$H$20/(1+HOME!$H$20),0)))</f>
        <v>0</v>
      </c>
      <c r="AH62" s="79">
        <f t="shared" si="40"/>
        <v>0</v>
      </c>
      <c r="AI62" s="79">
        <f t="shared" si="4"/>
        <v>0</v>
      </c>
      <c r="AJ62" s="86"/>
      <c r="AK62" s="79"/>
      <c r="AL62" s="79"/>
      <c r="AM62" s="79"/>
      <c r="AN62" s="79"/>
      <c r="AO62" s="79"/>
      <c r="AP62" s="79"/>
      <c r="AQ62" s="79"/>
      <c r="AR62" s="79"/>
      <c r="CA62" s="310">
        <f>IF($T62=TRUE,0,IF(D$2&lt;DATE(2019,10,1),IF($T$1=FALSE,D62*HOME!$F$18,D62*HOME!$F$18/(1+HOME!$H$18)),IF($AO62=TRUE,IF($T$1=FALSE,D62*HOME!$F$21,D62*HOME!$F$21/(1+HOME!$H$21)),IF($T$1=FALSE,D62*HOME!$F$20,D62*HOME!$F$20/(1+HOME!$H$20)))))</f>
        <v>0</v>
      </c>
      <c r="CB62" s="310">
        <f>IF($T62=TRUE,0,IF(E$2&lt;DATE(2019,10,1),IF($T$1=FALSE,E62*HOME!$F$18,E62*HOME!$F$18/(1+HOME!$H$18)),IF($AO62=TRUE,IF($T$1=FALSE,E62*HOME!$F$21,E62*HOME!$F$21/(1+HOME!$H$21)),IF($T$1=FALSE,E62*HOME!$F$20,E62*HOME!$F$20/(1+HOME!$H$20)))))</f>
        <v>0</v>
      </c>
      <c r="CC62" s="310">
        <f>IF($T62=TRUE,0,IF(F$2&lt;DATE(2019,10,1),IF($T$1=FALSE,F62*HOME!$F$18,F62*HOME!$F$18/(1+HOME!$H$18)),IF($AO62=TRUE,IF($T$1=FALSE,F62*HOME!$F$21,F62*HOME!$F$21/(1+HOME!$H$21)),IF($T$1=FALSE,F62*HOME!$F$20,F62*HOME!$F$20/(1+HOME!$H$20)))))</f>
        <v>0</v>
      </c>
      <c r="CD62" s="310">
        <f>IF($T62=TRUE,0,IF(G$2&lt;DATE(2019,10,1),IF($T$1=FALSE,G62*HOME!$F$18,G62*HOME!$F$18/(1+HOME!$H$18)),IF($AO62=TRUE,IF($T$1=FALSE,G62*HOME!$F$21,G62*HOME!$F$21/(1+HOME!$H$21)),IF($T$1=FALSE,G62*HOME!$F$20,G62*HOME!$F$20/(1+HOME!$H$20)))))</f>
        <v>0</v>
      </c>
      <c r="CE62" s="310">
        <f>IF($T62=TRUE,0,IF(H$2&lt;DATE(2019,10,1),IF($T$1=FALSE,H62*HOME!$F$18,H62*HOME!$F$18/(1+HOME!$H$18)),IF($AO62=TRUE,IF($T$1=FALSE,H62*HOME!$F$21,H62*HOME!$F$21/(1+HOME!$H$21)),IF($T$1=FALSE,H62*HOME!$F$20,H62*HOME!$F$20/(1+HOME!$H$20)))))</f>
        <v>0</v>
      </c>
      <c r="CF62" s="310">
        <f>IF($T62=TRUE,0,IF(I$2&lt;DATE(2019,10,1),IF($T$1=FALSE,I62*HOME!$F$18,I62*HOME!$F$18/(1+HOME!$H$18)),IF($AO62=TRUE,IF($T$1=FALSE,I62*HOME!$F$21,I62*HOME!$F$21/(1+HOME!$H$21)),IF($T$1=FALSE,I62*HOME!$F$20,I62*HOME!$F$20/(1+HOME!$H$20)))))</f>
        <v>0</v>
      </c>
      <c r="CG62" s="310">
        <f>IF($T62=TRUE,0,IF(J$2&lt;DATE(2019,10,1),IF($T$1=FALSE,J62*HOME!$F$18,J62*HOME!$F$18/(1+HOME!$H$18)),IF($AO62=TRUE,IF($T$1=FALSE,J62*HOME!$F$21,J62*HOME!$F$21/(1+HOME!$H$21)),IF($T$1=FALSE,J62*HOME!$F$20,J62*HOME!$F$20/(1+HOME!$H$20)))))</f>
        <v>0</v>
      </c>
      <c r="CH62" s="310">
        <f>IF($T62=TRUE,0,IF(K$2&lt;DATE(2019,10,1),IF($T$1=FALSE,K62*HOME!$F$18,K62*HOME!$F$18/(1+HOME!$H$18)),IF($AO62=TRUE,IF($T$1=FALSE,K62*HOME!$F$21,K62*HOME!$F$21/(1+HOME!$H$21)),IF($T$1=FALSE,K62*HOME!$F$20,K62*HOME!$F$20/(1+HOME!$H$20)))))</f>
        <v>0</v>
      </c>
      <c r="CI62" s="310">
        <f>IF($T62=TRUE,0,IF(L$2&lt;DATE(2019,10,1),IF($T$1=FALSE,L62*HOME!$F$18,L62*HOME!$F$18/(1+HOME!$H$18)),IF($AO62=TRUE,IF($T$1=FALSE,L62*HOME!$F$21,L62*HOME!$F$21/(1+HOME!$H$21)),IF($T$1=FALSE,L62*HOME!$F$20,L62*HOME!$F$20/(1+HOME!$H$20)))))</f>
        <v>0</v>
      </c>
      <c r="CJ62" s="310">
        <f>IF($T62=TRUE,0,IF(M$2&lt;DATE(2019,10,1),IF($T$1=FALSE,M62*HOME!$F$18,M62*HOME!$F$18/(1+HOME!$H$18)),IF($AO62=TRUE,IF($T$1=FALSE,M62*HOME!$F$21,M62*HOME!$F$21/(1+HOME!$H$21)),IF($T$1=FALSE,M62*HOME!$F$20,M62*HOME!$F$20/(1+HOME!$H$20)))))</f>
        <v>0</v>
      </c>
      <c r="CK62" s="310">
        <f>IF($T62=TRUE,0,IF(N$2&lt;DATE(2019,10,1),IF($T$1=FALSE,N62*HOME!$F$18,N62*HOME!$F$18/(1+HOME!$H$18)),IF($AO62=TRUE,IF($T$1=FALSE,N62*HOME!$F$21,N62*HOME!$F$21/(1+HOME!$H$21)),IF($T$1=FALSE,N62*HOME!$F$20,N62*HOME!$F$20/(1+HOME!$H$20)))))</f>
        <v>0</v>
      </c>
      <c r="CL62" s="310">
        <f>IF($T62=TRUE,0,IF(O$2&lt;DATE(2019,10,1),IF($T$1=FALSE,O62*HOME!$F$18,O62*HOME!$F$18/(1+HOME!$H$18)),IF($AO62=TRUE,IF($T$1=FALSE,O62*HOME!$F$21,O62*HOME!$F$21/(1+HOME!$H$21)),IF($T$1=FALSE,O62*HOME!$F$20,O62*HOME!$F$20/(1+HOME!$H$20)))))</f>
        <v>0</v>
      </c>
      <c r="CM62" s="310">
        <f>IF($T62=TRUE,0,IF(P$2&lt;DATE(2019,10,1),IF($T$1=FALSE,P62*HOME!$F$18,P62*HOME!$F$18/(1+HOME!$H$18)),IF($AO62=TRUE,IF($T$1=FALSE,P62*HOME!$F$21,P62*HOME!$F$21/(1+HOME!$H$21)),IF($T$1=FALSE,P62*HOME!$F$20,P62*HOME!$F$20/(1+HOME!$H$20)))))</f>
        <v>0</v>
      </c>
      <c r="CN62" s="310">
        <f t="shared" si="41"/>
        <v>0</v>
      </c>
    </row>
    <row r="63" spans="1:92" ht="18" customHeight="1">
      <c r="A63" s="335"/>
      <c r="B63" s="336">
        <v>58</v>
      </c>
      <c r="C63" s="1106">
        <f>IF(C$235=FALSE,当期計画!C63,当期実績!C63)</f>
        <v>0</v>
      </c>
      <c r="D63" s="387">
        <f>IF(D$235=FALSE,当期計画!D63,当期実績!D63)</f>
        <v>0</v>
      </c>
      <c r="E63" s="387">
        <f>IF(E$235=FALSE,当期計画!E63,当期実績!E63)</f>
        <v>0</v>
      </c>
      <c r="F63" s="387">
        <f>IF(F$235=FALSE,当期計画!F63,当期実績!F63)</f>
        <v>0</v>
      </c>
      <c r="G63" s="387">
        <f>IF(G$235=FALSE,当期計画!G63,当期実績!G63)</f>
        <v>0</v>
      </c>
      <c r="H63" s="387">
        <f>IF(H$235=FALSE,当期計画!H63,当期実績!H63)</f>
        <v>0</v>
      </c>
      <c r="I63" s="387">
        <f>IF(I$235=FALSE,当期計画!I63,当期実績!I63)</f>
        <v>0</v>
      </c>
      <c r="J63" s="387">
        <f>IF(J$235=FALSE,当期計画!J63,当期実績!J63)</f>
        <v>0</v>
      </c>
      <c r="K63" s="387">
        <f>IF(K$235=FALSE,当期計画!K63,当期実績!K63)</f>
        <v>0</v>
      </c>
      <c r="L63" s="387">
        <f>IF(L$235=FALSE,当期計画!L63,当期実績!L63)</f>
        <v>0</v>
      </c>
      <c r="M63" s="387">
        <f>IF(M$235=FALSE,当期計画!M63,当期実績!M63)</f>
        <v>0</v>
      </c>
      <c r="N63" s="387">
        <f>IF(N$235=FALSE,当期計画!N63,当期実績!N63)</f>
        <v>0</v>
      </c>
      <c r="O63" s="387">
        <f>IF(O$235=FALSE,当期計画!O63,当期実績!O63)</f>
        <v>0</v>
      </c>
      <c r="P63" s="387">
        <f>IF(P$235=FALSE,当期計画!P63,当期実績!P63)</f>
        <v>0</v>
      </c>
      <c r="Q63" s="90">
        <f t="shared" si="46"/>
        <v>0</v>
      </c>
      <c r="R63" s="1107">
        <f t="shared" si="38"/>
        <v>0</v>
      </c>
      <c r="S63" s="344">
        <f>前期実績!Q63</f>
        <v>0</v>
      </c>
      <c r="T63" s="341" t="b">
        <f>当期計画!T63</f>
        <v>0</v>
      </c>
      <c r="U63" s="79">
        <f>IF(D$2&lt;DATE(2019,10,1),IF($T$1=FALSE,IF($T63=FALSE,D63*HOME!$H$18,0),IF($T63=FALSE,D63*HOME!$H$18/(1+HOME!$H$18),0)),IF($T$1=FALSE,IF($T63=FALSE,D63*HOME!$H$20,0),IF($T63=FALSE,D63*HOME!$H$20/(1+HOME!$H$20),0)))</f>
        <v>0</v>
      </c>
      <c r="V63" s="79">
        <f>IF(E$2&lt;DATE(2019,10,1),IF($T$1=FALSE,IF($T63=FALSE,E63*HOME!$H$18,0),IF($T63=FALSE,E63*HOME!$H$18/(1+HOME!$H$18),0)),IF($T$1=FALSE,IF($T63=FALSE,E63*HOME!$H$20,0),IF($T63=FALSE,E63*HOME!$H$20/(1+HOME!$H$20),0)))</f>
        <v>0</v>
      </c>
      <c r="W63" s="79">
        <f>IF(F$2&lt;DATE(2019,10,1),IF($T$1=FALSE,IF($T63=FALSE,F63*HOME!$H$18,0),IF($T63=FALSE,F63*HOME!$H$18/(1+HOME!$H$18),0)),IF($T$1=FALSE,IF($T63=FALSE,F63*HOME!$H$20,0),IF($T63=FALSE,F63*HOME!$H$20/(1+HOME!$H$20),0)))</f>
        <v>0</v>
      </c>
      <c r="X63" s="79">
        <f>IF(G$2&lt;DATE(2019,10,1),IF($T$1=FALSE,IF($T63=FALSE,G63*HOME!$H$18,0),IF($T63=FALSE,G63*HOME!$H$18/(1+HOME!$H$18),0)),IF($T$1=FALSE,IF($T63=FALSE,G63*HOME!$H$20,0),IF($T63=FALSE,G63*HOME!$H$20/(1+HOME!$H$20),0)))</f>
        <v>0</v>
      </c>
      <c r="Y63" s="79">
        <f>IF(H$2&lt;DATE(2019,10,1),IF($T$1=FALSE,IF($T63=FALSE,H63*HOME!$H$18,0),IF($T63=FALSE,H63*HOME!$H$18/(1+HOME!$H$18),0)),IF($T$1=FALSE,IF($T63=FALSE,H63*HOME!$H$20,0),IF($T63=FALSE,H63*HOME!$H$20/(1+HOME!$H$20),0)))</f>
        <v>0</v>
      </c>
      <c r="Z63" s="79">
        <f>IF(I$2&lt;DATE(2019,10,1),IF($T$1=FALSE,IF($T63=FALSE,I63*HOME!$H$18,0),IF($T63=FALSE,I63*HOME!$H$18/(1+HOME!$H$18),0)),IF($T$1=FALSE,IF($T63=FALSE,I63*HOME!$H$20,0),IF($T63=FALSE,I63*HOME!$H$20/(1+HOME!$H$20),0)))</f>
        <v>0</v>
      </c>
      <c r="AA63" s="79">
        <f>IF(J$2&lt;DATE(2019,10,1),IF($T$1=FALSE,IF($T63=FALSE,J63*HOME!$H$18,0),IF($T63=FALSE,J63*HOME!$H$18/(1+HOME!$H$18),0)),IF($T$1=FALSE,IF($T63=FALSE,J63*HOME!$H$20,0),IF($T63=FALSE,J63*HOME!$H$20/(1+HOME!$H$20),0)))</f>
        <v>0</v>
      </c>
      <c r="AB63" s="79">
        <f>IF(K$2&lt;DATE(2019,10,1),IF($T$1=FALSE,IF($T63=FALSE,K63*HOME!$H$18,0),IF($T63=FALSE,K63*HOME!$H$18/(1+HOME!$H$18),0)),IF($T$1=FALSE,IF($T63=FALSE,K63*HOME!$H$20,0),IF($T63=FALSE,K63*HOME!$H$20/(1+HOME!$H$20),0)))</f>
        <v>0</v>
      </c>
      <c r="AC63" s="79">
        <f>IF(L$2&lt;DATE(2019,10,1),IF($T$1=FALSE,IF($T63=FALSE,L63*HOME!$H$18,0),IF($T63=FALSE,L63*HOME!$H$18/(1+HOME!$H$18),0)),IF($T$1=FALSE,IF($T63=FALSE,L63*HOME!$H$20,0),IF($T63=FALSE,L63*HOME!$H$20/(1+HOME!$H$20),0)))</f>
        <v>0</v>
      </c>
      <c r="AD63" s="79">
        <f>IF(M$2&lt;DATE(2019,10,1),IF($T$1=FALSE,IF($T63=FALSE,M63*HOME!$H$18,0),IF($T63=FALSE,M63*HOME!$H$18/(1+HOME!$H$18),0)),IF($T$1=FALSE,IF($T63=FALSE,M63*HOME!$H$20,0),IF($T63=FALSE,M63*HOME!$H$20/(1+HOME!$H$20),0)))</f>
        <v>0</v>
      </c>
      <c r="AE63" s="79">
        <f>IF(N$2&lt;DATE(2019,10,1),IF($T$1=FALSE,IF($T63=FALSE,N63*HOME!$H$18,0),IF($T63=FALSE,N63*HOME!$H$18/(1+HOME!$H$18),0)),IF($T$1=FALSE,IF($T63=FALSE,N63*HOME!$H$20,0),IF($T63=FALSE,N63*HOME!$H$20/(1+HOME!$H$20),0)))</f>
        <v>0</v>
      </c>
      <c r="AF63" s="79">
        <f>IF(O$2&lt;DATE(2019,10,1),IF($T$1=FALSE,IF($T63=FALSE,O63*HOME!$H$18,0),IF($T63=FALSE,O63*HOME!$H$18/(1+HOME!$H$18),0)),IF($T$1=FALSE,IF($T63=FALSE,O63*HOME!$H$20,0),IF($T63=FALSE,O63*HOME!$H$20/(1+HOME!$H$20),0)))</f>
        <v>0</v>
      </c>
      <c r="AG63" s="79">
        <f>IF(P$2&lt;DATE(2019,10,1),IF($T$1=FALSE,IF($T63=FALSE,P63*HOME!$H$18,0),IF($T63=FALSE,P63*HOME!$H$18/(1+HOME!$H$18),0)),IF($T$1=FALSE,IF($T63=FALSE,P63*HOME!$H$20,0),IF($T63=FALSE,P63*HOME!$H$20/(1+HOME!$H$20),0)))</f>
        <v>0</v>
      </c>
      <c r="AH63" s="79">
        <f t="shared" si="40"/>
        <v>0</v>
      </c>
      <c r="AI63" s="79">
        <f t="shared" si="4"/>
        <v>0</v>
      </c>
      <c r="AJ63" s="86"/>
      <c r="AK63" s="79"/>
      <c r="AL63" s="79"/>
      <c r="AM63" s="79"/>
      <c r="AN63" s="79"/>
      <c r="AO63" s="79"/>
      <c r="AP63" s="79"/>
      <c r="AQ63" s="79"/>
      <c r="AR63" s="79"/>
      <c r="CA63" s="310">
        <f>IF($T63=TRUE,0,IF(D$2&lt;DATE(2019,10,1),IF($T$1=FALSE,D63*HOME!$F$18,D63*HOME!$F$18/(1+HOME!$H$18)),IF($AO63=TRUE,IF($T$1=FALSE,D63*HOME!$F$21,D63*HOME!$F$21/(1+HOME!$H$21)),IF($T$1=FALSE,D63*HOME!$F$20,D63*HOME!$F$20/(1+HOME!$H$20)))))</f>
        <v>0</v>
      </c>
      <c r="CB63" s="310">
        <f>IF($T63=TRUE,0,IF(E$2&lt;DATE(2019,10,1),IF($T$1=FALSE,E63*HOME!$F$18,E63*HOME!$F$18/(1+HOME!$H$18)),IF($AO63=TRUE,IF($T$1=FALSE,E63*HOME!$F$21,E63*HOME!$F$21/(1+HOME!$H$21)),IF($T$1=FALSE,E63*HOME!$F$20,E63*HOME!$F$20/(1+HOME!$H$20)))))</f>
        <v>0</v>
      </c>
      <c r="CC63" s="310">
        <f>IF($T63=TRUE,0,IF(F$2&lt;DATE(2019,10,1),IF($T$1=FALSE,F63*HOME!$F$18,F63*HOME!$F$18/(1+HOME!$H$18)),IF($AO63=TRUE,IF($T$1=FALSE,F63*HOME!$F$21,F63*HOME!$F$21/(1+HOME!$H$21)),IF($T$1=FALSE,F63*HOME!$F$20,F63*HOME!$F$20/(1+HOME!$H$20)))))</f>
        <v>0</v>
      </c>
      <c r="CD63" s="310">
        <f>IF($T63=TRUE,0,IF(G$2&lt;DATE(2019,10,1),IF($T$1=FALSE,G63*HOME!$F$18,G63*HOME!$F$18/(1+HOME!$H$18)),IF($AO63=TRUE,IF($T$1=FALSE,G63*HOME!$F$21,G63*HOME!$F$21/(1+HOME!$H$21)),IF($T$1=FALSE,G63*HOME!$F$20,G63*HOME!$F$20/(1+HOME!$H$20)))))</f>
        <v>0</v>
      </c>
      <c r="CE63" s="310">
        <f>IF($T63=TRUE,0,IF(H$2&lt;DATE(2019,10,1),IF($T$1=FALSE,H63*HOME!$F$18,H63*HOME!$F$18/(1+HOME!$H$18)),IF($AO63=TRUE,IF($T$1=FALSE,H63*HOME!$F$21,H63*HOME!$F$21/(1+HOME!$H$21)),IF($T$1=FALSE,H63*HOME!$F$20,H63*HOME!$F$20/(1+HOME!$H$20)))))</f>
        <v>0</v>
      </c>
      <c r="CF63" s="310">
        <f>IF($T63=TRUE,0,IF(I$2&lt;DATE(2019,10,1),IF($T$1=FALSE,I63*HOME!$F$18,I63*HOME!$F$18/(1+HOME!$H$18)),IF($AO63=TRUE,IF($T$1=FALSE,I63*HOME!$F$21,I63*HOME!$F$21/(1+HOME!$H$21)),IF($T$1=FALSE,I63*HOME!$F$20,I63*HOME!$F$20/(1+HOME!$H$20)))))</f>
        <v>0</v>
      </c>
      <c r="CG63" s="310">
        <f>IF($T63=TRUE,0,IF(J$2&lt;DATE(2019,10,1),IF($T$1=FALSE,J63*HOME!$F$18,J63*HOME!$F$18/(1+HOME!$H$18)),IF($AO63=TRUE,IF($T$1=FALSE,J63*HOME!$F$21,J63*HOME!$F$21/(1+HOME!$H$21)),IF($T$1=FALSE,J63*HOME!$F$20,J63*HOME!$F$20/(1+HOME!$H$20)))))</f>
        <v>0</v>
      </c>
      <c r="CH63" s="310">
        <f>IF($T63=TRUE,0,IF(K$2&lt;DATE(2019,10,1),IF($T$1=FALSE,K63*HOME!$F$18,K63*HOME!$F$18/(1+HOME!$H$18)),IF($AO63=TRUE,IF($T$1=FALSE,K63*HOME!$F$21,K63*HOME!$F$21/(1+HOME!$H$21)),IF($T$1=FALSE,K63*HOME!$F$20,K63*HOME!$F$20/(1+HOME!$H$20)))))</f>
        <v>0</v>
      </c>
      <c r="CI63" s="310">
        <f>IF($T63=TRUE,0,IF(L$2&lt;DATE(2019,10,1),IF($T$1=FALSE,L63*HOME!$F$18,L63*HOME!$F$18/(1+HOME!$H$18)),IF($AO63=TRUE,IF($T$1=FALSE,L63*HOME!$F$21,L63*HOME!$F$21/(1+HOME!$H$21)),IF($T$1=FALSE,L63*HOME!$F$20,L63*HOME!$F$20/(1+HOME!$H$20)))))</f>
        <v>0</v>
      </c>
      <c r="CJ63" s="310">
        <f>IF($T63=TRUE,0,IF(M$2&lt;DATE(2019,10,1),IF($T$1=FALSE,M63*HOME!$F$18,M63*HOME!$F$18/(1+HOME!$H$18)),IF($AO63=TRUE,IF($T$1=FALSE,M63*HOME!$F$21,M63*HOME!$F$21/(1+HOME!$H$21)),IF($T$1=FALSE,M63*HOME!$F$20,M63*HOME!$F$20/(1+HOME!$H$20)))))</f>
        <v>0</v>
      </c>
      <c r="CK63" s="310">
        <f>IF($T63=TRUE,0,IF(N$2&lt;DATE(2019,10,1),IF($T$1=FALSE,N63*HOME!$F$18,N63*HOME!$F$18/(1+HOME!$H$18)),IF($AO63=TRUE,IF($T$1=FALSE,N63*HOME!$F$21,N63*HOME!$F$21/(1+HOME!$H$21)),IF($T$1=FALSE,N63*HOME!$F$20,N63*HOME!$F$20/(1+HOME!$H$20)))))</f>
        <v>0</v>
      </c>
      <c r="CL63" s="310">
        <f>IF($T63=TRUE,0,IF(O$2&lt;DATE(2019,10,1),IF($T$1=FALSE,O63*HOME!$F$18,O63*HOME!$F$18/(1+HOME!$H$18)),IF($AO63=TRUE,IF($T$1=FALSE,O63*HOME!$F$21,O63*HOME!$F$21/(1+HOME!$H$21)),IF($T$1=FALSE,O63*HOME!$F$20,O63*HOME!$F$20/(1+HOME!$H$20)))))</f>
        <v>0</v>
      </c>
      <c r="CM63" s="310">
        <f>IF($T63=TRUE,0,IF(P$2&lt;DATE(2019,10,1),IF($T$1=FALSE,P63*HOME!$F$18,P63*HOME!$F$18/(1+HOME!$H$18)),IF($AO63=TRUE,IF($T$1=FALSE,P63*HOME!$F$21,P63*HOME!$F$21/(1+HOME!$H$21)),IF($T$1=FALSE,P63*HOME!$F$20,P63*HOME!$F$20/(1+HOME!$H$20)))))</f>
        <v>0</v>
      </c>
      <c r="CN63" s="310">
        <f t="shared" si="41"/>
        <v>0</v>
      </c>
    </row>
    <row r="64" spans="1:92" ht="18" customHeight="1">
      <c r="A64" s="335"/>
      <c r="B64" s="336">
        <v>59</v>
      </c>
      <c r="C64" s="1106">
        <f>IF(C$235=FALSE,当期計画!C64,当期実績!C64)</f>
        <v>0</v>
      </c>
      <c r="D64" s="387">
        <f>IF(D$235=FALSE,当期計画!D64,当期実績!D64)</f>
        <v>0</v>
      </c>
      <c r="E64" s="387">
        <f>IF(E$235=FALSE,当期計画!E64,当期実績!E64)</f>
        <v>0</v>
      </c>
      <c r="F64" s="387">
        <f>IF(F$235=FALSE,当期計画!F64,当期実績!F64)</f>
        <v>0</v>
      </c>
      <c r="G64" s="387">
        <f>IF(G$235=FALSE,当期計画!G64,当期実績!G64)</f>
        <v>0</v>
      </c>
      <c r="H64" s="387">
        <f>IF(H$235=FALSE,当期計画!H64,当期実績!H64)</f>
        <v>0</v>
      </c>
      <c r="I64" s="387">
        <f>IF(I$235=FALSE,当期計画!I64,当期実績!I64)</f>
        <v>0</v>
      </c>
      <c r="J64" s="387">
        <f>IF(J$235=FALSE,当期計画!J64,当期実績!J64)</f>
        <v>0</v>
      </c>
      <c r="K64" s="387">
        <f>IF(K$235=FALSE,当期計画!K64,当期実績!K64)</f>
        <v>0</v>
      </c>
      <c r="L64" s="387">
        <f>IF(L$235=FALSE,当期計画!L64,当期実績!L64)</f>
        <v>0</v>
      </c>
      <c r="M64" s="387">
        <f>IF(M$235=FALSE,当期計画!M64,当期実績!M64)</f>
        <v>0</v>
      </c>
      <c r="N64" s="387">
        <f>IF(N$235=FALSE,当期計画!N64,当期実績!N64)</f>
        <v>0</v>
      </c>
      <c r="O64" s="387">
        <f>IF(O$235=FALSE,当期計画!O64,当期実績!O64)</f>
        <v>0</v>
      </c>
      <c r="P64" s="387">
        <f>IF(P$235=FALSE,当期計画!P64,当期実績!P64)</f>
        <v>0</v>
      </c>
      <c r="Q64" s="90">
        <f t="shared" si="46"/>
        <v>0</v>
      </c>
      <c r="R64" s="1107">
        <f t="shared" si="38"/>
        <v>0</v>
      </c>
      <c r="S64" s="344">
        <f>前期実績!Q64</f>
        <v>0</v>
      </c>
      <c r="T64" s="341" t="b">
        <f>当期計画!T64</f>
        <v>1</v>
      </c>
      <c r="U64" s="79">
        <f>IF(D$2&lt;DATE(2019,10,1),IF($T$1=FALSE,IF($T64=FALSE,D64*HOME!$H$18,0),IF($T64=FALSE,D64*HOME!$H$18/(1+HOME!$H$18),0)),IF($T$1=FALSE,IF($T64=FALSE,D64*HOME!$H$20,0),IF($T64=FALSE,D64*HOME!$H$20/(1+HOME!$H$20),0)))</f>
        <v>0</v>
      </c>
      <c r="V64" s="79">
        <f>IF(E$2&lt;DATE(2019,10,1),IF($T$1=FALSE,IF($T64=FALSE,E64*HOME!$H$18,0),IF($T64=FALSE,E64*HOME!$H$18/(1+HOME!$H$18),0)),IF($T$1=FALSE,IF($T64=FALSE,E64*HOME!$H$20,0),IF($T64=FALSE,E64*HOME!$H$20/(1+HOME!$H$20),0)))</f>
        <v>0</v>
      </c>
      <c r="W64" s="79">
        <f>IF(F$2&lt;DATE(2019,10,1),IF($T$1=FALSE,IF($T64=FALSE,F64*HOME!$H$18,0),IF($T64=FALSE,F64*HOME!$H$18/(1+HOME!$H$18),0)),IF($T$1=FALSE,IF($T64=FALSE,F64*HOME!$H$20,0),IF($T64=FALSE,F64*HOME!$H$20/(1+HOME!$H$20),0)))</f>
        <v>0</v>
      </c>
      <c r="X64" s="79">
        <f>IF(G$2&lt;DATE(2019,10,1),IF($T$1=FALSE,IF($T64=FALSE,G64*HOME!$H$18,0),IF($T64=FALSE,G64*HOME!$H$18/(1+HOME!$H$18),0)),IF($T$1=FALSE,IF($T64=FALSE,G64*HOME!$H$20,0),IF($T64=FALSE,G64*HOME!$H$20/(1+HOME!$H$20),0)))</f>
        <v>0</v>
      </c>
      <c r="Y64" s="79">
        <f>IF(H$2&lt;DATE(2019,10,1),IF($T$1=FALSE,IF($T64=FALSE,H64*HOME!$H$18,0),IF($T64=FALSE,H64*HOME!$H$18/(1+HOME!$H$18),0)),IF($T$1=FALSE,IF($T64=FALSE,H64*HOME!$H$20,0),IF($T64=FALSE,H64*HOME!$H$20/(1+HOME!$H$20),0)))</f>
        <v>0</v>
      </c>
      <c r="Z64" s="79">
        <f>IF(I$2&lt;DATE(2019,10,1),IF($T$1=FALSE,IF($T64=FALSE,I64*HOME!$H$18,0),IF($T64=FALSE,I64*HOME!$H$18/(1+HOME!$H$18),0)),IF($T$1=FALSE,IF($T64=FALSE,I64*HOME!$H$20,0),IF($T64=FALSE,I64*HOME!$H$20/(1+HOME!$H$20),0)))</f>
        <v>0</v>
      </c>
      <c r="AA64" s="79">
        <f>IF(J$2&lt;DATE(2019,10,1),IF($T$1=FALSE,IF($T64=FALSE,J64*HOME!$H$18,0),IF($T64=FALSE,J64*HOME!$H$18/(1+HOME!$H$18),0)),IF($T$1=FALSE,IF($T64=FALSE,J64*HOME!$H$20,0),IF($T64=FALSE,J64*HOME!$H$20/(1+HOME!$H$20),0)))</f>
        <v>0</v>
      </c>
      <c r="AB64" s="79">
        <f>IF(K$2&lt;DATE(2019,10,1),IF($T$1=FALSE,IF($T64=FALSE,K64*HOME!$H$18,0),IF($T64=FALSE,K64*HOME!$H$18/(1+HOME!$H$18),0)),IF($T$1=FALSE,IF($T64=FALSE,K64*HOME!$H$20,0),IF($T64=FALSE,K64*HOME!$H$20/(1+HOME!$H$20),0)))</f>
        <v>0</v>
      </c>
      <c r="AC64" s="79">
        <f>IF(L$2&lt;DATE(2019,10,1),IF($T$1=FALSE,IF($T64=FALSE,L64*HOME!$H$18,0),IF($T64=FALSE,L64*HOME!$H$18/(1+HOME!$H$18),0)),IF($T$1=FALSE,IF($T64=FALSE,L64*HOME!$H$20,0),IF($T64=FALSE,L64*HOME!$H$20/(1+HOME!$H$20),0)))</f>
        <v>0</v>
      </c>
      <c r="AD64" s="79">
        <f>IF(M$2&lt;DATE(2019,10,1),IF($T$1=FALSE,IF($T64=FALSE,M64*HOME!$H$18,0),IF($T64=FALSE,M64*HOME!$H$18/(1+HOME!$H$18),0)),IF($T$1=FALSE,IF($T64=FALSE,M64*HOME!$H$20,0),IF($T64=FALSE,M64*HOME!$H$20/(1+HOME!$H$20),0)))</f>
        <v>0</v>
      </c>
      <c r="AE64" s="79">
        <f>IF(N$2&lt;DATE(2019,10,1),IF($T$1=FALSE,IF($T64=FALSE,N64*HOME!$H$18,0),IF($T64=FALSE,N64*HOME!$H$18/(1+HOME!$H$18),0)),IF($T$1=FALSE,IF($T64=FALSE,N64*HOME!$H$20,0),IF($T64=FALSE,N64*HOME!$H$20/(1+HOME!$H$20),0)))</f>
        <v>0</v>
      </c>
      <c r="AF64" s="79">
        <f>IF(O$2&lt;DATE(2019,10,1),IF($T$1=FALSE,IF($T64=FALSE,O64*HOME!$H$18,0),IF($T64=FALSE,O64*HOME!$H$18/(1+HOME!$H$18),0)),IF($T$1=FALSE,IF($T64=FALSE,O64*HOME!$H$20,0),IF($T64=FALSE,O64*HOME!$H$20/(1+HOME!$H$20),0)))</f>
        <v>0</v>
      </c>
      <c r="AG64" s="79">
        <f>IF(P$2&lt;DATE(2019,10,1),IF($T$1=FALSE,IF($T64=FALSE,P64*HOME!$H$18,0),IF($T64=FALSE,P64*HOME!$H$18/(1+HOME!$H$18),0)),IF($T$1=FALSE,IF($T64=FALSE,P64*HOME!$H$20,0),IF($T64=FALSE,P64*HOME!$H$20/(1+HOME!$H$20),0)))</f>
        <v>0</v>
      </c>
      <c r="AH64" s="79">
        <f t="shared" si="40"/>
        <v>0</v>
      </c>
      <c r="AI64" s="79">
        <f t="shared" si="4"/>
        <v>0</v>
      </c>
      <c r="AJ64" s="86"/>
      <c r="AK64" s="79"/>
      <c r="AL64" s="79"/>
      <c r="AM64" s="79"/>
      <c r="AN64" s="79"/>
      <c r="AO64" s="79"/>
      <c r="AP64" s="79"/>
      <c r="AQ64" s="79"/>
      <c r="AR64" s="79"/>
      <c r="CA64" s="310">
        <f>IF($T64=TRUE,0,IF(D$2&lt;DATE(2019,10,1),IF($T$1=FALSE,D64*HOME!$F$18,D64*HOME!$F$18/(1+HOME!$H$18)),IF($AO64=TRUE,IF($T$1=FALSE,D64*HOME!$F$21,D64*HOME!$F$21/(1+HOME!$H$21)),IF($T$1=FALSE,D64*HOME!$F$20,D64*HOME!$F$20/(1+HOME!$H$20)))))</f>
        <v>0</v>
      </c>
      <c r="CB64" s="310">
        <f>IF($T64=TRUE,0,IF(E$2&lt;DATE(2019,10,1),IF($T$1=FALSE,E64*HOME!$F$18,E64*HOME!$F$18/(1+HOME!$H$18)),IF($AO64=TRUE,IF($T$1=FALSE,E64*HOME!$F$21,E64*HOME!$F$21/(1+HOME!$H$21)),IF($T$1=FALSE,E64*HOME!$F$20,E64*HOME!$F$20/(1+HOME!$H$20)))))</f>
        <v>0</v>
      </c>
      <c r="CC64" s="310">
        <f>IF($T64=TRUE,0,IF(F$2&lt;DATE(2019,10,1),IF($T$1=FALSE,F64*HOME!$F$18,F64*HOME!$F$18/(1+HOME!$H$18)),IF($AO64=TRUE,IF($T$1=FALSE,F64*HOME!$F$21,F64*HOME!$F$21/(1+HOME!$H$21)),IF($T$1=FALSE,F64*HOME!$F$20,F64*HOME!$F$20/(1+HOME!$H$20)))))</f>
        <v>0</v>
      </c>
      <c r="CD64" s="310">
        <f>IF($T64=TRUE,0,IF(G$2&lt;DATE(2019,10,1),IF($T$1=FALSE,G64*HOME!$F$18,G64*HOME!$F$18/(1+HOME!$H$18)),IF($AO64=TRUE,IF($T$1=FALSE,G64*HOME!$F$21,G64*HOME!$F$21/(1+HOME!$H$21)),IF($T$1=FALSE,G64*HOME!$F$20,G64*HOME!$F$20/(1+HOME!$H$20)))))</f>
        <v>0</v>
      </c>
      <c r="CE64" s="310">
        <f>IF($T64=TRUE,0,IF(H$2&lt;DATE(2019,10,1),IF($T$1=FALSE,H64*HOME!$F$18,H64*HOME!$F$18/(1+HOME!$H$18)),IF($AO64=TRUE,IF($T$1=FALSE,H64*HOME!$F$21,H64*HOME!$F$21/(1+HOME!$H$21)),IF($T$1=FALSE,H64*HOME!$F$20,H64*HOME!$F$20/(1+HOME!$H$20)))))</f>
        <v>0</v>
      </c>
      <c r="CF64" s="310">
        <f>IF($T64=TRUE,0,IF(I$2&lt;DATE(2019,10,1),IF($T$1=FALSE,I64*HOME!$F$18,I64*HOME!$F$18/(1+HOME!$H$18)),IF($AO64=TRUE,IF($T$1=FALSE,I64*HOME!$F$21,I64*HOME!$F$21/(1+HOME!$H$21)),IF($T$1=FALSE,I64*HOME!$F$20,I64*HOME!$F$20/(1+HOME!$H$20)))))</f>
        <v>0</v>
      </c>
      <c r="CG64" s="310">
        <f>IF($T64=TRUE,0,IF(J$2&lt;DATE(2019,10,1),IF($T$1=FALSE,J64*HOME!$F$18,J64*HOME!$F$18/(1+HOME!$H$18)),IF($AO64=TRUE,IF($T$1=FALSE,J64*HOME!$F$21,J64*HOME!$F$21/(1+HOME!$H$21)),IF($T$1=FALSE,J64*HOME!$F$20,J64*HOME!$F$20/(1+HOME!$H$20)))))</f>
        <v>0</v>
      </c>
      <c r="CH64" s="310">
        <f>IF($T64=TRUE,0,IF(K$2&lt;DATE(2019,10,1),IF($T$1=FALSE,K64*HOME!$F$18,K64*HOME!$F$18/(1+HOME!$H$18)),IF($AO64=TRUE,IF($T$1=FALSE,K64*HOME!$F$21,K64*HOME!$F$21/(1+HOME!$H$21)),IF($T$1=FALSE,K64*HOME!$F$20,K64*HOME!$F$20/(1+HOME!$H$20)))))</f>
        <v>0</v>
      </c>
      <c r="CI64" s="310">
        <f>IF($T64=TRUE,0,IF(L$2&lt;DATE(2019,10,1),IF($T$1=FALSE,L64*HOME!$F$18,L64*HOME!$F$18/(1+HOME!$H$18)),IF($AO64=TRUE,IF($T$1=FALSE,L64*HOME!$F$21,L64*HOME!$F$21/(1+HOME!$H$21)),IF($T$1=FALSE,L64*HOME!$F$20,L64*HOME!$F$20/(1+HOME!$H$20)))))</f>
        <v>0</v>
      </c>
      <c r="CJ64" s="310">
        <f>IF($T64=TRUE,0,IF(M$2&lt;DATE(2019,10,1),IF($T$1=FALSE,M64*HOME!$F$18,M64*HOME!$F$18/(1+HOME!$H$18)),IF($AO64=TRUE,IF($T$1=FALSE,M64*HOME!$F$21,M64*HOME!$F$21/(1+HOME!$H$21)),IF($T$1=FALSE,M64*HOME!$F$20,M64*HOME!$F$20/(1+HOME!$H$20)))))</f>
        <v>0</v>
      </c>
      <c r="CK64" s="310">
        <f>IF($T64=TRUE,0,IF(N$2&lt;DATE(2019,10,1),IF($T$1=FALSE,N64*HOME!$F$18,N64*HOME!$F$18/(1+HOME!$H$18)),IF($AO64=TRUE,IF($T$1=FALSE,N64*HOME!$F$21,N64*HOME!$F$21/(1+HOME!$H$21)),IF($T$1=FALSE,N64*HOME!$F$20,N64*HOME!$F$20/(1+HOME!$H$20)))))</f>
        <v>0</v>
      </c>
      <c r="CL64" s="310">
        <f>IF($T64=TRUE,0,IF(O$2&lt;DATE(2019,10,1),IF($T$1=FALSE,O64*HOME!$F$18,O64*HOME!$F$18/(1+HOME!$H$18)),IF($AO64=TRUE,IF($T$1=FALSE,O64*HOME!$F$21,O64*HOME!$F$21/(1+HOME!$H$21)),IF($T$1=FALSE,O64*HOME!$F$20,O64*HOME!$F$20/(1+HOME!$H$20)))))</f>
        <v>0</v>
      </c>
      <c r="CM64" s="310">
        <f>IF($T64=TRUE,0,IF(P$2&lt;DATE(2019,10,1),IF($T$1=FALSE,P64*HOME!$F$18,P64*HOME!$F$18/(1+HOME!$H$18)),IF($AO64=TRUE,IF($T$1=FALSE,P64*HOME!$F$21,P64*HOME!$F$21/(1+HOME!$H$21)),IF($T$1=FALSE,P64*HOME!$F$20,P64*HOME!$F$20/(1+HOME!$H$20)))))</f>
        <v>0</v>
      </c>
      <c r="CN64" s="310">
        <f t="shared" si="41"/>
        <v>0</v>
      </c>
    </row>
    <row r="65" spans="1:92" ht="18" customHeight="1">
      <c r="A65" s="335"/>
      <c r="B65" s="336">
        <v>60</v>
      </c>
      <c r="C65" s="1106">
        <f>IF(C$235=FALSE,当期計画!C65,当期実績!C65)</f>
        <v>0</v>
      </c>
      <c r="D65" s="387">
        <f>IF(D$235=FALSE,当期計画!D65,当期実績!D65)</f>
        <v>0</v>
      </c>
      <c r="E65" s="387">
        <f>IF(E$235=FALSE,当期計画!E65,当期実績!E65)</f>
        <v>0</v>
      </c>
      <c r="F65" s="387">
        <f>IF(F$235=FALSE,当期計画!F65,当期実績!F65)</f>
        <v>0</v>
      </c>
      <c r="G65" s="387">
        <f>IF(G$235=FALSE,当期計画!G65,当期実績!G65)</f>
        <v>0</v>
      </c>
      <c r="H65" s="387">
        <f>IF(H$235=FALSE,当期計画!H65,当期実績!H65)</f>
        <v>0</v>
      </c>
      <c r="I65" s="387">
        <f>IF(I$235=FALSE,当期計画!I65,当期実績!I65)</f>
        <v>0</v>
      </c>
      <c r="J65" s="387">
        <f>IF(J$235=FALSE,当期計画!J65,当期実績!J65)</f>
        <v>0</v>
      </c>
      <c r="K65" s="387">
        <f>IF(K$235=FALSE,当期計画!K65,当期実績!K65)</f>
        <v>0</v>
      </c>
      <c r="L65" s="387">
        <f>IF(L$235=FALSE,当期計画!L65,当期実績!L65)</f>
        <v>0</v>
      </c>
      <c r="M65" s="387">
        <f>IF(M$235=FALSE,当期計画!M65,当期実績!M65)</f>
        <v>0</v>
      </c>
      <c r="N65" s="387">
        <f>IF(N$235=FALSE,当期計画!N65,当期実績!N65)</f>
        <v>0</v>
      </c>
      <c r="O65" s="387">
        <f>IF(O$235=FALSE,当期計画!O65,当期実績!O65)</f>
        <v>0</v>
      </c>
      <c r="P65" s="387">
        <f>IF(P$235=FALSE,当期計画!P65,当期実績!P65)</f>
        <v>0</v>
      </c>
      <c r="Q65" s="90">
        <f t="shared" si="46"/>
        <v>0</v>
      </c>
      <c r="R65" s="1107">
        <f t="shared" si="38"/>
        <v>0</v>
      </c>
      <c r="S65" s="344">
        <f>前期実績!Q65</f>
        <v>0</v>
      </c>
      <c r="T65" s="341" t="b">
        <f>当期計画!T65</f>
        <v>1</v>
      </c>
      <c r="U65" s="79">
        <f>IF(D$2&lt;DATE(2019,10,1),IF($T$1=FALSE,IF($T65=FALSE,D65*HOME!$H$18,0),IF($T65=FALSE,D65*HOME!$H$18/(1+HOME!$H$18),0)),IF($T$1=FALSE,IF($T65=FALSE,D65*HOME!$H$20,0),IF($T65=FALSE,D65*HOME!$H$20/(1+HOME!$H$20),0)))</f>
        <v>0</v>
      </c>
      <c r="V65" s="79">
        <f>IF(E$2&lt;DATE(2019,10,1),IF($T$1=FALSE,IF($T65=FALSE,E65*HOME!$H$18,0),IF($T65=FALSE,E65*HOME!$H$18/(1+HOME!$H$18),0)),IF($T$1=FALSE,IF($T65=FALSE,E65*HOME!$H$20,0),IF($T65=FALSE,E65*HOME!$H$20/(1+HOME!$H$20),0)))</f>
        <v>0</v>
      </c>
      <c r="W65" s="79">
        <f>IF(F$2&lt;DATE(2019,10,1),IF($T$1=FALSE,IF($T65=FALSE,F65*HOME!$H$18,0),IF($T65=FALSE,F65*HOME!$H$18/(1+HOME!$H$18),0)),IF($T$1=FALSE,IF($T65=FALSE,F65*HOME!$H$20,0),IF($T65=FALSE,F65*HOME!$H$20/(1+HOME!$H$20),0)))</f>
        <v>0</v>
      </c>
      <c r="X65" s="79">
        <f>IF(G$2&lt;DATE(2019,10,1),IF($T$1=FALSE,IF($T65=FALSE,G65*HOME!$H$18,0),IF($T65=FALSE,G65*HOME!$H$18/(1+HOME!$H$18),0)),IF($T$1=FALSE,IF($T65=FALSE,G65*HOME!$H$20,0),IF($T65=FALSE,G65*HOME!$H$20/(1+HOME!$H$20),0)))</f>
        <v>0</v>
      </c>
      <c r="Y65" s="79">
        <f>IF(H$2&lt;DATE(2019,10,1),IF($T$1=FALSE,IF($T65=FALSE,H65*HOME!$H$18,0),IF($T65=FALSE,H65*HOME!$H$18/(1+HOME!$H$18),0)),IF($T$1=FALSE,IF($T65=FALSE,H65*HOME!$H$20,0),IF($T65=FALSE,H65*HOME!$H$20/(1+HOME!$H$20),0)))</f>
        <v>0</v>
      </c>
      <c r="Z65" s="79">
        <f>IF(I$2&lt;DATE(2019,10,1),IF($T$1=FALSE,IF($T65=FALSE,I65*HOME!$H$18,0),IF($T65=FALSE,I65*HOME!$H$18/(1+HOME!$H$18),0)),IF($T$1=FALSE,IF($T65=FALSE,I65*HOME!$H$20,0),IF($T65=FALSE,I65*HOME!$H$20/(1+HOME!$H$20),0)))</f>
        <v>0</v>
      </c>
      <c r="AA65" s="79">
        <f>IF(J$2&lt;DATE(2019,10,1),IF($T$1=FALSE,IF($T65=FALSE,J65*HOME!$H$18,0),IF($T65=FALSE,J65*HOME!$H$18/(1+HOME!$H$18),0)),IF($T$1=FALSE,IF($T65=FALSE,J65*HOME!$H$20,0),IF($T65=FALSE,J65*HOME!$H$20/(1+HOME!$H$20),0)))</f>
        <v>0</v>
      </c>
      <c r="AB65" s="79">
        <f>IF(K$2&lt;DATE(2019,10,1),IF($T$1=FALSE,IF($T65=FALSE,K65*HOME!$H$18,0),IF($T65=FALSE,K65*HOME!$H$18/(1+HOME!$H$18),0)),IF($T$1=FALSE,IF($T65=FALSE,K65*HOME!$H$20,0),IF($T65=FALSE,K65*HOME!$H$20/(1+HOME!$H$20),0)))</f>
        <v>0</v>
      </c>
      <c r="AC65" s="79">
        <f>IF(L$2&lt;DATE(2019,10,1),IF($T$1=FALSE,IF($T65=FALSE,L65*HOME!$H$18,0),IF($T65=FALSE,L65*HOME!$H$18/(1+HOME!$H$18),0)),IF($T$1=FALSE,IF($T65=FALSE,L65*HOME!$H$20,0),IF($T65=FALSE,L65*HOME!$H$20/(1+HOME!$H$20),0)))</f>
        <v>0</v>
      </c>
      <c r="AD65" s="79">
        <f>IF(M$2&lt;DATE(2019,10,1),IF($T$1=FALSE,IF($T65=FALSE,M65*HOME!$H$18,0),IF($T65=FALSE,M65*HOME!$H$18/(1+HOME!$H$18),0)),IF($T$1=FALSE,IF($T65=FALSE,M65*HOME!$H$20,0),IF($T65=FALSE,M65*HOME!$H$20/(1+HOME!$H$20),0)))</f>
        <v>0</v>
      </c>
      <c r="AE65" s="79">
        <f>IF(N$2&lt;DATE(2019,10,1),IF($T$1=FALSE,IF($T65=FALSE,N65*HOME!$H$18,0),IF($T65=FALSE,N65*HOME!$H$18/(1+HOME!$H$18),0)),IF($T$1=FALSE,IF($T65=FALSE,N65*HOME!$H$20,0),IF($T65=FALSE,N65*HOME!$H$20/(1+HOME!$H$20),0)))</f>
        <v>0</v>
      </c>
      <c r="AF65" s="79">
        <f>IF(O$2&lt;DATE(2019,10,1),IF($T$1=FALSE,IF($T65=FALSE,O65*HOME!$H$18,0),IF($T65=FALSE,O65*HOME!$H$18/(1+HOME!$H$18),0)),IF($T$1=FALSE,IF($T65=FALSE,O65*HOME!$H$20,0),IF($T65=FALSE,O65*HOME!$H$20/(1+HOME!$H$20),0)))</f>
        <v>0</v>
      </c>
      <c r="AG65" s="79">
        <f>IF(P$2&lt;DATE(2019,10,1),IF($T$1=FALSE,IF($T65=FALSE,P65*HOME!$H$18,0),IF($T65=FALSE,P65*HOME!$H$18/(1+HOME!$H$18),0)),IF($T$1=FALSE,IF($T65=FALSE,P65*HOME!$H$20,0),IF($T65=FALSE,P65*HOME!$H$20/(1+HOME!$H$20),0)))</f>
        <v>0</v>
      </c>
      <c r="AH65" s="79">
        <f t="shared" si="40"/>
        <v>0</v>
      </c>
      <c r="AI65" s="79">
        <f t="shared" si="4"/>
        <v>0</v>
      </c>
      <c r="AJ65" s="86"/>
      <c r="AK65" s="79"/>
      <c r="AL65" s="474"/>
      <c r="AM65" s="474"/>
      <c r="AN65" s="465"/>
      <c r="AO65" s="474"/>
      <c r="AP65" s="474"/>
      <c r="AQ65" s="474"/>
      <c r="AR65" s="474"/>
      <c r="CA65" s="310">
        <f>IF($T65=TRUE,0,IF(D$2&lt;DATE(2019,10,1),IF($T$1=FALSE,D65*HOME!$F$18,D65*HOME!$F$18/(1+HOME!$H$18)),IF($AO65=TRUE,IF($T$1=FALSE,D65*HOME!$F$21,D65*HOME!$F$21/(1+HOME!$H$21)),IF($T$1=FALSE,D65*HOME!$F$20,D65*HOME!$F$20/(1+HOME!$H$20)))))</f>
        <v>0</v>
      </c>
      <c r="CB65" s="310">
        <f>IF($T65=TRUE,0,IF(E$2&lt;DATE(2019,10,1),IF($T$1=FALSE,E65*HOME!$F$18,E65*HOME!$F$18/(1+HOME!$H$18)),IF($AO65=TRUE,IF($T$1=FALSE,E65*HOME!$F$21,E65*HOME!$F$21/(1+HOME!$H$21)),IF($T$1=FALSE,E65*HOME!$F$20,E65*HOME!$F$20/(1+HOME!$H$20)))))</f>
        <v>0</v>
      </c>
      <c r="CC65" s="310">
        <f>IF($T65=TRUE,0,IF(F$2&lt;DATE(2019,10,1),IF($T$1=FALSE,F65*HOME!$F$18,F65*HOME!$F$18/(1+HOME!$H$18)),IF($AO65=TRUE,IF($T$1=FALSE,F65*HOME!$F$21,F65*HOME!$F$21/(1+HOME!$H$21)),IF($T$1=FALSE,F65*HOME!$F$20,F65*HOME!$F$20/(1+HOME!$H$20)))))</f>
        <v>0</v>
      </c>
      <c r="CD65" s="310">
        <f>IF($T65=TRUE,0,IF(G$2&lt;DATE(2019,10,1),IF($T$1=FALSE,G65*HOME!$F$18,G65*HOME!$F$18/(1+HOME!$H$18)),IF($AO65=TRUE,IF($T$1=FALSE,G65*HOME!$F$21,G65*HOME!$F$21/(1+HOME!$H$21)),IF($T$1=FALSE,G65*HOME!$F$20,G65*HOME!$F$20/(1+HOME!$H$20)))))</f>
        <v>0</v>
      </c>
      <c r="CE65" s="310">
        <f>IF($T65=TRUE,0,IF(H$2&lt;DATE(2019,10,1),IF($T$1=FALSE,H65*HOME!$F$18,H65*HOME!$F$18/(1+HOME!$H$18)),IF($AO65=TRUE,IF($T$1=FALSE,H65*HOME!$F$21,H65*HOME!$F$21/(1+HOME!$H$21)),IF($T$1=FALSE,H65*HOME!$F$20,H65*HOME!$F$20/(1+HOME!$H$20)))))</f>
        <v>0</v>
      </c>
      <c r="CF65" s="310">
        <f>IF($T65=TRUE,0,IF(I$2&lt;DATE(2019,10,1),IF($T$1=FALSE,I65*HOME!$F$18,I65*HOME!$F$18/(1+HOME!$H$18)),IF($AO65=TRUE,IF($T$1=FALSE,I65*HOME!$F$21,I65*HOME!$F$21/(1+HOME!$H$21)),IF($T$1=FALSE,I65*HOME!$F$20,I65*HOME!$F$20/(1+HOME!$H$20)))))</f>
        <v>0</v>
      </c>
      <c r="CG65" s="310">
        <f>IF($T65=TRUE,0,IF(J$2&lt;DATE(2019,10,1),IF($T$1=FALSE,J65*HOME!$F$18,J65*HOME!$F$18/(1+HOME!$H$18)),IF($AO65=TRUE,IF($T$1=FALSE,J65*HOME!$F$21,J65*HOME!$F$21/(1+HOME!$H$21)),IF($T$1=FALSE,J65*HOME!$F$20,J65*HOME!$F$20/(1+HOME!$H$20)))))</f>
        <v>0</v>
      </c>
      <c r="CH65" s="310">
        <f>IF($T65=TRUE,0,IF(K$2&lt;DATE(2019,10,1),IF($T$1=FALSE,K65*HOME!$F$18,K65*HOME!$F$18/(1+HOME!$H$18)),IF($AO65=TRUE,IF($T$1=FALSE,K65*HOME!$F$21,K65*HOME!$F$21/(1+HOME!$H$21)),IF($T$1=FALSE,K65*HOME!$F$20,K65*HOME!$F$20/(1+HOME!$H$20)))))</f>
        <v>0</v>
      </c>
      <c r="CI65" s="310">
        <f>IF($T65=TRUE,0,IF(L$2&lt;DATE(2019,10,1),IF($T$1=FALSE,L65*HOME!$F$18,L65*HOME!$F$18/(1+HOME!$H$18)),IF($AO65=TRUE,IF($T$1=FALSE,L65*HOME!$F$21,L65*HOME!$F$21/(1+HOME!$H$21)),IF($T$1=FALSE,L65*HOME!$F$20,L65*HOME!$F$20/(1+HOME!$H$20)))))</f>
        <v>0</v>
      </c>
      <c r="CJ65" s="310">
        <f>IF($T65=TRUE,0,IF(M$2&lt;DATE(2019,10,1),IF($T$1=FALSE,M65*HOME!$F$18,M65*HOME!$F$18/(1+HOME!$H$18)),IF($AO65=TRUE,IF($T$1=FALSE,M65*HOME!$F$21,M65*HOME!$F$21/(1+HOME!$H$21)),IF($T$1=FALSE,M65*HOME!$F$20,M65*HOME!$F$20/(1+HOME!$H$20)))))</f>
        <v>0</v>
      </c>
      <c r="CK65" s="310">
        <f>IF($T65=TRUE,0,IF(N$2&lt;DATE(2019,10,1),IF($T$1=FALSE,N65*HOME!$F$18,N65*HOME!$F$18/(1+HOME!$H$18)),IF($AO65=TRUE,IF($T$1=FALSE,N65*HOME!$F$21,N65*HOME!$F$21/(1+HOME!$H$21)),IF($T$1=FALSE,N65*HOME!$F$20,N65*HOME!$F$20/(1+HOME!$H$20)))))</f>
        <v>0</v>
      </c>
      <c r="CL65" s="310">
        <f>IF($T65=TRUE,0,IF(O$2&lt;DATE(2019,10,1),IF($T$1=FALSE,O65*HOME!$F$18,O65*HOME!$F$18/(1+HOME!$H$18)),IF($AO65=TRUE,IF($T$1=FALSE,O65*HOME!$F$21,O65*HOME!$F$21/(1+HOME!$H$21)),IF($T$1=FALSE,O65*HOME!$F$20,O65*HOME!$F$20/(1+HOME!$H$20)))))</f>
        <v>0</v>
      </c>
      <c r="CM65" s="310">
        <f>IF($T65=TRUE,0,IF(P$2&lt;DATE(2019,10,1),IF($T$1=FALSE,P65*HOME!$F$18,P65*HOME!$F$18/(1+HOME!$H$18)),IF($AO65=TRUE,IF($T$1=FALSE,P65*HOME!$F$21,P65*HOME!$F$21/(1+HOME!$H$21)),IF($T$1=FALSE,P65*HOME!$F$20,P65*HOME!$F$20/(1+HOME!$H$20)))))</f>
        <v>0</v>
      </c>
      <c r="CN65" s="310">
        <f t="shared" si="41"/>
        <v>0</v>
      </c>
    </row>
    <row r="66" spans="1:92" ht="18" customHeight="1">
      <c r="A66" s="335"/>
      <c r="B66" s="336">
        <v>61</v>
      </c>
      <c r="C66" s="1106">
        <f>IF(C$235=FALSE,当期計画!C66,当期実績!C66)</f>
        <v>0</v>
      </c>
      <c r="D66" s="387">
        <f>IF(D$235=FALSE,当期計画!D66,当期実績!D66)</f>
        <v>0</v>
      </c>
      <c r="E66" s="387">
        <f>IF(E$235=FALSE,当期計画!E66,当期実績!E66)</f>
        <v>0</v>
      </c>
      <c r="F66" s="387">
        <f>IF(F$235=FALSE,当期計画!F66,当期実績!F66)</f>
        <v>0</v>
      </c>
      <c r="G66" s="387">
        <f>IF(G$235=FALSE,当期計画!G66,当期実績!G66)</f>
        <v>0</v>
      </c>
      <c r="H66" s="387">
        <f>IF(H$235=FALSE,当期計画!H66,当期実績!H66)</f>
        <v>0</v>
      </c>
      <c r="I66" s="387">
        <f>IF(I$235=FALSE,当期計画!I66,当期実績!I66)</f>
        <v>0</v>
      </c>
      <c r="J66" s="387">
        <f>IF(J$235=FALSE,当期計画!J66,当期実績!J66)</f>
        <v>0</v>
      </c>
      <c r="K66" s="387">
        <f>IF(K$235=FALSE,当期計画!K66,当期実績!K66)</f>
        <v>0</v>
      </c>
      <c r="L66" s="387">
        <f>IF(L$235=FALSE,当期計画!L66,当期実績!L66)</f>
        <v>0</v>
      </c>
      <c r="M66" s="387">
        <f>IF(M$235=FALSE,当期計画!M66,当期実績!M66)</f>
        <v>0</v>
      </c>
      <c r="N66" s="387">
        <f>IF(N$235=FALSE,当期計画!N66,当期実績!N66)</f>
        <v>0</v>
      </c>
      <c r="O66" s="387">
        <f>IF(O$235=FALSE,当期計画!O66,当期実績!O66)</f>
        <v>0</v>
      </c>
      <c r="P66" s="387">
        <f>IF(P$235=FALSE,当期計画!P66,当期実績!P66)</f>
        <v>0</v>
      </c>
      <c r="Q66" s="90">
        <f t="shared" si="46"/>
        <v>0</v>
      </c>
      <c r="R66" s="1107">
        <f t="shared" ref="R66:R97" si="47">IF(ISERROR(Q66/$Q$14),,Q66/$Q$14)</f>
        <v>0</v>
      </c>
      <c r="S66" s="344">
        <f>前期実績!Q66</f>
        <v>0</v>
      </c>
      <c r="T66" s="341" t="b">
        <f>当期計画!T66</f>
        <v>0</v>
      </c>
      <c r="U66" s="79">
        <f>IF(D$2&lt;DATE(2019,10,1),IF($T$1=FALSE,IF($T66=FALSE,D66*HOME!$H$18,0),IF($T66=FALSE,D66*HOME!$H$18/(1+HOME!$H$18),0)),IF($T$1=FALSE,IF($T66=FALSE,D66*HOME!$H$20,0),IF($T66=FALSE,D66*HOME!$H$20/(1+HOME!$H$20),0)))</f>
        <v>0</v>
      </c>
      <c r="V66" s="79">
        <f>IF(E$2&lt;DATE(2019,10,1),IF($T$1=FALSE,IF($T66=FALSE,E66*HOME!$H$18,0),IF($T66=FALSE,E66*HOME!$H$18/(1+HOME!$H$18),0)),IF($T$1=FALSE,IF($T66=FALSE,E66*HOME!$H$20,0),IF($T66=FALSE,E66*HOME!$H$20/(1+HOME!$H$20),0)))</f>
        <v>0</v>
      </c>
      <c r="W66" s="79">
        <f>IF(F$2&lt;DATE(2019,10,1),IF($T$1=FALSE,IF($T66=FALSE,F66*HOME!$H$18,0),IF($T66=FALSE,F66*HOME!$H$18/(1+HOME!$H$18),0)),IF($T$1=FALSE,IF($T66=FALSE,F66*HOME!$H$20,0),IF($T66=FALSE,F66*HOME!$H$20/(1+HOME!$H$20),0)))</f>
        <v>0</v>
      </c>
      <c r="X66" s="79">
        <f>IF(G$2&lt;DATE(2019,10,1),IF($T$1=FALSE,IF($T66=FALSE,G66*HOME!$H$18,0),IF($T66=FALSE,G66*HOME!$H$18/(1+HOME!$H$18),0)),IF($T$1=FALSE,IF($T66=FALSE,G66*HOME!$H$20,0),IF($T66=FALSE,G66*HOME!$H$20/(1+HOME!$H$20),0)))</f>
        <v>0</v>
      </c>
      <c r="Y66" s="79">
        <f>IF(H$2&lt;DATE(2019,10,1),IF($T$1=FALSE,IF($T66=FALSE,H66*HOME!$H$18,0),IF($T66=FALSE,H66*HOME!$H$18/(1+HOME!$H$18),0)),IF($T$1=FALSE,IF($T66=FALSE,H66*HOME!$H$20,0),IF($T66=FALSE,H66*HOME!$H$20/(1+HOME!$H$20),0)))</f>
        <v>0</v>
      </c>
      <c r="Z66" s="79">
        <f>IF(I$2&lt;DATE(2019,10,1),IF($T$1=FALSE,IF($T66=FALSE,I66*HOME!$H$18,0),IF($T66=FALSE,I66*HOME!$H$18/(1+HOME!$H$18),0)),IF($T$1=FALSE,IF($T66=FALSE,I66*HOME!$H$20,0),IF($T66=FALSE,I66*HOME!$H$20/(1+HOME!$H$20),0)))</f>
        <v>0</v>
      </c>
      <c r="AA66" s="79">
        <f>IF(J$2&lt;DATE(2019,10,1),IF($T$1=FALSE,IF($T66=FALSE,J66*HOME!$H$18,0),IF($T66=FALSE,J66*HOME!$H$18/(1+HOME!$H$18),0)),IF($T$1=FALSE,IF($T66=FALSE,J66*HOME!$H$20,0),IF($T66=FALSE,J66*HOME!$H$20/(1+HOME!$H$20),0)))</f>
        <v>0</v>
      </c>
      <c r="AB66" s="79">
        <f>IF(K$2&lt;DATE(2019,10,1),IF($T$1=FALSE,IF($T66=FALSE,K66*HOME!$H$18,0),IF($T66=FALSE,K66*HOME!$H$18/(1+HOME!$H$18),0)),IF($T$1=FALSE,IF($T66=FALSE,K66*HOME!$H$20,0),IF($T66=FALSE,K66*HOME!$H$20/(1+HOME!$H$20),0)))</f>
        <v>0</v>
      </c>
      <c r="AC66" s="79">
        <f>IF(L$2&lt;DATE(2019,10,1),IF($T$1=FALSE,IF($T66=FALSE,L66*HOME!$H$18,0),IF($T66=FALSE,L66*HOME!$H$18/(1+HOME!$H$18),0)),IF($T$1=FALSE,IF($T66=FALSE,L66*HOME!$H$20,0),IF($T66=FALSE,L66*HOME!$H$20/(1+HOME!$H$20),0)))</f>
        <v>0</v>
      </c>
      <c r="AD66" s="79">
        <f>IF(M$2&lt;DATE(2019,10,1),IF($T$1=FALSE,IF($T66=FALSE,M66*HOME!$H$18,0),IF($T66=FALSE,M66*HOME!$H$18/(1+HOME!$H$18),0)),IF($T$1=FALSE,IF($T66=FALSE,M66*HOME!$H$20,0),IF($T66=FALSE,M66*HOME!$H$20/(1+HOME!$H$20),0)))</f>
        <v>0</v>
      </c>
      <c r="AE66" s="79">
        <f>IF(N$2&lt;DATE(2019,10,1),IF($T$1=FALSE,IF($T66=FALSE,N66*HOME!$H$18,0),IF($T66=FALSE,N66*HOME!$H$18/(1+HOME!$H$18),0)),IF($T$1=FALSE,IF($T66=FALSE,N66*HOME!$H$20,0),IF($T66=FALSE,N66*HOME!$H$20/(1+HOME!$H$20),0)))</f>
        <v>0</v>
      </c>
      <c r="AF66" s="79">
        <f>IF(O$2&lt;DATE(2019,10,1),IF($T$1=FALSE,IF($T66=FALSE,O66*HOME!$H$18,0),IF($T66=FALSE,O66*HOME!$H$18/(1+HOME!$H$18),0)),IF($T$1=FALSE,IF($T66=FALSE,O66*HOME!$H$20,0),IF($T66=FALSE,O66*HOME!$H$20/(1+HOME!$H$20),0)))</f>
        <v>0</v>
      </c>
      <c r="AG66" s="79">
        <f>IF(P$2&lt;DATE(2019,10,1),IF($T$1=FALSE,IF($T66=FALSE,P66*HOME!$H$18,0),IF($T66=FALSE,P66*HOME!$H$18/(1+HOME!$H$18),0)),IF($T$1=FALSE,IF($T66=FALSE,P66*HOME!$H$20,0),IF($T66=FALSE,P66*HOME!$H$20/(1+HOME!$H$20),0)))</f>
        <v>0</v>
      </c>
      <c r="AH66" s="79">
        <f t="shared" si="40"/>
        <v>0</v>
      </c>
      <c r="AI66" s="79">
        <f t="shared" si="4"/>
        <v>0</v>
      </c>
      <c r="AJ66" s="86"/>
      <c r="AK66" s="79"/>
      <c r="AL66" s="79"/>
      <c r="AM66" s="79"/>
      <c r="AN66" s="79"/>
      <c r="AO66" s="79"/>
      <c r="AP66" s="79"/>
      <c r="AQ66" s="79"/>
      <c r="AR66" s="79"/>
      <c r="CA66" s="310">
        <f>IF($T66=TRUE,0,IF(D$2&lt;DATE(2019,10,1),IF($T$1=FALSE,D66*HOME!$F$18,D66*HOME!$F$18/(1+HOME!$H$18)),IF($AO66=TRUE,IF($T$1=FALSE,D66*HOME!$F$21,D66*HOME!$F$21/(1+HOME!$H$21)),IF($T$1=FALSE,D66*HOME!$F$20,D66*HOME!$F$20/(1+HOME!$H$20)))))</f>
        <v>0</v>
      </c>
      <c r="CB66" s="310">
        <f>IF($T66=TRUE,0,IF(E$2&lt;DATE(2019,10,1),IF($T$1=FALSE,E66*HOME!$F$18,E66*HOME!$F$18/(1+HOME!$H$18)),IF($AO66=TRUE,IF($T$1=FALSE,E66*HOME!$F$21,E66*HOME!$F$21/(1+HOME!$H$21)),IF($T$1=FALSE,E66*HOME!$F$20,E66*HOME!$F$20/(1+HOME!$H$20)))))</f>
        <v>0</v>
      </c>
      <c r="CC66" s="310">
        <f>IF($T66=TRUE,0,IF(F$2&lt;DATE(2019,10,1),IF($T$1=FALSE,F66*HOME!$F$18,F66*HOME!$F$18/(1+HOME!$H$18)),IF($AO66=TRUE,IF($T$1=FALSE,F66*HOME!$F$21,F66*HOME!$F$21/(1+HOME!$H$21)),IF($T$1=FALSE,F66*HOME!$F$20,F66*HOME!$F$20/(1+HOME!$H$20)))))</f>
        <v>0</v>
      </c>
      <c r="CD66" s="310">
        <f>IF($T66=TRUE,0,IF(G$2&lt;DATE(2019,10,1),IF($T$1=FALSE,G66*HOME!$F$18,G66*HOME!$F$18/(1+HOME!$H$18)),IF($AO66=TRUE,IF($T$1=FALSE,G66*HOME!$F$21,G66*HOME!$F$21/(1+HOME!$H$21)),IF($T$1=FALSE,G66*HOME!$F$20,G66*HOME!$F$20/(1+HOME!$H$20)))))</f>
        <v>0</v>
      </c>
      <c r="CE66" s="310">
        <f>IF($T66=TRUE,0,IF(H$2&lt;DATE(2019,10,1),IF($T$1=FALSE,H66*HOME!$F$18,H66*HOME!$F$18/(1+HOME!$H$18)),IF($AO66=TRUE,IF($T$1=FALSE,H66*HOME!$F$21,H66*HOME!$F$21/(1+HOME!$H$21)),IF($T$1=FALSE,H66*HOME!$F$20,H66*HOME!$F$20/(1+HOME!$H$20)))))</f>
        <v>0</v>
      </c>
      <c r="CF66" s="310">
        <f>IF($T66=TRUE,0,IF(I$2&lt;DATE(2019,10,1),IF($T$1=FALSE,I66*HOME!$F$18,I66*HOME!$F$18/(1+HOME!$H$18)),IF($AO66=TRUE,IF($T$1=FALSE,I66*HOME!$F$21,I66*HOME!$F$21/(1+HOME!$H$21)),IF($T$1=FALSE,I66*HOME!$F$20,I66*HOME!$F$20/(1+HOME!$H$20)))))</f>
        <v>0</v>
      </c>
      <c r="CG66" s="310">
        <f>IF($T66=TRUE,0,IF(J$2&lt;DATE(2019,10,1),IF($T$1=FALSE,J66*HOME!$F$18,J66*HOME!$F$18/(1+HOME!$H$18)),IF($AO66=TRUE,IF($T$1=FALSE,J66*HOME!$F$21,J66*HOME!$F$21/(1+HOME!$H$21)),IF($T$1=FALSE,J66*HOME!$F$20,J66*HOME!$F$20/(1+HOME!$H$20)))))</f>
        <v>0</v>
      </c>
      <c r="CH66" s="310">
        <f>IF($T66=TRUE,0,IF(K$2&lt;DATE(2019,10,1),IF($T$1=FALSE,K66*HOME!$F$18,K66*HOME!$F$18/(1+HOME!$H$18)),IF($AO66=TRUE,IF($T$1=FALSE,K66*HOME!$F$21,K66*HOME!$F$21/(1+HOME!$H$21)),IF($T$1=FALSE,K66*HOME!$F$20,K66*HOME!$F$20/(1+HOME!$H$20)))))</f>
        <v>0</v>
      </c>
      <c r="CI66" s="310">
        <f>IF($T66=TRUE,0,IF(L$2&lt;DATE(2019,10,1),IF($T$1=FALSE,L66*HOME!$F$18,L66*HOME!$F$18/(1+HOME!$H$18)),IF($AO66=TRUE,IF($T$1=FALSE,L66*HOME!$F$21,L66*HOME!$F$21/(1+HOME!$H$21)),IF($T$1=FALSE,L66*HOME!$F$20,L66*HOME!$F$20/(1+HOME!$H$20)))))</f>
        <v>0</v>
      </c>
      <c r="CJ66" s="310">
        <f>IF($T66=TRUE,0,IF(M$2&lt;DATE(2019,10,1),IF($T$1=FALSE,M66*HOME!$F$18,M66*HOME!$F$18/(1+HOME!$H$18)),IF($AO66=TRUE,IF($T$1=FALSE,M66*HOME!$F$21,M66*HOME!$F$21/(1+HOME!$H$21)),IF($T$1=FALSE,M66*HOME!$F$20,M66*HOME!$F$20/(1+HOME!$H$20)))))</f>
        <v>0</v>
      </c>
      <c r="CK66" s="310">
        <f>IF($T66=TRUE,0,IF(N$2&lt;DATE(2019,10,1),IF($T$1=FALSE,N66*HOME!$F$18,N66*HOME!$F$18/(1+HOME!$H$18)),IF($AO66=TRUE,IF($T$1=FALSE,N66*HOME!$F$21,N66*HOME!$F$21/(1+HOME!$H$21)),IF($T$1=FALSE,N66*HOME!$F$20,N66*HOME!$F$20/(1+HOME!$H$20)))))</f>
        <v>0</v>
      </c>
      <c r="CL66" s="310">
        <f>IF($T66=TRUE,0,IF(O$2&lt;DATE(2019,10,1),IF($T$1=FALSE,O66*HOME!$F$18,O66*HOME!$F$18/(1+HOME!$H$18)),IF($AO66=TRUE,IF($T$1=FALSE,O66*HOME!$F$21,O66*HOME!$F$21/(1+HOME!$H$21)),IF($T$1=FALSE,O66*HOME!$F$20,O66*HOME!$F$20/(1+HOME!$H$20)))))</f>
        <v>0</v>
      </c>
      <c r="CM66" s="310">
        <f>IF($T66=TRUE,0,IF(P$2&lt;DATE(2019,10,1),IF($T$1=FALSE,P66*HOME!$F$18,P66*HOME!$F$18/(1+HOME!$H$18)),IF($AO66=TRUE,IF($T$1=FALSE,P66*HOME!$F$21,P66*HOME!$F$21/(1+HOME!$H$21)),IF($T$1=FALSE,P66*HOME!$F$20,P66*HOME!$F$20/(1+HOME!$H$20)))))</f>
        <v>0</v>
      </c>
      <c r="CN66" s="310">
        <f t="shared" si="41"/>
        <v>0</v>
      </c>
    </row>
    <row r="67" spans="1:92" ht="18" customHeight="1">
      <c r="A67" s="335"/>
      <c r="B67" s="336">
        <v>62</v>
      </c>
      <c r="C67" s="1106">
        <f>IF(C$235=FALSE,当期計画!C67,当期実績!C67)</f>
        <v>0</v>
      </c>
      <c r="D67" s="387">
        <f>IF(D$235=FALSE,当期計画!D67,当期実績!D67)</f>
        <v>0</v>
      </c>
      <c r="E67" s="387">
        <f>IF(E$235=FALSE,当期計画!E67,当期実績!E67)</f>
        <v>0</v>
      </c>
      <c r="F67" s="387">
        <f>IF(F$235=FALSE,当期計画!F67,当期実績!F67)</f>
        <v>0</v>
      </c>
      <c r="G67" s="387">
        <f>IF(G$235=FALSE,当期計画!G67,当期実績!G67)</f>
        <v>0</v>
      </c>
      <c r="H67" s="387">
        <f>IF(H$235=FALSE,当期計画!H67,当期実績!H67)</f>
        <v>0</v>
      </c>
      <c r="I67" s="387">
        <f>IF(I$235=FALSE,当期計画!I67,当期実績!I67)</f>
        <v>0</v>
      </c>
      <c r="J67" s="387">
        <f>IF(J$235=FALSE,当期計画!J67,当期実績!J67)</f>
        <v>0</v>
      </c>
      <c r="K67" s="387">
        <f>IF(K$235=FALSE,当期計画!K67,当期実績!K67)</f>
        <v>0</v>
      </c>
      <c r="L67" s="387">
        <f>IF(L$235=FALSE,当期計画!L67,当期実績!L67)</f>
        <v>0</v>
      </c>
      <c r="M67" s="387">
        <f>IF(M$235=FALSE,当期計画!M67,当期実績!M67)</f>
        <v>0</v>
      </c>
      <c r="N67" s="387">
        <f>IF(N$235=FALSE,当期計画!N67,当期実績!N67)</f>
        <v>0</v>
      </c>
      <c r="O67" s="387">
        <f>IF(O$235=FALSE,当期計画!O67,当期実績!O67)</f>
        <v>0</v>
      </c>
      <c r="P67" s="387">
        <f>IF(P$235=FALSE,当期計画!P67,当期実績!P67)</f>
        <v>0</v>
      </c>
      <c r="Q67" s="90">
        <f t="shared" si="46"/>
        <v>0</v>
      </c>
      <c r="R67" s="1107">
        <f t="shared" si="47"/>
        <v>0</v>
      </c>
      <c r="S67" s="344">
        <f>前期実績!Q67</f>
        <v>0</v>
      </c>
      <c r="T67" s="341" t="b">
        <f>当期計画!T67</f>
        <v>0</v>
      </c>
      <c r="U67" s="79">
        <f>IF(D$2&lt;DATE(2019,10,1),IF($T$1=FALSE,IF($T67=FALSE,D67*HOME!$H$18,0),IF($T67=FALSE,D67*HOME!$H$18/(1+HOME!$H$18),0)),IF($T$1=FALSE,IF($T67=FALSE,D67*HOME!$H$20,0),IF($T67=FALSE,D67*HOME!$H$20/(1+HOME!$H$20),0)))</f>
        <v>0</v>
      </c>
      <c r="V67" s="79">
        <f>IF(E$2&lt;DATE(2019,10,1),IF($T$1=FALSE,IF($T67=FALSE,E67*HOME!$H$18,0),IF($T67=FALSE,E67*HOME!$H$18/(1+HOME!$H$18),0)),IF($T$1=FALSE,IF($T67=FALSE,E67*HOME!$H$20,0),IF($T67=FALSE,E67*HOME!$H$20/(1+HOME!$H$20),0)))</f>
        <v>0</v>
      </c>
      <c r="W67" s="79">
        <f>IF(F$2&lt;DATE(2019,10,1),IF($T$1=FALSE,IF($T67=FALSE,F67*HOME!$H$18,0),IF($T67=FALSE,F67*HOME!$H$18/(1+HOME!$H$18),0)),IF($T$1=FALSE,IF($T67=FALSE,F67*HOME!$H$20,0),IF($T67=FALSE,F67*HOME!$H$20/(1+HOME!$H$20),0)))</f>
        <v>0</v>
      </c>
      <c r="X67" s="79">
        <f>IF(G$2&lt;DATE(2019,10,1),IF($T$1=FALSE,IF($T67=FALSE,G67*HOME!$H$18,0),IF($T67=FALSE,G67*HOME!$H$18/(1+HOME!$H$18),0)),IF($T$1=FALSE,IF($T67=FALSE,G67*HOME!$H$20,0),IF($T67=FALSE,G67*HOME!$H$20/(1+HOME!$H$20),0)))</f>
        <v>0</v>
      </c>
      <c r="Y67" s="79">
        <f>IF(H$2&lt;DATE(2019,10,1),IF($T$1=FALSE,IF($T67=FALSE,H67*HOME!$H$18,0),IF($T67=FALSE,H67*HOME!$H$18/(1+HOME!$H$18),0)),IF($T$1=FALSE,IF($T67=FALSE,H67*HOME!$H$20,0),IF($T67=FALSE,H67*HOME!$H$20/(1+HOME!$H$20),0)))</f>
        <v>0</v>
      </c>
      <c r="Z67" s="79">
        <f>IF(I$2&lt;DATE(2019,10,1),IF($T$1=FALSE,IF($T67=FALSE,I67*HOME!$H$18,0),IF($T67=FALSE,I67*HOME!$H$18/(1+HOME!$H$18),0)),IF($T$1=FALSE,IF($T67=FALSE,I67*HOME!$H$20,0),IF($T67=FALSE,I67*HOME!$H$20/(1+HOME!$H$20),0)))</f>
        <v>0</v>
      </c>
      <c r="AA67" s="79">
        <f>IF(J$2&lt;DATE(2019,10,1),IF($T$1=FALSE,IF($T67=FALSE,J67*HOME!$H$18,0),IF($T67=FALSE,J67*HOME!$H$18/(1+HOME!$H$18),0)),IF($T$1=FALSE,IF($T67=FALSE,J67*HOME!$H$20,0),IF($T67=FALSE,J67*HOME!$H$20/(1+HOME!$H$20),0)))</f>
        <v>0</v>
      </c>
      <c r="AB67" s="79">
        <f>IF(K$2&lt;DATE(2019,10,1),IF($T$1=FALSE,IF($T67=FALSE,K67*HOME!$H$18,0),IF($T67=FALSE,K67*HOME!$H$18/(1+HOME!$H$18),0)),IF($T$1=FALSE,IF($T67=FALSE,K67*HOME!$H$20,0),IF($T67=FALSE,K67*HOME!$H$20/(1+HOME!$H$20),0)))</f>
        <v>0</v>
      </c>
      <c r="AC67" s="79">
        <f>IF(L$2&lt;DATE(2019,10,1),IF($T$1=FALSE,IF($T67=FALSE,L67*HOME!$H$18,0),IF($T67=FALSE,L67*HOME!$H$18/(1+HOME!$H$18),0)),IF($T$1=FALSE,IF($T67=FALSE,L67*HOME!$H$20,0),IF($T67=FALSE,L67*HOME!$H$20/(1+HOME!$H$20),0)))</f>
        <v>0</v>
      </c>
      <c r="AD67" s="79">
        <f>IF(M$2&lt;DATE(2019,10,1),IF($T$1=FALSE,IF($T67=FALSE,M67*HOME!$H$18,0),IF($T67=FALSE,M67*HOME!$H$18/(1+HOME!$H$18),0)),IF($T$1=FALSE,IF($T67=FALSE,M67*HOME!$H$20,0),IF($T67=FALSE,M67*HOME!$H$20/(1+HOME!$H$20),0)))</f>
        <v>0</v>
      </c>
      <c r="AE67" s="79">
        <f>IF(N$2&lt;DATE(2019,10,1),IF($T$1=FALSE,IF($T67=FALSE,N67*HOME!$H$18,0),IF($T67=FALSE,N67*HOME!$H$18/(1+HOME!$H$18),0)),IF($T$1=FALSE,IF($T67=FALSE,N67*HOME!$H$20,0),IF($T67=FALSE,N67*HOME!$H$20/(1+HOME!$H$20),0)))</f>
        <v>0</v>
      </c>
      <c r="AF67" s="79">
        <f>IF(O$2&lt;DATE(2019,10,1),IF($T$1=FALSE,IF($T67=FALSE,O67*HOME!$H$18,0),IF($T67=FALSE,O67*HOME!$H$18/(1+HOME!$H$18),0)),IF($T$1=FALSE,IF($T67=FALSE,O67*HOME!$H$20,0),IF($T67=FALSE,O67*HOME!$H$20/(1+HOME!$H$20),0)))</f>
        <v>0</v>
      </c>
      <c r="AG67" s="79">
        <f>IF(P$2&lt;DATE(2019,10,1),IF($T$1=FALSE,IF($T67=FALSE,P67*HOME!$H$18,0),IF($T67=FALSE,P67*HOME!$H$18/(1+HOME!$H$18),0)),IF($T$1=FALSE,IF($T67=FALSE,P67*HOME!$H$20,0),IF($T67=FALSE,P67*HOME!$H$20/(1+HOME!$H$20),0)))</f>
        <v>0</v>
      </c>
      <c r="AH67" s="79">
        <f t="shared" si="40"/>
        <v>0</v>
      </c>
      <c r="AI67" s="79">
        <f t="shared" si="4"/>
        <v>0</v>
      </c>
      <c r="AJ67" s="86"/>
      <c r="AK67" s="79"/>
      <c r="AL67" s="79"/>
      <c r="AM67" s="79"/>
      <c r="AN67" s="79"/>
      <c r="AO67" s="79"/>
      <c r="AP67" s="79"/>
      <c r="AQ67" s="79"/>
      <c r="AR67" s="79"/>
      <c r="CA67" s="310">
        <f>IF($T67=TRUE,0,IF(D$2&lt;DATE(2019,10,1),IF($T$1=FALSE,D67*HOME!$F$18,D67*HOME!$F$18/(1+HOME!$H$18)),IF($AO67=TRUE,IF($T$1=FALSE,D67*HOME!$F$21,D67*HOME!$F$21/(1+HOME!$H$21)),IF($T$1=FALSE,D67*HOME!$F$20,D67*HOME!$F$20/(1+HOME!$H$20)))))</f>
        <v>0</v>
      </c>
      <c r="CB67" s="310">
        <f>IF($T67=TRUE,0,IF(E$2&lt;DATE(2019,10,1),IF($T$1=FALSE,E67*HOME!$F$18,E67*HOME!$F$18/(1+HOME!$H$18)),IF($AO67=TRUE,IF($T$1=FALSE,E67*HOME!$F$21,E67*HOME!$F$21/(1+HOME!$H$21)),IF($T$1=FALSE,E67*HOME!$F$20,E67*HOME!$F$20/(1+HOME!$H$20)))))</f>
        <v>0</v>
      </c>
      <c r="CC67" s="310">
        <f>IF($T67=TRUE,0,IF(F$2&lt;DATE(2019,10,1),IF($T$1=FALSE,F67*HOME!$F$18,F67*HOME!$F$18/(1+HOME!$H$18)),IF($AO67=TRUE,IF($T$1=FALSE,F67*HOME!$F$21,F67*HOME!$F$21/(1+HOME!$H$21)),IF($T$1=FALSE,F67*HOME!$F$20,F67*HOME!$F$20/(1+HOME!$H$20)))))</f>
        <v>0</v>
      </c>
      <c r="CD67" s="310">
        <f>IF($T67=TRUE,0,IF(G$2&lt;DATE(2019,10,1),IF($T$1=FALSE,G67*HOME!$F$18,G67*HOME!$F$18/(1+HOME!$H$18)),IF($AO67=TRUE,IF($T$1=FALSE,G67*HOME!$F$21,G67*HOME!$F$21/(1+HOME!$H$21)),IF($T$1=FALSE,G67*HOME!$F$20,G67*HOME!$F$20/(1+HOME!$H$20)))))</f>
        <v>0</v>
      </c>
      <c r="CE67" s="310">
        <f>IF($T67=TRUE,0,IF(H$2&lt;DATE(2019,10,1),IF($T$1=FALSE,H67*HOME!$F$18,H67*HOME!$F$18/(1+HOME!$H$18)),IF($AO67=TRUE,IF($T$1=FALSE,H67*HOME!$F$21,H67*HOME!$F$21/(1+HOME!$H$21)),IF($T$1=FALSE,H67*HOME!$F$20,H67*HOME!$F$20/(1+HOME!$H$20)))))</f>
        <v>0</v>
      </c>
      <c r="CF67" s="310">
        <f>IF($T67=TRUE,0,IF(I$2&lt;DATE(2019,10,1),IF($T$1=FALSE,I67*HOME!$F$18,I67*HOME!$F$18/(1+HOME!$H$18)),IF($AO67=TRUE,IF($T$1=FALSE,I67*HOME!$F$21,I67*HOME!$F$21/(1+HOME!$H$21)),IF($T$1=FALSE,I67*HOME!$F$20,I67*HOME!$F$20/(1+HOME!$H$20)))))</f>
        <v>0</v>
      </c>
      <c r="CG67" s="310">
        <f>IF($T67=TRUE,0,IF(J$2&lt;DATE(2019,10,1),IF($T$1=FALSE,J67*HOME!$F$18,J67*HOME!$F$18/(1+HOME!$H$18)),IF($AO67=TRUE,IF($T$1=FALSE,J67*HOME!$F$21,J67*HOME!$F$21/(1+HOME!$H$21)),IF($T$1=FALSE,J67*HOME!$F$20,J67*HOME!$F$20/(1+HOME!$H$20)))))</f>
        <v>0</v>
      </c>
      <c r="CH67" s="310">
        <f>IF($T67=TRUE,0,IF(K$2&lt;DATE(2019,10,1),IF($T$1=FALSE,K67*HOME!$F$18,K67*HOME!$F$18/(1+HOME!$H$18)),IF($AO67=TRUE,IF($T$1=FALSE,K67*HOME!$F$21,K67*HOME!$F$21/(1+HOME!$H$21)),IF($T$1=FALSE,K67*HOME!$F$20,K67*HOME!$F$20/(1+HOME!$H$20)))))</f>
        <v>0</v>
      </c>
      <c r="CI67" s="310">
        <f>IF($T67=TRUE,0,IF(L$2&lt;DATE(2019,10,1),IF($T$1=FALSE,L67*HOME!$F$18,L67*HOME!$F$18/(1+HOME!$H$18)),IF($AO67=TRUE,IF($T$1=FALSE,L67*HOME!$F$21,L67*HOME!$F$21/(1+HOME!$H$21)),IF($T$1=FALSE,L67*HOME!$F$20,L67*HOME!$F$20/(1+HOME!$H$20)))))</f>
        <v>0</v>
      </c>
      <c r="CJ67" s="310">
        <f>IF($T67=TRUE,0,IF(M$2&lt;DATE(2019,10,1),IF($T$1=FALSE,M67*HOME!$F$18,M67*HOME!$F$18/(1+HOME!$H$18)),IF($AO67=TRUE,IF($T$1=FALSE,M67*HOME!$F$21,M67*HOME!$F$21/(1+HOME!$H$21)),IF($T$1=FALSE,M67*HOME!$F$20,M67*HOME!$F$20/(1+HOME!$H$20)))))</f>
        <v>0</v>
      </c>
      <c r="CK67" s="310">
        <f>IF($T67=TRUE,0,IF(N$2&lt;DATE(2019,10,1),IF($T$1=FALSE,N67*HOME!$F$18,N67*HOME!$F$18/(1+HOME!$H$18)),IF($AO67=TRUE,IF($T$1=FALSE,N67*HOME!$F$21,N67*HOME!$F$21/(1+HOME!$H$21)),IF($T$1=FALSE,N67*HOME!$F$20,N67*HOME!$F$20/(1+HOME!$H$20)))))</f>
        <v>0</v>
      </c>
      <c r="CL67" s="310">
        <f>IF($T67=TRUE,0,IF(O$2&lt;DATE(2019,10,1),IF($T$1=FALSE,O67*HOME!$F$18,O67*HOME!$F$18/(1+HOME!$H$18)),IF($AO67=TRUE,IF($T$1=FALSE,O67*HOME!$F$21,O67*HOME!$F$21/(1+HOME!$H$21)),IF($T$1=FALSE,O67*HOME!$F$20,O67*HOME!$F$20/(1+HOME!$H$20)))))</f>
        <v>0</v>
      </c>
      <c r="CM67" s="310">
        <f>IF($T67=TRUE,0,IF(P$2&lt;DATE(2019,10,1),IF($T$1=FALSE,P67*HOME!$F$18,P67*HOME!$F$18/(1+HOME!$H$18)),IF($AO67=TRUE,IF($T$1=FALSE,P67*HOME!$F$21,P67*HOME!$F$21/(1+HOME!$H$21)),IF($T$1=FALSE,P67*HOME!$F$20,P67*HOME!$F$20/(1+HOME!$H$20)))))</f>
        <v>0</v>
      </c>
      <c r="CN67" s="310">
        <f t="shared" si="41"/>
        <v>0</v>
      </c>
    </row>
    <row r="68" spans="1:92" ht="18" customHeight="1">
      <c r="A68" s="335"/>
      <c r="B68" s="336">
        <v>63</v>
      </c>
      <c r="C68" s="1106">
        <f>IF(C$235=FALSE,当期計画!C68,当期実績!C68)</f>
        <v>0</v>
      </c>
      <c r="D68" s="387">
        <f>IF(D$235=FALSE,当期計画!D68,当期実績!D68)</f>
        <v>0</v>
      </c>
      <c r="E68" s="387">
        <f>IF(E$235=FALSE,当期計画!E68,当期実績!E68)</f>
        <v>0</v>
      </c>
      <c r="F68" s="387">
        <f>IF(F$235=FALSE,当期計画!F68,当期実績!F68)</f>
        <v>0</v>
      </c>
      <c r="G68" s="387">
        <f>IF(G$235=FALSE,当期計画!G68,当期実績!G68)</f>
        <v>0</v>
      </c>
      <c r="H68" s="387">
        <f>IF(H$235=FALSE,当期計画!H68,当期実績!H68)</f>
        <v>0</v>
      </c>
      <c r="I68" s="387">
        <f>IF(I$235=FALSE,当期計画!I68,当期実績!I68)</f>
        <v>0</v>
      </c>
      <c r="J68" s="387">
        <f>IF(J$235=FALSE,当期計画!J68,当期実績!J68)</f>
        <v>0</v>
      </c>
      <c r="K68" s="387">
        <f>IF(K$235=FALSE,当期計画!K68,当期実績!K68)</f>
        <v>0</v>
      </c>
      <c r="L68" s="387">
        <f>IF(L$235=FALSE,当期計画!L68,当期実績!L68)</f>
        <v>0</v>
      </c>
      <c r="M68" s="387">
        <f>IF(M$235=FALSE,当期計画!M68,当期実績!M68)</f>
        <v>0</v>
      </c>
      <c r="N68" s="387">
        <f>IF(N$235=FALSE,当期計画!N68,当期実績!N68)</f>
        <v>0</v>
      </c>
      <c r="O68" s="387">
        <f>IF(O$235=FALSE,当期計画!O68,当期実績!O68)</f>
        <v>0</v>
      </c>
      <c r="P68" s="387">
        <f>IF(P$235=FALSE,当期計画!P68,当期実績!P68)</f>
        <v>0</v>
      </c>
      <c r="Q68" s="90">
        <f t="shared" si="46"/>
        <v>0</v>
      </c>
      <c r="R68" s="1107">
        <f t="shared" si="47"/>
        <v>0</v>
      </c>
      <c r="S68" s="344">
        <f>前期実績!Q68</f>
        <v>0</v>
      </c>
      <c r="T68" s="341" t="b">
        <f>当期計画!T68</f>
        <v>1</v>
      </c>
      <c r="U68" s="79">
        <f>IF(D$2&lt;DATE(2019,10,1),IF($T$1=FALSE,IF($T68=FALSE,D68*HOME!$H$18,0),IF($T68=FALSE,D68*HOME!$H$18/(1+HOME!$H$18),0)),IF($T$1=FALSE,IF($T68=FALSE,D68*HOME!$H$20,0),IF($T68=FALSE,D68*HOME!$H$20/(1+HOME!$H$20),0)))</f>
        <v>0</v>
      </c>
      <c r="V68" s="79">
        <f>IF(E$2&lt;DATE(2019,10,1),IF($T$1=FALSE,IF($T68=FALSE,E68*HOME!$H$18,0),IF($T68=FALSE,E68*HOME!$H$18/(1+HOME!$H$18),0)),IF($T$1=FALSE,IF($T68=FALSE,E68*HOME!$H$20,0),IF($T68=FALSE,E68*HOME!$H$20/(1+HOME!$H$20),0)))</f>
        <v>0</v>
      </c>
      <c r="W68" s="79">
        <f>IF(F$2&lt;DATE(2019,10,1),IF($T$1=FALSE,IF($T68=FALSE,F68*HOME!$H$18,0),IF($T68=FALSE,F68*HOME!$H$18/(1+HOME!$H$18),0)),IF($T$1=FALSE,IF($T68=FALSE,F68*HOME!$H$20,0),IF($T68=FALSE,F68*HOME!$H$20/(1+HOME!$H$20),0)))</f>
        <v>0</v>
      </c>
      <c r="X68" s="79">
        <f>IF(G$2&lt;DATE(2019,10,1),IF($T$1=FALSE,IF($T68=FALSE,G68*HOME!$H$18,0),IF($T68=FALSE,G68*HOME!$H$18/(1+HOME!$H$18),0)),IF($T$1=FALSE,IF($T68=FALSE,G68*HOME!$H$20,0),IF($T68=FALSE,G68*HOME!$H$20/(1+HOME!$H$20),0)))</f>
        <v>0</v>
      </c>
      <c r="Y68" s="79">
        <f>IF(H$2&lt;DATE(2019,10,1),IF($T$1=FALSE,IF($T68=FALSE,H68*HOME!$H$18,0),IF($T68=FALSE,H68*HOME!$H$18/(1+HOME!$H$18),0)),IF($T$1=FALSE,IF($T68=FALSE,H68*HOME!$H$20,0),IF($T68=FALSE,H68*HOME!$H$20/(1+HOME!$H$20),0)))</f>
        <v>0</v>
      </c>
      <c r="Z68" s="79">
        <f>IF(I$2&lt;DATE(2019,10,1),IF($T$1=FALSE,IF($T68=FALSE,I68*HOME!$H$18,0),IF($T68=FALSE,I68*HOME!$H$18/(1+HOME!$H$18),0)),IF($T$1=FALSE,IF($T68=FALSE,I68*HOME!$H$20,0),IF($T68=FALSE,I68*HOME!$H$20/(1+HOME!$H$20),0)))</f>
        <v>0</v>
      </c>
      <c r="AA68" s="79">
        <f>IF(J$2&lt;DATE(2019,10,1),IF($T$1=FALSE,IF($T68=FALSE,J68*HOME!$H$18,0),IF($T68=FALSE,J68*HOME!$H$18/(1+HOME!$H$18),0)),IF($T$1=FALSE,IF($T68=FALSE,J68*HOME!$H$20,0),IF($T68=FALSE,J68*HOME!$H$20/(1+HOME!$H$20),0)))</f>
        <v>0</v>
      </c>
      <c r="AB68" s="79">
        <f>IF(K$2&lt;DATE(2019,10,1),IF($T$1=FALSE,IF($T68=FALSE,K68*HOME!$H$18,0),IF($T68=FALSE,K68*HOME!$H$18/(1+HOME!$H$18),0)),IF($T$1=FALSE,IF($T68=FALSE,K68*HOME!$H$20,0),IF($T68=FALSE,K68*HOME!$H$20/(1+HOME!$H$20),0)))</f>
        <v>0</v>
      </c>
      <c r="AC68" s="79">
        <f>IF(L$2&lt;DATE(2019,10,1),IF($T$1=FALSE,IF($T68=FALSE,L68*HOME!$H$18,0),IF($T68=FALSE,L68*HOME!$H$18/(1+HOME!$H$18),0)),IF($T$1=FALSE,IF($T68=FALSE,L68*HOME!$H$20,0),IF($T68=FALSE,L68*HOME!$H$20/(1+HOME!$H$20),0)))</f>
        <v>0</v>
      </c>
      <c r="AD68" s="79">
        <f>IF(M$2&lt;DATE(2019,10,1),IF($T$1=FALSE,IF($T68=FALSE,M68*HOME!$H$18,0),IF($T68=FALSE,M68*HOME!$H$18/(1+HOME!$H$18),0)),IF($T$1=FALSE,IF($T68=FALSE,M68*HOME!$H$20,0),IF($T68=FALSE,M68*HOME!$H$20/(1+HOME!$H$20),0)))</f>
        <v>0</v>
      </c>
      <c r="AE68" s="79">
        <f>IF(N$2&lt;DATE(2019,10,1),IF($T$1=FALSE,IF($T68=FALSE,N68*HOME!$H$18,0),IF($T68=FALSE,N68*HOME!$H$18/(1+HOME!$H$18),0)),IF($T$1=FALSE,IF($T68=FALSE,N68*HOME!$H$20,0),IF($T68=FALSE,N68*HOME!$H$20/(1+HOME!$H$20),0)))</f>
        <v>0</v>
      </c>
      <c r="AF68" s="79">
        <f>IF(O$2&lt;DATE(2019,10,1),IF($T$1=FALSE,IF($T68=FALSE,O68*HOME!$H$18,0),IF($T68=FALSE,O68*HOME!$H$18/(1+HOME!$H$18),0)),IF($T$1=FALSE,IF($T68=FALSE,O68*HOME!$H$20,0),IF($T68=FALSE,O68*HOME!$H$20/(1+HOME!$H$20),0)))</f>
        <v>0</v>
      </c>
      <c r="AG68" s="79">
        <f>IF(P$2&lt;DATE(2019,10,1),IF($T$1=FALSE,IF($T68=FALSE,P68*HOME!$H$18,0),IF($T68=FALSE,P68*HOME!$H$18/(1+HOME!$H$18),0)),IF($T$1=FALSE,IF($T68=FALSE,P68*HOME!$H$20,0),IF($T68=FALSE,P68*HOME!$H$20/(1+HOME!$H$20),0)))</f>
        <v>0</v>
      </c>
      <c r="AH68" s="79">
        <f t="shared" si="40"/>
        <v>0</v>
      </c>
      <c r="AI68" s="79">
        <f t="shared" si="4"/>
        <v>0</v>
      </c>
      <c r="AJ68" s="86"/>
      <c r="AK68" s="79"/>
      <c r="AL68" s="79"/>
      <c r="AM68" s="79"/>
      <c r="AN68" s="79"/>
      <c r="AO68" s="79"/>
      <c r="AP68" s="79"/>
      <c r="AQ68" s="79"/>
      <c r="AR68" s="79"/>
      <c r="CA68" s="310">
        <f>IF($T68=TRUE,0,IF(D$2&lt;DATE(2019,10,1),IF($T$1=FALSE,D68*HOME!$F$18,D68*HOME!$F$18/(1+HOME!$H$18)),IF($AO68=TRUE,IF($T$1=FALSE,D68*HOME!$F$21,D68*HOME!$F$21/(1+HOME!$H$21)),IF($T$1=FALSE,D68*HOME!$F$20,D68*HOME!$F$20/(1+HOME!$H$20)))))</f>
        <v>0</v>
      </c>
      <c r="CB68" s="310">
        <f>IF($T68=TRUE,0,IF(E$2&lt;DATE(2019,10,1),IF($T$1=FALSE,E68*HOME!$F$18,E68*HOME!$F$18/(1+HOME!$H$18)),IF($AO68=TRUE,IF($T$1=FALSE,E68*HOME!$F$21,E68*HOME!$F$21/(1+HOME!$H$21)),IF($T$1=FALSE,E68*HOME!$F$20,E68*HOME!$F$20/(1+HOME!$H$20)))))</f>
        <v>0</v>
      </c>
      <c r="CC68" s="310">
        <f>IF($T68=TRUE,0,IF(F$2&lt;DATE(2019,10,1),IF($T$1=FALSE,F68*HOME!$F$18,F68*HOME!$F$18/(1+HOME!$H$18)),IF($AO68=TRUE,IF($T$1=FALSE,F68*HOME!$F$21,F68*HOME!$F$21/(1+HOME!$H$21)),IF($T$1=FALSE,F68*HOME!$F$20,F68*HOME!$F$20/(1+HOME!$H$20)))))</f>
        <v>0</v>
      </c>
      <c r="CD68" s="310">
        <f>IF($T68=TRUE,0,IF(G$2&lt;DATE(2019,10,1),IF($T$1=FALSE,G68*HOME!$F$18,G68*HOME!$F$18/(1+HOME!$H$18)),IF($AO68=TRUE,IF($T$1=FALSE,G68*HOME!$F$21,G68*HOME!$F$21/(1+HOME!$H$21)),IF($T$1=FALSE,G68*HOME!$F$20,G68*HOME!$F$20/(1+HOME!$H$20)))))</f>
        <v>0</v>
      </c>
      <c r="CE68" s="310">
        <f>IF($T68=TRUE,0,IF(H$2&lt;DATE(2019,10,1),IF($T$1=FALSE,H68*HOME!$F$18,H68*HOME!$F$18/(1+HOME!$H$18)),IF($AO68=TRUE,IF($T$1=FALSE,H68*HOME!$F$21,H68*HOME!$F$21/(1+HOME!$H$21)),IF($T$1=FALSE,H68*HOME!$F$20,H68*HOME!$F$20/(1+HOME!$H$20)))))</f>
        <v>0</v>
      </c>
      <c r="CF68" s="310">
        <f>IF($T68=TRUE,0,IF(I$2&lt;DATE(2019,10,1),IF($T$1=FALSE,I68*HOME!$F$18,I68*HOME!$F$18/(1+HOME!$H$18)),IF($AO68=TRUE,IF($T$1=FALSE,I68*HOME!$F$21,I68*HOME!$F$21/(1+HOME!$H$21)),IF($T$1=FALSE,I68*HOME!$F$20,I68*HOME!$F$20/(1+HOME!$H$20)))))</f>
        <v>0</v>
      </c>
      <c r="CG68" s="310">
        <f>IF($T68=TRUE,0,IF(J$2&lt;DATE(2019,10,1),IF($T$1=FALSE,J68*HOME!$F$18,J68*HOME!$F$18/(1+HOME!$H$18)),IF($AO68=TRUE,IF($T$1=FALSE,J68*HOME!$F$21,J68*HOME!$F$21/(1+HOME!$H$21)),IF($T$1=FALSE,J68*HOME!$F$20,J68*HOME!$F$20/(1+HOME!$H$20)))))</f>
        <v>0</v>
      </c>
      <c r="CH68" s="310">
        <f>IF($T68=TRUE,0,IF(K$2&lt;DATE(2019,10,1),IF($T$1=FALSE,K68*HOME!$F$18,K68*HOME!$F$18/(1+HOME!$H$18)),IF($AO68=TRUE,IF($T$1=FALSE,K68*HOME!$F$21,K68*HOME!$F$21/(1+HOME!$H$21)),IF($T$1=FALSE,K68*HOME!$F$20,K68*HOME!$F$20/(1+HOME!$H$20)))))</f>
        <v>0</v>
      </c>
      <c r="CI68" s="310">
        <f>IF($T68=TRUE,0,IF(L$2&lt;DATE(2019,10,1),IF($T$1=FALSE,L68*HOME!$F$18,L68*HOME!$F$18/(1+HOME!$H$18)),IF($AO68=TRUE,IF($T$1=FALSE,L68*HOME!$F$21,L68*HOME!$F$21/(1+HOME!$H$21)),IF($T$1=FALSE,L68*HOME!$F$20,L68*HOME!$F$20/(1+HOME!$H$20)))))</f>
        <v>0</v>
      </c>
      <c r="CJ68" s="310">
        <f>IF($T68=TRUE,0,IF(M$2&lt;DATE(2019,10,1),IF($T$1=FALSE,M68*HOME!$F$18,M68*HOME!$F$18/(1+HOME!$H$18)),IF($AO68=TRUE,IF($T$1=FALSE,M68*HOME!$F$21,M68*HOME!$F$21/(1+HOME!$H$21)),IF($T$1=FALSE,M68*HOME!$F$20,M68*HOME!$F$20/(1+HOME!$H$20)))))</f>
        <v>0</v>
      </c>
      <c r="CK68" s="310">
        <f>IF($T68=TRUE,0,IF(N$2&lt;DATE(2019,10,1),IF($T$1=FALSE,N68*HOME!$F$18,N68*HOME!$F$18/(1+HOME!$H$18)),IF($AO68=TRUE,IF($T$1=FALSE,N68*HOME!$F$21,N68*HOME!$F$21/(1+HOME!$H$21)),IF($T$1=FALSE,N68*HOME!$F$20,N68*HOME!$F$20/(1+HOME!$H$20)))))</f>
        <v>0</v>
      </c>
      <c r="CL68" s="310">
        <f>IF($T68=TRUE,0,IF(O$2&lt;DATE(2019,10,1),IF($T$1=FALSE,O68*HOME!$F$18,O68*HOME!$F$18/(1+HOME!$H$18)),IF($AO68=TRUE,IF($T$1=FALSE,O68*HOME!$F$21,O68*HOME!$F$21/(1+HOME!$H$21)),IF($T$1=FALSE,O68*HOME!$F$20,O68*HOME!$F$20/(1+HOME!$H$20)))))</f>
        <v>0</v>
      </c>
      <c r="CM68" s="310">
        <f>IF($T68=TRUE,0,IF(P$2&lt;DATE(2019,10,1),IF($T$1=FALSE,P68*HOME!$F$18,P68*HOME!$F$18/(1+HOME!$H$18)),IF($AO68=TRUE,IF($T$1=FALSE,P68*HOME!$F$21,P68*HOME!$F$21/(1+HOME!$H$21)),IF($T$1=FALSE,P68*HOME!$F$20,P68*HOME!$F$20/(1+HOME!$H$20)))))</f>
        <v>0</v>
      </c>
      <c r="CN68" s="310">
        <f t="shared" si="41"/>
        <v>0</v>
      </c>
    </row>
    <row r="69" spans="1:92" ht="18" customHeight="1">
      <c r="A69" s="335"/>
      <c r="B69" s="336">
        <v>64</v>
      </c>
      <c r="C69" s="1106">
        <f>IF(C$235=FALSE,当期計画!C69,当期実績!C69)</f>
        <v>0</v>
      </c>
      <c r="D69" s="387">
        <f>IF(D$235=FALSE,当期計画!D69,当期実績!D69)</f>
        <v>0</v>
      </c>
      <c r="E69" s="387">
        <f>IF(E$235=FALSE,当期計画!E69,当期実績!E69)</f>
        <v>0</v>
      </c>
      <c r="F69" s="387">
        <f>IF(F$235=FALSE,当期計画!F69,当期実績!F69)</f>
        <v>0</v>
      </c>
      <c r="G69" s="387">
        <f>IF(G$235=FALSE,当期計画!G69,当期実績!G69)</f>
        <v>0</v>
      </c>
      <c r="H69" s="387">
        <f>IF(H$235=FALSE,当期計画!H69,当期実績!H69)</f>
        <v>0</v>
      </c>
      <c r="I69" s="387">
        <f>IF(I$235=FALSE,当期計画!I69,当期実績!I69)</f>
        <v>0</v>
      </c>
      <c r="J69" s="387">
        <f>IF(J$235=FALSE,当期計画!J69,当期実績!J69)</f>
        <v>0</v>
      </c>
      <c r="K69" s="387">
        <f>IF(K$235=FALSE,当期計画!K69,当期実績!K69)</f>
        <v>0</v>
      </c>
      <c r="L69" s="387">
        <f>IF(L$235=FALSE,当期計画!L69,当期実績!L69)</f>
        <v>0</v>
      </c>
      <c r="M69" s="387">
        <f>IF(M$235=FALSE,当期計画!M69,当期実績!M69)</f>
        <v>0</v>
      </c>
      <c r="N69" s="387">
        <f>IF(N$235=FALSE,当期計画!N69,当期実績!N69)</f>
        <v>0</v>
      </c>
      <c r="O69" s="387">
        <f>IF(O$235=FALSE,当期計画!O69,当期実績!O69)</f>
        <v>0</v>
      </c>
      <c r="P69" s="387">
        <f>IF(P$235=FALSE,当期計画!P69,当期実績!P69)</f>
        <v>0</v>
      </c>
      <c r="Q69" s="90">
        <f t="shared" si="46"/>
        <v>0</v>
      </c>
      <c r="R69" s="1107">
        <f t="shared" si="47"/>
        <v>0</v>
      </c>
      <c r="S69" s="344">
        <f>前期実績!Q69</f>
        <v>0</v>
      </c>
      <c r="T69" s="341" t="b">
        <f>当期計画!T69</f>
        <v>1</v>
      </c>
      <c r="U69" s="79">
        <f>IF(D$2&lt;DATE(2019,10,1),IF($T$1=FALSE,IF($T69=FALSE,D69*HOME!$H$18,0),IF($T69=FALSE,D69*HOME!$H$18/(1+HOME!$H$18),0)),IF($T$1=FALSE,IF($T69=FALSE,D69*HOME!$H$20,0),IF($T69=FALSE,D69*HOME!$H$20/(1+HOME!$H$20),0)))</f>
        <v>0</v>
      </c>
      <c r="V69" s="79">
        <f>IF(E$2&lt;DATE(2019,10,1),IF($T$1=FALSE,IF($T69=FALSE,E69*HOME!$H$18,0),IF($T69=FALSE,E69*HOME!$H$18/(1+HOME!$H$18),0)),IF($T$1=FALSE,IF($T69=FALSE,E69*HOME!$H$20,0),IF($T69=FALSE,E69*HOME!$H$20/(1+HOME!$H$20),0)))</f>
        <v>0</v>
      </c>
      <c r="W69" s="79">
        <f>IF(F$2&lt;DATE(2019,10,1),IF($T$1=FALSE,IF($T69=FALSE,F69*HOME!$H$18,0),IF($T69=FALSE,F69*HOME!$H$18/(1+HOME!$H$18),0)),IF($T$1=FALSE,IF($T69=FALSE,F69*HOME!$H$20,0),IF($T69=FALSE,F69*HOME!$H$20/(1+HOME!$H$20),0)))</f>
        <v>0</v>
      </c>
      <c r="X69" s="79">
        <f>IF(G$2&lt;DATE(2019,10,1),IF($T$1=FALSE,IF($T69=FALSE,G69*HOME!$H$18,0),IF($T69=FALSE,G69*HOME!$H$18/(1+HOME!$H$18),0)),IF($T$1=FALSE,IF($T69=FALSE,G69*HOME!$H$20,0),IF($T69=FALSE,G69*HOME!$H$20/(1+HOME!$H$20),0)))</f>
        <v>0</v>
      </c>
      <c r="Y69" s="79">
        <f>IF(H$2&lt;DATE(2019,10,1),IF($T$1=FALSE,IF($T69=FALSE,H69*HOME!$H$18,0),IF($T69=FALSE,H69*HOME!$H$18/(1+HOME!$H$18),0)),IF($T$1=FALSE,IF($T69=FALSE,H69*HOME!$H$20,0),IF($T69=FALSE,H69*HOME!$H$20/(1+HOME!$H$20),0)))</f>
        <v>0</v>
      </c>
      <c r="Z69" s="79">
        <f>IF(I$2&lt;DATE(2019,10,1),IF($T$1=FALSE,IF($T69=FALSE,I69*HOME!$H$18,0),IF($T69=FALSE,I69*HOME!$H$18/(1+HOME!$H$18),0)),IF($T$1=FALSE,IF($T69=FALSE,I69*HOME!$H$20,0),IF($T69=FALSE,I69*HOME!$H$20/(1+HOME!$H$20),0)))</f>
        <v>0</v>
      </c>
      <c r="AA69" s="79">
        <f>IF(J$2&lt;DATE(2019,10,1),IF($T$1=FALSE,IF($T69=FALSE,J69*HOME!$H$18,0),IF($T69=FALSE,J69*HOME!$H$18/(1+HOME!$H$18),0)),IF($T$1=FALSE,IF($T69=FALSE,J69*HOME!$H$20,0),IF($T69=FALSE,J69*HOME!$H$20/(1+HOME!$H$20),0)))</f>
        <v>0</v>
      </c>
      <c r="AB69" s="79">
        <f>IF(K$2&lt;DATE(2019,10,1),IF($T$1=FALSE,IF($T69=FALSE,K69*HOME!$H$18,0),IF($T69=FALSE,K69*HOME!$H$18/(1+HOME!$H$18),0)),IF($T$1=FALSE,IF($T69=FALSE,K69*HOME!$H$20,0),IF($T69=FALSE,K69*HOME!$H$20/(1+HOME!$H$20),0)))</f>
        <v>0</v>
      </c>
      <c r="AC69" s="79">
        <f>IF(L$2&lt;DATE(2019,10,1),IF($T$1=FALSE,IF($T69=FALSE,L69*HOME!$H$18,0),IF($T69=FALSE,L69*HOME!$H$18/(1+HOME!$H$18),0)),IF($T$1=FALSE,IF($T69=FALSE,L69*HOME!$H$20,0),IF($T69=FALSE,L69*HOME!$H$20/(1+HOME!$H$20),0)))</f>
        <v>0</v>
      </c>
      <c r="AD69" s="79">
        <f>IF(M$2&lt;DATE(2019,10,1),IF($T$1=FALSE,IF($T69=FALSE,M69*HOME!$H$18,0),IF($T69=FALSE,M69*HOME!$H$18/(1+HOME!$H$18),0)),IF($T$1=FALSE,IF($T69=FALSE,M69*HOME!$H$20,0),IF($T69=FALSE,M69*HOME!$H$20/(1+HOME!$H$20),0)))</f>
        <v>0</v>
      </c>
      <c r="AE69" s="79">
        <f>IF(N$2&lt;DATE(2019,10,1),IF($T$1=FALSE,IF($T69=FALSE,N69*HOME!$H$18,0),IF($T69=FALSE,N69*HOME!$H$18/(1+HOME!$H$18),0)),IF($T$1=FALSE,IF($T69=FALSE,N69*HOME!$H$20,0),IF($T69=FALSE,N69*HOME!$H$20/(1+HOME!$H$20),0)))</f>
        <v>0</v>
      </c>
      <c r="AF69" s="79">
        <f>IF(O$2&lt;DATE(2019,10,1),IF($T$1=FALSE,IF($T69=FALSE,O69*HOME!$H$18,0),IF($T69=FALSE,O69*HOME!$H$18/(1+HOME!$H$18),0)),IF($T$1=FALSE,IF($T69=FALSE,O69*HOME!$H$20,0),IF($T69=FALSE,O69*HOME!$H$20/(1+HOME!$H$20),0)))</f>
        <v>0</v>
      </c>
      <c r="AG69" s="79">
        <f>IF(P$2&lt;DATE(2019,10,1),IF($T$1=FALSE,IF($T69=FALSE,P69*HOME!$H$18,0),IF($T69=FALSE,P69*HOME!$H$18/(1+HOME!$H$18),0)),IF($T$1=FALSE,IF($T69=FALSE,P69*HOME!$H$20,0),IF($T69=FALSE,P69*HOME!$H$20/(1+HOME!$H$20),0)))</f>
        <v>0</v>
      </c>
      <c r="AH69" s="79">
        <f t="shared" si="40"/>
        <v>0</v>
      </c>
      <c r="AI69" s="79">
        <f t="shared" ref="AI69:AI132" si="48">SUMIF(D$235:P$235,TRUE,D69:P69)</f>
        <v>0</v>
      </c>
      <c r="AJ69" s="86"/>
      <c r="AK69" s="79"/>
      <c r="AL69" s="79"/>
      <c r="AM69" s="79"/>
      <c r="AN69" s="79"/>
      <c r="AO69" s="79"/>
      <c r="AP69" s="79"/>
      <c r="AQ69" s="79"/>
      <c r="AR69" s="79"/>
      <c r="CA69" s="310">
        <f>IF($T69=TRUE,0,IF(D$2&lt;DATE(2019,10,1),IF($T$1=FALSE,D69*HOME!$F$18,D69*HOME!$F$18/(1+HOME!$H$18)),IF($AO69=TRUE,IF($T$1=FALSE,D69*HOME!$F$21,D69*HOME!$F$21/(1+HOME!$H$21)),IF($T$1=FALSE,D69*HOME!$F$20,D69*HOME!$F$20/(1+HOME!$H$20)))))</f>
        <v>0</v>
      </c>
      <c r="CB69" s="310">
        <f>IF($T69=TRUE,0,IF(E$2&lt;DATE(2019,10,1),IF($T$1=FALSE,E69*HOME!$F$18,E69*HOME!$F$18/(1+HOME!$H$18)),IF($AO69=TRUE,IF($T$1=FALSE,E69*HOME!$F$21,E69*HOME!$F$21/(1+HOME!$H$21)),IF($T$1=FALSE,E69*HOME!$F$20,E69*HOME!$F$20/(1+HOME!$H$20)))))</f>
        <v>0</v>
      </c>
      <c r="CC69" s="310">
        <f>IF($T69=TRUE,0,IF(F$2&lt;DATE(2019,10,1),IF($T$1=FALSE,F69*HOME!$F$18,F69*HOME!$F$18/(1+HOME!$H$18)),IF($AO69=TRUE,IF($T$1=FALSE,F69*HOME!$F$21,F69*HOME!$F$21/(1+HOME!$H$21)),IF($T$1=FALSE,F69*HOME!$F$20,F69*HOME!$F$20/(1+HOME!$H$20)))))</f>
        <v>0</v>
      </c>
      <c r="CD69" s="310">
        <f>IF($T69=TRUE,0,IF(G$2&lt;DATE(2019,10,1),IF($T$1=FALSE,G69*HOME!$F$18,G69*HOME!$F$18/(1+HOME!$H$18)),IF($AO69=TRUE,IF($T$1=FALSE,G69*HOME!$F$21,G69*HOME!$F$21/(1+HOME!$H$21)),IF($T$1=FALSE,G69*HOME!$F$20,G69*HOME!$F$20/(1+HOME!$H$20)))))</f>
        <v>0</v>
      </c>
      <c r="CE69" s="310">
        <f>IF($T69=TRUE,0,IF(H$2&lt;DATE(2019,10,1),IF($T$1=FALSE,H69*HOME!$F$18,H69*HOME!$F$18/(1+HOME!$H$18)),IF($AO69=TRUE,IF($T$1=FALSE,H69*HOME!$F$21,H69*HOME!$F$21/(1+HOME!$H$21)),IF($T$1=FALSE,H69*HOME!$F$20,H69*HOME!$F$20/(1+HOME!$H$20)))))</f>
        <v>0</v>
      </c>
      <c r="CF69" s="310">
        <f>IF($T69=TRUE,0,IF(I$2&lt;DATE(2019,10,1),IF($T$1=FALSE,I69*HOME!$F$18,I69*HOME!$F$18/(1+HOME!$H$18)),IF($AO69=TRUE,IF($T$1=FALSE,I69*HOME!$F$21,I69*HOME!$F$21/(1+HOME!$H$21)),IF($T$1=FALSE,I69*HOME!$F$20,I69*HOME!$F$20/(1+HOME!$H$20)))))</f>
        <v>0</v>
      </c>
      <c r="CG69" s="310">
        <f>IF($T69=TRUE,0,IF(J$2&lt;DATE(2019,10,1),IF($T$1=FALSE,J69*HOME!$F$18,J69*HOME!$F$18/(1+HOME!$H$18)),IF($AO69=TRUE,IF($T$1=FALSE,J69*HOME!$F$21,J69*HOME!$F$21/(1+HOME!$H$21)),IF($T$1=FALSE,J69*HOME!$F$20,J69*HOME!$F$20/(1+HOME!$H$20)))))</f>
        <v>0</v>
      </c>
      <c r="CH69" s="310">
        <f>IF($T69=TRUE,0,IF(K$2&lt;DATE(2019,10,1),IF($T$1=FALSE,K69*HOME!$F$18,K69*HOME!$F$18/(1+HOME!$H$18)),IF($AO69=TRUE,IF($T$1=FALSE,K69*HOME!$F$21,K69*HOME!$F$21/(1+HOME!$H$21)),IF($T$1=FALSE,K69*HOME!$F$20,K69*HOME!$F$20/(1+HOME!$H$20)))))</f>
        <v>0</v>
      </c>
      <c r="CI69" s="310">
        <f>IF($T69=TRUE,0,IF(L$2&lt;DATE(2019,10,1),IF($T$1=FALSE,L69*HOME!$F$18,L69*HOME!$F$18/(1+HOME!$H$18)),IF($AO69=TRUE,IF($T$1=FALSE,L69*HOME!$F$21,L69*HOME!$F$21/(1+HOME!$H$21)),IF($T$1=FALSE,L69*HOME!$F$20,L69*HOME!$F$20/(1+HOME!$H$20)))))</f>
        <v>0</v>
      </c>
      <c r="CJ69" s="310">
        <f>IF($T69=TRUE,0,IF(M$2&lt;DATE(2019,10,1),IF($T$1=FALSE,M69*HOME!$F$18,M69*HOME!$F$18/(1+HOME!$H$18)),IF($AO69=TRUE,IF($T$1=FALSE,M69*HOME!$F$21,M69*HOME!$F$21/(1+HOME!$H$21)),IF($T$1=FALSE,M69*HOME!$F$20,M69*HOME!$F$20/(1+HOME!$H$20)))))</f>
        <v>0</v>
      </c>
      <c r="CK69" s="310">
        <f>IF($T69=TRUE,0,IF(N$2&lt;DATE(2019,10,1),IF($T$1=FALSE,N69*HOME!$F$18,N69*HOME!$F$18/(1+HOME!$H$18)),IF($AO69=TRUE,IF($T$1=FALSE,N69*HOME!$F$21,N69*HOME!$F$21/(1+HOME!$H$21)),IF($T$1=FALSE,N69*HOME!$F$20,N69*HOME!$F$20/(1+HOME!$H$20)))))</f>
        <v>0</v>
      </c>
      <c r="CL69" s="310">
        <f>IF($T69=TRUE,0,IF(O$2&lt;DATE(2019,10,1),IF($T$1=FALSE,O69*HOME!$F$18,O69*HOME!$F$18/(1+HOME!$H$18)),IF($AO69=TRUE,IF($T$1=FALSE,O69*HOME!$F$21,O69*HOME!$F$21/(1+HOME!$H$21)),IF($T$1=FALSE,O69*HOME!$F$20,O69*HOME!$F$20/(1+HOME!$H$20)))))</f>
        <v>0</v>
      </c>
      <c r="CM69" s="310">
        <f>IF($T69=TRUE,0,IF(P$2&lt;DATE(2019,10,1),IF($T$1=FALSE,P69*HOME!$F$18,P69*HOME!$F$18/(1+HOME!$H$18)),IF($AO69=TRUE,IF($T$1=FALSE,P69*HOME!$F$21,P69*HOME!$F$21/(1+HOME!$H$21)),IF($T$1=FALSE,P69*HOME!$F$20,P69*HOME!$F$20/(1+HOME!$H$20)))))</f>
        <v>0</v>
      </c>
      <c r="CN69" s="310">
        <f t="shared" si="41"/>
        <v>0</v>
      </c>
    </row>
    <row r="70" spans="1:92" ht="18" customHeight="1">
      <c r="A70" s="335"/>
      <c r="B70" s="336"/>
      <c r="C70" s="1106">
        <f>IF(C$235=FALSE,当期計画!C70,当期実績!C70)</f>
        <v>0</v>
      </c>
      <c r="D70" s="387">
        <f>IF(D$235=FALSE,当期計画!D70,当期実績!D70)</f>
        <v>0</v>
      </c>
      <c r="E70" s="387">
        <f>IF(E$235=FALSE,当期計画!E70,当期実績!E70)</f>
        <v>0</v>
      </c>
      <c r="F70" s="387">
        <f>IF(F$235=FALSE,当期計画!F70,当期実績!F70)</f>
        <v>0</v>
      </c>
      <c r="G70" s="387">
        <f>IF(G$235=FALSE,当期計画!G70,当期実績!G70)</f>
        <v>0</v>
      </c>
      <c r="H70" s="387">
        <f>IF(H$235=FALSE,当期計画!H70,当期実績!H70)</f>
        <v>0</v>
      </c>
      <c r="I70" s="387">
        <f>IF(I$235=FALSE,当期計画!I70,当期実績!I70)</f>
        <v>0</v>
      </c>
      <c r="J70" s="387">
        <f>IF(J$235=FALSE,当期計画!J70,当期実績!J70)</f>
        <v>0</v>
      </c>
      <c r="K70" s="387">
        <f>IF(K$235=FALSE,当期計画!K70,当期実績!K70)</f>
        <v>0</v>
      </c>
      <c r="L70" s="387">
        <f>IF(L$235=FALSE,当期計画!L70,当期実績!L70)</f>
        <v>0</v>
      </c>
      <c r="M70" s="387">
        <f>IF(M$235=FALSE,当期計画!M70,当期実績!M70)</f>
        <v>0</v>
      </c>
      <c r="N70" s="387">
        <f>IF(N$235=FALSE,当期計画!N70,当期実績!N70)</f>
        <v>0</v>
      </c>
      <c r="O70" s="387">
        <f>IF(O$235=FALSE,当期計画!O70,当期実績!O70)</f>
        <v>0</v>
      </c>
      <c r="P70" s="387">
        <f>IF(P$235=FALSE,当期計画!P70,当期実績!P70)</f>
        <v>0</v>
      </c>
      <c r="Q70" s="90">
        <f>SUM(D70:P70)</f>
        <v>0</v>
      </c>
      <c r="R70" s="1107">
        <f t="shared" si="47"/>
        <v>0</v>
      </c>
      <c r="S70" s="344">
        <f>前期実績!Q70</f>
        <v>0</v>
      </c>
      <c r="T70" s="341" t="b">
        <f>当期計画!T70</f>
        <v>1</v>
      </c>
      <c r="U70" s="79">
        <f>IF(D$2&lt;DATE(2019,10,1),IF($T$1=FALSE,IF($T70=FALSE,D70*HOME!$H$18,0),IF($T70=FALSE,D70*HOME!$H$18/(1+HOME!$H$18),0)),IF($T$1=FALSE,IF($T70=FALSE,D70*HOME!$H$20,0),IF($T70=FALSE,D70*HOME!$H$20/(1+HOME!$H$20),0)))</f>
        <v>0</v>
      </c>
      <c r="V70" s="79">
        <f>IF(E$2&lt;DATE(2019,10,1),IF($T$1=FALSE,IF($T70=FALSE,E70*HOME!$H$18,0),IF($T70=FALSE,E70*HOME!$H$18/(1+HOME!$H$18),0)),IF($T$1=FALSE,IF($T70=FALSE,E70*HOME!$H$20,0),IF($T70=FALSE,E70*HOME!$H$20/(1+HOME!$H$20),0)))</f>
        <v>0</v>
      </c>
      <c r="W70" s="79">
        <f>IF(F$2&lt;DATE(2019,10,1),IF($T$1=FALSE,IF($T70=FALSE,F70*HOME!$H$18,0),IF($T70=FALSE,F70*HOME!$H$18/(1+HOME!$H$18),0)),IF($T$1=FALSE,IF($T70=FALSE,F70*HOME!$H$20,0),IF($T70=FALSE,F70*HOME!$H$20/(1+HOME!$H$20),0)))</f>
        <v>0</v>
      </c>
      <c r="X70" s="79">
        <f>IF(G$2&lt;DATE(2019,10,1),IF($T$1=FALSE,IF($T70=FALSE,G70*HOME!$H$18,0),IF($T70=FALSE,G70*HOME!$H$18/(1+HOME!$H$18),0)),IF($T$1=FALSE,IF($T70=FALSE,G70*HOME!$H$20,0),IF($T70=FALSE,G70*HOME!$H$20/(1+HOME!$H$20),0)))</f>
        <v>0</v>
      </c>
      <c r="Y70" s="79">
        <f>IF(H$2&lt;DATE(2019,10,1),IF($T$1=FALSE,IF($T70=FALSE,H70*HOME!$H$18,0),IF($T70=FALSE,H70*HOME!$H$18/(1+HOME!$H$18),0)),IF($T$1=FALSE,IF($T70=FALSE,H70*HOME!$H$20,0),IF($T70=FALSE,H70*HOME!$H$20/(1+HOME!$H$20),0)))</f>
        <v>0</v>
      </c>
      <c r="Z70" s="79">
        <f>IF(I$2&lt;DATE(2019,10,1),IF($T$1=FALSE,IF($T70=FALSE,I70*HOME!$H$18,0),IF($T70=FALSE,I70*HOME!$H$18/(1+HOME!$H$18),0)),IF($T$1=FALSE,IF($T70=FALSE,I70*HOME!$H$20,0),IF($T70=FALSE,I70*HOME!$H$20/(1+HOME!$H$20),0)))</f>
        <v>0</v>
      </c>
      <c r="AA70" s="79">
        <f>IF(J$2&lt;DATE(2019,10,1),IF($T$1=FALSE,IF($T70=FALSE,J70*HOME!$H$18,0),IF($T70=FALSE,J70*HOME!$H$18/(1+HOME!$H$18),0)),IF($T$1=FALSE,IF($T70=FALSE,J70*HOME!$H$20,0),IF($T70=FALSE,J70*HOME!$H$20/(1+HOME!$H$20),0)))</f>
        <v>0</v>
      </c>
      <c r="AB70" s="79">
        <f>IF(K$2&lt;DATE(2019,10,1),IF($T$1=FALSE,IF($T70=FALSE,K70*HOME!$H$18,0),IF($T70=FALSE,K70*HOME!$H$18/(1+HOME!$H$18),0)),IF($T$1=FALSE,IF($T70=FALSE,K70*HOME!$H$20,0),IF($T70=FALSE,K70*HOME!$H$20/(1+HOME!$H$20),0)))</f>
        <v>0</v>
      </c>
      <c r="AC70" s="79">
        <f>IF(L$2&lt;DATE(2019,10,1),IF($T$1=FALSE,IF($T70=FALSE,L70*HOME!$H$18,0),IF($T70=FALSE,L70*HOME!$H$18/(1+HOME!$H$18),0)),IF($T$1=FALSE,IF($T70=FALSE,L70*HOME!$H$20,0),IF($T70=FALSE,L70*HOME!$H$20/(1+HOME!$H$20),0)))</f>
        <v>0</v>
      </c>
      <c r="AD70" s="79">
        <f>IF(M$2&lt;DATE(2019,10,1),IF($T$1=FALSE,IF($T70=FALSE,M70*HOME!$H$18,0),IF($T70=FALSE,M70*HOME!$H$18/(1+HOME!$H$18),0)),IF($T$1=FALSE,IF($T70=FALSE,M70*HOME!$H$20,0),IF($T70=FALSE,M70*HOME!$H$20/(1+HOME!$H$20),0)))</f>
        <v>0</v>
      </c>
      <c r="AE70" s="79">
        <f>IF(N$2&lt;DATE(2019,10,1),IF($T$1=FALSE,IF($T70=FALSE,N70*HOME!$H$18,0),IF($T70=FALSE,N70*HOME!$H$18/(1+HOME!$H$18),0)),IF($T$1=FALSE,IF($T70=FALSE,N70*HOME!$H$20,0),IF($T70=FALSE,N70*HOME!$H$20/(1+HOME!$H$20),0)))</f>
        <v>0</v>
      </c>
      <c r="AF70" s="79">
        <f>IF(O$2&lt;DATE(2019,10,1),IF($T$1=FALSE,IF($T70=FALSE,O70*HOME!$H$18,0),IF($T70=FALSE,O70*HOME!$H$18/(1+HOME!$H$18),0)),IF($T$1=FALSE,IF($T70=FALSE,O70*HOME!$H$20,0),IF($T70=FALSE,O70*HOME!$H$20/(1+HOME!$H$20),0)))</f>
        <v>0</v>
      </c>
      <c r="AG70" s="79">
        <f>IF(P$2&lt;DATE(2019,10,1),IF($T$1=FALSE,IF($T70=FALSE,P70*HOME!$H$18,0),IF($T70=FALSE,P70*HOME!$H$18/(1+HOME!$H$18),0)),IF($T$1=FALSE,IF($T70=FALSE,P70*HOME!$H$20,0),IF($T70=FALSE,P70*HOME!$H$20/(1+HOME!$H$20),0)))</f>
        <v>0</v>
      </c>
      <c r="AH70" s="79">
        <f t="shared" si="40"/>
        <v>0</v>
      </c>
      <c r="AI70" s="79">
        <f t="shared" si="48"/>
        <v>0</v>
      </c>
      <c r="AJ70" s="86"/>
      <c r="AK70" s="79"/>
      <c r="AL70" s="79"/>
      <c r="AM70" s="79"/>
      <c r="AN70" s="79"/>
      <c r="AO70" s="79"/>
      <c r="AP70" s="79"/>
      <c r="AQ70" s="79"/>
      <c r="AR70" s="79"/>
      <c r="CA70" s="310">
        <f>IF($T70=TRUE,0,IF(D$2&lt;DATE(2019,10,1),IF($T$1=FALSE,D70*HOME!$F$18,D70*HOME!$F$18/(1+HOME!$H$18)),IF($AO70=TRUE,IF($T$1=FALSE,D70*HOME!$F$21,D70*HOME!$F$21/(1+HOME!$H$21)),IF($T$1=FALSE,D70*HOME!$F$20,D70*HOME!$F$20/(1+HOME!$H$20)))))</f>
        <v>0</v>
      </c>
      <c r="CB70" s="310">
        <f>IF($T70=TRUE,0,IF(E$2&lt;DATE(2019,10,1),IF($T$1=FALSE,E70*HOME!$F$18,E70*HOME!$F$18/(1+HOME!$H$18)),IF($AO70=TRUE,IF($T$1=FALSE,E70*HOME!$F$21,E70*HOME!$F$21/(1+HOME!$H$21)),IF($T$1=FALSE,E70*HOME!$F$20,E70*HOME!$F$20/(1+HOME!$H$20)))))</f>
        <v>0</v>
      </c>
      <c r="CC70" s="310">
        <f>IF($T70=TRUE,0,IF(F$2&lt;DATE(2019,10,1),IF($T$1=FALSE,F70*HOME!$F$18,F70*HOME!$F$18/(1+HOME!$H$18)),IF($AO70=TRUE,IF($T$1=FALSE,F70*HOME!$F$21,F70*HOME!$F$21/(1+HOME!$H$21)),IF($T$1=FALSE,F70*HOME!$F$20,F70*HOME!$F$20/(1+HOME!$H$20)))))</f>
        <v>0</v>
      </c>
      <c r="CD70" s="310">
        <f>IF($T70=TRUE,0,IF(G$2&lt;DATE(2019,10,1),IF($T$1=FALSE,G70*HOME!$F$18,G70*HOME!$F$18/(1+HOME!$H$18)),IF($AO70=TRUE,IF($T$1=FALSE,G70*HOME!$F$21,G70*HOME!$F$21/(1+HOME!$H$21)),IF($T$1=FALSE,G70*HOME!$F$20,G70*HOME!$F$20/(1+HOME!$H$20)))))</f>
        <v>0</v>
      </c>
      <c r="CE70" s="310">
        <f>IF($T70=TRUE,0,IF(H$2&lt;DATE(2019,10,1),IF($T$1=FALSE,H70*HOME!$F$18,H70*HOME!$F$18/(1+HOME!$H$18)),IF($AO70=TRUE,IF($T$1=FALSE,H70*HOME!$F$21,H70*HOME!$F$21/(1+HOME!$H$21)),IF($T$1=FALSE,H70*HOME!$F$20,H70*HOME!$F$20/(1+HOME!$H$20)))))</f>
        <v>0</v>
      </c>
      <c r="CF70" s="310">
        <f>IF($T70=TRUE,0,IF(I$2&lt;DATE(2019,10,1),IF($T$1=FALSE,I70*HOME!$F$18,I70*HOME!$F$18/(1+HOME!$H$18)),IF($AO70=TRUE,IF($T$1=FALSE,I70*HOME!$F$21,I70*HOME!$F$21/(1+HOME!$H$21)),IF($T$1=FALSE,I70*HOME!$F$20,I70*HOME!$F$20/(1+HOME!$H$20)))))</f>
        <v>0</v>
      </c>
      <c r="CG70" s="310">
        <f>IF($T70=TRUE,0,IF(J$2&lt;DATE(2019,10,1),IF($T$1=FALSE,J70*HOME!$F$18,J70*HOME!$F$18/(1+HOME!$H$18)),IF($AO70=TRUE,IF($T$1=FALSE,J70*HOME!$F$21,J70*HOME!$F$21/(1+HOME!$H$21)),IF($T$1=FALSE,J70*HOME!$F$20,J70*HOME!$F$20/(1+HOME!$H$20)))))</f>
        <v>0</v>
      </c>
      <c r="CH70" s="310">
        <f>IF($T70=TRUE,0,IF(K$2&lt;DATE(2019,10,1),IF($T$1=FALSE,K70*HOME!$F$18,K70*HOME!$F$18/(1+HOME!$H$18)),IF($AO70=TRUE,IF($T$1=FALSE,K70*HOME!$F$21,K70*HOME!$F$21/(1+HOME!$H$21)),IF($T$1=FALSE,K70*HOME!$F$20,K70*HOME!$F$20/(1+HOME!$H$20)))))</f>
        <v>0</v>
      </c>
      <c r="CI70" s="310">
        <f>IF($T70=TRUE,0,IF(L$2&lt;DATE(2019,10,1),IF($T$1=FALSE,L70*HOME!$F$18,L70*HOME!$F$18/(1+HOME!$H$18)),IF($AO70=TRUE,IF($T$1=FALSE,L70*HOME!$F$21,L70*HOME!$F$21/(1+HOME!$H$21)),IF($T$1=FALSE,L70*HOME!$F$20,L70*HOME!$F$20/(1+HOME!$H$20)))))</f>
        <v>0</v>
      </c>
      <c r="CJ70" s="310">
        <f>IF($T70=TRUE,0,IF(M$2&lt;DATE(2019,10,1),IF($T$1=FALSE,M70*HOME!$F$18,M70*HOME!$F$18/(1+HOME!$H$18)),IF($AO70=TRUE,IF($T$1=FALSE,M70*HOME!$F$21,M70*HOME!$F$21/(1+HOME!$H$21)),IF($T$1=FALSE,M70*HOME!$F$20,M70*HOME!$F$20/(1+HOME!$H$20)))))</f>
        <v>0</v>
      </c>
      <c r="CK70" s="310">
        <f>IF($T70=TRUE,0,IF(N$2&lt;DATE(2019,10,1),IF($T$1=FALSE,N70*HOME!$F$18,N70*HOME!$F$18/(1+HOME!$H$18)),IF($AO70=TRUE,IF($T$1=FALSE,N70*HOME!$F$21,N70*HOME!$F$21/(1+HOME!$H$21)),IF($T$1=FALSE,N70*HOME!$F$20,N70*HOME!$F$20/(1+HOME!$H$20)))))</f>
        <v>0</v>
      </c>
      <c r="CL70" s="310">
        <f>IF($T70=TRUE,0,IF(O$2&lt;DATE(2019,10,1),IF($T$1=FALSE,O70*HOME!$F$18,O70*HOME!$F$18/(1+HOME!$H$18)),IF($AO70=TRUE,IF($T$1=FALSE,O70*HOME!$F$21,O70*HOME!$F$21/(1+HOME!$H$21)),IF($T$1=FALSE,O70*HOME!$F$20,O70*HOME!$F$20/(1+HOME!$H$20)))))</f>
        <v>0</v>
      </c>
      <c r="CM70" s="310">
        <f>IF($T70=TRUE,0,IF(P$2&lt;DATE(2019,10,1),IF($T$1=FALSE,P70*HOME!$F$18,P70*HOME!$F$18/(1+HOME!$H$18)),IF($AO70=TRUE,IF($T$1=FALSE,P70*HOME!$F$21,P70*HOME!$F$21/(1+HOME!$H$21)),IF($T$1=FALSE,P70*HOME!$F$20,P70*HOME!$F$20/(1+HOME!$H$20)))))</f>
        <v>0</v>
      </c>
      <c r="CN70" s="310">
        <f t="shared" si="41"/>
        <v>0</v>
      </c>
    </row>
    <row r="71" spans="1:92" ht="18" customHeight="1">
      <c r="A71" s="335"/>
      <c r="B71" s="336"/>
      <c r="C71" s="1106">
        <f>IF(C$235=FALSE,当期計画!C71,当期実績!C71)</f>
        <v>0</v>
      </c>
      <c r="D71" s="387">
        <f>IF(D$235=FALSE,当期計画!D71,当期実績!D71)</f>
        <v>0</v>
      </c>
      <c r="E71" s="387">
        <f>IF(E$235=FALSE,当期計画!E71,当期実績!E71)</f>
        <v>0</v>
      </c>
      <c r="F71" s="387">
        <f>IF(F$235=FALSE,当期計画!F71,当期実績!F71)</f>
        <v>0</v>
      </c>
      <c r="G71" s="387">
        <f>IF(G$235=FALSE,当期計画!G71,当期実績!G71)</f>
        <v>0</v>
      </c>
      <c r="H71" s="387">
        <f>IF(H$235=FALSE,当期計画!H71,当期実績!H71)</f>
        <v>0</v>
      </c>
      <c r="I71" s="387">
        <f>IF(I$235=FALSE,当期計画!I71,当期実績!I71)</f>
        <v>0</v>
      </c>
      <c r="J71" s="387">
        <f>IF(J$235=FALSE,当期計画!J71,当期実績!J71)</f>
        <v>0</v>
      </c>
      <c r="K71" s="387">
        <f>IF(K$235=FALSE,当期計画!K71,当期実績!K71)</f>
        <v>0</v>
      </c>
      <c r="L71" s="387">
        <f>IF(L$235=FALSE,当期計画!L71,当期実績!L71)</f>
        <v>0</v>
      </c>
      <c r="M71" s="387">
        <f>IF(M$235=FALSE,当期計画!M71,当期実績!M71)</f>
        <v>0</v>
      </c>
      <c r="N71" s="387">
        <f>IF(N$235=FALSE,当期計画!N71,当期実績!N71)</f>
        <v>0</v>
      </c>
      <c r="O71" s="387">
        <f>IF(O$235=FALSE,当期計画!O71,当期実績!O71)</f>
        <v>0</v>
      </c>
      <c r="P71" s="387">
        <f>IF(P$235=FALSE,当期計画!P71,当期実績!P71)</f>
        <v>0</v>
      </c>
      <c r="Q71" s="90">
        <f>SUM(D71:P71)</f>
        <v>0</v>
      </c>
      <c r="R71" s="1107">
        <f t="shared" si="47"/>
        <v>0</v>
      </c>
      <c r="S71" s="344">
        <f>前期実績!Q71</f>
        <v>0</v>
      </c>
      <c r="T71" s="341" t="b">
        <f>当期計画!T71</f>
        <v>0</v>
      </c>
      <c r="U71" s="79">
        <f>IF(D$2&lt;DATE(2019,10,1),IF($T$1=FALSE,IF($T71=FALSE,D71*HOME!$H$18,0),IF($T71=FALSE,D71*HOME!$H$18/(1+HOME!$H$18),0)),IF($T$1=FALSE,IF($T71=FALSE,D71*HOME!$H$20,0),IF($T71=FALSE,D71*HOME!$H$20/(1+HOME!$H$20),0)))</f>
        <v>0</v>
      </c>
      <c r="V71" s="79">
        <f>IF(E$2&lt;DATE(2019,10,1),IF($T$1=FALSE,IF($T71=FALSE,E71*HOME!$H$18,0),IF($T71=FALSE,E71*HOME!$H$18/(1+HOME!$H$18),0)),IF($T$1=FALSE,IF($T71=FALSE,E71*HOME!$H$20,0),IF($T71=FALSE,E71*HOME!$H$20/(1+HOME!$H$20),0)))</f>
        <v>0</v>
      </c>
      <c r="W71" s="79">
        <f>IF(F$2&lt;DATE(2019,10,1),IF($T$1=FALSE,IF($T71=FALSE,F71*HOME!$H$18,0),IF($T71=FALSE,F71*HOME!$H$18/(1+HOME!$H$18),0)),IF($T$1=FALSE,IF($T71=FALSE,F71*HOME!$H$20,0),IF($T71=FALSE,F71*HOME!$H$20/(1+HOME!$H$20),0)))</f>
        <v>0</v>
      </c>
      <c r="X71" s="79">
        <f>IF(G$2&lt;DATE(2019,10,1),IF($T$1=FALSE,IF($T71=FALSE,G71*HOME!$H$18,0),IF($T71=FALSE,G71*HOME!$H$18/(1+HOME!$H$18),0)),IF($T$1=FALSE,IF($T71=FALSE,G71*HOME!$H$20,0),IF($T71=FALSE,G71*HOME!$H$20/(1+HOME!$H$20),0)))</f>
        <v>0</v>
      </c>
      <c r="Y71" s="79">
        <f>IF(H$2&lt;DATE(2019,10,1),IF($T$1=FALSE,IF($T71=FALSE,H71*HOME!$H$18,0),IF($T71=FALSE,H71*HOME!$H$18/(1+HOME!$H$18),0)),IF($T$1=FALSE,IF($T71=FALSE,H71*HOME!$H$20,0),IF($T71=FALSE,H71*HOME!$H$20/(1+HOME!$H$20),0)))</f>
        <v>0</v>
      </c>
      <c r="Z71" s="79">
        <f>IF(I$2&lt;DATE(2019,10,1),IF($T$1=FALSE,IF($T71=FALSE,I71*HOME!$H$18,0),IF($T71=FALSE,I71*HOME!$H$18/(1+HOME!$H$18),0)),IF($T$1=FALSE,IF($T71=FALSE,I71*HOME!$H$20,0),IF($T71=FALSE,I71*HOME!$H$20/(1+HOME!$H$20),0)))</f>
        <v>0</v>
      </c>
      <c r="AA71" s="79">
        <f>IF(J$2&lt;DATE(2019,10,1),IF($T$1=FALSE,IF($T71=FALSE,J71*HOME!$H$18,0),IF($T71=FALSE,J71*HOME!$H$18/(1+HOME!$H$18),0)),IF($T$1=FALSE,IF($T71=FALSE,J71*HOME!$H$20,0),IF($T71=FALSE,J71*HOME!$H$20/(1+HOME!$H$20),0)))</f>
        <v>0</v>
      </c>
      <c r="AB71" s="79">
        <f>IF(K$2&lt;DATE(2019,10,1),IF($T$1=FALSE,IF($T71=FALSE,K71*HOME!$H$18,0),IF($T71=FALSE,K71*HOME!$H$18/(1+HOME!$H$18),0)),IF($T$1=FALSE,IF($T71=FALSE,K71*HOME!$H$20,0),IF($T71=FALSE,K71*HOME!$H$20/(1+HOME!$H$20),0)))</f>
        <v>0</v>
      </c>
      <c r="AC71" s="79">
        <f>IF(L$2&lt;DATE(2019,10,1),IF($T$1=FALSE,IF($T71=FALSE,L71*HOME!$H$18,0),IF($T71=FALSE,L71*HOME!$H$18/(1+HOME!$H$18),0)),IF($T$1=FALSE,IF($T71=FALSE,L71*HOME!$H$20,0),IF($T71=FALSE,L71*HOME!$H$20/(1+HOME!$H$20),0)))</f>
        <v>0</v>
      </c>
      <c r="AD71" s="79">
        <f>IF(M$2&lt;DATE(2019,10,1),IF($T$1=FALSE,IF($T71=FALSE,M71*HOME!$H$18,0),IF($T71=FALSE,M71*HOME!$H$18/(1+HOME!$H$18),0)),IF($T$1=FALSE,IF($T71=FALSE,M71*HOME!$H$20,0),IF($T71=FALSE,M71*HOME!$H$20/(1+HOME!$H$20),0)))</f>
        <v>0</v>
      </c>
      <c r="AE71" s="79">
        <f>IF(N$2&lt;DATE(2019,10,1),IF($T$1=FALSE,IF($T71=FALSE,N71*HOME!$H$18,0),IF($T71=FALSE,N71*HOME!$H$18/(1+HOME!$H$18),0)),IF($T$1=FALSE,IF($T71=FALSE,N71*HOME!$H$20,0),IF($T71=FALSE,N71*HOME!$H$20/(1+HOME!$H$20),0)))</f>
        <v>0</v>
      </c>
      <c r="AF71" s="79">
        <f>IF(O$2&lt;DATE(2019,10,1),IF($T$1=FALSE,IF($T71=FALSE,O71*HOME!$H$18,0),IF($T71=FALSE,O71*HOME!$H$18/(1+HOME!$H$18),0)),IF($T$1=FALSE,IF($T71=FALSE,O71*HOME!$H$20,0),IF($T71=FALSE,O71*HOME!$H$20/(1+HOME!$H$20),0)))</f>
        <v>0</v>
      </c>
      <c r="AG71" s="79">
        <f>IF(P$2&lt;DATE(2019,10,1),IF($T$1=FALSE,IF($T71=FALSE,P71*HOME!$H$18,0),IF($T71=FALSE,P71*HOME!$H$18/(1+HOME!$H$18),0)),IF($T$1=FALSE,IF($T71=FALSE,P71*HOME!$H$20,0),IF($T71=FALSE,P71*HOME!$H$20/(1+HOME!$H$20),0)))</f>
        <v>0</v>
      </c>
      <c r="AH71" s="79">
        <f t="shared" si="40"/>
        <v>0</v>
      </c>
      <c r="AI71" s="79">
        <f t="shared" si="48"/>
        <v>0</v>
      </c>
      <c r="AJ71" s="86"/>
      <c r="AK71" s="79"/>
      <c r="AL71" s="79"/>
      <c r="AM71" s="79"/>
      <c r="AN71" s="79"/>
      <c r="AO71" s="79"/>
      <c r="AP71" s="79"/>
      <c r="AQ71" s="79"/>
      <c r="AR71" s="79"/>
      <c r="CA71" s="310">
        <f>IF($T71=TRUE,0,IF(D$2&lt;DATE(2019,10,1),IF($T$1=FALSE,D71*HOME!$F$18,D71*HOME!$F$18/(1+HOME!$H$18)),IF($AO71=TRUE,IF($T$1=FALSE,D71*HOME!$F$21,D71*HOME!$F$21/(1+HOME!$H$21)),IF($T$1=FALSE,D71*HOME!$F$20,D71*HOME!$F$20/(1+HOME!$H$20)))))</f>
        <v>0</v>
      </c>
      <c r="CB71" s="310">
        <f>IF($T71=TRUE,0,IF(E$2&lt;DATE(2019,10,1),IF($T$1=FALSE,E71*HOME!$F$18,E71*HOME!$F$18/(1+HOME!$H$18)),IF($AO71=TRUE,IF($T$1=FALSE,E71*HOME!$F$21,E71*HOME!$F$21/(1+HOME!$H$21)),IF($T$1=FALSE,E71*HOME!$F$20,E71*HOME!$F$20/(1+HOME!$H$20)))))</f>
        <v>0</v>
      </c>
      <c r="CC71" s="310">
        <f>IF($T71=TRUE,0,IF(F$2&lt;DATE(2019,10,1),IF($T$1=FALSE,F71*HOME!$F$18,F71*HOME!$F$18/(1+HOME!$H$18)),IF($AO71=TRUE,IF($T$1=FALSE,F71*HOME!$F$21,F71*HOME!$F$21/(1+HOME!$H$21)),IF($T$1=FALSE,F71*HOME!$F$20,F71*HOME!$F$20/(1+HOME!$H$20)))))</f>
        <v>0</v>
      </c>
      <c r="CD71" s="310">
        <f>IF($T71=TRUE,0,IF(G$2&lt;DATE(2019,10,1),IF($T$1=FALSE,G71*HOME!$F$18,G71*HOME!$F$18/(1+HOME!$H$18)),IF($AO71=TRUE,IF($T$1=FALSE,G71*HOME!$F$21,G71*HOME!$F$21/(1+HOME!$H$21)),IF($T$1=FALSE,G71*HOME!$F$20,G71*HOME!$F$20/(1+HOME!$H$20)))))</f>
        <v>0</v>
      </c>
      <c r="CE71" s="310">
        <f>IF($T71=TRUE,0,IF(H$2&lt;DATE(2019,10,1),IF($T$1=FALSE,H71*HOME!$F$18,H71*HOME!$F$18/(1+HOME!$H$18)),IF($AO71=TRUE,IF($T$1=FALSE,H71*HOME!$F$21,H71*HOME!$F$21/(1+HOME!$H$21)),IF($T$1=FALSE,H71*HOME!$F$20,H71*HOME!$F$20/(1+HOME!$H$20)))))</f>
        <v>0</v>
      </c>
      <c r="CF71" s="310">
        <f>IF($T71=TRUE,0,IF(I$2&lt;DATE(2019,10,1),IF($T$1=FALSE,I71*HOME!$F$18,I71*HOME!$F$18/(1+HOME!$H$18)),IF($AO71=TRUE,IF($T$1=FALSE,I71*HOME!$F$21,I71*HOME!$F$21/(1+HOME!$H$21)),IF($T$1=FALSE,I71*HOME!$F$20,I71*HOME!$F$20/(1+HOME!$H$20)))))</f>
        <v>0</v>
      </c>
      <c r="CG71" s="310">
        <f>IF($T71=TRUE,0,IF(J$2&lt;DATE(2019,10,1),IF($T$1=FALSE,J71*HOME!$F$18,J71*HOME!$F$18/(1+HOME!$H$18)),IF($AO71=TRUE,IF($T$1=FALSE,J71*HOME!$F$21,J71*HOME!$F$21/(1+HOME!$H$21)),IF($T$1=FALSE,J71*HOME!$F$20,J71*HOME!$F$20/(1+HOME!$H$20)))))</f>
        <v>0</v>
      </c>
      <c r="CH71" s="310">
        <f>IF($T71=TRUE,0,IF(K$2&lt;DATE(2019,10,1),IF($T$1=FALSE,K71*HOME!$F$18,K71*HOME!$F$18/(1+HOME!$H$18)),IF($AO71=TRUE,IF($T$1=FALSE,K71*HOME!$F$21,K71*HOME!$F$21/(1+HOME!$H$21)),IF($T$1=FALSE,K71*HOME!$F$20,K71*HOME!$F$20/(1+HOME!$H$20)))))</f>
        <v>0</v>
      </c>
      <c r="CI71" s="310">
        <f>IF($T71=TRUE,0,IF(L$2&lt;DATE(2019,10,1),IF($T$1=FALSE,L71*HOME!$F$18,L71*HOME!$F$18/(1+HOME!$H$18)),IF($AO71=TRUE,IF($T$1=FALSE,L71*HOME!$F$21,L71*HOME!$F$21/(1+HOME!$H$21)),IF($T$1=FALSE,L71*HOME!$F$20,L71*HOME!$F$20/(1+HOME!$H$20)))))</f>
        <v>0</v>
      </c>
      <c r="CJ71" s="310">
        <f>IF($T71=TRUE,0,IF(M$2&lt;DATE(2019,10,1),IF($T$1=FALSE,M71*HOME!$F$18,M71*HOME!$F$18/(1+HOME!$H$18)),IF($AO71=TRUE,IF($T$1=FALSE,M71*HOME!$F$21,M71*HOME!$F$21/(1+HOME!$H$21)),IF($T$1=FALSE,M71*HOME!$F$20,M71*HOME!$F$20/(1+HOME!$H$20)))))</f>
        <v>0</v>
      </c>
      <c r="CK71" s="310">
        <f>IF($T71=TRUE,0,IF(N$2&lt;DATE(2019,10,1),IF($T$1=FALSE,N71*HOME!$F$18,N71*HOME!$F$18/(1+HOME!$H$18)),IF($AO71=TRUE,IF($T$1=FALSE,N71*HOME!$F$21,N71*HOME!$F$21/(1+HOME!$H$21)),IF($T$1=FALSE,N71*HOME!$F$20,N71*HOME!$F$20/(1+HOME!$H$20)))))</f>
        <v>0</v>
      </c>
      <c r="CL71" s="310">
        <f>IF($T71=TRUE,0,IF(O$2&lt;DATE(2019,10,1),IF($T$1=FALSE,O71*HOME!$F$18,O71*HOME!$F$18/(1+HOME!$H$18)),IF($AO71=TRUE,IF($T$1=FALSE,O71*HOME!$F$21,O71*HOME!$F$21/(1+HOME!$H$21)),IF($T$1=FALSE,O71*HOME!$F$20,O71*HOME!$F$20/(1+HOME!$H$20)))))</f>
        <v>0</v>
      </c>
      <c r="CM71" s="310">
        <f>IF($T71=TRUE,0,IF(P$2&lt;DATE(2019,10,1),IF($T$1=FALSE,P71*HOME!$F$18,P71*HOME!$F$18/(1+HOME!$H$18)),IF($AO71=TRUE,IF($T$1=FALSE,P71*HOME!$F$21,P71*HOME!$F$21/(1+HOME!$H$21)),IF($T$1=FALSE,P71*HOME!$F$20,P71*HOME!$F$20/(1+HOME!$H$20)))))</f>
        <v>0</v>
      </c>
      <c r="CN71" s="310">
        <f t="shared" si="41"/>
        <v>0</v>
      </c>
    </row>
    <row r="72" spans="1:92" ht="18" customHeight="1">
      <c r="A72" s="335"/>
      <c r="B72" s="336"/>
      <c r="C72" s="1106">
        <f>IF(C$235=FALSE,当期計画!C72,当期実績!C72)</f>
        <v>0</v>
      </c>
      <c r="D72" s="387">
        <f>IF(D$235=FALSE,当期計画!D72,当期実績!D72)</f>
        <v>0</v>
      </c>
      <c r="E72" s="387">
        <f>IF(E$235=FALSE,当期計画!E72,当期実績!E72)</f>
        <v>0</v>
      </c>
      <c r="F72" s="387">
        <f>IF(F$235=FALSE,当期計画!F72,当期実績!F72)</f>
        <v>0</v>
      </c>
      <c r="G72" s="387">
        <f>IF(G$235=FALSE,当期計画!G72,当期実績!G72)</f>
        <v>0</v>
      </c>
      <c r="H72" s="387">
        <f>IF(H$235=FALSE,当期計画!H72,当期実績!H72)</f>
        <v>0</v>
      </c>
      <c r="I72" s="387">
        <f>IF(I$235=FALSE,当期計画!I72,当期実績!I72)</f>
        <v>0</v>
      </c>
      <c r="J72" s="387">
        <f>IF(J$235=FALSE,当期計画!J72,当期実績!J72)</f>
        <v>0</v>
      </c>
      <c r="K72" s="387">
        <f>IF(K$235=FALSE,当期計画!K72,当期実績!K72)</f>
        <v>0</v>
      </c>
      <c r="L72" s="387">
        <f>IF(L$235=FALSE,当期計画!L72,当期実績!L72)</f>
        <v>0</v>
      </c>
      <c r="M72" s="387">
        <f>IF(M$235=FALSE,当期計画!M72,当期実績!M72)</f>
        <v>0</v>
      </c>
      <c r="N72" s="387">
        <f>IF(N$235=FALSE,当期計画!N72,当期実績!N72)</f>
        <v>0</v>
      </c>
      <c r="O72" s="387">
        <f>IF(O$235=FALSE,当期計画!O72,当期実績!O72)</f>
        <v>0</v>
      </c>
      <c r="P72" s="387">
        <f>IF(P$235=FALSE,当期計画!P72,当期実績!P72)</f>
        <v>0</v>
      </c>
      <c r="Q72" s="90">
        <f>SUM(D72:P72)</f>
        <v>0</v>
      </c>
      <c r="R72" s="1107">
        <f t="shared" si="47"/>
        <v>0</v>
      </c>
      <c r="S72" s="344">
        <f>前期実績!Q72</f>
        <v>0</v>
      </c>
      <c r="T72" s="341" t="b">
        <f>当期計画!T72</f>
        <v>0</v>
      </c>
      <c r="U72" s="79">
        <f>IF(D$2&lt;DATE(2019,10,1),IF($T$1=FALSE,IF($T72=FALSE,D72*HOME!$H$18,0),IF($T72=FALSE,D72*HOME!$H$18/(1+HOME!$H$18),0)),IF($T$1=FALSE,IF($T72=FALSE,D72*HOME!$H$20,0),IF($T72=FALSE,D72*HOME!$H$20/(1+HOME!$H$20),0)))</f>
        <v>0</v>
      </c>
      <c r="V72" s="79">
        <f>IF(E$2&lt;DATE(2019,10,1),IF($T$1=FALSE,IF($T72=FALSE,E72*HOME!$H$18,0),IF($T72=FALSE,E72*HOME!$H$18/(1+HOME!$H$18),0)),IF($T$1=FALSE,IF($T72=FALSE,E72*HOME!$H$20,0),IF($T72=FALSE,E72*HOME!$H$20/(1+HOME!$H$20),0)))</f>
        <v>0</v>
      </c>
      <c r="W72" s="79">
        <f>IF(F$2&lt;DATE(2019,10,1),IF($T$1=FALSE,IF($T72=FALSE,F72*HOME!$H$18,0),IF($T72=FALSE,F72*HOME!$H$18/(1+HOME!$H$18),0)),IF($T$1=FALSE,IF($T72=FALSE,F72*HOME!$H$20,0),IF($T72=FALSE,F72*HOME!$H$20/(1+HOME!$H$20),0)))</f>
        <v>0</v>
      </c>
      <c r="X72" s="79">
        <f>IF(G$2&lt;DATE(2019,10,1),IF($T$1=FALSE,IF($T72=FALSE,G72*HOME!$H$18,0),IF($T72=FALSE,G72*HOME!$H$18/(1+HOME!$H$18),0)),IF($T$1=FALSE,IF($T72=FALSE,G72*HOME!$H$20,0),IF($T72=FALSE,G72*HOME!$H$20/(1+HOME!$H$20),0)))</f>
        <v>0</v>
      </c>
      <c r="Y72" s="79">
        <f>IF(H$2&lt;DATE(2019,10,1),IF($T$1=FALSE,IF($T72=FALSE,H72*HOME!$H$18,0),IF($T72=FALSE,H72*HOME!$H$18/(1+HOME!$H$18),0)),IF($T$1=FALSE,IF($T72=FALSE,H72*HOME!$H$20,0),IF($T72=FALSE,H72*HOME!$H$20/(1+HOME!$H$20),0)))</f>
        <v>0</v>
      </c>
      <c r="Z72" s="79">
        <f>IF(I$2&lt;DATE(2019,10,1),IF($T$1=FALSE,IF($T72=FALSE,I72*HOME!$H$18,0),IF($T72=FALSE,I72*HOME!$H$18/(1+HOME!$H$18),0)),IF($T$1=FALSE,IF($T72=FALSE,I72*HOME!$H$20,0),IF($T72=FALSE,I72*HOME!$H$20/(1+HOME!$H$20),0)))</f>
        <v>0</v>
      </c>
      <c r="AA72" s="79">
        <f>IF(J$2&lt;DATE(2019,10,1),IF($T$1=FALSE,IF($T72=FALSE,J72*HOME!$H$18,0),IF($T72=FALSE,J72*HOME!$H$18/(1+HOME!$H$18),0)),IF($T$1=FALSE,IF($T72=FALSE,J72*HOME!$H$20,0),IF($T72=FALSE,J72*HOME!$H$20/(1+HOME!$H$20),0)))</f>
        <v>0</v>
      </c>
      <c r="AB72" s="79">
        <f>IF(K$2&lt;DATE(2019,10,1),IF($T$1=FALSE,IF($T72=FALSE,K72*HOME!$H$18,0),IF($T72=FALSE,K72*HOME!$H$18/(1+HOME!$H$18),0)),IF($T$1=FALSE,IF($T72=FALSE,K72*HOME!$H$20,0),IF($T72=FALSE,K72*HOME!$H$20/(1+HOME!$H$20),0)))</f>
        <v>0</v>
      </c>
      <c r="AC72" s="79">
        <f>IF(L$2&lt;DATE(2019,10,1),IF($T$1=FALSE,IF($T72=FALSE,L72*HOME!$H$18,0),IF($T72=FALSE,L72*HOME!$H$18/(1+HOME!$H$18),0)),IF($T$1=FALSE,IF($T72=FALSE,L72*HOME!$H$20,0),IF($T72=FALSE,L72*HOME!$H$20/(1+HOME!$H$20),0)))</f>
        <v>0</v>
      </c>
      <c r="AD72" s="79">
        <f>IF(M$2&lt;DATE(2019,10,1),IF($T$1=FALSE,IF($T72=FALSE,M72*HOME!$H$18,0),IF($T72=FALSE,M72*HOME!$H$18/(1+HOME!$H$18),0)),IF($T$1=FALSE,IF($T72=FALSE,M72*HOME!$H$20,0),IF($T72=FALSE,M72*HOME!$H$20/(1+HOME!$H$20),0)))</f>
        <v>0</v>
      </c>
      <c r="AE72" s="79">
        <f>IF(N$2&lt;DATE(2019,10,1),IF($T$1=FALSE,IF($T72=FALSE,N72*HOME!$H$18,0),IF($T72=FALSE,N72*HOME!$H$18/(1+HOME!$H$18),0)),IF($T$1=FALSE,IF($T72=FALSE,N72*HOME!$H$20,0),IF($T72=FALSE,N72*HOME!$H$20/(1+HOME!$H$20),0)))</f>
        <v>0</v>
      </c>
      <c r="AF72" s="79">
        <f>IF(O$2&lt;DATE(2019,10,1),IF($T$1=FALSE,IF($T72=FALSE,O72*HOME!$H$18,0),IF($T72=FALSE,O72*HOME!$H$18/(1+HOME!$H$18),0)),IF($T$1=FALSE,IF($T72=FALSE,O72*HOME!$H$20,0),IF($T72=FALSE,O72*HOME!$H$20/(1+HOME!$H$20),0)))</f>
        <v>0</v>
      </c>
      <c r="AG72" s="79">
        <f>IF(P$2&lt;DATE(2019,10,1),IF($T$1=FALSE,IF($T72=FALSE,P72*HOME!$H$18,0),IF($T72=FALSE,P72*HOME!$H$18/(1+HOME!$H$18),0)),IF($T$1=FALSE,IF($T72=FALSE,P72*HOME!$H$20,0),IF($T72=FALSE,P72*HOME!$H$20/(1+HOME!$H$20),0)))</f>
        <v>0</v>
      </c>
      <c r="AH72" s="79">
        <f t="shared" si="40"/>
        <v>0</v>
      </c>
      <c r="AI72" s="79">
        <f t="shared" si="48"/>
        <v>0</v>
      </c>
      <c r="AJ72" s="86"/>
      <c r="AK72" s="79"/>
      <c r="AL72" s="79"/>
      <c r="AM72" s="79"/>
      <c r="AN72" s="79"/>
      <c r="AO72" s="79"/>
      <c r="AP72" s="79"/>
      <c r="AQ72" s="79"/>
      <c r="AR72" s="79"/>
      <c r="CA72" s="310">
        <f>IF($T72=TRUE,0,IF(D$2&lt;DATE(2019,10,1),IF($T$1=FALSE,D72*HOME!$F$18,D72*HOME!$F$18/(1+HOME!$H$18)),IF($AO72=TRUE,IF($T$1=FALSE,D72*HOME!$F$21,D72*HOME!$F$21/(1+HOME!$H$21)),IF($T$1=FALSE,D72*HOME!$F$20,D72*HOME!$F$20/(1+HOME!$H$20)))))</f>
        <v>0</v>
      </c>
      <c r="CB72" s="310">
        <f>IF($T72=TRUE,0,IF(E$2&lt;DATE(2019,10,1),IF($T$1=FALSE,E72*HOME!$F$18,E72*HOME!$F$18/(1+HOME!$H$18)),IF($AO72=TRUE,IF($T$1=FALSE,E72*HOME!$F$21,E72*HOME!$F$21/(1+HOME!$H$21)),IF($T$1=FALSE,E72*HOME!$F$20,E72*HOME!$F$20/(1+HOME!$H$20)))))</f>
        <v>0</v>
      </c>
      <c r="CC72" s="310">
        <f>IF($T72=TRUE,0,IF(F$2&lt;DATE(2019,10,1),IF($T$1=FALSE,F72*HOME!$F$18,F72*HOME!$F$18/(1+HOME!$H$18)),IF($AO72=TRUE,IF($T$1=FALSE,F72*HOME!$F$21,F72*HOME!$F$21/(1+HOME!$H$21)),IF($T$1=FALSE,F72*HOME!$F$20,F72*HOME!$F$20/(1+HOME!$H$20)))))</f>
        <v>0</v>
      </c>
      <c r="CD72" s="310">
        <f>IF($T72=TRUE,0,IF(G$2&lt;DATE(2019,10,1),IF($T$1=FALSE,G72*HOME!$F$18,G72*HOME!$F$18/(1+HOME!$H$18)),IF($AO72=TRUE,IF($T$1=FALSE,G72*HOME!$F$21,G72*HOME!$F$21/(1+HOME!$H$21)),IF($T$1=FALSE,G72*HOME!$F$20,G72*HOME!$F$20/(1+HOME!$H$20)))))</f>
        <v>0</v>
      </c>
      <c r="CE72" s="310">
        <f>IF($T72=TRUE,0,IF(H$2&lt;DATE(2019,10,1),IF($T$1=FALSE,H72*HOME!$F$18,H72*HOME!$F$18/(1+HOME!$H$18)),IF($AO72=TRUE,IF($T$1=FALSE,H72*HOME!$F$21,H72*HOME!$F$21/(1+HOME!$H$21)),IF($T$1=FALSE,H72*HOME!$F$20,H72*HOME!$F$20/(1+HOME!$H$20)))))</f>
        <v>0</v>
      </c>
      <c r="CF72" s="310">
        <f>IF($T72=TRUE,0,IF(I$2&lt;DATE(2019,10,1),IF($T$1=FALSE,I72*HOME!$F$18,I72*HOME!$F$18/(1+HOME!$H$18)),IF($AO72=TRUE,IF($T$1=FALSE,I72*HOME!$F$21,I72*HOME!$F$21/(1+HOME!$H$21)),IF($T$1=FALSE,I72*HOME!$F$20,I72*HOME!$F$20/(1+HOME!$H$20)))))</f>
        <v>0</v>
      </c>
      <c r="CG72" s="310">
        <f>IF($T72=TRUE,0,IF(J$2&lt;DATE(2019,10,1),IF($T$1=FALSE,J72*HOME!$F$18,J72*HOME!$F$18/(1+HOME!$H$18)),IF($AO72=TRUE,IF($T$1=FALSE,J72*HOME!$F$21,J72*HOME!$F$21/(1+HOME!$H$21)),IF($T$1=FALSE,J72*HOME!$F$20,J72*HOME!$F$20/(1+HOME!$H$20)))))</f>
        <v>0</v>
      </c>
      <c r="CH72" s="310">
        <f>IF($T72=TRUE,0,IF(K$2&lt;DATE(2019,10,1),IF($T$1=FALSE,K72*HOME!$F$18,K72*HOME!$F$18/(1+HOME!$H$18)),IF($AO72=TRUE,IF($T$1=FALSE,K72*HOME!$F$21,K72*HOME!$F$21/(1+HOME!$H$21)),IF($T$1=FALSE,K72*HOME!$F$20,K72*HOME!$F$20/(1+HOME!$H$20)))))</f>
        <v>0</v>
      </c>
      <c r="CI72" s="310">
        <f>IF($T72=TRUE,0,IF(L$2&lt;DATE(2019,10,1),IF($T$1=FALSE,L72*HOME!$F$18,L72*HOME!$F$18/(1+HOME!$H$18)),IF($AO72=TRUE,IF($T$1=FALSE,L72*HOME!$F$21,L72*HOME!$F$21/(1+HOME!$H$21)),IF($T$1=FALSE,L72*HOME!$F$20,L72*HOME!$F$20/(1+HOME!$H$20)))))</f>
        <v>0</v>
      </c>
      <c r="CJ72" s="310">
        <f>IF($T72=TRUE,0,IF(M$2&lt;DATE(2019,10,1),IF($T$1=FALSE,M72*HOME!$F$18,M72*HOME!$F$18/(1+HOME!$H$18)),IF($AO72=TRUE,IF($T$1=FALSE,M72*HOME!$F$21,M72*HOME!$F$21/(1+HOME!$H$21)),IF($T$1=FALSE,M72*HOME!$F$20,M72*HOME!$F$20/(1+HOME!$H$20)))))</f>
        <v>0</v>
      </c>
      <c r="CK72" s="310">
        <f>IF($T72=TRUE,0,IF(N$2&lt;DATE(2019,10,1),IF($T$1=FALSE,N72*HOME!$F$18,N72*HOME!$F$18/(1+HOME!$H$18)),IF($AO72=TRUE,IF($T$1=FALSE,N72*HOME!$F$21,N72*HOME!$F$21/(1+HOME!$H$21)),IF($T$1=FALSE,N72*HOME!$F$20,N72*HOME!$F$20/(1+HOME!$H$20)))))</f>
        <v>0</v>
      </c>
      <c r="CL72" s="310">
        <f>IF($T72=TRUE,0,IF(O$2&lt;DATE(2019,10,1),IF($T$1=FALSE,O72*HOME!$F$18,O72*HOME!$F$18/(1+HOME!$H$18)),IF($AO72=TRUE,IF($T$1=FALSE,O72*HOME!$F$21,O72*HOME!$F$21/(1+HOME!$H$21)),IF($T$1=FALSE,O72*HOME!$F$20,O72*HOME!$F$20/(1+HOME!$H$20)))))</f>
        <v>0</v>
      </c>
      <c r="CM72" s="310">
        <f>IF($T72=TRUE,0,IF(P$2&lt;DATE(2019,10,1),IF($T$1=FALSE,P72*HOME!$F$18,P72*HOME!$F$18/(1+HOME!$H$18)),IF($AO72=TRUE,IF($T$1=FALSE,P72*HOME!$F$21,P72*HOME!$F$21/(1+HOME!$H$21)),IF($T$1=FALSE,P72*HOME!$F$20,P72*HOME!$F$20/(1+HOME!$H$20)))))</f>
        <v>0</v>
      </c>
      <c r="CN72" s="310">
        <f t="shared" si="41"/>
        <v>0</v>
      </c>
    </row>
    <row r="73" spans="1:92" ht="18" customHeight="1">
      <c r="A73" s="335"/>
      <c r="B73" s="336"/>
      <c r="C73" s="1106">
        <f>IF(C$235=FALSE,当期計画!C73,当期実績!C73)</f>
        <v>0</v>
      </c>
      <c r="D73" s="387">
        <f>IF(D$235=FALSE,当期計画!D73,当期実績!D73)</f>
        <v>0</v>
      </c>
      <c r="E73" s="387">
        <f>IF(E$235=FALSE,当期計画!E73,当期実績!E73)</f>
        <v>0</v>
      </c>
      <c r="F73" s="387">
        <f>IF(F$235=FALSE,当期計画!F73,当期実績!F73)</f>
        <v>0</v>
      </c>
      <c r="G73" s="387">
        <f>IF(G$235=FALSE,当期計画!G73,当期実績!G73)</f>
        <v>0</v>
      </c>
      <c r="H73" s="387">
        <f>IF(H$235=FALSE,当期計画!H73,当期実績!H73)</f>
        <v>0</v>
      </c>
      <c r="I73" s="387">
        <f>IF(I$235=FALSE,当期計画!I73,当期実績!I73)</f>
        <v>0</v>
      </c>
      <c r="J73" s="387">
        <f>IF(J$235=FALSE,当期計画!J73,当期実績!J73)</f>
        <v>0</v>
      </c>
      <c r="K73" s="387">
        <f>IF(K$235=FALSE,当期計画!K73,当期実績!K73)</f>
        <v>0</v>
      </c>
      <c r="L73" s="387">
        <f>IF(L$235=FALSE,当期計画!L73,当期実績!L73)</f>
        <v>0</v>
      </c>
      <c r="M73" s="387">
        <f>IF(M$235=FALSE,当期計画!M73,当期実績!M73)</f>
        <v>0</v>
      </c>
      <c r="N73" s="387">
        <f>IF(N$235=FALSE,当期計画!N73,当期実績!N73)</f>
        <v>0</v>
      </c>
      <c r="O73" s="387">
        <f>IF(O$235=FALSE,当期計画!O73,当期実績!O73)</f>
        <v>0</v>
      </c>
      <c r="P73" s="387">
        <f>IF(P$235=FALSE,当期計画!P73,当期実績!P73)</f>
        <v>0</v>
      </c>
      <c r="Q73" s="90">
        <f>SUM(D73:P73)</f>
        <v>0</v>
      </c>
      <c r="R73" s="1107">
        <f t="shared" si="47"/>
        <v>0</v>
      </c>
      <c r="S73" s="344">
        <f>前期実績!Q73</f>
        <v>0</v>
      </c>
      <c r="T73" s="341" t="b">
        <f>当期計画!T73</f>
        <v>0</v>
      </c>
      <c r="U73" s="79">
        <f>IF(D$2&lt;DATE(2019,10,1),IF($T$1=FALSE,IF($T73=FALSE,D73*HOME!$H$18,0),IF($T73=FALSE,D73*HOME!$H$18/(1+HOME!$H$18),0)),IF($T$1=FALSE,IF($T73=FALSE,D73*HOME!$H$20,0),IF($T73=FALSE,D73*HOME!$H$20/(1+HOME!$H$20),0)))</f>
        <v>0</v>
      </c>
      <c r="V73" s="79">
        <f>IF(E$2&lt;DATE(2019,10,1),IF($T$1=FALSE,IF($T73=FALSE,E73*HOME!$H$18,0),IF($T73=FALSE,E73*HOME!$H$18/(1+HOME!$H$18),0)),IF($T$1=FALSE,IF($T73=FALSE,E73*HOME!$H$20,0),IF($T73=FALSE,E73*HOME!$H$20/(1+HOME!$H$20),0)))</f>
        <v>0</v>
      </c>
      <c r="W73" s="79">
        <f>IF(F$2&lt;DATE(2019,10,1),IF($T$1=FALSE,IF($T73=FALSE,F73*HOME!$H$18,0),IF($T73=FALSE,F73*HOME!$H$18/(1+HOME!$H$18),0)),IF($T$1=FALSE,IF($T73=FALSE,F73*HOME!$H$20,0),IF($T73=FALSE,F73*HOME!$H$20/(1+HOME!$H$20),0)))</f>
        <v>0</v>
      </c>
      <c r="X73" s="79">
        <f>IF(G$2&lt;DATE(2019,10,1),IF($T$1=FALSE,IF($T73=FALSE,G73*HOME!$H$18,0),IF($T73=FALSE,G73*HOME!$H$18/(1+HOME!$H$18),0)),IF($T$1=FALSE,IF($T73=FALSE,G73*HOME!$H$20,0),IF($T73=FALSE,G73*HOME!$H$20/(1+HOME!$H$20),0)))</f>
        <v>0</v>
      </c>
      <c r="Y73" s="79">
        <f>IF(H$2&lt;DATE(2019,10,1),IF($T$1=FALSE,IF($T73=FALSE,H73*HOME!$H$18,0),IF($T73=FALSE,H73*HOME!$H$18/(1+HOME!$H$18),0)),IF($T$1=FALSE,IF($T73=FALSE,H73*HOME!$H$20,0),IF($T73=FALSE,H73*HOME!$H$20/(1+HOME!$H$20),0)))</f>
        <v>0</v>
      </c>
      <c r="Z73" s="79">
        <f>IF(I$2&lt;DATE(2019,10,1),IF($T$1=FALSE,IF($T73=FALSE,I73*HOME!$H$18,0),IF($T73=FALSE,I73*HOME!$H$18/(1+HOME!$H$18),0)),IF($T$1=FALSE,IF($T73=FALSE,I73*HOME!$H$20,0),IF($T73=FALSE,I73*HOME!$H$20/(1+HOME!$H$20),0)))</f>
        <v>0</v>
      </c>
      <c r="AA73" s="79">
        <f>IF(J$2&lt;DATE(2019,10,1),IF($T$1=FALSE,IF($T73=FALSE,J73*HOME!$H$18,0),IF($T73=FALSE,J73*HOME!$H$18/(1+HOME!$H$18),0)),IF($T$1=FALSE,IF($T73=FALSE,J73*HOME!$H$20,0),IF($T73=FALSE,J73*HOME!$H$20/(1+HOME!$H$20),0)))</f>
        <v>0</v>
      </c>
      <c r="AB73" s="79">
        <f>IF(K$2&lt;DATE(2019,10,1),IF($T$1=FALSE,IF($T73=FALSE,K73*HOME!$H$18,0),IF($T73=FALSE,K73*HOME!$H$18/(1+HOME!$H$18),0)),IF($T$1=FALSE,IF($T73=FALSE,K73*HOME!$H$20,0),IF($T73=FALSE,K73*HOME!$H$20/(1+HOME!$H$20),0)))</f>
        <v>0</v>
      </c>
      <c r="AC73" s="79">
        <f>IF(L$2&lt;DATE(2019,10,1),IF($T$1=FALSE,IF($T73=FALSE,L73*HOME!$H$18,0),IF($T73=FALSE,L73*HOME!$H$18/(1+HOME!$H$18),0)),IF($T$1=FALSE,IF($T73=FALSE,L73*HOME!$H$20,0),IF($T73=FALSE,L73*HOME!$H$20/(1+HOME!$H$20),0)))</f>
        <v>0</v>
      </c>
      <c r="AD73" s="79">
        <f>IF(M$2&lt;DATE(2019,10,1),IF($T$1=FALSE,IF($T73=FALSE,M73*HOME!$H$18,0),IF($T73=FALSE,M73*HOME!$H$18/(1+HOME!$H$18),0)),IF($T$1=FALSE,IF($T73=FALSE,M73*HOME!$H$20,0),IF($T73=FALSE,M73*HOME!$H$20/(1+HOME!$H$20),0)))</f>
        <v>0</v>
      </c>
      <c r="AE73" s="79">
        <f>IF(N$2&lt;DATE(2019,10,1),IF($T$1=FALSE,IF($T73=FALSE,N73*HOME!$H$18,0),IF($T73=FALSE,N73*HOME!$H$18/(1+HOME!$H$18),0)),IF($T$1=FALSE,IF($T73=FALSE,N73*HOME!$H$20,0),IF($T73=FALSE,N73*HOME!$H$20/(1+HOME!$H$20),0)))</f>
        <v>0</v>
      </c>
      <c r="AF73" s="79">
        <f>IF(O$2&lt;DATE(2019,10,1),IF($T$1=FALSE,IF($T73=FALSE,O73*HOME!$H$18,0),IF($T73=FALSE,O73*HOME!$H$18/(1+HOME!$H$18),0)),IF($T$1=FALSE,IF($T73=FALSE,O73*HOME!$H$20,0),IF($T73=FALSE,O73*HOME!$H$20/(1+HOME!$H$20),0)))</f>
        <v>0</v>
      </c>
      <c r="AG73" s="79">
        <f>IF(P$2&lt;DATE(2019,10,1),IF($T$1=FALSE,IF($T73=FALSE,P73*HOME!$H$18,0),IF($T73=FALSE,P73*HOME!$H$18/(1+HOME!$H$18),0)),IF($T$1=FALSE,IF($T73=FALSE,P73*HOME!$H$20,0),IF($T73=FALSE,P73*HOME!$H$20/(1+HOME!$H$20),0)))</f>
        <v>0</v>
      </c>
      <c r="AH73" s="79">
        <f t="shared" si="40"/>
        <v>0</v>
      </c>
      <c r="AI73" s="79">
        <f t="shared" si="48"/>
        <v>0</v>
      </c>
      <c r="AJ73" s="86"/>
      <c r="AK73" s="79"/>
      <c r="AL73" s="79"/>
      <c r="AM73" s="79"/>
      <c r="AN73" s="79"/>
      <c r="AO73" s="79"/>
      <c r="AP73" s="79"/>
      <c r="AQ73" s="79"/>
      <c r="AR73" s="79"/>
      <c r="CA73" s="310">
        <f>IF($T73=TRUE,0,IF(D$2&lt;DATE(2019,10,1),IF($T$1=FALSE,D73*HOME!$F$18,D73*HOME!$F$18/(1+HOME!$H$18)),IF($AO73=TRUE,IF($T$1=FALSE,D73*HOME!$F$21,D73*HOME!$F$21/(1+HOME!$H$21)),IF($T$1=FALSE,D73*HOME!$F$20,D73*HOME!$F$20/(1+HOME!$H$20)))))</f>
        <v>0</v>
      </c>
      <c r="CB73" s="310">
        <f>IF($T73=TRUE,0,IF(E$2&lt;DATE(2019,10,1),IF($T$1=FALSE,E73*HOME!$F$18,E73*HOME!$F$18/(1+HOME!$H$18)),IF($AO73=TRUE,IF($T$1=FALSE,E73*HOME!$F$21,E73*HOME!$F$21/(1+HOME!$H$21)),IF($T$1=FALSE,E73*HOME!$F$20,E73*HOME!$F$20/(1+HOME!$H$20)))))</f>
        <v>0</v>
      </c>
      <c r="CC73" s="310">
        <f>IF($T73=TRUE,0,IF(F$2&lt;DATE(2019,10,1),IF($T$1=FALSE,F73*HOME!$F$18,F73*HOME!$F$18/(1+HOME!$H$18)),IF($AO73=TRUE,IF($T$1=FALSE,F73*HOME!$F$21,F73*HOME!$F$21/(1+HOME!$H$21)),IF($T$1=FALSE,F73*HOME!$F$20,F73*HOME!$F$20/(1+HOME!$H$20)))))</f>
        <v>0</v>
      </c>
      <c r="CD73" s="310">
        <f>IF($T73=TRUE,0,IF(G$2&lt;DATE(2019,10,1),IF($T$1=FALSE,G73*HOME!$F$18,G73*HOME!$F$18/(1+HOME!$H$18)),IF($AO73=TRUE,IF($T$1=FALSE,G73*HOME!$F$21,G73*HOME!$F$21/(1+HOME!$H$21)),IF($T$1=FALSE,G73*HOME!$F$20,G73*HOME!$F$20/(1+HOME!$H$20)))))</f>
        <v>0</v>
      </c>
      <c r="CE73" s="310">
        <f>IF($T73=TRUE,0,IF(H$2&lt;DATE(2019,10,1),IF($T$1=FALSE,H73*HOME!$F$18,H73*HOME!$F$18/(1+HOME!$H$18)),IF($AO73=TRUE,IF($T$1=FALSE,H73*HOME!$F$21,H73*HOME!$F$21/(1+HOME!$H$21)),IF($T$1=FALSE,H73*HOME!$F$20,H73*HOME!$F$20/(1+HOME!$H$20)))))</f>
        <v>0</v>
      </c>
      <c r="CF73" s="310">
        <f>IF($T73=TRUE,0,IF(I$2&lt;DATE(2019,10,1),IF($T$1=FALSE,I73*HOME!$F$18,I73*HOME!$F$18/(1+HOME!$H$18)),IF($AO73=TRUE,IF($T$1=FALSE,I73*HOME!$F$21,I73*HOME!$F$21/(1+HOME!$H$21)),IF($T$1=FALSE,I73*HOME!$F$20,I73*HOME!$F$20/(1+HOME!$H$20)))))</f>
        <v>0</v>
      </c>
      <c r="CG73" s="310">
        <f>IF($T73=TRUE,0,IF(J$2&lt;DATE(2019,10,1),IF($T$1=FALSE,J73*HOME!$F$18,J73*HOME!$F$18/(1+HOME!$H$18)),IF($AO73=TRUE,IF($T$1=FALSE,J73*HOME!$F$21,J73*HOME!$F$21/(1+HOME!$H$21)),IF($T$1=FALSE,J73*HOME!$F$20,J73*HOME!$F$20/(1+HOME!$H$20)))))</f>
        <v>0</v>
      </c>
      <c r="CH73" s="310">
        <f>IF($T73=TRUE,0,IF(K$2&lt;DATE(2019,10,1),IF($T$1=FALSE,K73*HOME!$F$18,K73*HOME!$F$18/(1+HOME!$H$18)),IF($AO73=TRUE,IF($T$1=FALSE,K73*HOME!$F$21,K73*HOME!$F$21/(1+HOME!$H$21)),IF($T$1=FALSE,K73*HOME!$F$20,K73*HOME!$F$20/(1+HOME!$H$20)))))</f>
        <v>0</v>
      </c>
      <c r="CI73" s="310">
        <f>IF($T73=TRUE,0,IF(L$2&lt;DATE(2019,10,1),IF($T$1=FALSE,L73*HOME!$F$18,L73*HOME!$F$18/(1+HOME!$H$18)),IF($AO73=TRUE,IF($T$1=FALSE,L73*HOME!$F$21,L73*HOME!$F$21/(1+HOME!$H$21)),IF($T$1=FALSE,L73*HOME!$F$20,L73*HOME!$F$20/(1+HOME!$H$20)))))</f>
        <v>0</v>
      </c>
      <c r="CJ73" s="310">
        <f>IF($T73=TRUE,0,IF(M$2&lt;DATE(2019,10,1),IF($T$1=FALSE,M73*HOME!$F$18,M73*HOME!$F$18/(1+HOME!$H$18)),IF($AO73=TRUE,IF($T$1=FALSE,M73*HOME!$F$21,M73*HOME!$F$21/(1+HOME!$H$21)),IF($T$1=FALSE,M73*HOME!$F$20,M73*HOME!$F$20/(1+HOME!$H$20)))))</f>
        <v>0</v>
      </c>
      <c r="CK73" s="310">
        <f>IF($T73=TRUE,0,IF(N$2&lt;DATE(2019,10,1),IF($T$1=FALSE,N73*HOME!$F$18,N73*HOME!$F$18/(1+HOME!$H$18)),IF($AO73=TRUE,IF($T$1=FALSE,N73*HOME!$F$21,N73*HOME!$F$21/(1+HOME!$H$21)),IF($T$1=FALSE,N73*HOME!$F$20,N73*HOME!$F$20/(1+HOME!$H$20)))))</f>
        <v>0</v>
      </c>
      <c r="CL73" s="310">
        <f>IF($T73=TRUE,0,IF(O$2&lt;DATE(2019,10,1),IF($T$1=FALSE,O73*HOME!$F$18,O73*HOME!$F$18/(1+HOME!$H$18)),IF($AO73=TRUE,IF($T$1=FALSE,O73*HOME!$F$21,O73*HOME!$F$21/(1+HOME!$H$21)),IF($T$1=FALSE,O73*HOME!$F$20,O73*HOME!$F$20/(1+HOME!$H$20)))))</f>
        <v>0</v>
      </c>
      <c r="CM73" s="310">
        <f>IF($T73=TRUE,0,IF(P$2&lt;DATE(2019,10,1),IF($T$1=FALSE,P73*HOME!$F$18,P73*HOME!$F$18/(1+HOME!$H$18)),IF($AO73=TRUE,IF($T$1=FALSE,P73*HOME!$F$21,P73*HOME!$F$21/(1+HOME!$H$21)),IF($T$1=FALSE,P73*HOME!$F$20,P73*HOME!$F$20/(1+HOME!$H$20)))))</f>
        <v>0</v>
      </c>
      <c r="CN73" s="310">
        <f t="shared" si="41"/>
        <v>0</v>
      </c>
    </row>
    <row r="74" spans="1:92" ht="18" customHeight="1">
      <c r="A74" s="335"/>
      <c r="B74" s="336"/>
      <c r="C74" s="1106">
        <f>IF(C$235=FALSE,当期計画!C74,当期実績!C74)</f>
        <v>0</v>
      </c>
      <c r="D74" s="387">
        <f>IF(D$235=FALSE,当期計画!D74,当期実績!D74)</f>
        <v>0</v>
      </c>
      <c r="E74" s="387">
        <f>IF(E$235=FALSE,当期計画!E74,当期実績!E74)</f>
        <v>0</v>
      </c>
      <c r="F74" s="387">
        <f>IF(F$235=FALSE,当期計画!F74,当期実績!F74)</f>
        <v>0</v>
      </c>
      <c r="G74" s="387">
        <f>IF(G$235=FALSE,当期計画!G74,当期実績!G74)</f>
        <v>0</v>
      </c>
      <c r="H74" s="387">
        <f>IF(H$235=FALSE,当期計画!H74,当期実績!H74)</f>
        <v>0</v>
      </c>
      <c r="I74" s="387">
        <f>IF(I$235=FALSE,当期計画!I74,当期実績!I74)</f>
        <v>0</v>
      </c>
      <c r="J74" s="387">
        <f>IF(J$235=FALSE,当期計画!J74,当期実績!J74)</f>
        <v>0</v>
      </c>
      <c r="K74" s="387">
        <f>IF(K$235=FALSE,当期計画!K74,当期実績!K74)</f>
        <v>0</v>
      </c>
      <c r="L74" s="387">
        <f>IF(L$235=FALSE,当期計画!L74,当期実績!L74)</f>
        <v>0</v>
      </c>
      <c r="M74" s="387">
        <f>IF(M$235=FALSE,当期計画!M74,当期実績!M74)</f>
        <v>0</v>
      </c>
      <c r="N74" s="387">
        <f>IF(N$235=FALSE,当期計画!N74,当期実績!N74)</f>
        <v>0</v>
      </c>
      <c r="O74" s="387">
        <f>IF(O$235=FALSE,当期計画!O74,当期実績!O74)</f>
        <v>0</v>
      </c>
      <c r="P74" s="387">
        <f>IF(P$235=FALSE,当期計画!P74,当期実績!P74)</f>
        <v>0</v>
      </c>
      <c r="Q74" s="90">
        <f>SUM(D74:P74)</f>
        <v>0</v>
      </c>
      <c r="R74" s="1107">
        <f t="shared" si="47"/>
        <v>0</v>
      </c>
      <c r="S74" s="344">
        <f>前期実績!Q74</f>
        <v>0</v>
      </c>
      <c r="T74" s="341" t="b">
        <f>当期計画!T74</f>
        <v>0</v>
      </c>
      <c r="U74" s="79">
        <f>IF(D$2&lt;DATE(2019,10,1),IF($T$1=FALSE,IF($T74=FALSE,D74*HOME!$H$18,0),IF($T74=FALSE,D74*HOME!$H$18/(1+HOME!$H$18),0)),IF($T$1=FALSE,IF($T74=FALSE,D74*HOME!$H$20,0),IF($T74=FALSE,D74*HOME!$H$20/(1+HOME!$H$20),0)))</f>
        <v>0</v>
      </c>
      <c r="V74" s="79">
        <f>IF(E$2&lt;DATE(2019,10,1),IF($T$1=FALSE,IF($T74=FALSE,E74*HOME!$H$18,0),IF($T74=FALSE,E74*HOME!$H$18/(1+HOME!$H$18),0)),IF($T$1=FALSE,IF($T74=FALSE,E74*HOME!$H$20,0),IF($T74=FALSE,E74*HOME!$H$20/(1+HOME!$H$20),0)))</f>
        <v>0</v>
      </c>
      <c r="W74" s="79">
        <f>IF(F$2&lt;DATE(2019,10,1),IF($T$1=FALSE,IF($T74=FALSE,F74*HOME!$H$18,0),IF($T74=FALSE,F74*HOME!$H$18/(1+HOME!$H$18),0)),IF($T$1=FALSE,IF($T74=FALSE,F74*HOME!$H$20,0),IF($T74=FALSE,F74*HOME!$H$20/(1+HOME!$H$20),0)))</f>
        <v>0</v>
      </c>
      <c r="X74" s="79">
        <f>IF(G$2&lt;DATE(2019,10,1),IF($T$1=FALSE,IF($T74=FALSE,G74*HOME!$H$18,0),IF($T74=FALSE,G74*HOME!$H$18/(1+HOME!$H$18),0)),IF($T$1=FALSE,IF($T74=FALSE,G74*HOME!$H$20,0),IF($T74=FALSE,G74*HOME!$H$20/(1+HOME!$H$20),0)))</f>
        <v>0</v>
      </c>
      <c r="Y74" s="79">
        <f>IF(H$2&lt;DATE(2019,10,1),IF($T$1=FALSE,IF($T74=FALSE,H74*HOME!$H$18,0),IF($T74=FALSE,H74*HOME!$H$18/(1+HOME!$H$18),0)),IF($T$1=FALSE,IF($T74=FALSE,H74*HOME!$H$20,0),IF($T74=FALSE,H74*HOME!$H$20/(1+HOME!$H$20),0)))</f>
        <v>0</v>
      </c>
      <c r="Z74" s="79">
        <f>IF(I$2&lt;DATE(2019,10,1),IF($T$1=FALSE,IF($T74=FALSE,I74*HOME!$H$18,0),IF($T74=FALSE,I74*HOME!$H$18/(1+HOME!$H$18),0)),IF($T$1=FALSE,IF($T74=FALSE,I74*HOME!$H$20,0),IF($T74=FALSE,I74*HOME!$H$20/(1+HOME!$H$20),0)))</f>
        <v>0</v>
      </c>
      <c r="AA74" s="79">
        <f>IF(J$2&lt;DATE(2019,10,1),IF($T$1=FALSE,IF($T74=FALSE,J74*HOME!$H$18,0),IF($T74=FALSE,J74*HOME!$H$18/(1+HOME!$H$18),0)),IF($T$1=FALSE,IF($T74=FALSE,J74*HOME!$H$20,0),IF($T74=FALSE,J74*HOME!$H$20/(1+HOME!$H$20),0)))</f>
        <v>0</v>
      </c>
      <c r="AB74" s="79">
        <f>IF(K$2&lt;DATE(2019,10,1),IF($T$1=FALSE,IF($T74=FALSE,K74*HOME!$H$18,0),IF($T74=FALSE,K74*HOME!$H$18/(1+HOME!$H$18),0)),IF($T$1=FALSE,IF($T74=FALSE,K74*HOME!$H$20,0),IF($T74=FALSE,K74*HOME!$H$20/(1+HOME!$H$20),0)))</f>
        <v>0</v>
      </c>
      <c r="AC74" s="79">
        <f>IF(L$2&lt;DATE(2019,10,1),IF($T$1=FALSE,IF($T74=FALSE,L74*HOME!$H$18,0),IF($T74=FALSE,L74*HOME!$H$18/(1+HOME!$H$18),0)),IF($T$1=FALSE,IF($T74=FALSE,L74*HOME!$H$20,0),IF($T74=FALSE,L74*HOME!$H$20/(1+HOME!$H$20),0)))</f>
        <v>0</v>
      </c>
      <c r="AD74" s="79">
        <f>IF(M$2&lt;DATE(2019,10,1),IF($T$1=FALSE,IF($T74=FALSE,M74*HOME!$H$18,0),IF($T74=FALSE,M74*HOME!$H$18/(1+HOME!$H$18),0)),IF($T$1=FALSE,IF($T74=FALSE,M74*HOME!$H$20,0),IF($T74=FALSE,M74*HOME!$H$20/(1+HOME!$H$20),0)))</f>
        <v>0</v>
      </c>
      <c r="AE74" s="79">
        <f>IF(N$2&lt;DATE(2019,10,1),IF($T$1=FALSE,IF($T74=FALSE,N74*HOME!$H$18,0),IF($T74=FALSE,N74*HOME!$H$18/(1+HOME!$H$18),0)),IF($T$1=FALSE,IF($T74=FALSE,N74*HOME!$H$20,0),IF($T74=FALSE,N74*HOME!$H$20/(1+HOME!$H$20),0)))</f>
        <v>0</v>
      </c>
      <c r="AF74" s="79">
        <f>IF(O$2&lt;DATE(2019,10,1),IF($T$1=FALSE,IF($T74=FALSE,O74*HOME!$H$18,0),IF($T74=FALSE,O74*HOME!$H$18/(1+HOME!$H$18),0)),IF($T$1=FALSE,IF($T74=FALSE,O74*HOME!$H$20,0),IF($T74=FALSE,O74*HOME!$H$20/(1+HOME!$H$20),0)))</f>
        <v>0</v>
      </c>
      <c r="AG74" s="79">
        <f>IF(P$2&lt;DATE(2019,10,1),IF($T$1=FALSE,IF($T74=FALSE,P74*HOME!$H$18,0),IF($T74=FALSE,P74*HOME!$H$18/(1+HOME!$H$18),0)),IF($T$1=FALSE,IF($T74=FALSE,P74*HOME!$H$20,0),IF($T74=FALSE,P74*HOME!$H$20/(1+HOME!$H$20),0)))</f>
        <v>0</v>
      </c>
      <c r="AH74" s="79">
        <f t="shared" si="40"/>
        <v>0</v>
      </c>
      <c r="AI74" s="79">
        <f t="shared" si="48"/>
        <v>0</v>
      </c>
      <c r="AJ74" s="86"/>
      <c r="AK74" s="79"/>
      <c r="AL74" s="79"/>
      <c r="AM74" s="79"/>
      <c r="AN74" s="79"/>
      <c r="AO74" s="79"/>
      <c r="AP74" s="79"/>
      <c r="AQ74" s="79"/>
      <c r="AR74" s="79"/>
      <c r="CA74" s="310">
        <f>IF($T74=TRUE,0,IF(D$2&lt;DATE(2019,10,1),IF($T$1=FALSE,D74*HOME!$F$18,D74*HOME!$F$18/(1+HOME!$H$18)),IF($AO74=TRUE,IF($T$1=FALSE,D74*HOME!$F$21,D74*HOME!$F$21/(1+HOME!$H$21)),IF($T$1=FALSE,D74*HOME!$F$20,D74*HOME!$F$20/(1+HOME!$H$20)))))</f>
        <v>0</v>
      </c>
      <c r="CB74" s="310">
        <f>IF($T74=TRUE,0,IF(E$2&lt;DATE(2019,10,1),IF($T$1=FALSE,E74*HOME!$F$18,E74*HOME!$F$18/(1+HOME!$H$18)),IF($AO74=TRUE,IF($T$1=FALSE,E74*HOME!$F$21,E74*HOME!$F$21/(1+HOME!$H$21)),IF($T$1=FALSE,E74*HOME!$F$20,E74*HOME!$F$20/(1+HOME!$H$20)))))</f>
        <v>0</v>
      </c>
      <c r="CC74" s="310">
        <f>IF($T74=TRUE,0,IF(F$2&lt;DATE(2019,10,1),IF($T$1=FALSE,F74*HOME!$F$18,F74*HOME!$F$18/(1+HOME!$H$18)),IF($AO74=TRUE,IF($T$1=FALSE,F74*HOME!$F$21,F74*HOME!$F$21/(1+HOME!$H$21)),IF($T$1=FALSE,F74*HOME!$F$20,F74*HOME!$F$20/(1+HOME!$H$20)))))</f>
        <v>0</v>
      </c>
      <c r="CD74" s="310">
        <f>IF($T74=TRUE,0,IF(G$2&lt;DATE(2019,10,1),IF($T$1=FALSE,G74*HOME!$F$18,G74*HOME!$F$18/(1+HOME!$H$18)),IF($AO74=TRUE,IF($T$1=FALSE,G74*HOME!$F$21,G74*HOME!$F$21/(1+HOME!$H$21)),IF($T$1=FALSE,G74*HOME!$F$20,G74*HOME!$F$20/(1+HOME!$H$20)))))</f>
        <v>0</v>
      </c>
      <c r="CE74" s="310">
        <f>IF($T74=TRUE,0,IF(H$2&lt;DATE(2019,10,1),IF($T$1=FALSE,H74*HOME!$F$18,H74*HOME!$F$18/(1+HOME!$H$18)),IF($AO74=TRUE,IF($T$1=FALSE,H74*HOME!$F$21,H74*HOME!$F$21/(1+HOME!$H$21)),IF($T$1=FALSE,H74*HOME!$F$20,H74*HOME!$F$20/(1+HOME!$H$20)))))</f>
        <v>0</v>
      </c>
      <c r="CF74" s="310">
        <f>IF($T74=TRUE,0,IF(I$2&lt;DATE(2019,10,1),IF($T$1=FALSE,I74*HOME!$F$18,I74*HOME!$F$18/(1+HOME!$H$18)),IF($AO74=TRUE,IF($T$1=FALSE,I74*HOME!$F$21,I74*HOME!$F$21/(1+HOME!$H$21)),IF($T$1=FALSE,I74*HOME!$F$20,I74*HOME!$F$20/(1+HOME!$H$20)))))</f>
        <v>0</v>
      </c>
      <c r="CG74" s="310">
        <f>IF($T74=TRUE,0,IF(J$2&lt;DATE(2019,10,1),IF($T$1=FALSE,J74*HOME!$F$18,J74*HOME!$F$18/(1+HOME!$H$18)),IF($AO74=TRUE,IF($T$1=FALSE,J74*HOME!$F$21,J74*HOME!$F$21/(1+HOME!$H$21)),IF($T$1=FALSE,J74*HOME!$F$20,J74*HOME!$F$20/(1+HOME!$H$20)))))</f>
        <v>0</v>
      </c>
      <c r="CH74" s="310">
        <f>IF($T74=TRUE,0,IF(K$2&lt;DATE(2019,10,1),IF($T$1=FALSE,K74*HOME!$F$18,K74*HOME!$F$18/(1+HOME!$H$18)),IF($AO74=TRUE,IF($T$1=FALSE,K74*HOME!$F$21,K74*HOME!$F$21/(1+HOME!$H$21)),IF($T$1=FALSE,K74*HOME!$F$20,K74*HOME!$F$20/(1+HOME!$H$20)))))</f>
        <v>0</v>
      </c>
      <c r="CI74" s="310">
        <f>IF($T74=TRUE,0,IF(L$2&lt;DATE(2019,10,1),IF($T$1=FALSE,L74*HOME!$F$18,L74*HOME!$F$18/(1+HOME!$H$18)),IF($AO74=TRUE,IF($T$1=FALSE,L74*HOME!$F$21,L74*HOME!$F$21/(1+HOME!$H$21)),IF($T$1=FALSE,L74*HOME!$F$20,L74*HOME!$F$20/(1+HOME!$H$20)))))</f>
        <v>0</v>
      </c>
      <c r="CJ74" s="310">
        <f>IF($T74=TRUE,0,IF(M$2&lt;DATE(2019,10,1),IF($T$1=FALSE,M74*HOME!$F$18,M74*HOME!$F$18/(1+HOME!$H$18)),IF($AO74=TRUE,IF($T$1=FALSE,M74*HOME!$F$21,M74*HOME!$F$21/(1+HOME!$H$21)),IF($T$1=FALSE,M74*HOME!$F$20,M74*HOME!$F$20/(1+HOME!$H$20)))))</f>
        <v>0</v>
      </c>
      <c r="CK74" s="310">
        <f>IF($T74=TRUE,0,IF(N$2&lt;DATE(2019,10,1),IF($T$1=FALSE,N74*HOME!$F$18,N74*HOME!$F$18/(1+HOME!$H$18)),IF($AO74=TRUE,IF($T$1=FALSE,N74*HOME!$F$21,N74*HOME!$F$21/(1+HOME!$H$21)),IF($T$1=FALSE,N74*HOME!$F$20,N74*HOME!$F$20/(1+HOME!$H$20)))))</f>
        <v>0</v>
      </c>
      <c r="CL74" s="310">
        <f>IF($T74=TRUE,0,IF(O$2&lt;DATE(2019,10,1),IF($T$1=FALSE,O74*HOME!$F$18,O74*HOME!$F$18/(1+HOME!$H$18)),IF($AO74=TRUE,IF($T$1=FALSE,O74*HOME!$F$21,O74*HOME!$F$21/(1+HOME!$H$21)),IF($T$1=FALSE,O74*HOME!$F$20,O74*HOME!$F$20/(1+HOME!$H$20)))))</f>
        <v>0</v>
      </c>
      <c r="CM74" s="310">
        <f>IF($T74=TRUE,0,IF(P$2&lt;DATE(2019,10,1),IF($T$1=FALSE,P74*HOME!$F$18,P74*HOME!$F$18/(1+HOME!$H$18)),IF($AO74=TRUE,IF($T$1=FALSE,P74*HOME!$F$21,P74*HOME!$F$21/(1+HOME!$H$21)),IF($T$1=FALSE,P74*HOME!$F$20,P74*HOME!$F$20/(1+HOME!$H$20)))))</f>
        <v>0</v>
      </c>
      <c r="CN74" s="310">
        <f t="shared" si="41"/>
        <v>0</v>
      </c>
    </row>
    <row r="75" spans="1:92" ht="18" customHeight="1">
      <c r="A75" s="335"/>
      <c r="B75" s="336">
        <v>65</v>
      </c>
      <c r="C75" s="1106">
        <f>IF(C$235=FALSE,当期計画!C75,当期実績!C75)</f>
        <v>0</v>
      </c>
      <c r="D75" s="387">
        <f>IF(D$235=FALSE,当期計画!D75,当期実績!D75)</f>
        <v>0</v>
      </c>
      <c r="E75" s="387">
        <f>IF(E$235=FALSE,当期計画!E75,当期実績!E75)</f>
        <v>0</v>
      </c>
      <c r="F75" s="387">
        <f>IF(F$235=FALSE,当期計画!F75,当期実績!F75)</f>
        <v>0</v>
      </c>
      <c r="G75" s="387">
        <f>IF(G$235=FALSE,当期計画!G75,当期実績!G75)</f>
        <v>0</v>
      </c>
      <c r="H75" s="387">
        <f>IF(H$235=FALSE,当期計画!H75,当期実績!H75)</f>
        <v>0</v>
      </c>
      <c r="I75" s="387">
        <f>IF(I$235=FALSE,当期計画!I75,当期実績!I75)</f>
        <v>0</v>
      </c>
      <c r="J75" s="387">
        <f>IF(J$235=FALSE,当期計画!J75,当期実績!J75)</f>
        <v>0</v>
      </c>
      <c r="K75" s="387">
        <f>IF(K$235=FALSE,当期計画!K75,当期実績!K75)</f>
        <v>0</v>
      </c>
      <c r="L75" s="387">
        <f>IF(L$235=FALSE,当期計画!L75,当期実績!L75)</f>
        <v>0</v>
      </c>
      <c r="M75" s="387">
        <f>IF(M$235=FALSE,当期計画!M75,当期実績!M75)</f>
        <v>0</v>
      </c>
      <c r="N75" s="387">
        <f>IF(N$235=FALSE,当期計画!N75,当期実績!N75)</f>
        <v>0</v>
      </c>
      <c r="O75" s="387">
        <f>IF(O$235=FALSE,当期計画!O75,当期実績!O75)</f>
        <v>0</v>
      </c>
      <c r="P75" s="387">
        <f>IF(P$235=FALSE,当期計画!P75,当期実績!P75)</f>
        <v>0</v>
      </c>
      <c r="Q75" s="90">
        <f t="shared" si="46"/>
        <v>0</v>
      </c>
      <c r="R75" s="1107">
        <f t="shared" si="47"/>
        <v>0</v>
      </c>
      <c r="S75" s="344">
        <f>前期実績!Q75</f>
        <v>0</v>
      </c>
      <c r="T75" s="341" t="b">
        <f>当期計画!T75</f>
        <v>0</v>
      </c>
      <c r="U75" s="79">
        <f>IF(D$2&lt;DATE(2019,10,1),IF($T$1=FALSE,IF($T75=FALSE,D75*HOME!$H$18,0),IF($T75=FALSE,D75*HOME!$H$18/(1+HOME!$H$18),0)),IF($T$1=FALSE,IF($T75=FALSE,D75*HOME!$H$20,0),IF($T75=FALSE,D75*HOME!$H$20/(1+HOME!$H$20),0)))</f>
        <v>0</v>
      </c>
      <c r="V75" s="79">
        <f>IF(E$2&lt;DATE(2019,10,1),IF($T$1=FALSE,IF($T75=FALSE,E75*HOME!$H$18,0),IF($T75=FALSE,E75*HOME!$H$18/(1+HOME!$H$18),0)),IF($T$1=FALSE,IF($T75=FALSE,E75*HOME!$H$20,0),IF($T75=FALSE,E75*HOME!$H$20/(1+HOME!$H$20),0)))</f>
        <v>0</v>
      </c>
      <c r="W75" s="79">
        <f>IF(F$2&lt;DATE(2019,10,1),IF($T$1=FALSE,IF($T75=FALSE,F75*HOME!$H$18,0),IF($T75=FALSE,F75*HOME!$H$18/(1+HOME!$H$18),0)),IF($T$1=FALSE,IF($T75=FALSE,F75*HOME!$H$20,0),IF($T75=FALSE,F75*HOME!$H$20/(1+HOME!$H$20),0)))</f>
        <v>0</v>
      </c>
      <c r="X75" s="79">
        <f>IF(G$2&lt;DATE(2019,10,1),IF($T$1=FALSE,IF($T75=FALSE,G75*HOME!$H$18,0),IF($T75=FALSE,G75*HOME!$H$18/(1+HOME!$H$18),0)),IF($T$1=FALSE,IF($T75=FALSE,G75*HOME!$H$20,0),IF($T75=FALSE,G75*HOME!$H$20/(1+HOME!$H$20),0)))</f>
        <v>0</v>
      </c>
      <c r="Y75" s="79">
        <f>IF(H$2&lt;DATE(2019,10,1),IF($T$1=FALSE,IF($T75=FALSE,H75*HOME!$H$18,0),IF($T75=FALSE,H75*HOME!$H$18/(1+HOME!$H$18),0)),IF($T$1=FALSE,IF($T75=FALSE,H75*HOME!$H$20,0),IF($T75=FALSE,H75*HOME!$H$20/(1+HOME!$H$20),0)))</f>
        <v>0</v>
      </c>
      <c r="Z75" s="79">
        <f>IF(I$2&lt;DATE(2019,10,1),IF($T$1=FALSE,IF($T75=FALSE,I75*HOME!$H$18,0),IF($T75=FALSE,I75*HOME!$H$18/(1+HOME!$H$18),0)),IF($T$1=FALSE,IF($T75=FALSE,I75*HOME!$H$20,0),IF($T75=FALSE,I75*HOME!$H$20/(1+HOME!$H$20),0)))</f>
        <v>0</v>
      </c>
      <c r="AA75" s="79">
        <f>IF(J$2&lt;DATE(2019,10,1),IF($T$1=FALSE,IF($T75=FALSE,J75*HOME!$H$18,0),IF($T75=FALSE,J75*HOME!$H$18/(1+HOME!$H$18),0)),IF($T$1=FALSE,IF($T75=FALSE,J75*HOME!$H$20,0),IF($T75=FALSE,J75*HOME!$H$20/(1+HOME!$H$20),0)))</f>
        <v>0</v>
      </c>
      <c r="AB75" s="79">
        <f>IF(K$2&lt;DATE(2019,10,1),IF($T$1=FALSE,IF($T75=FALSE,K75*HOME!$H$18,0),IF($T75=FALSE,K75*HOME!$H$18/(1+HOME!$H$18),0)),IF($T$1=FALSE,IF($T75=FALSE,K75*HOME!$H$20,0),IF($T75=FALSE,K75*HOME!$H$20/(1+HOME!$H$20),0)))</f>
        <v>0</v>
      </c>
      <c r="AC75" s="79">
        <f>IF(L$2&lt;DATE(2019,10,1),IF($T$1=FALSE,IF($T75=FALSE,L75*HOME!$H$18,0),IF($T75=FALSE,L75*HOME!$H$18/(1+HOME!$H$18),0)),IF($T$1=FALSE,IF($T75=FALSE,L75*HOME!$H$20,0),IF($T75=FALSE,L75*HOME!$H$20/(1+HOME!$H$20),0)))</f>
        <v>0</v>
      </c>
      <c r="AD75" s="79">
        <f>IF(M$2&lt;DATE(2019,10,1),IF($T$1=FALSE,IF($T75=FALSE,M75*HOME!$H$18,0),IF($T75=FALSE,M75*HOME!$H$18/(1+HOME!$H$18),0)),IF($T$1=FALSE,IF($T75=FALSE,M75*HOME!$H$20,0),IF($T75=FALSE,M75*HOME!$H$20/(1+HOME!$H$20),0)))</f>
        <v>0</v>
      </c>
      <c r="AE75" s="79">
        <f>IF(N$2&lt;DATE(2019,10,1),IF($T$1=FALSE,IF($T75=FALSE,N75*HOME!$H$18,0),IF($T75=FALSE,N75*HOME!$H$18/(1+HOME!$H$18),0)),IF($T$1=FALSE,IF($T75=FALSE,N75*HOME!$H$20,0),IF($T75=FALSE,N75*HOME!$H$20/(1+HOME!$H$20),0)))</f>
        <v>0</v>
      </c>
      <c r="AF75" s="79">
        <f>IF(O$2&lt;DATE(2019,10,1),IF($T$1=FALSE,IF($T75=FALSE,O75*HOME!$H$18,0),IF($T75=FALSE,O75*HOME!$H$18/(1+HOME!$H$18),0)),IF($T$1=FALSE,IF($T75=FALSE,O75*HOME!$H$20,0),IF($T75=FALSE,O75*HOME!$H$20/(1+HOME!$H$20),0)))</f>
        <v>0</v>
      </c>
      <c r="AG75" s="79">
        <f>IF(P$2&lt;DATE(2019,10,1),IF($T$1=FALSE,IF($T75=FALSE,P75*HOME!$H$18,0),IF($T75=FALSE,P75*HOME!$H$18/(1+HOME!$H$18),0)),IF($T$1=FALSE,IF($T75=FALSE,P75*HOME!$H$20,0),IF($T75=FALSE,P75*HOME!$H$20/(1+HOME!$H$20),0)))</f>
        <v>0</v>
      </c>
      <c r="AH75" s="79">
        <f t="shared" si="40"/>
        <v>0</v>
      </c>
      <c r="AI75" s="79">
        <f t="shared" si="48"/>
        <v>0</v>
      </c>
      <c r="AJ75" s="86"/>
      <c r="AK75" s="79"/>
      <c r="AL75" s="79"/>
      <c r="AM75" s="79"/>
      <c r="AN75" s="79"/>
      <c r="AO75" s="79"/>
      <c r="AP75" s="79"/>
      <c r="AQ75" s="79"/>
      <c r="AR75" s="79"/>
      <c r="CA75" s="310">
        <f>IF($T75=TRUE,0,IF(D$2&lt;DATE(2019,10,1),IF($T$1=FALSE,D75*HOME!$F$18,D75*HOME!$F$18/(1+HOME!$H$18)),IF($AO75=TRUE,IF($T$1=FALSE,D75*HOME!$F$21,D75*HOME!$F$21/(1+HOME!$H$21)),IF($T$1=FALSE,D75*HOME!$F$20,D75*HOME!$F$20/(1+HOME!$H$20)))))</f>
        <v>0</v>
      </c>
      <c r="CB75" s="310">
        <f>IF($T75=TRUE,0,IF(E$2&lt;DATE(2019,10,1),IF($T$1=FALSE,E75*HOME!$F$18,E75*HOME!$F$18/(1+HOME!$H$18)),IF($AO75=TRUE,IF($T$1=FALSE,E75*HOME!$F$21,E75*HOME!$F$21/(1+HOME!$H$21)),IF($T$1=FALSE,E75*HOME!$F$20,E75*HOME!$F$20/(1+HOME!$H$20)))))</f>
        <v>0</v>
      </c>
      <c r="CC75" s="310">
        <f>IF($T75=TRUE,0,IF(F$2&lt;DATE(2019,10,1),IF($T$1=FALSE,F75*HOME!$F$18,F75*HOME!$F$18/(1+HOME!$H$18)),IF($AO75=TRUE,IF($T$1=FALSE,F75*HOME!$F$21,F75*HOME!$F$21/(1+HOME!$H$21)),IF($T$1=FALSE,F75*HOME!$F$20,F75*HOME!$F$20/(1+HOME!$H$20)))))</f>
        <v>0</v>
      </c>
      <c r="CD75" s="310">
        <f>IF($T75=TRUE,0,IF(G$2&lt;DATE(2019,10,1),IF($T$1=FALSE,G75*HOME!$F$18,G75*HOME!$F$18/(1+HOME!$H$18)),IF($AO75=TRUE,IF($T$1=FALSE,G75*HOME!$F$21,G75*HOME!$F$21/(1+HOME!$H$21)),IF($T$1=FALSE,G75*HOME!$F$20,G75*HOME!$F$20/(1+HOME!$H$20)))))</f>
        <v>0</v>
      </c>
      <c r="CE75" s="310">
        <f>IF($T75=TRUE,0,IF(H$2&lt;DATE(2019,10,1),IF($T$1=FALSE,H75*HOME!$F$18,H75*HOME!$F$18/(1+HOME!$H$18)),IF($AO75=TRUE,IF($T$1=FALSE,H75*HOME!$F$21,H75*HOME!$F$21/(1+HOME!$H$21)),IF($T$1=FALSE,H75*HOME!$F$20,H75*HOME!$F$20/(1+HOME!$H$20)))))</f>
        <v>0</v>
      </c>
      <c r="CF75" s="310">
        <f>IF($T75=TRUE,0,IF(I$2&lt;DATE(2019,10,1),IF($T$1=FALSE,I75*HOME!$F$18,I75*HOME!$F$18/(1+HOME!$H$18)),IF($AO75=TRUE,IF($T$1=FALSE,I75*HOME!$F$21,I75*HOME!$F$21/(1+HOME!$H$21)),IF($T$1=FALSE,I75*HOME!$F$20,I75*HOME!$F$20/(1+HOME!$H$20)))))</f>
        <v>0</v>
      </c>
      <c r="CG75" s="310">
        <f>IF($T75=TRUE,0,IF(J$2&lt;DATE(2019,10,1),IF($T$1=FALSE,J75*HOME!$F$18,J75*HOME!$F$18/(1+HOME!$H$18)),IF($AO75=TRUE,IF($T$1=FALSE,J75*HOME!$F$21,J75*HOME!$F$21/(1+HOME!$H$21)),IF($T$1=FALSE,J75*HOME!$F$20,J75*HOME!$F$20/(1+HOME!$H$20)))))</f>
        <v>0</v>
      </c>
      <c r="CH75" s="310">
        <f>IF($T75=TRUE,0,IF(K$2&lt;DATE(2019,10,1),IF($T$1=FALSE,K75*HOME!$F$18,K75*HOME!$F$18/(1+HOME!$H$18)),IF($AO75=TRUE,IF($T$1=FALSE,K75*HOME!$F$21,K75*HOME!$F$21/(1+HOME!$H$21)),IF($T$1=FALSE,K75*HOME!$F$20,K75*HOME!$F$20/(1+HOME!$H$20)))))</f>
        <v>0</v>
      </c>
      <c r="CI75" s="310">
        <f>IF($T75=TRUE,0,IF(L$2&lt;DATE(2019,10,1),IF($T$1=FALSE,L75*HOME!$F$18,L75*HOME!$F$18/(1+HOME!$H$18)),IF($AO75=TRUE,IF($T$1=FALSE,L75*HOME!$F$21,L75*HOME!$F$21/(1+HOME!$H$21)),IF($T$1=FALSE,L75*HOME!$F$20,L75*HOME!$F$20/(1+HOME!$H$20)))))</f>
        <v>0</v>
      </c>
      <c r="CJ75" s="310">
        <f>IF($T75=TRUE,0,IF(M$2&lt;DATE(2019,10,1),IF($T$1=FALSE,M75*HOME!$F$18,M75*HOME!$F$18/(1+HOME!$H$18)),IF($AO75=TRUE,IF($T$1=FALSE,M75*HOME!$F$21,M75*HOME!$F$21/(1+HOME!$H$21)),IF($T$1=FALSE,M75*HOME!$F$20,M75*HOME!$F$20/(1+HOME!$H$20)))))</f>
        <v>0</v>
      </c>
      <c r="CK75" s="310">
        <f>IF($T75=TRUE,0,IF(N$2&lt;DATE(2019,10,1),IF($T$1=FALSE,N75*HOME!$F$18,N75*HOME!$F$18/(1+HOME!$H$18)),IF($AO75=TRUE,IF($T$1=FALSE,N75*HOME!$F$21,N75*HOME!$F$21/(1+HOME!$H$21)),IF($T$1=FALSE,N75*HOME!$F$20,N75*HOME!$F$20/(1+HOME!$H$20)))))</f>
        <v>0</v>
      </c>
      <c r="CL75" s="310">
        <f>IF($T75=TRUE,0,IF(O$2&lt;DATE(2019,10,1),IF($T$1=FALSE,O75*HOME!$F$18,O75*HOME!$F$18/(1+HOME!$H$18)),IF($AO75=TRUE,IF($T$1=FALSE,O75*HOME!$F$21,O75*HOME!$F$21/(1+HOME!$H$21)),IF($T$1=FALSE,O75*HOME!$F$20,O75*HOME!$F$20/(1+HOME!$H$20)))))</f>
        <v>0</v>
      </c>
      <c r="CM75" s="310">
        <f>IF($T75=TRUE,0,IF(P$2&lt;DATE(2019,10,1),IF($T$1=FALSE,P75*HOME!$F$18,P75*HOME!$F$18/(1+HOME!$H$18)),IF($AO75=TRUE,IF($T$1=FALSE,P75*HOME!$F$21,P75*HOME!$F$21/(1+HOME!$H$21)),IF($T$1=FALSE,P75*HOME!$F$20,P75*HOME!$F$20/(1+HOME!$H$20)))))</f>
        <v>0</v>
      </c>
      <c r="CN75" s="310">
        <f t="shared" si="41"/>
        <v>0</v>
      </c>
    </row>
    <row r="76" spans="1:92" ht="18" customHeight="1">
      <c r="A76" s="335"/>
      <c r="B76" s="336">
        <v>66</v>
      </c>
      <c r="C76" s="1106">
        <f>IF(C$235=FALSE,当期計画!C76,当期実績!C76)</f>
        <v>0</v>
      </c>
      <c r="D76" s="387">
        <f>IF(D$235=FALSE,当期計画!D76,当期実績!D76)</f>
        <v>0</v>
      </c>
      <c r="E76" s="387">
        <f>IF(E$235=FALSE,当期計画!E76,当期実績!E76)</f>
        <v>0</v>
      </c>
      <c r="F76" s="387">
        <f>IF(F$235=FALSE,当期計画!F76,当期実績!F76)</f>
        <v>0</v>
      </c>
      <c r="G76" s="387">
        <f>IF(G$235=FALSE,当期計画!G76,当期実績!G76)</f>
        <v>0</v>
      </c>
      <c r="H76" s="387">
        <f>IF(H$235=FALSE,当期計画!H76,当期実績!H76)</f>
        <v>0</v>
      </c>
      <c r="I76" s="387">
        <f>IF(I$235=FALSE,当期計画!I76,当期実績!I76)</f>
        <v>0</v>
      </c>
      <c r="J76" s="387">
        <f>IF(J$235=FALSE,当期計画!J76,当期実績!J76)</f>
        <v>0</v>
      </c>
      <c r="K76" s="387">
        <f>IF(K$235=FALSE,当期計画!K76,当期実績!K76)</f>
        <v>0</v>
      </c>
      <c r="L76" s="387">
        <f>IF(L$235=FALSE,当期計画!L76,当期実績!L76)</f>
        <v>0</v>
      </c>
      <c r="M76" s="387">
        <f>IF(M$235=FALSE,当期計画!M76,当期実績!M76)</f>
        <v>0</v>
      </c>
      <c r="N76" s="387">
        <f>IF(N$235=FALSE,当期計画!N76,当期実績!N76)</f>
        <v>0</v>
      </c>
      <c r="O76" s="387">
        <f>IF(O$235=FALSE,当期計画!O76,当期実績!O76)</f>
        <v>0</v>
      </c>
      <c r="P76" s="387">
        <f>IF(P$235=FALSE,当期計画!P76,当期実績!P76)</f>
        <v>0</v>
      </c>
      <c r="Q76" s="90">
        <f t="shared" si="46"/>
        <v>0</v>
      </c>
      <c r="R76" s="1107">
        <f t="shared" si="47"/>
        <v>0</v>
      </c>
      <c r="S76" s="344">
        <f>前期実績!Q76</f>
        <v>0</v>
      </c>
      <c r="T76" s="341" t="b">
        <f>当期計画!T76</f>
        <v>0</v>
      </c>
      <c r="U76" s="79">
        <f>IF(D$2&lt;DATE(2019,10,1),IF($T$1=FALSE,IF($T76=FALSE,D76*HOME!$H$18,0),IF($T76=FALSE,D76*HOME!$H$18/(1+HOME!$H$18),0)),IF($T$1=FALSE,IF($T76=FALSE,D76*HOME!$H$20,0),IF($T76=FALSE,D76*HOME!$H$20/(1+HOME!$H$20),0)))</f>
        <v>0</v>
      </c>
      <c r="V76" s="79">
        <f>IF(E$2&lt;DATE(2019,10,1),IF($T$1=FALSE,IF($T76=FALSE,E76*HOME!$H$18,0),IF($T76=FALSE,E76*HOME!$H$18/(1+HOME!$H$18),0)),IF($T$1=FALSE,IF($T76=FALSE,E76*HOME!$H$20,0),IF($T76=FALSE,E76*HOME!$H$20/(1+HOME!$H$20),0)))</f>
        <v>0</v>
      </c>
      <c r="W76" s="79">
        <f>IF(F$2&lt;DATE(2019,10,1),IF($T$1=FALSE,IF($T76=FALSE,F76*HOME!$H$18,0),IF($T76=FALSE,F76*HOME!$H$18/(1+HOME!$H$18),0)),IF($T$1=FALSE,IF($T76=FALSE,F76*HOME!$H$20,0),IF($T76=FALSE,F76*HOME!$H$20/(1+HOME!$H$20),0)))</f>
        <v>0</v>
      </c>
      <c r="X76" s="79">
        <f>IF(G$2&lt;DATE(2019,10,1),IF($T$1=FALSE,IF($T76=FALSE,G76*HOME!$H$18,0),IF($T76=FALSE,G76*HOME!$H$18/(1+HOME!$H$18),0)),IF($T$1=FALSE,IF($T76=FALSE,G76*HOME!$H$20,0),IF($T76=FALSE,G76*HOME!$H$20/(1+HOME!$H$20),0)))</f>
        <v>0</v>
      </c>
      <c r="Y76" s="79">
        <f>IF(H$2&lt;DATE(2019,10,1),IF($T$1=FALSE,IF($T76=FALSE,H76*HOME!$H$18,0),IF($T76=FALSE,H76*HOME!$H$18/(1+HOME!$H$18),0)),IF($T$1=FALSE,IF($T76=FALSE,H76*HOME!$H$20,0),IF($T76=FALSE,H76*HOME!$H$20/(1+HOME!$H$20),0)))</f>
        <v>0</v>
      </c>
      <c r="Z76" s="79">
        <f>IF(I$2&lt;DATE(2019,10,1),IF($T$1=FALSE,IF($T76=FALSE,I76*HOME!$H$18,0),IF($T76=FALSE,I76*HOME!$H$18/(1+HOME!$H$18),0)),IF($T$1=FALSE,IF($T76=FALSE,I76*HOME!$H$20,0),IF($T76=FALSE,I76*HOME!$H$20/(1+HOME!$H$20),0)))</f>
        <v>0</v>
      </c>
      <c r="AA76" s="79">
        <f>IF(J$2&lt;DATE(2019,10,1),IF($T$1=FALSE,IF($T76=FALSE,J76*HOME!$H$18,0),IF($T76=FALSE,J76*HOME!$H$18/(1+HOME!$H$18),0)),IF($T$1=FALSE,IF($T76=FALSE,J76*HOME!$H$20,0),IF($T76=FALSE,J76*HOME!$H$20/(1+HOME!$H$20),0)))</f>
        <v>0</v>
      </c>
      <c r="AB76" s="79">
        <f>IF(K$2&lt;DATE(2019,10,1),IF($T$1=FALSE,IF($T76=FALSE,K76*HOME!$H$18,0),IF($T76=FALSE,K76*HOME!$H$18/(1+HOME!$H$18),0)),IF($T$1=FALSE,IF($T76=FALSE,K76*HOME!$H$20,0),IF($T76=FALSE,K76*HOME!$H$20/(1+HOME!$H$20),0)))</f>
        <v>0</v>
      </c>
      <c r="AC76" s="79">
        <f>IF(L$2&lt;DATE(2019,10,1),IF($T$1=FALSE,IF($T76=FALSE,L76*HOME!$H$18,0),IF($T76=FALSE,L76*HOME!$H$18/(1+HOME!$H$18),0)),IF($T$1=FALSE,IF($T76=FALSE,L76*HOME!$H$20,0),IF($T76=FALSE,L76*HOME!$H$20/(1+HOME!$H$20),0)))</f>
        <v>0</v>
      </c>
      <c r="AD76" s="79">
        <f>IF(M$2&lt;DATE(2019,10,1),IF($T$1=FALSE,IF($T76=FALSE,M76*HOME!$H$18,0),IF($T76=FALSE,M76*HOME!$H$18/(1+HOME!$H$18),0)),IF($T$1=FALSE,IF($T76=FALSE,M76*HOME!$H$20,0),IF($T76=FALSE,M76*HOME!$H$20/(1+HOME!$H$20),0)))</f>
        <v>0</v>
      </c>
      <c r="AE76" s="79">
        <f>IF(N$2&lt;DATE(2019,10,1),IF($T$1=FALSE,IF($T76=FALSE,N76*HOME!$H$18,0),IF($T76=FALSE,N76*HOME!$H$18/(1+HOME!$H$18),0)),IF($T$1=FALSE,IF($T76=FALSE,N76*HOME!$H$20,0),IF($T76=FALSE,N76*HOME!$H$20/(1+HOME!$H$20),0)))</f>
        <v>0</v>
      </c>
      <c r="AF76" s="79">
        <f>IF(O$2&lt;DATE(2019,10,1),IF($T$1=FALSE,IF($T76=FALSE,O76*HOME!$H$18,0),IF($T76=FALSE,O76*HOME!$H$18/(1+HOME!$H$18),0)),IF($T$1=FALSE,IF($T76=FALSE,O76*HOME!$H$20,0),IF($T76=FALSE,O76*HOME!$H$20/(1+HOME!$H$20),0)))</f>
        <v>0</v>
      </c>
      <c r="AG76" s="79">
        <f>IF(P$2&lt;DATE(2019,10,1),IF($T$1=FALSE,IF($T76=FALSE,P76*HOME!$H$18,0),IF($T76=FALSE,P76*HOME!$H$18/(1+HOME!$H$18),0)),IF($T$1=FALSE,IF($T76=FALSE,P76*HOME!$H$20,0),IF($T76=FALSE,P76*HOME!$H$20/(1+HOME!$H$20),0)))</f>
        <v>0</v>
      </c>
      <c r="AH76" s="79">
        <f t="shared" si="40"/>
        <v>0</v>
      </c>
      <c r="AI76" s="79">
        <f t="shared" si="48"/>
        <v>0</v>
      </c>
      <c r="AJ76" s="86"/>
      <c r="AK76" s="79"/>
      <c r="AL76" s="79"/>
      <c r="AM76" s="79"/>
      <c r="AN76" s="79"/>
      <c r="AO76" s="79"/>
      <c r="AP76" s="79"/>
      <c r="AQ76" s="79"/>
      <c r="AR76" s="79"/>
      <c r="CA76" s="310">
        <f>IF($T76=TRUE,0,IF(D$2&lt;DATE(2019,10,1),IF($T$1=FALSE,D76*HOME!$F$18,D76*HOME!$F$18/(1+HOME!$H$18)),IF($AO76=TRUE,IF($T$1=FALSE,D76*HOME!$F$21,D76*HOME!$F$21/(1+HOME!$H$21)),IF($T$1=FALSE,D76*HOME!$F$20,D76*HOME!$F$20/(1+HOME!$H$20)))))</f>
        <v>0</v>
      </c>
      <c r="CB76" s="310">
        <f>IF($T76=TRUE,0,IF(E$2&lt;DATE(2019,10,1),IF($T$1=FALSE,E76*HOME!$F$18,E76*HOME!$F$18/(1+HOME!$H$18)),IF($AO76=TRUE,IF($T$1=FALSE,E76*HOME!$F$21,E76*HOME!$F$21/(1+HOME!$H$21)),IF($T$1=FALSE,E76*HOME!$F$20,E76*HOME!$F$20/(1+HOME!$H$20)))))</f>
        <v>0</v>
      </c>
      <c r="CC76" s="310">
        <f>IF($T76=TRUE,0,IF(F$2&lt;DATE(2019,10,1),IF($T$1=FALSE,F76*HOME!$F$18,F76*HOME!$F$18/(1+HOME!$H$18)),IF($AO76=TRUE,IF($T$1=FALSE,F76*HOME!$F$21,F76*HOME!$F$21/(1+HOME!$H$21)),IF($T$1=FALSE,F76*HOME!$F$20,F76*HOME!$F$20/(1+HOME!$H$20)))))</f>
        <v>0</v>
      </c>
      <c r="CD76" s="310">
        <f>IF($T76=TRUE,0,IF(G$2&lt;DATE(2019,10,1),IF($T$1=FALSE,G76*HOME!$F$18,G76*HOME!$F$18/(1+HOME!$H$18)),IF($AO76=TRUE,IF($T$1=FALSE,G76*HOME!$F$21,G76*HOME!$F$21/(1+HOME!$H$21)),IF($T$1=FALSE,G76*HOME!$F$20,G76*HOME!$F$20/(1+HOME!$H$20)))))</f>
        <v>0</v>
      </c>
      <c r="CE76" s="310">
        <f>IF($T76=TRUE,0,IF(H$2&lt;DATE(2019,10,1),IF($T$1=FALSE,H76*HOME!$F$18,H76*HOME!$F$18/(1+HOME!$H$18)),IF($AO76=TRUE,IF($T$1=FALSE,H76*HOME!$F$21,H76*HOME!$F$21/(1+HOME!$H$21)),IF($T$1=FALSE,H76*HOME!$F$20,H76*HOME!$F$20/(1+HOME!$H$20)))))</f>
        <v>0</v>
      </c>
      <c r="CF76" s="310">
        <f>IF($T76=TRUE,0,IF(I$2&lt;DATE(2019,10,1),IF($T$1=FALSE,I76*HOME!$F$18,I76*HOME!$F$18/(1+HOME!$H$18)),IF($AO76=TRUE,IF($T$1=FALSE,I76*HOME!$F$21,I76*HOME!$F$21/(1+HOME!$H$21)),IF($T$1=FALSE,I76*HOME!$F$20,I76*HOME!$F$20/(1+HOME!$H$20)))))</f>
        <v>0</v>
      </c>
      <c r="CG76" s="310">
        <f>IF($T76=TRUE,0,IF(J$2&lt;DATE(2019,10,1),IF($T$1=FALSE,J76*HOME!$F$18,J76*HOME!$F$18/(1+HOME!$H$18)),IF($AO76=TRUE,IF($T$1=FALSE,J76*HOME!$F$21,J76*HOME!$F$21/(1+HOME!$H$21)),IF($T$1=FALSE,J76*HOME!$F$20,J76*HOME!$F$20/(1+HOME!$H$20)))))</f>
        <v>0</v>
      </c>
      <c r="CH76" s="310">
        <f>IF($T76=TRUE,0,IF(K$2&lt;DATE(2019,10,1),IF($T$1=FALSE,K76*HOME!$F$18,K76*HOME!$F$18/(1+HOME!$H$18)),IF($AO76=TRUE,IF($T$1=FALSE,K76*HOME!$F$21,K76*HOME!$F$21/(1+HOME!$H$21)),IF($T$1=FALSE,K76*HOME!$F$20,K76*HOME!$F$20/(1+HOME!$H$20)))))</f>
        <v>0</v>
      </c>
      <c r="CI76" s="310">
        <f>IF($T76=TRUE,0,IF(L$2&lt;DATE(2019,10,1),IF($T$1=FALSE,L76*HOME!$F$18,L76*HOME!$F$18/(1+HOME!$H$18)),IF($AO76=TRUE,IF($T$1=FALSE,L76*HOME!$F$21,L76*HOME!$F$21/(1+HOME!$H$21)),IF($T$1=FALSE,L76*HOME!$F$20,L76*HOME!$F$20/(1+HOME!$H$20)))))</f>
        <v>0</v>
      </c>
      <c r="CJ76" s="310">
        <f>IF($T76=TRUE,0,IF(M$2&lt;DATE(2019,10,1),IF($T$1=FALSE,M76*HOME!$F$18,M76*HOME!$F$18/(1+HOME!$H$18)),IF($AO76=TRUE,IF($T$1=FALSE,M76*HOME!$F$21,M76*HOME!$F$21/(1+HOME!$H$21)),IF($T$1=FALSE,M76*HOME!$F$20,M76*HOME!$F$20/(1+HOME!$H$20)))))</f>
        <v>0</v>
      </c>
      <c r="CK76" s="310">
        <f>IF($T76=TRUE,0,IF(N$2&lt;DATE(2019,10,1),IF($T$1=FALSE,N76*HOME!$F$18,N76*HOME!$F$18/(1+HOME!$H$18)),IF($AO76=TRUE,IF($T$1=FALSE,N76*HOME!$F$21,N76*HOME!$F$21/(1+HOME!$H$21)),IF($T$1=FALSE,N76*HOME!$F$20,N76*HOME!$F$20/(1+HOME!$H$20)))))</f>
        <v>0</v>
      </c>
      <c r="CL76" s="310">
        <f>IF($T76=TRUE,0,IF(O$2&lt;DATE(2019,10,1),IF($T$1=FALSE,O76*HOME!$F$18,O76*HOME!$F$18/(1+HOME!$H$18)),IF($AO76=TRUE,IF($T$1=FALSE,O76*HOME!$F$21,O76*HOME!$F$21/(1+HOME!$H$21)),IF($T$1=FALSE,O76*HOME!$F$20,O76*HOME!$F$20/(1+HOME!$H$20)))))</f>
        <v>0</v>
      </c>
      <c r="CM76" s="310">
        <f>IF($T76=TRUE,0,IF(P$2&lt;DATE(2019,10,1),IF($T$1=FALSE,P76*HOME!$F$18,P76*HOME!$F$18/(1+HOME!$H$18)),IF($AO76=TRUE,IF($T$1=FALSE,P76*HOME!$F$21,P76*HOME!$F$21/(1+HOME!$H$21)),IF($T$1=FALSE,P76*HOME!$F$20,P76*HOME!$F$20/(1+HOME!$H$20)))))</f>
        <v>0</v>
      </c>
      <c r="CN76" s="310">
        <f t="shared" si="41"/>
        <v>0</v>
      </c>
    </row>
    <row r="77" spans="1:92" ht="18" customHeight="1">
      <c r="A77" s="335"/>
      <c r="B77" s="336">
        <v>67</v>
      </c>
      <c r="C77" s="1106">
        <f>IF(C$235=FALSE,当期計画!C77,当期実績!C77)</f>
        <v>0</v>
      </c>
      <c r="D77" s="387">
        <f>IF(D$235=FALSE,当期計画!D77,当期実績!D77)</f>
        <v>0</v>
      </c>
      <c r="E77" s="387">
        <f>IF(E$235=FALSE,当期計画!E77,当期実績!E77)</f>
        <v>0</v>
      </c>
      <c r="F77" s="387">
        <f>IF(F$235=FALSE,当期計画!F77,当期実績!F77)</f>
        <v>0</v>
      </c>
      <c r="G77" s="387">
        <f>IF(G$235=FALSE,当期計画!G77,当期実績!G77)</f>
        <v>0</v>
      </c>
      <c r="H77" s="387">
        <f>IF(H$235=FALSE,当期計画!H77,当期実績!H77)</f>
        <v>0</v>
      </c>
      <c r="I77" s="387">
        <f>IF(I$235=FALSE,当期計画!I77,当期実績!I77)</f>
        <v>0</v>
      </c>
      <c r="J77" s="387">
        <f>IF(J$235=FALSE,当期計画!J77,当期実績!J77)</f>
        <v>0</v>
      </c>
      <c r="K77" s="387">
        <f>IF(K$235=FALSE,当期計画!K77,当期実績!K77)</f>
        <v>0</v>
      </c>
      <c r="L77" s="387">
        <f>IF(L$235=FALSE,当期計画!L77,当期実績!L77)</f>
        <v>0</v>
      </c>
      <c r="M77" s="387">
        <f>IF(M$235=FALSE,当期計画!M77,当期実績!M77)</f>
        <v>0</v>
      </c>
      <c r="N77" s="387">
        <f>IF(N$235=FALSE,当期計画!N77,当期実績!N77)</f>
        <v>0</v>
      </c>
      <c r="O77" s="387">
        <f>IF(O$235=FALSE,当期計画!O77,当期実績!O77)</f>
        <v>0</v>
      </c>
      <c r="P77" s="387">
        <f>IF(P$235=FALSE,当期計画!P77,当期実績!P77)</f>
        <v>0</v>
      </c>
      <c r="Q77" s="90">
        <f t="shared" si="46"/>
        <v>0</v>
      </c>
      <c r="R77" s="1107">
        <f t="shared" si="47"/>
        <v>0</v>
      </c>
      <c r="S77" s="344">
        <f>前期実績!Q77</f>
        <v>0</v>
      </c>
      <c r="T77" s="341" t="b">
        <f>当期計画!T77</f>
        <v>0</v>
      </c>
      <c r="U77" s="79">
        <f>IF(D$2&lt;DATE(2019,10,1),IF($T$1=FALSE,IF($T77=FALSE,D77*HOME!$H$18,0),IF($T77=FALSE,D77*HOME!$H$18/(1+HOME!$H$18),0)),IF($T$1=FALSE,IF($T77=FALSE,D77*HOME!$H$20,0),IF($T77=FALSE,D77*HOME!$H$20/(1+HOME!$H$20),0)))</f>
        <v>0</v>
      </c>
      <c r="V77" s="79">
        <f>IF(E$2&lt;DATE(2019,10,1),IF($T$1=FALSE,IF($T77=FALSE,E77*HOME!$H$18,0),IF($T77=FALSE,E77*HOME!$H$18/(1+HOME!$H$18),0)),IF($T$1=FALSE,IF($T77=FALSE,E77*HOME!$H$20,0),IF($T77=FALSE,E77*HOME!$H$20/(1+HOME!$H$20),0)))</f>
        <v>0</v>
      </c>
      <c r="W77" s="79">
        <f>IF(F$2&lt;DATE(2019,10,1),IF($T$1=FALSE,IF($T77=FALSE,F77*HOME!$H$18,0),IF($T77=FALSE,F77*HOME!$H$18/(1+HOME!$H$18),0)),IF($T$1=FALSE,IF($T77=FALSE,F77*HOME!$H$20,0),IF($T77=FALSE,F77*HOME!$H$20/(1+HOME!$H$20),0)))</f>
        <v>0</v>
      </c>
      <c r="X77" s="79">
        <f>IF(G$2&lt;DATE(2019,10,1),IF($T$1=FALSE,IF($T77=FALSE,G77*HOME!$H$18,0),IF($T77=FALSE,G77*HOME!$H$18/(1+HOME!$H$18),0)),IF($T$1=FALSE,IF($T77=FALSE,G77*HOME!$H$20,0),IF($T77=FALSE,G77*HOME!$H$20/(1+HOME!$H$20),0)))</f>
        <v>0</v>
      </c>
      <c r="Y77" s="79">
        <f>IF(H$2&lt;DATE(2019,10,1),IF($T$1=FALSE,IF($T77=FALSE,H77*HOME!$H$18,0),IF($T77=FALSE,H77*HOME!$H$18/(1+HOME!$H$18),0)),IF($T$1=FALSE,IF($T77=FALSE,H77*HOME!$H$20,0),IF($T77=FALSE,H77*HOME!$H$20/(1+HOME!$H$20),0)))</f>
        <v>0</v>
      </c>
      <c r="Z77" s="79">
        <f>IF(I$2&lt;DATE(2019,10,1),IF($T$1=FALSE,IF($T77=FALSE,I77*HOME!$H$18,0),IF($T77=FALSE,I77*HOME!$H$18/(1+HOME!$H$18),0)),IF($T$1=FALSE,IF($T77=FALSE,I77*HOME!$H$20,0),IF($T77=FALSE,I77*HOME!$H$20/(1+HOME!$H$20),0)))</f>
        <v>0</v>
      </c>
      <c r="AA77" s="79">
        <f>IF(J$2&lt;DATE(2019,10,1),IF($T$1=FALSE,IF($T77=FALSE,J77*HOME!$H$18,0),IF($T77=FALSE,J77*HOME!$H$18/(1+HOME!$H$18),0)),IF($T$1=FALSE,IF($T77=FALSE,J77*HOME!$H$20,0),IF($T77=FALSE,J77*HOME!$H$20/(1+HOME!$H$20),0)))</f>
        <v>0</v>
      </c>
      <c r="AB77" s="79">
        <f>IF(K$2&lt;DATE(2019,10,1),IF($T$1=FALSE,IF($T77=FALSE,K77*HOME!$H$18,0),IF($T77=FALSE,K77*HOME!$H$18/(1+HOME!$H$18),0)),IF($T$1=FALSE,IF($T77=FALSE,K77*HOME!$H$20,0),IF($T77=FALSE,K77*HOME!$H$20/(1+HOME!$H$20),0)))</f>
        <v>0</v>
      </c>
      <c r="AC77" s="79">
        <f>IF(L$2&lt;DATE(2019,10,1),IF($T$1=FALSE,IF($T77=FALSE,L77*HOME!$H$18,0),IF($T77=FALSE,L77*HOME!$H$18/(1+HOME!$H$18),0)),IF($T$1=FALSE,IF($T77=FALSE,L77*HOME!$H$20,0),IF($T77=FALSE,L77*HOME!$H$20/(1+HOME!$H$20),0)))</f>
        <v>0</v>
      </c>
      <c r="AD77" s="79">
        <f>IF(M$2&lt;DATE(2019,10,1),IF($T$1=FALSE,IF($T77=FALSE,M77*HOME!$H$18,0),IF($T77=FALSE,M77*HOME!$H$18/(1+HOME!$H$18),0)),IF($T$1=FALSE,IF($T77=FALSE,M77*HOME!$H$20,0),IF($T77=FALSE,M77*HOME!$H$20/(1+HOME!$H$20),0)))</f>
        <v>0</v>
      </c>
      <c r="AE77" s="79">
        <f>IF(N$2&lt;DATE(2019,10,1),IF($T$1=FALSE,IF($T77=FALSE,N77*HOME!$H$18,0),IF($T77=FALSE,N77*HOME!$H$18/(1+HOME!$H$18),0)),IF($T$1=FALSE,IF($T77=FALSE,N77*HOME!$H$20,0),IF($T77=FALSE,N77*HOME!$H$20/(1+HOME!$H$20),0)))</f>
        <v>0</v>
      </c>
      <c r="AF77" s="79">
        <f>IF(O$2&lt;DATE(2019,10,1),IF($T$1=FALSE,IF($T77=FALSE,O77*HOME!$H$18,0),IF($T77=FALSE,O77*HOME!$H$18/(1+HOME!$H$18),0)),IF($T$1=FALSE,IF($T77=FALSE,O77*HOME!$H$20,0),IF($T77=FALSE,O77*HOME!$H$20/(1+HOME!$H$20),0)))</f>
        <v>0</v>
      </c>
      <c r="AG77" s="79">
        <f>IF(P$2&lt;DATE(2019,10,1),IF($T$1=FALSE,IF($T77=FALSE,P77*HOME!$H$18,0),IF($T77=FALSE,P77*HOME!$H$18/(1+HOME!$H$18),0)),IF($T$1=FALSE,IF($T77=FALSE,P77*HOME!$H$20,0),IF($T77=FALSE,P77*HOME!$H$20/(1+HOME!$H$20),0)))</f>
        <v>0</v>
      </c>
      <c r="AH77" s="79">
        <f t="shared" si="40"/>
        <v>0</v>
      </c>
      <c r="AI77" s="79">
        <f t="shared" si="48"/>
        <v>0</v>
      </c>
      <c r="AJ77" s="86"/>
      <c r="AK77" s="79"/>
      <c r="AL77" s="79"/>
      <c r="AM77" s="79"/>
      <c r="AN77" s="79"/>
      <c r="AO77" s="79"/>
      <c r="AP77" s="79"/>
      <c r="AQ77" s="79"/>
      <c r="AR77" s="79"/>
      <c r="CA77" s="310">
        <f>IF($T77=TRUE,0,IF(D$2&lt;DATE(2019,10,1),IF($T$1=FALSE,D77*HOME!$F$18,D77*HOME!$F$18/(1+HOME!$H$18)),IF($AO77=TRUE,IF($T$1=FALSE,D77*HOME!$F$21,D77*HOME!$F$21/(1+HOME!$H$21)),IF($T$1=FALSE,D77*HOME!$F$20,D77*HOME!$F$20/(1+HOME!$H$20)))))</f>
        <v>0</v>
      </c>
      <c r="CB77" s="310">
        <f>IF($T77=TRUE,0,IF(E$2&lt;DATE(2019,10,1),IF($T$1=FALSE,E77*HOME!$F$18,E77*HOME!$F$18/(1+HOME!$H$18)),IF($AO77=TRUE,IF($T$1=FALSE,E77*HOME!$F$21,E77*HOME!$F$21/(1+HOME!$H$21)),IF($T$1=FALSE,E77*HOME!$F$20,E77*HOME!$F$20/(1+HOME!$H$20)))))</f>
        <v>0</v>
      </c>
      <c r="CC77" s="310">
        <f>IF($T77=TRUE,0,IF(F$2&lt;DATE(2019,10,1),IF($T$1=FALSE,F77*HOME!$F$18,F77*HOME!$F$18/(1+HOME!$H$18)),IF($AO77=TRUE,IF($T$1=FALSE,F77*HOME!$F$21,F77*HOME!$F$21/(1+HOME!$H$21)),IF($T$1=FALSE,F77*HOME!$F$20,F77*HOME!$F$20/(1+HOME!$H$20)))))</f>
        <v>0</v>
      </c>
      <c r="CD77" s="310">
        <f>IF($T77=TRUE,0,IF(G$2&lt;DATE(2019,10,1),IF($T$1=FALSE,G77*HOME!$F$18,G77*HOME!$F$18/(1+HOME!$H$18)),IF($AO77=TRUE,IF($T$1=FALSE,G77*HOME!$F$21,G77*HOME!$F$21/(1+HOME!$H$21)),IF($T$1=FALSE,G77*HOME!$F$20,G77*HOME!$F$20/(1+HOME!$H$20)))))</f>
        <v>0</v>
      </c>
      <c r="CE77" s="310">
        <f>IF($T77=TRUE,0,IF(H$2&lt;DATE(2019,10,1),IF($T$1=FALSE,H77*HOME!$F$18,H77*HOME!$F$18/(1+HOME!$H$18)),IF($AO77=TRUE,IF($T$1=FALSE,H77*HOME!$F$21,H77*HOME!$F$21/(1+HOME!$H$21)),IF($T$1=FALSE,H77*HOME!$F$20,H77*HOME!$F$20/(1+HOME!$H$20)))))</f>
        <v>0</v>
      </c>
      <c r="CF77" s="310">
        <f>IF($T77=TRUE,0,IF(I$2&lt;DATE(2019,10,1),IF($T$1=FALSE,I77*HOME!$F$18,I77*HOME!$F$18/(1+HOME!$H$18)),IF($AO77=TRUE,IF($T$1=FALSE,I77*HOME!$F$21,I77*HOME!$F$21/(1+HOME!$H$21)),IF($T$1=FALSE,I77*HOME!$F$20,I77*HOME!$F$20/(1+HOME!$H$20)))))</f>
        <v>0</v>
      </c>
      <c r="CG77" s="310">
        <f>IF($T77=TRUE,0,IF(J$2&lt;DATE(2019,10,1),IF($T$1=FALSE,J77*HOME!$F$18,J77*HOME!$F$18/(1+HOME!$H$18)),IF($AO77=TRUE,IF($T$1=FALSE,J77*HOME!$F$21,J77*HOME!$F$21/(1+HOME!$H$21)),IF($T$1=FALSE,J77*HOME!$F$20,J77*HOME!$F$20/(1+HOME!$H$20)))))</f>
        <v>0</v>
      </c>
      <c r="CH77" s="310">
        <f>IF($T77=TRUE,0,IF(K$2&lt;DATE(2019,10,1),IF($T$1=FALSE,K77*HOME!$F$18,K77*HOME!$F$18/(1+HOME!$H$18)),IF($AO77=TRUE,IF($T$1=FALSE,K77*HOME!$F$21,K77*HOME!$F$21/(1+HOME!$H$21)),IF($T$1=FALSE,K77*HOME!$F$20,K77*HOME!$F$20/(1+HOME!$H$20)))))</f>
        <v>0</v>
      </c>
      <c r="CI77" s="310">
        <f>IF($T77=TRUE,0,IF(L$2&lt;DATE(2019,10,1),IF($T$1=FALSE,L77*HOME!$F$18,L77*HOME!$F$18/(1+HOME!$H$18)),IF($AO77=TRUE,IF($T$1=FALSE,L77*HOME!$F$21,L77*HOME!$F$21/(1+HOME!$H$21)),IF($T$1=FALSE,L77*HOME!$F$20,L77*HOME!$F$20/(1+HOME!$H$20)))))</f>
        <v>0</v>
      </c>
      <c r="CJ77" s="310">
        <f>IF($T77=TRUE,0,IF(M$2&lt;DATE(2019,10,1),IF($T$1=FALSE,M77*HOME!$F$18,M77*HOME!$F$18/(1+HOME!$H$18)),IF($AO77=TRUE,IF($T$1=FALSE,M77*HOME!$F$21,M77*HOME!$F$21/(1+HOME!$H$21)),IF($T$1=FALSE,M77*HOME!$F$20,M77*HOME!$F$20/(1+HOME!$H$20)))))</f>
        <v>0</v>
      </c>
      <c r="CK77" s="310">
        <f>IF($T77=TRUE,0,IF(N$2&lt;DATE(2019,10,1),IF($T$1=FALSE,N77*HOME!$F$18,N77*HOME!$F$18/(1+HOME!$H$18)),IF($AO77=TRUE,IF($T$1=FALSE,N77*HOME!$F$21,N77*HOME!$F$21/(1+HOME!$H$21)),IF($T$1=FALSE,N77*HOME!$F$20,N77*HOME!$F$20/(1+HOME!$H$20)))))</f>
        <v>0</v>
      </c>
      <c r="CL77" s="310">
        <f>IF($T77=TRUE,0,IF(O$2&lt;DATE(2019,10,1),IF($T$1=FALSE,O77*HOME!$F$18,O77*HOME!$F$18/(1+HOME!$H$18)),IF($AO77=TRUE,IF($T$1=FALSE,O77*HOME!$F$21,O77*HOME!$F$21/(1+HOME!$H$21)),IF($T$1=FALSE,O77*HOME!$F$20,O77*HOME!$F$20/(1+HOME!$H$20)))))</f>
        <v>0</v>
      </c>
      <c r="CM77" s="310">
        <f>IF($T77=TRUE,0,IF(P$2&lt;DATE(2019,10,1),IF($T$1=FALSE,P77*HOME!$F$18,P77*HOME!$F$18/(1+HOME!$H$18)),IF($AO77=TRUE,IF($T$1=FALSE,P77*HOME!$F$21,P77*HOME!$F$21/(1+HOME!$H$21)),IF($T$1=FALSE,P77*HOME!$F$20,P77*HOME!$F$20/(1+HOME!$H$20)))))</f>
        <v>0</v>
      </c>
      <c r="CN77" s="310">
        <f t="shared" si="41"/>
        <v>0</v>
      </c>
    </row>
    <row r="78" spans="1:92" ht="18" customHeight="1">
      <c r="A78" s="335"/>
      <c r="B78" s="336">
        <v>68</v>
      </c>
      <c r="C78" s="1106">
        <f>IF(C$235=FALSE,当期計画!C78,当期実績!C78)</f>
        <v>0</v>
      </c>
      <c r="D78" s="387">
        <f>IF(D$235=FALSE,当期計画!D78,当期実績!D78)</f>
        <v>0</v>
      </c>
      <c r="E78" s="387"/>
      <c r="F78" s="387">
        <f>IF(F$235=FALSE,当期計画!F78,当期実績!F78)</f>
        <v>0</v>
      </c>
      <c r="G78" s="387">
        <f>IF(G$235=FALSE,当期計画!G78,当期実績!G78)</f>
        <v>0</v>
      </c>
      <c r="H78" s="387">
        <f>IF(H$235=FALSE,当期計画!H78,当期実績!H78)</f>
        <v>0</v>
      </c>
      <c r="I78" s="387">
        <f>IF(I$235=FALSE,当期計画!I78,当期実績!I78)</f>
        <v>0</v>
      </c>
      <c r="J78" s="387">
        <f>IF(J$235=FALSE,当期計画!J78,当期実績!J78)</f>
        <v>0</v>
      </c>
      <c r="K78" s="387">
        <f>IF(K$235=FALSE,当期計画!K78,当期実績!K78)</f>
        <v>0</v>
      </c>
      <c r="L78" s="387">
        <f>IF(L$235=FALSE,当期計画!L78,当期実績!L78)</f>
        <v>0</v>
      </c>
      <c r="M78" s="387">
        <f>IF(M$235=FALSE,当期計画!M78,当期実績!M78)</f>
        <v>0</v>
      </c>
      <c r="N78" s="387">
        <f>IF(N$235=FALSE,当期計画!N78,当期実績!N78)</f>
        <v>0</v>
      </c>
      <c r="O78" s="387">
        <f>IF(O$235=FALSE,当期計画!O78,当期実績!O78)</f>
        <v>0</v>
      </c>
      <c r="P78" s="387">
        <f>IF(P$235=FALSE,当期計画!P78,当期実績!P78)</f>
        <v>0</v>
      </c>
      <c r="Q78" s="90">
        <f t="shared" si="46"/>
        <v>0</v>
      </c>
      <c r="R78" s="1107">
        <f t="shared" si="47"/>
        <v>0</v>
      </c>
      <c r="S78" s="344">
        <f>前期実績!Q78</f>
        <v>0</v>
      </c>
      <c r="T78" s="341" t="b">
        <f>当期計画!T78</f>
        <v>0</v>
      </c>
      <c r="U78" s="79">
        <f>IF(D$2&lt;DATE(2019,10,1),IF($T$1=FALSE,IF($T78=FALSE,D78*HOME!$H$18,0),IF($T78=FALSE,D78*HOME!$H$18/(1+HOME!$H$18),0)),IF($T$1=FALSE,IF($T78=FALSE,D78*HOME!$H$20,0),IF($T78=FALSE,D78*HOME!$H$20/(1+HOME!$H$20),0)))</f>
        <v>0</v>
      </c>
      <c r="V78" s="79">
        <f>IF(E$2&lt;DATE(2019,10,1),IF($T$1=FALSE,IF($T78=FALSE,E78*HOME!$H$18,0),IF($T78=FALSE,E78*HOME!$H$18/(1+HOME!$H$18),0)),IF($T$1=FALSE,IF($T78=FALSE,E78*HOME!$H$20,0),IF($T78=FALSE,E78*HOME!$H$20/(1+HOME!$H$20),0)))</f>
        <v>0</v>
      </c>
      <c r="W78" s="79">
        <f>IF(F$2&lt;DATE(2019,10,1),IF($T$1=FALSE,IF($T78=FALSE,F78*HOME!$H$18,0),IF($T78=FALSE,F78*HOME!$H$18/(1+HOME!$H$18),0)),IF($T$1=FALSE,IF($T78=FALSE,F78*HOME!$H$20,0),IF($T78=FALSE,F78*HOME!$H$20/(1+HOME!$H$20),0)))</f>
        <v>0</v>
      </c>
      <c r="X78" s="79">
        <f>IF(G$2&lt;DATE(2019,10,1),IF($T$1=FALSE,IF($T78=FALSE,G78*HOME!$H$18,0),IF($T78=FALSE,G78*HOME!$H$18/(1+HOME!$H$18),0)),IF($T$1=FALSE,IF($T78=FALSE,G78*HOME!$H$20,0),IF($T78=FALSE,G78*HOME!$H$20/(1+HOME!$H$20),0)))</f>
        <v>0</v>
      </c>
      <c r="Y78" s="79">
        <f>IF(H$2&lt;DATE(2019,10,1),IF($T$1=FALSE,IF($T78=FALSE,H78*HOME!$H$18,0),IF($T78=FALSE,H78*HOME!$H$18/(1+HOME!$H$18),0)),IF($T$1=FALSE,IF($T78=FALSE,H78*HOME!$H$20,0),IF($T78=FALSE,H78*HOME!$H$20/(1+HOME!$H$20),0)))</f>
        <v>0</v>
      </c>
      <c r="Z78" s="79">
        <f>IF(I$2&lt;DATE(2019,10,1),IF($T$1=FALSE,IF($T78=FALSE,I78*HOME!$H$18,0),IF($T78=FALSE,I78*HOME!$H$18/(1+HOME!$H$18),0)),IF($T$1=FALSE,IF($T78=FALSE,I78*HOME!$H$20,0),IF($T78=FALSE,I78*HOME!$H$20/(1+HOME!$H$20),0)))</f>
        <v>0</v>
      </c>
      <c r="AA78" s="79">
        <f>IF(J$2&lt;DATE(2019,10,1),IF($T$1=FALSE,IF($T78=FALSE,J78*HOME!$H$18,0),IF($T78=FALSE,J78*HOME!$H$18/(1+HOME!$H$18),0)),IF($T$1=FALSE,IF($T78=FALSE,J78*HOME!$H$20,0),IF($T78=FALSE,J78*HOME!$H$20/(1+HOME!$H$20),0)))</f>
        <v>0</v>
      </c>
      <c r="AB78" s="79">
        <f>IF(K$2&lt;DATE(2019,10,1),IF($T$1=FALSE,IF($T78=FALSE,K78*HOME!$H$18,0),IF($T78=FALSE,K78*HOME!$H$18/(1+HOME!$H$18),0)),IF($T$1=FALSE,IF($T78=FALSE,K78*HOME!$H$20,0),IF($T78=FALSE,K78*HOME!$H$20/(1+HOME!$H$20),0)))</f>
        <v>0</v>
      </c>
      <c r="AC78" s="79">
        <f>IF(L$2&lt;DATE(2019,10,1),IF($T$1=FALSE,IF($T78=FALSE,L78*HOME!$H$18,0),IF($T78=FALSE,L78*HOME!$H$18/(1+HOME!$H$18),0)),IF($T$1=FALSE,IF($T78=FALSE,L78*HOME!$H$20,0),IF($T78=FALSE,L78*HOME!$H$20/(1+HOME!$H$20),0)))</f>
        <v>0</v>
      </c>
      <c r="AD78" s="79">
        <f>IF(M$2&lt;DATE(2019,10,1),IF($T$1=FALSE,IF($T78=FALSE,M78*HOME!$H$18,0),IF($T78=FALSE,M78*HOME!$H$18/(1+HOME!$H$18),0)),IF($T$1=FALSE,IF($T78=FALSE,M78*HOME!$H$20,0),IF($T78=FALSE,M78*HOME!$H$20/(1+HOME!$H$20),0)))</f>
        <v>0</v>
      </c>
      <c r="AE78" s="79">
        <f>IF(N$2&lt;DATE(2019,10,1),IF($T$1=FALSE,IF($T78=FALSE,N78*HOME!$H$18,0),IF($T78=FALSE,N78*HOME!$H$18/(1+HOME!$H$18),0)),IF($T$1=FALSE,IF($T78=FALSE,N78*HOME!$H$20,0),IF($T78=FALSE,N78*HOME!$H$20/(1+HOME!$H$20),0)))</f>
        <v>0</v>
      </c>
      <c r="AF78" s="79">
        <f>IF(O$2&lt;DATE(2019,10,1),IF($T$1=FALSE,IF($T78=FALSE,O78*HOME!$H$18,0),IF($T78=FALSE,O78*HOME!$H$18/(1+HOME!$H$18),0)),IF($T$1=FALSE,IF($T78=FALSE,O78*HOME!$H$20,0),IF($T78=FALSE,O78*HOME!$H$20/(1+HOME!$H$20),0)))</f>
        <v>0</v>
      </c>
      <c r="AG78" s="79">
        <f>IF(P$2&lt;DATE(2019,10,1),IF($T$1=FALSE,IF($T78=FALSE,P78*HOME!$H$18,0),IF($T78=FALSE,P78*HOME!$H$18/(1+HOME!$H$18),0)),IF($T$1=FALSE,IF($T78=FALSE,P78*HOME!$H$20,0),IF($T78=FALSE,P78*HOME!$H$20/(1+HOME!$H$20),0)))</f>
        <v>0</v>
      </c>
      <c r="AH78" s="79">
        <f t="shared" si="40"/>
        <v>0</v>
      </c>
      <c r="AI78" s="79">
        <f t="shared" si="48"/>
        <v>0</v>
      </c>
      <c r="AJ78" s="86"/>
      <c r="AK78" s="79"/>
      <c r="AL78" s="79"/>
      <c r="AM78" s="79"/>
      <c r="AN78" s="79"/>
      <c r="AO78" s="79"/>
      <c r="AP78" s="79"/>
      <c r="AQ78" s="79"/>
      <c r="AR78" s="79"/>
      <c r="CA78" s="310">
        <f>IF($T78=TRUE,0,IF(D$2&lt;DATE(2019,10,1),IF($T$1=FALSE,D78*HOME!$F$18,D78*HOME!$F$18/(1+HOME!$H$18)),IF($AO78=TRUE,IF($T$1=FALSE,D78*HOME!$F$21,D78*HOME!$F$21/(1+HOME!$H$21)),IF($T$1=FALSE,D78*HOME!$F$20,D78*HOME!$F$20/(1+HOME!$H$20)))))</f>
        <v>0</v>
      </c>
      <c r="CB78" s="310">
        <f>IF($T78=TRUE,0,IF(E$2&lt;DATE(2019,10,1),IF($T$1=FALSE,E78*HOME!$F$18,E78*HOME!$F$18/(1+HOME!$H$18)),IF($AO78=TRUE,IF($T$1=FALSE,E78*HOME!$F$21,E78*HOME!$F$21/(1+HOME!$H$21)),IF($T$1=FALSE,E78*HOME!$F$20,E78*HOME!$F$20/(1+HOME!$H$20)))))</f>
        <v>0</v>
      </c>
      <c r="CC78" s="310">
        <f>IF($T78=TRUE,0,IF(F$2&lt;DATE(2019,10,1),IF($T$1=FALSE,F78*HOME!$F$18,F78*HOME!$F$18/(1+HOME!$H$18)),IF($AO78=TRUE,IF($T$1=FALSE,F78*HOME!$F$21,F78*HOME!$F$21/(1+HOME!$H$21)),IF($T$1=FALSE,F78*HOME!$F$20,F78*HOME!$F$20/(1+HOME!$H$20)))))</f>
        <v>0</v>
      </c>
      <c r="CD78" s="310">
        <f>IF($T78=TRUE,0,IF(G$2&lt;DATE(2019,10,1),IF($T$1=FALSE,G78*HOME!$F$18,G78*HOME!$F$18/(1+HOME!$H$18)),IF($AO78=TRUE,IF($T$1=FALSE,G78*HOME!$F$21,G78*HOME!$F$21/(1+HOME!$H$21)),IF($T$1=FALSE,G78*HOME!$F$20,G78*HOME!$F$20/(1+HOME!$H$20)))))</f>
        <v>0</v>
      </c>
      <c r="CE78" s="310">
        <f>IF($T78=TRUE,0,IF(H$2&lt;DATE(2019,10,1),IF($T$1=FALSE,H78*HOME!$F$18,H78*HOME!$F$18/(1+HOME!$H$18)),IF($AO78=TRUE,IF($T$1=FALSE,H78*HOME!$F$21,H78*HOME!$F$21/(1+HOME!$H$21)),IF($T$1=FALSE,H78*HOME!$F$20,H78*HOME!$F$20/(1+HOME!$H$20)))))</f>
        <v>0</v>
      </c>
      <c r="CF78" s="310">
        <f>IF($T78=TRUE,0,IF(I$2&lt;DATE(2019,10,1),IF($T$1=FALSE,I78*HOME!$F$18,I78*HOME!$F$18/(1+HOME!$H$18)),IF($AO78=TRUE,IF($T$1=FALSE,I78*HOME!$F$21,I78*HOME!$F$21/(1+HOME!$H$21)),IF($T$1=FALSE,I78*HOME!$F$20,I78*HOME!$F$20/(1+HOME!$H$20)))))</f>
        <v>0</v>
      </c>
      <c r="CG78" s="310">
        <f>IF($T78=TRUE,0,IF(J$2&lt;DATE(2019,10,1),IF($T$1=FALSE,J78*HOME!$F$18,J78*HOME!$F$18/(1+HOME!$H$18)),IF($AO78=TRUE,IF($T$1=FALSE,J78*HOME!$F$21,J78*HOME!$F$21/(1+HOME!$H$21)),IF($T$1=FALSE,J78*HOME!$F$20,J78*HOME!$F$20/(1+HOME!$H$20)))))</f>
        <v>0</v>
      </c>
      <c r="CH78" s="310">
        <f>IF($T78=TRUE,0,IF(K$2&lt;DATE(2019,10,1),IF($T$1=FALSE,K78*HOME!$F$18,K78*HOME!$F$18/(1+HOME!$H$18)),IF($AO78=TRUE,IF($T$1=FALSE,K78*HOME!$F$21,K78*HOME!$F$21/(1+HOME!$H$21)),IF($T$1=FALSE,K78*HOME!$F$20,K78*HOME!$F$20/(1+HOME!$H$20)))))</f>
        <v>0</v>
      </c>
      <c r="CI78" s="310">
        <f>IF($T78=TRUE,0,IF(L$2&lt;DATE(2019,10,1),IF($T$1=FALSE,L78*HOME!$F$18,L78*HOME!$F$18/(1+HOME!$H$18)),IF($AO78=TRUE,IF($T$1=FALSE,L78*HOME!$F$21,L78*HOME!$F$21/(1+HOME!$H$21)),IF($T$1=FALSE,L78*HOME!$F$20,L78*HOME!$F$20/(1+HOME!$H$20)))))</f>
        <v>0</v>
      </c>
      <c r="CJ78" s="310">
        <f>IF($T78=TRUE,0,IF(M$2&lt;DATE(2019,10,1),IF($T$1=FALSE,M78*HOME!$F$18,M78*HOME!$F$18/(1+HOME!$H$18)),IF($AO78=TRUE,IF($T$1=FALSE,M78*HOME!$F$21,M78*HOME!$F$21/(1+HOME!$H$21)),IF($T$1=FALSE,M78*HOME!$F$20,M78*HOME!$F$20/(1+HOME!$H$20)))))</f>
        <v>0</v>
      </c>
      <c r="CK78" s="310">
        <f>IF($T78=TRUE,0,IF(N$2&lt;DATE(2019,10,1),IF($T$1=FALSE,N78*HOME!$F$18,N78*HOME!$F$18/(1+HOME!$H$18)),IF($AO78=TRUE,IF($T$1=FALSE,N78*HOME!$F$21,N78*HOME!$F$21/(1+HOME!$H$21)),IF($T$1=FALSE,N78*HOME!$F$20,N78*HOME!$F$20/(1+HOME!$H$20)))))</f>
        <v>0</v>
      </c>
      <c r="CL78" s="310">
        <f>IF($T78=TRUE,0,IF(O$2&lt;DATE(2019,10,1),IF($T$1=FALSE,O78*HOME!$F$18,O78*HOME!$F$18/(1+HOME!$H$18)),IF($AO78=TRUE,IF($T$1=FALSE,O78*HOME!$F$21,O78*HOME!$F$21/(1+HOME!$H$21)),IF($T$1=FALSE,O78*HOME!$F$20,O78*HOME!$F$20/(1+HOME!$H$20)))))</f>
        <v>0</v>
      </c>
      <c r="CM78" s="310">
        <f>IF($T78=TRUE,0,IF(P$2&lt;DATE(2019,10,1),IF($T$1=FALSE,P78*HOME!$F$18,P78*HOME!$F$18/(1+HOME!$H$18)),IF($AO78=TRUE,IF($T$1=FALSE,P78*HOME!$F$21,P78*HOME!$F$21/(1+HOME!$H$21)),IF($T$1=FALSE,P78*HOME!$F$20,P78*HOME!$F$20/(1+HOME!$H$20)))))</f>
        <v>0</v>
      </c>
      <c r="CN78" s="310">
        <f t="shared" si="41"/>
        <v>0</v>
      </c>
    </row>
    <row r="79" spans="1:92" ht="18" customHeight="1">
      <c r="A79" s="335"/>
      <c r="B79" s="336">
        <v>69</v>
      </c>
      <c r="C79" s="1106">
        <f>IF(C$235=FALSE,当期計画!C79,当期実績!C79)</f>
        <v>0</v>
      </c>
      <c r="D79" s="387">
        <f>IF(D$235=FALSE,当期計画!D79,当期実績!D79)</f>
        <v>0</v>
      </c>
      <c r="E79" s="387">
        <f>IF(E$235=FALSE,当期計画!E79,当期実績!E79)</f>
        <v>0</v>
      </c>
      <c r="F79" s="387">
        <f>IF(F$235=FALSE,当期計画!F79,当期実績!F79)</f>
        <v>0</v>
      </c>
      <c r="G79" s="387">
        <f>IF(G$235=FALSE,当期計画!G79,当期実績!G79)</f>
        <v>0</v>
      </c>
      <c r="H79" s="387">
        <f>IF(H$235=FALSE,当期計画!H79,当期実績!H79)</f>
        <v>0</v>
      </c>
      <c r="I79" s="387">
        <f>IF(I$235=FALSE,当期計画!I79,当期実績!I79)</f>
        <v>0</v>
      </c>
      <c r="J79" s="387">
        <f>IF(J$235=FALSE,当期計画!J79,当期実績!J79)</f>
        <v>0</v>
      </c>
      <c r="K79" s="387">
        <f>IF(K$235=FALSE,当期計画!K79,当期実績!K79)</f>
        <v>0</v>
      </c>
      <c r="L79" s="387">
        <f>IF(L$235=FALSE,当期計画!L79,当期実績!L79)</f>
        <v>0</v>
      </c>
      <c r="M79" s="387">
        <f>IF(M$235=FALSE,当期計画!M79,当期実績!M79)</f>
        <v>0</v>
      </c>
      <c r="N79" s="387">
        <f>IF(N$235=FALSE,当期計画!N79,当期実績!N79)</f>
        <v>0</v>
      </c>
      <c r="O79" s="387">
        <f>IF(O$235=FALSE,当期計画!O79,当期実績!O79)</f>
        <v>0</v>
      </c>
      <c r="P79" s="387">
        <f>IF(P$235=FALSE,当期計画!P79,当期実績!P79)</f>
        <v>0</v>
      </c>
      <c r="Q79" s="90">
        <f t="shared" si="46"/>
        <v>0</v>
      </c>
      <c r="R79" s="1107">
        <f t="shared" si="47"/>
        <v>0</v>
      </c>
      <c r="S79" s="344">
        <f>前期実績!Q79</f>
        <v>0</v>
      </c>
      <c r="T79" s="341" t="b">
        <f>当期計画!T79</f>
        <v>0</v>
      </c>
      <c r="U79" s="79">
        <f>IF(D$2&lt;DATE(2019,10,1),IF($T$1=FALSE,IF($T79=FALSE,D79*HOME!$H$18,0),IF($T79=FALSE,D79*HOME!$H$18/(1+HOME!$H$18),0)),IF($T$1=FALSE,IF($T79=FALSE,D79*HOME!$H$20,0),IF($T79=FALSE,D79*HOME!$H$20/(1+HOME!$H$20),0)))</f>
        <v>0</v>
      </c>
      <c r="V79" s="79">
        <f>IF(E$2&lt;DATE(2019,10,1),IF($T$1=FALSE,IF($T79=FALSE,E79*HOME!$H$18,0),IF($T79=FALSE,E79*HOME!$H$18/(1+HOME!$H$18),0)),IF($T$1=FALSE,IF($T79=FALSE,E79*HOME!$H$20,0),IF($T79=FALSE,E79*HOME!$H$20/(1+HOME!$H$20),0)))</f>
        <v>0</v>
      </c>
      <c r="W79" s="79">
        <f>IF(F$2&lt;DATE(2019,10,1),IF($T$1=FALSE,IF($T79=FALSE,F79*HOME!$H$18,0),IF($T79=FALSE,F79*HOME!$H$18/(1+HOME!$H$18),0)),IF($T$1=FALSE,IF($T79=FALSE,F79*HOME!$H$20,0),IF($T79=FALSE,F79*HOME!$H$20/(1+HOME!$H$20),0)))</f>
        <v>0</v>
      </c>
      <c r="X79" s="79">
        <f>IF(G$2&lt;DATE(2019,10,1),IF($T$1=FALSE,IF($T79=FALSE,G79*HOME!$H$18,0),IF($T79=FALSE,G79*HOME!$H$18/(1+HOME!$H$18),0)),IF($T$1=FALSE,IF($T79=FALSE,G79*HOME!$H$20,0),IF($T79=FALSE,G79*HOME!$H$20/(1+HOME!$H$20),0)))</f>
        <v>0</v>
      </c>
      <c r="Y79" s="79">
        <f>IF(H$2&lt;DATE(2019,10,1),IF($T$1=FALSE,IF($T79=FALSE,H79*HOME!$H$18,0),IF($T79=FALSE,H79*HOME!$H$18/(1+HOME!$H$18),0)),IF($T$1=FALSE,IF($T79=FALSE,H79*HOME!$H$20,0),IF($T79=FALSE,H79*HOME!$H$20/(1+HOME!$H$20),0)))</f>
        <v>0</v>
      </c>
      <c r="Z79" s="79">
        <f>IF(I$2&lt;DATE(2019,10,1),IF($T$1=FALSE,IF($T79=FALSE,I79*HOME!$H$18,0),IF($T79=FALSE,I79*HOME!$H$18/(1+HOME!$H$18),0)),IF($T$1=FALSE,IF($T79=FALSE,I79*HOME!$H$20,0),IF($T79=FALSE,I79*HOME!$H$20/(1+HOME!$H$20),0)))</f>
        <v>0</v>
      </c>
      <c r="AA79" s="79">
        <f>IF(J$2&lt;DATE(2019,10,1),IF($T$1=FALSE,IF($T79=FALSE,J79*HOME!$H$18,0),IF($T79=FALSE,J79*HOME!$H$18/(1+HOME!$H$18),0)),IF($T$1=FALSE,IF($T79=FALSE,J79*HOME!$H$20,0),IF($T79=FALSE,J79*HOME!$H$20/(1+HOME!$H$20),0)))</f>
        <v>0</v>
      </c>
      <c r="AB79" s="79">
        <f>IF(K$2&lt;DATE(2019,10,1),IF($T$1=FALSE,IF($T79=FALSE,K79*HOME!$H$18,0),IF($T79=FALSE,K79*HOME!$H$18/(1+HOME!$H$18),0)),IF($T$1=FALSE,IF($T79=FALSE,K79*HOME!$H$20,0),IF($T79=FALSE,K79*HOME!$H$20/(1+HOME!$H$20),0)))</f>
        <v>0</v>
      </c>
      <c r="AC79" s="79">
        <f>IF(L$2&lt;DATE(2019,10,1),IF($T$1=FALSE,IF($T79=FALSE,L79*HOME!$H$18,0),IF($T79=FALSE,L79*HOME!$H$18/(1+HOME!$H$18),0)),IF($T$1=FALSE,IF($T79=FALSE,L79*HOME!$H$20,0),IF($T79=FALSE,L79*HOME!$H$20/(1+HOME!$H$20),0)))</f>
        <v>0</v>
      </c>
      <c r="AD79" s="79">
        <f>IF(M$2&lt;DATE(2019,10,1),IF($T$1=FALSE,IF($T79=FALSE,M79*HOME!$H$18,0),IF($T79=FALSE,M79*HOME!$H$18/(1+HOME!$H$18),0)),IF($T$1=FALSE,IF($T79=FALSE,M79*HOME!$H$20,0),IF($T79=FALSE,M79*HOME!$H$20/(1+HOME!$H$20),0)))</f>
        <v>0</v>
      </c>
      <c r="AE79" s="79">
        <f>IF(N$2&lt;DATE(2019,10,1),IF($T$1=FALSE,IF($T79=FALSE,N79*HOME!$H$18,0),IF($T79=FALSE,N79*HOME!$H$18/(1+HOME!$H$18),0)),IF($T$1=FALSE,IF($T79=FALSE,N79*HOME!$H$20,0),IF($T79=FALSE,N79*HOME!$H$20/(1+HOME!$H$20),0)))</f>
        <v>0</v>
      </c>
      <c r="AF79" s="79">
        <f>IF(O$2&lt;DATE(2019,10,1),IF($T$1=FALSE,IF($T79=FALSE,O79*HOME!$H$18,0),IF($T79=FALSE,O79*HOME!$H$18/(1+HOME!$H$18),0)),IF($T$1=FALSE,IF($T79=FALSE,O79*HOME!$H$20,0),IF($T79=FALSE,O79*HOME!$H$20/(1+HOME!$H$20),0)))</f>
        <v>0</v>
      </c>
      <c r="AG79" s="79">
        <f>IF(P$2&lt;DATE(2019,10,1),IF($T$1=FALSE,IF($T79=FALSE,P79*HOME!$H$18,0),IF($T79=FALSE,P79*HOME!$H$18/(1+HOME!$H$18),0)),IF($T$1=FALSE,IF($T79=FALSE,P79*HOME!$H$20,0),IF($T79=FALSE,P79*HOME!$H$20/(1+HOME!$H$20),0)))</f>
        <v>0</v>
      </c>
      <c r="AH79" s="79">
        <f t="shared" si="40"/>
        <v>0</v>
      </c>
      <c r="AI79" s="79">
        <f t="shared" si="48"/>
        <v>0</v>
      </c>
      <c r="AJ79" s="86"/>
      <c r="AK79" s="79"/>
      <c r="AL79" s="79"/>
      <c r="AM79" s="79"/>
      <c r="AN79" s="79"/>
      <c r="AO79" s="79"/>
      <c r="AP79" s="79"/>
      <c r="AQ79" s="79"/>
      <c r="AR79" s="79"/>
      <c r="CA79" s="310">
        <f>IF($T79=TRUE,0,IF(D$2&lt;DATE(2019,10,1),IF($T$1=FALSE,D79*HOME!$F$18,D79*HOME!$F$18/(1+HOME!$H$18)),IF($AO79=TRUE,IF($T$1=FALSE,D79*HOME!$F$21,D79*HOME!$F$21/(1+HOME!$H$21)),IF($T$1=FALSE,D79*HOME!$F$20,D79*HOME!$F$20/(1+HOME!$H$20)))))</f>
        <v>0</v>
      </c>
      <c r="CB79" s="310">
        <f>IF($T79=TRUE,0,IF(E$2&lt;DATE(2019,10,1),IF($T$1=FALSE,E79*HOME!$F$18,E79*HOME!$F$18/(1+HOME!$H$18)),IF($AO79=TRUE,IF($T$1=FALSE,E79*HOME!$F$21,E79*HOME!$F$21/(1+HOME!$H$21)),IF($T$1=FALSE,E79*HOME!$F$20,E79*HOME!$F$20/(1+HOME!$H$20)))))</f>
        <v>0</v>
      </c>
      <c r="CC79" s="310">
        <f>IF($T79=TRUE,0,IF(F$2&lt;DATE(2019,10,1),IF($T$1=FALSE,F79*HOME!$F$18,F79*HOME!$F$18/(1+HOME!$H$18)),IF($AO79=TRUE,IF($T$1=FALSE,F79*HOME!$F$21,F79*HOME!$F$21/(1+HOME!$H$21)),IF($T$1=FALSE,F79*HOME!$F$20,F79*HOME!$F$20/(1+HOME!$H$20)))))</f>
        <v>0</v>
      </c>
      <c r="CD79" s="310">
        <f>IF($T79=TRUE,0,IF(G$2&lt;DATE(2019,10,1),IF($T$1=FALSE,G79*HOME!$F$18,G79*HOME!$F$18/(1+HOME!$H$18)),IF($AO79=TRUE,IF($T$1=FALSE,G79*HOME!$F$21,G79*HOME!$F$21/(1+HOME!$H$21)),IF($T$1=FALSE,G79*HOME!$F$20,G79*HOME!$F$20/(1+HOME!$H$20)))))</f>
        <v>0</v>
      </c>
      <c r="CE79" s="310">
        <f>IF($T79=TRUE,0,IF(H$2&lt;DATE(2019,10,1),IF($T$1=FALSE,H79*HOME!$F$18,H79*HOME!$F$18/(1+HOME!$H$18)),IF($AO79=TRUE,IF($T$1=FALSE,H79*HOME!$F$21,H79*HOME!$F$21/(1+HOME!$H$21)),IF($T$1=FALSE,H79*HOME!$F$20,H79*HOME!$F$20/(1+HOME!$H$20)))))</f>
        <v>0</v>
      </c>
      <c r="CF79" s="310">
        <f>IF($T79=TRUE,0,IF(I$2&lt;DATE(2019,10,1),IF($T$1=FALSE,I79*HOME!$F$18,I79*HOME!$F$18/(1+HOME!$H$18)),IF($AO79=TRUE,IF($T$1=FALSE,I79*HOME!$F$21,I79*HOME!$F$21/(1+HOME!$H$21)),IF($T$1=FALSE,I79*HOME!$F$20,I79*HOME!$F$20/(1+HOME!$H$20)))))</f>
        <v>0</v>
      </c>
      <c r="CG79" s="310">
        <f>IF($T79=TRUE,0,IF(J$2&lt;DATE(2019,10,1),IF($T$1=FALSE,J79*HOME!$F$18,J79*HOME!$F$18/(1+HOME!$H$18)),IF($AO79=TRUE,IF($T$1=FALSE,J79*HOME!$F$21,J79*HOME!$F$21/(1+HOME!$H$21)),IF($T$1=FALSE,J79*HOME!$F$20,J79*HOME!$F$20/(1+HOME!$H$20)))))</f>
        <v>0</v>
      </c>
      <c r="CH79" s="310">
        <f>IF($T79=TRUE,0,IF(K$2&lt;DATE(2019,10,1),IF($T$1=FALSE,K79*HOME!$F$18,K79*HOME!$F$18/(1+HOME!$H$18)),IF($AO79=TRUE,IF($T$1=FALSE,K79*HOME!$F$21,K79*HOME!$F$21/(1+HOME!$H$21)),IF($T$1=FALSE,K79*HOME!$F$20,K79*HOME!$F$20/(1+HOME!$H$20)))))</f>
        <v>0</v>
      </c>
      <c r="CI79" s="310">
        <f>IF($T79=TRUE,0,IF(L$2&lt;DATE(2019,10,1),IF($T$1=FALSE,L79*HOME!$F$18,L79*HOME!$F$18/(1+HOME!$H$18)),IF($AO79=TRUE,IF($T$1=FALSE,L79*HOME!$F$21,L79*HOME!$F$21/(1+HOME!$H$21)),IF($T$1=FALSE,L79*HOME!$F$20,L79*HOME!$F$20/(1+HOME!$H$20)))))</f>
        <v>0</v>
      </c>
      <c r="CJ79" s="310">
        <f>IF($T79=TRUE,0,IF(M$2&lt;DATE(2019,10,1),IF($T$1=FALSE,M79*HOME!$F$18,M79*HOME!$F$18/(1+HOME!$H$18)),IF($AO79=TRUE,IF($T$1=FALSE,M79*HOME!$F$21,M79*HOME!$F$21/(1+HOME!$H$21)),IF($T$1=FALSE,M79*HOME!$F$20,M79*HOME!$F$20/(1+HOME!$H$20)))))</f>
        <v>0</v>
      </c>
      <c r="CK79" s="310">
        <f>IF($T79=TRUE,0,IF(N$2&lt;DATE(2019,10,1),IF($T$1=FALSE,N79*HOME!$F$18,N79*HOME!$F$18/(1+HOME!$H$18)),IF($AO79=TRUE,IF($T$1=FALSE,N79*HOME!$F$21,N79*HOME!$F$21/(1+HOME!$H$21)),IF($T$1=FALSE,N79*HOME!$F$20,N79*HOME!$F$20/(1+HOME!$H$20)))))</f>
        <v>0</v>
      </c>
      <c r="CL79" s="310">
        <f>IF($T79=TRUE,0,IF(O$2&lt;DATE(2019,10,1),IF($T$1=FALSE,O79*HOME!$F$18,O79*HOME!$F$18/(1+HOME!$H$18)),IF($AO79=TRUE,IF($T$1=FALSE,O79*HOME!$F$21,O79*HOME!$F$21/(1+HOME!$H$21)),IF($T$1=FALSE,O79*HOME!$F$20,O79*HOME!$F$20/(1+HOME!$H$20)))))</f>
        <v>0</v>
      </c>
      <c r="CM79" s="310">
        <f>IF($T79=TRUE,0,IF(P$2&lt;DATE(2019,10,1),IF($T$1=FALSE,P79*HOME!$F$18,P79*HOME!$F$18/(1+HOME!$H$18)),IF($AO79=TRUE,IF($T$1=FALSE,P79*HOME!$F$21,P79*HOME!$F$21/(1+HOME!$H$21)),IF($T$1=FALSE,P79*HOME!$F$20,P79*HOME!$F$20/(1+HOME!$H$20)))))</f>
        <v>0</v>
      </c>
      <c r="CN79" s="310">
        <f t="shared" si="41"/>
        <v>0</v>
      </c>
    </row>
    <row r="80" spans="1:92" ht="18" customHeight="1">
      <c r="A80" s="335"/>
      <c r="B80" s="336">
        <v>70</v>
      </c>
      <c r="C80" s="1106">
        <f>IF(C$235=FALSE,当期計画!C80,当期実績!C80)</f>
        <v>0</v>
      </c>
      <c r="D80" s="387">
        <f>IF(D$235=FALSE,当期計画!D80,当期実績!D80)</f>
        <v>0</v>
      </c>
      <c r="E80" s="387">
        <f>IF(E$235=FALSE,当期計画!E80,当期実績!E80)</f>
        <v>0</v>
      </c>
      <c r="F80" s="387">
        <f>IF(F$235=FALSE,当期計画!F80,当期実績!F80)</f>
        <v>0</v>
      </c>
      <c r="G80" s="387">
        <f>IF(G$235=FALSE,当期計画!G80,当期実績!G80)</f>
        <v>0</v>
      </c>
      <c r="H80" s="387">
        <f>IF(H$235=FALSE,当期計画!H80,当期実績!H80)</f>
        <v>0</v>
      </c>
      <c r="I80" s="387">
        <f>IF(I$235=FALSE,当期計画!I80,当期実績!I80)</f>
        <v>0</v>
      </c>
      <c r="J80" s="387">
        <f>IF(J$235=FALSE,当期計画!J80,当期実績!J80)</f>
        <v>0</v>
      </c>
      <c r="K80" s="387">
        <f>IF(K$235=FALSE,当期計画!K80,当期実績!K80)</f>
        <v>0</v>
      </c>
      <c r="L80" s="387">
        <f>IF(L$235=FALSE,当期計画!L80,当期実績!L80)</f>
        <v>0</v>
      </c>
      <c r="M80" s="387">
        <f>IF(M$235=FALSE,当期計画!M80,当期実績!M80)</f>
        <v>0</v>
      </c>
      <c r="N80" s="387">
        <f>IF(N$235=FALSE,当期計画!N80,当期実績!N80)</f>
        <v>0</v>
      </c>
      <c r="O80" s="387">
        <f>IF(O$235=FALSE,当期計画!O80,当期実績!O80)</f>
        <v>0</v>
      </c>
      <c r="P80" s="387">
        <f>IF(P$235=FALSE,当期計画!P80,当期実績!P80)</f>
        <v>0</v>
      </c>
      <c r="Q80" s="90">
        <f t="shared" si="46"/>
        <v>0</v>
      </c>
      <c r="R80" s="1107">
        <f t="shared" si="47"/>
        <v>0</v>
      </c>
      <c r="S80" s="344">
        <f>前期実績!Q80</f>
        <v>0</v>
      </c>
      <c r="T80" s="341" t="b">
        <f>当期計画!T80</f>
        <v>0</v>
      </c>
      <c r="U80" s="79">
        <f>IF(D$2&lt;DATE(2019,10,1),IF($T$1=FALSE,IF($T80=FALSE,D80*HOME!$H$18,0),IF($T80=FALSE,D80*HOME!$H$18/(1+HOME!$H$18),0)),IF($T$1=FALSE,IF($T80=FALSE,D80*HOME!$H$20,0),IF($T80=FALSE,D80*HOME!$H$20/(1+HOME!$H$20),0)))</f>
        <v>0</v>
      </c>
      <c r="V80" s="79">
        <f>IF(E$2&lt;DATE(2019,10,1),IF($T$1=FALSE,IF($T80=FALSE,E80*HOME!$H$18,0),IF($T80=FALSE,E80*HOME!$H$18/(1+HOME!$H$18),0)),IF($T$1=FALSE,IF($T80=FALSE,E80*HOME!$H$20,0),IF($T80=FALSE,E80*HOME!$H$20/(1+HOME!$H$20),0)))</f>
        <v>0</v>
      </c>
      <c r="W80" s="79">
        <f>IF(F$2&lt;DATE(2019,10,1),IF($T$1=FALSE,IF($T80=FALSE,F80*HOME!$H$18,0),IF($T80=FALSE,F80*HOME!$H$18/(1+HOME!$H$18),0)),IF($T$1=FALSE,IF($T80=FALSE,F80*HOME!$H$20,0),IF($T80=FALSE,F80*HOME!$H$20/(1+HOME!$H$20),0)))</f>
        <v>0</v>
      </c>
      <c r="X80" s="79">
        <f>IF(G$2&lt;DATE(2019,10,1),IF($T$1=FALSE,IF($T80=FALSE,G80*HOME!$H$18,0),IF($T80=FALSE,G80*HOME!$H$18/(1+HOME!$H$18),0)),IF($T$1=FALSE,IF($T80=FALSE,G80*HOME!$H$20,0),IF($T80=FALSE,G80*HOME!$H$20/(1+HOME!$H$20),0)))</f>
        <v>0</v>
      </c>
      <c r="Y80" s="79">
        <f>IF(H$2&lt;DATE(2019,10,1),IF($T$1=FALSE,IF($T80=FALSE,H80*HOME!$H$18,0),IF($T80=FALSE,H80*HOME!$H$18/(1+HOME!$H$18),0)),IF($T$1=FALSE,IF($T80=FALSE,H80*HOME!$H$20,0),IF($T80=FALSE,H80*HOME!$H$20/(1+HOME!$H$20),0)))</f>
        <v>0</v>
      </c>
      <c r="Z80" s="79">
        <f>IF(I$2&lt;DATE(2019,10,1),IF($T$1=FALSE,IF($T80=FALSE,I80*HOME!$H$18,0),IF($T80=FALSE,I80*HOME!$H$18/(1+HOME!$H$18),0)),IF($T$1=FALSE,IF($T80=FALSE,I80*HOME!$H$20,0),IF($T80=FALSE,I80*HOME!$H$20/(1+HOME!$H$20),0)))</f>
        <v>0</v>
      </c>
      <c r="AA80" s="79">
        <f>IF(J$2&lt;DATE(2019,10,1),IF($T$1=FALSE,IF($T80=FALSE,J80*HOME!$H$18,0),IF($T80=FALSE,J80*HOME!$H$18/(1+HOME!$H$18),0)),IF($T$1=FALSE,IF($T80=FALSE,J80*HOME!$H$20,0),IF($T80=FALSE,J80*HOME!$H$20/(1+HOME!$H$20),0)))</f>
        <v>0</v>
      </c>
      <c r="AB80" s="79">
        <f>IF(K$2&lt;DATE(2019,10,1),IF($T$1=FALSE,IF($T80=FALSE,K80*HOME!$H$18,0),IF($T80=FALSE,K80*HOME!$H$18/(1+HOME!$H$18),0)),IF($T$1=FALSE,IF($T80=FALSE,K80*HOME!$H$20,0),IF($T80=FALSE,K80*HOME!$H$20/(1+HOME!$H$20),0)))</f>
        <v>0</v>
      </c>
      <c r="AC80" s="79">
        <f>IF(L$2&lt;DATE(2019,10,1),IF($T$1=FALSE,IF($T80=FALSE,L80*HOME!$H$18,0),IF($T80=FALSE,L80*HOME!$H$18/(1+HOME!$H$18),0)),IF($T$1=FALSE,IF($T80=FALSE,L80*HOME!$H$20,0),IF($T80=FALSE,L80*HOME!$H$20/(1+HOME!$H$20),0)))</f>
        <v>0</v>
      </c>
      <c r="AD80" s="79">
        <f>IF(M$2&lt;DATE(2019,10,1),IF($T$1=FALSE,IF($T80=FALSE,M80*HOME!$H$18,0),IF($T80=FALSE,M80*HOME!$H$18/(1+HOME!$H$18),0)),IF($T$1=FALSE,IF($T80=FALSE,M80*HOME!$H$20,0),IF($T80=FALSE,M80*HOME!$H$20/(1+HOME!$H$20),0)))</f>
        <v>0</v>
      </c>
      <c r="AE80" s="79">
        <f>IF(N$2&lt;DATE(2019,10,1),IF($T$1=FALSE,IF($T80=FALSE,N80*HOME!$H$18,0),IF($T80=FALSE,N80*HOME!$H$18/(1+HOME!$H$18),0)),IF($T$1=FALSE,IF($T80=FALSE,N80*HOME!$H$20,0),IF($T80=FALSE,N80*HOME!$H$20/(1+HOME!$H$20),0)))</f>
        <v>0</v>
      </c>
      <c r="AF80" s="79">
        <f>IF(O$2&lt;DATE(2019,10,1),IF($T$1=FALSE,IF($T80=FALSE,O80*HOME!$H$18,0),IF($T80=FALSE,O80*HOME!$H$18/(1+HOME!$H$18),0)),IF($T$1=FALSE,IF($T80=FALSE,O80*HOME!$H$20,0),IF($T80=FALSE,O80*HOME!$H$20/(1+HOME!$H$20),0)))</f>
        <v>0</v>
      </c>
      <c r="AG80" s="79">
        <f>IF(P$2&lt;DATE(2019,10,1),IF($T$1=FALSE,IF($T80=FALSE,P80*HOME!$H$18,0),IF($T80=FALSE,P80*HOME!$H$18/(1+HOME!$H$18),0)),IF($T$1=FALSE,IF($T80=FALSE,P80*HOME!$H$20,0),IF($T80=FALSE,P80*HOME!$H$20/(1+HOME!$H$20),0)))</f>
        <v>0</v>
      </c>
      <c r="AH80" s="79">
        <f t="shared" si="40"/>
        <v>0</v>
      </c>
      <c r="AI80" s="79">
        <f t="shared" si="48"/>
        <v>0</v>
      </c>
      <c r="AJ80" s="86"/>
      <c r="AK80" s="79"/>
      <c r="AL80" s="79"/>
      <c r="AM80" s="79"/>
      <c r="AN80" s="79"/>
      <c r="AO80" s="79"/>
      <c r="AP80" s="79"/>
      <c r="AQ80" s="79"/>
      <c r="AR80" s="79"/>
      <c r="CA80" s="310">
        <f>IF($T80=TRUE,0,IF(D$2&lt;DATE(2019,10,1),IF($T$1=FALSE,D80*HOME!$F$18,D80*HOME!$F$18/(1+HOME!$H$18)),IF($AO80=TRUE,IF($T$1=FALSE,D80*HOME!$F$21,D80*HOME!$F$21/(1+HOME!$H$21)),IF($T$1=FALSE,D80*HOME!$F$20,D80*HOME!$F$20/(1+HOME!$H$20)))))</f>
        <v>0</v>
      </c>
      <c r="CB80" s="310">
        <f>IF($T80=TRUE,0,IF(E$2&lt;DATE(2019,10,1),IF($T$1=FALSE,E80*HOME!$F$18,E80*HOME!$F$18/(1+HOME!$H$18)),IF($AO80=TRUE,IF($T$1=FALSE,E80*HOME!$F$21,E80*HOME!$F$21/(1+HOME!$H$21)),IF($T$1=FALSE,E80*HOME!$F$20,E80*HOME!$F$20/(1+HOME!$H$20)))))</f>
        <v>0</v>
      </c>
      <c r="CC80" s="310">
        <f>IF($T80=TRUE,0,IF(F$2&lt;DATE(2019,10,1),IF($T$1=FALSE,F80*HOME!$F$18,F80*HOME!$F$18/(1+HOME!$H$18)),IF($AO80=TRUE,IF($T$1=FALSE,F80*HOME!$F$21,F80*HOME!$F$21/(1+HOME!$H$21)),IF($T$1=FALSE,F80*HOME!$F$20,F80*HOME!$F$20/(1+HOME!$H$20)))))</f>
        <v>0</v>
      </c>
      <c r="CD80" s="310">
        <f>IF($T80=TRUE,0,IF(G$2&lt;DATE(2019,10,1),IF($T$1=FALSE,G80*HOME!$F$18,G80*HOME!$F$18/(1+HOME!$H$18)),IF($AO80=TRUE,IF($T$1=FALSE,G80*HOME!$F$21,G80*HOME!$F$21/(1+HOME!$H$21)),IF($T$1=FALSE,G80*HOME!$F$20,G80*HOME!$F$20/(1+HOME!$H$20)))))</f>
        <v>0</v>
      </c>
      <c r="CE80" s="310">
        <f>IF($T80=TRUE,0,IF(H$2&lt;DATE(2019,10,1),IF($T$1=FALSE,H80*HOME!$F$18,H80*HOME!$F$18/(1+HOME!$H$18)),IF($AO80=TRUE,IF($T$1=FALSE,H80*HOME!$F$21,H80*HOME!$F$21/(1+HOME!$H$21)),IF($T$1=FALSE,H80*HOME!$F$20,H80*HOME!$F$20/(1+HOME!$H$20)))))</f>
        <v>0</v>
      </c>
      <c r="CF80" s="310">
        <f>IF($T80=TRUE,0,IF(I$2&lt;DATE(2019,10,1),IF($T$1=FALSE,I80*HOME!$F$18,I80*HOME!$F$18/(1+HOME!$H$18)),IF($AO80=TRUE,IF($T$1=FALSE,I80*HOME!$F$21,I80*HOME!$F$21/(1+HOME!$H$21)),IF($T$1=FALSE,I80*HOME!$F$20,I80*HOME!$F$20/(1+HOME!$H$20)))))</f>
        <v>0</v>
      </c>
      <c r="CG80" s="310">
        <f>IF($T80=TRUE,0,IF(J$2&lt;DATE(2019,10,1),IF($T$1=FALSE,J80*HOME!$F$18,J80*HOME!$F$18/(1+HOME!$H$18)),IF($AO80=TRUE,IF($T$1=FALSE,J80*HOME!$F$21,J80*HOME!$F$21/(1+HOME!$H$21)),IF($T$1=FALSE,J80*HOME!$F$20,J80*HOME!$F$20/(1+HOME!$H$20)))))</f>
        <v>0</v>
      </c>
      <c r="CH80" s="310">
        <f>IF($T80=TRUE,0,IF(K$2&lt;DATE(2019,10,1),IF($T$1=FALSE,K80*HOME!$F$18,K80*HOME!$F$18/(1+HOME!$H$18)),IF($AO80=TRUE,IF($T$1=FALSE,K80*HOME!$F$21,K80*HOME!$F$21/(1+HOME!$H$21)),IF($T$1=FALSE,K80*HOME!$F$20,K80*HOME!$F$20/(1+HOME!$H$20)))))</f>
        <v>0</v>
      </c>
      <c r="CI80" s="310">
        <f>IF($T80=TRUE,0,IF(L$2&lt;DATE(2019,10,1),IF($T$1=FALSE,L80*HOME!$F$18,L80*HOME!$F$18/(1+HOME!$H$18)),IF($AO80=TRUE,IF($T$1=FALSE,L80*HOME!$F$21,L80*HOME!$F$21/(1+HOME!$H$21)),IF($T$1=FALSE,L80*HOME!$F$20,L80*HOME!$F$20/(1+HOME!$H$20)))))</f>
        <v>0</v>
      </c>
      <c r="CJ80" s="310">
        <f>IF($T80=TRUE,0,IF(M$2&lt;DATE(2019,10,1),IF($T$1=FALSE,M80*HOME!$F$18,M80*HOME!$F$18/(1+HOME!$H$18)),IF($AO80=TRUE,IF($T$1=FALSE,M80*HOME!$F$21,M80*HOME!$F$21/(1+HOME!$H$21)),IF($T$1=FALSE,M80*HOME!$F$20,M80*HOME!$F$20/(1+HOME!$H$20)))))</f>
        <v>0</v>
      </c>
      <c r="CK80" s="310">
        <f>IF($T80=TRUE,0,IF(N$2&lt;DATE(2019,10,1),IF($T$1=FALSE,N80*HOME!$F$18,N80*HOME!$F$18/(1+HOME!$H$18)),IF($AO80=TRUE,IF($T$1=FALSE,N80*HOME!$F$21,N80*HOME!$F$21/(1+HOME!$H$21)),IF($T$1=FALSE,N80*HOME!$F$20,N80*HOME!$F$20/(1+HOME!$H$20)))))</f>
        <v>0</v>
      </c>
      <c r="CL80" s="310">
        <f>IF($T80=TRUE,0,IF(O$2&lt;DATE(2019,10,1),IF($T$1=FALSE,O80*HOME!$F$18,O80*HOME!$F$18/(1+HOME!$H$18)),IF($AO80=TRUE,IF($T$1=FALSE,O80*HOME!$F$21,O80*HOME!$F$21/(1+HOME!$H$21)),IF($T$1=FALSE,O80*HOME!$F$20,O80*HOME!$F$20/(1+HOME!$H$20)))))</f>
        <v>0</v>
      </c>
      <c r="CM80" s="310">
        <f>IF($T80=TRUE,0,IF(P$2&lt;DATE(2019,10,1),IF($T$1=FALSE,P80*HOME!$F$18,P80*HOME!$F$18/(1+HOME!$H$18)),IF($AO80=TRUE,IF($T$1=FALSE,P80*HOME!$F$21,P80*HOME!$F$21/(1+HOME!$H$21)),IF($T$1=FALSE,P80*HOME!$F$20,P80*HOME!$F$20/(1+HOME!$H$20)))))</f>
        <v>0</v>
      </c>
      <c r="CN80" s="310">
        <f t="shared" si="41"/>
        <v>0</v>
      </c>
    </row>
    <row r="81" spans="1:100" ht="18" customHeight="1">
      <c r="A81" s="335"/>
      <c r="B81" s="336">
        <v>71</v>
      </c>
      <c r="C81" s="1106">
        <f>IF(C$235=FALSE,当期計画!C81,当期実績!C81)</f>
        <v>0</v>
      </c>
      <c r="D81" s="1129">
        <f>IF(D$235=FALSE,当期計画!D81,当期実績!D81)</f>
        <v>0</v>
      </c>
      <c r="E81" s="1129">
        <f>IF(E$235=FALSE,当期計画!E81,当期実績!E81)</f>
        <v>0</v>
      </c>
      <c r="F81" s="1129">
        <f>IF(F$235=FALSE,当期計画!F81,当期実績!F81)</f>
        <v>0</v>
      </c>
      <c r="G81" s="1129">
        <f>IF(G$235=FALSE,当期計画!G81,当期実績!G81)</f>
        <v>0</v>
      </c>
      <c r="H81" s="1129">
        <f>IF(H$235=FALSE,当期計画!H81,当期実績!H81)</f>
        <v>0</v>
      </c>
      <c r="I81" s="1129">
        <f>IF(I$235=FALSE,当期計画!I81,当期実績!I81)</f>
        <v>0</v>
      </c>
      <c r="J81" s="1129">
        <f>IF(J$235=FALSE,当期計画!J81,当期実績!J81)</f>
        <v>0</v>
      </c>
      <c r="K81" s="1129">
        <f>IF(K$235=FALSE,当期計画!K81,当期実績!K81)</f>
        <v>0</v>
      </c>
      <c r="L81" s="1129">
        <f>IF(L$235=FALSE,当期計画!L81,当期実績!L81)</f>
        <v>0</v>
      </c>
      <c r="M81" s="1129">
        <f>IF(M$235=FALSE,当期計画!M81,当期実績!M81)</f>
        <v>0</v>
      </c>
      <c r="N81" s="1129">
        <f>IF(N$235=FALSE,当期計画!N81,当期実績!N81)</f>
        <v>0</v>
      </c>
      <c r="O81" s="1129">
        <f>IF(O$235=FALSE,当期計画!O81,当期実績!O81)</f>
        <v>0</v>
      </c>
      <c r="P81" s="1129">
        <f>IF(P$235=FALSE,当期計画!P81,当期実績!P81)</f>
        <v>0</v>
      </c>
      <c r="Q81" s="237">
        <f t="shared" si="46"/>
        <v>0</v>
      </c>
      <c r="R81" s="1107">
        <f t="shared" si="47"/>
        <v>0</v>
      </c>
      <c r="S81" s="344">
        <f>前期実績!Q81</f>
        <v>0</v>
      </c>
      <c r="T81" s="341">
        <f>当期計画!T81</f>
        <v>0</v>
      </c>
      <c r="U81" s="79"/>
      <c r="V81" s="79"/>
      <c r="W81" s="79"/>
      <c r="X81" s="79"/>
      <c r="Y81" s="79"/>
      <c r="Z81" s="79"/>
      <c r="AA81" s="79"/>
      <c r="AB81" s="79"/>
      <c r="AC81" s="79"/>
      <c r="AD81" s="79"/>
      <c r="AE81" s="79"/>
      <c r="AF81" s="79"/>
      <c r="AG81" s="79"/>
      <c r="AH81" s="79">
        <f t="shared" si="40"/>
        <v>0</v>
      </c>
      <c r="AI81" s="79">
        <f t="shared" si="48"/>
        <v>0</v>
      </c>
      <c r="AJ81" s="86"/>
      <c r="AK81" s="79"/>
      <c r="AL81" s="79"/>
      <c r="AM81" s="79"/>
      <c r="AN81" s="79"/>
      <c r="AO81" s="79"/>
      <c r="AP81" s="79"/>
      <c r="AQ81" s="79"/>
      <c r="AR81" s="79"/>
    </row>
    <row r="82" spans="1:100" ht="18" customHeight="1">
      <c r="A82" s="335"/>
      <c r="B82" s="336">
        <v>72</v>
      </c>
      <c r="C82" s="1142" t="s">
        <v>37</v>
      </c>
      <c r="D82" s="1098">
        <f t="shared" ref="D82:Q82" si="49">SUM(D46:D81)</f>
        <v>0</v>
      </c>
      <c r="E82" s="1098">
        <f t="shared" si="49"/>
        <v>0</v>
      </c>
      <c r="F82" s="1098">
        <f t="shared" si="49"/>
        <v>0</v>
      </c>
      <c r="G82" s="1098">
        <f t="shared" si="49"/>
        <v>0</v>
      </c>
      <c r="H82" s="1098">
        <f t="shared" si="49"/>
        <v>0</v>
      </c>
      <c r="I82" s="1098">
        <f t="shared" si="49"/>
        <v>0</v>
      </c>
      <c r="J82" s="1098">
        <f t="shared" si="49"/>
        <v>0</v>
      </c>
      <c r="K82" s="1098">
        <f t="shared" si="49"/>
        <v>0</v>
      </c>
      <c r="L82" s="1098">
        <f t="shared" si="49"/>
        <v>0</v>
      </c>
      <c r="M82" s="1098">
        <f t="shared" si="49"/>
        <v>0</v>
      </c>
      <c r="N82" s="1098">
        <f t="shared" si="49"/>
        <v>0</v>
      </c>
      <c r="O82" s="1098">
        <f t="shared" si="49"/>
        <v>0</v>
      </c>
      <c r="P82" s="1098">
        <f t="shared" si="49"/>
        <v>0</v>
      </c>
      <c r="Q82" s="460">
        <f t="shared" si="49"/>
        <v>0</v>
      </c>
      <c r="R82" s="1135">
        <f t="shared" si="47"/>
        <v>0</v>
      </c>
      <c r="S82" s="1136">
        <f>前期実績!Q82</f>
        <v>0</v>
      </c>
      <c r="T82" s="341">
        <f>当期計画!T82</f>
        <v>0</v>
      </c>
      <c r="U82" s="353">
        <f t="shared" ref="U82:AG82" si="50">SUM(U46:U81)</f>
        <v>0</v>
      </c>
      <c r="V82" s="353">
        <f t="shared" si="50"/>
        <v>0</v>
      </c>
      <c r="W82" s="353">
        <f t="shared" si="50"/>
        <v>0</v>
      </c>
      <c r="X82" s="353">
        <f t="shared" si="50"/>
        <v>0</v>
      </c>
      <c r="Y82" s="353">
        <f t="shared" si="50"/>
        <v>0</v>
      </c>
      <c r="Z82" s="353">
        <f t="shared" si="50"/>
        <v>0</v>
      </c>
      <c r="AA82" s="353">
        <f t="shared" si="50"/>
        <v>0</v>
      </c>
      <c r="AB82" s="353">
        <f t="shared" si="50"/>
        <v>0</v>
      </c>
      <c r="AC82" s="353">
        <f t="shared" si="50"/>
        <v>0</v>
      </c>
      <c r="AD82" s="353">
        <f t="shared" si="50"/>
        <v>0</v>
      </c>
      <c r="AE82" s="353">
        <f t="shared" si="50"/>
        <v>0</v>
      </c>
      <c r="AF82" s="353">
        <f t="shared" si="50"/>
        <v>0</v>
      </c>
      <c r="AG82" s="353">
        <f t="shared" si="50"/>
        <v>0</v>
      </c>
      <c r="AH82" s="353">
        <f t="shared" si="40"/>
        <v>0</v>
      </c>
      <c r="AI82" s="79">
        <f t="shared" si="48"/>
        <v>0</v>
      </c>
      <c r="AJ82" s="464"/>
      <c r="AK82" s="79"/>
      <c r="AL82" s="79"/>
      <c r="AM82" s="79"/>
      <c r="AN82" s="79"/>
      <c r="AO82" s="79"/>
      <c r="AP82" s="79"/>
      <c r="AQ82" s="79"/>
      <c r="AR82" s="79"/>
      <c r="CA82" s="405">
        <f>SUM(CA47:CA81)</f>
        <v>0</v>
      </c>
      <c r="CB82" s="405">
        <f t="shared" ref="CB82:CN82" si="51">SUM(CB47:CB81)</f>
        <v>0</v>
      </c>
      <c r="CC82" s="405">
        <f t="shared" si="51"/>
        <v>0</v>
      </c>
      <c r="CD82" s="405">
        <f t="shared" si="51"/>
        <v>0</v>
      </c>
      <c r="CE82" s="405">
        <f t="shared" si="51"/>
        <v>0</v>
      </c>
      <c r="CF82" s="405">
        <f t="shared" si="51"/>
        <v>0</v>
      </c>
      <c r="CG82" s="405">
        <f t="shared" si="51"/>
        <v>0</v>
      </c>
      <c r="CH82" s="405">
        <f t="shared" si="51"/>
        <v>0</v>
      </c>
      <c r="CI82" s="405">
        <f t="shared" si="51"/>
        <v>0</v>
      </c>
      <c r="CJ82" s="405">
        <f t="shared" si="51"/>
        <v>0</v>
      </c>
      <c r="CK82" s="405">
        <f t="shared" si="51"/>
        <v>0</v>
      </c>
      <c r="CL82" s="405">
        <f t="shared" si="51"/>
        <v>0</v>
      </c>
      <c r="CM82" s="405">
        <f t="shared" si="51"/>
        <v>0</v>
      </c>
      <c r="CN82" s="405">
        <f t="shared" si="51"/>
        <v>0</v>
      </c>
      <c r="CV82" s="310">
        <v>0</v>
      </c>
    </row>
    <row r="83" spans="1:100" ht="18" customHeight="1">
      <c r="A83" s="335"/>
      <c r="B83" s="336">
        <v>73</v>
      </c>
      <c r="C83" s="1143" t="s">
        <v>38</v>
      </c>
      <c r="D83" s="1144">
        <f t="shared" ref="D83:Q83" si="52">D45+D82</f>
        <v>0</v>
      </c>
      <c r="E83" s="1144">
        <f t="shared" si="52"/>
        <v>0</v>
      </c>
      <c r="F83" s="1144">
        <f t="shared" si="52"/>
        <v>0</v>
      </c>
      <c r="G83" s="1144">
        <f t="shared" si="52"/>
        <v>0</v>
      </c>
      <c r="H83" s="1144">
        <f t="shared" si="52"/>
        <v>0</v>
      </c>
      <c r="I83" s="1144">
        <f t="shared" si="52"/>
        <v>0</v>
      </c>
      <c r="J83" s="1144">
        <f t="shared" si="52"/>
        <v>0</v>
      </c>
      <c r="K83" s="1144">
        <f t="shared" si="52"/>
        <v>0</v>
      </c>
      <c r="L83" s="1144">
        <f t="shared" si="52"/>
        <v>0</v>
      </c>
      <c r="M83" s="1144">
        <f t="shared" si="52"/>
        <v>0</v>
      </c>
      <c r="N83" s="1144">
        <f t="shared" si="52"/>
        <v>0</v>
      </c>
      <c r="O83" s="1144">
        <f t="shared" si="52"/>
        <v>0</v>
      </c>
      <c r="P83" s="1144">
        <f t="shared" si="52"/>
        <v>0</v>
      </c>
      <c r="Q83" s="485">
        <f t="shared" si="52"/>
        <v>0</v>
      </c>
      <c r="R83" s="1099">
        <f t="shared" si="47"/>
        <v>0</v>
      </c>
      <c r="S83" s="1100">
        <f>前期実績!Q83</f>
        <v>0</v>
      </c>
      <c r="T83" s="341">
        <f>当期計画!T83</f>
        <v>0</v>
      </c>
      <c r="U83" s="353"/>
      <c r="V83" s="353"/>
      <c r="W83" s="353"/>
      <c r="X83" s="353"/>
      <c r="Y83" s="353"/>
      <c r="Z83" s="353"/>
      <c r="AA83" s="353"/>
      <c r="AB83" s="353"/>
      <c r="AC83" s="353"/>
      <c r="AD83" s="353"/>
      <c r="AE83" s="353"/>
      <c r="AF83" s="353"/>
      <c r="AG83" s="353"/>
      <c r="AH83" s="353">
        <f t="shared" si="40"/>
        <v>0</v>
      </c>
      <c r="AI83" s="79">
        <f t="shared" si="48"/>
        <v>0</v>
      </c>
      <c r="AJ83" s="354"/>
      <c r="AK83" s="79"/>
      <c r="AL83" s="79"/>
      <c r="AM83" s="79"/>
      <c r="AN83" s="79"/>
      <c r="AO83" s="79"/>
      <c r="AP83" s="79"/>
      <c r="AQ83" s="79"/>
      <c r="AR83" s="79"/>
      <c r="CV83" s="310">
        <v>0</v>
      </c>
    </row>
    <row r="84" spans="1:100" ht="18" customHeight="1">
      <c r="A84" s="335"/>
      <c r="B84" s="336">
        <v>74</v>
      </c>
      <c r="C84" s="1143" t="s">
        <v>39</v>
      </c>
      <c r="D84" s="1144">
        <f>D32- D83</f>
        <v>0</v>
      </c>
      <c r="E84" s="1144">
        <f t="shared" ref="E84:Q84" si="53">E32- E83</f>
        <v>0</v>
      </c>
      <c r="F84" s="1144">
        <f t="shared" si="53"/>
        <v>0</v>
      </c>
      <c r="G84" s="1144">
        <f t="shared" si="53"/>
        <v>0</v>
      </c>
      <c r="H84" s="1144">
        <f t="shared" si="53"/>
        <v>0</v>
      </c>
      <c r="I84" s="1144">
        <f t="shared" si="53"/>
        <v>0</v>
      </c>
      <c r="J84" s="1144">
        <f t="shared" si="53"/>
        <v>0</v>
      </c>
      <c r="K84" s="1144">
        <f t="shared" si="53"/>
        <v>0</v>
      </c>
      <c r="L84" s="1144">
        <f t="shared" si="53"/>
        <v>0</v>
      </c>
      <c r="M84" s="1144">
        <f t="shared" si="53"/>
        <v>0</v>
      </c>
      <c r="N84" s="1144">
        <f t="shared" si="53"/>
        <v>0</v>
      </c>
      <c r="O84" s="1144">
        <f t="shared" si="53"/>
        <v>0</v>
      </c>
      <c r="P84" s="1144">
        <f t="shared" si="53"/>
        <v>0</v>
      </c>
      <c r="Q84" s="483">
        <f t="shared" si="53"/>
        <v>0</v>
      </c>
      <c r="R84" s="1099">
        <f t="shared" si="47"/>
        <v>0</v>
      </c>
      <c r="S84" s="1100">
        <f>前期実績!Q84</f>
        <v>0</v>
      </c>
      <c r="T84" s="341">
        <f>当期計画!T84</f>
        <v>0</v>
      </c>
      <c r="U84" s="489"/>
      <c r="V84" s="489"/>
      <c r="W84" s="489"/>
      <c r="X84" s="489"/>
      <c r="Y84" s="489"/>
      <c r="Z84" s="489"/>
      <c r="AA84" s="489"/>
      <c r="AB84" s="489"/>
      <c r="AC84" s="489"/>
      <c r="AD84" s="489"/>
      <c r="AE84" s="489"/>
      <c r="AF84" s="489"/>
      <c r="AG84" s="489"/>
      <c r="AH84" s="489">
        <f t="shared" si="40"/>
        <v>0</v>
      </c>
      <c r="AI84" s="79">
        <f t="shared" si="48"/>
        <v>0</v>
      </c>
      <c r="AJ84" s="354"/>
      <c r="AK84" s="79"/>
      <c r="AL84" s="474"/>
      <c r="AM84" s="474"/>
      <c r="AN84" s="465"/>
      <c r="AO84" s="474"/>
      <c r="AP84" s="474"/>
      <c r="AQ84" s="474"/>
      <c r="AR84" s="474"/>
    </row>
    <row r="85" spans="1:100" ht="18" customHeight="1">
      <c r="A85" s="335"/>
      <c r="B85" s="336">
        <v>75</v>
      </c>
      <c r="C85" s="1145" t="s">
        <v>40</v>
      </c>
      <c r="D85" s="1103"/>
      <c r="E85" s="1103"/>
      <c r="F85" s="1103"/>
      <c r="G85" s="1103"/>
      <c r="H85" s="1103"/>
      <c r="I85" s="1103"/>
      <c r="J85" s="1103"/>
      <c r="K85" s="1103"/>
      <c r="L85" s="1103"/>
      <c r="M85" s="1103"/>
      <c r="N85" s="1103"/>
      <c r="O85" s="1103"/>
      <c r="P85" s="1103"/>
      <c r="Q85" s="430"/>
      <c r="R85" s="1104">
        <f t="shared" si="47"/>
        <v>0</v>
      </c>
      <c r="S85" s="1105">
        <f>前期実績!Q85</f>
        <v>0</v>
      </c>
      <c r="T85" s="341">
        <f>当期計画!T85</f>
        <v>0</v>
      </c>
      <c r="U85" s="361"/>
      <c r="V85" s="361"/>
      <c r="W85" s="361"/>
      <c r="X85" s="361"/>
      <c r="Y85" s="361"/>
      <c r="Z85" s="361"/>
      <c r="AA85" s="361"/>
      <c r="AB85" s="361"/>
      <c r="AC85" s="361"/>
      <c r="AD85" s="361"/>
      <c r="AE85" s="361"/>
      <c r="AF85" s="361"/>
      <c r="AG85" s="361"/>
      <c r="AH85" s="361">
        <f t="shared" si="40"/>
        <v>0</v>
      </c>
      <c r="AI85" s="79">
        <f t="shared" si="48"/>
        <v>0</v>
      </c>
      <c r="AJ85" s="362"/>
      <c r="AK85" s="79"/>
      <c r="AL85" s="79"/>
      <c r="AM85" s="79"/>
      <c r="AN85" s="79"/>
      <c r="AO85" s="79"/>
      <c r="AP85" s="79"/>
      <c r="AQ85" s="79"/>
      <c r="AR85" s="79"/>
    </row>
    <row r="86" spans="1:100" ht="18" customHeight="1">
      <c r="A86" s="335"/>
      <c r="B86" s="336">
        <v>76</v>
      </c>
      <c r="C86" s="1145">
        <f>IF(C$235=FALSE,当期計画!C86,当期実績!C86)</f>
        <v>0</v>
      </c>
      <c r="D86" s="387">
        <f>IF(D$235=FALSE,当期計画!D86,当期実績!D86)</f>
        <v>0</v>
      </c>
      <c r="E86" s="387">
        <f>IF(E$235=FALSE,当期計画!E86,当期実績!E86)</f>
        <v>0</v>
      </c>
      <c r="F86" s="387">
        <f>IF(F$235=FALSE,当期計画!F86,当期実績!F86)</f>
        <v>0</v>
      </c>
      <c r="G86" s="387">
        <f>IF(G$235=FALSE,当期計画!G86,当期実績!G86)</f>
        <v>0</v>
      </c>
      <c r="H86" s="387">
        <f>IF(H$235=FALSE,当期計画!H86,当期実績!H86)</f>
        <v>0</v>
      </c>
      <c r="I86" s="387">
        <f>IF(I$235=FALSE,当期計画!I86,当期実績!I86)</f>
        <v>0</v>
      </c>
      <c r="J86" s="387">
        <f>IF(J$235=FALSE,当期計画!J86,当期実績!J86)</f>
        <v>0</v>
      </c>
      <c r="K86" s="387">
        <f>IF(K$235=FALSE,当期計画!K86,当期実績!K86)</f>
        <v>0</v>
      </c>
      <c r="L86" s="387">
        <f>IF(L$235=FALSE,当期計画!L86,当期実績!L86)</f>
        <v>0</v>
      </c>
      <c r="M86" s="387">
        <f>IF(M$235=FALSE,当期計画!M86,当期実績!M86)</f>
        <v>0</v>
      </c>
      <c r="N86" s="387">
        <f>IF(N$235=FALSE,当期計画!N86,当期実績!N86)</f>
        <v>0</v>
      </c>
      <c r="O86" s="387">
        <f>IF(O$235=FALSE,当期計画!O86,当期実績!O86)</f>
        <v>0</v>
      </c>
      <c r="P86" s="387">
        <f>IF(P$235=FALSE,当期計画!P86,当期実績!P86)</f>
        <v>0</v>
      </c>
      <c r="Q86" s="90">
        <f>SUM(D86:P86)</f>
        <v>0</v>
      </c>
      <c r="R86" s="1107">
        <f t="shared" si="47"/>
        <v>0</v>
      </c>
      <c r="S86" s="344">
        <f>前期実績!Q86</f>
        <v>0</v>
      </c>
      <c r="T86" s="341" t="b">
        <f>当期計画!T86</f>
        <v>1</v>
      </c>
      <c r="U86" s="79">
        <f>IF(D$2&lt;DATE(2019,10,1),IF($T$1=FALSE,IF($T86=FALSE,D86*HOME!$H$18,0),IF($T86=FALSE,D86*HOME!$H$18/(1+HOME!$H$18),0)),IF($T$1=FALSE,IF($T86=FALSE,D86*HOME!$H$20,0),IF($T86=FALSE,D86*HOME!$H$20/(1+HOME!$H$20),0)))</f>
        <v>0</v>
      </c>
      <c r="V86" s="79">
        <f>IF(E$2&lt;DATE(2019,10,1),IF($T$1=FALSE,IF($T86=FALSE,E86*HOME!$H$18,0),IF($T86=FALSE,E86*HOME!$H$18/(1+HOME!$H$18),0)),IF($T$1=FALSE,IF($T86=FALSE,E86*HOME!$H$20,0),IF($T86=FALSE,E86*HOME!$H$20/(1+HOME!$H$20),0)))</f>
        <v>0</v>
      </c>
      <c r="W86" s="79">
        <f>IF(F$2&lt;DATE(2019,10,1),IF($T$1=FALSE,IF($T86=FALSE,F86*HOME!$H$18,0),IF($T86=FALSE,F86*HOME!$H$18/(1+HOME!$H$18),0)),IF($T$1=FALSE,IF($T86=FALSE,F86*HOME!$H$20,0),IF($T86=FALSE,F86*HOME!$H$20/(1+HOME!$H$20),0)))</f>
        <v>0</v>
      </c>
      <c r="X86" s="79">
        <f>IF(G$2&lt;DATE(2019,10,1),IF($T$1=FALSE,IF($T86=FALSE,G86*HOME!$H$18,0),IF($T86=FALSE,G86*HOME!$H$18/(1+HOME!$H$18),0)),IF($T$1=FALSE,IF($T86=FALSE,G86*HOME!$H$20,0),IF($T86=FALSE,G86*HOME!$H$20/(1+HOME!$H$20),0)))</f>
        <v>0</v>
      </c>
      <c r="Y86" s="79">
        <f>IF(H$2&lt;DATE(2019,10,1),IF($T$1=FALSE,IF($T86=FALSE,H86*HOME!$H$18,0),IF($T86=FALSE,H86*HOME!$H$18/(1+HOME!$H$18),0)),IF($T$1=FALSE,IF($T86=FALSE,H86*HOME!$H$20,0),IF($T86=FALSE,H86*HOME!$H$20/(1+HOME!$H$20),0)))</f>
        <v>0</v>
      </c>
      <c r="Z86" s="79">
        <f>IF(I$2&lt;DATE(2019,10,1),IF($T$1=FALSE,IF($T86=FALSE,I86*HOME!$H$18,0),IF($T86=FALSE,I86*HOME!$H$18/(1+HOME!$H$18),0)),IF($T$1=FALSE,IF($T86=FALSE,I86*HOME!$H$20,0),IF($T86=FALSE,I86*HOME!$H$20/(1+HOME!$H$20),0)))</f>
        <v>0</v>
      </c>
      <c r="AA86" s="79">
        <f>IF(J$2&lt;DATE(2019,10,1),IF($T$1=FALSE,IF($T86=FALSE,J86*HOME!$H$18,0),IF($T86=FALSE,J86*HOME!$H$18/(1+HOME!$H$18),0)),IF($T$1=FALSE,IF($T86=FALSE,J86*HOME!$H$20,0),IF($T86=FALSE,J86*HOME!$H$20/(1+HOME!$H$20),0)))</f>
        <v>0</v>
      </c>
      <c r="AB86" s="79">
        <f>IF(K$2&lt;DATE(2019,10,1),IF($T$1=FALSE,IF($T86=FALSE,K86*HOME!$H$18,0),IF($T86=FALSE,K86*HOME!$H$18/(1+HOME!$H$18),0)),IF($T$1=FALSE,IF($T86=FALSE,K86*HOME!$H$20,0),IF($T86=FALSE,K86*HOME!$H$20/(1+HOME!$H$20),0)))</f>
        <v>0</v>
      </c>
      <c r="AC86" s="79">
        <f>IF(L$2&lt;DATE(2019,10,1),IF($T$1=FALSE,IF($T86=FALSE,L86*HOME!$H$18,0),IF($T86=FALSE,L86*HOME!$H$18/(1+HOME!$H$18),0)),IF($T$1=FALSE,IF($T86=FALSE,L86*HOME!$H$20,0),IF($T86=FALSE,L86*HOME!$H$20/(1+HOME!$H$20),0)))</f>
        <v>0</v>
      </c>
      <c r="AD86" s="79">
        <f>IF(M$2&lt;DATE(2019,10,1),IF($T$1=FALSE,IF($T86=FALSE,M86*HOME!$H$18,0),IF($T86=FALSE,M86*HOME!$H$18/(1+HOME!$H$18),0)),IF($T$1=FALSE,IF($T86=FALSE,M86*HOME!$H$20,0),IF($T86=FALSE,M86*HOME!$H$20/(1+HOME!$H$20),0)))</f>
        <v>0</v>
      </c>
      <c r="AE86" s="79">
        <f>IF(N$2&lt;DATE(2019,10,1),IF($T$1=FALSE,IF($T86=FALSE,N86*HOME!$H$18,0),IF($T86=FALSE,N86*HOME!$H$18/(1+HOME!$H$18),0)),IF($T$1=FALSE,IF($T86=FALSE,N86*HOME!$H$20,0),IF($T86=FALSE,N86*HOME!$H$20/(1+HOME!$H$20),0)))</f>
        <v>0</v>
      </c>
      <c r="AF86" s="79">
        <f>IF(O$2&lt;DATE(2019,10,1),IF($T$1=FALSE,IF($T86=FALSE,O86*HOME!$H$18,0),IF($T86=FALSE,O86*HOME!$H$18/(1+HOME!$H$18),0)),IF($T$1=FALSE,IF($T86=FALSE,O86*HOME!$H$20,0),IF($T86=FALSE,O86*HOME!$H$20/(1+HOME!$H$20),0)))</f>
        <v>0</v>
      </c>
      <c r="AG86" s="79">
        <f>IF(P$2&lt;DATE(2019,10,1),IF($T$1=FALSE,IF($T86=FALSE,P86*HOME!$H$18,0),IF($T86=FALSE,P86*HOME!$H$18/(1+HOME!$H$18),0)),IF($T$1=FALSE,IF($T86=FALSE,P86*HOME!$H$20,0),IF($T86=FALSE,P86*HOME!$H$20/(1+HOME!$H$20),0)))</f>
        <v>0</v>
      </c>
      <c r="AH86" s="79">
        <f t="shared" si="40"/>
        <v>0</v>
      </c>
      <c r="AI86" s="79">
        <f t="shared" si="48"/>
        <v>0</v>
      </c>
      <c r="AJ86" s="86"/>
      <c r="AK86" s="79"/>
      <c r="AL86" s="79"/>
      <c r="AM86" s="79"/>
      <c r="AN86" s="79"/>
      <c r="AO86" s="79"/>
      <c r="AP86" s="79"/>
      <c r="AQ86" s="79"/>
      <c r="AR86" s="79"/>
      <c r="CA86" s="310">
        <f>IF($T86=TRUE,0,IF(D$2&lt;DATE(2019,10,1),IF($T$1=FALSE,D86*HOME!$F$18,D86*HOME!$F$18/(1+HOME!$H$18)),IF($AO86=TRUE,IF($T$1=FALSE,D86*HOME!$F$21,D86*HOME!$F$21/(1+HOME!$H$21)),IF($T$1=FALSE,D86*HOME!$F$20,D86*HOME!$F$20/(1+HOME!$H$20)))))</f>
        <v>0</v>
      </c>
      <c r="CB86" s="310">
        <f>IF($T86=TRUE,0,IF(E$2&lt;DATE(2019,10,1),IF($T$1=FALSE,E86*HOME!$F$18,E86*HOME!$F$18/(1+HOME!$H$18)),IF($AO86=TRUE,IF($T$1=FALSE,E86*HOME!$F$21,E86*HOME!$F$21/(1+HOME!$H$21)),IF($T$1=FALSE,E86*HOME!$F$20,E86*HOME!$F$20/(1+HOME!$H$20)))))</f>
        <v>0</v>
      </c>
      <c r="CC86" s="310">
        <f>IF($T86=TRUE,0,IF(F$2&lt;DATE(2019,10,1),IF($T$1=FALSE,F86*HOME!$F$18,F86*HOME!$F$18/(1+HOME!$H$18)),IF($AO86=TRUE,IF($T$1=FALSE,F86*HOME!$F$21,F86*HOME!$F$21/(1+HOME!$H$21)),IF($T$1=FALSE,F86*HOME!$F$20,F86*HOME!$F$20/(1+HOME!$H$20)))))</f>
        <v>0</v>
      </c>
      <c r="CD86" s="310">
        <f>IF($T86=TRUE,0,IF(G$2&lt;DATE(2019,10,1),IF($T$1=FALSE,G86*HOME!$F$18,G86*HOME!$F$18/(1+HOME!$H$18)),IF($AO86=TRUE,IF($T$1=FALSE,G86*HOME!$F$21,G86*HOME!$F$21/(1+HOME!$H$21)),IF($T$1=FALSE,G86*HOME!$F$20,G86*HOME!$F$20/(1+HOME!$H$20)))))</f>
        <v>0</v>
      </c>
      <c r="CE86" s="310">
        <f>IF($T86=TRUE,0,IF(H$2&lt;DATE(2019,10,1),IF($T$1=FALSE,H86*HOME!$F$18,H86*HOME!$F$18/(1+HOME!$H$18)),IF($AO86=TRUE,IF($T$1=FALSE,H86*HOME!$F$21,H86*HOME!$F$21/(1+HOME!$H$21)),IF($T$1=FALSE,H86*HOME!$F$20,H86*HOME!$F$20/(1+HOME!$H$20)))))</f>
        <v>0</v>
      </c>
      <c r="CF86" s="310">
        <f>IF($T86=TRUE,0,IF(I$2&lt;DATE(2019,10,1),IF($T$1=FALSE,I86*HOME!$F$18,I86*HOME!$F$18/(1+HOME!$H$18)),IF($AO86=TRUE,IF($T$1=FALSE,I86*HOME!$F$21,I86*HOME!$F$21/(1+HOME!$H$21)),IF($T$1=FALSE,I86*HOME!$F$20,I86*HOME!$F$20/(1+HOME!$H$20)))))</f>
        <v>0</v>
      </c>
      <c r="CG86" s="310">
        <f>IF($T86=TRUE,0,IF(J$2&lt;DATE(2019,10,1),IF($T$1=FALSE,J86*HOME!$F$18,J86*HOME!$F$18/(1+HOME!$H$18)),IF($AO86=TRUE,IF($T$1=FALSE,J86*HOME!$F$21,J86*HOME!$F$21/(1+HOME!$H$21)),IF($T$1=FALSE,J86*HOME!$F$20,J86*HOME!$F$20/(1+HOME!$H$20)))))</f>
        <v>0</v>
      </c>
      <c r="CH86" s="310">
        <f>IF($T86=TRUE,0,IF(K$2&lt;DATE(2019,10,1),IF($T$1=FALSE,K86*HOME!$F$18,K86*HOME!$F$18/(1+HOME!$H$18)),IF($AO86=TRUE,IF($T$1=FALSE,K86*HOME!$F$21,K86*HOME!$F$21/(1+HOME!$H$21)),IF($T$1=FALSE,K86*HOME!$F$20,K86*HOME!$F$20/(1+HOME!$H$20)))))</f>
        <v>0</v>
      </c>
      <c r="CI86" s="310">
        <f>IF($T86=TRUE,0,IF(L$2&lt;DATE(2019,10,1),IF($T$1=FALSE,L86*HOME!$F$18,L86*HOME!$F$18/(1+HOME!$H$18)),IF($AO86=TRUE,IF($T$1=FALSE,L86*HOME!$F$21,L86*HOME!$F$21/(1+HOME!$H$21)),IF($T$1=FALSE,L86*HOME!$F$20,L86*HOME!$F$20/(1+HOME!$H$20)))))</f>
        <v>0</v>
      </c>
      <c r="CJ86" s="310">
        <f>IF($T86=TRUE,0,IF(M$2&lt;DATE(2019,10,1),IF($T$1=FALSE,M86*HOME!$F$18,M86*HOME!$F$18/(1+HOME!$H$18)),IF($AO86=TRUE,IF($T$1=FALSE,M86*HOME!$F$21,M86*HOME!$F$21/(1+HOME!$H$21)),IF($T$1=FALSE,M86*HOME!$F$20,M86*HOME!$F$20/(1+HOME!$H$20)))))</f>
        <v>0</v>
      </c>
      <c r="CK86" s="310">
        <f>IF($T86=TRUE,0,IF(N$2&lt;DATE(2019,10,1),IF($T$1=FALSE,N86*HOME!$F$18,N86*HOME!$F$18/(1+HOME!$H$18)),IF($AO86=TRUE,IF($T$1=FALSE,N86*HOME!$F$21,N86*HOME!$F$21/(1+HOME!$H$21)),IF($T$1=FALSE,N86*HOME!$F$20,N86*HOME!$F$20/(1+HOME!$H$20)))))</f>
        <v>0</v>
      </c>
      <c r="CL86" s="310">
        <f>IF($T86=TRUE,0,IF(O$2&lt;DATE(2019,10,1),IF($T$1=FALSE,O86*HOME!$F$18,O86*HOME!$F$18/(1+HOME!$H$18)),IF($AO86=TRUE,IF($T$1=FALSE,O86*HOME!$F$21,O86*HOME!$F$21/(1+HOME!$H$21)),IF($T$1=FALSE,O86*HOME!$F$20,O86*HOME!$F$20/(1+HOME!$H$20)))))</f>
        <v>0</v>
      </c>
      <c r="CM86" s="310">
        <f>IF($T86=TRUE,0,IF(P$2&lt;DATE(2019,10,1),IF($T$1=FALSE,P86*HOME!$F$18,P86*HOME!$F$18/(1+HOME!$H$18)),IF($AO86=TRUE,IF($T$1=FALSE,P86*HOME!$F$21,P86*HOME!$F$21/(1+HOME!$H$21)),IF($T$1=FALSE,P86*HOME!$F$20,P86*HOME!$F$20/(1+HOME!$H$20)))))</f>
        <v>0</v>
      </c>
      <c r="CN86" s="310">
        <f>SUM(CA86:CM86)</f>
        <v>0</v>
      </c>
    </row>
    <row r="87" spans="1:100" ht="18" customHeight="1">
      <c r="A87" s="335"/>
      <c r="B87" s="336">
        <v>77</v>
      </c>
      <c r="C87" s="1145">
        <f>IF(C$235=FALSE,当期計画!C87,当期実績!C87)</f>
        <v>0</v>
      </c>
      <c r="D87" s="387">
        <f>IF(D$235=FALSE,当期計画!D87,当期実績!D87)</f>
        <v>0</v>
      </c>
      <c r="E87" s="387">
        <f>IF(E$235=FALSE,当期計画!E87,当期実績!E87)</f>
        <v>0</v>
      </c>
      <c r="F87" s="387">
        <f>IF(F$235=FALSE,当期計画!F87,当期実績!F87)</f>
        <v>0</v>
      </c>
      <c r="G87" s="387">
        <f>IF(G$235=FALSE,当期計画!G87,当期実績!G87)</f>
        <v>0</v>
      </c>
      <c r="H87" s="387">
        <f>IF(H$235=FALSE,当期計画!H87,当期実績!H87)</f>
        <v>0</v>
      </c>
      <c r="I87" s="387">
        <f>IF(I$235=FALSE,当期計画!I87,当期実績!I87)</f>
        <v>0</v>
      </c>
      <c r="J87" s="387">
        <f>IF(J$235=FALSE,当期計画!J87,当期実績!J87)</f>
        <v>0</v>
      </c>
      <c r="K87" s="387">
        <f>IF(K$235=FALSE,当期計画!K87,当期実績!K87)</f>
        <v>0</v>
      </c>
      <c r="L87" s="387">
        <f>IF(L$235=FALSE,当期計画!L87,当期実績!L87)</f>
        <v>0</v>
      </c>
      <c r="M87" s="387">
        <f>IF(M$235=FALSE,当期計画!M87,当期実績!M87)</f>
        <v>0</v>
      </c>
      <c r="N87" s="387">
        <f>IF(N$235=FALSE,当期計画!N87,当期実績!N87)</f>
        <v>0</v>
      </c>
      <c r="O87" s="387">
        <f>IF(O$235=FALSE,当期計画!O87,当期実績!O87)</f>
        <v>0</v>
      </c>
      <c r="P87" s="387">
        <f>IF(P$235=FALSE,当期計画!P87,当期実績!P87)</f>
        <v>0</v>
      </c>
      <c r="Q87" s="90">
        <f>SUM(D87:P87)</f>
        <v>0</v>
      </c>
      <c r="R87" s="1107">
        <f t="shared" si="47"/>
        <v>0</v>
      </c>
      <c r="S87" s="344">
        <f>前期実績!Q87</f>
        <v>0</v>
      </c>
      <c r="T87" s="341" t="b">
        <f>当期計画!T87</f>
        <v>1</v>
      </c>
      <c r="U87" s="79">
        <f>IF(D$2&lt;DATE(2019,10,1),IF($T$1=FALSE,IF($T87=FALSE,D87*HOME!$H$18,0),IF($T87=FALSE,D87*HOME!$H$18/(1+HOME!$H$18),0)),IF($T$1=FALSE,IF($T87=FALSE,D87*HOME!$H$20,0),IF($T87=FALSE,D87*HOME!$H$20/(1+HOME!$H$20),0)))</f>
        <v>0</v>
      </c>
      <c r="V87" s="79">
        <f>IF(E$2&lt;DATE(2019,10,1),IF($T$1=FALSE,IF($T87=FALSE,E87*HOME!$H$18,0),IF($T87=FALSE,E87*HOME!$H$18/(1+HOME!$H$18),0)),IF($T$1=FALSE,IF($T87=FALSE,E87*HOME!$H$20,0),IF($T87=FALSE,E87*HOME!$H$20/(1+HOME!$H$20),0)))</f>
        <v>0</v>
      </c>
      <c r="W87" s="79">
        <f>IF(F$2&lt;DATE(2019,10,1),IF($T$1=FALSE,IF($T87=FALSE,F87*HOME!$H$18,0),IF($T87=FALSE,F87*HOME!$H$18/(1+HOME!$H$18),0)),IF($T$1=FALSE,IF($T87=FALSE,F87*HOME!$H$20,0),IF($T87=FALSE,F87*HOME!$H$20/(1+HOME!$H$20),0)))</f>
        <v>0</v>
      </c>
      <c r="X87" s="79">
        <f>IF(G$2&lt;DATE(2019,10,1),IF($T$1=FALSE,IF($T87=FALSE,G87*HOME!$H$18,0),IF($T87=FALSE,G87*HOME!$H$18/(1+HOME!$H$18),0)),IF($T$1=FALSE,IF($T87=FALSE,G87*HOME!$H$20,0),IF($T87=FALSE,G87*HOME!$H$20/(1+HOME!$H$20),0)))</f>
        <v>0</v>
      </c>
      <c r="Y87" s="79">
        <f>IF(H$2&lt;DATE(2019,10,1),IF($T$1=FALSE,IF($T87=FALSE,H87*HOME!$H$18,0),IF($T87=FALSE,H87*HOME!$H$18/(1+HOME!$H$18),0)),IF($T$1=FALSE,IF($T87=FALSE,H87*HOME!$H$20,0),IF($T87=FALSE,H87*HOME!$H$20/(1+HOME!$H$20),0)))</f>
        <v>0</v>
      </c>
      <c r="Z87" s="79">
        <f>IF(I$2&lt;DATE(2019,10,1),IF($T$1=FALSE,IF($T87=FALSE,I87*HOME!$H$18,0),IF($T87=FALSE,I87*HOME!$H$18/(1+HOME!$H$18),0)),IF($T$1=FALSE,IF($T87=FALSE,I87*HOME!$H$20,0),IF($T87=FALSE,I87*HOME!$H$20/(1+HOME!$H$20),0)))</f>
        <v>0</v>
      </c>
      <c r="AA87" s="79">
        <f>IF(J$2&lt;DATE(2019,10,1),IF($T$1=FALSE,IF($T87=FALSE,J87*HOME!$H$18,0),IF($T87=FALSE,J87*HOME!$H$18/(1+HOME!$H$18),0)),IF($T$1=FALSE,IF($T87=FALSE,J87*HOME!$H$20,0),IF($T87=FALSE,J87*HOME!$H$20/(1+HOME!$H$20),0)))</f>
        <v>0</v>
      </c>
      <c r="AB87" s="79">
        <f>IF(K$2&lt;DATE(2019,10,1),IF($T$1=FALSE,IF($T87=FALSE,K87*HOME!$H$18,0),IF($T87=FALSE,K87*HOME!$H$18/(1+HOME!$H$18),0)),IF($T$1=FALSE,IF($T87=FALSE,K87*HOME!$H$20,0),IF($T87=FALSE,K87*HOME!$H$20/(1+HOME!$H$20),0)))</f>
        <v>0</v>
      </c>
      <c r="AC87" s="79">
        <f>IF(L$2&lt;DATE(2019,10,1),IF($T$1=FALSE,IF($T87=FALSE,L87*HOME!$H$18,0),IF($T87=FALSE,L87*HOME!$H$18/(1+HOME!$H$18),0)),IF($T$1=FALSE,IF($T87=FALSE,L87*HOME!$H$20,0),IF($T87=FALSE,L87*HOME!$H$20/(1+HOME!$H$20),0)))</f>
        <v>0</v>
      </c>
      <c r="AD87" s="79">
        <f>IF(M$2&lt;DATE(2019,10,1),IF($T$1=FALSE,IF($T87=FALSE,M87*HOME!$H$18,0),IF($T87=FALSE,M87*HOME!$H$18/(1+HOME!$H$18),0)),IF($T$1=FALSE,IF($T87=FALSE,M87*HOME!$H$20,0),IF($T87=FALSE,M87*HOME!$H$20/(1+HOME!$H$20),0)))</f>
        <v>0</v>
      </c>
      <c r="AE87" s="79">
        <f>IF(N$2&lt;DATE(2019,10,1),IF($T$1=FALSE,IF($T87=FALSE,N87*HOME!$H$18,0),IF($T87=FALSE,N87*HOME!$H$18/(1+HOME!$H$18),0)),IF($T$1=FALSE,IF($T87=FALSE,N87*HOME!$H$20,0),IF($T87=FALSE,N87*HOME!$H$20/(1+HOME!$H$20),0)))</f>
        <v>0</v>
      </c>
      <c r="AF87" s="79">
        <f>IF(O$2&lt;DATE(2019,10,1),IF($T$1=FALSE,IF($T87=FALSE,O87*HOME!$H$18,0),IF($T87=FALSE,O87*HOME!$H$18/(1+HOME!$H$18),0)),IF($T$1=FALSE,IF($T87=FALSE,O87*HOME!$H$20,0),IF($T87=FALSE,O87*HOME!$H$20/(1+HOME!$H$20),0)))</f>
        <v>0</v>
      </c>
      <c r="AG87" s="79">
        <f>IF(P$2&lt;DATE(2019,10,1),IF($T$1=FALSE,IF($T87=FALSE,P87*HOME!$H$18,0),IF($T87=FALSE,P87*HOME!$H$18/(1+HOME!$H$18),0)),IF($T$1=FALSE,IF($T87=FALSE,P87*HOME!$H$20,0),IF($T87=FALSE,P87*HOME!$H$20/(1+HOME!$H$20),0)))</f>
        <v>0</v>
      </c>
      <c r="AH87" s="79">
        <f t="shared" si="40"/>
        <v>0</v>
      </c>
      <c r="AI87" s="79">
        <f t="shared" si="48"/>
        <v>0</v>
      </c>
      <c r="AJ87" s="86"/>
      <c r="AK87" s="79"/>
      <c r="AL87" s="465"/>
      <c r="AM87" s="465"/>
      <c r="AN87" s="465"/>
      <c r="AO87" s="465"/>
      <c r="AP87" s="465"/>
      <c r="AQ87" s="465"/>
      <c r="AR87" s="465"/>
      <c r="CA87" s="310">
        <f>IF($T87=TRUE,0,IF(D$2&lt;DATE(2019,10,1),IF($T$1=FALSE,D87*HOME!$F$18,D87*HOME!$F$18/(1+HOME!$H$18)),IF($AO87=TRUE,IF($T$1=FALSE,D87*HOME!$F$21,D87*HOME!$F$21/(1+HOME!$H$21)),IF($T$1=FALSE,D87*HOME!$F$20,D87*HOME!$F$20/(1+HOME!$H$20)))))</f>
        <v>0</v>
      </c>
      <c r="CB87" s="310">
        <f>IF($T87=TRUE,0,IF(E$2&lt;DATE(2019,10,1),IF($T$1=FALSE,E87*HOME!$F$18,E87*HOME!$F$18/(1+HOME!$H$18)),IF($AO87=TRUE,IF($T$1=FALSE,E87*HOME!$F$21,E87*HOME!$F$21/(1+HOME!$H$21)),IF($T$1=FALSE,E87*HOME!$F$20,E87*HOME!$F$20/(1+HOME!$H$20)))))</f>
        <v>0</v>
      </c>
      <c r="CC87" s="310">
        <f>IF($T87=TRUE,0,IF(F$2&lt;DATE(2019,10,1),IF($T$1=FALSE,F87*HOME!$F$18,F87*HOME!$F$18/(1+HOME!$H$18)),IF($AO87=TRUE,IF($T$1=FALSE,F87*HOME!$F$21,F87*HOME!$F$21/(1+HOME!$H$21)),IF($T$1=FALSE,F87*HOME!$F$20,F87*HOME!$F$20/(1+HOME!$H$20)))))</f>
        <v>0</v>
      </c>
      <c r="CD87" s="310">
        <f>IF($T87=TRUE,0,IF(G$2&lt;DATE(2019,10,1),IF($T$1=FALSE,G87*HOME!$F$18,G87*HOME!$F$18/(1+HOME!$H$18)),IF($AO87=TRUE,IF($T$1=FALSE,G87*HOME!$F$21,G87*HOME!$F$21/(1+HOME!$H$21)),IF($T$1=FALSE,G87*HOME!$F$20,G87*HOME!$F$20/(1+HOME!$H$20)))))</f>
        <v>0</v>
      </c>
      <c r="CE87" s="310">
        <f>IF($T87=TRUE,0,IF(H$2&lt;DATE(2019,10,1),IF($T$1=FALSE,H87*HOME!$F$18,H87*HOME!$F$18/(1+HOME!$H$18)),IF($AO87=TRUE,IF($T$1=FALSE,H87*HOME!$F$21,H87*HOME!$F$21/(1+HOME!$H$21)),IF($T$1=FALSE,H87*HOME!$F$20,H87*HOME!$F$20/(1+HOME!$H$20)))))</f>
        <v>0</v>
      </c>
      <c r="CF87" s="310">
        <f>IF($T87=TRUE,0,IF(I$2&lt;DATE(2019,10,1),IF($T$1=FALSE,I87*HOME!$F$18,I87*HOME!$F$18/(1+HOME!$H$18)),IF($AO87=TRUE,IF($T$1=FALSE,I87*HOME!$F$21,I87*HOME!$F$21/(1+HOME!$H$21)),IF($T$1=FALSE,I87*HOME!$F$20,I87*HOME!$F$20/(1+HOME!$H$20)))))</f>
        <v>0</v>
      </c>
      <c r="CG87" s="310">
        <f>IF($T87=TRUE,0,IF(J$2&lt;DATE(2019,10,1),IF($T$1=FALSE,J87*HOME!$F$18,J87*HOME!$F$18/(1+HOME!$H$18)),IF($AO87=TRUE,IF($T$1=FALSE,J87*HOME!$F$21,J87*HOME!$F$21/(1+HOME!$H$21)),IF($T$1=FALSE,J87*HOME!$F$20,J87*HOME!$F$20/(1+HOME!$H$20)))))</f>
        <v>0</v>
      </c>
      <c r="CH87" s="310">
        <f>IF($T87=TRUE,0,IF(K$2&lt;DATE(2019,10,1),IF($T$1=FALSE,K87*HOME!$F$18,K87*HOME!$F$18/(1+HOME!$H$18)),IF($AO87=TRUE,IF($T$1=FALSE,K87*HOME!$F$21,K87*HOME!$F$21/(1+HOME!$H$21)),IF($T$1=FALSE,K87*HOME!$F$20,K87*HOME!$F$20/(1+HOME!$H$20)))))</f>
        <v>0</v>
      </c>
      <c r="CI87" s="310">
        <f>IF($T87=TRUE,0,IF(L$2&lt;DATE(2019,10,1),IF($T$1=FALSE,L87*HOME!$F$18,L87*HOME!$F$18/(1+HOME!$H$18)),IF($AO87=TRUE,IF($T$1=FALSE,L87*HOME!$F$21,L87*HOME!$F$21/(1+HOME!$H$21)),IF($T$1=FALSE,L87*HOME!$F$20,L87*HOME!$F$20/(1+HOME!$H$20)))))</f>
        <v>0</v>
      </c>
      <c r="CJ87" s="310">
        <f>IF($T87=TRUE,0,IF(M$2&lt;DATE(2019,10,1),IF($T$1=FALSE,M87*HOME!$F$18,M87*HOME!$F$18/(1+HOME!$H$18)),IF($AO87=TRUE,IF($T$1=FALSE,M87*HOME!$F$21,M87*HOME!$F$21/(1+HOME!$H$21)),IF($T$1=FALSE,M87*HOME!$F$20,M87*HOME!$F$20/(1+HOME!$H$20)))))</f>
        <v>0</v>
      </c>
      <c r="CK87" s="310">
        <f>IF($T87=TRUE,0,IF(N$2&lt;DATE(2019,10,1),IF($T$1=FALSE,N87*HOME!$F$18,N87*HOME!$F$18/(1+HOME!$H$18)),IF($AO87=TRUE,IF($T$1=FALSE,N87*HOME!$F$21,N87*HOME!$F$21/(1+HOME!$H$21)),IF($T$1=FALSE,N87*HOME!$F$20,N87*HOME!$F$20/(1+HOME!$H$20)))))</f>
        <v>0</v>
      </c>
      <c r="CL87" s="310">
        <f>IF($T87=TRUE,0,IF(O$2&lt;DATE(2019,10,1),IF($T$1=FALSE,O87*HOME!$F$18,O87*HOME!$F$18/(1+HOME!$H$18)),IF($AO87=TRUE,IF($T$1=FALSE,O87*HOME!$F$21,O87*HOME!$F$21/(1+HOME!$H$21)),IF($T$1=FALSE,O87*HOME!$F$20,O87*HOME!$F$20/(1+HOME!$H$20)))))</f>
        <v>0</v>
      </c>
      <c r="CM87" s="310">
        <f>IF($T87=TRUE,0,IF(P$2&lt;DATE(2019,10,1),IF($T$1=FALSE,P87*HOME!$F$18,P87*HOME!$F$18/(1+HOME!$H$18)),IF($AO87=TRUE,IF($T$1=FALSE,P87*HOME!$F$21,P87*HOME!$F$21/(1+HOME!$H$21)),IF($T$1=FALSE,P87*HOME!$F$20,P87*HOME!$F$20/(1+HOME!$H$20)))))</f>
        <v>0</v>
      </c>
      <c r="CN87" s="310">
        <f t="shared" ref="CN87:CN96" si="54">SUM(CA87:CM87)</f>
        <v>0</v>
      </c>
    </row>
    <row r="88" spans="1:100" ht="18" customHeight="1">
      <c r="A88" s="335"/>
      <c r="B88" s="336"/>
      <c r="C88" s="1145">
        <f>IF(C$235=FALSE,当期計画!C88,当期実績!C88)</f>
        <v>0</v>
      </c>
      <c r="D88" s="1129">
        <f>IF(D$235=FALSE,当期計画!D88,当期実績!D88)</f>
        <v>0</v>
      </c>
      <c r="E88" s="1129">
        <f>IF(E$235=FALSE,当期計画!E88,当期実績!E88)</f>
        <v>0</v>
      </c>
      <c r="F88" s="1129">
        <f>IF(F$235=FALSE,当期計画!F88,当期実績!F88)</f>
        <v>0</v>
      </c>
      <c r="G88" s="1129">
        <f>IF(G$235=FALSE,当期計画!G88,当期実績!G88)</f>
        <v>0</v>
      </c>
      <c r="H88" s="1129">
        <f>IF(H$235=FALSE,当期計画!H88,当期実績!H88)</f>
        <v>0</v>
      </c>
      <c r="I88" s="1129">
        <f>IF(I$235=FALSE,当期計画!I88,当期実績!I88)</f>
        <v>0</v>
      </c>
      <c r="J88" s="1129">
        <f>IF(J$235=FALSE,当期計画!J88,当期実績!J88)</f>
        <v>0</v>
      </c>
      <c r="K88" s="1129">
        <f>IF(K$235=FALSE,当期計画!K88,当期実績!K88)</f>
        <v>0</v>
      </c>
      <c r="L88" s="1129">
        <f>IF(L$235=FALSE,当期計画!L88,当期実績!L88)</f>
        <v>0</v>
      </c>
      <c r="M88" s="1129">
        <f>IF(M$235=FALSE,当期計画!M88,当期実績!M88)</f>
        <v>0</v>
      </c>
      <c r="N88" s="1129">
        <f>IF(N$235=FALSE,当期計画!N88,当期実績!N88)</f>
        <v>0</v>
      </c>
      <c r="O88" s="1129">
        <f>IF(O$235=FALSE,当期計画!O88,当期実績!O88)</f>
        <v>0</v>
      </c>
      <c r="P88" s="1129">
        <f>IF(P$235=FALSE,当期計画!P88,当期実績!P88)</f>
        <v>0</v>
      </c>
      <c r="Q88" s="90">
        <f t="shared" ref="Q88:Q94" si="55">SUM(D88:P88)</f>
        <v>0</v>
      </c>
      <c r="R88" s="1107">
        <f t="shared" si="47"/>
        <v>0</v>
      </c>
      <c r="S88" s="344">
        <f>前期実績!Q88</f>
        <v>0</v>
      </c>
      <c r="T88" s="341" t="b">
        <f>当期計画!T88</f>
        <v>1</v>
      </c>
      <c r="U88" s="79">
        <f>IF(D$2&lt;DATE(2019,10,1),IF($T$1=FALSE,IF($T88=FALSE,D88*HOME!$H$18,0),IF($T88=FALSE,D88*HOME!$H$18/(1+HOME!$H$18),0)),IF($T$1=FALSE,IF($T88=FALSE,D88*HOME!$H$20,0),IF($T88=FALSE,D88*HOME!$H$20/(1+HOME!$H$20),0)))</f>
        <v>0</v>
      </c>
      <c r="V88" s="79">
        <f>IF(E$2&lt;DATE(2019,10,1),IF($T$1=FALSE,IF($T88=FALSE,E88*HOME!$H$18,0),IF($T88=FALSE,E88*HOME!$H$18/(1+HOME!$H$18),0)),IF($T$1=FALSE,IF($T88=FALSE,E88*HOME!$H$20,0),IF($T88=FALSE,E88*HOME!$H$20/(1+HOME!$H$20),0)))</f>
        <v>0</v>
      </c>
      <c r="W88" s="79">
        <f>IF(F$2&lt;DATE(2019,10,1),IF($T$1=FALSE,IF($T88=FALSE,F88*HOME!$H$18,0),IF($T88=FALSE,F88*HOME!$H$18/(1+HOME!$H$18),0)),IF($T$1=FALSE,IF($T88=FALSE,F88*HOME!$H$20,0),IF($T88=FALSE,F88*HOME!$H$20/(1+HOME!$H$20),0)))</f>
        <v>0</v>
      </c>
      <c r="X88" s="79">
        <f>IF(G$2&lt;DATE(2019,10,1),IF($T$1=FALSE,IF($T88=FALSE,G88*HOME!$H$18,0),IF($T88=FALSE,G88*HOME!$H$18/(1+HOME!$H$18),0)),IF($T$1=FALSE,IF($T88=FALSE,G88*HOME!$H$20,0),IF($T88=FALSE,G88*HOME!$H$20/(1+HOME!$H$20),0)))</f>
        <v>0</v>
      </c>
      <c r="Y88" s="79">
        <f>IF(H$2&lt;DATE(2019,10,1),IF($T$1=FALSE,IF($T88=FALSE,H88*HOME!$H$18,0),IF($T88=FALSE,H88*HOME!$H$18/(1+HOME!$H$18),0)),IF($T$1=FALSE,IF($T88=FALSE,H88*HOME!$H$20,0),IF($T88=FALSE,H88*HOME!$H$20/(1+HOME!$H$20),0)))</f>
        <v>0</v>
      </c>
      <c r="Z88" s="79">
        <f>IF(I$2&lt;DATE(2019,10,1),IF($T$1=FALSE,IF($T88=FALSE,I88*HOME!$H$18,0),IF($T88=FALSE,I88*HOME!$H$18/(1+HOME!$H$18),0)),IF($T$1=FALSE,IF($T88=FALSE,I88*HOME!$H$20,0),IF($T88=FALSE,I88*HOME!$H$20/(1+HOME!$H$20),0)))</f>
        <v>0</v>
      </c>
      <c r="AA88" s="79">
        <f>IF(J$2&lt;DATE(2019,10,1),IF($T$1=FALSE,IF($T88=FALSE,J88*HOME!$H$18,0),IF($T88=FALSE,J88*HOME!$H$18/(1+HOME!$H$18),0)),IF($T$1=FALSE,IF($T88=FALSE,J88*HOME!$H$20,0),IF($T88=FALSE,J88*HOME!$H$20/(1+HOME!$H$20),0)))</f>
        <v>0</v>
      </c>
      <c r="AB88" s="79">
        <f>IF(K$2&lt;DATE(2019,10,1),IF($T$1=FALSE,IF($T88=FALSE,K88*HOME!$H$18,0),IF($T88=FALSE,K88*HOME!$H$18/(1+HOME!$H$18),0)),IF($T$1=FALSE,IF($T88=FALSE,K88*HOME!$H$20,0),IF($T88=FALSE,K88*HOME!$H$20/(1+HOME!$H$20),0)))</f>
        <v>0</v>
      </c>
      <c r="AC88" s="79">
        <f>IF(L$2&lt;DATE(2019,10,1),IF($T$1=FALSE,IF($T88=FALSE,L88*HOME!$H$18,0),IF($T88=FALSE,L88*HOME!$H$18/(1+HOME!$H$18),0)),IF($T$1=FALSE,IF($T88=FALSE,L88*HOME!$H$20,0),IF($T88=FALSE,L88*HOME!$H$20/(1+HOME!$H$20),0)))</f>
        <v>0</v>
      </c>
      <c r="AD88" s="79">
        <f>IF(M$2&lt;DATE(2019,10,1),IF($T$1=FALSE,IF($T88=FALSE,M88*HOME!$H$18,0),IF($T88=FALSE,M88*HOME!$H$18/(1+HOME!$H$18),0)),IF($T$1=FALSE,IF($T88=FALSE,M88*HOME!$H$20,0),IF($T88=FALSE,M88*HOME!$H$20/(1+HOME!$H$20),0)))</f>
        <v>0</v>
      </c>
      <c r="AE88" s="79">
        <f>IF(N$2&lt;DATE(2019,10,1),IF($T$1=FALSE,IF($T88=FALSE,N88*HOME!$H$18,0),IF($T88=FALSE,N88*HOME!$H$18/(1+HOME!$H$18),0)),IF($T$1=FALSE,IF($T88=FALSE,N88*HOME!$H$20,0),IF($T88=FALSE,N88*HOME!$H$20/(1+HOME!$H$20),0)))</f>
        <v>0</v>
      </c>
      <c r="AF88" s="79">
        <f>IF(O$2&lt;DATE(2019,10,1),IF($T$1=FALSE,IF($T88=FALSE,O88*HOME!$H$18,0),IF($T88=FALSE,O88*HOME!$H$18/(1+HOME!$H$18),0)),IF($T$1=FALSE,IF($T88=FALSE,O88*HOME!$H$20,0),IF($T88=FALSE,O88*HOME!$H$20/(1+HOME!$H$20),0)))</f>
        <v>0</v>
      </c>
      <c r="AG88" s="79">
        <f>IF(P$2&lt;DATE(2019,10,1),IF($T$1=FALSE,IF($T88=FALSE,P88*HOME!$H$18,0),IF($T88=FALSE,P88*HOME!$H$18/(1+HOME!$H$18),0)),IF($T$1=FALSE,IF($T88=FALSE,P88*HOME!$H$20,0),IF($T88=FALSE,P88*HOME!$H$20/(1+HOME!$H$20),0)))</f>
        <v>0</v>
      </c>
      <c r="AH88" s="79">
        <f t="shared" si="40"/>
        <v>0</v>
      </c>
      <c r="AI88" s="79">
        <f t="shared" si="48"/>
        <v>0</v>
      </c>
      <c r="AJ88" s="86"/>
      <c r="AK88" s="79"/>
      <c r="AL88" s="465"/>
      <c r="AM88" s="465"/>
      <c r="AN88" s="465"/>
      <c r="AO88" s="465"/>
      <c r="AP88" s="465"/>
      <c r="AQ88" s="465"/>
      <c r="AR88" s="465"/>
      <c r="CA88" s="310">
        <f>IF($T88=TRUE,0,IF(D$2&lt;DATE(2019,10,1),IF($T$1=FALSE,D88*HOME!$F$18,D88*HOME!$F$18/(1+HOME!$H$18)),IF($AO88=TRUE,IF($T$1=FALSE,D88*HOME!$F$21,D88*HOME!$F$21/(1+HOME!$H$21)),IF($T$1=FALSE,D88*HOME!$F$20,D88*HOME!$F$20/(1+HOME!$H$20)))))</f>
        <v>0</v>
      </c>
      <c r="CB88" s="310">
        <f>IF($T88=TRUE,0,IF(E$2&lt;DATE(2019,10,1),IF($T$1=FALSE,E88*HOME!$F$18,E88*HOME!$F$18/(1+HOME!$H$18)),IF($AO88=TRUE,IF($T$1=FALSE,E88*HOME!$F$21,E88*HOME!$F$21/(1+HOME!$H$21)),IF($T$1=FALSE,E88*HOME!$F$20,E88*HOME!$F$20/(1+HOME!$H$20)))))</f>
        <v>0</v>
      </c>
      <c r="CC88" s="310">
        <f>IF($T88=TRUE,0,IF(F$2&lt;DATE(2019,10,1),IF($T$1=FALSE,F88*HOME!$F$18,F88*HOME!$F$18/(1+HOME!$H$18)),IF($AO88=TRUE,IF($T$1=FALSE,F88*HOME!$F$21,F88*HOME!$F$21/(1+HOME!$H$21)),IF($T$1=FALSE,F88*HOME!$F$20,F88*HOME!$F$20/(1+HOME!$H$20)))))</f>
        <v>0</v>
      </c>
      <c r="CD88" s="310">
        <f>IF($T88=TRUE,0,IF(G$2&lt;DATE(2019,10,1),IF($T$1=FALSE,G88*HOME!$F$18,G88*HOME!$F$18/(1+HOME!$H$18)),IF($AO88=TRUE,IF($T$1=FALSE,G88*HOME!$F$21,G88*HOME!$F$21/(1+HOME!$H$21)),IF($T$1=FALSE,G88*HOME!$F$20,G88*HOME!$F$20/(1+HOME!$H$20)))))</f>
        <v>0</v>
      </c>
      <c r="CE88" s="310">
        <f>IF($T88=TRUE,0,IF(H$2&lt;DATE(2019,10,1),IF($T$1=FALSE,H88*HOME!$F$18,H88*HOME!$F$18/(1+HOME!$H$18)),IF($AO88=TRUE,IF($T$1=FALSE,H88*HOME!$F$21,H88*HOME!$F$21/(1+HOME!$H$21)),IF($T$1=FALSE,H88*HOME!$F$20,H88*HOME!$F$20/(1+HOME!$H$20)))))</f>
        <v>0</v>
      </c>
      <c r="CF88" s="310">
        <f>IF($T88=TRUE,0,IF(I$2&lt;DATE(2019,10,1),IF($T$1=FALSE,I88*HOME!$F$18,I88*HOME!$F$18/(1+HOME!$H$18)),IF($AO88=TRUE,IF($T$1=FALSE,I88*HOME!$F$21,I88*HOME!$F$21/(1+HOME!$H$21)),IF($T$1=FALSE,I88*HOME!$F$20,I88*HOME!$F$20/(1+HOME!$H$20)))))</f>
        <v>0</v>
      </c>
      <c r="CG88" s="310">
        <f>IF($T88=TRUE,0,IF(J$2&lt;DATE(2019,10,1),IF($T$1=FALSE,J88*HOME!$F$18,J88*HOME!$F$18/(1+HOME!$H$18)),IF($AO88=TRUE,IF($T$1=FALSE,J88*HOME!$F$21,J88*HOME!$F$21/(1+HOME!$H$21)),IF($T$1=FALSE,J88*HOME!$F$20,J88*HOME!$F$20/(1+HOME!$H$20)))))</f>
        <v>0</v>
      </c>
      <c r="CH88" s="310">
        <f>IF($T88=TRUE,0,IF(K$2&lt;DATE(2019,10,1),IF($T$1=FALSE,K88*HOME!$F$18,K88*HOME!$F$18/(1+HOME!$H$18)),IF($AO88=TRUE,IF($T$1=FALSE,K88*HOME!$F$21,K88*HOME!$F$21/(1+HOME!$H$21)),IF($T$1=FALSE,K88*HOME!$F$20,K88*HOME!$F$20/(1+HOME!$H$20)))))</f>
        <v>0</v>
      </c>
      <c r="CI88" s="310">
        <f>IF($T88=TRUE,0,IF(L$2&lt;DATE(2019,10,1),IF($T$1=FALSE,L88*HOME!$F$18,L88*HOME!$F$18/(1+HOME!$H$18)),IF($AO88=TRUE,IF($T$1=FALSE,L88*HOME!$F$21,L88*HOME!$F$21/(1+HOME!$H$21)),IF($T$1=FALSE,L88*HOME!$F$20,L88*HOME!$F$20/(1+HOME!$H$20)))))</f>
        <v>0</v>
      </c>
      <c r="CJ88" s="310">
        <f>IF($T88=TRUE,0,IF(M$2&lt;DATE(2019,10,1),IF($T$1=FALSE,M88*HOME!$F$18,M88*HOME!$F$18/(1+HOME!$H$18)),IF($AO88=TRUE,IF($T$1=FALSE,M88*HOME!$F$21,M88*HOME!$F$21/(1+HOME!$H$21)),IF($T$1=FALSE,M88*HOME!$F$20,M88*HOME!$F$20/(1+HOME!$H$20)))))</f>
        <v>0</v>
      </c>
      <c r="CK88" s="310">
        <f>IF($T88=TRUE,0,IF(N$2&lt;DATE(2019,10,1),IF($T$1=FALSE,N88*HOME!$F$18,N88*HOME!$F$18/(1+HOME!$H$18)),IF($AO88=TRUE,IF($T$1=FALSE,N88*HOME!$F$21,N88*HOME!$F$21/(1+HOME!$H$21)),IF($T$1=FALSE,N88*HOME!$F$20,N88*HOME!$F$20/(1+HOME!$H$20)))))</f>
        <v>0</v>
      </c>
      <c r="CL88" s="310">
        <f>IF($T88=TRUE,0,IF(O$2&lt;DATE(2019,10,1),IF($T$1=FALSE,O88*HOME!$F$18,O88*HOME!$F$18/(1+HOME!$H$18)),IF($AO88=TRUE,IF($T$1=FALSE,O88*HOME!$F$21,O88*HOME!$F$21/(1+HOME!$H$21)),IF($T$1=FALSE,O88*HOME!$F$20,O88*HOME!$F$20/(1+HOME!$H$20)))))</f>
        <v>0</v>
      </c>
      <c r="CM88" s="310">
        <f>IF($T88=TRUE,0,IF(P$2&lt;DATE(2019,10,1),IF($T$1=FALSE,P88*HOME!$F$18,P88*HOME!$F$18/(1+HOME!$H$18)),IF($AO88=TRUE,IF($T$1=FALSE,P88*HOME!$F$21,P88*HOME!$F$21/(1+HOME!$H$21)),IF($T$1=FALSE,P88*HOME!$F$20,P88*HOME!$F$20/(1+HOME!$H$20)))))</f>
        <v>0</v>
      </c>
      <c r="CN88" s="310">
        <f t="shared" si="54"/>
        <v>0</v>
      </c>
    </row>
    <row r="89" spans="1:100" ht="18" customHeight="1">
      <c r="A89" s="335"/>
      <c r="B89" s="336"/>
      <c r="C89" s="1145">
        <f>IF(C$235=FALSE,当期計画!C89,当期実績!C89)</f>
        <v>0</v>
      </c>
      <c r="D89" s="1129">
        <f>IF(D$235=FALSE,当期計画!D89,当期実績!D89)</f>
        <v>0</v>
      </c>
      <c r="E89" s="1129">
        <f>IF(E$235=FALSE,当期計画!E89,当期実績!E89)</f>
        <v>0</v>
      </c>
      <c r="F89" s="1129">
        <f>IF(F$235=FALSE,当期計画!F89,当期実績!F89)</f>
        <v>0</v>
      </c>
      <c r="G89" s="1129">
        <f>IF(G$235=FALSE,当期計画!G89,当期実績!G89)</f>
        <v>0</v>
      </c>
      <c r="H89" s="1129">
        <f>IF(H$235=FALSE,当期計画!H89,当期実績!H89)</f>
        <v>0</v>
      </c>
      <c r="I89" s="1129">
        <f>IF(I$235=FALSE,当期計画!I89,当期実績!I89)</f>
        <v>0</v>
      </c>
      <c r="J89" s="1129">
        <f>IF(J$235=FALSE,当期計画!J89,当期実績!J89)</f>
        <v>0</v>
      </c>
      <c r="K89" s="1129">
        <f>IF(K$235=FALSE,当期計画!K89,当期実績!K89)</f>
        <v>0</v>
      </c>
      <c r="L89" s="1129">
        <f>IF(L$235=FALSE,当期計画!L89,当期実績!L89)</f>
        <v>0</v>
      </c>
      <c r="M89" s="1129">
        <f>IF(M$235=FALSE,当期計画!M89,当期実績!M89)</f>
        <v>0</v>
      </c>
      <c r="N89" s="1129">
        <f>IF(N$235=FALSE,当期計画!N89,当期実績!N89)</f>
        <v>0</v>
      </c>
      <c r="O89" s="1129">
        <f>IF(O$235=FALSE,当期計画!O89,当期実績!O89)</f>
        <v>0</v>
      </c>
      <c r="P89" s="1129">
        <f>IF(P$235=FALSE,当期計画!P89,当期実績!P89)</f>
        <v>0</v>
      </c>
      <c r="Q89" s="90">
        <f t="shared" si="55"/>
        <v>0</v>
      </c>
      <c r="R89" s="1107">
        <f t="shared" si="47"/>
        <v>0</v>
      </c>
      <c r="S89" s="344">
        <f>前期実績!Q89</f>
        <v>0</v>
      </c>
      <c r="T89" s="341" t="b">
        <f>当期計画!T89</f>
        <v>0</v>
      </c>
      <c r="U89" s="79">
        <f>IF(D$2&lt;DATE(2019,10,1),IF($T$1=FALSE,IF($T89=FALSE,D89*HOME!$H$18,0),IF($T89=FALSE,D89*HOME!$H$18/(1+HOME!$H$18),0)),IF($T$1=FALSE,IF($T89=FALSE,D89*HOME!$H$20,0),IF($T89=FALSE,D89*HOME!$H$20/(1+HOME!$H$20),0)))</f>
        <v>0</v>
      </c>
      <c r="V89" s="79">
        <f>IF(E$2&lt;DATE(2019,10,1),IF($T$1=FALSE,IF($T89=FALSE,E89*HOME!$H$18,0),IF($T89=FALSE,E89*HOME!$H$18/(1+HOME!$H$18),0)),IF($T$1=FALSE,IF($T89=FALSE,E89*HOME!$H$20,0),IF($T89=FALSE,E89*HOME!$H$20/(1+HOME!$H$20),0)))</f>
        <v>0</v>
      </c>
      <c r="W89" s="79">
        <f>IF(F$2&lt;DATE(2019,10,1),IF($T$1=FALSE,IF($T89=FALSE,F89*HOME!$H$18,0),IF($T89=FALSE,F89*HOME!$H$18/(1+HOME!$H$18),0)),IF($T$1=FALSE,IF($T89=FALSE,F89*HOME!$H$20,0),IF($T89=FALSE,F89*HOME!$H$20/(1+HOME!$H$20),0)))</f>
        <v>0</v>
      </c>
      <c r="X89" s="79">
        <f>IF(G$2&lt;DATE(2019,10,1),IF($T$1=FALSE,IF($T89=FALSE,G89*HOME!$H$18,0),IF($T89=FALSE,G89*HOME!$H$18/(1+HOME!$H$18),0)),IF($T$1=FALSE,IF($T89=FALSE,G89*HOME!$H$20,0),IF($T89=FALSE,G89*HOME!$H$20/(1+HOME!$H$20),0)))</f>
        <v>0</v>
      </c>
      <c r="Y89" s="79">
        <f>IF(H$2&lt;DATE(2019,10,1),IF($T$1=FALSE,IF($T89=FALSE,H89*HOME!$H$18,0),IF($T89=FALSE,H89*HOME!$H$18/(1+HOME!$H$18),0)),IF($T$1=FALSE,IF($T89=FALSE,H89*HOME!$H$20,0),IF($T89=FALSE,H89*HOME!$H$20/(1+HOME!$H$20),0)))</f>
        <v>0</v>
      </c>
      <c r="Z89" s="79">
        <f>IF(I$2&lt;DATE(2019,10,1),IF($T$1=FALSE,IF($T89=FALSE,I89*HOME!$H$18,0),IF($T89=FALSE,I89*HOME!$H$18/(1+HOME!$H$18),0)),IF($T$1=FALSE,IF($T89=FALSE,I89*HOME!$H$20,0),IF($T89=FALSE,I89*HOME!$H$20/(1+HOME!$H$20),0)))</f>
        <v>0</v>
      </c>
      <c r="AA89" s="79">
        <f>IF(J$2&lt;DATE(2019,10,1),IF($T$1=FALSE,IF($T89=FALSE,J89*HOME!$H$18,0),IF($T89=FALSE,J89*HOME!$H$18/(1+HOME!$H$18),0)),IF($T$1=FALSE,IF($T89=FALSE,J89*HOME!$H$20,0),IF($T89=FALSE,J89*HOME!$H$20/(1+HOME!$H$20),0)))</f>
        <v>0</v>
      </c>
      <c r="AB89" s="79">
        <f>IF(K$2&lt;DATE(2019,10,1),IF($T$1=FALSE,IF($T89=FALSE,K89*HOME!$H$18,0),IF($T89=FALSE,K89*HOME!$H$18/(1+HOME!$H$18),0)),IF($T$1=FALSE,IF($T89=FALSE,K89*HOME!$H$20,0),IF($T89=FALSE,K89*HOME!$H$20/(1+HOME!$H$20),0)))</f>
        <v>0</v>
      </c>
      <c r="AC89" s="79">
        <f>IF(L$2&lt;DATE(2019,10,1),IF($T$1=FALSE,IF($T89=FALSE,L89*HOME!$H$18,0),IF($T89=FALSE,L89*HOME!$H$18/(1+HOME!$H$18),0)),IF($T$1=FALSE,IF($T89=FALSE,L89*HOME!$H$20,0),IF($T89=FALSE,L89*HOME!$H$20/(1+HOME!$H$20),0)))</f>
        <v>0</v>
      </c>
      <c r="AD89" s="79">
        <f>IF(M$2&lt;DATE(2019,10,1),IF($T$1=FALSE,IF($T89=FALSE,M89*HOME!$H$18,0),IF($T89=FALSE,M89*HOME!$H$18/(1+HOME!$H$18),0)),IF($T$1=FALSE,IF($T89=FALSE,M89*HOME!$H$20,0),IF($T89=FALSE,M89*HOME!$H$20/(1+HOME!$H$20),0)))</f>
        <v>0</v>
      </c>
      <c r="AE89" s="79">
        <f>IF(N$2&lt;DATE(2019,10,1),IF($T$1=FALSE,IF($T89=FALSE,N89*HOME!$H$18,0),IF($T89=FALSE,N89*HOME!$H$18/(1+HOME!$H$18),0)),IF($T$1=FALSE,IF($T89=FALSE,N89*HOME!$H$20,0),IF($T89=FALSE,N89*HOME!$H$20/(1+HOME!$H$20),0)))</f>
        <v>0</v>
      </c>
      <c r="AF89" s="79">
        <f>IF(O$2&lt;DATE(2019,10,1),IF($T$1=FALSE,IF($T89=FALSE,O89*HOME!$H$18,0),IF($T89=FALSE,O89*HOME!$H$18/(1+HOME!$H$18),0)),IF($T$1=FALSE,IF($T89=FALSE,O89*HOME!$H$20,0),IF($T89=FALSE,O89*HOME!$H$20/(1+HOME!$H$20),0)))</f>
        <v>0</v>
      </c>
      <c r="AG89" s="79">
        <f>IF(P$2&lt;DATE(2019,10,1),IF($T$1=FALSE,IF($T89=FALSE,P89*HOME!$H$18,0),IF($T89=FALSE,P89*HOME!$H$18/(1+HOME!$H$18),0)),IF($T$1=FALSE,IF($T89=FALSE,P89*HOME!$H$20,0),IF($T89=FALSE,P89*HOME!$H$20/(1+HOME!$H$20),0)))</f>
        <v>0</v>
      </c>
      <c r="AH89" s="79">
        <f t="shared" si="40"/>
        <v>0</v>
      </c>
      <c r="AI89" s="79">
        <f t="shared" si="48"/>
        <v>0</v>
      </c>
      <c r="AJ89" s="86"/>
      <c r="AK89" s="79"/>
      <c r="AL89" s="465"/>
      <c r="AM89" s="465"/>
      <c r="AN89" s="465"/>
      <c r="AO89" s="465"/>
      <c r="AP89" s="465"/>
      <c r="AQ89" s="465"/>
      <c r="AR89" s="465"/>
      <c r="CA89" s="310">
        <f>IF($T89=TRUE,0,IF(D$2&lt;DATE(2019,10,1),IF($T$1=FALSE,D89*HOME!$F$18,D89*HOME!$F$18/(1+HOME!$H$18)),IF($AO89=TRUE,IF($T$1=FALSE,D89*HOME!$F$21,D89*HOME!$F$21/(1+HOME!$H$21)),IF($T$1=FALSE,D89*HOME!$F$20,D89*HOME!$F$20/(1+HOME!$H$20)))))</f>
        <v>0</v>
      </c>
      <c r="CB89" s="310">
        <f>IF($T89=TRUE,0,IF(E$2&lt;DATE(2019,10,1),IF($T$1=FALSE,E89*HOME!$F$18,E89*HOME!$F$18/(1+HOME!$H$18)),IF($AO89=TRUE,IF($T$1=FALSE,E89*HOME!$F$21,E89*HOME!$F$21/(1+HOME!$H$21)),IF($T$1=FALSE,E89*HOME!$F$20,E89*HOME!$F$20/(1+HOME!$H$20)))))</f>
        <v>0</v>
      </c>
      <c r="CC89" s="310">
        <f>IF($T89=TRUE,0,IF(F$2&lt;DATE(2019,10,1),IF($T$1=FALSE,F89*HOME!$F$18,F89*HOME!$F$18/(1+HOME!$H$18)),IF($AO89=TRUE,IF($T$1=FALSE,F89*HOME!$F$21,F89*HOME!$F$21/(1+HOME!$H$21)),IF($T$1=FALSE,F89*HOME!$F$20,F89*HOME!$F$20/(1+HOME!$H$20)))))</f>
        <v>0</v>
      </c>
      <c r="CD89" s="310">
        <f>IF($T89=TRUE,0,IF(G$2&lt;DATE(2019,10,1),IF($T$1=FALSE,G89*HOME!$F$18,G89*HOME!$F$18/(1+HOME!$H$18)),IF($AO89=TRUE,IF($T$1=FALSE,G89*HOME!$F$21,G89*HOME!$F$21/(1+HOME!$H$21)),IF($T$1=FALSE,G89*HOME!$F$20,G89*HOME!$F$20/(1+HOME!$H$20)))))</f>
        <v>0</v>
      </c>
      <c r="CE89" s="310">
        <f>IF($T89=TRUE,0,IF(H$2&lt;DATE(2019,10,1),IF($T$1=FALSE,H89*HOME!$F$18,H89*HOME!$F$18/(1+HOME!$H$18)),IF($AO89=TRUE,IF($T$1=FALSE,H89*HOME!$F$21,H89*HOME!$F$21/(1+HOME!$H$21)),IF($T$1=FALSE,H89*HOME!$F$20,H89*HOME!$F$20/(1+HOME!$H$20)))))</f>
        <v>0</v>
      </c>
      <c r="CF89" s="310">
        <f>IF($T89=TRUE,0,IF(I$2&lt;DATE(2019,10,1),IF($T$1=FALSE,I89*HOME!$F$18,I89*HOME!$F$18/(1+HOME!$H$18)),IF($AO89=TRUE,IF($T$1=FALSE,I89*HOME!$F$21,I89*HOME!$F$21/(1+HOME!$H$21)),IF($T$1=FALSE,I89*HOME!$F$20,I89*HOME!$F$20/(1+HOME!$H$20)))))</f>
        <v>0</v>
      </c>
      <c r="CG89" s="310">
        <f>IF($T89=TRUE,0,IF(J$2&lt;DATE(2019,10,1),IF($T$1=FALSE,J89*HOME!$F$18,J89*HOME!$F$18/(1+HOME!$H$18)),IF($AO89=TRUE,IF($T$1=FALSE,J89*HOME!$F$21,J89*HOME!$F$21/(1+HOME!$H$21)),IF($T$1=FALSE,J89*HOME!$F$20,J89*HOME!$F$20/(1+HOME!$H$20)))))</f>
        <v>0</v>
      </c>
      <c r="CH89" s="310">
        <f>IF($T89=TRUE,0,IF(K$2&lt;DATE(2019,10,1),IF($T$1=FALSE,K89*HOME!$F$18,K89*HOME!$F$18/(1+HOME!$H$18)),IF($AO89=TRUE,IF($T$1=FALSE,K89*HOME!$F$21,K89*HOME!$F$21/(1+HOME!$H$21)),IF($T$1=FALSE,K89*HOME!$F$20,K89*HOME!$F$20/(1+HOME!$H$20)))))</f>
        <v>0</v>
      </c>
      <c r="CI89" s="310">
        <f>IF($T89=TRUE,0,IF(L$2&lt;DATE(2019,10,1),IF($T$1=FALSE,L89*HOME!$F$18,L89*HOME!$F$18/(1+HOME!$H$18)),IF($AO89=TRUE,IF($T$1=FALSE,L89*HOME!$F$21,L89*HOME!$F$21/(1+HOME!$H$21)),IF($T$1=FALSE,L89*HOME!$F$20,L89*HOME!$F$20/(1+HOME!$H$20)))))</f>
        <v>0</v>
      </c>
      <c r="CJ89" s="310">
        <f>IF($T89=TRUE,0,IF(M$2&lt;DATE(2019,10,1),IF($T$1=FALSE,M89*HOME!$F$18,M89*HOME!$F$18/(1+HOME!$H$18)),IF($AO89=TRUE,IF($T$1=FALSE,M89*HOME!$F$21,M89*HOME!$F$21/(1+HOME!$H$21)),IF($T$1=FALSE,M89*HOME!$F$20,M89*HOME!$F$20/(1+HOME!$H$20)))))</f>
        <v>0</v>
      </c>
      <c r="CK89" s="310">
        <f>IF($T89=TRUE,0,IF(N$2&lt;DATE(2019,10,1),IF($T$1=FALSE,N89*HOME!$F$18,N89*HOME!$F$18/(1+HOME!$H$18)),IF($AO89=TRUE,IF($T$1=FALSE,N89*HOME!$F$21,N89*HOME!$F$21/(1+HOME!$H$21)),IF($T$1=FALSE,N89*HOME!$F$20,N89*HOME!$F$20/(1+HOME!$H$20)))))</f>
        <v>0</v>
      </c>
      <c r="CL89" s="310">
        <f>IF($T89=TRUE,0,IF(O$2&lt;DATE(2019,10,1),IF($T$1=FALSE,O89*HOME!$F$18,O89*HOME!$F$18/(1+HOME!$H$18)),IF($AO89=TRUE,IF($T$1=FALSE,O89*HOME!$F$21,O89*HOME!$F$21/(1+HOME!$H$21)),IF($T$1=FALSE,O89*HOME!$F$20,O89*HOME!$F$20/(1+HOME!$H$20)))))</f>
        <v>0</v>
      </c>
      <c r="CM89" s="310">
        <f>IF($T89=TRUE,0,IF(P$2&lt;DATE(2019,10,1),IF($T$1=FALSE,P89*HOME!$F$18,P89*HOME!$F$18/(1+HOME!$H$18)),IF($AO89=TRUE,IF($T$1=FALSE,P89*HOME!$F$21,P89*HOME!$F$21/(1+HOME!$H$21)),IF($T$1=FALSE,P89*HOME!$F$20,P89*HOME!$F$20/(1+HOME!$H$20)))))</f>
        <v>0</v>
      </c>
      <c r="CN89" s="310">
        <f t="shared" si="54"/>
        <v>0</v>
      </c>
    </row>
    <row r="90" spans="1:100" ht="18" customHeight="1">
      <c r="A90" s="335"/>
      <c r="B90" s="336"/>
      <c r="C90" s="1145">
        <f>IF(C$235=FALSE,当期計画!C90,当期実績!C90)</f>
        <v>0</v>
      </c>
      <c r="D90" s="1129">
        <f>IF(D$235=FALSE,当期計画!D90,当期実績!D90)</f>
        <v>0</v>
      </c>
      <c r="E90" s="1129">
        <f>IF(E$235=FALSE,当期計画!E90,当期実績!E90)</f>
        <v>0</v>
      </c>
      <c r="F90" s="1129">
        <f>IF(F$235=FALSE,当期計画!F90,当期実績!F90)</f>
        <v>0</v>
      </c>
      <c r="G90" s="1129">
        <f>IF(G$235=FALSE,当期計画!G90,当期実績!G90)</f>
        <v>0</v>
      </c>
      <c r="H90" s="1129">
        <f>IF(H$235=FALSE,当期計画!H90,当期実績!H90)</f>
        <v>0</v>
      </c>
      <c r="I90" s="1129">
        <f>IF(I$235=FALSE,当期計画!I90,当期実績!I90)</f>
        <v>0</v>
      </c>
      <c r="J90" s="1129">
        <f>IF(J$235=FALSE,当期計画!J90,当期実績!J90)</f>
        <v>0</v>
      </c>
      <c r="K90" s="1129">
        <f>IF(K$235=FALSE,当期計画!K90,当期実績!K90)</f>
        <v>0</v>
      </c>
      <c r="L90" s="1129">
        <f>IF(L$235=FALSE,当期計画!L90,当期実績!L90)</f>
        <v>0</v>
      </c>
      <c r="M90" s="1129">
        <f>IF(M$235=FALSE,当期計画!M90,当期実績!M90)</f>
        <v>0</v>
      </c>
      <c r="N90" s="1129">
        <f>IF(N$235=FALSE,当期計画!N90,当期実績!N90)</f>
        <v>0</v>
      </c>
      <c r="O90" s="1129">
        <f>IF(O$235=FALSE,当期計画!O90,当期実績!O90)</f>
        <v>0</v>
      </c>
      <c r="P90" s="1129">
        <f>IF(P$235=FALSE,当期計画!P90,当期実績!P90)</f>
        <v>0</v>
      </c>
      <c r="Q90" s="90">
        <f t="shared" si="55"/>
        <v>0</v>
      </c>
      <c r="R90" s="1107">
        <f t="shared" si="47"/>
        <v>0</v>
      </c>
      <c r="S90" s="344">
        <f>前期実績!Q90</f>
        <v>0</v>
      </c>
      <c r="T90" s="341" t="b">
        <f>当期計画!T90</f>
        <v>0</v>
      </c>
      <c r="U90" s="79">
        <f>IF(D$2&lt;DATE(2019,10,1),IF($T$1=FALSE,IF($T90=FALSE,D90*HOME!$H$18,0),IF($T90=FALSE,D90*HOME!$H$18/(1+HOME!$H$18),0)),IF($T$1=FALSE,IF($T90=FALSE,D90*HOME!$H$20,0),IF($T90=FALSE,D90*HOME!$H$20/(1+HOME!$H$20),0)))</f>
        <v>0</v>
      </c>
      <c r="V90" s="79">
        <f>IF(E$2&lt;DATE(2019,10,1),IF($T$1=FALSE,IF($T90=FALSE,E90*HOME!$H$18,0),IF($T90=FALSE,E90*HOME!$H$18/(1+HOME!$H$18),0)),IF($T$1=FALSE,IF($T90=FALSE,E90*HOME!$H$20,0),IF($T90=FALSE,E90*HOME!$H$20/(1+HOME!$H$20),0)))</f>
        <v>0</v>
      </c>
      <c r="W90" s="79">
        <f>IF(F$2&lt;DATE(2019,10,1),IF($T$1=FALSE,IF($T90=FALSE,F90*HOME!$H$18,0),IF($T90=FALSE,F90*HOME!$H$18/(1+HOME!$H$18),0)),IF($T$1=FALSE,IF($T90=FALSE,F90*HOME!$H$20,0),IF($T90=FALSE,F90*HOME!$H$20/(1+HOME!$H$20),0)))</f>
        <v>0</v>
      </c>
      <c r="X90" s="79">
        <f>IF(G$2&lt;DATE(2019,10,1),IF($T$1=FALSE,IF($T90=FALSE,G90*HOME!$H$18,0),IF($T90=FALSE,G90*HOME!$H$18/(1+HOME!$H$18),0)),IF($T$1=FALSE,IF($T90=FALSE,G90*HOME!$H$20,0),IF($T90=FALSE,G90*HOME!$H$20/(1+HOME!$H$20),0)))</f>
        <v>0</v>
      </c>
      <c r="Y90" s="79">
        <f>IF(H$2&lt;DATE(2019,10,1),IF($T$1=FALSE,IF($T90=FALSE,H90*HOME!$H$18,0),IF($T90=FALSE,H90*HOME!$H$18/(1+HOME!$H$18),0)),IF($T$1=FALSE,IF($T90=FALSE,H90*HOME!$H$20,0),IF($T90=FALSE,H90*HOME!$H$20/(1+HOME!$H$20),0)))</f>
        <v>0</v>
      </c>
      <c r="Z90" s="79">
        <f>IF(I$2&lt;DATE(2019,10,1),IF($T$1=FALSE,IF($T90=FALSE,I90*HOME!$H$18,0),IF($T90=FALSE,I90*HOME!$H$18/(1+HOME!$H$18),0)),IF($T$1=FALSE,IF($T90=FALSE,I90*HOME!$H$20,0),IF($T90=FALSE,I90*HOME!$H$20/(1+HOME!$H$20),0)))</f>
        <v>0</v>
      </c>
      <c r="AA90" s="79">
        <f>IF(J$2&lt;DATE(2019,10,1),IF($T$1=FALSE,IF($T90=FALSE,J90*HOME!$H$18,0),IF($T90=FALSE,J90*HOME!$H$18/(1+HOME!$H$18),0)),IF($T$1=FALSE,IF($T90=FALSE,J90*HOME!$H$20,0),IF($T90=FALSE,J90*HOME!$H$20/(1+HOME!$H$20),0)))</f>
        <v>0</v>
      </c>
      <c r="AB90" s="79">
        <f>IF(K$2&lt;DATE(2019,10,1),IF($T$1=FALSE,IF($T90=FALSE,K90*HOME!$H$18,0),IF($T90=FALSE,K90*HOME!$H$18/(1+HOME!$H$18),0)),IF($T$1=FALSE,IF($T90=FALSE,K90*HOME!$H$20,0),IF($T90=FALSE,K90*HOME!$H$20/(1+HOME!$H$20),0)))</f>
        <v>0</v>
      </c>
      <c r="AC90" s="79">
        <f>IF(L$2&lt;DATE(2019,10,1),IF($T$1=FALSE,IF($T90=FALSE,L90*HOME!$H$18,0),IF($T90=FALSE,L90*HOME!$H$18/(1+HOME!$H$18),0)),IF($T$1=FALSE,IF($T90=FALSE,L90*HOME!$H$20,0),IF($T90=FALSE,L90*HOME!$H$20/(1+HOME!$H$20),0)))</f>
        <v>0</v>
      </c>
      <c r="AD90" s="79">
        <f>IF(M$2&lt;DATE(2019,10,1),IF($T$1=FALSE,IF($T90=FALSE,M90*HOME!$H$18,0),IF($T90=FALSE,M90*HOME!$H$18/(1+HOME!$H$18),0)),IF($T$1=FALSE,IF($T90=FALSE,M90*HOME!$H$20,0),IF($T90=FALSE,M90*HOME!$H$20/(1+HOME!$H$20),0)))</f>
        <v>0</v>
      </c>
      <c r="AE90" s="79">
        <f>IF(N$2&lt;DATE(2019,10,1),IF($T$1=FALSE,IF($T90=FALSE,N90*HOME!$H$18,0),IF($T90=FALSE,N90*HOME!$H$18/(1+HOME!$H$18),0)),IF($T$1=FALSE,IF($T90=FALSE,N90*HOME!$H$20,0),IF($T90=FALSE,N90*HOME!$H$20/(1+HOME!$H$20),0)))</f>
        <v>0</v>
      </c>
      <c r="AF90" s="79">
        <f>IF(O$2&lt;DATE(2019,10,1),IF($T$1=FALSE,IF($T90=FALSE,O90*HOME!$H$18,0),IF($T90=FALSE,O90*HOME!$H$18/(1+HOME!$H$18),0)),IF($T$1=FALSE,IF($T90=FALSE,O90*HOME!$H$20,0),IF($T90=FALSE,O90*HOME!$H$20/(1+HOME!$H$20),0)))</f>
        <v>0</v>
      </c>
      <c r="AG90" s="79">
        <f>IF(P$2&lt;DATE(2019,10,1),IF($T$1=FALSE,IF($T90=FALSE,P90*HOME!$H$18,0),IF($T90=FALSE,P90*HOME!$H$18/(1+HOME!$H$18),0)),IF($T$1=FALSE,IF($T90=FALSE,P90*HOME!$H$20,0),IF($T90=FALSE,P90*HOME!$H$20/(1+HOME!$H$20),0)))</f>
        <v>0</v>
      </c>
      <c r="AH90" s="79">
        <f t="shared" si="40"/>
        <v>0</v>
      </c>
      <c r="AI90" s="79">
        <f t="shared" si="48"/>
        <v>0</v>
      </c>
      <c r="AJ90" s="86"/>
      <c r="AK90" s="79"/>
      <c r="AL90" s="465"/>
      <c r="AM90" s="465"/>
      <c r="AN90" s="465"/>
      <c r="AO90" s="465"/>
      <c r="AP90" s="465"/>
      <c r="AQ90" s="465"/>
      <c r="AR90" s="465"/>
      <c r="CA90" s="310">
        <f>IF($T90=TRUE,0,IF(D$2&lt;DATE(2019,10,1),IF($T$1=FALSE,D90*HOME!$F$18,D90*HOME!$F$18/(1+HOME!$H$18)),IF($AO90=TRUE,IF($T$1=FALSE,D90*HOME!$F$21,D90*HOME!$F$21/(1+HOME!$H$21)),IF($T$1=FALSE,D90*HOME!$F$20,D90*HOME!$F$20/(1+HOME!$H$20)))))</f>
        <v>0</v>
      </c>
      <c r="CB90" s="310">
        <f>IF($T90=TRUE,0,IF(E$2&lt;DATE(2019,10,1),IF($T$1=FALSE,E90*HOME!$F$18,E90*HOME!$F$18/(1+HOME!$H$18)),IF($AO90=TRUE,IF($T$1=FALSE,E90*HOME!$F$21,E90*HOME!$F$21/(1+HOME!$H$21)),IF($T$1=FALSE,E90*HOME!$F$20,E90*HOME!$F$20/(1+HOME!$H$20)))))</f>
        <v>0</v>
      </c>
      <c r="CC90" s="310">
        <f>IF($T90=TRUE,0,IF(F$2&lt;DATE(2019,10,1),IF($T$1=FALSE,F90*HOME!$F$18,F90*HOME!$F$18/(1+HOME!$H$18)),IF($AO90=TRUE,IF($T$1=FALSE,F90*HOME!$F$21,F90*HOME!$F$21/(1+HOME!$H$21)),IF($T$1=FALSE,F90*HOME!$F$20,F90*HOME!$F$20/(1+HOME!$H$20)))))</f>
        <v>0</v>
      </c>
      <c r="CD90" s="310">
        <f>IF($T90=TRUE,0,IF(G$2&lt;DATE(2019,10,1),IF($T$1=FALSE,G90*HOME!$F$18,G90*HOME!$F$18/(1+HOME!$H$18)),IF($AO90=TRUE,IF($T$1=FALSE,G90*HOME!$F$21,G90*HOME!$F$21/(1+HOME!$H$21)),IF($T$1=FALSE,G90*HOME!$F$20,G90*HOME!$F$20/(1+HOME!$H$20)))))</f>
        <v>0</v>
      </c>
      <c r="CE90" s="310">
        <f>IF($T90=TRUE,0,IF(H$2&lt;DATE(2019,10,1),IF($T$1=FALSE,H90*HOME!$F$18,H90*HOME!$F$18/(1+HOME!$H$18)),IF($AO90=TRUE,IF($T$1=FALSE,H90*HOME!$F$21,H90*HOME!$F$21/(1+HOME!$H$21)),IF($T$1=FALSE,H90*HOME!$F$20,H90*HOME!$F$20/(1+HOME!$H$20)))))</f>
        <v>0</v>
      </c>
      <c r="CF90" s="310">
        <f>IF($T90=TRUE,0,IF(I$2&lt;DATE(2019,10,1),IF($T$1=FALSE,I90*HOME!$F$18,I90*HOME!$F$18/(1+HOME!$H$18)),IF($AO90=TRUE,IF($T$1=FALSE,I90*HOME!$F$21,I90*HOME!$F$21/(1+HOME!$H$21)),IF($T$1=FALSE,I90*HOME!$F$20,I90*HOME!$F$20/(1+HOME!$H$20)))))</f>
        <v>0</v>
      </c>
      <c r="CG90" s="310">
        <f>IF($T90=TRUE,0,IF(J$2&lt;DATE(2019,10,1),IF($T$1=FALSE,J90*HOME!$F$18,J90*HOME!$F$18/(1+HOME!$H$18)),IF($AO90=TRUE,IF($T$1=FALSE,J90*HOME!$F$21,J90*HOME!$F$21/(1+HOME!$H$21)),IF($T$1=FALSE,J90*HOME!$F$20,J90*HOME!$F$20/(1+HOME!$H$20)))))</f>
        <v>0</v>
      </c>
      <c r="CH90" s="310">
        <f>IF($T90=TRUE,0,IF(K$2&lt;DATE(2019,10,1),IF($T$1=FALSE,K90*HOME!$F$18,K90*HOME!$F$18/(1+HOME!$H$18)),IF($AO90=TRUE,IF($T$1=FALSE,K90*HOME!$F$21,K90*HOME!$F$21/(1+HOME!$H$21)),IF($T$1=FALSE,K90*HOME!$F$20,K90*HOME!$F$20/(1+HOME!$H$20)))))</f>
        <v>0</v>
      </c>
      <c r="CI90" s="310">
        <f>IF($T90=TRUE,0,IF(L$2&lt;DATE(2019,10,1),IF($T$1=FALSE,L90*HOME!$F$18,L90*HOME!$F$18/(1+HOME!$H$18)),IF($AO90=TRUE,IF($T$1=FALSE,L90*HOME!$F$21,L90*HOME!$F$21/(1+HOME!$H$21)),IF($T$1=FALSE,L90*HOME!$F$20,L90*HOME!$F$20/(1+HOME!$H$20)))))</f>
        <v>0</v>
      </c>
      <c r="CJ90" s="310">
        <f>IF($T90=TRUE,0,IF(M$2&lt;DATE(2019,10,1),IF($T$1=FALSE,M90*HOME!$F$18,M90*HOME!$F$18/(1+HOME!$H$18)),IF($AO90=TRUE,IF($T$1=FALSE,M90*HOME!$F$21,M90*HOME!$F$21/(1+HOME!$H$21)),IF($T$1=FALSE,M90*HOME!$F$20,M90*HOME!$F$20/(1+HOME!$H$20)))))</f>
        <v>0</v>
      </c>
      <c r="CK90" s="310">
        <f>IF($T90=TRUE,0,IF(N$2&lt;DATE(2019,10,1),IF($T$1=FALSE,N90*HOME!$F$18,N90*HOME!$F$18/(1+HOME!$H$18)),IF($AO90=TRUE,IF($T$1=FALSE,N90*HOME!$F$21,N90*HOME!$F$21/(1+HOME!$H$21)),IF($T$1=FALSE,N90*HOME!$F$20,N90*HOME!$F$20/(1+HOME!$H$20)))))</f>
        <v>0</v>
      </c>
      <c r="CL90" s="310">
        <f>IF($T90=TRUE,0,IF(O$2&lt;DATE(2019,10,1),IF($T$1=FALSE,O90*HOME!$F$18,O90*HOME!$F$18/(1+HOME!$H$18)),IF($AO90=TRUE,IF($T$1=FALSE,O90*HOME!$F$21,O90*HOME!$F$21/(1+HOME!$H$21)),IF($T$1=FALSE,O90*HOME!$F$20,O90*HOME!$F$20/(1+HOME!$H$20)))))</f>
        <v>0</v>
      </c>
      <c r="CM90" s="310">
        <f>IF($T90=TRUE,0,IF(P$2&lt;DATE(2019,10,1),IF($T$1=FALSE,P90*HOME!$F$18,P90*HOME!$F$18/(1+HOME!$H$18)),IF($AO90=TRUE,IF($T$1=FALSE,P90*HOME!$F$21,P90*HOME!$F$21/(1+HOME!$H$21)),IF($T$1=FALSE,P90*HOME!$F$20,P90*HOME!$F$20/(1+HOME!$H$20)))))</f>
        <v>0</v>
      </c>
      <c r="CN90" s="310">
        <f t="shared" si="54"/>
        <v>0</v>
      </c>
    </row>
    <row r="91" spans="1:100" ht="18" customHeight="1">
      <c r="A91" s="335"/>
      <c r="B91" s="336"/>
      <c r="C91" s="1145">
        <f>IF(C$235=FALSE,当期計画!C91,当期実績!C91)</f>
        <v>0</v>
      </c>
      <c r="D91" s="1129">
        <f>IF(D$235=FALSE,当期計画!D91,当期実績!D91)</f>
        <v>0</v>
      </c>
      <c r="E91" s="1129">
        <f>IF(E$235=FALSE,当期計画!E91,当期実績!E91)</f>
        <v>0</v>
      </c>
      <c r="F91" s="1129">
        <f>IF(F$235=FALSE,当期計画!F91,当期実績!F91)</f>
        <v>0</v>
      </c>
      <c r="G91" s="1129">
        <f>IF(G$235=FALSE,当期計画!G91,当期実績!G91)</f>
        <v>0</v>
      </c>
      <c r="H91" s="1129">
        <f>IF(H$235=FALSE,当期計画!H91,当期実績!H91)</f>
        <v>0</v>
      </c>
      <c r="I91" s="1129">
        <f>IF(I$235=FALSE,当期計画!I91,当期実績!I91)</f>
        <v>0</v>
      </c>
      <c r="J91" s="1129">
        <f>IF(J$235=FALSE,当期計画!J91,当期実績!J91)</f>
        <v>0</v>
      </c>
      <c r="K91" s="1129">
        <f>IF(K$235=FALSE,当期計画!K91,当期実績!K91)</f>
        <v>0</v>
      </c>
      <c r="L91" s="1129">
        <f>IF(L$235=FALSE,当期計画!L91,当期実績!L91)</f>
        <v>0</v>
      </c>
      <c r="M91" s="1129">
        <f>IF(M$235=FALSE,当期計画!M91,当期実績!M91)</f>
        <v>0</v>
      </c>
      <c r="N91" s="1129">
        <f>IF(N$235=FALSE,当期計画!N91,当期実績!N91)</f>
        <v>0</v>
      </c>
      <c r="O91" s="1129">
        <f>IF(O$235=FALSE,当期計画!O91,当期実績!O91)</f>
        <v>0</v>
      </c>
      <c r="P91" s="1129">
        <f>IF(P$235=FALSE,当期計画!P91,当期実績!P91)</f>
        <v>0</v>
      </c>
      <c r="Q91" s="90">
        <f t="shared" si="55"/>
        <v>0</v>
      </c>
      <c r="R91" s="1107">
        <f t="shared" si="47"/>
        <v>0</v>
      </c>
      <c r="S91" s="344">
        <f>前期実績!Q91</f>
        <v>0</v>
      </c>
      <c r="T91" s="341" t="b">
        <f>当期計画!T91</f>
        <v>0</v>
      </c>
      <c r="U91" s="79">
        <f>IF(D$2&lt;DATE(2019,10,1),IF($T$1=FALSE,IF($T91=FALSE,D91*HOME!$H$18,0),IF($T91=FALSE,D91*HOME!$H$18/(1+HOME!$H$18),0)),IF($T$1=FALSE,IF($T91=FALSE,D91*HOME!$H$20,0),IF($T91=FALSE,D91*HOME!$H$20/(1+HOME!$H$20),0)))</f>
        <v>0</v>
      </c>
      <c r="V91" s="79">
        <f>IF(E$2&lt;DATE(2019,10,1),IF($T$1=FALSE,IF($T91=FALSE,E91*HOME!$H$18,0),IF($T91=FALSE,E91*HOME!$H$18/(1+HOME!$H$18),0)),IF($T$1=FALSE,IF($T91=FALSE,E91*HOME!$H$20,0),IF($T91=FALSE,E91*HOME!$H$20/(1+HOME!$H$20),0)))</f>
        <v>0</v>
      </c>
      <c r="W91" s="79">
        <f>IF(F$2&lt;DATE(2019,10,1),IF($T$1=FALSE,IF($T91=FALSE,F91*HOME!$H$18,0),IF($T91=FALSE,F91*HOME!$H$18/(1+HOME!$H$18),0)),IF($T$1=FALSE,IF($T91=FALSE,F91*HOME!$H$20,0),IF($T91=FALSE,F91*HOME!$H$20/(1+HOME!$H$20),0)))</f>
        <v>0</v>
      </c>
      <c r="X91" s="79">
        <f>IF(G$2&lt;DATE(2019,10,1),IF($T$1=FALSE,IF($T91=FALSE,G91*HOME!$H$18,0),IF($T91=FALSE,G91*HOME!$H$18/(1+HOME!$H$18),0)),IF($T$1=FALSE,IF($T91=FALSE,G91*HOME!$H$20,0),IF($T91=FALSE,G91*HOME!$H$20/(1+HOME!$H$20),0)))</f>
        <v>0</v>
      </c>
      <c r="Y91" s="79">
        <f>IF(H$2&lt;DATE(2019,10,1),IF($T$1=FALSE,IF($T91=FALSE,H91*HOME!$H$18,0),IF($T91=FALSE,H91*HOME!$H$18/(1+HOME!$H$18),0)),IF($T$1=FALSE,IF($T91=FALSE,H91*HOME!$H$20,0),IF($T91=FALSE,H91*HOME!$H$20/(1+HOME!$H$20),0)))</f>
        <v>0</v>
      </c>
      <c r="Z91" s="79">
        <f>IF(I$2&lt;DATE(2019,10,1),IF($T$1=FALSE,IF($T91=FALSE,I91*HOME!$H$18,0),IF($T91=FALSE,I91*HOME!$H$18/(1+HOME!$H$18),0)),IF($T$1=FALSE,IF($T91=FALSE,I91*HOME!$H$20,0),IF($T91=FALSE,I91*HOME!$H$20/(1+HOME!$H$20),0)))</f>
        <v>0</v>
      </c>
      <c r="AA91" s="79">
        <f>IF(J$2&lt;DATE(2019,10,1),IF($T$1=FALSE,IF($T91=FALSE,J91*HOME!$H$18,0),IF($T91=FALSE,J91*HOME!$H$18/(1+HOME!$H$18),0)),IF($T$1=FALSE,IF($T91=FALSE,J91*HOME!$H$20,0),IF($T91=FALSE,J91*HOME!$H$20/(1+HOME!$H$20),0)))</f>
        <v>0</v>
      </c>
      <c r="AB91" s="79">
        <f>IF(K$2&lt;DATE(2019,10,1),IF($T$1=FALSE,IF($T91=FALSE,K91*HOME!$H$18,0),IF($T91=FALSE,K91*HOME!$H$18/(1+HOME!$H$18),0)),IF($T$1=FALSE,IF($T91=FALSE,K91*HOME!$H$20,0),IF($T91=FALSE,K91*HOME!$H$20/(1+HOME!$H$20),0)))</f>
        <v>0</v>
      </c>
      <c r="AC91" s="79">
        <f>IF(L$2&lt;DATE(2019,10,1),IF($T$1=FALSE,IF($T91=FALSE,L91*HOME!$H$18,0),IF($T91=FALSE,L91*HOME!$H$18/(1+HOME!$H$18),0)),IF($T$1=FALSE,IF($T91=FALSE,L91*HOME!$H$20,0),IF($T91=FALSE,L91*HOME!$H$20/(1+HOME!$H$20),0)))</f>
        <v>0</v>
      </c>
      <c r="AD91" s="79">
        <f>IF(M$2&lt;DATE(2019,10,1),IF($T$1=FALSE,IF($T91=FALSE,M91*HOME!$H$18,0),IF($T91=FALSE,M91*HOME!$H$18/(1+HOME!$H$18),0)),IF($T$1=FALSE,IF($T91=FALSE,M91*HOME!$H$20,0),IF($T91=FALSE,M91*HOME!$H$20/(1+HOME!$H$20),0)))</f>
        <v>0</v>
      </c>
      <c r="AE91" s="79">
        <f>IF(N$2&lt;DATE(2019,10,1),IF($T$1=FALSE,IF($T91=FALSE,N91*HOME!$H$18,0),IF($T91=FALSE,N91*HOME!$H$18/(1+HOME!$H$18),0)),IF($T$1=FALSE,IF($T91=FALSE,N91*HOME!$H$20,0),IF($T91=FALSE,N91*HOME!$H$20/(1+HOME!$H$20),0)))</f>
        <v>0</v>
      </c>
      <c r="AF91" s="79">
        <f>IF(O$2&lt;DATE(2019,10,1),IF($T$1=FALSE,IF($T91=FALSE,O91*HOME!$H$18,0),IF($T91=FALSE,O91*HOME!$H$18/(1+HOME!$H$18),0)),IF($T$1=FALSE,IF($T91=FALSE,O91*HOME!$H$20,0),IF($T91=FALSE,O91*HOME!$H$20/(1+HOME!$H$20),0)))</f>
        <v>0</v>
      </c>
      <c r="AG91" s="79">
        <f>IF(P$2&lt;DATE(2019,10,1),IF($T$1=FALSE,IF($T91=FALSE,P91*HOME!$H$18,0),IF($T91=FALSE,P91*HOME!$H$18/(1+HOME!$H$18),0)),IF($T$1=FALSE,IF($T91=FALSE,P91*HOME!$H$20,0),IF($T91=FALSE,P91*HOME!$H$20/(1+HOME!$H$20),0)))</f>
        <v>0</v>
      </c>
      <c r="AH91" s="79">
        <f t="shared" si="40"/>
        <v>0</v>
      </c>
      <c r="AI91" s="79">
        <f t="shared" si="48"/>
        <v>0</v>
      </c>
      <c r="AJ91" s="86"/>
      <c r="AK91" s="79"/>
      <c r="AL91" s="465"/>
      <c r="AM91" s="465"/>
      <c r="AN91" s="465"/>
      <c r="AO91" s="465"/>
      <c r="AP91" s="465"/>
      <c r="AQ91" s="465"/>
      <c r="AR91" s="465"/>
      <c r="CA91" s="310">
        <f>IF($T91=TRUE,0,IF(D$2&lt;DATE(2019,10,1),IF($T$1=FALSE,D91*HOME!$F$18,D91*HOME!$F$18/(1+HOME!$H$18)),IF($AO91=TRUE,IF($T$1=FALSE,D91*HOME!$F$21,D91*HOME!$F$21/(1+HOME!$H$21)),IF($T$1=FALSE,D91*HOME!$F$20,D91*HOME!$F$20/(1+HOME!$H$20)))))</f>
        <v>0</v>
      </c>
      <c r="CB91" s="310">
        <f>IF($T91=TRUE,0,IF(E$2&lt;DATE(2019,10,1),IF($T$1=FALSE,E91*HOME!$F$18,E91*HOME!$F$18/(1+HOME!$H$18)),IF($AO91=TRUE,IF($T$1=FALSE,E91*HOME!$F$21,E91*HOME!$F$21/(1+HOME!$H$21)),IF($T$1=FALSE,E91*HOME!$F$20,E91*HOME!$F$20/(1+HOME!$H$20)))))</f>
        <v>0</v>
      </c>
      <c r="CC91" s="310">
        <f>IF($T91=TRUE,0,IF(F$2&lt;DATE(2019,10,1),IF($T$1=FALSE,F91*HOME!$F$18,F91*HOME!$F$18/(1+HOME!$H$18)),IF($AO91=TRUE,IF($T$1=FALSE,F91*HOME!$F$21,F91*HOME!$F$21/(1+HOME!$H$21)),IF($T$1=FALSE,F91*HOME!$F$20,F91*HOME!$F$20/(1+HOME!$H$20)))))</f>
        <v>0</v>
      </c>
      <c r="CD91" s="310">
        <f>IF($T91=TRUE,0,IF(G$2&lt;DATE(2019,10,1),IF($T$1=FALSE,G91*HOME!$F$18,G91*HOME!$F$18/(1+HOME!$H$18)),IF($AO91=TRUE,IF($T$1=FALSE,G91*HOME!$F$21,G91*HOME!$F$21/(1+HOME!$H$21)),IF($T$1=FALSE,G91*HOME!$F$20,G91*HOME!$F$20/(1+HOME!$H$20)))))</f>
        <v>0</v>
      </c>
      <c r="CE91" s="310">
        <f>IF($T91=TRUE,0,IF(H$2&lt;DATE(2019,10,1),IF($T$1=FALSE,H91*HOME!$F$18,H91*HOME!$F$18/(1+HOME!$H$18)),IF($AO91=TRUE,IF($T$1=FALSE,H91*HOME!$F$21,H91*HOME!$F$21/(1+HOME!$H$21)),IF($T$1=FALSE,H91*HOME!$F$20,H91*HOME!$F$20/(1+HOME!$H$20)))))</f>
        <v>0</v>
      </c>
      <c r="CF91" s="310">
        <f>IF($T91=TRUE,0,IF(I$2&lt;DATE(2019,10,1),IF($T$1=FALSE,I91*HOME!$F$18,I91*HOME!$F$18/(1+HOME!$H$18)),IF($AO91=TRUE,IF($T$1=FALSE,I91*HOME!$F$21,I91*HOME!$F$21/(1+HOME!$H$21)),IF($T$1=FALSE,I91*HOME!$F$20,I91*HOME!$F$20/(1+HOME!$H$20)))))</f>
        <v>0</v>
      </c>
      <c r="CG91" s="310">
        <f>IF($T91=TRUE,0,IF(J$2&lt;DATE(2019,10,1),IF($T$1=FALSE,J91*HOME!$F$18,J91*HOME!$F$18/(1+HOME!$H$18)),IF($AO91=TRUE,IF($T$1=FALSE,J91*HOME!$F$21,J91*HOME!$F$21/(1+HOME!$H$21)),IF($T$1=FALSE,J91*HOME!$F$20,J91*HOME!$F$20/(1+HOME!$H$20)))))</f>
        <v>0</v>
      </c>
      <c r="CH91" s="310">
        <f>IF($T91=TRUE,0,IF(K$2&lt;DATE(2019,10,1),IF($T$1=FALSE,K91*HOME!$F$18,K91*HOME!$F$18/(1+HOME!$H$18)),IF($AO91=TRUE,IF($T$1=FALSE,K91*HOME!$F$21,K91*HOME!$F$21/(1+HOME!$H$21)),IF($T$1=FALSE,K91*HOME!$F$20,K91*HOME!$F$20/(1+HOME!$H$20)))))</f>
        <v>0</v>
      </c>
      <c r="CI91" s="310">
        <f>IF($T91=TRUE,0,IF(L$2&lt;DATE(2019,10,1),IF($T$1=FALSE,L91*HOME!$F$18,L91*HOME!$F$18/(1+HOME!$H$18)),IF($AO91=TRUE,IF($T$1=FALSE,L91*HOME!$F$21,L91*HOME!$F$21/(1+HOME!$H$21)),IF($T$1=FALSE,L91*HOME!$F$20,L91*HOME!$F$20/(1+HOME!$H$20)))))</f>
        <v>0</v>
      </c>
      <c r="CJ91" s="310">
        <f>IF($T91=TRUE,0,IF(M$2&lt;DATE(2019,10,1),IF($T$1=FALSE,M91*HOME!$F$18,M91*HOME!$F$18/(1+HOME!$H$18)),IF($AO91=TRUE,IF($T$1=FALSE,M91*HOME!$F$21,M91*HOME!$F$21/(1+HOME!$H$21)),IF($T$1=FALSE,M91*HOME!$F$20,M91*HOME!$F$20/(1+HOME!$H$20)))))</f>
        <v>0</v>
      </c>
      <c r="CK91" s="310">
        <f>IF($T91=TRUE,0,IF(N$2&lt;DATE(2019,10,1),IF($T$1=FALSE,N91*HOME!$F$18,N91*HOME!$F$18/(1+HOME!$H$18)),IF($AO91=TRUE,IF($T$1=FALSE,N91*HOME!$F$21,N91*HOME!$F$21/(1+HOME!$H$21)),IF($T$1=FALSE,N91*HOME!$F$20,N91*HOME!$F$20/(1+HOME!$H$20)))))</f>
        <v>0</v>
      </c>
      <c r="CL91" s="310">
        <f>IF($T91=TRUE,0,IF(O$2&lt;DATE(2019,10,1),IF($T$1=FALSE,O91*HOME!$F$18,O91*HOME!$F$18/(1+HOME!$H$18)),IF($AO91=TRUE,IF($T$1=FALSE,O91*HOME!$F$21,O91*HOME!$F$21/(1+HOME!$H$21)),IF($T$1=FALSE,O91*HOME!$F$20,O91*HOME!$F$20/(1+HOME!$H$20)))))</f>
        <v>0</v>
      </c>
      <c r="CM91" s="310">
        <f>IF($T91=TRUE,0,IF(P$2&lt;DATE(2019,10,1),IF($T$1=FALSE,P91*HOME!$F$18,P91*HOME!$F$18/(1+HOME!$H$18)),IF($AO91=TRUE,IF($T$1=FALSE,P91*HOME!$F$21,P91*HOME!$F$21/(1+HOME!$H$21)),IF($T$1=FALSE,P91*HOME!$F$20,P91*HOME!$F$20/(1+HOME!$H$20)))))</f>
        <v>0</v>
      </c>
      <c r="CN91" s="310">
        <f t="shared" si="54"/>
        <v>0</v>
      </c>
    </row>
    <row r="92" spans="1:100" ht="18" customHeight="1">
      <c r="A92" s="335"/>
      <c r="B92" s="336"/>
      <c r="C92" s="1145">
        <f>IF(C$235=FALSE,当期計画!C92,当期実績!C92)</f>
        <v>0</v>
      </c>
      <c r="D92" s="1129">
        <f>IF(D$235=FALSE,当期計画!D92,当期実績!D92)</f>
        <v>0</v>
      </c>
      <c r="E92" s="1129">
        <f>IF(E$235=FALSE,当期計画!E92,当期実績!E92)</f>
        <v>0</v>
      </c>
      <c r="F92" s="1129">
        <f>IF(F$235=FALSE,当期計画!F92,当期実績!F92)</f>
        <v>0</v>
      </c>
      <c r="G92" s="1129">
        <f>IF(G$235=FALSE,当期計画!G92,当期実績!G92)</f>
        <v>0</v>
      </c>
      <c r="H92" s="1129">
        <f>IF(H$235=FALSE,当期計画!H92,当期実績!H92)</f>
        <v>0</v>
      </c>
      <c r="I92" s="1129">
        <f>IF(I$235=FALSE,当期計画!I92,当期実績!I92)</f>
        <v>0</v>
      </c>
      <c r="J92" s="1129">
        <f>IF(J$235=FALSE,当期計画!J92,当期実績!J92)</f>
        <v>0</v>
      </c>
      <c r="K92" s="1129">
        <f>IF(K$235=FALSE,当期計画!K92,当期実績!K92)</f>
        <v>0</v>
      </c>
      <c r="L92" s="1129">
        <f>IF(L$235=FALSE,当期計画!L92,当期実績!L92)</f>
        <v>0</v>
      </c>
      <c r="M92" s="1129">
        <f>IF(M$235=FALSE,当期計画!M92,当期実績!M92)</f>
        <v>0</v>
      </c>
      <c r="N92" s="1129">
        <f>IF(N$235=FALSE,当期計画!N92,当期実績!N92)</f>
        <v>0</v>
      </c>
      <c r="O92" s="1129">
        <f>IF(O$235=FALSE,当期計画!O92,当期実績!O92)</f>
        <v>0</v>
      </c>
      <c r="P92" s="1129">
        <f>IF(P$235=FALSE,当期計画!P92,当期実績!P92)</f>
        <v>0</v>
      </c>
      <c r="Q92" s="90">
        <f t="shared" si="55"/>
        <v>0</v>
      </c>
      <c r="R92" s="1107">
        <f t="shared" si="47"/>
        <v>0</v>
      </c>
      <c r="S92" s="344">
        <f>前期実績!Q92</f>
        <v>0</v>
      </c>
      <c r="T92" s="341" t="b">
        <f>当期計画!T92</f>
        <v>0</v>
      </c>
      <c r="U92" s="79">
        <f>IF(D$2&lt;DATE(2019,10,1),IF($T$1=FALSE,IF($T92=FALSE,D92*HOME!$H$18,0),IF($T92=FALSE,D92*HOME!$H$18/(1+HOME!$H$18),0)),IF($T$1=FALSE,IF($T92=FALSE,D92*HOME!$H$20,0),IF($T92=FALSE,D92*HOME!$H$20/(1+HOME!$H$20),0)))</f>
        <v>0</v>
      </c>
      <c r="V92" s="79">
        <f>IF(E$2&lt;DATE(2019,10,1),IF($T$1=FALSE,IF($T92=FALSE,E92*HOME!$H$18,0),IF($T92=FALSE,E92*HOME!$H$18/(1+HOME!$H$18),0)),IF($T$1=FALSE,IF($T92=FALSE,E92*HOME!$H$20,0),IF($T92=FALSE,E92*HOME!$H$20/(1+HOME!$H$20),0)))</f>
        <v>0</v>
      </c>
      <c r="W92" s="79">
        <f>IF(F$2&lt;DATE(2019,10,1),IF($T$1=FALSE,IF($T92=FALSE,F92*HOME!$H$18,0),IF($T92=FALSE,F92*HOME!$H$18/(1+HOME!$H$18),0)),IF($T$1=FALSE,IF($T92=FALSE,F92*HOME!$H$20,0),IF($T92=FALSE,F92*HOME!$H$20/(1+HOME!$H$20),0)))</f>
        <v>0</v>
      </c>
      <c r="X92" s="79">
        <f>IF(G$2&lt;DATE(2019,10,1),IF($T$1=FALSE,IF($T92=FALSE,G92*HOME!$H$18,0),IF($T92=FALSE,G92*HOME!$H$18/(1+HOME!$H$18),0)),IF($T$1=FALSE,IF($T92=FALSE,G92*HOME!$H$20,0),IF($T92=FALSE,G92*HOME!$H$20/(1+HOME!$H$20),0)))</f>
        <v>0</v>
      </c>
      <c r="Y92" s="79">
        <f>IF(H$2&lt;DATE(2019,10,1),IF($T$1=FALSE,IF($T92=FALSE,H92*HOME!$H$18,0),IF($T92=FALSE,H92*HOME!$H$18/(1+HOME!$H$18),0)),IF($T$1=FALSE,IF($T92=FALSE,H92*HOME!$H$20,0),IF($T92=FALSE,H92*HOME!$H$20/(1+HOME!$H$20),0)))</f>
        <v>0</v>
      </c>
      <c r="Z92" s="79">
        <f>IF(I$2&lt;DATE(2019,10,1),IF($T$1=FALSE,IF($T92=FALSE,I92*HOME!$H$18,0),IF($T92=FALSE,I92*HOME!$H$18/(1+HOME!$H$18),0)),IF($T$1=FALSE,IF($T92=FALSE,I92*HOME!$H$20,0),IF($T92=FALSE,I92*HOME!$H$20/(1+HOME!$H$20),0)))</f>
        <v>0</v>
      </c>
      <c r="AA92" s="79">
        <f>IF(J$2&lt;DATE(2019,10,1),IF($T$1=FALSE,IF($T92=FALSE,J92*HOME!$H$18,0),IF($T92=FALSE,J92*HOME!$H$18/(1+HOME!$H$18),0)),IF($T$1=FALSE,IF($T92=FALSE,J92*HOME!$H$20,0),IF($T92=FALSE,J92*HOME!$H$20/(1+HOME!$H$20),0)))</f>
        <v>0</v>
      </c>
      <c r="AB92" s="79">
        <f>IF(K$2&lt;DATE(2019,10,1),IF($T$1=FALSE,IF($T92=FALSE,K92*HOME!$H$18,0),IF($T92=FALSE,K92*HOME!$H$18/(1+HOME!$H$18),0)),IF($T$1=FALSE,IF($T92=FALSE,K92*HOME!$H$20,0),IF($T92=FALSE,K92*HOME!$H$20/(1+HOME!$H$20),0)))</f>
        <v>0</v>
      </c>
      <c r="AC92" s="79">
        <f>IF(L$2&lt;DATE(2019,10,1),IF($T$1=FALSE,IF($T92=FALSE,L92*HOME!$H$18,0),IF($T92=FALSE,L92*HOME!$H$18/(1+HOME!$H$18),0)),IF($T$1=FALSE,IF($T92=FALSE,L92*HOME!$H$20,0),IF($T92=FALSE,L92*HOME!$H$20/(1+HOME!$H$20),0)))</f>
        <v>0</v>
      </c>
      <c r="AD92" s="79">
        <f>IF(M$2&lt;DATE(2019,10,1),IF($T$1=FALSE,IF($T92=FALSE,M92*HOME!$H$18,0),IF($T92=FALSE,M92*HOME!$H$18/(1+HOME!$H$18),0)),IF($T$1=FALSE,IF($T92=FALSE,M92*HOME!$H$20,0),IF($T92=FALSE,M92*HOME!$H$20/(1+HOME!$H$20),0)))</f>
        <v>0</v>
      </c>
      <c r="AE92" s="79">
        <f>IF(N$2&lt;DATE(2019,10,1),IF($T$1=FALSE,IF($T92=FALSE,N92*HOME!$H$18,0),IF($T92=FALSE,N92*HOME!$H$18/(1+HOME!$H$18),0)),IF($T$1=FALSE,IF($T92=FALSE,N92*HOME!$H$20,0),IF($T92=FALSE,N92*HOME!$H$20/(1+HOME!$H$20),0)))</f>
        <v>0</v>
      </c>
      <c r="AF92" s="79">
        <f>IF(O$2&lt;DATE(2019,10,1),IF($T$1=FALSE,IF($T92=FALSE,O92*HOME!$H$18,0),IF($T92=FALSE,O92*HOME!$H$18/(1+HOME!$H$18),0)),IF($T$1=FALSE,IF($T92=FALSE,O92*HOME!$H$20,0),IF($T92=FALSE,O92*HOME!$H$20/(1+HOME!$H$20),0)))</f>
        <v>0</v>
      </c>
      <c r="AG92" s="79">
        <f>IF(P$2&lt;DATE(2019,10,1),IF($T$1=FALSE,IF($T92=FALSE,P92*HOME!$H$18,0),IF($T92=FALSE,P92*HOME!$H$18/(1+HOME!$H$18),0)),IF($T$1=FALSE,IF($T92=FALSE,P92*HOME!$H$20,0),IF($T92=FALSE,P92*HOME!$H$20/(1+HOME!$H$20),0)))</f>
        <v>0</v>
      </c>
      <c r="AH92" s="79">
        <f t="shared" si="40"/>
        <v>0</v>
      </c>
      <c r="AI92" s="79">
        <f t="shared" si="48"/>
        <v>0</v>
      </c>
      <c r="AJ92" s="86"/>
      <c r="AK92" s="79"/>
      <c r="AL92" s="465"/>
      <c r="AM92" s="465"/>
      <c r="AN92" s="465"/>
      <c r="AO92" s="465"/>
      <c r="AP92" s="465"/>
      <c r="AQ92" s="465"/>
      <c r="AR92" s="465"/>
      <c r="CA92" s="310">
        <f>IF($T92=TRUE,0,IF(D$2&lt;DATE(2019,10,1),IF($T$1=FALSE,D92*HOME!$F$18,D92*HOME!$F$18/(1+HOME!$H$18)),IF($AO92=TRUE,IF($T$1=FALSE,D92*HOME!$F$21,D92*HOME!$F$21/(1+HOME!$H$21)),IF($T$1=FALSE,D92*HOME!$F$20,D92*HOME!$F$20/(1+HOME!$H$20)))))</f>
        <v>0</v>
      </c>
      <c r="CB92" s="310">
        <f>IF($T92=TRUE,0,IF(E$2&lt;DATE(2019,10,1),IF($T$1=FALSE,E92*HOME!$F$18,E92*HOME!$F$18/(1+HOME!$H$18)),IF($AO92=TRUE,IF($T$1=FALSE,E92*HOME!$F$21,E92*HOME!$F$21/(1+HOME!$H$21)),IF($T$1=FALSE,E92*HOME!$F$20,E92*HOME!$F$20/(1+HOME!$H$20)))))</f>
        <v>0</v>
      </c>
      <c r="CC92" s="310">
        <f>IF($T92=TRUE,0,IF(F$2&lt;DATE(2019,10,1),IF($T$1=FALSE,F92*HOME!$F$18,F92*HOME!$F$18/(1+HOME!$H$18)),IF($AO92=TRUE,IF($T$1=FALSE,F92*HOME!$F$21,F92*HOME!$F$21/(1+HOME!$H$21)),IF($T$1=FALSE,F92*HOME!$F$20,F92*HOME!$F$20/(1+HOME!$H$20)))))</f>
        <v>0</v>
      </c>
      <c r="CD92" s="310">
        <f>IF($T92=TRUE,0,IF(G$2&lt;DATE(2019,10,1),IF($T$1=FALSE,G92*HOME!$F$18,G92*HOME!$F$18/(1+HOME!$H$18)),IF($AO92=TRUE,IF($T$1=FALSE,G92*HOME!$F$21,G92*HOME!$F$21/(1+HOME!$H$21)),IF($T$1=FALSE,G92*HOME!$F$20,G92*HOME!$F$20/(1+HOME!$H$20)))))</f>
        <v>0</v>
      </c>
      <c r="CE92" s="310">
        <f>IF($T92=TRUE,0,IF(H$2&lt;DATE(2019,10,1),IF($T$1=FALSE,H92*HOME!$F$18,H92*HOME!$F$18/(1+HOME!$H$18)),IF($AO92=TRUE,IF($T$1=FALSE,H92*HOME!$F$21,H92*HOME!$F$21/(1+HOME!$H$21)),IF($T$1=FALSE,H92*HOME!$F$20,H92*HOME!$F$20/(1+HOME!$H$20)))))</f>
        <v>0</v>
      </c>
      <c r="CF92" s="310">
        <f>IF($T92=TRUE,0,IF(I$2&lt;DATE(2019,10,1),IF($T$1=FALSE,I92*HOME!$F$18,I92*HOME!$F$18/(1+HOME!$H$18)),IF($AO92=TRUE,IF($T$1=FALSE,I92*HOME!$F$21,I92*HOME!$F$21/(1+HOME!$H$21)),IF($T$1=FALSE,I92*HOME!$F$20,I92*HOME!$F$20/(1+HOME!$H$20)))))</f>
        <v>0</v>
      </c>
      <c r="CG92" s="310">
        <f>IF($T92=TRUE,0,IF(J$2&lt;DATE(2019,10,1),IF($T$1=FALSE,J92*HOME!$F$18,J92*HOME!$F$18/(1+HOME!$H$18)),IF($AO92=TRUE,IF($T$1=FALSE,J92*HOME!$F$21,J92*HOME!$F$21/(1+HOME!$H$21)),IF($T$1=FALSE,J92*HOME!$F$20,J92*HOME!$F$20/(1+HOME!$H$20)))))</f>
        <v>0</v>
      </c>
      <c r="CH92" s="310">
        <f>IF($T92=TRUE,0,IF(K$2&lt;DATE(2019,10,1),IF($T$1=FALSE,K92*HOME!$F$18,K92*HOME!$F$18/(1+HOME!$H$18)),IF($AO92=TRUE,IF($T$1=FALSE,K92*HOME!$F$21,K92*HOME!$F$21/(1+HOME!$H$21)),IF($T$1=FALSE,K92*HOME!$F$20,K92*HOME!$F$20/(1+HOME!$H$20)))))</f>
        <v>0</v>
      </c>
      <c r="CI92" s="310">
        <f>IF($T92=TRUE,0,IF(L$2&lt;DATE(2019,10,1),IF($T$1=FALSE,L92*HOME!$F$18,L92*HOME!$F$18/(1+HOME!$H$18)),IF($AO92=TRUE,IF($T$1=FALSE,L92*HOME!$F$21,L92*HOME!$F$21/(1+HOME!$H$21)),IF($T$1=FALSE,L92*HOME!$F$20,L92*HOME!$F$20/(1+HOME!$H$20)))))</f>
        <v>0</v>
      </c>
      <c r="CJ92" s="310">
        <f>IF($T92=TRUE,0,IF(M$2&lt;DATE(2019,10,1),IF($T$1=FALSE,M92*HOME!$F$18,M92*HOME!$F$18/(1+HOME!$H$18)),IF($AO92=TRUE,IF($T$1=FALSE,M92*HOME!$F$21,M92*HOME!$F$21/(1+HOME!$H$21)),IF($T$1=FALSE,M92*HOME!$F$20,M92*HOME!$F$20/(1+HOME!$H$20)))))</f>
        <v>0</v>
      </c>
      <c r="CK92" s="310">
        <f>IF($T92=TRUE,0,IF(N$2&lt;DATE(2019,10,1),IF($T$1=FALSE,N92*HOME!$F$18,N92*HOME!$F$18/(1+HOME!$H$18)),IF($AO92=TRUE,IF($T$1=FALSE,N92*HOME!$F$21,N92*HOME!$F$21/(1+HOME!$H$21)),IF($T$1=FALSE,N92*HOME!$F$20,N92*HOME!$F$20/(1+HOME!$H$20)))))</f>
        <v>0</v>
      </c>
      <c r="CL92" s="310">
        <f>IF($T92=TRUE,0,IF(O$2&lt;DATE(2019,10,1),IF($T$1=FALSE,O92*HOME!$F$18,O92*HOME!$F$18/(1+HOME!$H$18)),IF($AO92=TRUE,IF($T$1=FALSE,O92*HOME!$F$21,O92*HOME!$F$21/(1+HOME!$H$21)),IF($T$1=FALSE,O92*HOME!$F$20,O92*HOME!$F$20/(1+HOME!$H$20)))))</f>
        <v>0</v>
      </c>
      <c r="CM92" s="310">
        <f>IF($T92=TRUE,0,IF(P$2&lt;DATE(2019,10,1),IF($T$1=FALSE,P92*HOME!$F$18,P92*HOME!$F$18/(1+HOME!$H$18)),IF($AO92=TRUE,IF($T$1=FALSE,P92*HOME!$F$21,P92*HOME!$F$21/(1+HOME!$H$21)),IF($T$1=FALSE,P92*HOME!$F$20,P92*HOME!$F$20/(1+HOME!$H$20)))))</f>
        <v>0</v>
      </c>
      <c r="CN92" s="310">
        <f t="shared" si="54"/>
        <v>0</v>
      </c>
    </row>
    <row r="93" spans="1:100" ht="18" customHeight="1">
      <c r="A93" s="335"/>
      <c r="B93" s="336"/>
      <c r="C93" s="1145">
        <f>IF(C$235=FALSE,当期計画!C93,当期実績!C93)</f>
        <v>0</v>
      </c>
      <c r="D93" s="1129">
        <f>IF(D$235=FALSE,当期計画!D93,当期実績!D93)</f>
        <v>0</v>
      </c>
      <c r="E93" s="1129">
        <f>IF(E$235=FALSE,当期計画!E93,当期実績!E93)</f>
        <v>0</v>
      </c>
      <c r="F93" s="1129">
        <f>IF(F$235=FALSE,当期計画!F93,当期実績!F93)</f>
        <v>0</v>
      </c>
      <c r="G93" s="1129">
        <f>IF(G$235=FALSE,当期計画!G93,当期実績!G93)</f>
        <v>0</v>
      </c>
      <c r="H93" s="1129">
        <f>IF(H$235=FALSE,当期計画!H93,当期実績!H93)</f>
        <v>0</v>
      </c>
      <c r="I93" s="1129">
        <f>IF(I$235=FALSE,当期計画!I93,当期実績!I93)</f>
        <v>0</v>
      </c>
      <c r="J93" s="1129">
        <f>IF(J$235=FALSE,当期計画!J93,当期実績!J93)</f>
        <v>0</v>
      </c>
      <c r="K93" s="1129">
        <f>IF(K$235=FALSE,当期計画!K93,当期実績!K93)</f>
        <v>0</v>
      </c>
      <c r="L93" s="1129">
        <f>IF(L$235=FALSE,当期計画!L93,当期実績!L93)</f>
        <v>0</v>
      </c>
      <c r="M93" s="1129">
        <f>IF(M$235=FALSE,当期計画!M93,当期実績!M93)</f>
        <v>0</v>
      </c>
      <c r="N93" s="1129">
        <f>IF(N$235=FALSE,当期計画!N93,当期実績!N93)</f>
        <v>0</v>
      </c>
      <c r="O93" s="1129">
        <f>IF(O$235=FALSE,当期計画!O93,当期実績!O93)</f>
        <v>0</v>
      </c>
      <c r="P93" s="1129">
        <f>IF(P$235=FALSE,当期計画!P93,当期実績!P93)</f>
        <v>0</v>
      </c>
      <c r="Q93" s="90">
        <f t="shared" si="55"/>
        <v>0</v>
      </c>
      <c r="R93" s="1107">
        <f t="shared" si="47"/>
        <v>0</v>
      </c>
      <c r="S93" s="344">
        <f>前期実績!Q93</f>
        <v>0</v>
      </c>
      <c r="T93" s="341" t="b">
        <f>当期計画!T93</f>
        <v>0</v>
      </c>
      <c r="U93" s="79">
        <f>IF(D$2&lt;DATE(2019,10,1),IF($T$1=FALSE,IF($T93=FALSE,D93*HOME!$H$18,0),IF($T93=FALSE,D93*HOME!$H$18/(1+HOME!$H$18),0)),IF($T$1=FALSE,IF($T93=FALSE,D93*HOME!$H$20,0),IF($T93=FALSE,D93*HOME!$H$20/(1+HOME!$H$20),0)))</f>
        <v>0</v>
      </c>
      <c r="V93" s="79">
        <f>IF(E$2&lt;DATE(2019,10,1),IF($T$1=FALSE,IF($T93=FALSE,E93*HOME!$H$18,0),IF($T93=FALSE,E93*HOME!$H$18/(1+HOME!$H$18),0)),IF($T$1=FALSE,IF($T93=FALSE,E93*HOME!$H$20,0),IF($T93=FALSE,E93*HOME!$H$20/(1+HOME!$H$20),0)))</f>
        <v>0</v>
      </c>
      <c r="W93" s="79">
        <f>IF(F$2&lt;DATE(2019,10,1),IF($T$1=FALSE,IF($T93=FALSE,F93*HOME!$H$18,0),IF($T93=FALSE,F93*HOME!$H$18/(1+HOME!$H$18),0)),IF($T$1=FALSE,IF($T93=FALSE,F93*HOME!$H$20,0),IF($T93=FALSE,F93*HOME!$H$20/(1+HOME!$H$20),0)))</f>
        <v>0</v>
      </c>
      <c r="X93" s="79">
        <f>IF(G$2&lt;DATE(2019,10,1),IF($T$1=FALSE,IF($T93=FALSE,G93*HOME!$H$18,0),IF($T93=FALSE,G93*HOME!$H$18/(1+HOME!$H$18),0)),IF($T$1=FALSE,IF($T93=FALSE,G93*HOME!$H$20,0),IF($T93=FALSE,G93*HOME!$H$20/(1+HOME!$H$20),0)))</f>
        <v>0</v>
      </c>
      <c r="Y93" s="79">
        <f>IF(H$2&lt;DATE(2019,10,1),IF($T$1=FALSE,IF($T93=FALSE,H93*HOME!$H$18,0),IF($T93=FALSE,H93*HOME!$H$18/(1+HOME!$H$18),0)),IF($T$1=FALSE,IF($T93=FALSE,H93*HOME!$H$20,0),IF($T93=FALSE,H93*HOME!$H$20/(1+HOME!$H$20),0)))</f>
        <v>0</v>
      </c>
      <c r="Z93" s="79">
        <f>IF(I$2&lt;DATE(2019,10,1),IF($T$1=FALSE,IF($T93=FALSE,I93*HOME!$H$18,0),IF($T93=FALSE,I93*HOME!$H$18/(1+HOME!$H$18),0)),IF($T$1=FALSE,IF($T93=FALSE,I93*HOME!$H$20,0),IF($T93=FALSE,I93*HOME!$H$20/(1+HOME!$H$20),0)))</f>
        <v>0</v>
      </c>
      <c r="AA93" s="79">
        <f>IF(J$2&lt;DATE(2019,10,1),IF($T$1=FALSE,IF($T93=FALSE,J93*HOME!$H$18,0),IF($T93=FALSE,J93*HOME!$H$18/(1+HOME!$H$18),0)),IF($T$1=FALSE,IF($T93=FALSE,J93*HOME!$H$20,0),IF($T93=FALSE,J93*HOME!$H$20/(1+HOME!$H$20),0)))</f>
        <v>0</v>
      </c>
      <c r="AB93" s="79">
        <f>IF(K$2&lt;DATE(2019,10,1),IF($T$1=FALSE,IF($T93=FALSE,K93*HOME!$H$18,0),IF($T93=FALSE,K93*HOME!$H$18/(1+HOME!$H$18),0)),IF($T$1=FALSE,IF($T93=FALSE,K93*HOME!$H$20,0),IF($T93=FALSE,K93*HOME!$H$20/(1+HOME!$H$20),0)))</f>
        <v>0</v>
      </c>
      <c r="AC93" s="79">
        <f>IF(L$2&lt;DATE(2019,10,1),IF($T$1=FALSE,IF($T93=FALSE,L93*HOME!$H$18,0),IF($T93=FALSE,L93*HOME!$H$18/(1+HOME!$H$18),0)),IF($T$1=FALSE,IF($T93=FALSE,L93*HOME!$H$20,0),IF($T93=FALSE,L93*HOME!$H$20/(1+HOME!$H$20),0)))</f>
        <v>0</v>
      </c>
      <c r="AD93" s="79">
        <f>IF(M$2&lt;DATE(2019,10,1),IF($T$1=FALSE,IF($T93=FALSE,M93*HOME!$H$18,0),IF($T93=FALSE,M93*HOME!$H$18/(1+HOME!$H$18),0)),IF($T$1=FALSE,IF($T93=FALSE,M93*HOME!$H$20,0),IF($T93=FALSE,M93*HOME!$H$20/(1+HOME!$H$20),0)))</f>
        <v>0</v>
      </c>
      <c r="AE93" s="79">
        <f>IF(N$2&lt;DATE(2019,10,1),IF($T$1=FALSE,IF($T93=FALSE,N93*HOME!$H$18,0),IF($T93=FALSE,N93*HOME!$H$18/(1+HOME!$H$18),0)),IF($T$1=FALSE,IF($T93=FALSE,N93*HOME!$H$20,0),IF($T93=FALSE,N93*HOME!$H$20/(1+HOME!$H$20),0)))</f>
        <v>0</v>
      </c>
      <c r="AF93" s="79">
        <f>IF(O$2&lt;DATE(2019,10,1),IF($T$1=FALSE,IF($T93=FALSE,O93*HOME!$H$18,0),IF($T93=FALSE,O93*HOME!$H$18/(1+HOME!$H$18),0)),IF($T$1=FALSE,IF($T93=FALSE,O93*HOME!$H$20,0),IF($T93=FALSE,O93*HOME!$H$20/(1+HOME!$H$20),0)))</f>
        <v>0</v>
      </c>
      <c r="AG93" s="79">
        <f>IF(P$2&lt;DATE(2019,10,1),IF($T$1=FALSE,IF($T93=FALSE,P93*HOME!$H$18,0),IF($T93=FALSE,P93*HOME!$H$18/(1+HOME!$H$18),0)),IF($T$1=FALSE,IF($T93=FALSE,P93*HOME!$H$20,0),IF($T93=FALSE,P93*HOME!$H$20/(1+HOME!$H$20),0)))</f>
        <v>0</v>
      </c>
      <c r="AH93" s="79">
        <f t="shared" si="40"/>
        <v>0</v>
      </c>
      <c r="AI93" s="79">
        <f t="shared" si="48"/>
        <v>0</v>
      </c>
      <c r="AJ93" s="86"/>
      <c r="AK93" s="79"/>
      <c r="AL93" s="465"/>
      <c r="AM93" s="465"/>
      <c r="AN93" s="465"/>
      <c r="AO93" s="465"/>
      <c r="AP93" s="465"/>
      <c r="AQ93" s="465"/>
      <c r="AR93" s="465"/>
      <c r="CA93" s="310">
        <f>IF($T93=TRUE,0,IF(D$2&lt;DATE(2019,10,1),IF($T$1=FALSE,D93*HOME!$F$18,D93*HOME!$F$18/(1+HOME!$H$18)),IF($AO93=TRUE,IF($T$1=FALSE,D93*HOME!$F$21,D93*HOME!$F$21/(1+HOME!$H$21)),IF($T$1=FALSE,D93*HOME!$F$20,D93*HOME!$F$20/(1+HOME!$H$20)))))</f>
        <v>0</v>
      </c>
      <c r="CB93" s="310">
        <f>IF($T93=TRUE,0,IF(E$2&lt;DATE(2019,10,1),IF($T$1=FALSE,E93*HOME!$F$18,E93*HOME!$F$18/(1+HOME!$H$18)),IF($AO93=TRUE,IF($T$1=FALSE,E93*HOME!$F$21,E93*HOME!$F$21/(1+HOME!$H$21)),IF($T$1=FALSE,E93*HOME!$F$20,E93*HOME!$F$20/(1+HOME!$H$20)))))</f>
        <v>0</v>
      </c>
      <c r="CC93" s="310">
        <f>IF($T93=TRUE,0,IF(F$2&lt;DATE(2019,10,1),IF($T$1=FALSE,F93*HOME!$F$18,F93*HOME!$F$18/(1+HOME!$H$18)),IF($AO93=TRUE,IF($T$1=FALSE,F93*HOME!$F$21,F93*HOME!$F$21/(1+HOME!$H$21)),IF($T$1=FALSE,F93*HOME!$F$20,F93*HOME!$F$20/(1+HOME!$H$20)))))</f>
        <v>0</v>
      </c>
      <c r="CD93" s="310">
        <f>IF($T93=TRUE,0,IF(G$2&lt;DATE(2019,10,1),IF($T$1=FALSE,G93*HOME!$F$18,G93*HOME!$F$18/(1+HOME!$H$18)),IF($AO93=TRUE,IF($T$1=FALSE,G93*HOME!$F$21,G93*HOME!$F$21/(1+HOME!$H$21)),IF($T$1=FALSE,G93*HOME!$F$20,G93*HOME!$F$20/(1+HOME!$H$20)))))</f>
        <v>0</v>
      </c>
      <c r="CE93" s="310">
        <f>IF($T93=TRUE,0,IF(H$2&lt;DATE(2019,10,1),IF($T$1=FALSE,H93*HOME!$F$18,H93*HOME!$F$18/(1+HOME!$H$18)),IF($AO93=TRUE,IF($T$1=FALSE,H93*HOME!$F$21,H93*HOME!$F$21/(1+HOME!$H$21)),IF($T$1=FALSE,H93*HOME!$F$20,H93*HOME!$F$20/(1+HOME!$H$20)))))</f>
        <v>0</v>
      </c>
      <c r="CF93" s="310">
        <f>IF($T93=TRUE,0,IF(I$2&lt;DATE(2019,10,1),IF($T$1=FALSE,I93*HOME!$F$18,I93*HOME!$F$18/(1+HOME!$H$18)),IF($AO93=TRUE,IF($T$1=FALSE,I93*HOME!$F$21,I93*HOME!$F$21/(1+HOME!$H$21)),IF($T$1=FALSE,I93*HOME!$F$20,I93*HOME!$F$20/(1+HOME!$H$20)))))</f>
        <v>0</v>
      </c>
      <c r="CG93" s="310">
        <f>IF($T93=TRUE,0,IF(J$2&lt;DATE(2019,10,1),IF($T$1=FALSE,J93*HOME!$F$18,J93*HOME!$F$18/(1+HOME!$H$18)),IF($AO93=TRUE,IF($T$1=FALSE,J93*HOME!$F$21,J93*HOME!$F$21/(1+HOME!$H$21)),IF($T$1=FALSE,J93*HOME!$F$20,J93*HOME!$F$20/(1+HOME!$H$20)))))</f>
        <v>0</v>
      </c>
      <c r="CH93" s="310">
        <f>IF($T93=TRUE,0,IF(K$2&lt;DATE(2019,10,1),IF($T$1=FALSE,K93*HOME!$F$18,K93*HOME!$F$18/(1+HOME!$H$18)),IF($AO93=TRUE,IF($T$1=FALSE,K93*HOME!$F$21,K93*HOME!$F$21/(1+HOME!$H$21)),IF($T$1=FALSE,K93*HOME!$F$20,K93*HOME!$F$20/(1+HOME!$H$20)))))</f>
        <v>0</v>
      </c>
      <c r="CI93" s="310">
        <f>IF($T93=TRUE,0,IF(L$2&lt;DATE(2019,10,1),IF($T$1=FALSE,L93*HOME!$F$18,L93*HOME!$F$18/(1+HOME!$H$18)),IF($AO93=TRUE,IF($T$1=FALSE,L93*HOME!$F$21,L93*HOME!$F$21/(1+HOME!$H$21)),IF($T$1=FALSE,L93*HOME!$F$20,L93*HOME!$F$20/(1+HOME!$H$20)))))</f>
        <v>0</v>
      </c>
      <c r="CJ93" s="310">
        <f>IF($T93=TRUE,0,IF(M$2&lt;DATE(2019,10,1),IF($T$1=FALSE,M93*HOME!$F$18,M93*HOME!$F$18/(1+HOME!$H$18)),IF($AO93=TRUE,IF($T$1=FALSE,M93*HOME!$F$21,M93*HOME!$F$21/(1+HOME!$H$21)),IF($T$1=FALSE,M93*HOME!$F$20,M93*HOME!$F$20/(1+HOME!$H$20)))))</f>
        <v>0</v>
      </c>
      <c r="CK93" s="310">
        <f>IF($T93=TRUE,0,IF(N$2&lt;DATE(2019,10,1),IF($T$1=FALSE,N93*HOME!$F$18,N93*HOME!$F$18/(1+HOME!$H$18)),IF($AO93=TRUE,IF($T$1=FALSE,N93*HOME!$F$21,N93*HOME!$F$21/(1+HOME!$H$21)),IF($T$1=FALSE,N93*HOME!$F$20,N93*HOME!$F$20/(1+HOME!$H$20)))))</f>
        <v>0</v>
      </c>
      <c r="CL93" s="310">
        <f>IF($T93=TRUE,0,IF(O$2&lt;DATE(2019,10,1),IF($T$1=FALSE,O93*HOME!$F$18,O93*HOME!$F$18/(1+HOME!$H$18)),IF($AO93=TRUE,IF($T$1=FALSE,O93*HOME!$F$21,O93*HOME!$F$21/(1+HOME!$H$21)),IF($T$1=FALSE,O93*HOME!$F$20,O93*HOME!$F$20/(1+HOME!$H$20)))))</f>
        <v>0</v>
      </c>
      <c r="CM93" s="310">
        <f>IF($T93=TRUE,0,IF(P$2&lt;DATE(2019,10,1),IF($T$1=FALSE,P93*HOME!$F$18,P93*HOME!$F$18/(1+HOME!$H$18)),IF($AO93=TRUE,IF($T$1=FALSE,P93*HOME!$F$21,P93*HOME!$F$21/(1+HOME!$H$21)),IF($T$1=FALSE,P93*HOME!$F$20,P93*HOME!$F$20/(1+HOME!$H$20)))))</f>
        <v>0</v>
      </c>
      <c r="CN93" s="310">
        <f t="shared" si="54"/>
        <v>0</v>
      </c>
    </row>
    <row r="94" spans="1:100" ht="18" customHeight="1">
      <c r="A94" s="335"/>
      <c r="B94" s="336"/>
      <c r="C94" s="1145">
        <f>IF(C$235=FALSE,当期計画!C94,当期実績!C94)</f>
        <v>0</v>
      </c>
      <c r="D94" s="1129">
        <f>IF(D$235=FALSE,当期計画!D94,当期実績!D94)</f>
        <v>0</v>
      </c>
      <c r="E94" s="1129">
        <f>IF(E$235=FALSE,当期計画!E94,当期実績!E94)</f>
        <v>0</v>
      </c>
      <c r="F94" s="1129">
        <f>IF(F$235=FALSE,当期計画!F94,当期実績!F94)</f>
        <v>0</v>
      </c>
      <c r="G94" s="1129">
        <f>IF(G$235=FALSE,当期計画!G94,当期実績!G94)</f>
        <v>0</v>
      </c>
      <c r="H94" s="1129">
        <f>IF(H$235=FALSE,当期計画!H94,当期実績!H94)</f>
        <v>0</v>
      </c>
      <c r="I94" s="1129">
        <f>IF(I$235=FALSE,当期計画!I94,当期実績!I94)</f>
        <v>0</v>
      </c>
      <c r="J94" s="1129">
        <f>IF(J$235=FALSE,当期計画!J94,当期実績!J94)</f>
        <v>0</v>
      </c>
      <c r="K94" s="1129">
        <f>IF(K$235=FALSE,当期計画!K94,当期実績!K94)</f>
        <v>0</v>
      </c>
      <c r="L94" s="1129">
        <f>IF(L$235=FALSE,当期計画!L94,当期実績!L94)</f>
        <v>0</v>
      </c>
      <c r="M94" s="1129">
        <f>IF(M$235=FALSE,当期計画!M94,当期実績!M94)</f>
        <v>0</v>
      </c>
      <c r="N94" s="1129">
        <f>IF(N$235=FALSE,当期計画!N94,当期実績!N94)</f>
        <v>0</v>
      </c>
      <c r="O94" s="1129">
        <f>IF(O$235=FALSE,当期計画!O94,当期実績!O94)</f>
        <v>0</v>
      </c>
      <c r="P94" s="1129">
        <f>IF(P$235=FALSE,当期計画!P94,当期実績!P94)</f>
        <v>0</v>
      </c>
      <c r="Q94" s="90">
        <f t="shared" si="55"/>
        <v>0</v>
      </c>
      <c r="R94" s="1107">
        <f t="shared" si="47"/>
        <v>0</v>
      </c>
      <c r="S94" s="344">
        <f>前期実績!Q94</f>
        <v>0</v>
      </c>
      <c r="T94" s="341" t="b">
        <f>当期計画!T94</f>
        <v>0</v>
      </c>
      <c r="U94" s="79">
        <f>IF(D$2&lt;DATE(2019,10,1),IF($T$1=FALSE,IF($T94=FALSE,D94*HOME!$H$18,0),IF($T94=FALSE,D94*HOME!$H$18/(1+HOME!$H$18),0)),IF($T$1=FALSE,IF($T94=FALSE,D94*HOME!$H$20,0),IF($T94=FALSE,D94*HOME!$H$20/(1+HOME!$H$20),0)))</f>
        <v>0</v>
      </c>
      <c r="V94" s="79">
        <f>IF(E$2&lt;DATE(2019,10,1),IF($T$1=FALSE,IF($T94=FALSE,E94*HOME!$H$18,0),IF($T94=FALSE,E94*HOME!$H$18/(1+HOME!$H$18),0)),IF($T$1=FALSE,IF($T94=FALSE,E94*HOME!$H$20,0),IF($T94=FALSE,E94*HOME!$H$20/(1+HOME!$H$20),0)))</f>
        <v>0</v>
      </c>
      <c r="W94" s="79">
        <f>IF(F$2&lt;DATE(2019,10,1),IF($T$1=FALSE,IF($T94=FALSE,F94*HOME!$H$18,0),IF($T94=FALSE,F94*HOME!$H$18/(1+HOME!$H$18),0)),IF($T$1=FALSE,IF($T94=FALSE,F94*HOME!$H$20,0),IF($T94=FALSE,F94*HOME!$H$20/(1+HOME!$H$20),0)))</f>
        <v>0</v>
      </c>
      <c r="X94" s="79">
        <f>IF(G$2&lt;DATE(2019,10,1),IF($T$1=FALSE,IF($T94=FALSE,G94*HOME!$H$18,0),IF($T94=FALSE,G94*HOME!$H$18/(1+HOME!$H$18),0)),IF($T$1=FALSE,IF($T94=FALSE,G94*HOME!$H$20,0),IF($T94=FALSE,G94*HOME!$H$20/(1+HOME!$H$20),0)))</f>
        <v>0</v>
      </c>
      <c r="Y94" s="79">
        <f>IF(H$2&lt;DATE(2019,10,1),IF($T$1=FALSE,IF($T94=FALSE,H94*HOME!$H$18,0),IF($T94=FALSE,H94*HOME!$H$18/(1+HOME!$H$18),0)),IF($T$1=FALSE,IF($T94=FALSE,H94*HOME!$H$20,0),IF($T94=FALSE,H94*HOME!$H$20/(1+HOME!$H$20),0)))</f>
        <v>0</v>
      </c>
      <c r="Z94" s="79">
        <f>IF(I$2&lt;DATE(2019,10,1),IF($T$1=FALSE,IF($T94=FALSE,I94*HOME!$H$18,0),IF($T94=FALSE,I94*HOME!$H$18/(1+HOME!$H$18),0)),IF($T$1=FALSE,IF($T94=FALSE,I94*HOME!$H$20,0),IF($T94=FALSE,I94*HOME!$H$20/(1+HOME!$H$20),0)))</f>
        <v>0</v>
      </c>
      <c r="AA94" s="79">
        <f>IF(J$2&lt;DATE(2019,10,1),IF($T$1=FALSE,IF($T94=FALSE,J94*HOME!$H$18,0),IF($T94=FALSE,J94*HOME!$H$18/(1+HOME!$H$18),0)),IF($T$1=FALSE,IF($T94=FALSE,J94*HOME!$H$20,0),IF($T94=FALSE,J94*HOME!$H$20/(1+HOME!$H$20),0)))</f>
        <v>0</v>
      </c>
      <c r="AB94" s="79">
        <f>IF(K$2&lt;DATE(2019,10,1),IF($T$1=FALSE,IF($T94=FALSE,K94*HOME!$H$18,0),IF($T94=FALSE,K94*HOME!$H$18/(1+HOME!$H$18),0)),IF($T$1=FALSE,IF($T94=FALSE,K94*HOME!$H$20,0),IF($T94=FALSE,K94*HOME!$H$20/(1+HOME!$H$20),0)))</f>
        <v>0</v>
      </c>
      <c r="AC94" s="79">
        <f>IF(L$2&lt;DATE(2019,10,1),IF($T$1=FALSE,IF($T94=FALSE,L94*HOME!$H$18,0),IF($T94=FALSE,L94*HOME!$H$18/(1+HOME!$H$18),0)),IF($T$1=FALSE,IF($T94=FALSE,L94*HOME!$H$20,0),IF($T94=FALSE,L94*HOME!$H$20/(1+HOME!$H$20),0)))</f>
        <v>0</v>
      </c>
      <c r="AD94" s="79">
        <f>IF(M$2&lt;DATE(2019,10,1),IF($T$1=FALSE,IF($T94=FALSE,M94*HOME!$H$18,0),IF($T94=FALSE,M94*HOME!$H$18/(1+HOME!$H$18),0)),IF($T$1=FALSE,IF($T94=FALSE,M94*HOME!$H$20,0),IF($T94=FALSE,M94*HOME!$H$20/(1+HOME!$H$20),0)))</f>
        <v>0</v>
      </c>
      <c r="AE94" s="79">
        <f>IF(N$2&lt;DATE(2019,10,1),IF($T$1=FALSE,IF($T94=FALSE,N94*HOME!$H$18,0),IF($T94=FALSE,N94*HOME!$H$18/(1+HOME!$H$18),0)),IF($T$1=FALSE,IF($T94=FALSE,N94*HOME!$H$20,0),IF($T94=FALSE,N94*HOME!$H$20/(1+HOME!$H$20),0)))</f>
        <v>0</v>
      </c>
      <c r="AF94" s="79">
        <f>IF(O$2&lt;DATE(2019,10,1),IF($T$1=FALSE,IF($T94=FALSE,O94*HOME!$H$18,0),IF($T94=FALSE,O94*HOME!$H$18/(1+HOME!$H$18),0)),IF($T$1=FALSE,IF($T94=FALSE,O94*HOME!$H$20,0),IF($T94=FALSE,O94*HOME!$H$20/(1+HOME!$H$20),0)))</f>
        <v>0</v>
      </c>
      <c r="AG94" s="79">
        <f>IF(P$2&lt;DATE(2019,10,1),IF($T$1=FALSE,IF($T94=FALSE,P94*HOME!$H$18,0),IF($T94=FALSE,P94*HOME!$H$18/(1+HOME!$H$18),0)),IF($T$1=FALSE,IF($T94=FALSE,P94*HOME!$H$20,0),IF($T94=FALSE,P94*HOME!$H$20/(1+HOME!$H$20),0)))</f>
        <v>0</v>
      </c>
      <c r="AH94" s="79">
        <f t="shared" si="40"/>
        <v>0</v>
      </c>
      <c r="AI94" s="79">
        <f t="shared" si="48"/>
        <v>0</v>
      </c>
      <c r="AJ94" s="86"/>
      <c r="AK94" s="79"/>
      <c r="AL94" s="465"/>
      <c r="AM94" s="465"/>
      <c r="AN94" s="465"/>
      <c r="AO94" s="465"/>
      <c r="AP94" s="465"/>
      <c r="AQ94" s="465"/>
      <c r="AR94" s="465"/>
      <c r="CA94" s="310">
        <f>IF($T94=TRUE,0,IF(D$2&lt;DATE(2019,10,1),IF($T$1=FALSE,D94*HOME!$F$18,D94*HOME!$F$18/(1+HOME!$H$18)),IF($AO94=TRUE,IF($T$1=FALSE,D94*HOME!$F$21,D94*HOME!$F$21/(1+HOME!$H$21)),IF($T$1=FALSE,D94*HOME!$F$20,D94*HOME!$F$20/(1+HOME!$H$20)))))</f>
        <v>0</v>
      </c>
      <c r="CB94" s="310">
        <f>IF($T94=TRUE,0,IF(E$2&lt;DATE(2019,10,1),IF($T$1=FALSE,E94*HOME!$F$18,E94*HOME!$F$18/(1+HOME!$H$18)),IF($AO94=TRUE,IF($T$1=FALSE,E94*HOME!$F$21,E94*HOME!$F$21/(1+HOME!$H$21)),IF($T$1=FALSE,E94*HOME!$F$20,E94*HOME!$F$20/(1+HOME!$H$20)))))</f>
        <v>0</v>
      </c>
      <c r="CC94" s="310">
        <f>IF($T94=TRUE,0,IF(F$2&lt;DATE(2019,10,1),IF($T$1=FALSE,F94*HOME!$F$18,F94*HOME!$F$18/(1+HOME!$H$18)),IF($AO94=TRUE,IF($T$1=FALSE,F94*HOME!$F$21,F94*HOME!$F$21/(1+HOME!$H$21)),IF($T$1=FALSE,F94*HOME!$F$20,F94*HOME!$F$20/(1+HOME!$H$20)))))</f>
        <v>0</v>
      </c>
      <c r="CD94" s="310">
        <f>IF($T94=TRUE,0,IF(G$2&lt;DATE(2019,10,1),IF($T$1=FALSE,G94*HOME!$F$18,G94*HOME!$F$18/(1+HOME!$H$18)),IF($AO94=TRUE,IF($T$1=FALSE,G94*HOME!$F$21,G94*HOME!$F$21/(1+HOME!$H$21)),IF($T$1=FALSE,G94*HOME!$F$20,G94*HOME!$F$20/(1+HOME!$H$20)))))</f>
        <v>0</v>
      </c>
      <c r="CE94" s="310">
        <f>IF($T94=TRUE,0,IF(H$2&lt;DATE(2019,10,1),IF($T$1=FALSE,H94*HOME!$F$18,H94*HOME!$F$18/(1+HOME!$H$18)),IF($AO94=TRUE,IF($T$1=FALSE,H94*HOME!$F$21,H94*HOME!$F$21/(1+HOME!$H$21)),IF($T$1=FALSE,H94*HOME!$F$20,H94*HOME!$F$20/(1+HOME!$H$20)))))</f>
        <v>0</v>
      </c>
      <c r="CF94" s="310">
        <f>IF($T94=TRUE,0,IF(I$2&lt;DATE(2019,10,1),IF($T$1=FALSE,I94*HOME!$F$18,I94*HOME!$F$18/(1+HOME!$H$18)),IF($AO94=TRUE,IF($T$1=FALSE,I94*HOME!$F$21,I94*HOME!$F$21/(1+HOME!$H$21)),IF($T$1=FALSE,I94*HOME!$F$20,I94*HOME!$F$20/(1+HOME!$H$20)))))</f>
        <v>0</v>
      </c>
      <c r="CG94" s="310">
        <f>IF($T94=TRUE,0,IF(J$2&lt;DATE(2019,10,1),IF($T$1=FALSE,J94*HOME!$F$18,J94*HOME!$F$18/(1+HOME!$H$18)),IF($AO94=TRUE,IF($T$1=FALSE,J94*HOME!$F$21,J94*HOME!$F$21/(1+HOME!$H$21)),IF($T$1=FALSE,J94*HOME!$F$20,J94*HOME!$F$20/(1+HOME!$H$20)))))</f>
        <v>0</v>
      </c>
      <c r="CH94" s="310">
        <f>IF($T94=TRUE,0,IF(K$2&lt;DATE(2019,10,1),IF($T$1=FALSE,K94*HOME!$F$18,K94*HOME!$F$18/(1+HOME!$H$18)),IF($AO94=TRUE,IF($T$1=FALSE,K94*HOME!$F$21,K94*HOME!$F$21/(1+HOME!$H$21)),IF($T$1=FALSE,K94*HOME!$F$20,K94*HOME!$F$20/(1+HOME!$H$20)))))</f>
        <v>0</v>
      </c>
      <c r="CI94" s="310">
        <f>IF($T94=TRUE,0,IF(L$2&lt;DATE(2019,10,1),IF($T$1=FALSE,L94*HOME!$F$18,L94*HOME!$F$18/(1+HOME!$H$18)),IF($AO94=TRUE,IF($T$1=FALSE,L94*HOME!$F$21,L94*HOME!$F$21/(1+HOME!$H$21)),IF($T$1=FALSE,L94*HOME!$F$20,L94*HOME!$F$20/(1+HOME!$H$20)))))</f>
        <v>0</v>
      </c>
      <c r="CJ94" s="310">
        <f>IF($T94=TRUE,0,IF(M$2&lt;DATE(2019,10,1),IF($T$1=FALSE,M94*HOME!$F$18,M94*HOME!$F$18/(1+HOME!$H$18)),IF($AO94=TRUE,IF($T$1=FALSE,M94*HOME!$F$21,M94*HOME!$F$21/(1+HOME!$H$21)),IF($T$1=FALSE,M94*HOME!$F$20,M94*HOME!$F$20/(1+HOME!$H$20)))))</f>
        <v>0</v>
      </c>
      <c r="CK94" s="310">
        <f>IF($T94=TRUE,0,IF(N$2&lt;DATE(2019,10,1),IF($T$1=FALSE,N94*HOME!$F$18,N94*HOME!$F$18/(1+HOME!$H$18)),IF($AO94=TRUE,IF($T$1=FALSE,N94*HOME!$F$21,N94*HOME!$F$21/(1+HOME!$H$21)),IF($T$1=FALSE,N94*HOME!$F$20,N94*HOME!$F$20/(1+HOME!$H$20)))))</f>
        <v>0</v>
      </c>
      <c r="CL94" s="310">
        <f>IF($T94=TRUE,0,IF(O$2&lt;DATE(2019,10,1),IF($T$1=FALSE,O94*HOME!$F$18,O94*HOME!$F$18/(1+HOME!$H$18)),IF($AO94=TRUE,IF($T$1=FALSE,O94*HOME!$F$21,O94*HOME!$F$21/(1+HOME!$H$21)),IF($T$1=FALSE,O94*HOME!$F$20,O94*HOME!$F$20/(1+HOME!$H$20)))))</f>
        <v>0</v>
      </c>
      <c r="CM94" s="310">
        <f>IF($T94=TRUE,0,IF(P$2&lt;DATE(2019,10,1),IF($T$1=FALSE,P94*HOME!$F$18,P94*HOME!$F$18/(1+HOME!$H$18)),IF($AO94=TRUE,IF($T$1=FALSE,P94*HOME!$F$21,P94*HOME!$F$21/(1+HOME!$H$21)),IF($T$1=FALSE,P94*HOME!$F$20,P94*HOME!$F$20/(1+HOME!$H$20)))))</f>
        <v>0</v>
      </c>
      <c r="CN94" s="310">
        <f t="shared" si="54"/>
        <v>0</v>
      </c>
    </row>
    <row r="95" spans="1:100" ht="18" customHeight="1">
      <c r="A95" s="335"/>
      <c r="B95" s="336">
        <v>78</v>
      </c>
      <c r="C95" s="1145">
        <f>IF(C$235=FALSE,当期計画!C95,当期実績!C95)</f>
        <v>0</v>
      </c>
      <c r="D95" s="1129">
        <f>IF(D$235=FALSE,当期計画!D95,当期実績!D95)</f>
        <v>0</v>
      </c>
      <c r="E95" s="1129">
        <f>IF(E$235=FALSE,当期計画!E95,当期実績!E95)</f>
        <v>0</v>
      </c>
      <c r="F95" s="1129">
        <f>IF(F$235=FALSE,当期計画!F95,当期実績!F95)</f>
        <v>0</v>
      </c>
      <c r="G95" s="1129">
        <f>IF(G$235=FALSE,当期計画!G95,当期実績!G95)</f>
        <v>0</v>
      </c>
      <c r="H95" s="1129">
        <f>IF(H$235=FALSE,当期計画!H95,当期実績!H95)</f>
        <v>0</v>
      </c>
      <c r="I95" s="1129">
        <f>IF(I$235=FALSE,当期計画!I95,当期実績!I95)</f>
        <v>0</v>
      </c>
      <c r="J95" s="1129">
        <f>IF(J$235=FALSE,当期計画!J95,当期実績!J95)</f>
        <v>0</v>
      </c>
      <c r="K95" s="1129">
        <f>IF(K$235=FALSE,当期計画!K95,当期実績!K95)</f>
        <v>0</v>
      </c>
      <c r="L95" s="1129">
        <f>IF(L$235=FALSE,当期計画!L95,当期実績!L95)</f>
        <v>0</v>
      </c>
      <c r="M95" s="1129">
        <f>IF(M$235=FALSE,当期計画!M95,当期実績!M95)</f>
        <v>0</v>
      </c>
      <c r="N95" s="1129">
        <f>IF(N$235=FALSE,当期計画!N95,当期実績!N95)</f>
        <v>0</v>
      </c>
      <c r="O95" s="1129">
        <f>IF(O$235=FALSE,当期計画!O95,当期実績!O95)</f>
        <v>0</v>
      </c>
      <c r="P95" s="1129">
        <f>IF(P$235=FALSE,当期計画!P95,当期実績!P95)</f>
        <v>0</v>
      </c>
      <c r="Q95" s="452">
        <f>SUM(D95:P95)</f>
        <v>0</v>
      </c>
      <c r="R95" s="1107">
        <f t="shared" si="47"/>
        <v>0</v>
      </c>
      <c r="S95" s="344">
        <f>前期実績!Q95</f>
        <v>0</v>
      </c>
      <c r="T95" s="341" t="b">
        <f>当期計画!T95</f>
        <v>0</v>
      </c>
      <c r="U95" s="79">
        <f>IF(D$2&lt;DATE(2019,10,1),IF($T$1=FALSE,IF($T95=FALSE,D95*HOME!$H$18,0),IF($T95=FALSE,D95*HOME!$H$18/(1+HOME!$H$18),0)),IF($T$1=FALSE,IF($T95=FALSE,D95*HOME!$H$20,0),IF($T95=FALSE,D95*HOME!$H$20/(1+HOME!$H$20),0)))</f>
        <v>0</v>
      </c>
      <c r="V95" s="79">
        <f>IF(E$2&lt;DATE(2019,10,1),IF($T$1=FALSE,IF($T95=FALSE,E95*HOME!$H$18,0),IF($T95=FALSE,E95*HOME!$H$18/(1+HOME!$H$18),0)),IF($T$1=FALSE,IF($T95=FALSE,E95*HOME!$H$20,0),IF($T95=FALSE,E95*HOME!$H$20/(1+HOME!$H$20),0)))</f>
        <v>0</v>
      </c>
      <c r="W95" s="79">
        <f>IF(F$2&lt;DATE(2019,10,1),IF($T$1=FALSE,IF($T95=FALSE,F95*HOME!$H$18,0),IF($T95=FALSE,F95*HOME!$H$18/(1+HOME!$H$18),0)),IF($T$1=FALSE,IF($T95=FALSE,F95*HOME!$H$20,0),IF($T95=FALSE,F95*HOME!$H$20/(1+HOME!$H$20),0)))</f>
        <v>0</v>
      </c>
      <c r="X95" s="79">
        <f>IF(G$2&lt;DATE(2019,10,1),IF($T$1=FALSE,IF($T95=FALSE,G95*HOME!$H$18,0),IF($T95=FALSE,G95*HOME!$H$18/(1+HOME!$H$18),0)),IF($T$1=FALSE,IF($T95=FALSE,G95*HOME!$H$20,0),IF($T95=FALSE,G95*HOME!$H$20/(1+HOME!$H$20),0)))</f>
        <v>0</v>
      </c>
      <c r="Y95" s="79">
        <f>IF(H$2&lt;DATE(2019,10,1),IF($T$1=FALSE,IF($T95=FALSE,H95*HOME!$H$18,0),IF($T95=FALSE,H95*HOME!$H$18/(1+HOME!$H$18),0)),IF($T$1=FALSE,IF($T95=FALSE,H95*HOME!$H$20,0),IF($T95=FALSE,H95*HOME!$H$20/(1+HOME!$H$20),0)))</f>
        <v>0</v>
      </c>
      <c r="Z95" s="79">
        <f>IF(I$2&lt;DATE(2019,10,1),IF($T$1=FALSE,IF($T95=FALSE,I95*HOME!$H$18,0),IF($T95=FALSE,I95*HOME!$H$18/(1+HOME!$H$18),0)),IF($T$1=FALSE,IF($T95=FALSE,I95*HOME!$H$20,0),IF($T95=FALSE,I95*HOME!$H$20/(1+HOME!$H$20),0)))</f>
        <v>0</v>
      </c>
      <c r="AA95" s="79">
        <f>IF(J$2&lt;DATE(2019,10,1),IF($T$1=FALSE,IF($T95=FALSE,J95*HOME!$H$18,0),IF($T95=FALSE,J95*HOME!$H$18/(1+HOME!$H$18),0)),IF($T$1=FALSE,IF($T95=FALSE,J95*HOME!$H$20,0),IF($T95=FALSE,J95*HOME!$H$20/(1+HOME!$H$20),0)))</f>
        <v>0</v>
      </c>
      <c r="AB95" s="79">
        <f>IF(K$2&lt;DATE(2019,10,1),IF($T$1=FALSE,IF($T95=FALSE,K95*HOME!$H$18,0),IF($T95=FALSE,K95*HOME!$H$18/(1+HOME!$H$18),0)),IF($T$1=FALSE,IF($T95=FALSE,K95*HOME!$H$20,0),IF($T95=FALSE,K95*HOME!$H$20/(1+HOME!$H$20),0)))</f>
        <v>0</v>
      </c>
      <c r="AC95" s="79">
        <f>IF(L$2&lt;DATE(2019,10,1),IF($T$1=FALSE,IF($T95=FALSE,L95*HOME!$H$18,0),IF($T95=FALSE,L95*HOME!$H$18/(1+HOME!$H$18),0)),IF($T$1=FALSE,IF($T95=FALSE,L95*HOME!$H$20,0),IF($T95=FALSE,L95*HOME!$H$20/(1+HOME!$H$20),0)))</f>
        <v>0</v>
      </c>
      <c r="AD95" s="79">
        <f>IF(M$2&lt;DATE(2019,10,1),IF($T$1=FALSE,IF($T95=FALSE,M95*HOME!$H$18,0),IF($T95=FALSE,M95*HOME!$H$18/(1+HOME!$H$18),0)),IF($T$1=FALSE,IF($T95=FALSE,M95*HOME!$H$20,0),IF($T95=FALSE,M95*HOME!$H$20/(1+HOME!$H$20),0)))</f>
        <v>0</v>
      </c>
      <c r="AE95" s="79">
        <f>IF(N$2&lt;DATE(2019,10,1),IF($T$1=FALSE,IF($T95=FALSE,N95*HOME!$H$18,0),IF($T95=FALSE,N95*HOME!$H$18/(1+HOME!$H$18),0)),IF($T$1=FALSE,IF($T95=FALSE,N95*HOME!$H$20,0),IF($T95=FALSE,N95*HOME!$H$20/(1+HOME!$H$20),0)))</f>
        <v>0</v>
      </c>
      <c r="AF95" s="79">
        <f>IF(O$2&lt;DATE(2019,10,1),IF($T$1=FALSE,IF($T95=FALSE,O95*HOME!$H$18,0),IF($T95=FALSE,O95*HOME!$H$18/(1+HOME!$H$18),0)),IF($T$1=FALSE,IF($T95=FALSE,O95*HOME!$H$20,0),IF($T95=FALSE,O95*HOME!$H$20/(1+HOME!$H$20),0)))</f>
        <v>0</v>
      </c>
      <c r="AG95" s="79">
        <f>IF(P$2&lt;DATE(2019,10,1),IF($T$1=FALSE,IF($T95=FALSE,P95*HOME!$H$18,0),IF($T95=FALSE,P95*HOME!$H$18/(1+HOME!$H$18),0)),IF($T$1=FALSE,IF($T95=FALSE,P95*HOME!$H$20,0),IF($T95=FALSE,P95*HOME!$H$20/(1+HOME!$H$20),0)))</f>
        <v>0</v>
      </c>
      <c r="AH95" s="79">
        <f t="shared" si="40"/>
        <v>0</v>
      </c>
      <c r="AI95" s="79">
        <f t="shared" si="48"/>
        <v>0</v>
      </c>
      <c r="AJ95" s="86"/>
      <c r="AK95" s="79"/>
      <c r="AL95" s="79"/>
      <c r="AM95" s="79"/>
      <c r="AN95" s="79"/>
      <c r="AO95" s="79"/>
      <c r="AP95" s="79"/>
      <c r="AQ95" s="79"/>
      <c r="AR95" s="79"/>
      <c r="CA95" s="310">
        <f>IF($T95=TRUE,0,IF(D$2&lt;DATE(2019,10,1),IF($T$1=FALSE,D95*HOME!$F$18,D95*HOME!$F$18/(1+HOME!$H$18)),IF($AO95=TRUE,IF($T$1=FALSE,D95*HOME!$F$21,D95*HOME!$F$21/(1+HOME!$H$21)),IF($T$1=FALSE,D95*HOME!$F$20,D95*HOME!$F$20/(1+HOME!$H$20)))))</f>
        <v>0</v>
      </c>
      <c r="CB95" s="310">
        <f>IF($T95=TRUE,0,IF(E$2&lt;DATE(2019,10,1),IF($T$1=FALSE,E95*HOME!$F$18,E95*HOME!$F$18/(1+HOME!$H$18)),IF($AO95=TRUE,IF($T$1=FALSE,E95*HOME!$F$21,E95*HOME!$F$21/(1+HOME!$H$21)),IF($T$1=FALSE,E95*HOME!$F$20,E95*HOME!$F$20/(1+HOME!$H$20)))))</f>
        <v>0</v>
      </c>
      <c r="CC95" s="310">
        <f>IF($T95=TRUE,0,IF(F$2&lt;DATE(2019,10,1),IF($T$1=FALSE,F95*HOME!$F$18,F95*HOME!$F$18/(1+HOME!$H$18)),IF($AO95=TRUE,IF($T$1=FALSE,F95*HOME!$F$21,F95*HOME!$F$21/(1+HOME!$H$21)),IF($T$1=FALSE,F95*HOME!$F$20,F95*HOME!$F$20/(1+HOME!$H$20)))))</f>
        <v>0</v>
      </c>
      <c r="CD95" s="310">
        <f>IF($T95=TRUE,0,IF(G$2&lt;DATE(2019,10,1),IF($T$1=FALSE,G95*HOME!$F$18,G95*HOME!$F$18/(1+HOME!$H$18)),IF($AO95=TRUE,IF($T$1=FALSE,G95*HOME!$F$21,G95*HOME!$F$21/(1+HOME!$H$21)),IF($T$1=FALSE,G95*HOME!$F$20,G95*HOME!$F$20/(1+HOME!$H$20)))))</f>
        <v>0</v>
      </c>
      <c r="CE95" s="310">
        <f>IF($T95=TRUE,0,IF(H$2&lt;DATE(2019,10,1),IF($T$1=FALSE,H95*HOME!$F$18,H95*HOME!$F$18/(1+HOME!$H$18)),IF($AO95=TRUE,IF($T$1=FALSE,H95*HOME!$F$21,H95*HOME!$F$21/(1+HOME!$H$21)),IF($T$1=FALSE,H95*HOME!$F$20,H95*HOME!$F$20/(1+HOME!$H$20)))))</f>
        <v>0</v>
      </c>
      <c r="CF95" s="310">
        <f>IF($T95=TRUE,0,IF(I$2&lt;DATE(2019,10,1),IF($T$1=FALSE,I95*HOME!$F$18,I95*HOME!$F$18/(1+HOME!$H$18)),IF($AO95=TRUE,IF($T$1=FALSE,I95*HOME!$F$21,I95*HOME!$F$21/(1+HOME!$H$21)),IF($T$1=FALSE,I95*HOME!$F$20,I95*HOME!$F$20/(1+HOME!$H$20)))))</f>
        <v>0</v>
      </c>
      <c r="CG95" s="310">
        <f>IF($T95=TRUE,0,IF(J$2&lt;DATE(2019,10,1),IF($T$1=FALSE,J95*HOME!$F$18,J95*HOME!$F$18/(1+HOME!$H$18)),IF($AO95=TRUE,IF($T$1=FALSE,J95*HOME!$F$21,J95*HOME!$F$21/(1+HOME!$H$21)),IF($T$1=FALSE,J95*HOME!$F$20,J95*HOME!$F$20/(1+HOME!$H$20)))))</f>
        <v>0</v>
      </c>
      <c r="CH95" s="310">
        <f>IF($T95=TRUE,0,IF(K$2&lt;DATE(2019,10,1),IF($T$1=FALSE,K95*HOME!$F$18,K95*HOME!$F$18/(1+HOME!$H$18)),IF($AO95=TRUE,IF($T$1=FALSE,K95*HOME!$F$21,K95*HOME!$F$21/(1+HOME!$H$21)),IF($T$1=FALSE,K95*HOME!$F$20,K95*HOME!$F$20/(1+HOME!$H$20)))))</f>
        <v>0</v>
      </c>
      <c r="CI95" s="310">
        <f>IF($T95=TRUE,0,IF(L$2&lt;DATE(2019,10,1),IF($T$1=FALSE,L95*HOME!$F$18,L95*HOME!$F$18/(1+HOME!$H$18)),IF($AO95=TRUE,IF($T$1=FALSE,L95*HOME!$F$21,L95*HOME!$F$21/(1+HOME!$H$21)),IF($T$1=FALSE,L95*HOME!$F$20,L95*HOME!$F$20/(1+HOME!$H$20)))))</f>
        <v>0</v>
      </c>
      <c r="CJ95" s="310">
        <f>IF($T95=TRUE,0,IF(M$2&lt;DATE(2019,10,1),IF($T$1=FALSE,M95*HOME!$F$18,M95*HOME!$F$18/(1+HOME!$H$18)),IF($AO95=TRUE,IF($T$1=FALSE,M95*HOME!$F$21,M95*HOME!$F$21/(1+HOME!$H$21)),IF($T$1=FALSE,M95*HOME!$F$20,M95*HOME!$F$20/(1+HOME!$H$20)))))</f>
        <v>0</v>
      </c>
      <c r="CK95" s="310">
        <f>IF($T95=TRUE,0,IF(N$2&lt;DATE(2019,10,1),IF($T$1=FALSE,N95*HOME!$F$18,N95*HOME!$F$18/(1+HOME!$H$18)),IF($AO95=TRUE,IF($T$1=FALSE,N95*HOME!$F$21,N95*HOME!$F$21/(1+HOME!$H$21)),IF($T$1=FALSE,N95*HOME!$F$20,N95*HOME!$F$20/(1+HOME!$H$20)))))</f>
        <v>0</v>
      </c>
      <c r="CL95" s="310">
        <f>IF($T95=TRUE,0,IF(O$2&lt;DATE(2019,10,1),IF($T$1=FALSE,O95*HOME!$F$18,O95*HOME!$F$18/(1+HOME!$H$18)),IF($AO95=TRUE,IF($T$1=FALSE,O95*HOME!$F$21,O95*HOME!$F$21/(1+HOME!$H$21)),IF($T$1=FALSE,O95*HOME!$F$20,O95*HOME!$F$20/(1+HOME!$H$20)))))</f>
        <v>0</v>
      </c>
      <c r="CM95" s="310">
        <f>IF($T95=TRUE,0,IF(P$2&lt;DATE(2019,10,1),IF($T$1=FALSE,P95*HOME!$F$18,P95*HOME!$F$18/(1+HOME!$H$18)),IF($AO95=TRUE,IF($T$1=FALSE,P95*HOME!$F$21,P95*HOME!$F$21/(1+HOME!$H$21)),IF($T$1=FALSE,P95*HOME!$F$20,P95*HOME!$F$20/(1+HOME!$H$20)))))</f>
        <v>0</v>
      </c>
      <c r="CN95" s="310">
        <f t="shared" si="54"/>
        <v>0</v>
      </c>
    </row>
    <row r="96" spans="1:100" ht="18" customHeight="1">
      <c r="A96" s="335"/>
      <c r="B96" s="336">
        <v>79</v>
      </c>
      <c r="C96" s="1143" t="s">
        <v>41</v>
      </c>
      <c r="D96" s="1144">
        <f t="shared" ref="D96:Q96" si="56">SUM(D86:D95)</f>
        <v>0</v>
      </c>
      <c r="E96" s="1144">
        <f t="shared" si="56"/>
        <v>0</v>
      </c>
      <c r="F96" s="1144">
        <f t="shared" si="56"/>
        <v>0</v>
      </c>
      <c r="G96" s="1144">
        <f t="shared" si="56"/>
        <v>0</v>
      </c>
      <c r="H96" s="1144">
        <f t="shared" si="56"/>
        <v>0</v>
      </c>
      <c r="I96" s="1144">
        <f t="shared" si="56"/>
        <v>0</v>
      </c>
      <c r="J96" s="1144">
        <f t="shared" si="56"/>
        <v>0</v>
      </c>
      <c r="K96" s="1144">
        <f t="shared" si="56"/>
        <v>0</v>
      </c>
      <c r="L96" s="1144">
        <f t="shared" si="56"/>
        <v>0</v>
      </c>
      <c r="M96" s="1144">
        <f t="shared" si="56"/>
        <v>0</v>
      </c>
      <c r="N96" s="1144">
        <f t="shared" si="56"/>
        <v>0</v>
      </c>
      <c r="O96" s="1144">
        <f t="shared" si="56"/>
        <v>0</v>
      </c>
      <c r="P96" s="1144">
        <f t="shared" si="56"/>
        <v>0</v>
      </c>
      <c r="Q96" s="485">
        <f t="shared" si="56"/>
        <v>0</v>
      </c>
      <c r="R96" s="1099">
        <f t="shared" si="47"/>
        <v>0</v>
      </c>
      <c r="S96" s="1100">
        <f>前期実績!Q96</f>
        <v>0</v>
      </c>
      <c r="T96" s="341" t="str">
        <f>当期計画!T96</f>
        <v>計</v>
      </c>
      <c r="U96" s="353">
        <f t="shared" ref="U96:AG96" si="57">SUM(U86:U95)</f>
        <v>0</v>
      </c>
      <c r="V96" s="353">
        <f t="shared" si="57"/>
        <v>0</v>
      </c>
      <c r="W96" s="353">
        <f t="shared" si="57"/>
        <v>0</v>
      </c>
      <c r="X96" s="353">
        <f t="shared" si="57"/>
        <v>0</v>
      </c>
      <c r="Y96" s="353">
        <f t="shared" si="57"/>
        <v>0</v>
      </c>
      <c r="Z96" s="353">
        <f t="shared" si="57"/>
        <v>0</v>
      </c>
      <c r="AA96" s="353">
        <f t="shared" si="57"/>
        <v>0</v>
      </c>
      <c r="AB96" s="353">
        <f t="shared" si="57"/>
        <v>0</v>
      </c>
      <c r="AC96" s="353">
        <f t="shared" si="57"/>
        <v>0</v>
      </c>
      <c r="AD96" s="353">
        <f t="shared" si="57"/>
        <v>0</v>
      </c>
      <c r="AE96" s="353">
        <f t="shared" si="57"/>
        <v>0</v>
      </c>
      <c r="AF96" s="353">
        <f t="shared" si="57"/>
        <v>0</v>
      </c>
      <c r="AG96" s="353">
        <f t="shared" si="57"/>
        <v>0</v>
      </c>
      <c r="AH96" s="353">
        <f t="shared" si="40"/>
        <v>0</v>
      </c>
      <c r="AI96" s="79">
        <f t="shared" si="48"/>
        <v>0</v>
      </c>
      <c r="AJ96" s="354"/>
      <c r="AK96" s="79"/>
      <c r="AL96" s="79"/>
      <c r="AM96" s="79"/>
      <c r="AN96" s="79"/>
      <c r="AO96" s="79"/>
      <c r="AP96" s="79"/>
      <c r="AQ96" s="79"/>
      <c r="AR96" s="79"/>
      <c r="CA96" s="355">
        <f>SUM(CA86:CA95)</f>
        <v>0</v>
      </c>
      <c r="CB96" s="355">
        <f t="shared" ref="CB96:CM96" si="58">SUM(CB86:CB95)</f>
        <v>0</v>
      </c>
      <c r="CC96" s="355">
        <f t="shared" si="58"/>
        <v>0</v>
      </c>
      <c r="CD96" s="355">
        <f t="shared" si="58"/>
        <v>0</v>
      </c>
      <c r="CE96" s="355">
        <f t="shared" si="58"/>
        <v>0</v>
      </c>
      <c r="CF96" s="355">
        <f t="shared" si="58"/>
        <v>0</v>
      </c>
      <c r="CG96" s="355">
        <f t="shared" si="58"/>
        <v>0</v>
      </c>
      <c r="CH96" s="355">
        <f t="shared" si="58"/>
        <v>0</v>
      </c>
      <c r="CI96" s="355">
        <f t="shared" si="58"/>
        <v>0</v>
      </c>
      <c r="CJ96" s="355">
        <f t="shared" si="58"/>
        <v>0</v>
      </c>
      <c r="CK96" s="355">
        <f t="shared" si="58"/>
        <v>0</v>
      </c>
      <c r="CL96" s="355">
        <f t="shared" si="58"/>
        <v>0</v>
      </c>
      <c r="CM96" s="355">
        <f t="shared" si="58"/>
        <v>0</v>
      </c>
      <c r="CN96" s="355">
        <f t="shared" si="54"/>
        <v>0</v>
      </c>
      <c r="CV96" s="310">
        <v>0</v>
      </c>
    </row>
    <row r="97" spans="1:100" ht="22.5" customHeight="1">
      <c r="A97" s="335"/>
      <c r="B97" s="336">
        <v>80</v>
      </c>
      <c r="C97" s="1145" t="s">
        <v>42</v>
      </c>
      <c r="D97" s="1103"/>
      <c r="E97" s="1103"/>
      <c r="F97" s="1103"/>
      <c r="G97" s="1103"/>
      <c r="H97" s="1103"/>
      <c r="I97" s="1103"/>
      <c r="J97" s="1103"/>
      <c r="K97" s="1103"/>
      <c r="L97" s="1103"/>
      <c r="M97" s="1103"/>
      <c r="N97" s="1103"/>
      <c r="O97" s="1103"/>
      <c r="P97" s="1103"/>
      <c r="Q97" s="430"/>
      <c r="R97" s="1104">
        <f t="shared" si="47"/>
        <v>0</v>
      </c>
      <c r="S97" s="1105">
        <f>前期実績!Q97</f>
        <v>0</v>
      </c>
      <c r="T97" s="341">
        <f>当期計画!T97</f>
        <v>0</v>
      </c>
      <c r="U97" s="361"/>
      <c r="V97" s="361"/>
      <c r="W97" s="361"/>
      <c r="X97" s="361"/>
      <c r="Y97" s="361"/>
      <c r="Z97" s="361"/>
      <c r="AA97" s="361"/>
      <c r="AB97" s="361"/>
      <c r="AC97" s="361"/>
      <c r="AD97" s="361"/>
      <c r="AE97" s="361"/>
      <c r="AF97" s="361"/>
      <c r="AG97" s="361"/>
      <c r="AH97" s="361">
        <f t="shared" si="40"/>
        <v>0</v>
      </c>
      <c r="AI97" s="79">
        <f t="shared" si="48"/>
        <v>0</v>
      </c>
      <c r="AJ97" s="362"/>
      <c r="AK97" s="79"/>
      <c r="AL97" s="79"/>
      <c r="AM97" s="79"/>
      <c r="AN97" s="79"/>
      <c r="AO97" s="79"/>
      <c r="AP97" s="79"/>
      <c r="AQ97" s="79"/>
      <c r="AR97" s="79"/>
    </row>
    <row r="98" spans="1:100" ht="18" customHeight="1">
      <c r="A98" s="335"/>
      <c r="B98" s="336">
        <v>81</v>
      </c>
      <c r="C98" s="769">
        <f>IF(C$235=FALSE,当期計画!C98,当期実績!C98)</f>
        <v>0</v>
      </c>
      <c r="D98" s="387">
        <f>IF(D$235=FALSE,当期計画!D98,当期実績!D98)</f>
        <v>0</v>
      </c>
      <c r="E98" s="387">
        <f>IF(E$235=FALSE,当期計画!E98,当期実績!E98)</f>
        <v>0</v>
      </c>
      <c r="F98" s="387">
        <f>IF(F$235=FALSE,当期計画!F98,当期実績!F98)</f>
        <v>0</v>
      </c>
      <c r="G98" s="387">
        <f>IF(G$235=FALSE,当期計画!G98,当期実績!G98)</f>
        <v>0</v>
      </c>
      <c r="H98" s="387">
        <f>IF(H$235=FALSE,当期計画!H98,当期実績!H98)</f>
        <v>0</v>
      </c>
      <c r="I98" s="387">
        <f>IF(I$235=FALSE,当期計画!I98,当期実績!I98)</f>
        <v>0</v>
      </c>
      <c r="J98" s="387">
        <f>IF(J$235=FALSE,当期計画!J98,当期実績!J98)</f>
        <v>0</v>
      </c>
      <c r="K98" s="387">
        <f>IF(K$235=FALSE,当期計画!K98,当期実績!K98)</f>
        <v>0</v>
      </c>
      <c r="L98" s="387">
        <f>IF(L$235=FALSE,当期計画!L98,当期実績!L98)</f>
        <v>0</v>
      </c>
      <c r="M98" s="387">
        <f>IF(M$235=FALSE,当期計画!M98,当期実績!M98)</f>
        <v>0</v>
      </c>
      <c r="N98" s="387">
        <f>IF(N$235=FALSE,当期計画!N98,当期実績!N98)</f>
        <v>0</v>
      </c>
      <c r="O98" s="387">
        <f>IF(O$235=FALSE,当期計画!O98,当期実績!O98)</f>
        <v>0</v>
      </c>
      <c r="P98" s="387">
        <f>IF(P$235=FALSE,当期計画!P98,当期実績!P98)</f>
        <v>0</v>
      </c>
      <c r="Q98" s="90">
        <f>SUM(D98:P98)</f>
        <v>0</v>
      </c>
      <c r="R98" s="1107">
        <f t="shared" ref="R98:R124" si="59">IF(ISERROR(Q98/$Q$14),,Q98/$Q$14)</f>
        <v>0</v>
      </c>
      <c r="S98" s="344">
        <f>前期実績!Q98</f>
        <v>0</v>
      </c>
      <c r="T98" s="341" t="b">
        <f>当期計画!T98</f>
        <v>1</v>
      </c>
      <c r="U98" s="79">
        <f>IF(D$2&lt;DATE(2019,10,1),IF($T$1=FALSE,IF($T98=FALSE,D98*HOME!$H$18,0),IF($T98=FALSE,D98*HOME!$H$18/(1+HOME!$H$18),0)),IF($T$1=FALSE,IF($T98=FALSE,D98*HOME!$H$20,0),IF($T98=FALSE,D98*HOME!$H$20/(1+HOME!$H$20),0)))</f>
        <v>0</v>
      </c>
      <c r="V98" s="79">
        <f>IF(E$2&lt;DATE(2019,10,1),IF($T$1=FALSE,IF($T98=FALSE,E98*HOME!$H$18,0),IF($T98=FALSE,E98*HOME!$H$18/(1+HOME!$H$18),0)),IF($T$1=FALSE,IF($T98=FALSE,E98*HOME!$H$20,0),IF($T98=FALSE,E98*HOME!$H$20/(1+HOME!$H$20),0)))</f>
        <v>0</v>
      </c>
      <c r="W98" s="79">
        <f>IF(F$2&lt;DATE(2019,10,1),IF($T$1=FALSE,IF($T98=FALSE,F98*HOME!$H$18,0),IF($T98=FALSE,F98*HOME!$H$18/(1+HOME!$H$18),0)),IF($T$1=FALSE,IF($T98=FALSE,F98*HOME!$H$20,0),IF($T98=FALSE,F98*HOME!$H$20/(1+HOME!$H$20),0)))</f>
        <v>0</v>
      </c>
      <c r="X98" s="79">
        <f>IF(G$2&lt;DATE(2019,10,1),IF($T$1=FALSE,IF($T98=FALSE,G98*HOME!$H$18,0),IF($T98=FALSE,G98*HOME!$H$18/(1+HOME!$H$18),0)),IF($T$1=FALSE,IF($T98=FALSE,G98*HOME!$H$20,0),IF($T98=FALSE,G98*HOME!$H$20/(1+HOME!$H$20),0)))</f>
        <v>0</v>
      </c>
      <c r="Y98" s="79">
        <f>IF(H$2&lt;DATE(2019,10,1),IF($T$1=FALSE,IF($T98=FALSE,H98*HOME!$H$18,0),IF($T98=FALSE,H98*HOME!$H$18/(1+HOME!$H$18),0)),IF($T$1=FALSE,IF($T98=FALSE,H98*HOME!$H$20,0),IF($T98=FALSE,H98*HOME!$H$20/(1+HOME!$H$20),0)))</f>
        <v>0</v>
      </c>
      <c r="Z98" s="79">
        <f>IF(I$2&lt;DATE(2019,10,1),IF($T$1=FALSE,IF($T98=FALSE,I98*HOME!$H$18,0),IF($T98=FALSE,I98*HOME!$H$18/(1+HOME!$H$18),0)),IF($T$1=FALSE,IF($T98=FALSE,I98*HOME!$H$20,0),IF($T98=FALSE,I98*HOME!$H$20/(1+HOME!$H$20),0)))</f>
        <v>0</v>
      </c>
      <c r="AA98" s="79">
        <f>IF(J$2&lt;DATE(2019,10,1),IF($T$1=FALSE,IF($T98=FALSE,J98*HOME!$H$18,0),IF($T98=FALSE,J98*HOME!$H$18/(1+HOME!$H$18),0)),IF($T$1=FALSE,IF($T98=FALSE,J98*HOME!$H$20,0),IF($T98=FALSE,J98*HOME!$H$20/(1+HOME!$H$20),0)))</f>
        <v>0</v>
      </c>
      <c r="AB98" s="79">
        <f>IF(K$2&lt;DATE(2019,10,1),IF($T$1=FALSE,IF($T98=FALSE,K98*HOME!$H$18,0),IF($T98=FALSE,K98*HOME!$H$18/(1+HOME!$H$18),0)),IF($T$1=FALSE,IF($T98=FALSE,K98*HOME!$H$20,0),IF($T98=FALSE,K98*HOME!$H$20/(1+HOME!$H$20),0)))</f>
        <v>0</v>
      </c>
      <c r="AC98" s="79">
        <f>IF(L$2&lt;DATE(2019,10,1),IF($T$1=FALSE,IF($T98=FALSE,L98*HOME!$H$18,0),IF($T98=FALSE,L98*HOME!$H$18/(1+HOME!$H$18),0)),IF($T$1=FALSE,IF($T98=FALSE,L98*HOME!$H$20,0),IF($T98=FALSE,L98*HOME!$H$20/(1+HOME!$H$20),0)))</f>
        <v>0</v>
      </c>
      <c r="AD98" s="79">
        <f>IF(M$2&lt;DATE(2019,10,1),IF($T$1=FALSE,IF($T98=FALSE,M98*HOME!$H$18,0),IF($T98=FALSE,M98*HOME!$H$18/(1+HOME!$H$18),0)),IF($T$1=FALSE,IF($T98=FALSE,M98*HOME!$H$20,0),IF($T98=FALSE,M98*HOME!$H$20/(1+HOME!$H$20),0)))</f>
        <v>0</v>
      </c>
      <c r="AE98" s="79">
        <f>IF(N$2&lt;DATE(2019,10,1),IF($T$1=FALSE,IF($T98=FALSE,N98*HOME!$H$18,0),IF($T98=FALSE,N98*HOME!$H$18/(1+HOME!$H$18),0)),IF($T$1=FALSE,IF($T98=FALSE,N98*HOME!$H$20,0),IF($T98=FALSE,N98*HOME!$H$20/(1+HOME!$H$20),0)))</f>
        <v>0</v>
      </c>
      <c r="AF98" s="79">
        <f>IF(O$2&lt;DATE(2019,10,1),IF($T$1=FALSE,IF($T98=FALSE,O98*HOME!$H$18,0),IF($T98=FALSE,O98*HOME!$H$18/(1+HOME!$H$18),0)),IF($T$1=FALSE,IF($T98=FALSE,O98*HOME!$H$20,0),IF($T98=FALSE,O98*HOME!$H$20/(1+HOME!$H$20),0)))</f>
        <v>0</v>
      </c>
      <c r="AG98" s="79">
        <f>IF(P$2&lt;DATE(2019,10,1),IF($T$1=FALSE,IF($T98=FALSE,P98*HOME!$H$18,0),IF($T98=FALSE,P98*HOME!$H$18/(1+HOME!$H$18),0)),IF($T$1=FALSE,IF($T98=FALSE,P98*HOME!$H$20,0),IF($T98=FALSE,P98*HOME!$H$20/(1+HOME!$H$20),0)))</f>
        <v>0</v>
      </c>
      <c r="AH98" s="79">
        <f t="shared" si="40"/>
        <v>0</v>
      </c>
      <c r="AI98" s="79">
        <f t="shared" si="48"/>
        <v>0</v>
      </c>
      <c r="AJ98" s="86"/>
      <c r="AK98" s="79"/>
      <c r="AL98" s="79"/>
      <c r="AM98" s="79"/>
      <c r="AN98" s="79"/>
      <c r="AO98" s="79"/>
      <c r="AP98" s="79"/>
      <c r="AQ98" s="79"/>
      <c r="AR98" s="79"/>
      <c r="CA98" s="310">
        <f>IF($T98=TRUE,0,IF(D$2&lt;DATE(2019,10,1),IF($T$1=FALSE,D98*HOME!$F$18,D98*HOME!$F$18/(1+HOME!$H$18)),IF($AO98=TRUE,IF($T$1=FALSE,D98*HOME!$F$21,D98*HOME!$F$21/(1+HOME!$H$21)),IF($T$1=FALSE,D98*HOME!$F$20,D98*HOME!$F$20/(1+HOME!$H$20)))))</f>
        <v>0</v>
      </c>
      <c r="CB98" s="310">
        <f>IF($T98=TRUE,0,IF(E$2&lt;DATE(2019,10,1),IF($T$1=FALSE,E98*HOME!$F$18,E98*HOME!$F$18/(1+HOME!$H$18)),IF($AO98=TRUE,IF($T$1=FALSE,E98*HOME!$F$21,E98*HOME!$F$21/(1+HOME!$H$21)),IF($T$1=FALSE,E98*HOME!$F$20,E98*HOME!$F$20/(1+HOME!$H$20)))))</f>
        <v>0</v>
      </c>
      <c r="CC98" s="310">
        <f>IF($T98=TRUE,0,IF(F$2&lt;DATE(2019,10,1),IF($T$1=FALSE,F98*HOME!$F$18,F98*HOME!$F$18/(1+HOME!$H$18)),IF($AO98=TRUE,IF($T$1=FALSE,F98*HOME!$F$21,F98*HOME!$F$21/(1+HOME!$H$21)),IF($T$1=FALSE,F98*HOME!$F$20,F98*HOME!$F$20/(1+HOME!$H$20)))))</f>
        <v>0</v>
      </c>
      <c r="CD98" s="310">
        <f>IF($T98=TRUE,0,IF(G$2&lt;DATE(2019,10,1),IF($T$1=FALSE,G98*HOME!$F$18,G98*HOME!$F$18/(1+HOME!$H$18)),IF($AO98=TRUE,IF($T$1=FALSE,G98*HOME!$F$21,G98*HOME!$F$21/(1+HOME!$H$21)),IF($T$1=FALSE,G98*HOME!$F$20,G98*HOME!$F$20/(1+HOME!$H$20)))))</f>
        <v>0</v>
      </c>
      <c r="CE98" s="310">
        <f>IF($T98=TRUE,0,IF(H$2&lt;DATE(2019,10,1),IF($T$1=FALSE,H98*HOME!$F$18,H98*HOME!$F$18/(1+HOME!$H$18)),IF($AO98=TRUE,IF($T$1=FALSE,H98*HOME!$F$21,H98*HOME!$F$21/(1+HOME!$H$21)),IF($T$1=FALSE,H98*HOME!$F$20,H98*HOME!$F$20/(1+HOME!$H$20)))))</f>
        <v>0</v>
      </c>
      <c r="CF98" s="310">
        <f>IF($T98=TRUE,0,IF(I$2&lt;DATE(2019,10,1),IF($T$1=FALSE,I98*HOME!$F$18,I98*HOME!$F$18/(1+HOME!$H$18)),IF($AO98=TRUE,IF($T$1=FALSE,I98*HOME!$F$21,I98*HOME!$F$21/(1+HOME!$H$21)),IF($T$1=FALSE,I98*HOME!$F$20,I98*HOME!$F$20/(1+HOME!$H$20)))))</f>
        <v>0</v>
      </c>
      <c r="CG98" s="310">
        <f>IF($T98=TRUE,0,IF(J$2&lt;DATE(2019,10,1),IF($T$1=FALSE,J98*HOME!$F$18,J98*HOME!$F$18/(1+HOME!$H$18)),IF($AO98=TRUE,IF($T$1=FALSE,J98*HOME!$F$21,J98*HOME!$F$21/(1+HOME!$H$21)),IF($T$1=FALSE,J98*HOME!$F$20,J98*HOME!$F$20/(1+HOME!$H$20)))))</f>
        <v>0</v>
      </c>
      <c r="CH98" s="310">
        <f>IF($T98=TRUE,0,IF(K$2&lt;DATE(2019,10,1),IF($T$1=FALSE,K98*HOME!$F$18,K98*HOME!$F$18/(1+HOME!$H$18)),IF($AO98=TRUE,IF($T$1=FALSE,K98*HOME!$F$21,K98*HOME!$F$21/(1+HOME!$H$21)),IF($T$1=FALSE,K98*HOME!$F$20,K98*HOME!$F$20/(1+HOME!$H$20)))))</f>
        <v>0</v>
      </c>
      <c r="CI98" s="310">
        <f>IF($T98=TRUE,0,IF(L$2&lt;DATE(2019,10,1),IF($T$1=FALSE,L98*HOME!$F$18,L98*HOME!$F$18/(1+HOME!$H$18)),IF($AO98=TRUE,IF($T$1=FALSE,L98*HOME!$F$21,L98*HOME!$F$21/(1+HOME!$H$21)),IF($T$1=FALSE,L98*HOME!$F$20,L98*HOME!$F$20/(1+HOME!$H$20)))))</f>
        <v>0</v>
      </c>
      <c r="CJ98" s="310">
        <f>IF($T98=TRUE,0,IF(M$2&lt;DATE(2019,10,1),IF($T$1=FALSE,M98*HOME!$F$18,M98*HOME!$F$18/(1+HOME!$H$18)),IF($AO98=TRUE,IF($T$1=FALSE,M98*HOME!$F$21,M98*HOME!$F$21/(1+HOME!$H$21)),IF($T$1=FALSE,M98*HOME!$F$20,M98*HOME!$F$20/(1+HOME!$H$20)))))</f>
        <v>0</v>
      </c>
      <c r="CK98" s="310">
        <f>IF($T98=TRUE,0,IF(N$2&lt;DATE(2019,10,1),IF($T$1=FALSE,N98*HOME!$F$18,N98*HOME!$F$18/(1+HOME!$H$18)),IF($AO98=TRUE,IF($T$1=FALSE,N98*HOME!$F$21,N98*HOME!$F$21/(1+HOME!$H$21)),IF($T$1=FALSE,N98*HOME!$F$20,N98*HOME!$F$20/(1+HOME!$H$20)))))</f>
        <v>0</v>
      </c>
      <c r="CL98" s="310">
        <f>IF($T98=TRUE,0,IF(O$2&lt;DATE(2019,10,1),IF($T$1=FALSE,O98*HOME!$F$18,O98*HOME!$F$18/(1+HOME!$H$18)),IF($AO98=TRUE,IF($T$1=FALSE,O98*HOME!$F$21,O98*HOME!$F$21/(1+HOME!$H$21)),IF($T$1=FALSE,O98*HOME!$F$20,O98*HOME!$F$20/(1+HOME!$H$20)))))</f>
        <v>0</v>
      </c>
      <c r="CM98" s="310">
        <f>IF($T98=TRUE,0,IF(P$2&lt;DATE(2019,10,1),IF($T$1=FALSE,P98*HOME!$F$18,P98*HOME!$F$18/(1+HOME!$H$18)),IF($AO98=TRUE,IF($T$1=FALSE,P98*HOME!$F$21,P98*HOME!$F$21/(1+HOME!$H$21)),IF($T$1=FALSE,P98*HOME!$F$20,P98*HOME!$F$20/(1+HOME!$H$20)))))</f>
        <v>0</v>
      </c>
      <c r="CN98" s="310">
        <f>SUM(CA98:CM98)</f>
        <v>0</v>
      </c>
    </row>
    <row r="99" spans="1:100" ht="18" customHeight="1">
      <c r="A99" s="335"/>
      <c r="B99" s="336">
        <v>82</v>
      </c>
      <c r="C99" s="769">
        <f>IF(C$235=FALSE,当期計画!C99,当期実績!C99)</f>
        <v>0</v>
      </c>
      <c r="D99" s="387">
        <f>IF(D$235=FALSE,当期計画!D99,当期実績!D99)</f>
        <v>0</v>
      </c>
      <c r="E99" s="387">
        <f>IF(E$235=FALSE,当期計画!E99,当期実績!E99)</f>
        <v>0</v>
      </c>
      <c r="F99" s="387">
        <f>IF(F$235=FALSE,当期計画!F99,当期実績!F99)</f>
        <v>0</v>
      </c>
      <c r="G99" s="387">
        <f>IF(G$235=FALSE,当期計画!G99,当期実績!G99)</f>
        <v>0</v>
      </c>
      <c r="H99" s="387">
        <f>IF(H$235=FALSE,当期計画!H99,当期実績!H99)</f>
        <v>0</v>
      </c>
      <c r="I99" s="387">
        <f>IF(I$235=FALSE,当期計画!I99,当期実績!I99)</f>
        <v>0</v>
      </c>
      <c r="J99" s="387">
        <f>IF(J$235=FALSE,当期計画!J99,当期実績!J99)</f>
        <v>0</v>
      </c>
      <c r="K99" s="387">
        <f>IF(K$235=FALSE,当期計画!K99,当期実績!K99)</f>
        <v>0</v>
      </c>
      <c r="L99" s="387">
        <f>IF(L$235=FALSE,当期計画!L99,当期実績!L99)</f>
        <v>0</v>
      </c>
      <c r="M99" s="387">
        <f>IF(M$235=FALSE,当期計画!M99,当期実績!M99)</f>
        <v>0</v>
      </c>
      <c r="N99" s="387">
        <f>IF(N$235=FALSE,当期計画!N99,当期実績!N99)</f>
        <v>0</v>
      </c>
      <c r="O99" s="387">
        <f>IF(O$235=FALSE,当期計画!O99,当期実績!O99)</f>
        <v>0</v>
      </c>
      <c r="P99" s="387">
        <f>IF(P$235=FALSE,当期計画!P99,当期実績!P99)</f>
        <v>0</v>
      </c>
      <c r="Q99" s="90">
        <f>SUM(D99:P99)</f>
        <v>0</v>
      </c>
      <c r="R99" s="1107">
        <f t="shared" si="59"/>
        <v>0</v>
      </c>
      <c r="S99" s="344">
        <f>前期実績!Q99</f>
        <v>0</v>
      </c>
      <c r="T99" s="341" t="b">
        <f>当期計画!T99</f>
        <v>1</v>
      </c>
      <c r="U99" s="79">
        <f>IF(D$2&lt;DATE(2019,10,1),IF($T$1=FALSE,IF($T99=FALSE,D99*HOME!$H$18,0),IF($T99=FALSE,D99*HOME!$H$18/(1+HOME!$H$18),0)),IF($T$1=FALSE,IF($T99=FALSE,D99*HOME!$H$20,0),IF($T99=FALSE,D99*HOME!$H$20/(1+HOME!$H$20),0)))</f>
        <v>0</v>
      </c>
      <c r="V99" s="79">
        <f>IF(E$2&lt;DATE(2019,10,1),IF($T$1=FALSE,IF($T99=FALSE,E99*HOME!$H$18,0),IF($T99=FALSE,E99*HOME!$H$18/(1+HOME!$H$18),0)),IF($T$1=FALSE,IF($T99=FALSE,E99*HOME!$H$20,0),IF($T99=FALSE,E99*HOME!$H$20/(1+HOME!$H$20),0)))</f>
        <v>0</v>
      </c>
      <c r="W99" s="79">
        <f>IF(F$2&lt;DATE(2019,10,1),IF($T$1=FALSE,IF($T99=FALSE,F99*HOME!$H$18,0),IF($T99=FALSE,F99*HOME!$H$18/(1+HOME!$H$18),0)),IF($T$1=FALSE,IF($T99=FALSE,F99*HOME!$H$20,0),IF($T99=FALSE,F99*HOME!$H$20/(1+HOME!$H$20),0)))</f>
        <v>0</v>
      </c>
      <c r="X99" s="79">
        <f>IF(G$2&lt;DATE(2019,10,1),IF($T$1=FALSE,IF($T99=FALSE,G99*HOME!$H$18,0),IF($T99=FALSE,G99*HOME!$H$18/(1+HOME!$H$18),0)),IF($T$1=FALSE,IF($T99=FALSE,G99*HOME!$H$20,0),IF($T99=FALSE,G99*HOME!$H$20/(1+HOME!$H$20),0)))</f>
        <v>0</v>
      </c>
      <c r="Y99" s="79">
        <f>IF(H$2&lt;DATE(2019,10,1),IF($T$1=FALSE,IF($T99=FALSE,H99*HOME!$H$18,0),IF($T99=FALSE,H99*HOME!$H$18/(1+HOME!$H$18),0)),IF($T$1=FALSE,IF($T99=FALSE,H99*HOME!$H$20,0),IF($T99=FALSE,H99*HOME!$H$20/(1+HOME!$H$20),0)))</f>
        <v>0</v>
      </c>
      <c r="Z99" s="79">
        <f>IF(I$2&lt;DATE(2019,10,1),IF($T$1=FALSE,IF($T99=FALSE,I99*HOME!$H$18,0),IF($T99=FALSE,I99*HOME!$H$18/(1+HOME!$H$18),0)),IF($T$1=FALSE,IF($T99=FALSE,I99*HOME!$H$20,0),IF($T99=FALSE,I99*HOME!$H$20/(1+HOME!$H$20),0)))</f>
        <v>0</v>
      </c>
      <c r="AA99" s="79">
        <f>IF(J$2&lt;DATE(2019,10,1),IF($T$1=FALSE,IF($T99=FALSE,J99*HOME!$H$18,0),IF($T99=FALSE,J99*HOME!$H$18/(1+HOME!$H$18),0)),IF($T$1=FALSE,IF($T99=FALSE,J99*HOME!$H$20,0),IF($T99=FALSE,J99*HOME!$H$20/(1+HOME!$H$20),0)))</f>
        <v>0</v>
      </c>
      <c r="AB99" s="79">
        <f>IF(K$2&lt;DATE(2019,10,1),IF($T$1=FALSE,IF($T99=FALSE,K99*HOME!$H$18,0),IF($T99=FALSE,K99*HOME!$H$18/(1+HOME!$H$18),0)),IF($T$1=FALSE,IF($T99=FALSE,K99*HOME!$H$20,0),IF($T99=FALSE,K99*HOME!$H$20/(1+HOME!$H$20),0)))</f>
        <v>0</v>
      </c>
      <c r="AC99" s="79">
        <f>IF(L$2&lt;DATE(2019,10,1),IF($T$1=FALSE,IF($T99=FALSE,L99*HOME!$H$18,0),IF($T99=FALSE,L99*HOME!$H$18/(1+HOME!$H$18),0)),IF($T$1=FALSE,IF($T99=FALSE,L99*HOME!$H$20,0),IF($T99=FALSE,L99*HOME!$H$20/(1+HOME!$H$20),0)))</f>
        <v>0</v>
      </c>
      <c r="AD99" s="79">
        <f>IF(M$2&lt;DATE(2019,10,1),IF($T$1=FALSE,IF($T99=FALSE,M99*HOME!$H$18,0),IF($T99=FALSE,M99*HOME!$H$18/(1+HOME!$H$18),0)),IF($T$1=FALSE,IF($T99=FALSE,M99*HOME!$H$20,0),IF($T99=FALSE,M99*HOME!$H$20/(1+HOME!$H$20),0)))</f>
        <v>0</v>
      </c>
      <c r="AE99" s="79">
        <f>IF(N$2&lt;DATE(2019,10,1),IF($T$1=FALSE,IF($T99=FALSE,N99*HOME!$H$18,0),IF($T99=FALSE,N99*HOME!$H$18/(1+HOME!$H$18),0)),IF($T$1=FALSE,IF($T99=FALSE,N99*HOME!$H$20,0),IF($T99=FALSE,N99*HOME!$H$20/(1+HOME!$H$20),0)))</f>
        <v>0</v>
      </c>
      <c r="AF99" s="79">
        <f>IF(O$2&lt;DATE(2019,10,1),IF($T$1=FALSE,IF($T99=FALSE,O99*HOME!$H$18,0),IF($T99=FALSE,O99*HOME!$H$18/(1+HOME!$H$18),0)),IF($T$1=FALSE,IF($T99=FALSE,O99*HOME!$H$20,0),IF($T99=FALSE,O99*HOME!$H$20/(1+HOME!$H$20),0)))</f>
        <v>0</v>
      </c>
      <c r="AG99" s="79">
        <f>IF(P$2&lt;DATE(2019,10,1),IF($T$1=FALSE,IF($T99=FALSE,P99*HOME!$H$18,0),IF($T99=FALSE,P99*HOME!$H$18/(1+HOME!$H$18),0)),IF($T$1=FALSE,IF($T99=FALSE,P99*HOME!$H$20,0),IF($T99=FALSE,P99*HOME!$H$20/(1+HOME!$H$20),0)))</f>
        <v>0</v>
      </c>
      <c r="AH99" s="79">
        <f t="shared" ref="AH99:AH123" si="60">SUM(U99:AG99)</f>
        <v>0</v>
      </c>
      <c r="AI99" s="79">
        <f t="shared" si="48"/>
        <v>0</v>
      </c>
      <c r="AJ99" s="86"/>
      <c r="AK99" s="79"/>
      <c r="AL99" s="79"/>
      <c r="AM99" s="79"/>
      <c r="AN99" s="79"/>
      <c r="AO99" s="79"/>
      <c r="AP99" s="79"/>
      <c r="AQ99" s="79"/>
      <c r="AR99" s="79"/>
      <c r="CA99" s="310">
        <f>IF($T99=TRUE,0,IF(D$2&lt;DATE(2019,10,1),IF($T$1=FALSE,D99*HOME!$F$18,D99*HOME!$F$18/(1+HOME!$H$18)),IF($AO99=TRUE,IF($T$1=FALSE,D99*HOME!$F$21,D99*HOME!$F$21/(1+HOME!$H$21)),IF($T$1=FALSE,D99*HOME!$F$20,D99*HOME!$F$20/(1+HOME!$H$20)))))</f>
        <v>0</v>
      </c>
      <c r="CB99" s="310">
        <f>IF($T99=TRUE,0,IF(E$2&lt;DATE(2019,10,1),IF($T$1=FALSE,E99*HOME!$F$18,E99*HOME!$F$18/(1+HOME!$H$18)),IF($AO99=TRUE,IF($T$1=FALSE,E99*HOME!$F$21,E99*HOME!$F$21/(1+HOME!$H$21)),IF($T$1=FALSE,E99*HOME!$F$20,E99*HOME!$F$20/(1+HOME!$H$20)))))</f>
        <v>0</v>
      </c>
      <c r="CC99" s="310">
        <f>IF($T99=TRUE,0,IF(F$2&lt;DATE(2019,10,1),IF($T$1=FALSE,F99*HOME!$F$18,F99*HOME!$F$18/(1+HOME!$H$18)),IF($AO99=TRUE,IF($T$1=FALSE,F99*HOME!$F$21,F99*HOME!$F$21/(1+HOME!$H$21)),IF($T$1=FALSE,F99*HOME!$F$20,F99*HOME!$F$20/(1+HOME!$H$20)))))</f>
        <v>0</v>
      </c>
      <c r="CD99" s="310">
        <f>IF($T99=TRUE,0,IF(G$2&lt;DATE(2019,10,1),IF($T$1=FALSE,G99*HOME!$F$18,G99*HOME!$F$18/(1+HOME!$H$18)),IF($AO99=TRUE,IF($T$1=FALSE,G99*HOME!$F$21,G99*HOME!$F$21/(1+HOME!$H$21)),IF($T$1=FALSE,G99*HOME!$F$20,G99*HOME!$F$20/(1+HOME!$H$20)))))</f>
        <v>0</v>
      </c>
      <c r="CE99" s="310">
        <f>IF($T99=TRUE,0,IF(H$2&lt;DATE(2019,10,1),IF($T$1=FALSE,H99*HOME!$F$18,H99*HOME!$F$18/(1+HOME!$H$18)),IF($AO99=TRUE,IF($T$1=FALSE,H99*HOME!$F$21,H99*HOME!$F$21/(1+HOME!$H$21)),IF($T$1=FALSE,H99*HOME!$F$20,H99*HOME!$F$20/(1+HOME!$H$20)))))</f>
        <v>0</v>
      </c>
      <c r="CF99" s="310">
        <f>IF($T99=TRUE,0,IF(I$2&lt;DATE(2019,10,1),IF($T$1=FALSE,I99*HOME!$F$18,I99*HOME!$F$18/(1+HOME!$H$18)),IF($AO99=TRUE,IF($T$1=FALSE,I99*HOME!$F$21,I99*HOME!$F$21/(1+HOME!$H$21)),IF($T$1=FALSE,I99*HOME!$F$20,I99*HOME!$F$20/(1+HOME!$H$20)))))</f>
        <v>0</v>
      </c>
      <c r="CG99" s="310">
        <f>IF($T99=TRUE,0,IF(J$2&lt;DATE(2019,10,1),IF($T$1=FALSE,J99*HOME!$F$18,J99*HOME!$F$18/(1+HOME!$H$18)),IF($AO99=TRUE,IF($T$1=FALSE,J99*HOME!$F$21,J99*HOME!$F$21/(1+HOME!$H$21)),IF($T$1=FALSE,J99*HOME!$F$20,J99*HOME!$F$20/(1+HOME!$H$20)))))</f>
        <v>0</v>
      </c>
      <c r="CH99" s="310">
        <f>IF($T99=TRUE,0,IF(K$2&lt;DATE(2019,10,1),IF($T$1=FALSE,K99*HOME!$F$18,K99*HOME!$F$18/(1+HOME!$H$18)),IF($AO99=TRUE,IF($T$1=FALSE,K99*HOME!$F$21,K99*HOME!$F$21/(1+HOME!$H$21)),IF($T$1=FALSE,K99*HOME!$F$20,K99*HOME!$F$20/(1+HOME!$H$20)))))</f>
        <v>0</v>
      </c>
      <c r="CI99" s="310">
        <f>IF($T99=TRUE,0,IF(L$2&lt;DATE(2019,10,1),IF($T$1=FALSE,L99*HOME!$F$18,L99*HOME!$F$18/(1+HOME!$H$18)),IF($AO99=TRUE,IF($T$1=FALSE,L99*HOME!$F$21,L99*HOME!$F$21/(1+HOME!$H$21)),IF($T$1=FALSE,L99*HOME!$F$20,L99*HOME!$F$20/(1+HOME!$H$20)))))</f>
        <v>0</v>
      </c>
      <c r="CJ99" s="310">
        <f>IF($T99=TRUE,0,IF(M$2&lt;DATE(2019,10,1),IF($T$1=FALSE,M99*HOME!$F$18,M99*HOME!$F$18/(1+HOME!$H$18)),IF($AO99=TRUE,IF($T$1=FALSE,M99*HOME!$F$21,M99*HOME!$F$21/(1+HOME!$H$21)),IF($T$1=FALSE,M99*HOME!$F$20,M99*HOME!$F$20/(1+HOME!$H$20)))))</f>
        <v>0</v>
      </c>
      <c r="CK99" s="310">
        <f>IF($T99=TRUE,0,IF(N$2&lt;DATE(2019,10,1),IF($T$1=FALSE,N99*HOME!$F$18,N99*HOME!$F$18/(1+HOME!$H$18)),IF($AO99=TRUE,IF($T$1=FALSE,N99*HOME!$F$21,N99*HOME!$F$21/(1+HOME!$H$21)),IF($T$1=FALSE,N99*HOME!$F$20,N99*HOME!$F$20/(1+HOME!$H$20)))))</f>
        <v>0</v>
      </c>
      <c r="CL99" s="310">
        <f>IF($T99=TRUE,0,IF(O$2&lt;DATE(2019,10,1),IF($T$1=FALSE,O99*HOME!$F$18,O99*HOME!$F$18/(1+HOME!$H$18)),IF($AO99=TRUE,IF($T$1=FALSE,O99*HOME!$F$21,O99*HOME!$F$21/(1+HOME!$H$21)),IF($T$1=FALSE,O99*HOME!$F$20,O99*HOME!$F$20/(1+HOME!$H$20)))))</f>
        <v>0</v>
      </c>
      <c r="CM99" s="310">
        <f>IF($T99=TRUE,0,IF(P$2&lt;DATE(2019,10,1),IF($T$1=FALSE,P99*HOME!$F$18,P99*HOME!$F$18/(1+HOME!$H$18)),IF($AO99=TRUE,IF($T$1=FALSE,P99*HOME!$F$21,P99*HOME!$F$21/(1+HOME!$H$21)),IF($T$1=FALSE,P99*HOME!$F$20,P99*HOME!$F$20/(1+HOME!$H$20)))))</f>
        <v>0</v>
      </c>
      <c r="CN99" s="310">
        <f t="shared" ref="CN99:CN108" si="61">SUM(CA99:CM99)</f>
        <v>0</v>
      </c>
    </row>
    <row r="100" spans="1:100" ht="18" customHeight="1">
      <c r="A100" s="335"/>
      <c r="B100" s="336"/>
      <c r="C100" s="769">
        <f>IF(C$235=FALSE,当期計画!C100,当期実績!C100)</f>
        <v>0</v>
      </c>
      <c r="D100" s="1129">
        <f>IF(D$235=FALSE,当期計画!D100,当期実績!D100)</f>
        <v>0</v>
      </c>
      <c r="E100" s="1129">
        <f>IF(E$235=FALSE,当期計画!E100,当期実績!E100)</f>
        <v>0</v>
      </c>
      <c r="F100" s="1129">
        <f>IF(F$235=FALSE,当期計画!F100,当期実績!F100)</f>
        <v>0</v>
      </c>
      <c r="G100" s="1129">
        <f>IF(G$235=FALSE,当期計画!G100,当期実績!G100)</f>
        <v>0</v>
      </c>
      <c r="H100" s="1129">
        <f>IF(H$235=FALSE,当期計画!H100,当期実績!H100)</f>
        <v>0</v>
      </c>
      <c r="I100" s="1129">
        <f>IF(I$235=FALSE,当期計画!I100,当期実績!I100)</f>
        <v>0</v>
      </c>
      <c r="J100" s="1129">
        <f>IF(J$235=FALSE,当期計画!J100,当期実績!J100)</f>
        <v>0</v>
      </c>
      <c r="K100" s="1129">
        <f>IF(K$235=FALSE,当期計画!K100,当期実績!K100)</f>
        <v>0</v>
      </c>
      <c r="L100" s="1129">
        <f>IF(L$235=FALSE,当期計画!L100,当期実績!L100)</f>
        <v>0</v>
      </c>
      <c r="M100" s="1129">
        <f>IF(M$235=FALSE,当期計画!M100,当期実績!M100)</f>
        <v>0</v>
      </c>
      <c r="N100" s="1129">
        <f>IF(N$235=FALSE,当期計画!N100,当期実績!N100)</f>
        <v>0</v>
      </c>
      <c r="O100" s="1129">
        <f>IF(O$235=FALSE,当期計画!O100,当期実績!O100)</f>
        <v>0</v>
      </c>
      <c r="P100" s="1129">
        <f>IF(P$235=FALSE,当期計画!P100,当期実績!P100)</f>
        <v>0</v>
      </c>
      <c r="Q100" s="90">
        <f t="shared" ref="Q100:Q106" si="62">SUM(D100:P100)</f>
        <v>0</v>
      </c>
      <c r="R100" s="1107">
        <f t="shared" si="59"/>
        <v>0</v>
      </c>
      <c r="S100" s="344">
        <f>前期実績!Q100</f>
        <v>0</v>
      </c>
      <c r="T100" s="341" t="b">
        <f>当期計画!T100</f>
        <v>0</v>
      </c>
      <c r="U100" s="79">
        <f>IF(D$2&lt;DATE(2019,10,1),IF($T$1=FALSE,IF($T100=FALSE,D100*HOME!$H$18,0),IF($T100=FALSE,D100*HOME!$H$18/(1+HOME!$H$18),0)),IF($T$1=FALSE,IF($T100=FALSE,D100*HOME!$H$20,0),IF($T100=FALSE,D100*HOME!$H$20/(1+HOME!$H$20),0)))</f>
        <v>0</v>
      </c>
      <c r="V100" s="79">
        <f>IF(E$2&lt;DATE(2019,10,1),IF($T$1=FALSE,IF($T100=FALSE,E100*HOME!$H$18,0),IF($T100=FALSE,E100*HOME!$H$18/(1+HOME!$H$18),0)),IF($T$1=FALSE,IF($T100=FALSE,E100*HOME!$H$20,0),IF($T100=FALSE,E100*HOME!$H$20/(1+HOME!$H$20),0)))</f>
        <v>0</v>
      </c>
      <c r="W100" s="79">
        <f>IF(F$2&lt;DATE(2019,10,1),IF($T$1=FALSE,IF($T100=FALSE,F100*HOME!$H$18,0),IF($T100=FALSE,F100*HOME!$H$18/(1+HOME!$H$18),0)),IF($T$1=FALSE,IF($T100=FALSE,F100*HOME!$H$20,0),IF($T100=FALSE,F100*HOME!$H$20/(1+HOME!$H$20),0)))</f>
        <v>0</v>
      </c>
      <c r="X100" s="79">
        <f>IF(G$2&lt;DATE(2019,10,1),IF($T$1=FALSE,IF($T100=FALSE,G100*HOME!$H$18,0),IF($T100=FALSE,G100*HOME!$H$18/(1+HOME!$H$18),0)),IF($T$1=FALSE,IF($T100=FALSE,G100*HOME!$H$20,0),IF($T100=FALSE,G100*HOME!$H$20/(1+HOME!$H$20),0)))</f>
        <v>0</v>
      </c>
      <c r="Y100" s="79">
        <f>IF(H$2&lt;DATE(2019,10,1),IF($T$1=FALSE,IF($T100=FALSE,H100*HOME!$H$18,0),IF($T100=FALSE,H100*HOME!$H$18/(1+HOME!$H$18),0)),IF($T$1=FALSE,IF($T100=FALSE,H100*HOME!$H$20,0),IF($T100=FALSE,H100*HOME!$H$20/(1+HOME!$H$20),0)))</f>
        <v>0</v>
      </c>
      <c r="Z100" s="79">
        <f>IF(I$2&lt;DATE(2019,10,1),IF($T$1=FALSE,IF($T100=FALSE,I100*HOME!$H$18,0),IF($T100=FALSE,I100*HOME!$H$18/(1+HOME!$H$18),0)),IF($T$1=FALSE,IF($T100=FALSE,I100*HOME!$H$20,0),IF($T100=FALSE,I100*HOME!$H$20/(1+HOME!$H$20),0)))</f>
        <v>0</v>
      </c>
      <c r="AA100" s="79">
        <f>IF(J$2&lt;DATE(2019,10,1),IF($T$1=FALSE,IF($T100=FALSE,J100*HOME!$H$18,0),IF($T100=FALSE,J100*HOME!$H$18/(1+HOME!$H$18),0)),IF($T$1=FALSE,IF($T100=FALSE,J100*HOME!$H$20,0),IF($T100=FALSE,J100*HOME!$H$20/(1+HOME!$H$20),0)))</f>
        <v>0</v>
      </c>
      <c r="AB100" s="79">
        <f>IF(K$2&lt;DATE(2019,10,1),IF($T$1=FALSE,IF($T100=FALSE,K100*HOME!$H$18,0),IF($T100=FALSE,K100*HOME!$H$18/(1+HOME!$H$18),0)),IF($T$1=FALSE,IF($T100=FALSE,K100*HOME!$H$20,0),IF($T100=FALSE,K100*HOME!$H$20/(1+HOME!$H$20),0)))</f>
        <v>0</v>
      </c>
      <c r="AC100" s="79">
        <f>IF(L$2&lt;DATE(2019,10,1),IF($T$1=FALSE,IF($T100=FALSE,L100*HOME!$H$18,0),IF($T100=FALSE,L100*HOME!$H$18/(1+HOME!$H$18),0)),IF($T$1=FALSE,IF($T100=FALSE,L100*HOME!$H$20,0),IF($T100=FALSE,L100*HOME!$H$20/(1+HOME!$H$20),0)))</f>
        <v>0</v>
      </c>
      <c r="AD100" s="79">
        <f>IF(M$2&lt;DATE(2019,10,1),IF($T$1=FALSE,IF($T100=FALSE,M100*HOME!$H$18,0),IF($T100=FALSE,M100*HOME!$H$18/(1+HOME!$H$18),0)),IF($T$1=FALSE,IF($T100=FALSE,M100*HOME!$H$20,0),IF($T100=FALSE,M100*HOME!$H$20/(1+HOME!$H$20),0)))</f>
        <v>0</v>
      </c>
      <c r="AE100" s="79">
        <f>IF(N$2&lt;DATE(2019,10,1),IF($T$1=FALSE,IF($T100=FALSE,N100*HOME!$H$18,0),IF($T100=FALSE,N100*HOME!$H$18/(1+HOME!$H$18),0)),IF($T$1=FALSE,IF($T100=FALSE,N100*HOME!$H$20,0),IF($T100=FALSE,N100*HOME!$H$20/(1+HOME!$H$20),0)))</f>
        <v>0</v>
      </c>
      <c r="AF100" s="79">
        <f>IF(O$2&lt;DATE(2019,10,1),IF($T$1=FALSE,IF($T100=FALSE,O100*HOME!$H$18,0),IF($T100=FALSE,O100*HOME!$H$18/(1+HOME!$H$18),0)),IF($T$1=FALSE,IF($T100=FALSE,O100*HOME!$H$20,0),IF($T100=FALSE,O100*HOME!$H$20/(1+HOME!$H$20),0)))</f>
        <v>0</v>
      </c>
      <c r="AG100" s="79">
        <f>IF(P$2&lt;DATE(2019,10,1),IF($T$1=FALSE,IF($T100=FALSE,P100*HOME!$H$18,0),IF($T100=FALSE,P100*HOME!$H$18/(1+HOME!$H$18),0)),IF($T$1=FALSE,IF($T100=FALSE,P100*HOME!$H$20,0),IF($T100=FALSE,P100*HOME!$H$20/(1+HOME!$H$20),0)))</f>
        <v>0</v>
      </c>
      <c r="AH100" s="79">
        <f t="shared" si="60"/>
        <v>0</v>
      </c>
      <c r="AI100" s="79">
        <f t="shared" si="48"/>
        <v>0</v>
      </c>
      <c r="AJ100" s="86"/>
      <c r="AK100" s="79"/>
      <c r="AL100" s="79"/>
      <c r="AM100" s="79"/>
      <c r="AN100" s="79"/>
      <c r="AO100" s="79"/>
      <c r="AP100" s="79"/>
      <c r="AQ100" s="79"/>
      <c r="AR100" s="79"/>
      <c r="CA100" s="310">
        <f>IF($T100=TRUE,0,IF(D$2&lt;DATE(2019,10,1),IF($T$1=FALSE,D100*HOME!$F$18,D100*HOME!$F$18/(1+HOME!$H$18)),IF($AO100=TRUE,IF($T$1=FALSE,D100*HOME!$F$21,D100*HOME!$F$21/(1+HOME!$H$21)),IF($T$1=FALSE,D100*HOME!$F$20,D100*HOME!$F$20/(1+HOME!$H$20)))))</f>
        <v>0</v>
      </c>
      <c r="CB100" s="310">
        <f>IF($T100=TRUE,0,IF(E$2&lt;DATE(2019,10,1),IF($T$1=FALSE,E100*HOME!$F$18,E100*HOME!$F$18/(1+HOME!$H$18)),IF($AO100=TRUE,IF($T$1=FALSE,E100*HOME!$F$21,E100*HOME!$F$21/(1+HOME!$H$21)),IF($T$1=FALSE,E100*HOME!$F$20,E100*HOME!$F$20/(1+HOME!$H$20)))))</f>
        <v>0</v>
      </c>
      <c r="CC100" s="310">
        <f>IF($T100=TRUE,0,IF(F$2&lt;DATE(2019,10,1),IF($T$1=FALSE,F100*HOME!$F$18,F100*HOME!$F$18/(1+HOME!$H$18)),IF($AO100=TRUE,IF($T$1=FALSE,F100*HOME!$F$21,F100*HOME!$F$21/(1+HOME!$H$21)),IF($T$1=FALSE,F100*HOME!$F$20,F100*HOME!$F$20/(1+HOME!$H$20)))))</f>
        <v>0</v>
      </c>
      <c r="CD100" s="310">
        <f>IF($T100=TRUE,0,IF(G$2&lt;DATE(2019,10,1),IF($T$1=FALSE,G100*HOME!$F$18,G100*HOME!$F$18/(1+HOME!$H$18)),IF($AO100=TRUE,IF($T$1=FALSE,G100*HOME!$F$21,G100*HOME!$F$21/(1+HOME!$H$21)),IF($T$1=FALSE,G100*HOME!$F$20,G100*HOME!$F$20/(1+HOME!$H$20)))))</f>
        <v>0</v>
      </c>
      <c r="CE100" s="310">
        <f>IF($T100=TRUE,0,IF(H$2&lt;DATE(2019,10,1),IF($T$1=FALSE,H100*HOME!$F$18,H100*HOME!$F$18/(1+HOME!$H$18)),IF($AO100=TRUE,IF($T$1=FALSE,H100*HOME!$F$21,H100*HOME!$F$21/(1+HOME!$H$21)),IF($T$1=FALSE,H100*HOME!$F$20,H100*HOME!$F$20/(1+HOME!$H$20)))))</f>
        <v>0</v>
      </c>
      <c r="CF100" s="310">
        <f>IF($T100=TRUE,0,IF(I$2&lt;DATE(2019,10,1),IF($T$1=FALSE,I100*HOME!$F$18,I100*HOME!$F$18/(1+HOME!$H$18)),IF($AO100=TRUE,IF($T$1=FALSE,I100*HOME!$F$21,I100*HOME!$F$21/(1+HOME!$H$21)),IF($T$1=FALSE,I100*HOME!$F$20,I100*HOME!$F$20/(1+HOME!$H$20)))))</f>
        <v>0</v>
      </c>
      <c r="CG100" s="310">
        <f>IF($T100=TRUE,0,IF(J$2&lt;DATE(2019,10,1),IF($T$1=FALSE,J100*HOME!$F$18,J100*HOME!$F$18/(1+HOME!$H$18)),IF($AO100=TRUE,IF($T$1=FALSE,J100*HOME!$F$21,J100*HOME!$F$21/(1+HOME!$H$21)),IF($T$1=FALSE,J100*HOME!$F$20,J100*HOME!$F$20/(1+HOME!$H$20)))))</f>
        <v>0</v>
      </c>
      <c r="CH100" s="310">
        <f>IF($T100=TRUE,0,IF(K$2&lt;DATE(2019,10,1),IF($T$1=FALSE,K100*HOME!$F$18,K100*HOME!$F$18/(1+HOME!$H$18)),IF($AO100=TRUE,IF($T$1=FALSE,K100*HOME!$F$21,K100*HOME!$F$21/(1+HOME!$H$21)),IF($T$1=FALSE,K100*HOME!$F$20,K100*HOME!$F$20/(1+HOME!$H$20)))))</f>
        <v>0</v>
      </c>
      <c r="CI100" s="310">
        <f>IF($T100=TRUE,0,IF(L$2&lt;DATE(2019,10,1),IF($T$1=FALSE,L100*HOME!$F$18,L100*HOME!$F$18/(1+HOME!$H$18)),IF($AO100=TRUE,IF($T$1=FALSE,L100*HOME!$F$21,L100*HOME!$F$21/(1+HOME!$H$21)),IF($T$1=FALSE,L100*HOME!$F$20,L100*HOME!$F$20/(1+HOME!$H$20)))))</f>
        <v>0</v>
      </c>
      <c r="CJ100" s="310">
        <f>IF($T100=TRUE,0,IF(M$2&lt;DATE(2019,10,1),IF($T$1=FALSE,M100*HOME!$F$18,M100*HOME!$F$18/(1+HOME!$H$18)),IF($AO100=TRUE,IF($T$1=FALSE,M100*HOME!$F$21,M100*HOME!$F$21/(1+HOME!$H$21)),IF($T$1=FALSE,M100*HOME!$F$20,M100*HOME!$F$20/(1+HOME!$H$20)))))</f>
        <v>0</v>
      </c>
      <c r="CK100" s="310">
        <f>IF($T100=TRUE,0,IF(N$2&lt;DATE(2019,10,1),IF($T$1=FALSE,N100*HOME!$F$18,N100*HOME!$F$18/(1+HOME!$H$18)),IF($AO100=TRUE,IF($T$1=FALSE,N100*HOME!$F$21,N100*HOME!$F$21/(1+HOME!$H$21)),IF($T$1=FALSE,N100*HOME!$F$20,N100*HOME!$F$20/(1+HOME!$H$20)))))</f>
        <v>0</v>
      </c>
      <c r="CL100" s="310">
        <f>IF($T100=TRUE,0,IF(O$2&lt;DATE(2019,10,1),IF($T$1=FALSE,O100*HOME!$F$18,O100*HOME!$F$18/(1+HOME!$H$18)),IF($AO100=TRUE,IF($T$1=FALSE,O100*HOME!$F$21,O100*HOME!$F$21/(1+HOME!$H$21)),IF($T$1=FALSE,O100*HOME!$F$20,O100*HOME!$F$20/(1+HOME!$H$20)))))</f>
        <v>0</v>
      </c>
      <c r="CM100" s="310">
        <f>IF($T100=TRUE,0,IF(P$2&lt;DATE(2019,10,1),IF($T$1=FALSE,P100*HOME!$F$18,P100*HOME!$F$18/(1+HOME!$H$18)),IF($AO100=TRUE,IF($T$1=FALSE,P100*HOME!$F$21,P100*HOME!$F$21/(1+HOME!$H$21)),IF($T$1=FALSE,P100*HOME!$F$20,P100*HOME!$F$20/(1+HOME!$H$20)))))</f>
        <v>0</v>
      </c>
      <c r="CN100" s="310">
        <f t="shared" si="61"/>
        <v>0</v>
      </c>
    </row>
    <row r="101" spans="1:100" ht="18" customHeight="1">
      <c r="A101" s="335"/>
      <c r="B101" s="336"/>
      <c r="C101" s="769">
        <f>IF(C$235=FALSE,当期計画!C101,当期実績!C101)</f>
        <v>0</v>
      </c>
      <c r="D101" s="1129">
        <f>IF(D$235=FALSE,当期計画!D101,当期実績!D101)</f>
        <v>0</v>
      </c>
      <c r="E101" s="1129">
        <f>IF(E$235=FALSE,当期計画!E101,当期実績!E101)</f>
        <v>0</v>
      </c>
      <c r="F101" s="1129">
        <f>IF(F$235=FALSE,当期計画!F101,当期実績!F101)</f>
        <v>0</v>
      </c>
      <c r="G101" s="1129">
        <f>IF(G$235=FALSE,当期計画!G101,当期実績!G101)</f>
        <v>0</v>
      </c>
      <c r="H101" s="1129">
        <f>IF(H$235=FALSE,当期計画!H101,当期実績!H101)</f>
        <v>0</v>
      </c>
      <c r="I101" s="1129">
        <f>IF(I$235=FALSE,当期計画!I101,当期実績!I101)</f>
        <v>0</v>
      </c>
      <c r="J101" s="1129">
        <f>IF(J$235=FALSE,当期計画!J101,当期実績!J101)</f>
        <v>0</v>
      </c>
      <c r="K101" s="1129">
        <f>IF(K$235=FALSE,当期計画!K101,当期実績!K101)</f>
        <v>0</v>
      </c>
      <c r="L101" s="1129">
        <f>IF(L$235=FALSE,当期計画!L101,当期実績!L101)</f>
        <v>0</v>
      </c>
      <c r="M101" s="1129">
        <f>IF(M$235=FALSE,当期計画!M101,当期実績!M101)</f>
        <v>0</v>
      </c>
      <c r="N101" s="1129">
        <f>IF(N$235=FALSE,当期計画!N101,当期実績!N101)</f>
        <v>0</v>
      </c>
      <c r="O101" s="1129">
        <f>IF(O$235=FALSE,当期計画!O101,当期実績!O101)</f>
        <v>0</v>
      </c>
      <c r="P101" s="1129">
        <f>IF(P$235=FALSE,当期計画!P101,当期実績!P101)</f>
        <v>0</v>
      </c>
      <c r="Q101" s="90">
        <f t="shared" si="62"/>
        <v>0</v>
      </c>
      <c r="R101" s="1107">
        <f t="shared" si="59"/>
        <v>0</v>
      </c>
      <c r="S101" s="344">
        <f>前期実績!Q101</f>
        <v>0</v>
      </c>
      <c r="T101" s="341" t="b">
        <f>当期計画!T101</f>
        <v>0</v>
      </c>
      <c r="U101" s="79">
        <f>IF(D$2&lt;DATE(2019,10,1),IF($T$1=FALSE,IF($T101=FALSE,D101*HOME!$H$18,0),IF($T101=FALSE,D101*HOME!$H$18/(1+HOME!$H$18),0)),IF($T$1=FALSE,IF($T101=FALSE,D101*HOME!$H$20,0),IF($T101=FALSE,D101*HOME!$H$20/(1+HOME!$H$20),0)))</f>
        <v>0</v>
      </c>
      <c r="V101" s="79">
        <f>IF(E$2&lt;DATE(2019,10,1),IF($T$1=FALSE,IF($T101=FALSE,E101*HOME!$H$18,0),IF($T101=FALSE,E101*HOME!$H$18/(1+HOME!$H$18),0)),IF($T$1=FALSE,IF($T101=FALSE,E101*HOME!$H$20,0),IF($T101=FALSE,E101*HOME!$H$20/(1+HOME!$H$20),0)))</f>
        <v>0</v>
      </c>
      <c r="W101" s="79">
        <f>IF(F$2&lt;DATE(2019,10,1),IF($T$1=FALSE,IF($T101=FALSE,F101*HOME!$H$18,0),IF($T101=FALSE,F101*HOME!$H$18/(1+HOME!$H$18),0)),IF($T$1=FALSE,IF($T101=FALSE,F101*HOME!$H$20,0),IF($T101=FALSE,F101*HOME!$H$20/(1+HOME!$H$20),0)))</f>
        <v>0</v>
      </c>
      <c r="X101" s="79">
        <f>IF(G$2&lt;DATE(2019,10,1),IF($T$1=FALSE,IF($T101=FALSE,G101*HOME!$H$18,0),IF($T101=FALSE,G101*HOME!$H$18/(1+HOME!$H$18),0)),IF($T$1=FALSE,IF($T101=FALSE,G101*HOME!$H$20,0),IF($T101=FALSE,G101*HOME!$H$20/(1+HOME!$H$20),0)))</f>
        <v>0</v>
      </c>
      <c r="Y101" s="79">
        <f>IF(H$2&lt;DATE(2019,10,1),IF($T$1=FALSE,IF($T101=FALSE,H101*HOME!$H$18,0),IF($T101=FALSE,H101*HOME!$H$18/(1+HOME!$H$18),0)),IF($T$1=FALSE,IF($T101=FALSE,H101*HOME!$H$20,0),IF($T101=FALSE,H101*HOME!$H$20/(1+HOME!$H$20),0)))</f>
        <v>0</v>
      </c>
      <c r="Z101" s="79">
        <f>IF(I$2&lt;DATE(2019,10,1),IF($T$1=FALSE,IF($T101=FALSE,I101*HOME!$H$18,0),IF($T101=FALSE,I101*HOME!$H$18/(1+HOME!$H$18),0)),IF($T$1=FALSE,IF($T101=FALSE,I101*HOME!$H$20,0),IF($T101=FALSE,I101*HOME!$H$20/(1+HOME!$H$20),0)))</f>
        <v>0</v>
      </c>
      <c r="AA101" s="79">
        <f>IF(J$2&lt;DATE(2019,10,1),IF($T$1=FALSE,IF($T101=FALSE,J101*HOME!$H$18,0),IF($T101=FALSE,J101*HOME!$H$18/(1+HOME!$H$18),0)),IF($T$1=FALSE,IF($T101=FALSE,J101*HOME!$H$20,0),IF($T101=FALSE,J101*HOME!$H$20/(1+HOME!$H$20),0)))</f>
        <v>0</v>
      </c>
      <c r="AB101" s="79">
        <f>IF(K$2&lt;DATE(2019,10,1),IF($T$1=FALSE,IF($T101=FALSE,K101*HOME!$H$18,0),IF($T101=FALSE,K101*HOME!$H$18/(1+HOME!$H$18),0)),IF($T$1=FALSE,IF($T101=FALSE,K101*HOME!$H$20,0),IF($T101=FALSE,K101*HOME!$H$20/(1+HOME!$H$20),0)))</f>
        <v>0</v>
      </c>
      <c r="AC101" s="79">
        <f>IF(L$2&lt;DATE(2019,10,1),IF($T$1=FALSE,IF($T101=FALSE,L101*HOME!$H$18,0),IF($T101=FALSE,L101*HOME!$H$18/(1+HOME!$H$18),0)),IF($T$1=FALSE,IF($T101=FALSE,L101*HOME!$H$20,0),IF($T101=FALSE,L101*HOME!$H$20/(1+HOME!$H$20),0)))</f>
        <v>0</v>
      </c>
      <c r="AD101" s="79">
        <f>IF(M$2&lt;DATE(2019,10,1),IF($T$1=FALSE,IF($T101=FALSE,M101*HOME!$H$18,0),IF($T101=FALSE,M101*HOME!$H$18/(1+HOME!$H$18),0)),IF($T$1=FALSE,IF($T101=FALSE,M101*HOME!$H$20,0),IF($T101=FALSE,M101*HOME!$H$20/(1+HOME!$H$20),0)))</f>
        <v>0</v>
      </c>
      <c r="AE101" s="79">
        <f>IF(N$2&lt;DATE(2019,10,1),IF($T$1=FALSE,IF($T101=FALSE,N101*HOME!$H$18,0),IF($T101=FALSE,N101*HOME!$H$18/(1+HOME!$H$18),0)),IF($T$1=FALSE,IF($T101=FALSE,N101*HOME!$H$20,0),IF($T101=FALSE,N101*HOME!$H$20/(1+HOME!$H$20),0)))</f>
        <v>0</v>
      </c>
      <c r="AF101" s="79">
        <f>IF(O$2&lt;DATE(2019,10,1),IF($T$1=FALSE,IF($T101=FALSE,O101*HOME!$H$18,0),IF($T101=FALSE,O101*HOME!$H$18/(1+HOME!$H$18),0)),IF($T$1=FALSE,IF($T101=FALSE,O101*HOME!$H$20,0),IF($T101=FALSE,O101*HOME!$H$20/(1+HOME!$H$20),0)))</f>
        <v>0</v>
      </c>
      <c r="AG101" s="79">
        <f>IF(P$2&lt;DATE(2019,10,1),IF($T$1=FALSE,IF($T101=FALSE,P101*HOME!$H$18,0),IF($T101=FALSE,P101*HOME!$H$18/(1+HOME!$H$18),0)),IF($T$1=FALSE,IF($T101=FALSE,P101*HOME!$H$20,0),IF($T101=FALSE,P101*HOME!$H$20/(1+HOME!$H$20),0)))</f>
        <v>0</v>
      </c>
      <c r="AH101" s="79">
        <f t="shared" si="60"/>
        <v>0</v>
      </c>
      <c r="AI101" s="79">
        <f t="shared" si="48"/>
        <v>0</v>
      </c>
      <c r="AJ101" s="86"/>
      <c r="AK101" s="79"/>
      <c r="AL101" s="79"/>
      <c r="AM101" s="79"/>
      <c r="AN101" s="79"/>
      <c r="AO101" s="79"/>
      <c r="AP101" s="79"/>
      <c r="AQ101" s="79"/>
      <c r="AR101" s="79"/>
      <c r="CA101" s="310">
        <f>IF($T101=TRUE,0,IF(D$2&lt;DATE(2019,10,1),IF($T$1=FALSE,D101*HOME!$F$18,D101*HOME!$F$18/(1+HOME!$H$18)),IF($AO101=TRUE,IF($T$1=FALSE,D101*HOME!$F$21,D101*HOME!$F$21/(1+HOME!$H$21)),IF($T$1=FALSE,D101*HOME!$F$20,D101*HOME!$F$20/(1+HOME!$H$20)))))</f>
        <v>0</v>
      </c>
      <c r="CB101" s="310">
        <f>IF($T101=TRUE,0,IF(E$2&lt;DATE(2019,10,1),IF($T$1=FALSE,E101*HOME!$F$18,E101*HOME!$F$18/(1+HOME!$H$18)),IF($AO101=TRUE,IF($T$1=FALSE,E101*HOME!$F$21,E101*HOME!$F$21/(1+HOME!$H$21)),IF($T$1=FALSE,E101*HOME!$F$20,E101*HOME!$F$20/(1+HOME!$H$20)))))</f>
        <v>0</v>
      </c>
      <c r="CC101" s="310">
        <f>IF($T101=TRUE,0,IF(F$2&lt;DATE(2019,10,1),IF($T$1=FALSE,F101*HOME!$F$18,F101*HOME!$F$18/(1+HOME!$H$18)),IF($AO101=TRUE,IF($T$1=FALSE,F101*HOME!$F$21,F101*HOME!$F$21/(1+HOME!$H$21)),IF($T$1=FALSE,F101*HOME!$F$20,F101*HOME!$F$20/(1+HOME!$H$20)))))</f>
        <v>0</v>
      </c>
      <c r="CD101" s="310">
        <f>IF($T101=TRUE,0,IF(G$2&lt;DATE(2019,10,1),IF($T$1=FALSE,G101*HOME!$F$18,G101*HOME!$F$18/(1+HOME!$H$18)),IF($AO101=TRUE,IF($T$1=FALSE,G101*HOME!$F$21,G101*HOME!$F$21/(1+HOME!$H$21)),IF($T$1=FALSE,G101*HOME!$F$20,G101*HOME!$F$20/(1+HOME!$H$20)))))</f>
        <v>0</v>
      </c>
      <c r="CE101" s="310">
        <f>IF($T101=TRUE,0,IF(H$2&lt;DATE(2019,10,1),IF($T$1=FALSE,H101*HOME!$F$18,H101*HOME!$F$18/(1+HOME!$H$18)),IF($AO101=TRUE,IF($T$1=FALSE,H101*HOME!$F$21,H101*HOME!$F$21/(1+HOME!$H$21)),IF($T$1=FALSE,H101*HOME!$F$20,H101*HOME!$F$20/(1+HOME!$H$20)))))</f>
        <v>0</v>
      </c>
      <c r="CF101" s="310">
        <f>IF($T101=TRUE,0,IF(I$2&lt;DATE(2019,10,1),IF($T$1=FALSE,I101*HOME!$F$18,I101*HOME!$F$18/(1+HOME!$H$18)),IF($AO101=TRUE,IF($T$1=FALSE,I101*HOME!$F$21,I101*HOME!$F$21/(1+HOME!$H$21)),IF($T$1=FALSE,I101*HOME!$F$20,I101*HOME!$F$20/(1+HOME!$H$20)))))</f>
        <v>0</v>
      </c>
      <c r="CG101" s="310">
        <f>IF($T101=TRUE,0,IF(J$2&lt;DATE(2019,10,1),IF($T$1=FALSE,J101*HOME!$F$18,J101*HOME!$F$18/(1+HOME!$H$18)),IF($AO101=TRUE,IF($T$1=FALSE,J101*HOME!$F$21,J101*HOME!$F$21/(1+HOME!$H$21)),IF($T$1=FALSE,J101*HOME!$F$20,J101*HOME!$F$20/(1+HOME!$H$20)))))</f>
        <v>0</v>
      </c>
      <c r="CH101" s="310">
        <f>IF($T101=TRUE,0,IF(K$2&lt;DATE(2019,10,1),IF($T$1=FALSE,K101*HOME!$F$18,K101*HOME!$F$18/(1+HOME!$H$18)),IF($AO101=TRUE,IF($T$1=FALSE,K101*HOME!$F$21,K101*HOME!$F$21/(1+HOME!$H$21)),IF($T$1=FALSE,K101*HOME!$F$20,K101*HOME!$F$20/(1+HOME!$H$20)))))</f>
        <v>0</v>
      </c>
      <c r="CI101" s="310">
        <f>IF($T101=TRUE,0,IF(L$2&lt;DATE(2019,10,1),IF($T$1=FALSE,L101*HOME!$F$18,L101*HOME!$F$18/(1+HOME!$H$18)),IF($AO101=TRUE,IF($T$1=FALSE,L101*HOME!$F$21,L101*HOME!$F$21/(1+HOME!$H$21)),IF($T$1=FALSE,L101*HOME!$F$20,L101*HOME!$F$20/(1+HOME!$H$20)))))</f>
        <v>0</v>
      </c>
      <c r="CJ101" s="310">
        <f>IF($T101=TRUE,0,IF(M$2&lt;DATE(2019,10,1),IF($T$1=FALSE,M101*HOME!$F$18,M101*HOME!$F$18/(1+HOME!$H$18)),IF($AO101=TRUE,IF($T$1=FALSE,M101*HOME!$F$21,M101*HOME!$F$21/(1+HOME!$H$21)),IF($T$1=FALSE,M101*HOME!$F$20,M101*HOME!$F$20/(1+HOME!$H$20)))))</f>
        <v>0</v>
      </c>
      <c r="CK101" s="310">
        <f>IF($T101=TRUE,0,IF(N$2&lt;DATE(2019,10,1),IF($T$1=FALSE,N101*HOME!$F$18,N101*HOME!$F$18/(1+HOME!$H$18)),IF($AO101=TRUE,IF($T$1=FALSE,N101*HOME!$F$21,N101*HOME!$F$21/(1+HOME!$H$21)),IF($T$1=FALSE,N101*HOME!$F$20,N101*HOME!$F$20/(1+HOME!$H$20)))))</f>
        <v>0</v>
      </c>
      <c r="CL101" s="310">
        <f>IF($T101=TRUE,0,IF(O$2&lt;DATE(2019,10,1),IF($T$1=FALSE,O101*HOME!$F$18,O101*HOME!$F$18/(1+HOME!$H$18)),IF($AO101=TRUE,IF($T$1=FALSE,O101*HOME!$F$21,O101*HOME!$F$21/(1+HOME!$H$21)),IF($T$1=FALSE,O101*HOME!$F$20,O101*HOME!$F$20/(1+HOME!$H$20)))))</f>
        <v>0</v>
      </c>
      <c r="CM101" s="310">
        <f>IF($T101=TRUE,0,IF(P$2&lt;DATE(2019,10,1),IF($T$1=FALSE,P101*HOME!$F$18,P101*HOME!$F$18/(1+HOME!$H$18)),IF($AO101=TRUE,IF($T$1=FALSE,P101*HOME!$F$21,P101*HOME!$F$21/(1+HOME!$H$21)),IF($T$1=FALSE,P101*HOME!$F$20,P101*HOME!$F$20/(1+HOME!$H$20)))))</f>
        <v>0</v>
      </c>
      <c r="CN101" s="310">
        <f t="shared" si="61"/>
        <v>0</v>
      </c>
    </row>
    <row r="102" spans="1:100" ht="18" customHeight="1">
      <c r="A102" s="335"/>
      <c r="B102" s="336"/>
      <c r="C102" s="769">
        <f>IF(C$235=FALSE,当期計画!C102,当期実績!C102)</f>
        <v>0</v>
      </c>
      <c r="D102" s="1129">
        <f>IF(D$235=FALSE,当期計画!D102,当期実績!D102)</f>
        <v>0</v>
      </c>
      <c r="E102" s="1129">
        <f>IF(E$235=FALSE,当期計画!E102,当期実績!E102)</f>
        <v>0</v>
      </c>
      <c r="F102" s="1129">
        <f>IF(F$235=FALSE,当期計画!F102,当期実績!F102)</f>
        <v>0</v>
      </c>
      <c r="G102" s="1129">
        <f>IF(G$235=FALSE,当期計画!G102,当期実績!G102)</f>
        <v>0</v>
      </c>
      <c r="H102" s="1129">
        <f>IF(H$235=FALSE,当期計画!H102,当期実績!H102)</f>
        <v>0</v>
      </c>
      <c r="I102" s="1129">
        <f>IF(I$235=FALSE,当期計画!I102,当期実績!I102)</f>
        <v>0</v>
      </c>
      <c r="J102" s="1129">
        <f>IF(J$235=FALSE,当期計画!J102,当期実績!J102)</f>
        <v>0</v>
      </c>
      <c r="K102" s="1129">
        <f>IF(K$235=FALSE,当期計画!K102,当期実績!K102)</f>
        <v>0</v>
      </c>
      <c r="L102" s="1129">
        <f>IF(L$235=FALSE,当期計画!L102,当期実績!L102)</f>
        <v>0</v>
      </c>
      <c r="M102" s="1129">
        <f>IF(M$235=FALSE,当期計画!M102,当期実績!M102)</f>
        <v>0</v>
      </c>
      <c r="N102" s="1129">
        <f>IF(N$235=FALSE,当期計画!N102,当期実績!N102)</f>
        <v>0</v>
      </c>
      <c r="O102" s="1129">
        <f>IF(O$235=FALSE,当期計画!O102,当期実績!O102)</f>
        <v>0</v>
      </c>
      <c r="P102" s="1129">
        <f>IF(P$235=FALSE,当期計画!P102,当期実績!P102)</f>
        <v>0</v>
      </c>
      <c r="Q102" s="90">
        <f t="shared" si="62"/>
        <v>0</v>
      </c>
      <c r="R102" s="1107">
        <f t="shared" si="59"/>
        <v>0</v>
      </c>
      <c r="S102" s="344">
        <f>前期実績!Q102</f>
        <v>0</v>
      </c>
      <c r="T102" s="341" t="b">
        <f>当期計画!T102</f>
        <v>0</v>
      </c>
      <c r="U102" s="79">
        <f>IF(D$2&lt;DATE(2019,10,1),IF($T$1=FALSE,IF($T102=FALSE,D102*HOME!$H$18,0),IF($T102=FALSE,D102*HOME!$H$18/(1+HOME!$H$18),0)),IF($T$1=FALSE,IF($T102=FALSE,D102*HOME!$H$20,0),IF($T102=FALSE,D102*HOME!$H$20/(1+HOME!$H$20),0)))</f>
        <v>0</v>
      </c>
      <c r="V102" s="79">
        <f>IF(E$2&lt;DATE(2019,10,1),IF($T$1=FALSE,IF($T102=FALSE,E102*HOME!$H$18,0),IF($T102=FALSE,E102*HOME!$H$18/(1+HOME!$H$18),0)),IF($T$1=FALSE,IF($T102=FALSE,E102*HOME!$H$20,0),IF($T102=FALSE,E102*HOME!$H$20/(1+HOME!$H$20),0)))</f>
        <v>0</v>
      </c>
      <c r="W102" s="79">
        <f>IF(F$2&lt;DATE(2019,10,1),IF($T$1=FALSE,IF($T102=FALSE,F102*HOME!$H$18,0),IF($T102=FALSE,F102*HOME!$H$18/(1+HOME!$H$18),0)),IF($T$1=FALSE,IF($T102=FALSE,F102*HOME!$H$20,0),IF($T102=FALSE,F102*HOME!$H$20/(1+HOME!$H$20),0)))</f>
        <v>0</v>
      </c>
      <c r="X102" s="79">
        <f>IF(G$2&lt;DATE(2019,10,1),IF($T$1=FALSE,IF($T102=FALSE,G102*HOME!$H$18,0),IF($T102=FALSE,G102*HOME!$H$18/(1+HOME!$H$18),0)),IF($T$1=FALSE,IF($T102=FALSE,G102*HOME!$H$20,0),IF($T102=FALSE,G102*HOME!$H$20/(1+HOME!$H$20),0)))</f>
        <v>0</v>
      </c>
      <c r="Y102" s="79">
        <f>IF(H$2&lt;DATE(2019,10,1),IF($T$1=FALSE,IF($T102=FALSE,H102*HOME!$H$18,0),IF($T102=FALSE,H102*HOME!$H$18/(1+HOME!$H$18),0)),IF($T$1=FALSE,IF($T102=FALSE,H102*HOME!$H$20,0),IF($T102=FALSE,H102*HOME!$H$20/(1+HOME!$H$20),0)))</f>
        <v>0</v>
      </c>
      <c r="Z102" s="79">
        <f>IF(I$2&lt;DATE(2019,10,1),IF($T$1=FALSE,IF($T102=FALSE,I102*HOME!$H$18,0),IF($T102=FALSE,I102*HOME!$H$18/(1+HOME!$H$18),0)),IF($T$1=FALSE,IF($T102=FALSE,I102*HOME!$H$20,0),IF($T102=FALSE,I102*HOME!$H$20/(1+HOME!$H$20),0)))</f>
        <v>0</v>
      </c>
      <c r="AA102" s="79">
        <f>IF(J$2&lt;DATE(2019,10,1),IF($T$1=FALSE,IF($T102=FALSE,J102*HOME!$H$18,0),IF($T102=FALSE,J102*HOME!$H$18/(1+HOME!$H$18),0)),IF($T$1=FALSE,IF($T102=FALSE,J102*HOME!$H$20,0),IF($T102=FALSE,J102*HOME!$H$20/(1+HOME!$H$20),0)))</f>
        <v>0</v>
      </c>
      <c r="AB102" s="79">
        <f>IF(K$2&lt;DATE(2019,10,1),IF($T$1=FALSE,IF($T102=FALSE,K102*HOME!$H$18,0),IF($T102=FALSE,K102*HOME!$H$18/(1+HOME!$H$18),0)),IF($T$1=FALSE,IF($T102=FALSE,K102*HOME!$H$20,0),IF($T102=FALSE,K102*HOME!$H$20/(1+HOME!$H$20),0)))</f>
        <v>0</v>
      </c>
      <c r="AC102" s="79">
        <f>IF(L$2&lt;DATE(2019,10,1),IF($T$1=FALSE,IF($T102=FALSE,L102*HOME!$H$18,0),IF($T102=FALSE,L102*HOME!$H$18/(1+HOME!$H$18),0)),IF($T$1=FALSE,IF($T102=FALSE,L102*HOME!$H$20,0),IF($T102=FALSE,L102*HOME!$H$20/(1+HOME!$H$20),0)))</f>
        <v>0</v>
      </c>
      <c r="AD102" s="79">
        <f>IF(M$2&lt;DATE(2019,10,1),IF($T$1=FALSE,IF($T102=FALSE,M102*HOME!$H$18,0),IF($T102=FALSE,M102*HOME!$H$18/(1+HOME!$H$18),0)),IF($T$1=FALSE,IF($T102=FALSE,M102*HOME!$H$20,0),IF($T102=FALSE,M102*HOME!$H$20/(1+HOME!$H$20),0)))</f>
        <v>0</v>
      </c>
      <c r="AE102" s="79">
        <f>IF(N$2&lt;DATE(2019,10,1),IF($T$1=FALSE,IF($T102=FALSE,N102*HOME!$H$18,0),IF($T102=FALSE,N102*HOME!$H$18/(1+HOME!$H$18),0)),IF($T$1=FALSE,IF($T102=FALSE,N102*HOME!$H$20,0),IF($T102=FALSE,N102*HOME!$H$20/(1+HOME!$H$20),0)))</f>
        <v>0</v>
      </c>
      <c r="AF102" s="79">
        <f>IF(O$2&lt;DATE(2019,10,1),IF($T$1=FALSE,IF($T102=FALSE,O102*HOME!$H$18,0),IF($T102=FALSE,O102*HOME!$H$18/(1+HOME!$H$18),0)),IF($T$1=FALSE,IF($T102=FALSE,O102*HOME!$H$20,0),IF($T102=FALSE,O102*HOME!$H$20/(1+HOME!$H$20),0)))</f>
        <v>0</v>
      </c>
      <c r="AG102" s="79">
        <f>IF(P$2&lt;DATE(2019,10,1),IF($T$1=FALSE,IF($T102=FALSE,P102*HOME!$H$18,0),IF($T102=FALSE,P102*HOME!$H$18/(1+HOME!$H$18),0)),IF($T$1=FALSE,IF($T102=FALSE,P102*HOME!$H$20,0),IF($T102=FALSE,P102*HOME!$H$20/(1+HOME!$H$20),0)))</f>
        <v>0</v>
      </c>
      <c r="AH102" s="79">
        <f t="shared" si="60"/>
        <v>0</v>
      </c>
      <c r="AI102" s="79">
        <f t="shared" si="48"/>
        <v>0</v>
      </c>
      <c r="AJ102" s="86"/>
      <c r="AK102" s="79"/>
      <c r="AL102" s="79"/>
      <c r="AM102" s="79"/>
      <c r="AN102" s="79"/>
      <c r="AO102" s="79"/>
      <c r="AP102" s="79"/>
      <c r="AQ102" s="79"/>
      <c r="AR102" s="79"/>
      <c r="CA102" s="310">
        <f>IF($T102=TRUE,0,IF(D$2&lt;DATE(2019,10,1),IF($T$1=FALSE,D102*HOME!$F$18,D102*HOME!$F$18/(1+HOME!$H$18)),IF($AO102=TRUE,IF($T$1=FALSE,D102*HOME!$F$21,D102*HOME!$F$21/(1+HOME!$H$21)),IF($T$1=FALSE,D102*HOME!$F$20,D102*HOME!$F$20/(1+HOME!$H$20)))))</f>
        <v>0</v>
      </c>
      <c r="CB102" s="310">
        <f>IF($T102=TRUE,0,IF(E$2&lt;DATE(2019,10,1),IF($T$1=FALSE,E102*HOME!$F$18,E102*HOME!$F$18/(1+HOME!$H$18)),IF($AO102=TRUE,IF($T$1=FALSE,E102*HOME!$F$21,E102*HOME!$F$21/(1+HOME!$H$21)),IF($T$1=FALSE,E102*HOME!$F$20,E102*HOME!$F$20/(1+HOME!$H$20)))))</f>
        <v>0</v>
      </c>
      <c r="CC102" s="310">
        <f>IF($T102=TRUE,0,IF(F$2&lt;DATE(2019,10,1),IF($T$1=FALSE,F102*HOME!$F$18,F102*HOME!$F$18/(1+HOME!$H$18)),IF($AO102=TRUE,IF($T$1=FALSE,F102*HOME!$F$21,F102*HOME!$F$21/(1+HOME!$H$21)),IF($T$1=FALSE,F102*HOME!$F$20,F102*HOME!$F$20/(1+HOME!$H$20)))))</f>
        <v>0</v>
      </c>
      <c r="CD102" s="310">
        <f>IF($T102=TRUE,0,IF(G$2&lt;DATE(2019,10,1),IF($T$1=FALSE,G102*HOME!$F$18,G102*HOME!$F$18/(1+HOME!$H$18)),IF($AO102=TRUE,IF($T$1=FALSE,G102*HOME!$F$21,G102*HOME!$F$21/(1+HOME!$H$21)),IF($T$1=FALSE,G102*HOME!$F$20,G102*HOME!$F$20/(1+HOME!$H$20)))))</f>
        <v>0</v>
      </c>
      <c r="CE102" s="310">
        <f>IF($T102=TRUE,0,IF(H$2&lt;DATE(2019,10,1),IF($T$1=FALSE,H102*HOME!$F$18,H102*HOME!$F$18/(1+HOME!$H$18)),IF($AO102=TRUE,IF($T$1=FALSE,H102*HOME!$F$21,H102*HOME!$F$21/(1+HOME!$H$21)),IF($T$1=FALSE,H102*HOME!$F$20,H102*HOME!$F$20/(1+HOME!$H$20)))))</f>
        <v>0</v>
      </c>
      <c r="CF102" s="310">
        <f>IF($T102=TRUE,0,IF(I$2&lt;DATE(2019,10,1),IF($T$1=FALSE,I102*HOME!$F$18,I102*HOME!$F$18/(1+HOME!$H$18)),IF($AO102=TRUE,IF($T$1=FALSE,I102*HOME!$F$21,I102*HOME!$F$21/(1+HOME!$H$21)),IF($T$1=FALSE,I102*HOME!$F$20,I102*HOME!$F$20/(1+HOME!$H$20)))))</f>
        <v>0</v>
      </c>
      <c r="CG102" s="310">
        <f>IF($T102=TRUE,0,IF(J$2&lt;DATE(2019,10,1),IF($T$1=FALSE,J102*HOME!$F$18,J102*HOME!$F$18/(1+HOME!$H$18)),IF($AO102=TRUE,IF($T$1=FALSE,J102*HOME!$F$21,J102*HOME!$F$21/(1+HOME!$H$21)),IF($T$1=FALSE,J102*HOME!$F$20,J102*HOME!$F$20/(1+HOME!$H$20)))))</f>
        <v>0</v>
      </c>
      <c r="CH102" s="310">
        <f>IF($T102=TRUE,0,IF(K$2&lt;DATE(2019,10,1),IF($T$1=FALSE,K102*HOME!$F$18,K102*HOME!$F$18/(1+HOME!$H$18)),IF($AO102=TRUE,IF($T$1=FALSE,K102*HOME!$F$21,K102*HOME!$F$21/(1+HOME!$H$21)),IF($T$1=FALSE,K102*HOME!$F$20,K102*HOME!$F$20/(1+HOME!$H$20)))))</f>
        <v>0</v>
      </c>
      <c r="CI102" s="310">
        <f>IF($T102=TRUE,0,IF(L$2&lt;DATE(2019,10,1),IF($T$1=FALSE,L102*HOME!$F$18,L102*HOME!$F$18/(1+HOME!$H$18)),IF($AO102=TRUE,IF($T$1=FALSE,L102*HOME!$F$21,L102*HOME!$F$21/(1+HOME!$H$21)),IF($T$1=FALSE,L102*HOME!$F$20,L102*HOME!$F$20/(1+HOME!$H$20)))))</f>
        <v>0</v>
      </c>
      <c r="CJ102" s="310">
        <f>IF($T102=TRUE,0,IF(M$2&lt;DATE(2019,10,1),IF($T$1=FALSE,M102*HOME!$F$18,M102*HOME!$F$18/(1+HOME!$H$18)),IF($AO102=TRUE,IF($T$1=FALSE,M102*HOME!$F$21,M102*HOME!$F$21/(1+HOME!$H$21)),IF($T$1=FALSE,M102*HOME!$F$20,M102*HOME!$F$20/(1+HOME!$H$20)))))</f>
        <v>0</v>
      </c>
      <c r="CK102" s="310">
        <f>IF($T102=TRUE,0,IF(N$2&lt;DATE(2019,10,1),IF($T$1=FALSE,N102*HOME!$F$18,N102*HOME!$F$18/(1+HOME!$H$18)),IF($AO102=TRUE,IF($T$1=FALSE,N102*HOME!$F$21,N102*HOME!$F$21/(1+HOME!$H$21)),IF($T$1=FALSE,N102*HOME!$F$20,N102*HOME!$F$20/(1+HOME!$H$20)))))</f>
        <v>0</v>
      </c>
      <c r="CL102" s="310">
        <f>IF($T102=TRUE,0,IF(O$2&lt;DATE(2019,10,1),IF($T$1=FALSE,O102*HOME!$F$18,O102*HOME!$F$18/(1+HOME!$H$18)),IF($AO102=TRUE,IF($T$1=FALSE,O102*HOME!$F$21,O102*HOME!$F$21/(1+HOME!$H$21)),IF($T$1=FALSE,O102*HOME!$F$20,O102*HOME!$F$20/(1+HOME!$H$20)))))</f>
        <v>0</v>
      </c>
      <c r="CM102" s="310">
        <f>IF($T102=TRUE,0,IF(P$2&lt;DATE(2019,10,1),IF($T$1=FALSE,P102*HOME!$F$18,P102*HOME!$F$18/(1+HOME!$H$18)),IF($AO102=TRUE,IF($T$1=FALSE,P102*HOME!$F$21,P102*HOME!$F$21/(1+HOME!$H$21)),IF($T$1=FALSE,P102*HOME!$F$20,P102*HOME!$F$20/(1+HOME!$H$20)))))</f>
        <v>0</v>
      </c>
      <c r="CN102" s="310">
        <f t="shared" si="61"/>
        <v>0</v>
      </c>
    </row>
    <row r="103" spans="1:100" ht="18" customHeight="1">
      <c r="A103" s="335"/>
      <c r="B103" s="336"/>
      <c r="C103" s="769">
        <f>IF(C$235=FALSE,当期計画!C103,当期実績!C103)</f>
        <v>0</v>
      </c>
      <c r="D103" s="1129">
        <f>IF(D$235=FALSE,当期計画!D103,当期実績!D103)</f>
        <v>0</v>
      </c>
      <c r="E103" s="1129">
        <f>IF(E$235=FALSE,当期計画!E103,当期実績!E103)</f>
        <v>0</v>
      </c>
      <c r="F103" s="1129">
        <f>IF(F$235=FALSE,当期計画!F103,当期実績!F103)</f>
        <v>0</v>
      </c>
      <c r="G103" s="1129">
        <f>IF(G$235=FALSE,当期計画!G103,当期実績!G103)</f>
        <v>0</v>
      </c>
      <c r="H103" s="1129">
        <f>IF(H$235=FALSE,当期計画!H103,当期実績!H103)</f>
        <v>0</v>
      </c>
      <c r="I103" s="1129">
        <f>IF(I$235=FALSE,当期計画!I103,当期実績!I103)</f>
        <v>0</v>
      </c>
      <c r="J103" s="1129">
        <f>IF(J$235=FALSE,当期計画!J103,当期実績!J103)</f>
        <v>0</v>
      </c>
      <c r="K103" s="1129">
        <f>IF(K$235=FALSE,当期計画!K103,当期実績!K103)</f>
        <v>0</v>
      </c>
      <c r="L103" s="1129">
        <f>IF(L$235=FALSE,当期計画!L103,当期実績!L103)</f>
        <v>0</v>
      </c>
      <c r="M103" s="1129">
        <f>IF(M$235=FALSE,当期計画!M103,当期実績!M103)</f>
        <v>0</v>
      </c>
      <c r="N103" s="1129">
        <f>IF(N$235=FALSE,当期計画!N103,当期実績!N103)</f>
        <v>0</v>
      </c>
      <c r="O103" s="1129">
        <f>IF(O$235=FALSE,当期計画!O103,当期実績!O103)</f>
        <v>0</v>
      </c>
      <c r="P103" s="1129">
        <f>IF(P$235=FALSE,当期計画!P103,当期実績!P103)</f>
        <v>0</v>
      </c>
      <c r="Q103" s="90">
        <f t="shared" si="62"/>
        <v>0</v>
      </c>
      <c r="R103" s="1107">
        <f t="shared" si="59"/>
        <v>0</v>
      </c>
      <c r="S103" s="344">
        <f>前期実績!Q103</f>
        <v>0</v>
      </c>
      <c r="T103" s="341" t="b">
        <f>当期計画!T103</f>
        <v>0</v>
      </c>
      <c r="U103" s="79">
        <f>IF(D$2&lt;DATE(2019,10,1),IF($T$1=FALSE,IF($T103=FALSE,D103*HOME!$H$18,0),IF($T103=FALSE,D103*HOME!$H$18/(1+HOME!$H$18),0)),IF($T$1=FALSE,IF($T103=FALSE,D103*HOME!$H$20,0),IF($T103=FALSE,D103*HOME!$H$20/(1+HOME!$H$20),0)))</f>
        <v>0</v>
      </c>
      <c r="V103" s="79">
        <f>IF(E$2&lt;DATE(2019,10,1),IF($T$1=FALSE,IF($T103=FALSE,E103*HOME!$H$18,0),IF($T103=FALSE,E103*HOME!$H$18/(1+HOME!$H$18),0)),IF($T$1=FALSE,IF($T103=FALSE,E103*HOME!$H$20,0),IF($T103=FALSE,E103*HOME!$H$20/(1+HOME!$H$20),0)))</f>
        <v>0</v>
      </c>
      <c r="W103" s="79">
        <f>IF(F$2&lt;DATE(2019,10,1),IF($T$1=FALSE,IF($T103=FALSE,F103*HOME!$H$18,0),IF($T103=FALSE,F103*HOME!$H$18/(1+HOME!$H$18),0)),IF($T$1=FALSE,IF($T103=FALSE,F103*HOME!$H$20,0),IF($T103=FALSE,F103*HOME!$H$20/(1+HOME!$H$20),0)))</f>
        <v>0</v>
      </c>
      <c r="X103" s="79">
        <f>IF(G$2&lt;DATE(2019,10,1),IF($T$1=FALSE,IF($T103=FALSE,G103*HOME!$H$18,0),IF($T103=FALSE,G103*HOME!$H$18/(1+HOME!$H$18),0)),IF($T$1=FALSE,IF($T103=FALSE,G103*HOME!$H$20,0),IF($T103=FALSE,G103*HOME!$H$20/(1+HOME!$H$20),0)))</f>
        <v>0</v>
      </c>
      <c r="Y103" s="79">
        <f>IF(H$2&lt;DATE(2019,10,1),IF($T$1=FALSE,IF($T103=FALSE,H103*HOME!$H$18,0),IF($T103=FALSE,H103*HOME!$H$18/(1+HOME!$H$18),0)),IF($T$1=FALSE,IF($T103=FALSE,H103*HOME!$H$20,0),IF($T103=FALSE,H103*HOME!$H$20/(1+HOME!$H$20),0)))</f>
        <v>0</v>
      </c>
      <c r="Z103" s="79">
        <f>IF(I$2&lt;DATE(2019,10,1),IF($T$1=FALSE,IF($T103=FALSE,I103*HOME!$H$18,0),IF($T103=FALSE,I103*HOME!$H$18/(1+HOME!$H$18),0)),IF($T$1=FALSE,IF($T103=FALSE,I103*HOME!$H$20,0),IF($T103=FALSE,I103*HOME!$H$20/(1+HOME!$H$20),0)))</f>
        <v>0</v>
      </c>
      <c r="AA103" s="79">
        <f>IF(J$2&lt;DATE(2019,10,1),IF($T$1=FALSE,IF($T103=FALSE,J103*HOME!$H$18,0),IF($T103=FALSE,J103*HOME!$H$18/(1+HOME!$H$18),0)),IF($T$1=FALSE,IF($T103=FALSE,J103*HOME!$H$20,0),IF($T103=FALSE,J103*HOME!$H$20/(1+HOME!$H$20),0)))</f>
        <v>0</v>
      </c>
      <c r="AB103" s="79">
        <f>IF(K$2&lt;DATE(2019,10,1),IF($T$1=FALSE,IF($T103=FALSE,K103*HOME!$H$18,0),IF($T103=FALSE,K103*HOME!$H$18/(1+HOME!$H$18),0)),IF($T$1=FALSE,IF($T103=FALSE,K103*HOME!$H$20,0),IF($T103=FALSE,K103*HOME!$H$20/(1+HOME!$H$20),0)))</f>
        <v>0</v>
      </c>
      <c r="AC103" s="79">
        <f>IF(L$2&lt;DATE(2019,10,1),IF($T$1=FALSE,IF($T103=FALSE,L103*HOME!$H$18,0),IF($T103=FALSE,L103*HOME!$H$18/(1+HOME!$H$18),0)),IF($T$1=FALSE,IF($T103=FALSE,L103*HOME!$H$20,0),IF($T103=FALSE,L103*HOME!$H$20/(1+HOME!$H$20),0)))</f>
        <v>0</v>
      </c>
      <c r="AD103" s="79">
        <f>IF(M$2&lt;DATE(2019,10,1),IF($T$1=FALSE,IF($T103=FALSE,M103*HOME!$H$18,0),IF($T103=FALSE,M103*HOME!$H$18/(1+HOME!$H$18),0)),IF($T$1=FALSE,IF($T103=FALSE,M103*HOME!$H$20,0),IF($T103=FALSE,M103*HOME!$H$20/(1+HOME!$H$20),0)))</f>
        <v>0</v>
      </c>
      <c r="AE103" s="79">
        <f>IF(N$2&lt;DATE(2019,10,1),IF($T$1=FALSE,IF($T103=FALSE,N103*HOME!$H$18,0),IF($T103=FALSE,N103*HOME!$H$18/(1+HOME!$H$18),0)),IF($T$1=FALSE,IF($T103=FALSE,N103*HOME!$H$20,0),IF($T103=FALSE,N103*HOME!$H$20/(1+HOME!$H$20),0)))</f>
        <v>0</v>
      </c>
      <c r="AF103" s="79">
        <f>IF(O$2&lt;DATE(2019,10,1),IF($T$1=FALSE,IF($T103=FALSE,O103*HOME!$H$18,0),IF($T103=FALSE,O103*HOME!$H$18/(1+HOME!$H$18),0)),IF($T$1=FALSE,IF($T103=FALSE,O103*HOME!$H$20,0),IF($T103=FALSE,O103*HOME!$H$20/(1+HOME!$H$20),0)))</f>
        <v>0</v>
      </c>
      <c r="AG103" s="79">
        <f>IF(P$2&lt;DATE(2019,10,1),IF($T$1=FALSE,IF($T103=FALSE,P103*HOME!$H$18,0),IF($T103=FALSE,P103*HOME!$H$18/(1+HOME!$H$18),0)),IF($T$1=FALSE,IF($T103=FALSE,P103*HOME!$H$20,0),IF($T103=FALSE,P103*HOME!$H$20/(1+HOME!$H$20),0)))</f>
        <v>0</v>
      </c>
      <c r="AH103" s="79">
        <f t="shared" si="60"/>
        <v>0</v>
      </c>
      <c r="AI103" s="79">
        <f t="shared" si="48"/>
        <v>0</v>
      </c>
      <c r="AJ103" s="86"/>
      <c r="AK103" s="79"/>
      <c r="AL103" s="79"/>
      <c r="AM103" s="79"/>
      <c r="AN103" s="79"/>
      <c r="AO103" s="79"/>
      <c r="AP103" s="79"/>
      <c r="AQ103" s="79"/>
      <c r="AR103" s="79"/>
      <c r="CA103" s="310">
        <f>IF($T103=TRUE,0,IF(D$2&lt;DATE(2019,10,1),IF($T$1=FALSE,D103*HOME!$F$18,D103*HOME!$F$18/(1+HOME!$H$18)),IF($AO103=TRUE,IF($T$1=FALSE,D103*HOME!$F$21,D103*HOME!$F$21/(1+HOME!$H$21)),IF($T$1=FALSE,D103*HOME!$F$20,D103*HOME!$F$20/(1+HOME!$H$20)))))</f>
        <v>0</v>
      </c>
      <c r="CB103" s="310">
        <f>IF($T103=TRUE,0,IF(E$2&lt;DATE(2019,10,1),IF($T$1=FALSE,E103*HOME!$F$18,E103*HOME!$F$18/(1+HOME!$H$18)),IF($AO103=TRUE,IF($T$1=FALSE,E103*HOME!$F$21,E103*HOME!$F$21/(1+HOME!$H$21)),IF($T$1=FALSE,E103*HOME!$F$20,E103*HOME!$F$20/(1+HOME!$H$20)))))</f>
        <v>0</v>
      </c>
      <c r="CC103" s="310">
        <f>IF($T103=TRUE,0,IF(F$2&lt;DATE(2019,10,1),IF($T$1=FALSE,F103*HOME!$F$18,F103*HOME!$F$18/(1+HOME!$H$18)),IF($AO103=TRUE,IF($T$1=FALSE,F103*HOME!$F$21,F103*HOME!$F$21/(1+HOME!$H$21)),IF($T$1=FALSE,F103*HOME!$F$20,F103*HOME!$F$20/(1+HOME!$H$20)))))</f>
        <v>0</v>
      </c>
      <c r="CD103" s="310">
        <f>IF($T103=TRUE,0,IF(G$2&lt;DATE(2019,10,1),IF($T$1=FALSE,G103*HOME!$F$18,G103*HOME!$F$18/(1+HOME!$H$18)),IF($AO103=TRUE,IF($T$1=FALSE,G103*HOME!$F$21,G103*HOME!$F$21/(1+HOME!$H$21)),IF($T$1=FALSE,G103*HOME!$F$20,G103*HOME!$F$20/(1+HOME!$H$20)))))</f>
        <v>0</v>
      </c>
      <c r="CE103" s="310">
        <f>IF($T103=TRUE,0,IF(H$2&lt;DATE(2019,10,1),IF($T$1=FALSE,H103*HOME!$F$18,H103*HOME!$F$18/(1+HOME!$H$18)),IF($AO103=TRUE,IF($T$1=FALSE,H103*HOME!$F$21,H103*HOME!$F$21/(1+HOME!$H$21)),IF($T$1=FALSE,H103*HOME!$F$20,H103*HOME!$F$20/(1+HOME!$H$20)))))</f>
        <v>0</v>
      </c>
      <c r="CF103" s="310">
        <f>IF($T103=TRUE,0,IF(I$2&lt;DATE(2019,10,1),IF($T$1=FALSE,I103*HOME!$F$18,I103*HOME!$F$18/(1+HOME!$H$18)),IF($AO103=TRUE,IF($T$1=FALSE,I103*HOME!$F$21,I103*HOME!$F$21/(1+HOME!$H$21)),IF($T$1=FALSE,I103*HOME!$F$20,I103*HOME!$F$20/(1+HOME!$H$20)))))</f>
        <v>0</v>
      </c>
      <c r="CG103" s="310">
        <f>IF($T103=TRUE,0,IF(J$2&lt;DATE(2019,10,1),IF($T$1=FALSE,J103*HOME!$F$18,J103*HOME!$F$18/(1+HOME!$H$18)),IF($AO103=TRUE,IF($T$1=FALSE,J103*HOME!$F$21,J103*HOME!$F$21/(1+HOME!$H$21)),IF($T$1=FALSE,J103*HOME!$F$20,J103*HOME!$F$20/(1+HOME!$H$20)))))</f>
        <v>0</v>
      </c>
      <c r="CH103" s="310">
        <f>IF($T103=TRUE,0,IF(K$2&lt;DATE(2019,10,1),IF($T$1=FALSE,K103*HOME!$F$18,K103*HOME!$F$18/(1+HOME!$H$18)),IF($AO103=TRUE,IF($T$1=FALSE,K103*HOME!$F$21,K103*HOME!$F$21/(1+HOME!$H$21)),IF($T$1=FALSE,K103*HOME!$F$20,K103*HOME!$F$20/(1+HOME!$H$20)))))</f>
        <v>0</v>
      </c>
      <c r="CI103" s="310">
        <f>IF($T103=TRUE,0,IF(L$2&lt;DATE(2019,10,1),IF($T$1=FALSE,L103*HOME!$F$18,L103*HOME!$F$18/(1+HOME!$H$18)),IF($AO103=TRUE,IF($T$1=FALSE,L103*HOME!$F$21,L103*HOME!$F$21/(1+HOME!$H$21)),IF($T$1=FALSE,L103*HOME!$F$20,L103*HOME!$F$20/(1+HOME!$H$20)))))</f>
        <v>0</v>
      </c>
      <c r="CJ103" s="310">
        <f>IF($T103=TRUE,0,IF(M$2&lt;DATE(2019,10,1),IF($T$1=FALSE,M103*HOME!$F$18,M103*HOME!$F$18/(1+HOME!$H$18)),IF($AO103=TRUE,IF($T$1=FALSE,M103*HOME!$F$21,M103*HOME!$F$21/(1+HOME!$H$21)),IF($T$1=FALSE,M103*HOME!$F$20,M103*HOME!$F$20/(1+HOME!$H$20)))))</f>
        <v>0</v>
      </c>
      <c r="CK103" s="310">
        <f>IF($T103=TRUE,0,IF(N$2&lt;DATE(2019,10,1),IF($T$1=FALSE,N103*HOME!$F$18,N103*HOME!$F$18/(1+HOME!$H$18)),IF($AO103=TRUE,IF($T$1=FALSE,N103*HOME!$F$21,N103*HOME!$F$21/(1+HOME!$H$21)),IF($T$1=FALSE,N103*HOME!$F$20,N103*HOME!$F$20/(1+HOME!$H$20)))))</f>
        <v>0</v>
      </c>
      <c r="CL103" s="310">
        <f>IF($T103=TRUE,0,IF(O$2&lt;DATE(2019,10,1),IF($T$1=FALSE,O103*HOME!$F$18,O103*HOME!$F$18/(1+HOME!$H$18)),IF($AO103=TRUE,IF($T$1=FALSE,O103*HOME!$F$21,O103*HOME!$F$21/(1+HOME!$H$21)),IF($T$1=FALSE,O103*HOME!$F$20,O103*HOME!$F$20/(1+HOME!$H$20)))))</f>
        <v>0</v>
      </c>
      <c r="CM103" s="310">
        <f>IF($T103=TRUE,0,IF(P$2&lt;DATE(2019,10,1),IF($T$1=FALSE,P103*HOME!$F$18,P103*HOME!$F$18/(1+HOME!$H$18)),IF($AO103=TRUE,IF($T$1=FALSE,P103*HOME!$F$21,P103*HOME!$F$21/(1+HOME!$H$21)),IF($T$1=FALSE,P103*HOME!$F$20,P103*HOME!$F$20/(1+HOME!$H$20)))))</f>
        <v>0</v>
      </c>
      <c r="CN103" s="310">
        <f t="shared" si="61"/>
        <v>0</v>
      </c>
    </row>
    <row r="104" spans="1:100" ht="18" customHeight="1">
      <c r="A104" s="335"/>
      <c r="B104" s="336"/>
      <c r="C104" s="769">
        <f>IF(C$235=FALSE,当期計画!C104,当期実績!C104)</f>
        <v>0</v>
      </c>
      <c r="D104" s="1129">
        <f>IF(D$235=FALSE,当期計画!D104,当期実績!D104)</f>
        <v>0</v>
      </c>
      <c r="E104" s="1129">
        <f>IF(E$235=FALSE,当期計画!E104,当期実績!E104)</f>
        <v>0</v>
      </c>
      <c r="F104" s="1129">
        <f>IF(F$235=FALSE,当期計画!F104,当期実績!F104)</f>
        <v>0</v>
      </c>
      <c r="G104" s="1129">
        <f>IF(G$235=FALSE,当期計画!G104,当期実績!G104)</f>
        <v>0</v>
      </c>
      <c r="H104" s="1129">
        <f>IF(H$235=FALSE,当期計画!H104,当期実績!H104)</f>
        <v>0</v>
      </c>
      <c r="I104" s="1129">
        <f>IF(I$235=FALSE,当期計画!I104,当期実績!I104)</f>
        <v>0</v>
      </c>
      <c r="J104" s="1129">
        <f>IF(J$235=FALSE,当期計画!J104,当期実績!J104)</f>
        <v>0</v>
      </c>
      <c r="K104" s="1129">
        <f>IF(K$235=FALSE,当期計画!K104,当期実績!K104)</f>
        <v>0</v>
      </c>
      <c r="L104" s="1129">
        <f>IF(L$235=FALSE,当期計画!L104,当期実績!L104)</f>
        <v>0</v>
      </c>
      <c r="M104" s="1129">
        <f>IF(M$235=FALSE,当期計画!M104,当期実績!M104)</f>
        <v>0</v>
      </c>
      <c r="N104" s="1129">
        <f>IF(N$235=FALSE,当期計画!N104,当期実績!N104)</f>
        <v>0</v>
      </c>
      <c r="O104" s="1129">
        <f>IF(O$235=FALSE,当期計画!O104,当期実績!O104)</f>
        <v>0</v>
      </c>
      <c r="P104" s="1129">
        <f>IF(P$235=FALSE,当期計画!P104,当期実績!P104)</f>
        <v>0</v>
      </c>
      <c r="Q104" s="90">
        <f t="shared" si="62"/>
        <v>0</v>
      </c>
      <c r="R104" s="1107">
        <f t="shared" si="59"/>
        <v>0</v>
      </c>
      <c r="S104" s="344">
        <f>前期実績!Q104</f>
        <v>0</v>
      </c>
      <c r="T104" s="341" t="b">
        <f>当期計画!T104</f>
        <v>0</v>
      </c>
      <c r="U104" s="79">
        <f>IF(D$2&lt;DATE(2019,10,1),IF($T$1=FALSE,IF($T104=FALSE,D104*HOME!$H$18,0),IF($T104=FALSE,D104*HOME!$H$18/(1+HOME!$H$18),0)),IF($T$1=FALSE,IF($T104=FALSE,D104*HOME!$H$20,0),IF($T104=FALSE,D104*HOME!$H$20/(1+HOME!$H$20),0)))</f>
        <v>0</v>
      </c>
      <c r="V104" s="79">
        <f>IF(E$2&lt;DATE(2019,10,1),IF($T$1=FALSE,IF($T104=FALSE,E104*HOME!$H$18,0),IF($T104=FALSE,E104*HOME!$H$18/(1+HOME!$H$18),0)),IF($T$1=FALSE,IF($T104=FALSE,E104*HOME!$H$20,0),IF($T104=FALSE,E104*HOME!$H$20/(1+HOME!$H$20),0)))</f>
        <v>0</v>
      </c>
      <c r="W104" s="79">
        <f>IF(F$2&lt;DATE(2019,10,1),IF($T$1=FALSE,IF($T104=FALSE,F104*HOME!$H$18,0),IF($T104=FALSE,F104*HOME!$H$18/(1+HOME!$H$18),0)),IF($T$1=FALSE,IF($T104=FALSE,F104*HOME!$H$20,0),IF($T104=FALSE,F104*HOME!$H$20/(1+HOME!$H$20),0)))</f>
        <v>0</v>
      </c>
      <c r="X104" s="79">
        <f>IF(G$2&lt;DATE(2019,10,1),IF($T$1=FALSE,IF($T104=FALSE,G104*HOME!$H$18,0),IF($T104=FALSE,G104*HOME!$H$18/(1+HOME!$H$18),0)),IF($T$1=FALSE,IF($T104=FALSE,G104*HOME!$H$20,0),IF($T104=FALSE,G104*HOME!$H$20/(1+HOME!$H$20),0)))</f>
        <v>0</v>
      </c>
      <c r="Y104" s="79">
        <f>IF(H$2&lt;DATE(2019,10,1),IF($T$1=FALSE,IF($T104=FALSE,H104*HOME!$H$18,0),IF($T104=FALSE,H104*HOME!$H$18/(1+HOME!$H$18),0)),IF($T$1=FALSE,IF($T104=FALSE,H104*HOME!$H$20,0),IF($T104=FALSE,H104*HOME!$H$20/(1+HOME!$H$20),0)))</f>
        <v>0</v>
      </c>
      <c r="Z104" s="79">
        <f>IF(I$2&lt;DATE(2019,10,1),IF($T$1=FALSE,IF($T104=FALSE,I104*HOME!$H$18,0),IF($T104=FALSE,I104*HOME!$H$18/(1+HOME!$H$18),0)),IF($T$1=FALSE,IF($T104=FALSE,I104*HOME!$H$20,0),IF($T104=FALSE,I104*HOME!$H$20/(1+HOME!$H$20),0)))</f>
        <v>0</v>
      </c>
      <c r="AA104" s="79">
        <f>IF(J$2&lt;DATE(2019,10,1),IF($T$1=FALSE,IF($T104=FALSE,J104*HOME!$H$18,0),IF($T104=FALSE,J104*HOME!$H$18/(1+HOME!$H$18),0)),IF($T$1=FALSE,IF($T104=FALSE,J104*HOME!$H$20,0),IF($T104=FALSE,J104*HOME!$H$20/(1+HOME!$H$20),0)))</f>
        <v>0</v>
      </c>
      <c r="AB104" s="79">
        <f>IF(K$2&lt;DATE(2019,10,1),IF($T$1=FALSE,IF($T104=FALSE,K104*HOME!$H$18,0),IF($T104=FALSE,K104*HOME!$H$18/(1+HOME!$H$18),0)),IF($T$1=FALSE,IF($T104=FALSE,K104*HOME!$H$20,0),IF($T104=FALSE,K104*HOME!$H$20/(1+HOME!$H$20),0)))</f>
        <v>0</v>
      </c>
      <c r="AC104" s="79">
        <f>IF(L$2&lt;DATE(2019,10,1),IF($T$1=FALSE,IF($T104=FALSE,L104*HOME!$H$18,0),IF($T104=FALSE,L104*HOME!$H$18/(1+HOME!$H$18),0)),IF($T$1=FALSE,IF($T104=FALSE,L104*HOME!$H$20,0),IF($T104=FALSE,L104*HOME!$H$20/(1+HOME!$H$20),0)))</f>
        <v>0</v>
      </c>
      <c r="AD104" s="79">
        <f>IF(M$2&lt;DATE(2019,10,1),IF($T$1=FALSE,IF($T104=FALSE,M104*HOME!$H$18,0),IF($T104=FALSE,M104*HOME!$H$18/(1+HOME!$H$18),0)),IF($T$1=FALSE,IF($T104=FALSE,M104*HOME!$H$20,0),IF($T104=FALSE,M104*HOME!$H$20/(1+HOME!$H$20),0)))</f>
        <v>0</v>
      </c>
      <c r="AE104" s="79">
        <f>IF(N$2&lt;DATE(2019,10,1),IF($T$1=FALSE,IF($T104=FALSE,N104*HOME!$H$18,0),IF($T104=FALSE,N104*HOME!$H$18/(1+HOME!$H$18),0)),IF($T$1=FALSE,IF($T104=FALSE,N104*HOME!$H$20,0),IF($T104=FALSE,N104*HOME!$H$20/(1+HOME!$H$20),0)))</f>
        <v>0</v>
      </c>
      <c r="AF104" s="79">
        <f>IF(O$2&lt;DATE(2019,10,1),IF($T$1=FALSE,IF($T104=FALSE,O104*HOME!$H$18,0),IF($T104=FALSE,O104*HOME!$H$18/(1+HOME!$H$18),0)),IF($T$1=FALSE,IF($T104=FALSE,O104*HOME!$H$20,0),IF($T104=FALSE,O104*HOME!$H$20/(1+HOME!$H$20),0)))</f>
        <v>0</v>
      </c>
      <c r="AG104" s="79">
        <f>IF(P$2&lt;DATE(2019,10,1),IF($T$1=FALSE,IF($T104=FALSE,P104*HOME!$H$18,0),IF($T104=FALSE,P104*HOME!$H$18/(1+HOME!$H$18),0)),IF($T$1=FALSE,IF($T104=FALSE,P104*HOME!$H$20,0),IF($T104=FALSE,P104*HOME!$H$20/(1+HOME!$H$20),0)))</f>
        <v>0</v>
      </c>
      <c r="AH104" s="79">
        <f t="shared" si="60"/>
        <v>0</v>
      </c>
      <c r="AI104" s="79">
        <f t="shared" si="48"/>
        <v>0</v>
      </c>
      <c r="AJ104" s="86"/>
      <c r="AK104" s="79"/>
      <c r="AL104" s="79"/>
      <c r="AM104" s="79"/>
      <c r="AN104" s="79"/>
      <c r="AO104" s="79"/>
      <c r="AP104" s="79"/>
      <c r="AQ104" s="79"/>
      <c r="AR104" s="79"/>
      <c r="CA104" s="310">
        <f>IF($T104=TRUE,0,IF(D$2&lt;DATE(2019,10,1),IF($T$1=FALSE,D104*HOME!$F$18,D104*HOME!$F$18/(1+HOME!$H$18)),IF($AO104=TRUE,IF($T$1=FALSE,D104*HOME!$F$21,D104*HOME!$F$21/(1+HOME!$H$21)),IF($T$1=FALSE,D104*HOME!$F$20,D104*HOME!$F$20/(1+HOME!$H$20)))))</f>
        <v>0</v>
      </c>
      <c r="CB104" s="310">
        <f>IF($T104=TRUE,0,IF(E$2&lt;DATE(2019,10,1),IF($T$1=FALSE,E104*HOME!$F$18,E104*HOME!$F$18/(1+HOME!$H$18)),IF($AO104=TRUE,IF($T$1=FALSE,E104*HOME!$F$21,E104*HOME!$F$21/(1+HOME!$H$21)),IF($T$1=FALSE,E104*HOME!$F$20,E104*HOME!$F$20/(1+HOME!$H$20)))))</f>
        <v>0</v>
      </c>
      <c r="CC104" s="310">
        <f>IF($T104=TRUE,0,IF(F$2&lt;DATE(2019,10,1),IF($T$1=FALSE,F104*HOME!$F$18,F104*HOME!$F$18/(1+HOME!$H$18)),IF($AO104=TRUE,IF($T$1=FALSE,F104*HOME!$F$21,F104*HOME!$F$21/(1+HOME!$H$21)),IF($T$1=FALSE,F104*HOME!$F$20,F104*HOME!$F$20/(1+HOME!$H$20)))))</f>
        <v>0</v>
      </c>
      <c r="CD104" s="310">
        <f>IF($T104=TRUE,0,IF(G$2&lt;DATE(2019,10,1),IF($T$1=FALSE,G104*HOME!$F$18,G104*HOME!$F$18/(1+HOME!$H$18)),IF($AO104=TRUE,IF($T$1=FALSE,G104*HOME!$F$21,G104*HOME!$F$21/(1+HOME!$H$21)),IF($T$1=FALSE,G104*HOME!$F$20,G104*HOME!$F$20/(1+HOME!$H$20)))))</f>
        <v>0</v>
      </c>
      <c r="CE104" s="310">
        <f>IF($T104=TRUE,0,IF(H$2&lt;DATE(2019,10,1),IF($T$1=FALSE,H104*HOME!$F$18,H104*HOME!$F$18/(1+HOME!$H$18)),IF($AO104=TRUE,IF($T$1=FALSE,H104*HOME!$F$21,H104*HOME!$F$21/(1+HOME!$H$21)),IF($T$1=FALSE,H104*HOME!$F$20,H104*HOME!$F$20/(1+HOME!$H$20)))))</f>
        <v>0</v>
      </c>
      <c r="CF104" s="310">
        <f>IF($T104=TRUE,0,IF(I$2&lt;DATE(2019,10,1),IF($T$1=FALSE,I104*HOME!$F$18,I104*HOME!$F$18/(1+HOME!$H$18)),IF($AO104=TRUE,IF($T$1=FALSE,I104*HOME!$F$21,I104*HOME!$F$21/(1+HOME!$H$21)),IF($T$1=FALSE,I104*HOME!$F$20,I104*HOME!$F$20/(1+HOME!$H$20)))))</f>
        <v>0</v>
      </c>
      <c r="CG104" s="310">
        <f>IF($T104=TRUE,0,IF(J$2&lt;DATE(2019,10,1),IF($T$1=FALSE,J104*HOME!$F$18,J104*HOME!$F$18/(1+HOME!$H$18)),IF($AO104=TRUE,IF($T$1=FALSE,J104*HOME!$F$21,J104*HOME!$F$21/(1+HOME!$H$21)),IF($T$1=FALSE,J104*HOME!$F$20,J104*HOME!$F$20/(1+HOME!$H$20)))))</f>
        <v>0</v>
      </c>
      <c r="CH104" s="310">
        <f>IF($T104=TRUE,0,IF(K$2&lt;DATE(2019,10,1),IF($T$1=FALSE,K104*HOME!$F$18,K104*HOME!$F$18/(1+HOME!$H$18)),IF($AO104=TRUE,IF($T$1=FALSE,K104*HOME!$F$21,K104*HOME!$F$21/(1+HOME!$H$21)),IF($T$1=FALSE,K104*HOME!$F$20,K104*HOME!$F$20/(1+HOME!$H$20)))))</f>
        <v>0</v>
      </c>
      <c r="CI104" s="310">
        <f>IF($T104=TRUE,0,IF(L$2&lt;DATE(2019,10,1),IF($T$1=FALSE,L104*HOME!$F$18,L104*HOME!$F$18/(1+HOME!$H$18)),IF($AO104=TRUE,IF($T$1=FALSE,L104*HOME!$F$21,L104*HOME!$F$21/(1+HOME!$H$21)),IF($T$1=FALSE,L104*HOME!$F$20,L104*HOME!$F$20/(1+HOME!$H$20)))))</f>
        <v>0</v>
      </c>
      <c r="CJ104" s="310">
        <f>IF($T104=TRUE,0,IF(M$2&lt;DATE(2019,10,1),IF($T$1=FALSE,M104*HOME!$F$18,M104*HOME!$F$18/(1+HOME!$H$18)),IF($AO104=TRUE,IF($T$1=FALSE,M104*HOME!$F$21,M104*HOME!$F$21/(1+HOME!$H$21)),IF($T$1=FALSE,M104*HOME!$F$20,M104*HOME!$F$20/(1+HOME!$H$20)))))</f>
        <v>0</v>
      </c>
      <c r="CK104" s="310">
        <f>IF($T104=TRUE,0,IF(N$2&lt;DATE(2019,10,1),IF($T$1=FALSE,N104*HOME!$F$18,N104*HOME!$F$18/(1+HOME!$H$18)),IF($AO104=TRUE,IF($T$1=FALSE,N104*HOME!$F$21,N104*HOME!$F$21/(1+HOME!$H$21)),IF($T$1=FALSE,N104*HOME!$F$20,N104*HOME!$F$20/(1+HOME!$H$20)))))</f>
        <v>0</v>
      </c>
      <c r="CL104" s="310">
        <f>IF($T104=TRUE,0,IF(O$2&lt;DATE(2019,10,1),IF($T$1=FALSE,O104*HOME!$F$18,O104*HOME!$F$18/(1+HOME!$H$18)),IF($AO104=TRUE,IF($T$1=FALSE,O104*HOME!$F$21,O104*HOME!$F$21/(1+HOME!$H$21)),IF($T$1=FALSE,O104*HOME!$F$20,O104*HOME!$F$20/(1+HOME!$H$20)))))</f>
        <v>0</v>
      </c>
      <c r="CM104" s="310">
        <f>IF($T104=TRUE,0,IF(P$2&lt;DATE(2019,10,1),IF($T$1=FALSE,P104*HOME!$F$18,P104*HOME!$F$18/(1+HOME!$H$18)),IF($AO104=TRUE,IF($T$1=FALSE,P104*HOME!$F$21,P104*HOME!$F$21/(1+HOME!$H$21)),IF($T$1=FALSE,P104*HOME!$F$20,P104*HOME!$F$20/(1+HOME!$H$20)))))</f>
        <v>0</v>
      </c>
      <c r="CN104" s="310">
        <f t="shared" si="61"/>
        <v>0</v>
      </c>
    </row>
    <row r="105" spans="1:100" ht="18" customHeight="1">
      <c r="A105" s="335"/>
      <c r="B105" s="336"/>
      <c r="C105" s="769">
        <f>IF(C$235=FALSE,当期計画!C105,当期実績!C105)</f>
        <v>0</v>
      </c>
      <c r="D105" s="1129">
        <f>IF(D$235=FALSE,当期計画!D105,当期実績!D105)</f>
        <v>0</v>
      </c>
      <c r="E105" s="1129">
        <f>IF(E$235=FALSE,当期計画!E105,当期実績!E105)</f>
        <v>0</v>
      </c>
      <c r="F105" s="1129">
        <f>IF(F$235=FALSE,当期計画!F105,当期実績!F105)</f>
        <v>0</v>
      </c>
      <c r="G105" s="1129">
        <f>IF(G$235=FALSE,当期計画!G105,当期実績!G105)</f>
        <v>0</v>
      </c>
      <c r="H105" s="1129">
        <f>IF(H$235=FALSE,当期計画!H105,当期実績!H105)</f>
        <v>0</v>
      </c>
      <c r="I105" s="1129">
        <f>IF(I$235=FALSE,当期計画!I105,当期実績!I105)</f>
        <v>0</v>
      </c>
      <c r="J105" s="1129">
        <f>IF(J$235=FALSE,当期計画!J105,当期実績!J105)</f>
        <v>0</v>
      </c>
      <c r="K105" s="1129">
        <f>IF(K$235=FALSE,当期計画!K105,当期実績!K105)</f>
        <v>0</v>
      </c>
      <c r="L105" s="1129">
        <f>IF(L$235=FALSE,当期計画!L105,当期実績!L105)</f>
        <v>0</v>
      </c>
      <c r="M105" s="1129">
        <f>IF(M$235=FALSE,当期計画!M105,当期実績!M105)</f>
        <v>0</v>
      </c>
      <c r="N105" s="1129">
        <f>IF(N$235=FALSE,当期計画!N105,当期実績!N105)</f>
        <v>0</v>
      </c>
      <c r="O105" s="1129">
        <f>IF(O$235=FALSE,当期計画!O105,当期実績!O105)</f>
        <v>0</v>
      </c>
      <c r="P105" s="1129">
        <f>IF(P$235=FALSE,当期計画!P105,当期実績!P105)</f>
        <v>0</v>
      </c>
      <c r="Q105" s="90">
        <f t="shared" si="62"/>
        <v>0</v>
      </c>
      <c r="R105" s="1107">
        <f t="shared" si="59"/>
        <v>0</v>
      </c>
      <c r="S105" s="344">
        <f>前期実績!Q105</f>
        <v>0</v>
      </c>
      <c r="T105" s="341" t="b">
        <f>当期計画!T105</f>
        <v>0</v>
      </c>
      <c r="U105" s="79">
        <f>IF(D$2&lt;DATE(2019,10,1),IF($T$1=FALSE,IF($T105=FALSE,D105*HOME!$H$18,0),IF($T105=FALSE,D105*HOME!$H$18/(1+HOME!$H$18),0)),IF($T$1=FALSE,IF($T105=FALSE,D105*HOME!$H$20,0),IF($T105=FALSE,D105*HOME!$H$20/(1+HOME!$H$20),0)))</f>
        <v>0</v>
      </c>
      <c r="V105" s="79">
        <f>IF(E$2&lt;DATE(2019,10,1),IF($T$1=FALSE,IF($T105=FALSE,E105*HOME!$H$18,0),IF($T105=FALSE,E105*HOME!$H$18/(1+HOME!$H$18),0)),IF($T$1=FALSE,IF($T105=FALSE,E105*HOME!$H$20,0),IF($T105=FALSE,E105*HOME!$H$20/(1+HOME!$H$20),0)))</f>
        <v>0</v>
      </c>
      <c r="W105" s="79">
        <f>IF(F$2&lt;DATE(2019,10,1),IF($T$1=FALSE,IF($T105=FALSE,F105*HOME!$H$18,0),IF($T105=FALSE,F105*HOME!$H$18/(1+HOME!$H$18),0)),IF($T$1=FALSE,IF($T105=FALSE,F105*HOME!$H$20,0),IF($T105=FALSE,F105*HOME!$H$20/(1+HOME!$H$20),0)))</f>
        <v>0</v>
      </c>
      <c r="X105" s="79">
        <f>IF(G$2&lt;DATE(2019,10,1),IF($T$1=FALSE,IF($T105=FALSE,G105*HOME!$H$18,0),IF($T105=FALSE,G105*HOME!$H$18/(1+HOME!$H$18),0)),IF($T$1=FALSE,IF($T105=FALSE,G105*HOME!$H$20,0),IF($T105=FALSE,G105*HOME!$H$20/(1+HOME!$H$20),0)))</f>
        <v>0</v>
      </c>
      <c r="Y105" s="79">
        <f>IF(H$2&lt;DATE(2019,10,1),IF($T$1=FALSE,IF($T105=FALSE,H105*HOME!$H$18,0),IF($T105=FALSE,H105*HOME!$H$18/(1+HOME!$H$18),0)),IF($T$1=FALSE,IF($T105=FALSE,H105*HOME!$H$20,0),IF($T105=FALSE,H105*HOME!$H$20/(1+HOME!$H$20),0)))</f>
        <v>0</v>
      </c>
      <c r="Z105" s="79">
        <f>IF(I$2&lt;DATE(2019,10,1),IF($T$1=FALSE,IF($T105=FALSE,I105*HOME!$H$18,0),IF($T105=FALSE,I105*HOME!$H$18/(1+HOME!$H$18),0)),IF($T$1=FALSE,IF($T105=FALSE,I105*HOME!$H$20,0),IF($T105=FALSE,I105*HOME!$H$20/(1+HOME!$H$20),0)))</f>
        <v>0</v>
      </c>
      <c r="AA105" s="79">
        <f>IF(J$2&lt;DATE(2019,10,1),IF($T$1=FALSE,IF($T105=FALSE,J105*HOME!$H$18,0),IF($T105=FALSE,J105*HOME!$H$18/(1+HOME!$H$18),0)),IF($T$1=FALSE,IF($T105=FALSE,J105*HOME!$H$20,0),IF($T105=FALSE,J105*HOME!$H$20/(1+HOME!$H$20),0)))</f>
        <v>0</v>
      </c>
      <c r="AB105" s="79">
        <f>IF(K$2&lt;DATE(2019,10,1),IF($T$1=FALSE,IF($T105=FALSE,K105*HOME!$H$18,0),IF($T105=FALSE,K105*HOME!$H$18/(1+HOME!$H$18),0)),IF($T$1=FALSE,IF($T105=FALSE,K105*HOME!$H$20,0),IF($T105=FALSE,K105*HOME!$H$20/(1+HOME!$H$20),0)))</f>
        <v>0</v>
      </c>
      <c r="AC105" s="79">
        <f>IF(L$2&lt;DATE(2019,10,1),IF($T$1=FALSE,IF($T105=FALSE,L105*HOME!$H$18,0),IF($T105=FALSE,L105*HOME!$H$18/(1+HOME!$H$18),0)),IF($T$1=FALSE,IF($T105=FALSE,L105*HOME!$H$20,0),IF($T105=FALSE,L105*HOME!$H$20/(1+HOME!$H$20),0)))</f>
        <v>0</v>
      </c>
      <c r="AD105" s="79">
        <f>IF(M$2&lt;DATE(2019,10,1),IF($T$1=FALSE,IF($T105=FALSE,M105*HOME!$H$18,0),IF($T105=FALSE,M105*HOME!$H$18/(1+HOME!$H$18),0)),IF($T$1=FALSE,IF($T105=FALSE,M105*HOME!$H$20,0),IF($T105=FALSE,M105*HOME!$H$20/(1+HOME!$H$20),0)))</f>
        <v>0</v>
      </c>
      <c r="AE105" s="79">
        <f>IF(N$2&lt;DATE(2019,10,1),IF($T$1=FALSE,IF($T105=FALSE,N105*HOME!$H$18,0),IF($T105=FALSE,N105*HOME!$H$18/(1+HOME!$H$18),0)),IF($T$1=FALSE,IF($T105=FALSE,N105*HOME!$H$20,0),IF($T105=FALSE,N105*HOME!$H$20/(1+HOME!$H$20),0)))</f>
        <v>0</v>
      </c>
      <c r="AF105" s="79">
        <f>IF(O$2&lt;DATE(2019,10,1),IF($T$1=FALSE,IF($T105=FALSE,O105*HOME!$H$18,0),IF($T105=FALSE,O105*HOME!$H$18/(1+HOME!$H$18),0)),IF($T$1=FALSE,IF($T105=FALSE,O105*HOME!$H$20,0),IF($T105=FALSE,O105*HOME!$H$20/(1+HOME!$H$20),0)))</f>
        <v>0</v>
      </c>
      <c r="AG105" s="79">
        <f>IF(P$2&lt;DATE(2019,10,1),IF($T$1=FALSE,IF($T105=FALSE,P105*HOME!$H$18,0),IF($T105=FALSE,P105*HOME!$H$18/(1+HOME!$H$18),0)),IF($T$1=FALSE,IF($T105=FALSE,P105*HOME!$H$20,0),IF($T105=FALSE,P105*HOME!$H$20/(1+HOME!$H$20),0)))</f>
        <v>0</v>
      </c>
      <c r="AH105" s="79">
        <f t="shared" si="60"/>
        <v>0</v>
      </c>
      <c r="AI105" s="79">
        <f t="shared" si="48"/>
        <v>0</v>
      </c>
      <c r="AJ105" s="86"/>
      <c r="AK105" s="79"/>
      <c r="AL105" s="79"/>
      <c r="AM105" s="79"/>
      <c r="AN105" s="79"/>
      <c r="AO105" s="79"/>
      <c r="AP105" s="79"/>
      <c r="AQ105" s="79"/>
      <c r="AR105" s="79"/>
      <c r="CA105" s="310">
        <f>IF($T105=TRUE,0,IF(D$2&lt;DATE(2019,10,1),IF($T$1=FALSE,D105*HOME!$F$18,D105*HOME!$F$18/(1+HOME!$H$18)),IF($AO105=TRUE,IF($T$1=FALSE,D105*HOME!$F$21,D105*HOME!$F$21/(1+HOME!$H$21)),IF($T$1=FALSE,D105*HOME!$F$20,D105*HOME!$F$20/(1+HOME!$H$20)))))</f>
        <v>0</v>
      </c>
      <c r="CB105" s="310">
        <f>IF($T105=TRUE,0,IF(E$2&lt;DATE(2019,10,1),IF($T$1=FALSE,E105*HOME!$F$18,E105*HOME!$F$18/(1+HOME!$H$18)),IF($AO105=TRUE,IF($T$1=FALSE,E105*HOME!$F$21,E105*HOME!$F$21/(1+HOME!$H$21)),IF($T$1=FALSE,E105*HOME!$F$20,E105*HOME!$F$20/(1+HOME!$H$20)))))</f>
        <v>0</v>
      </c>
      <c r="CC105" s="310">
        <f>IF($T105=TRUE,0,IF(F$2&lt;DATE(2019,10,1),IF($T$1=FALSE,F105*HOME!$F$18,F105*HOME!$F$18/(1+HOME!$H$18)),IF($AO105=TRUE,IF($T$1=FALSE,F105*HOME!$F$21,F105*HOME!$F$21/(1+HOME!$H$21)),IF($T$1=FALSE,F105*HOME!$F$20,F105*HOME!$F$20/(1+HOME!$H$20)))))</f>
        <v>0</v>
      </c>
      <c r="CD105" s="310">
        <f>IF($T105=TRUE,0,IF(G$2&lt;DATE(2019,10,1),IF($T$1=FALSE,G105*HOME!$F$18,G105*HOME!$F$18/(1+HOME!$H$18)),IF($AO105=TRUE,IF($T$1=FALSE,G105*HOME!$F$21,G105*HOME!$F$21/(1+HOME!$H$21)),IF($T$1=FALSE,G105*HOME!$F$20,G105*HOME!$F$20/(1+HOME!$H$20)))))</f>
        <v>0</v>
      </c>
      <c r="CE105" s="310">
        <f>IF($T105=TRUE,0,IF(H$2&lt;DATE(2019,10,1),IF($T$1=FALSE,H105*HOME!$F$18,H105*HOME!$F$18/(1+HOME!$H$18)),IF($AO105=TRUE,IF($T$1=FALSE,H105*HOME!$F$21,H105*HOME!$F$21/(1+HOME!$H$21)),IF($T$1=FALSE,H105*HOME!$F$20,H105*HOME!$F$20/(1+HOME!$H$20)))))</f>
        <v>0</v>
      </c>
      <c r="CF105" s="310">
        <f>IF($T105=TRUE,0,IF(I$2&lt;DATE(2019,10,1),IF($T$1=FALSE,I105*HOME!$F$18,I105*HOME!$F$18/(1+HOME!$H$18)),IF($AO105=TRUE,IF($T$1=FALSE,I105*HOME!$F$21,I105*HOME!$F$21/(1+HOME!$H$21)),IF($T$1=FALSE,I105*HOME!$F$20,I105*HOME!$F$20/(1+HOME!$H$20)))))</f>
        <v>0</v>
      </c>
      <c r="CG105" s="310">
        <f>IF($T105=TRUE,0,IF(J$2&lt;DATE(2019,10,1),IF($T$1=FALSE,J105*HOME!$F$18,J105*HOME!$F$18/(1+HOME!$H$18)),IF($AO105=TRUE,IF($T$1=FALSE,J105*HOME!$F$21,J105*HOME!$F$21/(1+HOME!$H$21)),IF($T$1=FALSE,J105*HOME!$F$20,J105*HOME!$F$20/(1+HOME!$H$20)))))</f>
        <v>0</v>
      </c>
      <c r="CH105" s="310">
        <f>IF($T105=TRUE,0,IF(K$2&lt;DATE(2019,10,1),IF($T$1=FALSE,K105*HOME!$F$18,K105*HOME!$F$18/(1+HOME!$H$18)),IF($AO105=TRUE,IF($T$1=FALSE,K105*HOME!$F$21,K105*HOME!$F$21/(1+HOME!$H$21)),IF($T$1=FALSE,K105*HOME!$F$20,K105*HOME!$F$20/(1+HOME!$H$20)))))</f>
        <v>0</v>
      </c>
      <c r="CI105" s="310">
        <f>IF($T105=TRUE,0,IF(L$2&lt;DATE(2019,10,1),IF($T$1=FALSE,L105*HOME!$F$18,L105*HOME!$F$18/(1+HOME!$H$18)),IF($AO105=TRUE,IF($T$1=FALSE,L105*HOME!$F$21,L105*HOME!$F$21/(1+HOME!$H$21)),IF($T$1=FALSE,L105*HOME!$F$20,L105*HOME!$F$20/(1+HOME!$H$20)))))</f>
        <v>0</v>
      </c>
      <c r="CJ105" s="310">
        <f>IF($T105=TRUE,0,IF(M$2&lt;DATE(2019,10,1),IF($T$1=FALSE,M105*HOME!$F$18,M105*HOME!$F$18/(1+HOME!$H$18)),IF($AO105=TRUE,IF($T$1=FALSE,M105*HOME!$F$21,M105*HOME!$F$21/(1+HOME!$H$21)),IF($T$1=FALSE,M105*HOME!$F$20,M105*HOME!$F$20/(1+HOME!$H$20)))))</f>
        <v>0</v>
      </c>
      <c r="CK105" s="310">
        <f>IF($T105=TRUE,0,IF(N$2&lt;DATE(2019,10,1),IF($T$1=FALSE,N105*HOME!$F$18,N105*HOME!$F$18/(1+HOME!$H$18)),IF($AO105=TRUE,IF($T$1=FALSE,N105*HOME!$F$21,N105*HOME!$F$21/(1+HOME!$H$21)),IF($T$1=FALSE,N105*HOME!$F$20,N105*HOME!$F$20/(1+HOME!$H$20)))))</f>
        <v>0</v>
      </c>
      <c r="CL105" s="310">
        <f>IF($T105=TRUE,0,IF(O$2&lt;DATE(2019,10,1),IF($T$1=FALSE,O105*HOME!$F$18,O105*HOME!$F$18/(1+HOME!$H$18)),IF($AO105=TRUE,IF($T$1=FALSE,O105*HOME!$F$21,O105*HOME!$F$21/(1+HOME!$H$21)),IF($T$1=FALSE,O105*HOME!$F$20,O105*HOME!$F$20/(1+HOME!$H$20)))))</f>
        <v>0</v>
      </c>
      <c r="CM105" s="310">
        <f>IF($T105=TRUE,0,IF(P$2&lt;DATE(2019,10,1),IF($T$1=FALSE,P105*HOME!$F$18,P105*HOME!$F$18/(1+HOME!$H$18)),IF($AO105=TRUE,IF($T$1=FALSE,P105*HOME!$F$21,P105*HOME!$F$21/(1+HOME!$H$21)),IF($T$1=FALSE,P105*HOME!$F$20,P105*HOME!$F$20/(1+HOME!$H$20)))))</f>
        <v>0</v>
      </c>
      <c r="CN105" s="310">
        <f t="shared" si="61"/>
        <v>0</v>
      </c>
    </row>
    <row r="106" spans="1:100" ht="18" customHeight="1">
      <c r="A106" s="335"/>
      <c r="B106" s="336"/>
      <c r="C106" s="769">
        <f>IF(C$235=FALSE,当期計画!C106,当期実績!C106)</f>
        <v>0</v>
      </c>
      <c r="D106" s="1129">
        <f>IF(D$235=FALSE,当期計画!D106,当期実績!D106)</f>
        <v>0</v>
      </c>
      <c r="E106" s="1129">
        <f>IF(E$235=FALSE,当期計画!E106,当期実績!E106)</f>
        <v>0</v>
      </c>
      <c r="F106" s="1129">
        <f>IF(F$235=FALSE,当期計画!F106,当期実績!F106)</f>
        <v>0</v>
      </c>
      <c r="G106" s="1129">
        <f>IF(G$235=FALSE,当期計画!G106,当期実績!G106)</f>
        <v>0</v>
      </c>
      <c r="H106" s="1129">
        <f>IF(H$235=FALSE,当期計画!H106,当期実績!H106)</f>
        <v>0</v>
      </c>
      <c r="I106" s="1129">
        <f>IF(I$235=FALSE,当期計画!I106,当期実績!I106)</f>
        <v>0</v>
      </c>
      <c r="J106" s="1129">
        <f>IF(J$235=FALSE,当期計画!J106,当期実績!J106)</f>
        <v>0</v>
      </c>
      <c r="K106" s="1129">
        <f>IF(K$235=FALSE,当期計画!K106,当期実績!K106)</f>
        <v>0</v>
      </c>
      <c r="L106" s="1129">
        <f>IF(L$235=FALSE,当期計画!L106,当期実績!L106)</f>
        <v>0</v>
      </c>
      <c r="M106" s="1129">
        <f>IF(M$235=FALSE,当期計画!M106,当期実績!M106)</f>
        <v>0</v>
      </c>
      <c r="N106" s="1129">
        <f>IF(N$235=FALSE,当期計画!N106,当期実績!N106)</f>
        <v>0</v>
      </c>
      <c r="O106" s="1129">
        <f>IF(O$235=FALSE,当期計画!O106,当期実績!O106)</f>
        <v>0</v>
      </c>
      <c r="P106" s="1129">
        <f>IF(P$235=FALSE,当期計画!P106,当期実績!P106)</f>
        <v>0</v>
      </c>
      <c r="Q106" s="90">
        <f t="shared" si="62"/>
        <v>0</v>
      </c>
      <c r="R106" s="1107">
        <f t="shared" si="59"/>
        <v>0</v>
      </c>
      <c r="S106" s="344">
        <f>前期実績!Q106</f>
        <v>0</v>
      </c>
      <c r="T106" s="341" t="b">
        <f>当期計画!T106</f>
        <v>0</v>
      </c>
      <c r="U106" s="79">
        <f>IF(D$2&lt;DATE(2019,10,1),IF($T$1=FALSE,IF($T106=FALSE,D106*HOME!$H$18,0),IF($T106=FALSE,D106*HOME!$H$18/(1+HOME!$H$18),0)),IF($T$1=FALSE,IF($T106=FALSE,D106*HOME!$H$20,0),IF($T106=FALSE,D106*HOME!$H$20/(1+HOME!$H$20),0)))</f>
        <v>0</v>
      </c>
      <c r="V106" s="79">
        <f>IF(E$2&lt;DATE(2019,10,1),IF($T$1=FALSE,IF($T106=FALSE,E106*HOME!$H$18,0),IF($T106=FALSE,E106*HOME!$H$18/(1+HOME!$H$18),0)),IF($T$1=FALSE,IF($T106=FALSE,E106*HOME!$H$20,0),IF($T106=FALSE,E106*HOME!$H$20/(1+HOME!$H$20),0)))</f>
        <v>0</v>
      </c>
      <c r="W106" s="79">
        <f>IF(F$2&lt;DATE(2019,10,1),IF($T$1=FALSE,IF($T106=FALSE,F106*HOME!$H$18,0),IF($T106=FALSE,F106*HOME!$H$18/(1+HOME!$H$18),0)),IF($T$1=FALSE,IF($T106=FALSE,F106*HOME!$H$20,0),IF($T106=FALSE,F106*HOME!$H$20/(1+HOME!$H$20),0)))</f>
        <v>0</v>
      </c>
      <c r="X106" s="79">
        <f>IF(G$2&lt;DATE(2019,10,1),IF($T$1=FALSE,IF($T106=FALSE,G106*HOME!$H$18,0),IF($T106=FALSE,G106*HOME!$H$18/(1+HOME!$H$18),0)),IF($T$1=FALSE,IF($T106=FALSE,G106*HOME!$H$20,0),IF($T106=FALSE,G106*HOME!$H$20/(1+HOME!$H$20),0)))</f>
        <v>0</v>
      </c>
      <c r="Y106" s="79">
        <f>IF(H$2&lt;DATE(2019,10,1),IF($T$1=FALSE,IF($T106=FALSE,H106*HOME!$H$18,0),IF($T106=FALSE,H106*HOME!$H$18/(1+HOME!$H$18),0)),IF($T$1=FALSE,IF($T106=FALSE,H106*HOME!$H$20,0),IF($T106=FALSE,H106*HOME!$H$20/(1+HOME!$H$20),0)))</f>
        <v>0</v>
      </c>
      <c r="Z106" s="79">
        <f>IF(I$2&lt;DATE(2019,10,1),IF($T$1=FALSE,IF($T106=FALSE,I106*HOME!$H$18,0),IF($T106=FALSE,I106*HOME!$H$18/(1+HOME!$H$18),0)),IF($T$1=FALSE,IF($T106=FALSE,I106*HOME!$H$20,0),IF($T106=FALSE,I106*HOME!$H$20/(1+HOME!$H$20),0)))</f>
        <v>0</v>
      </c>
      <c r="AA106" s="79">
        <f>IF(J$2&lt;DATE(2019,10,1),IF($T$1=FALSE,IF($T106=FALSE,J106*HOME!$H$18,0),IF($T106=FALSE,J106*HOME!$H$18/(1+HOME!$H$18),0)),IF($T$1=FALSE,IF($T106=FALSE,J106*HOME!$H$20,0),IF($T106=FALSE,J106*HOME!$H$20/(1+HOME!$H$20),0)))</f>
        <v>0</v>
      </c>
      <c r="AB106" s="79">
        <f>IF(K$2&lt;DATE(2019,10,1),IF($T$1=FALSE,IF($T106=FALSE,K106*HOME!$H$18,0),IF($T106=FALSE,K106*HOME!$H$18/(1+HOME!$H$18),0)),IF($T$1=FALSE,IF($T106=FALSE,K106*HOME!$H$20,0),IF($T106=FALSE,K106*HOME!$H$20/(1+HOME!$H$20),0)))</f>
        <v>0</v>
      </c>
      <c r="AC106" s="79">
        <f>IF(L$2&lt;DATE(2019,10,1),IF($T$1=FALSE,IF($T106=FALSE,L106*HOME!$H$18,0),IF($T106=FALSE,L106*HOME!$H$18/(1+HOME!$H$18),0)),IF($T$1=FALSE,IF($T106=FALSE,L106*HOME!$H$20,0),IF($T106=FALSE,L106*HOME!$H$20/(1+HOME!$H$20),0)))</f>
        <v>0</v>
      </c>
      <c r="AD106" s="79">
        <f>IF(M$2&lt;DATE(2019,10,1),IF($T$1=FALSE,IF($T106=FALSE,M106*HOME!$H$18,0),IF($T106=FALSE,M106*HOME!$H$18/(1+HOME!$H$18),0)),IF($T$1=FALSE,IF($T106=FALSE,M106*HOME!$H$20,0),IF($T106=FALSE,M106*HOME!$H$20/(1+HOME!$H$20),0)))</f>
        <v>0</v>
      </c>
      <c r="AE106" s="79">
        <f>IF(N$2&lt;DATE(2019,10,1),IF($T$1=FALSE,IF($T106=FALSE,N106*HOME!$H$18,0),IF($T106=FALSE,N106*HOME!$H$18/(1+HOME!$H$18),0)),IF($T$1=FALSE,IF($T106=FALSE,N106*HOME!$H$20,0),IF($T106=FALSE,N106*HOME!$H$20/(1+HOME!$H$20),0)))</f>
        <v>0</v>
      </c>
      <c r="AF106" s="79">
        <f>IF(O$2&lt;DATE(2019,10,1),IF($T$1=FALSE,IF($T106=FALSE,O106*HOME!$H$18,0),IF($T106=FALSE,O106*HOME!$H$18/(1+HOME!$H$18),0)),IF($T$1=FALSE,IF($T106=FALSE,O106*HOME!$H$20,0),IF($T106=FALSE,O106*HOME!$H$20/(1+HOME!$H$20),0)))</f>
        <v>0</v>
      </c>
      <c r="AG106" s="79">
        <f>IF(P$2&lt;DATE(2019,10,1),IF($T$1=FALSE,IF($T106=FALSE,P106*HOME!$H$18,0),IF($T106=FALSE,P106*HOME!$H$18/(1+HOME!$H$18),0)),IF($T$1=FALSE,IF($T106=FALSE,P106*HOME!$H$20,0),IF($T106=FALSE,P106*HOME!$H$20/(1+HOME!$H$20),0)))</f>
        <v>0</v>
      </c>
      <c r="AH106" s="79">
        <f t="shared" si="60"/>
        <v>0</v>
      </c>
      <c r="AI106" s="79">
        <f t="shared" si="48"/>
        <v>0</v>
      </c>
      <c r="AJ106" s="86"/>
      <c r="AK106" s="79"/>
      <c r="AL106" s="79"/>
      <c r="AM106" s="79"/>
      <c r="AN106" s="79"/>
      <c r="AO106" s="79"/>
      <c r="AP106" s="79"/>
      <c r="AQ106" s="79"/>
      <c r="AR106" s="79"/>
      <c r="CA106" s="310">
        <f>IF($T106=TRUE,0,IF(D$2&lt;DATE(2019,10,1),IF($T$1=FALSE,D106*HOME!$F$18,D106*HOME!$F$18/(1+HOME!$H$18)),IF($AO106=TRUE,IF($T$1=FALSE,D106*HOME!$F$21,D106*HOME!$F$21/(1+HOME!$H$21)),IF($T$1=FALSE,D106*HOME!$F$20,D106*HOME!$F$20/(1+HOME!$H$20)))))</f>
        <v>0</v>
      </c>
      <c r="CB106" s="310">
        <f>IF($T106=TRUE,0,IF(E$2&lt;DATE(2019,10,1),IF($T$1=FALSE,E106*HOME!$F$18,E106*HOME!$F$18/(1+HOME!$H$18)),IF($AO106=TRUE,IF($T$1=FALSE,E106*HOME!$F$21,E106*HOME!$F$21/(1+HOME!$H$21)),IF($T$1=FALSE,E106*HOME!$F$20,E106*HOME!$F$20/(1+HOME!$H$20)))))</f>
        <v>0</v>
      </c>
      <c r="CC106" s="310">
        <f>IF($T106=TRUE,0,IF(F$2&lt;DATE(2019,10,1),IF($T$1=FALSE,F106*HOME!$F$18,F106*HOME!$F$18/(1+HOME!$H$18)),IF($AO106=TRUE,IF($T$1=FALSE,F106*HOME!$F$21,F106*HOME!$F$21/(1+HOME!$H$21)),IF($T$1=FALSE,F106*HOME!$F$20,F106*HOME!$F$20/(1+HOME!$H$20)))))</f>
        <v>0</v>
      </c>
      <c r="CD106" s="310">
        <f>IF($T106=TRUE,0,IF(G$2&lt;DATE(2019,10,1),IF($T$1=FALSE,G106*HOME!$F$18,G106*HOME!$F$18/(1+HOME!$H$18)),IF($AO106=TRUE,IF($T$1=FALSE,G106*HOME!$F$21,G106*HOME!$F$21/(1+HOME!$H$21)),IF($T$1=FALSE,G106*HOME!$F$20,G106*HOME!$F$20/(1+HOME!$H$20)))))</f>
        <v>0</v>
      </c>
      <c r="CE106" s="310">
        <f>IF($T106=TRUE,0,IF(H$2&lt;DATE(2019,10,1),IF($T$1=FALSE,H106*HOME!$F$18,H106*HOME!$F$18/(1+HOME!$H$18)),IF($AO106=TRUE,IF($T$1=FALSE,H106*HOME!$F$21,H106*HOME!$F$21/(1+HOME!$H$21)),IF($T$1=FALSE,H106*HOME!$F$20,H106*HOME!$F$20/(1+HOME!$H$20)))))</f>
        <v>0</v>
      </c>
      <c r="CF106" s="310">
        <f>IF($T106=TRUE,0,IF(I$2&lt;DATE(2019,10,1),IF($T$1=FALSE,I106*HOME!$F$18,I106*HOME!$F$18/(1+HOME!$H$18)),IF($AO106=TRUE,IF($T$1=FALSE,I106*HOME!$F$21,I106*HOME!$F$21/(1+HOME!$H$21)),IF($T$1=FALSE,I106*HOME!$F$20,I106*HOME!$F$20/(1+HOME!$H$20)))))</f>
        <v>0</v>
      </c>
      <c r="CG106" s="310">
        <f>IF($T106=TRUE,0,IF(J$2&lt;DATE(2019,10,1),IF($T$1=FALSE,J106*HOME!$F$18,J106*HOME!$F$18/(1+HOME!$H$18)),IF($AO106=TRUE,IF($T$1=FALSE,J106*HOME!$F$21,J106*HOME!$F$21/(1+HOME!$H$21)),IF($T$1=FALSE,J106*HOME!$F$20,J106*HOME!$F$20/(1+HOME!$H$20)))))</f>
        <v>0</v>
      </c>
      <c r="CH106" s="310">
        <f>IF($T106=TRUE,0,IF(K$2&lt;DATE(2019,10,1),IF($T$1=FALSE,K106*HOME!$F$18,K106*HOME!$F$18/(1+HOME!$H$18)),IF($AO106=TRUE,IF($T$1=FALSE,K106*HOME!$F$21,K106*HOME!$F$21/(1+HOME!$H$21)),IF($T$1=FALSE,K106*HOME!$F$20,K106*HOME!$F$20/(1+HOME!$H$20)))))</f>
        <v>0</v>
      </c>
      <c r="CI106" s="310">
        <f>IF($T106=TRUE,0,IF(L$2&lt;DATE(2019,10,1),IF($T$1=FALSE,L106*HOME!$F$18,L106*HOME!$F$18/(1+HOME!$H$18)),IF($AO106=TRUE,IF($T$1=FALSE,L106*HOME!$F$21,L106*HOME!$F$21/(1+HOME!$H$21)),IF($T$1=FALSE,L106*HOME!$F$20,L106*HOME!$F$20/(1+HOME!$H$20)))))</f>
        <v>0</v>
      </c>
      <c r="CJ106" s="310">
        <f>IF($T106=TRUE,0,IF(M$2&lt;DATE(2019,10,1),IF($T$1=FALSE,M106*HOME!$F$18,M106*HOME!$F$18/(1+HOME!$H$18)),IF($AO106=TRUE,IF($T$1=FALSE,M106*HOME!$F$21,M106*HOME!$F$21/(1+HOME!$H$21)),IF($T$1=FALSE,M106*HOME!$F$20,M106*HOME!$F$20/(1+HOME!$H$20)))))</f>
        <v>0</v>
      </c>
      <c r="CK106" s="310">
        <f>IF($T106=TRUE,0,IF(N$2&lt;DATE(2019,10,1),IF($T$1=FALSE,N106*HOME!$F$18,N106*HOME!$F$18/(1+HOME!$H$18)),IF($AO106=TRUE,IF($T$1=FALSE,N106*HOME!$F$21,N106*HOME!$F$21/(1+HOME!$H$21)),IF($T$1=FALSE,N106*HOME!$F$20,N106*HOME!$F$20/(1+HOME!$H$20)))))</f>
        <v>0</v>
      </c>
      <c r="CL106" s="310">
        <f>IF($T106=TRUE,0,IF(O$2&lt;DATE(2019,10,1),IF($T$1=FALSE,O106*HOME!$F$18,O106*HOME!$F$18/(1+HOME!$H$18)),IF($AO106=TRUE,IF($T$1=FALSE,O106*HOME!$F$21,O106*HOME!$F$21/(1+HOME!$H$21)),IF($T$1=FALSE,O106*HOME!$F$20,O106*HOME!$F$20/(1+HOME!$H$20)))))</f>
        <v>0</v>
      </c>
      <c r="CM106" s="310">
        <f>IF($T106=TRUE,0,IF(P$2&lt;DATE(2019,10,1),IF($T$1=FALSE,P106*HOME!$F$18,P106*HOME!$F$18/(1+HOME!$H$18)),IF($AO106=TRUE,IF($T$1=FALSE,P106*HOME!$F$21,P106*HOME!$F$21/(1+HOME!$H$21)),IF($T$1=FALSE,P106*HOME!$F$20,P106*HOME!$F$20/(1+HOME!$H$20)))))</f>
        <v>0</v>
      </c>
      <c r="CN106" s="310">
        <f t="shared" si="61"/>
        <v>0</v>
      </c>
    </row>
    <row r="107" spans="1:100" ht="18" customHeight="1">
      <c r="A107" s="335"/>
      <c r="B107" s="336">
        <v>83</v>
      </c>
      <c r="C107" s="769">
        <f>IF(C$235=FALSE,当期計画!C107,当期実績!C107)</f>
        <v>0</v>
      </c>
      <c r="D107" s="1129">
        <f>IF(D$235=FALSE,当期計画!D107,当期実績!D107)</f>
        <v>0</v>
      </c>
      <c r="E107" s="1129">
        <f>IF(E$235=FALSE,当期計画!E107,当期実績!E107)</f>
        <v>0</v>
      </c>
      <c r="F107" s="1129">
        <f>IF(F$235=FALSE,当期計画!F107,当期実績!F107)</f>
        <v>0</v>
      </c>
      <c r="G107" s="1129">
        <f>IF(G$235=FALSE,当期計画!G107,当期実績!G107)</f>
        <v>0</v>
      </c>
      <c r="H107" s="1129">
        <f>IF(H$235=FALSE,当期計画!H107,当期実績!H107)</f>
        <v>0</v>
      </c>
      <c r="I107" s="1129">
        <f>IF(I$235=FALSE,当期計画!I107,当期実績!I107)</f>
        <v>0</v>
      </c>
      <c r="J107" s="1129">
        <f>IF(J$235=FALSE,当期計画!J107,当期実績!J107)</f>
        <v>0</v>
      </c>
      <c r="K107" s="1129">
        <f>IF(K$235=FALSE,当期計画!K107,当期実績!K107)</f>
        <v>0</v>
      </c>
      <c r="L107" s="1129">
        <f>IF(L$235=FALSE,当期計画!L107,当期実績!L107)</f>
        <v>0</v>
      </c>
      <c r="M107" s="1129">
        <f>IF(M$235=FALSE,当期計画!M107,当期実績!M107)</f>
        <v>0</v>
      </c>
      <c r="N107" s="1129">
        <f>IF(N$235=FALSE,当期計画!N107,当期実績!N107)</f>
        <v>0</v>
      </c>
      <c r="O107" s="1129">
        <f>IF(O$235=FALSE,当期計画!O107,当期実績!O107)</f>
        <v>0</v>
      </c>
      <c r="P107" s="1129">
        <f>IF(P$235=FALSE,当期計画!P107,当期実績!P107)</f>
        <v>0</v>
      </c>
      <c r="Q107" s="452">
        <f>SUM(D107:P107)</f>
        <v>0</v>
      </c>
      <c r="R107" s="1107">
        <f t="shared" si="59"/>
        <v>0</v>
      </c>
      <c r="S107" s="344">
        <f>前期実績!Q107</f>
        <v>0</v>
      </c>
      <c r="T107" s="341" t="b">
        <f>当期計画!T107</f>
        <v>0</v>
      </c>
      <c r="U107" s="79">
        <f>IF(D$2&lt;DATE(2019,10,1),IF($T$1=FALSE,IF($T107=FALSE,D107*HOME!$H$18,0),IF($T107=FALSE,D107*HOME!$H$18/(1+HOME!$H$18),0)),IF($T$1=FALSE,IF($T107=FALSE,D107*HOME!$H$20,0),IF($T107=FALSE,D107*HOME!$H$20/(1+HOME!$H$20),0)))</f>
        <v>0</v>
      </c>
      <c r="V107" s="79">
        <f>IF(E$2&lt;DATE(2019,10,1),IF($T$1=FALSE,IF($T107=FALSE,E107*HOME!$H$18,0),IF($T107=FALSE,E107*HOME!$H$18/(1+HOME!$H$18),0)),IF($T$1=FALSE,IF($T107=FALSE,E107*HOME!$H$20,0),IF($T107=FALSE,E107*HOME!$H$20/(1+HOME!$H$20),0)))</f>
        <v>0</v>
      </c>
      <c r="W107" s="79">
        <f>IF(F$2&lt;DATE(2019,10,1),IF($T$1=FALSE,IF($T107=FALSE,F107*HOME!$H$18,0),IF($T107=FALSE,F107*HOME!$H$18/(1+HOME!$H$18),0)),IF($T$1=FALSE,IF($T107=FALSE,F107*HOME!$H$20,0),IF($T107=FALSE,F107*HOME!$H$20/(1+HOME!$H$20),0)))</f>
        <v>0</v>
      </c>
      <c r="X107" s="79">
        <f>IF(G$2&lt;DATE(2019,10,1),IF($T$1=FALSE,IF($T107=FALSE,G107*HOME!$H$18,0),IF($T107=FALSE,G107*HOME!$H$18/(1+HOME!$H$18),0)),IF($T$1=FALSE,IF($T107=FALSE,G107*HOME!$H$20,0),IF($T107=FALSE,G107*HOME!$H$20/(1+HOME!$H$20),0)))</f>
        <v>0</v>
      </c>
      <c r="Y107" s="79">
        <f>IF(H$2&lt;DATE(2019,10,1),IF($T$1=FALSE,IF($T107=FALSE,H107*HOME!$H$18,0),IF($T107=FALSE,H107*HOME!$H$18/(1+HOME!$H$18),0)),IF($T$1=FALSE,IF($T107=FALSE,H107*HOME!$H$20,0),IF($T107=FALSE,H107*HOME!$H$20/(1+HOME!$H$20),0)))</f>
        <v>0</v>
      </c>
      <c r="Z107" s="79">
        <f>IF(I$2&lt;DATE(2019,10,1),IF($T$1=FALSE,IF($T107=FALSE,I107*HOME!$H$18,0),IF($T107=FALSE,I107*HOME!$H$18/(1+HOME!$H$18),0)),IF($T$1=FALSE,IF($T107=FALSE,I107*HOME!$H$20,0),IF($T107=FALSE,I107*HOME!$H$20/(1+HOME!$H$20),0)))</f>
        <v>0</v>
      </c>
      <c r="AA107" s="79">
        <f>IF(J$2&lt;DATE(2019,10,1),IF($T$1=FALSE,IF($T107=FALSE,J107*HOME!$H$18,0),IF($T107=FALSE,J107*HOME!$H$18/(1+HOME!$H$18),0)),IF($T$1=FALSE,IF($T107=FALSE,J107*HOME!$H$20,0),IF($T107=FALSE,J107*HOME!$H$20/(1+HOME!$H$20),0)))</f>
        <v>0</v>
      </c>
      <c r="AB107" s="79">
        <f>IF(K$2&lt;DATE(2019,10,1),IF($T$1=FALSE,IF($T107=FALSE,K107*HOME!$H$18,0),IF($T107=FALSE,K107*HOME!$H$18/(1+HOME!$H$18),0)),IF($T$1=FALSE,IF($T107=FALSE,K107*HOME!$H$20,0),IF($T107=FALSE,K107*HOME!$H$20/(1+HOME!$H$20),0)))</f>
        <v>0</v>
      </c>
      <c r="AC107" s="79">
        <f>IF(L$2&lt;DATE(2019,10,1),IF($T$1=FALSE,IF($T107=FALSE,L107*HOME!$H$18,0),IF($T107=FALSE,L107*HOME!$H$18/(1+HOME!$H$18),0)),IF($T$1=FALSE,IF($T107=FALSE,L107*HOME!$H$20,0),IF($T107=FALSE,L107*HOME!$H$20/(1+HOME!$H$20),0)))</f>
        <v>0</v>
      </c>
      <c r="AD107" s="79">
        <f>IF(M$2&lt;DATE(2019,10,1),IF($T$1=FALSE,IF($T107=FALSE,M107*HOME!$H$18,0),IF($T107=FALSE,M107*HOME!$H$18/(1+HOME!$H$18),0)),IF($T$1=FALSE,IF($T107=FALSE,M107*HOME!$H$20,0),IF($T107=FALSE,M107*HOME!$H$20/(1+HOME!$H$20),0)))</f>
        <v>0</v>
      </c>
      <c r="AE107" s="79">
        <f>IF(N$2&lt;DATE(2019,10,1),IF($T$1=FALSE,IF($T107=FALSE,N107*HOME!$H$18,0),IF($T107=FALSE,N107*HOME!$H$18/(1+HOME!$H$18),0)),IF($T$1=FALSE,IF($T107=FALSE,N107*HOME!$H$20,0),IF($T107=FALSE,N107*HOME!$H$20/(1+HOME!$H$20),0)))</f>
        <v>0</v>
      </c>
      <c r="AF107" s="79">
        <f>IF(O$2&lt;DATE(2019,10,1),IF($T$1=FALSE,IF($T107=FALSE,O107*HOME!$H$18,0),IF($T107=FALSE,O107*HOME!$H$18/(1+HOME!$H$18),0)),IF($T$1=FALSE,IF($T107=FALSE,O107*HOME!$H$20,0),IF($T107=FALSE,O107*HOME!$H$20/(1+HOME!$H$20),0)))</f>
        <v>0</v>
      </c>
      <c r="AG107" s="79">
        <f>IF(P$2&lt;DATE(2019,10,1),IF($T$1=FALSE,IF($T107=FALSE,P107*HOME!$H$18,0),IF($T107=FALSE,P107*HOME!$H$18/(1+HOME!$H$18),0)),IF($T$1=FALSE,IF($T107=FALSE,P107*HOME!$H$20,0),IF($T107=FALSE,P107*HOME!$H$20/(1+HOME!$H$20),0)))</f>
        <v>0</v>
      </c>
      <c r="AH107" s="79">
        <f t="shared" si="60"/>
        <v>0</v>
      </c>
      <c r="AI107" s="79">
        <f t="shared" si="48"/>
        <v>0</v>
      </c>
      <c r="AJ107" s="86"/>
      <c r="AK107" s="79"/>
      <c r="AL107" s="79"/>
      <c r="AM107" s="79"/>
      <c r="AN107" s="79"/>
      <c r="AO107" s="79"/>
      <c r="AP107" s="79"/>
      <c r="AQ107" s="79"/>
      <c r="AR107" s="79"/>
      <c r="CA107" s="310">
        <f>IF($T107=TRUE,0,IF(D$2&lt;DATE(2019,10,1),IF($T$1=FALSE,D107*HOME!$F$18,D107*HOME!$F$18/(1+HOME!$H$18)),IF($AO107=TRUE,IF($T$1=FALSE,D107*HOME!$F$21,D107*HOME!$F$21/(1+HOME!$H$21)),IF($T$1=FALSE,D107*HOME!$F$20,D107*HOME!$F$20/(1+HOME!$H$20)))))</f>
        <v>0</v>
      </c>
      <c r="CB107" s="310">
        <f>IF($T107=TRUE,0,IF(E$2&lt;DATE(2019,10,1),IF($T$1=FALSE,E107*HOME!$F$18,E107*HOME!$F$18/(1+HOME!$H$18)),IF($AO107=TRUE,IF($T$1=FALSE,E107*HOME!$F$21,E107*HOME!$F$21/(1+HOME!$H$21)),IF($T$1=FALSE,E107*HOME!$F$20,E107*HOME!$F$20/(1+HOME!$H$20)))))</f>
        <v>0</v>
      </c>
      <c r="CC107" s="310">
        <f>IF($T107=TRUE,0,IF(F$2&lt;DATE(2019,10,1),IF($T$1=FALSE,F107*HOME!$F$18,F107*HOME!$F$18/(1+HOME!$H$18)),IF($AO107=TRUE,IF($T$1=FALSE,F107*HOME!$F$21,F107*HOME!$F$21/(1+HOME!$H$21)),IF($T$1=FALSE,F107*HOME!$F$20,F107*HOME!$F$20/(1+HOME!$H$20)))))</f>
        <v>0</v>
      </c>
      <c r="CD107" s="310">
        <f>IF($T107=TRUE,0,IF(G$2&lt;DATE(2019,10,1),IF($T$1=FALSE,G107*HOME!$F$18,G107*HOME!$F$18/(1+HOME!$H$18)),IF($AO107=TRUE,IF($T$1=FALSE,G107*HOME!$F$21,G107*HOME!$F$21/(1+HOME!$H$21)),IF($T$1=FALSE,G107*HOME!$F$20,G107*HOME!$F$20/(1+HOME!$H$20)))))</f>
        <v>0</v>
      </c>
      <c r="CE107" s="310">
        <f>IF($T107=TRUE,0,IF(H$2&lt;DATE(2019,10,1),IF($T$1=FALSE,H107*HOME!$F$18,H107*HOME!$F$18/(1+HOME!$H$18)),IF($AO107=TRUE,IF($T$1=FALSE,H107*HOME!$F$21,H107*HOME!$F$21/(1+HOME!$H$21)),IF($T$1=FALSE,H107*HOME!$F$20,H107*HOME!$F$20/(1+HOME!$H$20)))))</f>
        <v>0</v>
      </c>
      <c r="CF107" s="310">
        <f>IF($T107=TRUE,0,IF(I$2&lt;DATE(2019,10,1),IF($T$1=FALSE,I107*HOME!$F$18,I107*HOME!$F$18/(1+HOME!$H$18)),IF($AO107=TRUE,IF($T$1=FALSE,I107*HOME!$F$21,I107*HOME!$F$21/(1+HOME!$H$21)),IF($T$1=FALSE,I107*HOME!$F$20,I107*HOME!$F$20/(1+HOME!$H$20)))))</f>
        <v>0</v>
      </c>
      <c r="CG107" s="310">
        <f>IF($T107=TRUE,0,IF(J$2&lt;DATE(2019,10,1),IF($T$1=FALSE,J107*HOME!$F$18,J107*HOME!$F$18/(1+HOME!$H$18)),IF($AO107=TRUE,IF($T$1=FALSE,J107*HOME!$F$21,J107*HOME!$F$21/(1+HOME!$H$21)),IF($T$1=FALSE,J107*HOME!$F$20,J107*HOME!$F$20/(1+HOME!$H$20)))))</f>
        <v>0</v>
      </c>
      <c r="CH107" s="310">
        <f>IF($T107=TRUE,0,IF(K$2&lt;DATE(2019,10,1),IF($T$1=FALSE,K107*HOME!$F$18,K107*HOME!$F$18/(1+HOME!$H$18)),IF($AO107=TRUE,IF($T$1=FALSE,K107*HOME!$F$21,K107*HOME!$F$21/(1+HOME!$H$21)),IF($T$1=FALSE,K107*HOME!$F$20,K107*HOME!$F$20/(1+HOME!$H$20)))))</f>
        <v>0</v>
      </c>
      <c r="CI107" s="310">
        <f>IF($T107=TRUE,0,IF(L$2&lt;DATE(2019,10,1),IF($T$1=FALSE,L107*HOME!$F$18,L107*HOME!$F$18/(1+HOME!$H$18)),IF($AO107=TRUE,IF($T$1=FALSE,L107*HOME!$F$21,L107*HOME!$F$21/(1+HOME!$H$21)),IF($T$1=FALSE,L107*HOME!$F$20,L107*HOME!$F$20/(1+HOME!$H$20)))))</f>
        <v>0</v>
      </c>
      <c r="CJ107" s="310">
        <f>IF($T107=TRUE,0,IF(M$2&lt;DATE(2019,10,1),IF($T$1=FALSE,M107*HOME!$F$18,M107*HOME!$F$18/(1+HOME!$H$18)),IF($AO107=TRUE,IF($T$1=FALSE,M107*HOME!$F$21,M107*HOME!$F$21/(1+HOME!$H$21)),IF($T$1=FALSE,M107*HOME!$F$20,M107*HOME!$F$20/(1+HOME!$H$20)))))</f>
        <v>0</v>
      </c>
      <c r="CK107" s="310">
        <f>IF($T107=TRUE,0,IF(N$2&lt;DATE(2019,10,1),IF($T$1=FALSE,N107*HOME!$F$18,N107*HOME!$F$18/(1+HOME!$H$18)),IF($AO107=TRUE,IF($T$1=FALSE,N107*HOME!$F$21,N107*HOME!$F$21/(1+HOME!$H$21)),IF($T$1=FALSE,N107*HOME!$F$20,N107*HOME!$F$20/(1+HOME!$H$20)))))</f>
        <v>0</v>
      </c>
      <c r="CL107" s="310">
        <f>IF($T107=TRUE,0,IF(O$2&lt;DATE(2019,10,1),IF($T$1=FALSE,O107*HOME!$F$18,O107*HOME!$F$18/(1+HOME!$H$18)),IF($AO107=TRUE,IF($T$1=FALSE,O107*HOME!$F$21,O107*HOME!$F$21/(1+HOME!$H$21)),IF($T$1=FALSE,O107*HOME!$F$20,O107*HOME!$F$20/(1+HOME!$H$20)))))</f>
        <v>0</v>
      </c>
      <c r="CM107" s="310">
        <f>IF($T107=TRUE,0,IF(P$2&lt;DATE(2019,10,1),IF($T$1=FALSE,P107*HOME!$F$18,P107*HOME!$F$18/(1+HOME!$H$18)),IF($AO107=TRUE,IF($T$1=FALSE,P107*HOME!$F$21,P107*HOME!$F$21/(1+HOME!$H$21)),IF($T$1=FALSE,P107*HOME!$F$20,P107*HOME!$F$20/(1+HOME!$H$20)))))</f>
        <v>0</v>
      </c>
      <c r="CN107" s="310">
        <f t="shared" si="61"/>
        <v>0</v>
      </c>
    </row>
    <row r="108" spans="1:100" ht="18" customHeight="1">
      <c r="A108" s="335"/>
      <c r="B108" s="336">
        <v>84</v>
      </c>
      <c r="C108" s="1143" t="s">
        <v>43</v>
      </c>
      <c r="D108" s="1144">
        <f t="shared" ref="D108:Q108" si="63">SUM(D98:D107)</f>
        <v>0</v>
      </c>
      <c r="E108" s="1144">
        <f t="shared" si="63"/>
        <v>0</v>
      </c>
      <c r="F108" s="1144">
        <f t="shared" si="63"/>
        <v>0</v>
      </c>
      <c r="G108" s="1144">
        <f t="shared" si="63"/>
        <v>0</v>
      </c>
      <c r="H108" s="1144">
        <f t="shared" si="63"/>
        <v>0</v>
      </c>
      <c r="I108" s="1144">
        <f t="shared" si="63"/>
        <v>0</v>
      </c>
      <c r="J108" s="1144">
        <f t="shared" si="63"/>
        <v>0</v>
      </c>
      <c r="K108" s="1144">
        <f t="shared" si="63"/>
        <v>0</v>
      </c>
      <c r="L108" s="1144">
        <f t="shared" si="63"/>
        <v>0</v>
      </c>
      <c r="M108" s="1144">
        <f t="shared" si="63"/>
        <v>0</v>
      </c>
      <c r="N108" s="1144">
        <f t="shared" si="63"/>
        <v>0</v>
      </c>
      <c r="O108" s="1144">
        <f t="shared" si="63"/>
        <v>0</v>
      </c>
      <c r="P108" s="1144">
        <f t="shared" si="63"/>
        <v>0</v>
      </c>
      <c r="Q108" s="485">
        <f t="shared" si="63"/>
        <v>0</v>
      </c>
      <c r="R108" s="1099">
        <f t="shared" si="59"/>
        <v>0</v>
      </c>
      <c r="S108" s="1100">
        <f>前期実績!Q108</f>
        <v>0</v>
      </c>
      <c r="T108" s="341" t="str">
        <f>当期計画!T108</f>
        <v>計</v>
      </c>
      <c r="U108" s="353">
        <f t="shared" ref="U108:AG108" si="64">SUM(U98:U107)</f>
        <v>0</v>
      </c>
      <c r="V108" s="353">
        <f t="shared" si="64"/>
        <v>0</v>
      </c>
      <c r="W108" s="353">
        <f t="shared" si="64"/>
        <v>0</v>
      </c>
      <c r="X108" s="353">
        <f t="shared" si="64"/>
        <v>0</v>
      </c>
      <c r="Y108" s="353">
        <f t="shared" si="64"/>
        <v>0</v>
      </c>
      <c r="Z108" s="353">
        <f t="shared" si="64"/>
        <v>0</v>
      </c>
      <c r="AA108" s="353">
        <f t="shared" si="64"/>
        <v>0</v>
      </c>
      <c r="AB108" s="353">
        <f t="shared" si="64"/>
        <v>0</v>
      </c>
      <c r="AC108" s="353">
        <f t="shared" si="64"/>
        <v>0</v>
      </c>
      <c r="AD108" s="353">
        <f t="shared" si="64"/>
        <v>0</v>
      </c>
      <c r="AE108" s="353">
        <f t="shared" si="64"/>
        <v>0</v>
      </c>
      <c r="AF108" s="353">
        <f t="shared" si="64"/>
        <v>0</v>
      </c>
      <c r="AG108" s="353">
        <f t="shared" si="64"/>
        <v>0</v>
      </c>
      <c r="AH108" s="353">
        <f t="shared" si="60"/>
        <v>0</v>
      </c>
      <c r="AI108" s="79">
        <f t="shared" si="48"/>
        <v>0</v>
      </c>
      <c r="AJ108" s="354"/>
      <c r="AK108" s="79"/>
      <c r="AL108" s="79"/>
      <c r="AM108" s="79"/>
      <c r="AN108" s="79"/>
      <c r="AO108" s="79"/>
      <c r="AP108" s="79"/>
      <c r="AQ108" s="79"/>
      <c r="AR108" s="79"/>
      <c r="CA108" s="405">
        <f>SUM(CA98:CA107)</f>
        <v>0</v>
      </c>
      <c r="CB108" s="405">
        <f t="shared" ref="CB108:CM108" si="65">SUM(CB98:CB107)</f>
        <v>0</v>
      </c>
      <c r="CC108" s="405">
        <f t="shared" si="65"/>
        <v>0</v>
      </c>
      <c r="CD108" s="405">
        <f t="shared" si="65"/>
        <v>0</v>
      </c>
      <c r="CE108" s="405">
        <f t="shared" si="65"/>
        <v>0</v>
      </c>
      <c r="CF108" s="405">
        <f t="shared" si="65"/>
        <v>0</v>
      </c>
      <c r="CG108" s="405">
        <f t="shared" si="65"/>
        <v>0</v>
      </c>
      <c r="CH108" s="405">
        <f t="shared" si="65"/>
        <v>0</v>
      </c>
      <c r="CI108" s="405">
        <f t="shared" si="65"/>
        <v>0</v>
      </c>
      <c r="CJ108" s="405">
        <f t="shared" si="65"/>
        <v>0</v>
      </c>
      <c r="CK108" s="405">
        <f t="shared" si="65"/>
        <v>0</v>
      </c>
      <c r="CL108" s="405">
        <f t="shared" si="65"/>
        <v>0</v>
      </c>
      <c r="CM108" s="405">
        <f t="shared" si="65"/>
        <v>0</v>
      </c>
      <c r="CN108" s="405">
        <f t="shared" si="61"/>
        <v>0</v>
      </c>
      <c r="CV108" s="310">
        <v>0</v>
      </c>
    </row>
    <row r="109" spans="1:100" ht="18" customHeight="1">
      <c r="A109" s="335"/>
      <c r="B109" s="336">
        <v>85</v>
      </c>
      <c r="C109" s="1143" t="s">
        <v>44</v>
      </c>
      <c r="D109" s="1144">
        <f t="shared" ref="D109:Q109" si="66" xml:space="preserve"> D84 + D96 - D108</f>
        <v>0</v>
      </c>
      <c r="E109" s="1144">
        <f t="shared" si="66"/>
        <v>0</v>
      </c>
      <c r="F109" s="1144">
        <f t="shared" si="66"/>
        <v>0</v>
      </c>
      <c r="G109" s="1144">
        <f t="shared" si="66"/>
        <v>0</v>
      </c>
      <c r="H109" s="1144">
        <f t="shared" si="66"/>
        <v>0</v>
      </c>
      <c r="I109" s="1144">
        <f t="shared" si="66"/>
        <v>0</v>
      </c>
      <c r="J109" s="1144">
        <f t="shared" si="66"/>
        <v>0</v>
      </c>
      <c r="K109" s="1144">
        <f t="shared" si="66"/>
        <v>0</v>
      </c>
      <c r="L109" s="1144">
        <f t="shared" si="66"/>
        <v>0</v>
      </c>
      <c r="M109" s="1144">
        <f t="shared" si="66"/>
        <v>0</v>
      </c>
      <c r="N109" s="1144">
        <f t="shared" si="66"/>
        <v>0</v>
      </c>
      <c r="O109" s="1144">
        <f t="shared" si="66"/>
        <v>0</v>
      </c>
      <c r="P109" s="1144">
        <f t="shared" si="66"/>
        <v>0</v>
      </c>
      <c r="Q109" s="485">
        <f t="shared" si="66"/>
        <v>0</v>
      </c>
      <c r="R109" s="1099">
        <f t="shared" si="59"/>
        <v>0</v>
      </c>
      <c r="S109" s="1100">
        <f>前期実績!Q109</f>
        <v>0</v>
      </c>
      <c r="T109" s="341">
        <f>当期計画!T109</f>
        <v>0</v>
      </c>
      <c r="U109" s="353"/>
      <c r="V109" s="353"/>
      <c r="W109" s="353"/>
      <c r="X109" s="353"/>
      <c r="Y109" s="353"/>
      <c r="Z109" s="353"/>
      <c r="AA109" s="353"/>
      <c r="AB109" s="353"/>
      <c r="AC109" s="353"/>
      <c r="AD109" s="353"/>
      <c r="AE109" s="353"/>
      <c r="AF109" s="353"/>
      <c r="AG109" s="353"/>
      <c r="AH109" s="353">
        <f t="shared" si="60"/>
        <v>0</v>
      </c>
      <c r="AI109" s="79">
        <f t="shared" si="48"/>
        <v>0</v>
      </c>
      <c r="AJ109" s="354"/>
      <c r="AK109" s="79"/>
      <c r="AL109" s="79"/>
      <c r="AM109" s="79"/>
      <c r="AN109" s="79"/>
      <c r="AO109" s="79"/>
      <c r="AP109" s="79"/>
      <c r="AQ109" s="79"/>
      <c r="AR109" s="79"/>
    </row>
    <row r="110" spans="1:100" ht="18" customHeight="1">
      <c r="A110" s="335"/>
      <c r="B110" s="336">
        <v>86</v>
      </c>
      <c r="C110" s="1146" t="s">
        <v>45</v>
      </c>
      <c r="D110" s="1147"/>
      <c r="E110" s="1147"/>
      <c r="F110" s="1147"/>
      <c r="G110" s="1147"/>
      <c r="H110" s="1147"/>
      <c r="I110" s="1147"/>
      <c r="J110" s="1147"/>
      <c r="K110" s="1147"/>
      <c r="L110" s="1147"/>
      <c r="M110" s="1147"/>
      <c r="N110" s="1147"/>
      <c r="O110" s="1147"/>
      <c r="P110" s="1147"/>
      <c r="Q110" s="430"/>
      <c r="R110" s="1104">
        <f t="shared" si="59"/>
        <v>0</v>
      </c>
      <c r="S110" s="1105">
        <f>前期実績!Q110</f>
        <v>0</v>
      </c>
      <c r="T110" s="341">
        <f>当期計画!T110</f>
        <v>0</v>
      </c>
      <c r="U110" s="361"/>
      <c r="V110" s="361"/>
      <c r="W110" s="361"/>
      <c r="X110" s="361"/>
      <c r="Y110" s="361"/>
      <c r="Z110" s="361"/>
      <c r="AA110" s="361"/>
      <c r="AB110" s="361"/>
      <c r="AC110" s="361"/>
      <c r="AD110" s="361"/>
      <c r="AE110" s="361"/>
      <c r="AF110" s="361"/>
      <c r="AG110" s="361"/>
      <c r="AH110" s="361">
        <f t="shared" si="60"/>
        <v>0</v>
      </c>
      <c r="AI110" s="79">
        <f t="shared" si="48"/>
        <v>0</v>
      </c>
      <c r="AJ110" s="362"/>
      <c r="AK110" s="79"/>
      <c r="AL110" s="79"/>
      <c r="AM110" s="79"/>
      <c r="AN110" s="79"/>
      <c r="AO110" s="79"/>
      <c r="AP110" s="79"/>
      <c r="AQ110" s="79"/>
      <c r="AR110" s="79"/>
      <c r="CA110" s="310">
        <f>IF($T110=TRUE,0,IF(D$2&lt;DATE(2019,10,1),IF($T$1=FALSE,D110*HOME!$F$18,D110*HOME!$F$18/(1+HOME!$H$18)),IF($AO110=TRUE,IF($T$1=FALSE,D110*HOME!$F$21,D110*HOME!$F$21/(1+HOME!$H$21)),IF($T$1=FALSE,D110*HOME!$F$20,D110*HOME!$F$20/(1+HOME!$H$20)))))</f>
        <v>0</v>
      </c>
      <c r="CB110" s="310">
        <f>IF($T110=TRUE,0,IF(E$2&lt;DATE(2019,10,1),IF($T$1=FALSE,E110*HOME!$F$18,E110*HOME!$F$18/(1+HOME!$H$18)),IF($AO110=TRUE,IF($T$1=FALSE,E110*HOME!$F$21,E110*HOME!$F$21/(1+HOME!$H$21)),IF($T$1=FALSE,E110*HOME!$F$20,E110*HOME!$F$20/(1+HOME!$H$20)))))</f>
        <v>0</v>
      </c>
      <c r="CC110" s="310">
        <f>IF($T110=TRUE,0,IF(F$2&lt;DATE(2019,10,1),IF($T$1=FALSE,F110*HOME!$F$18,F110*HOME!$F$18/(1+HOME!$H$18)),IF($AO110=TRUE,IF($T$1=FALSE,F110*HOME!$F$21,F110*HOME!$F$21/(1+HOME!$H$21)),IF($T$1=FALSE,F110*HOME!$F$20,F110*HOME!$F$20/(1+HOME!$H$20)))))</f>
        <v>0</v>
      </c>
      <c r="CD110" s="310">
        <f>IF($T110=TRUE,0,IF(G$2&lt;DATE(2019,10,1),IF($T$1=FALSE,G110*HOME!$F$18,G110*HOME!$F$18/(1+HOME!$H$18)),IF($AO110=TRUE,IF($T$1=FALSE,G110*HOME!$F$21,G110*HOME!$F$21/(1+HOME!$H$21)),IF($T$1=FALSE,G110*HOME!$F$20,G110*HOME!$F$20/(1+HOME!$H$20)))))</f>
        <v>0</v>
      </c>
      <c r="CE110" s="310">
        <f>IF($T110=TRUE,0,IF(H$2&lt;DATE(2019,10,1),IF($T$1=FALSE,H110*HOME!$F$18,H110*HOME!$F$18/(1+HOME!$H$18)),IF($AO110=TRUE,IF($T$1=FALSE,H110*HOME!$F$21,H110*HOME!$F$21/(1+HOME!$H$21)),IF($T$1=FALSE,H110*HOME!$F$20,H110*HOME!$F$20/(1+HOME!$H$20)))))</f>
        <v>0</v>
      </c>
      <c r="CF110" s="310">
        <f>IF($T110=TRUE,0,IF(I$2&lt;DATE(2019,10,1),IF($T$1=FALSE,I110*HOME!$F$18,I110*HOME!$F$18/(1+HOME!$H$18)),IF($AO110=TRUE,IF($T$1=FALSE,I110*HOME!$F$21,I110*HOME!$F$21/(1+HOME!$H$21)),IF($T$1=FALSE,I110*HOME!$F$20,I110*HOME!$F$20/(1+HOME!$H$20)))))</f>
        <v>0</v>
      </c>
      <c r="CG110" s="310">
        <f>IF($T110=TRUE,0,IF(J$2&lt;DATE(2019,10,1),IF($T$1=FALSE,J110*HOME!$F$18,J110*HOME!$F$18/(1+HOME!$H$18)),IF($AO110=TRUE,IF($T$1=FALSE,J110*HOME!$F$21,J110*HOME!$F$21/(1+HOME!$H$21)),IF($T$1=FALSE,J110*HOME!$F$20,J110*HOME!$F$20/(1+HOME!$H$20)))))</f>
        <v>0</v>
      </c>
      <c r="CH110" s="310">
        <f>IF($T110=TRUE,0,IF(K$2&lt;DATE(2019,10,1),IF($T$1=FALSE,K110*HOME!$F$18,K110*HOME!$F$18/(1+HOME!$H$18)),IF($AO110=TRUE,IF($T$1=FALSE,K110*HOME!$F$21,K110*HOME!$F$21/(1+HOME!$H$21)),IF($T$1=FALSE,K110*HOME!$F$20,K110*HOME!$F$20/(1+HOME!$H$20)))))</f>
        <v>0</v>
      </c>
      <c r="CI110" s="310">
        <f>IF($T110=TRUE,0,IF(L$2&lt;DATE(2019,10,1),IF($T$1=FALSE,L110*HOME!$F$18,L110*HOME!$F$18/(1+HOME!$H$18)),IF($AO110=TRUE,IF($T$1=FALSE,L110*HOME!$F$21,L110*HOME!$F$21/(1+HOME!$H$21)),IF($T$1=FALSE,L110*HOME!$F$20,L110*HOME!$F$20/(1+HOME!$H$20)))))</f>
        <v>0</v>
      </c>
      <c r="CJ110" s="310">
        <f>IF($T110=TRUE,0,IF(M$2&lt;DATE(2019,10,1),IF($T$1=FALSE,M110*HOME!$F$18,M110*HOME!$F$18/(1+HOME!$H$18)),IF($AO110=TRUE,IF($T$1=FALSE,M110*HOME!$F$21,M110*HOME!$F$21/(1+HOME!$H$21)),IF($T$1=FALSE,M110*HOME!$F$20,M110*HOME!$F$20/(1+HOME!$H$20)))))</f>
        <v>0</v>
      </c>
      <c r="CK110" s="310">
        <f>IF($T110=TRUE,0,IF(N$2&lt;DATE(2019,10,1),IF($T$1=FALSE,N110*HOME!$F$18,N110*HOME!$F$18/(1+HOME!$H$18)),IF($AO110=TRUE,IF($T$1=FALSE,N110*HOME!$F$21,N110*HOME!$F$21/(1+HOME!$H$21)),IF($T$1=FALSE,N110*HOME!$F$20,N110*HOME!$F$20/(1+HOME!$H$20)))))</f>
        <v>0</v>
      </c>
      <c r="CL110" s="310">
        <f>IF($T110=TRUE,0,IF(O$2&lt;DATE(2019,10,1),IF($T$1=FALSE,O110*HOME!$F$18,O110*HOME!$F$18/(1+HOME!$H$18)),IF($AO110=TRUE,IF($T$1=FALSE,O110*HOME!$F$21,O110*HOME!$F$21/(1+HOME!$H$21)),IF($T$1=FALSE,O110*HOME!$F$20,O110*HOME!$F$20/(1+HOME!$H$20)))))</f>
        <v>0</v>
      </c>
      <c r="CM110" s="310">
        <f>IF($T110=TRUE,0,IF(P$2&lt;DATE(2019,10,1),IF($T$1=FALSE,P110*HOME!$F$18,P110*HOME!$F$18/(1+HOME!$H$18)),IF($AO110=TRUE,IF($T$1=FALSE,P110*HOME!$F$21,P110*HOME!$F$21/(1+HOME!$H$21)),IF($T$1=FALSE,P110*HOME!$F$20,P110*HOME!$F$20/(1+HOME!$H$20)))))</f>
        <v>0</v>
      </c>
    </row>
    <row r="111" spans="1:100" ht="18" customHeight="1">
      <c r="A111" s="335"/>
      <c r="B111" s="336">
        <v>87</v>
      </c>
      <c r="C111" s="1146">
        <f>IF(C$235=FALSE,当期計画!C111,当期実績!C111)</f>
        <v>0</v>
      </c>
      <c r="D111" s="387">
        <f>IF(D$235=FALSE,当期計画!D111,当期実績!D111)</f>
        <v>0</v>
      </c>
      <c r="E111" s="387">
        <f>IF(E$235=FALSE,当期計画!E111,当期実績!E111)</f>
        <v>0</v>
      </c>
      <c r="F111" s="387">
        <f>IF(F$235=FALSE,当期計画!F111,当期実績!F111)</f>
        <v>0</v>
      </c>
      <c r="G111" s="387">
        <f>IF(G$235=FALSE,当期計画!G111,当期実績!G111)</f>
        <v>0</v>
      </c>
      <c r="H111" s="387">
        <f>IF(H$235=FALSE,当期計画!H111,当期実績!H111)</f>
        <v>0</v>
      </c>
      <c r="I111" s="387">
        <f>IF(I$235=FALSE,当期計画!I111,当期実績!I111)</f>
        <v>0</v>
      </c>
      <c r="J111" s="387">
        <f>IF(J$235=FALSE,当期計画!J111,当期実績!J111)</f>
        <v>0</v>
      </c>
      <c r="K111" s="387">
        <f>IF(K$235=FALSE,当期計画!K111,当期実績!K111)</f>
        <v>0</v>
      </c>
      <c r="L111" s="387">
        <f>IF(L$235=FALSE,当期計画!L111,当期実績!L111)</f>
        <v>0</v>
      </c>
      <c r="M111" s="387">
        <f>IF(M$235=FALSE,当期計画!M111,当期実績!M111)</f>
        <v>0</v>
      </c>
      <c r="N111" s="387">
        <f>IF(N$235=FALSE,当期計画!N111,当期実績!N111)</f>
        <v>0</v>
      </c>
      <c r="O111" s="387">
        <f>IF(O$235=FALSE,当期計画!O111,当期実績!O111)</f>
        <v>0</v>
      </c>
      <c r="P111" s="387">
        <f>IF(P$235=FALSE,当期計画!P111,当期実績!P111)</f>
        <v>0</v>
      </c>
      <c r="Q111" s="90">
        <f>SUM(D111:P111)</f>
        <v>0</v>
      </c>
      <c r="R111" s="1107">
        <f t="shared" si="59"/>
        <v>0</v>
      </c>
      <c r="S111" s="344">
        <f>前期実績!Q111</f>
        <v>0</v>
      </c>
      <c r="T111" s="341" t="b">
        <f>当期計画!T111</f>
        <v>0</v>
      </c>
      <c r="U111" s="79">
        <f>IF(D$2&lt;DATE(2019,10,1),IF($T$1=FALSE,IF($T111=FALSE,D111*HOME!$H$18,0),IF($T111=FALSE,D111*HOME!$H$18/(1+HOME!$H$18),0)),IF($T$1=FALSE,IF($T111=FALSE,D111*HOME!$H$20,0),IF($T111=FALSE,D111*HOME!$H$20/(1+HOME!$H$20),0)))</f>
        <v>0</v>
      </c>
      <c r="V111" s="79">
        <f>IF(E$2&lt;DATE(2019,10,1),IF($T$1=FALSE,IF($T111=FALSE,E111*HOME!$H$18,0),IF($T111=FALSE,E111*HOME!$H$18/(1+HOME!$H$18),0)),IF($T$1=FALSE,IF($T111=FALSE,E111*HOME!$H$20,0),IF($T111=FALSE,E111*HOME!$H$20/(1+HOME!$H$20),0)))</f>
        <v>0</v>
      </c>
      <c r="W111" s="79">
        <f>IF(F$2&lt;DATE(2019,10,1),IF($T$1=FALSE,IF($T111=FALSE,F111*HOME!$H$18,0),IF($T111=FALSE,F111*HOME!$H$18/(1+HOME!$H$18),0)),IF($T$1=FALSE,IF($T111=FALSE,F111*HOME!$H$20,0),IF($T111=FALSE,F111*HOME!$H$20/(1+HOME!$H$20),0)))</f>
        <v>0</v>
      </c>
      <c r="X111" s="79">
        <f>IF(G$2&lt;DATE(2019,10,1),IF($T$1=FALSE,IF($T111=FALSE,G111*HOME!$H$18,0),IF($T111=FALSE,G111*HOME!$H$18/(1+HOME!$H$18),0)),IF($T$1=FALSE,IF($T111=FALSE,G111*HOME!$H$20,0),IF($T111=FALSE,G111*HOME!$H$20/(1+HOME!$H$20),0)))</f>
        <v>0</v>
      </c>
      <c r="Y111" s="79">
        <f>IF(H$2&lt;DATE(2019,10,1),IF($T$1=FALSE,IF($T111=FALSE,H111*HOME!$H$18,0),IF($T111=FALSE,H111*HOME!$H$18/(1+HOME!$H$18),0)),IF($T$1=FALSE,IF($T111=FALSE,H111*HOME!$H$20,0),IF($T111=FALSE,H111*HOME!$H$20/(1+HOME!$H$20),0)))</f>
        <v>0</v>
      </c>
      <c r="Z111" s="79">
        <f>IF(I$2&lt;DATE(2019,10,1),IF($T$1=FALSE,IF($T111=FALSE,I111*HOME!$H$18,0),IF($T111=FALSE,I111*HOME!$H$18/(1+HOME!$H$18),0)),IF($T$1=FALSE,IF($T111=FALSE,I111*HOME!$H$20,0),IF($T111=FALSE,I111*HOME!$H$20/(1+HOME!$H$20),0)))</f>
        <v>0</v>
      </c>
      <c r="AA111" s="79">
        <f>IF(J$2&lt;DATE(2019,10,1),IF($T$1=FALSE,IF($T111=FALSE,J111*HOME!$H$18,0),IF($T111=FALSE,J111*HOME!$H$18/(1+HOME!$H$18),0)),IF($T$1=FALSE,IF($T111=FALSE,J111*HOME!$H$20,0),IF($T111=FALSE,J111*HOME!$H$20/(1+HOME!$H$20),0)))</f>
        <v>0</v>
      </c>
      <c r="AB111" s="79">
        <f>IF(K$2&lt;DATE(2019,10,1),IF($T$1=FALSE,IF($T111=FALSE,K111*HOME!$H$18,0),IF($T111=FALSE,K111*HOME!$H$18/(1+HOME!$H$18),0)),IF($T$1=FALSE,IF($T111=FALSE,K111*HOME!$H$20,0),IF($T111=FALSE,K111*HOME!$H$20/(1+HOME!$H$20),0)))</f>
        <v>0</v>
      </c>
      <c r="AC111" s="79">
        <f>IF(L$2&lt;DATE(2019,10,1),IF($T$1=FALSE,IF($T111=FALSE,L111*HOME!$H$18,0),IF($T111=FALSE,L111*HOME!$H$18/(1+HOME!$H$18),0)),IF($T$1=FALSE,IF($T111=FALSE,L111*HOME!$H$20,0),IF($T111=FALSE,L111*HOME!$H$20/(1+HOME!$H$20),0)))</f>
        <v>0</v>
      </c>
      <c r="AD111" s="79">
        <f>IF(M$2&lt;DATE(2019,10,1),IF($T$1=FALSE,IF($T111=FALSE,M111*HOME!$H$18,0),IF($T111=FALSE,M111*HOME!$H$18/(1+HOME!$H$18),0)),IF($T$1=FALSE,IF($T111=FALSE,M111*HOME!$H$20,0),IF($T111=FALSE,M111*HOME!$H$20/(1+HOME!$H$20),0)))</f>
        <v>0</v>
      </c>
      <c r="AE111" s="79">
        <f>IF(N$2&lt;DATE(2019,10,1),IF($T$1=FALSE,IF($T111=FALSE,N111*HOME!$H$18,0),IF($T111=FALSE,N111*HOME!$H$18/(1+HOME!$H$18),0)),IF($T$1=FALSE,IF($T111=FALSE,N111*HOME!$H$20,0),IF($T111=FALSE,N111*HOME!$H$20/(1+HOME!$H$20),0)))</f>
        <v>0</v>
      </c>
      <c r="AF111" s="79">
        <f>IF(O$2&lt;DATE(2019,10,1),IF($T$1=FALSE,IF($T111=FALSE,O111*HOME!$H$18,0),IF($T111=FALSE,O111*HOME!$H$18/(1+HOME!$H$18),0)),IF($T$1=FALSE,IF($T111=FALSE,O111*HOME!$H$20,0),IF($T111=FALSE,O111*HOME!$H$20/(1+HOME!$H$20),0)))</f>
        <v>0</v>
      </c>
      <c r="AG111" s="79">
        <f>IF(P$2&lt;DATE(2019,10,1),IF($T$1=FALSE,IF($T111=FALSE,P111*HOME!$H$18,0),IF($T111=FALSE,P111*HOME!$H$18/(1+HOME!$H$18),0)),IF($T$1=FALSE,IF($T111=FALSE,P111*HOME!$H$20,0),IF($T111=FALSE,P111*HOME!$H$20/(1+HOME!$H$20),0)))</f>
        <v>0</v>
      </c>
      <c r="AH111" s="79">
        <f t="shared" si="60"/>
        <v>0</v>
      </c>
      <c r="AI111" s="79">
        <f t="shared" si="48"/>
        <v>0</v>
      </c>
      <c r="AJ111" s="86"/>
      <c r="AK111" s="79"/>
      <c r="AL111" s="79"/>
      <c r="AM111" s="79"/>
      <c r="AN111" s="79"/>
      <c r="AO111" s="79"/>
      <c r="AP111" s="79"/>
      <c r="AQ111" s="79"/>
      <c r="AR111" s="79"/>
      <c r="CA111" s="310">
        <f>IF($T111=TRUE,0,IF(D$2&lt;DATE(2019,10,1),IF($T$1=FALSE,D111*HOME!$F$18,D111*HOME!$F$18/(1+HOME!$H$18)),IF($AO111=TRUE,IF($T$1=FALSE,D111*HOME!$F$21,D111*HOME!$F$21/(1+HOME!$H$21)),IF($T$1=FALSE,D111*HOME!$F$20,D111*HOME!$F$20/(1+HOME!$H$20)))))</f>
        <v>0</v>
      </c>
      <c r="CB111" s="310">
        <f>IF($T111=TRUE,0,IF(E$2&lt;DATE(2019,10,1),IF($T$1=FALSE,E111*HOME!$F$18,E111*HOME!$F$18/(1+HOME!$H$18)),IF($AO111=TRUE,IF($T$1=FALSE,E111*HOME!$F$21,E111*HOME!$F$21/(1+HOME!$H$21)),IF($T$1=FALSE,E111*HOME!$F$20,E111*HOME!$F$20/(1+HOME!$H$20)))))</f>
        <v>0</v>
      </c>
      <c r="CC111" s="310">
        <f>IF($T111=TRUE,0,IF(F$2&lt;DATE(2019,10,1),IF($T$1=FALSE,F111*HOME!$F$18,F111*HOME!$F$18/(1+HOME!$H$18)),IF($AO111=TRUE,IF($T$1=FALSE,F111*HOME!$F$21,F111*HOME!$F$21/(1+HOME!$H$21)),IF($T$1=FALSE,F111*HOME!$F$20,F111*HOME!$F$20/(1+HOME!$H$20)))))</f>
        <v>0</v>
      </c>
      <c r="CD111" s="310">
        <f>IF($T111=TRUE,0,IF(G$2&lt;DATE(2019,10,1),IF($T$1=FALSE,G111*HOME!$F$18,G111*HOME!$F$18/(1+HOME!$H$18)),IF($AO111=TRUE,IF($T$1=FALSE,G111*HOME!$F$21,G111*HOME!$F$21/(1+HOME!$H$21)),IF($T$1=FALSE,G111*HOME!$F$20,G111*HOME!$F$20/(1+HOME!$H$20)))))</f>
        <v>0</v>
      </c>
      <c r="CE111" s="310">
        <f>IF($T111=TRUE,0,IF(H$2&lt;DATE(2019,10,1),IF($T$1=FALSE,H111*HOME!$F$18,H111*HOME!$F$18/(1+HOME!$H$18)),IF($AO111=TRUE,IF($T$1=FALSE,H111*HOME!$F$21,H111*HOME!$F$21/(1+HOME!$H$21)),IF($T$1=FALSE,H111*HOME!$F$20,H111*HOME!$F$20/(1+HOME!$H$20)))))</f>
        <v>0</v>
      </c>
      <c r="CF111" s="310">
        <f>IF($T111=TRUE,0,IF(I$2&lt;DATE(2019,10,1),IF($T$1=FALSE,I111*HOME!$F$18,I111*HOME!$F$18/(1+HOME!$H$18)),IF($AO111=TRUE,IF($T$1=FALSE,I111*HOME!$F$21,I111*HOME!$F$21/(1+HOME!$H$21)),IF($T$1=FALSE,I111*HOME!$F$20,I111*HOME!$F$20/(1+HOME!$H$20)))))</f>
        <v>0</v>
      </c>
      <c r="CG111" s="310">
        <f>IF($T111=TRUE,0,IF(J$2&lt;DATE(2019,10,1),IF($T$1=FALSE,J111*HOME!$F$18,J111*HOME!$F$18/(1+HOME!$H$18)),IF($AO111=TRUE,IF($T$1=FALSE,J111*HOME!$F$21,J111*HOME!$F$21/(1+HOME!$H$21)),IF($T$1=FALSE,J111*HOME!$F$20,J111*HOME!$F$20/(1+HOME!$H$20)))))</f>
        <v>0</v>
      </c>
      <c r="CH111" s="310">
        <f>IF($T111=TRUE,0,IF(K$2&lt;DATE(2019,10,1),IF($T$1=FALSE,K111*HOME!$F$18,K111*HOME!$F$18/(1+HOME!$H$18)),IF($AO111=TRUE,IF($T$1=FALSE,K111*HOME!$F$21,K111*HOME!$F$21/(1+HOME!$H$21)),IF($T$1=FALSE,K111*HOME!$F$20,K111*HOME!$F$20/(1+HOME!$H$20)))))</f>
        <v>0</v>
      </c>
      <c r="CI111" s="310">
        <f>IF($T111=TRUE,0,IF(L$2&lt;DATE(2019,10,1),IF($T$1=FALSE,L111*HOME!$F$18,L111*HOME!$F$18/(1+HOME!$H$18)),IF($AO111=TRUE,IF($T$1=FALSE,L111*HOME!$F$21,L111*HOME!$F$21/(1+HOME!$H$21)),IF($T$1=FALSE,L111*HOME!$F$20,L111*HOME!$F$20/(1+HOME!$H$20)))))</f>
        <v>0</v>
      </c>
      <c r="CJ111" s="310">
        <f>IF($T111=TRUE,0,IF(M$2&lt;DATE(2019,10,1),IF($T$1=FALSE,M111*HOME!$F$18,M111*HOME!$F$18/(1+HOME!$H$18)),IF($AO111=TRUE,IF($T$1=FALSE,M111*HOME!$F$21,M111*HOME!$F$21/(1+HOME!$H$21)),IF($T$1=FALSE,M111*HOME!$F$20,M111*HOME!$F$20/(1+HOME!$H$20)))))</f>
        <v>0</v>
      </c>
      <c r="CK111" s="310">
        <f>IF($T111=TRUE,0,IF(N$2&lt;DATE(2019,10,1),IF($T$1=FALSE,N111*HOME!$F$18,N111*HOME!$F$18/(1+HOME!$H$18)),IF($AO111=TRUE,IF($T$1=FALSE,N111*HOME!$F$21,N111*HOME!$F$21/(1+HOME!$H$21)),IF($T$1=FALSE,N111*HOME!$F$20,N111*HOME!$F$20/(1+HOME!$H$20)))))</f>
        <v>0</v>
      </c>
      <c r="CL111" s="310">
        <f>IF($T111=TRUE,0,IF(O$2&lt;DATE(2019,10,1),IF($T$1=FALSE,O111*HOME!$F$18,O111*HOME!$F$18/(1+HOME!$H$18)),IF($AO111=TRUE,IF($T$1=FALSE,O111*HOME!$F$21,O111*HOME!$F$21/(1+HOME!$H$21)),IF($T$1=FALSE,O111*HOME!$F$20,O111*HOME!$F$20/(1+HOME!$H$20)))))</f>
        <v>0</v>
      </c>
      <c r="CM111" s="310">
        <f>IF($T111=TRUE,0,IF(P$2&lt;DATE(2019,10,1),IF($T$1=FALSE,P111*HOME!$F$18,P111*HOME!$F$18/(1+HOME!$H$18)),IF($AO111=TRUE,IF($T$1=FALSE,P111*HOME!$F$21,P111*HOME!$F$21/(1+HOME!$H$21)),IF($T$1=FALSE,P111*HOME!$F$20,P111*HOME!$F$20/(1+HOME!$H$20)))))</f>
        <v>0</v>
      </c>
      <c r="CN111" s="310">
        <f t="shared" ref="CN111:CN116" si="67">SUM(CA111:CM111)</f>
        <v>0</v>
      </c>
    </row>
    <row r="112" spans="1:100" ht="18" customHeight="1">
      <c r="A112" s="335"/>
      <c r="B112" s="336"/>
      <c r="C112" s="1146">
        <f>IF(C$235=FALSE,当期計画!C112,当期実績!C112)</f>
        <v>0</v>
      </c>
      <c r="D112" s="1129">
        <f>IF(D$235=FALSE,当期計画!D112,当期実績!D112)</f>
        <v>0</v>
      </c>
      <c r="E112" s="1129">
        <f>IF(E$235=FALSE,当期計画!E112,当期実績!E112)</f>
        <v>0</v>
      </c>
      <c r="F112" s="1129">
        <f>IF(F$235=FALSE,当期計画!F112,当期実績!F112)</f>
        <v>0</v>
      </c>
      <c r="G112" s="1129">
        <f>IF(G$235=FALSE,当期計画!G112,当期実績!G112)</f>
        <v>0</v>
      </c>
      <c r="H112" s="1129">
        <f>IF(H$235=FALSE,当期計画!H112,当期実績!H112)</f>
        <v>0</v>
      </c>
      <c r="I112" s="1129">
        <f>IF(I$235=FALSE,当期計画!I112,当期実績!I112)</f>
        <v>0</v>
      </c>
      <c r="J112" s="1129">
        <f>IF(J$235=FALSE,当期計画!J112,当期実績!J112)</f>
        <v>0</v>
      </c>
      <c r="K112" s="1129">
        <f>IF(K$235=FALSE,当期計画!K112,当期実績!K112)</f>
        <v>0</v>
      </c>
      <c r="L112" s="1129">
        <f>IF(L$235=FALSE,当期計画!L112,当期実績!L112)</f>
        <v>0</v>
      </c>
      <c r="M112" s="1129">
        <f>IF(M$235=FALSE,当期計画!M112,当期実績!M112)</f>
        <v>0</v>
      </c>
      <c r="N112" s="1129">
        <f>IF(N$235=FALSE,当期計画!N112,当期実績!N112)</f>
        <v>0</v>
      </c>
      <c r="O112" s="1129">
        <f>IF(O$235=FALSE,当期計画!O112,当期実績!O112)</f>
        <v>0</v>
      </c>
      <c r="P112" s="1129">
        <f>IF(P$235=FALSE,当期計画!P112,当期実績!P112)</f>
        <v>0</v>
      </c>
      <c r="Q112" s="90">
        <f>SUM(D112:P112)</f>
        <v>0</v>
      </c>
      <c r="R112" s="1107">
        <f t="shared" si="59"/>
        <v>0</v>
      </c>
      <c r="S112" s="344">
        <f>前期実績!Q112</f>
        <v>0</v>
      </c>
      <c r="T112" s="341" t="b">
        <f>当期計画!T112</f>
        <v>0</v>
      </c>
      <c r="U112" s="79">
        <f>IF(D$2&lt;DATE(2019,10,1),IF($T$1=FALSE,IF($T112=FALSE,D112*HOME!$H$18,0),IF($T112=FALSE,D112*HOME!$H$18/(1+HOME!$H$18),0)),IF($T$1=FALSE,IF($T112=FALSE,D112*HOME!$H$20,0),IF($T112=FALSE,D112*HOME!$H$20/(1+HOME!$H$20),0)))</f>
        <v>0</v>
      </c>
      <c r="V112" s="79">
        <f>IF(E$2&lt;DATE(2019,10,1),IF($T$1=FALSE,IF($T112=FALSE,E112*HOME!$H$18,0),IF($T112=FALSE,E112*HOME!$H$18/(1+HOME!$H$18),0)),IF($T$1=FALSE,IF($T112=FALSE,E112*HOME!$H$20,0),IF($T112=FALSE,E112*HOME!$H$20/(1+HOME!$H$20),0)))</f>
        <v>0</v>
      </c>
      <c r="W112" s="79">
        <f>IF(F$2&lt;DATE(2019,10,1),IF($T$1=FALSE,IF($T112=FALSE,F112*HOME!$H$18,0),IF($T112=FALSE,F112*HOME!$H$18/(1+HOME!$H$18),0)),IF($T$1=FALSE,IF($T112=FALSE,F112*HOME!$H$20,0),IF($T112=FALSE,F112*HOME!$H$20/(1+HOME!$H$20),0)))</f>
        <v>0</v>
      </c>
      <c r="X112" s="79">
        <f>IF(G$2&lt;DATE(2019,10,1),IF($T$1=FALSE,IF($T112=FALSE,G112*HOME!$H$18,0),IF($T112=FALSE,G112*HOME!$H$18/(1+HOME!$H$18),0)),IF($T$1=FALSE,IF($T112=FALSE,G112*HOME!$H$20,0),IF($T112=FALSE,G112*HOME!$H$20/(1+HOME!$H$20),0)))</f>
        <v>0</v>
      </c>
      <c r="Y112" s="79">
        <f>IF(H$2&lt;DATE(2019,10,1),IF($T$1=FALSE,IF($T112=FALSE,H112*HOME!$H$18,0),IF($T112=FALSE,H112*HOME!$H$18/(1+HOME!$H$18),0)),IF($T$1=FALSE,IF($T112=FALSE,H112*HOME!$H$20,0),IF($T112=FALSE,H112*HOME!$H$20/(1+HOME!$H$20),0)))</f>
        <v>0</v>
      </c>
      <c r="Z112" s="79">
        <f>IF(I$2&lt;DATE(2019,10,1),IF($T$1=FALSE,IF($T112=FALSE,I112*HOME!$H$18,0),IF($T112=FALSE,I112*HOME!$H$18/(1+HOME!$H$18),0)),IF($T$1=FALSE,IF($T112=FALSE,I112*HOME!$H$20,0),IF($T112=FALSE,I112*HOME!$H$20/(1+HOME!$H$20),0)))</f>
        <v>0</v>
      </c>
      <c r="AA112" s="79">
        <f>IF(J$2&lt;DATE(2019,10,1),IF($T$1=FALSE,IF($T112=FALSE,J112*HOME!$H$18,0),IF($T112=FALSE,J112*HOME!$H$18/(1+HOME!$H$18),0)),IF($T$1=FALSE,IF($T112=FALSE,J112*HOME!$H$20,0),IF($T112=FALSE,J112*HOME!$H$20/(1+HOME!$H$20),0)))</f>
        <v>0</v>
      </c>
      <c r="AB112" s="79">
        <f>IF(K$2&lt;DATE(2019,10,1),IF($T$1=FALSE,IF($T112=FALSE,K112*HOME!$H$18,0),IF($T112=FALSE,K112*HOME!$H$18/(1+HOME!$H$18),0)),IF($T$1=FALSE,IF($T112=FALSE,K112*HOME!$H$20,0),IF($T112=FALSE,K112*HOME!$H$20/(1+HOME!$H$20),0)))</f>
        <v>0</v>
      </c>
      <c r="AC112" s="79">
        <f>IF(L$2&lt;DATE(2019,10,1),IF($T$1=FALSE,IF($T112=FALSE,L112*HOME!$H$18,0),IF($T112=FALSE,L112*HOME!$H$18/(1+HOME!$H$18),0)),IF($T$1=FALSE,IF($T112=FALSE,L112*HOME!$H$20,0),IF($T112=FALSE,L112*HOME!$H$20/(1+HOME!$H$20),0)))</f>
        <v>0</v>
      </c>
      <c r="AD112" s="79">
        <f>IF(M$2&lt;DATE(2019,10,1),IF($T$1=FALSE,IF($T112=FALSE,M112*HOME!$H$18,0),IF($T112=FALSE,M112*HOME!$H$18/(1+HOME!$H$18),0)),IF($T$1=FALSE,IF($T112=FALSE,M112*HOME!$H$20,0),IF($T112=FALSE,M112*HOME!$H$20/(1+HOME!$H$20),0)))</f>
        <v>0</v>
      </c>
      <c r="AE112" s="79">
        <f>IF(N$2&lt;DATE(2019,10,1),IF($T$1=FALSE,IF($T112=FALSE,N112*HOME!$H$18,0),IF($T112=FALSE,N112*HOME!$H$18/(1+HOME!$H$18),0)),IF($T$1=FALSE,IF($T112=FALSE,N112*HOME!$H$20,0),IF($T112=FALSE,N112*HOME!$H$20/(1+HOME!$H$20),0)))</f>
        <v>0</v>
      </c>
      <c r="AF112" s="79">
        <f>IF(O$2&lt;DATE(2019,10,1),IF($T$1=FALSE,IF($T112=FALSE,O112*HOME!$H$18,0),IF($T112=FALSE,O112*HOME!$H$18/(1+HOME!$H$18),0)),IF($T$1=FALSE,IF($T112=FALSE,O112*HOME!$H$20,0),IF($T112=FALSE,O112*HOME!$H$20/(1+HOME!$H$20),0)))</f>
        <v>0</v>
      </c>
      <c r="AG112" s="79">
        <f>IF(P$2&lt;DATE(2019,10,1),IF($T$1=FALSE,IF($T112=FALSE,P112*HOME!$H$18,0),IF($T112=FALSE,P112*HOME!$H$18/(1+HOME!$H$18),0)),IF($T$1=FALSE,IF($T112=FALSE,P112*HOME!$H$20,0),IF($T112=FALSE,P112*HOME!$H$20/(1+HOME!$H$20),0)))</f>
        <v>0</v>
      </c>
      <c r="AH112" s="79">
        <f t="shared" si="60"/>
        <v>0</v>
      </c>
      <c r="AI112" s="79">
        <f t="shared" si="48"/>
        <v>0</v>
      </c>
      <c r="AJ112" s="86"/>
      <c r="AK112" s="79"/>
      <c r="AL112" s="79"/>
      <c r="AM112" s="79"/>
      <c r="AN112" s="79"/>
      <c r="AO112" s="79"/>
      <c r="AP112" s="79"/>
      <c r="AQ112" s="79"/>
      <c r="AR112" s="79"/>
      <c r="CA112" s="310">
        <f>IF($T112=TRUE,0,IF(D$2&lt;DATE(2019,10,1),IF($T$1=FALSE,D112*HOME!$F$18,D112*HOME!$F$18/(1+HOME!$H$18)),IF($AO112=TRUE,IF($T$1=FALSE,D112*HOME!$F$21,D112*HOME!$F$21/(1+HOME!$H$21)),IF($T$1=FALSE,D112*HOME!$F$20,D112*HOME!$F$20/(1+HOME!$H$20)))))</f>
        <v>0</v>
      </c>
      <c r="CB112" s="310">
        <f>IF($T112=TRUE,0,IF(E$2&lt;DATE(2019,10,1),IF($T$1=FALSE,E112*HOME!$F$18,E112*HOME!$F$18/(1+HOME!$H$18)),IF($AO112=TRUE,IF($T$1=FALSE,E112*HOME!$F$21,E112*HOME!$F$21/(1+HOME!$H$21)),IF($T$1=FALSE,E112*HOME!$F$20,E112*HOME!$F$20/(1+HOME!$H$20)))))</f>
        <v>0</v>
      </c>
      <c r="CC112" s="310">
        <f>IF($T112=TRUE,0,IF(F$2&lt;DATE(2019,10,1),IF($T$1=FALSE,F112*HOME!$F$18,F112*HOME!$F$18/(1+HOME!$H$18)),IF($AO112=TRUE,IF($T$1=FALSE,F112*HOME!$F$21,F112*HOME!$F$21/(1+HOME!$H$21)),IF($T$1=FALSE,F112*HOME!$F$20,F112*HOME!$F$20/(1+HOME!$H$20)))))</f>
        <v>0</v>
      </c>
      <c r="CD112" s="310">
        <f>IF($T112=TRUE,0,IF(G$2&lt;DATE(2019,10,1),IF($T$1=FALSE,G112*HOME!$F$18,G112*HOME!$F$18/(1+HOME!$H$18)),IF($AO112=TRUE,IF($T$1=FALSE,G112*HOME!$F$21,G112*HOME!$F$21/(1+HOME!$H$21)),IF($T$1=FALSE,G112*HOME!$F$20,G112*HOME!$F$20/(1+HOME!$H$20)))))</f>
        <v>0</v>
      </c>
      <c r="CE112" s="310">
        <f>IF($T112=TRUE,0,IF(H$2&lt;DATE(2019,10,1),IF($T$1=FALSE,H112*HOME!$F$18,H112*HOME!$F$18/(1+HOME!$H$18)),IF($AO112=TRUE,IF($T$1=FALSE,H112*HOME!$F$21,H112*HOME!$F$21/(1+HOME!$H$21)),IF($T$1=FALSE,H112*HOME!$F$20,H112*HOME!$F$20/(1+HOME!$H$20)))))</f>
        <v>0</v>
      </c>
      <c r="CF112" s="310">
        <f>IF($T112=TRUE,0,IF(I$2&lt;DATE(2019,10,1),IF($T$1=FALSE,I112*HOME!$F$18,I112*HOME!$F$18/(1+HOME!$H$18)),IF($AO112=TRUE,IF($T$1=FALSE,I112*HOME!$F$21,I112*HOME!$F$21/(1+HOME!$H$21)),IF($T$1=FALSE,I112*HOME!$F$20,I112*HOME!$F$20/(1+HOME!$H$20)))))</f>
        <v>0</v>
      </c>
      <c r="CG112" s="310">
        <f>IF($T112=TRUE,0,IF(J$2&lt;DATE(2019,10,1),IF($T$1=FALSE,J112*HOME!$F$18,J112*HOME!$F$18/(1+HOME!$H$18)),IF($AO112=TRUE,IF($T$1=FALSE,J112*HOME!$F$21,J112*HOME!$F$21/(1+HOME!$H$21)),IF($T$1=FALSE,J112*HOME!$F$20,J112*HOME!$F$20/(1+HOME!$H$20)))))</f>
        <v>0</v>
      </c>
      <c r="CH112" s="310">
        <f>IF($T112=TRUE,0,IF(K$2&lt;DATE(2019,10,1),IF($T$1=FALSE,K112*HOME!$F$18,K112*HOME!$F$18/(1+HOME!$H$18)),IF($AO112=TRUE,IF($T$1=FALSE,K112*HOME!$F$21,K112*HOME!$F$21/(1+HOME!$H$21)),IF($T$1=FALSE,K112*HOME!$F$20,K112*HOME!$F$20/(1+HOME!$H$20)))))</f>
        <v>0</v>
      </c>
      <c r="CI112" s="310">
        <f>IF($T112=TRUE,0,IF(L$2&lt;DATE(2019,10,1),IF($T$1=FALSE,L112*HOME!$F$18,L112*HOME!$F$18/(1+HOME!$H$18)),IF($AO112=TRUE,IF($T$1=FALSE,L112*HOME!$F$21,L112*HOME!$F$21/(1+HOME!$H$21)),IF($T$1=FALSE,L112*HOME!$F$20,L112*HOME!$F$20/(1+HOME!$H$20)))))</f>
        <v>0</v>
      </c>
      <c r="CJ112" s="310">
        <f>IF($T112=TRUE,0,IF(M$2&lt;DATE(2019,10,1),IF($T$1=FALSE,M112*HOME!$F$18,M112*HOME!$F$18/(1+HOME!$H$18)),IF($AO112=TRUE,IF($T$1=FALSE,M112*HOME!$F$21,M112*HOME!$F$21/(1+HOME!$H$21)),IF($T$1=FALSE,M112*HOME!$F$20,M112*HOME!$F$20/(1+HOME!$H$20)))))</f>
        <v>0</v>
      </c>
      <c r="CK112" s="310">
        <f>IF($T112=TRUE,0,IF(N$2&lt;DATE(2019,10,1),IF($T$1=FALSE,N112*HOME!$F$18,N112*HOME!$F$18/(1+HOME!$H$18)),IF($AO112=TRUE,IF($T$1=FALSE,N112*HOME!$F$21,N112*HOME!$F$21/(1+HOME!$H$21)),IF($T$1=FALSE,N112*HOME!$F$20,N112*HOME!$F$20/(1+HOME!$H$20)))))</f>
        <v>0</v>
      </c>
      <c r="CL112" s="310">
        <f>IF($T112=TRUE,0,IF(O$2&lt;DATE(2019,10,1),IF($T$1=FALSE,O112*HOME!$F$18,O112*HOME!$F$18/(1+HOME!$H$18)),IF($AO112=TRUE,IF($T$1=FALSE,O112*HOME!$F$21,O112*HOME!$F$21/(1+HOME!$H$21)),IF($T$1=FALSE,O112*HOME!$F$20,O112*HOME!$F$20/(1+HOME!$H$20)))))</f>
        <v>0</v>
      </c>
      <c r="CM112" s="310">
        <f>IF($T112=TRUE,0,IF(P$2&lt;DATE(2019,10,1),IF($T$1=FALSE,P112*HOME!$F$18,P112*HOME!$F$18/(1+HOME!$H$18)),IF($AO112=TRUE,IF($T$1=FALSE,P112*HOME!$F$21,P112*HOME!$F$21/(1+HOME!$H$21)),IF($T$1=FALSE,P112*HOME!$F$20,P112*HOME!$F$20/(1+HOME!$H$20)))))</f>
        <v>0</v>
      </c>
      <c r="CN112" s="310">
        <f t="shared" si="67"/>
        <v>0</v>
      </c>
    </row>
    <row r="113" spans="1:92" ht="18" customHeight="1">
      <c r="A113" s="335"/>
      <c r="B113" s="336"/>
      <c r="C113" s="1146">
        <f>IF(C$235=FALSE,当期計画!C113,当期実績!C113)</f>
        <v>0</v>
      </c>
      <c r="D113" s="1129">
        <f>IF(D$235=FALSE,当期計画!D113,当期実績!D113)</f>
        <v>0</v>
      </c>
      <c r="E113" s="1129">
        <f>IF(E$235=FALSE,当期計画!E113,当期実績!E113)</f>
        <v>0</v>
      </c>
      <c r="F113" s="1129">
        <f>IF(F$235=FALSE,当期計画!F113,当期実績!F113)</f>
        <v>0</v>
      </c>
      <c r="G113" s="1129">
        <f>IF(G$235=FALSE,当期計画!G113,当期実績!G113)</f>
        <v>0</v>
      </c>
      <c r="H113" s="1129">
        <f>IF(H$235=FALSE,当期計画!H113,当期実績!H113)</f>
        <v>0</v>
      </c>
      <c r="I113" s="1129">
        <f>IF(I$235=FALSE,当期計画!I113,当期実績!I113)</f>
        <v>0</v>
      </c>
      <c r="J113" s="1129">
        <f>IF(J$235=FALSE,当期計画!J113,当期実績!J113)</f>
        <v>0</v>
      </c>
      <c r="K113" s="1129">
        <f>IF(K$235=FALSE,当期計画!K113,当期実績!K113)</f>
        <v>0</v>
      </c>
      <c r="L113" s="1129">
        <f>IF(L$235=FALSE,当期計画!L113,当期実績!L113)</f>
        <v>0</v>
      </c>
      <c r="M113" s="1129">
        <f>IF(M$235=FALSE,当期計画!M113,当期実績!M113)</f>
        <v>0</v>
      </c>
      <c r="N113" s="1129">
        <f>IF(N$235=FALSE,当期計画!N113,当期実績!N113)</f>
        <v>0</v>
      </c>
      <c r="O113" s="1129">
        <f>IF(O$235=FALSE,当期計画!O113,当期実績!O113)</f>
        <v>0</v>
      </c>
      <c r="P113" s="1129">
        <f>IF(P$235=FALSE,当期計画!P113,当期実績!P113)</f>
        <v>0</v>
      </c>
      <c r="Q113" s="90">
        <f>SUM(D113:P113)</f>
        <v>0</v>
      </c>
      <c r="R113" s="1107">
        <f t="shared" si="59"/>
        <v>0</v>
      </c>
      <c r="S113" s="344">
        <f>前期実績!Q113</f>
        <v>0</v>
      </c>
      <c r="T113" s="341" t="b">
        <f>当期計画!T113</f>
        <v>0</v>
      </c>
      <c r="U113" s="79">
        <f>IF(D$2&lt;DATE(2019,10,1),IF($T$1=FALSE,IF($T113=FALSE,D113*HOME!$H$18,0),IF($T113=FALSE,D113*HOME!$H$18/(1+HOME!$H$18),0)),IF($T$1=FALSE,IF($T113=FALSE,D113*HOME!$H$20,0),IF($T113=FALSE,D113*HOME!$H$20/(1+HOME!$H$20),0)))</f>
        <v>0</v>
      </c>
      <c r="V113" s="79">
        <f>IF(E$2&lt;DATE(2019,10,1),IF($T$1=FALSE,IF($T113=FALSE,E113*HOME!$H$18,0),IF($T113=FALSE,E113*HOME!$H$18/(1+HOME!$H$18),0)),IF($T$1=FALSE,IF($T113=FALSE,E113*HOME!$H$20,0),IF($T113=FALSE,E113*HOME!$H$20/(1+HOME!$H$20),0)))</f>
        <v>0</v>
      </c>
      <c r="W113" s="79">
        <f>IF(F$2&lt;DATE(2019,10,1),IF($T$1=FALSE,IF($T113=FALSE,F113*HOME!$H$18,0),IF($T113=FALSE,F113*HOME!$H$18/(1+HOME!$H$18),0)),IF($T$1=FALSE,IF($T113=FALSE,F113*HOME!$H$20,0),IF($T113=FALSE,F113*HOME!$H$20/(1+HOME!$H$20),0)))</f>
        <v>0</v>
      </c>
      <c r="X113" s="79">
        <f>IF(G$2&lt;DATE(2019,10,1),IF($T$1=FALSE,IF($T113=FALSE,G113*HOME!$H$18,0),IF($T113=FALSE,G113*HOME!$H$18/(1+HOME!$H$18),0)),IF($T$1=FALSE,IF($T113=FALSE,G113*HOME!$H$20,0),IF($T113=FALSE,G113*HOME!$H$20/(1+HOME!$H$20),0)))</f>
        <v>0</v>
      </c>
      <c r="Y113" s="79">
        <f>IF(H$2&lt;DATE(2019,10,1),IF($T$1=FALSE,IF($T113=FALSE,H113*HOME!$H$18,0),IF($T113=FALSE,H113*HOME!$H$18/(1+HOME!$H$18),0)),IF($T$1=FALSE,IF($T113=FALSE,H113*HOME!$H$20,0),IF($T113=FALSE,H113*HOME!$H$20/(1+HOME!$H$20),0)))</f>
        <v>0</v>
      </c>
      <c r="Z113" s="79">
        <f>IF(I$2&lt;DATE(2019,10,1),IF($T$1=FALSE,IF($T113=FALSE,I113*HOME!$H$18,0),IF($T113=FALSE,I113*HOME!$H$18/(1+HOME!$H$18),0)),IF($T$1=FALSE,IF($T113=FALSE,I113*HOME!$H$20,0),IF($T113=FALSE,I113*HOME!$H$20/(1+HOME!$H$20),0)))</f>
        <v>0</v>
      </c>
      <c r="AA113" s="79">
        <f>IF(J$2&lt;DATE(2019,10,1),IF($T$1=FALSE,IF($T113=FALSE,J113*HOME!$H$18,0),IF($T113=FALSE,J113*HOME!$H$18/(1+HOME!$H$18),0)),IF($T$1=FALSE,IF($T113=FALSE,J113*HOME!$H$20,0),IF($T113=FALSE,J113*HOME!$H$20/(1+HOME!$H$20),0)))</f>
        <v>0</v>
      </c>
      <c r="AB113" s="79">
        <f>IF(K$2&lt;DATE(2019,10,1),IF($T$1=FALSE,IF($T113=FALSE,K113*HOME!$H$18,0),IF($T113=FALSE,K113*HOME!$H$18/(1+HOME!$H$18),0)),IF($T$1=FALSE,IF($T113=FALSE,K113*HOME!$H$20,0),IF($T113=FALSE,K113*HOME!$H$20/(1+HOME!$H$20),0)))</f>
        <v>0</v>
      </c>
      <c r="AC113" s="79">
        <f>IF(L$2&lt;DATE(2019,10,1),IF($T$1=FALSE,IF($T113=FALSE,L113*HOME!$H$18,0),IF($T113=FALSE,L113*HOME!$H$18/(1+HOME!$H$18),0)),IF($T$1=FALSE,IF($T113=FALSE,L113*HOME!$H$20,0),IF($T113=FALSE,L113*HOME!$H$20/(1+HOME!$H$20),0)))</f>
        <v>0</v>
      </c>
      <c r="AD113" s="79">
        <f>IF(M$2&lt;DATE(2019,10,1),IF($T$1=FALSE,IF($T113=FALSE,M113*HOME!$H$18,0),IF($T113=FALSE,M113*HOME!$H$18/(1+HOME!$H$18),0)),IF($T$1=FALSE,IF($T113=FALSE,M113*HOME!$H$20,0),IF($T113=FALSE,M113*HOME!$H$20/(1+HOME!$H$20),0)))</f>
        <v>0</v>
      </c>
      <c r="AE113" s="79">
        <f>IF(N$2&lt;DATE(2019,10,1),IF($T$1=FALSE,IF($T113=FALSE,N113*HOME!$H$18,0),IF($T113=FALSE,N113*HOME!$H$18/(1+HOME!$H$18),0)),IF($T$1=FALSE,IF($T113=FALSE,N113*HOME!$H$20,0),IF($T113=FALSE,N113*HOME!$H$20/(1+HOME!$H$20),0)))</f>
        <v>0</v>
      </c>
      <c r="AF113" s="79">
        <f>IF(O$2&lt;DATE(2019,10,1),IF($T$1=FALSE,IF($T113=FALSE,O113*HOME!$H$18,0),IF($T113=FALSE,O113*HOME!$H$18/(1+HOME!$H$18),0)),IF($T$1=FALSE,IF($T113=FALSE,O113*HOME!$H$20,0),IF($T113=FALSE,O113*HOME!$H$20/(1+HOME!$H$20),0)))</f>
        <v>0</v>
      </c>
      <c r="AG113" s="79">
        <f>IF(P$2&lt;DATE(2019,10,1),IF($T$1=FALSE,IF($T113=FALSE,P113*HOME!$H$18,0),IF($T113=FALSE,P113*HOME!$H$18/(1+HOME!$H$18),0)),IF($T$1=FALSE,IF($T113=FALSE,P113*HOME!$H$20,0),IF($T113=FALSE,P113*HOME!$H$20/(1+HOME!$H$20),0)))</f>
        <v>0</v>
      </c>
      <c r="AH113" s="79">
        <f t="shared" si="60"/>
        <v>0</v>
      </c>
      <c r="AI113" s="79">
        <f t="shared" si="48"/>
        <v>0</v>
      </c>
      <c r="AJ113" s="86"/>
      <c r="AK113" s="79"/>
      <c r="AL113" s="79"/>
      <c r="AM113" s="79"/>
      <c r="AN113" s="79"/>
      <c r="AO113" s="79"/>
      <c r="AP113" s="79"/>
      <c r="AQ113" s="79"/>
      <c r="AR113" s="79"/>
      <c r="CA113" s="310">
        <f>IF($T113=TRUE,0,IF(D$2&lt;DATE(2019,10,1),IF($T$1=FALSE,D113*HOME!$F$18,D113*HOME!$F$18/(1+HOME!$H$18)),IF($AO113=TRUE,IF($T$1=FALSE,D113*HOME!$F$21,D113*HOME!$F$21/(1+HOME!$H$21)),IF($T$1=FALSE,D113*HOME!$F$20,D113*HOME!$F$20/(1+HOME!$H$20)))))</f>
        <v>0</v>
      </c>
      <c r="CB113" s="310">
        <f>IF($T113=TRUE,0,IF(E$2&lt;DATE(2019,10,1),IF($T$1=FALSE,E113*HOME!$F$18,E113*HOME!$F$18/(1+HOME!$H$18)),IF($AO113=TRUE,IF($T$1=FALSE,E113*HOME!$F$21,E113*HOME!$F$21/(1+HOME!$H$21)),IF($T$1=FALSE,E113*HOME!$F$20,E113*HOME!$F$20/(1+HOME!$H$20)))))</f>
        <v>0</v>
      </c>
      <c r="CC113" s="310">
        <f>IF($T113=TRUE,0,IF(F$2&lt;DATE(2019,10,1),IF($T$1=FALSE,F113*HOME!$F$18,F113*HOME!$F$18/(1+HOME!$H$18)),IF($AO113=TRUE,IF($T$1=FALSE,F113*HOME!$F$21,F113*HOME!$F$21/(1+HOME!$H$21)),IF($T$1=FALSE,F113*HOME!$F$20,F113*HOME!$F$20/(1+HOME!$H$20)))))</f>
        <v>0</v>
      </c>
      <c r="CD113" s="310">
        <f>IF($T113=TRUE,0,IF(G$2&lt;DATE(2019,10,1),IF($T$1=FALSE,G113*HOME!$F$18,G113*HOME!$F$18/(1+HOME!$H$18)),IF($AO113=TRUE,IF($T$1=FALSE,G113*HOME!$F$21,G113*HOME!$F$21/(1+HOME!$H$21)),IF($T$1=FALSE,G113*HOME!$F$20,G113*HOME!$F$20/(1+HOME!$H$20)))))</f>
        <v>0</v>
      </c>
      <c r="CE113" s="310">
        <f>IF($T113=TRUE,0,IF(H$2&lt;DATE(2019,10,1),IF($T$1=FALSE,H113*HOME!$F$18,H113*HOME!$F$18/(1+HOME!$H$18)),IF($AO113=TRUE,IF($T$1=FALSE,H113*HOME!$F$21,H113*HOME!$F$21/(1+HOME!$H$21)),IF($T$1=FALSE,H113*HOME!$F$20,H113*HOME!$F$20/(1+HOME!$H$20)))))</f>
        <v>0</v>
      </c>
      <c r="CF113" s="310">
        <f>IF($T113=TRUE,0,IF(I$2&lt;DATE(2019,10,1),IF($T$1=FALSE,I113*HOME!$F$18,I113*HOME!$F$18/(1+HOME!$H$18)),IF($AO113=TRUE,IF($T$1=FALSE,I113*HOME!$F$21,I113*HOME!$F$21/(1+HOME!$H$21)),IF($T$1=FALSE,I113*HOME!$F$20,I113*HOME!$F$20/(1+HOME!$H$20)))))</f>
        <v>0</v>
      </c>
      <c r="CG113" s="310">
        <f>IF($T113=TRUE,0,IF(J$2&lt;DATE(2019,10,1),IF($T$1=FALSE,J113*HOME!$F$18,J113*HOME!$F$18/(1+HOME!$H$18)),IF($AO113=TRUE,IF($T$1=FALSE,J113*HOME!$F$21,J113*HOME!$F$21/(1+HOME!$H$21)),IF($T$1=FALSE,J113*HOME!$F$20,J113*HOME!$F$20/(1+HOME!$H$20)))))</f>
        <v>0</v>
      </c>
      <c r="CH113" s="310">
        <f>IF($T113=TRUE,0,IF(K$2&lt;DATE(2019,10,1),IF($T$1=FALSE,K113*HOME!$F$18,K113*HOME!$F$18/(1+HOME!$H$18)),IF($AO113=TRUE,IF($T$1=FALSE,K113*HOME!$F$21,K113*HOME!$F$21/(1+HOME!$H$21)),IF($T$1=FALSE,K113*HOME!$F$20,K113*HOME!$F$20/(1+HOME!$H$20)))))</f>
        <v>0</v>
      </c>
      <c r="CI113" s="310">
        <f>IF($T113=TRUE,0,IF(L$2&lt;DATE(2019,10,1),IF($T$1=FALSE,L113*HOME!$F$18,L113*HOME!$F$18/(1+HOME!$H$18)),IF($AO113=TRUE,IF($T$1=FALSE,L113*HOME!$F$21,L113*HOME!$F$21/(1+HOME!$H$21)),IF($T$1=FALSE,L113*HOME!$F$20,L113*HOME!$F$20/(1+HOME!$H$20)))))</f>
        <v>0</v>
      </c>
      <c r="CJ113" s="310">
        <f>IF($T113=TRUE,0,IF(M$2&lt;DATE(2019,10,1),IF($T$1=FALSE,M113*HOME!$F$18,M113*HOME!$F$18/(1+HOME!$H$18)),IF($AO113=TRUE,IF($T$1=FALSE,M113*HOME!$F$21,M113*HOME!$F$21/(1+HOME!$H$21)),IF($T$1=FALSE,M113*HOME!$F$20,M113*HOME!$F$20/(1+HOME!$H$20)))))</f>
        <v>0</v>
      </c>
      <c r="CK113" s="310">
        <f>IF($T113=TRUE,0,IF(N$2&lt;DATE(2019,10,1),IF($T$1=FALSE,N113*HOME!$F$18,N113*HOME!$F$18/(1+HOME!$H$18)),IF($AO113=TRUE,IF($T$1=FALSE,N113*HOME!$F$21,N113*HOME!$F$21/(1+HOME!$H$21)),IF($T$1=FALSE,N113*HOME!$F$20,N113*HOME!$F$20/(1+HOME!$H$20)))))</f>
        <v>0</v>
      </c>
      <c r="CL113" s="310">
        <f>IF($T113=TRUE,0,IF(O$2&lt;DATE(2019,10,1),IF($T$1=FALSE,O113*HOME!$F$18,O113*HOME!$F$18/(1+HOME!$H$18)),IF($AO113=TRUE,IF($T$1=FALSE,O113*HOME!$F$21,O113*HOME!$F$21/(1+HOME!$H$21)),IF($T$1=FALSE,O113*HOME!$F$20,O113*HOME!$F$20/(1+HOME!$H$20)))))</f>
        <v>0</v>
      </c>
      <c r="CM113" s="310">
        <f>IF($T113=TRUE,0,IF(P$2&lt;DATE(2019,10,1),IF($T$1=FALSE,P113*HOME!$F$18,P113*HOME!$F$18/(1+HOME!$H$18)),IF($AO113=TRUE,IF($T$1=FALSE,P113*HOME!$F$21,P113*HOME!$F$21/(1+HOME!$H$21)),IF($T$1=FALSE,P113*HOME!$F$20,P113*HOME!$F$20/(1+HOME!$H$20)))))</f>
        <v>0</v>
      </c>
      <c r="CN113" s="310">
        <f t="shared" si="67"/>
        <v>0</v>
      </c>
    </row>
    <row r="114" spans="1:92" ht="18" customHeight="1">
      <c r="A114" s="335"/>
      <c r="B114" s="336"/>
      <c r="C114" s="1146">
        <f>IF(C$235=FALSE,当期計画!C114,当期実績!C114)</f>
        <v>0</v>
      </c>
      <c r="D114" s="1129">
        <f>IF(D$235=FALSE,当期計画!D114,当期実績!D114)</f>
        <v>0</v>
      </c>
      <c r="E114" s="1129">
        <f>IF(E$235=FALSE,当期計画!E114,当期実績!E114)</f>
        <v>0</v>
      </c>
      <c r="F114" s="1129">
        <f>IF(F$235=FALSE,当期計画!F114,当期実績!F114)</f>
        <v>0</v>
      </c>
      <c r="G114" s="1129">
        <f>IF(G$235=FALSE,当期計画!G114,当期実績!G114)</f>
        <v>0</v>
      </c>
      <c r="H114" s="1129">
        <f>IF(H$235=FALSE,当期計画!H114,当期実績!H114)</f>
        <v>0</v>
      </c>
      <c r="I114" s="1129">
        <f>IF(I$235=FALSE,当期計画!I114,当期実績!I114)</f>
        <v>0</v>
      </c>
      <c r="J114" s="1129">
        <f>IF(J$235=FALSE,当期計画!J114,当期実績!J114)</f>
        <v>0</v>
      </c>
      <c r="K114" s="1129">
        <f>IF(K$235=FALSE,当期計画!K114,当期実績!K114)</f>
        <v>0</v>
      </c>
      <c r="L114" s="1129">
        <f>IF(L$235=FALSE,当期計画!L114,当期実績!L114)</f>
        <v>0</v>
      </c>
      <c r="M114" s="1129">
        <f>IF(M$235=FALSE,当期計画!M114,当期実績!M114)</f>
        <v>0</v>
      </c>
      <c r="N114" s="1129">
        <f>IF(N$235=FALSE,当期計画!N114,当期実績!N114)</f>
        <v>0</v>
      </c>
      <c r="O114" s="1129">
        <f>IF(O$235=FALSE,当期計画!O114,当期実績!O114)</f>
        <v>0</v>
      </c>
      <c r="P114" s="1129">
        <f>IF(P$235=FALSE,当期計画!P114,当期実績!P114)</f>
        <v>0</v>
      </c>
      <c r="Q114" s="90">
        <f>SUM(D114:P114)</f>
        <v>0</v>
      </c>
      <c r="R114" s="1107">
        <f t="shared" si="59"/>
        <v>0</v>
      </c>
      <c r="S114" s="344">
        <f>前期実績!Q114</f>
        <v>0</v>
      </c>
      <c r="T114" s="341" t="b">
        <f>当期計画!T114</f>
        <v>0</v>
      </c>
      <c r="U114" s="79">
        <f>IF(D$2&lt;DATE(2019,10,1),IF($T$1=FALSE,IF($T114=FALSE,D114*HOME!$H$18,0),IF($T114=FALSE,D114*HOME!$H$18/(1+HOME!$H$18),0)),IF($T$1=FALSE,IF($T114=FALSE,D114*HOME!$H$20,0),IF($T114=FALSE,D114*HOME!$H$20/(1+HOME!$H$20),0)))</f>
        <v>0</v>
      </c>
      <c r="V114" s="79">
        <f>IF(E$2&lt;DATE(2019,10,1),IF($T$1=FALSE,IF($T114=FALSE,E114*HOME!$H$18,0),IF($T114=FALSE,E114*HOME!$H$18/(1+HOME!$H$18),0)),IF($T$1=FALSE,IF($T114=FALSE,E114*HOME!$H$20,0),IF($T114=FALSE,E114*HOME!$H$20/(1+HOME!$H$20),0)))</f>
        <v>0</v>
      </c>
      <c r="W114" s="79">
        <f>IF(F$2&lt;DATE(2019,10,1),IF($T$1=FALSE,IF($T114=FALSE,F114*HOME!$H$18,0),IF($T114=FALSE,F114*HOME!$H$18/(1+HOME!$H$18),0)),IF($T$1=FALSE,IF($T114=FALSE,F114*HOME!$H$20,0),IF($T114=FALSE,F114*HOME!$H$20/(1+HOME!$H$20),0)))</f>
        <v>0</v>
      </c>
      <c r="X114" s="79">
        <f>IF(G$2&lt;DATE(2019,10,1),IF($T$1=FALSE,IF($T114=FALSE,G114*HOME!$H$18,0),IF($T114=FALSE,G114*HOME!$H$18/(1+HOME!$H$18),0)),IF($T$1=FALSE,IF($T114=FALSE,G114*HOME!$H$20,0),IF($T114=FALSE,G114*HOME!$H$20/(1+HOME!$H$20),0)))</f>
        <v>0</v>
      </c>
      <c r="Y114" s="79">
        <f>IF(H$2&lt;DATE(2019,10,1),IF($T$1=FALSE,IF($T114=FALSE,H114*HOME!$H$18,0),IF($T114=FALSE,H114*HOME!$H$18/(1+HOME!$H$18),0)),IF($T$1=FALSE,IF($T114=FALSE,H114*HOME!$H$20,0),IF($T114=FALSE,H114*HOME!$H$20/(1+HOME!$H$20),0)))</f>
        <v>0</v>
      </c>
      <c r="Z114" s="79">
        <f>IF(I$2&lt;DATE(2019,10,1),IF($T$1=FALSE,IF($T114=FALSE,I114*HOME!$H$18,0),IF($T114=FALSE,I114*HOME!$H$18/(1+HOME!$H$18),0)),IF($T$1=FALSE,IF($T114=FALSE,I114*HOME!$H$20,0),IF($T114=FALSE,I114*HOME!$H$20/(1+HOME!$H$20),0)))</f>
        <v>0</v>
      </c>
      <c r="AA114" s="79">
        <f>IF(J$2&lt;DATE(2019,10,1),IF($T$1=FALSE,IF($T114=FALSE,J114*HOME!$H$18,0),IF($T114=FALSE,J114*HOME!$H$18/(1+HOME!$H$18),0)),IF($T$1=FALSE,IF($T114=FALSE,J114*HOME!$H$20,0),IF($T114=FALSE,J114*HOME!$H$20/(1+HOME!$H$20),0)))</f>
        <v>0</v>
      </c>
      <c r="AB114" s="79">
        <f>IF(K$2&lt;DATE(2019,10,1),IF($T$1=FALSE,IF($T114=FALSE,K114*HOME!$H$18,0),IF($T114=FALSE,K114*HOME!$H$18/(1+HOME!$H$18),0)),IF($T$1=FALSE,IF($T114=FALSE,K114*HOME!$H$20,0),IF($T114=FALSE,K114*HOME!$H$20/(1+HOME!$H$20),0)))</f>
        <v>0</v>
      </c>
      <c r="AC114" s="79">
        <f>IF(L$2&lt;DATE(2019,10,1),IF($T$1=FALSE,IF($T114=FALSE,L114*HOME!$H$18,0),IF($T114=FALSE,L114*HOME!$H$18/(1+HOME!$H$18),0)),IF($T$1=FALSE,IF($T114=FALSE,L114*HOME!$H$20,0),IF($T114=FALSE,L114*HOME!$H$20/(1+HOME!$H$20),0)))</f>
        <v>0</v>
      </c>
      <c r="AD114" s="79">
        <f>IF(M$2&lt;DATE(2019,10,1),IF($T$1=FALSE,IF($T114=FALSE,M114*HOME!$H$18,0),IF($T114=FALSE,M114*HOME!$H$18/(1+HOME!$H$18),0)),IF($T$1=FALSE,IF($T114=FALSE,M114*HOME!$H$20,0),IF($T114=FALSE,M114*HOME!$H$20/(1+HOME!$H$20),0)))</f>
        <v>0</v>
      </c>
      <c r="AE114" s="79">
        <f>IF(N$2&lt;DATE(2019,10,1),IF($T$1=FALSE,IF($T114=FALSE,N114*HOME!$H$18,0),IF($T114=FALSE,N114*HOME!$H$18/(1+HOME!$H$18),0)),IF($T$1=FALSE,IF($T114=FALSE,N114*HOME!$H$20,0),IF($T114=FALSE,N114*HOME!$H$20/(1+HOME!$H$20),0)))</f>
        <v>0</v>
      </c>
      <c r="AF114" s="79">
        <f>IF(O$2&lt;DATE(2019,10,1),IF($T$1=FALSE,IF($T114=FALSE,O114*HOME!$H$18,0),IF($T114=FALSE,O114*HOME!$H$18/(1+HOME!$H$18),0)),IF($T$1=FALSE,IF($T114=FALSE,O114*HOME!$H$20,0),IF($T114=FALSE,O114*HOME!$H$20/(1+HOME!$H$20),0)))</f>
        <v>0</v>
      </c>
      <c r="AG114" s="79">
        <f>IF(P$2&lt;DATE(2019,10,1),IF($T$1=FALSE,IF($T114=FALSE,P114*HOME!$H$18,0),IF($T114=FALSE,P114*HOME!$H$18/(1+HOME!$H$18),0)),IF($T$1=FALSE,IF($T114=FALSE,P114*HOME!$H$20,0),IF($T114=FALSE,P114*HOME!$H$20/(1+HOME!$H$20),0)))</f>
        <v>0</v>
      </c>
      <c r="AH114" s="79">
        <f t="shared" si="60"/>
        <v>0</v>
      </c>
      <c r="AI114" s="79">
        <f t="shared" si="48"/>
        <v>0</v>
      </c>
      <c r="AJ114" s="86"/>
      <c r="AK114" s="79"/>
      <c r="AL114" s="79"/>
      <c r="AM114" s="79"/>
      <c r="AN114" s="79"/>
      <c r="AO114" s="79"/>
      <c r="AP114" s="79"/>
      <c r="AQ114" s="79"/>
      <c r="AR114" s="79"/>
      <c r="CA114" s="310">
        <f>IF($T114=TRUE,0,IF(D$2&lt;DATE(2019,10,1),IF($T$1=FALSE,D114*HOME!$F$18,D114*HOME!$F$18/(1+HOME!$H$18)),IF($AO114=TRUE,IF($T$1=FALSE,D114*HOME!$F$21,D114*HOME!$F$21/(1+HOME!$H$21)),IF($T$1=FALSE,D114*HOME!$F$20,D114*HOME!$F$20/(1+HOME!$H$20)))))</f>
        <v>0</v>
      </c>
      <c r="CB114" s="310">
        <f>IF($T114=TRUE,0,IF(E$2&lt;DATE(2019,10,1),IF($T$1=FALSE,E114*HOME!$F$18,E114*HOME!$F$18/(1+HOME!$H$18)),IF($AO114=TRUE,IF($T$1=FALSE,E114*HOME!$F$21,E114*HOME!$F$21/(1+HOME!$H$21)),IF($T$1=FALSE,E114*HOME!$F$20,E114*HOME!$F$20/(1+HOME!$H$20)))))</f>
        <v>0</v>
      </c>
      <c r="CC114" s="310">
        <f>IF($T114=TRUE,0,IF(F$2&lt;DATE(2019,10,1),IF($T$1=FALSE,F114*HOME!$F$18,F114*HOME!$F$18/(1+HOME!$H$18)),IF($AO114=TRUE,IF($T$1=FALSE,F114*HOME!$F$21,F114*HOME!$F$21/(1+HOME!$H$21)),IF($T$1=FALSE,F114*HOME!$F$20,F114*HOME!$F$20/(1+HOME!$H$20)))))</f>
        <v>0</v>
      </c>
      <c r="CD114" s="310">
        <f>IF($T114=TRUE,0,IF(G$2&lt;DATE(2019,10,1),IF($T$1=FALSE,G114*HOME!$F$18,G114*HOME!$F$18/(1+HOME!$H$18)),IF($AO114=TRUE,IF($T$1=FALSE,G114*HOME!$F$21,G114*HOME!$F$21/(1+HOME!$H$21)),IF($T$1=FALSE,G114*HOME!$F$20,G114*HOME!$F$20/(1+HOME!$H$20)))))</f>
        <v>0</v>
      </c>
      <c r="CE114" s="310">
        <f>IF($T114=TRUE,0,IF(H$2&lt;DATE(2019,10,1),IF($T$1=FALSE,H114*HOME!$F$18,H114*HOME!$F$18/(1+HOME!$H$18)),IF($AO114=TRUE,IF($T$1=FALSE,H114*HOME!$F$21,H114*HOME!$F$21/(1+HOME!$H$21)),IF($T$1=FALSE,H114*HOME!$F$20,H114*HOME!$F$20/(1+HOME!$H$20)))))</f>
        <v>0</v>
      </c>
      <c r="CF114" s="310">
        <f>IF($T114=TRUE,0,IF(I$2&lt;DATE(2019,10,1),IF($T$1=FALSE,I114*HOME!$F$18,I114*HOME!$F$18/(1+HOME!$H$18)),IF($AO114=TRUE,IF($T$1=FALSE,I114*HOME!$F$21,I114*HOME!$F$21/(1+HOME!$H$21)),IF($T$1=FALSE,I114*HOME!$F$20,I114*HOME!$F$20/(1+HOME!$H$20)))))</f>
        <v>0</v>
      </c>
      <c r="CG114" s="310">
        <f>IF($T114=TRUE,0,IF(J$2&lt;DATE(2019,10,1),IF($T$1=FALSE,J114*HOME!$F$18,J114*HOME!$F$18/(1+HOME!$H$18)),IF($AO114=TRUE,IF($T$1=FALSE,J114*HOME!$F$21,J114*HOME!$F$21/(1+HOME!$H$21)),IF($T$1=FALSE,J114*HOME!$F$20,J114*HOME!$F$20/(1+HOME!$H$20)))))</f>
        <v>0</v>
      </c>
      <c r="CH114" s="310">
        <f>IF($T114=TRUE,0,IF(K$2&lt;DATE(2019,10,1),IF($T$1=FALSE,K114*HOME!$F$18,K114*HOME!$F$18/(1+HOME!$H$18)),IF($AO114=TRUE,IF($T$1=FALSE,K114*HOME!$F$21,K114*HOME!$F$21/(1+HOME!$H$21)),IF($T$1=FALSE,K114*HOME!$F$20,K114*HOME!$F$20/(1+HOME!$H$20)))))</f>
        <v>0</v>
      </c>
      <c r="CI114" s="310">
        <f>IF($T114=TRUE,0,IF(L$2&lt;DATE(2019,10,1),IF($T$1=FALSE,L114*HOME!$F$18,L114*HOME!$F$18/(1+HOME!$H$18)),IF($AO114=TRUE,IF($T$1=FALSE,L114*HOME!$F$21,L114*HOME!$F$21/(1+HOME!$H$21)),IF($T$1=FALSE,L114*HOME!$F$20,L114*HOME!$F$20/(1+HOME!$H$20)))))</f>
        <v>0</v>
      </c>
      <c r="CJ114" s="310">
        <f>IF($T114=TRUE,0,IF(M$2&lt;DATE(2019,10,1),IF($T$1=FALSE,M114*HOME!$F$18,M114*HOME!$F$18/(1+HOME!$H$18)),IF($AO114=TRUE,IF($T$1=FALSE,M114*HOME!$F$21,M114*HOME!$F$21/(1+HOME!$H$21)),IF($T$1=FALSE,M114*HOME!$F$20,M114*HOME!$F$20/(1+HOME!$H$20)))))</f>
        <v>0</v>
      </c>
      <c r="CK114" s="310">
        <f>IF($T114=TRUE,0,IF(N$2&lt;DATE(2019,10,1),IF($T$1=FALSE,N114*HOME!$F$18,N114*HOME!$F$18/(1+HOME!$H$18)),IF($AO114=TRUE,IF($T$1=FALSE,N114*HOME!$F$21,N114*HOME!$F$21/(1+HOME!$H$21)),IF($T$1=FALSE,N114*HOME!$F$20,N114*HOME!$F$20/(1+HOME!$H$20)))))</f>
        <v>0</v>
      </c>
      <c r="CL114" s="310">
        <f>IF($T114=TRUE,0,IF(O$2&lt;DATE(2019,10,1),IF($T$1=FALSE,O114*HOME!$F$18,O114*HOME!$F$18/(1+HOME!$H$18)),IF($AO114=TRUE,IF($T$1=FALSE,O114*HOME!$F$21,O114*HOME!$F$21/(1+HOME!$H$21)),IF($T$1=FALSE,O114*HOME!$F$20,O114*HOME!$F$20/(1+HOME!$H$20)))))</f>
        <v>0</v>
      </c>
      <c r="CM114" s="310">
        <f>IF($T114=TRUE,0,IF(P$2&lt;DATE(2019,10,1),IF($T$1=FALSE,P114*HOME!$F$18,P114*HOME!$F$18/(1+HOME!$H$18)),IF($AO114=TRUE,IF($T$1=FALSE,P114*HOME!$F$21,P114*HOME!$F$21/(1+HOME!$H$21)),IF($T$1=FALSE,P114*HOME!$F$20,P114*HOME!$F$20/(1+HOME!$H$20)))))</f>
        <v>0</v>
      </c>
      <c r="CN114" s="310">
        <f t="shared" si="67"/>
        <v>0</v>
      </c>
    </row>
    <row r="115" spans="1:92" ht="18" customHeight="1">
      <c r="A115" s="335"/>
      <c r="B115" s="336">
        <v>88</v>
      </c>
      <c r="C115" s="1146">
        <f>IF(C$235=FALSE,当期計画!C115,当期実績!C115)</f>
        <v>0</v>
      </c>
      <c r="D115" s="1129">
        <f>IF(D$235=FALSE,当期計画!D115,当期実績!D115)</f>
        <v>0</v>
      </c>
      <c r="E115" s="1129">
        <f>IF(E$235=FALSE,当期計画!E115,当期実績!E115)</f>
        <v>0</v>
      </c>
      <c r="F115" s="1129">
        <f>IF(F$235=FALSE,当期計画!F115,当期実績!F115)</f>
        <v>0</v>
      </c>
      <c r="G115" s="1129">
        <f>IF(G$235=FALSE,当期計画!G115,当期実績!G115)</f>
        <v>0</v>
      </c>
      <c r="H115" s="1129">
        <f>IF(H$235=FALSE,当期計画!H115,当期実績!H115)</f>
        <v>0</v>
      </c>
      <c r="I115" s="1129">
        <f>IF(I$235=FALSE,当期計画!I115,当期実績!I115)</f>
        <v>0</v>
      </c>
      <c r="J115" s="1129">
        <f>IF(J$235=FALSE,当期計画!J115,当期実績!J115)</f>
        <v>0</v>
      </c>
      <c r="K115" s="1129">
        <f>IF(K$235=FALSE,当期計画!K115,当期実績!K115)</f>
        <v>0</v>
      </c>
      <c r="L115" s="1129">
        <f>IF(L$235=FALSE,当期計画!L115,当期実績!L115)</f>
        <v>0</v>
      </c>
      <c r="M115" s="1129">
        <f>IF(M$235=FALSE,当期計画!M115,当期実績!M115)</f>
        <v>0</v>
      </c>
      <c r="N115" s="1129">
        <f>IF(N$235=FALSE,当期計画!N115,当期実績!N115)</f>
        <v>0</v>
      </c>
      <c r="O115" s="1129">
        <f>IF(O$235=FALSE,当期計画!O115,当期実績!O115)</f>
        <v>0</v>
      </c>
      <c r="P115" s="1129">
        <f>IF(P$235=FALSE,当期計画!P115,当期実績!P115)</f>
        <v>0</v>
      </c>
      <c r="Q115" s="452">
        <f>SUM(D115:P115)</f>
        <v>0</v>
      </c>
      <c r="R115" s="1107">
        <f t="shared" si="59"/>
        <v>0</v>
      </c>
      <c r="S115" s="344">
        <f>前期実績!Q115</f>
        <v>0</v>
      </c>
      <c r="T115" s="341" t="b">
        <f>当期計画!T115</f>
        <v>0</v>
      </c>
      <c r="U115" s="79">
        <f>IF(D$2&lt;DATE(2019,10,1),IF($T$1=FALSE,IF($T115=FALSE,D115*HOME!$H$18,0),IF($T115=FALSE,D115*HOME!$H$18/(1+HOME!$H$18),0)),IF($T$1=FALSE,IF($T115=FALSE,D115*HOME!$H$20,0),IF($T115=FALSE,D115*HOME!$H$20/(1+HOME!$H$20),0)))</f>
        <v>0</v>
      </c>
      <c r="V115" s="79">
        <f>IF(E$2&lt;DATE(2019,10,1),IF($T$1=FALSE,IF($T115=FALSE,E115*HOME!$H$18,0),IF($T115=FALSE,E115*HOME!$H$18/(1+HOME!$H$18),0)),IF($T$1=FALSE,IF($T115=FALSE,E115*HOME!$H$20,0),IF($T115=FALSE,E115*HOME!$H$20/(1+HOME!$H$20),0)))</f>
        <v>0</v>
      </c>
      <c r="W115" s="79">
        <f>IF(F$2&lt;DATE(2019,10,1),IF($T$1=FALSE,IF($T115=FALSE,F115*HOME!$H$18,0),IF($T115=FALSE,F115*HOME!$H$18/(1+HOME!$H$18),0)),IF($T$1=FALSE,IF($T115=FALSE,F115*HOME!$H$20,0),IF($T115=FALSE,F115*HOME!$H$20/(1+HOME!$H$20),0)))</f>
        <v>0</v>
      </c>
      <c r="X115" s="79">
        <f>IF(G$2&lt;DATE(2019,10,1),IF($T$1=FALSE,IF($T115=FALSE,G115*HOME!$H$18,0),IF($T115=FALSE,G115*HOME!$H$18/(1+HOME!$H$18),0)),IF($T$1=FALSE,IF($T115=FALSE,G115*HOME!$H$20,0),IF($T115=FALSE,G115*HOME!$H$20/(1+HOME!$H$20),0)))</f>
        <v>0</v>
      </c>
      <c r="Y115" s="79">
        <f>IF(H$2&lt;DATE(2019,10,1),IF($T$1=FALSE,IF($T115=FALSE,H115*HOME!$H$18,0),IF($T115=FALSE,H115*HOME!$H$18/(1+HOME!$H$18),0)),IF($T$1=FALSE,IF($T115=FALSE,H115*HOME!$H$20,0),IF($T115=FALSE,H115*HOME!$H$20/(1+HOME!$H$20),0)))</f>
        <v>0</v>
      </c>
      <c r="Z115" s="79">
        <f>IF(I$2&lt;DATE(2019,10,1),IF($T$1=FALSE,IF($T115=FALSE,I115*HOME!$H$18,0),IF($T115=FALSE,I115*HOME!$H$18/(1+HOME!$H$18),0)),IF($T$1=FALSE,IF($T115=FALSE,I115*HOME!$H$20,0),IF($T115=FALSE,I115*HOME!$H$20/(1+HOME!$H$20),0)))</f>
        <v>0</v>
      </c>
      <c r="AA115" s="79">
        <f>IF(J$2&lt;DATE(2019,10,1),IF($T$1=FALSE,IF($T115=FALSE,J115*HOME!$H$18,0),IF($T115=FALSE,J115*HOME!$H$18/(1+HOME!$H$18),0)),IF($T$1=FALSE,IF($T115=FALSE,J115*HOME!$H$20,0),IF($T115=FALSE,J115*HOME!$H$20/(1+HOME!$H$20),0)))</f>
        <v>0</v>
      </c>
      <c r="AB115" s="79">
        <f>IF(K$2&lt;DATE(2019,10,1),IF($T$1=FALSE,IF($T115=FALSE,K115*HOME!$H$18,0),IF($T115=FALSE,K115*HOME!$H$18/(1+HOME!$H$18),0)),IF($T$1=FALSE,IF($T115=FALSE,K115*HOME!$H$20,0),IF($T115=FALSE,K115*HOME!$H$20/(1+HOME!$H$20),0)))</f>
        <v>0</v>
      </c>
      <c r="AC115" s="79">
        <f>IF(L$2&lt;DATE(2019,10,1),IF($T$1=FALSE,IF($T115=FALSE,L115*HOME!$H$18,0),IF($T115=FALSE,L115*HOME!$H$18/(1+HOME!$H$18),0)),IF($T$1=FALSE,IF($T115=FALSE,L115*HOME!$H$20,0),IF($T115=FALSE,L115*HOME!$H$20/(1+HOME!$H$20),0)))</f>
        <v>0</v>
      </c>
      <c r="AD115" s="79">
        <f>IF(M$2&lt;DATE(2019,10,1),IF($T$1=FALSE,IF($T115=FALSE,M115*HOME!$H$18,0),IF($T115=FALSE,M115*HOME!$H$18/(1+HOME!$H$18),0)),IF($T$1=FALSE,IF($T115=FALSE,M115*HOME!$H$20,0),IF($T115=FALSE,M115*HOME!$H$20/(1+HOME!$H$20),0)))</f>
        <v>0</v>
      </c>
      <c r="AE115" s="79">
        <f>IF(N$2&lt;DATE(2019,10,1),IF($T$1=FALSE,IF($T115=FALSE,N115*HOME!$H$18,0),IF($T115=FALSE,N115*HOME!$H$18/(1+HOME!$H$18),0)),IF($T$1=FALSE,IF($T115=FALSE,N115*HOME!$H$20,0),IF($T115=FALSE,N115*HOME!$H$20/(1+HOME!$H$20),0)))</f>
        <v>0</v>
      </c>
      <c r="AF115" s="79">
        <f>IF(O$2&lt;DATE(2019,10,1),IF($T$1=FALSE,IF($T115=FALSE,O115*HOME!$H$18,0),IF($T115=FALSE,O115*HOME!$H$18/(1+HOME!$H$18),0)),IF($T$1=FALSE,IF($T115=FALSE,O115*HOME!$H$20,0),IF($T115=FALSE,O115*HOME!$H$20/(1+HOME!$H$20),0)))</f>
        <v>0</v>
      </c>
      <c r="AG115" s="79">
        <f>IF(P$2&lt;DATE(2019,10,1),IF($T$1=FALSE,IF($T115=FALSE,P115*HOME!$H$18,0),IF($T115=FALSE,P115*HOME!$H$18/(1+HOME!$H$18),0)),IF($T$1=FALSE,IF($T115=FALSE,P115*HOME!$H$20,0),IF($T115=FALSE,P115*HOME!$H$20/(1+HOME!$H$20),0)))</f>
        <v>0</v>
      </c>
      <c r="AH115" s="79">
        <f t="shared" si="60"/>
        <v>0</v>
      </c>
      <c r="AI115" s="79">
        <f t="shared" si="48"/>
        <v>0</v>
      </c>
      <c r="AJ115" s="86"/>
      <c r="AK115" s="79"/>
      <c r="AL115" s="79"/>
      <c r="AM115" s="79"/>
      <c r="AN115" s="79"/>
      <c r="AO115" s="79"/>
      <c r="AP115" s="79"/>
      <c r="AQ115" s="79"/>
      <c r="AR115" s="79"/>
      <c r="CA115" s="310">
        <f>IF($T115=TRUE,0,IF(D$2&lt;DATE(2019,10,1),IF($T$1=FALSE,D115*HOME!$F$18,D115*HOME!$F$18/(1+HOME!$H$18)),IF($AO115=TRUE,IF($T$1=FALSE,D115*HOME!$F$21,D115*HOME!$F$21/(1+HOME!$H$21)),IF($T$1=FALSE,D115*HOME!$F$20,D115*HOME!$F$20/(1+HOME!$H$20)))))</f>
        <v>0</v>
      </c>
      <c r="CB115" s="310">
        <f>IF($T115=TRUE,0,IF(E$2&lt;DATE(2019,10,1),IF($T$1=FALSE,E115*HOME!$F$18,E115*HOME!$F$18/(1+HOME!$H$18)),IF($AO115=TRUE,IF($T$1=FALSE,E115*HOME!$F$21,E115*HOME!$F$21/(1+HOME!$H$21)),IF($T$1=FALSE,E115*HOME!$F$20,E115*HOME!$F$20/(1+HOME!$H$20)))))</f>
        <v>0</v>
      </c>
      <c r="CC115" s="310">
        <f>IF($T115=TRUE,0,IF(F$2&lt;DATE(2019,10,1),IF($T$1=FALSE,F115*HOME!$F$18,F115*HOME!$F$18/(1+HOME!$H$18)),IF($AO115=TRUE,IF($T$1=FALSE,F115*HOME!$F$21,F115*HOME!$F$21/(1+HOME!$H$21)),IF($T$1=FALSE,F115*HOME!$F$20,F115*HOME!$F$20/(1+HOME!$H$20)))))</f>
        <v>0</v>
      </c>
      <c r="CD115" s="310">
        <f>IF($T115=TRUE,0,IF(G$2&lt;DATE(2019,10,1),IF($T$1=FALSE,G115*HOME!$F$18,G115*HOME!$F$18/(1+HOME!$H$18)),IF($AO115=TRUE,IF($T$1=FALSE,G115*HOME!$F$21,G115*HOME!$F$21/(1+HOME!$H$21)),IF($T$1=FALSE,G115*HOME!$F$20,G115*HOME!$F$20/(1+HOME!$H$20)))))</f>
        <v>0</v>
      </c>
      <c r="CE115" s="310">
        <f>IF($T115=TRUE,0,IF(H$2&lt;DATE(2019,10,1),IF($T$1=FALSE,H115*HOME!$F$18,H115*HOME!$F$18/(1+HOME!$H$18)),IF($AO115=TRUE,IF($T$1=FALSE,H115*HOME!$F$21,H115*HOME!$F$21/(1+HOME!$H$21)),IF($T$1=FALSE,H115*HOME!$F$20,H115*HOME!$F$20/(1+HOME!$H$20)))))</f>
        <v>0</v>
      </c>
      <c r="CF115" s="310">
        <f>IF($T115=TRUE,0,IF(I$2&lt;DATE(2019,10,1),IF($T$1=FALSE,I115*HOME!$F$18,I115*HOME!$F$18/(1+HOME!$H$18)),IF($AO115=TRUE,IF($T$1=FALSE,I115*HOME!$F$21,I115*HOME!$F$21/(1+HOME!$H$21)),IF($T$1=FALSE,I115*HOME!$F$20,I115*HOME!$F$20/(1+HOME!$H$20)))))</f>
        <v>0</v>
      </c>
      <c r="CG115" s="310">
        <f>IF($T115=TRUE,0,IF(J$2&lt;DATE(2019,10,1),IF($T$1=FALSE,J115*HOME!$F$18,J115*HOME!$F$18/(1+HOME!$H$18)),IF($AO115=TRUE,IF($T$1=FALSE,J115*HOME!$F$21,J115*HOME!$F$21/(1+HOME!$H$21)),IF($T$1=FALSE,J115*HOME!$F$20,J115*HOME!$F$20/(1+HOME!$H$20)))))</f>
        <v>0</v>
      </c>
      <c r="CH115" s="310">
        <f>IF($T115=TRUE,0,IF(K$2&lt;DATE(2019,10,1),IF($T$1=FALSE,K115*HOME!$F$18,K115*HOME!$F$18/(1+HOME!$H$18)),IF($AO115=TRUE,IF($T$1=FALSE,K115*HOME!$F$21,K115*HOME!$F$21/(1+HOME!$H$21)),IF($T$1=FALSE,K115*HOME!$F$20,K115*HOME!$F$20/(1+HOME!$H$20)))))</f>
        <v>0</v>
      </c>
      <c r="CI115" s="310">
        <f>IF($T115=TRUE,0,IF(L$2&lt;DATE(2019,10,1),IF($T$1=FALSE,L115*HOME!$F$18,L115*HOME!$F$18/(1+HOME!$H$18)),IF($AO115=TRUE,IF($T$1=FALSE,L115*HOME!$F$21,L115*HOME!$F$21/(1+HOME!$H$21)),IF($T$1=FALSE,L115*HOME!$F$20,L115*HOME!$F$20/(1+HOME!$H$20)))))</f>
        <v>0</v>
      </c>
      <c r="CJ115" s="310">
        <f>IF($T115=TRUE,0,IF(M$2&lt;DATE(2019,10,1),IF($T$1=FALSE,M115*HOME!$F$18,M115*HOME!$F$18/(1+HOME!$H$18)),IF($AO115=TRUE,IF($T$1=FALSE,M115*HOME!$F$21,M115*HOME!$F$21/(1+HOME!$H$21)),IF($T$1=FALSE,M115*HOME!$F$20,M115*HOME!$F$20/(1+HOME!$H$20)))))</f>
        <v>0</v>
      </c>
      <c r="CK115" s="310">
        <f>IF($T115=TRUE,0,IF(N$2&lt;DATE(2019,10,1),IF($T$1=FALSE,N115*HOME!$F$18,N115*HOME!$F$18/(1+HOME!$H$18)),IF($AO115=TRUE,IF($T$1=FALSE,N115*HOME!$F$21,N115*HOME!$F$21/(1+HOME!$H$21)),IF($T$1=FALSE,N115*HOME!$F$20,N115*HOME!$F$20/(1+HOME!$H$20)))))</f>
        <v>0</v>
      </c>
      <c r="CL115" s="310">
        <f>IF($T115=TRUE,0,IF(O$2&lt;DATE(2019,10,1),IF($T$1=FALSE,O115*HOME!$F$18,O115*HOME!$F$18/(1+HOME!$H$18)),IF($AO115=TRUE,IF($T$1=FALSE,O115*HOME!$F$21,O115*HOME!$F$21/(1+HOME!$H$21)),IF($T$1=FALSE,O115*HOME!$F$20,O115*HOME!$F$20/(1+HOME!$H$20)))))</f>
        <v>0</v>
      </c>
      <c r="CM115" s="310">
        <f>IF($T115=TRUE,0,IF(P$2&lt;DATE(2019,10,1),IF($T$1=FALSE,P115*HOME!$F$18,P115*HOME!$F$18/(1+HOME!$H$18)),IF($AO115=TRUE,IF($T$1=FALSE,P115*HOME!$F$21,P115*HOME!$F$21/(1+HOME!$H$21)),IF($T$1=FALSE,P115*HOME!$F$20,P115*HOME!$F$20/(1+HOME!$H$20)))))</f>
        <v>0</v>
      </c>
      <c r="CN115" s="310">
        <f t="shared" si="67"/>
        <v>0</v>
      </c>
    </row>
    <row r="116" spans="1:92" ht="18" customHeight="1">
      <c r="A116" s="335"/>
      <c r="B116" s="336">
        <v>89</v>
      </c>
      <c r="C116" s="1143" t="s">
        <v>46</v>
      </c>
      <c r="D116" s="1144">
        <f t="shared" ref="D116:Q116" si="68">SUM(D111:D115)</f>
        <v>0</v>
      </c>
      <c r="E116" s="1144">
        <f t="shared" si="68"/>
        <v>0</v>
      </c>
      <c r="F116" s="1144">
        <f t="shared" si="68"/>
        <v>0</v>
      </c>
      <c r="G116" s="1144">
        <f t="shared" si="68"/>
        <v>0</v>
      </c>
      <c r="H116" s="1144">
        <f t="shared" si="68"/>
        <v>0</v>
      </c>
      <c r="I116" s="1144">
        <f t="shared" si="68"/>
        <v>0</v>
      </c>
      <c r="J116" s="1144">
        <f t="shared" si="68"/>
        <v>0</v>
      </c>
      <c r="K116" s="1144">
        <f t="shared" si="68"/>
        <v>0</v>
      </c>
      <c r="L116" s="1144">
        <f t="shared" si="68"/>
        <v>0</v>
      </c>
      <c r="M116" s="1144">
        <f t="shared" si="68"/>
        <v>0</v>
      </c>
      <c r="N116" s="1144">
        <f t="shared" si="68"/>
        <v>0</v>
      </c>
      <c r="O116" s="1144">
        <f t="shared" si="68"/>
        <v>0</v>
      </c>
      <c r="P116" s="1144">
        <f t="shared" si="68"/>
        <v>0</v>
      </c>
      <c r="Q116" s="485">
        <f t="shared" si="68"/>
        <v>0</v>
      </c>
      <c r="R116" s="1099">
        <f t="shared" si="59"/>
        <v>0</v>
      </c>
      <c r="S116" s="1100">
        <f>前期実績!Q116</f>
        <v>0</v>
      </c>
      <c r="T116" s="341" t="str">
        <f>当期計画!T116</f>
        <v>計</v>
      </c>
      <c r="U116" s="353">
        <f t="shared" ref="U116:AG116" si="69">SUM(U111:U115)</f>
        <v>0</v>
      </c>
      <c r="V116" s="353">
        <f t="shared" si="69"/>
        <v>0</v>
      </c>
      <c r="W116" s="353">
        <f t="shared" si="69"/>
        <v>0</v>
      </c>
      <c r="X116" s="353">
        <f t="shared" si="69"/>
        <v>0</v>
      </c>
      <c r="Y116" s="353">
        <f t="shared" si="69"/>
        <v>0</v>
      </c>
      <c r="Z116" s="353">
        <f t="shared" si="69"/>
        <v>0</v>
      </c>
      <c r="AA116" s="353">
        <f t="shared" si="69"/>
        <v>0</v>
      </c>
      <c r="AB116" s="353">
        <f t="shared" si="69"/>
        <v>0</v>
      </c>
      <c r="AC116" s="353">
        <f t="shared" si="69"/>
        <v>0</v>
      </c>
      <c r="AD116" s="353">
        <f t="shared" si="69"/>
        <v>0</v>
      </c>
      <c r="AE116" s="353">
        <f t="shared" si="69"/>
        <v>0</v>
      </c>
      <c r="AF116" s="353">
        <f t="shared" si="69"/>
        <v>0</v>
      </c>
      <c r="AG116" s="353">
        <f t="shared" si="69"/>
        <v>0</v>
      </c>
      <c r="AH116" s="353">
        <f t="shared" si="60"/>
        <v>0</v>
      </c>
      <c r="AI116" s="79">
        <f t="shared" si="48"/>
        <v>0</v>
      </c>
      <c r="AJ116" s="354"/>
      <c r="AK116" s="79"/>
      <c r="AL116" s="79"/>
      <c r="AM116" s="79"/>
      <c r="AN116" s="79"/>
      <c r="AO116" s="79"/>
      <c r="AP116" s="79"/>
      <c r="AQ116" s="79"/>
      <c r="AR116" s="79"/>
      <c r="CA116" s="355">
        <f>SUM(CA111:CA115)</f>
        <v>0</v>
      </c>
      <c r="CB116" s="355">
        <f t="shared" ref="CB116:CM116" si="70">SUM(CB111:CB115)</f>
        <v>0</v>
      </c>
      <c r="CC116" s="355">
        <f t="shared" si="70"/>
        <v>0</v>
      </c>
      <c r="CD116" s="355">
        <f t="shared" si="70"/>
        <v>0</v>
      </c>
      <c r="CE116" s="355">
        <f t="shared" si="70"/>
        <v>0</v>
      </c>
      <c r="CF116" s="355">
        <f t="shared" si="70"/>
        <v>0</v>
      </c>
      <c r="CG116" s="355">
        <f t="shared" si="70"/>
        <v>0</v>
      </c>
      <c r="CH116" s="355">
        <f t="shared" si="70"/>
        <v>0</v>
      </c>
      <c r="CI116" s="355">
        <f t="shared" si="70"/>
        <v>0</v>
      </c>
      <c r="CJ116" s="355">
        <f t="shared" si="70"/>
        <v>0</v>
      </c>
      <c r="CK116" s="355">
        <f t="shared" si="70"/>
        <v>0</v>
      </c>
      <c r="CL116" s="355">
        <f t="shared" si="70"/>
        <v>0</v>
      </c>
      <c r="CM116" s="355">
        <f t="shared" si="70"/>
        <v>0</v>
      </c>
      <c r="CN116" s="355">
        <f t="shared" si="67"/>
        <v>0</v>
      </c>
    </row>
    <row r="117" spans="1:92" ht="18" customHeight="1">
      <c r="A117" s="335"/>
      <c r="B117" s="336">
        <v>90</v>
      </c>
      <c r="C117" s="1146" t="s">
        <v>47</v>
      </c>
      <c r="D117" s="1147"/>
      <c r="E117" s="1147"/>
      <c r="F117" s="1147"/>
      <c r="G117" s="1147"/>
      <c r="H117" s="1147"/>
      <c r="I117" s="1147"/>
      <c r="J117" s="1147"/>
      <c r="K117" s="1147"/>
      <c r="L117" s="1147"/>
      <c r="M117" s="1147"/>
      <c r="N117" s="1147"/>
      <c r="O117" s="1147"/>
      <c r="P117" s="1147"/>
      <c r="Q117" s="430"/>
      <c r="R117" s="1104">
        <f t="shared" si="59"/>
        <v>0</v>
      </c>
      <c r="S117" s="1105">
        <f>前期実績!Q117</f>
        <v>0</v>
      </c>
      <c r="T117" s="341">
        <f>当期計画!T117</f>
        <v>0</v>
      </c>
      <c r="U117" s="361"/>
      <c r="V117" s="361"/>
      <c r="W117" s="361"/>
      <c r="X117" s="361"/>
      <c r="Y117" s="361"/>
      <c r="Z117" s="361"/>
      <c r="AA117" s="361"/>
      <c r="AB117" s="361"/>
      <c r="AC117" s="361"/>
      <c r="AD117" s="361"/>
      <c r="AE117" s="361"/>
      <c r="AF117" s="361"/>
      <c r="AG117" s="361"/>
      <c r="AH117" s="361">
        <f t="shared" si="60"/>
        <v>0</v>
      </c>
      <c r="AI117" s="79">
        <f t="shared" si="48"/>
        <v>0</v>
      </c>
      <c r="AJ117" s="362"/>
      <c r="AK117" s="79"/>
      <c r="AL117" s="79"/>
      <c r="AM117" s="79"/>
      <c r="AN117" s="79"/>
      <c r="AO117" s="79"/>
      <c r="AP117" s="79"/>
      <c r="AQ117" s="79"/>
      <c r="AR117" s="79"/>
    </row>
    <row r="118" spans="1:92" ht="18" customHeight="1">
      <c r="A118" s="335"/>
      <c r="B118" s="336">
        <v>91</v>
      </c>
      <c r="C118" s="1146">
        <f>IF(C$235=FALSE,当期計画!C118,当期実績!C118)</f>
        <v>0</v>
      </c>
      <c r="D118" s="387">
        <f>IF(D$235=FALSE,当期計画!D118,当期実績!D118)</f>
        <v>0</v>
      </c>
      <c r="E118" s="387">
        <f>IF(E$235=FALSE,当期計画!E118,当期実績!E118)</f>
        <v>0</v>
      </c>
      <c r="F118" s="387">
        <f>IF(F$235=FALSE,当期計画!F118,当期実績!F118)</f>
        <v>0</v>
      </c>
      <c r="G118" s="387">
        <f>IF(G$235=FALSE,当期計画!G118,当期実績!G118)</f>
        <v>0</v>
      </c>
      <c r="H118" s="387">
        <f>IF(H$235=FALSE,当期計画!H118,当期実績!H118)</f>
        <v>0</v>
      </c>
      <c r="I118" s="387">
        <f>IF(I$235=FALSE,当期計画!I118,当期実績!I118)</f>
        <v>0</v>
      </c>
      <c r="J118" s="387">
        <f>IF(J$235=FALSE,当期計画!J118,当期実績!J118)</f>
        <v>0</v>
      </c>
      <c r="K118" s="387">
        <f>IF(K$235=FALSE,当期計画!K118,当期実績!K118)</f>
        <v>0</v>
      </c>
      <c r="L118" s="387">
        <f>IF(L$235=FALSE,当期計画!L118,当期実績!L118)</f>
        <v>0</v>
      </c>
      <c r="M118" s="387">
        <f>IF(M$235=FALSE,当期計画!M118,当期実績!M118)</f>
        <v>0</v>
      </c>
      <c r="N118" s="387">
        <f>IF(N$235=FALSE,当期計画!N118,当期実績!N118)</f>
        <v>0</v>
      </c>
      <c r="O118" s="387">
        <f>IF(O$235=FALSE,当期計画!O118,当期実績!O118)</f>
        <v>0</v>
      </c>
      <c r="P118" s="387">
        <f>IF(P$235=FALSE,当期計画!P118,当期実績!P118)</f>
        <v>0</v>
      </c>
      <c r="Q118" s="90">
        <f>SUM(D118:P118)</f>
        <v>0</v>
      </c>
      <c r="R118" s="1107">
        <f t="shared" si="59"/>
        <v>0</v>
      </c>
      <c r="S118" s="344">
        <f>前期実績!Q118</f>
        <v>0</v>
      </c>
      <c r="T118" s="341" t="b">
        <f>当期計画!T118</f>
        <v>0</v>
      </c>
      <c r="U118" s="79">
        <f>IF(D$2&lt;DATE(2019,10,1),IF($T$1=FALSE,IF($T118=FALSE,D118*HOME!$H$18,0),IF($T118=FALSE,D118*HOME!$H$18/(1+HOME!$H$18),0)),IF($T$1=FALSE,IF($T118=FALSE,D118*HOME!$H$20,0),IF($T118=FALSE,D118*HOME!$H$20/(1+HOME!$H$20),0)))</f>
        <v>0</v>
      </c>
      <c r="V118" s="79">
        <f>IF(E$2&lt;DATE(2019,10,1),IF($T$1=FALSE,IF($T118=FALSE,E118*HOME!$H$18,0),IF($T118=FALSE,E118*HOME!$H$18/(1+HOME!$H$18),0)),IF($T$1=FALSE,IF($T118=FALSE,E118*HOME!$H$20,0),IF($T118=FALSE,E118*HOME!$H$20/(1+HOME!$H$20),0)))</f>
        <v>0</v>
      </c>
      <c r="W118" s="79">
        <f>IF(F$2&lt;DATE(2019,10,1),IF($T$1=FALSE,IF($T118=FALSE,F118*HOME!$H$18,0),IF($T118=FALSE,F118*HOME!$H$18/(1+HOME!$H$18),0)),IF($T$1=FALSE,IF($T118=FALSE,F118*HOME!$H$20,0),IF($T118=FALSE,F118*HOME!$H$20/(1+HOME!$H$20),0)))</f>
        <v>0</v>
      </c>
      <c r="X118" s="79">
        <f>IF(G$2&lt;DATE(2019,10,1),IF($T$1=FALSE,IF($T118=FALSE,G118*HOME!$H$18,0),IF($T118=FALSE,G118*HOME!$H$18/(1+HOME!$H$18),0)),IF($T$1=FALSE,IF($T118=FALSE,G118*HOME!$H$20,0),IF($T118=FALSE,G118*HOME!$H$20/(1+HOME!$H$20),0)))</f>
        <v>0</v>
      </c>
      <c r="Y118" s="79">
        <f>IF(H$2&lt;DATE(2019,10,1),IF($T$1=FALSE,IF($T118=FALSE,H118*HOME!$H$18,0),IF($T118=FALSE,H118*HOME!$H$18/(1+HOME!$H$18),0)),IF($T$1=FALSE,IF($T118=FALSE,H118*HOME!$H$20,0),IF($T118=FALSE,H118*HOME!$H$20/(1+HOME!$H$20),0)))</f>
        <v>0</v>
      </c>
      <c r="Z118" s="79">
        <f>IF(I$2&lt;DATE(2019,10,1),IF($T$1=FALSE,IF($T118=FALSE,I118*HOME!$H$18,0),IF($T118=FALSE,I118*HOME!$H$18/(1+HOME!$H$18),0)),IF($T$1=FALSE,IF($T118=FALSE,I118*HOME!$H$20,0),IF($T118=FALSE,I118*HOME!$H$20/(1+HOME!$H$20),0)))</f>
        <v>0</v>
      </c>
      <c r="AA118" s="79">
        <f>IF(J$2&lt;DATE(2019,10,1),IF($T$1=FALSE,IF($T118=FALSE,J118*HOME!$H$18,0),IF($T118=FALSE,J118*HOME!$H$18/(1+HOME!$H$18),0)),IF($T$1=FALSE,IF($T118=FALSE,J118*HOME!$H$20,0),IF($T118=FALSE,J118*HOME!$H$20/(1+HOME!$H$20),0)))</f>
        <v>0</v>
      </c>
      <c r="AB118" s="79">
        <f>IF(K$2&lt;DATE(2019,10,1),IF($T$1=FALSE,IF($T118=FALSE,K118*HOME!$H$18,0),IF($T118=FALSE,K118*HOME!$H$18/(1+HOME!$H$18),0)),IF($T$1=FALSE,IF($T118=FALSE,K118*HOME!$H$20,0),IF($T118=FALSE,K118*HOME!$H$20/(1+HOME!$H$20),0)))</f>
        <v>0</v>
      </c>
      <c r="AC118" s="79">
        <f>IF(L$2&lt;DATE(2019,10,1),IF($T$1=FALSE,IF($T118=FALSE,L118*HOME!$H$18,0),IF($T118=FALSE,L118*HOME!$H$18/(1+HOME!$H$18),0)),IF($T$1=FALSE,IF($T118=FALSE,L118*HOME!$H$20,0),IF($T118=FALSE,L118*HOME!$H$20/(1+HOME!$H$20),0)))</f>
        <v>0</v>
      </c>
      <c r="AD118" s="79">
        <f>IF(M$2&lt;DATE(2019,10,1),IF($T$1=FALSE,IF($T118=FALSE,M118*HOME!$H$18,0),IF($T118=FALSE,M118*HOME!$H$18/(1+HOME!$H$18),0)),IF($T$1=FALSE,IF($T118=FALSE,M118*HOME!$H$20,0),IF($T118=FALSE,M118*HOME!$H$20/(1+HOME!$H$20),0)))</f>
        <v>0</v>
      </c>
      <c r="AE118" s="79">
        <f>IF(N$2&lt;DATE(2019,10,1),IF($T$1=FALSE,IF($T118=FALSE,N118*HOME!$H$18,0),IF($T118=FALSE,N118*HOME!$H$18/(1+HOME!$H$18),0)),IF($T$1=FALSE,IF($T118=FALSE,N118*HOME!$H$20,0),IF($T118=FALSE,N118*HOME!$H$20/(1+HOME!$H$20),0)))</f>
        <v>0</v>
      </c>
      <c r="AF118" s="79">
        <f>IF(O$2&lt;DATE(2019,10,1),IF($T$1=FALSE,IF($T118=FALSE,O118*HOME!$H$18,0),IF($T118=FALSE,O118*HOME!$H$18/(1+HOME!$H$18),0)),IF($T$1=FALSE,IF($T118=FALSE,O118*HOME!$H$20,0),IF($T118=FALSE,O118*HOME!$H$20/(1+HOME!$H$20),0)))</f>
        <v>0</v>
      </c>
      <c r="AG118" s="79">
        <f>IF(P$2&lt;DATE(2019,10,1),IF($T$1=FALSE,IF($T118=FALSE,P118*HOME!$H$18,0),IF($T118=FALSE,P118*HOME!$H$18/(1+HOME!$H$18),0)),IF($T$1=FALSE,IF($T118=FALSE,P118*HOME!$H$20,0),IF($T118=FALSE,P118*HOME!$H$20/(1+HOME!$H$20),0)))</f>
        <v>0</v>
      </c>
      <c r="AH118" s="79">
        <f t="shared" si="60"/>
        <v>0</v>
      </c>
      <c r="AI118" s="79">
        <f t="shared" si="48"/>
        <v>0</v>
      </c>
      <c r="AJ118" s="86"/>
      <c r="AK118" s="79"/>
      <c r="AL118" s="79"/>
      <c r="AM118" s="79"/>
      <c r="AN118" s="79"/>
      <c r="AO118" s="79"/>
      <c r="AP118" s="79"/>
      <c r="AQ118" s="79"/>
      <c r="AR118" s="79"/>
      <c r="CA118" s="310">
        <f>IF($T118=TRUE,0,IF(D$2&lt;DATE(2019,10,1),IF($T$1=FALSE,D118*HOME!$F$18,D118*HOME!$F$18/(1+HOME!$H$18)),IF($AO118=TRUE,IF($T$1=FALSE,D118*HOME!$F$21,D118*HOME!$F$21/(1+HOME!$H$21)),IF($T$1=FALSE,D118*HOME!$F$20,D118*HOME!$F$20/(1+HOME!$H$20)))))</f>
        <v>0</v>
      </c>
      <c r="CB118" s="310">
        <f>IF($T118=TRUE,0,IF(E$2&lt;DATE(2019,10,1),IF($T$1=FALSE,E118*HOME!$F$18,E118*HOME!$F$18/(1+HOME!$H$18)),IF($AO118=TRUE,IF($T$1=FALSE,E118*HOME!$F$21,E118*HOME!$F$21/(1+HOME!$H$21)),IF($T$1=FALSE,E118*HOME!$F$20,E118*HOME!$F$20/(1+HOME!$H$20)))))</f>
        <v>0</v>
      </c>
      <c r="CC118" s="310">
        <f>IF($T118=TRUE,0,IF(F$2&lt;DATE(2019,10,1),IF($T$1=FALSE,F118*HOME!$F$18,F118*HOME!$F$18/(1+HOME!$H$18)),IF($AO118=TRUE,IF($T$1=FALSE,F118*HOME!$F$21,F118*HOME!$F$21/(1+HOME!$H$21)),IF($T$1=FALSE,F118*HOME!$F$20,F118*HOME!$F$20/(1+HOME!$H$20)))))</f>
        <v>0</v>
      </c>
      <c r="CD118" s="310">
        <f>IF($T118=TRUE,0,IF(G$2&lt;DATE(2019,10,1),IF($T$1=FALSE,G118*HOME!$F$18,G118*HOME!$F$18/(1+HOME!$H$18)),IF($AO118=TRUE,IF($T$1=FALSE,G118*HOME!$F$21,G118*HOME!$F$21/(1+HOME!$H$21)),IF($T$1=FALSE,G118*HOME!$F$20,G118*HOME!$F$20/(1+HOME!$H$20)))))</f>
        <v>0</v>
      </c>
      <c r="CE118" s="310">
        <f>IF($T118=TRUE,0,IF(H$2&lt;DATE(2019,10,1),IF($T$1=FALSE,H118*HOME!$F$18,H118*HOME!$F$18/(1+HOME!$H$18)),IF($AO118=TRUE,IF($T$1=FALSE,H118*HOME!$F$21,H118*HOME!$F$21/(1+HOME!$H$21)),IF($T$1=FALSE,H118*HOME!$F$20,H118*HOME!$F$20/(1+HOME!$H$20)))))</f>
        <v>0</v>
      </c>
      <c r="CF118" s="310">
        <f>IF($T118=TRUE,0,IF(I$2&lt;DATE(2019,10,1),IF($T$1=FALSE,I118*HOME!$F$18,I118*HOME!$F$18/(1+HOME!$H$18)),IF($AO118=TRUE,IF($T$1=FALSE,I118*HOME!$F$21,I118*HOME!$F$21/(1+HOME!$H$21)),IF($T$1=FALSE,I118*HOME!$F$20,I118*HOME!$F$20/(1+HOME!$H$20)))))</f>
        <v>0</v>
      </c>
      <c r="CG118" s="310">
        <f>IF($T118=TRUE,0,IF(J$2&lt;DATE(2019,10,1),IF($T$1=FALSE,J118*HOME!$F$18,J118*HOME!$F$18/(1+HOME!$H$18)),IF($AO118=TRUE,IF($T$1=FALSE,J118*HOME!$F$21,J118*HOME!$F$21/(1+HOME!$H$21)),IF($T$1=FALSE,J118*HOME!$F$20,J118*HOME!$F$20/(1+HOME!$H$20)))))</f>
        <v>0</v>
      </c>
      <c r="CH118" s="310">
        <f>IF($T118=TRUE,0,IF(K$2&lt;DATE(2019,10,1),IF($T$1=FALSE,K118*HOME!$F$18,K118*HOME!$F$18/(1+HOME!$H$18)),IF($AO118=TRUE,IF($T$1=FALSE,K118*HOME!$F$21,K118*HOME!$F$21/(1+HOME!$H$21)),IF($T$1=FALSE,K118*HOME!$F$20,K118*HOME!$F$20/(1+HOME!$H$20)))))</f>
        <v>0</v>
      </c>
      <c r="CI118" s="310">
        <f>IF($T118=TRUE,0,IF(L$2&lt;DATE(2019,10,1),IF($T$1=FALSE,L118*HOME!$F$18,L118*HOME!$F$18/(1+HOME!$H$18)),IF($AO118=TRUE,IF($T$1=FALSE,L118*HOME!$F$21,L118*HOME!$F$21/(1+HOME!$H$21)),IF($T$1=FALSE,L118*HOME!$F$20,L118*HOME!$F$20/(1+HOME!$H$20)))))</f>
        <v>0</v>
      </c>
      <c r="CJ118" s="310">
        <f>IF($T118=TRUE,0,IF(M$2&lt;DATE(2019,10,1),IF($T$1=FALSE,M118*HOME!$F$18,M118*HOME!$F$18/(1+HOME!$H$18)),IF($AO118=TRUE,IF($T$1=FALSE,M118*HOME!$F$21,M118*HOME!$F$21/(1+HOME!$H$21)),IF($T$1=FALSE,M118*HOME!$F$20,M118*HOME!$F$20/(1+HOME!$H$20)))))</f>
        <v>0</v>
      </c>
      <c r="CK118" s="310">
        <f>IF($T118=TRUE,0,IF(N$2&lt;DATE(2019,10,1),IF($T$1=FALSE,N118*HOME!$F$18,N118*HOME!$F$18/(1+HOME!$H$18)),IF($AO118=TRUE,IF($T$1=FALSE,N118*HOME!$F$21,N118*HOME!$F$21/(1+HOME!$H$21)),IF($T$1=FALSE,N118*HOME!$F$20,N118*HOME!$F$20/(1+HOME!$H$20)))))</f>
        <v>0</v>
      </c>
      <c r="CL118" s="310">
        <f>IF($T118=TRUE,0,IF(O$2&lt;DATE(2019,10,1),IF($T$1=FALSE,O118*HOME!$F$18,O118*HOME!$F$18/(1+HOME!$H$18)),IF($AO118=TRUE,IF($T$1=FALSE,O118*HOME!$F$21,O118*HOME!$F$21/(1+HOME!$H$21)),IF($T$1=FALSE,O118*HOME!$F$20,O118*HOME!$F$20/(1+HOME!$H$20)))))</f>
        <v>0</v>
      </c>
      <c r="CM118" s="310">
        <f>IF($T118=TRUE,0,IF(P$2&lt;DATE(2019,10,1),IF($T$1=FALSE,P118*HOME!$F$18,P118*HOME!$F$18/(1+HOME!$H$18)),IF($AO118=TRUE,IF($T$1=FALSE,P118*HOME!$F$21,P118*HOME!$F$21/(1+HOME!$H$21)),IF($T$1=FALSE,P118*HOME!$F$20,P118*HOME!$F$20/(1+HOME!$H$20)))))</f>
        <v>0</v>
      </c>
      <c r="CN118" s="310">
        <f t="shared" ref="CN118:CN123" si="71">SUM(CA118:CM118)</f>
        <v>0</v>
      </c>
    </row>
    <row r="119" spans="1:92" ht="18" customHeight="1">
      <c r="A119" s="335"/>
      <c r="B119" s="336"/>
      <c r="C119" s="1146">
        <f>IF(C$235=FALSE,当期計画!C119,当期実績!C119)</f>
        <v>0</v>
      </c>
      <c r="D119" s="1129">
        <f>IF(D$235=FALSE,当期計画!D119,当期実績!D119)</f>
        <v>0</v>
      </c>
      <c r="E119" s="1129">
        <f>IF(E$235=FALSE,当期計画!E119,当期実績!E119)</f>
        <v>0</v>
      </c>
      <c r="F119" s="1129">
        <f>IF(F$235=FALSE,当期計画!F119,当期実績!F119)</f>
        <v>0</v>
      </c>
      <c r="G119" s="1129">
        <f>IF(G$235=FALSE,当期計画!G119,当期実績!G119)</f>
        <v>0</v>
      </c>
      <c r="H119" s="1129">
        <f>IF(H$235=FALSE,当期計画!H119,当期実績!H119)</f>
        <v>0</v>
      </c>
      <c r="I119" s="1129">
        <f>IF(I$235=FALSE,当期計画!I119,当期実績!I119)</f>
        <v>0</v>
      </c>
      <c r="J119" s="1129">
        <f>IF(J$235=FALSE,当期計画!J119,当期実績!J119)</f>
        <v>0</v>
      </c>
      <c r="K119" s="1129">
        <f>IF(K$235=FALSE,当期計画!K119,当期実績!K119)</f>
        <v>0</v>
      </c>
      <c r="L119" s="1129">
        <f>IF(L$235=FALSE,当期計画!L119,当期実績!L119)</f>
        <v>0</v>
      </c>
      <c r="M119" s="1129">
        <f>IF(M$235=FALSE,当期計画!M119,当期実績!M119)</f>
        <v>0</v>
      </c>
      <c r="N119" s="1129">
        <f>IF(N$235=FALSE,当期計画!N119,当期実績!N119)</f>
        <v>0</v>
      </c>
      <c r="O119" s="1129">
        <f>IF(O$235=FALSE,当期計画!O119,当期実績!O119)</f>
        <v>0</v>
      </c>
      <c r="P119" s="1129">
        <f>IF(P$235=FALSE,当期計画!P119,当期実績!P119)</f>
        <v>0</v>
      </c>
      <c r="Q119" s="90">
        <f>SUM(D119:P119)</f>
        <v>0</v>
      </c>
      <c r="R119" s="1107">
        <f t="shared" si="59"/>
        <v>0</v>
      </c>
      <c r="S119" s="344">
        <f>前期実績!Q119</f>
        <v>0</v>
      </c>
      <c r="T119" s="341" t="b">
        <f>当期計画!T119</f>
        <v>0</v>
      </c>
      <c r="U119" s="79">
        <f>IF(D$2&lt;DATE(2019,10,1),IF($T$1=FALSE,IF($T119=FALSE,D119*HOME!$H$18,0),IF($T119=FALSE,D119*HOME!$H$18/(1+HOME!$H$18),0)),IF($T$1=FALSE,IF($T119=FALSE,D119*HOME!$H$20,0),IF($T119=FALSE,D119*HOME!$H$20/(1+HOME!$H$20),0)))</f>
        <v>0</v>
      </c>
      <c r="V119" s="79">
        <f>IF(E$2&lt;DATE(2019,10,1),IF($T$1=FALSE,IF($T119=FALSE,E119*HOME!$H$18,0),IF($T119=FALSE,E119*HOME!$H$18/(1+HOME!$H$18),0)),IF($T$1=FALSE,IF($T119=FALSE,E119*HOME!$H$20,0),IF($T119=FALSE,E119*HOME!$H$20/(1+HOME!$H$20),0)))</f>
        <v>0</v>
      </c>
      <c r="W119" s="79">
        <f>IF(F$2&lt;DATE(2019,10,1),IF($T$1=FALSE,IF($T119=FALSE,F119*HOME!$H$18,0),IF($T119=FALSE,F119*HOME!$H$18/(1+HOME!$H$18),0)),IF($T$1=FALSE,IF($T119=FALSE,F119*HOME!$H$20,0),IF($T119=FALSE,F119*HOME!$H$20/(1+HOME!$H$20),0)))</f>
        <v>0</v>
      </c>
      <c r="X119" s="79">
        <f>IF(G$2&lt;DATE(2019,10,1),IF($T$1=FALSE,IF($T119=FALSE,G119*HOME!$H$18,0),IF($T119=FALSE,G119*HOME!$H$18/(1+HOME!$H$18),0)),IF($T$1=FALSE,IF($T119=FALSE,G119*HOME!$H$20,0),IF($T119=FALSE,G119*HOME!$H$20/(1+HOME!$H$20),0)))</f>
        <v>0</v>
      </c>
      <c r="Y119" s="79">
        <f>IF(H$2&lt;DATE(2019,10,1),IF($T$1=FALSE,IF($T119=FALSE,H119*HOME!$H$18,0),IF($T119=FALSE,H119*HOME!$H$18/(1+HOME!$H$18),0)),IF($T$1=FALSE,IF($T119=FALSE,H119*HOME!$H$20,0),IF($T119=FALSE,H119*HOME!$H$20/(1+HOME!$H$20),0)))</f>
        <v>0</v>
      </c>
      <c r="Z119" s="79">
        <f>IF(I$2&lt;DATE(2019,10,1),IF($T$1=FALSE,IF($T119=FALSE,I119*HOME!$H$18,0),IF($T119=FALSE,I119*HOME!$H$18/(1+HOME!$H$18),0)),IF($T$1=FALSE,IF($T119=FALSE,I119*HOME!$H$20,0),IF($T119=FALSE,I119*HOME!$H$20/(1+HOME!$H$20),0)))</f>
        <v>0</v>
      </c>
      <c r="AA119" s="79">
        <f>IF(J$2&lt;DATE(2019,10,1),IF($T$1=FALSE,IF($T119=FALSE,J119*HOME!$H$18,0),IF($T119=FALSE,J119*HOME!$H$18/(1+HOME!$H$18),0)),IF($T$1=FALSE,IF($T119=FALSE,J119*HOME!$H$20,0),IF($T119=FALSE,J119*HOME!$H$20/(1+HOME!$H$20),0)))</f>
        <v>0</v>
      </c>
      <c r="AB119" s="79">
        <f>IF(K$2&lt;DATE(2019,10,1),IF($T$1=FALSE,IF($T119=FALSE,K119*HOME!$H$18,0),IF($T119=FALSE,K119*HOME!$H$18/(1+HOME!$H$18),0)),IF($T$1=FALSE,IF($T119=FALSE,K119*HOME!$H$20,0),IF($T119=FALSE,K119*HOME!$H$20/(1+HOME!$H$20),0)))</f>
        <v>0</v>
      </c>
      <c r="AC119" s="79">
        <f>IF(L$2&lt;DATE(2019,10,1),IF($T$1=FALSE,IF($T119=FALSE,L119*HOME!$H$18,0),IF($T119=FALSE,L119*HOME!$H$18/(1+HOME!$H$18),0)),IF($T$1=FALSE,IF($T119=FALSE,L119*HOME!$H$20,0),IF($T119=FALSE,L119*HOME!$H$20/(1+HOME!$H$20),0)))</f>
        <v>0</v>
      </c>
      <c r="AD119" s="79">
        <f>IF(M$2&lt;DATE(2019,10,1),IF($T$1=FALSE,IF($T119=FALSE,M119*HOME!$H$18,0),IF($T119=FALSE,M119*HOME!$H$18/(1+HOME!$H$18),0)),IF($T$1=FALSE,IF($T119=FALSE,M119*HOME!$H$20,0),IF($T119=FALSE,M119*HOME!$H$20/(1+HOME!$H$20),0)))</f>
        <v>0</v>
      </c>
      <c r="AE119" s="79">
        <f>IF(N$2&lt;DATE(2019,10,1),IF($T$1=FALSE,IF($T119=FALSE,N119*HOME!$H$18,0),IF($T119=FALSE,N119*HOME!$H$18/(1+HOME!$H$18),0)),IF($T$1=FALSE,IF($T119=FALSE,N119*HOME!$H$20,0),IF($T119=FALSE,N119*HOME!$H$20/(1+HOME!$H$20),0)))</f>
        <v>0</v>
      </c>
      <c r="AF119" s="79">
        <f>IF(O$2&lt;DATE(2019,10,1),IF($T$1=FALSE,IF($T119=FALSE,O119*HOME!$H$18,0),IF($T119=FALSE,O119*HOME!$H$18/(1+HOME!$H$18),0)),IF($T$1=FALSE,IF($T119=FALSE,O119*HOME!$H$20,0),IF($T119=FALSE,O119*HOME!$H$20/(1+HOME!$H$20),0)))</f>
        <v>0</v>
      </c>
      <c r="AG119" s="79">
        <f>IF(P$2&lt;DATE(2019,10,1),IF($T$1=FALSE,IF($T119=FALSE,P119*HOME!$H$18,0),IF($T119=FALSE,P119*HOME!$H$18/(1+HOME!$H$18),0)),IF($T$1=FALSE,IF($T119=FALSE,P119*HOME!$H$20,0),IF($T119=FALSE,P119*HOME!$H$20/(1+HOME!$H$20),0)))</f>
        <v>0</v>
      </c>
      <c r="AH119" s="79">
        <f t="shared" si="60"/>
        <v>0</v>
      </c>
      <c r="AI119" s="79">
        <f t="shared" si="48"/>
        <v>0</v>
      </c>
      <c r="AJ119" s="86"/>
      <c r="AK119" s="79"/>
      <c r="AL119" s="79"/>
      <c r="AM119" s="79"/>
      <c r="AN119" s="79"/>
      <c r="AO119" s="79"/>
      <c r="AP119" s="79"/>
      <c r="AQ119" s="79"/>
      <c r="AR119" s="79"/>
      <c r="CA119" s="310">
        <f>IF($T119=TRUE,0,IF(D$2&lt;DATE(2019,10,1),IF($T$1=FALSE,D119*HOME!$F$18,D119*HOME!$F$18/(1+HOME!$H$18)),IF($AO119=TRUE,IF($T$1=FALSE,D119*HOME!$F$21,D119*HOME!$F$21/(1+HOME!$H$21)),IF($T$1=FALSE,D119*HOME!$F$20,D119*HOME!$F$20/(1+HOME!$H$20)))))</f>
        <v>0</v>
      </c>
      <c r="CB119" s="310">
        <f>IF($T119=TRUE,0,IF(E$2&lt;DATE(2019,10,1),IF($T$1=FALSE,E119*HOME!$F$18,E119*HOME!$F$18/(1+HOME!$H$18)),IF($AO119=TRUE,IF($T$1=FALSE,E119*HOME!$F$21,E119*HOME!$F$21/(1+HOME!$H$21)),IF($T$1=FALSE,E119*HOME!$F$20,E119*HOME!$F$20/(1+HOME!$H$20)))))</f>
        <v>0</v>
      </c>
      <c r="CC119" s="310">
        <f>IF($T119=TRUE,0,IF(F$2&lt;DATE(2019,10,1),IF($T$1=FALSE,F119*HOME!$F$18,F119*HOME!$F$18/(1+HOME!$H$18)),IF($AO119=TRUE,IF($T$1=FALSE,F119*HOME!$F$21,F119*HOME!$F$21/(1+HOME!$H$21)),IF($T$1=FALSE,F119*HOME!$F$20,F119*HOME!$F$20/(1+HOME!$H$20)))))</f>
        <v>0</v>
      </c>
      <c r="CD119" s="310">
        <f>IF($T119=TRUE,0,IF(G$2&lt;DATE(2019,10,1),IF($T$1=FALSE,G119*HOME!$F$18,G119*HOME!$F$18/(1+HOME!$H$18)),IF($AO119=TRUE,IF($T$1=FALSE,G119*HOME!$F$21,G119*HOME!$F$21/(1+HOME!$H$21)),IF($T$1=FALSE,G119*HOME!$F$20,G119*HOME!$F$20/(1+HOME!$H$20)))))</f>
        <v>0</v>
      </c>
      <c r="CE119" s="310">
        <f>IF($T119=TRUE,0,IF(H$2&lt;DATE(2019,10,1),IF($T$1=FALSE,H119*HOME!$F$18,H119*HOME!$F$18/(1+HOME!$H$18)),IF($AO119=TRUE,IF($T$1=FALSE,H119*HOME!$F$21,H119*HOME!$F$21/(1+HOME!$H$21)),IF($T$1=FALSE,H119*HOME!$F$20,H119*HOME!$F$20/(1+HOME!$H$20)))))</f>
        <v>0</v>
      </c>
      <c r="CF119" s="310">
        <f>IF($T119=TRUE,0,IF(I$2&lt;DATE(2019,10,1),IF($T$1=FALSE,I119*HOME!$F$18,I119*HOME!$F$18/(1+HOME!$H$18)),IF($AO119=TRUE,IF($T$1=FALSE,I119*HOME!$F$21,I119*HOME!$F$21/(1+HOME!$H$21)),IF($T$1=FALSE,I119*HOME!$F$20,I119*HOME!$F$20/(1+HOME!$H$20)))))</f>
        <v>0</v>
      </c>
      <c r="CG119" s="310">
        <f>IF($T119=TRUE,0,IF(J$2&lt;DATE(2019,10,1),IF($T$1=FALSE,J119*HOME!$F$18,J119*HOME!$F$18/(1+HOME!$H$18)),IF($AO119=TRUE,IF($T$1=FALSE,J119*HOME!$F$21,J119*HOME!$F$21/(1+HOME!$H$21)),IF($T$1=FALSE,J119*HOME!$F$20,J119*HOME!$F$20/(1+HOME!$H$20)))))</f>
        <v>0</v>
      </c>
      <c r="CH119" s="310">
        <f>IF($T119=TRUE,0,IF(K$2&lt;DATE(2019,10,1),IF($T$1=FALSE,K119*HOME!$F$18,K119*HOME!$F$18/(1+HOME!$H$18)),IF($AO119=TRUE,IF($T$1=FALSE,K119*HOME!$F$21,K119*HOME!$F$21/(1+HOME!$H$21)),IF($T$1=FALSE,K119*HOME!$F$20,K119*HOME!$F$20/(1+HOME!$H$20)))))</f>
        <v>0</v>
      </c>
      <c r="CI119" s="310">
        <f>IF($T119=TRUE,0,IF(L$2&lt;DATE(2019,10,1),IF($T$1=FALSE,L119*HOME!$F$18,L119*HOME!$F$18/(1+HOME!$H$18)),IF($AO119=TRUE,IF($T$1=FALSE,L119*HOME!$F$21,L119*HOME!$F$21/(1+HOME!$H$21)),IF($T$1=FALSE,L119*HOME!$F$20,L119*HOME!$F$20/(1+HOME!$H$20)))))</f>
        <v>0</v>
      </c>
      <c r="CJ119" s="310">
        <f>IF($T119=TRUE,0,IF(M$2&lt;DATE(2019,10,1),IF($T$1=FALSE,M119*HOME!$F$18,M119*HOME!$F$18/(1+HOME!$H$18)),IF($AO119=TRUE,IF($T$1=FALSE,M119*HOME!$F$21,M119*HOME!$F$21/(1+HOME!$H$21)),IF($T$1=FALSE,M119*HOME!$F$20,M119*HOME!$F$20/(1+HOME!$H$20)))))</f>
        <v>0</v>
      </c>
      <c r="CK119" s="310">
        <f>IF($T119=TRUE,0,IF(N$2&lt;DATE(2019,10,1),IF($T$1=FALSE,N119*HOME!$F$18,N119*HOME!$F$18/(1+HOME!$H$18)),IF($AO119=TRUE,IF($T$1=FALSE,N119*HOME!$F$21,N119*HOME!$F$21/(1+HOME!$H$21)),IF($T$1=FALSE,N119*HOME!$F$20,N119*HOME!$F$20/(1+HOME!$H$20)))))</f>
        <v>0</v>
      </c>
      <c r="CL119" s="310">
        <f>IF($T119=TRUE,0,IF(O$2&lt;DATE(2019,10,1),IF($T$1=FALSE,O119*HOME!$F$18,O119*HOME!$F$18/(1+HOME!$H$18)),IF($AO119=TRUE,IF($T$1=FALSE,O119*HOME!$F$21,O119*HOME!$F$21/(1+HOME!$H$21)),IF($T$1=FALSE,O119*HOME!$F$20,O119*HOME!$F$20/(1+HOME!$H$20)))))</f>
        <v>0</v>
      </c>
      <c r="CM119" s="310">
        <f>IF($T119=TRUE,0,IF(P$2&lt;DATE(2019,10,1),IF($T$1=FALSE,P119*HOME!$F$18,P119*HOME!$F$18/(1+HOME!$H$18)),IF($AO119=TRUE,IF($T$1=FALSE,P119*HOME!$F$21,P119*HOME!$F$21/(1+HOME!$H$21)),IF($T$1=FALSE,P119*HOME!$F$20,P119*HOME!$F$20/(1+HOME!$H$20)))))</f>
        <v>0</v>
      </c>
      <c r="CN119" s="310">
        <f t="shared" si="71"/>
        <v>0</v>
      </c>
    </row>
    <row r="120" spans="1:92" ht="18" customHeight="1">
      <c r="A120" s="335"/>
      <c r="B120" s="336"/>
      <c r="C120" s="1146">
        <f>IF(C$235=FALSE,当期計画!C120,当期実績!C120)</f>
        <v>0</v>
      </c>
      <c r="D120" s="1129">
        <f>IF(D$235=FALSE,当期計画!D120,当期実績!D120)</f>
        <v>0</v>
      </c>
      <c r="E120" s="1129">
        <f>IF(E$235=FALSE,当期計画!E120,当期実績!E120)</f>
        <v>0</v>
      </c>
      <c r="F120" s="1129">
        <f>IF(F$235=FALSE,当期計画!F120,当期実績!F120)</f>
        <v>0</v>
      </c>
      <c r="G120" s="1129">
        <f>IF(G$235=FALSE,当期計画!G120,当期実績!G120)</f>
        <v>0</v>
      </c>
      <c r="H120" s="1129">
        <f>IF(H$235=FALSE,当期計画!H120,当期実績!H120)</f>
        <v>0</v>
      </c>
      <c r="I120" s="1129">
        <f>IF(I$235=FALSE,当期計画!I120,当期実績!I120)</f>
        <v>0</v>
      </c>
      <c r="J120" s="1129">
        <f>IF(J$235=FALSE,当期計画!J120,当期実績!J120)</f>
        <v>0</v>
      </c>
      <c r="K120" s="1129">
        <f>IF(K$235=FALSE,当期計画!K120,当期実績!K120)</f>
        <v>0</v>
      </c>
      <c r="L120" s="1129">
        <f>IF(L$235=FALSE,当期計画!L120,当期実績!L120)</f>
        <v>0</v>
      </c>
      <c r="M120" s="1129">
        <f>IF(M$235=FALSE,当期計画!M120,当期実績!M120)</f>
        <v>0</v>
      </c>
      <c r="N120" s="1129">
        <f>IF(N$235=FALSE,当期計画!N120,当期実績!N120)</f>
        <v>0</v>
      </c>
      <c r="O120" s="1129">
        <f>IF(O$235=FALSE,当期計画!O120,当期実績!O120)</f>
        <v>0</v>
      </c>
      <c r="P120" s="1129">
        <f>IF(P$235=FALSE,当期計画!P120,当期実績!P120)</f>
        <v>0</v>
      </c>
      <c r="Q120" s="90">
        <f>SUM(D120:P120)</f>
        <v>0</v>
      </c>
      <c r="R120" s="1107">
        <f t="shared" si="59"/>
        <v>0</v>
      </c>
      <c r="S120" s="344">
        <f>前期実績!Q120</f>
        <v>0</v>
      </c>
      <c r="T120" s="341" t="b">
        <f>当期計画!T120</f>
        <v>0</v>
      </c>
      <c r="U120" s="79">
        <f>IF(D$2&lt;DATE(2019,10,1),IF($T$1=FALSE,IF($T120=FALSE,D120*HOME!$H$18,0),IF($T120=FALSE,D120*HOME!$H$18/(1+HOME!$H$18),0)),IF($T$1=FALSE,IF($T120=FALSE,D120*HOME!$H$20,0),IF($T120=FALSE,D120*HOME!$H$20/(1+HOME!$H$20),0)))</f>
        <v>0</v>
      </c>
      <c r="V120" s="79">
        <f>IF(E$2&lt;DATE(2019,10,1),IF($T$1=FALSE,IF($T120=FALSE,E120*HOME!$H$18,0),IF($T120=FALSE,E120*HOME!$H$18/(1+HOME!$H$18),0)),IF($T$1=FALSE,IF($T120=FALSE,E120*HOME!$H$20,0),IF($T120=FALSE,E120*HOME!$H$20/(1+HOME!$H$20),0)))</f>
        <v>0</v>
      </c>
      <c r="W120" s="79">
        <f>IF(F$2&lt;DATE(2019,10,1),IF($T$1=FALSE,IF($T120=FALSE,F120*HOME!$H$18,0),IF($T120=FALSE,F120*HOME!$H$18/(1+HOME!$H$18),0)),IF($T$1=FALSE,IF($T120=FALSE,F120*HOME!$H$20,0),IF($T120=FALSE,F120*HOME!$H$20/(1+HOME!$H$20),0)))</f>
        <v>0</v>
      </c>
      <c r="X120" s="79">
        <f>IF(G$2&lt;DATE(2019,10,1),IF($T$1=FALSE,IF($T120=FALSE,G120*HOME!$H$18,0),IF($T120=FALSE,G120*HOME!$H$18/(1+HOME!$H$18),0)),IF($T$1=FALSE,IF($T120=FALSE,G120*HOME!$H$20,0),IF($T120=FALSE,G120*HOME!$H$20/(1+HOME!$H$20),0)))</f>
        <v>0</v>
      </c>
      <c r="Y120" s="79">
        <f>IF(H$2&lt;DATE(2019,10,1),IF($T$1=FALSE,IF($T120=FALSE,H120*HOME!$H$18,0),IF($T120=FALSE,H120*HOME!$H$18/(1+HOME!$H$18),0)),IF($T$1=FALSE,IF($T120=FALSE,H120*HOME!$H$20,0),IF($T120=FALSE,H120*HOME!$H$20/(1+HOME!$H$20),0)))</f>
        <v>0</v>
      </c>
      <c r="Z120" s="79">
        <f>IF(I$2&lt;DATE(2019,10,1),IF($T$1=FALSE,IF($T120=FALSE,I120*HOME!$H$18,0),IF($T120=FALSE,I120*HOME!$H$18/(1+HOME!$H$18),0)),IF($T$1=FALSE,IF($T120=FALSE,I120*HOME!$H$20,0),IF($T120=FALSE,I120*HOME!$H$20/(1+HOME!$H$20),0)))</f>
        <v>0</v>
      </c>
      <c r="AA120" s="79">
        <f>IF(J$2&lt;DATE(2019,10,1),IF($T$1=FALSE,IF($T120=FALSE,J120*HOME!$H$18,0),IF($T120=FALSE,J120*HOME!$H$18/(1+HOME!$H$18),0)),IF($T$1=FALSE,IF($T120=FALSE,J120*HOME!$H$20,0),IF($T120=FALSE,J120*HOME!$H$20/(1+HOME!$H$20),0)))</f>
        <v>0</v>
      </c>
      <c r="AB120" s="79">
        <f>IF(K$2&lt;DATE(2019,10,1),IF($T$1=FALSE,IF($T120=FALSE,K120*HOME!$H$18,0),IF($T120=FALSE,K120*HOME!$H$18/(1+HOME!$H$18),0)),IF($T$1=FALSE,IF($T120=FALSE,K120*HOME!$H$20,0),IF($T120=FALSE,K120*HOME!$H$20/(1+HOME!$H$20),0)))</f>
        <v>0</v>
      </c>
      <c r="AC120" s="79">
        <f>IF(L$2&lt;DATE(2019,10,1),IF($T$1=FALSE,IF($T120=FALSE,L120*HOME!$H$18,0),IF($T120=FALSE,L120*HOME!$H$18/(1+HOME!$H$18),0)),IF($T$1=FALSE,IF($T120=FALSE,L120*HOME!$H$20,0),IF($T120=FALSE,L120*HOME!$H$20/(1+HOME!$H$20),0)))</f>
        <v>0</v>
      </c>
      <c r="AD120" s="79">
        <f>IF(M$2&lt;DATE(2019,10,1),IF($T$1=FALSE,IF($T120=FALSE,M120*HOME!$H$18,0),IF($T120=FALSE,M120*HOME!$H$18/(1+HOME!$H$18),0)),IF($T$1=FALSE,IF($T120=FALSE,M120*HOME!$H$20,0),IF($T120=FALSE,M120*HOME!$H$20/(1+HOME!$H$20),0)))</f>
        <v>0</v>
      </c>
      <c r="AE120" s="79">
        <f>IF(N$2&lt;DATE(2019,10,1),IF($T$1=FALSE,IF($T120=FALSE,N120*HOME!$H$18,0),IF($T120=FALSE,N120*HOME!$H$18/(1+HOME!$H$18),0)),IF($T$1=FALSE,IF($T120=FALSE,N120*HOME!$H$20,0),IF($T120=FALSE,N120*HOME!$H$20/(1+HOME!$H$20),0)))</f>
        <v>0</v>
      </c>
      <c r="AF120" s="79">
        <f>IF(O$2&lt;DATE(2019,10,1),IF($T$1=FALSE,IF($T120=FALSE,O120*HOME!$H$18,0),IF($T120=FALSE,O120*HOME!$H$18/(1+HOME!$H$18),0)),IF($T$1=FALSE,IF($T120=FALSE,O120*HOME!$H$20,0),IF($T120=FALSE,O120*HOME!$H$20/(1+HOME!$H$20),0)))</f>
        <v>0</v>
      </c>
      <c r="AG120" s="79">
        <f>IF(P$2&lt;DATE(2019,10,1),IF($T$1=FALSE,IF($T120=FALSE,P120*HOME!$H$18,0),IF($T120=FALSE,P120*HOME!$H$18/(1+HOME!$H$18),0)),IF($T$1=FALSE,IF($T120=FALSE,P120*HOME!$H$20,0),IF($T120=FALSE,P120*HOME!$H$20/(1+HOME!$H$20),0)))</f>
        <v>0</v>
      </c>
      <c r="AH120" s="79">
        <f t="shared" si="60"/>
        <v>0</v>
      </c>
      <c r="AI120" s="79">
        <f t="shared" si="48"/>
        <v>0</v>
      </c>
      <c r="AJ120" s="86"/>
      <c r="AK120" s="79"/>
      <c r="AL120" s="79"/>
      <c r="AM120" s="79"/>
      <c r="AN120" s="79"/>
      <c r="AO120" s="79"/>
      <c r="AP120" s="79"/>
      <c r="AQ120" s="79"/>
      <c r="AR120" s="79"/>
      <c r="CA120" s="310">
        <f>IF($T120=TRUE,0,IF(D$2&lt;DATE(2019,10,1),IF($T$1=FALSE,D120*HOME!$F$18,D120*HOME!$F$18/(1+HOME!$H$18)),IF($AO120=TRUE,IF($T$1=FALSE,D120*HOME!$F$21,D120*HOME!$F$21/(1+HOME!$H$21)),IF($T$1=FALSE,D120*HOME!$F$20,D120*HOME!$F$20/(1+HOME!$H$20)))))</f>
        <v>0</v>
      </c>
      <c r="CB120" s="310">
        <f>IF($T120=TRUE,0,IF(E$2&lt;DATE(2019,10,1),IF($T$1=FALSE,E120*HOME!$F$18,E120*HOME!$F$18/(1+HOME!$H$18)),IF($AO120=TRUE,IF($T$1=FALSE,E120*HOME!$F$21,E120*HOME!$F$21/(1+HOME!$H$21)),IF($T$1=FALSE,E120*HOME!$F$20,E120*HOME!$F$20/(1+HOME!$H$20)))))</f>
        <v>0</v>
      </c>
      <c r="CC120" s="310">
        <f>IF($T120=TRUE,0,IF(F$2&lt;DATE(2019,10,1),IF($T$1=FALSE,F120*HOME!$F$18,F120*HOME!$F$18/(1+HOME!$H$18)),IF($AO120=TRUE,IF($T$1=FALSE,F120*HOME!$F$21,F120*HOME!$F$21/(1+HOME!$H$21)),IF($T$1=FALSE,F120*HOME!$F$20,F120*HOME!$F$20/(1+HOME!$H$20)))))</f>
        <v>0</v>
      </c>
      <c r="CD120" s="310">
        <f>IF($T120=TRUE,0,IF(G$2&lt;DATE(2019,10,1),IF($T$1=FALSE,G120*HOME!$F$18,G120*HOME!$F$18/(1+HOME!$H$18)),IF($AO120=TRUE,IF($T$1=FALSE,G120*HOME!$F$21,G120*HOME!$F$21/(1+HOME!$H$21)),IF($T$1=FALSE,G120*HOME!$F$20,G120*HOME!$F$20/(1+HOME!$H$20)))))</f>
        <v>0</v>
      </c>
      <c r="CE120" s="310">
        <f>IF($T120=TRUE,0,IF(H$2&lt;DATE(2019,10,1),IF($T$1=FALSE,H120*HOME!$F$18,H120*HOME!$F$18/(1+HOME!$H$18)),IF($AO120=TRUE,IF($T$1=FALSE,H120*HOME!$F$21,H120*HOME!$F$21/(1+HOME!$H$21)),IF($T$1=FALSE,H120*HOME!$F$20,H120*HOME!$F$20/(1+HOME!$H$20)))))</f>
        <v>0</v>
      </c>
      <c r="CF120" s="310">
        <f>IF($T120=TRUE,0,IF(I$2&lt;DATE(2019,10,1),IF($T$1=FALSE,I120*HOME!$F$18,I120*HOME!$F$18/(1+HOME!$H$18)),IF($AO120=TRUE,IF($T$1=FALSE,I120*HOME!$F$21,I120*HOME!$F$21/(1+HOME!$H$21)),IF($T$1=FALSE,I120*HOME!$F$20,I120*HOME!$F$20/(1+HOME!$H$20)))))</f>
        <v>0</v>
      </c>
      <c r="CG120" s="310">
        <f>IF($T120=TRUE,0,IF(J$2&lt;DATE(2019,10,1),IF($T$1=FALSE,J120*HOME!$F$18,J120*HOME!$F$18/(1+HOME!$H$18)),IF($AO120=TRUE,IF($T$1=FALSE,J120*HOME!$F$21,J120*HOME!$F$21/(1+HOME!$H$21)),IF($T$1=FALSE,J120*HOME!$F$20,J120*HOME!$F$20/(1+HOME!$H$20)))))</f>
        <v>0</v>
      </c>
      <c r="CH120" s="310">
        <f>IF($T120=TRUE,0,IF(K$2&lt;DATE(2019,10,1),IF($T$1=FALSE,K120*HOME!$F$18,K120*HOME!$F$18/(1+HOME!$H$18)),IF($AO120=TRUE,IF($T$1=FALSE,K120*HOME!$F$21,K120*HOME!$F$21/(1+HOME!$H$21)),IF($T$1=FALSE,K120*HOME!$F$20,K120*HOME!$F$20/(1+HOME!$H$20)))))</f>
        <v>0</v>
      </c>
      <c r="CI120" s="310">
        <f>IF($T120=TRUE,0,IF(L$2&lt;DATE(2019,10,1),IF($T$1=FALSE,L120*HOME!$F$18,L120*HOME!$F$18/(1+HOME!$H$18)),IF($AO120=TRUE,IF($T$1=FALSE,L120*HOME!$F$21,L120*HOME!$F$21/(1+HOME!$H$21)),IF($T$1=FALSE,L120*HOME!$F$20,L120*HOME!$F$20/(1+HOME!$H$20)))))</f>
        <v>0</v>
      </c>
      <c r="CJ120" s="310">
        <f>IF($T120=TRUE,0,IF(M$2&lt;DATE(2019,10,1),IF($T$1=FALSE,M120*HOME!$F$18,M120*HOME!$F$18/(1+HOME!$H$18)),IF($AO120=TRUE,IF($T$1=FALSE,M120*HOME!$F$21,M120*HOME!$F$21/(1+HOME!$H$21)),IF($T$1=FALSE,M120*HOME!$F$20,M120*HOME!$F$20/(1+HOME!$H$20)))))</f>
        <v>0</v>
      </c>
      <c r="CK120" s="310">
        <f>IF($T120=TRUE,0,IF(N$2&lt;DATE(2019,10,1),IF($T$1=FALSE,N120*HOME!$F$18,N120*HOME!$F$18/(1+HOME!$H$18)),IF($AO120=TRUE,IF($T$1=FALSE,N120*HOME!$F$21,N120*HOME!$F$21/(1+HOME!$H$21)),IF($T$1=FALSE,N120*HOME!$F$20,N120*HOME!$F$20/(1+HOME!$H$20)))))</f>
        <v>0</v>
      </c>
      <c r="CL120" s="310">
        <f>IF($T120=TRUE,0,IF(O$2&lt;DATE(2019,10,1),IF($T$1=FALSE,O120*HOME!$F$18,O120*HOME!$F$18/(1+HOME!$H$18)),IF($AO120=TRUE,IF($T$1=FALSE,O120*HOME!$F$21,O120*HOME!$F$21/(1+HOME!$H$21)),IF($T$1=FALSE,O120*HOME!$F$20,O120*HOME!$F$20/(1+HOME!$H$20)))))</f>
        <v>0</v>
      </c>
      <c r="CM120" s="310">
        <f>IF($T120=TRUE,0,IF(P$2&lt;DATE(2019,10,1),IF($T$1=FALSE,P120*HOME!$F$18,P120*HOME!$F$18/(1+HOME!$H$18)),IF($AO120=TRUE,IF($T$1=FALSE,P120*HOME!$F$21,P120*HOME!$F$21/(1+HOME!$H$21)),IF($T$1=FALSE,P120*HOME!$F$20,P120*HOME!$F$20/(1+HOME!$H$20)))))</f>
        <v>0</v>
      </c>
      <c r="CN120" s="310">
        <f t="shared" si="71"/>
        <v>0</v>
      </c>
    </row>
    <row r="121" spans="1:92" ht="18" customHeight="1">
      <c r="A121" s="335"/>
      <c r="B121" s="336"/>
      <c r="C121" s="1146">
        <f>IF(C$235=FALSE,当期計画!C121,当期実績!C121)</f>
        <v>0</v>
      </c>
      <c r="D121" s="1129">
        <f>IF(D$235=FALSE,当期計画!D121,当期実績!D121)</f>
        <v>0</v>
      </c>
      <c r="E121" s="1129">
        <f>IF(E$235=FALSE,当期計画!E121,当期実績!E121)</f>
        <v>0</v>
      </c>
      <c r="F121" s="1129">
        <f>IF(F$235=FALSE,当期計画!F121,当期実績!F121)</f>
        <v>0</v>
      </c>
      <c r="G121" s="1129">
        <f>IF(G$235=FALSE,当期計画!G121,当期実績!G121)</f>
        <v>0</v>
      </c>
      <c r="H121" s="1129">
        <f>IF(H$235=FALSE,当期計画!H121,当期実績!H121)</f>
        <v>0</v>
      </c>
      <c r="I121" s="1129">
        <f>IF(I$235=FALSE,当期計画!I121,当期実績!I121)</f>
        <v>0</v>
      </c>
      <c r="J121" s="1129">
        <f>IF(J$235=FALSE,当期計画!J121,当期実績!J121)</f>
        <v>0</v>
      </c>
      <c r="K121" s="1129">
        <f>IF(K$235=FALSE,当期計画!K121,当期実績!K121)</f>
        <v>0</v>
      </c>
      <c r="L121" s="1129">
        <f>IF(L$235=FALSE,当期計画!L121,当期実績!L121)</f>
        <v>0</v>
      </c>
      <c r="M121" s="1129">
        <f>IF(M$235=FALSE,当期計画!M121,当期実績!M121)</f>
        <v>0</v>
      </c>
      <c r="N121" s="1129">
        <f>IF(N$235=FALSE,当期計画!N121,当期実績!N121)</f>
        <v>0</v>
      </c>
      <c r="O121" s="1129">
        <f>IF(O$235=FALSE,当期計画!O121,当期実績!O121)</f>
        <v>0</v>
      </c>
      <c r="P121" s="1129">
        <f>IF(P$235=FALSE,当期計画!P121,当期実績!P121)</f>
        <v>0</v>
      </c>
      <c r="Q121" s="90">
        <f>SUM(D121:P121)</f>
        <v>0</v>
      </c>
      <c r="R121" s="1107">
        <f t="shared" si="59"/>
        <v>0</v>
      </c>
      <c r="S121" s="344">
        <f>前期実績!Q121</f>
        <v>0</v>
      </c>
      <c r="T121" s="341" t="b">
        <f>当期計画!T121</f>
        <v>0</v>
      </c>
      <c r="U121" s="79">
        <f>IF(D$2&lt;DATE(2019,10,1),IF($T$1=FALSE,IF($T121=FALSE,D121*HOME!$H$18,0),IF($T121=FALSE,D121*HOME!$H$18/(1+HOME!$H$18),0)),IF($T$1=FALSE,IF($T121=FALSE,D121*HOME!$H$20,0),IF($T121=FALSE,D121*HOME!$H$20/(1+HOME!$H$20),0)))</f>
        <v>0</v>
      </c>
      <c r="V121" s="79">
        <f>IF(E$2&lt;DATE(2019,10,1),IF($T$1=FALSE,IF($T121=FALSE,E121*HOME!$H$18,0),IF($T121=FALSE,E121*HOME!$H$18/(1+HOME!$H$18),0)),IF($T$1=FALSE,IF($T121=FALSE,E121*HOME!$H$20,0),IF($T121=FALSE,E121*HOME!$H$20/(1+HOME!$H$20),0)))</f>
        <v>0</v>
      </c>
      <c r="W121" s="79">
        <f>IF(F$2&lt;DATE(2019,10,1),IF($T$1=FALSE,IF($T121=FALSE,F121*HOME!$H$18,0),IF($T121=FALSE,F121*HOME!$H$18/(1+HOME!$H$18),0)),IF($T$1=FALSE,IF($T121=FALSE,F121*HOME!$H$20,0),IF($T121=FALSE,F121*HOME!$H$20/(1+HOME!$H$20),0)))</f>
        <v>0</v>
      </c>
      <c r="X121" s="79">
        <f>IF(G$2&lt;DATE(2019,10,1),IF($T$1=FALSE,IF($T121=FALSE,G121*HOME!$H$18,0),IF($T121=FALSE,G121*HOME!$H$18/(1+HOME!$H$18),0)),IF($T$1=FALSE,IF($T121=FALSE,G121*HOME!$H$20,0),IF($T121=FALSE,G121*HOME!$H$20/(1+HOME!$H$20),0)))</f>
        <v>0</v>
      </c>
      <c r="Y121" s="79">
        <f>IF(H$2&lt;DATE(2019,10,1),IF($T$1=FALSE,IF($T121=FALSE,H121*HOME!$H$18,0),IF($T121=FALSE,H121*HOME!$H$18/(1+HOME!$H$18),0)),IF($T$1=FALSE,IF($T121=FALSE,H121*HOME!$H$20,0),IF($T121=FALSE,H121*HOME!$H$20/(1+HOME!$H$20),0)))</f>
        <v>0</v>
      </c>
      <c r="Z121" s="79">
        <f>IF(I$2&lt;DATE(2019,10,1),IF($T$1=FALSE,IF($T121=FALSE,I121*HOME!$H$18,0),IF($T121=FALSE,I121*HOME!$H$18/(1+HOME!$H$18),0)),IF($T$1=FALSE,IF($T121=FALSE,I121*HOME!$H$20,0),IF($T121=FALSE,I121*HOME!$H$20/(1+HOME!$H$20),0)))</f>
        <v>0</v>
      </c>
      <c r="AA121" s="79">
        <f>IF(J$2&lt;DATE(2019,10,1),IF($T$1=FALSE,IF($T121=FALSE,J121*HOME!$H$18,0),IF($T121=FALSE,J121*HOME!$H$18/(1+HOME!$H$18),0)),IF($T$1=FALSE,IF($T121=FALSE,J121*HOME!$H$20,0),IF($T121=FALSE,J121*HOME!$H$20/(1+HOME!$H$20),0)))</f>
        <v>0</v>
      </c>
      <c r="AB121" s="79">
        <f>IF(K$2&lt;DATE(2019,10,1),IF($T$1=FALSE,IF($T121=FALSE,K121*HOME!$H$18,0),IF($T121=FALSE,K121*HOME!$H$18/(1+HOME!$H$18),0)),IF($T$1=FALSE,IF($T121=FALSE,K121*HOME!$H$20,0),IF($T121=FALSE,K121*HOME!$H$20/(1+HOME!$H$20),0)))</f>
        <v>0</v>
      </c>
      <c r="AC121" s="79">
        <f>IF(L$2&lt;DATE(2019,10,1),IF($T$1=FALSE,IF($T121=FALSE,L121*HOME!$H$18,0),IF($T121=FALSE,L121*HOME!$H$18/(1+HOME!$H$18),0)),IF($T$1=FALSE,IF($T121=FALSE,L121*HOME!$H$20,0),IF($T121=FALSE,L121*HOME!$H$20/(1+HOME!$H$20),0)))</f>
        <v>0</v>
      </c>
      <c r="AD121" s="79">
        <f>IF(M$2&lt;DATE(2019,10,1),IF($T$1=FALSE,IF($T121=FALSE,M121*HOME!$H$18,0),IF($T121=FALSE,M121*HOME!$H$18/(1+HOME!$H$18),0)),IF($T$1=FALSE,IF($T121=FALSE,M121*HOME!$H$20,0),IF($T121=FALSE,M121*HOME!$H$20/(1+HOME!$H$20),0)))</f>
        <v>0</v>
      </c>
      <c r="AE121" s="79">
        <f>IF(N$2&lt;DATE(2019,10,1),IF($T$1=FALSE,IF($T121=FALSE,N121*HOME!$H$18,0),IF($T121=FALSE,N121*HOME!$H$18/(1+HOME!$H$18),0)),IF($T$1=FALSE,IF($T121=FALSE,N121*HOME!$H$20,0),IF($T121=FALSE,N121*HOME!$H$20/(1+HOME!$H$20),0)))</f>
        <v>0</v>
      </c>
      <c r="AF121" s="79">
        <f>IF(O$2&lt;DATE(2019,10,1),IF($T$1=FALSE,IF($T121=FALSE,O121*HOME!$H$18,0),IF($T121=FALSE,O121*HOME!$H$18/(1+HOME!$H$18),0)),IF($T$1=FALSE,IF($T121=FALSE,O121*HOME!$H$20,0),IF($T121=FALSE,O121*HOME!$H$20/(1+HOME!$H$20),0)))</f>
        <v>0</v>
      </c>
      <c r="AG121" s="79">
        <f>IF(P$2&lt;DATE(2019,10,1),IF($T$1=FALSE,IF($T121=FALSE,P121*HOME!$H$18,0),IF($T121=FALSE,P121*HOME!$H$18/(1+HOME!$H$18),0)),IF($T$1=FALSE,IF($T121=FALSE,P121*HOME!$H$20,0),IF($T121=FALSE,P121*HOME!$H$20/(1+HOME!$H$20),0)))</f>
        <v>0</v>
      </c>
      <c r="AH121" s="79">
        <f t="shared" si="60"/>
        <v>0</v>
      </c>
      <c r="AI121" s="79">
        <f t="shared" si="48"/>
        <v>0</v>
      </c>
      <c r="AJ121" s="86"/>
      <c r="AK121" s="79"/>
      <c r="AL121" s="79"/>
      <c r="AM121" s="79"/>
      <c r="AN121" s="79"/>
      <c r="AO121" s="79"/>
      <c r="AP121" s="79"/>
      <c r="AQ121" s="79"/>
      <c r="AR121" s="79"/>
      <c r="CA121" s="310">
        <f>IF($T121=TRUE,0,IF(D$2&lt;DATE(2019,10,1),IF($T$1=FALSE,D121*HOME!$F$18,D121*HOME!$F$18/(1+HOME!$H$18)),IF($AO121=TRUE,IF($T$1=FALSE,D121*HOME!$F$21,D121*HOME!$F$21/(1+HOME!$H$21)),IF($T$1=FALSE,D121*HOME!$F$20,D121*HOME!$F$20/(1+HOME!$H$20)))))</f>
        <v>0</v>
      </c>
      <c r="CB121" s="310">
        <f>IF($T121=TRUE,0,IF(E$2&lt;DATE(2019,10,1),IF($T$1=FALSE,E121*HOME!$F$18,E121*HOME!$F$18/(1+HOME!$H$18)),IF($AO121=TRUE,IF($T$1=FALSE,E121*HOME!$F$21,E121*HOME!$F$21/(1+HOME!$H$21)),IF($T$1=FALSE,E121*HOME!$F$20,E121*HOME!$F$20/(1+HOME!$H$20)))))</f>
        <v>0</v>
      </c>
      <c r="CC121" s="310">
        <f>IF($T121=TRUE,0,IF(F$2&lt;DATE(2019,10,1),IF($T$1=FALSE,F121*HOME!$F$18,F121*HOME!$F$18/(1+HOME!$H$18)),IF($AO121=TRUE,IF($T$1=FALSE,F121*HOME!$F$21,F121*HOME!$F$21/(1+HOME!$H$21)),IF($T$1=FALSE,F121*HOME!$F$20,F121*HOME!$F$20/(1+HOME!$H$20)))))</f>
        <v>0</v>
      </c>
      <c r="CD121" s="310">
        <f>IF($T121=TRUE,0,IF(G$2&lt;DATE(2019,10,1),IF($T$1=FALSE,G121*HOME!$F$18,G121*HOME!$F$18/(1+HOME!$H$18)),IF($AO121=TRUE,IF($T$1=FALSE,G121*HOME!$F$21,G121*HOME!$F$21/(1+HOME!$H$21)),IF($T$1=FALSE,G121*HOME!$F$20,G121*HOME!$F$20/(1+HOME!$H$20)))))</f>
        <v>0</v>
      </c>
      <c r="CE121" s="310">
        <f>IF($T121=TRUE,0,IF(H$2&lt;DATE(2019,10,1),IF($T$1=FALSE,H121*HOME!$F$18,H121*HOME!$F$18/(1+HOME!$H$18)),IF($AO121=TRUE,IF($T$1=FALSE,H121*HOME!$F$21,H121*HOME!$F$21/(1+HOME!$H$21)),IF($T$1=FALSE,H121*HOME!$F$20,H121*HOME!$F$20/(1+HOME!$H$20)))))</f>
        <v>0</v>
      </c>
      <c r="CF121" s="310">
        <f>IF($T121=TRUE,0,IF(I$2&lt;DATE(2019,10,1),IF($T$1=FALSE,I121*HOME!$F$18,I121*HOME!$F$18/(1+HOME!$H$18)),IF($AO121=TRUE,IF($T$1=FALSE,I121*HOME!$F$21,I121*HOME!$F$21/(1+HOME!$H$21)),IF($T$1=FALSE,I121*HOME!$F$20,I121*HOME!$F$20/(1+HOME!$H$20)))))</f>
        <v>0</v>
      </c>
      <c r="CG121" s="310">
        <f>IF($T121=TRUE,0,IF(J$2&lt;DATE(2019,10,1),IF($T$1=FALSE,J121*HOME!$F$18,J121*HOME!$F$18/(1+HOME!$H$18)),IF($AO121=TRUE,IF($T$1=FALSE,J121*HOME!$F$21,J121*HOME!$F$21/(1+HOME!$H$21)),IF($T$1=FALSE,J121*HOME!$F$20,J121*HOME!$F$20/(1+HOME!$H$20)))))</f>
        <v>0</v>
      </c>
      <c r="CH121" s="310">
        <f>IF($T121=TRUE,0,IF(K$2&lt;DATE(2019,10,1),IF($T$1=FALSE,K121*HOME!$F$18,K121*HOME!$F$18/(1+HOME!$H$18)),IF($AO121=TRUE,IF($T$1=FALSE,K121*HOME!$F$21,K121*HOME!$F$21/(1+HOME!$H$21)),IF($T$1=FALSE,K121*HOME!$F$20,K121*HOME!$F$20/(1+HOME!$H$20)))))</f>
        <v>0</v>
      </c>
      <c r="CI121" s="310">
        <f>IF($T121=TRUE,0,IF(L$2&lt;DATE(2019,10,1),IF($T$1=FALSE,L121*HOME!$F$18,L121*HOME!$F$18/(1+HOME!$H$18)),IF($AO121=TRUE,IF($T$1=FALSE,L121*HOME!$F$21,L121*HOME!$F$21/(1+HOME!$H$21)),IF($T$1=FALSE,L121*HOME!$F$20,L121*HOME!$F$20/(1+HOME!$H$20)))))</f>
        <v>0</v>
      </c>
      <c r="CJ121" s="310">
        <f>IF($T121=TRUE,0,IF(M$2&lt;DATE(2019,10,1),IF($T$1=FALSE,M121*HOME!$F$18,M121*HOME!$F$18/(1+HOME!$H$18)),IF($AO121=TRUE,IF($T$1=FALSE,M121*HOME!$F$21,M121*HOME!$F$21/(1+HOME!$H$21)),IF($T$1=FALSE,M121*HOME!$F$20,M121*HOME!$F$20/(1+HOME!$H$20)))))</f>
        <v>0</v>
      </c>
      <c r="CK121" s="310">
        <f>IF($T121=TRUE,0,IF(N$2&lt;DATE(2019,10,1),IF($T$1=FALSE,N121*HOME!$F$18,N121*HOME!$F$18/(1+HOME!$H$18)),IF($AO121=TRUE,IF($T$1=FALSE,N121*HOME!$F$21,N121*HOME!$F$21/(1+HOME!$H$21)),IF($T$1=FALSE,N121*HOME!$F$20,N121*HOME!$F$20/(1+HOME!$H$20)))))</f>
        <v>0</v>
      </c>
      <c r="CL121" s="310">
        <f>IF($T121=TRUE,0,IF(O$2&lt;DATE(2019,10,1),IF($T$1=FALSE,O121*HOME!$F$18,O121*HOME!$F$18/(1+HOME!$H$18)),IF($AO121=TRUE,IF($T$1=FALSE,O121*HOME!$F$21,O121*HOME!$F$21/(1+HOME!$H$21)),IF($T$1=FALSE,O121*HOME!$F$20,O121*HOME!$F$20/(1+HOME!$H$20)))))</f>
        <v>0</v>
      </c>
      <c r="CM121" s="310">
        <f>IF($T121=TRUE,0,IF(P$2&lt;DATE(2019,10,1),IF($T$1=FALSE,P121*HOME!$F$18,P121*HOME!$F$18/(1+HOME!$H$18)),IF($AO121=TRUE,IF($T$1=FALSE,P121*HOME!$F$21,P121*HOME!$F$21/(1+HOME!$H$21)),IF($T$1=FALSE,P121*HOME!$F$20,P121*HOME!$F$20/(1+HOME!$H$20)))))</f>
        <v>0</v>
      </c>
      <c r="CN121" s="310">
        <f t="shared" si="71"/>
        <v>0</v>
      </c>
    </row>
    <row r="122" spans="1:92" ht="18" customHeight="1">
      <c r="A122" s="335"/>
      <c r="B122" s="336">
        <v>92</v>
      </c>
      <c r="C122" s="1146">
        <f>IF(C$235=FALSE,当期計画!C122,当期実績!C122)</f>
        <v>0</v>
      </c>
      <c r="D122" s="1129">
        <f>IF(D$235=FALSE,当期計画!D122,当期実績!D122)</f>
        <v>0</v>
      </c>
      <c r="E122" s="1129">
        <f>IF(E$235=FALSE,当期計画!E122,当期実績!E122)</f>
        <v>0</v>
      </c>
      <c r="F122" s="1129">
        <f>IF(F$235=FALSE,当期計画!F122,当期実績!F122)</f>
        <v>0</v>
      </c>
      <c r="G122" s="1129">
        <f>IF(G$235=FALSE,当期計画!G122,当期実績!G122)</f>
        <v>0</v>
      </c>
      <c r="H122" s="1129">
        <f>IF(H$235=FALSE,当期計画!H122,当期実績!H122)</f>
        <v>0</v>
      </c>
      <c r="I122" s="1129">
        <f>IF(I$235=FALSE,当期計画!I122,当期実績!I122)</f>
        <v>0</v>
      </c>
      <c r="J122" s="1129">
        <f>IF(J$235=FALSE,当期計画!J122,当期実績!J122)</f>
        <v>0</v>
      </c>
      <c r="K122" s="1129">
        <f>IF(K$235=FALSE,当期計画!K122,当期実績!K122)</f>
        <v>0</v>
      </c>
      <c r="L122" s="1129">
        <f>IF(L$235=FALSE,当期計画!L122,当期実績!L122)</f>
        <v>0</v>
      </c>
      <c r="M122" s="1129">
        <f>IF(M$235=FALSE,当期計画!M122,当期実績!M122)</f>
        <v>0</v>
      </c>
      <c r="N122" s="1129">
        <f>IF(N$235=FALSE,当期計画!N122,当期実績!N122)</f>
        <v>0</v>
      </c>
      <c r="O122" s="1129">
        <f>IF(O$235=FALSE,当期計画!O122,当期実績!O122)</f>
        <v>0</v>
      </c>
      <c r="P122" s="1129">
        <f>IF(P$235=FALSE,当期計画!P122,当期実績!P122)</f>
        <v>0</v>
      </c>
      <c r="Q122" s="452">
        <f>SUM(D122:P122)</f>
        <v>0</v>
      </c>
      <c r="R122" s="1107">
        <f t="shared" si="59"/>
        <v>0</v>
      </c>
      <c r="S122" s="344">
        <f>前期実績!Q122</f>
        <v>0</v>
      </c>
      <c r="T122" s="341" t="b">
        <f>当期計画!T122</f>
        <v>0</v>
      </c>
      <c r="U122" s="79">
        <f>IF(D$2&lt;DATE(2019,10,1),IF($T$1=FALSE,IF($T122=FALSE,D122*HOME!$H$18,0),IF($T122=FALSE,D122*HOME!$H$18/(1+HOME!$H$18),0)),IF($T$1=FALSE,IF($T122=FALSE,D122*HOME!$H$20,0),IF($T122=FALSE,D122*HOME!$H$20/(1+HOME!$H$20),0)))</f>
        <v>0</v>
      </c>
      <c r="V122" s="79">
        <f>IF(E$2&lt;DATE(2019,10,1),IF($T$1=FALSE,IF($T122=FALSE,E122*HOME!$H$18,0),IF($T122=FALSE,E122*HOME!$H$18/(1+HOME!$H$18),0)),IF($T$1=FALSE,IF($T122=FALSE,E122*HOME!$H$20,0),IF($T122=FALSE,E122*HOME!$H$20/(1+HOME!$H$20),0)))</f>
        <v>0</v>
      </c>
      <c r="W122" s="79">
        <f>IF(F$2&lt;DATE(2019,10,1),IF($T$1=FALSE,IF($T122=FALSE,F122*HOME!$H$18,0),IF($T122=FALSE,F122*HOME!$H$18/(1+HOME!$H$18),0)),IF($T$1=FALSE,IF($T122=FALSE,F122*HOME!$H$20,0),IF($T122=FALSE,F122*HOME!$H$20/(1+HOME!$H$20),0)))</f>
        <v>0</v>
      </c>
      <c r="X122" s="79">
        <f>IF(G$2&lt;DATE(2019,10,1),IF($T$1=FALSE,IF($T122=FALSE,G122*HOME!$H$18,0),IF($T122=FALSE,G122*HOME!$H$18/(1+HOME!$H$18),0)),IF($T$1=FALSE,IF($T122=FALSE,G122*HOME!$H$20,0),IF($T122=FALSE,G122*HOME!$H$20/(1+HOME!$H$20),0)))</f>
        <v>0</v>
      </c>
      <c r="Y122" s="79">
        <f>IF(H$2&lt;DATE(2019,10,1),IF($T$1=FALSE,IF($T122=FALSE,H122*HOME!$H$18,0),IF($T122=FALSE,H122*HOME!$H$18/(1+HOME!$H$18),0)),IF($T$1=FALSE,IF($T122=FALSE,H122*HOME!$H$20,0),IF($T122=FALSE,H122*HOME!$H$20/(1+HOME!$H$20),0)))</f>
        <v>0</v>
      </c>
      <c r="Z122" s="79">
        <f>IF(I$2&lt;DATE(2019,10,1),IF($T$1=FALSE,IF($T122=FALSE,I122*HOME!$H$18,0),IF($T122=FALSE,I122*HOME!$H$18/(1+HOME!$H$18),0)),IF($T$1=FALSE,IF($T122=FALSE,I122*HOME!$H$20,0),IF($T122=FALSE,I122*HOME!$H$20/(1+HOME!$H$20),0)))</f>
        <v>0</v>
      </c>
      <c r="AA122" s="79">
        <f>IF(J$2&lt;DATE(2019,10,1),IF($T$1=FALSE,IF($T122=FALSE,J122*HOME!$H$18,0),IF($T122=FALSE,J122*HOME!$H$18/(1+HOME!$H$18),0)),IF($T$1=FALSE,IF($T122=FALSE,J122*HOME!$H$20,0),IF($T122=FALSE,J122*HOME!$H$20/(1+HOME!$H$20),0)))</f>
        <v>0</v>
      </c>
      <c r="AB122" s="79">
        <f>IF(K$2&lt;DATE(2019,10,1),IF($T$1=FALSE,IF($T122=FALSE,K122*HOME!$H$18,0),IF($T122=FALSE,K122*HOME!$H$18/(1+HOME!$H$18),0)),IF($T$1=FALSE,IF($T122=FALSE,K122*HOME!$H$20,0),IF($T122=FALSE,K122*HOME!$H$20/(1+HOME!$H$20),0)))</f>
        <v>0</v>
      </c>
      <c r="AC122" s="79">
        <f>IF(L$2&lt;DATE(2019,10,1),IF($T$1=FALSE,IF($T122=FALSE,L122*HOME!$H$18,0),IF($T122=FALSE,L122*HOME!$H$18/(1+HOME!$H$18),0)),IF($T$1=FALSE,IF($T122=FALSE,L122*HOME!$H$20,0),IF($T122=FALSE,L122*HOME!$H$20/(1+HOME!$H$20),0)))</f>
        <v>0</v>
      </c>
      <c r="AD122" s="79">
        <f>IF(M$2&lt;DATE(2019,10,1),IF($T$1=FALSE,IF($T122=FALSE,M122*HOME!$H$18,0),IF($T122=FALSE,M122*HOME!$H$18/(1+HOME!$H$18),0)),IF($T$1=FALSE,IF($T122=FALSE,M122*HOME!$H$20,0),IF($T122=FALSE,M122*HOME!$H$20/(1+HOME!$H$20),0)))</f>
        <v>0</v>
      </c>
      <c r="AE122" s="79">
        <f>IF(N$2&lt;DATE(2019,10,1),IF($T$1=FALSE,IF($T122=FALSE,N122*HOME!$H$18,0),IF($T122=FALSE,N122*HOME!$H$18/(1+HOME!$H$18),0)),IF($T$1=FALSE,IF($T122=FALSE,N122*HOME!$H$20,0),IF($T122=FALSE,N122*HOME!$H$20/(1+HOME!$H$20),0)))</f>
        <v>0</v>
      </c>
      <c r="AF122" s="79">
        <f>IF(O$2&lt;DATE(2019,10,1),IF($T$1=FALSE,IF($T122=FALSE,O122*HOME!$H$18,0),IF($T122=FALSE,O122*HOME!$H$18/(1+HOME!$H$18),0)),IF($T$1=FALSE,IF($T122=FALSE,O122*HOME!$H$20,0),IF($T122=FALSE,O122*HOME!$H$20/(1+HOME!$H$20),0)))</f>
        <v>0</v>
      </c>
      <c r="AG122" s="79">
        <f>IF(P$2&lt;DATE(2019,10,1),IF($T$1=FALSE,IF($T122=FALSE,P122*HOME!$H$18,0),IF($T122=FALSE,P122*HOME!$H$18/(1+HOME!$H$18),0)),IF($T$1=FALSE,IF($T122=FALSE,P122*HOME!$H$20,0),IF($T122=FALSE,P122*HOME!$H$20/(1+HOME!$H$20),0)))</f>
        <v>0</v>
      </c>
      <c r="AH122" s="79">
        <f t="shared" si="60"/>
        <v>0</v>
      </c>
      <c r="AI122" s="79">
        <f t="shared" si="48"/>
        <v>0</v>
      </c>
      <c r="AJ122" s="86"/>
      <c r="AK122" s="79"/>
      <c r="AL122" s="79"/>
      <c r="AM122" s="79"/>
      <c r="AN122" s="79"/>
      <c r="AO122" s="79"/>
      <c r="AP122" s="79"/>
      <c r="AQ122" s="79"/>
      <c r="AR122" s="79"/>
      <c r="CA122" s="310">
        <f>IF($T122=TRUE,0,IF(D$2&lt;DATE(2019,10,1),IF($T$1=FALSE,D122*HOME!$F$18,D122*HOME!$F$18/(1+HOME!$H$18)),IF($AO122=TRUE,IF($T$1=FALSE,D122*HOME!$F$21,D122*HOME!$F$21/(1+HOME!$H$21)),IF($T$1=FALSE,D122*HOME!$F$20,D122*HOME!$F$20/(1+HOME!$H$20)))))</f>
        <v>0</v>
      </c>
      <c r="CB122" s="310">
        <f>IF($T122=TRUE,0,IF(E$2&lt;DATE(2019,10,1),IF($T$1=FALSE,E122*HOME!$F$18,E122*HOME!$F$18/(1+HOME!$H$18)),IF($AO122=TRUE,IF($T$1=FALSE,E122*HOME!$F$21,E122*HOME!$F$21/(1+HOME!$H$21)),IF($T$1=FALSE,E122*HOME!$F$20,E122*HOME!$F$20/(1+HOME!$H$20)))))</f>
        <v>0</v>
      </c>
      <c r="CC122" s="310">
        <f>IF($T122=TRUE,0,IF(F$2&lt;DATE(2019,10,1),IF($T$1=FALSE,F122*HOME!$F$18,F122*HOME!$F$18/(1+HOME!$H$18)),IF($AO122=TRUE,IF($T$1=FALSE,F122*HOME!$F$21,F122*HOME!$F$21/(1+HOME!$H$21)),IF($T$1=FALSE,F122*HOME!$F$20,F122*HOME!$F$20/(1+HOME!$H$20)))))</f>
        <v>0</v>
      </c>
      <c r="CD122" s="310">
        <f>IF($T122=TRUE,0,IF(G$2&lt;DATE(2019,10,1),IF($T$1=FALSE,G122*HOME!$F$18,G122*HOME!$F$18/(1+HOME!$H$18)),IF($AO122=TRUE,IF($T$1=FALSE,G122*HOME!$F$21,G122*HOME!$F$21/(1+HOME!$H$21)),IF($T$1=FALSE,G122*HOME!$F$20,G122*HOME!$F$20/(1+HOME!$H$20)))))</f>
        <v>0</v>
      </c>
      <c r="CE122" s="310">
        <f>IF($T122=TRUE,0,IF(H$2&lt;DATE(2019,10,1),IF($T$1=FALSE,H122*HOME!$F$18,H122*HOME!$F$18/(1+HOME!$H$18)),IF($AO122=TRUE,IF($T$1=FALSE,H122*HOME!$F$21,H122*HOME!$F$21/(1+HOME!$H$21)),IF($T$1=FALSE,H122*HOME!$F$20,H122*HOME!$F$20/(1+HOME!$H$20)))))</f>
        <v>0</v>
      </c>
      <c r="CF122" s="310">
        <f>IF($T122=TRUE,0,IF(I$2&lt;DATE(2019,10,1),IF($T$1=FALSE,I122*HOME!$F$18,I122*HOME!$F$18/(1+HOME!$H$18)),IF($AO122=TRUE,IF($T$1=FALSE,I122*HOME!$F$21,I122*HOME!$F$21/(1+HOME!$H$21)),IF($T$1=FALSE,I122*HOME!$F$20,I122*HOME!$F$20/(1+HOME!$H$20)))))</f>
        <v>0</v>
      </c>
      <c r="CG122" s="310">
        <f>IF($T122=TRUE,0,IF(J$2&lt;DATE(2019,10,1),IF($T$1=FALSE,J122*HOME!$F$18,J122*HOME!$F$18/(1+HOME!$H$18)),IF($AO122=TRUE,IF($T$1=FALSE,J122*HOME!$F$21,J122*HOME!$F$21/(1+HOME!$H$21)),IF($T$1=FALSE,J122*HOME!$F$20,J122*HOME!$F$20/(1+HOME!$H$20)))))</f>
        <v>0</v>
      </c>
      <c r="CH122" s="310">
        <f>IF($T122=TRUE,0,IF(K$2&lt;DATE(2019,10,1),IF($T$1=FALSE,K122*HOME!$F$18,K122*HOME!$F$18/(1+HOME!$H$18)),IF($AO122=TRUE,IF($T$1=FALSE,K122*HOME!$F$21,K122*HOME!$F$21/(1+HOME!$H$21)),IF($T$1=FALSE,K122*HOME!$F$20,K122*HOME!$F$20/(1+HOME!$H$20)))))</f>
        <v>0</v>
      </c>
      <c r="CI122" s="310">
        <f>IF($T122=TRUE,0,IF(L$2&lt;DATE(2019,10,1),IF($T$1=FALSE,L122*HOME!$F$18,L122*HOME!$F$18/(1+HOME!$H$18)),IF($AO122=TRUE,IF($T$1=FALSE,L122*HOME!$F$21,L122*HOME!$F$21/(1+HOME!$H$21)),IF($T$1=FALSE,L122*HOME!$F$20,L122*HOME!$F$20/(1+HOME!$H$20)))))</f>
        <v>0</v>
      </c>
      <c r="CJ122" s="310">
        <f>IF($T122=TRUE,0,IF(M$2&lt;DATE(2019,10,1),IF($T$1=FALSE,M122*HOME!$F$18,M122*HOME!$F$18/(1+HOME!$H$18)),IF($AO122=TRUE,IF($T$1=FALSE,M122*HOME!$F$21,M122*HOME!$F$21/(1+HOME!$H$21)),IF($T$1=FALSE,M122*HOME!$F$20,M122*HOME!$F$20/(1+HOME!$H$20)))))</f>
        <v>0</v>
      </c>
      <c r="CK122" s="310">
        <f>IF($T122=TRUE,0,IF(N$2&lt;DATE(2019,10,1),IF($T$1=FALSE,N122*HOME!$F$18,N122*HOME!$F$18/(1+HOME!$H$18)),IF($AO122=TRUE,IF($T$1=FALSE,N122*HOME!$F$21,N122*HOME!$F$21/(1+HOME!$H$21)),IF($T$1=FALSE,N122*HOME!$F$20,N122*HOME!$F$20/(1+HOME!$H$20)))))</f>
        <v>0</v>
      </c>
      <c r="CL122" s="310">
        <f>IF($T122=TRUE,0,IF(O$2&lt;DATE(2019,10,1),IF($T$1=FALSE,O122*HOME!$F$18,O122*HOME!$F$18/(1+HOME!$H$18)),IF($AO122=TRUE,IF($T$1=FALSE,O122*HOME!$F$21,O122*HOME!$F$21/(1+HOME!$H$21)),IF($T$1=FALSE,O122*HOME!$F$20,O122*HOME!$F$20/(1+HOME!$H$20)))))</f>
        <v>0</v>
      </c>
      <c r="CM122" s="310">
        <f>IF($T122=TRUE,0,IF(P$2&lt;DATE(2019,10,1),IF($T$1=FALSE,P122*HOME!$F$18,P122*HOME!$F$18/(1+HOME!$H$18)),IF($AO122=TRUE,IF($T$1=FALSE,P122*HOME!$F$21,P122*HOME!$F$21/(1+HOME!$H$21)),IF($T$1=FALSE,P122*HOME!$F$20,P122*HOME!$F$20/(1+HOME!$H$20)))))</f>
        <v>0</v>
      </c>
      <c r="CN122" s="310">
        <f t="shared" si="71"/>
        <v>0</v>
      </c>
    </row>
    <row r="123" spans="1:92" ht="18" customHeight="1">
      <c r="A123" s="335"/>
      <c r="B123" s="336">
        <v>93</v>
      </c>
      <c r="C123" s="1148" t="s">
        <v>48</v>
      </c>
      <c r="D123" s="1144">
        <f t="shared" ref="D123:Q123" si="72">SUM(D118:D122)</f>
        <v>0</v>
      </c>
      <c r="E123" s="1144">
        <f t="shared" si="72"/>
        <v>0</v>
      </c>
      <c r="F123" s="1144">
        <f t="shared" si="72"/>
        <v>0</v>
      </c>
      <c r="G123" s="1144">
        <f t="shared" si="72"/>
        <v>0</v>
      </c>
      <c r="H123" s="1144">
        <f t="shared" si="72"/>
        <v>0</v>
      </c>
      <c r="I123" s="1144">
        <f t="shared" si="72"/>
        <v>0</v>
      </c>
      <c r="J123" s="1144">
        <f t="shared" si="72"/>
        <v>0</v>
      </c>
      <c r="K123" s="1144">
        <f t="shared" si="72"/>
        <v>0</v>
      </c>
      <c r="L123" s="1144">
        <f t="shared" si="72"/>
        <v>0</v>
      </c>
      <c r="M123" s="1144">
        <f t="shared" si="72"/>
        <v>0</v>
      </c>
      <c r="N123" s="1144">
        <f t="shared" si="72"/>
        <v>0</v>
      </c>
      <c r="O123" s="1144">
        <f t="shared" si="72"/>
        <v>0</v>
      </c>
      <c r="P123" s="1144">
        <f t="shared" si="72"/>
        <v>0</v>
      </c>
      <c r="Q123" s="485">
        <f t="shared" si="72"/>
        <v>0</v>
      </c>
      <c r="R123" s="1099">
        <f t="shared" si="59"/>
        <v>0</v>
      </c>
      <c r="S123" s="1100">
        <f>前期実績!Q123</f>
        <v>0</v>
      </c>
      <c r="T123" s="499" t="s">
        <v>120</v>
      </c>
      <c r="U123" s="353">
        <f t="shared" ref="U123:AG123" si="73">SUM(U118:U122)</f>
        <v>0</v>
      </c>
      <c r="V123" s="353">
        <f t="shared" si="73"/>
        <v>0</v>
      </c>
      <c r="W123" s="353">
        <f t="shared" si="73"/>
        <v>0</v>
      </c>
      <c r="X123" s="353">
        <f t="shared" si="73"/>
        <v>0</v>
      </c>
      <c r="Y123" s="353">
        <f t="shared" si="73"/>
        <v>0</v>
      </c>
      <c r="Z123" s="353">
        <f t="shared" si="73"/>
        <v>0</v>
      </c>
      <c r="AA123" s="353">
        <f t="shared" si="73"/>
        <v>0</v>
      </c>
      <c r="AB123" s="353">
        <f t="shared" si="73"/>
        <v>0</v>
      </c>
      <c r="AC123" s="353">
        <f t="shared" si="73"/>
        <v>0</v>
      </c>
      <c r="AD123" s="353">
        <f t="shared" si="73"/>
        <v>0</v>
      </c>
      <c r="AE123" s="353">
        <f t="shared" si="73"/>
        <v>0</v>
      </c>
      <c r="AF123" s="353">
        <f t="shared" si="73"/>
        <v>0</v>
      </c>
      <c r="AG123" s="353">
        <f t="shared" si="73"/>
        <v>0</v>
      </c>
      <c r="AH123" s="353">
        <f t="shared" si="60"/>
        <v>0</v>
      </c>
      <c r="AI123" s="79">
        <f t="shared" si="48"/>
        <v>0</v>
      </c>
      <c r="AJ123" s="354"/>
      <c r="AK123" s="79"/>
      <c r="AL123" s="79"/>
      <c r="AM123" s="79"/>
      <c r="AN123" s="79"/>
      <c r="AO123" s="79"/>
      <c r="AP123" s="79"/>
      <c r="AQ123" s="79"/>
      <c r="AR123" s="79"/>
      <c r="CA123" s="500">
        <f>SUM(CA118:CA122)</f>
        <v>0</v>
      </c>
      <c r="CB123" s="500">
        <f t="shared" ref="CB123:CM123" si="74">SUM(CB118:CB122)</f>
        <v>0</v>
      </c>
      <c r="CC123" s="500">
        <f t="shared" si="74"/>
        <v>0</v>
      </c>
      <c r="CD123" s="500">
        <f t="shared" si="74"/>
        <v>0</v>
      </c>
      <c r="CE123" s="500">
        <f t="shared" si="74"/>
        <v>0</v>
      </c>
      <c r="CF123" s="500">
        <f t="shared" si="74"/>
        <v>0</v>
      </c>
      <c r="CG123" s="500">
        <f t="shared" si="74"/>
        <v>0</v>
      </c>
      <c r="CH123" s="500">
        <f t="shared" si="74"/>
        <v>0</v>
      </c>
      <c r="CI123" s="500">
        <f t="shared" si="74"/>
        <v>0</v>
      </c>
      <c r="CJ123" s="500">
        <f t="shared" si="74"/>
        <v>0</v>
      </c>
      <c r="CK123" s="500">
        <f t="shared" si="74"/>
        <v>0</v>
      </c>
      <c r="CL123" s="500">
        <f t="shared" si="74"/>
        <v>0</v>
      </c>
      <c r="CM123" s="500">
        <f t="shared" si="74"/>
        <v>0</v>
      </c>
      <c r="CN123" s="500">
        <f t="shared" si="71"/>
        <v>0</v>
      </c>
    </row>
    <row r="124" spans="1:92" ht="18" customHeight="1" thickBot="1">
      <c r="A124" s="335"/>
      <c r="B124" s="336">
        <v>94</v>
      </c>
      <c r="C124" s="1148" t="s">
        <v>138</v>
      </c>
      <c r="D124" s="1144">
        <f t="shared" ref="D124:Q124" si="75" xml:space="preserve"> D109 + D116 - D123</f>
        <v>0</v>
      </c>
      <c r="E124" s="1144">
        <f t="shared" si="75"/>
        <v>0</v>
      </c>
      <c r="F124" s="1144">
        <f t="shared" si="75"/>
        <v>0</v>
      </c>
      <c r="G124" s="1144">
        <f t="shared" si="75"/>
        <v>0</v>
      </c>
      <c r="H124" s="1144">
        <f t="shared" si="75"/>
        <v>0</v>
      </c>
      <c r="I124" s="1144">
        <f t="shared" si="75"/>
        <v>0</v>
      </c>
      <c r="J124" s="1144">
        <f t="shared" si="75"/>
        <v>0</v>
      </c>
      <c r="K124" s="1144">
        <f t="shared" si="75"/>
        <v>0</v>
      </c>
      <c r="L124" s="1144">
        <f t="shared" si="75"/>
        <v>0</v>
      </c>
      <c r="M124" s="1144">
        <f t="shared" si="75"/>
        <v>0</v>
      </c>
      <c r="N124" s="1144">
        <f t="shared" si="75"/>
        <v>0</v>
      </c>
      <c r="O124" s="1144">
        <f t="shared" si="75"/>
        <v>0</v>
      </c>
      <c r="P124" s="1144">
        <f t="shared" si="75"/>
        <v>0</v>
      </c>
      <c r="Q124" s="485">
        <f t="shared" si="75"/>
        <v>0</v>
      </c>
      <c r="R124" s="1149">
        <f t="shared" si="59"/>
        <v>0</v>
      </c>
      <c r="S124" s="1150">
        <f>前期実績!Q124</f>
        <v>0</v>
      </c>
      <c r="T124" s="353"/>
      <c r="U124" s="353"/>
      <c r="V124" s="353"/>
      <c r="W124" s="353"/>
      <c r="X124" s="353"/>
      <c r="Y124" s="353"/>
      <c r="Z124" s="353"/>
      <c r="AA124" s="353"/>
      <c r="AB124" s="353"/>
      <c r="AC124" s="353"/>
      <c r="AD124" s="353"/>
      <c r="AE124" s="353"/>
      <c r="AF124" s="353"/>
      <c r="AG124" s="353"/>
      <c r="AH124" s="353"/>
      <c r="AI124" s="79">
        <f t="shared" si="48"/>
        <v>0</v>
      </c>
      <c r="AJ124" s="354"/>
      <c r="AK124" s="79"/>
      <c r="AL124" s="79"/>
      <c r="AM124" s="79"/>
      <c r="AN124" s="79"/>
      <c r="AO124" s="79"/>
      <c r="AP124" s="79"/>
      <c r="AQ124" s="79"/>
      <c r="AR124" s="79"/>
    </row>
    <row r="125" spans="1:92" ht="18" customHeight="1" thickTop="1">
      <c r="A125" s="335"/>
      <c r="B125" s="336">
        <v>95</v>
      </c>
      <c r="C125" s="1151" t="s">
        <v>67</v>
      </c>
      <c r="D125" s="1152"/>
      <c r="E125" s="1152"/>
      <c r="F125" s="1152"/>
      <c r="G125" s="1152"/>
      <c r="H125" s="1152"/>
      <c r="I125" s="1152"/>
      <c r="J125" s="1152"/>
      <c r="K125" s="1152"/>
      <c r="L125" s="1152"/>
      <c r="M125" s="1152"/>
      <c r="N125" s="1152"/>
      <c r="O125" s="1152"/>
      <c r="P125" s="1152"/>
      <c r="Q125" s="1153" t="s">
        <v>68</v>
      </c>
      <c r="R125" s="507"/>
      <c r="S125" s="79"/>
      <c r="T125" s="226"/>
      <c r="U125" s="226"/>
      <c r="V125" s="79"/>
      <c r="W125" s="79"/>
      <c r="X125" s="79"/>
      <c r="Y125" s="79"/>
      <c r="Z125" s="79"/>
      <c r="AA125" s="79"/>
      <c r="AB125" s="79"/>
      <c r="AC125" s="79"/>
      <c r="AD125" s="79"/>
      <c r="AE125" s="79"/>
      <c r="AF125" s="79"/>
      <c r="AG125" s="79"/>
      <c r="AH125" s="79"/>
      <c r="AI125" s="79">
        <f t="shared" si="48"/>
        <v>0</v>
      </c>
      <c r="AJ125" s="79"/>
      <c r="AK125" s="79"/>
      <c r="AL125" s="79"/>
      <c r="AM125" s="79"/>
      <c r="AN125" s="79"/>
      <c r="AO125" s="79"/>
      <c r="AP125" s="79"/>
      <c r="AQ125" s="79"/>
      <c r="AR125" s="79"/>
    </row>
    <row r="126" spans="1:92" ht="18" customHeight="1">
      <c r="A126" s="335"/>
      <c r="B126" s="336">
        <v>96</v>
      </c>
      <c r="C126" s="1154" t="s">
        <v>69</v>
      </c>
      <c r="D126" s="1155">
        <f t="shared" ref="D126:Q126" si="76">D124</f>
        <v>0</v>
      </c>
      <c r="E126" s="1155">
        <f t="shared" si="76"/>
        <v>0</v>
      </c>
      <c r="F126" s="1155">
        <f t="shared" si="76"/>
        <v>0</v>
      </c>
      <c r="G126" s="1155">
        <f t="shared" si="76"/>
        <v>0</v>
      </c>
      <c r="H126" s="1155">
        <f t="shared" si="76"/>
        <v>0</v>
      </c>
      <c r="I126" s="1155">
        <f t="shared" si="76"/>
        <v>0</v>
      </c>
      <c r="J126" s="1155">
        <f t="shared" si="76"/>
        <v>0</v>
      </c>
      <c r="K126" s="1155">
        <f t="shared" si="76"/>
        <v>0</v>
      </c>
      <c r="L126" s="1155">
        <f t="shared" si="76"/>
        <v>0</v>
      </c>
      <c r="M126" s="1155">
        <f t="shared" si="76"/>
        <v>0</v>
      </c>
      <c r="N126" s="1155">
        <f t="shared" si="76"/>
        <v>0</v>
      </c>
      <c r="O126" s="1155">
        <f t="shared" si="76"/>
        <v>0</v>
      </c>
      <c r="P126" s="1155">
        <f t="shared" si="76"/>
        <v>0</v>
      </c>
      <c r="Q126" s="1156">
        <f t="shared" si="76"/>
        <v>0</v>
      </c>
      <c r="R126" s="514"/>
      <c r="S126" s="79"/>
      <c r="T126" s="226"/>
      <c r="U126" s="226"/>
      <c r="V126" s="79"/>
      <c r="W126" s="79"/>
      <c r="X126" s="79"/>
      <c r="Y126" s="79"/>
      <c r="Z126" s="79"/>
      <c r="AA126" s="79"/>
      <c r="AB126" s="79"/>
      <c r="AC126" s="79"/>
      <c r="AD126" s="79"/>
      <c r="AE126" s="79"/>
      <c r="AF126" s="79"/>
      <c r="AG126" s="79"/>
      <c r="AH126" s="79"/>
      <c r="AI126" s="79">
        <f t="shared" si="48"/>
        <v>0</v>
      </c>
      <c r="AJ126" s="79"/>
      <c r="AK126" s="79"/>
      <c r="AL126" s="79"/>
      <c r="AM126" s="79"/>
      <c r="AN126" s="79"/>
      <c r="AO126" s="79"/>
      <c r="AP126" s="79"/>
      <c r="AQ126" s="79"/>
      <c r="AR126" s="79"/>
    </row>
    <row r="127" spans="1:92" ht="18" customHeight="1">
      <c r="A127" s="335"/>
      <c r="B127" s="336">
        <v>97</v>
      </c>
      <c r="C127" s="1157" t="s">
        <v>70</v>
      </c>
      <c r="D127" s="1158">
        <f t="shared" ref="D127:P127" si="77">IF($T$1=FALSE,D238,0)+D81</f>
        <v>0</v>
      </c>
      <c r="E127" s="1158">
        <f t="shared" si="77"/>
        <v>0</v>
      </c>
      <c r="F127" s="1158">
        <f t="shared" si="77"/>
        <v>0</v>
      </c>
      <c r="G127" s="1158">
        <f t="shared" si="77"/>
        <v>0</v>
      </c>
      <c r="H127" s="1158">
        <f t="shared" si="77"/>
        <v>0</v>
      </c>
      <c r="I127" s="1158">
        <f t="shared" si="77"/>
        <v>0</v>
      </c>
      <c r="J127" s="1158">
        <f t="shared" si="77"/>
        <v>0</v>
      </c>
      <c r="K127" s="1158">
        <f t="shared" si="77"/>
        <v>0</v>
      </c>
      <c r="L127" s="1158">
        <f t="shared" si="77"/>
        <v>0</v>
      </c>
      <c r="M127" s="1158">
        <f t="shared" si="77"/>
        <v>0</v>
      </c>
      <c r="N127" s="1158">
        <f t="shared" si="77"/>
        <v>0</v>
      </c>
      <c r="O127" s="1158">
        <f t="shared" si="77"/>
        <v>0</v>
      </c>
      <c r="P127" s="1158">
        <f t="shared" si="77"/>
        <v>0</v>
      </c>
      <c r="Q127" s="518">
        <f>SUM(D127:P127)</f>
        <v>0</v>
      </c>
      <c r="R127" s="507"/>
      <c r="S127" s="79"/>
      <c r="T127" s="226"/>
      <c r="U127" s="226"/>
      <c r="V127" s="79"/>
      <c r="W127" s="79"/>
      <c r="X127" s="79"/>
      <c r="Y127" s="79"/>
      <c r="Z127" s="79"/>
      <c r="AA127" s="79"/>
      <c r="AB127" s="79"/>
      <c r="AC127" s="79"/>
      <c r="AD127" s="79"/>
      <c r="AE127" s="79"/>
      <c r="AF127" s="79"/>
      <c r="AG127" s="79"/>
      <c r="AH127" s="79"/>
      <c r="AI127" s="79">
        <f t="shared" si="48"/>
        <v>0</v>
      </c>
      <c r="AJ127" s="79"/>
      <c r="AK127" s="79"/>
      <c r="AL127" s="79"/>
      <c r="AM127" s="79"/>
      <c r="AN127" s="79"/>
      <c r="AO127" s="79"/>
      <c r="AP127" s="79"/>
      <c r="AQ127" s="79"/>
      <c r="AR127" s="79"/>
    </row>
    <row r="128" spans="1:92" ht="18" customHeight="1">
      <c r="A128" s="335"/>
      <c r="B128" s="336">
        <v>98</v>
      </c>
      <c r="C128" s="211" t="s">
        <v>71</v>
      </c>
      <c r="D128" s="520"/>
      <c r="E128" s="520"/>
      <c r="F128" s="520"/>
      <c r="G128" s="520"/>
      <c r="H128" s="520"/>
      <c r="I128" s="520"/>
      <c r="J128" s="520"/>
      <c r="K128" s="520"/>
      <c r="L128" s="520"/>
      <c r="M128" s="520"/>
      <c r="N128" s="520"/>
      <c r="O128" s="520"/>
      <c r="P128" s="520"/>
      <c r="Q128" s="90">
        <f>SUM(D128:P128)</f>
        <v>0</v>
      </c>
      <c r="R128" s="507"/>
      <c r="S128" s="79"/>
      <c r="T128" s="226"/>
      <c r="U128" s="226"/>
      <c r="V128" s="79"/>
      <c r="W128" s="79"/>
      <c r="X128" s="79"/>
      <c r="Y128" s="79"/>
      <c r="Z128" s="79"/>
      <c r="AA128" s="79"/>
      <c r="AB128" s="79"/>
      <c r="AC128" s="79"/>
      <c r="AD128" s="79"/>
      <c r="AE128" s="79"/>
      <c r="AF128" s="79"/>
      <c r="AG128" s="79"/>
      <c r="AH128" s="79"/>
      <c r="AI128" s="79">
        <f t="shared" si="48"/>
        <v>0</v>
      </c>
      <c r="AJ128" s="79"/>
      <c r="AK128" s="79"/>
      <c r="AL128" s="79"/>
      <c r="AM128" s="79"/>
      <c r="AN128" s="79"/>
      <c r="AO128" s="79"/>
      <c r="AP128" s="79"/>
      <c r="AQ128" s="79"/>
      <c r="AR128" s="79"/>
    </row>
    <row r="129" spans="1:44" ht="18" customHeight="1">
      <c r="A129" s="335"/>
      <c r="B129" s="336">
        <v>99</v>
      </c>
      <c r="C129" s="1159" t="s">
        <v>72</v>
      </c>
      <c r="D129" s="520"/>
      <c r="E129" s="520"/>
      <c r="F129" s="520"/>
      <c r="G129" s="520"/>
      <c r="H129" s="520"/>
      <c r="I129" s="520"/>
      <c r="J129" s="520"/>
      <c r="K129" s="520"/>
      <c r="L129" s="520"/>
      <c r="M129" s="520"/>
      <c r="N129" s="520"/>
      <c r="O129" s="520"/>
      <c r="P129" s="520"/>
      <c r="Q129" s="90">
        <f>SUM(D129:P129)</f>
        <v>0</v>
      </c>
      <c r="R129" s="507"/>
      <c r="S129" s="79"/>
      <c r="T129" s="226"/>
      <c r="U129" s="226"/>
      <c r="V129" s="79"/>
      <c r="W129" s="79"/>
      <c r="X129" s="79"/>
      <c r="Y129" s="79"/>
      <c r="Z129" s="79"/>
      <c r="AA129" s="79"/>
      <c r="AB129" s="79"/>
      <c r="AC129" s="79"/>
      <c r="AD129" s="79"/>
      <c r="AE129" s="79"/>
      <c r="AF129" s="79"/>
      <c r="AG129" s="79"/>
      <c r="AH129" s="79"/>
      <c r="AI129" s="79">
        <f t="shared" si="48"/>
        <v>0</v>
      </c>
      <c r="AJ129" s="79"/>
      <c r="AK129" s="79"/>
      <c r="AL129" s="79"/>
      <c r="AM129" s="79"/>
      <c r="AN129" s="79"/>
      <c r="AO129" s="79"/>
      <c r="AP129" s="79"/>
      <c r="AQ129" s="79"/>
      <c r="AR129" s="79"/>
    </row>
    <row r="130" spans="1:44" ht="18" customHeight="1">
      <c r="A130" s="335"/>
      <c r="B130" s="336">
        <v>102</v>
      </c>
      <c r="C130" s="1154" t="s">
        <v>73</v>
      </c>
      <c r="D130" s="1155">
        <f t="shared" ref="D130:P130" si="78">D126+D127+D128+D129</f>
        <v>0</v>
      </c>
      <c r="E130" s="1155">
        <f t="shared" si="78"/>
        <v>0</v>
      </c>
      <c r="F130" s="1155">
        <f t="shared" si="78"/>
        <v>0</v>
      </c>
      <c r="G130" s="1155">
        <f t="shared" si="78"/>
        <v>0</v>
      </c>
      <c r="H130" s="1155">
        <f t="shared" si="78"/>
        <v>0</v>
      </c>
      <c r="I130" s="1155">
        <f t="shared" si="78"/>
        <v>0</v>
      </c>
      <c r="J130" s="1155">
        <f t="shared" si="78"/>
        <v>0</v>
      </c>
      <c r="K130" s="1155">
        <f t="shared" si="78"/>
        <v>0</v>
      </c>
      <c r="L130" s="1155">
        <f t="shared" si="78"/>
        <v>0</v>
      </c>
      <c r="M130" s="1155">
        <f t="shared" si="78"/>
        <v>0</v>
      </c>
      <c r="N130" s="1155">
        <f t="shared" si="78"/>
        <v>0</v>
      </c>
      <c r="O130" s="1155">
        <f t="shared" si="78"/>
        <v>0</v>
      </c>
      <c r="P130" s="1155">
        <f t="shared" si="78"/>
        <v>0</v>
      </c>
      <c r="Q130" s="1160">
        <f>Q126+Q127+Q128+Q129</f>
        <v>0</v>
      </c>
      <c r="R130" s="524"/>
      <c r="S130" s="79"/>
      <c r="T130" s="226"/>
      <c r="U130" s="226"/>
      <c r="V130" s="79"/>
      <c r="W130" s="79"/>
      <c r="X130" s="79"/>
      <c r="Y130" s="79"/>
      <c r="Z130" s="79"/>
      <c r="AA130" s="79"/>
      <c r="AB130" s="79"/>
      <c r="AC130" s="79"/>
      <c r="AD130" s="79"/>
      <c r="AE130" s="79"/>
      <c r="AF130" s="79"/>
      <c r="AG130" s="79"/>
      <c r="AH130" s="79"/>
      <c r="AI130" s="79">
        <f t="shared" si="48"/>
        <v>0</v>
      </c>
      <c r="AJ130" s="79"/>
      <c r="AK130" s="79"/>
      <c r="AL130" s="79"/>
      <c r="AM130" s="79"/>
      <c r="AN130" s="79"/>
      <c r="AO130" s="79"/>
      <c r="AP130" s="79"/>
      <c r="AQ130" s="79"/>
      <c r="AR130" s="79"/>
    </row>
    <row r="131" spans="1:44" ht="18" customHeight="1">
      <c r="A131" s="335"/>
      <c r="B131" s="336">
        <v>103</v>
      </c>
      <c r="C131" s="1161" t="s">
        <v>74</v>
      </c>
      <c r="D131" s="526"/>
      <c r="E131" s="526"/>
      <c r="F131" s="526"/>
      <c r="G131" s="526"/>
      <c r="H131" s="526"/>
      <c r="I131" s="526"/>
      <c r="J131" s="526"/>
      <c r="K131" s="526"/>
      <c r="L131" s="526"/>
      <c r="M131" s="526"/>
      <c r="N131" s="526"/>
      <c r="O131" s="526"/>
      <c r="P131" s="526"/>
      <c r="Q131" s="528">
        <f>SUM(D131:P131)</f>
        <v>0</v>
      </c>
      <c r="R131" s="524"/>
      <c r="S131" s="79"/>
      <c r="T131" s="226"/>
      <c r="U131" s="226"/>
      <c r="V131" s="79"/>
      <c r="W131" s="79"/>
      <c r="X131" s="79"/>
      <c r="Y131" s="79"/>
      <c r="Z131" s="79"/>
      <c r="AA131" s="79"/>
      <c r="AB131" s="79"/>
      <c r="AC131" s="79"/>
      <c r="AD131" s="79"/>
      <c r="AE131" s="79"/>
      <c r="AF131" s="79"/>
      <c r="AG131" s="79"/>
      <c r="AH131" s="79"/>
      <c r="AI131" s="79">
        <f t="shared" si="48"/>
        <v>0</v>
      </c>
      <c r="AJ131" s="79"/>
      <c r="AK131" s="79"/>
      <c r="AL131" s="79"/>
      <c r="AM131" s="79"/>
      <c r="AN131" s="79"/>
      <c r="AO131" s="79"/>
      <c r="AP131" s="79"/>
      <c r="AQ131" s="79"/>
      <c r="AR131" s="79"/>
    </row>
    <row r="132" spans="1:44" ht="18" customHeight="1">
      <c r="A132" s="335"/>
      <c r="B132" s="336">
        <v>104</v>
      </c>
      <c r="C132" s="211" t="s">
        <v>75</v>
      </c>
      <c r="D132" s="1162">
        <f>当期計画!D132</f>
        <v>0</v>
      </c>
      <c r="E132" s="1162">
        <f>当期計画!E132</f>
        <v>0</v>
      </c>
      <c r="F132" s="1162">
        <f>当期計画!F132</f>
        <v>0</v>
      </c>
      <c r="G132" s="1162">
        <f>当期計画!G132</f>
        <v>0</v>
      </c>
      <c r="H132" s="1162">
        <f>当期計画!H132</f>
        <v>0</v>
      </c>
      <c r="I132" s="1162">
        <f>当期計画!I132</f>
        <v>0</v>
      </c>
      <c r="J132" s="1162">
        <f>当期計画!J132</f>
        <v>0</v>
      </c>
      <c r="K132" s="1162">
        <f>当期計画!K132</f>
        <v>0</v>
      </c>
      <c r="L132" s="1162">
        <f>当期計画!L132</f>
        <v>0</v>
      </c>
      <c r="M132" s="1162">
        <f>当期計画!M132</f>
        <v>0</v>
      </c>
      <c r="N132" s="1162">
        <f>当期計画!N132</f>
        <v>0</v>
      </c>
      <c r="O132" s="1162">
        <f>当期計画!O132</f>
        <v>0</v>
      </c>
      <c r="P132" s="1162">
        <f>当期計画!P132</f>
        <v>0</v>
      </c>
      <c r="Q132" s="90">
        <f>SUM(D132:P132)</f>
        <v>0</v>
      </c>
      <c r="R132" s="524"/>
      <c r="S132" s="79"/>
      <c r="T132" s="226"/>
      <c r="U132" s="226"/>
      <c r="V132" s="79"/>
      <c r="W132" s="79"/>
      <c r="X132" s="79"/>
      <c r="Y132" s="79"/>
      <c r="Z132" s="79"/>
      <c r="AA132" s="79"/>
      <c r="AB132" s="79"/>
      <c r="AC132" s="79"/>
      <c r="AD132" s="79"/>
      <c r="AE132" s="79"/>
      <c r="AF132" s="79"/>
      <c r="AG132" s="79"/>
      <c r="AH132" s="79"/>
      <c r="AI132" s="79">
        <f t="shared" si="48"/>
        <v>0</v>
      </c>
      <c r="AJ132" s="79"/>
      <c r="AK132" s="79"/>
      <c r="AL132" s="79"/>
      <c r="AM132" s="79"/>
      <c r="AN132" s="79"/>
      <c r="AO132" s="79"/>
      <c r="AP132" s="79"/>
      <c r="AQ132" s="79"/>
      <c r="AR132" s="79"/>
    </row>
    <row r="133" spans="1:44" ht="18" customHeight="1">
      <c r="A133" s="335"/>
      <c r="B133" s="336">
        <v>110</v>
      </c>
      <c r="C133" s="529" t="s">
        <v>76</v>
      </c>
      <c r="D133" s="530"/>
      <c r="E133" s="530"/>
      <c r="F133" s="530"/>
      <c r="G133" s="530"/>
      <c r="H133" s="530"/>
      <c r="I133" s="530"/>
      <c r="J133" s="530"/>
      <c r="K133" s="530"/>
      <c r="L133" s="530"/>
      <c r="M133" s="530"/>
      <c r="N133" s="530"/>
      <c r="O133" s="530"/>
      <c r="P133" s="530"/>
      <c r="Q133" s="452">
        <f>SUM(D133:P133)</f>
        <v>0</v>
      </c>
      <c r="R133" s="524"/>
      <c r="S133" s="79"/>
      <c r="T133" s="226"/>
      <c r="U133" s="226"/>
      <c r="V133" s="79"/>
      <c r="W133" s="79"/>
      <c r="X133" s="79"/>
      <c r="Y133" s="79"/>
      <c r="Z133" s="79"/>
      <c r="AA133" s="79"/>
      <c r="AB133" s="79"/>
      <c r="AC133" s="79"/>
      <c r="AD133" s="79"/>
      <c r="AE133" s="79"/>
      <c r="AF133" s="79"/>
      <c r="AG133" s="79"/>
      <c r="AH133" s="79"/>
      <c r="AI133" s="79">
        <f t="shared" ref="AI133:AI196" si="79">SUMIF(D$235:P$235,TRUE,D133:P133)</f>
        <v>0</v>
      </c>
      <c r="AJ133" s="79"/>
      <c r="AK133" s="79"/>
      <c r="AL133" s="79"/>
      <c r="AM133" s="79"/>
      <c r="AN133" s="79"/>
      <c r="AO133" s="79"/>
      <c r="AP133" s="79"/>
      <c r="AQ133" s="79"/>
      <c r="AR133" s="79"/>
    </row>
    <row r="134" spans="1:44" ht="18" customHeight="1">
      <c r="A134" s="335"/>
      <c r="B134" s="336">
        <v>111</v>
      </c>
      <c r="C134" s="1164" t="s">
        <v>77</v>
      </c>
      <c r="D134" s="1155">
        <f>SUM(D131:D133)</f>
        <v>0</v>
      </c>
      <c r="E134" s="1155">
        <f t="shared" ref="E134:P134" si="80">SUM(E131:E133)</f>
        <v>0</v>
      </c>
      <c r="F134" s="1155">
        <f t="shared" si="80"/>
        <v>0</v>
      </c>
      <c r="G134" s="1155">
        <f t="shared" si="80"/>
        <v>0</v>
      </c>
      <c r="H134" s="1155">
        <f t="shared" si="80"/>
        <v>0</v>
      </c>
      <c r="I134" s="1155">
        <f t="shared" si="80"/>
        <v>0</v>
      </c>
      <c r="J134" s="1155">
        <f t="shared" si="80"/>
        <v>0</v>
      </c>
      <c r="K134" s="1155">
        <f t="shared" si="80"/>
        <v>0</v>
      </c>
      <c r="L134" s="1155">
        <f t="shared" si="80"/>
        <v>0</v>
      </c>
      <c r="M134" s="1155">
        <f t="shared" si="80"/>
        <v>0</v>
      </c>
      <c r="N134" s="1155">
        <f t="shared" si="80"/>
        <v>0</v>
      </c>
      <c r="O134" s="1155">
        <f t="shared" si="80"/>
        <v>0</v>
      </c>
      <c r="P134" s="1155">
        <f t="shared" si="80"/>
        <v>0</v>
      </c>
      <c r="Q134" s="1155">
        <f>SUM(Q131:Q133)</f>
        <v>0</v>
      </c>
      <c r="R134" s="524"/>
      <c r="S134" s="79"/>
      <c r="T134" s="226"/>
      <c r="U134" s="226"/>
      <c r="V134" s="79"/>
      <c r="W134" s="79"/>
      <c r="X134" s="79"/>
      <c r="Y134" s="79"/>
      <c r="Z134" s="79"/>
      <c r="AA134" s="79"/>
      <c r="AB134" s="79"/>
      <c r="AC134" s="79"/>
      <c r="AD134" s="79"/>
      <c r="AE134" s="79"/>
      <c r="AF134" s="79"/>
      <c r="AG134" s="79"/>
      <c r="AH134" s="79"/>
      <c r="AI134" s="79">
        <f t="shared" si="79"/>
        <v>0</v>
      </c>
      <c r="AJ134" s="79"/>
      <c r="AK134" s="2510"/>
      <c r="AL134" s="2510"/>
      <c r="AM134" s="79"/>
      <c r="AN134" s="79"/>
      <c r="AO134" s="79"/>
      <c r="AP134" s="79"/>
      <c r="AQ134" s="79"/>
      <c r="AR134" s="79"/>
    </row>
    <row r="135" spans="1:44" ht="18" customHeight="1">
      <c r="A135" s="335"/>
      <c r="B135" s="336">
        <v>112</v>
      </c>
      <c r="C135" s="1161" t="s">
        <v>78</v>
      </c>
      <c r="D135" s="526"/>
      <c r="E135" s="526"/>
      <c r="F135" s="526"/>
      <c r="G135" s="526"/>
      <c r="H135" s="526"/>
      <c r="I135" s="526"/>
      <c r="J135" s="526"/>
      <c r="K135" s="526"/>
      <c r="L135" s="526"/>
      <c r="M135" s="526"/>
      <c r="N135" s="526"/>
      <c r="O135" s="526"/>
      <c r="P135" s="526"/>
      <c r="Q135" s="528">
        <f t="shared" ref="Q135:Q141" si="81">SUM(D135:P135)</f>
        <v>0</v>
      </c>
      <c r="R135" s="524"/>
      <c r="S135" s="79"/>
      <c r="T135" s="226"/>
      <c r="U135" s="226"/>
      <c r="V135" s="79"/>
      <c r="W135" s="79"/>
      <c r="X135" s="79"/>
      <c r="Y135" s="79"/>
      <c r="Z135" s="79"/>
      <c r="AA135" s="79"/>
      <c r="AB135" s="79"/>
      <c r="AC135" s="79"/>
      <c r="AD135" s="79"/>
      <c r="AE135" s="79"/>
      <c r="AF135" s="79"/>
      <c r="AG135" s="79"/>
      <c r="AH135" s="79"/>
      <c r="AI135" s="79">
        <f t="shared" si="79"/>
        <v>0</v>
      </c>
      <c r="AJ135" s="79"/>
      <c r="AK135" s="93"/>
      <c r="AL135" s="93"/>
      <c r="AM135" s="79"/>
      <c r="AN135" s="79"/>
      <c r="AO135" s="79"/>
      <c r="AP135" s="79"/>
      <c r="AQ135" s="79"/>
      <c r="AR135" s="79"/>
    </row>
    <row r="136" spans="1:44" ht="18" customHeight="1">
      <c r="A136" s="335"/>
      <c r="B136" s="336">
        <v>113</v>
      </c>
      <c r="C136" s="211" t="s">
        <v>79</v>
      </c>
      <c r="D136" s="1162">
        <f>当期計画!D136</f>
        <v>0</v>
      </c>
      <c r="E136" s="1162">
        <f>当期計画!E136</f>
        <v>0</v>
      </c>
      <c r="F136" s="1162">
        <f>当期計画!F136</f>
        <v>0</v>
      </c>
      <c r="G136" s="1162">
        <f>当期計画!G136</f>
        <v>0</v>
      </c>
      <c r="H136" s="1162">
        <f>当期計画!H136</f>
        <v>0</v>
      </c>
      <c r="I136" s="1162">
        <f>当期計画!I136</f>
        <v>0</v>
      </c>
      <c r="J136" s="1162">
        <f>当期計画!J136</f>
        <v>0</v>
      </c>
      <c r="K136" s="1162">
        <f>当期計画!K136</f>
        <v>0</v>
      </c>
      <c r="L136" s="1162">
        <f>当期計画!L136</f>
        <v>0</v>
      </c>
      <c r="M136" s="1162">
        <f>当期計画!M136</f>
        <v>0</v>
      </c>
      <c r="N136" s="1162">
        <f>当期計画!N136</f>
        <v>0</v>
      </c>
      <c r="O136" s="1162">
        <f>当期計画!O136</f>
        <v>0</v>
      </c>
      <c r="P136" s="1162">
        <f>当期計画!P136</f>
        <v>0</v>
      </c>
      <c r="Q136" s="90">
        <f t="shared" si="81"/>
        <v>0</v>
      </c>
      <c r="R136" s="524"/>
      <c r="S136" s="79"/>
      <c r="T136" s="226"/>
      <c r="U136" s="226"/>
      <c r="V136" s="79"/>
      <c r="W136" s="79"/>
      <c r="X136" s="79"/>
      <c r="Y136" s="79"/>
      <c r="Z136" s="79"/>
      <c r="AA136" s="79"/>
      <c r="AB136" s="79"/>
      <c r="AC136" s="79"/>
      <c r="AD136" s="79"/>
      <c r="AE136" s="79"/>
      <c r="AF136" s="79"/>
      <c r="AG136" s="79"/>
      <c r="AH136" s="79"/>
      <c r="AI136" s="79">
        <f t="shared" si="79"/>
        <v>0</v>
      </c>
      <c r="AJ136" s="79"/>
      <c r="AK136" s="2510"/>
      <c r="AL136" s="2510"/>
      <c r="AM136" s="79"/>
      <c r="AN136" s="79"/>
      <c r="AO136" s="79"/>
      <c r="AP136" s="79"/>
      <c r="AQ136" s="79"/>
      <c r="AR136" s="79"/>
    </row>
    <row r="137" spans="1:44" ht="18" customHeight="1">
      <c r="A137" s="335"/>
      <c r="B137" s="336">
        <v>115</v>
      </c>
      <c r="C137" s="211" t="s">
        <v>80</v>
      </c>
      <c r="D137" s="533"/>
      <c r="E137" s="533"/>
      <c r="F137" s="533"/>
      <c r="G137" s="533"/>
      <c r="H137" s="533"/>
      <c r="I137" s="533"/>
      <c r="J137" s="533"/>
      <c r="K137" s="533"/>
      <c r="L137" s="533"/>
      <c r="M137" s="533"/>
      <c r="N137" s="533"/>
      <c r="O137" s="533"/>
      <c r="P137" s="533"/>
      <c r="Q137" s="90">
        <f t="shared" si="81"/>
        <v>0</v>
      </c>
      <c r="R137" s="524"/>
      <c r="S137" s="79"/>
      <c r="U137" s="79"/>
      <c r="V137" s="79"/>
      <c r="W137" s="79"/>
      <c r="X137" s="79"/>
      <c r="Y137" s="79"/>
      <c r="Z137" s="79"/>
      <c r="AA137" s="79"/>
      <c r="AB137" s="79"/>
      <c r="AC137" s="79"/>
      <c r="AD137" s="79"/>
      <c r="AE137" s="79"/>
      <c r="AF137" s="79"/>
      <c r="AG137" s="79"/>
      <c r="AH137" s="79"/>
      <c r="AI137" s="79">
        <f t="shared" si="79"/>
        <v>0</v>
      </c>
      <c r="AJ137" s="79"/>
      <c r="AK137" s="93"/>
      <c r="AL137" s="93"/>
      <c r="AM137" s="79"/>
      <c r="AN137" s="79"/>
      <c r="AO137" s="79"/>
      <c r="AP137" s="79"/>
      <c r="AQ137" s="79"/>
      <c r="AR137" s="79"/>
    </row>
    <row r="138" spans="1:44" ht="18" customHeight="1">
      <c r="A138" s="335"/>
      <c r="B138" s="336">
        <v>116</v>
      </c>
      <c r="C138" s="211" t="s">
        <v>81</v>
      </c>
      <c r="D138" s="533"/>
      <c r="E138" s="533"/>
      <c r="F138" s="533"/>
      <c r="G138" s="533"/>
      <c r="H138" s="533"/>
      <c r="I138" s="533"/>
      <c r="J138" s="533"/>
      <c r="K138" s="533"/>
      <c r="L138" s="533"/>
      <c r="M138" s="533"/>
      <c r="N138" s="533"/>
      <c r="O138" s="533"/>
      <c r="P138" s="533"/>
      <c r="Q138" s="90">
        <f t="shared" si="81"/>
        <v>0</v>
      </c>
      <c r="R138" s="524"/>
      <c r="S138" s="79"/>
      <c r="U138" s="79"/>
      <c r="V138" s="79"/>
      <c r="W138" s="79"/>
      <c r="X138" s="79"/>
      <c r="Y138" s="79"/>
      <c r="Z138" s="79"/>
      <c r="AA138" s="79"/>
      <c r="AB138" s="79"/>
      <c r="AC138" s="79"/>
      <c r="AD138" s="79"/>
      <c r="AE138" s="79"/>
      <c r="AF138" s="79"/>
      <c r="AG138" s="79"/>
      <c r="AH138" s="79"/>
      <c r="AI138" s="79">
        <f t="shared" si="79"/>
        <v>0</v>
      </c>
      <c r="AJ138" s="79"/>
      <c r="AK138" s="93"/>
      <c r="AL138" s="93"/>
      <c r="AM138" s="79"/>
      <c r="AN138" s="79"/>
      <c r="AO138" s="79"/>
      <c r="AP138" s="79"/>
      <c r="AQ138" s="79"/>
      <c r="AR138" s="79"/>
    </row>
    <row r="139" spans="1:44" ht="18" customHeight="1">
      <c r="A139" s="335"/>
      <c r="B139" s="336">
        <v>119</v>
      </c>
      <c r="C139" s="211" t="s">
        <v>82</v>
      </c>
      <c r="D139" s="520"/>
      <c r="E139" s="520"/>
      <c r="F139" s="520"/>
      <c r="G139" s="520"/>
      <c r="H139" s="520"/>
      <c r="I139" s="520"/>
      <c r="J139" s="520"/>
      <c r="K139" s="520"/>
      <c r="L139" s="520"/>
      <c r="M139" s="520"/>
      <c r="N139" s="520"/>
      <c r="O139" s="520"/>
      <c r="P139" s="520"/>
      <c r="Q139" s="90">
        <f t="shared" si="81"/>
        <v>0</v>
      </c>
      <c r="R139" s="524"/>
      <c r="S139" s="79"/>
      <c r="U139" s="79"/>
      <c r="V139" s="79"/>
      <c r="W139" s="79"/>
      <c r="X139" s="79"/>
      <c r="Y139" s="79"/>
      <c r="Z139" s="79"/>
      <c r="AA139" s="79"/>
      <c r="AB139" s="79"/>
      <c r="AC139" s="79"/>
      <c r="AD139" s="79"/>
      <c r="AE139" s="79"/>
      <c r="AF139" s="79"/>
      <c r="AG139" s="79"/>
      <c r="AH139" s="79"/>
      <c r="AI139" s="79">
        <f t="shared" si="79"/>
        <v>0</v>
      </c>
      <c r="AJ139" s="79"/>
      <c r="AK139" s="2510"/>
      <c r="AL139" s="2510"/>
      <c r="AM139" s="79"/>
      <c r="AN139" s="79"/>
      <c r="AO139" s="79"/>
      <c r="AP139" s="79"/>
      <c r="AQ139" s="79"/>
      <c r="AR139" s="79"/>
    </row>
    <row r="140" spans="1:44" ht="18" customHeight="1">
      <c r="A140" s="335"/>
      <c r="B140" s="336">
        <v>120</v>
      </c>
      <c r="C140" s="211" t="s">
        <v>83</v>
      </c>
      <c r="D140" s="520"/>
      <c r="E140" s="520"/>
      <c r="F140" s="520"/>
      <c r="G140" s="520"/>
      <c r="H140" s="520"/>
      <c r="I140" s="520"/>
      <c r="J140" s="520"/>
      <c r="K140" s="520"/>
      <c r="L140" s="520"/>
      <c r="M140" s="520"/>
      <c r="N140" s="520"/>
      <c r="O140" s="520"/>
      <c r="P140" s="520"/>
      <c r="Q140" s="90">
        <f t="shared" si="81"/>
        <v>0</v>
      </c>
      <c r="R140" s="536"/>
      <c r="S140" s="79"/>
      <c r="U140" s="79"/>
      <c r="V140" s="79"/>
      <c r="W140" s="79"/>
      <c r="X140" s="79"/>
      <c r="Y140" s="79"/>
      <c r="Z140" s="79"/>
      <c r="AA140" s="79"/>
      <c r="AB140" s="79"/>
      <c r="AC140" s="79"/>
      <c r="AD140" s="79"/>
      <c r="AE140" s="79"/>
      <c r="AF140" s="79"/>
      <c r="AG140" s="79"/>
      <c r="AH140" s="79"/>
      <c r="AI140" s="79">
        <f t="shared" si="79"/>
        <v>0</v>
      </c>
      <c r="AJ140" s="79"/>
      <c r="AK140" s="2510"/>
      <c r="AL140" s="2510"/>
      <c r="AM140" s="79"/>
      <c r="AN140" s="79"/>
      <c r="AO140" s="79"/>
      <c r="AP140" s="79"/>
      <c r="AQ140" s="537"/>
      <c r="AR140" s="93"/>
    </row>
    <row r="141" spans="1:44" ht="18" customHeight="1">
      <c r="A141" s="335"/>
      <c r="B141" s="336">
        <v>121</v>
      </c>
      <c r="C141" s="1163" t="s">
        <v>84</v>
      </c>
      <c r="D141" s="530"/>
      <c r="E141" s="530"/>
      <c r="F141" s="530"/>
      <c r="G141" s="530"/>
      <c r="H141" s="530"/>
      <c r="I141" s="530"/>
      <c r="J141" s="530"/>
      <c r="K141" s="530"/>
      <c r="L141" s="530"/>
      <c r="M141" s="530"/>
      <c r="N141" s="530"/>
      <c r="O141" s="530"/>
      <c r="P141" s="530"/>
      <c r="Q141" s="452">
        <f t="shared" si="81"/>
        <v>0</v>
      </c>
      <c r="R141" s="524"/>
      <c r="S141" s="79"/>
      <c r="U141" s="79"/>
      <c r="V141" s="79"/>
      <c r="W141" s="79"/>
      <c r="X141" s="79"/>
      <c r="Y141" s="79"/>
      <c r="Z141" s="79"/>
      <c r="AA141" s="79"/>
      <c r="AB141" s="79"/>
      <c r="AC141" s="79"/>
      <c r="AD141" s="79"/>
      <c r="AE141" s="79"/>
      <c r="AF141" s="79"/>
      <c r="AG141" s="79"/>
      <c r="AH141" s="79"/>
      <c r="AI141" s="79">
        <f t="shared" si="79"/>
        <v>0</v>
      </c>
      <c r="AJ141" s="79"/>
      <c r="AK141" s="93"/>
      <c r="AL141" s="93"/>
      <c r="AM141" s="79"/>
      <c r="AN141" s="79"/>
      <c r="AO141" s="79"/>
      <c r="AP141" s="79"/>
      <c r="AQ141" s="79"/>
      <c r="AR141" s="79"/>
    </row>
    <row r="142" spans="1:44" ht="18" customHeight="1">
      <c r="A142" s="335"/>
      <c r="B142" s="336">
        <v>122</v>
      </c>
      <c r="C142" s="1164" t="s">
        <v>85</v>
      </c>
      <c r="D142" s="1155">
        <f t="shared" ref="D142:Q142" si="82">SUM(D135:D141)</f>
        <v>0</v>
      </c>
      <c r="E142" s="1155">
        <f t="shared" si="82"/>
        <v>0</v>
      </c>
      <c r="F142" s="1155">
        <f t="shared" si="82"/>
        <v>0</v>
      </c>
      <c r="G142" s="1155">
        <f t="shared" si="82"/>
        <v>0</v>
      </c>
      <c r="H142" s="1155">
        <f t="shared" si="82"/>
        <v>0</v>
      </c>
      <c r="I142" s="1155">
        <f t="shared" si="82"/>
        <v>0</v>
      </c>
      <c r="J142" s="1155">
        <f t="shared" si="82"/>
        <v>0</v>
      </c>
      <c r="K142" s="1155">
        <f t="shared" si="82"/>
        <v>0</v>
      </c>
      <c r="L142" s="1155">
        <f t="shared" si="82"/>
        <v>0</v>
      </c>
      <c r="M142" s="1155">
        <f t="shared" si="82"/>
        <v>0</v>
      </c>
      <c r="N142" s="1155">
        <f t="shared" si="82"/>
        <v>0</v>
      </c>
      <c r="O142" s="1155">
        <f t="shared" si="82"/>
        <v>0</v>
      </c>
      <c r="P142" s="1155">
        <f t="shared" si="82"/>
        <v>0</v>
      </c>
      <c r="Q142" s="1156">
        <f t="shared" si="82"/>
        <v>0</v>
      </c>
      <c r="R142" s="524"/>
      <c r="S142" s="93"/>
      <c r="U142" s="79"/>
      <c r="V142" s="79"/>
      <c r="W142" s="79"/>
      <c r="X142" s="79"/>
      <c r="Y142" s="79"/>
      <c r="Z142" s="79"/>
      <c r="AA142" s="79"/>
      <c r="AB142" s="79"/>
      <c r="AC142" s="79"/>
      <c r="AD142" s="79"/>
      <c r="AE142" s="79"/>
      <c r="AF142" s="79"/>
      <c r="AG142" s="79"/>
      <c r="AH142" s="79"/>
      <c r="AI142" s="79">
        <f t="shared" si="79"/>
        <v>0</v>
      </c>
      <c r="AJ142" s="79"/>
      <c r="AK142" s="93"/>
      <c r="AL142" s="93"/>
      <c r="AM142" s="79"/>
      <c r="AN142" s="79"/>
      <c r="AO142" s="79"/>
      <c r="AP142" s="79"/>
      <c r="AQ142" s="79"/>
      <c r="AR142" s="79"/>
    </row>
    <row r="143" spans="1:44" ht="18" customHeight="1">
      <c r="A143" s="335"/>
      <c r="B143" s="336">
        <v>123</v>
      </c>
      <c r="C143" s="1154" t="s">
        <v>67</v>
      </c>
      <c r="D143" s="1155">
        <f t="shared" ref="D143:Q143" si="83">D130+D134-D142</f>
        <v>0</v>
      </c>
      <c r="E143" s="1155">
        <f t="shared" si="83"/>
        <v>0</v>
      </c>
      <c r="F143" s="1155">
        <f t="shared" si="83"/>
        <v>0</v>
      </c>
      <c r="G143" s="1155">
        <f t="shared" si="83"/>
        <v>0</v>
      </c>
      <c r="H143" s="1155">
        <f t="shared" si="83"/>
        <v>0</v>
      </c>
      <c r="I143" s="1155">
        <f t="shared" si="83"/>
        <v>0</v>
      </c>
      <c r="J143" s="1155">
        <f t="shared" si="83"/>
        <v>0</v>
      </c>
      <c r="K143" s="1155">
        <f t="shared" si="83"/>
        <v>0</v>
      </c>
      <c r="L143" s="1155">
        <f t="shared" si="83"/>
        <v>0</v>
      </c>
      <c r="M143" s="1155">
        <f t="shared" si="83"/>
        <v>0</v>
      </c>
      <c r="N143" s="1155">
        <f t="shared" si="83"/>
        <v>0</v>
      </c>
      <c r="O143" s="1155">
        <f t="shared" si="83"/>
        <v>0</v>
      </c>
      <c r="P143" s="1155">
        <f t="shared" si="83"/>
        <v>0</v>
      </c>
      <c r="Q143" s="1156">
        <f t="shared" si="83"/>
        <v>0</v>
      </c>
      <c r="R143" s="524"/>
      <c r="S143" s="79"/>
      <c r="U143" s="79"/>
      <c r="V143" s="79"/>
      <c r="W143" s="79"/>
      <c r="X143" s="79"/>
      <c r="Y143" s="79"/>
      <c r="Z143" s="79"/>
      <c r="AA143" s="79"/>
      <c r="AB143" s="79"/>
      <c r="AC143" s="79"/>
      <c r="AD143" s="79"/>
      <c r="AE143" s="79"/>
      <c r="AF143" s="79"/>
      <c r="AG143" s="79"/>
      <c r="AH143" s="79"/>
      <c r="AI143" s="79">
        <f t="shared" si="79"/>
        <v>0</v>
      </c>
      <c r="AJ143" s="79"/>
      <c r="AK143" s="79"/>
      <c r="AL143" s="79"/>
      <c r="AM143" s="79"/>
      <c r="AN143" s="79"/>
      <c r="AO143" s="79"/>
      <c r="AP143" s="79"/>
      <c r="AQ143" s="537"/>
      <c r="AR143" s="93"/>
    </row>
    <row r="144" spans="1:44" ht="18" customHeight="1">
      <c r="A144" s="541"/>
      <c r="B144" s="91">
        <v>124</v>
      </c>
      <c r="C144" s="1154" t="s">
        <v>86</v>
      </c>
      <c r="D144" s="1155">
        <f>C146+D143</f>
        <v>0</v>
      </c>
      <c r="E144" s="1155">
        <f>D144+E143</f>
        <v>0</v>
      </c>
      <c r="F144" s="1155">
        <f t="shared" ref="F144:P144" si="84">E144+F143</f>
        <v>0</v>
      </c>
      <c r="G144" s="1155">
        <f t="shared" si="84"/>
        <v>0</v>
      </c>
      <c r="H144" s="1155">
        <f t="shared" si="84"/>
        <v>0</v>
      </c>
      <c r="I144" s="1155">
        <f t="shared" si="84"/>
        <v>0</v>
      </c>
      <c r="J144" s="1155">
        <f t="shared" si="84"/>
        <v>0</v>
      </c>
      <c r="K144" s="1155">
        <f t="shared" si="84"/>
        <v>0</v>
      </c>
      <c r="L144" s="1155">
        <f t="shared" si="84"/>
        <v>0</v>
      </c>
      <c r="M144" s="1155">
        <f t="shared" si="84"/>
        <v>0</v>
      </c>
      <c r="N144" s="1155">
        <f t="shared" si="84"/>
        <v>0</v>
      </c>
      <c r="O144" s="1155">
        <f t="shared" si="84"/>
        <v>0</v>
      </c>
      <c r="P144" s="1155">
        <f t="shared" si="84"/>
        <v>0</v>
      </c>
      <c r="Q144" s="1156"/>
      <c r="R144" s="524"/>
      <c r="S144" s="79"/>
      <c r="U144" s="79"/>
      <c r="V144" s="79"/>
      <c r="W144" s="79"/>
      <c r="X144" s="79"/>
      <c r="Y144" s="79"/>
      <c r="Z144" s="79"/>
      <c r="AA144" s="79"/>
      <c r="AB144" s="79"/>
      <c r="AC144" s="79"/>
      <c r="AD144" s="79"/>
      <c r="AE144" s="79"/>
      <c r="AF144" s="79"/>
      <c r="AG144" s="79"/>
      <c r="AH144" s="79"/>
      <c r="AI144" s="79">
        <f t="shared" si="79"/>
        <v>0</v>
      </c>
      <c r="AJ144" s="79"/>
      <c r="AK144" s="79"/>
      <c r="AL144" s="79"/>
      <c r="AM144" s="79"/>
      <c r="AN144" s="79"/>
      <c r="AO144" s="79"/>
      <c r="AP144" s="79"/>
      <c r="AQ144" s="79"/>
      <c r="AR144" s="79"/>
    </row>
    <row r="145" spans="1:44" ht="19.5" customHeight="1" thickBot="1">
      <c r="A145" s="542"/>
      <c r="B145" s="543">
        <v>125</v>
      </c>
      <c r="C145" s="1165" t="s">
        <v>174</v>
      </c>
      <c r="D145" s="1166"/>
      <c r="E145" s="1166"/>
      <c r="F145" s="1166"/>
      <c r="G145" s="1166"/>
      <c r="H145" s="1166"/>
      <c r="I145" s="1166"/>
      <c r="J145" s="1166"/>
      <c r="K145" s="1166"/>
      <c r="L145" s="1166"/>
      <c r="M145" s="1166"/>
      <c r="N145" s="1166"/>
      <c r="O145" s="1166"/>
      <c r="P145" s="1167"/>
      <c r="Q145" s="1168"/>
      <c r="R145" s="113"/>
      <c r="S145" s="79"/>
      <c r="U145" s="79"/>
      <c r="V145" s="79"/>
      <c r="W145" s="79"/>
      <c r="X145" s="79"/>
      <c r="Y145" s="79"/>
      <c r="Z145" s="79"/>
      <c r="AA145" s="79"/>
      <c r="AB145" s="79"/>
      <c r="AC145" s="79"/>
      <c r="AD145" s="79"/>
      <c r="AE145" s="79"/>
      <c r="AF145" s="79"/>
      <c r="AG145" s="79"/>
      <c r="AH145" s="79"/>
      <c r="AI145" s="79">
        <f t="shared" si="79"/>
        <v>0</v>
      </c>
      <c r="AJ145" s="79"/>
      <c r="AK145" s="79"/>
      <c r="AL145" s="79"/>
      <c r="AM145" s="79"/>
      <c r="AN145" s="79"/>
      <c r="AO145" s="79"/>
      <c r="AP145" s="79"/>
      <c r="AQ145" s="79"/>
      <c r="AR145" s="79"/>
    </row>
    <row r="146" spans="1:44" ht="24.65" customHeight="1" thickBot="1">
      <c r="A146" s="79"/>
      <c r="B146" s="548">
        <v>126</v>
      </c>
      <c r="C146" s="1169">
        <f>当期計画!C146</f>
        <v>0</v>
      </c>
      <c r="E146" s="1170"/>
      <c r="F146" s="1171"/>
      <c r="G146" s="1171"/>
      <c r="H146" s="1171"/>
      <c r="I146" s="1171"/>
      <c r="J146" s="1171"/>
      <c r="K146" s="1171"/>
      <c r="L146" s="1171"/>
      <c r="M146" s="1171"/>
      <c r="N146" s="1172"/>
      <c r="O146" s="1173"/>
      <c r="P146" s="1174">
        <f>P144</f>
        <v>0</v>
      </c>
      <c r="Q146" s="556" t="s">
        <v>88</v>
      </c>
      <c r="R146" s="557"/>
      <c r="S146" s="79"/>
      <c r="U146" s="79"/>
      <c r="V146" s="79"/>
      <c r="W146" s="79"/>
      <c r="X146" s="79"/>
      <c r="Y146" s="79"/>
      <c r="Z146" s="79"/>
      <c r="AA146" s="79"/>
      <c r="AB146" s="79"/>
      <c r="AC146" s="79"/>
      <c r="AD146" s="79"/>
      <c r="AE146" s="79"/>
      <c r="AF146" s="79"/>
      <c r="AG146" s="79"/>
      <c r="AH146" s="79"/>
      <c r="AI146" s="79">
        <f t="shared" si="79"/>
        <v>0</v>
      </c>
      <c r="AJ146" s="79"/>
      <c r="AK146" s="79"/>
      <c r="AL146" s="79"/>
      <c r="AM146" s="79"/>
      <c r="AN146" s="79"/>
      <c r="AO146" s="79"/>
      <c r="AP146" s="79"/>
      <c r="AQ146" s="79"/>
      <c r="AR146" s="79"/>
    </row>
    <row r="147" spans="1:44" ht="24.65" customHeight="1">
      <c r="A147" s="79"/>
      <c r="B147" s="79"/>
      <c r="C147" s="1175" t="s">
        <v>87</v>
      </c>
      <c r="D147" s="559"/>
      <c r="E147" s="560"/>
      <c r="F147" s="561"/>
      <c r="G147" s="559"/>
      <c r="H147" s="559"/>
      <c r="I147" s="559"/>
      <c r="J147" s="559"/>
      <c r="K147" s="559"/>
      <c r="L147" s="559"/>
      <c r="M147" s="559"/>
      <c r="N147" s="559"/>
      <c r="O147" s="561"/>
      <c r="P147" s="561"/>
      <c r="Q147" s="561"/>
      <c r="R147" s="562"/>
      <c r="S147" s="561"/>
      <c r="U147" s="79"/>
      <c r="V147" s="79"/>
      <c r="W147" s="79"/>
      <c r="X147" s="79"/>
      <c r="Y147" s="79"/>
      <c r="Z147" s="79"/>
      <c r="AA147" s="79"/>
      <c r="AB147" s="79"/>
      <c r="AC147" s="79"/>
      <c r="AD147" s="79"/>
      <c r="AE147" s="79"/>
      <c r="AF147" s="79"/>
      <c r="AG147" s="79"/>
      <c r="AH147" s="79"/>
      <c r="AI147" s="79">
        <f t="shared" si="79"/>
        <v>0</v>
      </c>
      <c r="AJ147" s="79"/>
      <c r="AK147" s="79"/>
      <c r="AL147" s="79"/>
      <c r="AM147" s="79"/>
      <c r="AN147" s="79"/>
      <c r="AO147" s="79"/>
      <c r="AP147" s="79"/>
      <c r="AQ147" s="79"/>
      <c r="AR147" s="79"/>
    </row>
    <row r="148" spans="1:44" ht="23.15" customHeight="1" thickBot="1">
      <c r="A148" s="79"/>
      <c r="B148" s="79"/>
      <c r="C148" s="563" t="s">
        <v>89</v>
      </c>
      <c r="D148" s="1176"/>
      <c r="E148" s="226"/>
      <c r="F148" s="801"/>
      <c r="G148" s="2154" t="s">
        <v>90</v>
      </c>
      <c r="H148" s="567"/>
      <c r="I148" s="567"/>
      <c r="J148" s="568"/>
      <c r="K148" s="566" t="s">
        <v>91</v>
      </c>
      <c r="L148" s="567"/>
      <c r="M148" s="567"/>
      <c r="N148" s="569"/>
      <c r="O148" s="1177" t="s">
        <v>92</v>
      </c>
      <c r="P148" s="291"/>
      <c r="Q148" s="571"/>
      <c r="R148" s="113"/>
      <c r="S148" s="79"/>
      <c r="U148" s="79"/>
      <c r="V148" s="79"/>
      <c r="W148" s="79"/>
      <c r="X148" s="79"/>
      <c r="Y148" s="79"/>
      <c r="Z148" s="79"/>
      <c r="AA148" s="79"/>
      <c r="AB148" s="79"/>
      <c r="AC148" s="79"/>
      <c r="AD148" s="79"/>
      <c r="AE148" s="79"/>
      <c r="AF148" s="79"/>
      <c r="AG148" s="79"/>
      <c r="AH148" s="79"/>
      <c r="AI148" s="79">
        <f t="shared" si="79"/>
        <v>0</v>
      </c>
      <c r="AJ148" s="79"/>
      <c r="AK148" s="79"/>
      <c r="AL148" s="79"/>
      <c r="AM148" s="79"/>
      <c r="AN148" s="79"/>
      <c r="AO148" s="79"/>
      <c r="AP148" s="79"/>
      <c r="AQ148" s="79"/>
      <c r="AR148" s="79"/>
    </row>
    <row r="149" spans="1:44" ht="19.5" thickBot="1">
      <c r="A149" s="79"/>
      <c r="B149" s="79"/>
      <c r="C149" s="572" t="s">
        <v>93</v>
      </c>
      <c r="D149" s="1178" t="s">
        <v>94</v>
      </c>
      <c r="E149" s="226"/>
      <c r="F149" s="801"/>
      <c r="G149" s="2155"/>
      <c r="H149" s="575" t="s">
        <v>64</v>
      </c>
      <c r="I149" s="575" t="s">
        <v>36</v>
      </c>
      <c r="J149" s="576" t="s">
        <v>63</v>
      </c>
      <c r="K149" s="808"/>
      <c r="L149" s="575" t="s">
        <v>64</v>
      </c>
      <c r="M149" s="575" t="s">
        <v>36</v>
      </c>
      <c r="N149" s="577" t="s">
        <v>63</v>
      </c>
      <c r="O149" s="1179" t="s">
        <v>95</v>
      </c>
      <c r="P149" s="1180" t="s">
        <v>96</v>
      </c>
      <c r="Q149" s="580" t="s">
        <v>97</v>
      </c>
      <c r="R149" s="581"/>
      <c r="S149" s="79"/>
      <c r="U149" s="79"/>
      <c r="V149" s="79"/>
      <c r="W149" s="79"/>
      <c r="X149" s="79"/>
      <c r="Y149" s="79"/>
      <c r="Z149" s="79"/>
      <c r="AA149" s="79"/>
      <c r="AB149" s="79"/>
      <c r="AC149" s="79"/>
      <c r="AD149" s="79"/>
      <c r="AE149" s="79"/>
      <c r="AF149" s="79"/>
      <c r="AG149" s="79"/>
      <c r="AH149" s="79"/>
      <c r="AI149" s="79">
        <f t="shared" si="79"/>
        <v>0</v>
      </c>
      <c r="AJ149" s="79"/>
      <c r="AK149" s="79"/>
      <c r="AL149" s="79"/>
      <c r="AM149" s="79"/>
      <c r="AN149" s="79"/>
      <c r="AO149" s="79"/>
      <c r="AP149" s="79"/>
      <c r="AQ149" s="79"/>
      <c r="AR149" s="79"/>
    </row>
    <row r="150" spans="1:44">
      <c r="A150" s="79"/>
      <c r="B150" s="79"/>
      <c r="C150" s="582" t="s">
        <v>98</v>
      </c>
      <c r="D150" s="1181">
        <f>当期計画!D150</f>
        <v>0</v>
      </c>
      <c r="E150" s="226"/>
      <c r="F150" s="801"/>
      <c r="G150" s="2156"/>
      <c r="H150" s="585"/>
      <c r="I150" s="585"/>
      <c r="J150" s="586"/>
      <c r="K150" s="811" t="s">
        <v>99</v>
      </c>
      <c r="L150" s="585">
        <f>IF((INT((cotax(D158)-D159)/100)*100)&lt;0,D160,INT((cotax(D158)-D159+D160)/100)*100)</f>
        <v>0</v>
      </c>
      <c r="M150" s="585">
        <f>INT(P158/100)*100</f>
        <v>0</v>
      </c>
      <c r="N150" s="587">
        <f>SUM(L150:M150)</f>
        <v>0</v>
      </c>
      <c r="O150" s="1182" t="s">
        <v>100</v>
      </c>
      <c r="P150" s="1183">
        <v>0.23039999999999999</v>
      </c>
      <c r="Q150" s="590">
        <v>0.219</v>
      </c>
      <c r="R150" s="113"/>
      <c r="S150" s="79"/>
      <c r="U150" s="79"/>
      <c r="V150" s="79"/>
      <c r="W150" s="79"/>
      <c r="X150" s="79"/>
      <c r="Y150" s="79"/>
      <c r="Z150" s="79"/>
      <c r="AA150" s="79"/>
      <c r="AB150" s="79"/>
      <c r="AC150" s="79"/>
      <c r="AD150" s="79"/>
      <c r="AE150" s="79"/>
      <c r="AF150" s="79"/>
      <c r="AG150" s="79"/>
      <c r="AH150" s="79"/>
      <c r="AI150" s="79">
        <f t="shared" si="79"/>
        <v>0</v>
      </c>
      <c r="AJ150" s="79"/>
      <c r="AK150" s="79"/>
      <c r="AL150" s="79"/>
      <c r="AM150" s="79"/>
      <c r="AN150" s="79"/>
      <c r="AO150" s="79"/>
      <c r="AP150" s="79"/>
      <c r="AQ150" s="79"/>
      <c r="AR150" s="79"/>
    </row>
    <row r="151" spans="1:44">
      <c r="A151" s="79"/>
      <c r="B151" s="79"/>
      <c r="C151" s="582" t="s">
        <v>101</v>
      </c>
      <c r="D151" s="1184">
        <f>当期計画!D151</f>
        <v>0</v>
      </c>
      <c r="E151" s="226"/>
      <c r="F151" s="801"/>
      <c r="G151" s="2156"/>
      <c r="H151" s="585"/>
      <c r="I151" s="585"/>
      <c r="J151" s="586"/>
      <c r="K151" s="811" t="s">
        <v>102</v>
      </c>
      <c r="L151" s="585">
        <f>H160</f>
        <v>0</v>
      </c>
      <c r="M151" s="585">
        <f>I157+I160+I163</f>
        <v>0</v>
      </c>
      <c r="N151" s="587">
        <f t="shared" ref="N151:N164" si="85">SUM(L151:M151)</f>
        <v>0</v>
      </c>
      <c r="O151" s="1185" t="s">
        <v>103</v>
      </c>
      <c r="P151" s="1186">
        <v>0.25590000000000002</v>
      </c>
      <c r="Q151" s="594">
        <v>0.23769999999999999</v>
      </c>
      <c r="R151" s="113"/>
      <c r="S151" s="79"/>
      <c r="U151" s="79"/>
      <c r="V151" s="79"/>
      <c r="W151" s="79"/>
      <c r="X151" s="79"/>
      <c r="Y151" s="79"/>
      <c r="Z151" s="79"/>
      <c r="AA151" s="79"/>
      <c r="AB151" s="79"/>
      <c r="AC151" s="79"/>
      <c r="AD151" s="79"/>
      <c r="AE151" s="79"/>
      <c r="AF151" s="79"/>
      <c r="AG151" s="79"/>
      <c r="AH151" s="79"/>
      <c r="AI151" s="79">
        <f t="shared" si="79"/>
        <v>0</v>
      </c>
      <c r="AJ151" s="79"/>
      <c r="AK151" s="79"/>
      <c r="AL151" s="79"/>
      <c r="AM151" s="79"/>
      <c r="AN151" s="79"/>
      <c r="AO151" s="79"/>
      <c r="AP151" s="79"/>
      <c r="AQ151" s="79"/>
      <c r="AR151" s="79"/>
    </row>
    <row r="152" spans="1:44" ht="19.5" thickBot="1">
      <c r="A152" s="79"/>
      <c r="B152" s="79"/>
      <c r="C152" s="582" t="s">
        <v>104</v>
      </c>
      <c r="D152" s="1184">
        <f>当期計画!D152</f>
        <v>0</v>
      </c>
      <c r="E152" s="226"/>
      <c r="F152" s="801"/>
      <c r="G152" s="2157" t="s">
        <v>90</v>
      </c>
      <c r="H152" s="596"/>
      <c r="I152" s="596"/>
      <c r="J152" s="597"/>
      <c r="K152" s="816" t="s">
        <v>105</v>
      </c>
      <c r="L152" s="596"/>
      <c r="M152" s="596"/>
      <c r="N152" s="598">
        <f t="shared" si="85"/>
        <v>0</v>
      </c>
      <c r="O152" s="1187" t="s">
        <v>106</v>
      </c>
      <c r="P152" s="1188">
        <v>0.38629999999999998</v>
      </c>
      <c r="Q152" s="601">
        <v>0.35099999999999998</v>
      </c>
      <c r="R152" s="113"/>
      <c r="S152" s="79"/>
      <c r="U152" s="79"/>
      <c r="V152" s="79"/>
      <c r="W152" s="79"/>
      <c r="X152" s="79"/>
      <c r="Y152" s="79"/>
      <c r="Z152" s="79"/>
      <c r="AA152" s="79"/>
      <c r="AB152" s="79"/>
      <c r="AC152" s="79"/>
      <c r="AD152" s="79"/>
      <c r="AE152" s="79"/>
      <c r="AF152" s="79"/>
      <c r="AG152" s="79"/>
      <c r="AH152" s="79"/>
      <c r="AI152" s="79">
        <f t="shared" si="79"/>
        <v>0</v>
      </c>
      <c r="AJ152" s="79"/>
      <c r="AK152" s="79"/>
      <c r="AL152" s="79"/>
      <c r="AM152" s="79"/>
      <c r="AN152" s="79"/>
      <c r="AO152" s="79"/>
      <c r="AP152" s="79"/>
      <c r="AQ152" s="79"/>
      <c r="AR152" s="79"/>
    </row>
    <row r="153" spans="1:44" ht="19.5" thickBot="1">
      <c r="A153" s="79"/>
      <c r="B153" s="79"/>
      <c r="C153" s="602"/>
      <c r="D153" s="1189"/>
      <c r="E153" s="226"/>
      <c r="F153" s="2159"/>
      <c r="G153" s="2150">
        <f t="shared" ref="G153:G164" si="86">EDATE(K153,-12)</f>
        <v>45475</v>
      </c>
      <c r="H153" s="823"/>
      <c r="I153" s="823"/>
      <c r="J153" s="824">
        <f t="shared" ref="J153:J164" si="87">SUM(H153:I153)</f>
        <v>0</v>
      </c>
      <c r="K153" s="822">
        <f>O2+31</f>
        <v>45840</v>
      </c>
      <c r="L153" s="823">
        <v>0</v>
      </c>
      <c r="M153" s="823">
        <v>0</v>
      </c>
      <c r="N153" s="825">
        <f t="shared" si="85"/>
        <v>0</v>
      </c>
      <c r="O153" s="1190"/>
      <c r="P153" s="226"/>
      <c r="Q153" s="79"/>
      <c r="R153" s="113"/>
      <c r="S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row>
    <row r="154" spans="1:44">
      <c r="A154" s="79"/>
      <c r="B154" s="79"/>
      <c r="C154" s="610"/>
      <c r="D154" s="1189"/>
      <c r="E154" s="226"/>
      <c r="F154" s="828"/>
      <c r="G154" s="2150">
        <f t="shared" si="86"/>
        <v>45506</v>
      </c>
      <c r="H154" s="829">
        <f>当期計画!H154</f>
        <v>0</v>
      </c>
      <c r="I154" s="829">
        <f>当期計画!I154</f>
        <v>0</v>
      </c>
      <c r="J154" s="824">
        <f t="shared" si="87"/>
        <v>0</v>
      </c>
      <c r="K154" s="822">
        <f>K153+31</f>
        <v>45871</v>
      </c>
      <c r="L154" s="823">
        <f>L150-L151</f>
        <v>0</v>
      </c>
      <c r="M154" s="823">
        <f>M150-M151</f>
        <v>0</v>
      </c>
      <c r="N154" s="825">
        <f t="shared" si="85"/>
        <v>0</v>
      </c>
      <c r="O154" s="1191" t="s">
        <v>107</v>
      </c>
      <c r="P154" s="1192">
        <f>Q236</f>
        <v>0</v>
      </c>
      <c r="Q154" s="79"/>
      <c r="R154" s="113"/>
      <c r="S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row>
    <row r="155" spans="1:44">
      <c r="A155" s="79"/>
      <c r="B155" s="79"/>
      <c r="C155" s="1193" t="s">
        <v>108</v>
      </c>
      <c r="D155" s="1194"/>
      <c r="E155" s="226"/>
      <c r="F155" s="2160"/>
      <c r="G155" s="2150">
        <f t="shared" si="86"/>
        <v>45537</v>
      </c>
      <c r="H155" s="829"/>
      <c r="I155" s="829"/>
      <c r="J155" s="824">
        <f t="shared" si="87"/>
        <v>0</v>
      </c>
      <c r="K155" s="822">
        <f t="shared" ref="K155:K164" si="88">K154+31</f>
        <v>45902</v>
      </c>
      <c r="L155" s="823"/>
      <c r="M155" s="823"/>
      <c r="N155" s="825">
        <f t="shared" si="85"/>
        <v>0</v>
      </c>
      <c r="O155" s="1196" t="s">
        <v>109</v>
      </c>
      <c r="P155" s="1197">
        <f>Q237</f>
        <v>0</v>
      </c>
      <c r="Q155" s="79"/>
      <c r="R155" s="113"/>
      <c r="S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row>
    <row r="156" spans="1:44">
      <c r="A156" s="79"/>
      <c r="B156" s="79"/>
      <c r="C156" s="610"/>
      <c r="D156" s="1189"/>
      <c r="E156" s="226"/>
      <c r="F156" s="2161"/>
      <c r="G156" s="2150">
        <f t="shared" si="86"/>
        <v>45568</v>
      </c>
      <c r="H156" s="829"/>
      <c r="I156" s="829"/>
      <c r="J156" s="824">
        <f t="shared" si="87"/>
        <v>0</v>
      </c>
      <c r="K156" s="822">
        <f t="shared" si="88"/>
        <v>45933</v>
      </c>
      <c r="L156" s="823"/>
      <c r="M156" s="823"/>
      <c r="N156" s="825">
        <f t="shared" si="85"/>
        <v>0</v>
      </c>
      <c r="O156" s="1196" t="s">
        <v>110</v>
      </c>
      <c r="P156" s="1197">
        <f>P154-P155</f>
        <v>0</v>
      </c>
      <c r="Q156" s="79"/>
      <c r="R156" s="113"/>
      <c r="S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row>
    <row r="157" spans="1:44">
      <c r="A157" s="79"/>
      <c r="B157" s="79"/>
      <c r="C157" s="610"/>
      <c r="D157" s="1189"/>
      <c r="E157" s="2151" t="s">
        <v>364</v>
      </c>
      <c r="F157" s="2162" t="s">
        <v>365</v>
      </c>
      <c r="G157" s="2150">
        <f t="shared" si="86"/>
        <v>45599</v>
      </c>
      <c r="H157" s="829"/>
      <c r="I157" s="829">
        <f>当期計画!I157</f>
        <v>0</v>
      </c>
      <c r="J157" s="824">
        <f t="shared" si="87"/>
        <v>0</v>
      </c>
      <c r="K157" s="822">
        <f t="shared" si="88"/>
        <v>45964</v>
      </c>
      <c r="L157" s="823"/>
      <c r="M157" s="1199">
        <f>INT((IF($Q$244&lt;=4000000,0,$M$150/4))/100)*100</f>
        <v>0</v>
      </c>
      <c r="N157" s="825">
        <f t="shared" si="85"/>
        <v>0</v>
      </c>
      <c r="O157" s="1196" t="s">
        <v>111</v>
      </c>
      <c r="P157" s="622"/>
      <c r="Q157" s="79"/>
      <c r="R157" s="113"/>
      <c r="S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row>
    <row r="158" spans="1:44" ht="19.5" thickBot="1">
      <c r="A158" s="79"/>
      <c r="B158" s="79"/>
      <c r="C158" s="1200" t="s">
        <v>112</v>
      </c>
      <c r="D158" s="1201">
        <f>Q124-D150+D153+D154-D156-D157</f>
        <v>0</v>
      </c>
      <c r="E158" s="1201">
        <f>L150</f>
        <v>0</v>
      </c>
      <c r="F158" s="2163">
        <f>IFERROR(E158/D158,0)</f>
        <v>0</v>
      </c>
      <c r="G158" s="2150">
        <f t="shared" si="86"/>
        <v>45630</v>
      </c>
      <c r="H158" s="829"/>
      <c r="I158" s="829"/>
      <c r="J158" s="824">
        <f t="shared" si="87"/>
        <v>0</v>
      </c>
      <c r="K158" s="822">
        <f t="shared" si="88"/>
        <v>45995</v>
      </c>
      <c r="L158" s="823"/>
      <c r="M158" s="606"/>
      <c r="N158" s="825">
        <f t="shared" si="85"/>
        <v>0</v>
      </c>
      <c r="O158" s="1202" t="s">
        <v>113</v>
      </c>
      <c r="P158" s="1203">
        <f>IF(T158=TRUE,0,P156-P157)</f>
        <v>0</v>
      </c>
      <c r="Q158" s="79"/>
      <c r="R158" s="113"/>
      <c r="S158" s="79"/>
      <c r="T158" s="320" t="b">
        <v>0</v>
      </c>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row>
    <row r="159" spans="1:44">
      <c r="A159" s="79"/>
      <c r="B159" s="79"/>
      <c r="C159" s="1200" t="s">
        <v>114</v>
      </c>
      <c r="D159" s="1189"/>
      <c r="E159" s="1204"/>
      <c r="F159" s="2161"/>
      <c r="G159" s="2150">
        <f t="shared" si="86"/>
        <v>45661</v>
      </c>
      <c r="H159" s="829"/>
      <c r="I159" s="829"/>
      <c r="J159" s="824">
        <f t="shared" si="87"/>
        <v>0</v>
      </c>
      <c r="K159" s="822">
        <f t="shared" si="88"/>
        <v>46026</v>
      </c>
      <c r="L159" s="823"/>
      <c r="M159" s="606"/>
      <c r="N159" s="825">
        <f t="shared" si="85"/>
        <v>0</v>
      </c>
      <c r="O159" s="1190"/>
      <c r="P159" s="226"/>
      <c r="Q159" s="79"/>
      <c r="R159" s="113"/>
      <c r="S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row>
    <row r="160" spans="1:44">
      <c r="A160" s="79"/>
      <c r="B160" s="79"/>
      <c r="C160" s="1200" t="s">
        <v>115</v>
      </c>
      <c r="D160" s="1205">
        <f>当期計画!D160</f>
        <v>0</v>
      </c>
      <c r="E160" s="1206"/>
      <c r="F160" s="2161"/>
      <c r="G160" s="2150">
        <f t="shared" si="86"/>
        <v>45692</v>
      </c>
      <c r="H160" s="829">
        <f>当期計画!H160</f>
        <v>0</v>
      </c>
      <c r="I160" s="829">
        <f>当期計画!I160</f>
        <v>0</v>
      </c>
      <c r="J160" s="824">
        <f t="shared" si="87"/>
        <v>0</v>
      </c>
      <c r="K160" s="822">
        <f t="shared" si="88"/>
        <v>46057</v>
      </c>
      <c r="L160" s="823">
        <f>IF((INT((houjinzei(D158)-D159)/100)*100)&lt;=200000,0,INT(L150/2/100)*100)</f>
        <v>0</v>
      </c>
      <c r="M160" s="1199">
        <f>INT((IF($Q$244&lt;=480000,0,IF($Q$244&lt;=4000000,$M$150/2,$M$150/4)))/100)*100</f>
        <v>0</v>
      </c>
      <c r="N160" s="825">
        <f t="shared" si="85"/>
        <v>0</v>
      </c>
      <c r="O160" s="1207"/>
      <c r="P160" s="226"/>
      <c r="Q160" s="79"/>
      <c r="R160" s="113"/>
      <c r="S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row>
    <row r="161" spans="1:77">
      <c r="A161" s="79"/>
      <c r="B161" s="79"/>
      <c r="C161" s="1208"/>
      <c r="D161" s="1198"/>
      <c r="E161" s="1195"/>
      <c r="F161" s="2164"/>
      <c r="G161" s="2150">
        <f t="shared" si="86"/>
        <v>45723</v>
      </c>
      <c r="H161" s="829"/>
      <c r="I161" s="829"/>
      <c r="J161" s="824">
        <f t="shared" si="87"/>
        <v>0</v>
      </c>
      <c r="K161" s="822">
        <f t="shared" si="88"/>
        <v>46088</v>
      </c>
      <c r="L161" s="823"/>
      <c r="M161" s="606"/>
      <c r="N161" s="825">
        <f t="shared" si="85"/>
        <v>0</v>
      </c>
      <c r="O161" s="1190"/>
      <c r="P161" s="226"/>
      <c r="Q161" s="79"/>
      <c r="R161" s="113"/>
      <c r="S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row>
    <row r="162" spans="1:77">
      <c r="A162" s="79"/>
      <c r="B162" s="79"/>
      <c r="C162" s="631" t="s">
        <v>117</v>
      </c>
      <c r="D162" s="1198"/>
      <c r="E162" s="1195"/>
      <c r="F162" s="2161"/>
      <c r="G162" s="2150">
        <f t="shared" si="86"/>
        <v>45754</v>
      </c>
      <c r="H162" s="829"/>
      <c r="I162" s="829"/>
      <c r="J162" s="824">
        <f t="shared" si="87"/>
        <v>0</v>
      </c>
      <c r="K162" s="822">
        <f t="shared" si="88"/>
        <v>46119</v>
      </c>
      <c r="L162" s="823"/>
      <c r="M162" s="606"/>
      <c r="N162" s="825">
        <f t="shared" si="85"/>
        <v>0</v>
      </c>
      <c r="O162" s="1190"/>
      <c r="P162" s="226"/>
      <c r="Q162" s="79"/>
      <c r="R162" s="113"/>
      <c r="S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row>
    <row r="163" spans="1:77">
      <c r="A163" s="79"/>
      <c r="B163" s="79"/>
      <c r="C163" s="1209" t="s">
        <v>118</v>
      </c>
      <c r="D163" s="632">
        <v>0.15</v>
      </c>
      <c r="E163" s="1195"/>
      <c r="F163" s="2161"/>
      <c r="G163" s="2150">
        <f t="shared" si="86"/>
        <v>45785</v>
      </c>
      <c r="H163" s="829"/>
      <c r="I163" s="829">
        <f>当期計画!I163</f>
        <v>0</v>
      </c>
      <c r="J163" s="824">
        <f t="shared" si="87"/>
        <v>0</v>
      </c>
      <c r="K163" s="822">
        <f t="shared" si="88"/>
        <v>46150</v>
      </c>
      <c r="L163" s="823"/>
      <c r="M163" s="1199">
        <f>INT((IF($Q$244&lt;=4000000,0,$M$150/4))/100)*100</f>
        <v>0</v>
      </c>
      <c r="N163" s="825">
        <f t="shared" si="85"/>
        <v>0</v>
      </c>
      <c r="O163" s="1210"/>
      <c r="P163" s="226"/>
      <c r="Q163" s="79"/>
      <c r="R163" s="113"/>
      <c r="S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row>
    <row r="164" spans="1:77">
      <c r="A164" s="79"/>
      <c r="B164" s="79"/>
      <c r="C164" s="1209" t="s">
        <v>119</v>
      </c>
      <c r="D164" s="632">
        <v>0.23899999999999999</v>
      </c>
      <c r="E164" s="1195"/>
      <c r="F164" s="2164"/>
      <c r="G164" s="2150">
        <f t="shared" si="86"/>
        <v>45816</v>
      </c>
      <c r="H164" s="829"/>
      <c r="I164" s="829"/>
      <c r="J164" s="824">
        <f t="shared" si="87"/>
        <v>0</v>
      </c>
      <c r="K164" s="822">
        <f t="shared" si="88"/>
        <v>46181</v>
      </c>
      <c r="L164" s="823"/>
      <c r="M164" s="823"/>
      <c r="N164" s="825">
        <f t="shared" si="85"/>
        <v>0</v>
      </c>
      <c r="O164" s="1190"/>
      <c r="P164" s="226"/>
      <c r="Q164" s="79"/>
      <c r="R164" s="113"/>
      <c r="S164" s="79"/>
      <c r="U164" s="79"/>
      <c r="V164" s="79"/>
      <c r="W164" s="79"/>
      <c r="X164" s="79"/>
      <c r="Y164" s="79"/>
      <c r="Z164" s="79"/>
      <c r="AA164" s="79"/>
      <c r="AB164" s="79"/>
      <c r="AC164" s="79"/>
      <c r="AD164" s="79"/>
      <c r="AE164" s="79"/>
      <c r="AF164" s="79"/>
      <c r="AG164" s="79"/>
      <c r="AH164" s="79"/>
      <c r="AI164" s="79">
        <f t="shared" si="79"/>
        <v>0</v>
      </c>
      <c r="AJ164" s="79"/>
      <c r="AK164" s="79"/>
      <c r="AL164" s="79"/>
      <c r="AM164" s="79"/>
      <c r="AN164" s="79"/>
      <c r="AO164" s="79"/>
      <c r="AP164" s="79"/>
      <c r="AQ164" s="79"/>
      <c r="AR164" s="79"/>
    </row>
    <row r="165" spans="1:77" ht="24.4" customHeight="1" thickBot="1">
      <c r="A165" s="79"/>
      <c r="B165" s="634"/>
      <c r="C165" s="226"/>
      <c r="D165" s="1198"/>
      <c r="E165" s="1211"/>
      <c r="F165" s="2165"/>
      <c r="G165" s="2158" t="s">
        <v>120</v>
      </c>
      <c r="H165" s="848">
        <f>SUM(H153:H164)</f>
        <v>0</v>
      </c>
      <c r="I165" s="848">
        <f>SUM(I153:I164)</f>
        <v>0</v>
      </c>
      <c r="J165" s="848">
        <f>SUM(J153:J164)</f>
        <v>0</v>
      </c>
      <c r="K165" s="847" t="s">
        <v>120</v>
      </c>
      <c r="L165" s="848">
        <f>SUM(L153:L164)</f>
        <v>0</v>
      </c>
      <c r="M165" s="848">
        <f>SUM(M153:M164)</f>
        <v>0</v>
      </c>
      <c r="N165" s="849">
        <f>SUM(N153:N164)</f>
        <v>0</v>
      </c>
      <c r="O165" s="1190"/>
      <c r="P165" s="226"/>
      <c r="Q165" s="79"/>
      <c r="R165" s="113"/>
      <c r="S165" s="79"/>
      <c r="U165" s="79"/>
      <c r="V165" s="79"/>
      <c r="W165" s="79"/>
      <c r="X165" s="79"/>
      <c r="Y165" s="79"/>
      <c r="Z165" s="79"/>
      <c r="AA165" s="79"/>
      <c r="AB165" s="79"/>
      <c r="AC165" s="79"/>
      <c r="AD165" s="79"/>
      <c r="AE165" s="79"/>
      <c r="AF165" s="79"/>
      <c r="AG165" s="79"/>
      <c r="AH165" s="79"/>
      <c r="AI165" s="79">
        <f t="shared" si="79"/>
        <v>0</v>
      </c>
      <c r="AJ165" s="79"/>
      <c r="AK165" s="79"/>
      <c r="AL165" s="79"/>
      <c r="AM165" s="79"/>
      <c r="AN165" s="79"/>
      <c r="AO165" s="79"/>
      <c r="AP165" s="79"/>
      <c r="AQ165" s="79"/>
      <c r="AR165" s="79"/>
    </row>
    <row r="166" spans="1:77" ht="24.4" customHeight="1">
      <c r="A166" s="79"/>
      <c r="B166" s="79"/>
      <c r="C166" s="226"/>
      <c r="D166" s="1212"/>
      <c r="E166" s="1212"/>
      <c r="F166" s="1212"/>
      <c r="G166" s="1213"/>
      <c r="H166" s="1214" t="s">
        <v>121</v>
      </c>
      <c r="I166" s="1212"/>
      <c r="J166" s="1212"/>
      <c r="K166" s="1212"/>
      <c r="L166" s="1212"/>
      <c r="M166" s="1212"/>
      <c r="N166" s="1212"/>
      <c r="O166" s="1212"/>
      <c r="P166" s="1212"/>
      <c r="Q166" s="639"/>
      <c r="R166" s="113"/>
      <c r="S166" s="79"/>
      <c r="U166" s="79"/>
      <c r="V166" s="79"/>
      <c r="W166" s="79"/>
      <c r="X166" s="79"/>
      <c r="Y166" s="79"/>
      <c r="Z166" s="79"/>
      <c r="AA166" s="79"/>
      <c r="AB166" s="79"/>
      <c r="AC166" s="79"/>
      <c r="AD166" s="79"/>
      <c r="AE166" s="79"/>
      <c r="AF166" s="79"/>
      <c r="AG166" s="79"/>
      <c r="AH166" s="79"/>
      <c r="AI166" s="79">
        <f t="shared" si="79"/>
        <v>0</v>
      </c>
      <c r="AJ166" s="79"/>
      <c r="AK166" s="79"/>
      <c r="AL166" s="79"/>
      <c r="AM166" s="79"/>
      <c r="AN166" s="79"/>
      <c r="AO166" s="79"/>
      <c r="AP166" s="79"/>
      <c r="AQ166" s="79"/>
      <c r="AR166" s="79"/>
    </row>
    <row r="167" spans="1:77">
      <c r="A167" s="79"/>
      <c r="B167" s="79"/>
      <c r="C167" s="642"/>
      <c r="D167" s="1215"/>
      <c r="E167" s="642"/>
      <c r="F167" s="644"/>
      <c r="G167" s="226"/>
      <c r="H167" s="226"/>
      <c r="I167" s="226"/>
      <c r="J167" s="226"/>
      <c r="K167" s="226"/>
      <c r="L167" s="226"/>
      <c r="M167" s="226"/>
      <c r="N167" s="226"/>
      <c r="O167" s="226"/>
      <c r="P167" s="226"/>
      <c r="Q167" s="79"/>
      <c r="R167" s="113"/>
      <c r="S167" s="79"/>
      <c r="U167" s="79"/>
      <c r="V167" s="79"/>
      <c r="W167" s="79"/>
      <c r="X167" s="79"/>
      <c r="Y167" s="79"/>
      <c r="Z167" s="79"/>
      <c r="AA167" s="79"/>
      <c r="AB167" s="79"/>
      <c r="AC167" s="79"/>
      <c r="AD167" s="79"/>
      <c r="AE167" s="79"/>
      <c r="AF167" s="79"/>
      <c r="AG167" s="79"/>
      <c r="AH167" s="79"/>
      <c r="AI167" s="79">
        <f t="shared" si="79"/>
        <v>0</v>
      </c>
      <c r="AJ167" s="79"/>
      <c r="AK167" s="79"/>
      <c r="AL167" s="79"/>
      <c r="AM167" s="79"/>
      <c r="AN167" s="79"/>
      <c r="AO167" s="79"/>
      <c r="AP167" s="79"/>
      <c r="AQ167" s="79"/>
      <c r="AR167" s="79"/>
    </row>
    <row r="168" spans="1:77">
      <c r="A168" s="79"/>
      <c r="B168" s="79"/>
      <c r="C168" s="291"/>
      <c r="D168" s="1216" t="s">
        <v>50</v>
      </c>
      <c r="E168" s="291"/>
      <c r="F168" s="291"/>
      <c r="G168" s="291"/>
      <c r="H168" s="291"/>
      <c r="I168" s="291"/>
      <c r="J168" s="291"/>
      <c r="K168" s="291"/>
      <c r="L168" s="291"/>
      <c r="M168" s="291"/>
      <c r="N168" s="291"/>
      <c r="O168" s="291"/>
      <c r="P168" s="291"/>
      <c r="Q168" s="171"/>
      <c r="R168" s="172"/>
      <c r="S168" s="57"/>
      <c r="T168" s="86"/>
      <c r="U168" s="169"/>
      <c r="V168" s="79"/>
      <c r="W168" s="79"/>
      <c r="X168" s="79"/>
      <c r="Y168" s="79"/>
      <c r="Z168" s="79"/>
      <c r="AA168" s="79"/>
      <c r="AB168" s="79"/>
      <c r="AC168" s="79"/>
      <c r="AD168" s="79"/>
      <c r="AE168" s="79"/>
      <c r="AF168" s="79"/>
      <c r="AG168" s="79"/>
      <c r="AH168" s="79"/>
      <c r="AI168" s="79">
        <f t="shared" si="79"/>
        <v>0</v>
      </c>
      <c r="AJ168" s="79"/>
      <c r="AK168" s="79"/>
      <c r="AL168" s="79"/>
      <c r="AM168" s="79"/>
      <c r="AN168" s="79"/>
      <c r="AO168" s="79"/>
      <c r="AP168" s="79"/>
      <c r="AQ168" s="79"/>
      <c r="AR168" s="79"/>
    </row>
    <row r="169" spans="1:77">
      <c r="A169" s="79"/>
      <c r="B169" s="79"/>
      <c r="C169" s="293">
        <f>Q168</f>
        <v>0</v>
      </c>
      <c r="D169" s="293">
        <f>D2</f>
        <v>45474</v>
      </c>
      <c r="E169" s="293">
        <f t="shared" ref="E169:R169" si="89">E2</f>
        <v>45505</v>
      </c>
      <c r="F169" s="293">
        <f t="shared" si="89"/>
        <v>45536</v>
      </c>
      <c r="G169" s="293">
        <f t="shared" si="89"/>
        <v>45566</v>
      </c>
      <c r="H169" s="293">
        <f t="shared" si="89"/>
        <v>45597</v>
      </c>
      <c r="I169" s="293">
        <f t="shared" si="89"/>
        <v>45627</v>
      </c>
      <c r="J169" s="293">
        <f t="shared" si="89"/>
        <v>45658</v>
      </c>
      <c r="K169" s="293">
        <f t="shared" si="89"/>
        <v>45689</v>
      </c>
      <c r="L169" s="293">
        <f t="shared" si="89"/>
        <v>45717</v>
      </c>
      <c r="M169" s="293">
        <f t="shared" si="89"/>
        <v>45748</v>
      </c>
      <c r="N169" s="293">
        <f t="shared" si="89"/>
        <v>45778</v>
      </c>
      <c r="O169" s="293">
        <f t="shared" si="89"/>
        <v>45809</v>
      </c>
      <c r="P169" s="293" t="str">
        <f t="shared" si="89"/>
        <v>決算</v>
      </c>
      <c r="Q169" s="72" t="str">
        <f t="shared" si="89"/>
        <v>年間合計</v>
      </c>
      <c r="R169" s="72" t="str">
        <f t="shared" si="89"/>
        <v>対売上割合</v>
      </c>
      <c r="S169" s="326" t="s">
        <v>171</v>
      </c>
      <c r="T169" s="86"/>
      <c r="U169" s="169"/>
      <c r="V169" s="79"/>
      <c r="W169" s="79"/>
      <c r="X169" s="79"/>
      <c r="Y169" s="79"/>
      <c r="Z169" s="79"/>
      <c r="AA169" s="79"/>
      <c r="AB169" s="79"/>
      <c r="AC169" s="79"/>
      <c r="AD169" s="79"/>
      <c r="AE169" s="79"/>
      <c r="AF169" s="79"/>
      <c r="AG169" s="79"/>
      <c r="AH169" s="79"/>
      <c r="AI169" s="79">
        <f t="shared" si="79"/>
        <v>0</v>
      </c>
      <c r="AJ169" s="79"/>
      <c r="AK169" s="79"/>
      <c r="AL169" s="79"/>
      <c r="AM169" s="79"/>
      <c r="AN169" s="79"/>
      <c r="AO169" s="79"/>
      <c r="AP169" s="219"/>
      <c r="AQ169" s="219"/>
      <c r="AR169" s="219"/>
      <c r="AS169" s="1101"/>
      <c r="AT169" s="1101"/>
      <c r="AU169" s="1101"/>
    </row>
    <row r="170" spans="1:77">
      <c r="A170" s="79"/>
      <c r="B170" s="79"/>
      <c r="C170" s="294" t="s">
        <v>51</v>
      </c>
      <c r="D170" s="212"/>
      <c r="E170" s="212"/>
      <c r="F170" s="212"/>
      <c r="G170" s="212"/>
      <c r="H170" s="212"/>
      <c r="I170" s="212"/>
      <c r="J170" s="212"/>
      <c r="K170" s="212"/>
      <c r="L170" s="212"/>
      <c r="M170" s="212"/>
      <c r="N170" s="212"/>
      <c r="O170" s="212"/>
      <c r="P170" s="212"/>
      <c r="Q170" s="82"/>
      <c r="R170" s="83"/>
      <c r="S170" s="83"/>
      <c r="T170" s="86"/>
      <c r="U170" s="169"/>
      <c r="V170" s="79"/>
      <c r="W170" s="79"/>
      <c r="X170" s="79"/>
      <c r="Y170" s="79"/>
      <c r="Z170" s="79"/>
      <c r="AA170" s="79"/>
      <c r="AB170" s="79"/>
      <c r="AC170" s="79"/>
      <c r="AD170" s="79"/>
      <c r="AE170" s="79"/>
      <c r="AF170" s="79"/>
      <c r="AG170" s="79"/>
      <c r="AH170" s="79"/>
      <c r="AI170" s="79">
        <f t="shared" si="79"/>
        <v>0</v>
      </c>
      <c r="AJ170" s="79"/>
      <c r="AK170" s="79"/>
      <c r="AL170" s="79"/>
      <c r="AM170" s="79"/>
      <c r="AN170" s="79"/>
      <c r="AO170" s="79"/>
      <c r="AP170" s="219"/>
      <c r="AQ170" s="219"/>
      <c r="AR170" s="219"/>
      <c r="AS170" s="1101"/>
      <c r="AT170" s="1101"/>
      <c r="AU170" s="1101"/>
    </row>
    <row r="171" spans="1:77" ht="19.149999999999999" customHeight="1">
      <c r="A171" s="79"/>
      <c r="B171" s="79"/>
      <c r="C171" s="215" t="str">
        <f>IF(C$235=FALSE,当期計画!C171,当期実績!C129)</f>
        <v>[製]期首材料棚卸高</v>
      </c>
      <c r="D171" s="202">
        <f>IF(D$235=FALSE,当期計画!D171,当期実績!D129)</f>
        <v>0</v>
      </c>
      <c r="E171" s="202">
        <f>IF(E$235=FALSE,当期計画!E171,当期実績!E129)</f>
        <v>0</v>
      </c>
      <c r="F171" s="202">
        <f>IF(F$235=FALSE,当期計画!F171,当期実績!F129)</f>
        <v>0</v>
      </c>
      <c r="G171" s="202">
        <f>IF(G$235=FALSE,当期計画!G171,当期実績!G129)</f>
        <v>0</v>
      </c>
      <c r="H171" s="202">
        <f>IF(H$235=FALSE,当期計画!H171,当期実績!H129)</f>
        <v>0</v>
      </c>
      <c r="I171" s="202">
        <f>IF(I$235=FALSE,当期計画!I171,当期実績!I129)</f>
        <v>0</v>
      </c>
      <c r="J171" s="202">
        <f>IF(J$235=FALSE,当期計画!J171,当期実績!J129)</f>
        <v>0</v>
      </c>
      <c r="K171" s="202">
        <f>IF(K$235=FALSE,当期計画!K171,当期実績!K129)</f>
        <v>0</v>
      </c>
      <c r="L171" s="202">
        <f>IF(L$235=FALSE,当期計画!L171,当期実績!L129)</f>
        <v>0</v>
      </c>
      <c r="M171" s="202">
        <f>IF(M$235=FALSE,当期計画!M171,当期実績!M129)</f>
        <v>0</v>
      </c>
      <c r="N171" s="202">
        <f>IF(N$235=FALSE,当期計画!N171,当期実績!N129)</f>
        <v>0</v>
      </c>
      <c r="O171" s="202">
        <f>IF(O$235=FALSE,当期計画!O171,当期実績!O129)</f>
        <v>0</v>
      </c>
      <c r="P171" s="202">
        <f>IF(P$235=FALSE,当期計画!P171,当期実績!P129)</f>
        <v>0</v>
      </c>
      <c r="Q171" s="89">
        <f>SUM(D171:P171)</f>
        <v>0</v>
      </c>
      <c r="R171" s="2353">
        <f>IFERROR(Q171/$Q$14,0)</f>
        <v>0</v>
      </c>
      <c r="S171" s="154">
        <f>前期実績!Q129</f>
        <v>0</v>
      </c>
      <c r="T171" s="342"/>
      <c r="U171" s="169"/>
      <c r="V171" s="79"/>
      <c r="W171" s="79"/>
      <c r="X171" s="79"/>
      <c r="Y171" s="79"/>
      <c r="Z171" s="79"/>
      <c r="AA171" s="79"/>
      <c r="AB171" s="79"/>
      <c r="AC171" s="79"/>
      <c r="AD171" s="79"/>
      <c r="AE171" s="79"/>
      <c r="AF171" s="79"/>
      <c r="AG171" s="79"/>
      <c r="AH171" s="79"/>
      <c r="AI171" s="79">
        <f t="shared" si="79"/>
        <v>0</v>
      </c>
      <c r="AJ171" s="79"/>
      <c r="AK171" s="79"/>
      <c r="AL171" s="79"/>
      <c r="AM171" s="79"/>
      <c r="AN171" s="79"/>
      <c r="AO171" s="79"/>
      <c r="AP171" s="219"/>
      <c r="AQ171" s="1108"/>
      <c r="AR171" s="1109"/>
      <c r="AS171" s="1110"/>
      <c r="AT171" s="1101"/>
      <c r="AU171" s="1101"/>
    </row>
    <row r="172" spans="1:77" ht="19.149999999999999" customHeight="1">
      <c r="A172" s="79"/>
      <c r="B172" s="79"/>
      <c r="C172" s="220">
        <f>IF(C$235=FALSE,当期計画!C172,当期実績!C130)</f>
        <v>0</v>
      </c>
      <c r="D172" s="202">
        <f>IF(D$235=FALSE,当期計画!D172,当期実績!D130)</f>
        <v>0</v>
      </c>
      <c r="E172" s="202">
        <f>IF(E$235=FALSE,当期計画!E172,当期実績!E130)</f>
        <v>0</v>
      </c>
      <c r="F172" s="202">
        <f>IF(F$235=FALSE,当期計画!F172,当期実績!F130)</f>
        <v>0</v>
      </c>
      <c r="G172" s="202">
        <f>IF(G$235=FALSE,当期計画!G172,当期実績!G130)</f>
        <v>0</v>
      </c>
      <c r="H172" s="202">
        <f>IF(H$235=FALSE,当期計画!H172,当期実績!H130)</f>
        <v>0</v>
      </c>
      <c r="I172" s="202">
        <f>IF(I$235=FALSE,当期計画!I172,当期実績!I130)</f>
        <v>0</v>
      </c>
      <c r="J172" s="202">
        <f>IF(J$235=FALSE,当期計画!J172,当期実績!J130)</f>
        <v>0</v>
      </c>
      <c r="K172" s="202">
        <f>IF(K$235=FALSE,当期計画!K172,当期実績!K130)</f>
        <v>0</v>
      </c>
      <c r="L172" s="202">
        <f>IF(L$235=FALSE,当期計画!L172,当期実績!L130)</f>
        <v>0</v>
      </c>
      <c r="M172" s="202">
        <f>IF(M$235=FALSE,当期計画!M172,当期実績!M130)</f>
        <v>0</v>
      </c>
      <c r="N172" s="202">
        <f>IF(N$235=FALSE,当期計画!N172,当期実績!N130)</f>
        <v>0</v>
      </c>
      <c r="O172" s="202">
        <f>IF(O$235=FALSE,当期計画!O172,当期実績!O130)</f>
        <v>0</v>
      </c>
      <c r="P172" s="202">
        <f>IF(P$235=FALSE,当期計画!P172,当期実績!P130)</f>
        <v>0</v>
      </c>
      <c r="Q172" s="89">
        <f>SUM(D172:P172)</f>
        <v>0</v>
      </c>
      <c r="R172" s="2353">
        <f t="shared" ref="R172:R231" si="90">IFERROR(Q172/$Q$14,0)</f>
        <v>0</v>
      </c>
      <c r="S172" s="154">
        <f>前期実績!Q130</f>
        <v>0</v>
      </c>
      <c r="T172" s="645" t="b">
        <f>当期計画!T172</f>
        <v>0</v>
      </c>
      <c r="U172" s="79">
        <f>IF($AO172=TRUE,IF($T$1=FALSE,D172*HOME!$H$21,D172*HOME!$H$21/(1+HOME!$H$21)),
IF(D$2&lt;DATE(2019,10,1),
IF($T$1=FALSE,IF($T172=FALSE,D172*HOME!$H$18,0),
IF($T172=FALSE,D172*HOME!$H$18/(1+HOME!$H$18),0)),
IF($T$1=FALSE,IF($T172=FALSE,D172*HOME!$H$20,0),
IF($T172=FALSE,D172*HOME!$H$20/(1+HOME!$H$20),0))))</f>
        <v>0</v>
      </c>
      <c r="V172" s="79">
        <f>IF($AO172=TRUE,IF($T$1=FALSE,E172*HOME!$H$21,E172*HOME!$H$21/(1+HOME!$H$21)),
IF(E$2&lt;DATE(2019,10,1),
IF($T$1=FALSE,IF($T172=FALSE,E172*HOME!$H$18,0),
IF($T172=FALSE,E172*HOME!$H$18/(1+HOME!$H$18),0)),
IF($T$1=FALSE,IF($T172=FALSE,E172*HOME!$H$20,0),
IF($T172=FALSE,E172*HOME!$H$20/(1+HOME!$H$20),0))))</f>
        <v>0</v>
      </c>
      <c r="W172" s="79">
        <f>IF($AO172=TRUE,IF($T$1=FALSE,F172*HOME!$H$21,F172*HOME!$H$21/(1+HOME!$H$21)),
IF(F$2&lt;DATE(2019,10,1),
IF($T$1=FALSE,IF($T172=FALSE,F172*HOME!$H$18,0),
IF($T172=FALSE,F172*HOME!$H$18/(1+HOME!$H$18),0)),
IF($T$1=FALSE,IF($T172=FALSE,F172*HOME!$H$20,0),
IF($T172=FALSE,F172*HOME!$H$20/(1+HOME!$H$20),0))))</f>
        <v>0</v>
      </c>
      <c r="X172" s="79">
        <f>IF($AO172=TRUE,IF($T$1=FALSE,G172*HOME!$H$21,G172*HOME!$H$21/(1+HOME!$H$21)),
IF(G$2&lt;DATE(2019,10,1),
IF($T$1=FALSE,IF($T172=FALSE,G172*HOME!$H$18,0),
IF($T172=FALSE,G172*HOME!$H$18/(1+HOME!$H$18),0)),
IF($T$1=FALSE,IF($T172=FALSE,G172*HOME!$H$20,0),
IF($T172=FALSE,G172*HOME!$H$20/(1+HOME!$H$20),0))))</f>
        <v>0</v>
      </c>
      <c r="Y172" s="79">
        <f>IF($AO172=TRUE,IF($T$1=FALSE,H172*HOME!$H$21,H172*HOME!$H$21/(1+HOME!$H$21)),
IF(H$2&lt;DATE(2019,10,1),
IF($T$1=FALSE,IF($T172=FALSE,H172*HOME!$H$18,0),
IF($T172=FALSE,H172*HOME!$H$18/(1+HOME!$H$18),0)),
IF($T$1=FALSE,IF($T172=FALSE,H172*HOME!$H$20,0),
IF($T172=FALSE,H172*HOME!$H$20/(1+HOME!$H$20),0))))</f>
        <v>0</v>
      </c>
      <c r="Z172" s="79">
        <f>IF($AO172=TRUE,IF($T$1=FALSE,I172*HOME!$H$21,I172*HOME!$H$21/(1+HOME!$H$21)),
IF(I$2&lt;DATE(2019,10,1),
IF($T$1=FALSE,IF($T172=FALSE,I172*HOME!$H$18,0),
IF($T172=FALSE,I172*HOME!$H$18/(1+HOME!$H$18),0)),
IF($T$1=FALSE,IF($T172=FALSE,I172*HOME!$H$20,0),
IF($T172=FALSE,I172*HOME!$H$20/(1+HOME!$H$20),0))))</f>
        <v>0</v>
      </c>
      <c r="AA172" s="79">
        <f>IF($AO172=TRUE,IF($T$1=FALSE,J172*HOME!$H$21,J172*HOME!$H$21/(1+HOME!$H$21)),
IF(J$2&lt;DATE(2019,10,1),
IF($T$1=FALSE,IF($T172=FALSE,J172*HOME!$H$18,0),
IF($T172=FALSE,J172*HOME!$H$18/(1+HOME!$H$18),0)),
IF($T$1=FALSE,IF($T172=FALSE,J172*HOME!$H$20,0),
IF($T172=FALSE,J172*HOME!$H$20/(1+HOME!$H$20),0))))</f>
        <v>0</v>
      </c>
      <c r="AB172" s="79">
        <f>IF($AO172=TRUE,IF($T$1=FALSE,K172*HOME!$H$21,K172*HOME!$H$21/(1+HOME!$H$21)),
IF(K$2&lt;DATE(2019,10,1),
IF($T$1=FALSE,IF($T172=FALSE,K172*HOME!$H$18,0),
IF($T172=FALSE,K172*HOME!$H$18/(1+HOME!$H$18),0)),
IF($T$1=FALSE,IF($T172=FALSE,K172*HOME!$H$20,0),
IF($T172=FALSE,K172*HOME!$H$20/(1+HOME!$H$20),0))))</f>
        <v>0</v>
      </c>
      <c r="AC172" s="79">
        <f>IF($AO172=TRUE,IF($T$1=FALSE,L172*HOME!$H$21,L172*HOME!$H$21/(1+HOME!$H$21)),
IF(L$2&lt;DATE(2019,10,1),
IF($T$1=FALSE,IF($T172=FALSE,L172*HOME!$H$18,0),
IF($T172=FALSE,L172*HOME!$H$18/(1+HOME!$H$18),0)),
IF($T$1=FALSE,IF($T172=FALSE,L172*HOME!$H$20,0),
IF($T172=FALSE,L172*HOME!$H$20/(1+HOME!$H$20),0))))</f>
        <v>0</v>
      </c>
      <c r="AD172" s="79">
        <f>IF($AO172=TRUE,IF($T$1=FALSE,M172*HOME!$H$21,M172*HOME!$H$21/(1+HOME!$H$21)),
IF(M$2&lt;DATE(2019,10,1),
IF($T$1=FALSE,IF($T172=FALSE,M172*HOME!$H$18,0),
IF($T172=FALSE,M172*HOME!$H$18/(1+HOME!$H$18),0)),
IF($T$1=FALSE,IF($T172=FALSE,M172*HOME!$H$20,0),
IF($T172=FALSE,M172*HOME!$H$20/(1+HOME!$H$20),0))))</f>
        <v>0</v>
      </c>
      <c r="AE172" s="79">
        <f>IF($AO172=TRUE,IF($T$1=FALSE,N172*HOME!$H$21,N172*HOME!$H$21/(1+HOME!$H$21)),
IF(N$2&lt;DATE(2019,10,1),
IF($T$1=FALSE,IF($T172=FALSE,N172*HOME!$H$18,0),
IF($T172=FALSE,N172*HOME!$H$18/(1+HOME!$H$18),0)),
IF($T$1=FALSE,IF($T172=FALSE,N172*HOME!$H$20,0),
IF($T172=FALSE,N172*HOME!$H$20/(1+HOME!$H$20),0))))</f>
        <v>0</v>
      </c>
      <c r="AF172" s="79">
        <f>IF($AO172=TRUE,IF($T$1=FALSE,O172*HOME!$H$21,O172*HOME!$H$21/(1+HOME!$H$21)),
IF(O$2&lt;DATE(2019,10,1),
IF($T$1=FALSE,IF($T172=FALSE,O172*HOME!$H$18,0),
IF($T172=FALSE,O172*HOME!$H$18/(1+HOME!$H$18),0)),
IF($T$1=FALSE,IF($T172=FALSE,O172*HOME!$H$20,0),
IF($T172=FALSE,O172*HOME!$H$20/(1+HOME!$H$20),0))))</f>
        <v>0</v>
      </c>
      <c r="AG172" s="79">
        <f>IF($AO172=TRUE,IF($T$1=FALSE,P172*HOME!$H$21,P172*HOME!$H$21/(1+HOME!$H$21)),
IF(P$2&lt;DATE(2019,10,1),
IF($T$1=FALSE,IF($T172=FALSE,P172*HOME!$H$18,0),
IF($T172=FALSE,P172*HOME!$H$18/(1+HOME!$H$18),0)),
IF($T$1=FALSE,IF($T172=FALSE,P172*HOME!$H$20,0),
IF($T172=FALSE,P172*HOME!$H$20/(1+HOME!$H$20),0))))</f>
        <v>0</v>
      </c>
      <c r="AH172" s="79">
        <f t="shared" ref="AH172:AH227" si="91">SUM(U172:AG172)</f>
        <v>0</v>
      </c>
      <c r="AI172" s="79">
        <f t="shared" si="79"/>
        <v>0</v>
      </c>
      <c r="AJ172" s="79"/>
      <c r="AK172" s="86"/>
      <c r="AL172" s="79"/>
      <c r="AM172" s="79"/>
      <c r="AN172" s="79"/>
      <c r="AO172" s="320" t="b">
        <v>0</v>
      </c>
      <c r="AP172" s="219"/>
      <c r="AQ172" s="415"/>
      <c r="AR172" s="1111"/>
      <c r="AS172" s="417"/>
      <c r="AT172" s="1101"/>
      <c r="AU172" s="1101"/>
      <c r="AZ172" s="384">
        <f>D4*$AQ172</f>
        <v>0</v>
      </c>
      <c r="BA172" s="384">
        <f t="shared" ref="BA172:BL181" si="92">E4*$AQ172</f>
        <v>0</v>
      </c>
      <c r="BB172" s="384">
        <f t="shared" si="92"/>
        <v>0</v>
      </c>
      <c r="BC172" s="384">
        <f t="shared" si="92"/>
        <v>0</v>
      </c>
      <c r="BD172" s="384">
        <f t="shared" si="92"/>
        <v>0</v>
      </c>
      <c r="BE172" s="384">
        <f t="shared" si="92"/>
        <v>0</v>
      </c>
      <c r="BF172" s="384">
        <f t="shared" si="92"/>
        <v>0</v>
      </c>
      <c r="BG172" s="384">
        <f t="shared" si="92"/>
        <v>0</v>
      </c>
      <c r="BH172" s="384">
        <f t="shared" si="92"/>
        <v>0</v>
      </c>
      <c r="BI172" s="384">
        <f t="shared" si="92"/>
        <v>0</v>
      </c>
      <c r="BJ172" s="384">
        <f t="shared" si="92"/>
        <v>0</v>
      </c>
      <c r="BK172" s="384">
        <f t="shared" si="92"/>
        <v>0</v>
      </c>
      <c r="BL172" s="646">
        <f t="shared" si="92"/>
        <v>0</v>
      </c>
      <c r="BM172" s="647">
        <f>D$14*$AQ172</f>
        <v>0</v>
      </c>
      <c r="BN172" s="384">
        <f t="shared" ref="BN172:BY181" si="93">E$14*$AQ172</f>
        <v>0</v>
      </c>
      <c r="BO172" s="384">
        <f t="shared" si="93"/>
        <v>0</v>
      </c>
      <c r="BP172" s="384">
        <f t="shared" si="93"/>
        <v>0</v>
      </c>
      <c r="BQ172" s="384">
        <f t="shared" si="93"/>
        <v>0</v>
      </c>
      <c r="BR172" s="384">
        <f t="shared" si="93"/>
        <v>0</v>
      </c>
      <c r="BS172" s="384">
        <f t="shared" si="93"/>
        <v>0</v>
      </c>
      <c r="BT172" s="384">
        <f t="shared" si="93"/>
        <v>0</v>
      </c>
      <c r="BU172" s="384">
        <f t="shared" si="93"/>
        <v>0</v>
      </c>
      <c r="BV172" s="384">
        <f t="shared" si="93"/>
        <v>0</v>
      </c>
      <c r="BW172" s="384">
        <f t="shared" si="93"/>
        <v>0</v>
      </c>
      <c r="BX172" s="384">
        <f t="shared" si="93"/>
        <v>0</v>
      </c>
      <c r="BY172" s="384">
        <f t="shared" si="93"/>
        <v>0</v>
      </c>
    </row>
    <row r="173" spans="1:77" ht="19.149999999999999" customHeight="1">
      <c r="A173" s="79"/>
      <c r="B173" s="79"/>
      <c r="C173" s="222">
        <f>IF(C$235=FALSE,当期計画!C173,当期実績!C131)</f>
        <v>0</v>
      </c>
      <c r="D173" s="202">
        <f>IF(D$235=FALSE,当期計画!D173,当期実績!D131)</f>
        <v>0</v>
      </c>
      <c r="E173" s="202">
        <f>IF(E$235=FALSE,当期計画!E173,当期実績!E131)</f>
        <v>0</v>
      </c>
      <c r="F173" s="202">
        <f>IF(F$235=FALSE,当期計画!F173,当期実績!F131)</f>
        <v>0</v>
      </c>
      <c r="G173" s="202">
        <f>IF(G$235=FALSE,当期計画!G173,当期実績!G131)</f>
        <v>0</v>
      </c>
      <c r="H173" s="202">
        <f>IF(H$235=FALSE,当期計画!H173,当期実績!H131)</f>
        <v>0</v>
      </c>
      <c r="I173" s="202">
        <f>IF(I$235=FALSE,当期計画!I173,当期実績!I131)</f>
        <v>0</v>
      </c>
      <c r="J173" s="202">
        <f>IF(J$235=FALSE,当期計画!J173,当期実績!J131)</f>
        <v>0</v>
      </c>
      <c r="K173" s="202">
        <f>IF(K$235=FALSE,当期計画!K173,当期実績!K131)</f>
        <v>0</v>
      </c>
      <c r="L173" s="202">
        <f>IF(L$235=FALSE,当期計画!L173,当期実績!L131)</f>
        <v>0</v>
      </c>
      <c r="M173" s="202">
        <f>IF(M$235=FALSE,当期計画!M173,当期実績!M131)</f>
        <v>0</v>
      </c>
      <c r="N173" s="202">
        <f>IF(N$235=FALSE,当期計画!N173,当期実績!N131)</f>
        <v>0</v>
      </c>
      <c r="O173" s="202">
        <f>IF(O$235=FALSE,当期計画!O173,当期実績!O131)</f>
        <v>0</v>
      </c>
      <c r="P173" s="202">
        <f>IF(P$235=FALSE,当期計画!P173,当期実績!P131)</f>
        <v>0</v>
      </c>
      <c r="Q173" s="89">
        <f t="shared" ref="Q173:Q181" si="94">SUM(D173:P173)</f>
        <v>0</v>
      </c>
      <c r="R173" s="2353">
        <f t="shared" si="90"/>
        <v>0</v>
      </c>
      <c r="S173" s="154">
        <f>前期実績!Q131</f>
        <v>0</v>
      </c>
      <c r="T173" s="645" t="b">
        <f>当期計画!T173</f>
        <v>0</v>
      </c>
      <c r="U173" s="79">
        <f>IF($AO173=TRUE,IF($T$1=FALSE,D173*HOME!$H$21,D173*HOME!$H$21/(1+HOME!$H$21)),
IF(D$2&lt;DATE(2019,10,1),
IF($T$1=FALSE,IF($T173=FALSE,D173*HOME!$H$18,0),
IF($T173=FALSE,D173*HOME!$H$18/(1+HOME!$H$18),0)),
IF($T$1=FALSE,IF($T173=FALSE,D173*HOME!$H$20,0),
IF($T173=FALSE,D173*HOME!$H$20/(1+HOME!$H$20),0))))</f>
        <v>0</v>
      </c>
      <c r="V173" s="79">
        <f>IF($AO173=TRUE,IF($T$1=FALSE,E173*HOME!$H$21,E173*HOME!$H$21/(1+HOME!$H$21)),
IF(E$2&lt;DATE(2019,10,1),
IF($T$1=FALSE,IF($T173=FALSE,E173*HOME!$H$18,0),
IF($T173=FALSE,E173*HOME!$H$18/(1+HOME!$H$18),0)),
IF($T$1=FALSE,IF($T173=FALSE,E173*HOME!$H$20,0),
IF($T173=FALSE,E173*HOME!$H$20/(1+HOME!$H$20),0))))</f>
        <v>0</v>
      </c>
      <c r="W173" s="79">
        <f>IF($AO173=TRUE,IF($T$1=FALSE,F173*HOME!$H$21,F173*HOME!$H$21/(1+HOME!$H$21)),
IF(F$2&lt;DATE(2019,10,1),
IF($T$1=FALSE,IF($T173=FALSE,F173*HOME!$H$18,0),
IF($T173=FALSE,F173*HOME!$H$18/(1+HOME!$H$18),0)),
IF($T$1=FALSE,IF($T173=FALSE,F173*HOME!$H$20,0),
IF($T173=FALSE,F173*HOME!$H$20/(1+HOME!$H$20),0))))</f>
        <v>0</v>
      </c>
      <c r="X173" s="79">
        <f>IF($AO173=TRUE,IF($T$1=FALSE,G173*HOME!$H$21,G173*HOME!$H$21/(1+HOME!$H$21)),
IF(G$2&lt;DATE(2019,10,1),
IF($T$1=FALSE,IF($T173=FALSE,G173*HOME!$H$18,0),
IF($T173=FALSE,G173*HOME!$H$18/(1+HOME!$H$18),0)),
IF($T$1=FALSE,IF($T173=FALSE,G173*HOME!$H$20,0),
IF($T173=FALSE,G173*HOME!$H$20/(1+HOME!$H$20),0))))</f>
        <v>0</v>
      </c>
      <c r="Y173" s="79">
        <f>IF($AO173=TRUE,IF($T$1=FALSE,H173*HOME!$H$21,H173*HOME!$H$21/(1+HOME!$H$21)),
IF(H$2&lt;DATE(2019,10,1),
IF($T$1=FALSE,IF($T173=FALSE,H173*HOME!$H$18,0),
IF($T173=FALSE,H173*HOME!$H$18/(1+HOME!$H$18),0)),
IF($T$1=FALSE,IF($T173=FALSE,H173*HOME!$H$20,0),
IF($T173=FALSE,H173*HOME!$H$20/(1+HOME!$H$20),0))))</f>
        <v>0</v>
      </c>
      <c r="Z173" s="79">
        <f>IF($AO173=TRUE,IF($T$1=FALSE,I173*HOME!$H$21,I173*HOME!$H$21/(1+HOME!$H$21)),
IF(I$2&lt;DATE(2019,10,1),
IF($T$1=FALSE,IF($T173=FALSE,I173*HOME!$H$18,0),
IF($T173=FALSE,I173*HOME!$H$18/(1+HOME!$H$18),0)),
IF($T$1=FALSE,IF($T173=FALSE,I173*HOME!$H$20,0),
IF($T173=FALSE,I173*HOME!$H$20/(1+HOME!$H$20),0))))</f>
        <v>0</v>
      </c>
      <c r="AA173" s="79">
        <f>IF($AO173=TRUE,IF($T$1=FALSE,J173*HOME!$H$21,J173*HOME!$H$21/(1+HOME!$H$21)),
IF(J$2&lt;DATE(2019,10,1),
IF($T$1=FALSE,IF($T173=FALSE,J173*HOME!$H$18,0),
IF($T173=FALSE,J173*HOME!$H$18/(1+HOME!$H$18),0)),
IF($T$1=FALSE,IF($T173=FALSE,J173*HOME!$H$20,0),
IF($T173=FALSE,J173*HOME!$H$20/(1+HOME!$H$20),0))))</f>
        <v>0</v>
      </c>
      <c r="AB173" s="79">
        <f>IF($AO173=TRUE,IF($T$1=FALSE,K173*HOME!$H$21,K173*HOME!$H$21/(1+HOME!$H$21)),
IF(K$2&lt;DATE(2019,10,1),
IF($T$1=FALSE,IF($T173=FALSE,K173*HOME!$H$18,0),
IF($T173=FALSE,K173*HOME!$H$18/(1+HOME!$H$18),0)),
IF($T$1=FALSE,IF($T173=FALSE,K173*HOME!$H$20,0),
IF($T173=FALSE,K173*HOME!$H$20/(1+HOME!$H$20),0))))</f>
        <v>0</v>
      </c>
      <c r="AC173" s="79">
        <f>IF($AO173=TRUE,IF($T$1=FALSE,L173*HOME!$H$21,L173*HOME!$H$21/(1+HOME!$H$21)),
IF(L$2&lt;DATE(2019,10,1),
IF($T$1=FALSE,IF($T173=FALSE,L173*HOME!$H$18,0),
IF($T173=FALSE,L173*HOME!$H$18/(1+HOME!$H$18),0)),
IF($T$1=FALSE,IF($T173=FALSE,L173*HOME!$H$20,0),
IF($T173=FALSE,L173*HOME!$H$20/(1+HOME!$H$20),0))))</f>
        <v>0</v>
      </c>
      <c r="AD173" s="79">
        <f>IF($AO173=TRUE,IF($T$1=FALSE,M173*HOME!$H$21,M173*HOME!$H$21/(1+HOME!$H$21)),
IF(M$2&lt;DATE(2019,10,1),
IF($T$1=FALSE,IF($T173=FALSE,M173*HOME!$H$18,0),
IF($T173=FALSE,M173*HOME!$H$18/(1+HOME!$H$18),0)),
IF($T$1=FALSE,IF($T173=FALSE,M173*HOME!$H$20,0),
IF($T173=FALSE,M173*HOME!$H$20/(1+HOME!$H$20),0))))</f>
        <v>0</v>
      </c>
      <c r="AE173" s="79">
        <f>IF($AO173=TRUE,IF($T$1=FALSE,N173*HOME!$H$21,N173*HOME!$H$21/(1+HOME!$H$21)),
IF(N$2&lt;DATE(2019,10,1),
IF($T$1=FALSE,IF($T173=FALSE,N173*HOME!$H$18,0),
IF($T173=FALSE,N173*HOME!$H$18/(1+HOME!$H$18),0)),
IF($T$1=FALSE,IF($T173=FALSE,N173*HOME!$H$20,0),
IF($T173=FALSE,N173*HOME!$H$20/(1+HOME!$H$20),0))))</f>
        <v>0</v>
      </c>
      <c r="AF173" s="79">
        <f>IF($AO173=TRUE,IF($T$1=FALSE,O173*HOME!$H$21,O173*HOME!$H$21/(1+HOME!$H$21)),
IF(O$2&lt;DATE(2019,10,1),
IF($T$1=FALSE,IF($T173=FALSE,O173*HOME!$H$18,0),
IF($T173=FALSE,O173*HOME!$H$18/(1+HOME!$H$18),0)),
IF($T$1=FALSE,IF($T173=FALSE,O173*HOME!$H$20,0),
IF($T173=FALSE,O173*HOME!$H$20/(1+HOME!$H$20),0))))</f>
        <v>0</v>
      </c>
      <c r="AG173" s="79">
        <f>IF($AO173=TRUE,IF($T$1=FALSE,P173*HOME!$H$21,P173*HOME!$H$21/(1+HOME!$H$21)),
IF(P$2&lt;DATE(2019,10,1),
IF($T$1=FALSE,IF($T173=FALSE,P173*HOME!$H$18,0),
IF($T173=FALSE,P173*HOME!$H$18/(1+HOME!$H$18),0)),
IF($T$1=FALSE,IF($T173=FALSE,P173*HOME!$H$20,0),
IF($T173=FALSE,P173*HOME!$H$20/(1+HOME!$H$20),0))))</f>
        <v>0</v>
      </c>
      <c r="AH173" s="79">
        <f t="shared" si="91"/>
        <v>0</v>
      </c>
      <c r="AI173" s="79">
        <f t="shared" si="79"/>
        <v>0</v>
      </c>
      <c r="AJ173" s="79"/>
      <c r="AK173" s="86"/>
      <c r="AL173" s="79"/>
      <c r="AM173" s="79"/>
      <c r="AN173" s="79"/>
      <c r="AO173" s="320" t="b">
        <v>0</v>
      </c>
      <c r="AP173" s="219"/>
      <c r="AQ173" s="415"/>
      <c r="AR173" s="1111"/>
      <c r="AS173" s="417"/>
      <c r="AT173" s="1101"/>
      <c r="AU173" s="1101"/>
      <c r="AZ173" s="392">
        <f t="shared" ref="AZ173:AZ181" si="95">D5*$AQ173</f>
        <v>0</v>
      </c>
      <c r="BA173" s="392">
        <f t="shared" si="92"/>
        <v>0</v>
      </c>
      <c r="BB173" s="392">
        <f t="shared" si="92"/>
        <v>0</v>
      </c>
      <c r="BC173" s="392">
        <f t="shared" si="92"/>
        <v>0</v>
      </c>
      <c r="BD173" s="392">
        <f t="shared" si="92"/>
        <v>0</v>
      </c>
      <c r="BE173" s="392">
        <f t="shared" si="92"/>
        <v>0</v>
      </c>
      <c r="BF173" s="392">
        <f t="shared" si="92"/>
        <v>0</v>
      </c>
      <c r="BG173" s="392">
        <f t="shared" si="92"/>
        <v>0</v>
      </c>
      <c r="BH173" s="392">
        <f t="shared" si="92"/>
        <v>0</v>
      </c>
      <c r="BI173" s="392">
        <f t="shared" si="92"/>
        <v>0</v>
      </c>
      <c r="BJ173" s="392">
        <f t="shared" si="92"/>
        <v>0</v>
      </c>
      <c r="BK173" s="392">
        <f t="shared" si="92"/>
        <v>0</v>
      </c>
      <c r="BL173" s="648">
        <f t="shared" si="92"/>
        <v>0</v>
      </c>
      <c r="BM173" s="649">
        <f t="shared" ref="BM173:BM181" si="96">D$14*$AQ173</f>
        <v>0</v>
      </c>
      <c r="BN173" s="392">
        <f t="shared" si="93"/>
        <v>0</v>
      </c>
      <c r="BO173" s="392">
        <f t="shared" si="93"/>
        <v>0</v>
      </c>
      <c r="BP173" s="392">
        <f t="shared" si="93"/>
        <v>0</v>
      </c>
      <c r="BQ173" s="392">
        <f t="shared" si="93"/>
        <v>0</v>
      </c>
      <c r="BR173" s="392">
        <f t="shared" si="93"/>
        <v>0</v>
      </c>
      <c r="BS173" s="392">
        <f t="shared" si="93"/>
        <v>0</v>
      </c>
      <c r="BT173" s="392">
        <f t="shared" si="93"/>
        <v>0</v>
      </c>
      <c r="BU173" s="392">
        <f t="shared" si="93"/>
        <v>0</v>
      </c>
      <c r="BV173" s="392">
        <f t="shared" si="93"/>
        <v>0</v>
      </c>
      <c r="BW173" s="392">
        <f t="shared" si="93"/>
        <v>0</v>
      </c>
      <c r="BX173" s="392">
        <f t="shared" si="93"/>
        <v>0</v>
      </c>
      <c r="BY173" s="392">
        <f t="shared" si="93"/>
        <v>0</v>
      </c>
    </row>
    <row r="174" spans="1:77" ht="19.149999999999999" customHeight="1">
      <c r="A174" s="79"/>
      <c r="B174" s="79"/>
      <c r="C174" s="222">
        <f>IF(C$235=FALSE,当期計画!C174,当期実績!C132)</f>
        <v>0</v>
      </c>
      <c r="D174" s="202">
        <f>IF(D$235=FALSE,当期計画!D174,当期実績!D132)</f>
        <v>0</v>
      </c>
      <c r="E174" s="202">
        <f>IF(E$235=FALSE,当期計画!E174,当期実績!E132)</f>
        <v>0</v>
      </c>
      <c r="F174" s="202">
        <f>IF(F$235=FALSE,当期計画!F174,当期実績!F132)</f>
        <v>0</v>
      </c>
      <c r="G174" s="202">
        <f>IF(G$235=FALSE,当期計画!G174,当期実績!G132)</f>
        <v>0</v>
      </c>
      <c r="H174" s="202">
        <f>IF(H$235=FALSE,当期計画!H174,当期実績!H132)</f>
        <v>0</v>
      </c>
      <c r="I174" s="202">
        <f>IF(I$235=FALSE,当期計画!I174,当期実績!I132)</f>
        <v>0</v>
      </c>
      <c r="J174" s="202">
        <f>IF(J$235=FALSE,当期計画!J174,当期実績!J132)</f>
        <v>0</v>
      </c>
      <c r="K174" s="202">
        <f>IF(K$235=FALSE,当期計画!K174,当期実績!K132)</f>
        <v>0</v>
      </c>
      <c r="L174" s="202">
        <f>IF(L$235=FALSE,当期計画!L174,当期実績!L132)</f>
        <v>0</v>
      </c>
      <c r="M174" s="202">
        <f>IF(M$235=FALSE,当期計画!M174,当期実績!M132)</f>
        <v>0</v>
      </c>
      <c r="N174" s="202">
        <f>IF(N$235=FALSE,当期計画!N174,当期実績!N132)</f>
        <v>0</v>
      </c>
      <c r="O174" s="202">
        <f>IF(O$235=FALSE,当期計画!O174,当期実績!O132)</f>
        <v>0</v>
      </c>
      <c r="P174" s="202">
        <f>IF(P$235=FALSE,当期計画!P174,当期実績!P132)</f>
        <v>0</v>
      </c>
      <c r="Q174" s="89">
        <f t="shared" si="94"/>
        <v>0</v>
      </c>
      <c r="R174" s="2353">
        <f t="shared" si="90"/>
        <v>0</v>
      </c>
      <c r="S174" s="154">
        <f>前期実績!Q132</f>
        <v>0</v>
      </c>
      <c r="T174" s="645" t="b">
        <f>当期計画!T174</f>
        <v>0</v>
      </c>
      <c r="U174" s="79">
        <f>IF($AO174=TRUE,IF($T$1=FALSE,D174*HOME!$H$21,D174*HOME!$H$21/(1+HOME!$H$21)),
IF(D$2&lt;DATE(2019,10,1),
IF($T$1=FALSE,IF($T174=FALSE,D174*HOME!$H$18,0),
IF($T174=FALSE,D174*HOME!$H$18/(1+HOME!$H$18),0)),
IF($T$1=FALSE,IF($T174=FALSE,D174*HOME!$H$20,0),
IF($T174=FALSE,D174*HOME!$H$20/(1+HOME!$H$20),0))))</f>
        <v>0</v>
      </c>
      <c r="V174" s="79">
        <f>IF($AO174=TRUE,IF($T$1=FALSE,E174*HOME!$H$21,E174*HOME!$H$21/(1+HOME!$H$21)),
IF(E$2&lt;DATE(2019,10,1),
IF($T$1=FALSE,IF($T174=FALSE,E174*HOME!$H$18,0),
IF($T174=FALSE,E174*HOME!$H$18/(1+HOME!$H$18),0)),
IF($T$1=FALSE,IF($T174=FALSE,E174*HOME!$H$20,0),
IF($T174=FALSE,E174*HOME!$H$20/(1+HOME!$H$20),0))))</f>
        <v>0</v>
      </c>
      <c r="W174" s="79">
        <f>IF($AO174=TRUE,IF($T$1=FALSE,F174*HOME!$H$21,F174*HOME!$H$21/(1+HOME!$H$21)),
IF(F$2&lt;DATE(2019,10,1),
IF($T$1=FALSE,IF($T174=FALSE,F174*HOME!$H$18,0),
IF($T174=FALSE,F174*HOME!$H$18/(1+HOME!$H$18),0)),
IF($T$1=FALSE,IF($T174=FALSE,F174*HOME!$H$20,0),
IF($T174=FALSE,F174*HOME!$H$20/(1+HOME!$H$20),0))))</f>
        <v>0</v>
      </c>
      <c r="X174" s="79">
        <f>IF($AO174=TRUE,IF($T$1=FALSE,G174*HOME!$H$21,G174*HOME!$H$21/(1+HOME!$H$21)),
IF(G$2&lt;DATE(2019,10,1),
IF($T$1=FALSE,IF($T174=FALSE,G174*HOME!$H$18,0),
IF($T174=FALSE,G174*HOME!$H$18/(1+HOME!$H$18),0)),
IF($T$1=FALSE,IF($T174=FALSE,G174*HOME!$H$20,0),
IF($T174=FALSE,G174*HOME!$H$20/(1+HOME!$H$20),0))))</f>
        <v>0</v>
      </c>
      <c r="Y174" s="79">
        <f>IF($AO174=TRUE,IF($T$1=FALSE,H174*HOME!$H$21,H174*HOME!$H$21/(1+HOME!$H$21)),
IF(H$2&lt;DATE(2019,10,1),
IF($T$1=FALSE,IF($T174=FALSE,H174*HOME!$H$18,0),
IF($T174=FALSE,H174*HOME!$H$18/(1+HOME!$H$18),0)),
IF($T$1=FALSE,IF($T174=FALSE,H174*HOME!$H$20,0),
IF($T174=FALSE,H174*HOME!$H$20/(1+HOME!$H$20),0))))</f>
        <v>0</v>
      </c>
      <c r="Z174" s="79">
        <f>IF($AO174=TRUE,IF($T$1=FALSE,I174*HOME!$H$21,I174*HOME!$H$21/(1+HOME!$H$21)),
IF(I$2&lt;DATE(2019,10,1),
IF($T$1=FALSE,IF($T174=FALSE,I174*HOME!$H$18,0),
IF($T174=FALSE,I174*HOME!$H$18/(1+HOME!$H$18),0)),
IF($T$1=FALSE,IF($T174=FALSE,I174*HOME!$H$20,0),
IF($T174=FALSE,I174*HOME!$H$20/(1+HOME!$H$20),0))))</f>
        <v>0</v>
      </c>
      <c r="AA174" s="79">
        <f>IF($AO174=TRUE,IF($T$1=FALSE,J174*HOME!$H$21,J174*HOME!$H$21/(1+HOME!$H$21)),
IF(J$2&lt;DATE(2019,10,1),
IF($T$1=FALSE,IF($T174=FALSE,J174*HOME!$H$18,0),
IF($T174=FALSE,J174*HOME!$H$18/(1+HOME!$H$18),0)),
IF($T$1=FALSE,IF($T174=FALSE,J174*HOME!$H$20,0),
IF($T174=FALSE,J174*HOME!$H$20/(1+HOME!$H$20),0))))</f>
        <v>0</v>
      </c>
      <c r="AB174" s="79">
        <f>IF($AO174=TRUE,IF($T$1=FALSE,K174*HOME!$H$21,K174*HOME!$H$21/(1+HOME!$H$21)),
IF(K$2&lt;DATE(2019,10,1),
IF($T$1=FALSE,IF($T174=FALSE,K174*HOME!$H$18,0),
IF($T174=FALSE,K174*HOME!$H$18/(1+HOME!$H$18),0)),
IF($T$1=FALSE,IF($T174=FALSE,K174*HOME!$H$20,0),
IF($T174=FALSE,K174*HOME!$H$20/(1+HOME!$H$20),0))))</f>
        <v>0</v>
      </c>
      <c r="AC174" s="79">
        <f>IF($AO174=TRUE,IF($T$1=FALSE,L174*HOME!$H$21,L174*HOME!$H$21/(1+HOME!$H$21)),
IF(L$2&lt;DATE(2019,10,1),
IF($T$1=FALSE,IF($T174=FALSE,L174*HOME!$H$18,0),
IF($T174=FALSE,L174*HOME!$H$18/(1+HOME!$H$18),0)),
IF($T$1=FALSE,IF($T174=FALSE,L174*HOME!$H$20,0),
IF($T174=FALSE,L174*HOME!$H$20/(1+HOME!$H$20),0))))</f>
        <v>0</v>
      </c>
      <c r="AD174" s="79">
        <f>IF($AO174=TRUE,IF($T$1=FALSE,M174*HOME!$H$21,M174*HOME!$H$21/(1+HOME!$H$21)),
IF(M$2&lt;DATE(2019,10,1),
IF($T$1=FALSE,IF($T174=FALSE,M174*HOME!$H$18,0),
IF($T174=FALSE,M174*HOME!$H$18/(1+HOME!$H$18),0)),
IF($T$1=FALSE,IF($T174=FALSE,M174*HOME!$H$20,0),
IF($T174=FALSE,M174*HOME!$H$20/(1+HOME!$H$20),0))))</f>
        <v>0</v>
      </c>
      <c r="AE174" s="79">
        <f>IF($AO174=TRUE,IF($T$1=FALSE,N174*HOME!$H$21,N174*HOME!$H$21/(1+HOME!$H$21)),
IF(N$2&lt;DATE(2019,10,1),
IF($T$1=FALSE,IF($T174=FALSE,N174*HOME!$H$18,0),
IF($T174=FALSE,N174*HOME!$H$18/(1+HOME!$H$18),0)),
IF($T$1=FALSE,IF($T174=FALSE,N174*HOME!$H$20,0),
IF($T174=FALSE,N174*HOME!$H$20/(1+HOME!$H$20),0))))</f>
        <v>0</v>
      </c>
      <c r="AF174" s="79">
        <f>IF($AO174=TRUE,IF($T$1=FALSE,O174*HOME!$H$21,O174*HOME!$H$21/(1+HOME!$H$21)),
IF(O$2&lt;DATE(2019,10,1),
IF($T$1=FALSE,IF($T174=FALSE,O174*HOME!$H$18,0),
IF($T174=FALSE,O174*HOME!$H$18/(1+HOME!$H$18),0)),
IF($T$1=FALSE,IF($T174=FALSE,O174*HOME!$H$20,0),
IF($T174=FALSE,O174*HOME!$H$20/(1+HOME!$H$20),0))))</f>
        <v>0</v>
      </c>
      <c r="AG174" s="79">
        <f>IF($AO174=TRUE,IF($T$1=FALSE,P174*HOME!$H$21,P174*HOME!$H$21/(1+HOME!$H$21)),
IF(P$2&lt;DATE(2019,10,1),
IF($T$1=FALSE,IF($T174=FALSE,P174*HOME!$H$18,0),
IF($T174=FALSE,P174*HOME!$H$18/(1+HOME!$H$18),0)),
IF($T$1=FALSE,IF($T174=FALSE,P174*HOME!$H$20,0),
IF($T174=FALSE,P174*HOME!$H$20/(1+HOME!$H$20),0))))</f>
        <v>0</v>
      </c>
      <c r="AH174" s="79">
        <f t="shared" si="91"/>
        <v>0</v>
      </c>
      <c r="AI174" s="79">
        <f t="shared" si="79"/>
        <v>0</v>
      </c>
      <c r="AJ174" s="79"/>
      <c r="AK174" s="86"/>
      <c r="AL174" s="79"/>
      <c r="AM174" s="79"/>
      <c r="AN174" s="79"/>
      <c r="AO174" s="320" t="b">
        <v>0</v>
      </c>
      <c r="AP174" s="219"/>
      <c r="AQ174" s="415"/>
      <c r="AR174" s="1111"/>
      <c r="AS174" s="417"/>
      <c r="AT174" s="1101"/>
      <c r="AU174" s="1101"/>
      <c r="AZ174" s="392">
        <f t="shared" si="95"/>
        <v>0</v>
      </c>
      <c r="BA174" s="392">
        <f t="shared" si="92"/>
        <v>0</v>
      </c>
      <c r="BB174" s="392">
        <f t="shared" si="92"/>
        <v>0</v>
      </c>
      <c r="BC174" s="392">
        <f t="shared" si="92"/>
        <v>0</v>
      </c>
      <c r="BD174" s="392">
        <f t="shared" si="92"/>
        <v>0</v>
      </c>
      <c r="BE174" s="392">
        <f t="shared" si="92"/>
        <v>0</v>
      </c>
      <c r="BF174" s="392">
        <f t="shared" si="92"/>
        <v>0</v>
      </c>
      <c r="BG174" s="392">
        <f t="shared" si="92"/>
        <v>0</v>
      </c>
      <c r="BH174" s="392">
        <f t="shared" si="92"/>
        <v>0</v>
      </c>
      <c r="BI174" s="392">
        <f t="shared" si="92"/>
        <v>0</v>
      </c>
      <c r="BJ174" s="392">
        <f t="shared" si="92"/>
        <v>0</v>
      </c>
      <c r="BK174" s="392">
        <f t="shared" si="92"/>
        <v>0</v>
      </c>
      <c r="BL174" s="648">
        <f t="shared" si="92"/>
        <v>0</v>
      </c>
      <c r="BM174" s="649">
        <f t="shared" si="96"/>
        <v>0</v>
      </c>
      <c r="BN174" s="392">
        <f t="shared" si="93"/>
        <v>0</v>
      </c>
      <c r="BO174" s="392">
        <f t="shared" si="93"/>
        <v>0</v>
      </c>
      <c r="BP174" s="392">
        <f t="shared" si="93"/>
        <v>0</v>
      </c>
      <c r="BQ174" s="392">
        <f t="shared" si="93"/>
        <v>0</v>
      </c>
      <c r="BR174" s="392">
        <f t="shared" si="93"/>
        <v>0</v>
      </c>
      <c r="BS174" s="392">
        <f t="shared" si="93"/>
        <v>0</v>
      </c>
      <c r="BT174" s="392">
        <f t="shared" si="93"/>
        <v>0</v>
      </c>
      <c r="BU174" s="392">
        <f t="shared" si="93"/>
        <v>0</v>
      </c>
      <c r="BV174" s="392">
        <f t="shared" si="93"/>
        <v>0</v>
      </c>
      <c r="BW174" s="392">
        <f t="shared" si="93"/>
        <v>0</v>
      </c>
      <c r="BX174" s="392">
        <f t="shared" si="93"/>
        <v>0</v>
      </c>
      <c r="BY174" s="392">
        <f t="shared" si="93"/>
        <v>0</v>
      </c>
    </row>
    <row r="175" spans="1:77" ht="19.149999999999999" customHeight="1">
      <c r="A175" s="79"/>
      <c r="B175" s="79"/>
      <c r="C175" s="222">
        <f>IF(C$235=FALSE,当期計画!C175,当期実績!C133)</f>
        <v>0</v>
      </c>
      <c r="D175" s="202">
        <f>IF(D$235=FALSE,当期計画!D175,当期実績!D133)</f>
        <v>0</v>
      </c>
      <c r="E175" s="202">
        <f>IF(E$235=FALSE,当期計画!E175,当期実績!E133)</f>
        <v>0</v>
      </c>
      <c r="F175" s="202">
        <f>IF(F$235=FALSE,当期計画!F175,当期実績!F133)</f>
        <v>0</v>
      </c>
      <c r="G175" s="202">
        <f>IF(G$235=FALSE,当期計画!G175,当期実績!G133)</f>
        <v>0</v>
      </c>
      <c r="H175" s="202">
        <f>IF(H$235=FALSE,当期計画!H175,当期実績!H133)</f>
        <v>0</v>
      </c>
      <c r="I175" s="202">
        <f>IF(I$235=FALSE,当期計画!I175,当期実績!I133)</f>
        <v>0</v>
      </c>
      <c r="J175" s="202">
        <f>IF(J$235=FALSE,当期計画!J175,当期実績!J133)</f>
        <v>0</v>
      </c>
      <c r="K175" s="202">
        <f>IF(K$235=FALSE,当期計画!K175,当期実績!K133)</f>
        <v>0</v>
      </c>
      <c r="L175" s="202">
        <f>IF(L$235=FALSE,当期計画!L175,当期実績!L133)</f>
        <v>0</v>
      </c>
      <c r="M175" s="202">
        <f>IF(M$235=FALSE,当期計画!M175,当期実績!M133)</f>
        <v>0</v>
      </c>
      <c r="N175" s="202">
        <f>IF(N$235=FALSE,当期計画!N175,当期実績!N133)</f>
        <v>0</v>
      </c>
      <c r="O175" s="202">
        <f>IF(O$235=FALSE,当期計画!O175,当期実績!O133)</f>
        <v>0</v>
      </c>
      <c r="P175" s="202">
        <f>IF(P$235=FALSE,当期計画!P175,当期実績!P133)</f>
        <v>0</v>
      </c>
      <c r="Q175" s="89">
        <f t="shared" si="94"/>
        <v>0</v>
      </c>
      <c r="R175" s="2353">
        <f t="shared" si="90"/>
        <v>0</v>
      </c>
      <c r="S175" s="154">
        <f>前期実績!Q133</f>
        <v>0</v>
      </c>
      <c r="T175" s="645" t="b">
        <f>当期計画!T175</f>
        <v>0</v>
      </c>
      <c r="U175" s="79">
        <f>IF($AO175=TRUE,IF($T$1=FALSE,D175*HOME!$H$21,D175*HOME!$H$21/(1+HOME!$H$21)),
IF(D$2&lt;DATE(2019,10,1),
IF($T$1=FALSE,IF($T175=FALSE,D175*HOME!$H$18,0),
IF($T175=FALSE,D175*HOME!$H$18/(1+HOME!$H$18),0)),
IF($T$1=FALSE,IF($T175=FALSE,D175*HOME!$H$20,0),
IF($T175=FALSE,D175*HOME!$H$20/(1+HOME!$H$20),0))))</f>
        <v>0</v>
      </c>
      <c r="V175" s="79">
        <f>IF($AO175=TRUE,IF($T$1=FALSE,E175*HOME!$H$21,E175*HOME!$H$21/(1+HOME!$H$21)),
IF(E$2&lt;DATE(2019,10,1),
IF($T$1=FALSE,IF($T175=FALSE,E175*HOME!$H$18,0),
IF($T175=FALSE,E175*HOME!$H$18/(1+HOME!$H$18),0)),
IF($T$1=FALSE,IF($T175=FALSE,E175*HOME!$H$20,0),
IF($T175=FALSE,E175*HOME!$H$20/(1+HOME!$H$20),0))))</f>
        <v>0</v>
      </c>
      <c r="W175" s="79">
        <f>IF($AO175=TRUE,IF($T$1=FALSE,F175*HOME!$H$21,F175*HOME!$H$21/(1+HOME!$H$21)),
IF(F$2&lt;DATE(2019,10,1),
IF($T$1=FALSE,IF($T175=FALSE,F175*HOME!$H$18,0),
IF($T175=FALSE,F175*HOME!$H$18/(1+HOME!$H$18),0)),
IF($T$1=FALSE,IF($T175=FALSE,F175*HOME!$H$20,0),
IF($T175=FALSE,F175*HOME!$H$20/(1+HOME!$H$20),0))))</f>
        <v>0</v>
      </c>
      <c r="X175" s="79">
        <f>IF($AO175=TRUE,IF($T$1=FALSE,G175*HOME!$H$21,G175*HOME!$H$21/(1+HOME!$H$21)),
IF(G$2&lt;DATE(2019,10,1),
IF($T$1=FALSE,IF($T175=FALSE,G175*HOME!$H$18,0),
IF($T175=FALSE,G175*HOME!$H$18/(1+HOME!$H$18),0)),
IF($T$1=FALSE,IF($T175=FALSE,G175*HOME!$H$20,0),
IF($T175=FALSE,G175*HOME!$H$20/(1+HOME!$H$20),0))))</f>
        <v>0</v>
      </c>
      <c r="Y175" s="79">
        <f>IF($AO175=TRUE,IF($T$1=FALSE,H175*HOME!$H$21,H175*HOME!$H$21/(1+HOME!$H$21)),
IF(H$2&lt;DATE(2019,10,1),
IF($T$1=FALSE,IF($T175=FALSE,H175*HOME!$H$18,0),
IF($T175=FALSE,H175*HOME!$H$18/(1+HOME!$H$18),0)),
IF($T$1=FALSE,IF($T175=FALSE,H175*HOME!$H$20,0),
IF($T175=FALSE,H175*HOME!$H$20/(1+HOME!$H$20),0))))</f>
        <v>0</v>
      </c>
      <c r="Z175" s="79">
        <f>IF($AO175=TRUE,IF($T$1=FALSE,I175*HOME!$H$21,I175*HOME!$H$21/(1+HOME!$H$21)),
IF(I$2&lt;DATE(2019,10,1),
IF($T$1=FALSE,IF($T175=FALSE,I175*HOME!$H$18,0),
IF($T175=FALSE,I175*HOME!$H$18/(1+HOME!$H$18),0)),
IF($T$1=FALSE,IF($T175=FALSE,I175*HOME!$H$20,0),
IF($T175=FALSE,I175*HOME!$H$20/(1+HOME!$H$20),0))))</f>
        <v>0</v>
      </c>
      <c r="AA175" s="79">
        <f>IF($AO175=TRUE,IF($T$1=FALSE,J175*HOME!$H$21,J175*HOME!$H$21/(1+HOME!$H$21)),
IF(J$2&lt;DATE(2019,10,1),
IF($T$1=FALSE,IF($T175=FALSE,J175*HOME!$H$18,0),
IF($T175=FALSE,J175*HOME!$H$18/(1+HOME!$H$18),0)),
IF($T$1=FALSE,IF($T175=FALSE,J175*HOME!$H$20,0),
IF($T175=FALSE,J175*HOME!$H$20/(1+HOME!$H$20),0))))</f>
        <v>0</v>
      </c>
      <c r="AB175" s="79">
        <f>IF($AO175=TRUE,IF($T$1=FALSE,K175*HOME!$H$21,K175*HOME!$H$21/(1+HOME!$H$21)),
IF(K$2&lt;DATE(2019,10,1),
IF($T$1=FALSE,IF($T175=FALSE,K175*HOME!$H$18,0),
IF($T175=FALSE,K175*HOME!$H$18/(1+HOME!$H$18),0)),
IF($T$1=FALSE,IF($T175=FALSE,K175*HOME!$H$20,0),
IF($T175=FALSE,K175*HOME!$H$20/(1+HOME!$H$20),0))))</f>
        <v>0</v>
      </c>
      <c r="AC175" s="79">
        <f>IF($AO175=TRUE,IF($T$1=FALSE,L175*HOME!$H$21,L175*HOME!$H$21/(1+HOME!$H$21)),
IF(L$2&lt;DATE(2019,10,1),
IF($T$1=FALSE,IF($T175=FALSE,L175*HOME!$H$18,0),
IF($T175=FALSE,L175*HOME!$H$18/(1+HOME!$H$18),0)),
IF($T$1=FALSE,IF($T175=FALSE,L175*HOME!$H$20,0),
IF($T175=FALSE,L175*HOME!$H$20/(1+HOME!$H$20),0))))</f>
        <v>0</v>
      </c>
      <c r="AD175" s="79">
        <f>IF($AO175=TRUE,IF($T$1=FALSE,M175*HOME!$H$21,M175*HOME!$H$21/(1+HOME!$H$21)),
IF(M$2&lt;DATE(2019,10,1),
IF($T$1=FALSE,IF($T175=FALSE,M175*HOME!$H$18,0),
IF($T175=FALSE,M175*HOME!$H$18/(1+HOME!$H$18),0)),
IF($T$1=FALSE,IF($T175=FALSE,M175*HOME!$H$20,0),
IF($T175=FALSE,M175*HOME!$H$20/(1+HOME!$H$20),0))))</f>
        <v>0</v>
      </c>
      <c r="AE175" s="79">
        <f>IF($AO175=TRUE,IF($T$1=FALSE,N175*HOME!$H$21,N175*HOME!$H$21/(1+HOME!$H$21)),
IF(N$2&lt;DATE(2019,10,1),
IF($T$1=FALSE,IF($T175=FALSE,N175*HOME!$H$18,0),
IF($T175=FALSE,N175*HOME!$H$18/(1+HOME!$H$18),0)),
IF($T$1=FALSE,IF($T175=FALSE,N175*HOME!$H$20,0),
IF($T175=FALSE,N175*HOME!$H$20/(1+HOME!$H$20),0))))</f>
        <v>0</v>
      </c>
      <c r="AF175" s="79">
        <f>IF($AO175=TRUE,IF($T$1=FALSE,O175*HOME!$H$21,O175*HOME!$H$21/(1+HOME!$H$21)),
IF(O$2&lt;DATE(2019,10,1),
IF($T$1=FALSE,IF($T175=FALSE,O175*HOME!$H$18,0),
IF($T175=FALSE,O175*HOME!$H$18/(1+HOME!$H$18),0)),
IF($T$1=FALSE,IF($T175=FALSE,O175*HOME!$H$20,0),
IF($T175=FALSE,O175*HOME!$H$20/(1+HOME!$H$20),0))))</f>
        <v>0</v>
      </c>
      <c r="AG175" s="79">
        <f>IF($AO175=TRUE,IF($T$1=FALSE,P175*HOME!$H$21,P175*HOME!$H$21/(1+HOME!$H$21)),
IF(P$2&lt;DATE(2019,10,1),
IF($T$1=FALSE,IF($T175=FALSE,P175*HOME!$H$18,0),
IF($T175=FALSE,P175*HOME!$H$18/(1+HOME!$H$18),0)),
IF($T$1=FALSE,IF($T175=FALSE,P175*HOME!$H$20,0),
IF($T175=FALSE,P175*HOME!$H$20/(1+HOME!$H$20),0))))</f>
        <v>0</v>
      </c>
      <c r="AH175" s="79">
        <f t="shared" si="91"/>
        <v>0</v>
      </c>
      <c r="AI175" s="79">
        <f t="shared" si="79"/>
        <v>0</v>
      </c>
      <c r="AJ175" s="79"/>
      <c r="AK175" s="86"/>
      <c r="AL175" s="79"/>
      <c r="AM175" s="79"/>
      <c r="AN175" s="79"/>
      <c r="AO175" s="320" t="b">
        <v>0</v>
      </c>
      <c r="AP175" s="219"/>
      <c r="AQ175" s="415"/>
      <c r="AR175" s="1111"/>
      <c r="AS175" s="417"/>
      <c r="AT175" s="1101"/>
      <c r="AU175" s="1101"/>
      <c r="AZ175" s="392">
        <f t="shared" si="95"/>
        <v>0</v>
      </c>
      <c r="BA175" s="392">
        <f t="shared" si="92"/>
        <v>0</v>
      </c>
      <c r="BB175" s="392">
        <f t="shared" si="92"/>
        <v>0</v>
      </c>
      <c r="BC175" s="392">
        <f t="shared" si="92"/>
        <v>0</v>
      </c>
      <c r="BD175" s="392">
        <f t="shared" si="92"/>
        <v>0</v>
      </c>
      <c r="BE175" s="392">
        <f t="shared" si="92"/>
        <v>0</v>
      </c>
      <c r="BF175" s="392">
        <f t="shared" si="92"/>
        <v>0</v>
      </c>
      <c r="BG175" s="392">
        <f t="shared" si="92"/>
        <v>0</v>
      </c>
      <c r="BH175" s="392">
        <f t="shared" si="92"/>
        <v>0</v>
      </c>
      <c r="BI175" s="392">
        <f t="shared" si="92"/>
        <v>0</v>
      </c>
      <c r="BJ175" s="392">
        <f t="shared" si="92"/>
        <v>0</v>
      </c>
      <c r="BK175" s="392">
        <f t="shared" si="92"/>
        <v>0</v>
      </c>
      <c r="BL175" s="648">
        <f t="shared" si="92"/>
        <v>0</v>
      </c>
      <c r="BM175" s="649">
        <f t="shared" si="96"/>
        <v>0</v>
      </c>
      <c r="BN175" s="392">
        <f t="shared" si="93"/>
        <v>0</v>
      </c>
      <c r="BO175" s="392">
        <f t="shared" si="93"/>
        <v>0</v>
      </c>
      <c r="BP175" s="392">
        <f t="shared" si="93"/>
        <v>0</v>
      </c>
      <c r="BQ175" s="392">
        <f t="shared" si="93"/>
        <v>0</v>
      </c>
      <c r="BR175" s="392">
        <f t="shared" si="93"/>
        <v>0</v>
      </c>
      <c r="BS175" s="392">
        <f t="shared" si="93"/>
        <v>0</v>
      </c>
      <c r="BT175" s="392">
        <f t="shared" si="93"/>
        <v>0</v>
      </c>
      <c r="BU175" s="392">
        <f t="shared" si="93"/>
        <v>0</v>
      </c>
      <c r="BV175" s="392">
        <f t="shared" si="93"/>
        <v>0</v>
      </c>
      <c r="BW175" s="392">
        <f t="shared" si="93"/>
        <v>0</v>
      </c>
      <c r="BX175" s="392">
        <f t="shared" si="93"/>
        <v>0</v>
      </c>
      <c r="BY175" s="392">
        <f t="shared" si="93"/>
        <v>0</v>
      </c>
    </row>
    <row r="176" spans="1:77" ht="19.149999999999999" customHeight="1">
      <c r="A176" s="79"/>
      <c r="B176" s="79"/>
      <c r="C176" s="222">
        <f>IF(C$235=FALSE,当期計画!C176,当期実績!C134)</f>
        <v>0</v>
      </c>
      <c r="D176" s="202">
        <f>IF(D$235=FALSE,当期計画!D176,当期実績!D134)</f>
        <v>0</v>
      </c>
      <c r="E176" s="202">
        <f>IF(E$235=FALSE,当期計画!E176,当期実績!E134)</f>
        <v>0</v>
      </c>
      <c r="F176" s="202">
        <f>IF(F$235=FALSE,当期計画!F176,当期実績!F134)</f>
        <v>0</v>
      </c>
      <c r="G176" s="202">
        <f>IF(G$235=FALSE,当期計画!G176,当期実績!G134)</f>
        <v>0</v>
      </c>
      <c r="H176" s="202">
        <f>IF(H$235=FALSE,当期計画!H176,当期実績!H134)</f>
        <v>0</v>
      </c>
      <c r="I176" s="202">
        <f>IF(I$235=FALSE,当期計画!I176,当期実績!I134)</f>
        <v>0</v>
      </c>
      <c r="J176" s="202">
        <f>IF(J$235=FALSE,当期計画!J176,当期実績!J134)</f>
        <v>0</v>
      </c>
      <c r="K176" s="202">
        <f>IF(K$235=FALSE,当期計画!K176,当期実績!K134)</f>
        <v>0</v>
      </c>
      <c r="L176" s="202">
        <f>IF(L$235=FALSE,当期計画!L176,当期実績!L134)</f>
        <v>0</v>
      </c>
      <c r="M176" s="202">
        <f>IF(M$235=FALSE,当期計画!M176,当期実績!M134)</f>
        <v>0</v>
      </c>
      <c r="N176" s="202">
        <f>IF(N$235=FALSE,当期計画!N176,当期実績!N134)</f>
        <v>0</v>
      </c>
      <c r="O176" s="202">
        <f>IF(O$235=FALSE,当期計画!O176,当期実績!O134)</f>
        <v>0</v>
      </c>
      <c r="P176" s="202">
        <f>IF(P$235=FALSE,当期計画!P176,当期実績!P134)</f>
        <v>0</v>
      </c>
      <c r="Q176" s="89">
        <f t="shared" si="94"/>
        <v>0</v>
      </c>
      <c r="R176" s="2353">
        <f t="shared" si="90"/>
        <v>0</v>
      </c>
      <c r="S176" s="154">
        <f>前期実績!Q134</f>
        <v>0</v>
      </c>
      <c r="T176" s="645" t="b">
        <f>当期計画!T176</f>
        <v>0</v>
      </c>
      <c r="U176" s="79">
        <f>IF($AO176=TRUE,IF($T$1=FALSE,D176*HOME!$H$21,D176*HOME!$H$21/(1+HOME!$H$21)),
IF(D$2&lt;DATE(2019,10,1),
IF($T$1=FALSE,IF($T176=FALSE,D176*HOME!$H$18,0),
IF($T176=FALSE,D176*HOME!$H$18/(1+HOME!$H$18),0)),
IF($T$1=FALSE,IF($T176=FALSE,D176*HOME!$H$20,0),
IF($T176=FALSE,D176*HOME!$H$20/(1+HOME!$H$20),0))))</f>
        <v>0</v>
      </c>
      <c r="V176" s="79">
        <f>IF($AO176=TRUE,IF($T$1=FALSE,E176*HOME!$H$21,E176*HOME!$H$21/(1+HOME!$H$21)),
IF(E$2&lt;DATE(2019,10,1),
IF($T$1=FALSE,IF($T176=FALSE,E176*HOME!$H$18,0),
IF($T176=FALSE,E176*HOME!$H$18/(1+HOME!$H$18),0)),
IF($T$1=FALSE,IF($T176=FALSE,E176*HOME!$H$20,0),
IF($T176=FALSE,E176*HOME!$H$20/(1+HOME!$H$20),0))))</f>
        <v>0</v>
      </c>
      <c r="W176" s="79">
        <f>IF($AO176=TRUE,IF($T$1=FALSE,F176*HOME!$H$21,F176*HOME!$H$21/(1+HOME!$H$21)),
IF(F$2&lt;DATE(2019,10,1),
IF($T$1=FALSE,IF($T176=FALSE,F176*HOME!$H$18,0),
IF($T176=FALSE,F176*HOME!$H$18/(1+HOME!$H$18),0)),
IF($T$1=FALSE,IF($T176=FALSE,F176*HOME!$H$20,0),
IF($T176=FALSE,F176*HOME!$H$20/(1+HOME!$H$20),0))))</f>
        <v>0</v>
      </c>
      <c r="X176" s="79">
        <f>IF($AO176=TRUE,IF($T$1=FALSE,G176*HOME!$H$21,G176*HOME!$H$21/(1+HOME!$H$21)),
IF(G$2&lt;DATE(2019,10,1),
IF($T$1=FALSE,IF($T176=FALSE,G176*HOME!$H$18,0),
IF($T176=FALSE,G176*HOME!$H$18/(1+HOME!$H$18),0)),
IF($T$1=FALSE,IF($T176=FALSE,G176*HOME!$H$20,0),
IF($T176=FALSE,G176*HOME!$H$20/(1+HOME!$H$20),0))))</f>
        <v>0</v>
      </c>
      <c r="Y176" s="79">
        <f>IF($AO176=TRUE,IF($T$1=FALSE,H176*HOME!$H$21,H176*HOME!$H$21/(1+HOME!$H$21)),
IF(H$2&lt;DATE(2019,10,1),
IF($T$1=FALSE,IF($T176=FALSE,H176*HOME!$H$18,0),
IF($T176=FALSE,H176*HOME!$H$18/(1+HOME!$H$18),0)),
IF($T$1=FALSE,IF($T176=FALSE,H176*HOME!$H$20,0),
IF($T176=FALSE,H176*HOME!$H$20/(1+HOME!$H$20),0))))</f>
        <v>0</v>
      </c>
      <c r="Z176" s="79">
        <f>IF($AO176=TRUE,IF($T$1=FALSE,I176*HOME!$H$21,I176*HOME!$H$21/(1+HOME!$H$21)),
IF(I$2&lt;DATE(2019,10,1),
IF($T$1=FALSE,IF($T176=FALSE,I176*HOME!$H$18,0),
IF($T176=FALSE,I176*HOME!$H$18/(1+HOME!$H$18),0)),
IF($T$1=FALSE,IF($T176=FALSE,I176*HOME!$H$20,0),
IF($T176=FALSE,I176*HOME!$H$20/(1+HOME!$H$20),0))))</f>
        <v>0</v>
      </c>
      <c r="AA176" s="79">
        <f>IF($AO176=TRUE,IF($T$1=FALSE,J176*HOME!$H$21,J176*HOME!$H$21/(1+HOME!$H$21)),
IF(J$2&lt;DATE(2019,10,1),
IF($T$1=FALSE,IF($T176=FALSE,J176*HOME!$H$18,0),
IF($T176=FALSE,J176*HOME!$H$18/(1+HOME!$H$18),0)),
IF($T$1=FALSE,IF($T176=FALSE,J176*HOME!$H$20,0),
IF($T176=FALSE,J176*HOME!$H$20/(1+HOME!$H$20),0))))</f>
        <v>0</v>
      </c>
      <c r="AB176" s="79">
        <f>IF($AO176=TRUE,IF($T$1=FALSE,K176*HOME!$H$21,K176*HOME!$H$21/(1+HOME!$H$21)),
IF(K$2&lt;DATE(2019,10,1),
IF($T$1=FALSE,IF($T176=FALSE,K176*HOME!$H$18,0),
IF($T176=FALSE,K176*HOME!$H$18/(1+HOME!$H$18),0)),
IF($T$1=FALSE,IF($T176=FALSE,K176*HOME!$H$20,0),
IF($T176=FALSE,K176*HOME!$H$20/(1+HOME!$H$20),0))))</f>
        <v>0</v>
      </c>
      <c r="AC176" s="79">
        <f>IF($AO176=TRUE,IF($T$1=FALSE,L176*HOME!$H$21,L176*HOME!$H$21/(1+HOME!$H$21)),
IF(L$2&lt;DATE(2019,10,1),
IF($T$1=FALSE,IF($T176=FALSE,L176*HOME!$H$18,0),
IF($T176=FALSE,L176*HOME!$H$18/(1+HOME!$H$18),0)),
IF($T$1=FALSE,IF($T176=FALSE,L176*HOME!$H$20,0),
IF($T176=FALSE,L176*HOME!$H$20/(1+HOME!$H$20),0))))</f>
        <v>0</v>
      </c>
      <c r="AD176" s="79">
        <f>IF($AO176=TRUE,IF($T$1=FALSE,M176*HOME!$H$21,M176*HOME!$H$21/(1+HOME!$H$21)),
IF(M$2&lt;DATE(2019,10,1),
IF($T$1=FALSE,IF($T176=FALSE,M176*HOME!$H$18,0),
IF($T176=FALSE,M176*HOME!$H$18/(1+HOME!$H$18),0)),
IF($T$1=FALSE,IF($T176=FALSE,M176*HOME!$H$20,0),
IF($T176=FALSE,M176*HOME!$H$20/(1+HOME!$H$20),0))))</f>
        <v>0</v>
      </c>
      <c r="AE176" s="79">
        <f>IF($AO176=TRUE,IF($T$1=FALSE,N176*HOME!$H$21,N176*HOME!$H$21/(1+HOME!$H$21)),
IF(N$2&lt;DATE(2019,10,1),
IF($T$1=FALSE,IF($T176=FALSE,N176*HOME!$H$18,0),
IF($T176=FALSE,N176*HOME!$H$18/(1+HOME!$H$18),0)),
IF($T$1=FALSE,IF($T176=FALSE,N176*HOME!$H$20,0),
IF($T176=FALSE,N176*HOME!$H$20/(1+HOME!$H$20),0))))</f>
        <v>0</v>
      </c>
      <c r="AF176" s="79">
        <f>IF($AO176=TRUE,IF($T$1=FALSE,O176*HOME!$H$21,O176*HOME!$H$21/(1+HOME!$H$21)),
IF(O$2&lt;DATE(2019,10,1),
IF($T$1=FALSE,IF($T176=FALSE,O176*HOME!$H$18,0),
IF($T176=FALSE,O176*HOME!$H$18/(1+HOME!$H$18),0)),
IF($T$1=FALSE,IF($T176=FALSE,O176*HOME!$H$20,0),
IF($T176=FALSE,O176*HOME!$H$20/(1+HOME!$H$20),0))))</f>
        <v>0</v>
      </c>
      <c r="AG176" s="79">
        <f>IF($AO176=TRUE,IF($T$1=FALSE,P176*HOME!$H$21,P176*HOME!$H$21/(1+HOME!$H$21)),
IF(P$2&lt;DATE(2019,10,1),
IF($T$1=FALSE,IF($T176=FALSE,P176*HOME!$H$18,0),
IF($T176=FALSE,P176*HOME!$H$18/(1+HOME!$H$18),0)),
IF($T$1=FALSE,IF($T176=FALSE,P176*HOME!$H$20,0),
IF($T176=FALSE,P176*HOME!$H$20/(1+HOME!$H$20),0))))</f>
        <v>0</v>
      </c>
      <c r="AH176" s="79">
        <f t="shared" si="91"/>
        <v>0</v>
      </c>
      <c r="AI176" s="79">
        <f t="shared" si="79"/>
        <v>0</v>
      </c>
      <c r="AJ176" s="79"/>
      <c r="AK176" s="86"/>
      <c r="AL176" s="79"/>
      <c r="AM176" s="79"/>
      <c r="AN176" s="79"/>
      <c r="AO176" s="320" t="b">
        <v>0</v>
      </c>
      <c r="AP176" s="219"/>
      <c r="AQ176" s="415"/>
      <c r="AR176" s="1111"/>
      <c r="AS176" s="417"/>
      <c r="AT176" s="1101"/>
      <c r="AU176" s="1101"/>
      <c r="AZ176" s="392">
        <f t="shared" si="95"/>
        <v>0</v>
      </c>
      <c r="BA176" s="392">
        <f t="shared" si="92"/>
        <v>0</v>
      </c>
      <c r="BB176" s="392">
        <f t="shared" si="92"/>
        <v>0</v>
      </c>
      <c r="BC176" s="392">
        <f t="shared" si="92"/>
        <v>0</v>
      </c>
      <c r="BD176" s="392">
        <f t="shared" si="92"/>
        <v>0</v>
      </c>
      <c r="BE176" s="392">
        <f t="shared" si="92"/>
        <v>0</v>
      </c>
      <c r="BF176" s="392">
        <f t="shared" si="92"/>
        <v>0</v>
      </c>
      <c r="BG176" s="392">
        <f t="shared" si="92"/>
        <v>0</v>
      </c>
      <c r="BH176" s="392">
        <f t="shared" si="92"/>
        <v>0</v>
      </c>
      <c r="BI176" s="392">
        <f t="shared" si="92"/>
        <v>0</v>
      </c>
      <c r="BJ176" s="392">
        <f t="shared" si="92"/>
        <v>0</v>
      </c>
      <c r="BK176" s="392">
        <f t="shared" si="92"/>
        <v>0</v>
      </c>
      <c r="BL176" s="648">
        <f t="shared" si="92"/>
        <v>0</v>
      </c>
      <c r="BM176" s="649">
        <f t="shared" si="96"/>
        <v>0</v>
      </c>
      <c r="BN176" s="392">
        <f t="shared" si="93"/>
        <v>0</v>
      </c>
      <c r="BO176" s="392">
        <f t="shared" si="93"/>
        <v>0</v>
      </c>
      <c r="BP176" s="392">
        <f t="shared" si="93"/>
        <v>0</v>
      </c>
      <c r="BQ176" s="392">
        <f t="shared" si="93"/>
        <v>0</v>
      </c>
      <c r="BR176" s="392">
        <f t="shared" si="93"/>
        <v>0</v>
      </c>
      <c r="BS176" s="392">
        <f t="shared" si="93"/>
        <v>0</v>
      </c>
      <c r="BT176" s="392">
        <f t="shared" si="93"/>
        <v>0</v>
      </c>
      <c r="BU176" s="392">
        <f t="shared" si="93"/>
        <v>0</v>
      </c>
      <c r="BV176" s="392">
        <f t="shared" si="93"/>
        <v>0</v>
      </c>
      <c r="BW176" s="392">
        <f t="shared" si="93"/>
        <v>0</v>
      </c>
      <c r="BX176" s="392">
        <f t="shared" si="93"/>
        <v>0</v>
      </c>
      <c r="BY176" s="392">
        <f t="shared" si="93"/>
        <v>0</v>
      </c>
    </row>
    <row r="177" spans="1:77" ht="19.149999999999999" customHeight="1">
      <c r="A177" s="79"/>
      <c r="B177" s="79"/>
      <c r="C177" s="222">
        <f>IF(C$235=FALSE,当期計画!C177,当期実績!C135)</f>
        <v>0</v>
      </c>
      <c r="D177" s="202">
        <f>IF(D$235=FALSE,当期計画!D177,当期実績!D135)</f>
        <v>0</v>
      </c>
      <c r="E177" s="202">
        <f>IF(E$235=FALSE,当期計画!E177,当期実績!E135)</f>
        <v>0</v>
      </c>
      <c r="F177" s="202">
        <f>IF(F$235=FALSE,当期計画!F177,当期実績!F135)</f>
        <v>0</v>
      </c>
      <c r="G177" s="202">
        <f>IF(G$235=FALSE,当期計画!G177,当期実績!G135)</f>
        <v>0</v>
      </c>
      <c r="H177" s="202">
        <f>IF(H$235=FALSE,当期計画!H177,当期実績!H135)</f>
        <v>0</v>
      </c>
      <c r="I177" s="202">
        <f>IF(I$235=FALSE,当期計画!I177,当期実績!I135)</f>
        <v>0</v>
      </c>
      <c r="J177" s="202">
        <f>IF(J$235=FALSE,当期計画!J177,当期実績!J135)</f>
        <v>0</v>
      </c>
      <c r="K177" s="202">
        <f>IF(K$235=FALSE,当期計画!K177,当期実績!K135)</f>
        <v>0</v>
      </c>
      <c r="L177" s="202">
        <f>IF(L$235=FALSE,当期計画!L177,当期実績!L135)</f>
        <v>0</v>
      </c>
      <c r="M177" s="202">
        <f>IF(M$235=FALSE,当期計画!M177,当期実績!M135)</f>
        <v>0</v>
      </c>
      <c r="N177" s="202">
        <f>IF(N$235=FALSE,当期計画!N177,当期実績!N135)</f>
        <v>0</v>
      </c>
      <c r="O177" s="202">
        <f>IF(O$235=FALSE,当期計画!O177,当期実績!O135)</f>
        <v>0</v>
      </c>
      <c r="P177" s="202">
        <f>IF(P$235=FALSE,当期計画!P177,当期実績!P135)</f>
        <v>0</v>
      </c>
      <c r="Q177" s="89">
        <f t="shared" si="94"/>
        <v>0</v>
      </c>
      <c r="R177" s="2353">
        <f t="shared" si="90"/>
        <v>0</v>
      </c>
      <c r="S177" s="154">
        <f>前期実績!Q135</f>
        <v>0</v>
      </c>
      <c r="T177" s="645" t="b">
        <f>当期計画!T177</f>
        <v>0</v>
      </c>
      <c r="U177" s="79">
        <f>IF($AO177=TRUE,IF($T$1=FALSE,D177*HOME!$H$21,D177*HOME!$H$21/(1+HOME!$H$21)),
IF(D$2&lt;DATE(2019,10,1),
IF($T$1=FALSE,IF($T177=FALSE,D177*HOME!$H$18,0),
IF($T177=FALSE,D177*HOME!$H$18/(1+HOME!$H$18),0)),
IF($T$1=FALSE,IF($T177=FALSE,D177*HOME!$H$20,0),
IF($T177=FALSE,D177*HOME!$H$20/(1+HOME!$H$20),0))))</f>
        <v>0</v>
      </c>
      <c r="V177" s="79">
        <f>IF($AO177=TRUE,IF($T$1=FALSE,E177*HOME!$H$21,E177*HOME!$H$21/(1+HOME!$H$21)),
IF(E$2&lt;DATE(2019,10,1),
IF($T$1=FALSE,IF($T177=FALSE,E177*HOME!$H$18,0),
IF($T177=FALSE,E177*HOME!$H$18/(1+HOME!$H$18),0)),
IF($T$1=FALSE,IF($T177=FALSE,E177*HOME!$H$20,0),
IF($T177=FALSE,E177*HOME!$H$20/(1+HOME!$H$20),0))))</f>
        <v>0</v>
      </c>
      <c r="W177" s="79">
        <f>IF($AO177=TRUE,IF($T$1=FALSE,F177*HOME!$H$21,F177*HOME!$H$21/(1+HOME!$H$21)),
IF(F$2&lt;DATE(2019,10,1),
IF($T$1=FALSE,IF($T177=FALSE,F177*HOME!$H$18,0),
IF($T177=FALSE,F177*HOME!$H$18/(1+HOME!$H$18),0)),
IF($T$1=FALSE,IF($T177=FALSE,F177*HOME!$H$20,0),
IF($T177=FALSE,F177*HOME!$H$20/(1+HOME!$H$20),0))))</f>
        <v>0</v>
      </c>
      <c r="X177" s="79">
        <f>IF($AO177=TRUE,IF($T$1=FALSE,G177*HOME!$H$21,G177*HOME!$H$21/(1+HOME!$H$21)),
IF(G$2&lt;DATE(2019,10,1),
IF($T$1=FALSE,IF($T177=FALSE,G177*HOME!$H$18,0),
IF($T177=FALSE,G177*HOME!$H$18/(1+HOME!$H$18),0)),
IF($T$1=FALSE,IF($T177=FALSE,G177*HOME!$H$20,0),
IF($T177=FALSE,G177*HOME!$H$20/(1+HOME!$H$20),0))))</f>
        <v>0</v>
      </c>
      <c r="Y177" s="79">
        <f>IF($AO177=TRUE,IF($T$1=FALSE,H177*HOME!$H$21,H177*HOME!$H$21/(1+HOME!$H$21)),
IF(H$2&lt;DATE(2019,10,1),
IF($T$1=FALSE,IF($T177=FALSE,H177*HOME!$H$18,0),
IF($T177=FALSE,H177*HOME!$H$18/(1+HOME!$H$18),0)),
IF($T$1=FALSE,IF($T177=FALSE,H177*HOME!$H$20,0),
IF($T177=FALSE,H177*HOME!$H$20/(1+HOME!$H$20),0))))</f>
        <v>0</v>
      </c>
      <c r="Z177" s="79">
        <f>IF($AO177=TRUE,IF($T$1=FALSE,I177*HOME!$H$21,I177*HOME!$H$21/(1+HOME!$H$21)),
IF(I$2&lt;DATE(2019,10,1),
IF($T$1=FALSE,IF($T177=FALSE,I177*HOME!$H$18,0),
IF($T177=FALSE,I177*HOME!$H$18/(1+HOME!$H$18),0)),
IF($T$1=FALSE,IF($T177=FALSE,I177*HOME!$H$20,0),
IF($T177=FALSE,I177*HOME!$H$20/(1+HOME!$H$20),0))))</f>
        <v>0</v>
      </c>
      <c r="AA177" s="79">
        <f>IF($AO177=TRUE,IF($T$1=FALSE,J177*HOME!$H$21,J177*HOME!$H$21/(1+HOME!$H$21)),
IF(J$2&lt;DATE(2019,10,1),
IF($T$1=FALSE,IF($T177=FALSE,J177*HOME!$H$18,0),
IF($T177=FALSE,J177*HOME!$H$18/(1+HOME!$H$18),0)),
IF($T$1=FALSE,IF($T177=FALSE,J177*HOME!$H$20,0),
IF($T177=FALSE,J177*HOME!$H$20/(1+HOME!$H$20),0))))</f>
        <v>0</v>
      </c>
      <c r="AB177" s="79">
        <f>IF($AO177=TRUE,IF($T$1=FALSE,K177*HOME!$H$21,K177*HOME!$H$21/(1+HOME!$H$21)),
IF(K$2&lt;DATE(2019,10,1),
IF($T$1=FALSE,IF($T177=FALSE,K177*HOME!$H$18,0),
IF($T177=FALSE,K177*HOME!$H$18/(1+HOME!$H$18),0)),
IF($T$1=FALSE,IF($T177=FALSE,K177*HOME!$H$20,0),
IF($T177=FALSE,K177*HOME!$H$20/(1+HOME!$H$20),0))))</f>
        <v>0</v>
      </c>
      <c r="AC177" s="79">
        <f>IF($AO177=TRUE,IF($T$1=FALSE,L177*HOME!$H$21,L177*HOME!$H$21/(1+HOME!$H$21)),
IF(L$2&lt;DATE(2019,10,1),
IF($T$1=FALSE,IF($T177=FALSE,L177*HOME!$H$18,0),
IF($T177=FALSE,L177*HOME!$H$18/(1+HOME!$H$18),0)),
IF($T$1=FALSE,IF($T177=FALSE,L177*HOME!$H$20,0),
IF($T177=FALSE,L177*HOME!$H$20/(1+HOME!$H$20),0))))</f>
        <v>0</v>
      </c>
      <c r="AD177" s="79">
        <f>IF($AO177=TRUE,IF($T$1=FALSE,M177*HOME!$H$21,M177*HOME!$H$21/(1+HOME!$H$21)),
IF(M$2&lt;DATE(2019,10,1),
IF($T$1=FALSE,IF($T177=FALSE,M177*HOME!$H$18,0),
IF($T177=FALSE,M177*HOME!$H$18/(1+HOME!$H$18),0)),
IF($T$1=FALSE,IF($T177=FALSE,M177*HOME!$H$20,0),
IF($T177=FALSE,M177*HOME!$H$20/(1+HOME!$H$20),0))))</f>
        <v>0</v>
      </c>
      <c r="AE177" s="79">
        <f>IF($AO177=TRUE,IF($T$1=FALSE,N177*HOME!$H$21,N177*HOME!$H$21/(1+HOME!$H$21)),
IF(N$2&lt;DATE(2019,10,1),
IF($T$1=FALSE,IF($T177=FALSE,N177*HOME!$H$18,0),
IF($T177=FALSE,N177*HOME!$H$18/(1+HOME!$H$18),0)),
IF($T$1=FALSE,IF($T177=FALSE,N177*HOME!$H$20,0),
IF($T177=FALSE,N177*HOME!$H$20/(1+HOME!$H$20),0))))</f>
        <v>0</v>
      </c>
      <c r="AF177" s="79">
        <f>IF($AO177=TRUE,IF($T$1=FALSE,O177*HOME!$H$21,O177*HOME!$H$21/(1+HOME!$H$21)),
IF(O$2&lt;DATE(2019,10,1),
IF($T$1=FALSE,IF($T177=FALSE,O177*HOME!$H$18,0),
IF($T177=FALSE,O177*HOME!$H$18/(1+HOME!$H$18),0)),
IF($T$1=FALSE,IF($T177=FALSE,O177*HOME!$H$20,0),
IF($T177=FALSE,O177*HOME!$H$20/(1+HOME!$H$20),0))))</f>
        <v>0</v>
      </c>
      <c r="AG177" s="79">
        <f>IF($AO177=TRUE,IF($T$1=FALSE,P177*HOME!$H$21,P177*HOME!$H$21/(1+HOME!$H$21)),
IF(P$2&lt;DATE(2019,10,1),
IF($T$1=FALSE,IF($T177=FALSE,P177*HOME!$H$18,0),
IF($T177=FALSE,P177*HOME!$H$18/(1+HOME!$H$18),0)),
IF($T$1=FALSE,IF($T177=FALSE,P177*HOME!$H$20,0),
IF($T177=FALSE,P177*HOME!$H$20/(1+HOME!$H$20),0))))</f>
        <v>0</v>
      </c>
      <c r="AH177" s="79">
        <f t="shared" si="91"/>
        <v>0</v>
      </c>
      <c r="AI177" s="79">
        <f t="shared" si="79"/>
        <v>0</v>
      </c>
      <c r="AJ177" s="79"/>
      <c r="AK177" s="86"/>
      <c r="AL177" s="79"/>
      <c r="AM177" s="79"/>
      <c r="AN177" s="79"/>
      <c r="AO177" s="320" t="b">
        <v>0</v>
      </c>
      <c r="AP177" s="219"/>
      <c r="AQ177" s="415"/>
      <c r="AR177" s="1111"/>
      <c r="AS177" s="417"/>
      <c r="AT177" s="1101"/>
      <c r="AU177" s="1101"/>
      <c r="AZ177" s="392">
        <f t="shared" si="95"/>
        <v>0</v>
      </c>
      <c r="BA177" s="392">
        <f t="shared" si="92"/>
        <v>0</v>
      </c>
      <c r="BB177" s="392">
        <f t="shared" si="92"/>
        <v>0</v>
      </c>
      <c r="BC177" s="392">
        <f t="shared" si="92"/>
        <v>0</v>
      </c>
      <c r="BD177" s="392">
        <f t="shared" si="92"/>
        <v>0</v>
      </c>
      <c r="BE177" s="392">
        <f t="shared" si="92"/>
        <v>0</v>
      </c>
      <c r="BF177" s="392">
        <f t="shared" si="92"/>
        <v>0</v>
      </c>
      <c r="BG177" s="392">
        <f t="shared" si="92"/>
        <v>0</v>
      </c>
      <c r="BH177" s="392">
        <f t="shared" si="92"/>
        <v>0</v>
      </c>
      <c r="BI177" s="392">
        <f t="shared" si="92"/>
        <v>0</v>
      </c>
      <c r="BJ177" s="392">
        <f t="shared" si="92"/>
        <v>0</v>
      </c>
      <c r="BK177" s="392">
        <f t="shared" si="92"/>
        <v>0</v>
      </c>
      <c r="BL177" s="648">
        <f t="shared" si="92"/>
        <v>0</v>
      </c>
      <c r="BM177" s="649">
        <f t="shared" si="96"/>
        <v>0</v>
      </c>
      <c r="BN177" s="392">
        <f t="shared" si="93"/>
        <v>0</v>
      </c>
      <c r="BO177" s="392">
        <f t="shared" si="93"/>
        <v>0</v>
      </c>
      <c r="BP177" s="392">
        <f t="shared" si="93"/>
        <v>0</v>
      </c>
      <c r="BQ177" s="392">
        <f t="shared" si="93"/>
        <v>0</v>
      </c>
      <c r="BR177" s="392">
        <f t="shared" si="93"/>
        <v>0</v>
      </c>
      <c r="BS177" s="392">
        <f t="shared" si="93"/>
        <v>0</v>
      </c>
      <c r="BT177" s="392">
        <f t="shared" si="93"/>
        <v>0</v>
      </c>
      <c r="BU177" s="392">
        <f t="shared" si="93"/>
        <v>0</v>
      </c>
      <c r="BV177" s="392">
        <f t="shared" si="93"/>
        <v>0</v>
      </c>
      <c r="BW177" s="392">
        <f t="shared" si="93"/>
        <v>0</v>
      </c>
      <c r="BX177" s="392">
        <f t="shared" si="93"/>
        <v>0</v>
      </c>
      <c r="BY177" s="392">
        <f t="shared" si="93"/>
        <v>0</v>
      </c>
    </row>
    <row r="178" spans="1:77" ht="19.149999999999999" customHeight="1">
      <c r="A178" s="79"/>
      <c r="B178" s="79"/>
      <c r="C178" s="222">
        <f>IF(C$235=FALSE,当期計画!C178,当期実績!C136)</f>
        <v>0</v>
      </c>
      <c r="D178" s="202">
        <f>IF(D$235=FALSE,当期計画!D178,当期実績!D136)</f>
        <v>0</v>
      </c>
      <c r="E178" s="202">
        <f>IF(E$235=FALSE,当期計画!E178,当期実績!E136)</f>
        <v>0</v>
      </c>
      <c r="F178" s="202">
        <f>IF(F$235=FALSE,当期計画!F178,当期実績!F136)</f>
        <v>0</v>
      </c>
      <c r="G178" s="202">
        <f>IF(G$235=FALSE,当期計画!G178,当期実績!G136)</f>
        <v>0</v>
      </c>
      <c r="H178" s="202">
        <f>IF(H$235=FALSE,当期計画!H178,当期実績!H136)</f>
        <v>0</v>
      </c>
      <c r="I178" s="202">
        <f>IF(I$235=FALSE,当期計画!I178,当期実績!I136)</f>
        <v>0</v>
      </c>
      <c r="J178" s="202">
        <f>IF(J$235=FALSE,当期計画!J178,当期実績!J136)</f>
        <v>0</v>
      </c>
      <c r="K178" s="202">
        <f>IF(K$235=FALSE,当期計画!K178,当期実績!K136)</f>
        <v>0</v>
      </c>
      <c r="L178" s="202">
        <f>IF(L$235=FALSE,当期計画!L178,当期実績!L136)</f>
        <v>0</v>
      </c>
      <c r="M178" s="202">
        <f>IF(M$235=FALSE,当期計画!M178,当期実績!M136)</f>
        <v>0</v>
      </c>
      <c r="N178" s="202">
        <f>IF(N$235=FALSE,当期計画!N178,当期実績!N136)</f>
        <v>0</v>
      </c>
      <c r="O178" s="202">
        <f>IF(O$235=FALSE,当期計画!O178,当期実績!O136)</f>
        <v>0</v>
      </c>
      <c r="P178" s="202">
        <f>IF(P$235=FALSE,当期計画!P178,当期実績!P136)</f>
        <v>0</v>
      </c>
      <c r="Q178" s="89">
        <f t="shared" si="94"/>
        <v>0</v>
      </c>
      <c r="R178" s="2353">
        <f t="shared" si="90"/>
        <v>0</v>
      </c>
      <c r="S178" s="154">
        <f>前期実績!Q136</f>
        <v>0</v>
      </c>
      <c r="T178" s="645" t="b">
        <f>当期計画!T178</f>
        <v>0</v>
      </c>
      <c r="U178" s="79">
        <f>IF($AO178=TRUE,IF($T$1=FALSE,D178*HOME!$H$21,D178*HOME!$H$21/(1+HOME!$H$21)),
IF(D$2&lt;DATE(2019,10,1),
IF($T$1=FALSE,IF($T178=FALSE,D178*HOME!$H$18,0),
IF($T178=FALSE,D178*HOME!$H$18/(1+HOME!$H$18),0)),
IF($T$1=FALSE,IF($T178=FALSE,D178*HOME!$H$20,0),
IF($T178=FALSE,D178*HOME!$H$20/(1+HOME!$H$20),0))))</f>
        <v>0</v>
      </c>
      <c r="V178" s="79">
        <f>IF($AO178=TRUE,IF($T$1=FALSE,E178*HOME!$H$21,E178*HOME!$H$21/(1+HOME!$H$21)),
IF(E$2&lt;DATE(2019,10,1),
IF($T$1=FALSE,IF($T178=FALSE,E178*HOME!$H$18,0),
IF($T178=FALSE,E178*HOME!$H$18/(1+HOME!$H$18),0)),
IF($T$1=FALSE,IF($T178=FALSE,E178*HOME!$H$20,0),
IF($T178=FALSE,E178*HOME!$H$20/(1+HOME!$H$20),0))))</f>
        <v>0</v>
      </c>
      <c r="W178" s="79">
        <f>IF($AO178=TRUE,IF($T$1=FALSE,F178*HOME!$H$21,F178*HOME!$H$21/(1+HOME!$H$21)),
IF(F$2&lt;DATE(2019,10,1),
IF($T$1=FALSE,IF($T178=FALSE,F178*HOME!$H$18,0),
IF($T178=FALSE,F178*HOME!$H$18/(1+HOME!$H$18),0)),
IF($T$1=FALSE,IF($T178=FALSE,F178*HOME!$H$20,0),
IF($T178=FALSE,F178*HOME!$H$20/(1+HOME!$H$20),0))))</f>
        <v>0</v>
      </c>
      <c r="X178" s="79">
        <f>IF($AO178=TRUE,IF($T$1=FALSE,G178*HOME!$H$21,G178*HOME!$H$21/(1+HOME!$H$21)),
IF(G$2&lt;DATE(2019,10,1),
IF($T$1=FALSE,IF($T178=FALSE,G178*HOME!$H$18,0),
IF($T178=FALSE,G178*HOME!$H$18/(1+HOME!$H$18),0)),
IF($T$1=FALSE,IF($T178=FALSE,G178*HOME!$H$20,0),
IF($T178=FALSE,G178*HOME!$H$20/(1+HOME!$H$20),0))))</f>
        <v>0</v>
      </c>
      <c r="Y178" s="79">
        <f>IF($AO178=TRUE,IF($T$1=FALSE,H178*HOME!$H$21,H178*HOME!$H$21/(1+HOME!$H$21)),
IF(H$2&lt;DATE(2019,10,1),
IF($T$1=FALSE,IF($T178=FALSE,H178*HOME!$H$18,0),
IF($T178=FALSE,H178*HOME!$H$18/(1+HOME!$H$18),0)),
IF($T$1=FALSE,IF($T178=FALSE,H178*HOME!$H$20,0),
IF($T178=FALSE,H178*HOME!$H$20/(1+HOME!$H$20),0))))</f>
        <v>0</v>
      </c>
      <c r="Z178" s="79">
        <f>IF($AO178=TRUE,IF($T$1=FALSE,I178*HOME!$H$21,I178*HOME!$H$21/(1+HOME!$H$21)),
IF(I$2&lt;DATE(2019,10,1),
IF($T$1=FALSE,IF($T178=FALSE,I178*HOME!$H$18,0),
IF($T178=FALSE,I178*HOME!$H$18/(1+HOME!$H$18),0)),
IF($T$1=FALSE,IF($T178=FALSE,I178*HOME!$H$20,0),
IF($T178=FALSE,I178*HOME!$H$20/(1+HOME!$H$20),0))))</f>
        <v>0</v>
      </c>
      <c r="AA178" s="79">
        <f>IF($AO178=TRUE,IF($T$1=FALSE,J178*HOME!$H$21,J178*HOME!$H$21/(1+HOME!$H$21)),
IF(J$2&lt;DATE(2019,10,1),
IF($T$1=FALSE,IF($T178=FALSE,J178*HOME!$H$18,0),
IF($T178=FALSE,J178*HOME!$H$18/(1+HOME!$H$18),0)),
IF($T$1=FALSE,IF($T178=FALSE,J178*HOME!$H$20,0),
IF($T178=FALSE,J178*HOME!$H$20/(1+HOME!$H$20),0))))</f>
        <v>0</v>
      </c>
      <c r="AB178" s="79">
        <f>IF($AO178=TRUE,IF($T$1=FALSE,K178*HOME!$H$21,K178*HOME!$H$21/(1+HOME!$H$21)),
IF(K$2&lt;DATE(2019,10,1),
IF($T$1=FALSE,IF($T178=FALSE,K178*HOME!$H$18,0),
IF($T178=FALSE,K178*HOME!$H$18/(1+HOME!$H$18),0)),
IF($T$1=FALSE,IF($T178=FALSE,K178*HOME!$H$20,0),
IF($T178=FALSE,K178*HOME!$H$20/(1+HOME!$H$20),0))))</f>
        <v>0</v>
      </c>
      <c r="AC178" s="79">
        <f>IF($AO178=TRUE,IF($T$1=FALSE,L178*HOME!$H$21,L178*HOME!$H$21/(1+HOME!$H$21)),
IF(L$2&lt;DATE(2019,10,1),
IF($T$1=FALSE,IF($T178=FALSE,L178*HOME!$H$18,0),
IF($T178=FALSE,L178*HOME!$H$18/(1+HOME!$H$18),0)),
IF($T$1=FALSE,IF($T178=FALSE,L178*HOME!$H$20,0),
IF($T178=FALSE,L178*HOME!$H$20/(1+HOME!$H$20),0))))</f>
        <v>0</v>
      </c>
      <c r="AD178" s="79">
        <f>IF($AO178=TRUE,IF($T$1=FALSE,M178*HOME!$H$21,M178*HOME!$H$21/(1+HOME!$H$21)),
IF(M$2&lt;DATE(2019,10,1),
IF($T$1=FALSE,IF($T178=FALSE,M178*HOME!$H$18,0),
IF($T178=FALSE,M178*HOME!$H$18/(1+HOME!$H$18),0)),
IF($T$1=FALSE,IF($T178=FALSE,M178*HOME!$H$20,0),
IF($T178=FALSE,M178*HOME!$H$20/(1+HOME!$H$20),0))))</f>
        <v>0</v>
      </c>
      <c r="AE178" s="79">
        <f>IF($AO178=TRUE,IF($T$1=FALSE,N178*HOME!$H$21,N178*HOME!$H$21/(1+HOME!$H$21)),
IF(N$2&lt;DATE(2019,10,1),
IF($T$1=FALSE,IF($T178=FALSE,N178*HOME!$H$18,0),
IF($T178=FALSE,N178*HOME!$H$18/(1+HOME!$H$18),0)),
IF($T$1=FALSE,IF($T178=FALSE,N178*HOME!$H$20,0),
IF($T178=FALSE,N178*HOME!$H$20/(1+HOME!$H$20),0))))</f>
        <v>0</v>
      </c>
      <c r="AF178" s="79">
        <f>IF($AO178=TRUE,IF($T$1=FALSE,O178*HOME!$H$21,O178*HOME!$H$21/(1+HOME!$H$21)),
IF(O$2&lt;DATE(2019,10,1),
IF($T$1=FALSE,IF($T178=FALSE,O178*HOME!$H$18,0),
IF($T178=FALSE,O178*HOME!$H$18/(1+HOME!$H$18),0)),
IF($T$1=FALSE,IF($T178=FALSE,O178*HOME!$H$20,0),
IF($T178=FALSE,O178*HOME!$H$20/(1+HOME!$H$20),0))))</f>
        <v>0</v>
      </c>
      <c r="AG178" s="79">
        <f>IF($AO178=TRUE,IF($T$1=FALSE,P178*HOME!$H$21,P178*HOME!$H$21/(1+HOME!$H$21)),
IF(P$2&lt;DATE(2019,10,1),
IF($T$1=FALSE,IF($T178=FALSE,P178*HOME!$H$18,0),
IF($T178=FALSE,P178*HOME!$H$18/(1+HOME!$H$18),0)),
IF($T$1=FALSE,IF($T178=FALSE,P178*HOME!$H$20,0),
IF($T178=FALSE,P178*HOME!$H$20/(1+HOME!$H$20),0))))</f>
        <v>0</v>
      </c>
      <c r="AH178" s="79">
        <f t="shared" si="91"/>
        <v>0</v>
      </c>
      <c r="AI178" s="79">
        <f t="shared" si="79"/>
        <v>0</v>
      </c>
      <c r="AJ178" s="79"/>
      <c r="AK178" s="86"/>
      <c r="AL178" s="79"/>
      <c r="AM178" s="79"/>
      <c r="AN178" s="79"/>
      <c r="AO178" s="320" t="b">
        <v>0</v>
      </c>
      <c r="AP178" s="219"/>
      <c r="AQ178" s="415"/>
      <c r="AR178" s="1111"/>
      <c r="AS178" s="417"/>
      <c r="AT178" s="1101"/>
      <c r="AU178" s="1101"/>
      <c r="AZ178" s="392">
        <f t="shared" si="95"/>
        <v>0</v>
      </c>
      <c r="BA178" s="392">
        <f t="shared" si="92"/>
        <v>0</v>
      </c>
      <c r="BB178" s="392">
        <f t="shared" si="92"/>
        <v>0</v>
      </c>
      <c r="BC178" s="392">
        <f t="shared" si="92"/>
        <v>0</v>
      </c>
      <c r="BD178" s="392">
        <f t="shared" si="92"/>
        <v>0</v>
      </c>
      <c r="BE178" s="392">
        <f t="shared" si="92"/>
        <v>0</v>
      </c>
      <c r="BF178" s="392">
        <f t="shared" si="92"/>
        <v>0</v>
      </c>
      <c r="BG178" s="392">
        <f t="shared" si="92"/>
        <v>0</v>
      </c>
      <c r="BH178" s="392">
        <f t="shared" si="92"/>
        <v>0</v>
      </c>
      <c r="BI178" s="392">
        <f t="shared" si="92"/>
        <v>0</v>
      </c>
      <c r="BJ178" s="392">
        <f t="shared" si="92"/>
        <v>0</v>
      </c>
      <c r="BK178" s="392">
        <f t="shared" si="92"/>
        <v>0</v>
      </c>
      <c r="BL178" s="648">
        <f t="shared" si="92"/>
        <v>0</v>
      </c>
      <c r="BM178" s="649">
        <f t="shared" si="96"/>
        <v>0</v>
      </c>
      <c r="BN178" s="392">
        <f t="shared" si="93"/>
        <v>0</v>
      </c>
      <c r="BO178" s="392">
        <f t="shared" si="93"/>
        <v>0</v>
      </c>
      <c r="BP178" s="392">
        <f t="shared" si="93"/>
        <v>0</v>
      </c>
      <c r="BQ178" s="392">
        <f t="shared" si="93"/>
        <v>0</v>
      </c>
      <c r="BR178" s="392">
        <f t="shared" si="93"/>
        <v>0</v>
      </c>
      <c r="BS178" s="392">
        <f t="shared" si="93"/>
        <v>0</v>
      </c>
      <c r="BT178" s="392">
        <f t="shared" si="93"/>
        <v>0</v>
      </c>
      <c r="BU178" s="392">
        <f t="shared" si="93"/>
        <v>0</v>
      </c>
      <c r="BV178" s="392">
        <f t="shared" si="93"/>
        <v>0</v>
      </c>
      <c r="BW178" s="392">
        <f t="shared" si="93"/>
        <v>0</v>
      </c>
      <c r="BX178" s="392">
        <f t="shared" si="93"/>
        <v>0</v>
      </c>
      <c r="BY178" s="392">
        <f t="shared" si="93"/>
        <v>0</v>
      </c>
    </row>
    <row r="179" spans="1:77" ht="19.149999999999999" customHeight="1">
      <c r="A179" s="79"/>
      <c r="B179" s="79"/>
      <c r="C179" s="222">
        <f>IF(C$235=FALSE,当期計画!C179,当期実績!C137)</f>
        <v>0</v>
      </c>
      <c r="D179" s="202">
        <f>IF(D$235=FALSE,当期計画!D179,当期実績!D137)</f>
        <v>0</v>
      </c>
      <c r="E179" s="202">
        <f>IF(E$235=FALSE,当期計画!E179,当期実績!E137)</f>
        <v>0</v>
      </c>
      <c r="F179" s="202">
        <f>IF(F$235=FALSE,当期計画!F179,当期実績!F137)</f>
        <v>0</v>
      </c>
      <c r="G179" s="202">
        <f>IF(G$235=FALSE,当期計画!G179,当期実績!G137)</f>
        <v>0</v>
      </c>
      <c r="H179" s="202">
        <f>IF(H$235=FALSE,当期計画!H179,当期実績!H137)</f>
        <v>0</v>
      </c>
      <c r="I179" s="202">
        <f>IF(I$235=FALSE,当期計画!I179,当期実績!I137)</f>
        <v>0</v>
      </c>
      <c r="J179" s="202">
        <f>IF(J$235=FALSE,当期計画!J179,当期実績!J137)</f>
        <v>0</v>
      </c>
      <c r="K179" s="202">
        <f>IF(K$235=FALSE,当期計画!K179,当期実績!K137)</f>
        <v>0</v>
      </c>
      <c r="L179" s="202">
        <f>IF(L$235=FALSE,当期計画!L179,当期実績!L137)</f>
        <v>0</v>
      </c>
      <c r="M179" s="202">
        <f>IF(M$235=FALSE,当期計画!M179,当期実績!M137)</f>
        <v>0</v>
      </c>
      <c r="N179" s="202">
        <f>IF(N$235=FALSE,当期計画!N179,当期実績!N137)</f>
        <v>0</v>
      </c>
      <c r="O179" s="202">
        <f>IF(O$235=FALSE,当期計画!O179,当期実績!O137)</f>
        <v>0</v>
      </c>
      <c r="P179" s="202">
        <f>IF(P$235=FALSE,当期計画!P179,当期実績!P137)</f>
        <v>0</v>
      </c>
      <c r="Q179" s="89">
        <f t="shared" si="94"/>
        <v>0</v>
      </c>
      <c r="R179" s="2353">
        <f t="shared" si="90"/>
        <v>0</v>
      </c>
      <c r="S179" s="154">
        <f>前期実績!Q137</f>
        <v>0</v>
      </c>
      <c r="T179" s="645" t="b">
        <f>当期計画!T179</f>
        <v>0</v>
      </c>
      <c r="U179" s="79">
        <f>IF($AO179=TRUE,IF($T$1=FALSE,D179*HOME!$H$21,D179*HOME!$H$21/(1+HOME!$H$21)),
IF(D$2&lt;DATE(2019,10,1),
IF($T$1=FALSE,IF($T179=FALSE,D179*HOME!$H$18,0),
IF($T179=FALSE,D179*HOME!$H$18/(1+HOME!$H$18),0)),
IF($T$1=FALSE,IF($T179=FALSE,D179*HOME!$H$20,0),
IF($T179=FALSE,D179*HOME!$H$20/(1+HOME!$H$20),0))))</f>
        <v>0</v>
      </c>
      <c r="V179" s="79">
        <f>IF($AO179=TRUE,IF($T$1=FALSE,E179*HOME!$H$21,E179*HOME!$H$21/(1+HOME!$H$21)),
IF(E$2&lt;DATE(2019,10,1),
IF($T$1=FALSE,IF($T179=FALSE,E179*HOME!$H$18,0),
IF($T179=FALSE,E179*HOME!$H$18/(1+HOME!$H$18),0)),
IF($T$1=FALSE,IF($T179=FALSE,E179*HOME!$H$20,0),
IF($T179=FALSE,E179*HOME!$H$20/(1+HOME!$H$20),0))))</f>
        <v>0</v>
      </c>
      <c r="W179" s="79">
        <f>IF($AO179=TRUE,IF($T$1=FALSE,F179*HOME!$H$21,F179*HOME!$H$21/(1+HOME!$H$21)),
IF(F$2&lt;DATE(2019,10,1),
IF($T$1=FALSE,IF($T179=FALSE,F179*HOME!$H$18,0),
IF($T179=FALSE,F179*HOME!$H$18/(1+HOME!$H$18),0)),
IF($T$1=FALSE,IF($T179=FALSE,F179*HOME!$H$20,0),
IF($T179=FALSE,F179*HOME!$H$20/(1+HOME!$H$20),0))))</f>
        <v>0</v>
      </c>
      <c r="X179" s="79">
        <f>IF($AO179=TRUE,IF($T$1=FALSE,G179*HOME!$H$21,G179*HOME!$H$21/(1+HOME!$H$21)),
IF(G$2&lt;DATE(2019,10,1),
IF($T$1=FALSE,IF($T179=FALSE,G179*HOME!$H$18,0),
IF($T179=FALSE,G179*HOME!$H$18/(1+HOME!$H$18),0)),
IF($T$1=FALSE,IF($T179=FALSE,G179*HOME!$H$20,0),
IF($T179=FALSE,G179*HOME!$H$20/(1+HOME!$H$20),0))))</f>
        <v>0</v>
      </c>
      <c r="Y179" s="79">
        <f>IF($AO179=TRUE,IF($T$1=FALSE,H179*HOME!$H$21,H179*HOME!$H$21/(1+HOME!$H$21)),
IF(H$2&lt;DATE(2019,10,1),
IF($T$1=FALSE,IF($T179=FALSE,H179*HOME!$H$18,0),
IF($T179=FALSE,H179*HOME!$H$18/(1+HOME!$H$18),0)),
IF($T$1=FALSE,IF($T179=FALSE,H179*HOME!$H$20,0),
IF($T179=FALSE,H179*HOME!$H$20/(1+HOME!$H$20),0))))</f>
        <v>0</v>
      </c>
      <c r="Z179" s="79">
        <f>IF($AO179=TRUE,IF($T$1=FALSE,I179*HOME!$H$21,I179*HOME!$H$21/(1+HOME!$H$21)),
IF(I$2&lt;DATE(2019,10,1),
IF($T$1=FALSE,IF($T179=FALSE,I179*HOME!$H$18,0),
IF($T179=FALSE,I179*HOME!$H$18/(1+HOME!$H$18),0)),
IF($T$1=FALSE,IF($T179=FALSE,I179*HOME!$H$20,0),
IF($T179=FALSE,I179*HOME!$H$20/(1+HOME!$H$20),0))))</f>
        <v>0</v>
      </c>
      <c r="AA179" s="79">
        <f>IF($AO179=TRUE,IF($T$1=FALSE,J179*HOME!$H$21,J179*HOME!$H$21/(1+HOME!$H$21)),
IF(J$2&lt;DATE(2019,10,1),
IF($T$1=FALSE,IF($T179=FALSE,J179*HOME!$H$18,0),
IF($T179=FALSE,J179*HOME!$H$18/(1+HOME!$H$18),0)),
IF($T$1=FALSE,IF($T179=FALSE,J179*HOME!$H$20,0),
IF($T179=FALSE,J179*HOME!$H$20/(1+HOME!$H$20),0))))</f>
        <v>0</v>
      </c>
      <c r="AB179" s="79">
        <f>IF($AO179=TRUE,IF($T$1=FALSE,K179*HOME!$H$21,K179*HOME!$H$21/(1+HOME!$H$21)),
IF(K$2&lt;DATE(2019,10,1),
IF($T$1=FALSE,IF($T179=FALSE,K179*HOME!$H$18,0),
IF($T179=FALSE,K179*HOME!$H$18/(1+HOME!$H$18),0)),
IF($T$1=FALSE,IF($T179=FALSE,K179*HOME!$H$20,0),
IF($T179=FALSE,K179*HOME!$H$20/(1+HOME!$H$20),0))))</f>
        <v>0</v>
      </c>
      <c r="AC179" s="79">
        <f>IF($AO179=TRUE,IF($T$1=FALSE,L179*HOME!$H$21,L179*HOME!$H$21/(1+HOME!$H$21)),
IF(L$2&lt;DATE(2019,10,1),
IF($T$1=FALSE,IF($T179=FALSE,L179*HOME!$H$18,0),
IF($T179=FALSE,L179*HOME!$H$18/(1+HOME!$H$18),0)),
IF($T$1=FALSE,IF($T179=FALSE,L179*HOME!$H$20,0),
IF($T179=FALSE,L179*HOME!$H$20/(1+HOME!$H$20),0))))</f>
        <v>0</v>
      </c>
      <c r="AD179" s="79">
        <f>IF($AO179=TRUE,IF($T$1=FALSE,M179*HOME!$H$21,M179*HOME!$H$21/(1+HOME!$H$21)),
IF(M$2&lt;DATE(2019,10,1),
IF($T$1=FALSE,IF($T179=FALSE,M179*HOME!$H$18,0),
IF($T179=FALSE,M179*HOME!$H$18/(1+HOME!$H$18),0)),
IF($T$1=FALSE,IF($T179=FALSE,M179*HOME!$H$20,0),
IF($T179=FALSE,M179*HOME!$H$20/(1+HOME!$H$20),0))))</f>
        <v>0</v>
      </c>
      <c r="AE179" s="79">
        <f>IF($AO179=TRUE,IF($T$1=FALSE,N179*HOME!$H$21,N179*HOME!$H$21/(1+HOME!$H$21)),
IF(N$2&lt;DATE(2019,10,1),
IF($T$1=FALSE,IF($T179=FALSE,N179*HOME!$H$18,0),
IF($T179=FALSE,N179*HOME!$H$18/(1+HOME!$H$18),0)),
IF($T$1=FALSE,IF($T179=FALSE,N179*HOME!$H$20,0),
IF($T179=FALSE,N179*HOME!$H$20/(1+HOME!$H$20),0))))</f>
        <v>0</v>
      </c>
      <c r="AF179" s="79">
        <f>IF($AO179=TRUE,IF($T$1=FALSE,O179*HOME!$H$21,O179*HOME!$H$21/(1+HOME!$H$21)),
IF(O$2&lt;DATE(2019,10,1),
IF($T$1=FALSE,IF($T179=FALSE,O179*HOME!$H$18,0),
IF($T179=FALSE,O179*HOME!$H$18/(1+HOME!$H$18),0)),
IF($T$1=FALSE,IF($T179=FALSE,O179*HOME!$H$20,0),
IF($T179=FALSE,O179*HOME!$H$20/(1+HOME!$H$20),0))))</f>
        <v>0</v>
      </c>
      <c r="AG179" s="79">
        <f>IF($AO179=TRUE,IF($T$1=FALSE,P179*HOME!$H$21,P179*HOME!$H$21/(1+HOME!$H$21)),
IF(P$2&lt;DATE(2019,10,1),
IF($T$1=FALSE,IF($T179=FALSE,P179*HOME!$H$18,0),
IF($T179=FALSE,P179*HOME!$H$18/(1+HOME!$H$18),0)),
IF($T$1=FALSE,IF($T179=FALSE,P179*HOME!$H$20,0),
IF($T179=FALSE,P179*HOME!$H$20/(1+HOME!$H$20),0))))</f>
        <v>0</v>
      </c>
      <c r="AH179" s="79">
        <f t="shared" si="91"/>
        <v>0</v>
      </c>
      <c r="AI179" s="79">
        <f t="shared" si="79"/>
        <v>0</v>
      </c>
      <c r="AJ179" s="79"/>
      <c r="AK179" s="86"/>
      <c r="AL179" s="79"/>
      <c r="AM179" s="79"/>
      <c r="AN179" s="79"/>
      <c r="AO179" s="320" t="b">
        <v>0</v>
      </c>
      <c r="AP179" s="219"/>
      <c r="AQ179" s="415"/>
      <c r="AR179" s="1111"/>
      <c r="AS179" s="417"/>
      <c r="AT179" s="1101"/>
      <c r="AU179" s="1101"/>
      <c r="AZ179" s="392">
        <f t="shared" si="95"/>
        <v>0</v>
      </c>
      <c r="BA179" s="392">
        <f t="shared" si="92"/>
        <v>0</v>
      </c>
      <c r="BB179" s="392">
        <f t="shared" si="92"/>
        <v>0</v>
      </c>
      <c r="BC179" s="392">
        <f t="shared" si="92"/>
        <v>0</v>
      </c>
      <c r="BD179" s="392">
        <f t="shared" si="92"/>
        <v>0</v>
      </c>
      <c r="BE179" s="392">
        <f t="shared" si="92"/>
        <v>0</v>
      </c>
      <c r="BF179" s="392">
        <f t="shared" si="92"/>
        <v>0</v>
      </c>
      <c r="BG179" s="392">
        <f t="shared" si="92"/>
        <v>0</v>
      </c>
      <c r="BH179" s="392">
        <f t="shared" si="92"/>
        <v>0</v>
      </c>
      <c r="BI179" s="392">
        <f t="shared" si="92"/>
        <v>0</v>
      </c>
      <c r="BJ179" s="392">
        <f t="shared" si="92"/>
        <v>0</v>
      </c>
      <c r="BK179" s="392">
        <f t="shared" si="92"/>
        <v>0</v>
      </c>
      <c r="BL179" s="648">
        <f t="shared" si="92"/>
        <v>0</v>
      </c>
      <c r="BM179" s="649">
        <f t="shared" si="96"/>
        <v>0</v>
      </c>
      <c r="BN179" s="392">
        <f t="shared" si="93"/>
        <v>0</v>
      </c>
      <c r="BO179" s="392">
        <f t="shared" si="93"/>
        <v>0</v>
      </c>
      <c r="BP179" s="392">
        <f t="shared" si="93"/>
        <v>0</v>
      </c>
      <c r="BQ179" s="392">
        <f t="shared" si="93"/>
        <v>0</v>
      </c>
      <c r="BR179" s="392">
        <f t="shared" si="93"/>
        <v>0</v>
      </c>
      <c r="BS179" s="392">
        <f t="shared" si="93"/>
        <v>0</v>
      </c>
      <c r="BT179" s="392">
        <f t="shared" si="93"/>
        <v>0</v>
      </c>
      <c r="BU179" s="392">
        <f t="shared" si="93"/>
        <v>0</v>
      </c>
      <c r="BV179" s="392">
        <f t="shared" si="93"/>
        <v>0</v>
      </c>
      <c r="BW179" s="392">
        <f t="shared" si="93"/>
        <v>0</v>
      </c>
      <c r="BX179" s="392">
        <f t="shared" si="93"/>
        <v>0</v>
      </c>
      <c r="BY179" s="392">
        <f t="shared" si="93"/>
        <v>0</v>
      </c>
    </row>
    <row r="180" spans="1:77" ht="19.149999999999999" customHeight="1">
      <c r="A180" s="79"/>
      <c r="B180" s="79"/>
      <c r="C180" s="222">
        <f>IF(C$235=FALSE,当期計画!C180,当期実績!C138)</f>
        <v>0</v>
      </c>
      <c r="D180" s="202">
        <f>IF(D$235=FALSE,当期計画!D180,当期実績!D138)</f>
        <v>0</v>
      </c>
      <c r="E180" s="202">
        <f>IF(E$235=FALSE,当期計画!E180,当期実績!E138)</f>
        <v>0</v>
      </c>
      <c r="F180" s="202">
        <f>IF(F$235=FALSE,当期計画!F180,当期実績!F138)</f>
        <v>0</v>
      </c>
      <c r="G180" s="202">
        <f>IF(G$235=FALSE,当期計画!G180,当期実績!G138)</f>
        <v>0</v>
      </c>
      <c r="H180" s="202">
        <f>IF(H$235=FALSE,当期計画!H180,当期実績!H138)</f>
        <v>0</v>
      </c>
      <c r="I180" s="202">
        <f>IF(I$235=FALSE,当期計画!I180,当期実績!I138)</f>
        <v>0</v>
      </c>
      <c r="J180" s="202">
        <f>IF(J$235=FALSE,当期計画!J180,当期実績!J138)</f>
        <v>0</v>
      </c>
      <c r="K180" s="202">
        <f>IF(K$235=FALSE,当期計画!K180,当期実績!K138)</f>
        <v>0</v>
      </c>
      <c r="L180" s="202">
        <f>IF(L$235=FALSE,当期計画!L180,当期実績!L138)</f>
        <v>0</v>
      </c>
      <c r="M180" s="202">
        <f>IF(M$235=FALSE,当期計画!M180,当期実績!M138)</f>
        <v>0</v>
      </c>
      <c r="N180" s="202">
        <f>IF(N$235=FALSE,当期計画!N180,当期実績!N138)</f>
        <v>0</v>
      </c>
      <c r="O180" s="202">
        <f>IF(O$235=FALSE,当期計画!O180,当期実績!O138)</f>
        <v>0</v>
      </c>
      <c r="P180" s="202">
        <f>IF(P$235=FALSE,当期計画!P180,当期実績!P138)</f>
        <v>0</v>
      </c>
      <c r="Q180" s="89">
        <f t="shared" si="94"/>
        <v>0</v>
      </c>
      <c r="R180" s="2353">
        <f t="shared" si="90"/>
        <v>0</v>
      </c>
      <c r="S180" s="154">
        <f>前期実績!Q138</f>
        <v>0</v>
      </c>
      <c r="T180" s="645" t="b">
        <f>当期計画!T180</f>
        <v>0</v>
      </c>
      <c r="U180" s="79">
        <f>IF($AO180=TRUE,IF($T$1=FALSE,D180*HOME!$H$21,D180*HOME!$H$21/(1+HOME!$H$21)),
IF(D$2&lt;DATE(2019,10,1),
IF($T$1=FALSE,IF($T180=FALSE,D180*HOME!$H$18,0),
IF($T180=FALSE,D180*HOME!$H$18/(1+HOME!$H$18),0)),
IF($T$1=FALSE,IF($T180=FALSE,D180*HOME!$H$20,0),
IF($T180=FALSE,D180*HOME!$H$20/(1+HOME!$H$20),0))))</f>
        <v>0</v>
      </c>
      <c r="V180" s="79">
        <f>IF($AO180=TRUE,IF($T$1=FALSE,E180*HOME!$H$21,E180*HOME!$H$21/(1+HOME!$H$21)),
IF(E$2&lt;DATE(2019,10,1),
IF($T$1=FALSE,IF($T180=FALSE,E180*HOME!$H$18,0),
IF($T180=FALSE,E180*HOME!$H$18/(1+HOME!$H$18),0)),
IF($T$1=FALSE,IF($T180=FALSE,E180*HOME!$H$20,0),
IF($T180=FALSE,E180*HOME!$H$20/(1+HOME!$H$20),0))))</f>
        <v>0</v>
      </c>
      <c r="W180" s="79">
        <f>IF($AO180=TRUE,IF($T$1=FALSE,F180*HOME!$H$21,F180*HOME!$H$21/(1+HOME!$H$21)),
IF(F$2&lt;DATE(2019,10,1),
IF($T$1=FALSE,IF($T180=FALSE,F180*HOME!$H$18,0),
IF($T180=FALSE,F180*HOME!$H$18/(1+HOME!$H$18),0)),
IF($T$1=FALSE,IF($T180=FALSE,F180*HOME!$H$20,0),
IF($T180=FALSE,F180*HOME!$H$20/(1+HOME!$H$20),0))))</f>
        <v>0</v>
      </c>
      <c r="X180" s="79">
        <f>IF($AO180=TRUE,IF($T$1=FALSE,G180*HOME!$H$21,G180*HOME!$H$21/(1+HOME!$H$21)),
IF(G$2&lt;DATE(2019,10,1),
IF($T$1=FALSE,IF($T180=FALSE,G180*HOME!$H$18,0),
IF($T180=FALSE,G180*HOME!$H$18/(1+HOME!$H$18),0)),
IF($T$1=FALSE,IF($T180=FALSE,G180*HOME!$H$20,0),
IF($T180=FALSE,G180*HOME!$H$20/(1+HOME!$H$20),0))))</f>
        <v>0</v>
      </c>
      <c r="Y180" s="79">
        <f>IF($AO180=TRUE,IF($T$1=FALSE,H180*HOME!$H$21,H180*HOME!$H$21/(1+HOME!$H$21)),
IF(H$2&lt;DATE(2019,10,1),
IF($T$1=FALSE,IF($T180=FALSE,H180*HOME!$H$18,0),
IF($T180=FALSE,H180*HOME!$H$18/(1+HOME!$H$18),0)),
IF($T$1=FALSE,IF($T180=FALSE,H180*HOME!$H$20,0),
IF($T180=FALSE,H180*HOME!$H$20/(1+HOME!$H$20),0))))</f>
        <v>0</v>
      </c>
      <c r="Z180" s="79">
        <f>IF($AO180=TRUE,IF($T$1=FALSE,I180*HOME!$H$21,I180*HOME!$H$21/(1+HOME!$H$21)),
IF(I$2&lt;DATE(2019,10,1),
IF($T$1=FALSE,IF($T180=FALSE,I180*HOME!$H$18,0),
IF($T180=FALSE,I180*HOME!$H$18/(1+HOME!$H$18),0)),
IF($T$1=FALSE,IF($T180=FALSE,I180*HOME!$H$20,0),
IF($T180=FALSE,I180*HOME!$H$20/(1+HOME!$H$20),0))))</f>
        <v>0</v>
      </c>
      <c r="AA180" s="79">
        <f>IF($AO180=TRUE,IF($T$1=FALSE,J180*HOME!$H$21,J180*HOME!$H$21/(1+HOME!$H$21)),
IF(J$2&lt;DATE(2019,10,1),
IF($T$1=FALSE,IF($T180=FALSE,J180*HOME!$H$18,0),
IF($T180=FALSE,J180*HOME!$H$18/(1+HOME!$H$18),0)),
IF($T$1=FALSE,IF($T180=FALSE,J180*HOME!$H$20,0),
IF($T180=FALSE,J180*HOME!$H$20/(1+HOME!$H$20),0))))</f>
        <v>0</v>
      </c>
      <c r="AB180" s="79">
        <f>IF($AO180=TRUE,IF($T$1=FALSE,K180*HOME!$H$21,K180*HOME!$H$21/(1+HOME!$H$21)),
IF(K$2&lt;DATE(2019,10,1),
IF($T$1=FALSE,IF($T180=FALSE,K180*HOME!$H$18,0),
IF($T180=FALSE,K180*HOME!$H$18/(1+HOME!$H$18),0)),
IF($T$1=FALSE,IF($T180=FALSE,K180*HOME!$H$20,0),
IF($T180=FALSE,K180*HOME!$H$20/(1+HOME!$H$20),0))))</f>
        <v>0</v>
      </c>
      <c r="AC180" s="79">
        <f>IF($AO180=TRUE,IF($T$1=FALSE,L180*HOME!$H$21,L180*HOME!$H$21/(1+HOME!$H$21)),
IF(L$2&lt;DATE(2019,10,1),
IF($T$1=FALSE,IF($T180=FALSE,L180*HOME!$H$18,0),
IF($T180=FALSE,L180*HOME!$H$18/(1+HOME!$H$18),0)),
IF($T$1=FALSE,IF($T180=FALSE,L180*HOME!$H$20,0),
IF($T180=FALSE,L180*HOME!$H$20/(1+HOME!$H$20),0))))</f>
        <v>0</v>
      </c>
      <c r="AD180" s="79">
        <f>IF($AO180=TRUE,IF($T$1=FALSE,M180*HOME!$H$21,M180*HOME!$H$21/(1+HOME!$H$21)),
IF(M$2&lt;DATE(2019,10,1),
IF($T$1=FALSE,IF($T180=FALSE,M180*HOME!$H$18,0),
IF($T180=FALSE,M180*HOME!$H$18/(1+HOME!$H$18),0)),
IF($T$1=FALSE,IF($T180=FALSE,M180*HOME!$H$20,0),
IF($T180=FALSE,M180*HOME!$H$20/(1+HOME!$H$20),0))))</f>
        <v>0</v>
      </c>
      <c r="AE180" s="79">
        <f>IF($AO180=TRUE,IF($T$1=FALSE,N180*HOME!$H$21,N180*HOME!$H$21/(1+HOME!$H$21)),
IF(N$2&lt;DATE(2019,10,1),
IF($T$1=FALSE,IF($T180=FALSE,N180*HOME!$H$18,0),
IF($T180=FALSE,N180*HOME!$H$18/(1+HOME!$H$18),0)),
IF($T$1=FALSE,IF($T180=FALSE,N180*HOME!$H$20,0),
IF($T180=FALSE,N180*HOME!$H$20/(1+HOME!$H$20),0))))</f>
        <v>0</v>
      </c>
      <c r="AF180" s="79">
        <f>IF($AO180=TRUE,IF($T$1=FALSE,O180*HOME!$H$21,O180*HOME!$H$21/(1+HOME!$H$21)),
IF(O$2&lt;DATE(2019,10,1),
IF($T$1=FALSE,IF($T180=FALSE,O180*HOME!$H$18,0),
IF($T180=FALSE,O180*HOME!$H$18/(1+HOME!$H$18),0)),
IF($T$1=FALSE,IF($T180=FALSE,O180*HOME!$H$20,0),
IF($T180=FALSE,O180*HOME!$H$20/(1+HOME!$H$20),0))))</f>
        <v>0</v>
      </c>
      <c r="AG180" s="79">
        <f>IF($AO180=TRUE,IF($T$1=FALSE,P180*HOME!$H$21,P180*HOME!$H$21/(1+HOME!$H$21)),
IF(P$2&lt;DATE(2019,10,1),
IF($T$1=FALSE,IF($T180=FALSE,P180*HOME!$H$18,0),
IF($T180=FALSE,P180*HOME!$H$18/(1+HOME!$H$18),0)),
IF($T$1=FALSE,IF($T180=FALSE,P180*HOME!$H$20,0),
IF($T180=FALSE,P180*HOME!$H$20/(1+HOME!$H$20),0))))</f>
        <v>0</v>
      </c>
      <c r="AH180" s="79">
        <f t="shared" si="91"/>
        <v>0</v>
      </c>
      <c r="AI180" s="79">
        <f t="shared" si="79"/>
        <v>0</v>
      </c>
      <c r="AJ180" s="79"/>
      <c r="AK180" s="86"/>
      <c r="AL180" s="79"/>
      <c r="AM180" s="79"/>
      <c r="AN180" s="79"/>
      <c r="AO180" s="320" t="b">
        <v>0</v>
      </c>
      <c r="AP180" s="219"/>
      <c r="AQ180" s="415"/>
      <c r="AR180" s="1111"/>
      <c r="AS180" s="417"/>
      <c r="AT180" s="1101"/>
      <c r="AU180" s="1101"/>
      <c r="AZ180" s="392">
        <f t="shared" si="95"/>
        <v>0</v>
      </c>
      <c r="BA180" s="392">
        <f t="shared" si="92"/>
        <v>0</v>
      </c>
      <c r="BB180" s="392">
        <f t="shared" si="92"/>
        <v>0</v>
      </c>
      <c r="BC180" s="392">
        <f t="shared" si="92"/>
        <v>0</v>
      </c>
      <c r="BD180" s="392">
        <f t="shared" si="92"/>
        <v>0</v>
      </c>
      <c r="BE180" s="392">
        <f t="shared" si="92"/>
        <v>0</v>
      </c>
      <c r="BF180" s="392">
        <f t="shared" si="92"/>
        <v>0</v>
      </c>
      <c r="BG180" s="392">
        <f t="shared" si="92"/>
        <v>0</v>
      </c>
      <c r="BH180" s="392">
        <f t="shared" si="92"/>
        <v>0</v>
      </c>
      <c r="BI180" s="392">
        <f t="shared" si="92"/>
        <v>0</v>
      </c>
      <c r="BJ180" s="392">
        <f t="shared" si="92"/>
        <v>0</v>
      </c>
      <c r="BK180" s="392">
        <f t="shared" si="92"/>
        <v>0</v>
      </c>
      <c r="BL180" s="648">
        <f t="shared" si="92"/>
        <v>0</v>
      </c>
      <c r="BM180" s="649">
        <f t="shared" si="96"/>
        <v>0</v>
      </c>
      <c r="BN180" s="392">
        <f t="shared" si="93"/>
        <v>0</v>
      </c>
      <c r="BO180" s="392">
        <f t="shared" si="93"/>
        <v>0</v>
      </c>
      <c r="BP180" s="392">
        <f t="shared" si="93"/>
        <v>0</v>
      </c>
      <c r="BQ180" s="392">
        <f t="shared" si="93"/>
        <v>0</v>
      </c>
      <c r="BR180" s="392">
        <f t="shared" si="93"/>
        <v>0</v>
      </c>
      <c r="BS180" s="392">
        <f t="shared" si="93"/>
        <v>0</v>
      </c>
      <c r="BT180" s="392">
        <f t="shared" si="93"/>
        <v>0</v>
      </c>
      <c r="BU180" s="392">
        <f t="shared" si="93"/>
        <v>0</v>
      </c>
      <c r="BV180" s="392">
        <f t="shared" si="93"/>
        <v>0</v>
      </c>
      <c r="BW180" s="392">
        <f t="shared" si="93"/>
        <v>0</v>
      </c>
      <c r="BX180" s="392">
        <f t="shared" si="93"/>
        <v>0</v>
      </c>
      <c r="BY180" s="392">
        <f t="shared" si="93"/>
        <v>0</v>
      </c>
    </row>
    <row r="181" spans="1:77" ht="19.149999999999999" customHeight="1">
      <c r="A181" s="79"/>
      <c r="B181" s="79"/>
      <c r="C181" s="222">
        <f>IF(C$235=FALSE,当期計画!C181,当期実績!C139)</f>
        <v>0</v>
      </c>
      <c r="D181" s="202">
        <f>IF(D$235=FALSE,当期計画!D181,当期実績!D139)</f>
        <v>0</v>
      </c>
      <c r="E181" s="202">
        <f>IF(E$235=FALSE,当期計画!E181,当期実績!E139)</f>
        <v>0</v>
      </c>
      <c r="F181" s="202">
        <f>IF(F$235=FALSE,当期計画!F181,当期実績!F139)</f>
        <v>0</v>
      </c>
      <c r="G181" s="202">
        <f>IF(G$235=FALSE,当期計画!G181,当期実績!G139)</f>
        <v>0</v>
      </c>
      <c r="H181" s="202">
        <f>IF(H$235=FALSE,当期計画!H181,当期実績!H139)</f>
        <v>0</v>
      </c>
      <c r="I181" s="202">
        <f>IF(I$235=FALSE,当期計画!I181,当期実績!I139)</f>
        <v>0</v>
      </c>
      <c r="J181" s="202">
        <f>IF(J$235=FALSE,当期計画!J181,当期実績!J139)</f>
        <v>0</v>
      </c>
      <c r="K181" s="202">
        <f>IF(K$235=FALSE,当期計画!K181,当期実績!K139)</f>
        <v>0</v>
      </c>
      <c r="L181" s="202">
        <f>IF(L$235=FALSE,当期計画!L181,当期実績!L139)</f>
        <v>0</v>
      </c>
      <c r="M181" s="202">
        <f>IF(M$235=FALSE,当期計画!M181,当期実績!M139)</f>
        <v>0</v>
      </c>
      <c r="N181" s="202">
        <f>IF(N$235=FALSE,当期計画!N181,当期実績!N139)</f>
        <v>0</v>
      </c>
      <c r="O181" s="202">
        <f>IF(O$235=FALSE,当期計画!O181,当期実績!O139)</f>
        <v>0</v>
      </c>
      <c r="P181" s="202">
        <f>IF(P$235=FALSE,当期計画!P181,当期実績!P139)</f>
        <v>0</v>
      </c>
      <c r="Q181" s="89">
        <f t="shared" si="94"/>
        <v>0</v>
      </c>
      <c r="R181" s="2353">
        <f t="shared" si="90"/>
        <v>0</v>
      </c>
      <c r="S181" s="154">
        <f>前期実績!Q139</f>
        <v>0</v>
      </c>
      <c r="T181" s="645" t="b">
        <f>当期計画!T181</f>
        <v>0</v>
      </c>
      <c r="U181" s="79">
        <f>IF($AO181=TRUE,IF($T$1=FALSE,D181*HOME!$H$21,D181*HOME!$H$21/(1+HOME!$H$21)),
IF(D$2&lt;DATE(2019,10,1),
IF($T$1=FALSE,IF($T181=FALSE,D181*HOME!$H$18,0),
IF($T181=FALSE,D181*HOME!$H$18/(1+HOME!$H$18),0)),
IF($T$1=FALSE,IF($T181=FALSE,D181*HOME!$H$20,0),
IF($T181=FALSE,D181*HOME!$H$20/(1+HOME!$H$20),0))))</f>
        <v>0</v>
      </c>
      <c r="V181" s="79">
        <f>IF($AO181=TRUE,IF($T$1=FALSE,E181*HOME!$H$21,E181*HOME!$H$21/(1+HOME!$H$21)),
IF(E$2&lt;DATE(2019,10,1),
IF($T$1=FALSE,IF($T181=FALSE,E181*HOME!$H$18,0),
IF($T181=FALSE,E181*HOME!$H$18/(1+HOME!$H$18),0)),
IF($T$1=FALSE,IF($T181=FALSE,E181*HOME!$H$20,0),
IF($T181=FALSE,E181*HOME!$H$20/(1+HOME!$H$20),0))))</f>
        <v>0</v>
      </c>
      <c r="W181" s="79">
        <f>IF($AO181=TRUE,IF($T$1=FALSE,F181*HOME!$H$21,F181*HOME!$H$21/(1+HOME!$H$21)),
IF(F$2&lt;DATE(2019,10,1),
IF($T$1=FALSE,IF($T181=FALSE,F181*HOME!$H$18,0),
IF($T181=FALSE,F181*HOME!$H$18/(1+HOME!$H$18),0)),
IF($T$1=FALSE,IF($T181=FALSE,F181*HOME!$H$20,0),
IF($T181=FALSE,F181*HOME!$H$20/(1+HOME!$H$20),0))))</f>
        <v>0</v>
      </c>
      <c r="X181" s="79">
        <f>IF($AO181=TRUE,IF($T$1=FALSE,G181*HOME!$H$21,G181*HOME!$H$21/(1+HOME!$H$21)),
IF(G$2&lt;DATE(2019,10,1),
IF($T$1=FALSE,IF($T181=FALSE,G181*HOME!$H$18,0),
IF($T181=FALSE,G181*HOME!$H$18/(1+HOME!$H$18),0)),
IF($T$1=FALSE,IF($T181=FALSE,G181*HOME!$H$20,0),
IF($T181=FALSE,G181*HOME!$H$20/(1+HOME!$H$20),0))))</f>
        <v>0</v>
      </c>
      <c r="Y181" s="79">
        <f>IF($AO181=TRUE,IF($T$1=FALSE,H181*HOME!$H$21,H181*HOME!$H$21/(1+HOME!$H$21)),
IF(H$2&lt;DATE(2019,10,1),
IF($T$1=FALSE,IF($T181=FALSE,H181*HOME!$H$18,0),
IF($T181=FALSE,H181*HOME!$H$18/(1+HOME!$H$18),0)),
IF($T$1=FALSE,IF($T181=FALSE,H181*HOME!$H$20,0),
IF($T181=FALSE,H181*HOME!$H$20/(1+HOME!$H$20),0))))</f>
        <v>0</v>
      </c>
      <c r="Z181" s="79">
        <f>IF($AO181=TRUE,IF($T$1=FALSE,I181*HOME!$H$21,I181*HOME!$H$21/(1+HOME!$H$21)),
IF(I$2&lt;DATE(2019,10,1),
IF($T$1=FALSE,IF($T181=FALSE,I181*HOME!$H$18,0),
IF($T181=FALSE,I181*HOME!$H$18/(1+HOME!$H$18),0)),
IF($T$1=FALSE,IF($T181=FALSE,I181*HOME!$H$20,0),
IF($T181=FALSE,I181*HOME!$H$20/(1+HOME!$H$20),0))))</f>
        <v>0</v>
      </c>
      <c r="AA181" s="79">
        <f>IF($AO181=TRUE,IF($T$1=FALSE,J181*HOME!$H$21,J181*HOME!$H$21/(1+HOME!$H$21)),
IF(J$2&lt;DATE(2019,10,1),
IF($T$1=FALSE,IF($T181=FALSE,J181*HOME!$H$18,0),
IF($T181=FALSE,J181*HOME!$H$18/(1+HOME!$H$18),0)),
IF($T$1=FALSE,IF($T181=FALSE,J181*HOME!$H$20,0),
IF($T181=FALSE,J181*HOME!$H$20/(1+HOME!$H$20),0))))</f>
        <v>0</v>
      </c>
      <c r="AB181" s="79">
        <f>IF($AO181=TRUE,IF($T$1=FALSE,K181*HOME!$H$21,K181*HOME!$H$21/(1+HOME!$H$21)),
IF(K$2&lt;DATE(2019,10,1),
IF($T$1=FALSE,IF($T181=FALSE,K181*HOME!$H$18,0),
IF($T181=FALSE,K181*HOME!$H$18/(1+HOME!$H$18),0)),
IF($T$1=FALSE,IF($T181=FALSE,K181*HOME!$H$20,0),
IF($T181=FALSE,K181*HOME!$H$20/(1+HOME!$H$20),0))))</f>
        <v>0</v>
      </c>
      <c r="AC181" s="79">
        <f>IF($AO181=TRUE,IF($T$1=FALSE,L181*HOME!$H$21,L181*HOME!$H$21/(1+HOME!$H$21)),
IF(L$2&lt;DATE(2019,10,1),
IF($T$1=FALSE,IF($T181=FALSE,L181*HOME!$H$18,0),
IF($T181=FALSE,L181*HOME!$H$18/(1+HOME!$H$18),0)),
IF($T$1=FALSE,IF($T181=FALSE,L181*HOME!$H$20,0),
IF($T181=FALSE,L181*HOME!$H$20/(1+HOME!$H$20),0))))</f>
        <v>0</v>
      </c>
      <c r="AD181" s="79">
        <f>IF($AO181=TRUE,IF($T$1=FALSE,M181*HOME!$H$21,M181*HOME!$H$21/(1+HOME!$H$21)),
IF(M$2&lt;DATE(2019,10,1),
IF($T$1=FALSE,IF($T181=FALSE,M181*HOME!$H$18,0),
IF($T181=FALSE,M181*HOME!$H$18/(1+HOME!$H$18),0)),
IF($T$1=FALSE,IF($T181=FALSE,M181*HOME!$H$20,0),
IF($T181=FALSE,M181*HOME!$H$20/(1+HOME!$H$20),0))))</f>
        <v>0</v>
      </c>
      <c r="AE181" s="79">
        <f>IF($AO181=TRUE,IF($T$1=FALSE,N181*HOME!$H$21,N181*HOME!$H$21/(1+HOME!$H$21)),
IF(N$2&lt;DATE(2019,10,1),
IF($T$1=FALSE,IF($T181=FALSE,N181*HOME!$H$18,0),
IF($T181=FALSE,N181*HOME!$H$18/(1+HOME!$H$18),0)),
IF($T$1=FALSE,IF($T181=FALSE,N181*HOME!$H$20,0),
IF($T181=FALSE,N181*HOME!$H$20/(1+HOME!$H$20),0))))</f>
        <v>0</v>
      </c>
      <c r="AF181" s="79">
        <f>IF($AO181=TRUE,IF($T$1=FALSE,O181*HOME!$H$21,O181*HOME!$H$21/(1+HOME!$H$21)),
IF(O$2&lt;DATE(2019,10,1),
IF($T$1=FALSE,IF($T181=FALSE,O181*HOME!$H$18,0),
IF($T181=FALSE,O181*HOME!$H$18/(1+HOME!$H$18),0)),
IF($T$1=FALSE,IF($T181=FALSE,O181*HOME!$H$20,0),
IF($T181=FALSE,O181*HOME!$H$20/(1+HOME!$H$20),0))))</f>
        <v>0</v>
      </c>
      <c r="AG181" s="79">
        <f>IF($AO181=TRUE,IF($T$1=FALSE,P181*HOME!$H$21,P181*HOME!$H$21/(1+HOME!$H$21)),
IF(P$2&lt;DATE(2019,10,1),
IF($T$1=FALSE,IF($T181=FALSE,P181*HOME!$H$18,0),
IF($T181=FALSE,P181*HOME!$H$18/(1+HOME!$H$18),0)),
IF($T$1=FALSE,IF($T181=FALSE,P181*HOME!$H$20,0),
IF($T181=FALSE,P181*HOME!$H$20/(1+HOME!$H$20),0))))</f>
        <v>0</v>
      </c>
      <c r="AH181" s="79">
        <f t="shared" si="91"/>
        <v>0</v>
      </c>
      <c r="AI181" s="79">
        <f t="shared" si="79"/>
        <v>0</v>
      </c>
      <c r="AJ181" s="79"/>
      <c r="AK181" s="86"/>
      <c r="AL181" s="79"/>
      <c r="AM181" s="79"/>
      <c r="AN181" s="79"/>
      <c r="AO181" s="320" t="b">
        <v>0</v>
      </c>
      <c r="AP181" s="219"/>
      <c r="AQ181" s="415"/>
      <c r="AR181" s="1111"/>
      <c r="AS181" s="417"/>
      <c r="AT181" s="1101"/>
      <c r="AU181" s="1101"/>
      <c r="AZ181" s="398">
        <f t="shared" si="95"/>
        <v>0</v>
      </c>
      <c r="BA181" s="398">
        <f t="shared" si="92"/>
        <v>0</v>
      </c>
      <c r="BB181" s="398">
        <f t="shared" si="92"/>
        <v>0</v>
      </c>
      <c r="BC181" s="398">
        <f t="shared" si="92"/>
        <v>0</v>
      </c>
      <c r="BD181" s="398">
        <f t="shared" si="92"/>
        <v>0</v>
      </c>
      <c r="BE181" s="398">
        <f t="shared" si="92"/>
        <v>0</v>
      </c>
      <c r="BF181" s="398">
        <f t="shared" si="92"/>
        <v>0</v>
      </c>
      <c r="BG181" s="398">
        <f t="shared" si="92"/>
        <v>0</v>
      </c>
      <c r="BH181" s="398">
        <f t="shared" si="92"/>
        <v>0</v>
      </c>
      <c r="BI181" s="398">
        <f t="shared" si="92"/>
        <v>0</v>
      </c>
      <c r="BJ181" s="398">
        <f t="shared" si="92"/>
        <v>0</v>
      </c>
      <c r="BK181" s="398">
        <f t="shared" si="92"/>
        <v>0</v>
      </c>
      <c r="BL181" s="650">
        <f t="shared" si="92"/>
        <v>0</v>
      </c>
      <c r="BM181" s="651">
        <f t="shared" si="96"/>
        <v>0</v>
      </c>
      <c r="BN181" s="398">
        <f t="shared" si="93"/>
        <v>0</v>
      </c>
      <c r="BO181" s="398">
        <f t="shared" si="93"/>
        <v>0</v>
      </c>
      <c r="BP181" s="398">
        <f t="shared" si="93"/>
        <v>0</v>
      </c>
      <c r="BQ181" s="398">
        <f t="shared" si="93"/>
        <v>0</v>
      </c>
      <c r="BR181" s="398">
        <f t="shared" si="93"/>
        <v>0</v>
      </c>
      <c r="BS181" s="398">
        <f t="shared" si="93"/>
        <v>0</v>
      </c>
      <c r="BT181" s="398">
        <f t="shared" si="93"/>
        <v>0</v>
      </c>
      <c r="BU181" s="398">
        <f t="shared" si="93"/>
        <v>0</v>
      </c>
      <c r="BV181" s="398">
        <f t="shared" si="93"/>
        <v>0</v>
      </c>
      <c r="BW181" s="398">
        <f t="shared" si="93"/>
        <v>0</v>
      </c>
      <c r="BX181" s="398">
        <f t="shared" si="93"/>
        <v>0</v>
      </c>
      <c r="BY181" s="398">
        <f t="shared" si="93"/>
        <v>0</v>
      </c>
    </row>
    <row r="182" spans="1:77" ht="19.149999999999999" customHeight="1">
      <c r="A182" s="79"/>
      <c r="B182" s="79"/>
      <c r="C182" s="222" t="str">
        <f>IF(C$235=FALSE,当期計画!C182,当期実績!C140)</f>
        <v>[製]期末材料棚卸高</v>
      </c>
      <c r="D182" s="202">
        <f>IF(D$235=FALSE,当期計画!D182,当期実績!D140)</f>
        <v>0</v>
      </c>
      <c r="E182" s="202">
        <f>IF(E$235=FALSE,当期計画!E182,当期実績!E140)</f>
        <v>0</v>
      </c>
      <c r="F182" s="202">
        <f>IF(F$235=FALSE,当期計画!F182,当期実績!F140)</f>
        <v>0</v>
      </c>
      <c r="G182" s="202">
        <f>IF(G$235=FALSE,当期計画!G182,当期実績!G140)</f>
        <v>0</v>
      </c>
      <c r="H182" s="202">
        <f>IF(H$235=FALSE,当期計画!H182,当期実績!H140)</f>
        <v>0</v>
      </c>
      <c r="I182" s="202">
        <f>IF(I$235=FALSE,当期計画!I182,当期実績!I140)</f>
        <v>0</v>
      </c>
      <c r="J182" s="1217">
        <f>IF(J$235=FALSE,当期計画!J182,当期実績!J140)</f>
        <v>0</v>
      </c>
      <c r="K182" s="202">
        <f>IF(K$235=FALSE,当期計画!K182,当期実績!K140)</f>
        <v>0</v>
      </c>
      <c r="L182" s="202">
        <f>IF(L$235=FALSE,当期計画!L182,当期実績!L140)</f>
        <v>0</v>
      </c>
      <c r="M182" s="202">
        <f>IF(M$235=FALSE,当期計画!M182,当期実績!M140)</f>
        <v>0</v>
      </c>
      <c r="N182" s="202">
        <f>IF(N$235=FALSE,当期計画!N182,当期実績!N140)</f>
        <v>0</v>
      </c>
      <c r="O182" s="202">
        <f>IF(O$235=FALSE,当期計画!O182,当期実績!O140)</f>
        <v>0</v>
      </c>
      <c r="P182" s="202">
        <f>IF(P$235=FALSE,当期計画!P182,当期実績!P140)</f>
        <v>0</v>
      </c>
      <c r="Q182" s="89">
        <f>SUM(D182:P182)</f>
        <v>0</v>
      </c>
      <c r="R182" s="2353">
        <f t="shared" si="90"/>
        <v>0</v>
      </c>
      <c r="S182" s="154">
        <f>前期実績!Q140</f>
        <v>0</v>
      </c>
      <c r="T182" s="645">
        <f>当期計画!T182</f>
        <v>0</v>
      </c>
      <c r="U182" s="79"/>
      <c r="V182" s="79"/>
      <c r="W182" s="79"/>
      <c r="X182" s="79"/>
      <c r="Y182" s="79"/>
      <c r="Z182" s="79"/>
      <c r="AA182" s="79"/>
      <c r="AB182" s="79"/>
      <c r="AC182" s="79"/>
      <c r="AD182" s="79"/>
      <c r="AE182" s="79"/>
      <c r="AF182" s="79"/>
      <c r="AG182" s="79"/>
      <c r="AH182" s="79">
        <f t="shared" si="91"/>
        <v>0</v>
      </c>
      <c r="AI182" s="79">
        <f t="shared" si="79"/>
        <v>0</v>
      </c>
      <c r="AJ182" s="79"/>
      <c r="AK182" s="79"/>
      <c r="AL182" s="79"/>
      <c r="AM182" s="79"/>
      <c r="AN182" s="79"/>
      <c r="AO182" s="79"/>
      <c r="AP182" s="219"/>
      <c r="AQ182" s="1109"/>
      <c r="AR182" s="1111"/>
      <c r="AS182" s="417"/>
      <c r="AT182" s="1101"/>
      <c r="AU182" s="1101"/>
    </row>
    <row r="183" spans="1:77" ht="19.149999999999999" customHeight="1">
      <c r="A183" s="79"/>
      <c r="B183" s="79"/>
      <c r="C183" s="1218" t="s">
        <v>146</v>
      </c>
      <c r="D183" s="1219">
        <f>D171+SUM(D172:D181)-D182</f>
        <v>0</v>
      </c>
      <c r="E183" s="1219">
        <f t="shared" ref="E183:P183" si="97">E171+SUM(E172:E181)-E182</f>
        <v>0</v>
      </c>
      <c r="F183" s="1219">
        <f t="shared" si="97"/>
        <v>0</v>
      </c>
      <c r="G183" s="1219">
        <f t="shared" si="97"/>
        <v>0</v>
      </c>
      <c r="H183" s="1219">
        <f t="shared" si="97"/>
        <v>0</v>
      </c>
      <c r="I183" s="1219">
        <f t="shared" si="97"/>
        <v>0</v>
      </c>
      <c r="J183" s="1219">
        <f t="shared" si="97"/>
        <v>0</v>
      </c>
      <c r="K183" s="1219">
        <f t="shared" si="97"/>
        <v>0</v>
      </c>
      <c r="L183" s="1219">
        <f t="shared" si="97"/>
        <v>0</v>
      </c>
      <c r="M183" s="1219">
        <f t="shared" si="97"/>
        <v>0</v>
      </c>
      <c r="N183" s="1219">
        <f t="shared" si="97"/>
        <v>0</v>
      </c>
      <c r="O183" s="1219">
        <f t="shared" si="97"/>
        <v>0</v>
      </c>
      <c r="P183" s="1219">
        <f t="shared" si="97"/>
        <v>0</v>
      </c>
      <c r="Q183" s="1220">
        <f>SUM(D183:P183)</f>
        <v>0</v>
      </c>
      <c r="R183" s="1221">
        <f t="shared" si="90"/>
        <v>0</v>
      </c>
      <c r="S183" s="1222">
        <f>前期実績!Q141</f>
        <v>0</v>
      </c>
      <c r="T183" s="645">
        <f>当期計画!T183</f>
        <v>0</v>
      </c>
      <c r="U183" s="655">
        <f>SUM(U172:U182)</f>
        <v>0</v>
      </c>
      <c r="V183" s="655">
        <f t="shared" ref="V183:AG183" si="98">SUM(V172:V182)</f>
        <v>0</v>
      </c>
      <c r="W183" s="655">
        <f t="shared" si="98"/>
        <v>0</v>
      </c>
      <c r="X183" s="655">
        <f t="shared" si="98"/>
        <v>0</v>
      </c>
      <c r="Y183" s="655">
        <f t="shared" si="98"/>
        <v>0</v>
      </c>
      <c r="Z183" s="655">
        <f t="shared" si="98"/>
        <v>0</v>
      </c>
      <c r="AA183" s="655">
        <f t="shared" si="98"/>
        <v>0</v>
      </c>
      <c r="AB183" s="655">
        <f t="shared" si="98"/>
        <v>0</v>
      </c>
      <c r="AC183" s="655">
        <f t="shared" si="98"/>
        <v>0</v>
      </c>
      <c r="AD183" s="655">
        <f t="shared" si="98"/>
        <v>0</v>
      </c>
      <c r="AE183" s="655">
        <f t="shared" si="98"/>
        <v>0</v>
      </c>
      <c r="AF183" s="655">
        <f t="shared" si="98"/>
        <v>0</v>
      </c>
      <c r="AG183" s="655">
        <f t="shared" si="98"/>
        <v>0</v>
      </c>
      <c r="AH183" s="655">
        <f t="shared" si="91"/>
        <v>0</v>
      </c>
      <c r="AI183" s="79">
        <f t="shared" si="79"/>
        <v>0</v>
      </c>
      <c r="AJ183" s="79"/>
      <c r="AK183" s="79"/>
      <c r="AL183" s="79"/>
      <c r="AM183" s="79"/>
      <c r="AN183" s="79"/>
      <c r="AO183" s="79"/>
      <c r="AP183" s="219"/>
      <c r="AQ183" s="219"/>
      <c r="AR183" s="219"/>
      <c r="AS183" s="1101"/>
      <c r="AT183" s="1101"/>
      <c r="AU183" s="1101"/>
    </row>
    <row r="184" spans="1:77" ht="19.149999999999999" customHeight="1">
      <c r="A184" s="79"/>
      <c r="B184" s="79"/>
      <c r="C184" s="211" t="s">
        <v>55</v>
      </c>
      <c r="D184" s="299"/>
      <c r="E184" s="299"/>
      <c r="F184" s="299"/>
      <c r="G184" s="299"/>
      <c r="H184" s="299"/>
      <c r="I184" s="299"/>
      <c r="J184" s="299"/>
      <c r="K184" s="299"/>
      <c r="L184" s="299"/>
      <c r="M184" s="299"/>
      <c r="N184" s="299"/>
      <c r="O184" s="299"/>
      <c r="P184" s="299"/>
      <c r="Q184" s="101"/>
      <c r="R184" s="130">
        <f t="shared" si="90"/>
        <v>0</v>
      </c>
      <c r="S184" s="158">
        <f>前期実績!Q142</f>
        <v>0</v>
      </c>
      <c r="T184" s="645">
        <f>当期計画!T184</f>
        <v>0</v>
      </c>
      <c r="U184" s="57"/>
      <c r="V184" s="79"/>
      <c r="W184" s="79"/>
      <c r="X184" s="79"/>
      <c r="Y184" s="79"/>
      <c r="Z184" s="79"/>
      <c r="AA184" s="79"/>
      <c r="AB184" s="79"/>
      <c r="AC184" s="79"/>
      <c r="AD184" s="79"/>
      <c r="AE184" s="79"/>
      <c r="AF184" s="79"/>
      <c r="AG184" s="79"/>
      <c r="AH184" s="79">
        <f t="shared" si="91"/>
        <v>0</v>
      </c>
      <c r="AI184" s="79">
        <f t="shared" si="79"/>
        <v>0</v>
      </c>
      <c r="AJ184" s="79"/>
      <c r="AK184" s="79"/>
      <c r="AL184" s="79"/>
      <c r="AM184" s="79"/>
      <c r="AN184" s="79"/>
      <c r="AO184" s="79"/>
      <c r="AP184" s="219"/>
      <c r="AQ184" s="219"/>
      <c r="AR184" s="219"/>
      <c r="AS184" s="1101"/>
      <c r="AT184" s="1101"/>
      <c r="AU184" s="1101"/>
    </row>
    <row r="185" spans="1:77" ht="19.149999999999999" customHeight="1">
      <c r="A185" s="79"/>
      <c r="B185" s="79"/>
      <c r="C185" s="222">
        <f>IF(C$235=FALSE,当期計画!C185,当期実績!C143)</f>
        <v>0</v>
      </c>
      <c r="D185" s="1223">
        <f>IF(D$235=FALSE,当期計画!D185,当期実績!D143)</f>
        <v>0</v>
      </c>
      <c r="E185" s="1223">
        <f>IF(E$235=FALSE,当期計画!E185,当期実績!E143)</f>
        <v>0</v>
      </c>
      <c r="F185" s="1223">
        <f>IF(F$235=FALSE,当期計画!F185,当期実績!F143)</f>
        <v>0</v>
      </c>
      <c r="G185" s="1223">
        <f>IF(G$235=FALSE,当期計画!G185,当期実績!G143)</f>
        <v>0</v>
      </c>
      <c r="H185" s="1223">
        <f>IF(H$235=FALSE,当期計画!H185,当期実績!H143)</f>
        <v>0</v>
      </c>
      <c r="I185" s="1223">
        <f>IF(I$235=FALSE,当期計画!I185,当期実績!I143)</f>
        <v>0</v>
      </c>
      <c r="J185" s="1223">
        <f>IF(J$235=FALSE,当期計画!J185,当期実績!J143)</f>
        <v>0</v>
      </c>
      <c r="K185" s="1223">
        <f>IF(K$235=FALSE,当期計画!K185,当期実績!K143)</f>
        <v>0</v>
      </c>
      <c r="L185" s="1223">
        <f>IF(L$235=FALSE,当期計画!L185,当期実績!L143)</f>
        <v>0</v>
      </c>
      <c r="M185" s="1223">
        <f>IF(M$235=FALSE,当期計画!M185,当期実績!M143)</f>
        <v>0</v>
      </c>
      <c r="N185" s="1223">
        <f>IF(N$235=FALSE,当期計画!N185,当期実績!N143)</f>
        <v>0</v>
      </c>
      <c r="O185" s="1223">
        <f>IF(O$235=FALSE,当期計画!O185,当期実績!O143)</f>
        <v>0</v>
      </c>
      <c r="P185" s="1223">
        <f>IF(P$235=FALSE,当期計画!P185,当期実績!P143)</f>
        <v>0</v>
      </c>
      <c r="Q185" s="181">
        <f t="shared" ref="Q185:Q194" si="99">SUM(D185:P185)</f>
        <v>0</v>
      </c>
      <c r="R185" s="1221">
        <f t="shared" si="90"/>
        <v>0</v>
      </c>
      <c r="S185" s="1222">
        <f>前期実績!Q143</f>
        <v>0</v>
      </c>
      <c r="T185" s="645" t="b">
        <f>当期計画!T185</f>
        <v>0</v>
      </c>
      <c r="U185" s="79">
        <f>IF(D$2&lt;DATE(2019,10,1),IF($T$1=FALSE,IF($T185=FALSE,D185*HOME!$H$18,0),IF($T185=FALSE,D185*HOME!$H$18/(1+HOME!$H$18),0)),IF($T$1=FALSE,IF($T185=FALSE,D185*HOME!$H$20,0),IF($T185=FALSE,D185*HOME!$H$20/(1+HOME!$H$20),0)))</f>
        <v>0</v>
      </c>
      <c r="V185" s="79">
        <f>IF(E$2&lt;DATE(2019,10,1),IF($T$1=FALSE,IF($T185=FALSE,E185*HOME!$H$18,0),IF($T185=FALSE,E185*HOME!$H$18/(1+HOME!$H$18),0)),IF($T$1=FALSE,IF($T185=FALSE,E185*HOME!$H$20,0),IF($T185=FALSE,E185*HOME!$H$20/(1+HOME!$H$20),0)))</f>
        <v>0</v>
      </c>
      <c r="W185" s="79">
        <f>IF(F$2&lt;DATE(2019,10,1),IF($T$1=FALSE,IF($T185=FALSE,F185*HOME!$H$18,0),IF($T185=FALSE,F185*HOME!$H$18/(1+HOME!$H$18),0)),IF($T$1=FALSE,IF($T185=FALSE,F185*HOME!$H$20,0),IF($T185=FALSE,F185*HOME!$H$20/(1+HOME!$H$20),0)))</f>
        <v>0</v>
      </c>
      <c r="X185" s="79">
        <f>IF(G$2&lt;DATE(2019,10,1),IF($T$1=FALSE,IF($T185=FALSE,G185*HOME!$H$18,0),IF($T185=FALSE,G185*HOME!$H$18/(1+HOME!$H$18),0)),IF($T$1=FALSE,IF($T185=FALSE,G185*HOME!$H$20,0),IF($T185=FALSE,G185*HOME!$H$20/(1+HOME!$H$20),0)))</f>
        <v>0</v>
      </c>
      <c r="Y185" s="79">
        <f>IF(H$2&lt;DATE(2019,10,1),IF($T$1=FALSE,IF($T185=FALSE,H185*HOME!$H$18,0),IF($T185=FALSE,H185*HOME!$H$18/(1+HOME!$H$18),0)),IF($T$1=FALSE,IF($T185=FALSE,H185*HOME!$H$20,0),IF($T185=FALSE,H185*HOME!$H$20/(1+HOME!$H$20),0)))</f>
        <v>0</v>
      </c>
      <c r="Z185" s="79">
        <f>IF(I$2&lt;DATE(2019,10,1),IF($T$1=FALSE,IF($T185=FALSE,I185*HOME!$H$18,0),IF($T185=FALSE,I185*HOME!$H$18/(1+HOME!$H$18),0)),IF($T$1=FALSE,IF($T185=FALSE,I185*HOME!$H$20,0),IF($T185=FALSE,I185*HOME!$H$20/(1+HOME!$H$20),0)))</f>
        <v>0</v>
      </c>
      <c r="AA185" s="79">
        <f>IF(J$2&lt;DATE(2019,10,1),IF($T$1=FALSE,IF($T185=FALSE,J185*HOME!$H$18,0),IF($T185=FALSE,J185*HOME!$H$18/(1+HOME!$H$18),0)),IF($T$1=FALSE,IF($T185=FALSE,J185*HOME!$H$20,0),IF($T185=FALSE,J185*HOME!$H$20/(1+HOME!$H$20),0)))</f>
        <v>0</v>
      </c>
      <c r="AB185" s="79">
        <f>IF(K$2&lt;DATE(2019,10,1),IF($T$1=FALSE,IF($T185=FALSE,K185*HOME!$H$18,0),IF($T185=FALSE,K185*HOME!$H$18/(1+HOME!$H$18),0)),IF($T$1=FALSE,IF($T185=FALSE,K185*HOME!$H$20,0),IF($T185=FALSE,K185*HOME!$H$20/(1+HOME!$H$20),0)))</f>
        <v>0</v>
      </c>
      <c r="AC185" s="79">
        <f>IF(L$2&lt;DATE(2019,10,1),IF($T$1=FALSE,IF($T185=FALSE,L185*HOME!$H$18,0),IF($T185=FALSE,L185*HOME!$H$18/(1+HOME!$H$18),0)),IF($T$1=FALSE,IF($T185=FALSE,L185*HOME!$H$20,0),IF($T185=FALSE,L185*HOME!$H$20/(1+HOME!$H$20),0)))</f>
        <v>0</v>
      </c>
      <c r="AD185" s="79">
        <f>IF(M$2&lt;DATE(2019,10,1),IF($T$1=FALSE,IF($T185=FALSE,M185*HOME!$H$18,0),IF($T185=FALSE,M185*HOME!$H$18/(1+HOME!$H$18),0)),IF($T$1=FALSE,IF($T185=FALSE,M185*HOME!$H$20,0),IF($T185=FALSE,M185*HOME!$H$20/(1+HOME!$H$20),0)))</f>
        <v>0</v>
      </c>
      <c r="AE185" s="79">
        <f>IF(N$2&lt;DATE(2019,10,1),IF($T$1=FALSE,IF($T185=FALSE,N185*HOME!$H$18,0),IF($T185=FALSE,N185*HOME!$H$18/(1+HOME!$H$18),0)),IF($T$1=FALSE,IF($T185=FALSE,N185*HOME!$H$20,0),IF($T185=FALSE,N185*HOME!$H$20/(1+HOME!$H$20),0)))</f>
        <v>0</v>
      </c>
      <c r="AF185" s="79">
        <f>IF(O$2&lt;DATE(2019,10,1),IF($T$1=FALSE,IF($T185=FALSE,O185*HOME!$H$18,0),IF($T185=FALSE,O185*HOME!$H$18/(1+HOME!$H$18),0)),IF($T$1=FALSE,IF($T185=FALSE,O185*HOME!$H$20,0),IF($T185=FALSE,O185*HOME!$H$20/(1+HOME!$H$20),0)))</f>
        <v>0</v>
      </c>
      <c r="AG185" s="79">
        <f>IF(P$2&lt;DATE(2019,10,1),IF($T$1=FALSE,IF($T185=FALSE,P185*HOME!$H$18,0),IF($T185=FALSE,P185*HOME!$H$18/(1+HOME!$H$18),0)),IF($T$1=FALSE,IF($T185=FALSE,P185*HOME!$H$20,0),IF($T185=FALSE,P185*HOME!$H$20/(1+HOME!$H$20),0)))</f>
        <v>0</v>
      </c>
      <c r="AH185" s="79">
        <f t="shared" si="91"/>
        <v>0</v>
      </c>
      <c r="AI185" s="79">
        <f t="shared" si="79"/>
        <v>0</v>
      </c>
      <c r="AJ185" s="79"/>
      <c r="AK185" s="79"/>
      <c r="AL185" s="79"/>
      <c r="AM185" s="79"/>
      <c r="AN185" s="79"/>
      <c r="AO185" s="79"/>
      <c r="AP185" s="219"/>
      <c r="AQ185" s="219"/>
      <c r="AR185" s="219"/>
      <c r="AS185" s="1101"/>
      <c r="AT185" s="1101"/>
      <c r="AU185" s="1101"/>
    </row>
    <row r="186" spans="1:77" ht="19.149999999999999" customHeight="1">
      <c r="A186" s="79"/>
      <c r="B186" s="79"/>
      <c r="C186" s="222">
        <f>IF(C$235=FALSE,当期計画!C186,当期実績!C144)</f>
        <v>0</v>
      </c>
      <c r="D186" s="1224">
        <f>IF(D$235=FALSE,当期計画!D186,当期実績!D144)</f>
        <v>0</v>
      </c>
      <c r="E186" s="1224">
        <f>IF(E$235=FALSE,当期計画!E186,当期実績!E144)</f>
        <v>0</v>
      </c>
      <c r="F186" s="1224">
        <f>IF(F$235=FALSE,当期計画!F186,当期実績!F144)</f>
        <v>0</v>
      </c>
      <c r="G186" s="1224">
        <f>IF(G$235=FALSE,当期計画!G186,当期実績!G144)</f>
        <v>0</v>
      </c>
      <c r="H186" s="1224">
        <f>IF(H$235=FALSE,当期計画!H186,当期実績!H144)</f>
        <v>0</v>
      </c>
      <c r="I186" s="1225">
        <f>IF(I$235=FALSE,当期計画!I186,当期実績!I144)</f>
        <v>0</v>
      </c>
      <c r="J186" s="1225">
        <f>IF(J$235=FALSE,当期計画!J186,当期実績!J144)</f>
        <v>0</v>
      </c>
      <c r="K186" s="1225">
        <f>IF(K$235=FALSE,当期計画!K186,当期実績!K144)</f>
        <v>0</v>
      </c>
      <c r="L186" s="1225">
        <f>IF(L$235=FALSE,当期計画!L186,当期実績!L144)</f>
        <v>0</v>
      </c>
      <c r="M186" s="1225">
        <f>IF(M$235=FALSE,当期計画!M186,当期実績!M144)</f>
        <v>0</v>
      </c>
      <c r="N186" s="1225">
        <f>IF(N$235=FALSE,当期計画!N186,当期実績!N144)</f>
        <v>0</v>
      </c>
      <c r="O186" s="1225">
        <f>IF(O$235=FALSE,当期計画!O186,当期実績!O144)</f>
        <v>0</v>
      </c>
      <c r="P186" s="1223">
        <f>IF(P$235=FALSE,当期計画!P186,当期実績!P144)</f>
        <v>0</v>
      </c>
      <c r="Q186" s="181">
        <f t="shared" si="99"/>
        <v>0</v>
      </c>
      <c r="R186" s="115">
        <f t="shared" si="90"/>
        <v>0</v>
      </c>
      <c r="S186" s="154">
        <f>前期実績!Q144</f>
        <v>0</v>
      </c>
      <c r="T186" s="645" t="b">
        <f>当期計画!T186</f>
        <v>0</v>
      </c>
      <c r="U186" s="79">
        <f>IF(D$2&lt;DATE(2019,10,1),IF($T$1=FALSE,IF($T186=FALSE,D186*HOME!$H$18,0),IF($T186=FALSE,D186*HOME!$H$18/(1+HOME!$H$18),0)),IF($T$1=FALSE,IF($T186=FALSE,D186*HOME!$H$20,0),IF($T186=FALSE,D186*HOME!$H$20/(1+HOME!$H$20),0)))</f>
        <v>0</v>
      </c>
      <c r="V186" s="79">
        <f>IF(E$2&lt;DATE(2019,10,1),IF($T$1=FALSE,IF($T186=FALSE,E186*HOME!$H$18,0),IF($T186=FALSE,E186*HOME!$H$18/(1+HOME!$H$18),0)),IF($T$1=FALSE,IF($T186=FALSE,E186*HOME!$H$20,0),IF($T186=FALSE,E186*HOME!$H$20/(1+HOME!$H$20),0)))</f>
        <v>0</v>
      </c>
      <c r="W186" s="79">
        <f>IF(F$2&lt;DATE(2019,10,1),IF($T$1=FALSE,IF($T186=FALSE,F186*HOME!$H$18,0),IF($T186=FALSE,F186*HOME!$H$18/(1+HOME!$H$18),0)),IF($T$1=FALSE,IF($T186=FALSE,F186*HOME!$H$20,0),IF($T186=FALSE,F186*HOME!$H$20/(1+HOME!$H$20),0)))</f>
        <v>0</v>
      </c>
      <c r="X186" s="79">
        <f>IF(G$2&lt;DATE(2019,10,1),IF($T$1=FALSE,IF($T186=FALSE,G186*HOME!$H$18,0),IF($T186=FALSE,G186*HOME!$H$18/(1+HOME!$H$18),0)),IF($T$1=FALSE,IF($T186=FALSE,G186*HOME!$H$20,0),IF($T186=FALSE,G186*HOME!$H$20/(1+HOME!$H$20),0)))</f>
        <v>0</v>
      </c>
      <c r="Y186" s="79">
        <f>IF(H$2&lt;DATE(2019,10,1),IF($T$1=FALSE,IF($T186=FALSE,H186*HOME!$H$18,0),IF($T186=FALSE,H186*HOME!$H$18/(1+HOME!$H$18),0)),IF($T$1=FALSE,IF($T186=FALSE,H186*HOME!$H$20,0),IF($T186=FALSE,H186*HOME!$H$20/(1+HOME!$H$20),0)))</f>
        <v>0</v>
      </c>
      <c r="Z186" s="79">
        <f>IF(I$2&lt;DATE(2019,10,1),IF($T$1=FALSE,IF($T186=FALSE,I186*HOME!$H$18,0),IF($T186=FALSE,I186*HOME!$H$18/(1+HOME!$H$18),0)),IF($T$1=FALSE,IF($T186=FALSE,I186*HOME!$H$20,0),IF($T186=FALSE,I186*HOME!$H$20/(1+HOME!$H$20),0)))</f>
        <v>0</v>
      </c>
      <c r="AA186" s="79">
        <f>IF(J$2&lt;DATE(2019,10,1),IF($T$1=FALSE,IF($T186=FALSE,J186*HOME!$H$18,0),IF($T186=FALSE,J186*HOME!$H$18/(1+HOME!$H$18),0)),IF($T$1=FALSE,IF($T186=FALSE,J186*HOME!$H$20,0),IF($T186=FALSE,J186*HOME!$H$20/(1+HOME!$H$20),0)))</f>
        <v>0</v>
      </c>
      <c r="AB186" s="79">
        <f>IF(K$2&lt;DATE(2019,10,1),IF($T$1=FALSE,IF($T186=FALSE,K186*HOME!$H$18,0),IF($T186=FALSE,K186*HOME!$H$18/(1+HOME!$H$18),0)),IF($T$1=FALSE,IF($T186=FALSE,K186*HOME!$H$20,0),IF($T186=FALSE,K186*HOME!$H$20/(1+HOME!$H$20),0)))</f>
        <v>0</v>
      </c>
      <c r="AC186" s="79">
        <f>IF(L$2&lt;DATE(2019,10,1),IF($T$1=FALSE,IF($T186=FALSE,L186*HOME!$H$18,0),IF($T186=FALSE,L186*HOME!$H$18/(1+HOME!$H$18),0)),IF($T$1=FALSE,IF($T186=FALSE,L186*HOME!$H$20,0),IF($T186=FALSE,L186*HOME!$H$20/(1+HOME!$H$20),0)))</f>
        <v>0</v>
      </c>
      <c r="AD186" s="79">
        <f>IF(M$2&lt;DATE(2019,10,1),IF($T$1=FALSE,IF($T186=FALSE,M186*HOME!$H$18,0),IF($T186=FALSE,M186*HOME!$H$18/(1+HOME!$H$18),0)),IF($T$1=FALSE,IF($T186=FALSE,M186*HOME!$H$20,0),IF($T186=FALSE,M186*HOME!$H$20/(1+HOME!$H$20),0)))</f>
        <v>0</v>
      </c>
      <c r="AE186" s="79">
        <f>IF(N$2&lt;DATE(2019,10,1),IF($T$1=FALSE,IF($T186=FALSE,N186*HOME!$H$18,0),IF($T186=FALSE,N186*HOME!$H$18/(1+HOME!$H$18),0)),IF($T$1=FALSE,IF($T186=FALSE,N186*HOME!$H$20,0),IF($T186=FALSE,N186*HOME!$H$20/(1+HOME!$H$20),0)))</f>
        <v>0</v>
      </c>
      <c r="AF186" s="79">
        <f>IF(O$2&lt;DATE(2019,10,1),IF($T$1=FALSE,IF($T186=FALSE,O186*HOME!$H$18,0),IF($T186=FALSE,O186*HOME!$H$18/(1+HOME!$H$18),0)),IF($T$1=FALSE,IF($T186=FALSE,O186*HOME!$H$20,0),IF($T186=FALSE,O186*HOME!$H$20/(1+HOME!$H$20),0)))</f>
        <v>0</v>
      </c>
      <c r="AG186" s="79">
        <f>IF(P$2&lt;DATE(2019,10,1),IF($T$1=FALSE,IF($T186=FALSE,P186*HOME!$H$18,0),IF($T186=FALSE,P186*HOME!$H$18/(1+HOME!$H$18),0)),IF($T$1=FALSE,IF($T186=FALSE,P186*HOME!$H$20,0),IF($T186=FALSE,P186*HOME!$H$20/(1+HOME!$H$20),0)))</f>
        <v>0</v>
      </c>
      <c r="AH186" s="79">
        <f t="shared" si="91"/>
        <v>0</v>
      </c>
      <c r="AI186" s="79">
        <f t="shared" si="79"/>
        <v>0</v>
      </c>
      <c r="AJ186" s="79"/>
      <c r="AK186" s="79"/>
      <c r="AL186" s="79"/>
      <c r="AM186" s="79"/>
      <c r="AN186" s="79"/>
      <c r="AO186" s="79"/>
      <c r="AP186" s="219"/>
      <c r="AQ186" s="219"/>
      <c r="AR186" s="219"/>
      <c r="AS186" s="1101"/>
      <c r="AT186" s="1101"/>
      <c r="AU186" s="1101"/>
    </row>
    <row r="187" spans="1:77" ht="19.149999999999999" customHeight="1">
      <c r="A187" s="79"/>
      <c r="B187" s="79"/>
      <c r="C187" s="222">
        <f>IF(C$235=FALSE,当期計画!C187,当期実績!C145)</f>
        <v>0</v>
      </c>
      <c r="D187" s="1224">
        <f>IF(D$235=FALSE,当期計画!D187,当期実績!D145)</f>
        <v>0</v>
      </c>
      <c r="E187" s="1224">
        <f>IF(E$235=FALSE,当期計画!E187,当期実績!E145)</f>
        <v>0</v>
      </c>
      <c r="F187" s="1224">
        <f>IF(F$235=FALSE,当期計画!F187,当期実績!F145)</f>
        <v>0</v>
      </c>
      <c r="G187" s="1226">
        <f>IF(G$235=FALSE,当期計画!G187,当期実績!G145)</f>
        <v>0</v>
      </c>
      <c r="H187" s="1224">
        <f>IF(H$235=FALSE,当期計画!H187,当期実績!H145)</f>
        <v>0</v>
      </c>
      <c r="I187" s="1224">
        <f>IF(I$235=FALSE,当期計画!I187,当期実績!I145)</f>
        <v>0</v>
      </c>
      <c r="J187" s="1224">
        <f>IF(J$235=FALSE,当期計画!J187,当期実績!J145)</f>
        <v>0</v>
      </c>
      <c r="K187" s="1224">
        <f>IF(K$235=FALSE,当期計画!K187,当期実績!K145)</f>
        <v>0</v>
      </c>
      <c r="L187" s="1224">
        <f>IF(L$235=FALSE,当期計画!L187,当期実績!L145)</f>
        <v>0</v>
      </c>
      <c r="M187" s="1224">
        <f>IF(M$235=FALSE,当期計画!M187,当期実績!M145)</f>
        <v>0</v>
      </c>
      <c r="N187" s="1224">
        <f>IF(N$235=FALSE,当期計画!N187,当期実績!N145)</f>
        <v>0</v>
      </c>
      <c r="O187" s="1224">
        <f>IF(O$235=FALSE,当期計画!O187,当期実績!O145)</f>
        <v>0</v>
      </c>
      <c r="P187" s="1223">
        <f>IF(P$235=FALSE,当期計画!P187,当期実績!P145)</f>
        <v>0</v>
      </c>
      <c r="Q187" s="181">
        <f t="shared" si="99"/>
        <v>0</v>
      </c>
      <c r="R187" s="115">
        <f t="shared" si="90"/>
        <v>0</v>
      </c>
      <c r="S187" s="154">
        <f>前期実績!Q145</f>
        <v>0</v>
      </c>
      <c r="T187" s="645" t="b">
        <f>当期計画!T187</f>
        <v>0</v>
      </c>
      <c r="U187" s="79">
        <f>IF(D$2&lt;DATE(2019,10,1),IF($T$1=FALSE,IF($T187=FALSE,D187*HOME!$H$18,0),IF($T187=FALSE,D187*HOME!$H$18/(1+HOME!$H$18),0)),IF($T$1=FALSE,IF($T187=FALSE,D187*HOME!$H$20,0),IF($T187=FALSE,D187*HOME!$H$20/(1+HOME!$H$20),0)))</f>
        <v>0</v>
      </c>
      <c r="V187" s="79">
        <f>IF(E$2&lt;DATE(2019,10,1),IF($T$1=FALSE,IF($T187=FALSE,E187*HOME!$H$18,0),IF($T187=FALSE,E187*HOME!$H$18/(1+HOME!$H$18),0)),IF($T$1=FALSE,IF($T187=FALSE,E187*HOME!$H$20,0),IF($T187=FALSE,E187*HOME!$H$20/(1+HOME!$H$20),0)))</f>
        <v>0</v>
      </c>
      <c r="W187" s="79">
        <f>IF(F$2&lt;DATE(2019,10,1),IF($T$1=FALSE,IF($T187=FALSE,F187*HOME!$H$18,0),IF($T187=FALSE,F187*HOME!$H$18/(1+HOME!$H$18),0)),IF($T$1=FALSE,IF($T187=FALSE,F187*HOME!$H$20,0),IF($T187=FALSE,F187*HOME!$H$20/(1+HOME!$H$20),0)))</f>
        <v>0</v>
      </c>
      <c r="X187" s="79">
        <f>IF(G$2&lt;DATE(2019,10,1),IF($T$1=FALSE,IF($T187=FALSE,G187*HOME!$H$18,0),IF($T187=FALSE,G187*HOME!$H$18/(1+HOME!$H$18),0)),IF($T$1=FALSE,IF($T187=FALSE,G187*HOME!$H$20,0),IF($T187=FALSE,G187*HOME!$H$20/(1+HOME!$H$20),0)))</f>
        <v>0</v>
      </c>
      <c r="Y187" s="79">
        <f>IF(H$2&lt;DATE(2019,10,1),IF($T$1=FALSE,IF($T187=FALSE,H187*HOME!$H$18,0),IF($T187=FALSE,H187*HOME!$H$18/(1+HOME!$H$18),0)),IF($T$1=FALSE,IF($T187=FALSE,H187*HOME!$H$20,0),IF($T187=FALSE,H187*HOME!$H$20/(1+HOME!$H$20),0)))</f>
        <v>0</v>
      </c>
      <c r="Z187" s="79">
        <f>IF(I$2&lt;DATE(2019,10,1),IF($T$1=FALSE,IF($T187=FALSE,I187*HOME!$H$18,0),IF($T187=FALSE,I187*HOME!$H$18/(1+HOME!$H$18),0)),IF($T$1=FALSE,IF($T187=FALSE,I187*HOME!$H$20,0),IF($T187=FALSE,I187*HOME!$H$20/(1+HOME!$H$20),0)))</f>
        <v>0</v>
      </c>
      <c r="AA187" s="79">
        <f>IF(J$2&lt;DATE(2019,10,1),IF($T$1=FALSE,IF($T187=FALSE,J187*HOME!$H$18,0),IF($T187=FALSE,J187*HOME!$H$18/(1+HOME!$H$18),0)),IF($T$1=FALSE,IF($T187=FALSE,J187*HOME!$H$20,0),IF($T187=FALSE,J187*HOME!$H$20/(1+HOME!$H$20),0)))</f>
        <v>0</v>
      </c>
      <c r="AB187" s="79">
        <f>IF(K$2&lt;DATE(2019,10,1),IF($T$1=FALSE,IF($T187=FALSE,K187*HOME!$H$18,0),IF($T187=FALSE,K187*HOME!$H$18/(1+HOME!$H$18),0)),IF($T$1=FALSE,IF($T187=FALSE,K187*HOME!$H$20,0),IF($T187=FALSE,K187*HOME!$H$20/(1+HOME!$H$20),0)))</f>
        <v>0</v>
      </c>
      <c r="AC187" s="79">
        <f>IF(L$2&lt;DATE(2019,10,1),IF($T$1=FALSE,IF($T187=FALSE,L187*HOME!$H$18,0),IF($T187=FALSE,L187*HOME!$H$18/(1+HOME!$H$18),0)),IF($T$1=FALSE,IF($T187=FALSE,L187*HOME!$H$20,0),IF($T187=FALSE,L187*HOME!$H$20/(1+HOME!$H$20),0)))</f>
        <v>0</v>
      </c>
      <c r="AD187" s="79">
        <f>IF(M$2&lt;DATE(2019,10,1),IF($T$1=FALSE,IF($T187=FALSE,M187*HOME!$H$18,0),IF($T187=FALSE,M187*HOME!$H$18/(1+HOME!$H$18),0)),IF($T$1=FALSE,IF($T187=FALSE,M187*HOME!$H$20,0),IF($T187=FALSE,M187*HOME!$H$20/(1+HOME!$H$20),0)))</f>
        <v>0</v>
      </c>
      <c r="AE187" s="79">
        <f>IF(N$2&lt;DATE(2019,10,1),IF($T$1=FALSE,IF($T187=FALSE,N187*HOME!$H$18,0),IF($T187=FALSE,N187*HOME!$H$18/(1+HOME!$H$18),0)),IF($T$1=FALSE,IF($T187=FALSE,N187*HOME!$H$20,0),IF($T187=FALSE,N187*HOME!$H$20/(1+HOME!$H$20),0)))</f>
        <v>0</v>
      </c>
      <c r="AF187" s="79">
        <f>IF(O$2&lt;DATE(2019,10,1),IF($T$1=FALSE,IF($T187=FALSE,O187*HOME!$H$18,0),IF($T187=FALSE,O187*HOME!$H$18/(1+HOME!$H$18),0)),IF($T$1=FALSE,IF($T187=FALSE,O187*HOME!$H$20,0),IF($T187=FALSE,O187*HOME!$H$20/(1+HOME!$H$20),0)))</f>
        <v>0</v>
      </c>
      <c r="AG187" s="79">
        <f>IF(P$2&lt;DATE(2019,10,1),IF($T$1=FALSE,IF($T187=FALSE,P187*HOME!$H$18,0),IF($T187=FALSE,P187*HOME!$H$18/(1+HOME!$H$18),0)),IF($T$1=FALSE,IF($T187=FALSE,P187*HOME!$H$20,0),IF($T187=FALSE,P187*HOME!$H$20/(1+HOME!$H$20),0)))</f>
        <v>0</v>
      </c>
      <c r="AH187" s="79">
        <f t="shared" si="91"/>
        <v>0</v>
      </c>
      <c r="AI187" s="79">
        <f t="shared" si="79"/>
        <v>0</v>
      </c>
      <c r="AJ187" s="79"/>
      <c r="AK187" s="79"/>
      <c r="AL187" s="79"/>
      <c r="AM187" s="79"/>
      <c r="AN187" s="79"/>
      <c r="AO187" s="79"/>
      <c r="AP187" s="79"/>
      <c r="AQ187" s="79"/>
      <c r="AR187" s="79"/>
    </row>
    <row r="188" spans="1:77" ht="19.149999999999999" customHeight="1">
      <c r="C188" s="222">
        <f>IF(C$235=FALSE,当期計画!C188,当期実績!C146)</f>
        <v>0</v>
      </c>
      <c r="D188" s="1224">
        <f>IF(D$235=FALSE,当期計画!D188,当期実績!D146)</f>
        <v>0</v>
      </c>
      <c r="E188" s="1224">
        <f>IF(E$235=FALSE,当期計画!E188,当期実績!E146)</f>
        <v>0</v>
      </c>
      <c r="F188" s="1224">
        <f>IF(F$235=FALSE,当期計画!F188,当期実績!F146)</f>
        <v>0</v>
      </c>
      <c r="G188" s="1224">
        <f>IF(G$235=FALSE,当期計画!G188,当期実績!G146)</f>
        <v>0</v>
      </c>
      <c r="H188" s="1224">
        <f>IF(H$235=FALSE,当期計画!H188,当期実績!H146)</f>
        <v>0</v>
      </c>
      <c r="I188" s="1224">
        <f>IF(I$235=FALSE,当期計画!I188,当期実績!I146)</f>
        <v>0</v>
      </c>
      <c r="J188" s="1224">
        <f>IF(J$235=FALSE,当期計画!J188,当期実績!J146)</f>
        <v>0</v>
      </c>
      <c r="K188" s="1224">
        <f>IF(K$235=FALSE,当期計画!K188,当期実績!K146)</f>
        <v>0</v>
      </c>
      <c r="L188" s="1224">
        <f>IF(L$235=FALSE,当期計画!L188,当期実績!L146)</f>
        <v>0</v>
      </c>
      <c r="M188" s="1224">
        <f>IF(M$235=FALSE,当期計画!M188,当期実績!M146)</f>
        <v>0</v>
      </c>
      <c r="N188" s="1224">
        <f>IF(N$235=FALSE,当期計画!N188,当期実績!N146)</f>
        <v>0</v>
      </c>
      <c r="O188" s="1224">
        <f>IF(O$235=FALSE,当期計画!O188,当期実績!O146)</f>
        <v>0</v>
      </c>
      <c r="P188" s="1223">
        <f>IF(P$235=FALSE,当期計画!P188,当期実績!P146)</f>
        <v>0</v>
      </c>
      <c r="Q188" s="181">
        <f t="shared" si="99"/>
        <v>0</v>
      </c>
      <c r="R188" s="115">
        <f t="shared" si="90"/>
        <v>0</v>
      </c>
      <c r="S188" s="154">
        <f>前期実績!Q146</f>
        <v>0</v>
      </c>
      <c r="T188" s="645" t="b">
        <f>当期計画!T188</f>
        <v>0</v>
      </c>
      <c r="U188" s="79">
        <f>IF(D$2&lt;DATE(2019,10,1),IF($T$1=FALSE,IF($T188=FALSE,D188*HOME!$H$18,0),IF($T188=FALSE,D188*HOME!$H$18/(1+HOME!$H$18),0)),IF($T$1=FALSE,IF($T188=FALSE,D188*HOME!$H$20,0),IF($T188=FALSE,D188*HOME!$H$20/(1+HOME!$H$20),0)))</f>
        <v>0</v>
      </c>
      <c r="V188" s="79">
        <f>IF(E$2&lt;DATE(2019,10,1),IF($T$1=FALSE,IF($T188=FALSE,E188*HOME!$H$18,0),IF($T188=FALSE,E188*HOME!$H$18/(1+HOME!$H$18),0)),IF($T$1=FALSE,IF($T188=FALSE,E188*HOME!$H$20,0),IF($T188=FALSE,E188*HOME!$H$20/(1+HOME!$H$20),0)))</f>
        <v>0</v>
      </c>
      <c r="W188" s="79">
        <f>IF(F$2&lt;DATE(2019,10,1),IF($T$1=FALSE,IF($T188=FALSE,F188*HOME!$H$18,0),IF($T188=FALSE,F188*HOME!$H$18/(1+HOME!$H$18),0)),IF($T$1=FALSE,IF($T188=FALSE,F188*HOME!$H$20,0),IF($T188=FALSE,F188*HOME!$H$20/(1+HOME!$H$20),0)))</f>
        <v>0</v>
      </c>
      <c r="X188" s="79">
        <f>IF(G$2&lt;DATE(2019,10,1),IF($T$1=FALSE,IF($T188=FALSE,G188*HOME!$H$18,0),IF($T188=FALSE,G188*HOME!$H$18/(1+HOME!$H$18),0)),IF($T$1=FALSE,IF($T188=FALSE,G188*HOME!$H$20,0),IF($T188=FALSE,G188*HOME!$H$20/(1+HOME!$H$20),0)))</f>
        <v>0</v>
      </c>
      <c r="Y188" s="79">
        <f>IF(H$2&lt;DATE(2019,10,1),IF($T$1=FALSE,IF($T188=FALSE,H188*HOME!$H$18,0),IF($T188=FALSE,H188*HOME!$H$18/(1+HOME!$H$18),0)),IF($T$1=FALSE,IF($T188=FALSE,H188*HOME!$H$20,0),IF($T188=FALSE,H188*HOME!$H$20/(1+HOME!$H$20),0)))</f>
        <v>0</v>
      </c>
      <c r="Z188" s="79">
        <f>IF(I$2&lt;DATE(2019,10,1),IF($T$1=FALSE,IF($T188=FALSE,I188*HOME!$H$18,0),IF($T188=FALSE,I188*HOME!$H$18/(1+HOME!$H$18),0)),IF($T$1=FALSE,IF($T188=FALSE,I188*HOME!$H$20,0),IF($T188=FALSE,I188*HOME!$H$20/(1+HOME!$H$20),0)))</f>
        <v>0</v>
      </c>
      <c r="AA188" s="79">
        <f>IF(J$2&lt;DATE(2019,10,1),IF($T$1=FALSE,IF($T188=FALSE,J188*HOME!$H$18,0),IF($T188=FALSE,J188*HOME!$H$18/(1+HOME!$H$18),0)),IF($T$1=FALSE,IF($T188=FALSE,J188*HOME!$H$20,0),IF($T188=FALSE,J188*HOME!$H$20/(1+HOME!$H$20),0)))</f>
        <v>0</v>
      </c>
      <c r="AB188" s="79">
        <f>IF(K$2&lt;DATE(2019,10,1),IF($T$1=FALSE,IF($T188=FALSE,K188*HOME!$H$18,0),IF($T188=FALSE,K188*HOME!$H$18/(1+HOME!$H$18),0)),IF($T$1=FALSE,IF($T188=FALSE,K188*HOME!$H$20,0),IF($T188=FALSE,K188*HOME!$H$20/(1+HOME!$H$20),0)))</f>
        <v>0</v>
      </c>
      <c r="AC188" s="79">
        <f>IF(L$2&lt;DATE(2019,10,1),IF($T$1=FALSE,IF($T188=FALSE,L188*HOME!$H$18,0),IF($T188=FALSE,L188*HOME!$H$18/(1+HOME!$H$18),0)),IF($T$1=FALSE,IF($T188=FALSE,L188*HOME!$H$20,0),IF($T188=FALSE,L188*HOME!$H$20/(1+HOME!$H$20),0)))</f>
        <v>0</v>
      </c>
      <c r="AD188" s="79">
        <f>IF(M$2&lt;DATE(2019,10,1),IF($T$1=FALSE,IF($T188=FALSE,M188*HOME!$H$18,0),IF($T188=FALSE,M188*HOME!$H$18/(1+HOME!$H$18),0)),IF($T$1=FALSE,IF($T188=FALSE,M188*HOME!$H$20,0),IF($T188=FALSE,M188*HOME!$H$20/(1+HOME!$H$20),0)))</f>
        <v>0</v>
      </c>
      <c r="AE188" s="79">
        <f>IF(N$2&lt;DATE(2019,10,1),IF($T$1=FALSE,IF($T188=FALSE,N188*HOME!$H$18,0),IF($T188=FALSE,N188*HOME!$H$18/(1+HOME!$H$18),0)),IF($T$1=FALSE,IF($T188=FALSE,N188*HOME!$H$20,0),IF($T188=FALSE,N188*HOME!$H$20/(1+HOME!$H$20),0)))</f>
        <v>0</v>
      </c>
      <c r="AF188" s="79">
        <f>IF(O$2&lt;DATE(2019,10,1),IF($T$1=FALSE,IF($T188=FALSE,O188*HOME!$H$18,0),IF($T188=FALSE,O188*HOME!$H$18/(1+HOME!$H$18),0)),IF($T$1=FALSE,IF($T188=FALSE,O188*HOME!$H$20,0),IF($T188=FALSE,O188*HOME!$H$20/(1+HOME!$H$20),0)))</f>
        <v>0</v>
      </c>
      <c r="AG188" s="79">
        <f>IF(P$2&lt;DATE(2019,10,1),IF($T$1=FALSE,IF($T188=FALSE,P188*HOME!$H$18,0),IF($T188=FALSE,P188*HOME!$H$18/(1+HOME!$H$18),0)),IF($T$1=FALSE,IF($T188=FALSE,P188*HOME!$H$20,0),IF($T188=FALSE,P188*HOME!$H$20/(1+HOME!$H$20),0)))</f>
        <v>0</v>
      </c>
      <c r="AH188" s="79">
        <f t="shared" si="91"/>
        <v>0</v>
      </c>
      <c r="AI188" s="79">
        <f t="shared" si="79"/>
        <v>0</v>
      </c>
    </row>
    <row r="189" spans="1:77" ht="19.149999999999999" customHeight="1">
      <c r="C189" s="222">
        <f>IF(C$235=FALSE,当期計画!C189,当期実績!C147)</f>
        <v>0</v>
      </c>
      <c r="D189" s="1224">
        <f>IF(D$235=FALSE,当期計画!D189,当期実績!D147)</f>
        <v>0</v>
      </c>
      <c r="E189" s="1224">
        <f>IF(E$235=FALSE,当期計画!E189,当期実績!E147)</f>
        <v>0</v>
      </c>
      <c r="F189" s="1224">
        <f>IF(F$235=FALSE,当期計画!F189,当期実績!F147)</f>
        <v>0</v>
      </c>
      <c r="G189" s="1224">
        <f>IF(G$235=FALSE,当期計画!G189,当期実績!G147)</f>
        <v>0</v>
      </c>
      <c r="H189" s="1224">
        <f>IF(H$235=FALSE,当期計画!H189,当期実績!H147)</f>
        <v>0</v>
      </c>
      <c r="I189" s="1224">
        <f>IF(I$235=FALSE,当期計画!I189,当期実績!I147)</f>
        <v>0</v>
      </c>
      <c r="J189" s="1224">
        <f>IF(J$235=FALSE,当期計画!J189,当期実績!J147)</f>
        <v>0</v>
      </c>
      <c r="K189" s="1224">
        <f>IF(K$235=FALSE,当期計画!K189,当期実績!K147)</f>
        <v>0</v>
      </c>
      <c r="L189" s="1224">
        <f>IF(L$235=FALSE,当期計画!L189,当期実績!L147)</f>
        <v>0</v>
      </c>
      <c r="M189" s="1224">
        <f>IF(M$235=FALSE,当期計画!M189,当期実績!M147)</f>
        <v>0</v>
      </c>
      <c r="N189" s="1224">
        <f>IF(N$235=FALSE,当期計画!N189,当期実績!N147)</f>
        <v>0</v>
      </c>
      <c r="O189" s="1224">
        <f>IF(O$235=FALSE,当期計画!O189,当期実績!O147)</f>
        <v>0</v>
      </c>
      <c r="P189" s="387">
        <f>IF(P$235=FALSE,当期計画!P189,当期実績!P147)</f>
        <v>0</v>
      </c>
      <c r="Q189" s="181">
        <f t="shared" si="99"/>
        <v>0</v>
      </c>
      <c r="R189" s="115">
        <f t="shared" si="90"/>
        <v>0</v>
      </c>
      <c r="S189" s="154">
        <f>前期実績!Q147</f>
        <v>0</v>
      </c>
      <c r="T189" s="645" t="b">
        <f>当期計画!T189</f>
        <v>0</v>
      </c>
      <c r="U189" s="79">
        <f>IF(D$2&lt;DATE(2019,10,1),IF($T$1=FALSE,IF($T189=FALSE,D189*HOME!$H$18,0),IF($T189=FALSE,D189*HOME!$H$18/(1+HOME!$H$18),0)),IF($T$1=FALSE,IF($T189=FALSE,D189*HOME!$H$20,0),IF($T189=FALSE,D189*HOME!$H$20/(1+HOME!$H$20),0)))</f>
        <v>0</v>
      </c>
      <c r="V189" s="79">
        <f>IF(E$2&lt;DATE(2019,10,1),IF($T$1=FALSE,IF($T189=FALSE,E189*HOME!$H$18,0),IF($T189=FALSE,E189*HOME!$H$18/(1+HOME!$H$18),0)),IF($T$1=FALSE,IF($T189=FALSE,E189*HOME!$H$20,0),IF($T189=FALSE,E189*HOME!$H$20/(1+HOME!$H$20),0)))</f>
        <v>0</v>
      </c>
      <c r="W189" s="79">
        <f>IF(F$2&lt;DATE(2019,10,1),IF($T$1=FALSE,IF($T189=FALSE,F189*HOME!$H$18,0),IF($T189=FALSE,F189*HOME!$H$18/(1+HOME!$H$18),0)),IF($T$1=FALSE,IF($T189=FALSE,F189*HOME!$H$20,0),IF($T189=FALSE,F189*HOME!$H$20/(1+HOME!$H$20),0)))</f>
        <v>0</v>
      </c>
      <c r="X189" s="79">
        <f>IF(G$2&lt;DATE(2019,10,1),IF($T$1=FALSE,IF($T189=FALSE,G189*HOME!$H$18,0),IF($T189=FALSE,G189*HOME!$H$18/(1+HOME!$H$18),0)),IF($T$1=FALSE,IF($T189=FALSE,G189*HOME!$H$20,0),IF($T189=FALSE,G189*HOME!$H$20/(1+HOME!$H$20),0)))</f>
        <v>0</v>
      </c>
      <c r="Y189" s="79">
        <f>IF(H$2&lt;DATE(2019,10,1),IF($T$1=FALSE,IF($T189=FALSE,H189*HOME!$H$18,0),IF($T189=FALSE,H189*HOME!$H$18/(1+HOME!$H$18),0)),IF($T$1=FALSE,IF($T189=FALSE,H189*HOME!$H$20,0),IF($T189=FALSE,H189*HOME!$H$20/(1+HOME!$H$20),0)))</f>
        <v>0</v>
      </c>
      <c r="Z189" s="79">
        <f>IF(I$2&lt;DATE(2019,10,1),IF($T$1=FALSE,IF($T189=FALSE,I189*HOME!$H$18,0),IF($T189=FALSE,I189*HOME!$H$18/(1+HOME!$H$18),0)),IF($T$1=FALSE,IF($T189=FALSE,I189*HOME!$H$20,0),IF($T189=FALSE,I189*HOME!$H$20/(1+HOME!$H$20),0)))</f>
        <v>0</v>
      </c>
      <c r="AA189" s="79">
        <f>IF(J$2&lt;DATE(2019,10,1),IF($T$1=FALSE,IF($T189=FALSE,J189*HOME!$H$18,0),IF($T189=FALSE,J189*HOME!$H$18/(1+HOME!$H$18),0)),IF($T$1=FALSE,IF($T189=FALSE,J189*HOME!$H$20,0),IF($T189=FALSE,J189*HOME!$H$20/(1+HOME!$H$20),0)))</f>
        <v>0</v>
      </c>
      <c r="AB189" s="79">
        <f>IF(K$2&lt;DATE(2019,10,1),IF($T$1=FALSE,IF($T189=FALSE,K189*HOME!$H$18,0),IF($T189=FALSE,K189*HOME!$H$18/(1+HOME!$H$18),0)),IF($T$1=FALSE,IF($T189=FALSE,K189*HOME!$H$20,0),IF($T189=FALSE,K189*HOME!$H$20/(1+HOME!$H$20),0)))</f>
        <v>0</v>
      </c>
      <c r="AC189" s="79">
        <f>IF(L$2&lt;DATE(2019,10,1),IF($T$1=FALSE,IF($T189=FALSE,L189*HOME!$H$18,0),IF($T189=FALSE,L189*HOME!$H$18/(1+HOME!$H$18),0)),IF($T$1=FALSE,IF($T189=FALSE,L189*HOME!$H$20,0),IF($T189=FALSE,L189*HOME!$H$20/(1+HOME!$H$20),0)))</f>
        <v>0</v>
      </c>
      <c r="AD189" s="79">
        <f>IF(M$2&lt;DATE(2019,10,1),IF($T$1=FALSE,IF($T189=FALSE,M189*HOME!$H$18,0),IF($T189=FALSE,M189*HOME!$H$18/(1+HOME!$H$18),0)),IF($T$1=FALSE,IF($T189=FALSE,M189*HOME!$H$20,0),IF($T189=FALSE,M189*HOME!$H$20/(1+HOME!$H$20),0)))</f>
        <v>0</v>
      </c>
      <c r="AE189" s="79">
        <f>IF(N$2&lt;DATE(2019,10,1),IF($T$1=FALSE,IF($T189=FALSE,N189*HOME!$H$18,0),IF($T189=FALSE,N189*HOME!$H$18/(1+HOME!$H$18),0)),IF($T$1=FALSE,IF($T189=FALSE,N189*HOME!$H$20,0),IF($T189=FALSE,N189*HOME!$H$20/(1+HOME!$H$20),0)))</f>
        <v>0</v>
      </c>
      <c r="AF189" s="79">
        <f>IF(O$2&lt;DATE(2019,10,1),IF($T$1=FALSE,IF($T189=FALSE,O189*HOME!$H$18,0),IF($T189=FALSE,O189*HOME!$H$18/(1+HOME!$H$18),0)),IF($T$1=FALSE,IF($T189=FALSE,O189*HOME!$H$20,0),IF($T189=FALSE,O189*HOME!$H$20/(1+HOME!$H$20),0)))</f>
        <v>0</v>
      </c>
      <c r="AG189" s="79">
        <f>IF(P$2&lt;DATE(2019,10,1),IF($T$1=FALSE,IF($T189=FALSE,P189*HOME!$H$18,0),IF($T189=FALSE,P189*HOME!$H$18/(1+HOME!$H$18),0)),IF($T$1=FALSE,IF($T189=FALSE,P189*HOME!$H$20,0),IF($T189=FALSE,P189*HOME!$H$20/(1+HOME!$H$20),0)))</f>
        <v>0</v>
      </c>
      <c r="AH189" s="79">
        <f t="shared" si="91"/>
        <v>0</v>
      </c>
      <c r="AI189" s="79">
        <f t="shared" si="79"/>
        <v>0</v>
      </c>
    </row>
    <row r="190" spans="1:77" ht="19.149999999999999" customHeight="1">
      <c r="C190" s="222">
        <f>IF(C$235=FALSE,当期計画!C190,当期実績!C148)</f>
        <v>0</v>
      </c>
      <c r="D190" s="1224">
        <f>IF(D$235=FALSE,当期計画!D190,当期実績!D148)</f>
        <v>0</v>
      </c>
      <c r="E190" s="1224">
        <f>IF(E$235=FALSE,当期計画!E190,当期実績!E148)</f>
        <v>0</v>
      </c>
      <c r="F190" s="1224">
        <f>IF(F$235=FALSE,当期計画!F190,当期実績!F148)</f>
        <v>0</v>
      </c>
      <c r="G190" s="1224">
        <f>IF(G$235=FALSE,当期計画!G190,当期実績!G148)</f>
        <v>0</v>
      </c>
      <c r="H190" s="1224">
        <f>IF(H$235=FALSE,当期計画!H190,当期実績!H148)</f>
        <v>0</v>
      </c>
      <c r="I190" s="1224">
        <f>IF(I$235=FALSE,当期計画!I190,当期実績!I148)</f>
        <v>0</v>
      </c>
      <c r="J190" s="1224">
        <f>IF(J$235=FALSE,当期計画!J190,当期実績!J148)</f>
        <v>0</v>
      </c>
      <c r="K190" s="1224">
        <f>IF(K$235=FALSE,当期計画!K190,当期実績!K148)</f>
        <v>0</v>
      </c>
      <c r="L190" s="1224">
        <f>IF(L$235=FALSE,当期計画!L190,当期実績!L148)</f>
        <v>0</v>
      </c>
      <c r="M190" s="1224">
        <f>IF(M$235=FALSE,当期計画!M190,当期実績!M148)</f>
        <v>0</v>
      </c>
      <c r="N190" s="1224">
        <f>IF(N$235=FALSE,当期計画!N190,当期実績!N148)</f>
        <v>0</v>
      </c>
      <c r="O190" s="1224">
        <f>IF(O$235=FALSE,当期計画!O190,当期実績!O148)</f>
        <v>0</v>
      </c>
      <c r="P190" s="387">
        <f>IF(P$235=FALSE,当期計画!P190,当期実績!P148)</f>
        <v>0</v>
      </c>
      <c r="Q190" s="181">
        <f t="shared" si="99"/>
        <v>0</v>
      </c>
      <c r="R190" s="115">
        <f t="shared" si="90"/>
        <v>0</v>
      </c>
      <c r="S190" s="154">
        <f>前期実績!Q148</f>
        <v>0</v>
      </c>
      <c r="T190" s="645" t="b">
        <f>当期計画!T190</f>
        <v>0</v>
      </c>
      <c r="U190" s="79">
        <f>IF(D$2&lt;DATE(2019,10,1),IF($T$1=FALSE,IF($T190=FALSE,D190*HOME!$H$18,0),IF($T190=FALSE,D190*HOME!$H$18/(1+HOME!$H$18),0)),IF($T$1=FALSE,IF($T190=FALSE,D190*HOME!$H$20,0),IF($T190=FALSE,D190*HOME!$H$20/(1+HOME!$H$20),0)))</f>
        <v>0</v>
      </c>
      <c r="V190" s="79">
        <f>IF(E$2&lt;DATE(2019,10,1),IF($T$1=FALSE,IF($T190=FALSE,E190*HOME!$H$18,0),IF($T190=FALSE,E190*HOME!$H$18/(1+HOME!$H$18),0)),IF($T$1=FALSE,IF($T190=FALSE,E190*HOME!$H$20,0),IF($T190=FALSE,E190*HOME!$H$20/(1+HOME!$H$20),0)))</f>
        <v>0</v>
      </c>
      <c r="W190" s="79">
        <f>IF(F$2&lt;DATE(2019,10,1),IF($T$1=FALSE,IF($T190=FALSE,F190*HOME!$H$18,0),IF($T190=FALSE,F190*HOME!$H$18/(1+HOME!$H$18),0)),IF($T$1=FALSE,IF($T190=FALSE,F190*HOME!$H$20,0),IF($T190=FALSE,F190*HOME!$H$20/(1+HOME!$H$20),0)))</f>
        <v>0</v>
      </c>
      <c r="X190" s="79">
        <f>IF(G$2&lt;DATE(2019,10,1),IF($T$1=FALSE,IF($T190=FALSE,G190*HOME!$H$18,0),IF($T190=FALSE,G190*HOME!$H$18/(1+HOME!$H$18),0)),IF($T$1=FALSE,IF($T190=FALSE,G190*HOME!$H$20,0),IF($T190=FALSE,G190*HOME!$H$20/(1+HOME!$H$20),0)))</f>
        <v>0</v>
      </c>
      <c r="Y190" s="79">
        <f>IF(H$2&lt;DATE(2019,10,1),IF($T$1=FALSE,IF($T190=FALSE,H190*HOME!$H$18,0),IF($T190=FALSE,H190*HOME!$H$18/(1+HOME!$H$18),0)),IF($T$1=FALSE,IF($T190=FALSE,H190*HOME!$H$20,0),IF($T190=FALSE,H190*HOME!$H$20/(1+HOME!$H$20),0)))</f>
        <v>0</v>
      </c>
      <c r="Z190" s="79">
        <f>IF(I$2&lt;DATE(2019,10,1),IF($T$1=FALSE,IF($T190=FALSE,I190*HOME!$H$18,0),IF($T190=FALSE,I190*HOME!$H$18/(1+HOME!$H$18),0)),IF($T$1=FALSE,IF($T190=FALSE,I190*HOME!$H$20,0),IF($T190=FALSE,I190*HOME!$H$20/(1+HOME!$H$20),0)))</f>
        <v>0</v>
      </c>
      <c r="AA190" s="79">
        <f>IF(J$2&lt;DATE(2019,10,1),IF($T$1=FALSE,IF($T190=FALSE,J190*HOME!$H$18,0),IF($T190=FALSE,J190*HOME!$H$18/(1+HOME!$H$18),0)),IF($T$1=FALSE,IF($T190=FALSE,J190*HOME!$H$20,0),IF($T190=FALSE,J190*HOME!$H$20/(1+HOME!$H$20),0)))</f>
        <v>0</v>
      </c>
      <c r="AB190" s="79">
        <f>IF(K$2&lt;DATE(2019,10,1),IF($T$1=FALSE,IF($T190=FALSE,K190*HOME!$H$18,0),IF($T190=FALSE,K190*HOME!$H$18/(1+HOME!$H$18),0)),IF($T$1=FALSE,IF($T190=FALSE,K190*HOME!$H$20,0),IF($T190=FALSE,K190*HOME!$H$20/(1+HOME!$H$20),0)))</f>
        <v>0</v>
      </c>
      <c r="AC190" s="79">
        <f>IF(L$2&lt;DATE(2019,10,1),IF($T$1=FALSE,IF($T190=FALSE,L190*HOME!$H$18,0),IF($T190=FALSE,L190*HOME!$H$18/(1+HOME!$H$18),0)),IF($T$1=FALSE,IF($T190=FALSE,L190*HOME!$H$20,0),IF($T190=FALSE,L190*HOME!$H$20/(1+HOME!$H$20),0)))</f>
        <v>0</v>
      </c>
      <c r="AD190" s="79">
        <f>IF(M$2&lt;DATE(2019,10,1),IF($T$1=FALSE,IF($T190=FALSE,M190*HOME!$H$18,0),IF($T190=FALSE,M190*HOME!$H$18/(1+HOME!$H$18),0)),IF($T$1=FALSE,IF($T190=FALSE,M190*HOME!$H$20,0),IF($T190=FALSE,M190*HOME!$H$20/(1+HOME!$H$20),0)))</f>
        <v>0</v>
      </c>
      <c r="AE190" s="79">
        <f>IF(N$2&lt;DATE(2019,10,1),IF($T$1=FALSE,IF($T190=FALSE,N190*HOME!$H$18,0),IF($T190=FALSE,N190*HOME!$H$18/(1+HOME!$H$18),0)),IF($T$1=FALSE,IF($T190=FALSE,N190*HOME!$H$20,0),IF($T190=FALSE,N190*HOME!$H$20/(1+HOME!$H$20),0)))</f>
        <v>0</v>
      </c>
      <c r="AF190" s="79">
        <f>IF(O$2&lt;DATE(2019,10,1),IF($T$1=FALSE,IF($T190=FALSE,O190*HOME!$H$18,0),IF($T190=FALSE,O190*HOME!$H$18/(1+HOME!$H$18),0)),IF($T$1=FALSE,IF($T190=FALSE,O190*HOME!$H$20,0),IF($T190=FALSE,O190*HOME!$H$20/(1+HOME!$H$20),0)))</f>
        <v>0</v>
      </c>
      <c r="AG190" s="79">
        <f>IF(P$2&lt;DATE(2019,10,1),IF($T$1=FALSE,IF($T190=FALSE,P190*HOME!$H$18,0),IF($T190=FALSE,P190*HOME!$H$18/(1+HOME!$H$18),0)),IF($T$1=FALSE,IF($T190=FALSE,P190*HOME!$H$20,0),IF($T190=FALSE,P190*HOME!$H$20/(1+HOME!$H$20),0)))</f>
        <v>0</v>
      </c>
      <c r="AH190" s="79">
        <f t="shared" si="91"/>
        <v>0</v>
      </c>
      <c r="AI190" s="79">
        <f t="shared" si="79"/>
        <v>0</v>
      </c>
    </row>
    <row r="191" spans="1:77" ht="19.149999999999999" customHeight="1">
      <c r="C191" s="222">
        <f>IF(C$235=FALSE,当期計画!C191,当期実績!C149)</f>
        <v>0</v>
      </c>
      <c r="D191" s="1224">
        <f>IF(D$235=FALSE,当期計画!D191,当期実績!D149)</f>
        <v>0</v>
      </c>
      <c r="E191" s="1224">
        <f>IF(E$235=FALSE,当期計画!E191,当期実績!E149)</f>
        <v>0</v>
      </c>
      <c r="F191" s="1224">
        <f>IF(F$235=FALSE,当期計画!F191,当期実績!F149)</f>
        <v>0</v>
      </c>
      <c r="G191" s="1224">
        <f>IF(G$235=FALSE,当期計画!G191,当期実績!G149)</f>
        <v>0</v>
      </c>
      <c r="H191" s="1224">
        <f>IF(H$235=FALSE,当期計画!H191,当期実績!H149)</f>
        <v>0</v>
      </c>
      <c r="I191" s="1224">
        <f>IF(I$235=FALSE,当期計画!I191,当期実績!I149)</f>
        <v>0</v>
      </c>
      <c r="J191" s="1224">
        <f>IF(J$235=FALSE,当期計画!J191,当期実績!J149)</f>
        <v>0</v>
      </c>
      <c r="K191" s="1224">
        <f>IF(K$235=FALSE,当期計画!K191,当期実績!K149)</f>
        <v>0</v>
      </c>
      <c r="L191" s="1224">
        <f>IF(L$235=FALSE,当期計画!L191,当期実績!L149)</f>
        <v>0</v>
      </c>
      <c r="M191" s="1224">
        <f>IF(M$235=FALSE,当期計画!M191,当期実績!M149)</f>
        <v>0</v>
      </c>
      <c r="N191" s="1224">
        <f>IF(N$235=FALSE,当期計画!N191,当期実績!N149)</f>
        <v>0</v>
      </c>
      <c r="O191" s="1224">
        <f>IF(O$235=FALSE,当期計画!O191,当期実績!O149)</f>
        <v>0</v>
      </c>
      <c r="P191" s="387">
        <f>IF(P$235=FALSE,当期計画!P191,当期実績!P149)</f>
        <v>0</v>
      </c>
      <c r="Q191" s="181">
        <f t="shared" si="99"/>
        <v>0</v>
      </c>
      <c r="R191" s="115">
        <f t="shared" si="90"/>
        <v>0</v>
      </c>
      <c r="S191" s="154">
        <f>前期実績!Q149</f>
        <v>0</v>
      </c>
      <c r="T191" s="645" t="b">
        <f>当期計画!T191</f>
        <v>0</v>
      </c>
      <c r="U191" s="79">
        <f>IF(D$2&lt;DATE(2019,10,1),IF($T$1=FALSE,IF($T191=FALSE,D191*HOME!$H$18,0),IF($T191=FALSE,D191*HOME!$H$18/(1+HOME!$H$18),0)),IF($T$1=FALSE,IF($T191=FALSE,D191*HOME!$H$20,0),IF($T191=FALSE,D191*HOME!$H$20/(1+HOME!$H$20),0)))</f>
        <v>0</v>
      </c>
      <c r="V191" s="79">
        <f>IF(E$2&lt;DATE(2019,10,1),IF($T$1=FALSE,IF($T191=FALSE,E191*HOME!$H$18,0),IF($T191=FALSE,E191*HOME!$H$18/(1+HOME!$H$18),0)),IF($T$1=FALSE,IF($T191=FALSE,E191*HOME!$H$20,0),IF($T191=FALSE,E191*HOME!$H$20/(1+HOME!$H$20),0)))</f>
        <v>0</v>
      </c>
      <c r="W191" s="79">
        <f>IF(F$2&lt;DATE(2019,10,1),IF($T$1=FALSE,IF($T191=FALSE,F191*HOME!$H$18,0),IF($T191=FALSE,F191*HOME!$H$18/(1+HOME!$H$18),0)),IF($T$1=FALSE,IF($T191=FALSE,F191*HOME!$H$20,0),IF($T191=FALSE,F191*HOME!$H$20/(1+HOME!$H$20),0)))</f>
        <v>0</v>
      </c>
      <c r="X191" s="79">
        <f>IF(G$2&lt;DATE(2019,10,1),IF($T$1=FALSE,IF($T191=FALSE,G191*HOME!$H$18,0),IF($T191=FALSE,G191*HOME!$H$18/(1+HOME!$H$18),0)),IF($T$1=FALSE,IF($T191=FALSE,G191*HOME!$H$20,0),IF($T191=FALSE,G191*HOME!$H$20/(1+HOME!$H$20),0)))</f>
        <v>0</v>
      </c>
      <c r="Y191" s="79">
        <f>IF(H$2&lt;DATE(2019,10,1),IF($T$1=FALSE,IF($T191=FALSE,H191*HOME!$H$18,0),IF($T191=FALSE,H191*HOME!$H$18/(1+HOME!$H$18),0)),IF($T$1=FALSE,IF($T191=FALSE,H191*HOME!$H$20,0),IF($T191=FALSE,H191*HOME!$H$20/(1+HOME!$H$20),0)))</f>
        <v>0</v>
      </c>
      <c r="Z191" s="79">
        <f>IF(I$2&lt;DATE(2019,10,1),IF($T$1=FALSE,IF($T191=FALSE,I191*HOME!$H$18,0),IF($T191=FALSE,I191*HOME!$H$18/(1+HOME!$H$18),0)),IF($T$1=FALSE,IF($T191=FALSE,I191*HOME!$H$20,0),IF($T191=FALSE,I191*HOME!$H$20/(1+HOME!$H$20),0)))</f>
        <v>0</v>
      </c>
      <c r="AA191" s="79">
        <f>IF(J$2&lt;DATE(2019,10,1),IF($T$1=FALSE,IF($T191=FALSE,J191*HOME!$H$18,0),IF($T191=FALSE,J191*HOME!$H$18/(1+HOME!$H$18),0)),IF($T$1=FALSE,IF($T191=FALSE,J191*HOME!$H$20,0),IF($T191=FALSE,J191*HOME!$H$20/(1+HOME!$H$20),0)))</f>
        <v>0</v>
      </c>
      <c r="AB191" s="79">
        <f>IF(K$2&lt;DATE(2019,10,1),IF($T$1=FALSE,IF($T191=FALSE,K191*HOME!$H$18,0),IF($T191=FALSE,K191*HOME!$H$18/(1+HOME!$H$18),0)),IF($T$1=FALSE,IF($T191=FALSE,K191*HOME!$H$20,0),IF($T191=FALSE,K191*HOME!$H$20/(1+HOME!$H$20),0)))</f>
        <v>0</v>
      </c>
      <c r="AC191" s="79">
        <f>IF(L$2&lt;DATE(2019,10,1),IF($T$1=FALSE,IF($T191=FALSE,L191*HOME!$H$18,0),IF($T191=FALSE,L191*HOME!$H$18/(1+HOME!$H$18),0)),IF($T$1=FALSE,IF($T191=FALSE,L191*HOME!$H$20,0),IF($T191=FALSE,L191*HOME!$H$20/(1+HOME!$H$20),0)))</f>
        <v>0</v>
      </c>
      <c r="AD191" s="79">
        <f>IF(M$2&lt;DATE(2019,10,1),IF($T$1=FALSE,IF($T191=FALSE,M191*HOME!$H$18,0),IF($T191=FALSE,M191*HOME!$H$18/(1+HOME!$H$18),0)),IF($T$1=FALSE,IF($T191=FALSE,M191*HOME!$H$20,0),IF($T191=FALSE,M191*HOME!$H$20/(1+HOME!$H$20),0)))</f>
        <v>0</v>
      </c>
      <c r="AE191" s="79">
        <f>IF(N$2&lt;DATE(2019,10,1),IF($T$1=FALSE,IF($T191=FALSE,N191*HOME!$H$18,0),IF($T191=FALSE,N191*HOME!$H$18/(1+HOME!$H$18),0)),IF($T$1=FALSE,IF($T191=FALSE,N191*HOME!$H$20,0),IF($T191=FALSE,N191*HOME!$H$20/(1+HOME!$H$20),0)))</f>
        <v>0</v>
      </c>
      <c r="AF191" s="79">
        <f>IF(O$2&lt;DATE(2019,10,1),IF($T$1=FALSE,IF($T191=FALSE,O191*HOME!$H$18,0),IF($T191=FALSE,O191*HOME!$H$18/(1+HOME!$H$18),0)),IF($T$1=FALSE,IF($T191=FALSE,O191*HOME!$H$20,0),IF($T191=FALSE,O191*HOME!$H$20/(1+HOME!$H$20),0)))</f>
        <v>0</v>
      </c>
      <c r="AG191" s="79">
        <f>IF(P$2&lt;DATE(2019,10,1),IF($T$1=FALSE,IF($T191=FALSE,P191*HOME!$H$18,0),IF($T191=FALSE,P191*HOME!$H$18/(1+HOME!$H$18),0)),IF($T$1=FALSE,IF($T191=FALSE,P191*HOME!$H$20,0),IF($T191=FALSE,P191*HOME!$H$20/(1+HOME!$H$20),0)))</f>
        <v>0</v>
      </c>
      <c r="AH191" s="79">
        <f t="shared" si="91"/>
        <v>0</v>
      </c>
      <c r="AI191" s="79">
        <f t="shared" si="79"/>
        <v>0</v>
      </c>
    </row>
    <row r="192" spans="1:77" ht="19.149999999999999" customHeight="1">
      <c r="C192" s="222">
        <f>IF(C$235=FALSE,当期計画!C192,当期実績!C150)</f>
        <v>0</v>
      </c>
      <c r="D192" s="1224">
        <f>IF(D$235=FALSE,当期計画!D192,当期実績!D150)</f>
        <v>0</v>
      </c>
      <c r="E192" s="1224">
        <f>IF(E$235=FALSE,当期計画!E192,当期実績!E150)</f>
        <v>0</v>
      </c>
      <c r="F192" s="1224">
        <f>IF(F$235=FALSE,当期計画!F192,当期実績!F150)</f>
        <v>0</v>
      </c>
      <c r="G192" s="1224">
        <f>IF(G$235=FALSE,当期計画!G192,当期実績!G150)</f>
        <v>0</v>
      </c>
      <c r="H192" s="1224">
        <f>IF(H$235=FALSE,当期計画!H192,当期実績!H150)</f>
        <v>0</v>
      </c>
      <c r="I192" s="1224">
        <f>IF(I$235=FALSE,当期計画!I192,当期実績!I150)</f>
        <v>0</v>
      </c>
      <c r="J192" s="1224">
        <f>IF(J$235=FALSE,当期計画!J192,当期実績!J150)</f>
        <v>0</v>
      </c>
      <c r="K192" s="1224">
        <f>IF(K$235=FALSE,当期計画!K192,当期実績!K150)</f>
        <v>0</v>
      </c>
      <c r="L192" s="1224">
        <f>IF(L$235=FALSE,当期計画!L192,当期実績!L150)</f>
        <v>0</v>
      </c>
      <c r="M192" s="1224">
        <f>IF(M$235=FALSE,当期計画!M192,当期実績!M150)</f>
        <v>0</v>
      </c>
      <c r="N192" s="1224">
        <f>IF(N$235=FALSE,当期計画!N192,当期実績!N150)</f>
        <v>0</v>
      </c>
      <c r="O192" s="1224">
        <f>IF(O$235=FALSE,当期計画!O192,当期実績!O150)</f>
        <v>0</v>
      </c>
      <c r="P192" s="387">
        <f>IF(P$235=FALSE,当期計画!P192,当期実績!P150)</f>
        <v>0</v>
      </c>
      <c r="Q192" s="181">
        <f t="shared" si="99"/>
        <v>0</v>
      </c>
      <c r="R192" s="115">
        <f t="shared" si="90"/>
        <v>0</v>
      </c>
      <c r="S192" s="154">
        <f>前期実績!Q150</f>
        <v>0</v>
      </c>
      <c r="T192" s="645" t="b">
        <f>当期計画!T192</f>
        <v>0</v>
      </c>
      <c r="U192" s="79">
        <f>IF(D$2&lt;DATE(2019,10,1),IF($T$1=FALSE,IF($T192=FALSE,D192*HOME!$H$18,0),IF($T192=FALSE,D192*HOME!$H$18/(1+HOME!$H$18),0)),IF($T$1=FALSE,IF($T192=FALSE,D192*HOME!$H$20,0),IF($T192=FALSE,D192*HOME!$H$20/(1+HOME!$H$20),0)))</f>
        <v>0</v>
      </c>
      <c r="V192" s="79">
        <f>IF(E$2&lt;DATE(2019,10,1),IF($T$1=FALSE,IF($T192=FALSE,E192*HOME!$H$18,0),IF($T192=FALSE,E192*HOME!$H$18/(1+HOME!$H$18),0)),IF($T$1=FALSE,IF($T192=FALSE,E192*HOME!$H$20,0),IF($T192=FALSE,E192*HOME!$H$20/(1+HOME!$H$20),0)))</f>
        <v>0</v>
      </c>
      <c r="W192" s="79">
        <f>IF(F$2&lt;DATE(2019,10,1),IF($T$1=FALSE,IF($T192=FALSE,F192*HOME!$H$18,0),IF($T192=FALSE,F192*HOME!$H$18/(1+HOME!$H$18),0)),IF($T$1=FALSE,IF($T192=FALSE,F192*HOME!$H$20,0),IF($T192=FALSE,F192*HOME!$H$20/(1+HOME!$H$20),0)))</f>
        <v>0</v>
      </c>
      <c r="X192" s="79">
        <f>IF(G$2&lt;DATE(2019,10,1),IF($T$1=FALSE,IF($T192=FALSE,G192*HOME!$H$18,0),IF($T192=FALSE,G192*HOME!$H$18/(1+HOME!$H$18),0)),IF($T$1=FALSE,IF($T192=FALSE,G192*HOME!$H$20,0),IF($T192=FALSE,G192*HOME!$H$20/(1+HOME!$H$20),0)))</f>
        <v>0</v>
      </c>
      <c r="Y192" s="79">
        <f>IF(H$2&lt;DATE(2019,10,1),IF($T$1=FALSE,IF($T192=FALSE,H192*HOME!$H$18,0),IF($T192=FALSE,H192*HOME!$H$18/(1+HOME!$H$18),0)),IF($T$1=FALSE,IF($T192=FALSE,H192*HOME!$H$20,0),IF($T192=FALSE,H192*HOME!$H$20/(1+HOME!$H$20),0)))</f>
        <v>0</v>
      </c>
      <c r="Z192" s="79">
        <f>IF(I$2&lt;DATE(2019,10,1),IF($T$1=FALSE,IF($T192=FALSE,I192*HOME!$H$18,0),IF($T192=FALSE,I192*HOME!$H$18/(1+HOME!$H$18),0)),IF($T$1=FALSE,IF($T192=FALSE,I192*HOME!$H$20,0),IF($T192=FALSE,I192*HOME!$H$20/(1+HOME!$H$20),0)))</f>
        <v>0</v>
      </c>
      <c r="AA192" s="79">
        <f>IF(J$2&lt;DATE(2019,10,1),IF($T$1=FALSE,IF($T192=FALSE,J192*HOME!$H$18,0),IF($T192=FALSE,J192*HOME!$H$18/(1+HOME!$H$18),0)),IF($T$1=FALSE,IF($T192=FALSE,J192*HOME!$H$20,0),IF($T192=FALSE,J192*HOME!$H$20/(1+HOME!$H$20),0)))</f>
        <v>0</v>
      </c>
      <c r="AB192" s="79">
        <f>IF(K$2&lt;DATE(2019,10,1),IF($T$1=FALSE,IF($T192=FALSE,K192*HOME!$H$18,0),IF($T192=FALSE,K192*HOME!$H$18/(1+HOME!$H$18),0)),IF($T$1=FALSE,IF($T192=FALSE,K192*HOME!$H$20,0),IF($T192=FALSE,K192*HOME!$H$20/(1+HOME!$H$20),0)))</f>
        <v>0</v>
      </c>
      <c r="AC192" s="79">
        <f>IF(L$2&lt;DATE(2019,10,1),IF($T$1=FALSE,IF($T192=FALSE,L192*HOME!$H$18,0),IF($T192=FALSE,L192*HOME!$H$18/(1+HOME!$H$18),0)),IF($T$1=FALSE,IF($T192=FALSE,L192*HOME!$H$20,0),IF($T192=FALSE,L192*HOME!$H$20/(1+HOME!$H$20),0)))</f>
        <v>0</v>
      </c>
      <c r="AD192" s="79">
        <f>IF(M$2&lt;DATE(2019,10,1),IF($T$1=FALSE,IF($T192=FALSE,M192*HOME!$H$18,0),IF($T192=FALSE,M192*HOME!$H$18/(1+HOME!$H$18),0)),IF($T$1=FALSE,IF($T192=FALSE,M192*HOME!$H$20,0),IF($T192=FALSE,M192*HOME!$H$20/(1+HOME!$H$20),0)))</f>
        <v>0</v>
      </c>
      <c r="AE192" s="79">
        <f>IF(N$2&lt;DATE(2019,10,1),IF($T$1=FALSE,IF($T192=FALSE,N192*HOME!$H$18,0),IF($T192=FALSE,N192*HOME!$H$18/(1+HOME!$H$18),0)),IF($T$1=FALSE,IF($T192=FALSE,N192*HOME!$H$20,0),IF($T192=FALSE,N192*HOME!$H$20/(1+HOME!$H$20),0)))</f>
        <v>0</v>
      </c>
      <c r="AF192" s="79">
        <f>IF(O$2&lt;DATE(2019,10,1),IF($T$1=FALSE,IF($T192=FALSE,O192*HOME!$H$18,0),IF($T192=FALSE,O192*HOME!$H$18/(1+HOME!$H$18),0)),IF($T$1=FALSE,IF($T192=FALSE,O192*HOME!$H$20,0),IF($T192=FALSE,O192*HOME!$H$20/(1+HOME!$H$20),0)))</f>
        <v>0</v>
      </c>
      <c r="AG192" s="79">
        <f>IF(P$2&lt;DATE(2019,10,1),IF($T$1=FALSE,IF($T192=FALSE,P192*HOME!$H$18,0),IF($T192=FALSE,P192*HOME!$H$18/(1+HOME!$H$18),0)),IF($T$1=FALSE,IF($T192=FALSE,P192*HOME!$H$20,0),IF($T192=FALSE,P192*HOME!$H$20/(1+HOME!$H$20),0)))</f>
        <v>0</v>
      </c>
      <c r="AH192" s="79">
        <f t="shared" si="91"/>
        <v>0</v>
      </c>
      <c r="AI192" s="79">
        <f t="shared" si="79"/>
        <v>0</v>
      </c>
    </row>
    <row r="193" spans="3:35" ht="19.149999999999999" customHeight="1">
      <c r="C193" s="222">
        <f>IF(C$235=FALSE,当期計画!C193,当期実績!C151)</f>
        <v>0</v>
      </c>
      <c r="D193" s="1224">
        <f>IF(D$235=FALSE,当期計画!D193,当期実績!D151)</f>
        <v>0</v>
      </c>
      <c r="E193" s="1224">
        <f>IF(E$235=FALSE,当期計画!E193,当期実績!E151)</f>
        <v>0</v>
      </c>
      <c r="F193" s="1224">
        <f>IF(F$235=FALSE,当期計画!F193,当期実績!F151)</f>
        <v>0</v>
      </c>
      <c r="G193" s="1224">
        <f>IF(G$235=FALSE,当期計画!G193,当期実績!G151)</f>
        <v>0</v>
      </c>
      <c r="H193" s="1224">
        <f>IF(H$235=FALSE,当期計画!H193,当期実績!H151)</f>
        <v>0</v>
      </c>
      <c r="I193" s="1224">
        <f>IF(I$235=FALSE,当期計画!I193,当期実績!I151)</f>
        <v>0</v>
      </c>
      <c r="J193" s="1224">
        <f>IF(J$235=FALSE,当期計画!J193,当期実績!J151)</f>
        <v>0</v>
      </c>
      <c r="K193" s="1224">
        <f>IF(K$235=FALSE,当期計画!K193,当期実績!K151)</f>
        <v>0</v>
      </c>
      <c r="L193" s="1224">
        <f>IF(L$235=FALSE,当期計画!L193,当期実績!L151)</f>
        <v>0</v>
      </c>
      <c r="M193" s="1224">
        <f>IF(M$235=FALSE,当期計画!M193,当期実績!M151)</f>
        <v>0</v>
      </c>
      <c r="N193" s="1224">
        <f>IF(N$235=FALSE,当期計画!N193,当期実績!N151)</f>
        <v>0</v>
      </c>
      <c r="O193" s="1224">
        <f>IF(O$235=FALSE,当期計画!O193,当期実績!O151)</f>
        <v>0</v>
      </c>
      <c r="P193" s="387">
        <f>IF(P$235=FALSE,当期計画!P193,当期実績!P151)</f>
        <v>0</v>
      </c>
      <c r="Q193" s="181">
        <f t="shared" si="99"/>
        <v>0</v>
      </c>
      <c r="R193" s="115">
        <f t="shared" si="90"/>
        <v>0</v>
      </c>
      <c r="S193" s="154">
        <f>前期実績!Q151</f>
        <v>0</v>
      </c>
      <c r="T193" s="645" t="b">
        <f>当期計画!T193</f>
        <v>0</v>
      </c>
      <c r="U193" s="79">
        <f>IF(D$2&lt;DATE(2019,10,1),IF($T$1=FALSE,IF($T193=FALSE,D193*HOME!$H$18,0),IF($T193=FALSE,D193*HOME!$H$18/(1+HOME!$H$18),0)),IF($T$1=FALSE,IF($T193=FALSE,D193*HOME!$H$20,0),IF($T193=FALSE,D193*HOME!$H$20/(1+HOME!$H$20),0)))</f>
        <v>0</v>
      </c>
      <c r="V193" s="79">
        <f>IF(E$2&lt;DATE(2019,10,1),IF($T$1=FALSE,IF($T193=FALSE,E193*HOME!$H$18,0),IF($T193=FALSE,E193*HOME!$H$18/(1+HOME!$H$18),0)),IF($T$1=FALSE,IF($T193=FALSE,E193*HOME!$H$20,0),IF($T193=FALSE,E193*HOME!$H$20/(1+HOME!$H$20),0)))</f>
        <v>0</v>
      </c>
      <c r="W193" s="79">
        <f>IF(F$2&lt;DATE(2019,10,1),IF($T$1=FALSE,IF($T193=FALSE,F193*HOME!$H$18,0),IF($T193=FALSE,F193*HOME!$H$18/(1+HOME!$H$18),0)),IF($T$1=FALSE,IF($T193=FALSE,F193*HOME!$H$20,0),IF($T193=FALSE,F193*HOME!$H$20/(1+HOME!$H$20),0)))</f>
        <v>0</v>
      </c>
      <c r="X193" s="79">
        <f>IF(G$2&lt;DATE(2019,10,1),IF($T$1=FALSE,IF($T193=FALSE,G193*HOME!$H$18,0),IF($T193=FALSE,G193*HOME!$H$18/(1+HOME!$H$18),0)),IF($T$1=FALSE,IF($T193=FALSE,G193*HOME!$H$20,0),IF($T193=FALSE,G193*HOME!$H$20/(1+HOME!$H$20),0)))</f>
        <v>0</v>
      </c>
      <c r="Y193" s="79">
        <f>IF(H$2&lt;DATE(2019,10,1),IF($T$1=FALSE,IF($T193=FALSE,H193*HOME!$H$18,0),IF($T193=FALSE,H193*HOME!$H$18/(1+HOME!$H$18),0)),IF($T$1=FALSE,IF($T193=FALSE,H193*HOME!$H$20,0),IF($T193=FALSE,H193*HOME!$H$20/(1+HOME!$H$20),0)))</f>
        <v>0</v>
      </c>
      <c r="Z193" s="79">
        <f>IF(I$2&lt;DATE(2019,10,1),IF($T$1=FALSE,IF($T193=FALSE,I193*HOME!$H$18,0),IF($T193=FALSE,I193*HOME!$H$18/(1+HOME!$H$18),0)),IF($T$1=FALSE,IF($T193=FALSE,I193*HOME!$H$20,0),IF($T193=FALSE,I193*HOME!$H$20/(1+HOME!$H$20),0)))</f>
        <v>0</v>
      </c>
      <c r="AA193" s="79">
        <f>IF(J$2&lt;DATE(2019,10,1),IF($T$1=FALSE,IF($T193=FALSE,J193*HOME!$H$18,0),IF($T193=FALSE,J193*HOME!$H$18/(1+HOME!$H$18),0)),IF($T$1=FALSE,IF($T193=FALSE,J193*HOME!$H$20,0),IF($T193=FALSE,J193*HOME!$H$20/(1+HOME!$H$20),0)))</f>
        <v>0</v>
      </c>
      <c r="AB193" s="79">
        <f>IF(K$2&lt;DATE(2019,10,1),IF($T$1=FALSE,IF($T193=FALSE,K193*HOME!$H$18,0),IF($T193=FALSE,K193*HOME!$H$18/(1+HOME!$H$18),0)),IF($T$1=FALSE,IF($T193=FALSE,K193*HOME!$H$20,0),IF($T193=FALSE,K193*HOME!$H$20/(1+HOME!$H$20),0)))</f>
        <v>0</v>
      </c>
      <c r="AC193" s="79">
        <f>IF(L$2&lt;DATE(2019,10,1),IF($T$1=FALSE,IF($T193=FALSE,L193*HOME!$H$18,0),IF($T193=FALSE,L193*HOME!$H$18/(1+HOME!$H$18),0)),IF($T$1=FALSE,IF($T193=FALSE,L193*HOME!$H$20,0),IF($T193=FALSE,L193*HOME!$H$20/(1+HOME!$H$20),0)))</f>
        <v>0</v>
      </c>
      <c r="AD193" s="79">
        <f>IF(M$2&lt;DATE(2019,10,1),IF($T$1=FALSE,IF($T193=FALSE,M193*HOME!$H$18,0),IF($T193=FALSE,M193*HOME!$H$18/(1+HOME!$H$18),0)),IF($T$1=FALSE,IF($T193=FALSE,M193*HOME!$H$20,0),IF($T193=FALSE,M193*HOME!$H$20/(1+HOME!$H$20),0)))</f>
        <v>0</v>
      </c>
      <c r="AE193" s="79">
        <f>IF(N$2&lt;DATE(2019,10,1),IF($T$1=FALSE,IF($T193=FALSE,N193*HOME!$H$18,0),IF($T193=FALSE,N193*HOME!$H$18/(1+HOME!$H$18),0)),IF($T$1=FALSE,IF($T193=FALSE,N193*HOME!$H$20,0),IF($T193=FALSE,N193*HOME!$H$20/(1+HOME!$H$20),0)))</f>
        <v>0</v>
      </c>
      <c r="AF193" s="79">
        <f>IF(O$2&lt;DATE(2019,10,1),IF($T$1=FALSE,IF($T193=FALSE,O193*HOME!$H$18,0),IF($T193=FALSE,O193*HOME!$H$18/(1+HOME!$H$18),0)),IF($T$1=FALSE,IF($T193=FALSE,O193*HOME!$H$20,0),IF($T193=FALSE,O193*HOME!$H$20/(1+HOME!$H$20),0)))</f>
        <v>0</v>
      </c>
      <c r="AG193" s="79">
        <f>IF(P$2&lt;DATE(2019,10,1),IF($T$1=FALSE,IF($T193=FALSE,P193*HOME!$H$18,0),IF($T193=FALSE,P193*HOME!$H$18/(1+HOME!$H$18),0)),IF($T$1=FALSE,IF($T193=FALSE,P193*HOME!$H$20,0),IF($T193=FALSE,P193*HOME!$H$20/(1+HOME!$H$20),0)))</f>
        <v>0</v>
      </c>
      <c r="AH193" s="79">
        <f t="shared" si="91"/>
        <v>0</v>
      </c>
      <c r="AI193" s="79">
        <f t="shared" si="79"/>
        <v>0</v>
      </c>
    </row>
    <row r="194" spans="3:35" ht="19.149999999999999" customHeight="1">
      <c r="C194" s="222">
        <f>IF(C$235=FALSE,当期計画!C194,当期実績!C152)</f>
        <v>0</v>
      </c>
      <c r="D194" s="1224">
        <f>IF(D$235=FALSE,当期計画!D194,当期実績!D152)</f>
        <v>0</v>
      </c>
      <c r="E194" s="1224">
        <f>IF(E$235=FALSE,当期計画!E194,当期実績!E152)</f>
        <v>0</v>
      </c>
      <c r="F194" s="1224">
        <f>IF(F$235=FALSE,当期計画!F194,当期実績!F152)</f>
        <v>0</v>
      </c>
      <c r="G194" s="1224">
        <f>IF(G$235=FALSE,当期計画!G194,当期実績!G152)</f>
        <v>0</v>
      </c>
      <c r="H194" s="1224">
        <f>IF(H$235=FALSE,当期計画!H194,当期実績!H152)</f>
        <v>0</v>
      </c>
      <c r="I194" s="1224">
        <f>IF(I$235=FALSE,当期計画!I194,当期実績!I152)</f>
        <v>0</v>
      </c>
      <c r="J194" s="1224">
        <f>IF(J$235=FALSE,当期計画!J194,当期実績!J152)</f>
        <v>0</v>
      </c>
      <c r="K194" s="1224">
        <f>IF(K$235=FALSE,当期計画!K194,当期実績!K152)</f>
        <v>0</v>
      </c>
      <c r="L194" s="1224">
        <f>IF(L$235=FALSE,当期計画!L194,当期実績!L152)</f>
        <v>0</v>
      </c>
      <c r="M194" s="1224">
        <f>IF(M$235=FALSE,当期計画!M194,当期実績!M152)</f>
        <v>0</v>
      </c>
      <c r="N194" s="1224">
        <f>IF(N$235=FALSE,当期計画!N194,当期実績!N152)</f>
        <v>0</v>
      </c>
      <c r="O194" s="1224">
        <f>IF(O$235=FALSE,当期計画!O194,当期実績!O152)</f>
        <v>0</v>
      </c>
      <c r="P194" s="387">
        <f>IF(P$235=FALSE,当期計画!P194,当期実績!P152)</f>
        <v>0</v>
      </c>
      <c r="Q194" s="181">
        <f t="shared" si="99"/>
        <v>0</v>
      </c>
      <c r="R194" s="115">
        <f t="shared" si="90"/>
        <v>0</v>
      </c>
      <c r="S194" s="154">
        <f>前期実績!Q152</f>
        <v>0</v>
      </c>
      <c r="T194" s="645" t="b">
        <f>当期計画!T194</f>
        <v>0</v>
      </c>
      <c r="U194" s="79">
        <f>IF(D$2&lt;DATE(2019,10,1),IF($T$1=FALSE,IF($T194=FALSE,D194*HOME!$H$18,0),IF($T194=FALSE,D194*HOME!$H$18/(1+HOME!$H$18),0)),IF($T$1=FALSE,IF($T194=FALSE,D194*HOME!$H$20,0),IF($T194=FALSE,D194*HOME!$H$20/(1+HOME!$H$20),0)))</f>
        <v>0</v>
      </c>
      <c r="V194" s="79">
        <f>IF(E$2&lt;DATE(2019,10,1),IF($T$1=FALSE,IF($T194=FALSE,E194*HOME!$H$18,0),IF($T194=FALSE,E194*HOME!$H$18/(1+HOME!$H$18),0)),IF($T$1=FALSE,IF($T194=FALSE,E194*HOME!$H$20,0),IF($T194=FALSE,E194*HOME!$H$20/(1+HOME!$H$20),0)))</f>
        <v>0</v>
      </c>
      <c r="W194" s="79">
        <f>IF(F$2&lt;DATE(2019,10,1),IF($T$1=FALSE,IF($T194=FALSE,F194*HOME!$H$18,0),IF($T194=FALSE,F194*HOME!$H$18/(1+HOME!$H$18),0)),IF($T$1=FALSE,IF($T194=FALSE,F194*HOME!$H$20,0),IF($T194=FALSE,F194*HOME!$H$20/(1+HOME!$H$20),0)))</f>
        <v>0</v>
      </c>
      <c r="X194" s="79">
        <f>IF(G$2&lt;DATE(2019,10,1),IF($T$1=FALSE,IF($T194=FALSE,G194*HOME!$H$18,0),IF($T194=FALSE,G194*HOME!$H$18/(1+HOME!$H$18),0)),IF($T$1=FALSE,IF($T194=FALSE,G194*HOME!$H$20,0),IF($T194=FALSE,G194*HOME!$H$20/(1+HOME!$H$20),0)))</f>
        <v>0</v>
      </c>
      <c r="Y194" s="79">
        <f>IF(H$2&lt;DATE(2019,10,1),IF($T$1=FALSE,IF($T194=FALSE,H194*HOME!$H$18,0),IF($T194=FALSE,H194*HOME!$H$18/(1+HOME!$H$18),0)),IF($T$1=FALSE,IF($T194=FALSE,H194*HOME!$H$20,0),IF($T194=FALSE,H194*HOME!$H$20/(1+HOME!$H$20),0)))</f>
        <v>0</v>
      </c>
      <c r="Z194" s="79">
        <f>IF(I$2&lt;DATE(2019,10,1),IF($T$1=FALSE,IF($T194=FALSE,I194*HOME!$H$18,0),IF($T194=FALSE,I194*HOME!$H$18/(1+HOME!$H$18),0)),IF($T$1=FALSE,IF($T194=FALSE,I194*HOME!$H$20,0),IF($T194=FALSE,I194*HOME!$H$20/(1+HOME!$H$20),0)))</f>
        <v>0</v>
      </c>
      <c r="AA194" s="79">
        <f>IF(J$2&lt;DATE(2019,10,1),IF($T$1=FALSE,IF($T194=FALSE,J194*HOME!$H$18,0),IF($T194=FALSE,J194*HOME!$H$18/(1+HOME!$H$18),0)),IF($T$1=FALSE,IF($T194=FALSE,J194*HOME!$H$20,0),IF($T194=FALSE,J194*HOME!$H$20/(1+HOME!$H$20),0)))</f>
        <v>0</v>
      </c>
      <c r="AB194" s="79">
        <f>IF(K$2&lt;DATE(2019,10,1),IF($T$1=FALSE,IF($T194=FALSE,K194*HOME!$H$18,0),IF($T194=FALSE,K194*HOME!$H$18/(1+HOME!$H$18),0)),IF($T$1=FALSE,IF($T194=FALSE,K194*HOME!$H$20,0),IF($T194=FALSE,K194*HOME!$H$20/(1+HOME!$H$20),0)))</f>
        <v>0</v>
      </c>
      <c r="AC194" s="79">
        <f>IF(L$2&lt;DATE(2019,10,1),IF($T$1=FALSE,IF($T194=FALSE,L194*HOME!$H$18,0),IF($T194=FALSE,L194*HOME!$H$18/(1+HOME!$H$18),0)),IF($T$1=FALSE,IF($T194=FALSE,L194*HOME!$H$20,0),IF($T194=FALSE,L194*HOME!$H$20/(1+HOME!$H$20),0)))</f>
        <v>0</v>
      </c>
      <c r="AD194" s="79">
        <f>IF(M$2&lt;DATE(2019,10,1),IF($T$1=FALSE,IF($T194=FALSE,M194*HOME!$H$18,0),IF($T194=FALSE,M194*HOME!$H$18/(1+HOME!$H$18),0)),IF($T$1=FALSE,IF($T194=FALSE,M194*HOME!$H$20,0),IF($T194=FALSE,M194*HOME!$H$20/(1+HOME!$H$20),0)))</f>
        <v>0</v>
      </c>
      <c r="AE194" s="79">
        <f>IF(N$2&lt;DATE(2019,10,1),IF($T$1=FALSE,IF($T194=FALSE,N194*HOME!$H$18,0),IF($T194=FALSE,N194*HOME!$H$18/(1+HOME!$H$18),0)),IF($T$1=FALSE,IF($T194=FALSE,N194*HOME!$H$20,0),IF($T194=FALSE,N194*HOME!$H$20/(1+HOME!$H$20),0)))</f>
        <v>0</v>
      </c>
      <c r="AF194" s="79">
        <f>IF(O$2&lt;DATE(2019,10,1),IF($T$1=FALSE,IF($T194=FALSE,O194*HOME!$H$18,0),IF($T194=FALSE,O194*HOME!$H$18/(1+HOME!$H$18),0)),IF($T$1=FALSE,IF($T194=FALSE,O194*HOME!$H$20,0),IF($T194=FALSE,O194*HOME!$H$20/(1+HOME!$H$20),0)))</f>
        <v>0</v>
      </c>
      <c r="AG194" s="79">
        <f>IF(P$2&lt;DATE(2019,10,1),IF($T$1=FALSE,IF($T194=FALSE,P194*HOME!$H$18,0),IF($T194=FALSE,P194*HOME!$H$18/(1+HOME!$H$18),0)),IF($T$1=FALSE,IF($T194=FALSE,P194*HOME!$H$20,0),IF($T194=FALSE,P194*HOME!$H$20/(1+HOME!$H$20),0)))</f>
        <v>0</v>
      </c>
      <c r="AH194" s="79">
        <f t="shared" si="91"/>
        <v>0</v>
      </c>
      <c r="AI194" s="79">
        <f t="shared" si="79"/>
        <v>0</v>
      </c>
    </row>
    <row r="195" spans="3:35" ht="19.149999999999999" customHeight="1">
      <c r="C195" s="1227" t="s">
        <v>147</v>
      </c>
      <c r="D195" s="1228">
        <f>SUM(D185:D194)</f>
        <v>0</v>
      </c>
      <c r="E195" s="1228">
        <f t="shared" ref="E195:P195" si="100">SUM(E185:E194)</f>
        <v>0</v>
      </c>
      <c r="F195" s="1228">
        <f t="shared" si="100"/>
        <v>0</v>
      </c>
      <c r="G195" s="1228">
        <f t="shared" si="100"/>
        <v>0</v>
      </c>
      <c r="H195" s="1228">
        <f t="shared" si="100"/>
        <v>0</v>
      </c>
      <c r="I195" s="1228">
        <f t="shared" si="100"/>
        <v>0</v>
      </c>
      <c r="J195" s="1228">
        <f t="shared" si="100"/>
        <v>0</v>
      </c>
      <c r="K195" s="1228">
        <f t="shared" si="100"/>
        <v>0</v>
      </c>
      <c r="L195" s="1228">
        <f t="shared" si="100"/>
        <v>0</v>
      </c>
      <c r="M195" s="1228">
        <f t="shared" si="100"/>
        <v>0</v>
      </c>
      <c r="N195" s="1228">
        <f t="shared" si="100"/>
        <v>0</v>
      </c>
      <c r="O195" s="1228">
        <f t="shared" si="100"/>
        <v>0</v>
      </c>
      <c r="P195" s="1228">
        <f t="shared" si="100"/>
        <v>0</v>
      </c>
      <c r="Q195" s="1220">
        <f>SUM(D195:P195)</f>
        <v>0</v>
      </c>
      <c r="R195" s="1221">
        <f t="shared" si="90"/>
        <v>0</v>
      </c>
      <c r="S195" s="1222">
        <f>前期実績!Q153</f>
        <v>0</v>
      </c>
      <c r="T195" s="645">
        <f>当期計画!T195</f>
        <v>0</v>
      </c>
      <c r="U195" s="655">
        <f>SUM(U185:U194)</f>
        <v>0</v>
      </c>
      <c r="V195" s="655">
        <f t="shared" ref="V195:AG195" si="101">SUM(V185:V194)</f>
        <v>0</v>
      </c>
      <c r="W195" s="655">
        <f t="shared" si="101"/>
        <v>0</v>
      </c>
      <c r="X195" s="655">
        <f t="shared" si="101"/>
        <v>0</v>
      </c>
      <c r="Y195" s="655">
        <f t="shared" si="101"/>
        <v>0</v>
      </c>
      <c r="Z195" s="655">
        <f t="shared" si="101"/>
        <v>0</v>
      </c>
      <c r="AA195" s="655">
        <f t="shared" si="101"/>
        <v>0</v>
      </c>
      <c r="AB195" s="655">
        <f t="shared" si="101"/>
        <v>0</v>
      </c>
      <c r="AC195" s="655">
        <f t="shared" si="101"/>
        <v>0</v>
      </c>
      <c r="AD195" s="655">
        <f t="shared" si="101"/>
        <v>0</v>
      </c>
      <c r="AE195" s="655">
        <f t="shared" si="101"/>
        <v>0</v>
      </c>
      <c r="AF195" s="655">
        <f t="shared" si="101"/>
        <v>0</v>
      </c>
      <c r="AG195" s="655">
        <f t="shared" si="101"/>
        <v>0</v>
      </c>
      <c r="AH195" s="655">
        <f t="shared" si="91"/>
        <v>0</v>
      </c>
      <c r="AI195" s="79">
        <f t="shared" si="79"/>
        <v>0</v>
      </c>
    </row>
    <row r="196" spans="3:35" ht="19.149999999999999" customHeight="1">
      <c r="C196" s="211" t="s">
        <v>57</v>
      </c>
      <c r="D196" s="299"/>
      <c r="E196" s="299"/>
      <c r="F196" s="299"/>
      <c r="G196" s="299"/>
      <c r="H196" s="299"/>
      <c r="I196" s="299"/>
      <c r="J196" s="299"/>
      <c r="K196" s="299"/>
      <c r="L196" s="299"/>
      <c r="M196" s="299"/>
      <c r="N196" s="299"/>
      <c r="O196" s="299"/>
      <c r="P196" s="299"/>
      <c r="Q196" s="101"/>
      <c r="R196" s="130">
        <f t="shared" si="90"/>
        <v>0</v>
      </c>
      <c r="S196" s="158">
        <f>前期実績!Q154</f>
        <v>0</v>
      </c>
      <c r="T196" s="645">
        <f>当期計画!T196</f>
        <v>0</v>
      </c>
      <c r="U196" s="57"/>
      <c r="AH196" s="310">
        <f t="shared" si="91"/>
        <v>0</v>
      </c>
      <c r="AI196" s="79">
        <f t="shared" si="79"/>
        <v>0</v>
      </c>
    </row>
    <row r="197" spans="3:35" ht="19.149999999999999" customHeight="1">
      <c r="C197" s="222">
        <f>IF(C$235=FALSE,当期計画!C197,当期実績!C155)</f>
        <v>0</v>
      </c>
      <c r="D197" s="1223">
        <f>IF(D$235=FALSE,当期計画!D197,当期実績!D155)</f>
        <v>0</v>
      </c>
      <c r="E197" s="1223">
        <f>IF(E$235=FALSE,当期計画!E197,当期実績!E155)</f>
        <v>0</v>
      </c>
      <c r="F197" s="1223">
        <f>IF(F$235=FALSE,当期計画!F197,当期実績!F155)</f>
        <v>0</v>
      </c>
      <c r="G197" s="1223">
        <f>IF(G$235=FALSE,当期計画!G197,当期実績!G155)</f>
        <v>0</v>
      </c>
      <c r="H197" s="1223">
        <f>IF(H$235=FALSE,当期計画!H197,当期実績!H155)</f>
        <v>0</v>
      </c>
      <c r="I197" s="1223">
        <f>IF(I$235=FALSE,当期計画!I197,当期実績!I155)</f>
        <v>0</v>
      </c>
      <c r="J197" s="1223">
        <f>IF(J$235=FALSE,当期計画!J197,当期実績!J155)</f>
        <v>0</v>
      </c>
      <c r="K197" s="1223">
        <f>IF(K$235=FALSE,当期計画!K197,当期実績!K155)</f>
        <v>0</v>
      </c>
      <c r="L197" s="1223">
        <f>IF(L$235=FALSE,当期計画!L197,当期実績!L155)</f>
        <v>0</v>
      </c>
      <c r="M197" s="1223">
        <f>IF(M$235=FALSE,当期計画!M197,当期実績!M155)</f>
        <v>0</v>
      </c>
      <c r="N197" s="1223">
        <f>IF(N$235=FALSE,当期計画!N197,当期実績!N155)</f>
        <v>0</v>
      </c>
      <c r="O197" s="1223">
        <f>IF(O$235=FALSE,当期計画!O197,当期実績!O155)</f>
        <v>0</v>
      </c>
      <c r="P197" s="1223">
        <f>IF(P$235=FALSE,当期計画!P197,当期実績!P155)</f>
        <v>0</v>
      </c>
      <c r="Q197" s="89">
        <f t="shared" ref="Q197:Q230" si="102">SUM(D197:P197)</f>
        <v>0</v>
      </c>
      <c r="R197" s="182">
        <f t="shared" si="90"/>
        <v>0</v>
      </c>
      <c r="S197" s="656">
        <f>前期実績!Q155</f>
        <v>0</v>
      </c>
      <c r="T197" s="645" t="b">
        <f>当期計画!T197</f>
        <v>0</v>
      </c>
      <c r="U197" s="79">
        <f>IF(D$2&lt;DATE(2019,10,1),IF($T$1=FALSE,IF($T197=FALSE,D197*HOME!$H$18,0),IF($T197=FALSE,D197*HOME!$H$18/(1+HOME!$H$18),0)),IF($T$1=FALSE,IF($T197=FALSE,D197*HOME!$H$20,0),IF($T197=FALSE,D197*HOME!$H$20/(1+HOME!$H$20),0)))</f>
        <v>0</v>
      </c>
      <c r="V197" s="79">
        <f>IF(E$2&lt;DATE(2019,10,1),IF($T$1=FALSE,IF($T197=FALSE,E197*HOME!$H$18,0),IF($T197=FALSE,E197*HOME!$H$18/(1+HOME!$H$18),0)),IF($T$1=FALSE,IF($T197=FALSE,E197*HOME!$H$20,0),IF($T197=FALSE,E197*HOME!$H$20/(1+HOME!$H$20),0)))</f>
        <v>0</v>
      </c>
      <c r="W197" s="79">
        <f>IF(F$2&lt;DATE(2019,10,1),IF($T$1=FALSE,IF($T197=FALSE,F197*HOME!$H$18,0),IF($T197=FALSE,F197*HOME!$H$18/(1+HOME!$H$18),0)),IF($T$1=FALSE,IF($T197=FALSE,F197*HOME!$H$20,0),IF($T197=FALSE,F197*HOME!$H$20/(1+HOME!$H$20),0)))</f>
        <v>0</v>
      </c>
      <c r="X197" s="79">
        <f>IF(G$2&lt;DATE(2019,10,1),IF($T$1=FALSE,IF($T197=FALSE,G197*HOME!$H$18,0),IF($T197=FALSE,G197*HOME!$H$18/(1+HOME!$H$18),0)),IF($T$1=FALSE,IF($T197=FALSE,G197*HOME!$H$20,0),IF($T197=FALSE,G197*HOME!$H$20/(1+HOME!$H$20),0)))</f>
        <v>0</v>
      </c>
      <c r="Y197" s="79">
        <f>IF(H$2&lt;DATE(2019,10,1),IF($T$1=FALSE,IF($T197=FALSE,H197*HOME!$H$18,0),IF($T197=FALSE,H197*HOME!$H$18/(1+HOME!$H$18),0)),IF($T$1=FALSE,IF($T197=FALSE,H197*HOME!$H$20,0),IF($T197=FALSE,H197*HOME!$H$20/(1+HOME!$H$20),0)))</f>
        <v>0</v>
      </c>
      <c r="Z197" s="79">
        <f>IF(I$2&lt;DATE(2019,10,1),IF($T$1=FALSE,IF($T197=FALSE,I197*HOME!$H$18,0),IF($T197=FALSE,I197*HOME!$H$18/(1+HOME!$H$18),0)),IF($T$1=FALSE,IF($T197=FALSE,I197*HOME!$H$20,0),IF($T197=FALSE,I197*HOME!$H$20/(1+HOME!$H$20),0)))</f>
        <v>0</v>
      </c>
      <c r="AA197" s="79">
        <f>IF(J$2&lt;DATE(2019,10,1),IF($T$1=FALSE,IF($T197=FALSE,J197*HOME!$H$18,0),IF($T197=FALSE,J197*HOME!$H$18/(1+HOME!$H$18),0)),IF($T$1=FALSE,IF($T197=FALSE,J197*HOME!$H$20,0),IF($T197=FALSE,J197*HOME!$H$20/(1+HOME!$H$20),0)))</f>
        <v>0</v>
      </c>
      <c r="AB197" s="79">
        <f>IF(K$2&lt;DATE(2019,10,1),IF($T$1=FALSE,IF($T197=FALSE,K197*HOME!$H$18,0),IF($T197=FALSE,K197*HOME!$H$18/(1+HOME!$H$18),0)),IF($T$1=FALSE,IF($T197=FALSE,K197*HOME!$H$20,0),IF($T197=FALSE,K197*HOME!$H$20/(1+HOME!$H$20),0)))</f>
        <v>0</v>
      </c>
      <c r="AC197" s="79">
        <f>IF(L$2&lt;DATE(2019,10,1),IF($T$1=FALSE,IF($T197=FALSE,L197*HOME!$H$18,0),IF($T197=FALSE,L197*HOME!$H$18/(1+HOME!$H$18),0)),IF($T$1=FALSE,IF($T197=FALSE,L197*HOME!$H$20,0),IF($T197=FALSE,L197*HOME!$H$20/(1+HOME!$H$20),0)))</f>
        <v>0</v>
      </c>
      <c r="AD197" s="79">
        <f>IF(M$2&lt;DATE(2019,10,1),IF($T$1=FALSE,IF($T197=FALSE,M197*HOME!$H$18,0),IF($T197=FALSE,M197*HOME!$H$18/(1+HOME!$H$18),0)),IF($T$1=FALSE,IF($T197=FALSE,M197*HOME!$H$20,0),IF($T197=FALSE,M197*HOME!$H$20/(1+HOME!$H$20),0)))</f>
        <v>0</v>
      </c>
      <c r="AE197" s="79">
        <f>IF(N$2&lt;DATE(2019,10,1),IF($T$1=FALSE,IF($T197=FALSE,N197*HOME!$H$18,0),IF($T197=FALSE,N197*HOME!$H$18/(1+HOME!$H$18),0)),IF($T$1=FALSE,IF($T197=FALSE,N197*HOME!$H$20,0),IF($T197=FALSE,N197*HOME!$H$20/(1+HOME!$H$20),0)))</f>
        <v>0</v>
      </c>
      <c r="AF197" s="79">
        <f>IF(O$2&lt;DATE(2019,10,1),IF($T$1=FALSE,IF($T197=FALSE,O197*HOME!$H$18,0),IF($T197=FALSE,O197*HOME!$H$18/(1+HOME!$H$18),0)),IF($T$1=FALSE,IF($T197=FALSE,O197*HOME!$H$20,0),IF($T197=FALSE,O197*HOME!$H$20/(1+HOME!$H$20),0)))</f>
        <v>0</v>
      </c>
      <c r="AG197" s="79">
        <f>IF(P$2&lt;DATE(2019,10,1),IF($T$1=FALSE,IF($T197=FALSE,P197*HOME!$H$18,0),IF($T197=FALSE,P197*HOME!$H$18/(1+HOME!$H$18),0)),IF($T$1=FALSE,IF($T197=FALSE,P197*HOME!$H$20,0),IF($T197=FALSE,P197*HOME!$H$20/(1+HOME!$H$20),0)))</f>
        <v>0</v>
      </c>
      <c r="AH197" s="79">
        <f t="shared" si="91"/>
        <v>0</v>
      </c>
      <c r="AI197" s="79">
        <f t="shared" ref="AI197:AI231" si="103">SUMIF(D$235:P$235,TRUE,D197:P197)</f>
        <v>0</v>
      </c>
    </row>
    <row r="198" spans="3:35" ht="19.149999999999999" customHeight="1">
      <c r="C198" s="222">
        <f>IF(C$235=FALSE,当期計画!C198,当期実績!C156)</f>
        <v>0</v>
      </c>
      <c r="D198" s="1224">
        <f>IF(D$235=FALSE,当期計画!D198,当期実績!D156)</f>
        <v>0</v>
      </c>
      <c r="E198" s="1224">
        <f>IF(E$235=FALSE,当期計画!E198,当期実績!E156)</f>
        <v>0</v>
      </c>
      <c r="F198" s="1224">
        <f>IF(F$235=FALSE,当期計画!F198,当期実績!F156)</f>
        <v>0</v>
      </c>
      <c r="G198" s="1224">
        <f>IF(G$235=FALSE,当期計画!G198,当期実績!G156)</f>
        <v>0</v>
      </c>
      <c r="H198" s="1224">
        <f>IF(H$235=FALSE,当期計画!H198,当期実績!H156)</f>
        <v>0</v>
      </c>
      <c r="I198" s="1225">
        <f>IF(I$235=FALSE,当期計画!I198,当期実績!I156)</f>
        <v>0</v>
      </c>
      <c r="J198" s="1225">
        <f>IF(J$235=FALSE,当期計画!J198,当期実績!J156)</f>
        <v>0</v>
      </c>
      <c r="K198" s="1225">
        <f>IF(K$235=FALSE,当期計画!K198,当期実績!K156)</f>
        <v>0</v>
      </c>
      <c r="L198" s="1225">
        <f>IF(L$235=FALSE,当期計画!L198,当期実績!L156)</f>
        <v>0</v>
      </c>
      <c r="M198" s="1225">
        <f>IF(M$235=FALSE,当期計画!M198,当期実績!M156)</f>
        <v>0</v>
      </c>
      <c r="N198" s="1225">
        <f>IF(N$235=FALSE,当期計画!N198,当期実績!N156)</f>
        <v>0</v>
      </c>
      <c r="O198" s="1225">
        <f>IF(O$235=FALSE,当期計画!O198,当期実績!O156)</f>
        <v>0</v>
      </c>
      <c r="P198" s="1223">
        <f>IF(P$235=FALSE,当期計画!P198,当期実績!P156)</f>
        <v>0</v>
      </c>
      <c r="Q198" s="89">
        <f t="shared" si="102"/>
        <v>0</v>
      </c>
      <c r="R198" s="115">
        <f t="shared" si="90"/>
        <v>0</v>
      </c>
      <c r="S198" s="154">
        <f>前期実績!Q156</f>
        <v>0</v>
      </c>
      <c r="T198" s="645" t="b">
        <f>当期計画!T198</f>
        <v>0</v>
      </c>
      <c r="U198" s="79">
        <f>IF(D$2&lt;DATE(2019,10,1),IF($T$1=FALSE,IF($T198=FALSE,D198*HOME!$H$18,0),IF($T198=FALSE,D198*HOME!$H$18/(1+HOME!$H$18),0)),IF($T$1=FALSE,IF($T198=FALSE,D198*HOME!$H$20,0),IF($T198=FALSE,D198*HOME!$H$20/(1+HOME!$H$20),0)))</f>
        <v>0</v>
      </c>
      <c r="V198" s="79">
        <f>IF(E$2&lt;DATE(2019,10,1),IF($T$1=FALSE,IF($T198=FALSE,E198*HOME!$H$18,0),IF($T198=FALSE,E198*HOME!$H$18/(1+HOME!$H$18),0)),IF($T$1=FALSE,IF($T198=FALSE,E198*HOME!$H$20,0),IF($T198=FALSE,E198*HOME!$H$20/(1+HOME!$H$20),0)))</f>
        <v>0</v>
      </c>
      <c r="W198" s="79">
        <f>IF(F$2&lt;DATE(2019,10,1),IF($T$1=FALSE,IF($T198=FALSE,F198*HOME!$H$18,0),IF($T198=FALSE,F198*HOME!$H$18/(1+HOME!$H$18),0)),IF($T$1=FALSE,IF($T198=FALSE,F198*HOME!$H$20,0),IF($T198=FALSE,F198*HOME!$H$20/(1+HOME!$H$20),0)))</f>
        <v>0</v>
      </c>
      <c r="X198" s="79">
        <f>IF(G$2&lt;DATE(2019,10,1),IF($T$1=FALSE,IF($T198=FALSE,G198*HOME!$H$18,0),IF($T198=FALSE,G198*HOME!$H$18/(1+HOME!$H$18),0)),IF($T$1=FALSE,IF($T198=FALSE,G198*HOME!$H$20,0),IF($T198=FALSE,G198*HOME!$H$20/(1+HOME!$H$20),0)))</f>
        <v>0</v>
      </c>
      <c r="Y198" s="79">
        <f>IF(H$2&lt;DATE(2019,10,1),IF($T$1=FALSE,IF($T198=FALSE,H198*HOME!$H$18,0),IF($T198=FALSE,H198*HOME!$H$18/(1+HOME!$H$18),0)),IF($T$1=FALSE,IF($T198=FALSE,H198*HOME!$H$20,0),IF($T198=FALSE,H198*HOME!$H$20/(1+HOME!$H$20),0)))</f>
        <v>0</v>
      </c>
      <c r="Z198" s="79">
        <f>IF(I$2&lt;DATE(2019,10,1),IF($T$1=FALSE,IF($T198=FALSE,I198*HOME!$H$18,0),IF($T198=FALSE,I198*HOME!$H$18/(1+HOME!$H$18),0)),IF($T$1=FALSE,IF($T198=FALSE,I198*HOME!$H$20,0),IF($T198=FALSE,I198*HOME!$H$20/(1+HOME!$H$20),0)))</f>
        <v>0</v>
      </c>
      <c r="AA198" s="79">
        <f>IF(J$2&lt;DATE(2019,10,1),IF($T$1=FALSE,IF($T198=FALSE,J198*HOME!$H$18,0),IF($T198=FALSE,J198*HOME!$H$18/(1+HOME!$H$18),0)),IF($T$1=FALSE,IF($T198=FALSE,J198*HOME!$H$20,0),IF($T198=FALSE,J198*HOME!$H$20/(1+HOME!$H$20),0)))</f>
        <v>0</v>
      </c>
      <c r="AB198" s="79">
        <f>IF(K$2&lt;DATE(2019,10,1),IF($T$1=FALSE,IF($T198=FALSE,K198*HOME!$H$18,0),IF($T198=FALSE,K198*HOME!$H$18/(1+HOME!$H$18),0)),IF($T$1=FALSE,IF($T198=FALSE,K198*HOME!$H$20,0),IF($T198=FALSE,K198*HOME!$H$20/(1+HOME!$H$20),0)))</f>
        <v>0</v>
      </c>
      <c r="AC198" s="79">
        <f>IF(L$2&lt;DATE(2019,10,1),IF($T$1=FALSE,IF($T198=FALSE,L198*HOME!$H$18,0),IF($T198=FALSE,L198*HOME!$H$18/(1+HOME!$H$18),0)),IF($T$1=FALSE,IF($T198=FALSE,L198*HOME!$H$20,0),IF($T198=FALSE,L198*HOME!$H$20/(1+HOME!$H$20),0)))</f>
        <v>0</v>
      </c>
      <c r="AD198" s="79">
        <f>IF(M$2&lt;DATE(2019,10,1),IF($T$1=FALSE,IF($T198=FALSE,M198*HOME!$H$18,0),IF($T198=FALSE,M198*HOME!$H$18/(1+HOME!$H$18),0)),IF($T$1=FALSE,IF($T198=FALSE,M198*HOME!$H$20,0),IF($T198=FALSE,M198*HOME!$H$20/(1+HOME!$H$20),0)))</f>
        <v>0</v>
      </c>
      <c r="AE198" s="79">
        <f>IF(N$2&lt;DATE(2019,10,1),IF($T$1=FALSE,IF($T198=FALSE,N198*HOME!$H$18,0),IF($T198=FALSE,N198*HOME!$H$18/(1+HOME!$H$18),0)),IF($T$1=FALSE,IF($T198=FALSE,N198*HOME!$H$20,0),IF($T198=FALSE,N198*HOME!$H$20/(1+HOME!$H$20),0)))</f>
        <v>0</v>
      </c>
      <c r="AF198" s="79">
        <f>IF(O$2&lt;DATE(2019,10,1),IF($T$1=FALSE,IF($T198=FALSE,O198*HOME!$H$18,0),IF($T198=FALSE,O198*HOME!$H$18/(1+HOME!$H$18),0)),IF($T$1=FALSE,IF($T198=FALSE,O198*HOME!$H$20,0),IF($T198=FALSE,O198*HOME!$H$20/(1+HOME!$H$20),0)))</f>
        <v>0</v>
      </c>
      <c r="AG198" s="79">
        <f>IF(P$2&lt;DATE(2019,10,1),IF($T$1=FALSE,IF($T198=FALSE,P198*HOME!$H$18,0),IF($T198=FALSE,P198*HOME!$H$18/(1+HOME!$H$18),0)),IF($T$1=FALSE,IF($T198=FALSE,P198*HOME!$H$20,0),IF($T198=FALSE,P198*HOME!$H$20/(1+HOME!$H$20),0)))</f>
        <v>0</v>
      </c>
      <c r="AH198" s="79">
        <f t="shared" si="91"/>
        <v>0</v>
      </c>
      <c r="AI198" s="79">
        <f t="shared" si="103"/>
        <v>0</v>
      </c>
    </row>
    <row r="199" spans="3:35" ht="19.149999999999999" customHeight="1">
      <c r="C199" s="222">
        <f>IF(C$235=FALSE,当期計画!C199,当期実績!C157)</f>
        <v>0</v>
      </c>
      <c r="D199" s="1224">
        <f>IF(D$235=FALSE,当期計画!D199,当期実績!D157)</f>
        <v>0</v>
      </c>
      <c r="E199" s="1224">
        <f>IF(E$235=FALSE,当期計画!E199,当期実績!E157)</f>
        <v>0</v>
      </c>
      <c r="F199" s="1224">
        <f>IF(F$235=FALSE,当期計画!F199,当期実績!F157)</f>
        <v>0</v>
      </c>
      <c r="G199" s="1226">
        <f>IF(G$235=FALSE,当期計画!G199,当期実績!G157)</f>
        <v>0</v>
      </c>
      <c r="H199" s="1224">
        <f>IF(H$235=FALSE,当期計画!H199,当期実績!H157)</f>
        <v>0</v>
      </c>
      <c r="I199" s="1224">
        <f>IF(I$235=FALSE,当期計画!I199,当期実績!I157)</f>
        <v>0</v>
      </c>
      <c r="J199" s="1224">
        <f>IF(J$235=FALSE,当期計画!J199,当期実績!J157)</f>
        <v>0</v>
      </c>
      <c r="K199" s="1224">
        <f>IF(K$235=FALSE,当期計画!K199,当期実績!K157)</f>
        <v>0</v>
      </c>
      <c r="L199" s="1224">
        <f>IF(L$235=FALSE,当期計画!L199,当期実績!L157)</f>
        <v>0</v>
      </c>
      <c r="M199" s="1224">
        <f>IF(M$235=FALSE,当期計画!M199,当期実績!M157)</f>
        <v>0</v>
      </c>
      <c r="N199" s="1224">
        <f>IF(N$235=FALSE,当期計画!N199,当期実績!N157)</f>
        <v>0</v>
      </c>
      <c r="O199" s="1224">
        <f>IF(O$235=FALSE,当期計画!O199,当期実績!O157)</f>
        <v>0</v>
      </c>
      <c r="P199" s="1223">
        <f>IF(P$235=FALSE,当期計画!P199,当期実績!P157)</f>
        <v>0</v>
      </c>
      <c r="Q199" s="89">
        <f t="shared" si="102"/>
        <v>0</v>
      </c>
      <c r="R199" s="115">
        <f t="shared" si="90"/>
        <v>0</v>
      </c>
      <c r="S199" s="154">
        <f>前期実績!Q157</f>
        <v>0</v>
      </c>
      <c r="T199" s="645" t="b">
        <f>当期計画!T199</f>
        <v>0</v>
      </c>
      <c r="U199" s="79">
        <f>IF(D$2&lt;DATE(2019,10,1),IF($T$1=FALSE,IF($T199=FALSE,D199*HOME!$H$18,0),IF($T199=FALSE,D199*HOME!$H$18/(1+HOME!$H$18),0)),IF($T$1=FALSE,IF($T199=FALSE,D199*HOME!$H$20,0),IF($T199=FALSE,D199*HOME!$H$20/(1+HOME!$H$20),0)))</f>
        <v>0</v>
      </c>
      <c r="V199" s="79">
        <f>IF(E$2&lt;DATE(2019,10,1),IF($T$1=FALSE,IF($T199=FALSE,E199*HOME!$H$18,0),IF($T199=FALSE,E199*HOME!$H$18/(1+HOME!$H$18),0)),IF($T$1=FALSE,IF($T199=FALSE,E199*HOME!$H$20,0),IF($T199=FALSE,E199*HOME!$H$20/(1+HOME!$H$20),0)))</f>
        <v>0</v>
      </c>
      <c r="W199" s="79">
        <f>IF(F$2&lt;DATE(2019,10,1),IF($T$1=FALSE,IF($T199=FALSE,F199*HOME!$H$18,0),IF($T199=FALSE,F199*HOME!$H$18/(1+HOME!$H$18),0)),IF($T$1=FALSE,IF($T199=FALSE,F199*HOME!$H$20,0),IF($T199=FALSE,F199*HOME!$H$20/(1+HOME!$H$20),0)))</f>
        <v>0</v>
      </c>
      <c r="X199" s="79">
        <f>IF(G$2&lt;DATE(2019,10,1),IF($T$1=FALSE,IF($T199=FALSE,G199*HOME!$H$18,0),IF($T199=FALSE,G199*HOME!$H$18/(1+HOME!$H$18),0)),IF($T$1=FALSE,IF($T199=FALSE,G199*HOME!$H$20,0),IF($T199=FALSE,G199*HOME!$H$20/(1+HOME!$H$20),0)))</f>
        <v>0</v>
      </c>
      <c r="Y199" s="79">
        <f>IF(H$2&lt;DATE(2019,10,1),IF($T$1=FALSE,IF($T199=FALSE,H199*HOME!$H$18,0),IF($T199=FALSE,H199*HOME!$H$18/(1+HOME!$H$18),0)),IF($T$1=FALSE,IF($T199=FALSE,H199*HOME!$H$20,0),IF($T199=FALSE,H199*HOME!$H$20/(1+HOME!$H$20),0)))</f>
        <v>0</v>
      </c>
      <c r="Z199" s="79">
        <f>IF(I$2&lt;DATE(2019,10,1),IF($T$1=FALSE,IF($T199=FALSE,I199*HOME!$H$18,0),IF($T199=FALSE,I199*HOME!$H$18/(1+HOME!$H$18),0)),IF($T$1=FALSE,IF($T199=FALSE,I199*HOME!$H$20,0),IF($T199=FALSE,I199*HOME!$H$20/(1+HOME!$H$20),0)))</f>
        <v>0</v>
      </c>
      <c r="AA199" s="79">
        <f>IF(J$2&lt;DATE(2019,10,1),IF($T$1=FALSE,IF($T199=FALSE,J199*HOME!$H$18,0),IF($T199=FALSE,J199*HOME!$H$18/(1+HOME!$H$18),0)),IF($T$1=FALSE,IF($T199=FALSE,J199*HOME!$H$20,0),IF($T199=FALSE,J199*HOME!$H$20/(1+HOME!$H$20),0)))</f>
        <v>0</v>
      </c>
      <c r="AB199" s="79">
        <f>IF(K$2&lt;DATE(2019,10,1),IF($T$1=FALSE,IF($T199=FALSE,K199*HOME!$H$18,0),IF($T199=FALSE,K199*HOME!$H$18/(1+HOME!$H$18),0)),IF($T$1=FALSE,IF($T199=FALSE,K199*HOME!$H$20,0),IF($T199=FALSE,K199*HOME!$H$20/(1+HOME!$H$20),0)))</f>
        <v>0</v>
      </c>
      <c r="AC199" s="79">
        <f>IF(L$2&lt;DATE(2019,10,1),IF($T$1=FALSE,IF($T199=FALSE,L199*HOME!$H$18,0),IF($T199=FALSE,L199*HOME!$H$18/(1+HOME!$H$18),0)),IF($T$1=FALSE,IF($T199=FALSE,L199*HOME!$H$20,0),IF($T199=FALSE,L199*HOME!$H$20/(1+HOME!$H$20),0)))</f>
        <v>0</v>
      </c>
      <c r="AD199" s="79">
        <f>IF(M$2&lt;DATE(2019,10,1),IF($T$1=FALSE,IF($T199=FALSE,M199*HOME!$H$18,0),IF($T199=FALSE,M199*HOME!$H$18/(1+HOME!$H$18),0)),IF($T$1=FALSE,IF($T199=FALSE,M199*HOME!$H$20,0),IF($T199=FALSE,M199*HOME!$H$20/(1+HOME!$H$20),0)))</f>
        <v>0</v>
      </c>
      <c r="AE199" s="79">
        <f>IF(N$2&lt;DATE(2019,10,1),IF($T$1=FALSE,IF($T199=FALSE,N199*HOME!$H$18,0),IF($T199=FALSE,N199*HOME!$H$18/(1+HOME!$H$18),0)),IF($T$1=FALSE,IF($T199=FALSE,N199*HOME!$H$20,0),IF($T199=FALSE,N199*HOME!$H$20/(1+HOME!$H$20),0)))</f>
        <v>0</v>
      </c>
      <c r="AF199" s="79">
        <f>IF(O$2&lt;DATE(2019,10,1),IF($T$1=FALSE,IF($T199=FALSE,O199*HOME!$H$18,0),IF($T199=FALSE,O199*HOME!$H$18/(1+HOME!$H$18),0)),IF($T$1=FALSE,IF($T199=FALSE,O199*HOME!$H$20,0),IF($T199=FALSE,O199*HOME!$H$20/(1+HOME!$H$20),0)))</f>
        <v>0</v>
      </c>
      <c r="AG199" s="79">
        <f>IF(P$2&lt;DATE(2019,10,1),IF($T$1=FALSE,IF($T199=FALSE,P199*HOME!$H$18,0),IF($T199=FALSE,P199*HOME!$H$18/(1+HOME!$H$18),0)),IF($T$1=FALSE,IF($T199=FALSE,P199*HOME!$H$20,0),IF($T199=FALSE,P199*HOME!$H$20/(1+HOME!$H$20),0)))</f>
        <v>0</v>
      </c>
      <c r="AH199" s="79">
        <f t="shared" si="91"/>
        <v>0</v>
      </c>
      <c r="AI199" s="79">
        <f t="shared" si="103"/>
        <v>0</v>
      </c>
    </row>
    <row r="200" spans="3:35" ht="19.149999999999999" customHeight="1">
      <c r="C200" s="222">
        <f>IF(C$235=FALSE,当期計画!C200,当期実績!C158)</f>
        <v>0</v>
      </c>
      <c r="D200" s="1224">
        <f>IF(D$235=FALSE,当期計画!D200,当期実績!D158)</f>
        <v>0</v>
      </c>
      <c r="E200" s="1224">
        <f>IF(E$235=FALSE,当期計画!E200,当期実績!E158)</f>
        <v>0</v>
      </c>
      <c r="F200" s="1224">
        <f>IF(F$235=FALSE,当期計画!F200,当期実績!F158)</f>
        <v>0</v>
      </c>
      <c r="G200" s="1224">
        <f>IF(G$235=FALSE,当期計画!G200,当期実績!G158)</f>
        <v>0</v>
      </c>
      <c r="H200" s="1224">
        <f>IF(H$235=FALSE,当期計画!H200,当期実績!H158)</f>
        <v>0</v>
      </c>
      <c r="I200" s="1224">
        <f>IF(I$235=FALSE,当期計画!I200,当期実績!I158)</f>
        <v>0</v>
      </c>
      <c r="J200" s="1224">
        <f>IF(J$235=FALSE,当期計画!J200,当期実績!J158)</f>
        <v>0</v>
      </c>
      <c r="K200" s="1224">
        <f>IF(K$235=FALSE,当期計画!K200,当期実績!K158)</f>
        <v>0</v>
      </c>
      <c r="L200" s="1224">
        <f>IF(L$235=FALSE,当期計画!L200,当期実績!L158)</f>
        <v>0</v>
      </c>
      <c r="M200" s="1224">
        <f>IF(M$235=FALSE,当期計画!M200,当期実績!M158)</f>
        <v>0</v>
      </c>
      <c r="N200" s="1224">
        <f>IF(N$235=FALSE,当期計画!N200,当期実績!N158)</f>
        <v>0</v>
      </c>
      <c r="O200" s="1224">
        <f>IF(O$235=FALSE,当期計画!O200,当期実績!O158)</f>
        <v>0</v>
      </c>
      <c r="P200" s="1223">
        <f>IF(P$235=FALSE,当期計画!P200,当期実績!P158)</f>
        <v>0</v>
      </c>
      <c r="Q200" s="89">
        <f t="shared" si="102"/>
        <v>0</v>
      </c>
      <c r="R200" s="115">
        <f t="shared" si="90"/>
        <v>0</v>
      </c>
      <c r="S200" s="154">
        <f>前期実績!Q158</f>
        <v>0</v>
      </c>
      <c r="T200" s="645" t="b">
        <f>当期計画!T200</f>
        <v>0</v>
      </c>
      <c r="U200" s="79">
        <f>IF(D$2&lt;DATE(2019,10,1),IF($T$1=FALSE,IF($T200=FALSE,D200*HOME!$H$18,0),IF($T200=FALSE,D200*HOME!$H$18/(1+HOME!$H$18),0)),IF($T$1=FALSE,IF($T200=FALSE,D200*HOME!$H$20,0),IF($T200=FALSE,D200*HOME!$H$20/(1+HOME!$H$20),0)))</f>
        <v>0</v>
      </c>
      <c r="V200" s="79">
        <f>IF(E$2&lt;DATE(2019,10,1),IF($T$1=FALSE,IF($T200=FALSE,E200*HOME!$H$18,0),IF($T200=FALSE,E200*HOME!$H$18/(1+HOME!$H$18),0)),IF($T$1=FALSE,IF($T200=FALSE,E200*HOME!$H$20,0),IF($T200=FALSE,E200*HOME!$H$20/(1+HOME!$H$20),0)))</f>
        <v>0</v>
      </c>
      <c r="W200" s="79">
        <f>IF(F$2&lt;DATE(2019,10,1),IF($T$1=FALSE,IF($T200=FALSE,F200*HOME!$H$18,0),IF($T200=FALSE,F200*HOME!$H$18/(1+HOME!$H$18),0)),IF($T$1=FALSE,IF($T200=FALSE,F200*HOME!$H$20,0),IF($T200=FALSE,F200*HOME!$H$20/(1+HOME!$H$20),0)))</f>
        <v>0</v>
      </c>
      <c r="X200" s="79">
        <f>IF(G$2&lt;DATE(2019,10,1),IF($T$1=FALSE,IF($T200=FALSE,G200*HOME!$H$18,0),IF($T200=FALSE,G200*HOME!$H$18/(1+HOME!$H$18),0)),IF($T$1=FALSE,IF($T200=FALSE,G200*HOME!$H$20,0),IF($T200=FALSE,G200*HOME!$H$20/(1+HOME!$H$20),0)))</f>
        <v>0</v>
      </c>
      <c r="Y200" s="79">
        <f>IF(H$2&lt;DATE(2019,10,1),IF($T$1=FALSE,IF($T200=FALSE,H200*HOME!$H$18,0),IF($T200=FALSE,H200*HOME!$H$18/(1+HOME!$H$18),0)),IF($T$1=FALSE,IF($T200=FALSE,H200*HOME!$H$20,0),IF($T200=FALSE,H200*HOME!$H$20/(1+HOME!$H$20),0)))</f>
        <v>0</v>
      </c>
      <c r="Z200" s="79">
        <f>IF(I$2&lt;DATE(2019,10,1),IF($T$1=FALSE,IF($T200=FALSE,I200*HOME!$H$18,0),IF($T200=FALSE,I200*HOME!$H$18/(1+HOME!$H$18),0)),IF($T$1=FALSE,IF($T200=FALSE,I200*HOME!$H$20,0),IF($T200=FALSE,I200*HOME!$H$20/(1+HOME!$H$20),0)))</f>
        <v>0</v>
      </c>
      <c r="AA200" s="79">
        <f>IF(J$2&lt;DATE(2019,10,1),IF($T$1=FALSE,IF($T200=FALSE,J200*HOME!$H$18,0),IF($T200=FALSE,J200*HOME!$H$18/(1+HOME!$H$18),0)),IF($T$1=FALSE,IF($T200=FALSE,J200*HOME!$H$20,0),IF($T200=FALSE,J200*HOME!$H$20/(1+HOME!$H$20),0)))</f>
        <v>0</v>
      </c>
      <c r="AB200" s="79">
        <f>IF(K$2&lt;DATE(2019,10,1),IF($T$1=FALSE,IF($T200=FALSE,K200*HOME!$H$18,0),IF($T200=FALSE,K200*HOME!$H$18/(1+HOME!$H$18),0)),IF($T$1=FALSE,IF($T200=FALSE,K200*HOME!$H$20,0),IF($T200=FALSE,K200*HOME!$H$20/(1+HOME!$H$20),0)))</f>
        <v>0</v>
      </c>
      <c r="AC200" s="79">
        <f>IF(L$2&lt;DATE(2019,10,1),IF($T$1=FALSE,IF($T200=FALSE,L200*HOME!$H$18,0),IF($T200=FALSE,L200*HOME!$H$18/(1+HOME!$H$18),0)),IF($T$1=FALSE,IF($T200=FALSE,L200*HOME!$H$20,0),IF($T200=FALSE,L200*HOME!$H$20/(1+HOME!$H$20),0)))</f>
        <v>0</v>
      </c>
      <c r="AD200" s="79">
        <f>IF(M$2&lt;DATE(2019,10,1),IF($T$1=FALSE,IF($T200=FALSE,M200*HOME!$H$18,0),IF($T200=FALSE,M200*HOME!$H$18/(1+HOME!$H$18),0)),IF($T$1=FALSE,IF($T200=FALSE,M200*HOME!$H$20,0),IF($T200=FALSE,M200*HOME!$H$20/(1+HOME!$H$20),0)))</f>
        <v>0</v>
      </c>
      <c r="AE200" s="79">
        <f>IF(N$2&lt;DATE(2019,10,1),IF($T$1=FALSE,IF($T200=FALSE,N200*HOME!$H$18,0),IF($T200=FALSE,N200*HOME!$H$18/(1+HOME!$H$18),0)),IF($T$1=FALSE,IF($T200=FALSE,N200*HOME!$H$20,0),IF($T200=FALSE,N200*HOME!$H$20/(1+HOME!$H$20),0)))</f>
        <v>0</v>
      </c>
      <c r="AF200" s="79">
        <f>IF(O$2&lt;DATE(2019,10,1),IF($T$1=FALSE,IF($T200=FALSE,O200*HOME!$H$18,0),IF($T200=FALSE,O200*HOME!$H$18/(1+HOME!$H$18),0)),IF($T$1=FALSE,IF($T200=FALSE,O200*HOME!$H$20,0),IF($T200=FALSE,O200*HOME!$H$20/(1+HOME!$H$20),0)))</f>
        <v>0</v>
      </c>
      <c r="AG200" s="79">
        <f>IF(P$2&lt;DATE(2019,10,1),IF($T$1=FALSE,IF($T200=FALSE,P200*HOME!$H$18,0),IF($T200=FALSE,P200*HOME!$H$18/(1+HOME!$H$18),0)),IF($T$1=FALSE,IF($T200=FALSE,P200*HOME!$H$20,0),IF($T200=FALSE,P200*HOME!$H$20/(1+HOME!$H$20),0)))</f>
        <v>0</v>
      </c>
      <c r="AH200" s="79">
        <f t="shared" si="91"/>
        <v>0</v>
      </c>
      <c r="AI200" s="79">
        <f t="shared" si="103"/>
        <v>0</v>
      </c>
    </row>
    <row r="201" spans="3:35" ht="19.149999999999999" customHeight="1">
      <c r="C201" s="222">
        <f>IF(C$235=FALSE,当期計画!C201,当期実績!C159)</f>
        <v>0</v>
      </c>
      <c r="D201" s="1224">
        <f>IF(D$235=FALSE,当期計画!D201,当期実績!D159)</f>
        <v>0</v>
      </c>
      <c r="E201" s="1224">
        <f>IF(E$235=FALSE,当期計画!E201,当期実績!E159)</f>
        <v>0</v>
      </c>
      <c r="F201" s="1224">
        <f>IF(F$235=FALSE,当期計画!F201,当期実績!F159)</f>
        <v>0</v>
      </c>
      <c r="G201" s="1224">
        <f>IF(G$235=FALSE,当期計画!G201,当期実績!G159)</f>
        <v>0</v>
      </c>
      <c r="H201" s="1224">
        <f>IF(H$235=FALSE,当期計画!H201,当期実績!H159)</f>
        <v>0</v>
      </c>
      <c r="I201" s="1224">
        <f>IF(I$235=FALSE,当期計画!I201,当期実績!I159)</f>
        <v>0</v>
      </c>
      <c r="J201" s="1224">
        <f>IF(J$235=FALSE,当期計画!J201,当期実績!J159)</f>
        <v>0</v>
      </c>
      <c r="K201" s="1224">
        <f>IF(K$235=FALSE,当期計画!K201,当期実績!K159)</f>
        <v>0</v>
      </c>
      <c r="L201" s="1224">
        <f>IF(L$235=FALSE,当期計画!L201,当期実績!L159)</f>
        <v>0</v>
      </c>
      <c r="M201" s="1224">
        <f>IF(M$235=FALSE,当期計画!M201,当期実績!M159)</f>
        <v>0</v>
      </c>
      <c r="N201" s="1224">
        <f>IF(N$235=FALSE,当期計画!N201,当期実績!N159)</f>
        <v>0</v>
      </c>
      <c r="O201" s="1224">
        <f>IF(O$235=FALSE,当期計画!O201,当期実績!O159)</f>
        <v>0</v>
      </c>
      <c r="P201" s="387">
        <f>IF(P$235=FALSE,当期計画!P201,当期実績!P159)</f>
        <v>0</v>
      </c>
      <c r="Q201" s="89">
        <f t="shared" si="102"/>
        <v>0</v>
      </c>
      <c r="R201" s="115">
        <f t="shared" si="90"/>
        <v>0</v>
      </c>
      <c r="S201" s="154">
        <f>前期実績!Q159</f>
        <v>0</v>
      </c>
      <c r="T201" s="645" t="b">
        <f>当期計画!T201</f>
        <v>0</v>
      </c>
      <c r="U201" s="79">
        <f>IF(D$2&lt;DATE(2019,10,1),IF($T$1=FALSE,IF($T201=FALSE,D201*HOME!$H$18,0),IF($T201=FALSE,D201*HOME!$H$18/(1+HOME!$H$18),0)),IF($T$1=FALSE,IF($T201=FALSE,D201*HOME!$H$20,0),IF($T201=FALSE,D201*HOME!$H$20/(1+HOME!$H$20),0)))</f>
        <v>0</v>
      </c>
      <c r="V201" s="79">
        <f>IF(E$2&lt;DATE(2019,10,1),IF($T$1=FALSE,IF($T201=FALSE,E201*HOME!$H$18,0),IF($T201=FALSE,E201*HOME!$H$18/(1+HOME!$H$18),0)),IF($T$1=FALSE,IF($T201=FALSE,E201*HOME!$H$20,0),IF($T201=FALSE,E201*HOME!$H$20/(1+HOME!$H$20),0)))</f>
        <v>0</v>
      </c>
      <c r="W201" s="79">
        <f>IF(F$2&lt;DATE(2019,10,1),IF($T$1=FALSE,IF($T201=FALSE,F201*HOME!$H$18,0),IF($T201=FALSE,F201*HOME!$H$18/(1+HOME!$H$18),0)),IF($T$1=FALSE,IF($T201=FALSE,F201*HOME!$H$20,0),IF($T201=FALSE,F201*HOME!$H$20/(1+HOME!$H$20),0)))</f>
        <v>0</v>
      </c>
      <c r="X201" s="79">
        <f>IF(G$2&lt;DATE(2019,10,1),IF($T$1=FALSE,IF($T201=FALSE,G201*HOME!$H$18,0),IF($T201=FALSE,G201*HOME!$H$18/(1+HOME!$H$18),0)),IF($T$1=FALSE,IF($T201=FALSE,G201*HOME!$H$20,0),IF($T201=FALSE,G201*HOME!$H$20/(1+HOME!$H$20),0)))</f>
        <v>0</v>
      </c>
      <c r="Y201" s="79">
        <f>IF(H$2&lt;DATE(2019,10,1),IF($T$1=FALSE,IF($T201=FALSE,H201*HOME!$H$18,0),IF($T201=FALSE,H201*HOME!$H$18/(1+HOME!$H$18),0)),IF($T$1=FALSE,IF($T201=FALSE,H201*HOME!$H$20,0),IF($T201=FALSE,H201*HOME!$H$20/(1+HOME!$H$20),0)))</f>
        <v>0</v>
      </c>
      <c r="Z201" s="79">
        <f>IF(I$2&lt;DATE(2019,10,1),IF($T$1=FALSE,IF($T201=FALSE,I201*HOME!$H$18,0),IF($T201=FALSE,I201*HOME!$H$18/(1+HOME!$H$18),0)),IF($T$1=FALSE,IF($T201=FALSE,I201*HOME!$H$20,0),IF($T201=FALSE,I201*HOME!$H$20/(1+HOME!$H$20),0)))</f>
        <v>0</v>
      </c>
      <c r="AA201" s="79">
        <f>IF(J$2&lt;DATE(2019,10,1),IF($T$1=FALSE,IF($T201=FALSE,J201*HOME!$H$18,0),IF($T201=FALSE,J201*HOME!$H$18/(1+HOME!$H$18),0)),IF($T$1=FALSE,IF($T201=FALSE,J201*HOME!$H$20,0),IF($T201=FALSE,J201*HOME!$H$20/(1+HOME!$H$20),0)))</f>
        <v>0</v>
      </c>
      <c r="AB201" s="79">
        <f>IF(K$2&lt;DATE(2019,10,1),IF($T$1=FALSE,IF($T201=FALSE,K201*HOME!$H$18,0),IF($T201=FALSE,K201*HOME!$H$18/(1+HOME!$H$18),0)),IF($T$1=FALSE,IF($T201=FALSE,K201*HOME!$H$20,0),IF($T201=FALSE,K201*HOME!$H$20/(1+HOME!$H$20),0)))</f>
        <v>0</v>
      </c>
      <c r="AC201" s="79">
        <f>IF(L$2&lt;DATE(2019,10,1),IF($T$1=FALSE,IF($T201=FALSE,L201*HOME!$H$18,0),IF($T201=FALSE,L201*HOME!$H$18/(1+HOME!$H$18),0)),IF($T$1=FALSE,IF($T201=FALSE,L201*HOME!$H$20,0),IF($T201=FALSE,L201*HOME!$H$20/(1+HOME!$H$20),0)))</f>
        <v>0</v>
      </c>
      <c r="AD201" s="79">
        <f>IF(M$2&lt;DATE(2019,10,1),IF($T$1=FALSE,IF($T201=FALSE,M201*HOME!$H$18,0),IF($T201=FALSE,M201*HOME!$H$18/(1+HOME!$H$18),0)),IF($T$1=FALSE,IF($T201=FALSE,M201*HOME!$H$20,0),IF($T201=FALSE,M201*HOME!$H$20/(1+HOME!$H$20),0)))</f>
        <v>0</v>
      </c>
      <c r="AE201" s="79">
        <f>IF(N$2&lt;DATE(2019,10,1),IF($T$1=FALSE,IF($T201=FALSE,N201*HOME!$H$18,0),IF($T201=FALSE,N201*HOME!$H$18/(1+HOME!$H$18),0)),IF($T$1=FALSE,IF($T201=FALSE,N201*HOME!$H$20,0),IF($T201=FALSE,N201*HOME!$H$20/(1+HOME!$H$20),0)))</f>
        <v>0</v>
      </c>
      <c r="AF201" s="79">
        <f>IF(O$2&lt;DATE(2019,10,1),IF($T$1=FALSE,IF($T201=FALSE,O201*HOME!$H$18,0),IF($T201=FALSE,O201*HOME!$H$18/(1+HOME!$H$18),0)),IF($T$1=FALSE,IF($T201=FALSE,O201*HOME!$H$20,0),IF($T201=FALSE,O201*HOME!$H$20/(1+HOME!$H$20),0)))</f>
        <v>0</v>
      </c>
      <c r="AG201" s="79">
        <f>IF(P$2&lt;DATE(2019,10,1),IF($T$1=FALSE,IF($T201=FALSE,P201*HOME!$H$18,0),IF($T201=FALSE,P201*HOME!$H$18/(1+HOME!$H$18),0)),IF($T$1=FALSE,IF($T201=FALSE,P201*HOME!$H$20,0),IF($T201=FALSE,P201*HOME!$H$20/(1+HOME!$H$20),0)))</f>
        <v>0</v>
      </c>
      <c r="AH201" s="79">
        <f t="shared" si="91"/>
        <v>0</v>
      </c>
      <c r="AI201" s="79">
        <f t="shared" si="103"/>
        <v>0</v>
      </c>
    </row>
    <row r="202" spans="3:35" ht="19.149999999999999" customHeight="1">
      <c r="C202" s="222">
        <f>IF(C$235=FALSE,当期計画!C202,当期実績!C160)</f>
        <v>0</v>
      </c>
      <c r="D202" s="1224">
        <f>IF(D$235=FALSE,当期計画!D202,当期実績!D160)</f>
        <v>0</v>
      </c>
      <c r="E202" s="1224">
        <f>IF(E$235=FALSE,当期計画!E202,当期実績!E160)</f>
        <v>0</v>
      </c>
      <c r="F202" s="1224">
        <f>IF(F$235=FALSE,当期計画!F202,当期実績!F160)</f>
        <v>0</v>
      </c>
      <c r="G202" s="1224">
        <f>IF(G$235=FALSE,当期計画!G202,当期実績!G160)</f>
        <v>0</v>
      </c>
      <c r="H202" s="1224">
        <f>IF(H$235=FALSE,当期計画!H202,当期実績!H160)</f>
        <v>0</v>
      </c>
      <c r="I202" s="1224">
        <f>IF(I$235=FALSE,当期計画!I202,当期実績!I160)</f>
        <v>0</v>
      </c>
      <c r="J202" s="1224">
        <f>IF(J$235=FALSE,当期計画!J202,当期実績!J160)</f>
        <v>0</v>
      </c>
      <c r="K202" s="1224">
        <f>IF(K$235=FALSE,当期計画!K202,当期実績!K160)</f>
        <v>0</v>
      </c>
      <c r="L202" s="1224">
        <f>IF(L$235=FALSE,当期計画!L202,当期実績!L160)</f>
        <v>0</v>
      </c>
      <c r="M202" s="1224">
        <f>IF(M$235=FALSE,当期計画!M202,当期実績!M160)</f>
        <v>0</v>
      </c>
      <c r="N202" s="1224">
        <f>IF(N$235=FALSE,当期計画!N202,当期実績!N160)</f>
        <v>0</v>
      </c>
      <c r="O202" s="1224">
        <f>IF(O$235=FALSE,当期計画!O202,当期実績!O160)</f>
        <v>0</v>
      </c>
      <c r="P202" s="387">
        <f>IF(P$235=FALSE,当期計画!P202,当期実績!P160)</f>
        <v>0</v>
      </c>
      <c r="Q202" s="89">
        <f t="shared" si="102"/>
        <v>0</v>
      </c>
      <c r="R202" s="115">
        <f t="shared" si="90"/>
        <v>0</v>
      </c>
      <c r="S202" s="154">
        <f>前期実績!Q160</f>
        <v>0</v>
      </c>
      <c r="T202" s="645" t="b">
        <f>当期計画!T202</f>
        <v>0</v>
      </c>
      <c r="U202" s="79">
        <f>IF(D$2&lt;DATE(2019,10,1),IF($T$1=FALSE,IF($T202=FALSE,D202*HOME!$H$18,0),IF($T202=FALSE,D202*HOME!$H$18/(1+HOME!$H$18),0)),IF($T$1=FALSE,IF($T202=FALSE,D202*HOME!$H$20,0),IF($T202=FALSE,D202*HOME!$H$20/(1+HOME!$H$20),0)))</f>
        <v>0</v>
      </c>
      <c r="V202" s="79">
        <f>IF(E$2&lt;DATE(2019,10,1),IF($T$1=FALSE,IF($T202=FALSE,E202*HOME!$H$18,0),IF($T202=FALSE,E202*HOME!$H$18/(1+HOME!$H$18),0)),IF($T$1=FALSE,IF($T202=FALSE,E202*HOME!$H$20,0),IF($T202=FALSE,E202*HOME!$H$20/(1+HOME!$H$20),0)))</f>
        <v>0</v>
      </c>
      <c r="W202" s="79">
        <f>IF(F$2&lt;DATE(2019,10,1),IF($T$1=FALSE,IF($T202=FALSE,F202*HOME!$H$18,0),IF($T202=FALSE,F202*HOME!$H$18/(1+HOME!$H$18),0)),IF($T$1=FALSE,IF($T202=FALSE,F202*HOME!$H$20,0),IF($T202=FALSE,F202*HOME!$H$20/(1+HOME!$H$20),0)))</f>
        <v>0</v>
      </c>
      <c r="X202" s="79">
        <f>IF(G$2&lt;DATE(2019,10,1),IF($T$1=FALSE,IF($T202=FALSE,G202*HOME!$H$18,0),IF($T202=FALSE,G202*HOME!$H$18/(1+HOME!$H$18),0)),IF($T$1=FALSE,IF($T202=FALSE,G202*HOME!$H$20,0),IF($T202=FALSE,G202*HOME!$H$20/(1+HOME!$H$20),0)))</f>
        <v>0</v>
      </c>
      <c r="Y202" s="79">
        <f>IF(H$2&lt;DATE(2019,10,1),IF($T$1=FALSE,IF($T202=FALSE,H202*HOME!$H$18,0),IF($T202=FALSE,H202*HOME!$H$18/(1+HOME!$H$18),0)),IF($T$1=FALSE,IF($T202=FALSE,H202*HOME!$H$20,0),IF($T202=FALSE,H202*HOME!$H$20/(1+HOME!$H$20),0)))</f>
        <v>0</v>
      </c>
      <c r="Z202" s="79">
        <f>IF(I$2&lt;DATE(2019,10,1),IF($T$1=FALSE,IF($T202=FALSE,I202*HOME!$H$18,0),IF($T202=FALSE,I202*HOME!$H$18/(1+HOME!$H$18),0)),IF($T$1=FALSE,IF($T202=FALSE,I202*HOME!$H$20,0),IF($T202=FALSE,I202*HOME!$H$20/(1+HOME!$H$20),0)))</f>
        <v>0</v>
      </c>
      <c r="AA202" s="79">
        <f>IF(J$2&lt;DATE(2019,10,1),IF($T$1=FALSE,IF($T202=FALSE,J202*HOME!$H$18,0),IF($T202=FALSE,J202*HOME!$H$18/(1+HOME!$H$18),0)),IF($T$1=FALSE,IF($T202=FALSE,J202*HOME!$H$20,0),IF($T202=FALSE,J202*HOME!$H$20/(1+HOME!$H$20),0)))</f>
        <v>0</v>
      </c>
      <c r="AB202" s="79">
        <f>IF(K$2&lt;DATE(2019,10,1),IF($T$1=FALSE,IF($T202=FALSE,K202*HOME!$H$18,0),IF($T202=FALSE,K202*HOME!$H$18/(1+HOME!$H$18),0)),IF($T$1=FALSE,IF($T202=FALSE,K202*HOME!$H$20,0),IF($T202=FALSE,K202*HOME!$H$20/(1+HOME!$H$20),0)))</f>
        <v>0</v>
      </c>
      <c r="AC202" s="79">
        <f>IF(L$2&lt;DATE(2019,10,1),IF($T$1=FALSE,IF($T202=FALSE,L202*HOME!$H$18,0),IF($T202=FALSE,L202*HOME!$H$18/(1+HOME!$H$18),0)),IF($T$1=FALSE,IF($T202=FALSE,L202*HOME!$H$20,0),IF($T202=FALSE,L202*HOME!$H$20/(1+HOME!$H$20),0)))</f>
        <v>0</v>
      </c>
      <c r="AD202" s="79">
        <f>IF(M$2&lt;DATE(2019,10,1),IF($T$1=FALSE,IF($T202=FALSE,M202*HOME!$H$18,0),IF($T202=FALSE,M202*HOME!$H$18/(1+HOME!$H$18),0)),IF($T$1=FALSE,IF($T202=FALSE,M202*HOME!$H$20,0),IF($T202=FALSE,M202*HOME!$H$20/(1+HOME!$H$20),0)))</f>
        <v>0</v>
      </c>
      <c r="AE202" s="79">
        <f>IF(N$2&lt;DATE(2019,10,1),IF($T$1=FALSE,IF($T202=FALSE,N202*HOME!$H$18,0),IF($T202=FALSE,N202*HOME!$H$18/(1+HOME!$H$18),0)),IF($T$1=FALSE,IF($T202=FALSE,N202*HOME!$H$20,0),IF($T202=FALSE,N202*HOME!$H$20/(1+HOME!$H$20),0)))</f>
        <v>0</v>
      </c>
      <c r="AF202" s="79">
        <f>IF(O$2&lt;DATE(2019,10,1),IF($T$1=FALSE,IF($T202=FALSE,O202*HOME!$H$18,0),IF($T202=FALSE,O202*HOME!$H$18/(1+HOME!$H$18),0)),IF($T$1=FALSE,IF($T202=FALSE,O202*HOME!$H$20,0),IF($T202=FALSE,O202*HOME!$H$20/(1+HOME!$H$20),0)))</f>
        <v>0</v>
      </c>
      <c r="AG202" s="79">
        <f>IF(P$2&lt;DATE(2019,10,1),IF($T$1=FALSE,IF($T202=FALSE,P202*HOME!$H$18,0),IF($T202=FALSE,P202*HOME!$H$18/(1+HOME!$H$18),0)),IF($T$1=FALSE,IF($T202=FALSE,P202*HOME!$H$20,0),IF($T202=FALSE,P202*HOME!$H$20/(1+HOME!$H$20),0)))</f>
        <v>0</v>
      </c>
      <c r="AH202" s="79">
        <f t="shared" si="91"/>
        <v>0</v>
      </c>
      <c r="AI202" s="79">
        <f t="shared" si="103"/>
        <v>0</v>
      </c>
    </row>
    <row r="203" spans="3:35" ht="19.149999999999999" customHeight="1">
      <c r="C203" s="222">
        <f>IF(C$235=FALSE,当期計画!C203,当期実績!C161)</f>
        <v>0</v>
      </c>
      <c r="D203" s="1224">
        <f>IF(D$235=FALSE,当期計画!D203,当期実績!D161)</f>
        <v>0</v>
      </c>
      <c r="E203" s="1224">
        <f>IF(E$235=FALSE,当期計画!E203,当期実績!E161)</f>
        <v>0</v>
      </c>
      <c r="F203" s="1224">
        <f>IF(F$235=FALSE,当期計画!F203,当期実績!F161)</f>
        <v>0</v>
      </c>
      <c r="G203" s="1224">
        <f>IF(G$235=FALSE,当期計画!G203,当期実績!G161)</f>
        <v>0</v>
      </c>
      <c r="H203" s="1224">
        <f>IF(H$235=FALSE,当期計画!H203,当期実績!H161)</f>
        <v>0</v>
      </c>
      <c r="I203" s="1224">
        <f>IF(I$235=FALSE,当期計画!I203,当期実績!I161)</f>
        <v>0</v>
      </c>
      <c r="J203" s="1224">
        <f>IF(J$235=FALSE,当期計画!J203,当期実績!J161)</f>
        <v>0</v>
      </c>
      <c r="K203" s="1224">
        <f>IF(K$235=FALSE,当期計画!K203,当期実績!K161)</f>
        <v>0</v>
      </c>
      <c r="L203" s="1224">
        <f>IF(L$235=FALSE,当期計画!L203,当期実績!L161)</f>
        <v>0</v>
      </c>
      <c r="M203" s="1224">
        <f>IF(M$235=FALSE,当期計画!M203,当期実績!M161)</f>
        <v>0</v>
      </c>
      <c r="N203" s="1224">
        <f>IF(N$235=FALSE,当期計画!N203,当期実績!N161)</f>
        <v>0</v>
      </c>
      <c r="O203" s="1224">
        <f>IF(O$235=FALSE,当期計画!O203,当期実績!O161)</f>
        <v>0</v>
      </c>
      <c r="P203" s="387">
        <f>IF(P$235=FALSE,当期計画!P203,当期実績!P161)</f>
        <v>0</v>
      </c>
      <c r="Q203" s="89">
        <f t="shared" si="102"/>
        <v>0</v>
      </c>
      <c r="R203" s="115">
        <f t="shared" si="90"/>
        <v>0</v>
      </c>
      <c r="S203" s="154">
        <f>前期実績!Q161</f>
        <v>0</v>
      </c>
      <c r="T203" s="645" t="b">
        <f>当期計画!T203</f>
        <v>0</v>
      </c>
      <c r="U203" s="79">
        <f>IF(D$2&lt;DATE(2019,10,1),IF($T$1=FALSE,IF($T203=FALSE,D203*HOME!$H$18,0),IF($T203=FALSE,D203*HOME!$H$18/(1+HOME!$H$18),0)),IF($T$1=FALSE,IF($T203=FALSE,D203*HOME!$H$20,0),IF($T203=FALSE,D203*HOME!$H$20/(1+HOME!$H$20),0)))</f>
        <v>0</v>
      </c>
      <c r="V203" s="79">
        <f>IF(E$2&lt;DATE(2019,10,1),IF($T$1=FALSE,IF($T203=FALSE,E203*HOME!$H$18,0),IF($T203=FALSE,E203*HOME!$H$18/(1+HOME!$H$18),0)),IF($T$1=FALSE,IF($T203=FALSE,E203*HOME!$H$20,0),IF($T203=FALSE,E203*HOME!$H$20/(1+HOME!$H$20),0)))</f>
        <v>0</v>
      </c>
      <c r="W203" s="79">
        <f>IF(F$2&lt;DATE(2019,10,1),IF($T$1=FALSE,IF($T203=FALSE,F203*HOME!$H$18,0),IF($T203=FALSE,F203*HOME!$H$18/(1+HOME!$H$18),0)),IF($T$1=FALSE,IF($T203=FALSE,F203*HOME!$H$20,0),IF($T203=FALSE,F203*HOME!$H$20/(1+HOME!$H$20),0)))</f>
        <v>0</v>
      </c>
      <c r="X203" s="79">
        <f>IF(G$2&lt;DATE(2019,10,1),IF($T$1=FALSE,IF($T203=FALSE,G203*HOME!$H$18,0),IF($T203=FALSE,G203*HOME!$H$18/(1+HOME!$H$18),0)),IF($T$1=FALSE,IF($T203=FALSE,G203*HOME!$H$20,0),IF($T203=FALSE,G203*HOME!$H$20/(1+HOME!$H$20),0)))</f>
        <v>0</v>
      </c>
      <c r="Y203" s="79">
        <f>IF(H$2&lt;DATE(2019,10,1),IF($T$1=FALSE,IF($T203=FALSE,H203*HOME!$H$18,0),IF($T203=FALSE,H203*HOME!$H$18/(1+HOME!$H$18),0)),IF($T$1=FALSE,IF($T203=FALSE,H203*HOME!$H$20,0),IF($T203=FALSE,H203*HOME!$H$20/(1+HOME!$H$20),0)))</f>
        <v>0</v>
      </c>
      <c r="Z203" s="79">
        <f>IF(I$2&lt;DATE(2019,10,1),IF($T$1=FALSE,IF($T203=FALSE,I203*HOME!$H$18,0),IF($T203=FALSE,I203*HOME!$H$18/(1+HOME!$H$18),0)),IF($T$1=FALSE,IF($T203=FALSE,I203*HOME!$H$20,0),IF($T203=FALSE,I203*HOME!$H$20/(1+HOME!$H$20),0)))</f>
        <v>0</v>
      </c>
      <c r="AA203" s="79">
        <f>IF(J$2&lt;DATE(2019,10,1),IF($T$1=FALSE,IF($T203=FALSE,J203*HOME!$H$18,0),IF($T203=FALSE,J203*HOME!$H$18/(1+HOME!$H$18),0)),IF($T$1=FALSE,IF($T203=FALSE,J203*HOME!$H$20,0),IF($T203=FALSE,J203*HOME!$H$20/(1+HOME!$H$20),0)))</f>
        <v>0</v>
      </c>
      <c r="AB203" s="79">
        <f>IF(K$2&lt;DATE(2019,10,1),IF($T$1=FALSE,IF($T203=FALSE,K203*HOME!$H$18,0),IF($T203=FALSE,K203*HOME!$H$18/(1+HOME!$H$18),0)),IF($T$1=FALSE,IF($T203=FALSE,K203*HOME!$H$20,0),IF($T203=FALSE,K203*HOME!$H$20/(1+HOME!$H$20),0)))</f>
        <v>0</v>
      </c>
      <c r="AC203" s="79">
        <f>IF(L$2&lt;DATE(2019,10,1),IF($T$1=FALSE,IF($T203=FALSE,L203*HOME!$H$18,0),IF($T203=FALSE,L203*HOME!$H$18/(1+HOME!$H$18),0)),IF($T$1=FALSE,IF($T203=FALSE,L203*HOME!$H$20,0),IF($T203=FALSE,L203*HOME!$H$20/(1+HOME!$H$20),0)))</f>
        <v>0</v>
      </c>
      <c r="AD203" s="79">
        <f>IF(M$2&lt;DATE(2019,10,1),IF($T$1=FALSE,IF($T203=FALSE,M203*HOME!$H$18,0),IF($T203=FALSE,M203*HOME!$H$18/(1+HOME!$H$18),0)),IF($T$1=FALSE,IF($T203=FALSE,M203*HOME!$H$20,0),IF($T203=FALSE,M203*HOME!$H$20/(1+HOME!$H$20),0)))</f>
        <v>0</v>
      </c>
      <c r="AE203" s="79">
        <f>IF(N$2&lt;DATE(2019,10,1),IF($T$1=FALSE,IF($T203=FALSE,N203*HOME!$H$18,0),IF($T203=FALSE,N203*HOME!$H$18/(1+HOME!$H$18),0)),IF($T$1=FALSE,IF($T203=FALSE,N203*HOME!$H$20,0),IF($T203=FALSE,N203*HOME!$H$20/(1+HOME!$H$20),0)))</f>
        <v>0</v>
      </c>
      <c r="AF203" s="79">
        <f>IF(O$2&lt;DATE(2019,10,1),IF($T$1=FALSE,IF($T203=FALSE,O203*HOME!$H$18,0),IF($T203=FALSE,O203*HOME!$H$18/(1+HOME!$H$18),0)),IF($T$1=FALSE,IF($T203=FALSE,O203*HOME!$H$20,0),IF($T203=FALSE,O203*HOME!$H$20/(1+HOME!$H$20),0)))</f>
        <v>0</v>
      </c>
      <c r="AG203" s="79">
        <f>IF(P$2&lt;DATE(2019,10,1),IF($T$1=FALSE,IF($T203=FALSE,P203*HOME!$H$18,0),IF($T203=FALSE,P203*HOME!$H$18/(1+HOME!$H$18),0)),IF($T$1=FALSE,IF($T203=FALSE,P203*HOME!$H$20,0),IF($T203=FALSE,P203*HOME!$H$20/(1+HOME!$H$20),0)))</f>
        <v>0</v>
      </c>
      <c r="AH203" s="79">
        <f t="shared" si="91"/>
        <v>0</v>
      </c>
      <c r="AI203" s="79">
        <f t="shared" si="103"/>
        <v>0</v>
      </c>
    </row>
    <row r="204" spans="3:35" ht="19.149999999999999" customHeight="1">
      <c r="C204" s="222">
        <f>IF(C$235=FALSE,当期計画!C204,当期実績!C162)</f>
        <v>0</v>
      </c>
      <c r="D204" s="1224">
        <f>IF(D$235=FALSE,当期計画!D204,当期実績!D162)</f>
        <v>0</v>
      </c>
      <c r="E204" s="1224">
        <f>IF(E$235=FALSE,当期計画!E204,当期実績!E162)</f>
        <v>0</v>
      </c>
      <c r="F204" s="1224">
        <f>IF(F$235=FALSE,当期計画!F204,当期実績!F162)</f>
        <v>0</v>
      </c>
      <c r="G204" s="1224">
        <f>IF(G$235=FALSE,当期計画!G204,当期実績!G162)</f>
        <v>0</v>
      </c>
      <c r="H204" s="1224">
        <f>IF(H$235=FALSE,当期計画!H204,当期実績!H162)</f>
        <v>0</v>
      </c>
      <c r="I204" s="1224">
        <f>IF(I$235=FALSE,当期計画!I204,当期実績!I162)</f>
        <v>0</v>
      </c>
      <c r="J204" s="1224">
        <f>IF(J$235=FALSE,当期計画!J204,当期実績!J162)</f>
        <v>0</v>
      </c>
      <c r="K204" s="1224">
        <f>IF(K$235=FALSE,当期計画!K204,当期実績!K162)</f>
        <v>0</v>
      </c>
      <c r="L204" s="1224">
        <f>IF(L$235=FALSE,当期計画!L204,当期実績!L162)</f>
        <v>0</v>
      </c>
      <c r="M204" s="1224">
        <f>IF(M$235=FALSE,当期計画!M204,当期実績!M162)</f>
        <v>0</v>
      </c>
      <c r="N204" s="1224">
        <f>IF(N$235=FALSE,当期計画!N204,当期実績!N162)</f>
        <v>0</v>
      </c>
      <c r="O204" s="1224">
        <f>IF(O$235=FALSE,当期計画!O204,当期実績!O162)</f>
        <v>0</v>
      </c>
      <c r="P204" s="387">
        <f>IF(P$235=FALSE,当期計画!P204,当期実績!P162)</f>
        <v>0</v>
      </c>
      <c r="Q204" s="89">
        <f t="shared" si="102"/>
        <v>0</v>
      </c>
      <c r="R204" s="115">
        <f t="shared" si="90"/>
        <v>0</v>
      </c>
      <c r="S204" s="154">
        <f>前期実績!Q162</f>
        <v>0</v>
      </c>
      <c r="T204" s="645" t="b">
        <f>当期計画!T204</f>
        <v>0</v>
      </c>
      <c r="U204" s="79">
        <f>IF(D$2&lt;DATE(2019,10,1),IF($T$1=FALSE,IF($T204=FALSE,D204*HOME!$H$18,0),IF($T204=FALSE,D204*HOME!$H$18/(1+HOME!$H$18),0)),IF($T$1=FALSE,IF($T204=FALSE,D204*HOME!$H$20,0),IF($T204=FALSE,D204*HOME!$H$20/(1+HOME!$H$20),0)))</f>
        <v>0</v>
      </c>
      <c r="V204" s="79">
        <f>IF(E$2&lt;DATE(2019,10,1),IF($T$1=FALSE,IF($T204=FALSE,E204*HOME!$H$18,0),IF($T204=FALSE,E204*HOME!$H$18/(1+HOME!$H$18),0)),IF($T$1=FALSE,IF($T204=FALSE,E204*HOME!$H$20,0),IF($T204=FALSE,E204*HOME!$H$20/(1+HOME!$H$20),0)))</f>
        <v>0</v>
      </c>
      <c r="W204" s="79">
        <f>IF(F$2&lt;DATE(2019,10,1),IF($T$1=FALSE,IF($T204=FALSE,F204*HOME!$H$18,0),IF($T204=FALSE,F204*HOME!$H$18/(1+HOME!$H$18),0)),IF($T$1=FALSE,IF($T204=FALSE,F204*HOME!$H$20,0),IF($T204=FALSE,F204*HOME!$H$20/(1+HOME!$H$20),0)))</f>
        <v>0</v>
      </c>
      <c r="X204" s="79">
        <f>IF(G$2&lt;DATE(2019,10,1),IF($T$1=FALSE,IF($T204=FALSE,G204*HOME!$H$18,0),IF($T204=FALSE,G204*HOME!$H$18/(1+HOME!$H$18),0)),IF($T$1=FALSE,IF($T204=FALSE,G204*HOME!$H$20,0),IF($T204=FALSE,G204*HOME!$H$20/(1+HOME!$H$20),0)))</f>
        <v>0</v>
      </c>
      <c r="Y204" s="79">
        <f>IF(H$2&lt;DATE(2019,10,1),IF($T$1=FALSE,IF($T204=FALSE,H204*HOME!$H$18,0),IF($T204=FALSE,H204*HOME!$H$18/(1+HOME!$H$18),0)),IF($T$1=FALSE,IF($T204=FALSE,H204*HOME!$H$20,0),IF($T204=FALSE,H204*HOME!$H$20/(1+HOME!$H$20),0)))</f>
        <v>0</v>
      </c>
      <c r="Z204" s="79">
        <f>IF(I$2&lt;DATE(2019,10,1),IF($T$1=FALSE,IF($T204=FALSE,I204*HOME!$H$18,0),IF($T204=FALSE,I204*HOME!$H$18/(1+HOME!$H$18),0)),IF($T$1=FALSE,IF($T204=FALSE,I204*HOME!$H$20,0),IF($T204=FALSE,I204*HOME!$H$20/(1+HOME!$H$20),0)))</f>
        <v>0</v>
      </c>
      <c r="AA204" s="79">
        <f>IF(J$2&lt;DATE(2019,10,1),IF($T$1=FALSE,IF($T204=FALSE,J204*HOME!$H$18,0),IF($T204=FALSE,J204*HOME!$H$18/(1+HOME!$H$18),0)),IF($T$1=FALSE,IF($T204=FALSE,J204*HOME!$H$20,0),IF($T204=FALSE,J204*HOME!$H$20/(1+HOME!$H$20),0)))</f>
        <v>0</v>
      </c>
      <c r="AB204" s="79">
        <f>IF(K$2&lt;DATE(2019,10,1),IF($T$1=FALSE,IF($T204=FALSE,K204*HOME!$H$18,0),IF($T204=FALSE,K204*HOME!$H$18/(1+HOME!$H$18),0)),IF($T$1=FALSE,IF($T204=FALSE,K204*HOME!$H$20,0),IF($T204=FALSE,K204*HOME!$H$20/(1+HOME!$H$20),0)))</f>
        <v>0</v>
      </c>
      <c r="AC204" s="79">
        <f>IF(L$2&lt;DATE(2019,10,1),IF($T$1=FALSE,IF($T204=FALSE,L204*HOME!$H$18,0),IF($T204=FALSE,L204*HOME!$H$18/(1+HOME!$H$18),0)),IF($T$1=FALSE,IF($T204=FALSE,L204*HOME!$H$20,0),IF($T204=FALSE,L204*HOME!$H$20/(1+HOME!$H$20),0)))</f>
        <v>0</v>
      </c>
      <c r="AD204" s="79">
        <f>IF(M$2&lt;DATE(2019,10,1),IF($T$1=FALSE,IF($T204=FALSE,M204*HOME!$H$18,0),IF($T204=FALSE,M204*HOME!$H$18/(1+HOME!$H$18),0)),IF($T$1=FALSE,IF($T204=FALSE,M204*HOME!$H$20,0),IF($T204=FALSE,M204*HOME!$H$20/(1+HOME!$H$20),0)))</f>
        <v>0</v>
      </c>
      <c r="AE204" s="79">
        <f>IF(N$2&lt;DATE(2019,10,1),IF($T$1=FALSE,IF($T204=FALSE,N204*HOME!$H$18,0),IF($T204=FALSE,N204*HOME!$H$18/(1+HOME!$H$18),0)),IF($T$1=FALSE,IF($T204=FALSE,N204*HOME!$H$20,0),IF($T204=FALSE,N204*HOME!$H$20/(1+HOME!$H$20),0)))</f>
        <v>0</v>
      </c>
      <c r="AF204" s="79">
        <f>IF(O$2&lt;DATE(2019,10,1),IF($T$1=FALSE,IF($T204=FALSE,O204*HOME!$H$18,0),IF($T204=FALSE,O204*HOME!$H$18/(1+HOME!$H$18),0)),IF($T$1=FALSE,IF($T204=FALSE,O204*HOME!$H$20,0),IF($T204=FALSE,O204*HOME!$H$20/(1+HOME!$H$20),0)))</f>
        <v>0</v>
      </c>
      <c r="AG204" s="79">
        <f>IF(P$2&lt;DATE(2019,10,1),IF($T$1=FALSE,IF($T204=FALSE,P204*HOME!$H$18,0),IF($T204=FALSE,P204*HOME!$H$18/(1+HOME!$H$18),0)),IF($T$1=FALSE,IF($T204=FALSE,P204*HOME!$H$20,0),IF($T204=FALSE,P204*HOME!$H$20/(1+HOME!$H$20),0)))</f>
        <v>0</v>
      </c>
      <c r="AH204" s="79">
        <f t="shared" si="91"/>
        <v>0</v>
      </c>
      <c r="AI204" s="79">
        <f t="shared" si="103"/>
        <v>0</v>
      </c>
    </row>
    <row r="205" spans="3:35" ht="19.149999999999999" customHeight="1">
      <c r="C205" s="222">
        <f>IF(C$235=FALSE,当期計画!C205,当期実績!C163)</f>
        <v>0</v>
      </c>
      <c r="D205" s="1224">
        <f>IF(D$235=FALSE,当期計画!D205,当期実績!D163)</f>
        <v>0</v>
      </c>
      <c r="E205" s="1224">
        <f>IF(E$235=FALSE,当期計画!E205,当期実績!E163)</f>
        <v>0</v>
      </c>
      <c r="F205" s="1224">
        <f>IF(F$235=FALSE,当期計画!F205,当期実績!F163)</f>
        <v>0</v>
      </c>
      <c r="G205" s="1224">
        <f>IF(G$235=FALSE,当期計画!G205,当期実績!G163)</f>
        <v>0</v>
      </c>
      <c r="H205" s="1224">
        <f>IF(H$235=FALSE,当期計画!H205,当期実績!H163)</f>
        <v>0</v>
      </c>
      <c r="I205" s="1224">
        <f>IF(I$235=FALSE,当期計画!I205,当期実績!I163)</f>
        <v>0</v>
      </c>
      <c r="J205" s="1224">
        <f>IF(J$235=FALSE,当期計画!J205,当期実績!J163)</f>
        <v>0</v>
      </c>
      <c r="K205" s="1224">
        <f>IF(K$235=FALSE,当期計画!K205,当期実績!K163)</f>
        <v>0</v>
      </c>
      <c r="L205" s="1224">
        <f>IF(L$235=FALSE,当期計画!L205,当期実績!L163)</f>
        <v>0</v>
      </c>
      <c r="M205" s="1224">
        <f>IF(M$235=FALSE,当期計画!M205,当期実績!M163)</f>
        <v>0</v>
      </c>
      <c r="N205" s="1224">
        <f>IF(N$235=FALSE,当期計画!N205,当期実績!N163)</f>
        <v>0</v>
      </c>
      <c r="O205" s="1224">
        <f>IF(O$235=FALSE,当期計画!O205,当期実績!O163)</f>
        <v>0</v>
      </c>
      <c r="P205" s="387">
        <f>IF(P$235=FALSE,当期計画!P205,当期実績!P163)</f>
        <v>0</v>
      </c>
      <c r="Q205" s="89">
        <f t="shared" si="102"/>
        <v>0</v>
      </c>
      <c r="R205" s="115">
        <f t="shared" si="90"/>
        <v>0</v>
      </c>
      <c r="S205" s="154">
        <f>前期実績!Q163</f>
        <v>0</v>
      </c>
      <c r="T205" s="645" t="b">
        <f>当期計画!T205</f>
        <v>0</v>
      </c>
      <c r="U205" s="79">
        <f>IF(D$2&lt;DATE(2019,10,1),IF($T$1=FALSE,IF($T205=FALSE,D205*HOME!$H$18,0),IF($T205=FALSE,D205*HOME!$H$18/(1+HOME!$H$18),0)),IF($T$1=FALSE,IF($T205=FALSE,D205*HOME!$H$20,0),IF($T205=FALSE,D205*HOME!$H$20/(1+HOME!$H$20),0)))</f>
        <v>0</v>
      </c>
      <c r="V205" s="79">
        <f>IF(E$2&lt;DATE(2019,10,1),IF($T$1=FALSE,IF($T205=FALSE,E205*HOME!$H$18,0),IF($T205=FALSE,E205*HOME!$H$18/(1+HOME!$H$18),0)),IF($T$1=FALSE,IF($T205=FALSE,E205*HOME!$H$20,0),IF($T205=FALSE,E205*HOME!$H$20/(1+HOME!$H$20),0)))</f>
        <v>0</v>
      </c>
      <c r="W205" s="79">
        <f>IF(F$2&lt;DATE(2019,10,1),IF($T$1=FALSE,IF($T205=FALSE,F205*HOME!$H$18,0),IF($T205=FALSE,F205*HOME!$H$18/(1+HOME!$H$18),0)),IF($T$1=FALSE,IF($T205=FALSE,F205*HOME!$H$20,0),IF($T205=FALSE,F205*HOME!$H$20/(1+HOME!$H$20),0)))</f>
        <v>0</v>
      </c>
      <c r="X205" s="79">
        <f>IF(G$2&lt;DATE(2019,10,1),IF($T$1=FALSE,IF($T205=FALSE,G205*HOME!$H$18,0),IF($T205=FALSE,G205*HOME!$H$18/(1+HOME!$H$18),0)),IF($T$1=FALSE,IF($T205=FALSE,G205*HOME!$H$20,0),IF($T205=FALSE,G205*HOME!$H$20/(1+HOME!$H$20),0)))</f>
        <v>0</v>
      </c>
      <c r="Y205" s="79">
        <f>IF(H$2&lt;DATE(2019,10,1),IF($T$1=FALSE,IF($T205=FALSE,H205*HOME!$H$18,0),IF($T205=FALSE,H205*HOME!$H$18/(1+HOME!$H$18),0)),IF($T$1=FALSE,IF($T205=FALSE,H205*HOME!$H$20,0),IF($T205=FALSE,H205*HOME!$H$20/(1+HOME!$H$20),0)))</f>
        <v>0</v>
      </c>
      <c r="Z205" s="79">
        <f>IF(I$2&lt;DATE(2019,10,1),IF($T$1=FALSE,IF($T205=FALSE,I205*HOME!$H$18,0),IF($T205=FALSE,I205*HOME!$H$18/(1+HOME!$H$18),0)),IF($T$1=FALSE,IF($T205=FALSE,I205*HOME!$H$20,0),IF($T205=FALSE,I205*HOME!$H$20/(1+HOME!$H$20),0)))</f>
        <v>0</v>
      </c>
      <c r="AA205" s="79">
        <f>IF(J$2&lt;DATE(2019,10,1),IF($T$1=FALSE,IF($T205=FALSE,J205*HOME!$H$18,0),IF($T205=FALSE,J205*HOME!$H$18/(1+HOME!$H$18),0)),IF($T$1=FALSE,IF($T205=FALSE,J205*HOME!$H$20,0),IF($T205=FALSE,J205*HOME!$H$20/(1+HOME!$H$20),0)))</f>
        <v>0</v>
      </c>
      <c r="AB205" s="79">
        <f>IF(K$2&lt;DATE(2019,10,1),IF($T$1=FALSE,IF($T205=FALSE,K205*HOME!$H$18,0),IF($T205=FALSE,K205*HOME!$H$18/(1+HOME!$H$18),0)),IF($T$1=FALSE,IF($T205=FALSE,K205*HOME!$H$20,0),IF($T205=FALSE,K205*HOME!$H$20/(1+HOME!$H$20),0)))</f>
        <v>0</v>
      </c>
      <c r="AC205" s="79">
        <f>IF(L$2&lt;DATE(2019,10,1),IF($T$1=FALSE,IF($T205=FALSE,L205*HOME!$H$18,0),IF($T205=FALSE,L205*HOME!$H$18/(1+HOME!$H$18),0)),IF($T$1=FALSE,IF($T205=FALSE,L205*HOME!$H$20,0),IF($T205=FALSE,L205*HOME!$H$20/(1+HOME!$H$20),0)))</f>
        <v>0</v>
      </c>
      <c r="AD205" s="79">
        <f>IF(M$2&lt;DATE(2019,10,1),IF($T$1=FALSE,IF($T205=FALSE,M205*HOME!$H$18,0),IF($T205=FALSE,M205*HOME!$H$18/(1+HOME!$H$18),0)),IF($T$1=FALSE,IF($T205=FALSE,M205*HOME!$H$20,0),IF($T205=FALSE,M205*HOME!$H$20/(1+HOME!$H$20),0)))</f>
        <v>0</v>
      </c>
      <c r="AE205" s="79">
        <f>IF(N$2&lt;DATE(2019,10,1),IF($T$1=FALSE,IF($T205=FALSE,N205*HOME!$H$18,0),IF($T205=FALSE,N205*HOME!$H$18/(1+HOME!$H$18),0)),IF($T$1=FALSE,IF($T205=FALSE,N205*HOME!$H$20,0),IF($T205=FALSE,N205*HOME!$H$20/(1+HOME!$H$20),0)))</f>
        <v>0</v>
      </c>
      <c r="AF205" s="79">
        <f>IF(O$2&lt;DATE(2019,10,1),IF($T$1=FALSE,IF($T205=FALSE,O205*HOME!$H$18,0),IF($T205=FALSE,O205*HOME!$H$18/(1+HOME!$H$18),0)),IF($T$1=FALSE,IF($T205=FALSE,O205*HOME!$H$20,0),IF($T205=FALSE,O205*HOME!$H$20/(1+HOME!$H$20),0)))</f>
        <v>0</v>
      </c>
      <c r="AG205" s="79">
        <f>IF(P$2&lt;DATE(2019,10,1),IF($T$1=FALSE,IF($T205=FALSE,P205*HOME!$H$18,0),IF($T205=FALSE,P205*HOME!$H$18/(1+HOME!$H$18),0)),IF($T$1=FALSE,IF($T205=FALSE,P205*HOME!$H$20,0),IF($T205=FALSE,P205*HOME!$H$20/(1+HOME!$H$20),0)))</f>
        <v>0</v>
      </c>
      <c r="AH205" s="79">
        <f t="shared" si="91"/>
        <v>0</v>
      </c>
      <c r="AI205" s="79">
        <f t="shared" si="103"/>
        <v>0</v>
      </c>
    </row>
    <row r="206" spans="3:35" ht="19.149999999999999" customHeight="1">
      <c r="C206" s="222">
        <f>IF(C$235=FALSE,当期計画!C206,当期実績!C164)</f>
        <v>0</v>
      </c>
      <c r="D206" s="1224">
        <f>IF(D$235=FALSE,当期計画!D206,当期実績!D164)</f>
        <v>0</v>
      </c>
      <c r="E206" s="1224">
        <f>IF(E$235=FALSE,当期計画!E206,当期実績!E164)</f>
        <v>0</v>
      </c>
      <c r="F206" s="1224">
        <f>IF(F$235=FALSE,当期計画!F206,当期実績!F164)</f>
        <v>0</v>
      </c>
      <c r="G206" s="1224">
        <f>IF(G$235=FALSE,当期計画!G206,当期実績!G164)</f>
        <v>0</v>
      </c>
      <c r="H206" s="1224">
        <f>IF(H$235=FALSE,当期計画!H206,当期実績!H164)</f>
        <v>0</v>
      </c>
      <c r="I206" s="1224">
        <f>IF(I$235=FALSE,当期計画!I206,当期実績!I164)</f>
        <v>0</v>
      </c>
      <c r="J206" s="1224">
        <f>IF(J$235=FALSE,当期計画!J206,当期実績!J164)</f>
        <v>0</v>
      </c>
      <c r="K206" s="1224">
        <f>IF(K$235=FALSE,当期計画!K206,当期実績!K164)</f>
        <v>0</v>
      </c>
      <c r="L206" s="1224">
        <f>IF(L$235=FALSE,当期計画!L206,当期実績!L164)</f>
        <v>0</v>
      </c>
      <c r="M206" s="1224">
        <f>IF(M$235=FALSE,当期計画!M206,当期実績!M164)</f>
        <v>0</v>
      </c>
      <c r="N206" s="1224">
        <f>IF(N$235=FALSE,当期計画!N206,当期実績!N164)</f>
        <v>0</v>
      </c>
      <c r="O206" s="1224">
        <f>IF(O$235=FALSE,当期計画!O206,当期実績!O164)</f>
        <v>0</v>
      </c>
      <c r="P206" s="387">
        <f>IF(P$235=FALSE,当期計画!P206,当期実績!P164)</f>
        <v>0</v>
      </c>
      <c r="Q206" s="89">
        <f t="shared" si="102"/>
        <v>0</v>
      </c>
      <c r="R206" s="115">
        <f t="shared" si="90"/>
        <v>0</v>
      </c>
      <c r="S206" s="154">
        <f>前期実績!Q164</f>
        <v>0</v>
      </c>
      <c r="T206" s="645" t="b">
        <f>当期計画!T206</f>
        <v>0</v>
      </c>
      <c r="U206" s="79">
        <f>IF(D$2&lt;DATE(2019,10,1),IF($T$1=FALSE,IF($T206=FALSE,D206*HOME!$H$18,0),IF($T206=FALSE,D206*HOME!$H$18/(1+HOME!$H$18),0)),IF($T$1=FALSE,IF($T206=FALSE,D206*HOME!$H$20,0),IF($T206=FALSE,D206*HOME!$H$20/(1+HOME!$H$20),0)))</f>
        <v>0</v>
      </c>
      <c r="V206" s="79">
        <f>IF(E$2&lt;DATE(2019,10,1),IF($T$1=FALSE,IF($T206=FALSE,E206*HOME!$H$18,0),IF($T206=FALSE,E206*HOME!$H$18/(1+HOME!$H$18),0)),IF($T$1=FALSE,IF($T206=FALSE,E206*HOME!$H$20,0),IF($T206=FALSE,E206*HOME!$H$20/(1+HOME!$H$20),0)))</f>
        <v>0</v>
      </c>
      <c r="W206" s="79">
        <f>IF(F$2&lt;DATE(2019,10,1),IF($T$1=FALSE,IF($T206=FALSE,F206*HOME!$H$18,0),IF($T206=FALSE,F206*HOME!$H$18/(1+HOME!$H$18),0)),IF($T$1=FALSE,IF($T206=FALSE,F206*HOME!$H$20,0),IF($T206=FALSE,F206*HOME!$H$20/(1+HOME!$H$20),0)))</f>
        <v>0</v>
      </c>
      <c r="X206" s="79">
        <f>IF(G$2&lt;DATE(2019,10,1),IF($T$1=FALSE,IF($T206=FALSE,G206*HOME!$H$18,0),IF($T206=FALSE,G206*HOME!$H$18/(1+HOME!$H$18),0)),IF($T$1=FALSE,IF($T206=FALSE,G206*HOME!$H$20,0),IF($T206=FALSE,G206*HOME!$H$20/(1+HOME!$H$20),0)))</f>
        <v>0</v>
      </c>
      <c r="Y206" s="79">
        <f>IF(H$2&lt;DATE(2019,10,1),IF($T$1=FALSE,IF($T206=FALSE,H206*HOME!$H$18,0),IF($T206=FALSE,H206*HOME!$H$18/(1+HOME!$H$18),0)),IF($T$1=FALSE,IF($T206=FALSE,H206*HOME!$H$20,0),IF($T206=FALSE,H206*HOME!$H$20/(1+HOME!$H$20),0)))</f>
        <v>0</v>
      </c>
      <c r="Z206" s="79">
        <f>IF(I$2&lt;DATE(2019,10,1),IF($T$1=FALSE,IF($T206=FALSE,I206*HOME!$H$18,0),IF($T206=FALSE,I206*HOME!$H$18/(1+HOME!$H$18),0)),IF($T$1=FALSE,IF($T206=FALSE,I206*HOME!$H$20,0),IF($T206=FALSE,I206*HOME!$H$20/(1+HOME!$H$20),0)))</f>
        <v>0</v>
      </c>
      <c r="AA206" s="79">
        <f>IF(J$2&lt;DATE(2019,10,1),IF($T$1=FALSE,IF($T206=FALSE,J206*HOME!$H$18,0),IF($T206=FALSE,J206*HOME!$H$18/(1+HOME!$H$18),0)),IF($T$1=FALSE,IF($T206=FALSE,J206*HOME!$H$20,0),IF($T206=FALSE,J206*HOME!$H$20/(1+HOME!$H$20),0)))</f>
        <v>0</v>
      </c>
      <c r="AB206" s="79">
        <f>IF(K$2&lt;DATE(2019,10,1),IF($T$1=FALSE,IF($T206=FALSE,K206*HOME!$H$18,0),IF($T206=FALSE,K206*HOME!$H$18/(1+HOME!$H$18),0)),IF($T$1=FALSE,IF($T206=FALSE,K206*HOME!$H$20,0),IF($T206=FALSE,K206*HOME!$H$20/(1+HOME!$H$20),0)))</f>
        <v>0</v>
      </c>
      <c r="AC206" s="79">
        <f>IF(L$2&lt;DATE(2019,10,1),IF($T$1=FALSE,IF($T206=FALSE,L206*HOME!$H$18,0),IF($T206=FALSE,L206*HOME!$H$18/(1+HOME!$H$18),0)),IF($T$1=FALSE,IF($T206=FALSE,L206*HOME!$H$20,0),IF($T206=FALSE,L206*HOME!$H$20/(1+HOME!$H$20),0)))</f>
        <v>0</v>
      </c>
      <c r="AD206" s="79">
        <f>IF(M$2&lt;DATE(2019,10,1),IF($T$1=FALSE,IF($T206=FALSE,M206*HOME!$H$18,0),IF($T206=FALSE,M206*HOME!$H$18/(1+HOME!$H$18),0)),IF($T$1=FALSE,IF($T206=FALSE,M206*HOME!$H$20,0),IF($T206=FALSE,M206*HOME!$H$20/(1+HOME!$H$20),0)))</f>
        <v>0</v>
      </c>
      <c r="AE206" s="79">
        <f>IF(N$2&lt;DATE(2019,10,1),IF($T$1=FALSE,IF($T206=FALSE,N206*HOME!$H$18,0),IF($T206=FALSE,N206*HOME!$H$18/(1+HOME!$H$18),0)),IF($T$1=FALSE,IF($T206=FALSE,N206*HOME!$H$20,0),IF($T206=FALSE,N206*HOME!$H$20/(1+HOME!$H$20),0)))</f>
        <v>0</v>
      </c>
      <c r="AF206" s="79">
        <f>IF(O$2&lt;DATE(2019,10,1),IF($T$1=FALSE,IF($T206=FALSE,O206*HOME!$H$18,0),IF($T206=FALSE,O206*HOME!$H$18/(1+HOME!$H$18),0)),IF($T$1=FALSE,IF($T206=FALSE,O206*HOME!$H$20,0),IF($T206=FALSE,O206*HOME!$H$20/(1+HOME!$H$20),0)))</f>
        <v>0</v>
      </c>
      <c r="AG206" s="79">
        <f>IF(P$2&lt;DATE(2019,10,1),IF($T$1=FALSE,IF($T206=FALSE,P206*HOME!$H$18,0),IF($T206=FALSE,P206*HOME!$H$18/(1+HOME!$H$18),0)),IF($T$1=FALSE,IF($T206=FALSE,P206*HOME!$H$20,0),IF($T206=FALSE,P206*HOME!$H$20/(1+HOME!$H$20),0)))</f>
        <v>0</v>
      </c>
      <c r="AH206" s="79">
        <f t="shared" si="91"/>
        <v>0</v>
      </c>
      <c r="AI206" s="79">
        <f t="shared" si="103"/>
        <v>0</v>
      </c>
    </row>
    <row r="207" spans="3:35" ht="19.149999999999999" customHeight="1">
      <c r="C207" s="222">
        <f>IF(C$235=FALSE,当期計画!C207,当期実績!C165)</f>
        <v>0</v>
      </c>
      <c r="D207" s="1223">
        <f>IF(D$235=FALSE,当期計画!D207,当期実績!D165)</f>
        <v>0</v>
      </c>
      <c r="E207" s="1223">
        <f>IF(E$235=FALSE,当期計画!E207,当期実績!E165)</f>
        <v>0</v>
      </c>
      <c r="F207" s="1223">
        <f>IF(F$235=FALSE,当期計画!F207,当期実績!F165)</f>
        <v>0</v>
      </c>
      <c r="G207" s="1223">
        <f>IF(G$235=FALSE,当期計画!G207,当期実績!G165)</f>
        <v>0</v>
      </c>
      <c r="H207" s="1223">
        <f>IF(H$235=FALSE,当期計画!H207,当期実績!H165)</f>
        <v>0</v>
      </c>
      <c r="I207" s="1223">
        <f>IF(I$235=FALSE,当期計画!I207,当期実績!I165)</f>
        <v>0</v>
      </c>
      <c r="J207" s="1223">
        <f>IF(J$235=FALSE,当期計画!J207,当期実績!J165)</f>
        <v>0</v>
      </c>
      <c r="K207" s="1223">
        <f>IF(K$235=FALSE,当期計画!K207,当期実績!K165)</f>
        <v>0</v>
      </c>
      <c r="L207" s="1223">
        <f>IF(L$235=FALSE,当期計画!L207,当期実績!L165)</f>
        <v>0</v>
      </c>
      <c r="M207" s="1223">
        <f>IF(M$235=FALSE,当期計画!M207,当期実績!M165)</f>
        <v>0</v>
      </c>
      <c r="N207" s="1223">
        <f>IF(N$235=FALSE,当期計画!N207,当期実績!N165)</f>
        <v>0</v>
      </c>
      <c r="O207" s="1223">
        <f>IF(O$235=FALSE,当期計画!O207,当期実績!O165)</f>
        <v>0</v>
      </c>
      <c r="P207" s="1223">
        <f>IF(P$235=FALSE,当期計画!P207,当期実績!P165)</f>
        <v>0</v>
      </c>
      <c r="Q207" s="89">
        <f t="shared" si="102"/>
        <v>0</v>
      </c>
      <c r="R207" s="182">
        <f t="shared" si="90"/>
        <v>0</v>
      </c>
      <c r="S207" s="656">
        <f>前期実績!Q165</f>
        <v>0</v>
      </c>
      <c r="T207" s="645" t="b">
        <f>当期計画!T207</f>
        <v>0</v>
      </c>
      <c r="U207" s="79">
        <f>IF(D$2&lt;DATE(2019,10,1),IF($T$1=FALSE,IF($T207=FALSE,D207*HOME!$H$18,0),IF($T207=FALSE,D207*HOME!$H$18/(1+HOME!$H$18),0)),IF($T$1=FALSE,IF($T207=FALSE,D207*HOME!$H$20,0),IF($T207=FALSE,D207*HOME!$H$20/(1+HOME!$H$20),0)))</f>
        <v>0</v>
      </c>
      <c r="V207" s="79">
        <f>IF(E$2&lt;DATE(2019,10,1),IF($T$1=FALSE,IF($T207=FALSE,E207*HOME!$H$18,0),IF($T207=FALSE,E207*HOME!$H$18/(1+HOME!$H$18),0)),IF($T$1=FALSE,IF($T207=FALSE,E207*HOME!$H$20,0),IF($T207=FALSE,E207*HOME!$H$20/(1+HOME!$H$20),0)))</f>
        <v>0</v>
      </c>
      <c r="W207" s="79">
        <f>IF(F$2&lt;DATE(2019,10,1),IF($T$1=FALSE,IF($T207=FALSE,F207*HOME!$H$18,0),IF($T207=FALSE,F207*HOME!$H$18/(1+HOME!$H$18),0)),IF($T$1=FALSE,IF($T207=FALSE,F207*HOME!$H$20,0),IF($T207=FALSE,F207*HOME!$H$20/(1+HOME!$H$20),0)))</f>
        <v>0</v>
      </c>
      <c r="X207" s="79">
        <f>IF(G$2&lt;DATE(2019,10,1),IF($T$1=FALSE,IF($T207=FALSE,G207*HOME!$H$18,0),IF($T207=FALSE,G207*HOME!$H$18/(1+HOME!$H$18),0)),IF($T$1=FALSE,IF($T207=FALSE,G207*HOME!$H$20,0),IF($T207=FALSE,G207*HOME!$H$20/(1+HOME!$H$20),0)))</f>
        <v>0</v>
      </c>
      <c r="Y207" s="79">
        <f>IF(H$2&lt;DATE(2019,10,1),IF($T$1=FALSE,IF($T207=FALSE,H207*HOME!$H$18,0),IF($T207=FALSE,H207*HOME!$H$18/(1+HOME!$H$18),0)),IF($T$1=FALSE,IF($T207=FALSE,H207*HOME!$H$20,0),IF($T207=FALSE,H207*HOME!$H$20/(1+HOME!$H$20),0)))</f>
        <v>0</v>
      </c>
      <c r="Z207" s="79">
        <f>IF(I$2&lt;DATE(2019,10,1),IF($T$1=FALSE,IF($T207=FALSE,I207*HOME!$H$18,0),IF($T207=FALSE,I207*HOME!$H$18/(1+HOME!$H$18),0)),IF($T$1=FALSE,IF($T207=FALSE,I207*HOME!$H$20,0),IF($T207=FALSE,I207*HOME!$H$20/(1+HOME!$H$20),0)))</f>
        <v>0</v>
      </c>
      <c r="AA207" s="79">
        <f>IF(J$2&lt;DATE(2019,10,1),IF($T$1=FALSE,IF($T207=FALSE,J207*HOME!$H$18,0),IF($T207=FALSE,J207*HOME!$H$18/(1+HOME!$H$18),0)),IF($T$1=FALSE,IF($T207=FALSE,J207*HOME!$H$20,0),IF($T207=FALSE,J207*HOME!$H$20/(1+HOME!$H$20),0)))</f>
        <v>0</v>
      </c>
      <c r="AB207" s="79">
        <f>IF(K$2&lt;DATE(2019,10,1),IF($T$1=FALSE,IF($T207=FALSE,K207*HOME!$H$18,0),IF($T207=FALSE,K207*HOME!$H$18/(1+HOME!$H$18),0)),IF($T$1=FALSE,IF($T207=FALSE,K207*HOME!$H$20,0),IF($T207=FALSE,K207*HOME!$H$20/(1+HOME!$H$20),0)))</f>
        <v>0</v>
      </c>
      <c r="AC207" s="79">
        <f>IF(L$2&lt;DATE(2019,10,1),IF($T$1=FALSE,IF($T207=FALSE,L207*HOME!$H$18,0),IF($T207=FALSE,L207*HOME!$H$18/(1+HOME!$H$18),0)),IF($T$1=FALSE,IF($T207=FALSE,L207*HOME!$H$20,0),IF($T207=FALSE,L207*HOME!$H$20/(1+HOME!$H$20),0)))</f>
        <v>0</v>
      </c>
      <c r="AD207" s="79">
        <f>IF(M$2&lt;DATE(2019,10,1),IF($T$1=FALSE,IF($T207=FALSE,M207*HOME!$H$18,0),IF($T207=FALSE,M207*HOME!$H$18/(1+HOME!$H$18),0)),IF($T$1=FALSE,IF($T207=FALSE,M207*HOME!$H$20,0),IF($T207=FALSE,M207*HOME!$H$20/(1+HOME!$H$20),0)))</f>
        <v>0</v>
      </c>
      <c r="AE207" s="79">
        <f>IF(N$2&lt;DATE(2019,10,1),IF($T$1=FALSE,IF($T207=FALSE,N207*HOME!$H$18,0),IF($T207=FALSE,N207*HOME!$H$18/(1+HOME!$H$18),0)),IF($T$1=FALSE,IF($T207=FALSE,N207*HOME!$H$20,0),IF($T207=FALSE,N207*HOME!$H$20/(1+HOME!$H$20),0)))</f>
        <v>0</v>
      </c>
      <c r="AF207" s="79">
        <f>IF(O$2&lt;DATE(2019,10,1),IF($T$1=FALSE,IF($T207=FALSE,O207*HOME!$H$18,0),IF($T207=FALSE,O207*HOME!$H$18/(1+HOME!$H$18),0)),IF($T$1=FALSE,IF($T207=FALSE,O207*HOME!$H$20,0),IF($T207=FALSE,O207*HOME!$H$20/(1+HOME!$H$20),0)))</f>
        <v>0</v>
      </c>
      <c r="AG207" s="79">
        <f>IF(P$2&lt;DATE(2019,10,1),IF($T$1=FALSE,IF($T207=FALSE,P207*HOME!$H$18,0),IF($T207=FALSE,P207*HOME!$H$18/(1+HOME!$H$18),0)),IF($T$1=FALSE,IF($T207=FALSE,P207*HOME!$H$20,0),IF($T207=FALSE,P207*HOME!$H$20/(1+HOME!$H$20),0)))</f>
        <v>0</v>
      </c>
      <c r="AH207" s="79">
        <f t="shared" si="91"/>
        <v>0</v>
      </c>
      <c r="AI207" s="79">
        <f t="shared" si="103"/>
        <v>0</v>
      </c>
    </row>
    <row r="208" spans="3:35" ht="19.149999999999999" customHeight="1">
      <c r="C208" s="222">
        <f>IF(C$235=FALSE,当期計画!C208,当期実績!C166)</f>
        <v>0</v>
      </c>
      <c r="D208" s="1224">
        <f>IF(D$235=FALSE,当期計画!D208,当期実績!D166)</f>
        <v>0</v>
      </c>
      <c r="E208" s="1224">
        <f>IF(E$235=FALSE,当期計画!E208,当期実績!E166)</f>
        <v>0</v>
      </c>
      <c r="F208" s="1224">
        <f>IF(F$235=FALSE,当期計画!F208,当期実績!F166)</f>
        <v>0</v>
      </c>
      <c r="G208" s="1224">
        <f>IF(G$235=FALSE,当期計画!G208,当期実績!G166)</f>
        <v>0</v>
      </c>
      <c r="H208" s="1224">
        <f>IF(H$235=FALSE,当期計画!H208,当期実績!H166)</f>
        <v>0</v>
      </c>
      <c r="I208" s="1225">
        <f>IF(I$235=FALSE,当期計画!I208,当期実績!I166)</f>
        <v>0</v>
      </c>
      <c r="J208" s="1225">
        <f>IF(J$235=FALSE,当期計画!J208,当期実績!J166)</f>
        <v>0</v>
      </c>
      <c r="K208" s="1225">
        <f>IF(K$235=FALSE,当期計画!K208,当期実績!K166)</f>
        <v>0</v>
      </c>
      <c r="L208" s="1225">
        <f>IF(L$235=FALSE,当期計画!L208,当期実績!L166)</f>
        <v>0</v>
      </c>
      <c r="M208" s="1225">
        <f>IF(M$235=FALSE,当期計画!M208,当期実績!M166)</f>
        <v>0</v>
      </c>
      <c r="N208" s="1225">
        <f>IF(N$235=FALSE,当期計画!N208,当期実績!N166)</f>
        <v>0</v>
      </c>
      <c r="O208" s="1225">
        <f>IF(O$235=FALSE,当期計画!O208,当期実績!O166)</f>
        <v>0</v>
      </c>
      <c r="P208" s="1223">
        <f>IF(P$235=FALSE,当期計画!P208,当期実績!P166)</f>
        <v>0</v>
      </c>
      <c r="Q208" s="89">
        <f t="shared" si="102"/>
        <v>0</v>
      </c>
      <c r="R208" s="115">
        <f t="shared" si="90"/>
        <v>0</v>
      </c>
      <c r="S208" s="154">
        <f>前期実績!Q166</f>
        <v>0</v>
      </c>
      <c r="T208" s="645" t="b">
        <f>当期計画!T208</f>
        <v>0</v>
      </c>
      <c r="U208" s="79">
        <f>IF(D$2&lt;DATE(2019,10,1),IF($T$1=FALSE,IF($T208=FALSE,D208*HOME!$H$18,0),IF($T208=FALSE,D208*HOME!$H$18/(1+HOME!$H$18),0)),IF($T$1=FALSE,IF($T208=FALSE,D208*HOME!$H$20,0),IF($T208=FALSE,D208*HOME!$H$20/(1+HOME!$H$20),0)))</f>
        <v>0</v>
      </c>
      <c r="V208" s="79">
        <f>IF(E$2&lt;DATE(2019,10,1),IF($T$1=FALSE,IF($T208=FALSE,E208*HOME!$H$18,0),IF($T208=FALSE,E208*HOME!$H$18/(1+HOME!$H$18),0)),IF($T$1=FALSE,IF($T208=FALSE,E208*HOME!$H$20,0),IF($T208=FALSE,E208*HOME!$H$20/(1+HOME!$H$20),0)))</f>
        <v>0</v>
      </c>
      <c r="W208" s="79">
        <f>IF(F$2&lt;DATE(2019,10,1),IF($T$1=FALSE,IF($T208=FALSE,F208*HOME!$H$18,0),IF($T208=FALSE,F208*HOME!$H$18/(1+HOME!$H$18),0)),IF($T$1=FALSE,IF($T208=FALSE,F208*HOME!$H$20,0),IF($T208=FALSE,F208*HOME!$H$20/(1+HOME!$H$20),0)))</f>
        <v>0</v>
      </c>
      <c r="X208" s="79">
        <f>IF(G$2&lt;DATE(2019,10,1),IF($T$1=FALSE,IF($T208=FALSE,G208*HOME!$H$18,0),IF($T208=FALSE,G208*HOME!$H$18/(1+HOME!$H$18),0)),IF($T$1=FALSE,IF($T208=FALSE,G208*HOME!$H$20,0),IF($T208=FALSE,G208*HOME!$H$20/(1+HOME!$H$20),0)))</f>
        <v>0</v>
      </c>
      <c r="Y208" s="79">
        <f>IF(H$2&lt;DATE(2019,10,1),IF($T$1=FALSE,IF($T208=FALSE,H208*HOME!$H$18,0),IF($T208=FALSE,H208*HOME!$H$18/(1+HOME!$H$18),0)),IF($T$1=FALSE,IF($T208=FALSE,H208*HOME!$H$20,0),IF($T208=FALSE,H208*HOME!$H$20/(1+HOME!$H$20),0)))</f>
        <v>0</v>
      </c>
      <c r="Z208" s="79">
        <f>IF(I$2&lt;DATE(2019,10,1),IF($T$1=FALSE,IF($T208=FALSE,I208*HOME!$H$18,0),IF($T208=FALSE,I208*HOME!$H$18/(1+HOME!$H$18),0)),IF($T$1=FALSE,IF($T208=FALSE,I208*HOME!$H$20,0),IF($T208=FALSE,I208*HOME!$H$20/(1+HOME!$H$20),0)))</f>
        <v>0</v>
      </c>
      <c r="AA208" s="79">
        <f>IF(J$2&lt;DATE(2019,10,1),IF($T$1=FALSE,IF($T208=FALSE,J208*HOME!$H$18,0),IF($T208=FALSE,J208*HOME!$H$18/(1+HOME!$H$18),0)),IF($T$1=FALSE,IF($T208=FALSE,J208*HOME!$H$20,0),IF($T208=FALSE,J208*HOME!$H$20/(1+HOME!$H$20),0)))</f>
        <v>0</v>
      </c>
      <c r="AB208" s="79">
        <f>IF(K$2&lt;DATE(2019,10,1),IF($T$1=FALSE,IF($T208=FALSE,K208*HOME!$H$18,0),IF($T208=FALSE,K208*HOME!$H$18/(1+HOME!$H$18),0)),IF($T$1=FALSE,IF($T208=FALSE,K208*HOME!$H$20,0),IF($T208=FALSE,K208*HOME!$H$20/(1+HOME!$H$20),0)))</f>
        <v>0</v>
      </c>
      <c r="AC208" s="79">
        <f>IF(L$2&lt;DATE(2019,10,1),IF($T$1=FALSE,IF($T208=FALSE,L208*HOME!$H$18,0),IF($T208=FALSE,L208*HOME!$H$18/(1+HOME!$H$18),0)),IF($T$1=FALSE,IF($T208=FALSE,L208*HOME!$H$20,0),IF($T208=FALSE,L208*HOME!$H$20/(1+HOME!$H$20),0)))</f>
        <v>0</v>
      </c>
      <c r="AD208" s="79">
        <f>IF(M$2&lt;DATE(2019,10,1),IF($T$1=FALSE,IF($T208=FALSE,M208*HOME!$H$18,0),IF($T208=FALSE,M208*HOME!$H$18/(1+HOME!$H$18),0)),IF($T$1=FALSE,IF($T208=FALSE,M208*HOME!$H$20,0),IF($T208=FALSE,M208*HOME!$H$20/(1+HOME!$H$20),0)))</f>
        <v>0</v>
      </c>
      <c r="AE208" s="79">
        <f>IF(N$2&lt;DATE(2019,10,1),IF($T$1=FALSE,IF($T208=FALSE,N208*HOME!$H$18,0),IF($T208=FALSE,N208*HOME!$H$18/(1+HOME!$H$18),0)),IF($T$1=FALSE,IF($T208=FALSE,N208*HOME!$H$20,0),IF($T208=FALSE,N208*HOME!$H$20/(1+HOME!$H$20),0)))</f>
        <v>0</v>
      </c>
      <c r="AF208" s="79">
        <f>IF(O$2&lt;DATE(2019,10,1),IF($T$1=FALSE,IF($T208=FALSE,O208*HOME!$H$18,0),IF($T208=FALSE,O208*HOME!$H$18/(1+HOME!$H$18),0)),IF($T$1=FALSE,IF($T208=FALSE,O208*HOME!$H$20,0),IF($T208=FALSE,O208*HOME!$H$20/(1+HOME!$H$20),0)))</f>
        <v>0</v>
      </c>
      <c r="AG208" s="79">
        <f>IF(P$2&lt;DATE(2019,10,1),IF($T$1=FALSE,IF($T208=FALSE,P208*HOME!$H$18,0),IF($T208=FALSE,P208*HOME!$H$18/(1+HOME!$H$18),0)),IF($T$1=FALSE,IF($T208=FALSE,P208*HOME!$H$20,0),IF($T208=FALSE,P208*HOME!$H$20/(1+HOME!$H$20),0)))</f>
        <v>0</v>
      </c>
      <c r="AH208" s="79">
        <f t="shared" si="91"/>
        <v>0</v>
      </c>
      <c r="AI208" s="79">
        <f t="shared" si="103"/>
        <v>0</v>
      </c>
    </row>
    <row r="209" spans="3:35" ht="19.149999999999999" customHeight="1">
      <c r="C209" s="222">
        <f>IF(C$235=FALSE,当期計画!C209,当期実績!C167)</f>
        <v>0</v>
      </c>
      <c r="D209" s="1224">
        <f>IF(D$235=FALSE,当期計画!D209,当期実績!D167)</f>
        <v>0</v>
      </c>
      <c r="E209" s="1224">
        <f>IF(E$235=FALSE,当期計画!E209,当期実績!E167)</f>
        <v>0</v>
      </c>
      <c r="F209" s="1224">
        <f>IF(F$235=FALSE,当期計画!F209,当期実績!F167)</f>
        <v>0</v>
      </c>
      <c r="G209" s="1226">
        <f>IF(G$235=FALSE,当期計画!G209,当期実績!G167)</f>
        <v>0</v>
      </c>
      <c r="H209" s="1224">
        <f>IF(H$235=FALSE,当期計画!H209,当期実績!H167)</f>
        <v>0</v>
      </c>
      <c r="I209" s="1224">
        <f>IF(I$235=FALSE,当期計画!I209,当期実績!I167)</f>
        <v>0</v>
      </c>
      <c r="J209" s="1224">
        <f>IF(J$235=FALSE,当期計画!J209,当期実績!J167)</f>
        <v>0</v>
      </c>
      <c r="K209" s="1224">
        <f>IF(K$235=FALSE,当期計画!K209,当期実績!K167)</f>
        <v>0</v>
      </c>
      <c r="L209" s="1224">
        <f>IF(L$235=FALSE,当期計画!L209,当期実績!L167)</f>
        <v>0</v>
      </c>
      <c r="M209" s="1224">
        <f>IF(M$235=FALSE,当期計画!M209,当期実績!M167)</f>
        <v>0</v>
      </c>
      <c r="N209" s="1224">
        <f>IF(N$235=FALSE,当期計画!N209,当期実績!N167)</f>
        <v>0</v>
      </c>
      <c r="O209" s="1224">
        <f>IF(O$235=FALSE,当期計画!O209,当期実績!O167)</f>
        <v>0</v>
      </c>
      <c r="P209" s="1223">
        <f>IF(P$235=FALSE,当期計画!P209,当期実績!P167)</f>
        <v>0</v>
      </c>
      <c r="Q209" s="89">
        <f t="shared" si="102"/>
        <v>0</v>
      </c>
      <c r="R209" s="115">
        <f t="shared" si="90"/>
        <v>0</v>
      </c>
      <c r="S209" s="154">
        <f>前期実績!Q167</f>
        <v>0</v>
      </c>
      <c r="T209" s="645" t="b">
        <f>当期計画!T209</f>
        <v>0</v>
      </c>
      <c r="U209" s="79">
        <f>IF(D$2&lt;DATE(2019,10,1),IF($T$1=FALSE,IF($T209=FALSE,D209*HOME!$H$18,0),IF($T209=FALSE,D209*HOME!$H$18/(1+HOME!$H$18),0)),IF($T$1=FALSE,IF($T209=FALSE,D209*HOME!$H$20,0),IF($T209=FALSE,D209*HOME!$H$20/(1+HOME!$H$20),0)))</f>
        <v>0</v>
      </c>
      <c r="V209" s="79">
        <f>IF(E$2&lt;DATE(2019,10,1),IF($T$1=FALSE,IF($T209=FALSE,E209*HOME!$H$18,0),IF($T209=FALSE,E209*HOME!$H$18/(1+HOME!$H$18),0)),IF($T$1=FALSE,IF($T209=FALSE,E209*HOME!$H$20,0),IF($T209=FALSE,E209*HOME!$H$20/(1+HOME!$H$20),0)))</f>
        <v>0</v>
      </c>
      <c r="W209" s="79">
        <f>IF(F$2&lt;DATE(2019,10,1),IF($T$1=FALSE,IF($T209=FALSE,F209*HOME!$H$18,0),IF($T209=FALSE,F209*HOME!$H$18/(1+HOME!$H$18),0)),IF($T$1=FALSE,IF($T209=FALSE,F209*HOME!$H$20,0),IF($T209=FALSE,F209*HOME!$H$20/(1+HOME!$H$20),0)))</f>
        <v>0</v>
      </c>
      <c r="X209" s="79">
        <f>IF(G$2&lt;DATE(2019,10,1),IF($T$1=FALSE,IF($T209=FALSE,G209*HOME!$H$18,0),IF($T209=FALSE,G209*HOME!$H$18/(1+HOME!$H$18),0)),IF($T$1=FALSE,IF($T209=FALSE,G209*HOME!$H$20,0),IF($T209=FALSE,G209*HOME!$H$20/(1+HOME!$H$20),0)))</f>
        <v>0</v>
      </c>
      <c r="Y209" s="79">
        <f>IF(H$2&lt;DATE(2019,10,1),IF($T$1=FALSE,IF($T209=FALSE,H209*HOME!$H$18,0),IF($T209=FALSE,H209*HOME!$H$18/(1+HOME!$H$18),0)),IF($T$1=FALSE,IF($T209=FALSE,H209*HOME!$H$20,0),IF($T209=FALSE,H209*HOME!$H$20/(1+HOME!$H$20),0)))</f>
        <v>0</v>
      </c>
      <c r="Z209" s="79">
        <f>IF(I$2&lt;DATE(2019,10,1),IF($T$1=FALSE,IF($T209=FALSE,I209*HOME!$H$18,0),IF($T209=FALSE,I209*HOME!$H$18/(1+HOME!$H$18),0)),IF($T$1=FALSE,IF($T209=FALSE,I209*HOME!$H$20,0),IF($T209=FALSE,I209*HOME!$H$20/(1+HOME!$H$20),0)))</f>
        <v>0</v>
      </c>
      <c r="AA209" s="79">
        <f>IF(J$2&lt;DATE(2019,10,1),IF($T$1=FALSE,IF($T209=FALSE,J209*HOME!$H$18,0),IF($T209=FALSE,J209*HOME!$H$18/(1+HOME!$H$18),0)),IF($T$1=FALSE,IF($T209=FALSE,J209*HOME!$H$20,0),IF($T209=FALSE,J209*HOME!$H$20/(1+HOME!$H$20),0)))</f>
        <v>0</v>
      </c>
      <c r="AB209" s="79">
        <f>IF(K$2&lt;DATE(2019,10,1),IF($T$1=FALSE,IF($T209=FALSE,K209*HOME!$H$18,0),IF($T209=FALSE,K209*HOME!$H$18/(1+HOME!$H$18),0)),IF($T$1=FALSE,IF($T209=FALSE,K209*HOME!$H$20,0),IF($T209=FALSE,K209*HOME!$H$20/(1+HOME!$H$20),0)))</f>
        <v>0</v>
      </c>
      <c r="AC209" s="79">
        <f>IF(L$2&lt;DATE(2019,10,1),IF($T$1=FALSE,IF($T209=FALSE,L209*HOME!$H$18,0),IF($T209=FALSE,L209*HOME!$H$18/(1+HOME!$H$18),0)),IF($T$1=FALSE,IF($T209=FALSE,L209*HOME!$H$20,0),IF($T209=FALSE,L209*HOME!$H$20/(1+HOME!$H$20),0)))</f>
        <v>0</v>
      </c>
      <c r="AD209" s="79">
        <f>IF(M$2&lt;DATE(2019,10,1),IF($T$1=FALSE,IF($T209=FALSE,M209*HOME!$H$18,0),IF($T209=FALSE,M209*HOME!$H$18/(1+HOME!$H$18),0)),IF($T$1=FALSE,IF($T209=FALSE,M209*HOME!$H$20,0),IF($T209=FALSE,M209*HOME!$H$20/(1+HOME!$H$20),0)))</f>
        <v>0</v>
      </c>
      <c r="AE209" s="79">
        <f>IF(N$2&lt;DATE(2019,10,1),IF($T$1=FALSE,IF($T209=FALSE,N209*HOME!$H$18,0),IF($T209=FALSE,N209*HOME!$H$18/(1+HOME!$H$18),0)),IF($T$1=FALSE,IF($T209=FALSE,N209*HOME!$H$20,0),IF($T209=FALSE,N209*HOME!$H$20/(1+HOME!$H$20),0)))</f>
        <v>0</v>
      </c>
      <c r="AF209" s="79">
        <f>IF(O$2&lt;DATE(2019,10,1),IF($T$1=FALSE,IF($T209=FALSE,O209*HOME!$H$18,0),IF($T209=FALSE,O209*HOME!$H$18/(1+HOME!$H$18),0)),IF($T$1=FALSE,IF($T209=FALSE,O209*HOME!$H$20,0),IF($T209=FALSE,O209*HOME!$H$20/(1+HOME!$H$20),0)))</f>
        <v>0</v>
      </c>
      <c r="AG209" s="79">
        <f>IF(P$2&lt;DATE(2019,10,1),IF($T$1=FALSE,IF($T209=FALSE,P209*HOME!$H$18,0),IF($T209=FALSE,P209*HOME!$H$18/(1+HOME!$H$18),0)),IF($T$1=FALSE,IF($T209=FALSE,P209*HOME!$H$20,0),IF($T209=FALSE,P209*HOME!$H$20/(1+HOME!$H$20),0)))</f>
        <v>0</v>
      </c>
      <c r="AH209" s="79">
        <f t="shared" si="91"/>
        <v>0</v>
      </c>
      <c r="AI209" s="79">
        <f t="shared" si="103"/>
        <v>0</v>
      </c>
    </row>
    <row r="210" spans="3:35" ht="19.149999999999999" customHeight="1">
      <c r="C210" s="222">
        <f>IF(C$235=FALSE,当期計画!C210,当期実績!C168)</f>
        <v>0</v>
      </c>
      <c r="D210" s="1224">
        <f>IF(D$235=FALSE,当期計画!D210,当期実績!D168)</f>
        <v>0</v>
      </c>
      <c r="E210" s="1224">
        <f>IF(E$235=FALSE,当期計画!E210,当期実績!E168)</f>
        <v>0</v>
      </c>
      <c r="F210" s="1224">
        <f>IF(F$235=FALSE,当期計画!F210,当期実績!F168)</f>
        <v>0</v>
      </c>
      <c r="G210" s="1224">
        <f>IF(G$235=FALSE,当期計画!G210,当期実績!G168)</f>
        <v>0</v>
      </c>
      <c r="H210" s="1224">
        <f>IF(H$235=FALSE,当期計画!H210,当期実績!H168)</f>
        <v>0</v>
      </c>
      <c r="I210" s="1224">
        <f>IF(I$235=FALSE,当期計画!I210,当期実績!I168)</f>
        <v>0</v>
      </c>
      <c r="J210" s="1224">
        <f>IF(J$235=FALSE,当期計画!J210,当期実績!J168)</f>
        <v>0</v>
      </c>
      <c r="K210" s="1224">
        <f>IF(K$235=FALSE,当期計画!K210,当期実績!K168)</f>
        <v>0</v>
      </c>
      <c r="L210" s="1224">
        <f>IF(L$235=FALSE,当期計画!L210,当期実績!L168)</f>
        <v>0</v>
      </c>
      <c r="M210" s="1224">
        <f>IF(M$235=FALSE,当期計画!M210,当期実績!M168)</f>
        <v>0</v>
      </c>
      <c r="N210" s="1224">
        <f>IF(N$235=FALSE,当期計画!N210,当期実績!N168)</f>
        <v>0</v>
      </c>
      <c r="O210" s="1224">
        <f>IF(O$235=FALSE,当期計画!O210,当期実績!O168)</f>
        <v>0</v>
      </c>
      <c r="P210" s="1223">
        <f>IF(P$235=FALSE,当期計画!P210,当期実績!P168)</f>
        <v>0</v>
      </c>
      <c r="Q210" s="89">
        <f t="shared" si="102"/>
        <v>0</v>
      </c>
      <c r="R210" s="115">
        <f t="shared" si="90"/>
        <v>0</v>
      </c>
      <c r="S210" s="154">
        <f>前期実績!Q168</f>
        <v>0</v>
      </c>
      <c r="T210" s="645" t="b">
        <f>当期計画!T210</f>
        <v>0</v>
      </c>
      <c r="U210" s="79">
        <f>IF(D$2&lt;DATE(2019,10,1),IF($T$1=FALSE,IF($T210=FALSE,D210*HOME!$H$18,0),IF($T210=FALSE,D210*HOME!$H$18/(1+HOME!$H$18),0)),IF($T$1=FALSE,IF($T210=FALSE,D210*HOME!$H$20,0),IF($T210=FALSE,D210*HOME!$H$20/(1+HOME!$H$20),0)))</f>
        <v>0</v>
      </c>
      <c r="V210" s="79">
        <f>IF(E$2&lt;DATE(2019,10,1),IF($T$1=FALSE,IF($T210=FALSE,E210*HOME!$H$18,0),IF($T210=FALSE,E210*HOME!$H$18/(1+HOME!$H$18),0)),IF($T$1=FALSE,IF($T210=FALSE,E210*HOME!$H$20,0),IF($T210=FALSE,E210*HOME!$H$20/(1+HOME!$H$20),0)))</f>
        <v>0</v>
      </c>
      <c r="W210" s="79">
        <f>IF(F$2&lt;DATE(2019,10,1),IF($T$1=FALSE,IF($T210=FALSE,F210*HOME!$H$18,0),IF($T210=FALSE,F210*HOME!$H$18/(1+HOME!$H$18),0)),IF($T$1=FALSE,IF($T210=FALSE,F210*HOME!$H$20,0),IF($T210=FALSE,F210*HOME!$H$20/(1+HOME!$H$20),0)))</f>
        <v>0</v>
      </c>
      <c r="X210" s="79">
        <f>IF(G$2&lt;DATE(2019,10,1),IF($T$1=FALSE,IF($T210=FALSE,G210*HOME!$H$18,0),IF($T210=FALSE,G210*HOME!$H$18/(1+HOME!$H$18),0)),IF($T$1=FALSE,IF($T210=FALSE,G210*HOME!$H$20,0),IF($T210=FALSE,G210*HOME!$H$20/(1+HOME!$H$20),0)))</f>
        <v>0</v>
      </c>
      <c r="Y210" s="79">
        <f>IF(H$2&lt;DATE(2019,10,1),IF($T$1=FALSE,IF($T210=FALSE,H210*HOME!$H$18,0),IF($T210=FALSE,H210*HOME!$H$18/(1+HOME!$H$18),0)),IF($T$1=FALSE,IF($T210=FALSE,H210*HOME!$H$20,0),IF($T210=FALSE,H210*HOME!$H$20/(1+HOME!$H$20),0)))</f>
        <v>0</v>
      </c>
      <c r="Z210" s="79">
        <f>IF(I$2&lt;DATE(2019,10,1),IF($T$1=FALSE,IF($T210=FALSE,I210*HOME!$H$18,0),IF($T210=FALSE,I210*HOME!$H$18/(1+HOME!$H$18),0)),IF($T$1=FALSE,IF($T210=FALSE,I210*HOME!$H$20,0),IF($T210=FALSE,I210*HOME!$H$20/(1+HOME!$H$20),0)))</f>
        <v>0</v>
      </c>
      <c r="AA210" s="79">
        <f>IF(J$2&lt;DATE(2019,10,1),IF($T$1=FALSE,IF($T210=FALSE,J210*HOME!$H$18,0),IF($T210=FALSE,J210*HOME!$H$18/(1+HOME!$H$18),0)),IF($T$1=FALSE,IF($T210=FALSE,J210*HOME!$H$20,0),IF($T210=FALSE,J210*HOME!$H$20/(1+HOME!$H$20),0)))</f>
        <v>0</v>
      </c>
      <c r="AB210" s="79">
        <f>IF(K$2&lt;DATE(2019,10,1),IF($T$1=FALSE,IF($T210=FALSE,K210*HOME!$H$18,0),IF($T210=FALSE,K210*HOME!$H$18/(1+HOME!$H$18),0)),IF($T$1=FALSE,IF($T210=FALSE,K210*HOME!$H$20,0),IF($T210=FALSE,K210*HOME!$H$20/(1+HOME!$H$20),0)))</f>
        <v>0</v>
      </c>
      <c r="AC210" s="79">
        <f>IF(L$2&lt;DATE(2019,10,1),IF($T$1=FALSE,IF($T210=FALSE,L210*HOME!$H$18,0),IF($T210=FALSE,L210*HOME!$H$18/(1+HOME!$H$18),0)),IF($T$1=FALSE,IF($T210=FALSE,L210*HOME!$H$20,0),IF($T210=FALSE,L210*HOME!$H$20/(1+HOME!$H$20),0)))</f>
        <v>0</v>
      </c>
      <c r="AD210" s="79">
        <f>IF(M$2&lt;DATE(2019,10,1),IF($T$1=FALSE,IF($T210=FALSE,M210*HOME!$H$18,0),IF($T210=FALSE,M210*HOME!$H$18/(1+HOME!$H$18),0)),IF($T$1=FALSE,IF($T210=FALSE,M210*HOME!$H$20,0),IF($T210=FALSE,M210*HOME!$H$20/(1+HOME!$H$20),0)))</f>
        <v>0</v>
      </c>
      <c r="AE210" s="79">
        <f>IF(N$2&lt;DATE(2019,10,1),IF($T$1=FALSE,IF($T210=FALSE,N210*HOME!$H$18,0),IF($T210=FALSE,N210*HOME!$H$18/(1+HOME!$H$18),0)),IF($T$1=FALSE,IF($T210=FALSE,N210*HOME!$H$20,0),IF($T210=FALSE,N210*HOME!$H$20/(1+HOME!$H$20),0)))</f>
        <v>0</v>
      </c>
      <c r="AF210" s="79">
        <f>IF(O$2&lt;DATE(2019,10,1),IF($T$1=FALSE,IF($T210=FALSE,O210*HOME!$H$18,0),IF($T210=FALSE,O210*HOME!$H$18/(1+HOME!$H$18),0)),IF($T$1=FALSE,IF($T210=FALSE,O210*HOME!$H$20,0),IF($T210=FALSE,O210*HOME!$H$20/(1+HOME!$H$20),0)))</f>
        <v>0</v>
      </c>
      <c r="AG210" s="79">
        <f>IF(P$2&lt;DATE(2019,10,1),IF($T$1=FALSE,IF($T210=FALSE,P210*HOME!$H$18,0),IF($T210=FALSE,P210*HOME!$H$18/(1+HOME!$H$18),0)),IF($T$1=FALSE,IF($T210=FALSE,P210*HOME!$H$20,0),IF($T210=FALSE,P210*HOME!$H$20/(1+HOME!$H$20),0)))</f>
        <v>0</v>
      </c>
      <c r="AH210" s="79">
        <f t="shared" si="91"/>
        <v>0</v>
      </c>
      <c r="AI210" s="79">
        <f t="shared" si="103"/>
        <v>0</v>
      </c>
    </row>
    <row r="211" spans="3:35" ht="19.149999999999999" customHeight="1">
      <c r="C211" s="222">
        <f>IF(C$235=FALSE,当期計画!C211,当期実績!C169)</f>
        <v>0</v>
      </c>
      <c r="D211" s="1224">
        <f>IF(D$235=FALSE,当期計画!D211,当期実績!D169)</f>
        <v>0</v>
      </c>
      <c r="E211" s="1224">
        <f>IF(E$235=FALSE,当期計画!E211,当期実績!E169)</f>
        <v>0</v>
      </c>
      <c r="F211" s="1224">
        <f>IF(F$235=FALSE,当期計画!F211,当期実績!F169)</f>
        <v>0</v>
      </c>
      <c r="G211" s="1224">
        <f>IF(G$235=FALSE,当期計画!G211,当期実績!G169)</f>
        <v>0</v>
      </c>
      <c r="H211" s="1224">
        <f>IF(H$235=FALSE,当期計画!H211,当期実績!H169)</f>
        <v>0</v>
      </c>
      <c r="I211" s="1224">
        <f>IF(I$235=FALSE,当期計画!I211,当期実績!I169)</f>
        <v>0</v>
      </c>
      <c r="J211" s="1224">
        <f>IF(J$235=FALSE,当期計画!J211,当期実績!J169)</f>
        <v>0</v>
      </c>
      <c r="K211" s="1224">
        <f>IF(K$235=FALSE,当期計画!K211,当期実績!K169)</f>
        <v>0</v>
      </c>
      <c r="L211" s="1224">
        <f>IF(L$235=FALSE,当期計画!L211,当期実績!L169)</f>
        <v>0</v>
      </c>
      <c r="M211" s="1224">
        <f>IF(M$235=FALSE,当期計画!M211,当期実績!M169)</f>
        <v>0</v>
      </c>
      <c r="N211" s="1224">
        <f>IF(N$235=FALSE,当期計画!N211,当期実績!N169)</f>
        <v>0</v>
      </c>
      <c r="O211" s="1224">
        <f>IF(O$235=FALSE,当期計画!O211,当期実績!O169)</f>
        <v>0</v>
      </c>
      <c r="P211" s="387">
        <f>IF(P$235=FALSE,当期計画!P211,当期実績!P169)</f>
        <v>0</v>
      </c>
      <c r="Q211" s="89">
        <f t="shared" si="102"/>
        <v>0</v>
      </c>
      <c r="R211" s="115">
        <f t="shared" si="90"/>
        <v>0</v>
      </c>
      <c r="S211" s="154">
        <f>前期実績!Q169</f>
        <v>0</v>
      </c>
      <c r="T211" s="645" t="b">
        <f>当期計画!T211</f>
        <v>0</v>
      </c>
      <c r="U211" s="79">
        <f>IF(D$2&lt;DATE(2019,10,1),IF($T$1=FALSE,IF($T211=FALSE,D211*HOME!$H$18,0),IF($T211=FALSE,D211*HOME!$H$18/(1+HOME!$H$18),0)),IF($T$1=FALSE,IF($T211=FALSE,D211*HOME!$H$20,0),IF($T211=FALSE,D211*HOME!$H$20/(1+HOME!$H$20),0)))</f>
        <v>0</v>
      </c>
      <c r="V211" s="79">
        <f>IF(E$2&lt;DATE(2019,10,1),IF($T$1=FALSE,IF($T211=FALSE,E211*HOME!$H$18,0),IF($T211=FALSE,E211*HOME!$H$18/(1+HOME!$H$18),0)),IF($T$1=FALSE,IF($T211=FALSE,E211*HOME!$H$20,0),IF($T211=FALSE,E211*HOME!$H$20/(1+HOME!$H$20),0)))</f>
        <v>0</v>
      </c>
      <c r="W211" s="79">
        <f>IF(F$2&lt;DATE(2019,10,1),IF($T$1=FALSE,IF($T211=FALSE,F211*HOME!$H$18,0),IF($T211=FALSE,F211*HOME!$H$18/(1+HOME!$H$18),0)),IF($T$1=FALSE,IF($T211=FALSE,F211*HOME!$H$20,0),IF($T211=FALSE,F211*HOME!$H$20/(1+HOME!$H$20),0)))</f>
        <v>0</v>
      </c>
      <c r="X211" s="79">
        <f>IF(G$2&lt;DATE(2019,10,1),IF($T$1=FALSE,IF($T211=FALSE,G211*HOME!$H$18,0),IF($T211=FALSE,G211*HOME!$H$18/(1+HOME!$H$18),0)),IF($T$1=FALSE,IF($T211=FALSE,G211*HOME!$H$20,0),IF($T211=FALSE,G211*HOME!$H$20/(1+HOME!$H$20),0)))</f>
        <v>0</v>
      </c>
      <c r="Y211" s="79">
        <f>IF(H$2&lt;DATE(2019,10,1),IF($T$1=FALSE,IF($T211=FALSE,H211*HOME!$H$18,0),IF($T211=FALSE,H211*HOME!$H$18/(1+HOME!$H$18),0)),IF($T$1=FALSE,IF($T211=FALSE,H211*HOME!$H$20,0),IF($T211=FALSE,H211*HOME!$H$20/(1+HOME!$H$20),0)))</f>
        <v>0</v>
      </c>
      <c r="Z211" s="79">
        <f>IF(I$2&lt;DATE(2019,10,1),IF($T$1=FALSE,IF($T211=FALSE,I211*HOME!$H$18,0),IF($T211=FALSE,I211*HOME!$H$18/(1+HOME!$H$18),0)),IF($T$1=FALSE,IF($T211=FALSE,I211*HOME!$H$20,0),IF($T211=FALSE,I211*HOME!$H$20/(1+HOME!$H$20),0)))</f>
        <v>0</v>
      </c>
      <c r="AA211" s="79">
        <f>IF(J$2&lt;DATE(2019,10,1),IF($T$1=FALSE,IF($T211=FALSE,J211*HOME!$H$18,0),IF($T211=FALSE,J211*HOME!$H$18/(1+HOME!$H$18),0)),IF($T$1=FALSE,IF($T211=FALSE,J211*HOME!$H$20,0),IF($T211=FALSE,J211*HOME!$H$20/(1+HOME!$H$20),0)))</f>
        <v>0</v>
      </c>
      <c r="AB211" s="79">
        <f>IF(K$2&lt;DATE(2019,10,1),IF($T$1=FALSE,IF($T211=FALSE,K211*HOME!$H$18,0),IF($T211=FALSE,K211*HOME!$H$18/(1+HOME!$H$18),0)),IF($T$1=FALSE,IF($T211=FALSE,K211*HOME!$H$20,0),IF($T211=FALSE,K211*HOME!$H$20/(1+HOME!$H$20),0)))</f>
        <v>0</v>
      </c>
      <c r="AC211" s="79">
        <f>IF(L$2&lt;DATE(2019,10,1),IF($T$1=FALSE,IF($T211=FALSE,L211*HOME!$H$18,0),IF($T211=FALSE,L211*HOME!$H$18/(1+HOME!$H$18),0)),IF($T$1=FALSE,IF($T211=FALSE,L211*HOME!$H$20,0),IF($T211=FALSE,L211*HOME!$H$20/(1+HOME!$H$20),0)))</f>
        <v>0</v>
      </c>
      <c r="AD211" s="79">
        <f>IF(M$2&lt;DATE(2019,10,1),IF($T$1=FALSE,IF($T211=FALSE,M211*HOME!$H$18,0),IF($T211=FALSE,M211*HOME!$H$18/(1+HOME!$H$18),0)),IF($T$1=FALSE,IF($T211=FALSE,M211*HOME!$H$20,0),IF($T211=FALSE,M211*HOME!$H$20/(1+HOME!$H$20),0)))</f>
        <v>0</v>
      </c>
      <c r="AE211" s="79">
        <f>IF(N$2&lt;DATE(2019,10,1),IF($T$1=FALSE,IF($T211=FALSE,N211*HOME!$H$18,0),IF($T211=FALSE,N211*HOME!$H$18/(1+HOME!$H$18),0)),IF($T$1=FALSE,IF($T211=FALSE,N211*HOME!$H$20,0),IF($T211=FALSE,N211*HOME!$H$20/(1+HOME!$H$20),0)))</f>
        <v>0</v>
      </c>
      <c r="AF211" s="79">
        <f>IF(O$2&lt;DATE(2019,10,1),IF($T$1=FALSE,IF($T211=FALSE,O211*HOME!$H$18,0),IF($T211=FALSE,O211*HOME!$H$18/(1+HOME!$H$18),0)),IF($T$1=FALSE,IF($T211=FALSE,O211*HOME!$H$20,0),IF($T211=FALSE,O211*HOME!$H$20/(1+HOME!$H$20),0)))</f>
        <v>0</v>
      </c>
      <c r="AG211" s="79">
        <f>IF(P$2&lt;DATE(2019,10,1),IF($T$1=FALSE,IF($T211=FALSE,P211*HOME!$H$18,0),IF($T211=FALSE,P211*HOME!$H$18/(1+HOME!$H$18),0)),IF($T$1=FALSE,IF($T211=FALSE,P211*HOME!$H$20,0),IF($T211=FALSE,P211*HOME!$H$20/(1+HOME!$H$20),0)))</f>
        <v>0</v>
      </c>
      <c r="AH211" s="79">
        <f t="shared" si="91"/>
        <v>0</v>
      </c>
      <c r="AI211" s="79">
        <f t="shared" si="103"/>
        <v>0</v>
      </c>
    </row>
    <row r="212" spans="3:35" ht="19.149999999999999" customHeight="1">
      <c r="C212" s="222">
        <f>IF(C$235=FALSE,当期計画!C212,当期実績!C170)</f>
        <v>0</v>
      </c>
      <c r="D212" s="1224">
        <f>IF(D$235=FALSE,当期計画!D212,当期実績!D170)</f>
        <v>0</v>
      </c>
      <c r="E212" s="1224">
        <f>IF(E$235=FALSE,当期計画!E212,当期実績!E170)</f>
        <v>0</v>
      </c>
      <c r="F212" s="1224">
        <f>IF(F$235=FALSE,当期計画!F212,当期実績!F170)</f>
        <v>0</v>
      </c>
      <c r="G212" s="1224">
        <f>IF(G$235=FALSE,当期計画!G212,当期実績!G170)</f>
        <v>0</v>
      </c>
      <c r="H212" s="1224">
        <f>IF(H$235=FALSE,当期計画!H212,当期実績!H170)</f>
        <v>0</v>
      </c>
      <c r="I212" s="1224">
        <f>IF(I$235=FALSE,当期計画!I212,当期実績!I170)</f>
        <v>0</v>
      </c>
      <c r="J212" s="1224">
        <f>IF(J$235=FALSE,当期計画!J212,当期実績!J170)</f>
        <v>0</v>
      </c>
      <c r="K212" s="1224">
        <f>IF(K$235=FALSE,当期計画!K212,当期実績!K170)</f>
        <v>0</v>
      </c>
      <c r="L212" s="1224">
        <f>IF(L$235=FALSE,当期計画!L212,当期実績!L170)</f>
        <v>0</v>
      </c>
      <c r="M212" s="1224">
        <f>IF(M$235=FALSE,当期計画!M212,当期実績!M170)</f>
        <v>0</v>
      </c>
      <c r="N212" s="1224">
        <f>IF(N$235=FALSE,当期計画!N212,当期実績!N170)</f>
        <v>0</v>
      </c>
      <c r="O212" s="1224">
        <f>IF(O$235=FALSE,当期計画!O212,当期実績!O170)</f>
        <v>0</v>
      </c>
      <c r="P212" s="387">
        <f>IF(P$235=FALSE,当期計画!P212,当期実績!P170)</f>
        <v>0</v>
      </c>
      <c r="Q212" s="89">
        <f t="shared" si="102"/>
        <v>0</v>
      </c>
      <c r="R212" s="115">
        <f t="shared" si="90"/>
        <v>0</v>
      </c>
      <c r="S212" s="154">
        <f>前期実績!Q170</f>
        <v>0</v>
      </c>
      <c r="T212" s="645" t="b">
        <f>当期計画!T212</f>
        <v>0</v>
      </c>
      <c r="U212" s="79">
        <f>IF(D$2&lt;DATE(2019,10,1),IF($T$1=FALSE,IF($T212=FALSE,D212*HOME!$H$18,0),IF($T212=FALSE,D212*HOME!$H$18/(1+HOME!$H$18),0)),IF($T$1=FALSE,IF($T212=FALSE,D212*HOME!$H$20,0),IF($T212=FALSE,D212*HOME!$H$20/(1+HOME!$H$20),0)))</f>
        <v>0</v>
      </c>
      <c r="V212" s="79">
        <f>IF(E$2&lt;DATE(2019,10,1),IF($T$1=FALSE,IF($T212=FALSE,E212*HOME!$H$18,0),IF($T212=FALSE,E212*HOME!$H$18/(1+HOME!$H$18),0)),IF($T$1=FALSE,IF($T212=FALSE,E212*HOME!$H$20,0),IF($T212=FALSE,E212*HOME!$H$20/(1+HOME!$H$20),0)))</f>
        <v>0</v>
      </c>
      <c r="W212" s="79">
        <f>IF(F$2&lt;DATE(2019,10,1),IF($T$1=FALSE,IF($T212=FALSE,F212*HOME!$H$18,0),IF($T212=FALSE,F212*HOME!$H$18/(1+HOME!$H$18),0)),IF($T$1=FALSE,IF($T212=FALSE,F212*HOME!$H$20,0),IF($T212=FALSE,F212*HOME!$H$20/(1+HOME!$H$20),0)))</f>
        <v>0</v>
      </c>
      <c r="X212" s="79">
        <f>IF(G$2&lt;DATE(2019,10,1),IF($T$1=FALSE,IF($T212=FALSE,G212*HOME!$H$18,0),IF($T212=FALSE,G212*HOME!$H$18/(1+HOME!$H$18),0)),IF($T$1=FALSE,IF($T212=FALSE,G212*HOME!$H$20,0),IF($T212=FALSE,G212*HOME!$H$20/(1+HOME!$H$20),0)))</f>
        <v>0</v>
      </c>
      <c r="Y212" s="79">
        <f>IF(H$2&lt;DATE(2019,10,1),IF($T$1=FALSE,IF($T212=FALSE,H212*HOME!$H$18,0),IF($T212=FALSE,H212*HOME!$H$18/(1+HOME!$H$18),0)),IF($T$1=FALSE,IF($T212=FALSE,H212*HOME!$H$20,0),IF($T212=FALSE,H212*HOME!$H$20/(1+HOME!$H$20),0)))</f>
        <v>0</v>
      </c>
      <c r="Z212" s="79">
        <f>IF(I$2&lt;DATE(2019,10,1),IF($T$1=FALSE,IF($T212=FALSE,I212*HOME!$H$18,0),IF($T212=FALSE,I212*HOME!$H$18/(1+HOME!$H$18),0)),IF($T$1=FALSE,IF($T212=FALSE,I212*HOME!$H$20,0),IF($T212=FALSE,I212*HOME!$H$20/(1+HOME!$H$20),0)))</f>
        <v>0</v>
      </c>
      <c r="AA212" s="79">
        <f>IF(J$2&lt;DATE(2019,10,1),IF($T$1=FALSE,IF($T212=FALSE,J212*HOME!$H$18,0),IF($T212=FALSE,J212*HOME!$H$18/(1+HOME!$H$18),0)),IF($T$1=FALSE,IF($T212=FALSE,J212*HOME!$H$20,0),IF($T212=FALSE,J212*HOME!$H$20/(1+HOME!$H$20),0)))</f>
        <v>0</v>
      </c>
      <c r="AB212" s="79">
        <f>IF(K$2&lt;DATE(2019,10,1),IF($T$1=FALSE,IF($T212=FALSE,K212*HOME!$H$18,0),IF($T212=FALSE,K212*HOME!$H$18/(1+HOME!$H$18),0)),IF($T$1=FALSE,IF($T212=FALSE,K212*HOME!$H$20,0),IF($T212=FALSE,K212*HOME!$H$20/(1+HOME!$H$20),0)))</f>
        <v>0</v>
      </c>
      <c r="AC212" s="79">
        <f>IF(L$2&lt;DATE(2019,10,1),IF($T$1=FALSE,IF($T212=FALSE,L212*HOME!$H$18,0),IF($T212=FALSE,L212*HOME!$H$18/(1+HOME!$H$18),0)),IF($T$1=FALSE,IF($T212=FALSE,L212*HOME!$H$20,0),IF($T212=FALSE,L212*HOME!$H$20/(1+HOME!$H$20),0)))</f>
        <v>0</v>
      </c>
      <c r="AD212" s="79">
        <f>IF(M$2&lt;DATE(2019,10,1),IF($T$1=FALSE,IF($T212=FALSE,M212*HOME!$H$18,0),IF($T212=FALSE,M212*HOME!$H$18/(1+HOME!$H$18),0)),IF($T$1=FALSE,IF($T212=FALSE,M212*HOME!$H$20,0),IF($T212=FALSE,M212*HOME!$H$20/(1+HOME!$H$20),0)))</f>
        <v>0</v>
      </c>
      <c r="AE212" s="79">
        <f>IF(N$2&lt;DATE(2019,10,1),IF($T$1=FALSE,IF($T212=FALSE,N212*HOME!$H$18,0),IF($T212=FALSE,N212*HOME!$H$18/(1+HOME!$H$18),0)),IF($T$1=FALSE,IF($T212=FALSE,N212*HOME!$H$20,0),IF($T212=FALSE,N212*HOME!$H$20/(1+HOME!$H$20),0)))</f>
        <v>0</v>
      </c>
      <c r="AF212" s="79">
        <f>IF(O$2&lt;DATE(2019,10,1),IF($T$1=FALSE,IF($T212=FALSE,O212*HOME!$H$18,0),IF($T212=FALSE,O212*HOME!$H$18/(1+HOME!$H$18),0)),IF($T$1=FALSE,IF($T212=FALSE,O212*HOME!$H$20,0),IF($T212=FALSE,O212*HOME!$H$20/(1+HOME!$H$20),0)))</f>
        <v>0</v>
      </c>
      <c r="AG212" s="79">
        <f>IF(P$2&lt;DATE(2019,10,1),IF($T$1=FALSE,IF($T212=FALSE,P212*HOME!$H$18,0),IF($T212=FALSE,P212*HOME!$H$18/(1+HOME!$H$18),0)),IF($T$1=FALSE,IF($T212=FALSE,P212*HOME!$H$20,0),IF($T212=FALSE,P212*HOME!$H$20/(1+HOME!$H$20),0)))</f>
        <v>0</v>
      </c>
      <c r="AH212" s="79">
        <f t="shared" si="91"/>
        <v>0</v>
      </c>
      <c r="AI212" s="79">
        <f t="shared" si="103"/>
        <v>0</v>
      </c>
    </row>
    <row r="213" spans="3:35" ht="19.149999999999999" customHeight="1">
      <c r="C213" s="222">
        <f>IF(C$235=FALSE,当期計画!C213,当期実績!C171)</f>
        <v>0</v>
      </c>
      <c r="D213" s="1224">
        <f>IF(D$235=FALSE,当期計画!D213,当期実績!D171)</f>
        <v>0</v>
      </c>
      <c r="E213" s="1224">
        <f>IF(E$235=FALSE,当期計画!E213,当期実績!E171)</f>
        <v>0</v>
      </c>
      <c r="F213" s="1224">
        <f>IF(F$235=FALSE,当期計画!F213,当期実績!F171)</f>
        <v>0</v>
      </c>
      <c r="G213" s="1224">
        <f>IF(G$235=FALSE,当期計画!G213,当期実績!G171)</f>
        <v>0</v>
      </c>
      <c r="H213" s="1224">
        <f>IF(H$235=FALSE,当期計画!H213,当期実績!H171)</f>
        <v>0</v>
      </c>
      <c r="I213" s="1224">
        <f>IF(I$235=FALSE,当期計画!I213,当期実績!I171)</f>
        <v>0</v>
      </c>
      <c r="J213" s="1224">
        <f>IF(J$235=FALSE,当期計画!J213,当期実績!J171)</f>
        <v>0</v>
      </c>
      <c r="K213" s="1224">
        <f>IF(K$235=FALSE,当期計画!K213,当期実績!K171)</f>
        <v>0</v>
      </c>
      <c r="L213" s="1224">
        <f>IF(L$235=FALSE,当期計画!L213,当期実績!L171)</f>
        <v>0</v>
      </c>
      <c r="M213" s="1224">
        <f>IF(M$235=FALSE,当期計画!M213,当期実績!M171)</f>
        <v>0</v>
      </c>
      <c r="N213" s="1224">
        <f>IF(N$235=FALSE,当期計画!N213,当期実績!N171)</f>
        <v>0</v>
      </c>
      <c r="O213" s="1224">
        <f>IF(O$235=FALSE,当期計画!O213,当期実績!O171)</f>
        <v>0</v>
      </c>
      <c r="P213" s="387">
        <f>IF(P$235=FALSE,当期計画!P213,当期実績!P171)</f>
        <v>0</v>
      </c>
      <c r="Q213" s="89">
        <f t="shared" si="102"/>
        <v>0</v>
      </c>
      <c r="R213" s="115">
        <f t="shared" si="90"/>
        <v>0</v>
      </c>
      <c r="S213" s="154">
        <f>前期実績!Q171</f>
        <v>0</v>
      </c>
      <c r="T213" s="645" t="b">
        <f>当期計画!T213</f>
        <v>0</v>
      </c>
      <c r="U213" s="79">
        <f>IF(D$2&lt;DATE(2019,10,1),IF($T$1=FALSE,IF($T213=FALSE,D213*HOME!$H$18,0),IF($T213=FALSE,D213*HOME!$H$18/(1+HOME!$H$18),0)),IF($T$1=FALSE,IF($T213=FALSE,D213*HOME!$H$20,0),IF($T213=FALSE,D213*HOME!$H$20/(1+HOME!$H$20),0)))</f>
        <v>0</v>
      </c>
      <c r="V213" s="79">
        <f>IF(E$2&lt;DATE(2019,10,1),IF($T$1=FALSE,IF($T213=FALSE,E213*HOME!$H$18,0),IF($T213=FALSE,E213*HOME!$H$18/(1+HOME!$H$18),0)),IF($T$1=FALSE,IF($T213=FALSE,E213*HOME!$H$20,0),IF($T213=FALSE,E213*HOME!$H$20/(1+HOME!$H$20),0)))</f>
        <v>0</v>
      </c>
      <c r="W213" s="79">
        <f>IF(F$2&lt;DATE(2019,10,1),IF($T$1=FALSE,IF($T213=FALSE,F213*HOME!$H$18,0),IF($T213=FALSE,F213*HOME!$H$18/(1+HOME!$H$18),0)),IF($T$1=FALSE,IF($T213=FALSE,F213*HOME!$H$20,0),IF($T213=FALSE,F213*HOME!$H$20/(1+HOME!$H$20),0)))</f>
        <v>0</v>
      </c>
      <c r="X213" s="79">
        <f>IF(G$2&lt;DATE(2019,10,1),IF($T$1=FALSE,IF($T213=FALSE,G213*HOME!$H$18,0),IF($T213=FALSE,G213*HOME!$H$18/(1+HOME!$H$18),0)),IF($T$1=FALSE,IF($T213=FALSE,G213*HOME!$H$20,0),IF($T213=FALSE,G213*HOME!$H$20/(1+HOME!$H$20),0)))</f>
        <v>0</v>
      </c>
      <c r="Y213" s="79">
        <f>IF(H$2&lt;DATE(2019,10,1),IF($T$1=FALSE,IF($T213=FALSE,H213*HOME!$H$18,0),IF($T213=FALSE,H213*HOME!$H$18/(1+HOME!$H$18),0)),IF($T$1=FALSE,IF($T213=FALSE,H213*HOME!$H$20,0),IF($T213=FALSE,H213*HOME!$H$20/(1+HOME!$H$20),0)))</f>
        <v>0</v>
      </c>
      <c r="Z213" s="79">
        <f>IF(I$2&lt;DATE(2019,10,1),IF($T$1=FALSE,IF($T213=FALSE,I213*HOME!$H$18,0),IF($T213=FALSE,I213*HOME!$H$18/(1+HOME!$H$18),0)),IF($T$1=FALSE,IF($T213=FALSE,I213*HOME!$H$20,0),IF($T213=FALSE,I213*HOME!$H$20/(1+HOME!$H$20),0)))</f>
        <v>0</v>
      </c>
      <c r="AA213" s="79">
        <f>IF(J$2&lt;DATE(2019,10,1),IF($T$1=FALSE,IF($T213=FALSE,J213*HOME!$H$18,0),IF($T213=FALSE,J213*HOME!$H$18/(1+HOME!$H$18),0)),IF($T$1=FALSE,IF($T213=FALSE,J213*HOME!$H$20,0),IF($T213=FALSE,J213*HOME!$H$20/(1+HOME!$H$20),0)))</f>
        <v>0</v>
      </c>
      <c r="AB213" s="79">
        <f>IF(K$2&lt;DATE(2019,10,1),IF($T$1=FALSE,IF($T213=FALSE,K213*HOME!$H$18,0),IF($T213=FALSE,K213*HOME!$H$18/(1+HOME!$H$18),0)),IF($T$1=FALSE,IF($T213=FALSE,K213*HOME!$H$20,0),IF($T213=FALSE,K213*HOME!$H$20/(1+HOME!$H$20),0)))</f>
        <v>0</v>
      </c>
      <c r="AC213" s="79">
        <f>IF(L$2&lt;DATE(2019,10,1),IF($T$1=FALSE,IF($T213=FALSE,L213*HOME!$H$18,0),IF($T213=FALSE,L213*HOME!$H$18/(1+HOME!$H$18),0)),IF($T$1=FALSE,IF($T213=FALSE,L213*HOME!$H$20,0),IF($T213=FALSE,L213*HOME!$H$20/(1+HOME!$H$20),0)))</f>
        <v>0</v>
      </c>
      <c r="AD213" s="79">
        <f>IF(M$2&lt;DATE(2019,10,1),IF($T$1=FALSE,IF($T213=FALSE,M213*HOME!$H$18,0),IF($T213=FALSE,M213*HOME!$H$18/(1+HOME!$H$18),0)),IF($T$1=FALSE,IF($T213=FALSE,M213*HOME!$H$20,0),IF($T213=FALSE,M213*HOME!$H$20/(1+HOME!$H$20),0)))</f>
        <v>0</v>
      </c>
      <c r="AE213" s="79">
        <f>IF(N$2&lt;DATE(2019,10,1),IF($T$1=FALSE,IF($T213=FALSE,N213*HOME!$H$18,0),IF($T213=FALSE,N213*HOME!$H$18/(1+HOME!$H$18),0)),IF($T$1=FALSE,IF($T213=FALSE,N213*HOME!$H$20,0),IF($T213=FALSE,N213*HOME!$H$20/(1+HOME!$H$20),0)))</f>
        <v>0</v>
      </c>
      <c r="AF213" s="79">
        <f>IF(O$2&lt;DATE(2019,10,1),IF($T$1=FALSE,IF($T213=FALSE,O213*HOME!$H$18,0),IF($T213=FALSE,O213*HOME!$H$18/(1+HOME!$H$18),0)),IF($T$1=FALSE,IF($T213=FALSE,O213*HOME!$H$20,0),IF($T213=FALSE,O213*HOME!$H$20/(1+HOME!$H$20),0)))</f>
        <v>0</v>
      </c>
      <c r="AG213" s="79">
        <f>IF(P$2&lt;DATE(2019,10,1),IF($T$1=FALSE,IF($T213=FALSE,P213*HOME!$H$18,0),IF($T213=FALSE,P213*HOME!$H$18/(1+HOME!$H$18),0)),IF($T$1=FALSE,IF($T213=FALSE,P213*HOME!$H$20,0),IF($T213=FALSE,P213*HOME!$H$20/(1+HOME!$H$20),0)))</f>
        <v>0</v>
      </c>
      <c r="AH213" s="79">
        <f t="shared" si="91"/>
        <v>0</v>
      </c>
      <c r="AI213" s="79">
        <f t="shared" si="103"/>
        <v>0</v>
      </c>
    </row>
    <row r="214" spans="3:35" ht="19.149999999999999" customHeight="1">
      <c r="C214" s="222">
        <f>IF(C$235=FALSE,当期計画!C214,当期実績!C172)</f>
        <v>0</v>
      </c>
      <c r="D214" s="1224">
        <f>IF(D$235=FALSE,当期計画!D214,当期実績!D172)</f>
        <v>0</v>
      </c>
      <c r="E214" s="1224">
        <f>IF(E$235=FALSE,当期計画!E214,当期実績!E172)</f>
        <v>0</v>
      </c>
      <c r="F214" s="1224">
        <f>IF(F$235=FALSE,当期計画!F214,当期実績!F172)</f>
        <v>0</v>
      </c>
      <c r="G214" s="1224">
        <f>IF(G$235=FALSE,当期計画!G214,当期実績!G172)</f>
        <v>0</v>
      </c>
      <c r="H214" s="1224">
        <f>IF(H$235=FALSE,当期計画!H214,当期実績!H172)</f>
        <v>0</v>
      </c>
      <c r="I214" s="1224">
        <f>IF(I$235=FALSE,当期計画!I214,当期実績!I172)</f>
        <v>0</v>
      </c>
      <c r="J214" s="1224">
        <f>IF(J$235=FALSE,当期計画!J214,当期実績!J172)</f>
        <v>0</v>
      </c>
      <c r="K214" s="1224">
        <f>IF(K$235=FALSE,当期計画!K214,当期実績!K172)</f>
        <v>0</v>
      </c>
      <c r="L214" s="1224">
        <f>IF(L$235=FALSE,当期計画!L214,当期実績!L172)</f>
        <v>0</v>
      </c>
      <c r="M214" s="1224">
        <f>IF(M$235=FALSE,当期計画!M214,当期実績!M172)</f>
        <v>0</v>
      </c>
      <c r="N214" s="1224">
        <f>IF(N$235=FALSE,当期計画!N214,当期実績!N172)</f>
        <v>0</v>
      </c>
      <c r="O214" s="1224">
        <f>IF(O$235=FALSE,当期計画!O214,当期実績!O172)</f>
        <v>0</v>
      </c>
      <c r="P214" s="387">
        <f>IF(P$235=FALSE,当期計画!P214,当期実績!P172)</f>
        <v>0</v>
      </c>
      <c r="Q214" s="89">
        <f t="shared" si="102"/>
        <v>0</v>
      </c>
      <c r="R214" s="115">
        <f t="shared" si="90"/>
        <v>0</v>
      </c>
      <c r="S214" s="154">
        <f>前期実績!Q172</f>
        <v>0</v>
      </c>
      <c r="T214" s="645" t="b">
        <f>当期計画!T214</f>
        <v>0</v>
      </c>
      <c r="U214" s="79">
        <f>IF(D$2&lt;DATE(2019,10,1),IF($T$1=FALSE,IF($T214=FALSE,D214*HOME!$H$18,0),IF($T214=FALSE,D214*HOME!$H$18/(1+HOME!$H$18),0)),IF($T$1=FALSE,IF($T214=FALSE,D214*HOME!$H$20,0),IF($T214=FALSE,D214*HOME!$H$20/(1+HOME!$H$20),0)))</f>
        <v>0</v>
      </c>
      <c r="V214" s="79">
        <f>IF(E$2&lt;DATE(2019,10,1),IF($T$1=FALSE,IF($T214=FALSE,E214*HOME!$H$18,0),IF($T214=FALSE,E214*HOME!$H$18/(1+HOME!$H$18),0)),IF($T$1=FALSE,IF($T214=FALSE,E214*HOME!$H$20,0),IF($T214=FALSE,E214*HOME!$H$20/(1+HOME!$H$20),0)))</f>
        <v>0</v>
      </c>
      <c r="W214" s="79">
        <f>IF(F$2&lt;DATE(2019,10,1),IF($T$1=FALSE,IF($T214=FALSE,F214*HOME!$H$18,0),IF($T214=FALSE,F214*HOME!$H$18/(1+HOME!$H$18),0)),IF($T$1=FALSE,IF($T214=FALSE,F214*HOME!$H$20,0),IF($T214=FALSE,F214*HOME!$H$20/(1+HOME!$H$20),0)))</f>
        <v>0</v>
      </c>
      <c r="X214" s="79">
        <f>IF(G$2&lt;DATE(2019,10,1),IF($T$1=FALSE,IF($T214=FALSE,G214*HOME!$H$18,0),IF($T214=FALSE,G214*HOME!$H$18/(1+HOME!$H$18),0)),IF($T$1=FALSE,IF($T214=FALSE,G214*HOME!$H$20,0),IF($T214=FALSE,G214*HOME!$H$20/(1+HOME!$H$20),0)))</f>
        <v>0</v>
      </c>
      <c r="Y214" s="79">
        <f>IF(H$2&lt;DATE(2019,10,1),IF($T$1=FALSE,IF($T214=FALSE,H214*HOME!$H$18,0),IF($T214=FALSE,H214*HOME!$H$18/(1+HOME!$H$18),0)),IF($T$1=FALSE,IF($T214=FALSE,H214*HOME!$H$20,0),IF($T214=FALSE,H214*HOME!$H$20/(1+HOME!$H$20),0)))</f>
        <v>0</v>
      </c>
      <c r="Z214" s="79">
        <f>IF(I$2&lt;DATE(2019,10,1),IF($T$1=FALSE,IF($T214=FALSE,I214*HOME!$H$18,0),IF($T214=FALSE,I214*HOME!$H$18/(1+HOME!$H$18),0)),IF($T$1=FALSE,IF($T214=FALSE,I214*HOME!$H$20,0),IF($T214=FALSE,I214*HOME!$H$20/(1+HOME!$H$20),0)))</f>
        <v>0</v>
      </c>
      <c r="AA214" s="79">
        <f>IF(J$2&lt;DATE(2019,10,1),IF($T$1=FALSE,IF($T214=FALSE,J214*HOME!$H$18,0),IF($T214=FALSE,J214*HOME!$H$18/(1+HOME!$H$18),0)),IF($T$1=FALSE,IF($T214=FALSE,J214*HOME!$H$20,0),IF($T214=FALSE,J214*HOME!$H$20/(1+HOME!$H$20),0)))</f>
        <v>0</v>
      </c>
      <c r="AB214" s="79">
        <f>IF(K$2&lt;DATE(2019,10,1),IF($T$1=FALSE,IF($T214=FALSE,K214*HOME!$H$18,0),IF($T214=FALSE,K214*HOME!$H$18/(1+HOME!$H$18),0)),IF($T$1=FALSE,IF($T214=FALSE,K214*HOME!$H$20,0),IF($T214=FALSE,K214*HOME!$H$20/(1+HOME!$H$20),0)))</f>
        <v>0</v>
      </c>
      <c r="AC214" s="79">
        <f>IF(L$2&lt;DATE(2019,10,1),IF($T$1=FALSE,IF($T214=FALSE,L214*HOME!$H$18,0),IF($T214=FALSE,L214*HOME!$H$18/(1+HOME!$H$18),0)),IF($T$1=FALSE,IF($T214=FALSE,L214*HOME!$H$20,0),IF($T214=FALSE,L214*HOME!$H$20/(1+HOME!$H$20),0)))</f>
        <v>0</v>
      </c>
      <c r="AD214" s="79">
        <f>IF(M$2&lt;DATE(2019,10,1),IF($T$1=FALSE,IF($T214=FALSE,M214*HOME!$H$18,0),IF($T214=FALSE,M214*HOME!$H$18/(1+HOME!$H$18),0)),IF($T$1=FALSE,IF($T214=FALSE,M214*HOME!$H$20,0),IF($T214=FALSE,M214*HOME!$H$20/(1+HOME!$H$20),0)))</f>
        <v>0</v>
      </c>
      <c r="AE214" s="79">
        <f>IF(N$2&lt;DATE(2019,10,1),IF($T$1=FALSE,IF($T214=FALSE,N214*HOME!$H$18,0),IF($T214=FALSE,N214*HOME!$H$18/(1+HOME!$H$18),0)),IF($T$1=FALSE,IF($T214=FALSE,N214*HOME!$H$20,0),IF($T214=FALSE,N214*HOME!$H$20/(1+HOME!$H$20),0)))</f>
        <v>0</v>
      </c>
      <c r="AF214" s="79">
        <f>IF(O$2&lt;DATE(2019,10,1),IF($T$1=FALSE,IF($T214=FALSE,O214*HOME!$H$18,0),IF($T214=FALSE,O214*HOME!$H$18/(1+HOME!$H$18),0)),IF($T$1=FALSE,IF($T214=FALSE,O214*HOME!$H$20,0),IF($T214=FALSE,O214*HOME!$H$20/(1+HOME!$H$20),0)))</f>
        <v>0</v>
      </c>
      <c r="AG214" s="79">
        <f>IF(P$2&lt;DATE(2019,10,1),IF($T$1=FALSE,IF($T214=FALSE,P214*HOME!$H$18,0),IF($T214=FALSE,P214*HOME!$H$18/(1+HOME!$H$18),0)),IF($T$1=FALSE,IF($T214=FALSE,P214*HOME!$H$20,0),IF($T214=FALSE,P214*HOME!$H$20/(1+HOME!$H$20),0)))</f>
        <v>0</v>
      </c>
      <c r="AH214" s="79">
        <f t="shared" si="91"/>
        <v>0</v>
      </c>
      <c r="AI214" s="79">
        <f t="shared" si="103"/>
        <v>0</v>
      </c>
    </row>
    <row r="215" spans="3:35" ht="19.149999999999999" customHeight="1">
      <c r="C215" s="222">
        <f>IF(C$235=FALSE,当期計画!C215,当期実績!C173)</f>
        <v>0</v>
      </c>
      <c r="D215" s="1224">
        <f>IF(D$235=FALSE,当期計画!D215,当期実績!D173)</f>
        <v>0</v>
      </c>
      <c r="E215" s="1224">
        <f>IF(E$235=FALSE,当期計画!E215,当期実績!E173)</f>
        <v>0</v>
      </c>
      <c r="F215" s="1224">
        <f>IF(F$235=FALSE,当期計画!F215,当期実績!F173)</f>
        <v>0</v>
      </c>
      <c r="G215" s="1224">
        <f>IF(G$235=FALSE,当期計画!G215,当期実績!G173)</f>
        <v>0</v>
      </c>
      <c r="H215" s="1224">
        <f>IF(H$235=FALSE,当期計画!H215,当期実績!H173)</f>
        <v>0</v>
      </c>
      <c r="I215" s="1224">
        <f>IF(I$235=FALSE,当期計画!I215,当期実績!I173)</f>
        <v>0</v>
      </c>
      <c r="J215" s="1224">
        <f>IF(J$235=FALSE,当期計画!J215,当期実績!J173)</f>
        <v>0</v>
      </c>
      <c r="K215" s="1224">
        <f>IF(K$235=FALSE,当期計画!K215,当期実績!K173)</f>
        <v>0</v>
      </c>
      <c r="L215" s="1224">
        <f>IF(L$235=FALSE,当期計画!L215,当期実績!L173)</f>
        <v>0</v>
      </c>
      <c r="M215" s="1224">
        <f>IF(M$235=FALSE,当期計画!M215,当期実績!M173)</f>
        <v>0</v>
      </c>
      <c r="N215" s="1224">
        <f>IF(N$235=FALSE,当期計画!N215,当期実績!N173)</f>
        <v>0</v>
      </c>
      <c r="O215" s="1224">
        <f>IF(O$235=FALSE,当期計画!O215,当期実績!O173)</f>
        <v>0</v>
      </c>
      <c r="P215" s="387">
        <f>IF(P$235=FALSE,当期計画!P215,当期実績!P173)</f>
        <v>0</v>
      </c>
      <c r="Q215" s="89">
        <f t="shared" si="102"/>
        <v>0</v>
      </c>
      <c r="R215" s="115">
        <f t="shared" si="90"/>
        <v>0</v>
      </c>
      <c r="S215" s="154">
        <f>前期実績!Q173</f>
        <v>0</v>
      </c>
      <c r="T215" s="645" t="b">
        <f>当期計画!T215</f>
        <v>0</v>
      </c>
      <c r="U215" s="79">
        <f>IF(D$2&lt;DATE(2019,10,1),IF($T$1=FALSE,IF($T215=FALSE,D215*HOME!$H$18,0),IF($T215=FALSE,D215*HOME!$H$18/(1+HOME!$H$18),0)),IF($T$1=FALSE,IF($T215=FALSE,D215*HOME!$H$20,0),IF($T215=FALSE,D215*HOME!$H$20/(1+HOME!$H$20),0)))</f>
        <v>0</v>
      </c>
      <c r="V215" s="79">
        <f>IF(E$2&lt;DATE(2019,10,1),IF($T$1=FALSE,IF($T215=FALSE,E215*HOME!$H$18,0),IF($T215=FALSE,E215*HOME!$H$18/(1+HOME!$H$18),0)),IF($T$1=FALSE,IF($T215=FALSE,E215*HOME!$H$20,0),IF($T215=FALSE,E215*HOME!$H$20/(1+HOME!$H$20),0)))</f>
        <v>0</v>
      </c>
      <c r="W215" s="79">
        <f>IF(F$2&lt;DATE(2019,10,1),IF($T$1=FALSE,IF($T215=FALSE,F215*HOME!$H$18,0),IF($T215=FALSE,F215*HOME!$H$18/(1+HOME!$H$18),0)),IF($T$1=FALSE,IF($T215=FALSE,F215*HOME!$H$20,0),IF($T215=FALSE,F215*HOME!$H$20/(1+HOME!$H$20),0)))</f>
        <v>0</v>
      </c>
      <c r="X215" s="79">
        <f>IF(G$2&lt;DATE(2019,10,1),IF($T$1=FALSE,IF($T215=FALSE,G215*HOME!$H$18,0),IF($T215=FALSE,G215*HOME!$H$18/(1+HOME!$H$18),0)),IF($T$1=FALSE,IF($T215=FALSE,G215*HOME!$H$20,0),IF($T215=FALSE,G215*HOME!$H$20/(1+HOME!$H$20),0)))</f>
        <v>0</v>
      </c>
      <c r="Y215" s="79">
        <f>IF(H$2&lt;DATE(2019,10,1),IF($T$1=FALSE,IF($T215=FALSE,H215*HOME!$H$18,0),IF($T215=FALSE,H215*HOME!$H$18/(1+HOME!$H$18),0)),IF($T$1=FALSE,IF($T215=FALSE,H215*HOME!$H$20,0),IF($T215=FALSE,H215*HOME!$H$20/(1+HOME!$H$20),0)))</f>
        <v>0</v>
      </c>
      <c r="Z215" s="79">
        <f>IF(I$2&lt;DATE(2019,10,1),IF($T$1=FALSE,IF($T215=FALSE,I215*HOME!$H$18,0),IF($T215=FALSE,I215*HOME!$H$18/(1+HOME!$H$18),0)),IF($T$1=FALSE,IF($T215=FALSE,I215*HOME!$H$20,0),IF($T215=FALSE,I215*HOME!$H$20/(1+HOME!$H$20),0)))</f>
        <v>0</v>
      </c>
      <c r="AA215" s="79">
        <f>IF(J$2&lt;DATE(2019,10,1),IF($T$1=FALSE,IF($T215=FALSE,J215*HOME!$H$18,0),IF($T215=FALSE,J215*HOME!$H$18/(1+HOME!$H$18),0)),IF($T$1=FALSE,IF($T215=FALSE,J215*HOME!$H$20,0),IF($T215=FALSE,J215*HOME!$H$20/(1+HOME!$H$20),0)))</f>
        <v>0</v>
      </c>
      <c r="AB215" s="79">
        <f>IF(K$2&lt;DATE(2019,10,1),IF($T$1=FALSE,IF($T215=FALSE,K215*HOME!$H$18,0),IF($T215=FALSE,K215*HOME!$H$18/(1+HOME!$H$18),0)),IF($T$1=FALSE,IF($T215=FALSE,K215*HOME!$H$20,0),IF($T215=FALSE,K215*HOME!$H$20/(1+HOME!$H$20),0)))</f>
        <v>0</v>
      </c>
      <c r="AC215" s="79">
        <f>IF(L$2&lt;DATE(2019,10,1),IF($T$1=FALSE,IF($T215=FALSE,L215*HOME!$H$18,0),IF($T215=FALSE,L215*HOME!$H$18/(1+HOME!$H$18),0)),IF($T$1=FALSE,IF($T215=FALSE,L215*HOME!$H$20,0),IF($T215=FALSE,L215*HOME!$H$20/(1+HOME!$H$20),0)))</f>
        <v>0</v>
      </c>
      <c r="AD215" s="79">
        <f>IF(M$2&lt;DATE(2019,10,1),IF($T$1=FALSE,IF($T215=FALSE,M215*HOME!$H$18,0),IF($T215=FALSE,M215*HOME!$H$18/(1+HOME!$H$18),0)),IF($T$1=FALSE,IF($T215=FALSE,M215*HOME!$H$20,0),IF($T215=FALSE,M215*HOME!$H$20/(1+HOME!$H$20),0)))</f>
        <v>0</v>
      </c>
      <c r="AE215" s="79">
        <f>IF(N$2&lt;DATE(2019,10,1),IF($T$1=FALSE,IF($T215=FALSE,N215*HOME!$H$18,0),IF($T215=FALSE,N215*HOME!$H$18/(1+HOME!$H$18),0)),IF($T$1=FALSE,IF($T215=FALSE,N215*HOME!$H$20,0),IF($T215=FALSE,N215*HOME!$H$20/(1+HOME!$H$20),0)))</f>
        <v>0</v>
      </c>
      <c r="AF215" s="79">
        <f>IF(O$2&lt;DATE(2019,10,1),IF($T$1=FALSE,IF($T215=FALSE,O215*HOME!$H$18,0),IF($T215=FALSE,O215*HOME!$H$18/(1+HOME!$H$18),0)),IF($T$1=FALSE,IF($T215=FALSE,O215*HOME!$H$20,0),IF($T215=FALSE,O215*HOME!$H$20/(1+HOME!$H$20),0)))</f>
        <v>0</v>
      </c>
      <c r="AG215" s="79">
        <f>IF(P$2&lt;DATE(2019,10,1),IF($T$1=FALSE,IF($T215=FALSE,P215*HOME!$H$18,0),IF($T215=FALSE,P215*HOME!$H$18/(1+HOME!$H$18),0)),IF($T$1=FALSE,IF($T215=FALSE,P215*HOME!$H$20,0),IF($T215=FALSE,P215*HOME!$H$20/(1+HOME!$H$20),0)))</f>
        <v>0</v>
      </c>
      <c r="AH215" s="79">
        <f t="shared" si="91"/>
        <v>0</v>
      </c>
      <c r="AI215" s="79">
        <f t="shared" si="103"/>
        <v>0</v>
      </c>
    </row>
    <row r="216" spans="3:35" ht="19.149999999999999" customHeight="1">
      <c r="C216" s="222">
        <f>IF(C$235=FALSE,当期計画!C216,当期実績!C174)</f>
        <v>0</v>
      </c>
      <c r="D216" s="1224">
        <f>IF(D$235=FALSE,当期計画!D216,当期実績!D174)</f>
        <v>0</v>
      </c>
      <c r="E216" s="1224">
        <f>IF(E$235=FALSE,当期計画!E216,当期実績!E174)</f>
        <v>0</v>
      </c>
      <c r="F216" s="1224">
        <f>IF(F$235=FALSE,当期計画!F216,当期実績!F174)</f>
        <v>0</v>
      </c>
      <c r="G216" s="1224">
        <f>IF(G$235=FALSE,当期計画!G216,当期実績!G174)</f>
        <v>0</v>
      </c>
      <c r="H216" s="1224">
        <f>IF(H$235=FALSE,当期計画!H216,当期実績!H174)</f>
        <v>0</v>
      </c>
      <c r="I216" s="1224">
        <f>IF(I$235=FALSE,当期計画!I216,当期実績!I174)</f>
        <v>0</v>
      </c>
      <c r="J216" s="1224">
        <f>IF(J$235=FALSE,当期計画!J216,当期実績!J174)</f>
        <v>0</v>
      </c>
      <c r="K216" s="1224">
        <f>IF(K$235=FALSE,当期計画!K216,当期実績!K174)</f>
        <v>0</v>
      </c>
      <c r="L216" s="1224">
        <f>IF(L$235=FALSE,当期計画!L216,当期実績!L174)</f>
        <v>0</v>
      </c>
      <c r="M216" s="1224">
        <f>IF(M$235=FALSE,当期計画!M216,当期実績!M174)</f>
        <v>0</v>
      </c>
      <c r="N216" s="1224">
        <f>IF(N$235=FALSE,当期計画!N216,当期実績!N174)</f>
        <v>0</v>
      </c>
      <c r="O216" s="1224">
        <f>IF(O$235=FALSE,当期計画!O216,当期実績!O174)</f>
        <v>0</v>
      </c>
      <c r="P216" s="387">
        <f>IF(P$235=FALSE,当期計画!P216,当期実績!P174)</f>
        <v>0</v>
      </c>
      <c r="Q216" s="89">
        <f t="shared" si="102"/>
        <v>0</v>
      </c>
      <c r="R216" s="115">
        <f t="shared" si="90"/>
        <v>0</v>
      </c>
      <c r="S216" s="154">
        <f>前期実績!Q174</f>
        <v>0</v>
      </c>
      <c r="T216" s="645" t="b">
        <f>当期計画!T216</f>
        <v>0</v>
      </c>
      <c r="U216" s="79">
        <f>IF(D$2&lt;DATE(2019,10,1),IF($T$1=FALSE,IF($T216=FALSE,D216*HOME!$H$18,0),IF($T216=FALSE,D216*HOME!$H$18/(1+HOME!$H$18),0)),IF($T$1=FALSE,IF($T216=FALSE,D216*HOME!$H$20,0),IF($T216=FALSE,D216*HOME!$H$20/(1+HOME!$H$20),0)))</f>
        <v>0</v>
      </c>
      <c r="V216" s="79">
        <f>IF(E$2&lt;DATE(2019,10,1),IF($T$1=FALSE,IF($T216=FALSE,E216*HOME!$H$18,0),IF($T216=FALSE,E216*HOME!$H$18/(1+HOME!$H$18),0)),IF($T$1=FALSE,IF($T216=FALSE,E216*HOME!$H$20,0),IF($T216=FALSE,E216*HOME!$H$20/(1+HOME!$H$20),0)))</f>
        <v>0</v>
      </c>
      <c r="W216" s="79">
        <f>IF(F$2&lt;DATE(2019,10,1),IF($T$1=FALSE,IF($T216=FALSE,F216*HOME!$H$18,0),IF($T216=FALSE,F216*HOME!$H$18/(1+HOME!$H$18),0)),IF($T$1=FALSE,IF($T216=FALSE,F216*HOME!$H$20,0),IF($T216=FALSE,F216*HOME!$H$20/(1+HOME!$H$20),0)))</f>
        <v>0</v>
      </c>
      <c r="X216" s="79">
        <f>IF(G$2&lt;DATE(2019,10,1),IF($T$1=FALSE,IF($T216=FALSE,G216*HOME!$H$18,0),IF($T216=FALSE,G216*HOME!$H$18/(1+HOME!$H$18),0)),IF($T$1=FALSE,IF($T216=FALSE,G216*HOME!$H$20,0),IF($T216=FALSE,G216*HOME!$H$20/(1+HOME!$H$20),0)))</f>
        <v>0</v>
      </c>
      <c r="Y216" s="79">
        <f>IF(H$2&lt;DATE(2019,10,1),IF($T$1=FALSE,IF($T216=FALSE,H216*HOME!$H$18,0),IF($T216=FALSE,H216*HOME!$H$18/(1+HOME!$H$18),0)),IF($T$1=FALSE,IF($T216=FALSE,H216*HOME!$H$20,0),IF($T216=FALSE,H216*HOME!$H$20/(1+HOME!$H$20),0)))</f>
        <v>0</v>
      </c>
      <c r="Z216" s="79">
        <f>IF(I$2&lt;DATE(2019,10,1),IF($T$1=FALSE,IF($T216=FALSE,I216*HOME!$H$18,0),IF($T216=FALSE,I216*HOME!$H$18/(1+HOME!$H$18),0)),IF($T$1=FALSE,IF($T216=FALSE,I216*HOME!$H$20,0),IF($T216=FALSE,I216*HOME!$H$20/(1+HOME!$H$20),0)))</f>
        <v>0</v>
      </c>
      <c r="AA216" s="79">
        <f>IF(J$2&lt;DATE(2019,10,1),IF($T$1=FALSE,IF($T216=FALSE,J216*HOME!$H$18,0),IF($T216=FALSE,J216*HOME!$H$18/(1+HOME!$H$18),0)),IF($T$1=FALSE,IF($T216=FALSE,J216*HOME!$H$20,0),IF($T216=FALSE,J216*HOME!$H$20/(1+HOME!$H$20),0)))</f>
        <v>0</v>
      </c>
      <c r="AB216" s="79">
        <f>IF(K$2&lt;DATE(2019,10,1),IF($T$1=FALSE,IF($T216=FALSE,K216*HOME!$H$18,0),IF($T216=FALSE,K216*HOME!$H$18/(1+HOME!$H$18),0)),IF($T$1=FALSE,IF($T216=FALSE,K216*HOME!$H$20,0),IF($T216=FALSE,K216*HOME!$H$20/(1+HOME!$H$20),0)))</f>
        <v>0</v>
      </c>
      <c r="AC216" s="79">
        <f>IF(L$2&lt;DATE(2019,10,1),IF($T$1=FALSE,IF($T216=FALSE,L216*HOME!$H$18,0),IF($T216=FALSE,L216*HOME!$H$18/(1+HOME!$H$18),0)),IF($T$1=FALSE,IF($T216=FALSE,L216*HOME!$H$20,0),IF($T216=FALSE,L216*HOME!$H$20/(1+HOME!$H$20),0)))</f>
        <v>0</v>
      </c>
      <c r="AD216" s="79">
        <f>IF(M$2&lt;DATE(2019,10,1),IF($T$1=FALSE,IF($T216=FALSE,M216*HOME!$H$18,0),IF($T216=FALSE,M216*HOME!$H$18/(1+HOME!$H$18),0)),IF($T$1=FALSE,IF($T216=FALSE,M216*HOME!$H$20,0),IF($T216=FALSE,M216*HOME!$H$20/(1+HOME!$H$20),0)))</f>
        <v>0</v>
      </c>
      <c r="AE216" s="79">
        <f>IF(N$2&lt;DATE(2019,10,1),IF($T$1=FALSE,IF($T216=FALSE,N216*HOME!$H$18,0),IF($T216=FALSE,N216*HOME!$H$18/(1+HOME!$H$18),0)),IF($T$1=FALSE,IF($T216=FALSE,N216*HOME!$H$20,0),IF($T216=FALSE,N216*HOME!$H$20/(1+HOME!$H$20),0)))</f>
        <v>0</v>
      </c>
      <c r="AF216" s="79">
        <f>IF(O$2&lt;DATE(2019,10,1),IF($T$1=FALSE,IF($T216=FALSE,O216*HOME!$H$18,0),IF($T216=FALSE,O216*HOME!$H$18/(1+HOME!$H$18),0)),IF($T$1=FALSE,IF($T216=FALSE,O216*HOME!$H$20,0),IF($T216=FALSE,O216*HOME!$H$20/(1+HOME!$H$20),0)))</f>
        <v>0</v>
      </c>
      <c r="AG216" s="79">
        <f>IF(P$2&lt;DATE(2019,10,1),IF($T$1=FALSE,IF($T216=FALSE,P216*HOME!$H$18,0),IF($T216=FALSE,P216*HOME!$H$18/(1+HOME!$H$18),0)),IF($T$1=FALSE,IF($T216=FALSE,P216*HOME!$H$20,0),IF($T216=FALSE,P216*HOME!$H$20/(1+HOME!$H$20),0)))</f>
        <v>0</v>
      </c>
      <c r="AH216" s="79">
        <f t="shared" si="91"/>
        <v>0</v>
      </c>
      <c r="AI216" s="79">
        <f t="shared" si="103"/>
        <v>0</v>
      </c>
    </row>
    <row r="217" spans="3:35" ht="19.149999999999999" customHeight="1">
      <c r="C217" s="222">
        <f>IF(C$235=FALSE,当期計画!C217,当期実績!C175)</f>
        <v>0</v>
      </c>
      <c r="D217" s="1223">
        <f>IF(D$235=FALSE,当期計画!D217,当期実績!D175)</f>
        <v>0</v>
      </c>
      <c r="E217" s="1223">
        <f>IF(E$235=FALSE,当期計画!E217,当期実績!E175)</f>
        <v>0</v>
      </c>
      <c r="F217" s="1223">
        <f>IF(F$235=FALSE,当期計画!F217,当期実績!F175)</f>
        <v>0</v>
      </c>
      <c r="G217" s="1223">
        <f>IF(G$235=FALSE,当期計画!G217,当期実績!G175)</f>
        <v>0</v>
      </c>
      <c r="H217" s="1223">
        <f>IF(H$235=FALSE,当期計画!H217,当期実績!H175)</f>
        <v>0</v>
      </c>
      <c r="I217" s="1223">
        <f>IF(I$235=FALSE,当期計画!I217,当期実績!I175)</f>
        <v>0</v>
      </c>
      <c r="J217" s="1223">
        <f>IF(J$235=FALSE,当期計画!J217,当期実績!J175)</f>
        <v>0</v>
      </c>
      <c r="K217" s="1223">
        <f>IF(K$235=FALSE,当期計画!K217,当期実績!K175)</f>
        <v>0</v>
      </c>
      <c r="L217" s="1223">
        <f>IF(L$235=FALSE,当期計画!L217,当期実績!L175)</f>
        <v>0</v>
      </c>
      <c r="M217" s="1223">
        <f>IF(M$235=FALSE,当期計画!M217,当期実績!M175)</f>
        <v>0</v>
      </c>
      <c r="N217" s="1223">
        <f>IF(N$235=FALSE,当期計画!N217,当期実績!N175)</f>
        <v>0</v>
      </c>
      <c r="O217" s="1223">
        <f>IF(O$235=FALSE,当期計画!O217,当期実績!O175)</f>
        <v>0</v>
      </c>
      <c r="P217" s="1223">
        <f>IF(P$235=FALSE,当期計画!P217,当期実績!P175)</f>
        <v>0</v>
      </c>
      <c r="Q217" s="89">
        <f t="shared" si="102"/>
        <v>0</v>
      </c>
      <c r="R217" s="182">
        <f t="shared" si="90"/>
        <v>0</v>
      </c>
      <c r="S217" s="656">
        <f>前期実績!Q175</f>
        <v>0</v>
      </c>
      <c r="T217" s="645" t="b">
        <f>当期計画!T217</f>
        <v>0</v>
      </c>
      <c r="U217" s="79">
        <f>IF(D$2&lt;DATE(2019,10,1),IF($T$1=FALSE,IF($T217=FALSE,D217*HOME!$H$18,0),IF($T217=FALSE,D217*HOME!$H$18/(1+HOME!$H$18),0)),IF($T$1=FALSE,IF($T217=FALSE,D217*HOME!$H$20,0),IF($T217=FALSE,D217*HOME!$H$20/(1+HOME!$H$20),0)))</f>
        <v>0</v>
      </c>
      <c r="V217" s="79">
        <f>IF(E$2&lt;DATE(2019,10,1),IF($T$1=FALSE,IF($T217=FALSE,E217*HOME!$H$18,0),IF($T217=FALSE,E217*HOME!$H$18/(1+HOME!$H$18),0)),IF($T$1=FALSE,IF($T217=FALSE,E217*HOME!$H$20,0),IF($T217=FALSE,E217*HOME!$H$20/(1+HOME!$H$20),0)))</f>
        <v>0</v>
      </c>
      <c r="W217" s="79">
        <f>IF(F$2&lt;DATE(2019,10,1),IF($T$1=FALSE,IF($T217=FALSE,F217*HOME!$H$18,0),IF($T217=FALSE,F217*HOME!$H$18/(1+HOME!$H$18),0)),IF($T$1=FALSE,IF($T217=FALSE,F217*HOME!$H$20,0),IF($T217=FALSE,F217*HOME!$H$20/(1+HOME!$H$20),0)))</f>
        <v>0</v>
      </c>
      <c r="X217" s="79">
        <f>IF(G$2&lt;DATE(2019,10,1),IF($T$1=FALSE,IF($T217=FALSE,G217*HOME!$H$18,0),IF($T217=FALSE,G217*HOME!$H$18/(1+HOME!$H$18),0)),IF($T$1=FALSE,IF($T217=FALSE,G217*HOME!$H$20,0),IF($T217=FALSE,G217*HOME!$H$20/(1+HOME!$H$20),0)))</f>
        <v>0</v>
      </c>
      <c r="Y217" s="79">
        <f>IF(H$2&lt;DATE(2019,10,1),IF($T$1=FALSE,IF($T217=FALSE,H217*HOME!$H$18,0),IF($T217=FALSE,H217*HOME!$H$18/(1+HOME!$H$18),0)),IF($T$1=FALSE,IF($T217=FALSE,H217*HOME!$H$20,0),IF($T217=FALSE,H217*HOME!$H$20/(1+HOME!$H$20),0)))</f>
        <v>0</v>
      </c>
      <c r="Z217" s="79">
        <f>IF(I$2&lt;DATE(2019,10,1),IF($T$1=FALSE,IF($T217=FALSE,I217*HOME!$H$18,0),IF($T217=FALSE,I217*HOME!$H$18/(1+HOME!$H$18),0)),IF($T$1=FALSE,IF($T217=FALSE,I217*HOME!$H$20,0),IF($T217=FALSE,I217*HOME!$H$20/(1+HOME!$H$20),0)))</f>
        <v>0</v>
      </c>
      <c r="AA217" s="79">
        <f>IF(J$2&lt;DATE(2019,10,1),IF($T$1=FALSE,IF($T217=FALSE,J217*HOME!$H$18,0),IF($T217=FALSE,J217*HOME!$H$18/(1+HOME!$H$18),0)),IF($T$1=FALSE,IF($T217=FALSE,J217*HOME!$H$20,0),IF($T217=FALSE,J217*HOME!$H$20/(1+HOME!$H$20),0)))</f>
        <v>0</v>
      </c>
      <c r="AB217" s="79">
        <f>IF(K$2&lt;DATE(2019,10,1),IF($T$1=FALSE,IF($T217=FALSE,K217*HOME!$H$18,0),IF($T217=FALSE,K217*HOME!$H$18/(1+HOME!$H$18),0)),IF($T$1=FALSE,IF($T217=FALSE,K217*HOME!$H$20,0),IF($T217=FALSE,K217*HOME!$H$20/(1+HOME!$H$20),0)))</f>
        <v>0</v>
      </c>
      <c r="AC217" s="79">
        <f>IF(L$2&lt;DATE(2019,10,1),IF($T$1=FALSE,IF($T217=FALSE,L217*HOME!$H$18,0),IF($T217=FALSE,L217*HOME!$H$18/(1+HOME!$H$18),0)),IF($T$1=FALSE,IF($T217=FALSE,L217*HOME!$H$20,0),IF($T217=FALSE,L217*HOME!$H$20/(1+HOME!$H$20),0)))</f>
        <v>0</v>
      </c>
      <c r="AD217" s="79">
        <f>IF(M$2&lt;DATE(2019,10,1),IF($T$1=FALSE,IF($T217=FALSE,M217*HOME!$H$18,0),IF($T217=FALSE,M217*HOME!$H$18/(1+HOME!$H$18),0)),IF($T$1=FALSE,IF($T217=FALSE,M217*HOME!$H$20,0),IF($T217=FALSE,M217*HOME!$H$20/(1+HOME!$H$20),0)))</f>
        <v>0</v>
      </c>
      <c r="AE217" s="79">
        <f>IF(N$2&lt;DATE(2019,10,1),IF($T$1=FALSE,IF($T217=FALSE,N217*HOME!$H$18,0),IF($T217=FALSE,N217*HOME!$H$18/(1+HOME!$H$18),0)),IF($T$1=FALSE,IF($T217=FALSE,N217*HOME!$H$20,0),IF($T217=FALSE,N217*HOME!$H$20/(1+HOME!$H$20),0)))</f>
        <v>0</v>
      </c>
      <c r="AF217" s="79">
        <f>IF(O$2&lt;DATE(2019,10,1),IF($T$1=FALSE,IF($T217=FALSE,O217*HOME!$H$18,0),IF($T217=FALSE,O217*HOME!$H$18/(1+HOME!$H$18),0)),IF($T$1=FALSE,IF($T217=FALSE,O217*HOME!$H$20,0),IF($T217=FALSE,O217*HOME!$H$20/(1+HOME!$H$20),0)))</f>
        <v>0</v>
      </c>
      <c r="AG217" s="79">
        <f>IF(P$2&lt;DATE(2019,10,1),IF($T$1=FALSE,IF($T217=FALSE,P217*HOME!$H$18,0),IF($T217=FALSE,P217*HOME!$H$18/(1+HOME!$H$18),0)),IF($T$1=FALSE,IF($T217=FALSE,P217*HOME!$H$20,0),IF($T217=FALSE,P217*HOME!$H$20/(1+HOME!$H$20),0)))</f>
        <v>0</v>
      </c>
      <c r="AH217" s="79">
        <f t="shared" si="91"/>
        <v>0</v>
      </c>
      <c r="AI217" s="79">
        <f t="shared" si="103"/>
        <v>0</v>
      </c>
    </row>
    <row r="218" spans="3:35" ht="19.149999999999999" customHeight="1">
      <c r="C218" s="222">
        <f>IF(C$235=FALSE,当期計画!C218,当期実績!C176)</f>
        <v>0</v>
      </c>
      <c r="D218" s="1224">
        <f>IF(D$235=FALSE,当期計画!D218,当期実績!D176)</f>
        <v>0</v>
      </c>
      <c r="E218" s="1224">
        <f>IF(E$235=FALSE,当期計画!E218,当期実績!E176)</f>
        <v>0</v>
      </c>
      <c r="F218" s="1224">
        <f>IF(F$235=FALSE,当期計画!F218,当期実績!F176)</f>
        <v>0</v>
      </c>
      <c r="G218" s="1224">
        <f>IF(G$235=FALSE,当期計画!G218,当期実績!G176)</f>
        <v>0</v>
      </c>
      <c r="H218" s="1224">
        <f>IF(H$235=FALSE,当期計画!H218,当期実績!H176)</f>
        <v>0</v>
      </c>
      <c r="I218" s="1225">
        <f>IF(I$235=FALSE,当期計画!I218,当期実績!I176)</f>
        <v>0</v>
      </c>
      <c r="J218" s="1225">
        <f>IF(J$235=FALSE,当期計画!J218,当期実績!J176)</f>
        <v>0</v>
      </c>
      <c r="K218" s="1225">
        <f>IF(K$235=FALSE,当期計画!K218,当期実績!K176)</f>
        <v>0</v>
      </c>
      <c r="L218" s="1225">
        <f>IF(L$235=FALSE,当期計画!L218,当期実績!L176)</f>
        <v>0</v>
      </c>
      <c r="M218" s="1225">
        <f>IF(M$235=FALSE,当期計画!M218,当期実績!M176)</f>
        <v>0</v>
      </c>
      <c r="N218" s="1225">
        <f>IF(N$235=FALSE,当期計画!N218,当期実績!N176)</f>
        <v>0</v>
      </c>
      <c r="O218" s="1225">
        <f>IF(O$235=FALSE,当期計画!O218,当期実績!O176)</f>
        <v>0</v>
      </c>
      <c r="P218" s="1223">
        <f>IF(P$235=FALSE,当期計画!P218,当期実績!P176)</f>
        <v>0</v>
      </c>
      <c r="Q218" s="89">
        <f t="shared" si="102"/>
        <v>0</v>
      </c>
      <c r="R218" s="115">
        <f t="shared" si="90"/>
        <v>0</v>
      </c>
      <c r="S218" s="154">
        <f>前期実績!Q176</f>
        <v>0</v>
      </c>
      <c r="T218" s="645" t="b">
        <f>当期計画!T218</f>
        <v>0</v>
      </c>
      <c r="U218" s="79">
        <f>IF(D$2&lt;DATE(2019,10,1),IF($T$1=FALSE,IF($T218=FALSE,D218*HOME!$H$18,0),IF($T218=FALSE,D218*HOME!$H$18/(1+HOME!$H$18),0)),IF($T$1=FALSE,IF($T218=FALSE,D218*HOME!$H$20,0),IF($T218=FALSE,D218*HOME!$H$20/(1+HOME!$H$20),0)))</f>
        <v>0</v>
      </c>
      <c r="V218" s="79">
        <f>IF(E$2&lt;DATE(2019,10,1),IF($T$1=FALSE,IF($T218=FALSE,E218*HOME!$H$18,0),IF($T218=FALSE,E218*HOME!$H$18/(1+HOME!$H$18),0)),IF($T$1=FALSE,IF($T218=FALSE,E218*HOME!$H$20,0),IF($T218=FALSE,E218*HOME!$H$20/(1+HOME!$H$20),0)))</f>
        <v>0</v>
      </c>
      <c r="W218" s="79">
        <f>IF(F$2&lt;DATE(2019,10,1),IF($T$1=FALSE,IF($T218=FALSE,F218*HOME!$H$18,0),IF($T218=FALSE,F218*HOME!$H$18/(1+HOME!$H$18),0)),IF($T$1=FALSE,IF($T218=FALSE,F218*HOME!$H$20,0),IF($T218=FALSE,F218*HOME!$H$20/(1+HOME!$H$20),0)))</f>
        <v>0</v>
      </c>
      <c r="X218" s="79">
        <f>IF(G$2&lt;DATE(2019,10,1),IF($T$1=FALSE,IF($T218=FALSE,G218*HOME!$H$18,0),IF($T218=FALSE,G218*HOME!$H$18/(1+HOME!$H$18),0)),IF($T$1=FALSE,IF($T218=FALSE,G218*HOME!$H$20,0),IF($T218=FALSE,G218*HOME!$H$20/(1+HOME!$H$20),0)))</f>
        <v>0</v>
      </c>
      <c r="Y218" s="79">
        <f>IF(H$2&lt;DATE(2019,10,1),IF($T$1=FALSE,IF($T218=FALSE,H218*HOME!$H$18,0),IF($T218=FALSE,H218*HOME!$H$18/(1+HOME!$H$18),0)),IF($T$1=FALSE,IF($T218=FALSE,H218*HOME!$H$20,0),IF($T218=FALSE,H218*HOME!$H$20/(1+HOME!$H$20),0)))</f>
        <v>0</v>
      </c>
      <c r="Z218" s="79">
        <f>IF(I$2&lt;DATE(2019,10,1),IF($T$1=FALSE,IF($T218=FALSE,I218*HOME!$H$18,0),IF($T218=FALSE,I218*HOME!$H$18/(1+HOME!$H$18),0)),IF($T$1=FALSE,IF($T218=FALSE,I218*HOME!$H$20,0),IF($T218=FALSE,I218*HOME!$H$20/(1+HOME!$H$20),0)))</f>
        <v>0</v>
      </c>
      <c r="AA218" s="79">
        <f>IF(J$2&lt;DATE(2019,10,1),IF($T$1=FALSE,IF($T218=FALSE,J218*HOME!$H$18,0),IF($T218=FALSE,J218*HOME!$H$18/(1+HOME!$H$18),0)),IF($T$1=FALSE,IF($T218=FALSE,J218*HOME!$H$20,0),IF($T218=FALSE,J218*HOME!$H$20/(1+HOME!$H$20),0)))</f>
        <v>0</v>
      </c>
      <c r="AB218" s="79">
        <f>IF(K$2&lt;DATE(2019,10,1),IF($T$1=FALSE,IF($T218=FALSE,K218*HOME!$H$18,0),IF($T218=FALSE,K218*HOME!$H$18/(1+HOME!$H$18),0)),IF($T$1=FALSE,IF($T218=FALSE,K218*HOME!$H$20,0),IF($T218=FALSE,K218*HOME!$H$20/(1+HOME!$H$20),0)))</f>
        <v>0</v>
      </c>
      <c r="AC218" s="79">
        <f>IF(L$2&lt;DATE(2019,10,1),IF($T$1=FALSE,IF($T218=FALSE,L218*HOME!$H$18,0),IF($T218=FALSE,L218*HOME!$H$18/(1+HOME!$H$18),0)),IF($T$1=FALSE,IF($T218=FALSE,L218*HOME!$H$20,0),IF($T218=FALSE,L218*HOME!$H$20/(1+HOME!$H$20),0)))</f>
        <v>0</v>
      </c>
      <c r="AD218" s="79">
        <f>IF(M$2&lt;DATE(2019,10,1),IF($T$1=FALSE,IF($T218=FALSE,M218*HOME!$H$18,0),IF($T218=FALSE,M218*HOME!$H$18/(1+HOME!$H$18),0)),IF($T$1=FALSE,IF($T218=FALSE,M218*HOME!$H$20,0),IF($T218=FALSE,M218*HOME!$H$20/(1+HOME!$H$20),0)))</f>
        <v>0</v>
      </c>
      <c r="AE218" s="79">
        <f>IF(N$2&lt;DATE(2019,10,1),IF($T$1=FALSE,IF($T218=FALSE,N218*HOME!$H$18,0),IF($T218=FALSE,N218*HOME!$H$18/(1+HOME!$H$18),0)),IF($T$1=FALSE,IF($T218=FALSE,N218*HOME!$H$20,0),IF($T218=FALSE,N218*HOME!$H$20/(1+HOME!$H$20),0)))</f>
        <v>0</v>
      </c>
      <c r="AF218" s="79">
        <f>IF(O$2&lt;DATE(2019,10,1),IF($T$1=FALSE,IF($T218=FALSE,O218*HOME!$H$18,0),IF($T218=FALSE,O218*HOME!$H$18/(1+HOME!$H$18),0)),IF($T$1=FALSE,IF($T218=FALSE,O218*HOME!$H$20,0),IF($T218=FALSE,O218*HOME!$H$20/(1+HOME!$H$20),0)))</f>
        <v>0</v>
      </c>
      <c r="AG218" s="79">
        <f>IF(P$2&lt;DATE(2019,10,1),IF($T$1=FALSE,IF($T218=FALSE,P218*HOME!$H$18,0),IF($T218=FALSE,P218*HOME!$H$18/(1+HOME!$H$18),0)),IF($T$1=FALSE,IF($T218=FALSE,P218*HOME!$H$20,0),IF($T218=FALSE,P218*HOME!$H$20/(1+HOME!$H$20),0)))</f>
        <v>0</v>
      </c>
      <c r="AH218" s="79">
        <f t="shared" si="91"/>
        <v>0</v>
      </c>
      <c r="AI218" s="79">
        <f t="shared" si="103"/>
        <v>0</v>
      </c>
    </row>
    <row r="219" spans="3:35" ht="19.149999999999999" customHeight="1">
      <c r="C219" s="222">
        <f>IF(C$235=FALSE,当期計画!C219,当期実績!C177)</f>
        <v>0</v>
      </c>
      <c r="D219" s="1224">
        <f>IF(D$235=FALSE,当期計画!D219,当期実績!D177)</f>
        <v>0</v>
      </c>
      <c r="E219" s="1224">
        <f>IF(E$235=FALSE,当期計画!E219,当期実績!E177)</f>
        <v>0</v>
      </c>
      <c r="F219" s="1224">
        <f>IF(F$235=FALSE,当期計画!F219,当期実績!F177)</f>
        <v>0</v>
      </c>
      <c r="G219" s="1226">
        <f>IF(G$235=FALSE,当期計画!G219,当期実績!G177)</f>
        <v>0</v>
      </c>
      <c r="H219" s="1224">
        <f>IF(H$235=FALSE,当期計画!H219,当期実績!H177)</f>
        <v>0</v>
      </c>
      <c r="I219" s="1224">
        <f>IF(I$235=FALSE,当期計画!I219,当期実績!I177)</f>
        <v>0</v>
      </c>
      <c r="J219" s="1224">
        <f>IF(J$235=FALSE,当期計画!J219,当期実績!J177)</f>
        <v>0</v>
      </c>
      <c r="K219" s="1224">
        <f>IF(K$235=FALSE,当期計画!K219,当期実績!K177)</f>
        <v>0</v>
      </c>
      <c r="L219" s="1224">
        <f>IF(L$235=FALSE,当期計画!L219,当期実績!L177)</f>
        <v>0</v>
      </c>
      <c r="M219" s="1224">
        <f>IF(M$235=FALSE,当期計画!M219,当期実績!M177)</f>
        <v>0</v>
      </c>
      <c r="N219" s="1224">
        <f>IF(N$235=FALSE,当期計画!N219,当期実績!N177)</f>
        <v>0</v>
      </c>
      <c r="O219" s="1224">
        <f>IF(O$235=FALSE,当期計画!O219,当期実績!O177)</f>
        <v>0</v>
      </c>
      <c r="P219" s="1223">
        <f>IF(P$235=FALSE,当期計画!P219,当期実績!P177)</f>
        <v>0</v>
      </c>
      <c r="Q219" s="89">
        <f t="shared" si="102"/>
        <v>0</v>
      </c>
      <c r="R219" s="115">
        <f t="shared" si="90"/>
        <v>0</v>
      </c>
      <c r="S219" s="154">
        <f>前期実績!Q177</f>
        <v>0</v>
      </c>
      <c r="T219" s="645" t="b">
        <f>当期計画!T219</f>
        <v>0</v>
      </c>
      <c r="U219" s="79">
        <f>IF(D$2&lt;DATE(2019,10,1),IF($T$1=FALSE,IF($T219=FALSE,D219*HOME!$H$18,0),IF($T219=FALSE,D219*HOME!$H$18/(1+HOME!$H$18),0)),IF($T$1=FALSE,IF($T219=FALSE,D219*HOME!$H$20,0),IF($T219=FALSE,D219*HOME!$H$20/(1+HOME!$H$20),0)))</f>
        <v>0</v>
      </c>
      <c r="V219" s="79">
        <f>IF(E$2&lt;DATE(2019,10,1),IF($T$1=FALSE,IF($T219=FALSE,E219*HOME!$H$18,0),IF($T219=FALSE,E219*HOME!$H$18/(1+HOME!$H$18),0)),IF($T$1=FALSE,IF($T219=FALSE,E219*HOME!$H$20,0),IF($T219=FALSE,E219*HOME!$H$20/(1+HOME!$H$20),0)))</f>
        <v>0</v>
      </c>
      <c r="W219" s="79">
        <f>IF(F$2&lt;DATE(2019,10,1),IF($T$1=FALSE,IF($T219=FALSE,F219*HOME!$H$18,0),IF($T219=FALSE,F219*HOME!$H$18/(1+HOME!$H$18),0)),IF($T$1=FALSE,IF($T219=FALSE,F219*HOME!$H$20,0),IF($T219=FALSE,F219*HOME!$H$20/(1+HOME!$H$20),0)))</f>
        <v>0</v>
      </c>
      <c r="X219" s="79">
        <f>IF(G$2&lt;DATE(2019,10,1),IF($T$1=FALSE,IF($T219=FALSE,G219*HOME!$H$18,0),IF($T219=FALSE,G219*HOME!$H$18/(1+HOME!$H$18),0)),IF($T$1=FALSE,IF($T219=FALSE,G219*HOME!$H$20,0),IF($T219=FALSE,G219*HOME!$H$20/(1+HOME!$H$20),0)))</f>
        <v>0</v>
      </c>
      <c r="Y219" s="79">
        <f>IF(H$2&lt;DATE(2019,10,1),IF($T$1=FALSE,IF($T219=FALSE,H219*HOME!$H$18,0),IF($T219=FALSE,H219*HOME!$H$18/(1+HOME!$H$18),0)),IF($T$1=FALSE,IF($T219=FALSE,H219*HOME!$H$20,0),IF($T219=FALSE,H219*HOME!$H$20/(1+HOME!$H$20),0)))</f>
        <v>0</v>
      </c>
      <c r="Z219" s="79">
        <f>IF(I$2&lt;DATE(2019,10,1),IF($T$1=FALSE,IF($T219=FALSE,I219*HOME!$H$18,0),IF($T219=FALSE,I219*HOME!$H$18/(1+HOME!$H$18),0)),IF($T$1=FALSE,IF($T219=FALSE,I219*HOME!$H$20,0),IF($T219=FALSE,I219*HOME!$H$20/(1+HOME!$H$20),0)))</f>
        <v>0</v>
      </c>
      <c r="AA219" s="79">
        <f>IF(J$2&lt;DATE(2019,10,1),IF($T$1=FALSE,IF($T219=FALSE,J219*HOME!$H$18,0),IF($T219=FALSE,J219*HOME!$H$18/(1+HOME!$H$18),0)),IF($T$1=FALSE,IF($T219=FALSE,J219*HOME!$H$20,0),IF($T219=FALSE,J219*HOME!$H$20/(1+HOME!$H$20),0)))</f>
        <v>0</v>
      </c>
      <c r="AB219" s="79">
        <f>IF(K$2&lt;DATE(2019,10,1),IF($T$1=FALSE,IF($T219=FALSE,K219*HOME!$H$18,0),IF($T219=FALSE,K219*HOME!$H$18/(1+HOME!$H$18),0)),IF($T$1=FALSE,IF($T219=FALSE,K219*HOME!$H$20,0),IF($T219=FALSE,K219*HOME!$H$20/(1+HOME!$H$20),0)))</f>
        <v>0</v>
      </c>
      <c r="AC219" s="79">
        <f>IF(L$2&lt;DATE(2019,10,1),IF($T$1=FALSE,IF($T219=FALSE,L219*HOME!$H$18,0),IF($T219=FALSE,L219*HOME!$H$18/(1+HOME!$H$18),0)),IF($T$1=FALSE,IF($T219=FALSE,L219*HOME!$H$20,0),IF($T219=FALSE,L219*HOME!$H$20/(1+HOME!$H$20),0)))</f>
        <v>0</v>
      </c>
      <c r="AD219" s="79">
        <f>IF(M$2&lt;DATE(2019,10,1),IF($T$1=FALSE,IF($T219=FALSE,M219*HOME!$H$18,0),IF($T219=FALSE,M219*HOME!$H$18/(1+HOME!$H$18),0)),IF($T$1=FALSE,IF($T219=FALSE,M219*HOME!$H$20,0),IF($T219=FALSE,M219*HOME!$H$20/(1+HOME!$H$20),0)))</f>
        <v>0</v>
      </c>
      <c r="AE219" s="79">
        <f>IF(N$2&lt;DATE(2019,10,1),IF($T$1=FALSE,IF($T219=FALSE,N219*HOME!$H$18,0),IF($T219=FALSE,N219*HOME!$H$18/(1+HOME!$H$18),0)),IF($T$1=FALSE,IF($T219=FALSE,N219*HOME!$H$20,0),IF($T219=FALSE,N219*HOME!$H$20/(1+HOME!$H$20),0)))</f>
        <v>0</v>
      </c>
      <c r="AF219" s="79">
        <f>IF(O$2&lt;DATE(2019,10,1),IF($T$1=FALSE,IF($T219=FALSE,O219*HOME!$H$18,0),IF($T219=FALSE,O219*HOME!$H$18/(1+HOME!$H$18),0)),IF($T$1=FALSE,IF($T219=FALSE,O219*HOME!$H$20,0),IF($T219=FALSE,O219*HOME!$H$20/(1+HOME!$H$20),0)))</f>
        <v>0</v>
      </c>
      <c r="AG219" s="79">
        <f>IF(P$2&lt;DATE(2019,10,1),IF($T$1=FALSE,IF($T219=FALSE,P219*HOME!$H$18,0),IF($T219=FALSE,P219*HOME!$H$18/(1+HOME!$H$18),0)),IF($T$1=FALSE,IF($T219=FALSE,P219*HOME!$H$20,0),IF($T219=FALSE,P219*HOME!$H$20/(1+HOME!$H$20),0)))</f>
        <v>0</v>
      </c>
      <c r="AH219" s="79">
        <f t="shared" si="91"/>
        <v>0</v>
      </c>
      <c r="AI219" s="79">
        <f t="shared" si="103"/>
        <v>0</v>
      </c>
    </row>
    <row r="220" spans="3:35" ht="19.149999999999999" customHeight="1">
      <c r="C220" s="222">
        <f>IF(C$235=FALSE,当期計画!C220,当期実績!C178)</f>
        <v>0</v>
      </c>
      <c r="D220" s="1224">
        <f>IF(D$235=FALSE,当期計画!D220,当期実績!D178)</f>
        <v>0</v>
      </c>
      <c r="E220" s="1224">
        <f>IF(E$235=FALSE,当期計画!E220,当期実績!E178)</f>
        <v>0</v>
      </c>
      <c r="F220" s="1224">
        <f>IF(F$235=FALSE,当期計画!F220,当期実績!F178)</f>
        <v>0</v>
      </c>
      <c r="G220" s="1224">
        <f>IF(G$235=FALSE,当期計画!G220,当期実績!G178)</f>
        <v>0</v>
      </c>
      <c r="H220" s="1224">
        <f>IF(H$235=FALSE,当期計画!H220,当期実績!H178)</f>
        <v>0</v>
      </c>
      <c r="I220" s="1224">
        <f>IF(I$235=FALSE,当期計画!I220,当期実績!I178)</f>
        <v>0</v>
      </c>
      <c r="J220" s="1224">
        <f>IF(J$235=FALSE,当期計画!J220,当期実績!J178)</f>
        <v>0</v>
      </c>
      <c r="K220" s="1224">
        <f>IF(K$235=FALSE,当期計画!K220,当期実績!K178)</f>
        <v>0</v>
      </c>
      <c r="L220" s="1224">
        <f>IF(L$235=FALSE,当期計画!L220,当期実績!L178)</f>
        <v>0</v>
      </c>
      <c r="M220" s="1224">
        <f>IF(M$235=FALSE,当期計画!M220,当期実績!M178)</f>
        <v>0</v>
      </c>
      <c r="N220" s="1224">
        <f>IF(N$235=FALSE,当期計画!N220,当期実績!N178)</f>
        <v>0</v>
      </c>
      <c r="O220" s="1224">
        <f>IF(O$235=FALSE,当期計画!O220,当期実績!O178)</f>
        <v>0</v>
      </c>
      <c r="P220" s="1223">
        <f>IF(P$235=FALSE,当期計画!P220,当期実績!P178)</f>
        <v>0</v>
      </c>
      <c r="Q220" s="89">
        <f t="shared" si="102"/>
        <v>0</v>
      </c>
      <c r="R220" s="115">
        <f t="shared" si="90"/>
        <v>0</v>
      </c>
      <c r="S220" s="154">
        <f>前期実績!Q178</f>
        <v>0</v>
      </c>
      <c r="T220" s="645" t="b">
        <f>当期計画!T220</f>
        <v>0</v>
      </c>
      <c r="U220" s="79">
        <f>IF(D$2&lt;DATE(2019,10,1),IF($T$1=FALSE,IF($T220=FALSE,D220*HOME!$H$18,0),IF($T220=FALSE,D220*HOME!$H$18/(1+HOME!$H$18),0)),IF($T$1=FALSE,IF($T220=FALSE,D220*HOME!$H$20,0),IF($T220=FALSE,D220*HOME!$H$20/(1+HOME!$H$20),0)))</f>
        <v>0</v>
      </c>
      <c r="V220" s="79">
        <f>IF(E$2&lt;DATE(2019,10,1),IF($T$1=FALSE,IF($T220=FALSE,E220*HOME!$H$18,0),IF($T220=FALSE,E220*HOME!$H$18/(1+HOME!$H$18),0)),IF($T$1=FALSE,IF($T220=FALSE,E220*HOME!$H$20,0),IF($T220=FALSE,E220*HOME!$H$20/(1+HOME!$H$20),0)))</f>
        <v>0</v>
      </c>
      <c r="W220" s="79">
        <f>IF(F$2&lt;DATE(2019,10,1),IF($T$1=FALSE,IF($T220=FALSE,F220*HOME!$H$18,0),IF($T220=FALSE,F220*HOME!$H$18/(1+HOME!$H$18),0)),IF($T$1=FALSE,IF($T220=FALSE,F220*HOME!$H$20,0),IF($T220=FALSE,F220*HOME!$H$20/(1+HOME!$H$20),0)))</f>
        <v>0</v>
      </c>
      <c r="X220" s="79">
        <f>IF(G$2&lt;DATE(2019,10,1),IF($T$1=FALSE,IF($T220=FALSE,G220*HOME!$H$18,0),IF($T220=FALSE,G220*HOME!$H$18/(1+HOME!$H$18),0)),IF($T$1=FALSE,IF($T220=FALSE,G220*HOME!$H$20,0),IF($T220=FALSE,G220*HOME!$H$20/(1+HOME!$H$20),0)))</f>
        <v>0</v>
      </c>
      <c r="Y220" s="79">
        <f>IF(H$2&lt;DATE(2019,10,1),IF($T$1=FALSE,IF($T220=FALSE,H220*HOME!$H$18,0),IF($T220=FALSE,H220*HOME!$H$18/(1+HOME!$H$18),0)),IF($T$1=FALSE,IF($T220=FALSE,H220*HOME!$H$20,0),IF($T220=FALSE,H220*HOME!$H$20/(1+HOME!$H$20),0)))</f>
        <v>0</v>
      </c>
      <c r="Z220" s="79">
        <f>IF(I$2&lt;DATE(2019,10,1),IF($T$1=FALSE,IF($T220=FALSE,I220*HOME!$H$18,0),IF($T220=FALSE,I220*HOME!$H$18/(1+HOME!$H$18),0)),IF($T$1=FALSE,IF($T220=FALSE,I220*HOME!$H$20,0),IF($T220=FALSE,I220*HOME!$H$20/(1+HOME!$H$20),0)))</f>
        <v>0</v>
      </c>
      <c r="AA220" s="79">
        <f>IF(J$2&lt;DATE(2019,10,1),IF($T$1=FALSE,IF($T220=FALSE,J220*HOME!$H$18,0),IF($T220=FALSE,J220*HOME!$H$18/(1+HOME!$H$18),0)),IF($T$1=FALSE,IF($T220=FALSE,J220*HOME!$H$20,0),IF($T220=FALSE,J220*HOME!$H$20/(1+HOME!$H$20),0)))</f>
        <v>0</v>
      </c>
      <c r="AB220" s="79">
        <f>IF(K$2&lt;DATE(2019,10,1),IF($T$1=FALSE,IF($T220=FALSE,K220*HOME!$H$18,0),IF($T220=FALSE,K220*HOME!$H$18/(1+HOME!$H$18),0)),IF($T$1=FALSE,IF($T220=FALSE,K220*HOME!$H$20,0),IF($T220=FALSE,K220*HOME!$H$20/(1+HOME!$H$20),0)))</f>
        <v>0</v>
      </c>
      <c r="AC220" s="79">
        <f>IF(L$2&lt;DATE(2019,10,1),IF($T$1=FALSE,IF($T220=FALSE,L220*HOME!$H$18,0),IF($T220=FALSE,L220*HOME!$H$18/(1+HOME!$H$18),0)),IF($T$1=FALSE,IF($T220=FALSE,L220*HOME!$H$20,0),IF($T220=FALSE,L220*HOME!$H$20/(1+HOME!$H$20),0)))</f>
        <v>0</v>
      </c>
      <c r="AD220" s="79">
        <f>IF(M$2&lt;DATE(2019,10,1),IF($T$1=FALSE,IF($T220=FALSE,M220*HOME!$H$18,0),IF($T220=FALSE,M220*HOME!$H$18/(1+HOME!$H$18),0)),IF($T$1=FALSE,IF($T220=FALSE,M220*HOME!$H$20,0),IF($T220=FALSE,M220*HOME!$H$20/(1+HOME!$H$20),0)))</f>
        <v>0</v>
      </c>
      <c r="AE220" s="79">
        <f>IF(N$2&lt;DATE(2019,10,1),IF($T$1=FALSE,IF($T220=FALSE,N220*HOME!$H$18,0),IF($T220=FALSE,N220*HOME!$H$18/(1+HOME!$H$18),0)),IF($T$1=FALSE,IF($T220=FALSE,N220*HOME!$H$20,0),IF($T220=FALSE,N220*HOME!$H$20/(1+HOME!$H$20),0)))</f>
        <v>0</v>
      </c>
      <c r="AF220" s="79">
        <f>IF(O$2&lt;DATE(2019,10,1),IF($T$1=FALSE,IF($T220=FALSE,O220*HOME!$H$18,0),IF($T220=FALSE,O220*HOME!$H$18/(1+HOME!$H$18),0)),IF($T$1=FALSE,IF($T220=FALSE,O220*HOME!$H$20,0),IF($T220=FALSE,O220*HOME!$H$20/(1+HOME!$H$20),0)))</f>
        <v>0</v>
      </c>
      <c r="AG220" s="79">
        <f>IF(P$2&lt;DATE(2019,10,1),IF($T$1=FALSE,IF($T220=FALSE,P220*HOME!$H$18,0),IF($T220=FALSE,P220*HOME!$H$18/(1+HOME!$H$18),0)),IF($T$1=FALSE,IF($T220=FALSE,P220*HOME!$H$20,0),IF($T220=FALSE,P220*HOME!$H$20/(1+HOME!$H$20),0)))</f>
        <v>0</v>
      </c>
      <c r="AH220" s="79">
        <f t="shared" si="91"/>
        <v>0</v>
      </c>
      <c r="AI220" s="79">
        <f t="shared" si="103"/>
        <v>0</v>
      </c>
    </row>
    <row r="221" spans="3:35" ht="19.149999999999999" customHeight="1">
      <c r="C221" s="222">
        <f>IF(C$235=FALSE,当期計画!C221,当期実績!C179)</f>
        <v>0</v>
      </c>
      <c r="D221" s="1224">
        <f>IF(D$235=FALSE,当期計画!D221,当期実績!D179)</f>
        <v>0</v>
      </c>
      <c r="E221" s="1224">
        <f>IF(E$235=FALSE,当期計画!E221,当期実績!E179)</f>
        <v>0</v>
      </c>
      <c r="F221" s="1224">
        <f>IF(F$235=FALSE,当期計画!F221,当期実績!F179)</f>
        <v>0</v>
      </c>
      <c r="G221" s="1224">
        <f>IF(G$235=FALSE,当期計画!G221,当期実績!G179)</f>
        <v>0</v>
      </c>
      <c r="H221" s="1224">
        <f>IF(H$235=FALSE,当期計画!H221,当期実績!H179)</f>
        <v>0</v>
      </c>
      <c r="I221" s="1224">
        <f>IF(I$235=FALSE,当期計画!I221,当期実績!I179)</f>
        <v>0</v>
      </c>
      <c r="J221" s="1224">
        <f>IF(J$235=FALSE,当期計画!J221,当期実績!J179)</f>
        <v>0</v>
      </c>
      <c r="K221" s="1224">
        <f>IF(K$235=FALSE,当期計画!K221,当期実績!K179)</f>
        <v>0</v>
      </c>
      <c r="L221" s="1224">
        <f>IF(L$235=FALSE,当期計画!L221,当期実績!L179)</f>
        <v>0</v>
      </c>
      <c r="M221" s="1224">
        <f>IF(M$235=FALSE,当期計画!M221,当期実績!M179)</f>
        <v>0</v>
      </c>
      <c r="N221" s="1224">
        <f>IF(N$235=FALSE,当期計画!N221,当期実績!N179)</f>
        <v>0</v>
      </c>
      <c r="O221" s="1224">
        <f>IF(O$235=FALSE,当期計画!O221,当期実績!O179)</f>
        <v>0</v>
      </c>
      <c r="P221" s="387">
        <f>IF(P$235=FALSE,当期計画!P221,当期実績!P179)</f>
        <v>0</v>
      </c>
      <c r="Q221" s="89">
        <f t="shared" si="102"/>
        <v>0</v>
      </c>
      <c r="R221" s="115">
        <f t="shared" si="90"/>
        <v>0</v>
      </c>
      <c r="S221" s="154">
        <f>前期実績!Q179</f>
        <v>0</v>
      </c>
      <c r="T221" s="645" t="b">
        <f>当期計画!T221</f>
        <v>0</v>
      </c>
      <c r="U221" s="79">
        <f>IF(D$2&lt;DATE(2019,10,1),IF($T$1=FALSE,IF($T221=FALSE,D221*HOME!$H$18,0),IF($T221=FALSE,D221*HOME!$H$18/(1+HOME!$H$18),0)),IF($T$1=FALSE,IF($T221=FALSE,D221*HOME!$H$20,0),IF($T221=FALSE,D221*HOME!$H$20/(1+HOME!$H$20),0)))</f>
        <v>0</v>
      </c>
      <c r="V221" s="79">
        <f>IF(E$2&lt;DATE(2019,10,1),IF($T$1=FALSE,IF($T221=FALSE,E221*HOME!$H$18,0),IF($T221=FALSE,E221*HOME!$H$18/(1+HOME!$H$18),0)),IF($T$1=FALSE,IF($T221=FALSE,E221*HOME!$H$20,0),IF($T221=FALSE,E221*HOME!$H$20/(1+HOME!$H$20),0)))</f>
        <v>0</v>
      </c>
      <c r="W221" s="79">
        <f>IF(F$2&lt;DATE(2019,10,1),IF($T$1=FALSE,IF($T221=FALSE,F221*HOME!$H$18,0),IF($T221=FALSE,F221*HOME!$H$18/(1+HOME!$H$18),0)),IF($T$1=FALSE,IF($T221=FALSE,F221*HOME!$H$20,0),IF($T221=FALSE,F221*HOME!$H$20/(1+HOME!$H$20),0)))</f>
        <v>0</v>
      </c>
      <c r="X221" s="79">
        <f>IF(G$2&lt;DATE(2019,10,1),IF($T$1=FALSE,IF($T221=FALSE,G221*HOME!$H$18,0),IF($T221=FALSE,G221*HOME!$H$18/(1+HOME!$H$18),0)),IF($T$1=FALSE,IF($T221=FALSE,G221*HOME!$H$20,0),IF($T221=FALSE,G221*HOME!$H$20/(1+HOME!$H$20),0)))</f>
        <v>0</v>
      </c>
      <c r="Y221" s="79">
        <f>IF(H$2&lt;DATE(2019,10,1),IF($T$1=FALSE,IF($T221=FALSE,H221*HOME!$H$18,0),IF($T221=FALSE,H221*HOME!$H$18/(1+HOME!$H$18),0)),IF($T$1=FALSE,IF($T221=FALSE,H221*HOME!$H$20,0),IF($T221=FALSE,H221*HOME!$H$20/(1+HOME!$H$20),0)))</f>
        <v>0</v>
      </c>
      <c r="Z221" s="79">
        <f>IF(I$2&lt;DATE(2019,10,1),IF($T$1=FALSE,IF($T221=FALSE,I221*HOME!$H$18,0),IF($T221=FALSE,I221*HOME!$H$18/(1+HOME!$H$18),0)),IF($T$1=FALSE,IF($T221=FALSE,I221*HOME!$H$20,0),IF($T221=FALSE,I221*HOME!$H$20/(1+HOME!$H$20),0)))</f>
        <v>0</v>
      </c>
      <c r="AA221" s="79">
        <f>IF(J$2&lt;DATE(2019,10,1),IF($T$1=FALSE,IF($T221=FALSE,J221*HOME!$H$18,0),IF($T221=FALSE,J221*HOME!$H$18/(1+HOME!$H$18),0)),IF($T$1=FALSE,IF($T221=FALSE,J221*HOME!$H$20,0),IF($T221=FALSE,J221*HOME!$H$20/(1+HOME!$H$20),0)))</f>
        <v>0</v>
      </c>
      <c r="AB221" s="79">
        <f>IF(K$2&lt;DATE(2019,10,1),IF($T$1=FALSE,IF($T221=FALSE,K221*HOME!$H$18,0),IF($T221=FALSE,K221*HOME!$H$18/(1+HOME!$H$18),0)),IF($T$1=FALSE,IF($T221=FALSE,K221*HOME!$H$20,0),IF($T221=FALSE,K221*HOME!$H$20/(1+HOME!$H$20),0)))</f>
        <v>0</v>
      </c>
      <c r="AC221" s="79">
        <f>IF(L$2&lt;DATE(2019,10,1),IF($T$1=FALSE,IF($T221=FALSE,L221*HOME!$H$18,0),IF($T221=FALSE,L221*HOME!$H$18/(1+HOME!$H$18),0)),IF($T$1=FALSE,IF($T221=FALSE,L221*HOME!$H$20,0),IF($T221=FALSE,L221*HOME!$H$20/(1+HOME!$H$20),0)))</f>
        <v>0</v>
      </c>
      <c r="AD221" s="79">
        <f>IF(M$2&lt;DATE(2019,10,1),IF($T$1=FALSE,IF($T221=FALSE,M221*HOME!$H$18,0),IF($T221=FALSE,M221*HOME!$H$18/(1+HOME!$H$18),0)),IF($T$1=FALSE,IF($T221=FALSE,M221*HOME!$H$20,0),IF($T221=FALSE,M221*HOME!$H$20/(1+HOME!$H$20),0)))</f>
        <v>0</v>
      </c>
      <c r="AE221" s="79">
        <f>IF(N$2&lt;DATE(2019,10,1),IF($T$1=FALSE,IF($T221=FALSE,N221*HOME!$H$18,0),IF($T221=FALSE,N221*HOME!$H$18/(1+HOME!$H$18),0)),IF($T$1=FALSE,IF($T221=FALSE,N221*HOME!$H$20,0),IF($T221=FALSE,N221*HOME!$H$20/(1+HOME!$H$20),0)))</f>
        <v>0</v>
      </c>
      <c r="AF221" s="79">
        <f>IF(O$2&lt;DATE(2019,10,1),IF($T$1=FALSE,IF($T221=FALSE,O221*HOME!$H$18,0),IF($T221=FALSE,O221*HOME!$H$18/(1+HOME!$H$18),0)),IF($T$1=FALSE,IF($T221=FALSE,O221*HOME!$H$20,0),IF($T221=FALSE,O221*HOME!$H$20/(1+HOME!$H$20),0)))</f>
        <v>0</v>
      </c>
      <c r="AG221" s="79">
        <f>IF(P$2&lt;DATE(2019,10,1),IF($T$1=FALSE,IF($T221=FALSE,P221*HOME!$H$18,0),IF($T221=FALSE,P221*HOME!$H$18/(1+HOME!$H$18),0)),IF($T$1=FALSE,IF($T221=FALSE,P221*HOME!$H$20,0),IF($T221=FALSE,P221*HOME!$H$20/(1+HOME!$H$20),0)))</f>
        <v>0</v>
      </c>
      <c r="AH221" s="79">
        <f t="shared" si="91"/>
        <v>0</v>
      </c>
      <c r="AI221" s="79">
        <f t="shared" si="103"/>
        <v>0</v>
      </c>
    </row>
    <row r="222" spans="3:35" ht="19.149999999999999" customHeight="1">
      <c r="C222" s="222">
        <f>IF(C$235=FALSE,当期計画!C222,当期実績!C180)</f>
        <v>0</v>
      </c>
      <c r="D222" s="1224">
        <f>IF(D$235=FALSE,当期計画!D222,当期実績!D180)</f>
        <v>0</v>
      </c>
      <c r="E222" s="1224">
        <f>IF(E$235=FALSE,当期計画!E222,当期実績!E180)</f>
        <v>0</v>
      </c>
      <c r="F222" s="1224">
        <f>IF(F$235=FALSE,当期計画!F222,当期実績!F180)</f>
        <v>0</v>
      </c>
      <c r="G222" s="1224">
        <f>IF(G$235=FALSE,当期計画!G222,当期実績!G180)</f>
        <v>0</v>
      </c>
      <c r="H222" s="1224">
        <f>IF(H$235=FALSE,当期計画!H222,当期実績!H180)</f>
        <v>0</v>
      </c>
      <c r="I222" s="1224">
        <f>IF(I$235=FALSE,当期計画!I222,当期実績!I180)</f>
        <v>0</v>
      </c>
      <c r="J222" s="1224">
        <f>IF(J$235=FALSE,当期計画!J222,当期実績!J180)</f>
        <v>0</v>
      </c>
      <c r="K222" s="1224">
        <f>IF(K$235=FALSE,当期計画!K222,当期実績!K180)</f>
        <v>0</v>
      </c>
      <c r="L222" s="1224">
        <f>IF(L$235=FALSE,当期計画!L222,当期実績!L180)</f>
        <v>0</v>
      </c>
      <c r="M222" s="1224">
        <f>IF(M$235=FALSE,当期計画!M222,当期実績!M180)</f>
        <v>0</v>
      </c>
      <c r="N222" s="1224">
        <f>IF(N$235=FALSE,当期計画!N222,当期実績!N180)</f>
        <v>0</v>
      </c>
      <c r="O222" s="1224">
        <f>IF(O$235=FALSE,当期計画!O222,当期実績!O180)</f>
        <v>0</v>
      </c>
      <c r="P222" s="387">
        <f>IF(P$235=FALSE,当期計画!P222,当期実績!P180)</f>
        <v>0</v>
      </c>
      <c r="Q222" s="89">
        <f t="shared" si="102"/>
        <v>0</v>
      </c>
      <c r="R222" s="115">
        <f t="shared" si="90"/>
        <v>0</v>
      </c>
      <c r="S222" s="154">
        <f>前期実績!Q180</f>
        <v>0</v>
      </c>
      <c r="T222" s="645" t="b">
        <f>当期計画!T222</f>
        <v>0</v>
      </c>
      <c r="U222" s="79">
        <f>IF(D$2&lt;DATE(2019,10,1),IF($T$1=FALSE,IF($T222=FALSE,D222*HOME!$H$18,0),IF($T222=FALSE,D222*HOME!$H$18/(1+HOME!$H$18),0)),IF($T$1=FALSE,IF($T222=FALSE,D222*HOME!$H$20,0),IF($T222=FALSE,D222*HOME!$H$20/(1+HOME!$H$20),0)))</f>
        <v>0</v>
      </c>
      <c r="V222" s="79">
        <f>IF(E$2&lt;DATE(2019,10,1),IF($T$1=FALSE,IF($T222=FALSE,E222*HOME!$H$18,0),IF($T222=FALSE,E222*HOME!$H$18/(1+HOME!$H$18),0)),IF($T$1=FALSE,IF($T222=FALSE,E222*HOME!$H$20,0),IF($T222=FALSE,E222*HOME!$H$20/(1+HOME!$H$20),0)))</f>
        <v>0</v>
      </c>
      <c r="W222" s="79">
        <f>IF(F$2&lt;DATE(2019,10,1),IF($T$1=FALSE,IF($T222=FALSE,F222*HOME!$H$18,0),IF($T222=FALSE,F222*HOME!$H$18/(1+HOME!$H$18),0)),IF($T$1=FALSE,IF($T222=FALSE,F222*HOME!$H$20,0),IF($T222=FALSE,F222*HOME!$H$20/(1+HOME!$H$20),0)))</f>
        <v>0</v>
      </c>
      <c r="X222" s="79">
        <f>IF(G$2&lt;DATE(2019,10,1),IF($T$1=FALSE,IF($T222=FALSE,G222*HOME!$H$18,0),IF($T222=FALSE,G222*HOME!$H$18/(1+HOME!$H$18),0)),IF($T$1=FALSE,IF($T222=FALSE,G222*HOME!$H$20,0),IF($T222=FALSE,G222*HOME!$H$20/(1+HOME!$H$20),0)))</f>
        <v>0</v>
      </c>
      <c r="Y222" s="79">
        <f>IF(H$2&lt;DATE(2019,10,1),IF($T$1=FALSE,IF($T222=FALSE,H222*HOME!$H$18,0),IF($T222=FALSE,H222*HOME!$H$18/(1+HOME!$H$18),0)),IF($T$1=FALSE,IF($T222=FALSE,H222*HOME!$H$20,0),IF($T222=FALSE,H222*HOME!$H$20/(1+HOME!$H$20),0)))</f>
        <v>0</v>
      </c>
      <c r="Z222" s="79">
        <f>IF(I$2&lt;DATE(2019,10,1),IF($T$1=FALSE,IF($T222=FALSE,I222*HOME!$H$18,0),IF($T222=FALSE,I222*HOME!$H$18/(1+HOME!$H$18),0)),IF($T$1=FALSE,IF($T222=FALSE,I222*HOME!$H$20,0),IF($T222=FALSE,I222*HOME!$H$20/(1+HOME!$H$20),0)))</f>
        <v>0</v>
      </c>
      <c r="AA222" s="79">
        <f>IF(J$2&lt;DATE(2019,10,1),IF($T$1=FALSE,IF($T222=FALSE,J222*HOME!$H$18,0),IF($T222=FALSE,J222*HOME!$H$18/(1+HOME!$H$18),0)),IF($T$1=FALSE,IF($T222=FALSE,J222*HOME!$H$20,0),IF($T222=FALSE,J222*HOME!$H$20/(1+HOME!$H$20),0)))</f>
        <v>0</v>
      </c>
      <c r="AB222" s="79">
        <f>IF(K$2&lt;DATE(2019,10,1),IF($T$1=FALSE,IF($T222=FALSE,K222*HOME!$H$18,0),IF($T222=FALSE,K222*HOME!$H$18/(1+HOME!$H$18),0)),IF($T$1=FALSE,IF($T222=FALSE,K222*HOME!$H$20,0),IF($T222=FALSE,K222*HOME!$H$20/(1+HOME!$H$20),0)))</f>
        <v>0</v>
      </c>
      <c r="AC222" s="79">
        <f>IF(L$2&lt;DATE(2019,10,1),IF($T$1=FALSE,IF($T222=FALSE,L222*HOME!$H$18,0),IF($T222=FALSE,L222*HOME!$H$18/(1+HOME!$H$18),0)),IF($T$1=FALSE,IF($T222=FALSE,L222*HOME!$H$20,0),IF($T222=FALSE,L222*HOME!$H$20/(1+HOME!$H$20),0)))</f>
        <v>0</v>
      </c>
      <c r="AD222" s="79">
        <f>IF(M$2&lt;DATE(2019,10,1),IF($T$1=FALSE,IF($T222=FALSE,M222*HOME!$H$18,0),IF($T222=FALSE,M222*HOME!$H$18/(1+HOME!$H$18),0)),IF($T$1=FALSE,IF($T222=FALSE,M222*HOME!$H$20,0),IF($T222=FALSE,M222*HOME!$H$20/(1+HOME!$H$20),0)))</f>
        <v>0</v>
      </c>
      <c r="AE222" s="79">
        <f>IF(N$2&lt;DATE(2019,10,1),IF($T$1=FALSE,IF($T222=FALSE,N222*HOME!$H$18,0),IF($T222=FALSE,N222*HOME!$H$18/(1+HOME!$H$18),0)),IF($T$1=FALSE,IF($T222=FALSE,N222*HOME!$H$20,0),IF($T222=FALSE,N222*HOME!$H$20/(1+HOME!$H$20),0)))</f>
        <v>0</v>
      </c>
      <c r="AF222" s="79">
        <f>IF(O$2&lt;DATE(2019,10,1),IF($T$1=FALSE,IF($T222=FALSE,O222*HOME!$H$18,0),IF($T222=FALSE,O222*HOME!$H$18/(1+HOME!$H$18),0)),IF($T$1=FALSE,IF($T222=FALSE,O222*HOME!$H$20,0),IF($T222=FALSE,O222*HOME!$H$20/(1+HOME!$H$20),0)))</f>
        <v>0</v>
      </c>
      <c r="AG222" s="79">
        <f>IF(P$2&lt;DATE(2019,10,1),IF($T$1=FALSE,IF($T222=FALSE,P222*HOME!$H$18,0),IF($T222=FALSE,P222*HOME!$H$18/(1+HOME!$H$18),0)),IF($T$1=FALSE,IF($T222=FALSE,P222*HOME!$H$20,0),IF($T222=FALSE,P222*HOME!$H$20/(1+HOME!$H$20),0)))</f>
        <v>0</v>
      </c>
      <c r="AH222" s="79">
        <f t="shared" si="91"/>
        <v>0</v>
      </c>
      <c r="AI222" s="79">
        <f t="shared" si="103"/>
        <v>0</v>
      </c>
    </row>
    <row r="223" spans="3:35" ht="19.149999999999999" customHeight="1">
      <c r="C223" s="222">
        <f>IF(C$235=FALSE,当期計画!C223,当期実績!C181)</f>
        <v>0</v>
      </c>
      <c r="D223" s="1224">
        <f>IF(D$235=FALSE,当期計画!D223,当期実績!D181)</f>
        <v>0</v>
      </c>
      <c r="E223" s="1224">
        <f>IF(E$235=FALSE,当期計画!E223,当期実績!E181)</f>
        <v>0</v>
      </c>
      <c r="F223" s="1224">
        <f>IF(F$235=FALSE,当期計画!F223,当期実績!F181)</f>
        <v>0</v>
      </c>
      <c r="G223" s="1224">
        <f>IF(G$235=FALSE,当期計画!G223,当期実績!G181)</f>
        <v>0</v>
      </c>
      <c r="H223" s="1224">
        <f>IF(H$235=FALSE,当期計画!H223,当期実績!H181)</f>
        <v>0</v>
      </c>
      <c r="I223" s="1224">
        <f>IF(I$235=FALSE,当期計画!I223,当期実績!I181)</f>
        <v>0</v>
      </c>
      <c r="J223" s="1224">
        <f>IF(J$235=FALSE,当期計画!J223,当期実績!J181)</f>
        <v>0</v>
      </c>
      <c r="K223" s="1224">
        <f>IF(K$235=FALSE,当期計画!K223,当期実績!K181)</f>
        <v>0</v>
      </c>
      <c r="L223" s="1224">
        <f>IF(L$235=FALSE,当期計画!L223,当期実績!L181)</f>
        <v>0</v>
      </c>
      <c r="M223" s="1224">
        <f>IF(M$235=FALSE,当期計画!M223,当期実績!M181)</f>
        <v>0</v>
      </c>
      <c r="N223" s="1224">
        <f>IF(N$235=FALSE,当期計画!N223,当期実績!N181)</f>
        <v>0</v>
      </c>
      <c r="O223" s="1224">
        <f>IF(O$235=FALSE,当期計画!O223,当期実績!O181)</f>
        <v>0</v>
      </c>
      <c r="P223" s="387">
        <f>IF(P$235=FALSE,当期計画!P223,当期実績!P181)</f>
        <v>0</v>
      </c>
      <c r="Q223" s="89">
        <f t="shared" si="102"/>
        <v>0</v>
      </c>
      <c r="R223" s="115">
        <f t="shared" si="90"/>
        <v>0</v>
      </c>
      <c r="S223" s="154">
        <f>前期実績!Q181</f>
        <v>0</v>
      </c>
      <c r="T223" s="645" t="b">
        <f>当期計画!T223</f>
        <v>0</v>
      </c>
      <c r="U223" s="79">
        <f>IF(D$2&lt;DATE(2019,10,1),IF($T$1=FALSE,IF($T223=FALSE,D223*HOME!$H$18,0),IF($T223=FALSE,D223*HOME!$H$18/(1+HOME!$H$18),0)),IF($T$1=FALSE,IF($T223=FALSE,D223*HOME!$H$20,0),IF($T223=FALSE,D223*HOME!$H$20/(1+HOME!$H$20),0)))</f>
        <v>0</v>
      </c>
      <c r="V223" s="79">
        <f>IF(E$2&lt;DATE(2019,10,1),IF($T$1=FALSE,IF($T223=FALSE,E223*HOME!$H$18,0),IF($T223=FALSE,E223*HOME!$H$18/(1+HOME!$H$18),0)),IF($T$1=FALSE,IF($T223=FALSE,E223*HOME!$H$20,0),IF($T223=FALSE,E223*HOME!$H$20/(1+HOME!$H$20),0)))</f>
        <v>0</v>
      </c>
      <c r="W223" s="79">
        <f>IF(F$2&lt;DATE(2019,10,1),IF($T$1=FALSE,IF($T223=FALSE,F223*HOME!$H$18,0),IF($T223=FALSE,F223*HOME!$H$18/(1+HOME!$H$18),0)),IF($T$1=FALSE,IF($T223=FALSE,F223*HOME!$H$20,0),IF($T223=FALSE,F223*HOME!$H$20/(1+HOME!$H$20),0)))</f>
        <v>0</v>
      </c>
      <c r="X223" s="79">
        <f>IF(G$2&lt;DATE(2019,10,1),IF($T$1=FALSE,IF($T223=FALSE,G223*HOME!$H$18,0),IF($T223=FALSE,G223*HOME!$H$18/(1+HOME!$H$18),0)),IF($T$1=FALSE,IF($T223=FALSE,G223*HOME!$H$20,0),IF($T223=FALSE,G223*HOME!$H$20/(1+HOME!$H$20),0)))</f>
        <v>0</v>
      </c>
      <c r="Y223" s="79">
        <f>IF(H$2&lt;DATE(2019,10,1),IF($T$1=FALSE,IF($T223=FALSE,H223*HOME!$H$18,0),IF($T223=FALSE,H223*HOME!$H$18/(1+HOME!$H$18),0)),IF($T$1=FALSE,IF($T223=FALSE,H223*HOME!$H$20,0),IF($T223=FALSE,H223*HOME!$H$20/(1+HOME!$H$20),0)))</f>
        <v>0</v>
      </c>
      <c r="Z223" s="79">
        <f>IF(I$2&lt;DATE(2019,10,1),IF($T$1=FALSE,IF($T223=FALSE,I223*HOME!$H$18,0),IF($T223=FALSE,I223*HOME!$H$18/(1+HOME!$H$18),0)),IF($T$1=FALSE,IF($T223=FALSE,I223*HOME!$H$20,0),IF($T223=FALSE,I223*HOME!$H$20/(1+HOME!$H$20),0)))</f>
        <v>0</v>
      </c>
      <c r="AA223" s="79">
        <f>IF(J$2&lt;DATE(2019,10,1),IF($T$1=FALSE,IF($T223=FALSE,J223*HOME!$H$18,0),IF($T223=FALSE,J223*HOME!$H$18/(1+HOME!$H$18),0)),IF($T$1=FALSE,IF($T223=FALSE,J223*HOME!$H$20,0),IF($T223=FALSE,J223*HOME!$H$20/(1+HOME!$H$20),0)))</f>
        <v>0</v>
      </c>
      <c r="AB223" s="79">
        <f>IF(K$2&lt;DATE(2019,10,1),IF($T$1=FALSE,IF($T223=FALSE,K223*HOME!$H$18,0),IF($T223=FALSE,K223*HOME!$H$18/(1+HOME!$H$18),0)),IF($T$1=FALSE,IF($T223=FALSE,K223*HOME!$H$20,0),IF($T223=FALSE,K223*HOME!$H$20/(1+HOME!$H$20),0)))</f>
        <v>0</v>
      </c>
      <c r="AC223" s="79">
        <f>IF(L$2&lt;DATE(2019,10,1),IF($T$1=FALSE,IF($T223=FALSE,L223*HOME!$H$18,0),IF($T223=FALSE,L223*HOME!$H$18/(1+HOME!$H$18),0)),IF($T$1=FALSE,IF($T223=FALSE,L223*HOME!$H$20,0),IF($T223=FALSE,L223*HOME!$H$20/(1+HOME!$H$20),0)))</f>
        <v>0</v>
      </c>
      <c r="AD223" s="79">
        <f>IF(M$2&lt;DATE(2019,10,1),IF($T$1=FALSE,IF($T223=FALSE,M223*HOME!$H$18,0),IF($T223=FALSE,M223*HOME!$H$18/(1+HOME!$H$18),0)),IF($T$1=FALSE,IF($T223=FALSE,M223*HOME!$H$20,0),IF($T223=FALSE,M223*HOME!$H$20/(1+HOME!$H$20),0)))</f>
        <v>0</v>
      </c>
      <c r="AE223" s="79">
        <f>IF(N$2&lt;DATE(2019,10,1),IF($T$1=FALSE,IF($T223=FALSE,N223*HOME!$H$18,0),IF($T223=FALSE,N223*HOME!$H$18/(1+HOME!$H$18),0)),IF($T$1=FALSE,IF($T223=FALSE,N223*HOME!$H$20,0),IF($T223=FALSE,N223*HOME!$H$20/(1+HOME!$H$20),0)))</f>
        <v>0</v>
      </c>
      <c r="AF223" s="79">
        <f>IF(O$2&lt;DATE(2019,10,1),IF($T$1=FALSE,IF($T223=FALSE,O223*HOME!$H$18,0),IF($T223=FALSE,O223*HOME!$H$18/(1+HOME!$H$18),0)),IF($T$1=FALSE,IF($T223=FALSE,O223*HOME!$H$20,0),IF($T223=FALSE,O223*HOME!$H$20/(1+HOME!$H$20),0)))</f>
        <v>0</v>
      </c>
      <c r="AG223" s="79">
        <f>IF(P$2&lt;DATE(2019,10,1),IF($T$1=FALSE,IF($T223=FALSE,P223*HOME!$H$18,0),IF($T223=FALSE,P223*HOME!$H$18/(1+HOME!$H$18),0)),IF($T$1=FALSE,IF($T223=FALSE,P223*HOME!$H$20,0),IF($T223=FALSE,P223*HOME!$H$20/(1+HOME!$H$20),0)))</f>
        <v>0</v>
      </c>
      <c r="AH223" s="79">
        <f t="shared" si="91"/>
        <v>0</v>
      </c>
      <c r="AI223" s="79">
        <f t="shared" si="103"/>
        <v>0</v>
      </c>
    </row>
    <row r="224" spans="3:35" ht="19.149999999999999" customHeight="1">
      <c r="C224" s="222">
        <f>IF(C$235=FALSE,当期計画!C224,当期実績!C182)</f>
        <v>0</v>
      </c>
      <c r="D224" s="1224">
        <f>IF(D$235=FALSE,当期計画!D224,当期実績!D182)</f>
        <v>0</v>
      </c>
      <c r="E224" s="1224">
        <f>IF(E$235=FALSE,当期計画!E224,当期実績!E182)</f>
        <v>0</v>
      </c>
      <c r="F224" s="1224">
        <f>IF(F$235=FALSE,当期計画!F224,当期実績!F182)</f>
        <v>0</v>
      </c>
      <c r="G224" s="1224">
        <f>IF(G$235=FALSE,当期計画!G224,当期実績!G182)</f>
        <v>0</v>
      </c>
      <c r="H224" s="1224">
        <f>IF(H$235=FALSE,当期計画!H224,当期実績!H182)</f>
        <v>0</v>
      </c>
      <c r="I224" s="1224">
        <f>IF(I$235=FALSE,当期計画!I224,当期実績!I182)</f>
        <v>0</v>
      </c>
      <c r="J224" s="1224">
        <f>IF(J$235=FALSE,当期計画!J224,当期実績!J182)</f>
        <v>0</v>
      </c>
      <c r="K224" s="1224">
        <f>IF(K$235=FALSE,当期計画!K224,当期実績!K182)</f>
        <v>0</v>
      </c>
      <c r="L224" s="1224">
        <f>IF(L$235=FALSE,当期計画!L224,当期実績!L182)</f>
        <v>0</v>
      </c>
      <c r="M224" s="1224">
        <f>IF(M$235=FALSE,当期計画!M224,当期実績!M182)</f>
        <v>0</v>
      </c>
      <c r="N224" s="1224">
        <f>IF(N$235=FALSE,当期計画!N224,当期実績!N182)</f>
        <v>0</v>
      </c>
      <c r="O224" s="1224">
        <f>IF(O$235=FALSE,当期計画!O224,当期実績!O182)</f>
        <v>0</v>
      </c>
      <c r="P224" s="387">
        <f>IF(P$235=FALSE,当期計画!P224,当期実績!P182)</f>
        <v>0</v>
      </c>
      <c r="Q224" s="89">
        <f t="shared" si="102"/>
        <v>0</v>
      </c>
      <c r="R224" s="115">
        <f t="shared" si="90"/>
        <v>0</v>
      </c>
      <c r="S224" s="154">
        <f>前期実績!Q182</f>
        <v>0</v>
      </c>
      <c r="T224" s="645" t="b">
        <f>当期計画!T224</f>
        <v>0</v>
      </c>
      <c r="U224" s="79">
        <f>IF(D$2&lt;DATE(2019,10,1),IF($T$1=FALSE,IF($T224=FALSE,D224*HOME!$H$18,0),IF($T224=FALSE,D224*HOME!$H$18/(1+HOME!$H$18),0)),IF($T$1=FALSE,IF($T224=FALSE,D224*HOME!$H$20,0),IF($T224=FALSE,D224*HOME!$H$20/(1+HOME!$H$20),0)))</f>
        <v>0</v>
      </c>
      <c r="V224" s="79">
        <f>IF(E$2&lt;DATE(2019,10,1),IF($T$1=FALSE,IF($T224=FALSE,E224*HOME!$H$18,0),IF($T224=FALSE,E224*HOME!$H$18/(1+HOME!$H$18),0)),IF($T$1=FALSE,IF($T224=FALSE,E224*HOME!$H$20,0),IF($T224=FALSE,E224*HOME!$H$20/(1+HOME!$H$20),0)))</f>
        <v>0</v>
      </c>
      <c r="W224" s="79">
        <f>IF(F$2&lt;DATE(2019,10,1),IF($T$1=FALSE,IF($T224=FALSE,F224*HOME!$H$18,0),IF($T224=FALSE,F224*HOME!$H$18/(1+HOME!$H$18),0)),IF($T$1=FALSE,IF($T224=FALSE,F224*HOME!$H$20,0),IF($T224=FALSE,F224*HOME!$H$20/(1+HOME!$H$20),0)))</f>
        <v>0</v>
      </c>
      <c r="X224" s="79">
        <f>IF(G$2&lt;DATE(2019,10,1),IF($T$1=FALSE,IF($T224=FALSE,G224*HOME!$H$18,0),IF($T224=FALSE,G224*HOME!$H$18/(1+HOME!$H$18),0)),IF($T$1=FALSE,IF($T224=FALSE,G224*HOME!$H$20,0),IF($T224=FALSE,G224*HOME!$H$20/(1+HOME!$H$20),0)))</f>
        <v>0</v>
      </c>
      <c r="Y224" s="79">
        <f>IF(H$2&lt;DATE(2019,10,1),IF($T$1=FALSE,IF($T224=FALSE,H224*HOME!$H$18,0),IF($T224=FALSE,H224*HOME!$H$18/(1+HOME!$H$18),0)),IF($T$1=FALSE,IF($T224=FALSE,H224*HOME!$H$20,0),IF($T224=FALSE,H224*HOME!$H$20/(1+HOME!$H$20),0)))</f>
        <v>0</v>
      </c>
      <c r="Z224" s="79">
        <f>IF(I$2&lt;DATE(2019,10,1),IF($T$1=FALSE,IF($T224=FALSE,I224*HOME!$H$18,0),IF($T224=FALSE,I224*HOME!$H$18/(1+HOME!$H$18),0)),IF($T$1=FALSE,IF($T224=FALSE,I224*HOME!$H$20,0),IF($T224=FALSE,I224*HOME!$H$20/(1+HOME!$H$20),0)))</f>
        <v>0</v>
      </c>
      <c r="AA224" s="79">
        <f>IF(J$2&lt;DATE(2019,10,1),IF($T$1=FALSE,IF($T224=FALSE,J224*HOME!$H$18,0),IF($T224=FALSE,J224*HOME!$H$18/(1+HOME!$H$18),0)),IF($T$1=FALSE,IF($T224=FALSE,J224*HOME!$H$20,0),IF($T224=FALSE,J224*HOME!$H$20/(1+HOME!$H$20),0)))</f>
        <v>0</v>
      </c>
      <c r="AB224" s="79">
        <f>IF(K$2&lt;DATE(2019,10,1),IF($T$1=FALSE,IF($T224=FALSE,K224*HOME!$H$18,0),IF($T224=FALSE,K224*HOME!$H$18/(1+HOME!$H$18),0)),IF($T$1=FALSE,IF($T224=FALSE,K224*HOME!$H$20,0),IF($T224=FALSE,K224*HOME!$H$20/(1+HOME!$H$20),0)))</f>
        <v>0</v>
      </c>
      <c r="AC224" s="79">
        <f>IF(L$2&lt;DATE(2019,10,1),IF($T$1=FALSE,IF($T224=FALSE,L224*HOME!$H$18,0),IF($T224=FALSE,L224*HOME!$H$18/(1+HOME!$H$18),0)),IF($T$1=FALSE,IF($T224=FALSE,L224*HOME!$H$20,0),IF($T224=FALSE,L224*HOME!$H$20/(1+HOME!$H$20),0)))</f>
        <v>0</v>
      </c>
      <c r="AD224" s="79">
        <f>IF(M$2&lt;DATE(2019,10,1),IF($T$1=FALSE,IF($T224=FALSE,M224*HOME!$H$18,0),IF($T224=FALSE,M224*HOME!$H$18/(1+HOME!$H$18),0)),IF($T$1=FALSE,IF($T224=FALSE,M224*HOME!$H$20,0),IF($T224=FALSE,M224*HOME!$H$20/(1+HOME!$H$20),0)))</f>
        <v>0</v>
      </c>
      <c r="AE224" s="79">
        <f>IF(N$2&lt;DATE(2019,10,1),IF($T$1=FALSE,IF($T224=FALSE,N224*HOME!$H$18,0),IF($T224=FALSE,N224*HOME!$H$18/(1+HOME!$H$18),0)),IF($T$1=FALSE,IF($T224=FALSE,N224*HOME!$H$20,0),IF($T224=FALSE,N224*HOME!$H$20/(1+HOME!$H$20),0)))</f>
        <v>0</v>
      </c>
      <c r="AF224" s="79">
        <f>IF(O$2&lt;DATE(2019,10,1),IF($T$1=FALSE,IF($T224=FALSE,O224*HOME!$H$18,0),IF($T224=FALSE,O224*HOME!$H$18/(1+HOME!$H$18),0)),IF($T$1=FALSE,IF($T224=FALSE,O224*HOME!$H$20,0),IF($T224=FALSE,O224*HOME!$H$20/(1+HOME!$H$20),0)))</f>
        <v>0</v>
      </c>
      <c r="AG224" s="79">
        <f>IF(P$2&lt;DATE(2019,10,1),IF($T$1=FALSE,IF($T224=FALSE,P224*HOME!$H$18,0),IF($T224=FALSE,P224*HOME!$H$18/(1+HOME!$H$18),0)),IF($T$1=FALSE,IF($T224=FALSE,P224*HOME!$H$20,0),IF($T224=FALSE,P224*HOME!$H$20/(1+HOME!$H$20),0)))</f>
        <v>0</v>
      </c>
      <c r="AH224" s="79">
        <f t="shared" si="91"/>
        <v>0</v>
      </c>
      <c r="AI224" s="79">
        <f t="shared" si="103"/>
        <v>0</v>
      </c>
    </row>
    <row r="225" spans="3:35" ht="19.149999999999999" customHeight="1">
      <c r="C225" s="222">
        <f>IF(C$235=FALSE,当期計画!C225,当期実績!C183)</f>
        <v>0</v>
      </c>
      <c r="D225" s="1224">
        <f>IF(D$235=FALSE,当期計画!D225,当期実績!D183)</f>
        <v>0</v>
      </c>
      <c r="E225" s="1224">
        <f>IF(E$235=FALSE,当期計画!E225,当期実績!E183)</f>
        <v>0</v>
      </c>
      <c r="F225" s="1224">
        <f>IF(F$235=FALSE,当期計画!F225,当期実績!F183)</f>
        <v>0</v>
      </c>
      <c r="G225" s="1224">
        <f>IF(G$235=FALSE,当期計画!G225,当期実績!G183)</f>
        <v>0</v>
      </c>
      <c r="H225" s="1224">
        <f>IF(H$235=FALSE,当期計画!H225,当期実績!H183)</f>
        <v>0</v>
      </c>
      <c r="I225" s="1224">
        <f>IF(I$235=FALSE,当期計画!I225,当期実績!I183)</f>
        <v>0</v>
      </c>
      <c r="J225" s="1224">
        <f>IF(J$235=FALSE,当期計画!J225,当期実績!J183)</f>
        <v>0</v>
      </c>
      <c r="K225" s="1224">
        <f>IF(K$235=FALSE,当期計画!K225,当期実績!K183)</f>
        <v>0</v>
      </c>
      <c r="L225" s="1224">
        <f>IF(L$235=FALSE,当期計画!L225,当期実績!L183)</f>
        <v>0</v>
      </c>
      <c r="M225" s="1224">
        <f>IF(M$235=FALSE,当期計画!M225,当期実績!M183)</f>
        <v>0</v>
      </c>
      <c r="N225" s="1224">
        <f>IF(N$235=FALSE,当期計画!N225,当期実績!N183)</f>
        <v>0</v>
      </c>
      <c r="O225" s="1224">
        <f>IF(O$235=FALSE,当期計画!O225,当期実績!O183)</f>
        <v>0</v>
      </c>
      <c r="P225" s="387">
        <f>IF(P$235=FALSE,当期計画!P225,当期実績!P183)</f>
        <v>0</v>
      </c>
      <c r="Q225" s="89">
        <f t="shared" si="102"/>
        <v>0</v>
      </c>
      <c r="R225" s="115">
        <f t="shared" si="90"/>
        <v>0</v>
      </c>
      <c r="S225" s="154">
        <f>前期実績!Q183</f>
        <v>0</v>
      </c>
      <c r="T225" s="645" t="b">
        <f>当期計画!T225</f>
        <v>0</v>
      </c>
      <c r="U225" s="79">
        <f>IF(D$2&lt;DATE(2019,10,1),IF($T$1=FALSE,IF($T225=FALSE,D225*HOME!$H$18,0),IF($T225=FALSE,D225*HOME!$H$18/(1+HOME!$H$18),0)),IF($T$1=FALSE,IF($T225=FALSE,D225*HOME!$H$20,0),IF($T225=FALSE,D225*HOME!$H$20/(1+HOME!$H$20),0)))</f>
        <v>0</v>
      </c>
      <c r="V225" s="79">
        <f>IF(E$2&lt;DATE(2019,10,1),IF($T$1=FALSE,IF($T225=FALSE,E225*HOME!$H$18,0),IF($T225=FALSE,E225*HOME!$H$18/(1+HOME!$H$18),0)),IF($T$1=FALSE,IF($T225=FALSE,E225*HOME!$H$20,0),IF($T225=FALSE,E225*HOME!$H$20/(1+HOME!$H$20),0)))</f>
        <v>0</v>
      </c>
      <c r="W225" s="79">
        <f>IF(F$2&lt;DATE(2019,10,1),IF($T$1=FALSE,IF($T225=FALSE,F225*HOME!$H$18,0),IF($T225=FALSE,F225*HOME!$H$18/(1+HOME!$H$18),0)),IF($T$1=FALSE,IF($T225=FALSE,F225*HOME!$H$20,0),IF($T225=FALSE,F225*HOME!$H$20/(1+HOME!$H$20),0)))</f>
        <v>0</v>
      </c>
      <c r="X225" s="79">
        <f>IF(G$2&lt;DATE(2019,10,1),IF($T$1=FALSE,IF($T225=FALSE,G225*HOME!$H$18,0),IF($T225=FALSE,G225*HOME!$H$18/(1+HOME!$H$18),0)),IF($T$1=FALSE,IF($T225=FALSE,G225*HOME!$H$20,0),IF($T225=FALSE,G225*HOME!$H$20/(1+HOME!$H$20),0)))</f>
        <v>0</v>
      </c>
      <c r="Y225" s="79">
        <f>IF(H$2&lt;DATE(2019,10,1),IF($T$1=FALSE,IF($T225=FALSE,H225*HOME!$H$18,0),IF($T225=FALSE,H225*HOME!$H$18/(1+HOME!$H$18),0)),IF($T$1=FALSE,IF($T225=FALSE,H225*HOME!$H$20,0),IF($T225=FALSE,H225*HOME!$H$20/(1+HOME!$H$20),0)))</f>
        <v>0</v>
      </c>
      <c r="Z225" s="79">
        <f>IF(I$2&lt;DATE(2019,10,1),IF($T$1=FALSE,IF($T225=FALSE,I225*HOME!$H$18,0),IF($T225=FALSE,I225*HOME!$H$18/(1+HOME!$H$18),0)),IF($T$1=FALSE,IF($T225=FALSE,I225*HOME!$H$20,0),IF($T225=FALSE,I225*HOME!$H$20/(1+HOME!$H$20),0)))</f>
        <v>0</v>
      </c>
      <c r="AA225" s="79">
        <f>IF(J$2&lt;DATE(2019,10,1),IF($T$1=FALSE,IF($T225=FALSE,J225*HOME!$H$18,0),IF($T225=FALSE,J225*HOME!$H$18/(1+HOME!$H$18),0)),IF($T$1=FALSE,IF($T225=FALSE,J225*HOME!$H$20,0),IF($T225=FALSE,J225*HOME!$H$20/(1+HOME!$H$20),0)))</f>
        <v>0</v>
      </c>
      <c r="AB225" s="79">
        <f>IF(K$2&lt;DATE(2019,10,1),IF($T$1=FALSE,IF($T225=FALSE,K225*HOME!$H$18,0),IF($T225=FALSE,K225*HOME!$H$18/(1+HOME!$H$18),0)),IF($T$1=FALSE,IF($T225=FALSE,K225*HOME!$H$20,0),IF($T225=FALSE,K225*HOME!$H$20/(1+HOME!$H$20),0)))</f>
        <v>0</v>
      </c>
      <c r="AC225" s="79">
        <f>IF(L$2&lt;DATE(2019,10,1),IF($T$1=FALSE,IF($T225=FALSE,L225*HOME!$H$18,0),IF($T225=FALSE,L225*HOME!$H$18/(1+HOME!$H$18),0)),IF($T$1=FALSE,IF($T225=FALSE,L225*HOME!$H$20,0),IF($T225=FALSE,L225*HOME!$H$20/(1+HOME!$H$20),0)))</f>
        <v>0</v>
      </c>
      <c r="AD225" s="79">
        <f>IF(M$2&lt;DATE(2019,10,1),IF($T$1=FALSE,IF($T225=FALSE,M225*HOME!$H$18,0),IF($T225=FALSE,M225*HOME!$H$18/(1+HOME!$H$18),0)),IF($T$1=FALSE,IF($T225=FALSE,M225*HOME!$H$20,0),IF($T225=FALSE,M225*HOME!$H$20/(1+HOME!$H$20),0)))</f>
        <v>0</v>
      </c>
      <c r="AE225" s="79">
        <f>IF(N$2&lt;DATE(2019,10,1),IF($T$1=FALSE,IF($T225=FALSE,N225*HOME!$H$18,0),IF($T225=FALSE,N225*HOME!$H$18/(1+HOME!$H$18),0)),IF($T$1=FALSE,IF($T225=FALSE,N225*HOME!$H$20,0),IF($T225=FALSE,N225*HOME!$H$20/(1+HOME!$H$20),0)))</f>
        <v>0</v>
      </c>
      <c r="AF225" s="79">
        <f>IF(O$2&lt;DATE(2019,10,1),IF($T$1=FALSE,IF($T225=FALSE,O225*HOME!$H$18,0),IF($T225=FALSE,O225*HOME!$H$18/(1+HOME!$H$18),0)),IF($T$1=FALSE,IF($T225=FALSE,O225*HOME!$H$20,0),IF($T225=FALSE,O225*HOME!$H$20/(1+HOME!$H$20),0)))</f>
        <v>0</v>
      </c>
      <c r="AG225" s="79">
        <f>IF(P$2&lt;DATE(2019,10,1),IF($T$1=FALSE,IF($T225=FALSE,P225*HOME!$H$18,0),IF($T225=FALSE,P225*HOME!$H$18/(1+HOME!$H$18),0)),IF($T$1=FALSE,IF($T225=FALSE,P225*HOME!$H$20,0),IF($T225=FALSE,P225*HOME!$H$20/(1+HOME!$H$20),0)))</f>
        <v>0</v>
      </c>
      <c r="AH225" s="79">
        <f t="shared" si="91"/>
        <v>0</v>
      </c>
      <c r="AI225" s="79">
        <f t="shared" si="103"/>
        <v>0</v>
      </c>
    </row>
    <row r="226" spans="3:35" ht="19.149999999999999" customHeight="1">
      <c r="C226" s="222">
        <f>IF(C$235=FALSE,当期計画!C226,当期実績!C184)</f>
        <v>0</v>
      </c>
      <c r="D226" s="1224">
        <f>IF(D$235=FALSE,当期計画!D226,当期実績!D184)</f>
        <v>0</v>
      </c>
      <c r="E226" s="1224">
        <f>IF(E$235=FALSE,当期計画!E226,当期実績!E184)</f>
        <v>0</v>
      </c>
      <c r="F226" s="1224">
        <f>IF(F$235=FALSE,当期計画!F226,当期実績!F184)</f>
        <v>0</v>
      </c>
      <c r="G226" s="1224">
        <f>IF(G$235=FALSE,当期計画!G226,当期実績!G184)</f>
        <v>0</v>
      </c>
      <c r="H226" s="1224">
        <f>IF(H$235=FALSE,当期計画!H226,当期実績!H184)</f>
        <v>0</v>
      </c>
      <c r="I226" s="1224">
        <f>IF(I$235=FALSE,当期計画!I226,当期実績!I184)</f>
        <v>0</v>
      </c>
      <c r="J226" s="1224">
        <f>IF(J$235=FALSE,当期計画!J226,当期実績!J184)</f>
        <v>0</v>
      </c>
      <c r="K226" s="1224">
        <f>IF(K$235=FALSE,当期計画!K226,当期実績!K184)</f>
        <v>0</v>
      </c>
      <c r="L226" s="1224">
        <f>IF(L$235=FALSE,当期計画!L226,当期実績!L184)</f>
        <v>0</v>
      </c>
      <c r="M226" s="1224">
        <f>IF(M$235=FALSE,当期計画!M226,当期実績!M184)</f>
        <v>0</v>
      </c>
      <c r="N226" s="1224">
        <f>IF(N$235=FALSE,当期計画!N226,当期実績!N184)</f>
        <v>0</v>
      </c>
      <c r="O226" s="1224">
        <f>IF(O$235=FALSE,当期計画!O226,当期実績!O184)</f>
        <v>0</v>
      </c>
      <c r="P226" s="387">
        <f>IF(P$235=FALSE,当期計画!P226,当期実績!P184)</f>
        <v>0</v>
      </c>
      <c r="Q226" s="89">
        <f t="shared" si="102"/>
        <v>0</v>
      </c>
      <c r="R226" s="115">
        <f t="shared" si="90"/>
        <v>0</v>
      </c>
      <c r="S226" s="154">
        <f>前期実績!Q184</f>
        <v>0</v>
      </c>
      <c r="T226" s="645" t="b">
        <f>当期計画!T226</f>
        <v>0</v>
      </c>
      <c r="U226" s="79">
        <f>IF(D$2&lt;DATE(2019,10,1),IF($T$1=FALSE,IF($T226=FALSE,D226*HOME!$H$18,0),IF($T226=FALSE,D226*HOME!$H$18/(1+HOME!$H$18),0)),IF($T$1=FALSE,IF($T226=FALSE,D226*HOME!$H$20,0),IF($T226=FALSE,D226*HOME!$H$20/(1+HOME!$H$20),0)))</f>
        <v>0</v>
      </c>
      <c r="V226" s="79">
        <f>IF(E$2&lt;DATE(2019,10,1),IF($T$1=FALSE,IF($T226=FALSE,E226*HOME!$H$18,0),IF($T226=FALSE,E226*HOME!$H$18/(1+HOME!$H$18),0)),IF($T$1=FALSE,IF($T226=FALSE,E226*HOME!$H$20,0),IF($T226=FALSE,E226*HOME!$H$20/(1+HOME!$H$20),0)))</f>
        <v>0</v>
      </c>
      <c r="W226" s="79">
        <f>IF(F$2&lt;DATE(2019,10,1),IF($T$1=FALSE,IF($T226=FALSE,F226*HOME!$H$18,0),IF($T226=FALSE,F226*HOME!$H$18/(1+HOME!$H$18),0)),IF($T$1=FALSE,IF($T226=FALSE,F226*HOME!$H$20,0),IF($T226=FALSE,F226*HOME!$H$20/(1+HOME!$H$20),0)))</f>
        <v>0</v>
      </c>
      <c r="X226" s="79">
        <f>IF(G$2&lt;DATE(2019,10,1),IF($T$1=FALSE,IF($T226=FALSE,G226*HOME!$H$18,0),IF($T226=FALSE,G226*HOME!$H$18/(1+HOME!$H$18),0)),IF($T$1=FALSE,IF($T226=FALSE,G226*HOME!$H$20,0),IF($T226=FALSE,G226*HOME!$H$20/(1+HOME!$H$20),0)))</f>
        <v>0</v>
      </c>
      <c r="Y226" s="79">
        <f>IF(H$2&lt;DATE(2019,10,1),IF($T$1=FALSE,IF($T226=FALSE,H226*HOME!$H$18,0),IF($T226=FALSE,H226*HOME!$H$18/(1+HOME!$H$18),0)),IF($T$1=FALSE,IF($T226=FALSE,H226*HOME!$H$20,0),IF($T226=FALSE,H226*HOME!$H$20/(1+HOME!$H$20),0)))</f>
        <v>0</v>
      </c>
      <c r="Z226" s="79">
        <f>IF(I$2&lt;DATE(2019,10,1),IF($T$1=FALSE,IF($T226=FALSE,I226*HOME!$H$18,0),IF($T226=FALSE,I226*HOME!$H$18/(1+HOME!$H$18),0)),IF($T$1=FALSE,IF($T226=FALSE,I226*HOME!$H$20,0),IF($T226=FALSE,I226*HOME!$H$20/(1+HOME!$H$20),0)))</f>
        <v>0</v>
      </c>
      <c r="AA226" s="79">
        <f>IF(J$2&lt;DATE(2019,10,1),IF($T$1=FALSE,IF($T226=FALSE,J226*HOME!$H$18,0),IF($T226=FALSE,J226*HOME!$H$18/(1+HOME!$H$18),0)),IF($T$1=FALSE,IF($T226=FALSE,J226*HOME!$H$20,0),IF($T226=FALSE,J226*HOME!$H$20/(1+HOME!$H$20),0)))</f>
        <v>0</v>
      </c>
      <c r="AB226" s="79">
        <f>IF(K$2&lt;DATE(2019,10,1),IF($T$1=FALSE,IF($T226=FALSE,K226*HOME!$H$18,0),IF($T226=FALSE,K226*HOME!$H$18/(1+HOME!$H$18),0)),IF($T$1=FALSE,IF($T226=FALSE,K226*HOME!$H$20,0),IF($T226=FALSE,K226*HOME!$H$20/(1+HOME!$H$20),0)))</f>
        <v>0</v>
      </c>
      <c r="AC226" s="79">
        <f>IF(L$2&lt;DATE(2019,10,1),IF($T$1=FALSE,IF($T226=FALSE,L226*HOME!$H$18,0),IF($T226=FALSE,L226*HOME!$H$18/(1+HOME!$H$18),0)),IF($T$1=FALSE,IF($T226=FALSE,L226*HOME!$H$20,0),IF($T226=FALSE,L226*HOME!$H$20/(1+HOME!$H$20),0)))</f>
        <v>0</v>
      </c>
      <c r="AD226" s="79">
        <f>IF(M$2&lt;DATE(2019,10,1),IF($T$1=FALSE,IF($T226=FALSE,M226*HOME!$H$18,0),IF($T226=FALSE,M226*HOME!$H$18/(1+HOME!$H$18),0)),IF($T$1=FALSE,IF($T226=FALSE,M226*HOME!$H$20,0),IF($T226=FALSE,M226*HOME!$H$20/(1+HOME!$H$20),0)))</f>
        <v>0</v>
      </c>
      <c r="AE226" s="79">
        <f>IF(N$2&lt;DATE(2019,10,1),IF($T$1=FALSE,IF($T226=FALSE,N226*HOME!$H$18,0),IF($T226=FALSE,N226*HOME!$H$18/(1+HOME!$H$18),0)),IF($T$1=FALSE,IF($T226=FALSE,N226*HOME!$H$20,0),IF($T226=FALSE,N226*HOME!$H$20/(1+HOME!$H$20),0)))</f>
        <v>0</v>
      </c>
      <c r="AF226" s="79">
        <f>IF(O$2&lt;DATE(2019,10,1),IF($T$1=FALSE,IF($T226=FALSE,O226*HOME!$H$18,0),IF($T226=FALSE,O226*HOME!$H$18/(1+HOME!$H$18),0)),IF($T$1=FALSE,IF($T226=FALSE,O226*HOME!$H$20,0),IF($T226=FALSE,O226*HOME!$H$20/(1+HOME!$H$20),0)))</f>
        <v>0</v>
      </c>
      <c r="AG226" s="79">
        <f>IF(P$2&lt;DATE(2019,10,1),IF($T$1=FALSE,IF($T226=FALSE,P226*HOME!$H$18,0),IF($T226=FALSE,P226*HOME!$H$18/(1+HOME!$H$18),0)),IF($T$1=FALSE,IF($T226=FALSE,P226*HOME!$H$20,0),IF($T226=FALSE,P226*HOME!$H$20/(1+HOME!$H$20),0)))</f>
        <v>0</v>
      </c>
      <c r="AH226" s="79">
        <f t="shared" si="91"/>
        <v>0</v>
      </c>
      <c r="AI226" s="79">
        <f t="shared" si="103"/>
        <v>0</v>
      </c>
    </row>
    <row r="227" spans="3:35" ht="19.149999999999999" customHeight="1">
      <c r="C227" s="1227" t="s">
        <v>148</v>
      </c>
      <c r="D227" s="1228">
        <f>SUM(D197:D226)</f>
        <v>0</v>
      </c>
      <c r="E227" s="1228">
        <f t="shared" ref="E227:P227" si="104">SUM(E197:E226)</f>
        <v>0</v>
      </c>
      <c r="F227" s="1228">
        <f t="shared" si="104"/>
        <v>0</v>
      </c>
      <c r="G227" s="1228">
        <f t="shared" si="104"/>
        <v>0</v>
      </c>
      <c r="H227" s="1228">
        <f t="shared" si="104"/>
        <v>0</v>
      </c>
      <c r="I227" s="1228">
        <f t="shared" si="104"/>
        <v>0</v>
      </c>
      <c r="J227" s="1228">
        <f t="shared" si="104"/>
        <v>0</v>
      </c>
      <c r="K227" s="1228">
        <f t="shared" si="104"/>
        <v>0</v>
      </c>
      <c r="L227" s="1228">
        <f t="shared" si="104"/>
        <v>0</v>
      </c>
      <c r="M227" s="1228">
        <f t="shared" si="104"/>
        <v>0</v>
      </c>
      <c r="N227" s="1228">
        <f t="shared" si="104"/>
        <v>0</v>
      </c>
      <c r="O227" s="1228">
        <f t="shared" si="104"/>
        <v>0</v>
      </c>
      <c r="P227" s="1228">
        <f t="shared" si="104"/>
        <v>0</v>
      </c>
      <c r="Q227" s="1220">
        <f t="shared" si="102"/>
        <v>0</v>
      </c>
      <c r="R227" s="1221">
        <f t="shared" si="90"/>
        <v>0</v>
      </c>
      <c r="S227" s="1222">
        <f>前期実績!Q185</f>
        <v>0</v>
      </c>
      <c r="T227" s="320"/>
      <c r="U227" s="655">
        <f>SUM(U197:U226)</f>
        <v>0</v>
      </c>
      <c r="V227" s="655">
        <f t="shared" ref="V227:AG227" si="105">SUM(V197:V226)</f>
        <v>0</v>
      </c>
      <c r="W227" s="655">
        <f t="shared" si="105"/>
        <v>0</v>
      </c>
      <c r="X227" s="655">
        <f t="shared" si="105"/>
        <v>0</v>
      </c>
      <c r="Y227" s="655">
        <f t="shared" si="105"/>
        <v>0</v>
      </c>
      <c r="Z227" s="655">
        <f t="shared" si="105"/>
        <v>0</v>
      </c>
      <c r="AA227" s="655">
        <f t="shared" si="105"/>
        <v>0</v>
      </c>
      <c r="AB227" s="655">
        <f t="shared" si="105"/>
        <v>0</v>
      </c>
      <c r="AC227" s="655">
        <f t="shared" si="105"/>
        <v>0</v>
      </c>
      <c r="AD227" s="655">
        <f t="shared" si="105"/>
        <v>0</v>
      </c>
      <c r="AE227" s="655">
        <f t="shared" si="105"/>
        <v>0</v>
      </c>
      <c r="AF227" s="655">
        <f t="shared" si="105"/>
        <v>0</v>
      </c>
      <c r="AG227" s="655">
        <f t="shared" si="105"/>
        <v>0</v>
      </c>
      <c r="AH227" s="655">
        <f t="shared" si="91"/>
        <v>0</v>
      </c>
      <c r="AI227" s="79">
        <f t="shared" si="103"/>
        <v>0</v>
      </c>
    </row>
    <row r="228" spans="3:35" ht="19.149999999999999" customHeight="1">
      <c r="C228" s="1227" t="s">
        <v>149</v>
      </c>
      <c r="D228" s="1228">
        <f>D183+D195+D227</f>
        <v>0</v>
      </c>
      <c r="E228" s="1228">
        <f t="shared" ref="E228:P228" si="106">E183+E195+E227</f>
        <v>0</v>
      </c>
      <c r="F228" s="1228">
        <f t="shared" si="106"/>
        <v>0</v>
      </c>
      <c r="G228" s="1228">
        <f t="shared" si="106"/>
        <v>0</v>
      </c>
      <c r="H228" s="1228">
        <f t="shared" si="106"/>
        <v>0</v>
      </c>
      <c r="I228" s="1228">
        <f t="shared" si="106"/>
        <v>0</v>
      </c>
      <c r="J228" s="1228">
        <f t="shared" si="106"/>
        <v>0</v>
      </c>
      <c r="K228" s="1228">
        <f t="shared" si="106"/>
        <v>0</v>
      </c>
      <c r="L228" s="1228">
        <f t="shared" si="106"/>
        <v>0</v>
      </c>
      <c r="M228" s="1228">
        <f t="shared" si="106"/>
        <v>0</v>
      </c>
      <c r="N228" s="1228">
        <f t="shared" si="106"/>
        <v>0</v>
      </c>
      <c r="O228" s="1228">
        <f t="shared" si="106"/>
        <v>0</v>
      </c>
      <c r="P228" s="1228">
        <f t="shared" si="106"/>
        <v>0</v>
      </c>
      <c r="Q228" s="1220">
        <f t="shared" si="102"/>
        <v>0</v>
      </c>
      <c r="R228" s="1221">
        <f t="shared" si="90"/>
        <v>0</v>
      </c>
      <c r="S228" s="1222">
        <f>前期実績!Q186</f>
        <v>0</v>
      </c>
      <c r="T228" s="320"/>
      <c r="U228" s="57"/>
      <c r="AI228" s="79">
        <f t="shared" si="103"/>
        <v>0</v>
      </c>
    </row>
    <row r="229" spans="3:35" ht="19.149999999999999" customHeight="1">
      <c r="C229" s="1227" t="s">
        <v>175</v>
      </c>
      <c r="D229" s="1224">
        <f>IF(D$235=FALSE,当期計画!D229,当期実績!D187)</f>
        <v>0</v>
      </c>
      <c r="E229" s="1224">
        <f>IF(E$235=FALSE,当期計画!E229,当期実績!E187)</f>
        <v>0</v>
      </c>
      <c r="F229" s="1224">
        <f>IF(F$235=FALSE,当期計画!F229,当期実績!F187)</f>
        <v>0</v>
      </c>
      <c r="G229" s="1224">
        <f>IF(G$235=FALSE,当期計画!G229,当期実績!G187)</f>
        <v>0</v>
      </c>
      <c r="H229" s="1224">
        <f>IF(H$235=FALSE,当期計画!H229,当期実績!H187)</f>
        <v>0</v>
      </c>
      <c r="I229" s="1224">
        <f>IF(I$235=FALSE,当期計画!I229,当期実績!I187)</f>
        <v>0</v>
      </c>
      <c r="J229" s="1224">
        <f>IF(J$235=FALSE,当期計画!J229,当期実績!J187)</f>
        <v>0</v>
      </c>
      <c r="K229" s="1224">
        <f>IF(K$235=FALSE,当期計画!K229,当期実績!K187)</f>
        <v>0</v>
      </c>
      <c r="L229" s="1224">
        <f>IF(L$235=FALSE,当期計画!L229,当期実績!L187)</f>
        <v>0</v>
      </c>
      <c r="M229" s="1224">
        <f>IF(M$235=FALSE,当期計画!M229,当期実績!M187)</f>
        <v>0</v>
      </c>
      <c r="N229" s="1224">
        <f>IF(N$235=FALSE,当期計画!N229,当期実績!N187)</f>
        <v>0</v>
      </c>
      <c r="O229" s="1224">
        <f>IF(O$235=FALSE,当期計画!O229,当期実績!O187)</f>
        <v>0</v>
      </c>
      <c r="P229" s="1224">
        <f>IF(P$235=FALSE,当期計画!P229,当期実績!P187)</f>
        <v>0</v>
      </c>
      <c r="Q229" s="1220">
        <f t="shared" si="102"/>
        <v>0</v>
      </c>
      <c r="R229" s="1221">
        <f t="shared" si="90"/>
        <v>0</v>
      </c>
      <c r="S229" s="1222">
        <f>前期実績!Q187</f>
        <v>0</v>
      </c>
      <c r="T229" s="320"/>
      <c r="U229" s="57"/>
      <c r="AI229" s="79">
        <f t="shared" si="103"/>
        <v>0</v>
      </c>
    </row>
    <row r="230" spans="3:35" ht="19.149999999999999" customHeight="1">
      <c r="C230" s="1229" t="s">
        <v>176</v>
      </c>
      <c r="D230" s="1224">
        <f>IF(D$235=FALSE,当期計画!D230,当期実績!D188)</f>
        <v>0</v>
      </c>
      <c r="E230" s="1224">
        <f>IF(E$235=FALSE,当期計画!E230,当期実績!E188)</f>
        <v>0</v>
      </c>
      <c r="F230" s="1224">
        <f>IF(F$235=FALSE,当期計画!F230,当期実績!F188)</f>
        <v>0</v>
      </c>
      <c r="G230" s="1224">
        <f>IF(G$235=FALSE,当期計画!G230,当期実績!G188)</f>
        <v>0</v>
      </c>
      <c r="H230" s="1224">
        <f>IF(H$235=FALSE,当期計画!H230,当期実績!H188)</f>
        <v>0</v>
      </c>
      <c r="I230" s="1224">
        <f>IF(I$235=FALSE,当期計画!I230,当期実績!I188)</f>
        <v>0</v>
      </c>
      <c r="J230" s="1224">
        <f>IF(J$235=FALSE,当期計画!J230,当期実績!J188)</f>
        <v>0</v>
      </c>
      <c r="K230" s="1224">
        <f>IF(K$235=FALSE,当期計画!K230,当期実績!K188)</f>
        <v>0</v>
      </c>
      <c r="L230" s="1224">
        <f>IF(L$235=FALSE,当期計画!L230,当期実績!L188)</f>
        <v>0</v>
      </c>
      <c r="M230" s="1224">
        <f>IF(M$235=FALSE,当期計画!M230,当期実績!M188)</f>
        <v>0</v>
      </c>
      <c r="N230" s="1224">
        <f>IF(N$235=FALSE,当期計画!N230,当期実績!N188)</f>
        <v>0</v>
      </c>
      <c r="O230" s="1224">
        <f>IF(O$235=FALSE,当期計画!O230,当期実績!O188)</f>
        <v>0</v>
      </c>
      <c r="P230" s="1224">
        <f>IF(P$235=FALSE,当期計画!P230,当期実績!P188)</f>
        <v>0</v>
      </c>
      <c r="Q230" s="1231">
        <f t="shared" si="102"/>
        <v>0</v>
      </c>
      <c r="R230" s="1232">
        <f t="shared" si="90"/>
        <v>0</v>
      </c>
      <c r="S230" s="1233">
        <f>前期実績!Q188</f>
        <v>0</v>
      </c>
      <c r="T230" s="320"/>
      <c r="U230" s="57"/>
      <c r="AI230" s="79">
        <f t="shared" si="103"/>
        <v>0</v>
      </c>
    </row>
    <row r="231" spans="3:35" ht="19.149999999999999" customHeight="1" thickBot="1">
      <c r="C231" s="1234" t="s">
        <v>173</v>
      </c>
      <c r="D231" s="1235">
        <f>D229+D228-D230</f>
        <v>0</v>
      </c>
      <c r="E231" s="1235">
        <f t="shared" ref="E231:P231" si="107">E229+E228-E230</f>
        <v>0</v>
      </c>
      <c r="F231" s="1235">
        <f t="shared" si="107"/>
        <v>0</v>
      </c>
      <c r="G231" s="1235">
        <f t="shared" si="107"/>
        <v>0</v>
      </c>
      <c r="H231" s="1235">
        <f t="shared" si="107"/>
        <v>0</v>
      </c>
      <c r="I231" s="1235">
        <f t="shared" si="107"/>
        <v>0</v>
      </c>
      <c r="J231" s="1235">
        <f t="shared" si="107"/>
        <v>0</v>
      </c>
      <c r="K231" s="1235">
        <f t="shared" si="107"/>
        <v>0</v>
      </c>
      <c r="L231" s="1235">
        <f t="shared" si="107"/>
        <v>0</v>
      </c>
      <c r="M231" s="1235">
        <f t="shared" si="107"/>
        <v>0</v>
      </c>
      <c r="N231" s="1235">
        <f t="shared" si="107"/>
        <v>0</v>
      </c>
      <c r="O231" s="1235">
        <f t="shared" si="107"/>
        <v>0</v>
      </c>
      <c r="P231" s="1235">
        <f t="shared" si="107"/>
        <v>0</v>
      </c>
      <c r="Q231" s="1236">
        <f>SUM(D231:P231)</f>
        <v>0</v>
      </c>
      <c r="R231" s="1237">
        <f t="shared" si="90"/>
        <v>0</v>
      </c>
      <c r="S231" s="1238">
        <f>前期実績!Q189</f>
        <v>0</v>
      </c>
      <c r="U231" s="57"/>
      <c r="AI231" s="79">
        <f t="shared" si="103"/>
        <v>0</v>
      </c>
    </row>
    <row r="232" spans="3:35" ht="19.149999999999999" customHeight="1" thickTop="1">
      <c r="C232" s="261" t="s">
        <v>410</v>
      </c>
      <c r="D232" s="387">
        <f>IF(D$235=FALSE,当期計画!D232,当期実績!D190)</f>
        <v>0</v>
      </c>
      <c r="E232" s="387">
        <f>IF(E$235=FALSE,当期計画!E232,当期実績!E190)</f>
        <v>0</v>
      </c>
      <c r="F232" s="387">
        <f>IF(F$235=FALSE,当期計画!F232,当期実績!F190)</f>
        <v>0</v>
      </c>
      <c r="G232" s="387">
        <f>IF(G$235=FALSE,当期計画!G232,当期実績!G190)</f>
        <v>0</v>
      </c>
      <c r="H232" s="387">
        <f>IF(H$235=FALSE,当期計画!H232,当期実績!H190)</f>
        <v>0</v>
      </c>
      <c r="I232" s="387">
        <f>IF(I$235=FALSE,当期計画!I232,当期実績!I190)</f>
        <v>0</v>
      </c>
      <c r="J232" s="387">
        <f>IF(J$235=FALSE,当期計画!J232,当期実績!J190)</f>
        <v>0</v>
      </c>
      <c r="K232" s="387">
        <f>IF(K$235=FALSE,当期計画!K232,当期実績!K190)</f>
        <v>0</v>
      </c>
      <c r="L232" s="387">
        <f>IF(L$235=FALSE,当期計画!L232,当期実績!L190)</f>
        <v>0</v>
      </c>
      <c r="M232" s="387">
        <f>IF(M$235=FALSE,当期計画!M232,当期実績!M190)</f>
        <v>0</v>
      </c>
      <c r="N232" s="387">
        <f>IF(N$235=FALSE,当期計画!N232,当期実績!N190)</f>
        <v>0</v>
      </c>
      <c r="O232" s="387">
        <f>IF(O$235=FALSE,当期計画!O232,当期実績!O190)</f>
        <v>0</v>
      </c>
      <c r="P232" s="241">
        <f>IF(P$235=FALSE,当期計画!P232,当期実績!P190)</f>
        <v>0</v>
      </c>
      <c r="Q232" s="2385"/>
    </row>
    <row r="233" spans="3:35" ht="19.149999999999999" customHeight="1">
      <c r="C233" s="2381" t="s">
        <v>411</v>
      </c>
      <c r="D233" s="2375">
        <f>IF(D$235=FALSE,当期計画!D233,当期実績!D191)</f>
        <v>0</v>
      </c>
      <c r="E233" s="2375">
        <f>IF(E$235=FALSE,当期計画!E233,当期実績!E191)</f>
        <v>0</v>
      </c>
      <c r="F233" s="2375">
        <f>IF(F$235=FALSE,当期計画!F233,当期実績!F191)</f>
        <v>0</v>
      </c>
      <c r="G233" s="2375">
        <f>IF(G$235=FALSE,当期計画!G233,当期実績!G191)</f>
        <v>0</v>
      </c>
      <c r="H233" s="2375">
        <f>IF(H$235=FALSE,当期計画!H233,当期実績!H191)</f>
        <v>0</v>
      </c>
      <c r="I233" s="2375">
        <f>IF(I$235=FALSE,当期計画!I233,当期実績!I191)</f>
        <v>0</v>
      </c>
      <c r="J233" s="2375">
        <f>IF(J$235=FALSE,当期計画!J233,当期実績!J191)</f>
        <v>0</v>
      </c>
      <c r="K233" s="2375">
        <f>IF(K$235=FALSE,当期計画!K233,当期実績!K191)</f>
        <v>0</v>
      </c>
      <c r="L233" s="2375">
        <f>IF(L$235=FALSE,当期計画!L233,当期実績!L191)</f>
        <v>0</v>
      </c>
      <c r="M233" s="2375">
        <f>IF(M$235=FALSE,当期計画!M233,当期実績!M191)</f>
        <v>0</v>
      </c>
      <c r="N233" s="2375">
        <f>IF(N$235=FALSE,当期計画!N233,当期実績!N191)</f>
        <v>0</v>
      </c>
      <c r="O233" s="2375">
        <f>IF(O$235=FALSE,当期計画!O233,当期実績!O191)</f>
        <v>0</v>
      </c>
      <c r="P233" s="2389">
        <f>IF(P$235=FALSE,当期計画!P233,当期実績!P191)</f>
        <v>0</v>
      </c>
      <c r="Q233" s="2386"/>
    </row>
    <row r="234" spans="3:35" ht="19.149999999999999" customHeight="1"/>
    <row r="235" spans="3:35" ht="19.149999999999999" hidden="1" customHeight="1">
      <c r="C235" s="321" t="b">
        <v>0</v>
      </c>
      <c r="D235" s="321" t="b">
        <v>0</v>
      </c>
      <c r="E235" s="321" t="b">
        <v>0</v>
      </c>
      <c r="F235" s="321" t="b">
        <v>0</v>
      </c>
      <c r="G235" s="321" t="b">
        <v>0</v>
      </c>
      <c r="H235" s="321" t="b">
        <v>0</v>
      </c>
      <c r="I235" s="321" t="b">
        <v>0</v>
      </c>
      <c r="J235" s="321" t="b">
        <v>0</v>
      </c>
      <c r="K235" s="321" t="b">
        <v>0</v>
      </c>
      <c r="L235" s="321" t="b">
        <v>0</v>
      </c>
      <c r="M235" s="321" t="b">
        <v>0</v>
      </c>
      <c r="N235" s="321" t="b">
        <v>0</v>
      </c>
      <c r="O235" s="321" t="b">
        <v>0</v>
      </c>
      <c r="P235" s="321" t="b">
        <v>0</v>
      </c>
      <c r="Q235" s="321"/>
      <c r="R235" s="2169">
        <f>COUNTIF(D235:P235,"=TRUE")</f>
        <v>0</v>
      </c>
    </row>
    <row r="236" spans="3:35" ht="19.149999999999999" hidden="1" customHeight="1">
      <c r="C236" s="662" t="s">
        <v>107</v>
      </c>
      <c r="D236" s="663">
        <f t="shared" ref="D236:P236" si="108">U14+U96+U116</f>
        <v>0</v>
      </c>
      <c r="E236" s="663">
        <f t="shared" si="108"/>
        <v>0</v>
      </c>
      <c r="F236" s="663">
        <f t="shared" si="108"/>
        <v>0</v>
      </c>
      <c r="G236" s="663">
        <f t="shared" si="108"/>
        <v>0</v>
      </c>
      <c r="H236" s="663">
        <f t="shared" si="108"/>
        <v>0</v>
      </c>
      <c r="I236" s="663">
        <f t="shared" si="108"/>
        <v>0</v>
      </c>
      <c r="J236" s="663">
        <f t="shared" si="108"/>
        <v>0</v>
      </c>
      <c r="K236" s="663">
        <f t="shared" si="108"/>
        <v>0</v>
      </c>
      <c r="L236" s="663">
        <f t="shared" si="108"/>
        <v>0</v>
      </c>
      <c r="M236" s="663">
        <f t="shared" si="108"/>
        <v>0</v>
      </c>
      <c r="N236" s="663">
        <f t="shared" si="108"/>
        <v>0</v>
      </c>
      <c r="O236" s="663">
        <f t="shared" si="108"/>
        <v>0</v>
      </c>
      <c r="P236" s="663">
        <f t="shared" si="108"/>
        <v>0</v>
      </c>
      <c r="Q236" s="310">
        <f>SUM(D236:P236)</f>
        <v>0</v>
      </c>
    </row>
    <row r="237" spans="3:35" ht="19.149999999999999" hidden="1" customHeight="1">
      <c r="C237" s="664" t="s">
        <v>109</v>
      </c>
      <c r="D237" s="663">
        <f>U27+U45+U82+U108+U123+U183+U195+U227</f>
        <v>0</v>
      </c>
      <c r="E237" s="663">
        <f t="shared" ref="E237:P237" si="109">V27+V45+V82+V108+V123+V183+V195+V227</f>
        <v>0</v>
      </c>
      <c r="F237" s="663">
        <f t="shared" si="109"/>
        <v>0</v>
      </c>
      <c r="G237" s="663">
        <f t="shared" si="109"/>
        <v>0</v>
      </c>
      <c r="H237" s="663">
        <f t="shared" si="109"/>
        <v>0</v>
      </c>
      <c r="I237" s="663">
        <f t="shared" si="109"/>
        <v>0</v>
      </c>
      <c r="J237" s="663">
        <f t="shared" si="109"/>
        <v>0</v>
      </c>
      <c r="K237" s="663">
        <f t="shared" si="109"/>
        <v>0</v>
      </c>
      <c r="L237" s="663">
        <f t="shared" si="109"/>
        <v>0</v>
      </c>
      <c r="M237" s="663">
        <f t="shared" si="109"/>
        <v>0</v>
      </c>
      <c r="N237" s="663">
        <f t="shared" si="109"/>
        <v>0</v>
      </c>
      <c r="O237" s="663">
        <f t="shared" si="109"/>
        <v>0</v>
      </c>
      <c r="P237" s="663">
        <f t="shared" si="109"/>
        <v>0</v>
      </c>
      <c r="Q237" s="310">
        <f>SUM(D237:P237)</f>
        <v>0</v>
      </c>
    </row>
    <row r="238" spans="3:35" ht="19.149999999999999" hidden="1" customHeight="1">
      <c r="C238" s="310" t="s">
        <v>110</v>
      </c>
      <c r="D238" s="310">
        <f>D236-D237</f>
        <v>0</v>
      </c>
      <c r="E238" s="310">
        <f t="shared" ref="E238:P238" si="110">E236-E237</f>
        <v>0</v>
      </c>
      <c r="F238" s="310">
        <f t="shared" si="110"/>
        <v>0</v>
      </c>
      <c r="G238" s="310">
        <f t="shared" si="110"/>
        <v>0</v>
      </c>
      <c r="H238" s="310">
        <f t="shared" si="110"/>
        <v>0</v>
      </c>
      <c r="I238" s="310">
        <f t="shared" si="110"/>
        <v>0</v>
      </c>
      <c r="J238" s="310">
        <f t="shared" si="110"/>
        <v>0</v>
      </c>
      <c r="K238" s="310">
        <f t="shared" si="110"/>
        <v>0</v>
      </c>
      <c r="L238" s="310">
        <f t="shared" si="110"/>
        <v>0</v>
      </c>
      <c r="M238" s="310">
        <f t="shared" si="110"/>
        <v>0</v>
      </c>
      <c r="N238" s="310">
        <f t="shared" si="110"/>
        <v>0</v>
      </c>
      <c r="O238" s="310">
        <f t="shared" si="110"/>
        <v>0</v>
      </c>
      <c r="P238" s="310">
        <f t="shared" si="110"/>
        <v>0</v>
      </c>
      <c r="Q238" s="310">
        <f>SUM(D238:P238)</f>
        <v>0</v>
      </c>
    </row>
    <row r="239" spans="3:35" ht="19.149999999999999" hidden="1" customHeight="1"/>
    <row r="240" spans="3:35" ht="19.149999999999999" hidden="1" customHeight="1"/>
    <row r="241" spans="3:17" ht="19.149999999999999" hidden="1" customHeight="1"/>
    <row r="242" spans="3:17" ht="19.149999999999999" hidden="1" customHeight="1">
      <c r="C242" s="310" t="s">
        <v>194</v>
      </c>
      <c r="Q242" s="310">
        <f>CN14+CN96+CN116</f>
        <v>0</v>
      </c>
    </row>
    <row r="243" spans="3:17" ht="19.149999999999999" hidden="1" customHeight="1">
      <c r="C243" s="310" t="s">
        <v>195</v>
      </c>
      <c r="Q243" s="310">
        <f>CN27+CN45+CN82+CN108+CN123+CN183+CN195+CN227</f>
        <v>0</v>
      </c>
    </row>
    <row r="244" spans="3:17" ht="19.149999999999999" hidden="1" customHeight="1">
      <c r="C244" s="310" t="s">
        <v>196</v>
      </c>
      <c r="Q244" s="310">
        <f>Q242-Q243</f>
        <v>0</v>
      </c>
    </row>
    <row r="245" spans="3:17" ht="19.149999999999999" customHeight="1"/>
    <row r="246" spans="3:17" ht="19.149999999999999" customHeight="1"/>
    <row r="670" spans="20:20">
      <c r="T670" s="79" t="b">
        <v>0</v>
      </c>
    </row>
  </sheetData>
  <sheetProtection sheet="1" objects="1" scenarios="1"/>
  <mergeCells count="9">
    <mergeCell ref="AK139:AL139"/>
    <mergeCell ref="AK140:AL140"/>
    <mergeCell ref="R1:S1"/>
    <mergeCell ref="AL34:AM34"/>
    <mergeCell ref="AQ34:AR34"/>
    <mergeCell ref="AQ37:AR37"/>
    <mergeCell ref="AQ40:AR40"/>
    <mergeCell ref="AK134:AL134"/>
    <mergeCell ref="AK136:AL136"/>
  </mergeCells>
  <phoneticPr fontId="2"/>
  <conditionalFormatting sqref="H165:J165 S35:S124 E146:Q146 C147 D35:Q145">
    <cfRule type="expression" dxfId="4917" priority="57">
      <formula>$AT$1=2</formula>
    </cfRule>
  </conditionalFormatting>
  <conditionalFormatting sqref="L165:N165">
    <cfRule type="expression" dxfId="4916" priority="56">
      <formula>$AT$1=2</formula>
    </cfRule>
  </conditionalFormatting>
  <conditionalFormatting sqref="P1">
    <cfRule type="expression" dxfId="4915" priority="55">
      <formula>$AT$1=2</formula>
    </cfRule>
  </conditionalFormatting>
  <conditionalFormatting sqref="S4:S27">
    <cfRule type="expression" dxfId="4914" priority="54">
      <formula>$AT$1=2</formula>
    </cfRule>
  </conditionalFormatting>
  <conditionalFormatting sqref="D4:Q32">
    <cfRule type="expression" dxfId="4913" priority="53">
      <formula>$AT$1=2</formula>
    </cfRule>
  </conditionalFormatting>
  <conditionalFormatting sqref="C150:D160">
    <cfRule type="expression" dxfId="4912" priority="52">
      <formula>$AT$1=2</formula>
    </cfRule>
  </conditionalFormatting>
  <conditionalFormatting sqref="H153:J164 F147:Q147">
    <cfRule type="expression" dxfId="4911" priority="51">
      <formula>$AT$1=2</formula>
    </cfRule>
  </conditionalFormatting>
  <conditionalFormatting sqref="L150:N156 L164:N164 L157:L163 N157:N163">
    <cfRule type="expression" dxfId="4910" priority="50">
      <formula>$AT$1=2</formula>
    </cfRule>
  </conditionalFormatting>
  <conditionalFormatting sqref="C146">
    <cfRule type="expression" dxfId="4909" priority="49">
      <formula>$AT$1=2</formula>
    </cfRule>
  </conditionalFormatting>
  <conditionalFormatting sqref="P154:P158">
    <cfRule type="expression" dxfId="4908" priority="48">
      <formula>$AT$1=2</formula>
    </cfRule>
  </conditionalFormatting>
  <conditionalFormatting sqref="C29:C32 C27">
    <cfRule type="expression" dxfId="4907" priority="47">
      <formula>$AX$1=2</formula>
    </cfRule>
  </conditionalFormatting>
  <conditionalFormatting sqref="C28">
    <cfRule type="expression" dxfId="4906" priority="46">
      <formula>$AX$1=2</formula>
    </cfRule>
  </conditionalFormatting>
  <conditionalFormatting sqref="S28:S32">
    <cfRule type="expression" dxfId="4905" priority="45">
      <formula>$AT$1=2</formula>
    </cfRule>
  </conditionalFormatting>
  <conditionalFormatting sqref="C170:Q231">
    <cfRule type="expression" dxfId="4904" priority="43">
      <formula>$AT$1=2</formula>
    </cfRule>
  </conditionalFormatting>
  <conditionalFormatting sqref="S171:S231">
    <cfRule type="expression" dxfId="4903" priority="42">
      <formula>$AT$1=2</formula>
    </cfRule>
  </conditionalFormatting>
  <conditionalFormatting sqref="Q1">
    <cfRule type="expression" dxfId="4902" priority="41">
      <formula>$AT$1=2</formula>
    </cfRule>
  </conditionalFormatting>
  <conditionalFormatting sqref="C3">
    <cfRule type="expression" dxfId="4901" priority="40">
      <formula>$AX$1=2</formula>
    </cfRule>
  </conditionalFormatting>
  <conditionalFormatting sqref="D2">
    <cfRule type="expression" dxfId="4900" priority="39">
      <formula>$D$235=TRUE</formula>
    </cfRule>
  </conditionalFormatting>
  <conditionalFormatting sqref="C2">
    <cfRule type="expression" dxfId="4899" priority="38">
      <formula>$C$235=TRUE</formula>
    </cfRule>
  </conditionalFormatting>
  <conditionalFormatting sqref="P2">
    <cfRule type="expression" dxfId="4898" priority="37">
      <formula>$P$235=TRUE</formula>
    </cfRule>
  </conditionalFormatting>
  <conditionalFormatting sqref="E2">
    <cfRule type="expression" dxfId="4897" priority="36">
      <formula>$E$235=TRUE</formula>
    </cfRule>
  </conditionalFormatting>
  <conditionalFormatting sqref="F2">
    <cfRule type="expression" dxfId="4896" priority="35">
      <formula>$F$235=TRUE</formula>
    </cfRule>
  </conditionalFormatting>
  <conditionalFormatting sqref="G2">
    <cfRule type="expression" dxfId="4895" priority="34">
      <formula>$G$235=TRUE</formula>
    </cfRule>
  </conditionalFormatting>
  <conditionalFormatting sqref="I2">
    <cfRule type="expression" dxfId="4894" priority="33">
      <formula>$I$235=TRUE</formula>
    </cfRule>
  </conditionalFormatting>
  <conditionalFormatting sqref="H2">
    <cfRule type="expression" dxfId="4893" priority="32">
      <formula>$H$235=TRUE</formula>
    </cfRule>
  </conditionalFormatting>
  <conditionalFormatting sqref="J2">
    <cfRule type="expression" dxfId="4892" priority="31">
      <formula>$J$235=TRUE</formula>
    </cfRule>
  </conditionalFormatting>
  <conditionalFormatting sqref="L2">
    <cfRule type="expression" dxfId="4891" priority="30">
      <formula>$L$235=TRUE</formula>
    </cfRule>
  </conditionalFormatting>
  <conditionalFormatting sqref="K2">
    <cfRule type="expression" dxfId="4890" priority="29">
      <formula>$K$235=TRUE</formula>
    </cfRule>
  </conditionalFormatting>
  <conditionalFormatting sqref="M2">
    <cfRule type="expression" dxfId="4889" priority="28">
      <formula>$M$235=TRUE</formula>
    </cfRule>
  </conditionalFormatting>
  <conditionalFormatting sqref="O2">
    <cfRule type="expression" dxfId="4888" priority="27">
      <formula>$O$235=TRUE</formula>
    </cfRule>
  </conditionalFormatting>
  <conditionalFormatting sqref="N2">
    <cfRule type="expression" dxfId="4887" priority="26">
      <formula>$N$235=TRUE</formula>
    </cfRule>
  </conditionalFormatting>
  <conditionalFormatting sqref="D169">
    <cfRule type="expression" dxfId="4886" priority="25">
      <formula>$D$235=TRUE</formula>
    </cfRule>
  </conditionalFormatting>
  <conditionalFormatting sqref="E169">
    <cfRule type="expression" dxfId="4885" priority="24">
      <formula>$E$235=TRUE</formula>
    </cfRule>
  </conditionalFormatting>
  <conditionalFormatting sqref="F169">
    <cfRule type="expression" dxfId="4884" priority="23">
      <formula>$F$235=TRUE</formula>
    </cfRule>
  </conditionalFormatting>
  <conditionalFormatting sqref="G169">
    <cfRule type="expression" dxfId="4883" priority="22">
      <formula>$G$235=TRUE</formula>
    </cfRule>
  </conditionalFormatting>
  <conditionalFormatting sqref="H169">
    <cfRule type="expression" dxfId="4882" priority="21">
      <formula>$H$235=TRUE</formula>
    </cfRule>
  </conditionalFormatting>
  <conditionalFormatting sqref="I169">
    <cfRule type="expression" dxfId="4881" priority="20">
      <formula>$I$235=TRUE</formula>
    </cfRule>
  </conditionalFormatting>
  <conditionalFormatting sqref="J169">
    <cfRule type="expression" dxfId="4880" priority="19">
      <formula>$J$235=TRUE</formula>
    </cfRule>
  </conditionalFormatting>
  <conditionalFormatting sqref="K169">
    <cfRule type="expression" dxfId="4879" priority="18">
      <formula>$K$235=TRUE</formula>
    </cfRule>
  </conditionalFormatting>
  <conditionalFormatting sqref="L169">
    <cfRule type="expression" dxfId="4878" priority="17">
      <formula>$L$235=TRUE</formula>
    </cfRule>
  </conditionalFormatting>
  <conditionalFormatting sqref="M169">
    <cfRule type="expression" dxfId="4877" priority="16">
      <formula>$M$235=TRUE</formula>
    </cfRule>
  </conditionalFormatting>
  <conditionalFormatting sqref="N169">
    <cfRule type="expression" dxfId="4876" priority="15">
      <formula>$N$235=TRUE</formula>
    </cfRule>
  </conditionalFormatting>
  <conditionalFormatting sqref="O169">
    <cfRule type="expression" dxfId="4875" priority="14">
      <formula>$O$235=TRUE</formula>
    </cfRule>
  </conditionalFormatting>
  <conditionalFormatting sqref="P169">
    <cfRule type="expression" dxfId="4874" priority="13">
      <formula>$P$235=TRUE</formula>
    </cfRule>
  </conditionalFormatting>
  <conditionalFormatting sqref="AL30:AM36">
    <cfRule type="expression" dxfId="4873" priority="12">
      <formula>CELL("protect", AL30)=0</formula>
    </cfRule>
  </conditionalFormatting>
  <conditionalFormatting sqref="AT30:AT31">
    <cfRule type="expression" dxfId="4872" priority="11">
      <formula>CELL("protect", AT30)=0</formula>
    </cfRule>
  </conditionalFormatting>
  <conditionalFormatting sqref="CA2:CN123">
    <cfRule type="expression" dxfId="4871" priority="10">
      <formula>CELL("protect", CA2)=0</formula>
    </cfRule>
  </conditionalFormatting>
  <conditionalFormatting sqref="C242:Q244">
    <cfRule type="expression" dxfId="4870" priority="9">
      <formula>CELL("protect", C242)=0</formula>
    </cfRule>
  </conditionalFormatting>
  <conditionalFormatting sqref="M157:M163">
    <cfRule type="expression" dxfId="4869" priority="8">
      <formula>$AT$1=2</formula>
    </cfRule>
  </conditionalFormatting>
  <conditionalFormatting sqref="M157:M163">
    <cfRule type="expression" dxfId="4868" priority="7">
      <formula>CELL("protect", M157)=0</formula>
    </cfRule>
  </conditionalFormatting>
  <conditionalFormatting sqref="E158">
    <cfRule type="expression" dxfId="4867" priority="6">
      <formula>$AT$1=2</formula>
    </cfRule>
  </conditionalFormatting>
  <conditionalFormatting sqref="C232:P233">
    <cfRule type="expression" dxfId="4866" priority="3">
      <formula>CELL("protect", C232)=0</formula>
    </cfRule>
  </conditionalFormatting>
  <conditionalFormatting sqref="D232:P233">
    <cfRule type="expression" dxfId="4865" priority="2">
      <formula>$AX$1=2</formula>
    </cfRule>
  </conditionalFormatting>
  <conditionalFormatting sqref="D232:P233">
    <cfRule type="expression" dxfId="4864" priority="4" stopIfTrue="1">
      <formula>$AX$1=2</formula>
    </cfRule>
  </conditionalFormatting>
  <conditionalFormatting sqref="D232:P233">
    <cfRule type="expression" dxfId="4863" priority="5" stopIfTrue="1">
      <formula>$AT$1=2</formula>
    </cfRule>
  </conditionalFormatting>
  <conditionalFormatting sqref="A134:XFD1048576 A133:B133 D133:XFD133 A1:XFD132">
    <cfRule type="expression" dxfId="4862" priority="58" stopIfTrue="1">
      <formula>CELL("protect", A1) = 0</formula>
    </cfRule>
  </conditionalFormatting>
  <conditionalFormatting sqref="C133">
    <cfRule type="expression" dxfId="4861" priority="1" stopIfTrue="1">
      <formula>CELL("protect", C133) = 0</formula>
    </cfRule>
  </conditionalFormatting>
  <dataValidations count="2">
    <dataValidation imeMode="off" allowBlank="1" showInputMessage="1" showErrorMessage="1" sqref="AR41:AR43 P157 D171:P182 AM35:AM36 D167 D35:P44 D131:P133 D98:P107 D46:P81 D86:P95 E160:E161 F159 F163 C157 D150:D160 AQ172:AQ181 C146 C217 D16:P26 D111:P115 D118:P122 D135:P141 AQ29:AQ32 E33:S33 D185:P194 C185 D197:P226 C197 C207 D29:D33 D232:P233 AQ17:AQ26 AR35:AR36 AR38:AR39 D145:O145 AL30:AL32 D128:P129 D229:P230 E29:P32 D4:P13" xr:uid="{E32DB69D-CFDC-4725-9B75-9A5EB8554147}"/>
    <dataValidation imeMode="on" allowBlank="1" showInputMessage="1" showErrorMessage="1" sqref="C171:C182 C186:C194 C198:C206 C208:C216 C218:C226" xr:uid="{150DA9D1-501D-4A8F-A3F7-2DEE135FF80C}"/>
  </dataValidations>
  <pageMargins left="0.51181102362204722" right="0.51181102362204722" top="0.51181102362204722" bottom="0.22" header="0.15748031496062992" footer="0.15748031496062992"/>
  <pageSetup paperSize="9" scale="70" orientation="portrait" r:id="rId1"/>
  <rowBreaks count="1" manualBreakCount="1">
    <brk id="33" min="1" max="40" man="1"/>
  </rowBreaks>
  <drawing r:id="rId2"/>
  <legacyDrawing r:id="rId3"/>
  <controls>
    <mc:AlternateContent xmlns:mc="http://schemas.openxmlformats.org/markup-compatibility/2006">
      <mc:Choice Requires="x14">
        <control shapeId="13358" r:id="rId4" name="CheckBox4">
          <controlPr defaultSize="0" print="0" autoLine="0" linkedCell="#REF!" r:id="rId5">
            <anchor moveWithCells="1">
              <from>
                <xdr:col>6</xdr:col>
                <xdr:colOff>260350</xdr:colOff>
                <xdr:row>0</xdr:row>
                <xdr:rowOff>488950</xdr:rowOff>
              </from>
              <to>
                <xdr:col>6</xdr:col>
                <xdr:colOff>285750</xdr:colOff>
                <xdr:row>0</xdr:row>
                <xdr:rowOff>495300</xdr:rowOff>
              </to>
            </anchor>
          </controlPr>
        </control>
      </mc:Choice>
      <mc:Fallback>
        <control shapeId="13358" r:id="rId4" name="CheckBox4"/>
      </mc:Fallback>
    </mc:AlternateContent>
    <mc:AlternateContent xmlns:mc="http://schemas.openxmlformats.org/markup-compatibility/2006">
      <mc:Choice Requires="x14">
        <control shapeId="13357" r:id="rId6" name="CheckBox2">
          <controlPr defaultSize="0" print="0" autoLine="0" linkedCell="#REF!" r:id="rId7">
            <anchor moveWithCells="1">
              <from>
                <xdr:col>4</xdr:col>
                <xdr:colOff>107950</xdr:colOff>
                <xdr:row>0</xdr:row>
                <xdr:rowOff>527050</xdr:rowOff>
              </from>
              <to>
                <xdr:col>4</xdr:col>
                <xdr:colOff>127000</xdr:colOff>
                <xdr:row>0</xdr:row>
                <xdr:rowOff>533400</xdr:rowOff>
              </to>
            </anchor>
          </controlPr>
        </control>
      </mc:Choice>
      <mc:Fallback>
        <control shapeId="13357" r:id="rId6" name="CheckBox2"/>
      </mc:Fallback>
    </mc:AlternateContent>
    <mc:AlternateContent xmlns:mc="http://schemas.openxmlformats.org/markup-compatibility/2006">
      <mc:Choice Requires="x14">
        <control shapeId="13313" r:id="rId8" name="Check Box 58">
          <controlPr defaultSize="0" autoFill="0" autoLine="0" autoPict="0">
            <anchor>
              <from>
                <xdr:col>2</xdr:col>
                <xdr:colOff>698500</xdr:colOff>
                <xdr:row>0</xdr:row>
                <xdr:rowOff>755650</xdr:rowOff>
              </from>
              <to>
                <xdr:col>3</xdr:col>
                <xdr:colOff>260350</xdr:colOff>
                <xdr:row>0</xdr:row>
                <xdr:rowOff>946150</xdr:rowOff>
              </to>
            </anchor>
          </controlPr>
        </control>
      </mc:Choice>
    </mc:AlternateContent>
    <mc:AlternateContent xmlns:mc="http://schemas.openxmlformats.org/markup-compatibility/2006">
      <mc:Choice Requires="x14">
        <control shapeId="13363" r:id="rId9" name="ボタン 2505">
          <controlPr defaultSize="0" print="0" autoFill="0" autoPict="0" macro="[0]!yjt予実管理セルクリア">
            <anchor moveWithCells="1" sizeWithCells="1">
              <from>
                <xdr:col>17</xdr:col>
                <xdr:colOff>323850</xdr:colOff>
                <xdr:row>0</xdr:row>
                <xdr:rowOff>666750</xdr:rowOff>
              </from>
              <to>
                <xdr:col>18</xdr:col>
                <xdr:colOff>495300</xdr:colOff>
                <xdr:row>0</xdr:row>
                <xdr:rowOff>952500</xdr:rowOff>
              </to>
            </anchor>
          </controlPr>
        </control>
      </mc:Choice>
    </mc:AlternateContent>
    <mc:AlternateContent xmlns:mc="http://schemas.openxmlformats.org/markup-compatibility/2006">
      <mc:Choice Requires="x14">
        <control shapeId="13370" r:id="rId10" name="Option Button 58">
          <controlPr defaultSize="0" autoFill="0" autoLine="0" autoPict="0">
            <anchor>
              <from>
                <xdr:col>15</xdr:col>
                <xdr:colOff>412750</xdr:colOff>
                <xdr:row>0</xdr:row>
                <xdr:rowOff>0</xdr:rowOff>
              </from>
              <to>
                <xdr:col>16</xdr:col>
                <xdr:colOff>69850</xdr:colOff>
                <xdr:row>0</xdr:row>
                <xdr:rowOff>260350</xdr:rowOff>
              </to>
            </anchor>
          </controlPr>
        </control>
      </mc:Choice>
    </mc:AlternateContent>
    <mc:AlternateContent xmlns:mc="http://schemas.openxmlformats.org/markup-compatibility/2006">
      <mc:Choice Requires="x14">
        <control shapeId="13371" r:id="rId11" name="Option Button 59">
          <controlPr defaultSize="0" autoFill="0" autoLine="0" autoPict="0">
            <anchor>
              <from>
                <xdr:col>15</xdr:col>
                <xdr:colOff>412750</xdr:colOff>
                <xdr:row>0</xdr:row>
                <xdr:rowOff>228600</xdr:rowOff>
              </from>
              <to>
                <xdr:col>16</xdr:col>
                <xdr:colOff>469900</xdr:colOff>
                <xdr:row>0</xdr:row>
                <xdr:rowOff>450850</xdr:rowOff>
              </to>
            </anchor>
          </controlPr>
        </control>
      </mc:Choice>
    </mc:AlternateContent>
    <mc:AlternateContent xmlns:mc="http://schemas.openxmlformats.org/markup-compatibility/2006">
      <mc:Choice Requires="x14">
        <control shapeId="13461" r:id="rId12" name="Check Box 149">
          <controlPr defaultSize="0" autoFill="0" autoLine="0" autoPict="0">
            <anchor moveWithCells="1">
              <from>
                <xdr:col>16</xdr:col>
                <xdr:colOff>69850</xdr:colOff>
                <xdr:row>157</xdr:row>
                <xdr:rowOff>12700</xdr:rowOff>
              </from>
              <to>
                <xdr:col>17</xdr:col>
                <xdr:colOff>260350</xdr:colOff>
                <xdr:row>158</xdr:row>
                <xdr:rowOff>12700</xdr:rowOff>
              </to>
            </anchor>
          </controlPr>
        </control>
      </mc:Choice>
    </mc:AlternateContent>
    <mc:AlternateContent xmlns:mc="http://schemas.openxmlformats.org/markup-compatibility/2006">
      <mc:Choice Requires="x14">
        <control shapeId="13462" r:id="rId13" name="Check Box 150">
          <controlPr defaultSize="0" autoFill="0" autoLine="0" autoPict="0">
            <anchor moveWithCells="1">
              <from>
                <xdr:col>3</xdr:col>
                <xdr:colOff>57150</xdr:colOff>
                <xdr:row>0</xdr:row>
                <xdr:rowOff>990600</xdr:rowOff>
              </from>
              <to>
                <xdr:col>4</xdr:col>
                <xdr:colOff>0</xdr:colOff>
                <xdr:row>1</xdr:row>
                <xdr:rowOff>31750</xdr:rowOff>
              </to>
            </anchor>
          </controlPr>
        </control>
      </mc:Choice>
    </mc:AlternateContent>
    <mc:AlternateContent xmlns:mc="http://schemas.openxmlformats.org/markup-compatibility/2006">
      <mc:Choice Requires="x14">
        <control shapeId="13463" r:id="rId14" name="Check Box 151">
          <controlPr defaultSize="0" autoFill="0" autoLine="0" autoPict="0">
            <anchor moveWithCells="1">
              <from>
                <xdr:col>4</xdr:col>
                <xdr:colOff>57150</xdr:colOff>
                <xdr:row>0</xdr:row>
                <xdr:rowOff>990600</xdr:rowOff>
              </from>
              <to>
                <xdr:col>5</xdr:col>
                <xdr:colOff>0</xdr:colOff>
                <xdr:row>1</xdr:row>
                <xdr:rowOff>31750</xdr:rowOff>
              </to>
            </anchor>
          </controlPr>
        </control>
      </mc:Choice>
    </mc:AlternateContent>
    <mc:AlternateContent xmlns:mc="http://schemas.openxmlformats.org/markup-compatibility/2006">
      <mc:Choice Requires="x14">
        <control shapeId="13464" r:id="rId15" name="Check Box 152">
          <controlPr defaultSize="0" autoFill="0" autoLine="0" autoPict="0">
            <anchor moveWithCells="1">
              <from>
                <xdr:col>5</xdr:col>
                <xdr:colOff>57150</xdr:colOff>
                <xdr:row>0</xdr:row>
                <xdr:rowOff>990600</xdr:rowOff>
              </from>
              <to>
                <xdr:col>6</xdr:col>
                <xdr:colOff>0</xdr:colOff>
                <xdr:row>1</xdr:row>
                <xdr:rowOff>31750</xdr:rowOff>
              </to>
            </anchor>
          </controlPr>
        </control>
      </mc:Choice>
    </mc:AlternateContent>
    <mc:AlternateContent xmlns:mc="http://schemas.openxmlformats.org/markup-compatibility/2006">
      <mc:Choice Requires="x14">
        <control shapeId="13465" r:id="rId16" name="Check Box 153">
          <controlPr defaultSize="0" autoFill="0" autoLine="0" autoPict="0">
            <anchor moveWithCells="1">
              <from>
                <xdr:col>6</xdr:col>
                <xdr:colOff>57150</xdr:colOff>
                <xdr:row>0</xdr:row>
                <xdr:rowOff>990600</xdr:rowOff>
              </from>
              <to>
                <xdr:col>7</xdr:col>
                <xdr:colOff>0</xdr:colOff>
                <xdr:row>1</xdr:row>
                <xdr:rowOff>31750</xdr:rowOff>
              </to>
            </anchor>
          </controlPr>
        </control>
      </mc:Choice>
    </mc:AlternateContent>
    <mc:AlternateContent xmlns:mc="http://schemas.openxmlformats.org/markup-compatibility/2006">
      <mc:Choice Requires="x14">
        <control shapeId="13466" r:id="rId17" name="Check Box 154">
          <controlPr defaultSize="0" autoFill="0" autoLine="0" autoPict="0">
            <anchor moveWithCells="1">
              <from>
                <xdr:col>7</xdr:col>
                <xdr:colOff>57150</xdr:colOff>
                <xdr:row>0</xdr:row>
                <xdr:rowOff>990600</xdr:rowOff>
              </from>
              <to>
                <xdr:col>8</xdr:col>
                <xdr:colOff>0</xdr:colOff>
                <xdr:row>1</xdr:row>
                <xdr:rowOff>31750</xdr:rowOff>
              </to>
            </anchor>
          </controlPr>
        </control>
      </mc:Choice>
    </mc:AlternateContent>
    <mc:AlternateContent xmlns:mc="http://schemas.openxmlformats.org/markup-compatibility/2006">
      <mc:Choice Requires="x14">
        <control shapeId="13467" r:id="rId18" name="Check Box 155">
          <controlPr defaultSize="0" autoFill="0" autoLine="0" autoPict="0">
            <anchor moveWithCells="1">
              <from>
                <xdr:col>8</xdr:col>
                <xdr:colOff>57150</xdr:colOff>
                <xdr:row>0</xdr:row>
                <xdr:rowOff>990600</xdr:rowOff>
              </from>
              <to>
                <xdr:col>9</xdr:col>
                <xdr:colOff>0</xdr:colOff>
                <xdr:row>1</xdr:row>
                <xdr:rowOff>31750</xdr:rowOff>
              </to>
            </anchor>
          </controlPr>
        </control>
      </mc:Choice>
    </mc:AlternateContent>
    <mc:AlternateContent xmlns:mc="http://schemas.openxmlformats.org/markup-compatibility/2006">
      <mc:Choice Requires="x14">
        <control shapeId="13468" r:id="rId19" name="Check Box 156">
          <controlPr defaultSize="0" autoFill="0" autoLine="0" autoPict="0">
            <anchor moveWithCells="1">
              <from>
                <xdr:col>9</xdr:col>
                <xdr:colOff>57150</xdr:colOff>
                <xdr:row>0</xdr:row>
                <xdr:rowOff>990600</xdr:rowOff>
              </from>
              <to>
                <xdr:col>10</xdr:col>
                <xdr:colOff>0</xdr:colOff>
                <xdr:row>1</xdr:row>
                <xdr:rowOff>31750</xdr:rowOff>
              </to>
            </anchor>
          </controlPr>
        </control>
      </mc:Choice>
    </mc:AlternateContent>
    <mc:AlternateContent xmlns:mc="http://schemas.openxmlformats.org/markup-compatibility/2006">
      <mc:Choice Requires="x14">
        <control shapeId="13469" r:id="rId20" name="Check Box 157">
          <controlPr defaultSize="0" autoFill="0" autoLine="0" autoPict="0">
            <anchor moveWithCells="1">
              <from>
                <xdr:col>10</xdr:col>
                <xdr:colOff>57150</xdr:colOff>
                <xdr:row>0</xdr:row>
                <xdr:rowOff>990600</xdr:rowOff>
              </from>
              <to>
                <xdr:col>11</xdr:col>
                <xdr:colOff>0</xdr:colOff>
                <xdr:row>1</xdr:row>
                <xdr:rowOff>31750</xdr:rowOff>
              </to>
            </anchor>
          </controlPr>
        </control>
      </mc:Choice>
    </mc:AlternateContent>
    <mc:AlternateContent xmlns:mc="http://schemas.openxmlformats.org/markup-compatibility/2006">
      <mc:Choice Requires="x14">
        <control shapeId="13470" r:id="rId21" name="Check Box 158">
          <controlPr defaultSize="0" autoFill="0" autoLine="0" autoPict="0">
            <anchor moveWithCells="1">
              <from>
                <xdr:col>11</xdr:col>
                <xdr:colOff>57150</xdr:colOff>
                <xdr:row>0</xdr:row>
                <xdr:rowOff>990600</xdr:rowOff>
              </from>
              <to>
                <xdr:col>12</xdr:col>
                <xdr:colOff>0</xdr:colOff>
                <xdr:row>1</xdr:row>
                <xdr:rowOff>31750</xdr:rowOff>
              </to>
            </anchor>
          </controlPr>
        </control>
      </mc:Choice>
    </mc:AlternateContent>
    <mc:AlternateContent xmlns:mc="http://schemas.openxmlformats.org/markup-compatibility/2006">
      <mc:Choice Requires="x14">
        <control shapeId="13471" r:id="rId22" name="Check Box 159">
          <controlPr defaultSize="0" autoFill="0" autoLine="0" autoPict="0">
            <anchor moveWithCells="1">
              <from>
                <xdr:col>12</xdr:col>
                <xdr:colOff>57150</xdr:colOff>
                <xdr:row>0</xdr:row>
                <xdr:rowOff>990600</xdr:rowOff>
              </from>
              <to>
                <xdr:col>13</xdr:col>
                <xdr:colOff>0</xdr:colOff>
                <xdr:row>1</xdr:row>
                <xdr:rowOff>31750</xdr:rowOff>
              </to>
            </anchor>
          </controlPr>
        </control>
      </mc:Choice>
    </mc:AlternateContent>
    <mc:AlternateContent xmlns:mc="http://schemas.openxmlformats.org/markup-compatibility/2006">
      <mc:Choice Requires="x14">
        <control shapeId="13472" r:id="rId23" name="Check Box 160">
          <controlPr defaultSize="0" autoFill="0" autoLine="0" autoPict="0">
            <anchor moveWithCells="1">
              <from>
                <xdr:col>13</xdr:col>
                <xdr:colOff>57150</xdr:colOff>
                <xdr:row>0</xdr:row>
                <xdr:rowOff>990600</xdr:rowOff>
              </from>
              <to>
                <xdr:col>14</xdr:col>
                <xdr:colOff>0</xdr:colOff>
                <xdr:row>1</xdr:row>
                <xdr:rowOff>31750</xdr:rowOff>
              </to>
            </anchor>
          </controlPr>
        </control>
      </mc:Choice>
    </mc:AlternateContent>
    <mc:AlternateContent xmlns:mc="http://schemas.openxmlformats.org/markup-compatibility/2006">
      <mc:Choice Requires="x14">
        <control shapeId="13473" r:id="rId24" name="Check Box 161">
          <controlPr defaultSize="0" autoFill="0" autoLine="0" autoPict="0">
            <anchor moveWithCells="1">
              <from>
                <xdr:col>14</xdr:col>
                <xdr:colOff>57150</xdr:colOff>
                <xdr:row>0</xdr:row>
                <xdr:rowOff>990600</xdr:rowOff>
              </from>
              <to>
                <xdr:col>15</xdr:col>
                <xdr:colOff>0</xdr:colOff>
                <xdr:row>1</xdr:row>
                <xdr:rowOff>31750</xdr:rowOff>
              </to>
            </anchor>
          </controlPr>
        </control>
      </mc:Choice>
    </mc:AlternateContent>
    <mc:AlternateContent xmlns:mc="http://schemas.openxmlformats.org/markup-compatibility/2006">
      <mc:Choice Requires="x14">
        <control shapeId="13474" r:id="rId25" name="Check Box 162">
          <controlPr defaultSize="0" autoFill="0" autoLine="0" autoPict="0">
            <anchor moveWithCells="1">
              <from>
                <xdr:col>15</xdr:col>
                <xdr:colOff>57150</xdr:colOff>
                <xdr:row>0</xdr:row>
                <xdr:rowOff>990600</xdr:rowOff>
              </from>
              <to>
                <xdr:col>16</xdr:col>
                <xdr:colOff>0</xdr:colOff>
                <xdr:row>1</xdr:row>
                <xdr:rowOff>31750</xdr:rowOff>
              </to>
            </anchor>
          </controlPr>
        </control>
      </mc:Choice>
    </mc:AlternateContent>
    <mc:AlternateContent xmlns:mc="http://schemas.openxmlformats.org/markup-compatibility/2006">
      <mc:Choice Requires="x14">
        <control shapeId="13475" r:id="rId26" name="Check Box 163">
          <controlPr defaultSize="0" autoFill="0" autoLine="0" autoPict="0">
            <anchor moveWithCells="1">
              <from>
                <xdr:col>2</xdr:col>
                <xdr:colOff>495300</xdr:colOff>
                <xdr:row>0</xdr:row>
                <xdr:rowOff>1003300</xdr:rowOff>
              </from>
              <to>
                <xdr:col>2</xdr:col>
                <xdr:colOff>1181100</xdr:colOff>
                <xdr:row>1</xdr:row>
                <xdr:rowOff>38100</xdr:rowOff>
              </to>
            </anchor>
          </controlPr>
        </control>
      </mc:Choice>
    </mc:AlternateContent>
    <mc:AlternateContent xmlns:mc="http://schemas.openxmlformats.org/markup-compatibility/2006">
      <mc:Choice Requires="x14">
        <control shapeId="13477" r:id="rId27" name="Button 165">
          <controlPr defaultSize="0" print="0" autoFill="0" autoPict="0" macro="[0]!yjk_返済と利息">
            <anchor moveWithCells="1" sizeWithCells="1">
              <from>
                <xdr:col>5</xdr:col>
                <xdr:colOff>241300</xdr:colOff>
                <xdr:row>0</xdr:row>
                <xdr:rowOff>450850</xdr:rowOff>
              </from>
              <to>
                <xdr:col>7</xdr:col>
                <xdr:colOff>57150</xdr:colOff>
                <xdr:row>0</xdr:row>
                <xdr:rowOff>736600</xdr:rowOff>
              </to>
            </anchor>
          </controlPr>
        </control>
      </mc:Choice>
    </mc:AlternateContent>
    <mc:AlternateContent xmlns:mc="http://schemas.openxmlformats.org/markup-compatibility/2006">
      <mc:Choice Requires="x14">
        <control shapeId="13478" r:id="rId28" name="Button 166">
          <controlPr defaultSize="0" print="0" autoFill="0" autoPict="0" macro="[0]!m_予実管理印刷">
            <anchor>
              <from>
                <xdr:col>9</xdr:col>
                <xdr:colOff>298450</xdr:colOff>
                <xdr:row>0</xdr:row>
                <xdr:rowOff>450850</xdr:rowOff>
              </from>
              <to>
                <xdr:col>11</xdr:col>
                <xdr:colOff>127000</xdr:colOff>
                <xdr:row>0</xdr:row>
                <xdr:rowOff>736600</xdr:rowOff>
              </to>
            </anchor>
          </controlPr>
        </control>
      </mc:Choice>
    </mc:AlternateContent>
    <mc:AlternateContent xmlns:mc="http://schemas.openxmlformats.org/markup-compatibility/2006">
      <mc:Choice Requires="x14">
        <control shapeId="13481" r:id="rId29" name="Button 86">
          <controlPr defaultSize="0" print="0" autoFill="0" autoPict="0" macro="[0]!aaa現預金差額調整4">
            <anchor moveWithCells="1" sizeWithCells="1">
              <from>
                <xdr:col>3</xdr:col>
                <xdr:colOff>50800</xdr:colOff>
                <xdr:row>145</xdr:row>
                <xdr:rowOff>19050</xdr:rowOff>
              </from>
              <to>
                <xdr:col>3</xdr:col>
                <xdr:colOff>698500</xdr:colOff>
                <xdr:row>145</xdr:row>
                <xdr:rowOff>203200</xdr:rowOff>
              </to>
            </anchor>
          </controlPr>
        </control>
      </mc:Choice>
    </mc:AlternateContent>
    <mc:AlternateContent xmlns:mc="http://schemas.openxmlformats.org/markup-compatibility/2006">
      <mc:Choice Requires="x14">
        <control shapeId="13482" r:id="rId30" name="Button 221">
          <controlPr defaultSize="0" print="0" autoFill="0" autoPict="0" macro="[0]!aaa現預金差額調整5">
            <anchor moveWithCells="1" sizeWithCells="1">
              <from>
                <xdr:col>4</xdr:col>
                <xdr:colOff>69850</xdr:colOff>
                <xdr:row>145</xdr:row>
                <xdr:rowOff>19050</xdr:rowOff>
              </from>
              <to>
                <xdr:col>4</xdr:col>
                <xdr:colOff>717550</xdr:colOff>
                <xdr:row>145</xdr:row>
                <xdr:rowOff>209550</xdr:rowOff>
              </to>
            </anchor>
          </controlPr>
        </control>
      </mc:Choice>
    </mc:AlternateContent>
    <mc:AlternateContent xmlns:mc="http://schemas.openxmlformats.org/markup-compatibility/2006">
      <mc:Choice Requires="x14">
        <control shapeId="13483" r:id="rId31" name="Button 225">
          <controlPr defaultSize="0" print="0" autoFill="0" autoPict="0" macro="[0]!aaa現預金差額調整6">
            <anchor moveWithCells="1" sizeWithCells="1">
              <from>
                <xdr:col>5</xdr:col>
                <xdr:colOff>76200</xdr:colOff>
                <xdr:row>145</xdr:row>
                <xdr:rowOff>19050</xdr:rowOff>
              </from>
              <to>
                <xdr:col>5</xdr:col>
                <xdr:colOff>723900</xdr:colOff>
                <xdr:row>145</xdr:row>
                <xdr:rowOff>209550</xdr:rowOff>
              </to>
            </anchor>
          </controlPr>
        </control>
      </mc:Choice>
    </mc:AlternateContent>
    <mc:AlternateContent xmlns:mc="http://schemas.openxmlformats.org/markup-compatibility/2006">
      <mc:Choice Requires="x14">
        <control shapeId="13484" r:id="rId32" name="Button 227">
          <controlPr defaultSize="0" print="0" autoFill="0" autoPict="0" macro="[0]!aaa現預金差額調整7">
            <anchor moveWithCells="1" sizeWithCells="1">
              <from>
                <xdr:col>6</xdr:col>
                <xdr:colOff>38100</xdr:colOff>
                <xdr:row>145</xdr:row>
                <xdr:rowOff>19050</xdr:rowOff>
              </from>
              <to>
                <xdr:col>6</xdr:col>
                <xdr:colOff>679450</xdr:colOff>
                <xdr:row>145</xdr:row>
                <xdr:rowOff>209550</xdr:rowOff>
              </to>
            </anchor>
          </controlPr>
        </control>
      </mc:Choice>
    </mc:AlternateContent>
    <mc:AlternateContent xmlns:mc="http://schemas.openxmlformats.org/markup-compatibility/2006">
      <mc:Choice Requires="x14">
        <control shapeId="13485" r:id="rId33" name="Button 229">
          <controlPr defaultSize="0" print="0" autoFill="0" autoPict="0" macro="[0]!aaa現預金差額調整8">
            <anchor moveWithCells="1" sizeWithCells="1">
              <from>
                <xdr:col>7</xdr:col>
                <xdr:colOff>76200</xdr:colOff>
                <xdr:row>145</xdr:row>
                <xdr:rowOff>19050</xdr:rowOff>
              </from>
              <to>
                <xdr:col>7</xdr:col>
                <xdr:colOff>717550</xdr:colOff>
                <xdr:row>145</xdr:row>
                <xdr:rowOff>209550</xdr:rowOff>
              </to>
            </anchor>
          </controlPr>
        </control>
      </mc:Choice>
    </mc:AlternateContent>
    <mc:AlternateContent xmlns:mc="http://schemas.openxmlformats.org/markup-compatibility/2006">
      <mc:Choice Requires="x14">
        <control shapeId="13486" r:id="rId34" name="Button 230">
          <controlPr defaultSize="0" print="0" autoFill="0" autoPict="0" macro="[0]!aaa現預金差額調整9">
            <anchor moveWithCells="1" sizeWithCells="1">
              <from>
                <xdr:col>8</xdr:col>
                <xdr:colOff>50800</xdr:colOff>
                <xdr:row>145</xdr:row>
                <xdr:rowOff>19050</xdr:rowOff>
              </from>
              <to>
                <xdr:col>8</xdr:col>
                <xdr:colOff>685800</xdr:colOff>
                <xdr:row>145</xdr:row>
                <xdr:rowOff>209550</xdr:rowOff>
              </to>
            </anchor>
          </controlPr>
        </control>
      </mc:Choice>
    </mc:AlternateContent>
    <mc:AlternateContent xmlns:mc="http://schemas.openxmlformats.org/markup-compatibility/2006">
      <mc:Choice Requires="x14">
        <control shapeId="13487" r:id="rId35" name="Button 236">
          <controlPr defaultSize="0" print="0" autoFill="0" autoPict="0" macro="[0]!aaa現預金差額調整10">
            <anchor moveWithCells="1" sizeWithCells="1">
              <from>
                <xdr:col>9</xdr:col>
                <xdr:colOff>38100</xdr:colOff>
                <xdr:row>145</xdr:row>
                <xdr:rowOff>19050</xdr:rowOff>
              </from>
              <to>
                <xdr:col>9</xdr:col>
                <xdr:colOff>679450</xdr:colOff>
                <xdr:row>145</xdr:row>
                <xdr:rowOff>209550</xdr:rowOff>
              </to>
            </anchor>
          </controlPr>
        </control>
      </mc:Choice>
    </mc:AlternateContent>
    <mc:AlternateContent xmlns:mc="http://schemas.openxmlformats.org/markup-compatibility/2006">
      <mc:Choice Requires="x14">
        <control shapeId="13488" r:id="rId36" name="Button 238">
          <controlPr defaultSize="0" print="0" autoFill="0" autoPict="0" macro="[0]!aaa現預金差額調整11">
            <anchor moveWithCells="1" sizeWithCells="1">
              <from>
                <xdr:col>10</xdr:col>
                <xdr:colOff>57150</xdr:colOff>
                <xdr:row>145</xdr:row>
                <xdr:rowOff>19050</xdr:rowOff>
              </from>
              <to>
                <xdr:col>10</xdr:col>
                <xdr:colOff>698500</xdr:colOff>
                <xdr:row>145</xdr:row>
                <xdr:rowOff>209550</xdr:rowOff>
              </to>
            </anchor>
          </controlPr>
        </control>
      </mc:Choice>
    </mc:AlternateContent>
    <mc:AlternateContent xmlns:mc="http://schemas.openxmlformats.org/markup-compatibility/2006">
      <mc:Choice Requires="x14">
        <control shapeId="13489" r:id="rId37" name="Button 239">
          <controlPr defaultSize="0" print="0" autoFill="0" autoPict="0" macro="[0]!aaa現預金差額調整12">
            <anchor moveWithCells="1" sizeWithCells="1">
              <from>
                <xdr:col>11</xdr:col>
                <xdr:colOff>50800</xdr:colOff>
                <xdr:row>145</xdr:row>
                <xdr:rowOff>19050</xdr:rowOff>
              </from>
              <to>
                <xdr:col>11</xdr:col>
                <xdr:colOff>685800</xdr:colOff>
                <xdr:row>145</xdr:row>
                <xdr:rowOff>209550</xdr:rowOff>
              </to>
            </anchor>
          </controlPr>
        </control>
      </mc:Choice>
    </mc:AlternateContent>
    <mc:AlternateContent xmlns:mc="http://schemas.openxmlformats.org/markup-compatibility/2006">
      <mc:Choice Requires="x14">
        <control shapeId="13490" r:id="rId38" name="Button 240">
          <controlPr defaultSize="0" print="0" autoFill="0" autoPict="0" macro="[0]!aaa現預金差額調整13">
            <anchor moveWithCells="1" sizeWithCells="1">
              <from>
                <xdr:col>12</xdr:col>
                <xdr:colOff>50800</xdr:colOff>
                <xdr:row>145</xdr:row>
                <xdr:rowOff>19050</xdr:rowOff>
              </from>
              <to>
                <xdr:col>12</xdr:col>
                <xdr:colOff>698500</xdr:colOff>
                <xdr:row>145</xdr:row>
                <xdr:rowOff>209550</xdr:rowOff>
              </to>
            </anchor>
          </controlPr>
        </control>
      </mc:Choice>
    </mc:AlternateContent>
    <mc:AlternateContent xmlns:mc="http://schemas.openxmlformats.org/markup-compatibility/2006">
      <mc:Choice Requires="x14">
        <control shapeId="13491" r:id="rId39" name="Button 242">
          <controlPr defaultSize="0" print="0" autoFill="0" autoPict="0" macro="[0]!aaa現預金差額調整14">
            <anchor moveWithCells="1" sizeWithCells="1">
              <from>
                <xdr:col>13</xdr:col>
                <xdr:colOff>19050</xdr:colOff>
                <xdr:row>145</xdr:row>
                <xdr:rowOff>19050</xdr:rowOff>
              </from>
              <to>
                <xdr:col>13</xdr:col>
                <xdr:colOff>660400</xdr:colOff>
                <xdr:row>145</xdr:row>
                <xdr:rowOff>209550</xdr:rowOff>
              </to>
            </anchor>
          </controlPr>
        </control>
      </mc:Choice>
    </mc:AlternateContent>
    <mc:AlternateContent xmlns:mc="http://schemas.openxmlformats.org/markup-compatibility/2006">
      <mc:Choice Requires="x14">
        <control shapeId="13492" r:id="rId40" name="Button 243">
          <controlPr defaultSize="0" print="0" autoFill="0" autoPict="0" macro="[0]!aaa現預金差額調整15">
            <anchor moveWithCells="1" sizeWithCells="1">
              <from>
                <xdr:col>14</xdr:col>
                <xdr:colOff>19050</xdr:colOff>
                <xdr:row>145</xdr:row>
                <xdr:rowOff>19050</xdr:rowOff>
              </from>
              <to>
                <xdr:col>14</xdr:col>
                <xdr:colOff>666750</xdr:colOff>
                <xdr:row>145</xdr:row>
                <xdr:rowOff>209550</xdr:rowOff>
              </to>
            </anchor>
          </controlPr>
        </control>
      </mc:Choice>
    </mc:AlternateContent>
    <mc:AlternateContent xmlns:mc="http://schemas.openxmlformats.org/markup-compatibility/2006">
      <mc:Choice Requires="x14">
        <control shapeId="13493" r:id="rId41" name="Button 181">
          <controlPr defaultSize="0" print="0" autoFill="0" autoPict="0" macro="[0]!yjk減価償却費転記">
            <anchor>
              <from>
                <xdr:col>7</xdr:col>
                <xdr:colOff>469900</xdr:colOff>
                <xdr:row>0</xdr:row>
                <xdr:rowOff>450850</xdr:rowOff>
              </from>
              <to>
                <xdr:col>9</xdr:col>
                <xdr:colOff>279400</xdr:colOff>
                <xdr:row>0</xdr:row>
                <xdr:rowOff>736600</xdr:rowOff>
              </to>
            </anchor>
          </controlPr>
        </control>
      </mc:Choice>
    </mc:AlternateContent>
    <mc:AlternateContent xmlns:mc="http://schemas.openxmlformats.org/markup-compatibility/2006">
      <mc:Choice Requires="x14">
        <control shapeId="13514" r:id="rId42" name="Check Box 202">
          <controlPr defaultSize="0" autoFill="0" autoLine="0" autoPict="0">
            <anchor moveWithCells="1">
              <from>
                <xdr:col>36</xdr:col>
                <xdr:colOff>12700</xdr:colOff>
                <xdr:row>170</xdr:row>
                <xdr:rowOff>203200</xdr:rowOff>
              </from>
              <to>
                <xdr:col>36</xdr:col>
                <xdr:colOff>450850</xdr:colOff>
                <xdr:row>171</xdr:row>
                <xdr:rowOff>228600</xdr:rowOff>
              </to>
            </anchor>
          </controlPr>
        </control>
      </mc:Choice>
    </mc:AlternateContent>
    <mc:AlternateContent xmlns:mc="http://schemas.openxmlformats.org/markup-compatibility/2006">
      <mc:Choice Requires="x14">
        <control shapeId="13515" r:id="rId43" name="Check Box 203">
          <controlPr defaultSize="0" autoFill="0" autoLine="0" autoPict="0">
            <anchor moveWithCells="1">
              <from>
                <xdr:col>36</xdr:col>
                <xdr:colOff>12700</xdr:colOff>
                <xdr:row>171</xdr:row>
                <xdr:rowOff>241300</xdr:rowOff>
              </from>
              <to>
                <xdr:col>36</xdr:col>
                <xdr:colOff>381000</xdr:colOff>
                <xdr:row>173</xdr:row>
                <xdr:rowOff>12700</xdr:rowOff>
              </to>
            </anchor>
          </controlPr>
        </control>
      </mc:Choice>
    </mc:AlternateContent>
    <mc:AlternateContent xmlns:mc="http://schemas.openxmlformats.org/markup-compatibility/2006">
      <mc:Choice Requires="x14">
        <control shapeId="13516" r:id="rId44" name="Check Box 204">
          <controlPr defaultSize="0" autoFill="0" autoLine="0" autoPict="0">
            <anchor moveWithCells="1">
              <from>
                <xdr:col>36</xdr:col>
                <xdr:colOff>12700</xdr:colOff>
                <xdr:row>173</xdr:row>
                <xdr:rowOff>209550</xdr:rowOff>
              </from>
              <to>
                <xdr:col>36</xdr:col>
                <xdr:colOff>450850</xdr:colOff>
                <xdr:row>174</xdr:row>
                <xdr:rowOff>228600</xdr:rowOff>
              </to>
            </anchor>
          </controlPr>
        </control>
      </mc:Choice>
    </mc:AlternateContent>
    <mc:AlternateContent xmlns:mc="http://schemas.openxmlformats.org/markup-compatibility/2006">
      <mc:Choice Requires="x14">
        <control shapeId="13517" r:id="rId45" name="Check Box 205">
          <controlPr defaultSize="0" autoFill="0" autoLine="0" autoPict="0">
            <anchor moveWithCells="1">
              <from>
                <xdr:col>36</xdr:col>
                <xdr:colOff>12700</xdr:colOff>
                <xdr:row>172</xdr:row>
                <xdr:rowOff>241300</xdr:rowOff>
              </from>
              <to>
                <xdr:col>36</xdr:col>
                <xdr:colOff>450850</xdr:colOff>
                <xdr:row>174</xdr:row>
                <xdr:rowOff>31750</xdr:rowOff>
              </to>
            </anchor>
          </controlPr>
        </control>
      </mc:Choice>
    </mc:AlternateContent>
    <mc:AlternateContent xmlns:mc="http://schemas.openxmlformats.org/markup-compatibility/2006">
      <mc:Choice Requires="x14">
        <control shapeId="13518" r:id="rId46" name="Check Box 206">
          <controlPr defaultSize="0" autoFill="0" autoLine="0" autoPict="0">
            <anchor moveWithCells="1">
              <from>
                <xdr:col>36</xdr:col>
                <xdr:colOff>12700</xdr:colOff>
                <xdr:row>174</xdr:row>
                <xdr:rowOff>241300</xdr:rowOff>
              </from>
              <to>
                <xdr:col>36</xdr:col>
                <xdr:colOff>450850</xdr:colOff>
                <xdr:row>176</xdr:row>
                <xdr:rowOff>31750</xdr:rowOff>
              </to>
            </anchor>
          </controlPr>
        </control>
      </mc:Choice>
    </mc:AlternateContent>
    <mc:AlternateContent xmlns:mc="http://schemas.openxmlformats.org/markup-compatibility/2006">
      <mc:Choice Requires="x14">
        <control shapeId="13519" r:id="rId47" name="Check Box 207">
          <controlPr defaultSize="0" autoFill="0" autoLine="0" autoPict="0">
            <anchor moveWithCells="1">
              <from>
                <xdr:col>36</xdr:col>
                <xdr:colOff>12700</xdr:colOff>
                <xdr:row>175</xdr:row>
                <xdr:rowOff>228600</xdr:rowOff>
              </from>
              <to>
                <xdr:col>36</xdr:col>
                <xdr:colOff>450850</xdr:colOff>
                <xdr:row>177</xdr:row>
                <xdr:rowOff>12700</xdr:rowOff>
              </to>
            </anchor>
          </controlPr>
        </control>
      </mc:Choice>
    </mc:AlternateContent>
    <mc:AlternateContent xmlns:mc="http://schemas.openxmlformats.org/markup-compatibility/2006">
      <mc:Choice Requires="x14">
        <control shapeId="13520" r:id="rId48" name="Check Box 208">
          <controlPr defaultSize="0" autoFill="0" autoLine="0" autoPict="0">
            <anchor moveWithCells="1">
              <from>
                <xdr:col>36</xdr:col>
                <xdr:colOff>12700</xdr:colOff>
                <xdr:row>176</xdr:row>
                <xdr:rowOff>203200</xdr:rowOff>
              </from>
              <to>
                <xdr:col>36</xdr:col>
                <xdr:colOff>450850</xdr:colOff>
                <xdr:row>177</xdr:row>
                <xdr:rowOff>228600</xdr:rowOff>
              </to>
            </anchor>
          </controlPr>
        </control>
      </mc:Choice>
    </mc:AlternateContent>
    <mc:AlternateContent xmlns:mc="http://schemas.openxmlformats.org/markup-compatibility/2006">
      <mc:Choice Requires="x14">
        <control shapeId="13521" r:id="rId49" name="Check Box 209">
          <controlPr defaultSize="0" autoFill="0" autoLine="0" autoPict="0">
            <anchor moveWithCells="1">
              <from>
                <xdr:col>36</xdr:col>
                <xdr:colOff>12700</xdr:colOff>
                <xdr:row>177</xdr:row>
                <xdr:rowOff>203200</xdr:rowOff>
              </from>
              <to>
                <xdr:col>36</xdr:col>
                <xdr:colOff>450850</xdr:colOff>
                <xdr:row>178</xdr:row>
                <xdr:rowOff>228600</xdr:rowOff>
              </to>
            </anchor>
          </controlPr>
        </control>
      </mc:Choice>
    </mc:AlternateContent>
    <mc:AlternateContent xmlns:mc="http://schemas.openxmlformats.org/markup-compatibility/2006">
      <mc:Choice Requires="x14">
        <control shapeId="13522" r:id="rId50" name="Check Box 210">
          <controlPr defaultSize="0" autoFill="0" autoLine="0" autoPict="0">
            <anchor moveWithCells="1">
              <from>
                <xdr:col>36</xdr:col>
                <xdr:colOff>12700</xdr:colOff>
                <xdr:row>178</xdr:row>
                <xdr:rowOff>203200</xdr:rowOff>
              </from>
              <to>
                <xdr:col>36</xdr:col>
                <xdr:colOff>450850</xdr:colOff>
                <xdr:row>179</xdr:row>
                <xdr:rowOff>228600</xdr:rowOff>
              </to>
            </anchor>
          </controlPr>
        </control>
      </mc:Choice>
    </mc:AlternateContent>
    <mc:AlternateContent xmlns:mc="http://schemas.openxmlformats.org/markup-compatibility/2006">
      <mc:Choice Requires="x14">
        <control shapeId="13523" r:id="rId51" name="Check Box 211">
          <controlPr defaultSize="0" autoFill="0" autoLine="0" autoPict="0">
            <anchor moveWithCells="1">
              <from>
                <xdr:col>36</xdr:col>
                <xdr:colOff>12700</xdr:colOff>
                <xdr:row>179</xdr:row>
                <xdr:rowOff>203200</xdr:rowOff>
              </from>
              <to>
                <xdr:col>36</xdr:col>
                <xdr:colOff>450850</xdr:colOff>
                <xdr:row>180</xdr:row>
                <xdr:rowOff>228600</xdr:rowOff>
              </to>
            </anchor>
          </controlPr>
        </control>
      </mc:Choice>
    </mc:AlternateContent>
    <mc:AlternateContent xmlns:mc="http://schemas.openxmlformats.org/markup-compatibility/2006">
      <mc:Choice Requires="x14">
        <control shapeId="13524" r:id="rId52" name="Button 212">
          <controlPr defaultSize="0" print="0" autoFill="0" autoPict="0" macro="[0]!yjk当期計画CFを予実管理にコピー">
            <anchor>
              <from>
                <xdr:col>17</xdr:col>
                <xdr:colOff>565150</xdr:colOff>
                <xdr:row>132</xdr:row>
                <xdr:rowOff>222250</xdr:rowOff>
              </from>
              <to>
                <xdr:col>38</xdr:col>
                <xdr:colOff>869950</xdr:colOff>
                <xdr:row>134</xdr:row>
                <xdr:rowOff>190500</xdr:rowOff>
              </to>
            </anchor>
          </controlPr>
        </control>
      </mc:Choice>
    </mc:AlternateContent>
    <mc:AlternateContent xmlns:mc="http://schemas.openxmlformats.org/markup-compatibility/2006">
      <mc:Choice Requires="x14">
        <control shapeId="13526" r:id="rId53" name="Button 214">
          <controlPr defaultSize="0" print="0" autoFill="0" autoPict="0" macro="[0]!taihi_check_f">
            <anchor>
              <from>
                <xdr:col>36</xdr:col>
                <xdr:colOff>133350</xdr:colOff>
                <xdr:row>0</xdr:row>
                <xdr:rowOff>666750</xdr:rowOff>
              </from>
              <to>
                <xdr:col>37</xdr:col>
                <xdr:colOff>228600</xdr:colOff>
                <xdr:row>0</xdr:row>
                <xdr:rowOff>952500</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05EE4-828B-44A3-B04A-9EF8F1B891E0}">
  <sheetPr codeName="Sheet4">
    <tabColor rgb="FFFF66FF"/>
    <pageSetUpPr fitToPage="1"/>
  </sheetPr>
  <dimension ref="A4:I39"/>
  <sheetViews>
    <sheetView showGridLines="0" zoomScale="70" zoomScaleNormal="70" zoomScalePageLayoutView="70" workbookViewId="0">
      <selection activeCell="M17" sqref="M17"/>
    </sheetView>
  </sheetViews>
  <sheetFormatPr defaultColWidth="10.08203125" defaultRowHeight="14.5"/>
  <cols>
    <col min="1" max="1" width="10.08203125" style="741"/>
    <col min="2" max="2" width="19.58203125" style="741" bestFit="1" customWidth="1"/>
    <col min="3" max="16384" width="10.08203125" style="741"/>
  </cols>
  <sheetData>
    <row r="4" spans="1:9" ht="22.5">
      <c r="B4" s="1239"/>
    </row>
    <row r="5" spans="1:9" ht="25.5">
      <c r="A5" s="741" t="s">
        <v>292</v>
      </c>
      <c r="B5" s="742" t="str">
        <f>IF(HOME!D2="","",HOME!D2)</f>
        <v/>
      </c>
      <c r="C5" s="2128" t="s">
        <v>363</v>
      </c>
    </row>
    <row r="7" spans="1:9">
      <c r="C7" s="743"/>
    </row>
    <row r="9" spans="1:9">
      <c r="B9" s="743"/>
      <c r="D9" s="744"/>
      <c r="E9" s="744"/>
      <c r="F9" s="744"/>
      <c r="G9" s="744"/>
      <c r="H9" s="744"/>
      <c r="I9" s="745"/>
    </row>
    <row r="11" spans="1:9">
      <c r="C11" s="743"/>
    </row>
    <row r="16" spans="1:9" ht="28.5">
      <c r="A16" s="1240">
        <f>報告書印刷!E1</f>
        <v>45473</v>
      </c>
      <c r="B16" s="743"/>
      <c r="C16" s="743"/>
      <c r="D16" s="743"/>
      <c r="E16" s="743"/>
      <c r="F16" s="743"/>
      <c r="G16" s="743"/>
      <c r="H16" s="743"/>
    </row>
    <row r="39" spans="5:5" ht="22.5">
      <c r="E39" s="747" t="str">
        <f>計画表紙!E39</f>
        <v>○○税理士事務所</v>
      </c>
    </row>
  </sheetData>
  <sheetProtection sheet="1" objects="1" scenarios="1"/>
  <phoneticPr fontId="2"/>
  <conditionalFormatting sqref="A16">
    <cfRule type="expression" dxfId="4860" priority="1">
      <formula>CELL("protect", A16)=0</formula>
    </cfRule>
  </conditionalFormatting>
  <pageMargins left="0.5" right="0.5" top="0.5" bottom="0.5" header="0.31496062992125984" footer="0.31496062992125984"/>
  <pageSetup paperSize="9" scale="9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ボタン 1">
              <controlPr defaultSize="0" print="0" autoFill="0" autoPict="0" macro="[0]!P表紙印刷A4">
                <anchor moveWithCells="1" sizeWithCells="1">
                  <from>
                    <xdr:col>8</xdr:col>
                    <xdr:colOff>552450</xdr:colOff>
                    <xdr:row>0</xdr:row>
                    <xdr:rowOff>146050</xdr:rowOff>
                  </from>
                  <to>
                    <xdr:col>10</xdr:col>
                    <xdr:colOff>95250</xdr:colOff>
                    <xdr:row>2</xdr:row>
                    <xdr:rowOff>69850</xdr:rowOff>
                  </to>
                </anchor>
              </controlPr>
            </control>
          </mc:Choice>
        </mc:AlternateContent>
        <mc:AlternateContent xmlns:mc="http://schemas.openxmlformats.org/markup-compatibility/2006">
          <mc:Choice Requires="x14">
            <control shapeId="14338" r:id="rId5" name="Button 2">
              <controlPr defaultSize="0" print="0" autoFill="0" autoPict="0" macro="[0]!hogo_kaijyo">
                <anchor moveWithCells="1" sizeWithCells="1">
                  <from>
                    <xdr:col>10</xdr:col>
                    <xdr:colOff>107950</xdr:colOff>
                    <xdr:row>0</xdr:row>
                    <xdr:rowOff>146050</xdr:rowOff>
                  </from>
                  <to>
                    <xdr:col>11</xdr:col>
                    <xdr:colOff>419100</xdr:colOff>
                    <xdr:row>2</xdr:row>
                    <xdr:rowOff>69850</xdr:rowOff>
                  </to>
                </anchor>
              </controlPr>
            </control>
          </mc:Choice>
        </mc:AlternateContent>
        <mc:AlternateContent xmlns:mc="http://schemas.openxmlformats.org/markup-compatibility/2006">
          <mc:Choice Requires="x14">
            <control shapeId="14339" r:id="rId6" name="Button 3">
              <controlPr defaultSize="0" print="0" autoFill="0" autoPict="0" macro="[0]!hogo">
                <anchor moveWithCells="1" sizeWithCells="1">
                  <from>
                    <xdr:col>11</xdr:col>
                    <xdr:colOff>431800</xdr:colOff>
                    <xdr:row>0</xdr:row>
                    <xdr:rowOff>146050</xdr:rowOff>
                  </from>
                  <to>
                    <xdr:col>12</xdr:col>
                    <xdr:colOff>742950</xdr:colOff>
                    <xdr:row>2</xdr:row>
                    <xdr:rowOff>69850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207D7-3C57-4392-BDAF-4AD724DE8603}">
  <sheetPr codeName="Sheet37">
    <tabColor rgb="FFFF66FF"/>
    <pageSetUpPr fitToPage="1"/>
  </sheetPr>
  <dimension ref="A1:AT232"/>
  <sheetViews>
    <sheetView showGridLines="0" showZeros="0" zoomScale="70" zoomScaleNormal="70" zoomScaleSheetLayoutView="80" workbookViewId="0">
      <pane xSplit="2" ySplit="4" topLeftCell="C5" activePane="bottomRight" state="frozen"/>
      <selection activeCell="G133" sqref="G133"/>
      <selection pane="topRight" activeCell="G133" sqref="G133"/>
      <selection pane="bottomLeft" activeCell="G133" sqref="G133"/>
      <selection pane="bottomRight" activeCell="W20" sqref="W20"/>
    </sheetView>
  </sheetViews>
  <sheetFormatPr defaultColWidth="4.58203125" defaultRowHeight="17.5"/>
  <cols>
    <col min="1" max="1" width="2.25" style="1075" customWidth="1"/>
    <col min="2" max="2" width="4.25" style="1075" customWidth="1"/>
    <col min="3" max="3" width="14.75" style="1075" customWidth="1"/>
    <col min="4" max="15" width="9.25" style="1075" customWidth="1"/>
    <col min="16" max="16" width="9.75" style="1075" customWidth="1"/>
    <col min="17" max="17" width="8.58203125" style="1075" customWidth="1"/>
    <col min="18" max="18" width="8.33203125" style="1075" customWidth="1"/>
    <col min="19" max="19" width="8.33203125" style="900" customWidth="1"/>
    <col min="20" max="20" width="8.25" style="1075" hidden="1" customWidth="1"/>
    <col min="21" max="21" width="7.5" style="1075" hidden="1" customWidth="1"/>
    <col min="22" max="22" width="9.75" style="1075" customWidth="1"/>
    <col min="23" max="23" width="38.75" style="1075" customWidth="1"/>
    <col min="24" max="45" width="4.58203125" style="1075"/>
    <col min="46" max="46" width="4.58203125" style="1075" hidden="1" customWidth="1"/>
    <col min="47" max="16384" width="4.58203125" style="1075"/>
  </cols>
  <sheetData>
    <row r="1" spans="1:46" ht="58.5" customHeight="1" thickBot="1">
      <c r="B1" s="1287"/>
      <c r="C1" s="1288" t="s">
        <v>293</v>
      </c>
      <c r="D1" s="1288"/>
      <c r="E1" s="1289"/>
      <c r="F1" s="1290"/>
      <c r="G1" s="1290"/>
      <c r="H1" s="2110">
        <f>HOME!D2</f>
        <v>0</v>
      </c>
      <c r="I1" s="1290"/>
      <c r="J1" s="1290"/>
      <c r="K1" s="2166"/>
      <c r="L1" s="2166"/>
      <c r="M1" s="1291"/>
      <c r="N1" s="1291"/>
      <c r="O1" s="1292" t="s">
        <v>235</v>
      </c>
      <c r="P1" s="1293"/>
      <c r="Q1" s="1294">
        <f>Q124</f>
        <v>0</v>
      </c>
      <c r="AT1" s="1295">
        <v>2</v>
      </c>
    </row>
    <row r="2" spans="1:46" ht="24" customHeight="1">
      <c r="B2" s="1296"/>
      <c r="C2" s="1297">
        <f>予実管理!C2</f>
        <v>0</v>
      </c>
      <c r="D2" s="1298">
        <f>予実管理!D2</f>
        <v>45474</v>
      </c>
      <c r="E2" s="1298">
        <f>予実管理!E2</f>
        <v>45505</v>
      </c>
      <c r="F2" s="1298">
        <f>予実管理!F2</f>
        <v>45536</v>
      </c>
      <c r="G2" s="1298">
        <f>予実管理!G2</f>
        <v>45566</v>
      </c>
      <c r="H2" s="1298">
        <f>予実管理!H2</f>
        <v>45597</v>
      </c>
      <c r="I2" s="1298">
        <f>予実管理!I2</f>
        <v>45627</v>
      </c>
      <c r="J2" s="1298">
        <f>予実管理!J2</f>
        <v>45658</v>
      </c>
      <c r="K2" s="1298">
        <f>予実管理!K2</f>
        <v>45689</v>
      </c>
      <c r="L2" s="1298">
        <f>予実管理!L2</f>
        <v>45717</v>
      </c>
      <c r="M2" s="1298">
        <f>予実管理!M2</f>
        <v>45748</v>
      </c>
      <c r="N2" s="1298">
        <f>予実管理!N2</f>
        <v>45778</v>
      </c>
      <c r="O2" s="1298">
        <f>予実管理!O2</f>
        <v>45809</v>
      </c>
      <c r="P2" s="1298" t="str">
        <f>予実管理!P2</f>
        <v>決算</v>
      </c>
      <c r="Q2" s="1299" t="str">
        <f>予実管理!Q2</f>
        <v>年間合計</v>
      </c>
      <c r="R2" s="1300" t="str">
        <f>予実管理!R2</f>
        <v>対売上割合</v>
      </c>
      <c r="S2" s="1301" t="str">
        <f>予実管理!S2</f>
        <v>前年実績</v>
      </c>
    </row>
    <row r="3" spans="1:46" s="891" customFormat="1" ht="20.25" customHeight="1">
      <c r="A3" s="936"/>
      <c r="B3" s="1302"/>
      <c r="C3" s="1303" t="str">
        <f>予実管理!C3</f>
        <v>[売上高]</v>
      </c>
      <c r="D3" s="332">
        <f>予実管理!D3</f>
        <v>0</v>
      </c>
      <c r="E3" s="332">
        <f>予実管理!E3</f>
        <v>0</v>
      </c>
      <c r="F3" s="332">
        <f>予実管理!F3</f>
        <v>0</v>
      </c>
      <c r="G3" s="332">
        <f>予実管理!G3</f>
        <v>0</v>
      </c>
      <c r="H3" s="332">
        <f>予実管理!H3</f>
        <v>0</v>
      </c>
      <c r="I3" s="332">
        <f>予実管理!I3</f>
        <v>0</v>
      </c>
      <c r="J3" s="332">
        <f>予実管理!J3</f>
        <v>0</v>
      </c>
      <c r="K3" s="332">
        <f>予実管理!K3</f>
        <v>0</v>
      </c>
      <c r="L3" s="332">
        <f>予実管理!L3</f>
        <v>0</v>
      </c>
      <c r="M3" s="332">
        <f>予実管理!M3</f>
        <v>0</v>
      </c>
      <c r="N3" s="332">
        <f>予実管理!N3</f>
        <v>0</v>
      </c>
      <c r="O3" s="332">
        <f>予実管理!O3</f>
        <v>0</v>
      </c>
      <c r="P3" s="332">
        <f>予実管理!P3</f>
        <v>0</v>
      </c>
      <c r="Q3" s="333">
        <f>予実管理!Q3</f>
        <v>0</v>
      </c>
      <c r="R3" s="334">
        <f>予実管理!R3</f>
        <v>0</v>
      </c>
      <c r="S3" s="1304">
        <f>予実管理!S3</f>
        <v>0</v>
      </c>
      <c r="T3" s="1305"/>
      <c r="W3" s="1306"/>
    </row>
    <row r="4" spans="1:46" s="900" customFormat="1" ht="18" customHeight="1">
      <c r="A4" s="57"/>
      <c r="B4" s="1307"/>
      <c r="C4" s="1308">
        <f>予実管理!C4</f>
        <v>0</v>
      </c>
      <c r="D4" s="1309">
        <f>予実管理!D4</f>
        <v>0</v>
      </c>
      <c r="E4" s="1310">
        <f>予実管理!E4</f>
        <v>0</v>
      </c>
      <c r="F4" s="1310">
        <f>予実管理!F4</f>
        <v>0</v>
      </c>
      <c r="G4" s="1310">
        <f>予実管理!G4</f>
        <v>0</v>
      </c>
      <c r="H4" s="1310">
        <f>予実管理!H4</f>
        <v>0</v>
      </c>
      <c r="I4" s="1310">
        <f>予実管理!I4</f>
        <v>0</v>
      </c>
      <c r="J4" s="1310">
        <f>予実管理!J4</f>
        <v>0</v>
      </c>
      <c r="K4" s="1310">
        <f>予実管理!K4</f>
        <v>0</v>
      </c>
      <c r="L4" s="1310">
        <f>予実管理!L4</f>
        <v>0</v>
      </c>
      <c r="M4" s="1310">
        <f>予実管理!M4</f>
        <v>0</v>
      </c>
      <c r="N4" s="1310">
        <f>予実管理!N4</f>
        <v>0</v>
      </c>
      <c r="O4" s="1310">
        <f>予実管理!O4</f>
        <v>0</v>
      </c>
      <c r="P4" s="1310">
        <f>予実管理!P4</f>
        <v>0</v>
      </c>
      <c r="Q4" s="1311">
        <f>予実管理!Q4</f>
        <v>0</v>
      </c>
      <c r="R4" s="339">
        <f>予実管理!R4</f>
        <v>0</v>
      </c>
      <c r="S4" s="1312">
        <f>予実管理!S4</f>
        <v>0</v>
      </c>
      <c r="T4" s="1313" t="str">
        <f>IF(C4&lt;&gt;0,"A","")</f>
        <v/>
      </c>
      <c r="W4" s="1313"/>
    </row>
    <row r="5" spans="1:46" s="1318" customFormat="1" ht="17.899999999999999" customHeight="1">
      <c r="A5" s="79"/>
      <c r="B5" s="1307"/>
      <c r="C5" s="1308">
        <f>予実管理!C5</f>
        <v>0</v>
      </c>
      <c r="D5" s="1314">
        <f>予実管理!D5</f>
        <v>0</v>
      </c>
      <c r="E5" s="1315">
        <f>予実管理!E5</f>
        <v>0</v>
      </c>
      <c r="F5" s="1315">
        <f>予実管理!F5</f>
        <v>0</v>
      </c>
      <c r="G5" s="1315">
        <f>予実管理!G5</f>
        <v>0</v>
      </c>
      <c r="H5" s="1315">
        <f>予実管理!H5</f>
        <v>0</v>
      </c>
      <c r="I5" s="1315">
        <f>予実管理!I5</f>
        <v>0</v>
      </c>
      <c r="J5" s="1315">
        <f>予実管理!J5</f>
        <v>0</v>
      </c>
      <c r="K5" s="1315">
        <f>予実管理!K5</f>
        <v>0</v>
      </c>
      <c r="L5" s="1315">
        <f>予実管理!L5</f>
        <v>0</v>
      </c>
      <c r="M5" s="1315">
        <f>予実管理!M5</f>
        <v>0</v>
      </c>
      <c r="N5" s="1315">
        <f>予実管理!N5</f>
        <v>0</v>
      </c>
      <c r="O5" s="1315">
        <f>予実管理!O5</f>
        <v>0</v>
      </c>
      <c r="P5" s="1315">
        <f>予実管理!P5</f>
        <v>0</v>
      </c>
      <c r="Q5" s="1316">
        <f>予実管理!Q5</f>
        <v>0</v>
      </c>
      <c r="R5" s="343">
        <f>予実管理!R5</f>
        <v>0</v>
      </c>
      <c r="S5" s="1317">
        <f>予実管理!S5</f>
        <v>0</v>
      </c>
      <c r="T5" s="1313" t="str">
        <f t="shared" ref="T5:T68" si="0">IF(C5&lt;&gt;0,"A","")</f>
        <v/>
      </c>
      <c r="U5" s="891"/>
    </row>
    <row r="6" spans="1:46" s="1318" customFormat="1" ht="17.899999999999999" customHeight="1">
      <c r="A6" s="79"/>
      <c r="B6" s="1307"/>
      <c r="C6" s="1308">
        <f>予実管理!C6</f>
        <v>0</v>
      </c>
      <c r="D6" s="1314">
        <f>予実管理!D6</f>
        <v>0</v>
      </c>
      <c r="E6" s="1315">
        <f>予実管理!E6</f>
        <v>0</v>
      </c>
      <c r="F6" s="1315">
        <f>予実管理!F6</f>
        <v>0</v>
      </c>
      <c r="G6" s="1315">
        <f>予実管理!G6</f>
        <v>0</v>
      </c>
      <c r="H6" s="1315">
        <f>予実管理!H6</f>
        <v>0</v>
      </c>
      <c r="I6" s="1315">
        <f>予実管理!I6</f>
        <v>0</v>
      </c>
      <c r="J6" s="1315">
        <f>予実管理!J6</f>
        <v>0</v>
      </c>
      <c r="K6" s="1315">
        <f>予実管理!K6</f>
        <v>0</v>
      </c>
      <c r="L6" s="1315">
        <f>予実管理!L6</f>
        <v>0</v>
      </c>
      <c r="M6" s="1315">
        <f>予実管理!M6</f>
        <v>0</v>
      </c>
      <c r="N6" s="1315">
        <f>予実管理!N6</f>
        <v>0</v>
      </c>
      <c r="O6" s="1315">
        <f>予実管理!O6</f>
        <v>0</v>
      </c>
      <c r="P6" s="1315">
        <f>予実管理!P6</f>
        <v>0</v>
      </c>
      <c r="Q6" s="1316">
        <f>予実管理!Q6</f>
        <v>0</v>
      </c>
      <c r="R6" s="343">
        <f>予実管理!R6</f>
        <v>0</v>
      </c>
      <c r="S6" s="1317">
        <f>予実管理!S6</f>
        <v>0</v>
      </c>
      <c r="T6" s="1313" t="str">
        <f t="shared" si="0"/>
        <v/>
      </c>
      <c r="U6" s="891"/>
    </row>
    <row r="7" spans="1:46" s="1318" customFormat="1" ht="17.899999999999999" customHeight="1">
      <c r="A7" s="79"/>
      <c r="B7" s="1307"/>
      <c r="C7" s="1308">
        <f>予実管理!C7</f>
        <v>0</v>
      </c>
      <c r="D7" s="1314">
        <f>予実管理!D7</f>
        <v>0</v>
      </c>
      <c r="E7" s="1315">
        <f>予実管理!E7</f>
        <v>0</v>
      </c>
      <c r="F7" s="1315">
        <f>予実管理!F7</f>
        <v>0</v>
      </c>
      <c r="G7" s="1315">
        <f>予実管理!G7</f>
        <v>0</v>
      </c>
      <c r="H7" s="1315">
        <f>予実管理!H7</f>
        <v>0</v>
      </c>
      <c r="I7" s="1315">
        <f>予実管理!I7</f>
        <v>0</v>
      </c>
      <c r="J7" s="1315">
        <f>予実管理!J7</f>
        <v>0</v>
      </c>
      <c r="K7" s="1315">
        <f>予実管理!K7</f>
        <v>0</v>
      </c>
      <c r="L7" s="1315">
        <f>予実管理!L7</f>
        <v>0</v>
      </c>
      <c r="M7" s="1315">
        <f>予実管理!M7</f>
        <v>0</v>
      </c>
      <c r="N7" s="1315">
        <f>予実管理!N7</f>
        <v>0</v>
      </c>
      <c r="O7" s="1315">
        <f>予実管理!O7</f>
        <v>0</v>
      </c>
      <c r="P7" s="1315">
        <f>予実管理!P7</f>
        <v>0</v>
      </c>
      <c r="Q7" s="1316">
        <f>予実管理!Q7</f>
        <v>0</v>
      </c>
      <c r="R7" s="343">
        <f>予実管理!R7</f>
        <v>0</v>
      </c>
      <c r="S7" s="1317">
        <f>予実管理!S7</f>
        <v>0</v>
      </c>
      <c r="T7" s="1313" t="str">
        <f t="shared" si="0"/>
        <v/>
      </c>
      <c r="U7" s="891"/>
    </row>
    <row r="8" spans="1:46" s="1318" customFormat="1" ht="17.899999999999999" customHeight="1">
      <c r="A8" s="79"/>
      <c r="B8" s="1307"/>
      <c r="C8" s="1308">
        <f>予実管理!C8</f>
        <v>0</v>
      </c>
      <c r="D8" s="1314">
        <f>予実管理!D8</f>
        <v>0</v>
      </c>
      <c r="E8" s="1315">
        <f>予実管理!E8</f>
        <v>0</v>
      </c>
      <c r="F8" s="1315">
        <f>予実管理!F8</f>
        <v>0</v>
      </c>
      <c r="G8" s="1315">
        <f>予実管理!G8</f>
        <v>0</v>
      </c>
      <c r="H8" s="1315">
        <f>予実管理!H8</f>
        <v>0</v>
      </c>
      <c r="I8" s="1315">
        <f>予実管理!I8</f>
        <v>0</v>
      </c>
      <c r="J8" s="1315">
        <f>予実管理!J8</f>
        <v>0</v>
      </c>
      <c r="K8" s="1315">
        <f>予実管理!K8</f>
        <v>0</v>
      </c>
      <c r="L8" s="1315">
        <f>予実管理!L8</f>
        <v>0</v>
      </c>
      <c r="M8" s="1315">
        <f>予実管理!M8</f>
        <v>0</v>
      </c>
      <c r="N8" s="1315">
        <f>予実管理!N8</f>
        <v>0</v>
      </c>
      <c r="O8" s="1315">
        <f>予実管理!O8</f>
        <v>0</v>
      </c>
      <c r="P8" s="1315">
        <f>予実管理!P8</f>
        <v>0</v>
      </c>
      <c r="Q8" s="1316">
        <f>予実管理!Q8</f>
        <v>0</v>
      </c>
      <c r="R8" s="343">
        <f>予実管理!R8</f>
        <v>0</v>
      </c>
      <c r="S8" s="1317">
        <f>予実管理!S8</f>
        <v>0</v>
      </c>
      <c r="T8" s="1313" t="str">
        <f t="shared" si="0"/>
        <v/>
      </c>
      <c r="U8" s="891"/>
    </row>
    <row r="9" spans="1:46" s="1318" customFormat="1" ht="17.899999999999999" customHeight="1">
      <c r="A9" s="79"/>
      <c r="B9" s="1307"/>
      <c r="C9" s="1308">
        <f>予実管理!C9</f>
        <v>0</v>
      </c>
      <c r="D9" s="1314">
        <f>予実管理!D9</f>
        <v>0</v>
      </c>
      <c r="E9" s="1315">
        <f>予実管理!E9</f>
        <v>0</v>
      </c>
      <c r="F9" s="1315">
        <f>予実管理!F9</f>
        <v>0</v>
      </c>
      <c r="G9" s="1315">
        <f>予実管理!G9</f>
        <v>0</v>
      </c>
      <c r="H9" s="1315">
        <f>予実管理!H9</f>
        <v>0</v>
      </c>
      <c r="I9" s="1315">
        <f>予実管理!I9</f>
        <v>0</v>
      </c>
      <c r="J9" s="1315">
        <f>予実管理!J9</f>
        <v>0</v>
      </c>
      <c r="K9" s="1315">
        <f>予実管理!K9</f>
        <v>0</v>
      </c>
      <c r="L9" s="1315">
        <f>予実管理!L9</f>
        <v>0</v>
      </c>
      <c r="M9" s="1315">
        <f>予実管理!M9</f>
        <v>0</v>
      </c>
      <c r="N9" s="1315">
        <f>予実管理!N9</f>
        <v>0</v>
      </c>
      <c r="O9" s="1315">
        <f>予実管理!O9</f>
        <v>0</v>
      </c>
      <c r="P9" s="1315">
        <f>予実管理!P9</f>
        <v>0</v>
      </c>
      <c r="Q9" s="1316">
        <f>予実管理!Q9</f>
        <v>0</v>
      </c>
      <c r="R9" s="343">
        <f>予実管理!R9</f>
        <v>0</v>
      </c>
      <c r="S9" s="1317">
        <f>予実管理!S9</f>
        <v>0</v>
      </c>
      <c r="T9" s="1313" t="str">
        <f t="shared" si="0"/>
        <v/>
      </c>
      <c r="U9" s="891"/>
    </row>
    <row r="10" spans="1:46" s="1318" customFormat="1" ht="17.899999999999999" customHeight="1">
      <c r="A10" s="79"/>
      <c r="B10" s="1307"/>
      <c r="C10" s="1308">
        <f>予実管理!C10</f>
        <v>0</v>
      </c>
      <c r="D10" s="1314">
        <f>予実管理!D10</f>
        <v>0</v>
      </c>
      <c r="E10" s="1315">
        <f>予実管理!E10</f>
        <v>0</v>
      </c>
      <c r="F10" s="1315">
        <f>予実管理!F10</f>
        <v>0</v>
      </c>
      <c r="G10" s="1315">
        <f>予実管理!G10</f>
        <v>0</v>
      </c>
      <c r="H10" s="1315">
        <f>予実管理!H10</f>
        <v>0</v>
      </c>
      <c r="I10" s="1315">
        <f>予実管理!I10</f>
        <v>0</v>
      </c>
      <c r="J10" s="1315">
        <f>予実管理!J10</f>
        <v>0</v>
      </c>
      <c r="K10" s="1315">
        <f>予実管理!K10</f>
        <v>0</v>
      </c>
      <c r="L10" s="1315">
        <f>予実管理!L10</f>
        <v>0</v>
      </c>
      <c r="M10" s="1315">
        <f>予実管理!M10</f>
        <v>0</v>
      </c>
      <c r="N10" s="1315">
        <f>予実管理!N10</f>
        <v>0</v>
      </c>
      <c r="O10" s="1315">
        <f>予実管理!O10</f>
        <v>0</v>
      </c>
      <c r="P10" s="1315">
        <f>予実管理!P10</f>
        <v>0</v>
      </c>
      <c r="Q10" s="1316">
        <f>予実管理!Q10</f>
        <v>0</v>
      </c>
      <c r="R10" s="343">
        <f>予実管理!R10</f>
        <v>0</v>
      </c>
      <c r="S10" s="1317">
        <f>予実管理!S10</f>
        <v>0</v>
      </c>
      <c r="T10" s="1313" t="str">
        <f t="shared" si="0"/>
        <v/>
      </c>
      <c r="U10" s="891"/>
    </row>
    <row r="11" spans="1:46" s="1318" customFormat="1" ht="17.899999999999999" customHeight="1">
      <c r="A11" s="79"/>
      <c r="B11" s="1307"/>
      <c r="C11" s="1308">
        <f>予実管理!C11</f>
        <v>0</v>
      </c>
      <c r="D11" s="1314">
        <f>予実管理!D11</f>
        <v>0</v>
      </c>
      <c r="E11" s="1315">
        <f>予実管理!E11</f>
        <v>0</v>
      </c>
      <c r="F11" s="1315">
        <f>予実管理!F11</f>
        <v>0</v>
      </c>
      <c r="G11" s="1315">
        <f>予実管理!G11</f>
        <v>0</v>
      </c>
      <c r="H11" s="1315">
        <f>予実管理!H11</f>
        <v>0</v>
      </c>
      <c r="I11" s="1315">
        <f>予実管理!I11</f>
        <v>0</v>
      </c>
      <c r="J11" s="1315">
        <f>予実管理!J11</f>
        <v>0</v>
      </c>
      <c r="K11" s="1315">
        <f>予実管理!K11</f>
        <v>0</v>
      </c>
      <c r="L11" s="1315">
        <f>予実管理!L11</f>
        <v>0</v>
      </c>
      <c r="M11" s="1315">
        <f>予実管理!M11</f>
        <v>0</v>
      </c>
      <c r="N11" s="1315">
        <f>予実管理!N11</f>
        <v>0</v>
      </c>
      <c r="O11" s="1315">
        <f>予実管理!O11</f>
        <v>0</v>
      </c>
      <c r="P11" s="1315">
        <f>予実管理!P11</f>
        <v>0</v>
      </c>
      <c r="Q11" s="1316">
        <f>予実管理!Q11</f>
        <v>0</v>
      </c>
      <c r="R11" s="343">
        <f>予実管理!R11</f>
        <v>0</v>
      </c>
      <c r="S11" s="1317">
        <f>予実管理!S11</f>
        <v>0</v>
      </c>
      <c r="T11" s="1313" t="str">
        <f t="shared" si="0"/>
        <v/>
      </c>
      <c r="U11" s="891"/>
    </row>
    <row r="12" spans="1:46" s="1318" customFormat="1" ht="17.899999999999999" customHeight="1">
      <c r="A12" s="79"/>
      <c r="B12" s="1307"/>
      <c r="C12" s="1308">
        <f>予実管理!C12</f>
        <v>0</v>
      </c>
      <c r="D12" s="1314">
        <f>予実管理!D12</f>
        <v>0</v>
      </c>
      <c r="E12" s="1315">
        <f>予実管理!E12</f>
        <v>0</v>
      </c>
      <c r="F12" s="1315">
        <f>予実管理!F12</f>
        <v>0</v>
      </c>
      <c r="G12" s="1315">
        <f>予実管理!G12</f>
        <v>0</v>
      </c>
      <c r="H12" s="1315">
        <f>予実管理!H12</f>
        <v>0</v>
      </c>
      <c r="I12" s="1315">
        <f>予実管理!I12</f>
        <v>0</v>
      </c>
      <c r="J12" s="1315">
        <f>予実管理!J12</f>
        <v>0</v>
      </c>
      <c r="K12" s="1315">
        <f>予実管理!K12</f>
        <v>0</v>
      </c>
      <c r="L12" s="1315">
        <f>予実管理!L12</f>
        <v>0</v>
      </c>
      <c r="M12" s="1315">
        <f>予実管理!M12</f>
        <v>0</v>
      </c>
      <c r="N12" s="1315">
        <f>予実管理!N12</f>
        <v>0</v>
      </c>
      <c r="O12" s="1315">
        <f>予実管理!O12</f>
        <v>0</v>
      </c>
      <c r="P12" s="1315">
        <f>予実管理!P12</f>
        <v>0</v>
      </c>
      <c r="Q12" s="1316">
        <f>予実管理!Q12</f>
        <v>0</v>
      </c>
      <c r="R12" s="343">
        <f>予実管理!R12</f>
        <v>0</v>
      </c>
      <c r="S12" s="1317">
        <f>予実管理!S12</f>
        <v>0</v>
      </c>
      <c r="T12" s="1313" t="str">
        <f t="shared" si="0"/>
        <v/>
      </c>
      <c r="U12" s="891"/>
      <c r="W12" s="1319"/>
    </row>
    <row r="13" spans="1:46" s="1318" customFormat="1" ht="17.899999999999999" customHeight="1">
      <c r="A13" s="79"/>
      <c r="B13" s="1307"/>
      <c r="C13" s="1320">
        <f>予実管理!C13</f>
        <v>0</v>
      </c>
      <c r="D13" s="1321">
        <f>予実管理!D13</f>
        <v>0</v>
      </c>
      <c r="E13" s="1322">
        <f>予実管理!E13</f>
        <v>0</v>
      </c>
      <c r="F13" s="1322">
        <f>予実管理!F13</f>
        <v>0</v>
      </c>
      <c r="G13" s="1322">
        <f>予実管理!G13</f>
        <v>0</v>
      </c>
      <c r="H13" s="1322">
        <f>予実管理!H13</f>
        <v>0</v>
      </c>
      <c r="I13" s="1322">
        <f>予実管理!I13</f>
        <v>0</v>
      </c>
      <c r="J13" s="1322">
        <f>予実管理!J13</f>
        <v>0</v>
      </c>
      <c r="K13" s="1322">
        <f>予実管理!K13</f>
        <v>0</v>
      </c>
      <c r="L13" s="1322">
        <f>予実管理!L13</f>
        <v>0</v>
      </c>
      <c r="M13" s="1322">
        <f>予実管理!M13</f>
        <v>0</v>
      </c>
      <c r="N13" s="1322">
        <f>予実管理!N13</f>
        <v>0</v>
      </c>
      <c r="O13" s="1322">
        <f>予実管理!O13</f>
        <v>0</v>
      </c>
      <c r="P13" s="1322">
        <f>予実管理!P13</f>
        <v>0</v>
      </c>
      <c r="Q13" s="1323">
        <f>予実管理!Q13</f>
        <v>0</v>
      </c>
      <c r="R13" s="343">
        <f>予実管理!R13</f>
        <v>0</v>
      </c>
      <c r="S13" s="1317">
        <f>予実管理!S13</f>
        <v>0</v>
      </c>
      <c r="T13" s="1313" t="str">
        <f t="shared" si="0"/>
        <v/>
      </c>
      <c r="U13" s="891"/>
      <c r="W13" s="1319"/>
    </row>
    <row r="14" spans="1:46" s="1318" customFormat="1" ht="17.899999999999999" customHeight="1">
      <c r="A14" s="79"/>
      <c r="B14" s="1324"/>
      <c r="C14" s="1325" t="str">
        <f>予実管理!C14</f>
        <v>売上高合計</v>
      </c>
      <c r="D14" s="1098">
        <f>予実管理!D14</f>
        <v>0</v>
      </c>
      <c r="E14" s="1098">
        <f>予実管理!E14</f>
        <v>0</v>
      </c>
      <c r="F14" s="1098">
        <f>予実管理!F14</f>
        <v>0</v>
      </c>
      <c r="G14" s="1098">
        <f>予実管理!G14</f>
        <v>0</v>
      </c>
      <c r="H14" s="1098">
        <f>予実管理!H14</f>
        <v>0</v>
      </c>
      <c r="I14" s="1098">
        <f>予実管理!I14</f>
        <v>0</v>
      </c>
      <c r="J14" s="1098">
        <f>予実管理!J14</f>
        <v>0</v>
      </c>
      <c r="K14" s="1098">
        <f>予実管理!K14</f>
        <v>0</v>
      </c>
      <c r="L14" s="1098">
        <f>予実管理!L14</f>
        <v>0</v>
      </c>
      <c r="M14" s="1098">
        <f>予実管理!M14</f>
        <v>0</v>
      </c>
      <c r="N14" s="1098">
        <f>予実管理!N14</f>
        <v>0</v>
      </c>
      <c r="O14" s="1098">
        <f>予実管理!O14</f>
        <v>0</v>
      </c>
      <c r="P14" s="1098">
        <f>予実管理!P14</f>
        <v>0</v>
      </c>
      <c r="Q14" s="402">
        <f>予実管理!Q14</f>
        <v>0</v>
      </c>
      <c r="R14" s="1099">
        <f>予実管理!R14</f>
        <v>1</v>
      </c>
      <c r="S14" s="1326">
        <f>予実管理!S14</f>
        <v>0</v>
      </c>
      <c r="T14" s="1313" t="str">
        <f t="shared" si="0"/>
        <v>A</v>
      </c>
      <c r="U14" s="891"/>
    </row>
    <row r="15" spans="1:46" s="1318" customFormat="1" ht="17.899999999999999" customHeight="1">
      <c r="A15" s="79"/>
      <c r="B15" s="1324"/>
      <c r="C15" s="1327" t="str">
        <f>予実管理!C15</f>
        <v>[売上原価]</v>
      </c>
      <c r="D15" s="1103">
        <f>予実管理!D15</f>
        <v>0</v>
      </c>
      <c r="E15" s="1103">
        <f>予実管理!E15</f>
        <v>0</v>
      </c>
      <c r="F15" s="1103">
        <f>予実管理!F15</f>
        <v>0</v>
      </c>
      <c r="G15" s="1103">
        <f>予実管理!G15</f>
        <v>0</v>
      </c>
      <c r="H15" s="1103">
        <f>予実管理!H15</f>
        <v>0</v>
      </c>
      <c r="I15" s="1103">
        <f>予実管理!I15</f>
        <v>0</v>
      </c>
      <c r="J15" s="1103">
        <f>予実管理!J15</f>
        <v>0</v>
      </c>
      <c r="K15" s="1103">
        <f>予実管理!K15</f>
        <v>0</v>
      </c>
      <c r="L15" s="1103">
        <f>予実管理!L15</f>
        <v>0</v>
      </c>
      <c r="M15" s="1103">
        <f>予実管理!M15</f>
        <v>0</v>
      </c>
      <c r="N15" s="1103">
        <f>予実管理!N15</f>
        <v>0</v>
      </c>
      <c r="O15" s="1103">
        <f>予実管理!O15</f>
        <v>0</v>
      </c>
      <c r="P15" s="1103">
        <f>予実管理!P15</f>
        <v>0</v>
      </c>
      <c r="Q15" s="357">
        <f>予実管理!Q15</f>
        <v>0</v>
      </c>
      <c r="R15" s="1104">
        <f>予実管理!R15</f>
        <v>0</v>
      </c>
      <c r="S15" s="1328">
        <f>予実管理!S15</f>
        <v>0</v>
      </c>
      <c r="T15" s="1313" t="str">
        <f t="shared" si="0"/>
        <v>A</v>
      </c>
      <c r="U15" s="891"/>
    </row>
    <row r="16" spans="1:46" s="1318" customFormat="1" ht="17.899999999999999" customHeight="1">
      <c r="A16" s="79"/>
      <c r="B16" s="1329"/>
      <c r="C16" s="1330" t="str">
        <f>予実管理!C16</f>
        <v>期首商品棚卸高</v>
      </c>
      <c r="D16" s="387">
        <f>予実管理!D16</f>
        <v>0</v>
      </c>
      <c r="E16" s="387">
        <f>予実管理!E16</f>
        <v>0</v>
      </c>
      <c r="F16" s="387">
        <f>予実管理!F16</f>
        <v>0</v>
      </c>
      <c r="G16" s="387">
        <f>予実管理!G16</f>
        <v>0</v>
      </c>
      <c r="H16" s="387">
        <f>予実管理!H16</f>
        <v>0</v>
      </c>
      <c r="I16" s="387">
        <f>予実管理!I16</f>
        <v>0</v>
      </c>
      <c r="J16" s="387">
        <f>予実管理!J16</f>
        <v>0</v>
      </c>
      <c r="K16" s="387">
        <f>予実管理!K16</f>
        <v>0</v>
      </c>
      <c r="L16" s="387">
        <f>予実管理!L16</f>
        <v>0</v>
      </c>
      <c r="M16" s="387">
        <f>予実管理!M16</f>
        <v>0</v>
      </c>
      <c r="N16" s="387">
        <f>予実管理!N16</f>
        <v>0</v>
      </c>
      <c r="O16" s="387">
        <f>予実管理!O16</f>
        <v>0</v>
      </c>
      <c r="P16" s="387">
        <f>予実管理!P16</f>
        <v>0</v>
      </c>
      <c r="Q16" s="388">
        <f>予実管理!Q16</f>
        <v>0</v>
      </c>
      <c r="R16" s="1107">
        <f>予実管理!R16</f>
        <v>0</v>
      </c>
      <c r="S16" s="1317">
        <f>予実管理!S16</f>
        <v>0</v>
      </c>
      <c r="T16" s="1313" t="str">
        <f t="shared" si="0"/>
        <v>A</v>
      </c>
      <c r="U16" s="891"/>
    </row>
    <row r="17" spans="1:23" s="1318" customFormat="1" ht="17.899999999999999" customHeight="1">
      <c r="A17" s="79"/>
      <c r="B17" s="1329"/>
      <c r="C17" s="1330">
        <f>予実管理!C17</f>
        <v>0</v>
      </c>
      <c r="D17" s="387">
        <f>予実管理!D17</f>
        <v>0</v>
      </c>
      <c r="E17" s="387">
        <f>予実管理!E17</f>
        <v>0</v>
      </c>
      <c r="F17" s="387">
        <f>予実管理!F17</f>
        <v>0</v>
      </c>
      <c r="G17" s="387">
        <f>予実管理!G17</f>
        <v>0</v>
      </c>
      <c r="H17" s="387">
        <f>予実管理!H17</f>
        <v>0</v>
      </c>
      <c r="I17" s="387">
        <f>予実管理!I17</f>
        <v>0</v>
      </c>
      <c r="J17" s="387">
        <f>予実管理!J17</f>
        <v>0</v>
      </c>
      <c r="K17" s="387">
        <f>予実管理!K17</f>
        <v>0</v>
      </c>
      <c r="L17" s="387">
        <f>予実管理!L17</f>
        <v>0</v>
      </c>
      <c r="M17" s="387">
        <f>予実管理!M17</f>
        <v>0</v>
      </c>
      <c r="N17" s="387">
        <f>予実管理!N17</f>
        <v>0</v>
      </c>
      <c r="O17" s="387">
        <f>予実管理!O17</f>
        <v>0</v>
      </c>
      <c r="P17" s="387">
        <f>予実管理!P17</f>
        <v>0</v>
      </c>
      <c r="Q17" s="388">
        <f>予実管理!Q17</f>
        <v>0</v>
      </c>
      <c r="R17" s="1107">
        <f>予実管理!R17</f>
        <v>0</v>
      </c>
      <c r="S17" s="1317">
        <f>予実管理!S17</f>
        <v>0</v>
      </c>
      <c r="T17" s="1313" t="str">
        <f t="shared" si="0"/>
        <v/>
      </c>
      <c r="U17" s="891"/>
    </row>
    <row r="18" spans="1:23" s="1318" customFormat="1" ht="17.899999999999999" customHeight="1">
      <c r="A18" s="79"/>
      <c r="B18" s="1329"/>
      <c r="C18" s="1330">
        <f>予実管理!C18</f>
        <v>0</v>
      </c>
      <c r="D18" s="387">
        <f>予実管理!D18</f>
        <v>0</v>
      </c>
      <c r="E18" s="387">
        <f>予実管理!E18</f>
        <v>0</v>
      </c>
      <c r="F18" s="387">
        <f>予実管理!F18</f>
        <v>0</v>
      </c>
      <c r="G18" s="387">
        <f>予実管理!G18</f>
        <v>0</v>
      </c>
      <c r="H18" s="387">
        <f>予実管理!H18</f>
        <v>0</v>
      </c>
      <c r="I18" s="387">
        <f>予実管理!I18</f>
        <v>0</v>
      </c>
      <c r="J18" s="387">
        <f>予実管理!J18</f>
        <v>0</v>
      </c>
      <c r="K18" s="387">
        <f>予実管理!K18</f>
        <v>0</v>
      </c>
      <c r="L18" s="387">
        <f>予実管理!L18</f>
        <v>0</v>
      </c>
      <c r="M18" s="387">
        <f>予実管理!M18</f>
        <v>0</v>
      </c>
      <c r="N18" s="387">
        <f>予実管理!N18</f>
        <v>0</v>
      </c>
      <c r="O18" s="387">
        <f>予実管理!O18</f>
        <v>0</v>
      </c>
      <c r="P18" s="387">
        <f>予実管理!P18</f>
        <v>0</v>
      </c>
      <c r="Q18" s="388">
        <f>予実管理!Q18</f>
        <v>0</v>
      </c>
      <c r="R18" s="1107">
        <f>予実管理!R18</f>
        <v>0</v>
      </c>
      <c r="S18" s="1317">
        <f>予実管理!S18</f>
        <v>0</v>
      </c>
      <c r="T18" s="1313" t="str">
        <f t="shared" si="0"/>
        <v/>
      </c>
      <c r="U18" s="891"/>
    </row>
    <row r="19" spans="1:23" s="1318" customFormat="1" ht="17.899999999999999" customHeight="1">
      <c r="A19" s="79"/>
      <c r="B19" s="1329"/>
      <c r="C19" s="1330">
        <f>予実管理!C19</f>
        <v>0</v>
      </c>
      <c r="D19" s="387">
        <f>予実管理!D19</f>
        <v>0</v>
      </c>
      <c r="E19" s="387">
        <f>予実管理!E19</f>
        <v>0</v>
      </c>
      <c r="F19" s="387">
        <f>予実管理!F19</f>
        <v>0</v>
      </c>
      <c r="G19" s="387">
        <f>予実管理!G19</f>
        <v>0</v>
      </c>
      <c r="H19" s="387">
        <f>予実管理!H19</f>
        <v>0</v>
      </c>
      <c r="I19" s="387">
        <f>予実管理!I19</f>
        <v>0</v>
      </c>
      <c r="J19" s="387">
        <f>予実管理!J19</f>
        <v>0</v>
      </c>
      <c r="K19" s="387">
        <f>予実管理!K19</f>
        <v>0</v>
      </c>
      <c r="L19" s="387">
        <f>予実管理!L19</f>
        <v>0</v>
      </c>
      <c r="M19" s="387">
        <f>予実管理!M19</f>
        <v>0</v>
      </c>
      <c r="N19" s="387">
        <f>予実管理!N19</f>
        <v>0</v>
      </c>
      <c r="O19" s="387">
        <f>予実管理!O19</f>
        <v>0</v>
      </c>
      <c r="P19" s="387">
        <f>予実管理!P19</f>
        <v>0</v>
      </c>
      <c r="Q19" s="388">
        <f>予実管理!Q19</f>
        <v>0</v>
      </c>
      <c r="R19" s="1107">
        <f>予実管理!R19</f>
        <v>0</v>
      </c>
      <c r="S19" s="1317">
        <f>予実管理!S19</f>
        <v>0</v>
      </c>
      <c r="T19" s="1313" t="str">
        <f t="shared" si="0"/>
        <v/>
      </c>
      <c r="U19" s="891"/>
    </row>
    <row r="20" spans="1:23" s="1318" customFormat="1" ht="17.899999999999999" customHeight="1">
      <c r="A20" s="79"/>
      <c r="B20" s="1329"/>
      <c r="C20" s="1330">
        <f>予実管理!C20</f>
        <v>0</v>
      </c>
      <c r="D20" s="387">
        <f>予実管理!D20</f>
        <v>0</v>
      </c>
      <c r="E20" s="387">
        <f>予実管理!E20</f>
        <v>0</v>
      </c>
      <c r="F20" s="387">
        <f>予実管理!F20</f>
        <v>0</v>
      </c>
      <c r="G20" s="387">
        <f>予実管理!G20</f>
        <v>0</v>
      </c>
      <c r="H20" s="387">
        <f>予実管理!H20</f>
        <v>0</v>
      </c>
      <c r="I20" s="387">
        <f>予実管理!I20</f>
        <v>0</v>
      </c>
      <c r="J20" s="387">
        <f>予実管理!J20</f>
        <v>0</v>
      </c>
      <c r="K20" s="387">
        <f>予実管理!K20</f>
        <v>0</v>
      </c>
      <c r="L20" s="387">
        <f>予実管理!L20</f>
        <v>0</v>
      </c>
      <c r="M20" s="387">
        <f>予実管理!M20</f>
        <v>0</v>
      </c>
      <c r="N20" s="387">
        <f>予実管理!N20</f>
        <v>0</v>
      </c>
      <c r="O20" s="387">
        <f>予実管理!O20</f>
        <v>0</v>
      </c>
      <c r="P20" s="387">
        <f>予実管理!P20</f>
        <v>0</v>
      </c>
      <c r="Q20" s="388">
        <f>予実管理!Q20</f>
        <v>0</v>
      </c>
      <c r="R20" s="1107">
        <f>予実管理!R20</f>
        <v>0</v>
      </c>
      <c r="S20" s="1317">
        <f>予実管理!S20</f>
        <v>0</v>
      </c>
      <c r="T20" s="1313" t="str">
        <f t="shared" si="0"/>
        <v/>
      </c>
      <c r="U20" s="891"/>
      <c r="W20" s="1319"/>
    </row>
    <row r="21" spans="1:23" s="1318" customFormat="1" ht="17.899999999999999" customHeight="1">
      <c r="A21" s="79"/>
      <c r="B21" s="1329"/>
      <c r="C21" s="1330">
        <f>予実管理!C21</f>
        <v>0</v>
      </c>
      <c r="D21" s="387">
        <f>予実管理!D21</f>
        <v>0</v>
      </c>
      <c r="E21" s="387">
        <f>予実管理!E21</f>
        <v>0</v>
      </c>
      <c r="F21" s="387">
        <f>予実管理!F21</f>
        <v>0</v>
      </c>
      <c r="G21" s="387">
        <f>予実管理!G21</f>
        <v>0</v>
      </c>
      <c r="H21" s="387">
        <f>予実管理!H21</f>
        <v>0</v>
      </c>
      <c r="I21" s="387">
        <f>予実管理!I21</f>
        <v>0</v>
      </c>
      <c r="J21" s="387">
        <f>予実管理!J21</f>
        <v>0</v>
      </c>
      <c r="K21" s="387">
        <f>予実管理!K21</f>
        <v>0</v>
      </c>
      <c r="L21" s="387">
        <f>予実管理!L21</f>
        <v>0</v>
      </c>
      <c r="M21" s="387">
        <f>予実管理!M21</f>
        <v>0</v>
      </c>
      <c r="N21" s="387">
        <f>予実管理!N21</f>
        <v>0</v>
      </c>
      <c r="O21" s="387">
        <f>予実管理!O21</f>
        <v>0</v>
      </c>
      <c r="P21" s="387">
        <f>予実管理!P21</f>
        <v>0</v>
      </c>
      <c r="Q21" s="388">
        <f>予実管理!Q21</f>
        <v>0</v>
      </c>
      <c r="R21" s="1107">
        <f>予実管理!R21</f>
        <v>0</v>
      </c>
      <c r="S21" s="1317">
        <f>予実管理!S21</f>
        <v>0</v>
      </c>
      <c r="T21" s="1313" t="str">
        <f t="shared" si="0"/>
        <v/>
      </c>
      <c r="U21" s="891"/>
      <c r="W21" s="1319"/>
    </row>
    <row r="22" spans="1:23" s="1318" customFormat="1" ht="17.899999999999999" customHeight="1">
      <c r="A22" s="79"/>
      <c r="B22" s="1329"/>
      <c r="C22" s="1330">
        <f>予実管理!C22</f>
        <v>0</v>
      </c>
      <c r="D22" s="387">
        <f>予実管理!D22</f>
        <v>0</v>
      </c>
      <c r="E22" s="387">
        <f>予実管理!E22</f>
        <v>0</v>
      </c>
      <c r="F22" s="387">
        <f>予実管理!F22</f>
        <v>0</v>
      </c>
      <c r="G22" s="387">
        <f>予実管理!G22</f>
        <v>0</v>
      </c>
      <c r="H22" s="387">
        <f>予実管理!H22</f>
        <v>0</v>
      </c>
      <c r="I22" s="387">
        <f>予実管理!I22</f>
        <v>0</v>
      </c>
      <c r="J22" s="387">
        <f>予実管理!J22</f>
        <v>0</v>
      </c>
      <c r="K22" s="387">
        <f>予実管理!K22</f>
        <v>0</v>
      </c>
      <c r="L22" s="387">
        <f>予実管理!L22</f>
        <v>0</v>
      </c>
      <c r="M22" s="387">
        <f>予実管理!M22</f>
        <v>0</v>
      </c>
      <c r="N22" s="387">
        <f>予実管理!N22</f>
        <v>0</v>
      </c>
      <c r="O22" s="387">
        <f>予実管理!O22</f>
        <v>0</v>
      </c>
      <c r="P22" s="387">
        <f>予実管理!P22</f>
        <v>0</v>
      </c>
      <c r="Q22" s="388">
        <f>予実管理!Q22</f>
        <v>0</v>
      </c>
      <c r="R22" s="1107">
        <f>予実管理!R22</f>
        <v>0</v>
      </c>
      <c r="S22" s="1317">
        <f>予実管理!S22</f>
        <v>0</v>
      </c>
      <c r="T22" s="1313" t="str">
        <f t="shared" si="0"/>
        <v/>
      </c>
      <c r="U22" s="891"/>
    </row>
    <row r="23" spans="1:23" s="1318" customFormat="1" ht="17.899999999999999" customHeight="1">
      <c r="A23" s="79"/>
      <c r="B23" s="1329"/>
      <c r="C23" s="1330">
        <f>予実管理!C23</f>
        <v>0</v>
      </c>
      <c r="D23" s="387">
        <f>予実管理!D23</f>
        <v>0</v>
      </c>
      <c r="E23" s="387">
        <f>予実管理!E23</f>
        <v>0</v>
      </c>
      <c r="F23" s="387">
        <f>予実管理!F23</f>
        <v>0</v>
      </c>
      <c r="G23" s="387">
        <f>予実管理!G23</f>
        <v>0</v>
      </c>
      <c r="H23" s="387">
        <f>予実管理!H23</f>
        <v>0</v>
      </c>
      <c r="I23" s="387">
        <f>予実管理!I23</f>
        <v>0</v>
      </c>
      <c r="J23" s="387">
        <f>予実管理!J23</f>
        <v>0</v>
      </c>
      <c r="K23" s="387">
        <f>予実管理!K23</f>
        <v>0</v>
      </c>
      <c r="L23" s="387">
        <f>予実管理!L23</f>
        <v>0</v>
      </c>
      <c r="M23" s="387">
        <f>予実管理!M23</f>
        <v>0</v>
      </c>
      <c r="N23" s="387">
        <f>予実管理!N23</f>
        <v>0</v>
      </c>
      <c r="O23" s="387">
        <f>予実管理!O23</f>
        <v>0</v>
      </c>
      <c r="P23" s="387">
        <f>予実管理!P23</f>
        <v>0</v>
      </c>
      <c r="Q23" s="388">
        <f>予実管理!Q23</f>
        <v>0</v>
      </c>
      <c r="R23" s="1107">
        <f>予実管理!R23</f>
        <v>0</v>
      </c>
      <c r="S23" s="1317">
        <f>予実管理!S23</f>
        <v>0</v>
      </c>
      <c r="T23" s="1313" t="str">
        <f t="shared" si="0"/>
        <v/>
      </c>
      <c r="U23" s="891"/>
    </row>
    <row r="24" spans="1:23" s="1318" customFormat="1" ht="17.899999999999999" customHeight="1">
      <c r="A24" s="79"/>
      <c r="B24" s="1329"/>
      <c r="C24" s="1330">
        <f>予実管理!C24</f>
        <v>0</v>
      </c>
      <c r="D24" s="387">
        <f>予実管理!D24</f>
        <v>0</v>
      </c>
      <c r="E24" s="387">
        <f>予実管理!E24</f>
        <v>0</v>
      </c>
      <c r="F24" s="387">
        <f>予実管理!F24</f>
        <v>0</v>
      </c>
      <c r="G24" s="387">
        <f>予実管理!G24</f>
        <v>0</v>
      </c>
      <c r="H24" s="387">
        <f>予実管理!H24</f>
        <v>0</v>
      </c>
      <c r="I24" s="387">
        <f>予実管理!I24</f>
        <v>0</v>
      </c>
      <c r="J24" s="387">
        <f>予実管理!J24</f>
        <v>0</v>
      </c>
      <c r="K24" s="387">
        <f>予実管理!K24</f>
        <v>0</v>
      </c>
      <c r="L24" s="387">
        <f>予実管理!L24</f>
        <v>0</v>
      </c>
      <c r="M24" s="387">
        <f>予実管理!M24</f>
        <v>0</v>
      </c>
      <c r="N24" s="387">
        <f>予実管理!N24</f>
        <v>0</v>
      </c>
      <c r="O24" s="387">
        <f>予実管理!O24</f>
        <v>0</v>
      </c>
      <c r="P24" s="387">
        <f>予実管理!P24</f>
        <v>0</v>
      </c>
      <c r="Q24" s="388">
        <f>予実管理!Q24</f>
        <v>0</v>
      </c>
      <c r="R24" s="1107">
        <f>予実管理!R24</f>
        <v>0</v>
      </c>
      <c r="S24" s="1317">
        <f>予実管理!S24</f>
        <v>0</v>
      </c>
      <c r="T24" s="1313" t="str">
        <f t="shared" si="0"/>
        <v/>
      </c>
      <c r="U24" s="891"/>
    </row>
    <row r="25" spans="1:23" s="1318" customFormat="1" ht="17.899999999999999" customHeight="1">
      <c r="A25" s="79"/>
      <c r="B25" s="1329"/>
      <c r="C25" s="1330">
        <f>予実管理!C25</f>
        <v>0</v>
      </c>
      <c r="D25" s="387">
        <f>予実管理!D25</f>
        <v>0</v>
      </c>
      <c r="E25" s="387">
        <f>予実管理!E25</f>
        <v>0</v>
      </c>
      <c r="F25" s="387">
        <f>予実管理!F25</f>
        <v>0</v>
      </c>
      <c r="G25" s="387">
        <f>予実管理!G25</f>
        <v>0</v>
      </c>
      <c r="H25" s="387">
        <f>予実管理!H25</f>
        <v>0</v>
      </c>
      <c r="I25" s="387">
        <f>予実管理!I25</f>
        <v>0</v>
      </c>
      <c r="J25" s="387">
        <f>予実管理!J25</f>
        <v>0</v>
      </c>
      <c r="K25" s="387">
        <f>予実管理!K25</f>
        <v>0</v>
      </c>
      <c r="L25" s="387">
        <f>予実管理!L25</f>
        <v>0</v>
      </c>
      <c r="M25" s="387">
        <f>予実管理!M25</f>
        <v>0</v>
      </c>
      <c r="N25" s="387">
        <f>予実管理!N25</f>
        <v>0</v>
      </c>
      <c r="O25" s="387">
        <f>予実管理!O25</f>
        <v>0</v>
      </c>
      <c r="P25" s="387">
        <f>予実管理!P25</f>
        <v>0</v>
      </c>
      <c r="Q25" s="388">
        <f>予実管理!Q25</f>
        <v>0</v>
      </c>
      <c r="R25" s="1107">
        <f>予実管理!R25</f>
        <v>0</v>
      </c>
      <c r="S25" s="1317">
        <f>予実管理!S25</f>
        <v>0</v>
      </c>
      <c r="T25" s="1313" t="str">
        <f t="shared" si="0"/>
        <v/>
      </c>
      <c r="U25" s="891"/>
    </row>
    <row r="26" spans="1:23" s="1318" customFormat="1" ht="17.899999999999999" customHeight="1">
      <c r="A26" s="79"/>
      <c r="B26" s="1329"/>
      <c r="C26" s="1331">
        <f>予実管理!C26</f>
        <v>0</v>
      </c>
      <c r="D26" s="387">
        <f>予実管理!D26</f>
        <v>0</v>
      </c>
      <c r="E26" s="387">
        <f>予実管理!E26</f>
        <v>0</v>
      </c>
      <c r="F26" s="387">
        <f>予実管理!F26</f>
        <v>0</v>
      </c>
      <c r="G26" s="387">
        <f>予実管理!G26</f>
        <v>0</v>
      </c>
      <c r="H26" s="387">
        <f>予実管理!H26</f>
        <v>0</v>
      </c>
      <c r="I26" s="387">
        <f>予実管理!I26</f>
        <v>0</v>
      </c>
      <c r="J26" s="387">
        <f>予実管理!J26</f>
        <v>0</v>
      </c>
      <c r="K26" s="387">
        <f>予実管理!K26</f>
        <v>0</v>
      </c>
      <c r="L26" s="387">
        <f>予実管理!L26</f>
        <v>0</v>
      </c>
      <c r="M26" s="387">
        <f>予実管理!M26</f>
        <v>0</v>
      </c>
      <c r="N26" s="387">
        <f>予実管理!N26</f>
        <v>0</v>
      </c>
      <c r="O26" s="387">
        <f>予実管理!O26</f>
        <v>0</v>
      </c>
      <c r="P26" s="387">
        <f>予実管理!P26</f>
        <v>0</v>
      </c>
      <c r="Q26" s="388">
        <f>予実管理!Q26</f>
        <v>0</v>
      </c>
      <c r="R26" s="1107">
        <f>予実管理!R26</f>
        <v>0</v>
      </c>
      <c r="S26" s="1317">
        <f>予実管理!S26</f>
        <v>0</v>
      </c>
      <c r="T26" s="1313" t="str">
        <f t="shared" si="0"/>
        <v/>
      </c>
      <c r="U26" s="891"/>
    </row>
    <row r="27" spans="1:23" s="1318" customFormat="1" ht="17.899999999999999" customHeight="1">
      <c r="A27" s="79"/>
      <c r="B27" s="1332"/>
      <c r="C27" s="1333" t="str">
        <f>予実管理!C27</f>
        <v>商品仕入高</v>
      </c>
      <c r="D27" s="1115">
        <f>予実管理!D27</f>
        <v>0</v>
      </c>
      <c r="E27" s="1098">
        <f>予実管理!E27</f>
        <v>0</v>
      </c>
      <c r="F27" s="1098">
        <f>予実管理!F27</f>
        <v>0</v>
      </c>
      <c r="G27" s="1098">
        <f>予実管理!G27</f>
        <v>0</v>
      </c>
      <c r="H27" s="1098">
        <f>予実管理!H27</f>
        <v>0</v>
      </c>
      <c r="I27" s="1098">
        <f>予実管理!I27</f>
        <v>0</v>
      </c>
      <c r="J27" s="1098">
        <f>予実管理!J27</f>
        <v>0</v>
      </c>
      <c r="K27" s="1098">
        <f>予実管理!K27</f>
        <v>0</v>
      </c>
      <c r="L27" s="1098">
        <f>予実管理!L27</f>
        <v>0</v>
      </c>
      <c r="M27" s="1098">
        <f>予実管理!M27</f>
        <v>0</v>
      </c>
      <c r="N27" s="1098">
        <f>予実管理!N27</f>
        <v>0</v>
      </c>
      <c r="O27" s="1098">
        <f>予実管理!O27</f>
        <v>0</v>
      </c>
      <c r="P27" s="1098">
        <f>予実管理!P27</f>
        <v>0</v>
      </c>
      <c r="Q27" s="402">
        <f>予実管理!Q27</f>
        <v>0</v>
      </c>
      <c r="R27" s="1099">
        <f>予実管理!R27</f>
        <v>0</v>
      </c>
      <c r="S27" s="1326">
        <f>予実管理!S27</f>
        <v>0</v>
      </c>
      <c r="T27" s="1313" t="str">
        <f t="shared" si="0"/>
        <v>A</v>
      </c>
      <c r="U27" s="891"/>
    </row>
    <row r="28" spans="1:23" s="1318" customFormat="1" ht="17.899999999999999" customHeight="1">
      <c r="A28" s="79"/>
      <c r="B28" s="1332"/>
      <c r="C28" s="1334" t="str">
        <f>予実管理!C28</f>
        <v>期末商品棚卸高</v>
      </c>
      <c r="D28" s="1335">
        <f>予実管理!D28</f>
        <v>0</v>
      </c>
      <c r="E28" s="1335">
        <f>予実管理!E28</f>
        <v>0</v>
      </c>
      <c r="F28" s="1335">
        <f>予実管理!F28</f>
        <v>0</v>
      </c>
      <c r="G28" s="1335">
        <f>予実管理!G28</f>
        <v>0</v>
      </c>
      <c r="H28" s="1335">
        <f>予実管理!H28</f>
        <v>0</v>
      </c>
      <c r="I28" s="1335">
        <f>予実管理!I28</f>
        <v>0</v>
      </c>
      <c r="J28" s="1335">
        <f>予実管理!J28</f>
        <v>0</v>
      </c>
      <c r="K28" s="1335">
        <f>予実管理!K28</f>
        <v>0</v>
      </c>
      <c r="L28" s="1335">
        <f>予実管理!L28</f>
        <v>0</v>
      </c>
      <c r="M28" s="1335">
        <f>予実管理!M28</f>
        <v>0</v>
      </c>
      <c r="N28" s="1335">
        <f>予実管理!N28</f>
        <v>0</v>
      </c>
      <c r="O28" s="1335">
        <f>予実管理!O28</f>
        <v>0</v>
      </c>
      <c r="P28" s="1335">
        <f>予実管理!P28</f>
        <v>0</v>
      </c>
      <c r="Q28" s="388">
        <f>予実管理!Q28</f>
        <v>0</v>
      </c>
      <c r="R28" s="1119">
        <f>予実管理!R28</f>
        <v>0</v>
      </c>
      <c r="S28" s="1317">
        <f>予実管理!S28</f>
        <v>0</v>
      </c>
      <c r="T28" s="1313" t="str">
        <f t="shared" si="0"/>
        <v>A</v>
      </c>
      <c r="U28" s="891"/>
      <c r="W28" s="1336"/>
    </row>
    <row r="29" spans="1:23" s="1318" customFormat="1" ht="17.899999999999999" customHeight="1">
      <c r="A29" s="79"/>
      <c r="B29" s="1337"/>
      <c r="C29" s="1338" t="str">
        <f>予実管理!C29</f>
        <v>商品売上原価</v>
      </c>
      <c r="D29" s="1121">
        <f>予実管理!D29</f>
        <v>0</v>
      </c>
      <c r="E29" s="1122">
        <f>予実管理!E29</f>
        <v>0</v>
      </c>
      <c r="F29" s="1122">
        <f>予実管理!F29</f>
        <v>0</v>
      </c>
      <c r="G29" s="1122">
        <f>予実管理!G29</f>
        <v>0</v>
      </c>
      <c r="H29" s="1122">
        <f>予実管理!H29</f>
        <v>0</v>
      </c>
      <c r="I29" s="1122">
        <f>予実管理!I29</f>
        <v>0</v>
      </c>
      <c r="J29" s="1122">
        <f>予実管理!J29</f>
        <v>0</v>
      </c>
      <c r="K29" s="1122">
        <f>予実管理!K29</f>
        <v>0</v>
      </c>
      <c r="L29" s="1122">
        <f>予実管理!L29</f>
        <v>0</v>
      </c>
      <c r="M29" s="1122">
        <f>予実管理!M29</f>
        <v>0</v>
      </c>
      <c r="N29" s="1122">
        <f>予実管理!N29</f>
        <v>0</v>
      </c>
      <c r="O29" s="1122">
        <f>予実管理!O29</f>
        <v>0</v>
      </c>
      <c r="P29" s="1122">
        <f>予実管理!P29</f>
        <v>0</v>
      </c>
      <c r="Q29" s="414">
        <f>予実管理!Q29</f>
        <v>0</v>
      </c>
      <c r="R29" s="1107">
        <f>予実管理!R29</f>
        <v>0</v>
      </c>
      <c r="S29" s="1317">
        <f>予実管理!S29</f>
        <v>0</v>
      </c>
      <c r="T29" s="1313" t="str">
        <f t="shared" si="0"/>
        <v>A</v>
      </c>
      <c r="U29" s="891"/>
      <c r="W29" s="1319"/>
    </row>
    <row r="30" spans="1:23" s="1318" customFormat="1" ht="17.899999999999999" customHeight="1">
      <c r="A30" s="79"/>
      <c r="B30" s="1337"/>
      <c r="C30" s="1339" t="str">
        <f>予実管理!C30</f>
        <v>製品売上原価</v>
      </c>
      <c r="D30" s="1121">
        <f>予実管理!D30</f>
        <v>0</v>
      </c>
      <c r="E30" s="1122">
        <f>予実管理!E30</f>
        <v>0</v>
      </c>
      <c r="F30" s="1122">
        <f>予実管理!F30</f>
        <v>0</v>
      </c>
      <c r="G30" s="1122">
        <f>予実管理!G30</f>
        <v>0</v>
      </c>
      <c r="H30" s="1122">
        <f>予実管理!H30</f>
        <v>0</v>
      </c>
      <c r="I30" s="1122">
        <f>予実管理!I30</f>
        <v>0</v>
      </c>
      <c r="J30" s="1122">
        <f>予実管理!J30</f>
        <v>0</v>
      </c>
      <c r="K30" s="1122">
        <f>予実管理!K30</f>
        <v>0</v>
      </c>
      <c r="L30" s="1122">
        <f>予実管理!L30</f>
        <v>0</v>
      </c>
      <c r="M30" s="1122">
        <f>予実管理!M30</f>
        <v>0</v>
      </c>
      <c r="N30" s="1122">
        <f>予実管理!N30</f>
        <v>0</v>
      </c>
      <c r="O30" s="1122">
        <f>予実管理!O30</f>
        <v>0</v>
      </c>
      <c r="P30" s="1122">
        <f>予実管理!P30</f>
        <v>0</v>
      </c>
      <c r="Q30" s="414">
        <f>予実管理!Q30</f>
        <v>0</v>
      </c>
      <c r="R30" s="1107">
        <f>予実管理!R30</f>
        <v>0</v>
      </c>
      <c r="S30" s="1317">
        <f>予実管理!S30</f>
        <v>0</v>
      </c>
      <c r="T30" s="1313" t="str">
        <f t="shared" si="0"/>
        <v>A</v>
      </c>
      <c r="U30" s="891"/>
      <c r="W30" s="1319"/>
    </row>
    <row r="31" spans="1:23" s="1318" customFormat="1" ht="17.899999999999999" customHeight="1">
      <c r="A31" s="79"/>
      <c r="B31" s="1337"/>
      <c r="C31" s="1339" t="str">
        <f>予実管理!C31</f>
        <v>売上原価</v>
      </c>
      <c r="D31" s="1121">
        <f>予実管理!D31</f>
        <v>0</v>
      </c>
      <c r="E31" s="1122">
        <f>予実管理!E31</f>
        <v>0</v>
      </c>
      <c r="F31" s="1122">
        <f>予実管理!F31</f>
        <v>0</v>
      </c>
      <c r="G31" s="1122">
        <f>予実管理!G31</f>
        <v>0</v>
      </c>
      <c r="H31" s="1122">
        <f>予実管理!H31</f>
        <v>0</v>
      </c>
      <c r="I31" s="1122">
        <f>予実管理!I31</f>
        <v>0</v>
      </c>
      <c r="J31" s="1122">
        <f>予実管理!J31</f>
        <v>0</v>
      </c>
      <c r="K31" s="1122">
        <f>予実管理!K31</f>
        <v>0</v>
      </c>
      <c r="L31" s="1122">
        <f>予実管理!L31</f>
        <v>0</v>
      </c>
      <c r="M31" s="1122">
        <f>予実管理!M31</f>
        <v>0</v>
      </c>
      <c r="N31" s="1122">
        <f>予実管理!N31</f>
        <v>0</v>
      </c>
      <c r="O31" s="1122">
        <f>予実管理!O31</f>
        <v>0</v>
      </c>
      <c r="P31" s="1122">
        <f>予実管理!P31</f>
        <v>0</v>
      </c>
      <c r="Q31" s="414">
        <f>予実管理!Q31</f>
        <v>0</v>
      </c>
      <c r="R31" s="1107">
        <f>予実管理!R31</f>
        <v>0</v>
      </c>
      <c r="S31" s="1317">
        <f>予実管理!S31</f>
        <v>0</v>
      </c>
      <c r="T31" s="1313" t="str">
        <f t="shared" si="0"/>
        <v>A</v>
      </c>
      <c r="U31" s="891"/>
      <c r="W31" s="1319"/>
    </row>
    <row r="32" spans="1:23" s="1318" customFormat="1" ht="17.899999999999999" customHeight="1">
      <c r="A32" s="79"/>
      <c r="B32" s="1337"/>
      <c r="C32" s="1339" t="str">
        <f>予実管理!C32</f>
        <v>売上総損益金額</v>
      </c>
      <c r="D32" s="1121">
        <f>予実管理!D32</f>
        <v>0</v>
      </c>
      <c r="E32" s="1122">
        <f>予実管理!E32</f>
        <v>0</v>
      </c>
      <c r="F32" s="1122">
        <f>予実管理!F32</f>
        <v>0</v>
      </c>
      <c r="G32" s="1122">
        <f>予実管理!G32</f>
        <v>0</v>
      </c>
      <c r="H32" s="1122">
        <f>予実管理!H32</f>
        <v>0</v>
      </c>
      <c r="I32" s="1122">
        <f>予実管理!I32</f>
        <v>0</v>
      </c>
      <c r="J32" s="1122">
        <f>予実管理!J32</f>
        <v>0</v>
      </c>
      <c r="K32" s="1122">
        <f>予実管理!K32</f>
        <v>0</v>
      </c>
      <c r="L32" s="1122">
        <f>予実管理!L32</f>
        <v>0</v>
      </c>
      <c r="M32" s="1122">
        <f>予実管理!M32</f>
        <v>0</v>
      </c>
      <c r="N32" s="1122">
        <f>予実管理!N32</f>
        <v>0</v>
      </c>
      <c r="O32" s="1122">
        <f>予実管理!O32</f>
        <v>0</v>
      </c>
      <c r="P32" s="1122">
        <f>予実管理!P32</f>
        <v>0</v>
      </c>
      <c r="Q32" s="414">
        <f>予実管理!Q32</f>
        <v>0</v>
      </c>
      <c r="R32" s="1107">
        <f>予実管理!R32</f>
        <v>0</v>
      </c>
      <c r="S32" s="1317">
        <f>予実管理!S32</f>
        <v>0</v>
      </c>
      <c r="T32" s="1313" t="str">
        <f t="shared" si="0"/>
        <v>A</v>
      </c>
      <c r="U32" s="891"/>
      <c r="V32" s="763" t="s">
        <v>185</v>
      </c>
      <c r="W32" s="1319"/>
    </row>
    <row r="33" spans="1:23" s="1318" customFormat="1" ht="17.899999999999999" customHeight="1">
      <c r="A33" s="79"/>
      <c r="B33" s="1337"/>
      <c r="C33" s="1340" t="str">
        <f>予実管理!C33</f>
        <v>売上総利益率</v>
      </c>
      <c r="D33" s="774">
        <f>予実管理!D33</f>
        <v>0</v>
      </c>
      <c r="E33" s="775">
        <f>予実管理!E33</f>
        <v>0</v>
      </c>
      <c r="F33" s="775">
        <f>予実管理!F33</f>
        <v>0</v>
      </c>
      <c r="G33" s="775">
        <f>予実管理!G33</f>
        <v>0</v>
      </c>
      <c r="H33" s="775">
        <f>予実管理!H33</f>
        <v>0</v>
      </c>
      <c r="I33" s="775">
        <f>予実管理!I33</f>
        <v>0</v>
      </c>
      <c r="J33" s="775">
        <f>予実管理!J33</f>
        <v>0</v>
      </c>
      <c r="K33" s="775">
        <f>予実管理!K33</f>
        <v>0</v>
      </c>
      <c r="L33" s="775">
        <f>予実管理!L33</f>
        <v>0</v>
      </c>
      <c r="M33" s="775">
        <f>予実管理!M33</f>
        <v>0</v>
      </c>
      <c r="N33" s="775">
        <f>予実管理!N33</f>
        <v>0</v>
      </c>
      <c r="O33" s="775">
        <f>予実管理!O33</f>
        <v>0</v>
      </c>
      <c r="P33" s="775">
        <f>予実管理!P33</f>
        <v>0</v>
      </c>
      <c r="Q33" s="776">
        <f>予実管理!Q33</f>
        <v>0</v>
      </c>
      <c r="R33" s="1125">
        <f>予実管理!R33</f>
        <v>0</v>
      </c>
      <c r="S33" s="1341">
        <f>予実管理!S33</f>
        <v>0</v>
      </c>
      <c r="T33" s="1313" t="str">
        <f t="shared" si="0"/>
        <v>A</v>
      </c>
      <c r="U33" s="891"/>
      <c r="V33" s="778">
        <f>予実管理!AL33</f>
        <v>0</v>
      </c>
      <c r="W33" s="1319"/>
    </row>
    <row r="34" spans="1:23" s="1318" customFormat="1" ht="17.899999999999999" customHeight="1">
      <c r="A34" s="79"/>
      <c r="B34" s="1324"/>
      <c r="C34" s="1327" t="str">
        <f>予実管理!C34</f>
        <v>[人件費]</v>
      </c>
      <c r="D34" s="1103">
        <f>予実管理!D34</f>
        <v>0</v>
      </c>
      <c r="E34" s="1103">
        <f>予実管理!E34</f>
        <v>0</v>
      </c>
      <c r="F34" s="1103">
        <f>予実管理!F34</f>
        <v>0</v>
      </c>
      <c r="G34" s="1103">
        <f>予実管理!G34</f>
        <v>0</v>
      </c>
      <c r="H34" s="1103">
        <f>予実管理!H34</f>
        <v>0</v>
      </c>
      <c r="I34" s="1103">
        <f>予実管理!I34</f>
        <v>0</v>
      </c>
      <c r="J34" s="1103">
        <f>予実管理!J34</f>
        <v>0</v>
      </c>
      <c r="K34" s="1103">
        <f>予実管理!K34</f>
        <v>0</v>
      </c>
      <c r="L34" s="1103">
        <f>予実管理!L34</f>
        <v>0</v>
      </c>
      <c r="M34" s="1103">
        <f>予実管理!M34</f>
        <v>0</v>
      </c>
      <c r="N34" s="1103">
        <f>予実管理!N34</f>
        <v>0</v>
      </c>
      <c r="O34" s="1103">
        <f>予実管理!O34</f>
        <v>0</v>
      </c>
      <c r="P34" s="1103">
        <f>予実管理!P34</f>
        <v>0</v>
      </c>
      <c r="Q34" s="357">
        <f>予実管理!Q34</f>
        <v>0</v>
      </c>
      <c r="R34" s="1104">
        <f>予実管理!R34</f>
        <v>0</v>
      </c>
      <c r="S34" s="1328">
        <f>予実管理!S34</f>
        <v>0</v>
      </c>
      <c r="T34" s="1313" t="str">
        <f t="shared" si="0"/>
        <v>A</v>
      </c>
      <c r="U34" s="891"/>
    </row>
    <row r="35" spans="1:23" s="1318" customFormat="1" ht="17.899999999999999" customHeight="1">
      <c r="A35" s="79"/>
      <c r="B35" s="1307"/>
      <c r="C35" s="1308">
        <f>予実管理!C35</f>
        <v>0</v>
      </c>
      <c r="D35" s="387">
        <f>予実管理!D35</f>
        <v>0</v>
      </c>
      <c r="E35" s="387">
        <f>予実管理!E35</f>
        <v>0</v>
      </c>
      <c r="F35" s="387">
        <f>予実管理!F35</f>
        <v>0</v>
      </c>
      <c r="G35" s="387">
        <f>予実管理!G35</f>
        <v>0</v>
      </c>
      <c r="H35" s="387">
        <f>予実管理!H35</f>
        <v>0</v>
      </c>
      <c r="I35" s="387">
        <f>予実管理!I35</f>
        <v>0</v>
      </c>
      <c r="J35" s="387">
        <f>予実管理!J35</f>
        <v>0</v>
      </c>
      <c r="K35" s="387">
        <f>予実管理!K35</f>
        <v>0</v>
      </c>
      <c r="L35" s="387">
        <f>予実管理!L35</f>
        <v>0</v>
      </c>
      <c r="M35" s="387">
        <f>予実管理!M35</f>
        <v>0</v>
      </c>
      <c r="N35" s="387">
        <f>予実管理!N35</f>
        <v>0</v>
      </c>
      <c r="O35" s="387">
        <f>予実管理!O35</f>
        <v>0</v>
      </c>
      <c r="P35" s="387">
        <f>予実管理!P35</f>
        <v>0</v>
      </c>
      <c r="Q35" s="388">
        <f>予実管理!Q35</f>
        <v>0</v>
      </c>
      <c r="R35" s="1107">
        <f>予実管理!R35</f>
        <v>0</v>
      </c>
      <c r="S35" s="1317">
        <f>予実管理!S35</f>
        <v>0</v>
      </c>
      <c r="T35" s="1313" t="str">
        <f t="shared" si="0"/>
        <v/>
      </c>
      <c r="U35" s="891"/>
    </row>
    <row r="36" spans="1:23" s="1318" customFormat="1" ht="17.899999999999999" customHeight="1">
      <c r="A36" s="79"/>
      <c r="B36" s="1307"/>
      <c r="C36" s="1308">
        <f>予実管理!C36</f>
        <v>0</v>
      </c>
      <c r="D36" s="387">
        <f>予実管理!D36</f>
        <v>0</v>
      </c>
      <c r="E36" s="387">
        <f>予実管理!E36</f>
        <v>0</v>
      </c>
      <c r="F36" s="387">
        <f>予実管理!F36</f>
        <v>0</v>
      </c>
      <c r="G36" s="387">
        <f>予実管理!G36</f>
        <v>0</v>
      </c>
      <c r="H36" s="387">
        <f>予実管理!H36</f>
        <v>0</v>
      </c>
      <c r="I36" s="387">
        <f>予実管理!I36</f>
        <v>0</v>
      </c>
      <c r="J36" s="387">
        <f>予実管理!J36</f>
        <v>0</v>
      </c>
      <c r="K36" s="387">
        <f>予実管理!K36</f>
        <v>0</v>
      </c>
      <c r="L36" s="387">
        <f>予実管理!L36</f>
        <v>0</v>
      </c>
      <c r="M36" s="387">
        <f>予実管理!M36</f>
        <v>0</v>
      </c>
      <c r="N36" s="387">
        <f>予実管理!N36</f>
        <v>0</v>
      </c>
      <c r="O36" s="387">
        <f>予実管理!O36</f>
        <v>0</v>
      </c>
      <c r="P36" s="387">
        <f>予実管理!P36</f>
        <v>0</v>
      </c>
      <c r="Q36" s="388">
        <f>予実管理!Q36</f>
        <v>0</v>
      </c>
      <c r="R36" s="1107">
        <f>予実管理!R36</f>
        <v>0</v>
      </c>
      <c r="S36" s="1317">
        <f>予実管理!S36</f>
        <v>0</v>
      </c>
      <c r="T36" s="1313" t="str">
        <f t="shared" si="0"/>
        <v/>
      </c>
      <c r="U36" s="891"/>
    </row>
    <row r="37" spans="1:23" s="1318" customFormat="1" ht="17.899999999999999" customHeight="1">
      <c r="A37" s="79"/>
      <c r="B37" s="1307"/>
      <c r="C37" s="1308">
        <f>予実管理!C37</f>
        <v>0</v>
      </c>
      <c r="D37" s="387">
        <f>予実管理!D37</f>
        <v>0</v>
      </c>
      <c r="E37" s="387">
        <f>予実管理!E37</f>
        <v>0</v>
      </c>
      <c r="F37" s="387">
        <f>予実管理!F37</f>
        <v>0</v>
      </c>
      <c r="G37" s="387">
        <f>予実管理!G37</f>
        <v>0</v>
      </c>
      <c r="H37" s="387">
        <f>予実管理!H37</f>
        <v>0</v>
      </c>
      <c r="I37" s="387">
        <f>予実管理!I37</f>
        <v>0</v>
      </c>
      <c r="J37" s="387">
        <f>予実管理!J37</f>
        <v>0</v>
      </c>
      <c r="K37" s="387">
        <f>予実管理!K37</f>
        <v>0</v>
      </c>
      <c r="L37" s="387">
        <f>予実管理!L37</f>
        <v>0</v>
      </c>
      <c r="M37" s="387">
        <f>予実管理!M37</f>
        <v>0</v>
      </c>
      <c r="N37" s="387">
        <f>予実管理!N37</f>
        <v>0</v>
      </c>
      <c r="O37" s="387">
        <f>予実管理!O37</f>
        <v>0</v>
      </c>
      <c r="P37" s="387">
        <f>予実管理!P37</f>
        <v>0</v>
      </c>
      <c r="Q37" s="388">
        <f>予実管理!Q37</f>
        <v>0</v>
      </c>
      <c r="R37" s="1107">
        <f>予実管理!R37</f>
        <v>0</v>
      </c>
      <c r="S37" s="1317">
        <f>予実管理!S37</f>
        <v>0</v>
      </c>
      <c r="T37" s="1313" t="str">
        <f t="shared" si="0"/>
        <v/>
      </c>
      <c r="U37" s="891"/>
    </row>
    <row r="38" spans="1:23" s="1318" customFormat="1" ht="17.899999999999999" customHeight="1">
      <c r="A38" s="79"/>
      <c r="B38" s="1307"/>
      <c r="C38" s="1308">
        <f>予実管理!C38</f>
        <v>0</v>
      </c>
      <c r="D38" s="387">
        <f>予実管理!D38</f>
        <v>0</v>
      </c>
      <c r="E38" s="387">
        <f>予実管理!E38</f>
        <v>0</v>
      </c>
      <c r="F38" s="387">
        <f>予実管理!F38</f>
        <v>0</v>
      </c>
      <c r="G38" s="387">
        <f>予実管理!G38</f>
        <v>0</v>
      </c>
      <c r="H38" s="387">
        <f>予実管理!H38</f>
        <v>0</v>
      </c>
      <c r="I38" s="387">
        <f>予実管理!I38</f>
        <v>0</v>
      </c>
      <c r="J38" s="387">
        <f>予実管理!J38</f>
        <v>0</v>
      </c>
      <c r="K38" s="387">
        <f>予実管理!K38</f>
        <v>0</v>
      </c>
      <c r="L38" s="387">
        <f>予実管理!L38</f>
        <v>0</v>
      </c>
      <c r="M38" s="387">
        <f>予実管理!M38</f>
        <v>0</v>
      </c>
      <c r="N38" s="387">
        <f>予実管理!N38</f>
        <v>0</v>
      </c>
      <c r="O38" s="387">
        <f>予実管理!O38</f>
        <v>0</v>
      </c>
      <c r="P38" s="387">
        <f>予実管理!P38</f>
        <v>0</v>
      </c>
      <c r="Q38" s="388">
        <f>予実管理!Q38</f>
        <v>0</v>
      </c>
      <c r="R38" s="1107">
        <f>予実管理!R38</f>
        <v>0</v>
      </c>
      <c r="S38" s="1317">
        <f>予実管理!S38</f>
        <v>0</v>
      </c>
      <c r="T38" s="1313" t="str">
        <f t="shared" si="0"/>
        <v/>
      </c>
      <c r="U38" s="891"/>
    </row>
    <row r="39" spans="1:23" s="1318" customFormat="1" ht="17.899999999999999" customHeight="1">
      <c r="A39" s="79"/>
      <c r="B39" s="1307"/>
      <c r="C39" s="1308">
        <f>予実管理!C39</f>
        <v>0</v>
      </c>
      <c r="D39" s="387">
        <f>予実管理!D39</f>
        <v>0</v>
      </c>
      <c r="E39" s="387">
        <f>予実管理!E39</f>
        <v>0</v>
      </c>
      <c r="F39" s="387">
        <f>予実管理!F39</f>
        <v>0</v>
      </c>
      <c r="G39" s="387">
        <f>予実管理!G39</f>
        <v>0</v>
      </c>
      <c r="H39" s="387">
        <f>予実管理!H39</f>
        <v>0</v>
      </c>
      <c r="I39" s="387">
        <f>予実管理!I39</f>
        <v>0</v>
      </c>
      <c r="J39" s="387">
        <f>予実管理!J39</f>
        <v>0</v>
      </c>
      <c r="K39" s="387">
        <f>予実管理!K39</f>
        <v>0</v>
      </c>
      <c r="L39" s="387">
        <f>予実管理!L39</f>
        <v>0</v>
      </c>
      <c r="M39" s="387">
        <f>予実管理!M39</f>
        <v>0</v>
      </c>
      <c r="N39" s="387">
        <f>予実管理!N39</f>
        <v>0</v>
      </c>
      <c r="O39" s="387">
        <f>予実管理!O39</f>
        <v>0</v>
      </c>
      <c r="P39" s="387">
        <f>予実管理!P39</f>
        <v>0</v>
      </c>
      <c r="Q39" s="388">
        <f>予実管理!Q39</f>
        <v>0</v>
      </c>
      <c r="R39" s="1107">
        <f>予実管理!R39</f>
        <v>0</v>
      </c>
      <c r="S39" s="1317">
        <f>予実管理!S39</f>
        <v>0</v>
      </c>
      <c r="T39" s="1313" t="str">
        <f t="shared" si="0"/>
        <v/>
      </c>
      <c r="U39" s="891"/>
    </row>
    <row r="40" spans="1:23" s="1318" customFormat="1" ht="17.899999999999999" customHeight="1">
      <c r="A40" s="79"/>
      <c r="B40" s="1307"/>
      <c r="C40" s="1308">
        <f>予実管理!C40</f>
        <v>0</v>
      </c>
      <c r="D40" s="387">
        <f>予実管理!D40</f>
        <v>0</v>
      </c>
      <c r="E40" s="387">
        <f>予実管理!E40</f>
        <v>0</v>
      </c>
      <c r="F40" s="387">
        <f>予実管理!F40</f>
        <v>0</v>
      </c>
      <c r="G40" s="387">
        <f>予実管理!G40</f>
        <v>0</v>
      </c>
      <c r="H40" s="387">
        <f>予実管理!H40</f>
        <v>0</v>
      </c>
      <c r="I40" s="387">
        <f>予実管理!I40</f>
        <v>0</v>
      </c>
      <c r="J40" s="387">
        <f>予実管理!J40</f>
        <v>0</v>
      </c>
      <c r="K40" s="387">
        <f>予実管理!K40</f>
        <v>0</v>
      </c>
      <c r="L40" s="387">
        <f>予実管理!L40</f>
        <v>0</v>
      </c>
      <c r="M40" s="387">
        <f>予実管理!M40</f>
        <v>0</v>
      </c>
      <c r="N40" s="387">
        <f>予実管理!N40</f>
        <v>0</v>
      </c>
      <c r="O40" s="387">
        <f>予実管理!O40</f>
        <v>0</v>
      </c>
      <c r="P40" s="387">
        <f>予実管理!P40</f>
        <v>0</v>
      </c>
      <c r="Q40" s="388">
        <f>予実管理!Q40</f>
        <v>0</v>
      </c>
      <c r="R40" s="1107">
        <f>予実管理!R40</f>
        <v>0</v>
      </c>
      <c r="S40" s="1317">
        <f>予実管理!S40</f>
        <v>0</v>
      </c>
      <c r="T40" s="1313" t="str">
        <f t="shared" si="0"/>
        <v/>
      </c>
      <c r="U40" s="891"/>
    </row>
    <row r="41" spans="1:23" s="1318" customFormat="1" ht="17.899999999999999" customHeight="1">
      <c r="A41" s="79"/>
      <c r="B41" s="1307"/>
      <c r="C41" s="1308">
        <f>予実管理!C41</f>
        <v>0</v>
      </c>
      <c r="D41" s="387">
        <f>予実管理!D41</f>
        <v>0</v>
      </c>
      <c r="E41" s="387">
        <f>予実管理!E41</f>
        <v>0</v>
      </c>
      <c r="F41" s="387">
        <f>予実管理!F41</f>
        <v>0</v>
      </c>
      <c r="G41" s="387">
        <f>予実管理!G41</f>
        <v>0</v>
      </c>
      <c r="H41" s="387">
        <f>予実管理!H41</f>
        <v>0</v>
      </c>
      <c r="I41" s="387">
        <f>予実管理!I41</f>
        <v>0</v>
      </c>
      <c r="J41" s="387">
        <f>予実管理!J41</f>
        <v>0</v>
      </c>
      <c r="K41" s="387">
        <f>予実管理!K41</f>
        <v>0</v>
      </c>
      <c r="L41" s="387">
        <f>予実管理!L41</f>
        <v>0</v>
      </c>
      <c r="M41" s="387">
        <f>予実管理!M41</f>
        <v>0</v>
      </c>
      <c r="N41" s="387">
        <f>予実管理!N41</f>
        <v>0</v>
      </c>
      <c r="O41" s="387">
        <f>予実管理!O41</f>
        <v>0</v>
      </c>
      <c r="P41" s="387">
        <f>予実管理!P41</f>
        <v>0</v>
      </c>
      <c r="Q41" s="388">
        <f>予実管理!Q41</f>
        <v>0</v>
      </c>
      <c r="R41" s="1107">
        <f>予実管理!R41</f>
        <v>0</v>
      </c>
      <c r="S41" s="1317">
        <f>予実管理!S41</f>
        <v>0</v>
      </c>
      <c r="T41" s="1313" t="str">
        <f t="shared" si="0"/>
        <v/>
      </c>
      <c r="U41" s="891"/>
      <c r="W41" s="1336"/>
    </row>
    <row r="42" spans="1:23" s="1318" customFormat="1" ht="17.899999999999999" customHeight="1">
      <c r="A42" s="79"/>
      <c r="B42" s="1307"/>
      <c r="C42" s="1308">
        <f>予実管理!C42</f>
        <v>0</v>
      </c>
      <c r="D42" s="387">
        <f>予実管理!D42</f>
        <v>0</v>
      </c>
      <c r="E42" s="387">
        <f>予実管理!E42</f>
        <v>0</v>
      </c>
      <c r="F42" s="387">
        <f>予実管理!F42</f>
        <v>0</v>
      </c>
      <c r="G42" s="387">
        <f>予実管理!G42</f>
        <v>0</v>
      </c>
      <c r="H42" s="387">
        <f>予実管理!H42</f>
        <v>0</v>
      </c>
      <c r="I42" s="387">
        <f>予実管理!I42</f>
        <v>0</v>
      </c>
      <c r="J42" s="387">
        <f>予実管理!J42</f>
        <v>0</v>
      </c>
      <c r="K42" s="387">
        <f>予実管理!K42</f>
        <v>0</v>
      </c>
      <c r="L42" s="387">
        <f>予実管理!L42</f>
        <v>0</v>
      </c>
      <c r="M42" s="387">
        <f>予実管理!M42</f>
        <v>0</v>
      </c>
      <c r="N42" s="387">
        <f>予実管理!N42</f>
        <v>0</v>
      </c>
      <c r="O42" s="387">
        <f>予実管理!O42</f>
        <v>0</v>
      </c>
      <c r="P42" s="387">
        <f>予実管理!P42</f>
        <v>0</v>
      </c>
      <c r="Q42" s="388">
        <f>予実管理!Q42</f>
        <v>0</v>
      </c>
      <c r="R42" s="1107">
        <f>予実管理!R42</f>
        <v>0</v>
      </c>
      <c r="S42" s="1317">
        <f>予実管理!S42</f>
        <v>0</v>
      </c>
      <c r="T42" s="1313" t="str">
        <f t="shared" si="0"/>
        <v/>
      </c>
      <c r="U42" s="891"/>
    </row>
    <row r="43" spans="1:23" s="1318" customFormat="1" ht="17.899999999999999" customHeight="1">
      <c r="A43" s="79"/>
      <c r="B43" s="1307"/>
      <c r="C43" s="1308">
        <f>予実管理!C43</f>
        <v>0</v>
      </c>
      <c r="D43" s="387">
        <f>予実管理!D43</f>
        <v>0</v>
      </c>
      <c r="E43" s="387">
        <f>予実管理!E43</f>
        <v>0</v>
      </c>
      <c r="F43" s="387">
        <f>予実管理!F43</f>
        <v>0</v>
      </c>
      <c r="G43" s="387">
        <f>予実管理!G43</f>
        <v>0</v>
      </c>
      <c r="H43" s="387">
        <f>予実管理!H43</f>
        <v>0</v>
      </c>
      <c r="I43" s="387">
        <f>予実管理!I43</f>
        <v>0</v>
      </c>
      <c r="J43" s="387">
        <f>予実管理!J43</f>
        <v>0</v>
      </c>
      <c r="K43" s="387">
        <f>予実管理!K43</f>
        <v>0</v>
      </c>
      <c r="L43" s="387">
        <f>予実管理!L43</f>
        <v>0</v>
      </c>
      <c r="M43" s="387">
        <f>予実管理!M43</f>
        <v>0</v>
      </c>
      <c r="N43" s="387">
        <f>予実管理!N43</f>
        <v>0</v>
      </c>
      <c r="O43" s="387">
        <f>予実管理!O43</f>
        <v>0</v>
      </c>
      <c r="P43" s="387">
        <f>予実管理!P43</f>
        <v>0</v>
      </c>
      <c r="Q43" s="388">
        <f>予実管理!Q43</f>
        <v>0</v>
      </c>
      <c r="R43" s="1107">
        <f>予実管理!R43</f>
        <v>0</v>
      </c>
      <c r="S43" s="1317">
        <f>予実管理!S43</f>
        <v>0</v>
      </c>
      <c r="T43" s="1313" t="str">
        <f t="shared" si="0"/>
        <v/>
      </c>
      <c r="U43" s="891"/>
    </row>
    <row r="44" spans="1:23" s="1318" customFormat="1" ht="17.899999999999999" customHeight="1">
      <c r="A44" s="79"/>
      <c r="B44" s="1307"/>
      <c r="C44" s="1320">
        <f>予実管理!C44</f>
        <v>0</v>
      </c>
      <c r="D44" s="1129">
        <f>予実管理!D44</f>
        <v>0</v>
      </c>
      <c r="E44" s="1129">
        <f>予実管理!E44</f>
        <v>0</v>
      </c>
      <c r="F44" s="1129">
        <f>予実管理!F44</f>
        <v>0</v>
      </c>
      <c r="G44" s="1129">
        <f>予実管理!G44</f>
        <v>0</v>
      </c>
      <c r="H44" s="1129">
        <f>予実管理!H44</f>
        <v>0</v>
      </c>
      <c r="I44" s="1129">
        <f>予実管理!I44</f>
        <v>0</v>
      </c>
      <c r="J44" s="1129">
        <f>予実管理!J44</f>
        <v>0</v>
      </c>
      <c r="K44" s="1129">
        <f>予実管理!K44</f>
        <v>0</v>
      </c>
      <c r="L44" s="1129">
        <f>予実管理!L44</f>
        <v>0</v>
      </c>
      <c r="M44" s="1129">
        <f>予実管理!M44</f>
        <v>0</v>
      </c>
      <c r="N44" s="1129">
        <f>予実管理!N44</f>
        <v>0</v>
      </c>
      <c r="O44" s="1129">
        <f>予実管理!O44</f>
        <v>0</v>
      </c>
      <c r="P44" s="1129">
        <f>予実管理!P44</f>
        <v>0</v>
      </c>
      <c r="Q44" s="1342">
        <f>予実管理!Q44</f>
        <v>0</v>
      </c>
      <c r="R44" s="1107">
        <f>予実管理!R44</f>
        <v>0</v>
      </c>
      <c r="S44" s="1317">
        <f>予実管理!S44</f>
        <v>0</v>
      </c>
      <c r="T44" s="1313" t="str">
        <f t="shared" si="0"/>
        <v/>
      </c>
      <c r="U44" s="891"/>
    </row>
    <row r="45" spans="1:23" s="1318" customFormat="1" ht="17.899999999999999" customHeight="1">
      <c r="A45" s="79"/>
      <c r="B45" s="1329"/>
      <c r="C45" s="1343" t="str">
        <f>予実管理!C45</f>
        <v>人件費計</v>
      </c>
      <c r="D45" s="1098">
        <f>予実管理!D45</f>
        <v>0</v>
      </c>
      <c r="E45" s="1098">
        <f>予実管理!E45</f>
        <v>0</v>
      </c>
      <c r="F45" s="1098">
        <f>予実管理!F45</f>
        <v>0</v>
      </c>
      <c r="G45" s="1098">
        <f>予実管理!G45</f>
        <v>0</v>
      </c>
      <c r="H45" s="1098">
        <f>予実管理!H45</f>
        <v>0</v>
      </c>
      <c r="I45" s="1098">
        <f>予実管理!I45</f>
        <v>0</v>
      </c>
      <c r="J45" s="1098">
        <f>予実管理!J45</f>
        <v>0</v>
      </c>
      <c r="K45" s="1098">
        <f>予実管理!K45</f>
        <v>0</v>
      </c>
      <c r="L45" s="1098">
        <f>予実管理!L45</f>
        <v>0</v>
      </c>
      <c r="M45" s="1098">
        <f>予実管理!M45</f>
        <v>0</v>
      </c>
      <c r="N45" s="1098">
        <f>予実管理!N45</f>
        <v>0</v>
      </c>
      <c r="O45" s="1098">
        <f>予実管理!O45</f>
        <v>0</v>
      </c>
      <c r="P45" s="1098">
        <f>予実管理!P45</f>
        <v>0</v>
      </c>
      <c r="Q45" s="1344">
        <f>予実管理!Q45</f>
        <v>0</v>
      </c>
      <c r="R45" s="1135">
        <f>予実管理!R45</f>
        <v>0</v>
      </c>
      <c r="S45" s="1345">
        <f>予実管理!S45</f>
        <v>0</v>
      </c>
      <c r="T45" s="1313" t="str">
        <f t="shared" si="0"/>
        <v>A</v>
      </c>
      <c r="U45" s="891"/>
    </row>
    <row r="46" spans="1:23" s="1318" customFormat="1" ht="17.899999999999999" customHeight="1">
      <c r="A46" s="79"/>
      <c r="B46" s="1329"/>
      <c r="C46" s="1346" t="str">
        <f>予実管理!C46</f>
        <v>[その他販売管理費]</v>
      </c>
      <c r="D46" s="375">
        <f>予実管理!D46</f>
        <v>0</v>
      </c>
      <c r="E46" s="375">
        <f>予実管理!E46</f>
        <v>0</v>
      </c>
      <c r="F46" s="375">
        <f>予実管理!F46</f>
        <v>0</v>
      </c>
      <c r="G46" s="375">
        <f>予実管理!G46</f>
        <v>0</v>
      </c>
      <c r="H46" s="375">
        <f>予実管理!H46</f>
        <v>0</v>
      </c>
      <c r="I46" s="375">
        <f>予実管理!I46</f>
        <v>0</v>
      </c>
      <c r="J46" s="375">
        <f>予実管理!J46</f>
        <v>0</v>
      </c>
      <c r="K46" s="375">
        <f>予実管理!K46</f>
        <v>0</v>
      </c>
      <c r="L46" s="375">
        <f>予実管理!L46</f>
        <v>0</v>
      </c>
      <c r="M46" s="375">
        <f>予実管理!M46</f>
        <v>0</v>
      </c>
      <c r="N46" s="375">
        <f>予実管理!N46</f>
        <v>0</v>
      </c>
      <c r="O46" s="375">
        <f>予実管理!O46</f>
        <v>0</v>
      </c>
      <c r="P46" s="375">
        <f>予実管理!P46</f>
        <v>0</v>
      </c>
      <c r="Q46" s="376">
        <f>予実管理!Q46</f>
        <v>0</v>
      </c>
      <c r="R46" s="1107">
        <f>予実管理!R46</f>
        <v>0</v>
      </c>
      <c r="S46" s="1317">
        <f>予実管理!S46</f>
        <v>0</v>
      </c>
      <c r="T46" s="1313" t="str">
        <f t="shared" si="0"/>
        <v>A</v>
      </c>
      <c r="U46" s="891"/>
    </row>
    <row r="47" spans="1:23" s="1318" customFormat="1" ht="17.899999999999999" customHeight="1">
      <c r="A47" s="79"/>
      <c r="B47" s="1329"/>
      <c r="C47" s="1330">
        <f>予実管理!C47</f>
        <v>0</v>
      </c>
      <c r="D47" s="387">
        <f>予実管理!D47</f>
        <v>0</v>
      </c>
      <c r="E47" s="387">
        <f>予実管理!E47</f>
        <v>0</v>
      </c>
      <c r="F47" s="387">
        <f>予実管理!F47</f>
        <v>0</v>
      </c>
      <c r="G47" s="387">
        <f>予実管理!G47</f>
        <v>0</v>
      </c>
      <c r="H47" s="387">
        <f>予実管理!H47</f>
        <v>0</v>
      </c>
      <c r="I47" s="387">
        <f>予実管理!I47</f>
        <v>0</v>
      </c>
      <c r="J47" s="387">
        <f>予実管理!J47</f>
        <v>0</v>
      </c>
      <c r="K47" s="387">
        <f>予実管理!K47</f>
        <v>0</v>
      </c>
      <c r="L47" s="387">
        <f>予実管理!L47</f>
        <v>0</v>
      </c>
      <c r="M47" s="387">
        <f>予実管理!M47</f>
        <v>0</v>
      </c>
      <c r="N47" s="387">
        <f>予実管理!N47</f>
        <v>0</v>
      </c>
      <c r="O47" s="387">
        <f>予実管理!O47</f>
        <v>0</v>
      </c>
      <c r="P47" s="387">
        <f>予実管理!P47</f>
        <v>0</v>
      </c>
      <c r="Q47" s="388">
        <f>予実管理!Q47</f>
        <v>0</v>
      </c>
      <c r="R47" s="1107">
        <f>予実管理!R47</f>
        <v>0</v>
      </c>
      <c r="S47" s="1317">
        <f>予実管理!S47</f>
        <v>0</v>
      </c>
      <c r="T47" s="1313" t="str">
        <f t="shared" si="0"/>
        <v/>
      </c>
      <c r="U47" s="891"/>
    </row>
    <row r="48" spans="1:23" s="1318" customFormat="1" ht="17.899999999999999" customHeight="1">
      <c r="A48" s="79"/>
      <c r="B48" s="1329"/>
      <c r="C48" s="1330">
        <f>予実管理!C48</f>
        <v>0</v>
      </c>
      <c r="D48" s="387">
        <f>予実管理!D48</f>
        <v>0</v>
      </c>
      <c r="E48" s="387">
        <f>予実管理!E48</f>
        <v>0</v>
      </c>
      <c r="F48" s="387">
        <f>予実管理!F48</f>
        <v>0</v>
      </c>
      <c r="G48" s="387">
        <f>予実管理!G48</f>
        <v>0</v>
      </c>
      <c r="H48" s="387">
        <f>予実管理!H48</f>
        <v>0</v>
      </c>
      <c r="I48" s="387">
        <f>予実管理!I48</f>
        <v>0</v>
      </c>
      <c r="J48" s="387">
        <f>予実管理!J48</f>
        <v>0</v>
      </c>
      <c r="K48" s="387">
        <f>予実管理!K48</f>
        <v>0</v>
      </c>
      <c r="L48" s="387">
        <f>予実管理!L48</f>
        <v>0</v>
      </c>
      <c r="M48" s="387">
        <f>予実管理!M48</f>
        <v>0</v>
      </c>
      <c r="N48" s="387">
        <f>予実管理!N48</f>
        <v>0</v>
      </c>
      <c r="O48" s="387">
        <f>予実管理!O48</f>
        <v>0</v>
      </c>
      <c r="P48" s="387">
        <f>予実管理!P48</f>
        <v>0</v>
      </c>
      <c r="Q48" s="388">
        <f>予実管理!Q48</f>
        <v>0</v>
      </c>
      <c r="R48" s="1107">
        <f>予実管理!R48</f>
        <v>0</v>
      </c>
      <c r="S48" s="1317">
        <f>予実管理!S48</f>
        <v>0</v>
      </c>
      <c r="T48" s="1313" t="str">
        <f t="shared" si="0"/>
        <v/>
      </c>
      <c r="U48" s="891"/>
    </row>
    <row r="49" spans="1:21" s="1318" customFormat="1" ht="17.899999999999999" customHeight="1">
      <c r="A49" s="79"/>
      <c r="B49" s="1329"/>
      <c r="C49" s="1330">
        <f>予実管理!C49</f>
        <v>0</v>
      </c>
      <c r="D49" s="387">
        <f>予実管理!D49</f>
        <v>0</v>
      </c>
      <c r="E49" s="387">
        <f>予実管理!E49</f>
        <v>0</v>
      </c>
      <c r="F49" s="387">
        <f>予実管理!F49</f>
        <v>0</v>
      </c>
      <c r="G49" s="387">
        <f>予実管理!G49</f>
        <v>0</v>
      </c>
      <c r="H49" s="387">
        <f>予実管理!H49</f>
        <v>0</v>
      </c>
      <c r="I49" s="387">
        <f>予実管理!I49</f>
        <v>0</v>
      </c>
      <c r="J49" s="387">
        <f>予実管理!J49</f>
        <v>0</v>
      </c>
      <c r="K49" s="387">
        <f>予実管理!K49</f>
        <v>0</v>
      </c>
      <c r="L49" s="387">
        <f>予実管理!L49</f>
        <v>0</v>
      </c>
      <c r="M49" s="387">
        <f>予実管理!M49</f>
        <v>0</v>
      </c>
      <c r="N49" s="387">
        <f>予実管理!N49</f>
        <v>0</v>
      </c>
      <c r="O49" s="387">
        <f>予実管理!O49</f>
        <v>0</v>
      </c>
      <c r="P49" s="387">
        <f>予実管理!P49</f>
        <v>0</v>
      </c>
      <c r="Q49" s="388">
        <f>予実管理!Q49</f>
        <v>0</v>
      </c>
      <c r="R49" s="1107">
        <f>予実管理!R49</f>
        <v>0</v>
      </c>
      <c r="S49" s="1317">
        <f>予実管理!S49</f>
        <v>0</v>
      </c>
      <c r="T49" s="1313" t="str">
        <f t="shared" si="0"/>
        <v/>
      </c>
      <c r="U49" s="891"/>
    </row>
    <row r="50" spans="1:21" s="1318" customFormat="1" ht="17.899999999999999" customHeight="1">
      <c r="A50" s="79"/>
      <c r="B50" s="1329"/>
      <c r="C50" s="1330">
        <f>予実管理!C50</f>
        <v>0</v>
      </c>
      <c r="D50" s="387">
        <f>予実管理!D50</f>
        <v>0</v>
      </c>
      <c r="E50" s="387">
        <f>予実管理!E50</f>
        <v>0</v>
      </c>
      <c r="F50" s="387">
        <f>予実管理!F50</f>
        <v>0</v>
      </c>
      <c r="G50" s="387">
        <f>予実管理!G50</f>
        <v>0</v>
      </c>
      <c r="H50" s="387">
        <f>予実管理!H50</f>
        <v>0</v>
      </c>
      <c r="I50" s="387">
        <f>予実管理!I50</f>
        <v>0</v>
      </c>
      <c r="J50" s="387">
        <f>予実管理!J50</f>
        <v>0</v>
      </c>
      <c r="K50" s="387">
        <f>予実管理!K50</f>
        <v>0</v>
      </c>
      <c r="L50" s="387">
        <f>予実管理!L50</f>
        <v>0</v>
      </c>
      <c r="M50" s="387">
        <f>予実管理!M50</f>
        <v>0</v>
      </c>
      <c r="N50" s="387">
        <f>予実管理!N50</f>
        <v>0</v>
      </c>
      <c r="O50" s="387">
        <f>予実管理!O50</f>
        <v>0</v>
      </c>
      <c r="P50" s="387">
        <f>予実管理!P50</f>
        <v>0</v>
      </c>
      <c r="Q50" s="388">
        <f>予実管理!Q50</f>
        <v>0</v>
      </c>
      <c r="R50" s="1107">
        <f>予実管理!R50</f>
        <v>0</v>
      </c>
      <c r="S50" s="1317">
        <f>予実管理!S50</f>
        <v>0</v>
      </c>
      <c r="T50" s="1313" t="str">
        <f t="shared" si="0"/>
        <v/>
      </c>
      <c r="U50" s="891"/>
    </row>
    <row r="51" spans="1:21" s="1318" customFormat="1" ht="17.899999999999999" customHeight="1">
      <c r="A51" s="79"/>
      <c r="B51" s="1329"/>
      <c r="C51" s="1330">
        <f>予実管理!C51</f>
        <v>0</v>
      </c>
      <c r="D51" s="387">
        <f>予実管理!D51</f>
        <v>0</v>
      </c>
      <c r="E51" s="387">
        <f>予実管理!E51</f>
        <v>0</v>
      </c>
      <c r="F51" s="387">
        <f>予実管理!F51</f>
        <v>0</v>
      </c>
      <c r="G51" s="387">
        <f>予実管理!G51</f>
        <v>0</v>
      </c>
      <c r="H51" s="387">
        <f>予実管理!H51</f>
        <v>0</v>
      </c>
      <c r="I51" s="387">
        <f>予実管理!I51</f>
        <v>0</v>
      </c>
      <c r="J51" s="387">
        <f>予実管理!J51</f>
        <v>0</v>
      </c>
      <c r="K51" s="387">
        <f>予実管理!K51</f>
        <v>0</v>
      </c>
      <c r="L51" s="387">
        <f>予実管理!L51</f>
        <v>0</v>
      </c>
      <c r="M51" s="387">
        <f>予実管理!M51</f>
        <v>0</v>
      </c>
      <c r="N51" s="387">
        <f>予実管理!N51</f>
        <v>0</v>
      </c>
      <c r="O51" s="387">
        <f>予実管理!O51</f>
        <v>0</v>
      </c>
      <c r="P51" s="387">
        <f>予実管理!P51</f>
        <v>0</v>
      </c>
      <c r="Q51" s="388">
        <f>予実管理!Q51</f>
        <v>0</v>
      </c>
      <c r="R51" s="1107">
        <f>予実管理!R51</f>
        <v>0</v>
      </c>
      <c r="S51" s="1317">
        <f>予実管理!S51</f>
        <v>0</v>
      </c>
      <c r="T51" s="1313" t="str">
        <f t="shared" si="0"/>
        <v/>
      </c>
      <c r="U51" s="891"/>
    </row>
    <row r="52" spans="1:21" s="1318" customFormat="1" ht="17.899999999999999" customHeight="1">
      <c r="A52" s="79"/>
      <c r="B52" s="1329"/>
      <c r="C52" s="1330">
        <f>予実管理!C52</f>
        <v>0</v>
      </c>
      <c r="D52" s="387">
        <f>予実管理!D52</f>
        <v>0</v>
      </c>
      <c r="E52" s="387">
        <f>予実管理!E52</f>
        <v>0</v>
      </c>
      <c r="F52" s="387">
        <f>予実管理!F52</f>
        <v>0</v>
      </c>
      <c r="G52" s="387">
        <f>予実管理!G52</f>
        <v>0</v>
      </c>
      <c r="H52" s="387">
        <f>予実管理!H52</f>
        <v>0</v>
      </c>
      <c r="I52" s="387">
        <f>予実管理!I52</f>
        <v>0</v>
      </c>
      <c r="J52" s="387">
        <f>予実管理!J52</f>
        <v>0</v>
      </c>
      <c r="K52" s="387">
        <f>予実管理!K52</f>
        <v>0</v>
      </c>
      <c r="L52" s="387">
        <f>予実管理!L52</f>
        <v>0</v>
      </c>
      <c r="M52" s="387">
        <f>予実管理!M52</f>
        <v>0</v>
      </c>
      <c r="N52" s="387">
        <f>予実管理!N52</f>
        <v>0</v>
      </c>
      <c r="O52" s="387">
        <f>予実管理!O52</f>
        <v>0</v>
      </c>
      <c r="P52" s="387">
        <f>予実管理!P52</f>
        <v>0</v>
      </c>
      <c r="Q52" s="388">
        <f>予実管理!Q52</f>
        <v>0</v>
      </c>
      <c r="R52" s="1107">
        <f>予実管理!R52</f>
        <v>0</v>
      </c>
      <c r="S52" s="1317">
        <f>予実管理!S52</f>
        <v>0</v>
      </c>
      <c r="T52" s="1313" t="str">
        <f t="shared" si="0"/>
        <v/>
      </c>
      <c r="U52" s="891"/>
    </row>
    <row r="53" spans="1:21" s="1318" customFormat="1" ht="17.899999999999999" customHeight="1">
      <c r="A53" s="79"/>
      <c r="B53" s="1329"/>
      <c r="C53" s="1330">
        <f>予実管理!C53</f>
        <v>0</v>
      </c>
      <c r="D53" s="387">
        <f>予実管理!D53</f>
        <v>0</v>
      </c>
      <c r="E53" s="387">
        <f>予実管理!E53</f>
        <v>0</v>
      </c>
      <c r="F53" s="387">
        <f>予実管理!F53</f>
        <v>0</v>
      </c>
      <c r="G53" s="387">
        <f>予実管理!G53</f>
        <v>0</v>
      </c>
      <c r="H53" s="387">
        <f>予実管理!H53</f>
        <v>0</v>
      </c>
      <c r="I53" s="387">
        <f>予実管理!I53</f>
        <v>0</v>
      </c>
      <c r="J53" s="387">
        <f>予実管理!J53</f>
        <v>0</v>
      </c>
      <c r="K53" s="387">
        <f>予実管理!K53</f>
        <v>0</v>
      </c>
      <c r="L53" s="387">
        <f>予実管理!L53</f>
        <v>0</v>
      </c>
      <c r="M53" s="387">
        <f>予実管理!M53</f>
        <v>0</v>
      </c>
      <c r="N53" s="387">
        <f>予実管理!N53</f>
        <v>0</v>
      </c>
      <c r="O53" s="387">
        <f>予実管理!O53</f>
        <v>0</v>
      </c>
      <c r="P53" s="387">
        <f>予実管理!P53</f>
        <v>0</v>
      </c>
      <c r="Q53" s="388">
        <f>予実管理!Q53</f>
        <v>0</v>
      </c>
      <c r="R53" s="1107">
        <f>予実管理!R53</f>
        <v>0</v>
      </c>
      <c r="S53" s="1317">
        <f>予実管理!S53</f>
        <v>0</v>
      </c>
      <c r="T53" s="1313" t="str">
        <f t="shared" si="0"/>
        <v/>
      </c>
      <c r="U53" s="891"/>
    </row>
    <row r="54" spans="1:21" s="1318" customFormat="1" ht="17.899999999999999" customHeight="1">
      <c r="A54" s="79"/>
      <c r="B54" s="1329"/>
      <c r="C54" s="1330">
        <f>予実管理!C54</f>
        <v>0</v>
      </c>
      <c r="D54" s="387">
        <f>予実管理!D54</f>
        <v>0</v>
      </c>
      <c r="E54" s="387">
        <f>予実管理!E54</f>
        <v>0</v>
      </c>
      <c r="F54" s="387">
        <f>予実管理!F54</f>
        <v>0</v>
      </c>
      <c r="G54" s="387">
        <f>予実管理!G54</f>
        <v>0</v>
      </c>
      <c r="H54" s="387">
        <f>予実管理!H54</f>
        <v>0</v>
      </c>
      <c r="I54" s="387">
        <f>予実管理!I54</f>
        <v>0</v>
      </c>
      <c r="J54" s="387">
        <f>予実管理!J54</f>
        <v>0</v>
      </c>
      <c r="K54" s="387">
        <f>予実管理!K54</f>
        <v>0</v>
      </c>
      <c r="L54" s="387">
        <f>予実管理!L54</f>
        <v>0</v>
      </c>
      <c r="M54" s="387">
        <f>予実管理!M54</f>
        <v>0</v>
      </c>
      <c r="N54" s="387">
        <f>予実管理!N54</f>
        <v>0</v>
      </c>
      <c r="O54" s="387">
        <f>予実管理!O54</f>
        <v>0</v>
      </c>
      <c r="P54" s="387">
        <f>予実管理!P54</f>
        <v>0</v>
      </c>
      <c r="Q54" s="388">
        <f>予実管理!Q54</f>
        <v>0</v>
      </c>
      <c r="R54" s="1107">
        <f>予実管理!R54</f>
        <v>0</v>
      </c>
      <c r="S54" s="1317">
        <f>予実管理!S54</f>
        <v>0</v>
      </c>
      <c r="T54" s="1313" t="str">
        <f t="shared" si="0"/>
        <v/>
      </c>
      <c r="U54" s="891"/>
    </row>
    <row r="55" spans="1:21" s="1318" customFormat="1" ht="17.899999999999999" customHeight="1">
      <c r="A55" s="79"/>
      <c r="B55" s="1329"/>
      <c r="C55" s="1330">
        <f>予実管理!C55</f>
        <v>0</v>
      </c>
      <c r="D55" s="387">
        <f>予実管理!D55</f>
        <v>0</v>
      </c>
      <c r="E55" s="387">
        <f>予実管理!E55</f>
        <v>0</v>
      </c>
      <c r="F55" s="387">
        <f>予実管理!F55</f>
        <v>0</v>
      </c>
      <c r="G55" s="387">
        <f>予実管理!G55</f>
        <v>0</v>
      </c>
      <c r="H55" s="387">
        <f>予実管理!H55</f>
        <v>0</v>
      </c>
      <c r="I55" s="387">
        <f>予実管理!I55</f>
        <v>0</v>
      </c>
      <c r="J55" s="387">
        <f>予実管理!J55</f>
        <v>0</v>
      </c>
      <c r="K55" s="387">
        <f>予実管理!K55</f>
        <v>0</v>
      </c>
      <c r="L55" s="387">
        <f>予実管理!L55</f>
        <v>0</v>
      </c>
      <c r="M55" s="387">
        <f>予実管理!M55</f>
        <v>0</v>
      </c>
      <c r="N55" s="387">
        <f>予実管理!N55</f>
        <v>0</v>
      </c>
      <c r="O55" s="387">
        <f>予実管理!O55</f>
        <v>0</v>
      </c>
      <c r="P55" s="387">
        <f>予実管理!P55</f>
        <v>0</v>
      </c>
      <c r="Q55" s="388">
        <f>予実管理!Q55</f>
        <v>0</v>
      </c>
      <c r="R55" s="1107">
        <f>予実管理!R55</f>
        <v>0</v>
      </c>
      <c r="S55" s="1317">
        <f>予実管理!S55</f>
        <v>0</v>
      </c>
      <c r="T55" s="1313" t="str">
        <f t="shared" si="0"/>
        <v/>
      </c>
      <c r="U55" s="891"/>
    </row>
    <row r="56" spans="1:21" s="1318" customFormat="1" ht="17.899999999999999" customHeight="1">
      <c r="A56" s="79"/>
      <c r="B56" s="1329"/>
      <c r="C56" s="1330">
        <f>予実管理!C56</f>
        <v>0</v>
      </c>
      <c r="D56" s="387">
        <f>予実管理!D56</f>
        <v>0</v>
      </c>
      <c r="E56" s="387">
        <f>予実管理!E56</f>
        <v>0</v>
      </c>
      <c r="F56" s="387">
        <f>予実管理!F56</f>
        <v>0</v>
      </c>
      <c r="G56" s="387">
        <f>予実管理!G56</f>
        <v>0</v>
      </c>
      <c r="H56" s="387">
        <f>予実管理!H56</f>
        <v>0</v>
      </c>
      <c r="I56" s="387">
        <f>予実管理!I56</f>
        <v>0</v>
      </c>
      <c r="J56" s="387">
        <f>予実管理!J56</f>
        <v>0</v>
      </c>
      <c r="K56" s="387">
        <f>予実管理!K56</f>
        <v>0</v>
      </c>
      <c r="L56" s="387">
        <f>予実管理!L56</f>
        <v>0</v>
      </c>
      <c r="M56" s="387">
        <f>予実管理!M56</f>
        <v>0</v>
      </c>
      <c r="N56" s="387">
        <f>予実管理!N56</f>
        <v>0</v>
      </c>
      <c r="O56" s="387">
        <f>予実管理!O56</f>
        <v>0</v>
      </c>
      <c r="P56" s="387">
        <f>予実管理!P56</f>
        <v>0</v>
      </c>
      <c r="Q56" s="388">
        <f>予実管理!Q56</f>
        <v>0</v>
      </c>
      <c r="R56" s="1107">
        <f>予実管理!R56</f>
        <v>0</v>
      </c>
      <c r="S56" s="1317">
        <f>予実管理!S56</f>
        <v>0</v>
      </c>
      <c r="T56" s="1313" t="str">
        <f t="shared" si="0"/>
        <v/>
      </c>
      <c r="U56" s="891"/>
    </row>
    <row r="57" spans="1:21" s="1318" customFormat="1" ht="17.899999999999999" customHeight="1">
      <c r="A57" s="79"/>
      <c r="B57" s="1329"/>
      <c r="C57" s="1330">
        <f>予実管理!C57</f>
        <v>0</v>
      </c>
      <c r="D57" s="387">
        <f>予実管理!D57</f>
        <v>0</v>
      </c>
      <c r="E57" s="387">
        <f>予実管理!E57</f>
        <v>0</v>
      </c>
      <c r="F57" s="387">
        <f>予実管理!F57</f>
        <v>0</v>
      </c>
      <c r="G57" s="387">
        <f>予実管理!G57</f>
        <v>0</v>
      </c>
      <c r="H57" s="387">
        <f>予実管理!H57</f>
        <v>0</v>
      </c>
      <c r="I57" s="387">
        <f>予実管理!I57</f>
        <v>0</v>
      </c>
      <c r="J57" s="387">
        <f>予実管理!J57</f>
        <v>0</v>
      </c>
      <c r="K57" s="387">
        <f>予実管理!K57</f>
        <v>0</v>
      </c>
      <c r="L57" s="387">
        <f>予実管理!L57</f>
        <v>0</v>
      </c>
      <c r="M57" s="387">
        <f>予実管理!M57</f>
        <v>0</v>
      </c>
      <c r="N57" s="387">
        <f>予実管理!N57</f>
        <v>0</v>
      </c>
      <c r="O57" s="387">
        <f>予実管理!O57</f>
        <v>0</v>
      </c>
      <c r="P57" s="387">
        <f>予実管理!P57</f>
        <v>0</v>
      </c>
      <c r="Q57" s="388">
        <f>予実管理!Q57</f>
        <v>0</v>
      </c>
      <c r="R57" s="1107">
        <f>予実管理!R57</f>
        <v>0</v>
      </c>
      <c r="S57" s="1317">
        <f>予実管理!S57</f>
        <v>0</v>
      </c>
      <c r="T57" s="1313" t="str">
        <f t="shared" si="0"/>
        <v/>
      </c>
      <c r="U57" s="891"/>
    </row>
    <row r="58" spans="1:21" s="1318" customFormat="1" ht="17.899999999999999" customHeight="1">
      <c r="A58" s="79"/>
      <c r="B58" s="1329"/>
      <c r="C58" s="1330">
        <f>予実管理!C58</f>
        <v>0</v>
      </c>
      <c r="D58" s="387">
        <f>予実管理!D58</f>
        <v>0</v>
      </c>
      <c r="E58" s="387">
        <f>予実管理!E58</f>
        <v>0</v>
      </c>
      <c r="F58" s="387">
        <f>予実管理!F58</f>
        <v>0</v>
      </c>
      <c r="G58" s="387">
        <f>予実管理!G58</f>
        <v>0</v>
      </c>
      <c r="H58" s="387">
        <f>予実管理!H58</f>
        <v>0</v>
      </c>
      <c r="I58" s="387">
        <f>予実管理!I58</f>
        <v>0</v>
      </c>
      <c r="J58" s="387">
        <f>予実管理!J58</f>
        <v>0</v>
      </c>
      <c r="K58" s="387">
        <f>予実管理!K58</f>
        <v>0</v>
      </c>
      <c r="L58" s="387">
        <f>予実管理!L58</f>
        <v>0</v>
      </c>
      <c r="M58" s="387">
        <f>予実管理!M58</f>
        <v>0</v>
      </c>
      <c r="N58" s="387">
        <f>予実管理!N58</f>
        <v>0</v>
      </c>
      <c r="O58" s="387">
        <f>予実管理!O58</f>
        <v>0</v>
      </c>
      <c r="P58" s="387">
        <f>予実管理!P58</f>
        <v>0</v>
      </c>
      <c r="Q58" s="388">
        <f>予実管理!Q58</f>
        <v>0</v>
      </c>
      <c r="R58" s="1107">
        <f>予実管理!R58</f>
        <v>0</v>
      </c>
      <c r="S58" s="1317">
        <f>予実管理!S58</f>
        <v>0</v>
      </c>
      <c r="T58" s="1313" t="str">
        <f t="shared" si="0"/>
        <v/>
      </c>
      <c r="U58" s="891"/>
    </row>
    <row r="59" spans="1:21" s="1318" customFormat="1" ht="17.899999999999999" customHeight="1">
      <c r="A59" s="79"/>
      <c r="B59" s="1329"/>
      <c r="C59" s="1330">
        <f>予実管理!C59</f>
        <v>0</v>
      </c>
      <c r="D59" s="387">
        <f>予実管理!D59</f>
        <v>0</v>
      </c>
      <c r="E59" s="387">
        <f>予実管理!E59</f>
        <v>0</v>
      </c>
      <c r="F59" s="387">
        <f>予実管理!F59</f>
        <v>0</v>
      </c>
      <c r="G59" s="387">
        <f>予実管理!G59</f>
        <v>0</v>
      </c>
      <c r="H59" s="387">
        <f>予実管理!H59</f>
        <v>0</v>
      </c>
      <c r="I59" s="387">
        <f>予実管理!I59</f>
        <v>0</v>
      </c>
      <c r="J59" s="387">
        <f>予実管理!J59</f>
        <v>0</v>
      </c>
      <c r="K59" s="387">
        <f>予実管理!K59</f>
        <v>0</v>
      </c>
      <c r="L59" s="387">
        <f>予実管理!L59</f>
        <v>0</v>
      </c>
      <c r="M59" s="387">
        <f>予実管理!M59</f>
        <v>0</v>
      </c>
      <c r="N59" s="387">
        <f>予実管理!N59</f>
        <v>0</v>
      </c>
      <c r="O59" s="387">
        <f>予実管理!O59</f>
        <v>0</v>
      </c>
      <c r="P59" s="387">
        <f>予実管理!P59</f>
        <v>0</v>
      </c>
      <c r="Q59" s="388">
        <f>予実管理!Q59</f>
        <v>0</v>
      </c>
      <c r="R59" s="1107">
        <f>予実管理!R59</f>
        <v>0</v>
      </c>
      <c r="S59" s="1317">
        <f>予実管理!S59</f>
        <v>0</v>
      </c>
      <c r="T59" s="1313" t="str">
        <f t="shared" si="0"/>
        <v/>
      </c>
      <c r="U59" s="891"/>
    </row>
    <row r="60" spans="1:21" s="1318" customFormat="1" ht="17.899999999999999" customHeight="1">
      <c r="A60" s="79"/>
      <c r="B60" s="1329"/>
      <c r="C60" s="1330">
        <f>予実管理!C60</f>
        <v>0</v>
      </c>
      <c r="D60" s="387">
        <f>予実管理!D60</f>
        <v>0</v>
      </c>
      <c r="E60" s="387">
        <f>予実管理!E60</f>
        <v>0</v>
      </c>
      <c r="F60" s="387">
        <f>予実管理!F60</f>
        <v>0</v>
      </c>
      <c r="G60" s="387">
        <f>予実管理!G60</f>
        <v>0</v>
      </c>
      <c r="H60" s="387">
        <f>予実管理!H60</f>
        <v>0</v>
      </c>
      <c r="I60" s="387">
        <f>予実管理!I60</f>
        <v>0</v>
      </c>
      <c r="J60" s="387">
        <f>予実管理!J60</f>
        <v>0</v>
      </c>
      <c r="K60" s="387">
        <f>予実管理!K60</f>
        <v>0</v>
      </c>
      <c r="L60" s="387">
        <f>予実管理!L60</f>
        <v>0</v>
      </c>
      <c r="M60" s="387">
        <f>予実管理!M60</f>
        <v>0</v>
      </c>
      <c r="N60" s="387">
        <f>予実管理!N60</f>
        <v>0</v>
      </c>
      <c r="O60" s="387">
        <f>予実管理!O60</f>
        <v>0</v>
      </c>
      <c r="P60" s="387">
        <f>予実管理!P60</f>
        <v>0</v>
      </c>
      <c r="Q60" s="388">
        <f>予実管理!Q60</f>
        <v>0</v>
      </c>
      <c r="R60" s="1107">
        <f>予実管理!R60</f>
        <v>0</v>
      </c>
      <c r="S60" s="1317">
        <f>予実管理!S60</f>
        <v>0</v>
      </c>
      <c r="T60" s="1313" t="str">
        <f t="shared" si="0"/>
        <v/>
      </c>
      <c r="U60" s="891"/>
    </row>
    <row r="61" spans="1:21" s="1318" customFormat="1" ht="17.899999999999999" customHeight="1">
      <c r="A61" s="79"/>
      <c r="B61" s="1329"/>
      <c r="C61" s="1330">
        <f>予実管理!C61</f>
        <v>0</v>
      </c>
      <c r="D61" s="387">
        <f>予実管理!D61</f>
        <v>0</v>
      </c>
      <c r="E61" s="387">
        <f>予実管理!E61</f>
        <v>0</v>
      </c>
      <c r="F61" s="387">
        <f>予実管理!F61</f>
        <v>0</v>
      </c>
      <c r="G61" s="387">
        <f>予実管理!G61</f>
        <v>0</v>
      </c>
      <c r="H61" s="387">
        <f>予実管理!H61</f>
        <v>0</v>
      </c>
      <c r="I61" s="387">
        <f>予実管理!I61</f>
        <v>0</v>
      </c>
      <c r="J61" s="387">
        <f>予実管理!J61</f>
        <v>0</v>
      </c>
      <c r="K61" s="387">
        <f>予実管理!K61</f>
        <v>0</v>
      </c>
      <c r="L61" s="387">
        <f>予実管理!L61</f>
        <v>0</v>
      </c>
      <c r="M61" s="387">
        <f>予実管理!M61</f>
        <v>0</v>
      </c>
      <c r="N61" s="387">
        <f>予実管理!N61</f>
        <v>0</v>
      </c>
      <c r="O61" s="387">
        <f>予実管理!O61</f>
        <v>0</v>
      </c>
      <c r="P61" s="387">
        <f>予実管理!P61</f>
        <v>0</v>
      </c>
      <c r="Q61" s="388">
        <f>予実管理!Q61</f>
        <v>0</v>
      </c>
      <c r="R61" s="1107">
        <f>予実管理!R61</f>
        <v>0</v>
      </c>
      <c r="S61" s="1317">
        <f>予実管理!S61</f>
        <v>0</v>
      </c>
      <c r="T61" s="1313" t="str">
        <f t="shared" si="0"/>
        <v/>
      </c>
      <c r="U61" s="891"/>
    </row>
    <row r="62" spans="1:21" s="1318" customFormat="1" ht="17.899999999999999" customHeight="1">
      <c r="A62" s="79"/>
      <c r="B62" s="1329"/>
      <c r="C62" s="1330">
        <f>予実管理!C62</f>
        <v>0</v>
      </c>
      <c r="D62" s="387">
        <f>予実管理!D62</f>
        <v>0</v>
      </c>
      <c r="E62" s="387">
        <f>予実管理!E62</f>
        <v>0</v>
      </c>
      <c r="F62" s="387">
        <f>予実管理!F62</f>
        <v>0</v>
      </c>
      <c r="G62" s="387">
        <f>予実管理!G62</f>
        <v>0</v>
      </c>
      <c r="H62" s="387">
        <f>予実管理!H62</f>
        <v>0</v>
      </c>
      <c r="I62" s="387">
        <f>予実管理!I62</f>
        <v>0</v>
      </c>
      <c r="J62" s="387">
        <f>予実管理!J62</f>
        <v>0</v>
      </c>
      <c r="K62" s="387">
        <f>予実管理!K62</f>
        <v>0</v>
      </c>
      <c r="L62" s="387">
        <f>予実管理!L62</f>
        <v>0</v>
      </c>
      <c r="M62" s="387">
        <f>予実管理!M62</f>
        <v>0</v>
      </c>
      <c r="N62" s="387">
        <f>予実管理!N62</f>
        <v>0</v>
      </c>
      <c r="O62" s="387">
        <f>予実管理!O62</f>
        <v>0</v>
      </c>
      <c r="P62" s="387">
        <f>予実管理!P62</f>
        <v>0</v>
      </c>
      <c r="Q62" s="388">
        <f>予実管理!Q62</f>
        <v>0</v>
      </c>
      <c r="R62" s="1107">
        <f>予実管理!R62</f>
        <v>0</v>
      </c>
      <c r="S62" s="1317">
        <f>予実管理!S62</f>
        <v>0</v>
      </c>
      <c r="T62" s="1313" t="str">
        <f t="shared" si="0"/>
        <v/>
      </c>
      <c r="U62" s="891"/>
    </row>
    <row r="63" spans="1:21" s="1318" customFormat="1" ht="17.899999999999999" customHeight="1">
      <c r="A63" s="79"/>
      <c r="B63" s="1329"/>
      <c r="C63" s="1330">
        <f>予実管理!C63</f>
        <v>0</v>
      </c>
      <c r="D63" s="387">
        <f>予実管理!D63</f>
        <v>0</v>
      </c>
      <c r="E63" s="387">
        <f>予実管理!E63</f>
        <v>0</v>
      </c>
      <c r="F63" s="387">
        <f>予実管理!F63</f>
        <v>0</v>
      </c>
      <c r="G63" s="387">
        <f>予実管理!G63</f>
        <v>0</v>
      </c>
      <c r="H63" s="387">
        <f>予実管理!H63</f>
        <v>0</v>
      </c>
      <c r="I63" s="387">
        <f>予実管理!I63</f>
        <v>0</v>
      </c>
      <c r="J63" s="387">
        <f>予実管理!J63</f>
        <v>0</v>
      </c>
      <c r="K63" s="387">
        <f>予実管理!K63</f>
        <v>0</v>
      </c>
      <c r="L63" s="387">
        <f>予実管理!L63</f>
        <v>0</v>
      </c>
      <c r="M63" s="387">
        <f>予実管理!M63</f>
        <v>0</v>
      </c>
      <c r="N63" s="387">
        <f>予実管理!N63</f>
        <v>0</v>
      </c>
      <c r="O63" s="387">
        <f>予実管理!O63</f>
        <v>0</v>
      </c>
      <c r="P63" s="387">
        <f>予実管理!P63</f>
        <v>0</v>
      </c>
      <c r="Q63" s="388">
        <f>予実管理!Q63</f>
        <v>0</v>
      </c>
      <c r="R63" s="1107">
        <f>予実管理!R63</f>
        <v>0</v>
      </c>
      <c r="S63" s="1317">
        <f>予実管理!S63</f>
        <v>0</v>
      </c>
      <c r="T63" s="1313" t="str">
        <f t="shared" si="0"/>
        <v/>
      </c>
      <c r="U63" s="891"/>
    </row>
    <row r="64" spans="1:21" s="1318" customFormat="1" ht="17.899999999999999" customHeight="1">
      <c r="A64" s="79"/>
      <c r="B64" s="1329"/>
      <c r="C64" s="1330">
        <f>予実管理!C64</f>
        <v>0</v>
      </c>
      <c r="D64" s="387">
        <f>予実管理!D64</f>
        <v>0</v>
      </c>
      <c r="E64" s="387">
        <f>予実管理!E64</f>
        <v>0</v>
      </c>
      <c r="F64" s="387">
        <f>予実管理!F64</f>
        <v>0</v>
      </c>
      <c r="G64" s="387">
        <f>予実管理!G64</f>
        <v>0</v>
      </c>
      <c r="H64" s="387">
        <f>予実管理!H64</f>
        <v>0</v>
      </c>
      <c r="I64" s="387">
        <f>予実管理!I64</f>
        <v>0</v>
      </c>
      <c r="J64" s="387">
        <f>予実管理!J64</f>
        <v>0</v>
      </c>
      <c r="K64" s="387">
        <f>予実管理!K64</f>
        <v>0</v>
      </c>
      <c r="L64" s="387">
        <f>予実管理!L64</f>
        <v>0</v>
      </c>
      <c r="M64" s="387">
        <f>予実管理!M64</f>
        <v>0</v>
      </c>
      <c r="N64" s="387">
        <f>予実管理!N64</f>
        <v>0</v>
      </c>
      <c r="O64" s="387">
        <f>予実管理!O64</f>
        <v>0</v>
      </c>
      <c r="P64" s="387">
        <f>予実管理!P64</f>
        <v>0</v>
      </c>
      <c r="Q64" s="388">
        <f>予実管理!Q64</f>
        <v>0</v>
      </c>
      <c r="R64" s="1107">
        <f>予実管理!R64</f>
        <v>0</v>
      </c>
      <c r="S64" s="1317">
        <f>予実管理!S64</f>
        <v>0</v>
      </c>
      <c r="T64" s="1313" t="str">
        <f t="shared" si="0"/>
        <v/>
      </c>
      <c r="U64" s="891"/>
    </row>
    <row r="65" spans="1:23" s="1318" customFormat="1" ht="17.899999999999999" customHeight="1">
      <c r="A65" s="79"/>
      <c r="B65" s="1329"/>
      <c r="C65" s="1330">
        <f>予実管理!C65</f>
        <v>0</v>
      </c>
      <c r="D65" s="387">
        <f>予実管理!D65</f>
        <v>0</v>
      </c>
      <c r="E65" s="387">
        <f>予実管理!E65</f>
        <v>0</v>
      </c>
      <c r="F65" s="387">
        <f>予実管理!F65</f>
        <v>0</v>
      </c>
      <c r="G65" s="387">
        <f>予実管理!G65</f>
        <v>0</v>
      </c>
      <c r="H65" s="387">
        <f>予実管理!H65</f>
        <v>0</v>
      </c>
      <c r="I65" s="387">
        <f>予実管理!I65</f>
        <v>0</v>
      </c>
      <c r="J65" s="387">
        <f>予実管理!J65</f>
        <v>0</v>
      </c>
      <c r="K65" s="387">
        <f>予実管理!K65</f>
        <v>0</v>
      </c>
      <c r="L65" s="387">
        <f>予実管理!L65</f>
        <v>0</v>
      </c>
      <c r="M65" s="387">
        <f>予実管理!M65</f>
        <v>0</v>
      </c>
      <c r="N65" s="387">
        <f>予実管理!N65</f>
        <v>0</v>
      </c>
      <c r="O65" s="387">
        <f>予実管理!O65</f>
        <v>0</v>
      </c>
      <c r="P65" s="387">
        <f>予実管理!P65</f>
        <v>0</v>
      </c>
      <c r="Q65" s="388">
        <f>予実管理!Q65</f>
        <v>0</v>
      </c>
      <c r="R65" s="1107">
        <f>予実管理!R65</f>
        <v>0</v>
      </c>
      <c r="S65" s="1317">
        <f>予実管理!S65</f>
        <v>0</v>
      </c>
      <c r="T65" s="1313" t="str">
        <f t="shared" si="0"/>
        <v/>
      </c>
      <c r="U65" s="891"/>
    </row>
    <row r="66" spans="1:23" s="1318" customFormat="1" ht="17.899999999999999" customHeight="1">
      <c r="A66" s="79"/>
      <c r="B66" s="1329"/>
      <c r="C66" s="1330">
        <f>予実管理!C66</f>
        <v>0</v>
      </c>
      <c r="D66" s="387">
        <f>予実管理!D66</f>
        <v>0</v>
      </c>
      <c r="E66" s="387">
        <f>予実管理!E66</f>
        <v>0</v>
      </c>
      <c r="F66" s="387">
        <f>予実管理!F66</f>
        <v>0</v>
      </c>
      <c r="G66" s="387">
        <f>予実管理!G66</f>
        <v>0</v>
      </c>
      <c r="H66" s="387">
        <f>予実管理!H66</f>
        <v>0</v>
      </c>
      <c r="I66" s="387">
        <f>予実管理!I66</f>
        <v>0</v>
      </c>
      <c r="J66" s="387">
        <f>予実管理!J66</f>
        <v>0</v>
      </c>
      <c r="K66" s="387">
        <f>予実管理!K66</f>
        <v>0</v>
      </c>
      <c r="L66" s="387">
        <f>予実管理!L66</f>
        <v>0</v>
      </c>
      <c r="M66" s="387">
        <f>予実管理!M66</f>
        <v>0</v>
      </c>
      <c r="N66" s="387">
        <f>予実管理!N66</f>
        <v>0</v>
      </c>
      <c r="O66" s="387">
        <f>予実管理!O66</f>
        <v>0</v>
      </c>
      <c r="P66" s="387">
        <f>予実管理!P66</f>
        <v>0</v>
      </c>
      <c r="Q66" s="388">
        <f>予実管理!Q66</f>
        <v>0</v>
      </c>
      <c r="R66" s="1107">
        <f>予実管理!R66</f>
        <v>0</v>
      </c>
      <c r="S66" s="1317">
        <f>予実管理!S66</f>
        <v>0</v>
      </c>
      <c r="T66" s="1313" t="str">
        <f t="shared" si="0"/>
        <v/>
      </c>
      <c r="U66" s="891"/>
    </row>
    <row r="67" spans="1:23" s="1318" customFormat="1" ht="17.899999999999999" customHeight="1">
      <c r="A67" s="79"/>
      <c r="B67" s="1329"/>
      <c r="C67" s="1330">
        <f>予実管理!C67</f>
        <v>0</v>
      </c>
      <c r="D67" s="387">
        <f>予実管理!D67</f>
        <v>0</v>
      </c>
      <c r="E67" s="387">
        <f>予実管理!E67</f>
        <v>0</v>
      </c>
      <c r="F67" s="387">
        <f>予実管理!F67</f>
        <v>0</v>
      </c>
      <c r="G67" s="387">
        <f>予実管理!G67</f>
        <v>0</v>
      </c>
      <c r="H67" s="387">
        <f>予実管理!H67</f>
        <v>0</v>
      </c>
      <c r="I67" s="387">
        <f>予実管理!I67</f>
        <v>0</v>
      </c>
      <c r="J67" s="387">
        <f>予実管理!J67</f>
        <v>0</v>
      </c>
      <c r="K67" s="387">
        <f>予実管理!K67</f>
        <v>0</v>
      </c>
      <c r="L67" s="387">
        <f>予実管理!L67</f>
        <v>0</v>
      </c>
      <c r="M67" s="387">
        <f>予実管理!M67</f>
        <v>0</v>
      </c>
      <c r="N67" s="387">
        <f>予実管理!N67</f>
        <v>0</v>
      </c>
      <c r="O67" s="387">
        <f>予実管理!O67</f>
        <v>0</v>
      </c>
      <c r="P67" s="387">
        <f>予実管理!P67</f>
        <v>0</v>
      </c>
      <c r="Q67" s="388">
        <f>予実管理!Q67</f>
        <v>0</v>
      </c>
      <c r="R67" s="1107">
        <f>予実管理!R67</f>
        <v>0</v>
      </c>
      <c r="S67" s="1317">
        <f>予実管理!S67</f>
        <v>0</v>
      </c>
      <c r="T67" s="1313" t="str">
        <f t="shared" si="0"/>
        <v/>
      </c>
      <c r="U67" s="891"/>
    </row>
    <row r="68" spans="1:23" s="1318" customFormat="1" ht="17.899999999999999" customHeight="1">
      <c r="A68" s="79"/>
      <c r="B68" s="1329"/>
      <c r="C68" s="1330">
        <f>予実管理!C68</f>
        <v>0</v>
      </c>
      <c r="D68" s="387">
        <f>予実管理!D68</f>
        <v>0</v>
      </c>
      <c r="E68" s="387">
        <f>予実管理!E68</f>
        <v>0</v>
      </c>
      <c r="F68" s="387">
        <f>予実管理!F68</f>
        <v>0</v>
      </c>
      <c r="G68" s="387">
        <f>予実管理!G68</f>
        <v>0</v>
      </c>
      <c r="H68" s="387">
        <f>予実管理!H68</f>
        <v>0</v>
      </c>
      <c r="I68" s="387">
        <f>予実管理!I68</f>
        <v>0</v>
      </c>
      <c r="J68" s="387">
        <f>予実管理!J68</f>
        <v>0</v>
      </c>
      <c r="K68" s="387">
        <f>予実管理!K68</f>
        <v>0</v>
      </c>
      <c r="L68" s="387">
        <f>予実管理!L68</f>
        <v>0</v>
      </c>
      <c r="M68" s="387">
        <f>予実管理!M68</f>
        <v>0</v>
      </c>
      <c r="N68" s="387">
        <f>予実管理!N68</f>
        <v>0</v>
      </c>
      <c r="O68" s="387">
        <f>予実管理!O68</f>
        <v>0</v>
      </c>
      <c r="P68" s="387">
        <f>予実管理!P68</f>
        <v>0</v>
      </c>
      <c r="Q68" s="388">
        <f>予実管理!Q68</f>
        <v>0</v>
      </c>
      <c r="R68" s="1107">
        <f>予実管理!R68</f>
        <v>0</v>
      </c>
      <c r="S68" s="1317">
        <f>予実管理!S68</f>
        <v>0</v>
      </c>
      <c r="T68" s="1313" t="str">
        <f t="shared" si="0"/>
        <v/>
      </c>
      <c r="U68" s="891"/>
    </row>
    <row r="69" spans="1:23" s="1318" customFormat="1" ht="17.899999999999999" customHeight="1">
      <c r="A69" s="79"/>
      <c r="B69" s="1329"/>
      <c r="C69" s="1330">
        <f>予実管理!C69</f>
        <v>0</v>
      </c>
      <c r="D69" s="387">
        <f>予実管理!D69</f>
        <v>0</v>
      </c>
      <c r="E69" s="387">
        <f>予実管理!E69</f>
        <v>0</v>
      </c>
      <c r="F69" s="387">
        <f>予実管理!F69</f>
        <v>0</v>
      </c>
      <c r="G69" s="387">
        <f>予実管理!G69</f>
        <v>0</v>
      </c>
      <c r="H69" s="387">
        <f>予実管理!H69</f>
        <v>0</v>
      </c>
      <c r="I69" s="387">
        <f>予実管理!I69</f>
        <v>0</v>
      </c>
      <c r="J69" s="387">
        <f>予実管理!J69</f>
        <v>0</v>
      </c>
      <c r="K69" s="387">
        <f>予実管理!K69</f>
        <v>0</v>
      </c>
      <c r="L69" s="387">
        <f>予実管理!L69</f>
        <v>0</v>
      </c>
      <c r="M69" s="387">
        <f>予実管理!M69</f>
        <v>0</v>
      </c>
      <c r="N69" s="387">
        <f>予実管理!N69</f>
        <v>0</v>
      </c>
      <c r="O69" s="387">
        <f>予実管理!O69</f>
        <v>0</v>
      </c>
      <c r="P69" s="387">
        <f>予実管理!P69</f>
        <v>0</v>
      </c>
      <c r="Q69" s="388">
        <f>予実管理!Q69</f>
        <v>0</v>
      </c>
      <c r="R69" s="1107">
        <f>予実管理!R69</f>
        <v>0</v>
      </c>
      <c r="S69" s="1317">
        <f>予実管理!S69</f>
        <v>0</v>
      </c>
      <c r="T69" s="1313" t="str">
        <f t="shared" ref="T69:T132" si="1">IF(C69&lt;&gt;0,"A","")</f>
        <v/>
      </c>
      <c r="U69" s="891"/>
    </row>
    <row r="70" spans="1:23" s="1318" customFormat="1" ht="17.899999999999999" customHeight="1">
      <c r="A70" s="79"/>
      <c r="B70" s="1329"/>
      <c r="C70" s="1330">
        <f>予実管理!C70</f>
        <v>0</v>
      </c>
      <c r="D70" s="387">
        <f>予実管理!D70</f>
        <v>0</v>
      </c>
      <c r="E70" s="387">
        <f>予実管理!E70</f>
        <v>0</v>
      </c>
      <c r="F70" s="387">
        <f>予実管理!F70</f>
        <v>0</v>
      </c>
      <c r="G70" s="387">
        <f>予実管理!G70</f>
        <v>0</v>
      </c>
      <c r="H70" s="387">
        <f>予実管理!H70</f>
        <v>0</v>
      </c>
      <c r="I70" s="387">
        <f>予実管理!I70</f>
        <v>0</v>
      </c>
      <c r="J70" s="387">
        <f>予実管理!J70</f>
        <v>0</v>
      </c>
      <c r="K70" s="387">
        <f>予実管理!K70</f>
        <v>0</v>
      </c>
      <c r="L70" s="387">
        <f>予実管理!L70</f>
        <v>0</v>
      </c>
      <c r="M70" s="387">
        <f>予実管理!M70</f>
        <v>0</v>
      </c>
      <c r="N70" s="387">
        <f>予実管理!N70</f>
        <v>0</v>
      </c>
      <c r="O70" s="387">
        <f>予実管理!O70</f>
        <v>0</v>
      </c>
      <c r="P70" s="387">
        <f>予実管理!P70</f>
        <v>0</v>
      </c>
      <c r="Q70" s="388">
        <f>予実管理!Q70</f>
        <v>0</v>
      </c>
      <c r="R70" s="1107">
        <f>予実管理!R70</f>
        <v>0</v>
      </c>
      <c r="S70" s="1317">
        <f>予実管理!S70</f>
        <v>0</v>
      </c>
      <c r="T70" s="1313" t="str">
        <f t="shared" si="1"/>
        <v/>
      </c>
      <c r="U70" s="891"/>
    </row>
    <row r="71" spans="1:23" s="1318" customFormat="1" ht="17.899999999999999" customHeight="1">
      <c r="A71" s="79"/>
      <c r="B71" s="1329"/>
      <c r="C71" s="1330">
        <f>予実管理!C71</f>
        <v>0</v>
      </c>
      <c r="D71" s="387">
        <f>予実管理!D71</f>
        <v>0</v>
      </c>
      <c r="E71" s="387">
        <f>予実管理!E71</f>
        <v>0</v>
      </c>
      <c r="F71" s="387">
        <f>予実管理!F71</f>
        <v>0</v>
      </c>
      <c r="G71" s="387">
        <f>予実管理!G71</f>
        <v>0</v>
      </c>
      <c r="H71" s="387">
        <f>予実管理!H71</f>
        <v>0</v>
      </c>
      <c r="I71" s="387">
        <f>予実管理!I71</f>
        <v>0</v>
      </c>
      <c r="J71" s="387">
        <f>予実管理!J71</f>
        <v>0</v>
      </c>
      <c r="K71" s="387">
        <f>予実管理!K71</f>
        <v>0</v>
      </c>
      <c r="L71" s="387">
        <f>予実管理!L71</f>
        <v>0</v>
      </c>
      <c r="M71" s="387">
        <f>予実管理!M71</f>
        <v>0</v>
      </c>
      <c r="N71" s="387">
        <f>予実管理!N71</f>
        <v>0</v>
      </c>
      <c r="O71" s="387">
        <f>予実管理!O71</f>
        <v>0</v>
      </c>
      <c r="P71" s="387">
        <f>予実管理!P71</f>
        <v>0</v>
      </c>
      <c r="Q71" s="388">
        <f>予実管理!Q71</f>
        <v>0</v>
      </c>
      <c r="R71" s="1107">
        <f>予実管理!R71</f>
        <v>0</v>
      </c>
      <c r="S71" s="1317">
        <f>予実管理!S71</f>
        <v>0</v>
      </c>
      <c r="T71" s="1313" t="str">
        <f t="shared" si="1"/>
        <v/>
      </c>
      <c r="U71" s="891"/>
    </row>
    <row r="72" spans="1:23" s="1318" customFormat="1" ht="17.899999999999999" customHeight="1">
      <c r="A72" s="79"/>
      <c r="B72" s="1329"/>
      <c r="C72" s="1330">
        <f>予実管理!C72</f>
        <v>0</v>
      </c>
      <c r="D72" s="387">
        <f>予実管理!D72</f>
        <v>0</v>
      </c>
      <c r="E72" s="387">
        <f>予実管理!E72</f>
        <v>0</v>
      </c>
      <c r="F72" s="387">
        <f>予実管理!F72</f>
        <v>0</v>
      </c>
      <c r="G72" s="387">
        <f>予実管理!G72</f>
        <v>0</v>
      </c>
      <c r="H72" s="387">
        <f>予実管理!H72</f>
        <v>0</v>
      </c>
      <c r="I72" s="387">
        <f>予実管理!I72</f>
        <v>0</v>
      </c>
      <c r="J72" s="387">
        <f>予実管理!J72</f>
        <v>0</v>
      </c>
      <c r="K72" s="387">
        <f>予実管理!K72</f>
        <v>0</v>
      </c>
      <c r="L72" s="387">
        <f>予実管理!L72</f>
        <v>0</v>
      </c>
      <c r="M72" s="387">
        <f>予実管理!M72</f>
        <v>0</v>
      </c>
      <c r="N72" s="387">
        <f>予実管理!N72</f>
        <v>0</v>
      </c>
      <c r="O72" s="387">
        <f>予実管理!O72</f>
        <v>0</v>
      </c>
      <c r="P72" s="387">
        <f>予実管理!P72</f>
        <v>0</v>
      </c>
      <c r="Q72" s="388">
        <f>予実管理!Q72</f>
        <v>0</v>
      </c>
      <c r="R72" s="1107">
        <f>予実管理!R72</f>
        <v>0</v>
      </c>
      <c r="S72" s="1317">
        <f>予実管理!S72</f>
        <v>0</v>
      </c>
      <c r="T72" s="1313" t="str">
        <f t="shared" si="1"/>
        <v/>
      </c>
      <c r="U72" s="891"/>
    </row>
    <row r="73" spans="1:23" s="1318" customFormat="1" ht="17.899999999999999" customHeight="1">
      <c r="A73" s="79"/>
      <c r="B73" s="1329"/>
      <c r="C73" s="1330">
        <f>予実管理!C73</f>
        <v>0</v>
      </c>
      <c r="D73" s="387">
        <f>予実管理!D73</f>
        <v>0</v>
      </c>
      <c r="E73" s="387">
        <f>予実管理!E73</f>
        <v>0</v>
      </c>
      <c r="F73" s="387">
        <f>予実管理!F73</f>
        <v>0</v>
      </c>
      <c r="G73" s="387">
        <f>予実管理!G73</f>
        <v>0</v>
      </c>
      <c r="H73" s="387">
        <f>予実管理!H73</f>
        <v>0</v>
      </c>
      <c r="I73" s="387">
        <f>予実管理!I73</f>
        <v>0</v>
      </c>
      <c r="J73" s="387">
        <f>予実管理!J73</f>
        <v>0</v>
      </c>
      <c r="K73" s="387">
        <f>予実管理!K73</f>
        <v>0</v>
      </c>
      <c r="L73" s="387">
        <f>予実管理!L73</f>
        <v>0</v>
      </c>
      <c r="M73" s="387">
        <f>予実管理!M73</f>
        <v>0</v>
      </c>
      <c r="N73" s="387">
        <f>予実管理!N73</f>
        <v>0</v>
      </c>
      <c r="O73" s="387">
        <f>予実管理!O73</f>
        <v>0</v>
      </c>
      <c r="P73" s="387">
        <f>予実管理!P73</f>
        <v>0</v>
      </c>
      <c r="Q73" s="388">
        <f>予実管理!Q73</f>
        <v>0</v>
      </c>
      <c r="R73" s="1107">
        <f>予実管理!R73</f>
        <v>0</v>
      </c>
      <c r="S73" s="1317">
        <f>予実管理!S73</f>
        <v>0</v>
      </c>
      <c r="T73" s="1313" t="str">
        <f t="shared" si="1"/>
        <v/>
      </c>
      <c r="U73" s="891"/>
      <c r="W73" s="1336"/>
    </row>
    <row r="74" spans="1:23" s="1318" customFormat="1" ht="17.899999999999999" customHeight="1">
      <c r="A74" s="79"/>
      <c r="B74" s="1329"/>
      <c r="C74" s="1330">
        <f>予実管理!C74</f>
        <v>0</v>
      </c>
      <c r="D74" s="387">
        <f>予実管理!D74</f>
        <v>0</v>
      </c>
      <c r="E74" s="387">
        <f>予実管理!E74</f>
        <v>0</v>
      </c>
      <c r="F74" s="387">
        <f>予実管理!F74</f>
        <v>0</v>
      </c>
      <c r="G74" s="387">
        <f>予実管理!G74</f>
        <v>0</v>
      </c>
      <c r="H74" s="387">
        <f>予実管理!H74</f>
        <v>0</v>
      </c>
      <c r="I74" s="387">
        <f>予実管理!I74</f>
        <v>0</v>
      </c>
      <c r="J74" s="387">
        <f>予実管理!J74</f>
        <v>0</v>
      </c>
      <c r="K74" s="387">
        <f>予実管理!K74</f>
        <v>0</v>
      </c>
      <c r="L74" s="387">
        <f>予実管理!L74</f>
        <v>0</v>
      </c>
      <c r="M74" s="387">
        <f>予実管理!M74</f>
        <v>0</v>
      </c>
      <c r="N74" s="387">
        <f>予実管理!N74</f>
        <v>0</v>
      </c>
      <c r="O74" s="387">
        <f>予実管理!O74</f>
        <v>0</v>
      </c>
      <c r="P74" s="387">
        <f>予実管理!P74</f>
        <v>0</v>
      </c>
      <c r="Q74" s="388">
        <f>予実管理!Q74</f>
        <v>0</v>
      </c>
      <c r="R74" s="1107">
        <f>予実管理!R74</f>
        <v>0</v>
      </c>
      <c r="S74" s="1317">
        <f>予実管理!S74</f>
        <v>0</v>
      </c>
      <c r="T74" s="1313" t="str">
        <f t="shared" si="1"/>
        <v/>
      </c>
      <c r="U74" s="891"/>
      <c r="W74" s="1319"/>
    </row>
    <row r="75" spans="1:23" s="1318" customFormat="1" ht="17.899999999999999" customHeight="1">
      <c r="A75" s="79"/>
      <c r="B75" s="1329"/>
      <c r="C75" s="1330">
        <f>予実管理!C75</f>
        <v>0</v>
      </c>
      <c r="D75" s="387">
        <f>予実管理!D75</f>
        <v>0</v>
      </c>
      <c r="E75" s="387">
        <f>予実管理!E75</f>
        <v>0</v>
      </c>
      <c r="F75" s="387">
        <f>予実管理!F75</f>
        <v>0</v>
      </c>
      <c r="G75" s="387">
        <f>予実管理!G75</f>
        <v>0</v>
      </c>
      <c r="H75" s="387">
        <f>予実管理!H75</f>
        <v>0</v>
      </c>
      <c r="I75" s="387">
        <f>予実管理!I75</f>
        <v>0</v>
      </c>
      <c r="J75" s="387">
        <f>予実管理!J75</f>
        <v>0</v>
      </c>
      <c r="K75" s="387">
        <f>予実管理!K75</f>
        <v>0</v>
      </c>
      <c r="L75" s="387">
        <f>予実管理!L75</f>
        <v>0</v>
      </c>
      <c r="M75" s="387">
        <f>予実管理!M75</f>
        <v>0</v>
      </c>
      <c r="N75" s="387">
        <f>予実管理!N75</f>
        <v>0</v>
      </c>
      <c r="O75" s="387">
        <f>予実管理!O75</f>
        <v>0</v>
      </c>
      <c r="P75" s="387">
        <f>予実管理!P75</f>
        <v>0</v>
      </c>
      <c r="Q75" s="388">
        <f>予実管理!Q75</f>
        <v>0</v>
      </c>
      <c r="R75" s="1107">
        <f>予実管理!R75</f>
        <v>0</v>
      </c>
      <c r="S75" s="1317">
        <f>予実管理!S75</f>
        <v>0</v>
      </c>
      <c r="T75" s="1313" t="str">
        <f t="shared" si="1"/>
        <v/>
      </c>
      <c r="U75" s="891"/>
      <c r="W75" s="1319"/>
    </row>
    <row r="76" spans="1:23" s="1318" customFormat="1" ht="17.899999999999999" customHeight="1">
      <c r="A76" s="79"/>
      <c r="B76" s="1329"/>
      <c r="C76" s="1330">
        <f>予実管理!C76</f>
        <v>0</v>
      </c>
      <c r="D76" s="387">
        <f>予実管理!D76</f>
        <v>0</v>
      </c>
      <c r="E76" s="387">
        <f>予実管理!E76</f>
        <v>0</v>
      </c>
      <c r="F76" s="387">
        <f>予実管理!F76</f>
        <v>0</v>
      </c>
      <c r="G76" s="387">
        <f>予実管理!G76</f>
        <v>0</v>
      </c>
      <c r="H76" s="387">
        <f>予実管理!H76</f>
        <v>0</v>
      </c>
      <c r="I76" s="387">
        <f>予実管理!I76</f>
        <v>0</v>
      </c>
      <c r="J76" s="387">
        <f>予実管理!J76</f>
        <v>0</v>
      </c>
      <c r="K76" s="387">
        <f>予実管理!K76</f>
        <v>0</v>
      </c>
      <c r="L76" s="387">
        <f>予実管理!L76</f>
        <v>0</v>
      </c>
      <c r="M76" s="387">
        <f>予実管理!M76</f>
        <v>0</v>
      </c>
      <c r="N76" s="387">
        <f>予実管理!N76</f>
        <v>0</v>
      </c>
      <c r="O76" s="387">
        <f>予実管理!O76</f>
        <v>0</v>
      </c>
      <c r="P76" s="387">
        <f>予実管理!P76</f>
        <v>0</v>
      </c>
      <c r="Q76" s="388">
        <f>予実管理!Q76</f>
        <v>0</v>
      </c>
      <c r="R76" s="1107">
        <f>予実管理!R76</f>
        <v>0</v>
      </c>
      <c r="S76" s="1317">
        <f>予実管理!S76</f>
        <v>0</v>
      </c>
      <c r="T76" s="1313" t="str">
        <f t="shared" si="1"/>
        <v/>
      </c>
      <c r="U76" s="891"/>
      <c r="W76" s="1319"/>
    </row>
    <row r="77" spans="1:23" s="1318" customFormat="1" ht="17.899999999999999" customHeight="1">
      <c r="A77" s="79"/>
      <c r="B77" s="1329"/>
      <c r="C77" s="1330">
        <f>予実管理!C77</f>
        <v>0</v>
      </c>
      <c r="D77" s="387">
        <f>予実管理!D77</f>
        <v>0</v>
      </c>
      <c r="E77" s="387">
        <f>予実管理!E77</f>
        <v>0</v>
      </c>
      <c r="F77" s="387">
        <f>予実管理!F77</f>
        <v>0</v>
      </c>
      <c r="G77" s="387">
        <f>予実管理!G77</f>
        <v>0</v>
      </c>
      <c r="H77" s="387">
        <f>予実管理!H77</f>
        <v>0</v>
      </c>
      <c r="I77" s="387">
        <f>予実管理!I77</f>
        <v>0</v>
      </c>
      <c r="J77" s="387">
        <f>予実管理!J77</f>
        <v>0</v>
      </c>
      <c r="K77" s="387">
        <f>予実管理!K77</f>
        <v>0</v>
      </c>
      <c r="L77" s="387">
        <f>予実管理!L77</f>
        <v>0</v>
      </c>
      <c r="M77" s="387">
        <f>予実管理!M77</f>
        <v>0</v>
      </c>
      <c r="N77" s="387">
        <f>予実管理!N77</f>
        <v>0</v>
      </c>
      <c r="O77" s="387">
        <f>予実管理!O77</f>
        <v>0</v>
      </c>
      <c r="P77" s="387">
        <f>予実管理!P77</f>
        <v>0</v>
      </c>
      <c r="Q77" s="388">
        <f>予実管理!Q77</f>
        <v>0</v>
      </c>
      <c r="R77" s="1107">
        <f>予実管理!R77</f>
        <v>0</v>
      </c>
      <c r="S77" s="1317">
        <f>予実管理!S77</f>
        <v>0</v>
      </c>
      <c r="T77" s="1313" t="str">
        <f t="shared" si="1"/>
        <v/>
      </c>
      <c r="U77" s="891"/>
      <c r="W77" s="1319"/>
    </row>
    <row r="78" spans="1:23" s="1318" customFormat="1" ht="17.899999999999999" customHeight="1">
      <c r="A78" s="79"/>
      <c r="B78" s="1329"/>
      <c r="C78" s="1330">
        <f>予実管理!C78</f>
        <v>0</v>
      </c>
      <c r="D78" s="387">
        <f>予実管理!D78</f>
        <v>0</v>
      </c>
      <c r="E78" s="387">
        <f>予実管理!E78</f>
        <v>0</v>
      </c>
      <c r="F78" s="387">
        <f>予実管理!F78</f>
        <v>0</v>
      </c>
      <c r="G78" s="387">
        <f>予実管理!G78</f>
        <v>0</v>
      </c>
      <c r="H78" s="387">
        <f>予実管理!H78</f>
        <v>0</v>
      </c>
      <c r="I78" s="387">
        <f>予実管理!I78</f>
        <v>0</v>
      </c>
      <c r="J78" s="387">
        <f>予実管理!J78</f>
        <v>0</v>
      </c>
      <c r="K78" s="387">
        <f>予実管理!K78</f>
        <v>0</v>
      </c>
      <c r="L78" s="387">
        <f>予実管理!L78</f>
        <v>0</v>
      </c>
      <c r="M78" s="387">
        <f>予実管理!M78</f>
        <v>0</v>
      </c>
      <c r="N78" s="387">
        <f>予実管理!N78</f>
        <v>0</v>
      </c>
      <c r="O78" s="387">
        <f>予実管理!O78</f>
        <v>0</v>
      </c>
      <c r="P78" s="387">
        <f>予実管理!P78</f>
        <v>0</v>
      </c>
      <c r="Q78" s="388">
        <f>予実管理!Q78</f>
        <v>0</v>
      </c>
      <c r="R78" s="1107">
        <f>予実管理!R78</f>
        <v>0</v>
      </c>
      <c r="S78" s="1317">
        <f>予実管理!S78</f>
        <v>0</v>
      </c>
      <c r="T78" s="1313" t="str">
        <f t="shared" si="1"/>
        <v/>
      </c>
      <c r="U78" s="891"/>
    </row>
    <row r="79" spans="1:23" s="1318" customFormat="1" ht="17.899999999999999" customHeight="1">
      <c r="A79" s="79"/>
      <c r="B79" s="1329"/>
      <c r="C79" s="1330">
        <f>予実管理!C79</f>
        <v>0</v>
      </c>
      <c r="D79" s="387">
        <f>予実管理!D79</f>
        <v>0</v>
      </c>
      <c r="E79" s="387">
        <f>予実管理!E79</f>
        <v>0</v>
      </c>
      <c r="F79" s="387">
        <f>予実管理!F79</f>
        <v>0</v>
      </c>
      <c r="G79" s="387">
        <f>予実管理!G79</f>
        <v>0</v>
      </c>
      <c r="H79" s="387">
        <f>予実管理!H79</f>
        <v>0</v>
      </c>
      <c r="I79" s="387">
        <f>予実管理!I79</f>
        <v>0</v>
      </c>
      <c r="J79" s="387">
        <f>予実管理!J79</f>
        <v>0</v>
      </c>
      <c r="K79" s="387">
        <f>予実管理!K79</f>
        <v>0</v>
      </c>
      <c r="L79" s="387">
        <f>予実管理!L79</f>
        <v>0</v>
      </c>
      <c r="M79" s="387">
        <f>予実管理!M79</f>
        <v>0</v>
      </c>
      <c r="N79" s="387">
        <f>予実管理!N79</f>
        <v>0</v>
      </c>
      <c r="O79" s="387">
        <f>予実管理!O79</f>
        <v>0</v>
      </c>
      <c r="P79" s="387">
        <f>予実管理!P79</f>
        <v>0</v>
      </c>
      <c r="Q79" s="388">
        <f>予実管理!Q79</f>
        <v>0</v>
      </c>
      <c r="R79" s="1107">
        <f>予実管理!R79</f>
        <v>0</v>
      </c>
      <c r="S79" s="1317">
        <f>予実管理!S79</f>
        <v>0</v>
      </c>
      <c r="T79" s="1313" t="str">
        <f t="shared" si="1"/>
        <v/>
      </c>
      <c r="U79" s="891"/>
    </row>
    <row r="80" spans="1:23" s="1318" customFormat="1" ht="17.899999999999999" customHeight="1">
      <c r="A80" s="79"/>
      <c r="B80" s="1329"/>
      <c r="C80" s="1330">
        <f>予実管理!C80</f>
        <v>0</v>
      </c>
      <c r="D80" s="387">
        <f>予実管理!D80</f>
        <v>0</v>
      </c>
      <c r="E80" s="387">
        <f>予実管理!E80</f>
        <v>0</v>
      </c>
      <c r="F80" s="387">
        <f>予実管理!F80</f>
        <v>0</v>
      </c>
      <c r="G80" s="387">
        <f>予実管理!G80</f>
        <v>0</v>
      </c>
      <c r="H80" s="387">
        <f>予実管理!H80</f>
        <v>0</v>
      </c>
      <c r="I80" s="387">
        <f>予実管理!I80</f>
        <v>0</v>
      </c>
      <c r="J80" s="387">
        <f>予実管理!J80</f>
        <v>0</v>
      </c>
      <c r="K80" s="387">
        <f>予実管理!K80</f>
        <v>0</v>
      </c>
      <c r="L80" s="387">
        <f>予実管理!L80</f>
        <v>0</v>
      </c>
      <c r="M80" s="387">
        <f>予実管理!M80</f>
        <v>0</v>
      </c>
      <c r="N80" s="387">
        <f>予実管理!N80</f>
        <v>0</v>
      </c>
      <c r="O80" s="387">
        <f>予実管理!O80</f>
        <v>0</v>
      </c>
      <c r="P80" s="387">
        <f>予実管理!P80</f>
        <v>0</v>
      </c>
      <c r="Q80" s="388">
        <f>予実管理!Q80</f>
        <v>0</v>
      </c>
      <c r="R80" s="1107">
        <f>予実管理!R80</f>
        <v>0</v>
      </c>
      <c r="S80" s="1317">
        <f>予実管理!S80</f>
        <v>0</v>
      </c>
      <c r="T80" s="1313" t="str">
        <f t="shared" si="1"/>
        <v/>
      </c>
      <c r="U80" s="891"/>
      <c r="W80" s="1319"/>
    </row>
    <row r="81" spans="1:23" s="1318" customFormat="1" ht="17.899999999999999" customHeight="1">
      <c r="A81" s="79"/>
      <c r="B81" s="1329"/>
      <c r="C81" s="1330">
        <f>予実管理!C81</f>
        <v>0</v>
      </c>
      <c r="D81" s="1129">
        <f>予実管理!D81</f>
        <v>0</v>
      </c>
      <c r="E81" s="1129">
        <f>予実管理!E81</f>
        <v>0</v>
      </c>
      <c r="F81" s="1129">
        <f>予実管理!F81</f>
        <v>0</v>
      </c>
      <c r="G81" s="1129">
        <f>予実管理!G81</f>
        <v>0</v>
      </c>
      <c r="H81" s="1129">
        <f>予実管理!H81</f>
        <v>0</v>
      </c>
      <c r="I81" s="1129">
        <f>予実管理!I81</f>
        <v>0</v>
      </c>
      <c r="J81" s="1129">
        <f>予実管理!J81</f>
        <v>0</v>
      </c>
      <c r="K81" s="1129">
        <f>予実管理!K81</f>
        <v>0</v>
      </c>
      <c r="L81" s="1129">
        <f>予実管理!L81</f>
        <v>0</v>
      </c>
      <c r="M81" s="1129">
        <f>予実管理!M81</f>
        <v>0</v>
      </c>
      <c r="N81" s="1129">
        <f>予実管理!N81</f>
        <v>0</v>
      </c>
      <c r="O81" s="1129">
        <f>予実管理!O81</f>
        <v>0</v>
      </c>
      <c r="P81" s="1129">
        <f>予実管理!P81</f>
        <v>0</v>
      </c>
      <c r="Q81" s="225">
        <f>予実管理!Q81</f>
        <v>0</v>
      </c>
      <c r="R81" s="1107">
        <f>予実管理!R81</f>
        <v>0</v>
      </c>
      <c r="S81" s="1317">
        <f>予実管理!S81</f>
        <v>0</v>
      </c>
      <c r="T81" s="1313" t="str">
        <f t="shared" si="1"/>
        <v/>
      </c>
      <c r="U81" s="891"/>
      <c r="W81" s="1319"/>
    </row>
    <row r="82" spans="1:23" s="1318" customFormat="1" ht="17.899999999999999" customHeight="1">
      <c r="A82" s="79"/>
      <c r="B82" s="1347"/>
      <c r="C82" s="1348" t="str">
        <f>予実管理!C82</f>
        <v>その他販管費計</v>
      </c>
      <c r="D82" s="1098">
        <f>予実管理!D82</f>
        <v>0</v>
      </c>
      <c r="E82" s="1098">
        <f>予実管理!E82</f>
        <v>0</v>
      </c>
      <c r="F82" s="1098">
        <f>予実管理!F82</f>
        <v>0</v>
      </c>
      <c r="G82" s="1098">
        <f>予実管理!G82</f>
        <v>0</v>
      </c>
      <c r="H82" s="1098">
        <f>予実管理!H82</f>
        <v>0</v>
      </c>
      <c r="I82" s="1098">
        <f>予実管理!I82</f>
        <v>0</v>
      </c>
      <c r="J82" s="1098">
        <f>予実管理!J82</f>
        <v>0</v>
      </c>
      <c r="K82" s="1098">
        <f>予実管理!K82</f>
        <v>0</v>
      </c>
      <c r="L82" s="1098">
        <f>予実管理!L82</f>
        <v>0</v>
      </c>
      <c r="M82" s="1098">
        <f>予実管理!M82</f>
        <v>0</v>
      </c>
      <c r="N82" s="1098">
        <f>予実管理!N82</f>
        <v>0</v>
      </c>
      <c r="O82" s="1098">
        <f>予実管理!O82</f>
        <v>0</v>
      </c>
      <c r="P82" s="1098">
        <f>予実管理!P82</f>
        <v>0</v>
      </c>
      <c r="Q82" s="1344">
        <f>予実管理!Q82</f>
        <v>0</v>
      </c>
      <c r="R82" s="1135">
        <f>予実管理!R82</f>
        <v>0</v>
      </c>
      <c r="S82" s="1345">
        <f>予実管理!S82</f>
        <v>0</v>
      </c>
      <c r="T82" s="1313" t="str">
        <f t="shared" si="1"/>
        <v>A</v>
      </c>
      <c r="U82" s="891"/>
    </row>
    <row r="83" spans="1:23" s="1318" customFormat="1" ht="17.899999999999999" customHeight="1">
      <c r="A83" s="79"/>
      <c r="B83" s="1349"/>
      <c r="C83" s="1350" t="str">
        <f>予実管理!C83</f>
        <v>販売管理費計</v>
      </c>
      <c r="D83" s="1144">
        <f>予実管理!D83</f>
        <v>0</v>
      </c>
      <c r="E83" s="1144">
        <f>予実管理!E83</f>
        <v>0</v>
      </c>
      <c r="F83" s="1144">
        <f>予実管理!F83</f>
        <v>0</v>
      </c>
      <c r="G83" s="1144">
        <f>予実管理!G83</f>
        <v>0</v>
      </c>
      <c r="H83" s="1144">
        <f>予実管理!H83</f>
        <v>0</v>
      </c>
      <c r="I83" s="1144">
        <f>予実管理!I83</f>
        <v>0</v>
      </c>
      <c r="J83" s="1144">
        <f>予実管理!J83</f>
        <v>0</v>
      </c>
      <c r="K83" s="1144">
        <f>予実管理!K83</f>
        <v>0</v>
      </c>
      <c r="L83" s="1144">
        <f>予実管理!L83</f>
        <v>0</v>
      </c>
      <c r="M83" s="1144">
        <f>予実管理!M83</f>
        <v>0</v>
      </c>
      <c r="N83" s="1144">
        <f>予実管理!N83</f>
        <v>0</v>
      </c>
      <c r="O83" s="1144">
        <f>予実管理!O83</f>
        <v>0</v>
      </c>
      <c r="P83" s="1144">
        <f>予実管理!P83</f>
        <v>0</v>
      </c>
      <c r="Q83" s="402">
        <f>予実管理!Q83</f>
        <v>0</v>
      </c>
      <c r="R83" s="1099">
        <f>予実管理!R83</f>
        <v>0</v>
      </c>
      <c r="S83" s="1326">
        <f>予実管理!S83</f>
        <v>0</v>
      </c>
      <c r="T83" s="1313" t="str">
        <f t="shared" si="1"/>
        <v>A</v>
      </c>
      <c r="U83" s="891"/>
    </row>
    <row r="84" spans="1:23" s="1318" customFormat="1" ht="17.899999999999999" customHeight="1">
      <c r="A84" s="79"/>
      <c r="B84" s="1349"/>
      <c r="C84" s="1350" t="str">
        <f>予実管理!C84</f>
        <v>営業損益金額</v>
      </c>
      <c r="D84" s="1144">
        <f>予実管理!D84</f>
        <v>0</v>
      </c>
      <c r="E84" s="1144">
        <f>予実管理!E84</f>
        <v>0</v>
      </c>
      <c r="F84" s="1144">
        <f>予実管理!F84</f>
        <v>0</v>
      </c>
      <c r="G84" s="1144">
        <f>予実管理!G84</f>
        <v>0</v>
      </c>
      <c r="H84" s="1144">
        <f>予実管理!H84</f>
        <v>0</v>
      </c>
      <c r="I84" s="1144">
        <f>予実管理!I84</f>
        <v>0</v>
      </c>
      <c r="J84" s="1144">
        <f>予実管理!J84</f>
        <v>0</v>
      </c>
      <c r="K84" s="1144">
        <f>予実管理!K84</f>
        <v>0</v>
      </c>
      <c r="L84" s="1144">
        <f>予実管理!L84</f>
        <v>0</v>
      </c>
      <c r="M84" s="1144">
        <f>予実管理!M84</f>
        <v>0</v>
      </c>
      <c r="N84" s="1144">
        <f>予実管理!N84</f>
        <v>0</v>
      </c>
      <c r="O84" s="1144">
        <f>予実管理!O84</f>
        <v>0</v>
      </c>
      <c r="P84" s="1144">
        <f>予実管理!P84</f>
        <v>0</v>
      </c>
      <c r="Q84" s="402">
        <f>予実管理!Q84</f>
        <v>0</v>
      </c>
      <c r="R84" s="1099">
        <f>予実管理!R84</f>
        <v>0</v>
      </c>
      <c r="S84" s="1326">
        <f>予実管理!S84</f>
        <v>0</v>
      </c>
      <c r="T84" s="1313" t="str">
        <f t="shared" si="1"/>
        <v>A</v>
      </c>
      <c r="U84" s="891"/>
    </row>
    <row r="85" spans="1:23" s="1318" customFormat="1" ht="17.899999999999999" customHeight="1">
      <c r="A85" s="79"/>
      <c r="B85" s="1349"/>
      <c r="C85" s="1351" t="str">
        <f>予実管理!C85</f>
        <v>[営業外収益]</v>
      </c>
      <c r="D85" s="1103">
        <f>予実管理!D85</f>
        <v>0</v>
      </c>
      <c r="E85" s="1103">
        <f>予実管理!E85</f>
        <v>0</v>
      </c>
      <c r="F85" s="1103">
        <f>予実管理!F85</f>
        <v>0</v>
      </c>
      <c r="G85" s="1103">
        <f>予実管理!G85</f>
        <v>0</v>
      </c>
      <c r="H85" s="1103">
        <f>予実管理!H85</f>
        <v>0</v>
      </c>
      <c r="I85" s="1103">
        <f>予実管理!I85</f>
        <v>0</v>
      </c>
      <c r="J85" s="1103">
        <f>予実管理!J85</f>
        <v>0</v>
      </c>
      <c r="K85" s="1103">
        <f>予実管理!K85</f>
        <v>0</v>
      </c>
      <c r="L85" s="1103">
        <f>予実管理!L85</f>
        <v>0</v>
      </c>
      <c r="M85" s="1103">
        <f>予実管理!M85</f>
        <v>0</v>
      </c>
      <c r="N85" s="1103">
        <f>予実管理!N85</f>
        <v>0</v>
      </c>
      <c r="O85" s="1103">
        <f>予実管理!O85</f>
        <v>0</v>
      </c>
      <c r="P85" s="1103">
        <f>予実管理!P85</f>
        <v>0</v>
      </c>
      <c r="Q85" s="357">
        <f>予実管理!Q85</f>
        <v>0</v>
      </c>
      <c r="R85" s="1104">
        <f>予実管理!R85</f>
        <v>0</v>
      </c>
      <c r="S85" s="1328">
        <f>予実管理!S85</f>
        <v>0</v>
      </c>
      <c r="T85" s="1313" t="str">
        <f t="shared" si="1"/>
        <v>A</v>
      </c>
      <c r="U85" s="891"/>
      <c r="W85" s="1319"/>
    </row>
    <row r="86" spans="1:23" s="1318" customFormat="1" ht="17.899999999999999" customHeight="1">
      <c r="A86" s="79"/>
      <c r="B86" s="1349"/>
      <c r="C86" s="1351">
        <f>予実管理!C86</f>
        <v>0</v>
      </c>
      <c r="D86" s="387">
        <f>予実管理!D86</f>
        <v>0</v>
      </c>
      <c r="E86" s="387">
        <f>予実管理!E86</f>
        <v>0</v>
      </c>
      <c r="F86" s="387">
        <f>予実管理!F86</f>
        <v>0</v>
      </c>
      <c r="G86" s="387">
        <f>予実管理!G86</f>
        <v>0</v>
      </c>
      <c r="H86" s="387">
        <f>予実管理!H86</f>
        <v>0</v>
      </c>
      <c r="I86" s="387">
        <f>予実管理!I86</f>
        <v>0</v>
      </c>
      <c r="J86" s="387">
        <f>予実管理!J86</f>
        <v>0</v>
      </c>
      <c r="K86" s="387">
        <f>予実管理!K86</f>
        <v>0</v>
      </c>
      <c r="L86" s="387">
        <f>予実管理!L86</f>
        <v>0</v>
      </c>
      <c r="M86" s="387">
        <f>予実管理!M86</f>
        <v>0</v>
      </c>
      <c r="N86" s="387">
        <f>予実管理!N86</f>
        <v>0</v>
      </c>
      <c r="O86" s="387">
        <f>予実管理!O86</f>
        <v>0</v>
      </c>
      <c r="P86" s="387">
        <f>予実管理!P86</f>
        <v>0</v>
      </c>
      <c r="Q86" s="388">
        <f>予実管理!Q86</f>
        <v>0</v>
      </c>
      <c r="R86" s="1107">
        <f>予実管理!R86</f>
        <v>0</v>
      </c>
      <c r="S86" s="1317">
        <f>予実管理!S86</f>
        <v>0</v>
      </c>
      <c r="T86" s="1313" t="str">
        <f t="shared" si="1"/>
        <v/>
      </c>
      <c r="U86" s="891"/>
      <c r="W86" s="1319"/>
    </row>
    <row r="87" spans="1:23" s="1318" customFormat="1" ht="17.899999999999999" customHeight="1">
      <c r="A87" s="79"/>
      <c r="B87" s="1349"/>
      <c r="C87" s="1351">
        <f>予実管理!C87</f>
        <v>0</v>
      </c>
      <c r="D87" s="387">
        <f>予実管理!D87</f>
        <v>0</v>
      </c>
      <c r="E87" s="387">
        <f>予実管理!E87</f>
        <v>0</v>
      </c>
      <c r="F87" s="387">
        <f>予実管理!F87</f>
        <v>0</v>
      </c>
      <c r="G87" s="387">
        <f>予実管理!G87</f>
        <v>0</v>
      </c>
      <c r="H87" s="387">
        <f>予実管理!H87</f>
        <v>0</v>
      </c>
      <c r="I87" s="387">
        <f>予実管理!I87</f>
        <v>0</v>
      </c>
      <c r="J87" s="387">
        <f>予実管理!J87</f>
        <v>0</v>
      </c>
      <c r="K87" s="387">
        <f>予実管理!K87</f>
        <v>0</v>
      </c>
      <c r="L87" s="387">
        <f>予実管理!L87</f>
        <v>0</v>
      </c>
      <c r="M87" s="387">
        <f>予実管理!M87</f>
        <v>0</v>
      </c>
      <c r="N87" s="387">
        <f>予実管理!N87</f>
        <v>0</v>
      </c>
      <c r="O87" s="387">
        <f>予実管理!O87</f>
        <v>0</v>
      </c>
      <c r="P87" s="387">
        <f>予実管理!P87</f>
        <v>0</v>
      </c>
      <c r="Q87" s="388">
        <f>予実管理!Q87</f>
        <v>0</v>
      </c>
      <c r="R87" s="1107">
        <f>予実管理!R87</f>
        <v>0</v>
      </c>
      <c r="S87" s="1317">
        <f>予実管理!S87</f>
        <v>0</v>
      </c>
      <c r="T87" s="1313" t="str">
        <f t="shared" si="1"/>
        <v/>
      </c>
      <c r="U87" s="891"/>
      <c r="W87" s="1319"/>
    </row>
    <row r="88" spans="1:23" s="1318" customFormat="1" ht="17.899999999999999" customHeight="1">
      <c r="A88" s="79"/>
      <c r="B88" s="1349"/>
      <c r="C88" s="1351">
        <f>予実管理!C88</f>
        <v>0</v>
      </c>
      <c r="D88" s="1129">
        <f>予実管理!D88</f>
        <v>0</v>
      </c>
      <c r="E88" s="1129">
        <f>予実管理!E88</f>
        <v>0</v>
      </c>
      <c r="F88" s="1129">
        <f>予実管理!F88</f>
        <v>0</v>
      </c>
      <c r="G88" s="1129">
        <f>予実管理!G88</f>
        <v>0</v>
      </c>
      <c r="H88" s="1129">
        <f>予実管理!H88</f>
        <v>0</v>
      </c>
      <c r="I88" s="1129">
        <f>予実管理!I88</f>
        <v>0</v>
      </c>
      <c r="J88" s="1129">
        <f>予実管理!J88</f>
        <v>0</v>
      </c>
      <c r="K88" s="1129">
        <f>予実管理!K88</f>
        <v>0</v>
      </c>
      <c r="L88" s="1129">
        <f>予実管理!L88</f>
        <v>0</v>
      </c>
      <c r="M88" s="1129">
        <f>予実管理!M88</f>
        <v>0</v>
      </c>
      <c r="N88" s="1129">
        <f>予実管理!N88</f>
        <v>0</v>
      </c>
      <c r="O88" s="1129">
        <f>予実管理!O88</f>
        <v>0</v>
      </c>
      <c r="P88" s="1129">
        <f>予実管理!P88</f>
        <v>0</v>
      </c>
      <c r="Q88" s="388">
        <f>予実管理!Q88</f>
        <v>0</v>
      </c>
      <c r="R88" s="1107">
        <f>予実管理!R88</f>
        <v>0</v>
      </c>
      <c r="S88" s="1317">
        <f>予実管理!S88</f>
        <v>0</v>
      </c>
      <c r="T88" s="1313" t="str">
        <f t="shared" si="1"/>
        <v/>
      </c>
      <c r="U88" s="891"/>
    </row>
    <row r="89" spans="1:23" s="1318" customFormat="1" ht="17.899999999999999" customHeight="1">
      <c r="A89" s="79"/>
      <c r="B89" s="1349"/>
      <c r="C89" s="1351">
        <f>予実管理!C89</f>
        <v>0</v>
      </c>
      <c r="D89" s="1129">
        <f>予実管理!D89</f>
        <v>0</v>
      </c>
      <c r="E89" s="1129">
        <f>予実管理!E89</f>
        <v>0</v>
      </c>
      <c r="F89" s="1129">
        <f>予実管理!F89</f>
        <v>0</v>
      </c>
      <c r="G89" s="1129">
        <f>予実管理!G89</f>
        <v>0</v>
      </c>
      <c r="H89" s="1129">
        <f>予実管理!H89</f>
        <v>0</v>
      </c>
      <c r="I89" s="1129">
        <f>予実管理!I89</f>
        <v>0</v>
      </c>
      <c r="J89" s="1129">
        <f>予実管理!J89</f>
        <v>0</v>
      </c>
      <c r="K89" s="1129">
        <f>予実管理!K89</f>
        <v>0</v>
      </c>
      <c r="L89" s="1129">
        <f>予実管理!L89</f>
        <v>0</v>
      </c>
      <c r="M89" s="1129">
        <f>予実管理!M89</f>
        <v>0</v>
      </c>
      <c r="N89" s="1129">
        <f>予実管理!N89</f>
        <v>0</v>
      </c>
      <c r="O89" s="1129">
        <f>予実管理!O89</f>
        <v>0</v>
      </c>
      <c r="P89" s="1129">
        <f>予実管理!P89</f>
        <v>0</v>
      </c>
      <c r="Q89" s="388">
        <f>予実管理!Q89</f>
        <v>0</v>
      </c>
      <c r="R89" s="1107">
        <f>予実管理!R89</f>
        <v>0</v>
      </c>
      <c r="S89" s="1317">
        <f>予実管理!S89</f>
        <v>0</v>
      </c>
      <c r="T89" s="1313" t="str">
        <f t="shared" si="1"/>
        <v/>
      </c>
      <c r="U89" s="891"/>
    </row>
    <row r="90" spans="1:23" s="1318" customFormat="1" ht="17.899999999999999" customHeight="1">
      <c r="A90" s="79"/>
      <c r="B90" s="1349"/>
      <c r="C90" s="1351">
        <f>予実管理!C90</f>
        <v>0</v>
      </c>
      <c r="D90" s="1129">
        <f>予実管理!D90</f>
        <v>0</v>
      </c>
      <c r="E90" s="1129">
        <f>予実管理!E90</f>
        <v>0</v>
      </c>
      <c r="F90" s="1129">
        <f>予実管理!F90</f>
        <v>0</v>
      </c>
      <c r="G90" s="1129">
        <f>予実管理!G90</f>
        <v>0</v>
      </c>
      <c r="H90" s="1129">
        <f>予実管理!H90</f>
        <v>0</v>
      </c>
      <c r="I90" s="1129">
        <f>予実管理!I90</f>
        <v>0</v>
      </c>
      <c r="J90" s="1129">
        <f>予実管理!J90</f>
        <v>0</v>
      </c>
      <c r="K90" s="1129">
        <f>予実管理!K90</f>
        <v>0</v>
      </c>
      <c r="L90" s="1129">
        <f>予実管理!L90</f>
        <v>0</v>
      </c>
      <c r="M90" s="1129">
        <f>予実管理!M90</f>
        <v>0</v>
      </c>
      <c r="N90" s="1129">
        <f>予実管理!N90</f>
        <v>0</v>
      </c>
      <c r="O90" s="1129">
        <f>予実管理!O90</f>
        <v>0</v>
      </c>
      <c r="P90" s="1129">
        <f>予実管理!P90</f>
        <v>0</v>
      </c>
      <c r="Q90" s="388">
        <f>予実管理!Q90</f>
        <v>0</v>
      </c>
      <c r="R90" s="1107">
        <f>予実管理!R90</f>
        <v>0</v>
      </c>
      <c r="S90" s="1317">
        <f>予実管理!S90</f>
        <v>0</v>
      </c>
      <c r="T90" s="1313" t="str">
        <f t="shared" si="1"/>
        <v/>
      </c>
      <c r="U90" s="891"/>
      <c r="W90" s="1319"/>
    </row>
    <row r="91" spans="1:23" s="1318" customFormat="1" ht="17.899999999999999" customHeight="1">
      <c r="A91" s="79"/>
      <c r="B91" s="1349"/>
      <c r="C91" s="1351">
        <f>予実管理!C91</f>
        <v>0</v>
      </c>
      <c r="D91" s="1129">
        <f>予実管理!D91</f>
        <v>0</v>
      </c>
      <c r="E91" s="1129">
        <f>予実管理!E91</f>
        <v>0</v>
      </c>
      <c r="F91" s="1129">
        <f>予実管理!F91</f>
        <v>0</v>
      </c>
      <c r="G91" s="1129">
        <f>予実管理!G91</f>
        <v>0</v>
      </c>
      <c r="H91" s="1129">
        <f>予実管理!H91</f>
        <v>0</v>
      </c>
      <c r="I91" s="1129">
        <f>予実管理!I91</f>
        <v>0</v>
      </c>
      <c r="J91" s="1129">
        <f>予実管理!J91</f>
        <v>0</v>
      </c>
      <c r="K91" s="1129">
        <f>予実管理!K91</f>
        <v>0</v>
      </c>
      <c r="L91" s="1129">
        <f>予実管理!L91</f>
        <v>0</v>
      </c>
      <c r="M91" s="1129">
        <f>予実管理!M91</f>
        <v>0</v>
      </c>
      <c r="N91" s="1129">
        <f>予実管理!N91</f>
        <v>0</v>
      </c>
      <c r="O91" s="1129">
        <f>予実管理!O91</f>
        <v>0</v>
      </c>
      <c r="P91" s="1129">
        <f>予実管理!P91</f>
        <v>0</v>
      </c>
      <c r="Q91" s="388">
        <f>予実管理!Q91</f>
        <v>0</v>
      </c>
      <c r="R91" s="1107">
        <f>予実管理!R91</f>
        <v>0</v>
      </c>
      <c r="S91" s="1317">
        <f>予実管理!S91</f>
        <v>0</v>
      </c>
      <c r="T91" s="1313" t="str">
        <f t="shared" si="1"/>
        <v/>
      </c>
      <c r="U91" s="891"/>
      <c r="W91" s="1319"/>
    </row>
    <row r="92" spans="1:23" s="1318" customFormat="1" ht="17.899999999999999" customHeight="1">
      <c r="A92" s="79"/>
      <c r="B92" s="1349"/>
      <c r="C92" s="1351">
        <f>予実管理!C92</f>
        <v>0</v>
      </c>
      <c r="D92" s="1129">
        <f>予実管理!D92</f>
        <v>0</v>
      </c>
      <c r="E92" s="1129">
        <f>予実管理!E92</f>
        <v>0</v>
      </c>
      <c r="F92" s="1129">
        <f>予実管理!F92</f>
        <v>0</v>
      </c>
      <c r="G92" s="1129">
        <f>予実管理!G92</f>
        <v>0</v>
      </c>
      <c r="H92" s="1129">
        <f>予実管理!H92</f>
        <v>0</v>
      </c>
      <c r="I92" s="1129">
        <f>予実管理!I92</f>
        <v>0</v>
      </c>
      <c r="J92" s="1129">
        <f>予実管理!J92</f>
        <v>0</v>
      </c>
      <c r="K92" s="1129">
        <f>予実管理!K92</f>
        <v>0</v>
      </c>
      <c r="L92" s="1129">
        <f>予実管理!L92</f>
        <v>0</v>
      </c>
      <c r="M92" s="1129">
        <f>予実管理!M92</f>
        <v>0</v>
      </c>
      <c r="N92" s="1129">
        <f>予実管理!N92</f>
        <v>0</v>
      </c>
      <c r="O92" s="1129">
        <f>予実管理!O92</f>
        <v>0</v>
      </c>
      <c r="P92" s="1129">
        <f>予実管理!P92</f>
        <v>0</v>
      </c>
      <c r="Q92" s="388">
        <f>予実管理!Q92</f>
        <v>0</v>
      </c>
      <c r="R92" s="1107">
        <f>予実管理!R92</f>
        <v>0</v>
      </c>
      <c r="S92" s="1317">
        <f>予実管理!S92</f>
        <v>0</v>
      </c>
      <c r="T92" s="1313" t="str">
        <f t="shared" si="1"/>
        <v/>
      </c>
      <c r="U92" s="891"/>
    </row>
    <row r="93" spans="1:23" s="1318" customFormat="1" ht="17.899999999999999" customHeight="1">
      <c r="A93" s="79"/>
      <c r="B93" s="1349"/>
      <c r="C93" s="1351">
        <f>予実管理!C93</f>
        <v>0</v>
      </c>
      <c r="D93" s="1129">
        <f>予実管理!D93</f>
        <v>0</v>
      </c>
      <c r="E93" s="1129">
        <f>予実管理!E93</f>
        <v>0</v>
      </c>
      <c r="F93" s="1129">
        <f>予実管理!F93</f>
        <v>0</v>
      </c>
      <c r="G93" s="1129">
        <f>予実管理!G93</f>
        <v>0</v>
      </c>
      <c r="H93" s="1129">
        <f>予実管理!H93</f>
        <v>0</v>
      </c>
      <c r="I93" s="1129">
        <f>予実管理!I93</f>
        <v>0</v>
      </c>
      <c r="J93" s="1129">
        <f>予実管理!J93</f>
        <v>0</v>
      </c>
      <c r="K93" s="1129">
        <f>予実管理!K93</f>
        <v>0</v>
      </c>
      <c r="L93" s="1129">
        <f>予実管理!L93</f>
        <v>0</v>
      </c>
      <c r="M93" s="1129">
        <f>予実管理!M93</f>
        <v>0</v>
      </c>
      <c r="N93" s="1129">
        <f>予実管理!N93</f>
        <v>0</v>
      </c>
      <c r="O93" s="1129">
        <f>予実管理!O93</f>
        <v>0</v>
      </c>
      <c r="P93" s="1129">
        <f>予実管理!P93</f>
        <v>0</v>
      </c>
      <c r="Q93" s="388">
        <f>予実管理!Q93</f>
        <v>0</v>
      </c>
      <c r="R93" s="1107">
        <f>予実管理!R93</f>
        <v>0</v>
      </c>
      <c r="S93" s="1317">
        <f>予実管理!S93</f>
        <v>0</v>
      </c>
      <c r="T93" s="1313" t="str">
        <f t="shared" si="1"/>
        <v/>
      </c>
      <c r="U93" s="891"/>
    </row>
    <row r="94" spans="1:23" s="1318" customFormat="1" ht="17.899999999999999" customHeight="1">
      <c r="A94" s="79"/>
      <c r="B94" s="1349"/>
      <c r="C94" s="1351">
        <f>予実管理!C94</f>
        <v>0</v>
      </c>
      <c r="D94" s="1129">
        <f>予実管理!D94</f>
        <v>0</v>
      </c>
      <c r="E94" s="1129">
        <f>予実管理!E94</f>
        <v>0</v>
      </c>
      <c r="F94" s="1129">
        <f>予実管理!F94</f>
        <v>0</v>
      </c>
      <c r="G94" s="1129">
        <f>予実管理!G94</f>
        <v>0</v>
      </c>
      <c r="H94" s="1129">
        <f>予実管理!H94</f>
        <v>0</v>
      </c>
      <c r="I94" s="1129">
        <f>予実管理!I94</f>
        <v>0</v>
      </c>
      <c r="J94" s="1129">
        <f>予実管理!J94</f>
        <v>0</v>
      </c>
      <c r="K94" s="1129">
        <f>予実管理!K94</f>
        <v>0</v>
      </c>
      <c r="L94" s="1129">
        <f>予実管理!L94</f>
        <v>0</v>
      </c>
      <c r="M94" s="1129">
        <f>予実管理!M94</f>
        <v>0</v>
      </c>
      <c r="N94" s="1129">
        <f>予実管理!N94</f>
        <v>0</v>
      </c>
      <c r="O94" s="1129">
        <f>予実管理!O94</f>
        <v>0</v>
      </c>
      <c r="P94" s="1129">
        <f>予実管理!P94</f>
        <v>0</v>
      </c>
      <c r="Q94" s="388">
        <f>予実管理!Q94</f>
        <v>0</v>
      </c>
      <c r="R94" s="1107">
        <f>予実管理!R94</f>
        <v>0</v>
      </c>
      <c r="S94" s="1317">
        <f>予実管理!S94</f>
        <v>0</v>
      </c>
      <c r="T94" s="1313" t="str">
        <f t="shared" si="1"/>
        <v/>
      </c>
      <c r="U94" s="891"/>
      <c r="W94" s="1319"/>
    </row>
    <row r="95" spans="1:23" s="1318" customFormat="1" ht="17.899999999999999" customHeight="1">
      <c r="A95" s="79"/>
      <c r="B95" s="1349"/>
      <c r="C95" s="1351">
        <f>予実管理!C95</f>
        <v>0</v>
      </c>
      <c r="D95" s="1129">
        <f>予実管理!D95</f>
        <v>0</v>
      </c>
      <c r="E95" s="1129">
        <f>予実管理!E95</f>
        <v>0</v>
      </c>
      <c r="F95" s="1129">
        <f>予実管理!F95</f>
        <v>0</v>
      </c>
      <c r="G95" s="1129">
        <f>予実管理!G95</f>
        <v>0</v>
      </c>
      <c r="H95" s="1129">
        <f>予実管理!H95</f>
        <v>0</v>
      </c>
      <c r="I95" s="1129">
        <f>予実管理!I95</f>
        <v>0</v>
      </c>
      <c r="J95" s="1129">
        <f>予実管理!J95</f>
        <v>0</v>
      </c>
      <c r="K95" s="1129">
        <f>予実管理!K95</f>
        <v>0</v>
      </c>
      <c r="L95" s="1129">
        <f>予実管理!L95</f>
        <v>0</v>
      </c>
      <c r="M95" s="1129">
        <f>予実管理!M95</f>
        <v>0</v>
      </c>
      <c r="N95" s="1129">
        <f>予実管理!N95</f>
        <v>0</v>
      </c>
      <c r="O95" s="1129">
        <f>予実管理!O95</f>
        <v>0</v>
      </c>
      <c r="P95" s="1129">
        <f>予実管理!P95</f>
        <v>0</v>
      </c>
      <c r="Q95" s="1342">
        <f>予実管理!Q95</f>
        <v>0</v>
      </c>
      <c r="R95" s="1107">
        <f>予実管理!R95</f>
        <v>0</v>
      </c>
      <c r="S95" s="1317">
        <f>予実管理!S95</f>
        <v>0</v>
      </c>
      <c r="T95" s="1313" t="str">
        <f t="shared" si="1"/>
        <v/>
      </c>
      <c r="U95" s="891"/>
      <c r="W95" s="1319"/>
    </row>
    <row r="96" spans="1:23" s="1318" customFormat="1" ht="21.75" customHeight="1">
      <c r="A96" s="79"/>
      <c r="B96" s="1349"/>
      <c r="C96" s="1350" t="str">
        <f>予実管理!C96</f>
        <v>営業外収益合計</v>
      </c>
      <c r="D96" s="1144">
        <f>予実管理!D96</f>
        <v>0</v>
      </c>
      <c r="E96" s="1144">
        <f>予実管理!E96</f>
        <v>0</v>
      </c>
      <c r="F96" s="1144">
        <f>予実管理!F96</f>
        <v>0</v>
      </c>
      <c r="G96" s="1144">
        <f>予実管理!G96</f>
        <v>0</v>
      </c>
      <c r="H96" s="1144">
        <f>予実管理!H96</f>
        <v>0</v>
      </c>
      <c r="I96" s="1144">
        <f>予実管理!I96</f>
        <v>0</v>
      </c>
      <c r="J96" s="1144">
        <f>予実管理!J96</f>
        <v>0</v>
      </c>
      <c r="K96" s="1144">
        <f>予実管理!K96</f>
        <v>0</v>
      </c>
      <c r="L96" s="1144">
        <f>予実管理!L96</f>
        <v>0</v>
      </c>
      <c r="M96" s="1144">
        <f>予実管理!M96</f>
        <v>0</v>
      </c>
      <c r="N96" s="1144">
        <f>予実管理!N96</f>
        <v>0</v>
      </c>
      <c r="O96" s="1144">
        <f>予実管理!O96</f>
        <v>0</v>
      </c>
      <c r="P96" s="1144">
        <f>予実管理!P96</f>
        <v>0</v>
      </c>
      <c r="Q96" s="402">
        <f>予実管理!Q96</f>
        <v>0</v>
      </c>
      <c r="R96" s="1099">
        <f>予実管理!R96</f>
        <v>0</v>
      </c>
      <c r="S96" s="1326">
        <f>予実管理!S96</f>
        <v>0</v>
      </c>
      <c r="T96" s="1313" t="str">
        <f t="shared" si="1"/>
        <v>A</v>
      </c>
      <c r="U96" s="891"/>
      <c r="W96" s="1306"/>
    </row>
    <row r="97" spans="1:23" s="1318" customFormat="1" ht="17.899999999999999" customHeight="1">
      <c r="A97" s="79"/>
      <c r="B97" s="1349"/>
      <c r="C97" s="1351" t="str">
        <f>予実管理!C97</f>
        <v>[営業外費用]</v>
      </c>
      <c r="D97" s="1103">
        <f>予実管理!D97</f>
        <v>0</v>
      </c>
      <c r="E97" s="1103">
        <f>予実管理!E97</f>
        <v>0</v>
      </c>
      <c r="F97" s="1103">
        <f>予実管理!F97</f>
        <v>0</v>
      </c>
      <c r="G97" s="1103">
        <f>予実管理!G97</f>
        <v>0</v>
      </c>
      <c r="H97" s="1103">
        <f>予実管理!H97</f>
        <v>0</v>
      </c>
      <c r="I97" s="1103">
        <f>予実管理!I97</f>
        <v>0</v>
      </c>
      <c r="J97" s="1103">
        <f>予実管理!J97</f>
        <v>0</v>
      </c>
      <c r="K97" s="1103">
        <f>予実管理!K97</f>
        <v>0</v>
      </c>
      <c r="L97" s="1103">
        <f>予実管理!L97</f>
        <v>0</v>
      </c>
      <c r="M97" s="1103">
        <f>予実管理!M97</f>
        <v>0</v>
      </c>
      <c r="N97" s="1103">
        <f>予実管理!N97</f>
        <v>0</v>
      </c>
      <c r="O97" s="1103">
        <f>予実管理!O97</f>
        <v>0</v>
      </c>
      <c r="P97" s="1103">
        <f>予実管理!P97</f>
        <v>0</v>
      </c>
      <c r="Q97" s="357">
        <f>予実管理!Q97</f>
        <v>0</v>
      </c>
      <c r="R97" s="1104">
        <f>予実管理!R97</f>
        <v>0</v>
      </c>
      <c r="S97" s="1328">
        <f>予実管理!S97</f>
        <v>0</v>
      </c>
      <c r="T97" s="1313" t="str">
        <f t="shared" si="1"/>
        <v>A</v>
      </c>
      <c r="U97" s="891"/>
      <c r="W97" s="1313"/>
    </row>
    <row r="98" spans="1:23" s="1318" customFormat="1" ht="17.899999999999999" customHeight="1">
      <c r="A98" s="79"/>
      <c r="B98" s="1307"/>
      <c r="C98" s="1308">
        <f>予実管理!C98</f>
        <v>0</v>
      </c>
      <c r="D98" s="387">
        <f>予実管理!D98</f>
        <v>0</v>
      </c>
      <c r="E98" s="387">
        <f>予実管理!E98</f>
        <v>0</v>
      </c>
      <c r="F98" s="387">
        <f>予実管理!F98</f>
        <v>0</v>
      </c>
      <c r="G98" s="387">
        <f>予実管理!G98</f>
        <v>0</v>
      </c>
      <c r="H98" s="387">
        <f>予実管理!H98</f>
        <v>0</v>
      </c>
      <c r="I98" s="387">
        <f>予実管理!I98</f>
        <v>0</v>
      </c>
      <c r="J98" s="387">
        <f>予実管理!J98</f>
        <v>0</v>
      </c>
      <c r="K98" s="387">
        <f>予実管理!K98</f>
        <v>0</v>
      </c>
      <c r="L98" s="387">
        <f>予実管理!L98</f>
        <v>0</v>
      </c>
      <c r="M98" s="387">
        <f>予実管理!M98</f>
        <v>0</v>
      </c>
      <c r="N98" s="387">
        <f>予実管理!N98</f>
        <v>0</v>
      </c>
      <c r="O98" s="387">
        <f>予実管理!O98</f>
        <v>0</v>
      </c>
      <c r="P98" s="387">
        <f>予実管理!P98</f>
        <v>0</v>
      </c>
      <c r="Q98" s="388">
        <f>予実管理!Q98</f>
        <v>0</v>
      </c>
      <c r="R98" s="1107">
        <f>予実管理!R98</f>
        <v>0</v>
      </c>
      <c r="S98" s="1317">
        <f>予実管理!S98</f>
        <v>0</v>
      </c>
      <c r="T98" s="1313" t="str">
        <f t="shared" si="1"/>
        <v/>
      </c>
      <c r="U98" s="891"/>
    </row>
    <row r="99" spans="1:23" s="1318" customFormat="1" ht="17.899999999999999" customHeight="1">
      <c r="A99" s="79"/>
      <c r="B99" s="1307"/>
      <c r="C99" s="1308">
        <f>予実管理!C99</f>
        <v>0</v>
      </c>
      <c r="D99" s="387">
        <f>予実管理!D99</f>
        <v>0</v>
      </c>
      <c r="E99" s="387">
        <f>予実管理!E99</f>
        <v>0</v>
      </c>
      <c r="F99" s="387">
        <f>予実管理!F99</f>
        <v>0</v>
      </c>
      <c r="G99" s="387">
        <f>予実管理!G99</f>
        <v>0</v>
      </c>
      <c r="H99" s="387">
        <f>予実管理!H99</f>
        <v>0</v>
      </c>
      <c r="I99" s="387">
        <f>予実管理!I99</f>
        <v>0</v>
      </c>
      <c r="J99" s="387">
        <f>予実管理!J99</f>
        <v>0</v>
      </c>
      <c r="K99" s="387">
        <f>予実管理!K99</f>
        <v>0</v>
      </c>
      <c r="L99" s="387">
        <f>予実管理!L99</f>
        <v>0</v>
      </c>
      <c r="M99" s="387">
        <f>予実管理!M99</f>
        <v>0</v>
      </c>
      <c r="N99" s="387">
        <f>予実管理!N99</f>
        <v>0</v>
      </c>
      <c r="O99" s="387">
        <f>予実管理!O99</f>
        <v>0</v>
      </c>
      <c r="P99" s="387">
        <f>予実管理!P99</f>
        <v>0</v>
      </c>
      <c r="Q99" s="388">
        <f>予実管理!Q99</f>
        <v>0</v>
      </c>
      <c r="R99" s="1107">
        <f>予実管理!R99</f>
        <v>0</v>
      </c>
      <c r="S99" s="1317">
        <f>予実管理!S99</f>
        <v>0</v>
      </c>
      <c r="T99" s="1313" t="str">
        <f t="shared" si="1"/>
        <v/>
      </c>
      <c r="U99" s="891"/>
    </row>
    <row r="100" spans="1:23" s="1318" customFormat="1" ht="17.899999999999999" customHeight="1">
      <c r="A100" s="79"/>
      <c r="B100" s="1307"/>
      <c r="C100" s="1308">
        <f>予実管理!C100</f>
        <v>0</v>
      </c>
      <c r="D100" s="1129">
        <f>予実管理!D100</f>
        <v>0</v>
      </c>
      <c r="E100" s="1129">
        <f>予実管理!E100</f>
        <v>0</v>
      </c>
      <c r="F100" s="1129">
        <f>予実管理!F100</f>
        <v>0</v>
      </c>
      <c r="G100" s="1129">
        <f>予実管理!G100</f>
        <v>0</v>
      </c>
      <c r="H100" s="1129">
        <f>予実管理!H100</f>
        <v>0</v>
      </c>
      <c r="I100" s="1129">
        <f>予実管理!I100</f>
        <v>0</v>
      </c>
      <c r="J100" s="1129">
        <f>予実管理!J100</f>
        <v>0</v>
      </c>
      <c r="K100" s="1129">
        <f>予実管理!K100</f>
        <v>0</v>
      </c>
      <c r="L100" s="1129">
        <f>予実管理!L100</f>
        <v>0</v>
      </c>
      <c r="M100" s="1129">
        <f>予実管理!M100</f>
        <v>0</v>
      </c>
      <c r="N100" s="1129">
        <f>予実管理!N100</f>
        <v>0</v>
      </c>
      <c r="O100" s="1129">
        <f>予実管理!O100</f>
        <v>0</v>
      </c>
      <c r="P100" s="1129">
        <f>予実管理!P100</f>
        <v>0</v>
      </c>
      <c r="Q100" s="388">
        <f>予実管理!Q100</f>
        <v>0</v>
      </c>
      <c r="R100" s="1107">
        <f>予実管理!R100</f>
        <v>0</v>
      </c>
      <c r="S100" s="1317">
        <f>予実管理!S100</f>
        <v>0</v>
      </c>
      <c r="T100" s="1313" t="str">
        <f t="shared" si="1"/>
        <v/>
      </c>
      <c r="U100" s="891"/>
    </row>
    <row r="101" spans="1:23" s="1318" customFormat="1" ht="17.899999999999999" customHeight="1">
      <c r="A101" s="79"/>
      <c r="B101" s="1307"/>
      <c r="C101" s="1308">
        <f>予実管理!C101</f>
        <v>0</v>
      </c>
      <c r="D101" s="1129">
        <f>予実管理!D101</f>
        <v>0</v>
      </c>
      <c r="E101" s="1129">
        <f>予実管理!E101</f>
        <v>0</v>
      </c>
      <c r="F101" s="1129">
        <f>予実管理!F101</f>
        <v>0</v>
      </c>
      <c r="G101" s="1129">
        <f>予実管理!G101</f>
        <v>0</v>
      </c>
      <c r="H101" s="1129">
        <f>予実管理!H101</f>
        <v>0</v>
      </c>
      <c r="I101" s="1129">
        <f>予実管理!I101</f>
        <v>0</v>
      </c>
      <c r="J101" s="1129">
        <f>予実管理!J101</f>
        <v>0</v>
      </c>
      <c r="K101" s="1129">
        <f>予実管理!K101</f>
        <v>0</v>
      </c>
      <c r="L101" s="1129">
        <f>予実管理!L101</f>
        <v>0</v>
      </c>
      <c r="M101" s="1129">
        <f>予実管理!M101</f>
        <v>0</v>
      </c>
      <c r="N101" s="1129">
        <f>予実管理!N101</f>
        <v>0</v>
      </c>
      <c r="O101" s="1129">
        <f>予実管理!O101</f>
        <v>0</v>
      </c>
      <c r="P101" s="1129">
        <f>予実管理!P101</f>
        <v>0</v>
      </c>
      <c r="Q101" s="388">
        <f>予実管理!Q101</f>
        <v>0</v>
      </c>
      <c r="R101" s="1107">
        <f>予実管理!R101</f>
        <v>0</v>
      </c>
      <c r="S101" s="1317">
        <f>予実管理!S101</f>
        <v>0</v>
      </c>
      <c r="T101" s="1313" t="str">
        <f t="shared" si="1"/>
        <v/>
      </c>
      <c r="U101" s="891"/>
    </row>
    <row r="102" spans="1:23" s="1318" customFormat="1" ht="17.899999999999999" customHeight="1">
      <c r="A102" s="79"/>
      <c r="B102" s="1307"/>
      <c r="C102" s="1308">
        <f>予実管理!C102</f>
        <v>0</v>
      </c>
      <c r="D102" s="1129">
        <f>予実管理!D102</f>
        <v>0</v>
      </c>
      <c r="E102" s="1129">
        <f>予実管理!E102</f>
        <v>0</v>
      </c>
      <c r="F102" s="1129">
        <f>予実管理!F102</f>
        <v>0</v>
      </c>
      <c r="G102" s="1129">
        <f>予実管理!G102</f>
        <v>0</v>
      </c>
      <c r="H102" s="1129">
        <f>予実管理!H102</f>
        <v>0</v>
      </c>
      <c r="I102" s="1129">
        <f>予実管理!I102</f>
        <v>0</v>
      </c>
      <c r="J102" s="1129">
        <f>予実管理!J102</f>
        <v>0</v>
      </c>
      <c r="K102" s="1129">
        <f>予実管理!K102</f>
        <v>0</v>
      </c>
      <c r="L102" s="1129">
        <f>予実管理!L102</f>
        <v>0</v>
      </c>
      <c r="M102" s="1129">
        <f>予実管理!M102</f>
        <v>0</v>
      </c>
      <c r="N102" s="1129">
        <f>予実管理!N102</f>
        <v>0</v>
      </c>
      <c r="O102" s="1129">
        <f>予実管理!O102</f>
        <v>0</v>
      </c>
      <c r="P102" s="1129">
        <f>予実管理!P102</f>
        <v>0</v>
      </c>
      <c r="Q102" s="388">
        <f>予実管理!Q102</f>
        <v>0</v>
      </c>
      <c r="R102" s="1107">
        <f>予実管理!R102</f>
        <v>0</v>
      </c>
      <c r="S102" s="1317">
        <f>予実管理!S102</f>
        <v>0</v>
      </c>
      <c r="T102" s="1313" t="str">
        <f t="shared" si="1"/>
        <v/>
      </c>
      <c r="U102" s="891"/>
    </row>
    <row r="103" spans="1:23" s="1318" customFormat="1" ht="17.899999999999999" customHeight="1">
      <c r="A103" s="79"/>
      <c r="B103" s="1307"/>
      <c r="C103" s="1308">
        <f>予実管理!C103</f>
        <v>0</v>
      </c>
      <c r="D103" s="1129">
        <f>予実管理!D103</f>
        <v>0</v>
      </c>
      <c r="E103" s="1129">
        <f>予実管理!E103</f>
        <v>0</v>
      </c>
      <c r="F103" s="1129">
        <f>予実管理!F103</f>
        <v>0</v>
      </c>
      <c r="G103" s="1129">
        <f>予実管理!G103</f>
        <v>0</v>
      </c>
      <c r="H103" s="1129">
        <f>予実管理!H103</f>
        <v>0</v>
      </c>
      <c r="I103" s="1129">
        <f>予実管理!I103</f>
        <v>0</v>
      </c>
      <c r="J103" s="1129">
        <f>予実管理!J103</f>
        <v>0</v>
      </c>
      <c r="K103" s="1129">
        <f>予実管理!K103</f>
        <v>0</v>
      </c>
      <c r="L103" s="1129">
        <f>予実管理!L103</f>
        <v>0</v>
      </c>
      <c r="M103" s="1129">
        <f>予実管理!M103</f>
        <v>0</v>
      </c>
      <c r="N103" s="1129">
        <f>予実管理!N103</f>
        <v>0</v>
      </c>
      <c r="O103" s="1129">
        <f>予実管理!O103</f>
        <v>0</v>
      </c>
      <c r="P103" s="1129">
        <f>予実管理!P103</f>
        <v>0</v>
      </c>
      <c r="Q103" s="388">
        <f>予実管理!Q103</f>
        <v>0</v>
      </c>
      <c r="R103" s="1107">
        <f>予実管理!R103</f>
        <v>0</v>
      </c>
      <c r="S103" s="1317">
        <f>予実管理!S103</f>
        <v>0</v>
      </c>
      <c r="T103" s="1313" t="str">
        <f t="shared" si="1"/>
        <v/>
      </c>
      <c r="U103" s="891"/>
    </row>
    <row r="104" spans="1:23" s="1318" customFormat="1" ht="17.899999999999999" customHeight="1">
      <c r="A104" s="79"/>
      <c r="B104" s="1307"/>
      <c r="C104" s="1308">
        <f>予実管理!C104</f>
        <v>0</v>
      </c>
      <c r="D104" s="1129">
        <f>予実管理!D104</f>
        <v>0</v>
      </c>
      <c r="E104" s="1129">
        <f>予実管理!E104</f>
        <v>0</v>
      </c>
      <c r="F104" s="1129">
        <f>予実管理!F104</f>
        <v>0</v>
      </c>
      <c r="G104" s="1129">
        <f>予実管理!G104</f>
        <v>0</v>
      </c>
      <c r="H104" s="1129">
        <f>予実管理!H104</f>
        <v>0</v>
      </c>
      <c r="I104" s="1129">
        <f>予実管理!I104</f>
        <v>0</v>
      </c>
      <c r="J104" s="1129">
        <f>予実管理!J104</f>
        <v>0</v>
      </c>
      <c r="K104" s="1129">
        <f>予実管理!K104</f>
        <v>0</v>
      </c>
      <c r="L104" s="1129">
        <f>予実管理!L104</f>
        <v>0</v>
      </c>
      <c r="M104" s="1129">
        <f>予実管理!M104</f>
        <v>0</v>
      </c>
      <c r="N104" s="1129">
        <f>予実管理!N104</f>
        <v>0</v>
      </c>
      <c r="O104" s="1129">
        <f>予実管理!O104</f>
        <v>0</v>
      </c>
      <c r="P104" s="1129">
        <f>予実管理!P104</f>
        <v>0</v>
      </c>
      <c r="Q104" s="388">
        <f>予実管理!Q104</f>
        <v>0</v>
      </c>
      <c r="R104" s="1107">
        <f>予実管理!R104</f>
        <v>0</v>
      </c>
      <c r="S104" s="1317">
        <f>予実管理!S104</f>
        <v>0</v>
      </c>
      <c r="T104" s="1313" t="str">
        <f t="shared" si="1"/>
        <v/>
      </c>
      <c r="U104" s="891"/>
    </row>
    <row r="105" spans="1:23" s="1318" customFormat="1" ht="17.899999999999999" customHeight="1">
      <c r="A105" s="79"/>
      <c r="B105" s="1307"/>
      <c r="C105" s="1308">
        <f>予実管理!C105</f>
        <v>0</v>
      </c>
      <c r="D105" s="1129">
        <f>予実管理!D105</f>
        <v>0</v>
      </c>
      <c r="E105" s="1129">
        <f>予実管理!E105</f>
        <v>0</v>
      </c>
      <c r="F105" s="1129">
        <f>予実管理!F105</f>
        <v>0</v>
      </c>
      <c r="G105" s="1129">
        <f>予実管理!G105</f>
        <v>0</v>
      </c>
      <c r="H105" s="1129">
        <f>予実管理!H105</f>
        <v>0</v>
      </c>
      <c r="I105" s="1129">
        <f>予実管理!I105</f>
        <v>0</v>
      </c>
      <c r="J105" s="1129">
        <f>予実管理!J105</f>
        <v>0</v>
      </c>
      <c r="K105" s="1129">
        <f>予実管理!K105</f>
        <v>0</v>
      </c>
      <c r="L105" s="1129">
        <f>予実管理!L105</f>
        <v>0</v>
      </c>
      <c r="M105" s="1129">
        <f>予実管理!M105</f>
        <v>0</v>
      </c>
      <c r="N105" s="1129">
        <f>予実管理!N105</f>
        <v>0</v>
      </c>
      <c r="O105" s="1129">
        <f>予実管理!O105</f>
        <v>0</v>
      </c>
      <c r="P105" s="1129">
        <f>予実管理!P105</f>
        <v>0</v>
      </c>
      <c r="Q105" s="388">
        <f>予実管理!Q105</f>
        <v>0</v>
      </c>
      <c r="R105" s="1107">
        <f>予実管理!R105</f>
        <v>0</v>
      </c>
      <c r="S105" s="1317">
        <f>予実管理!S105</f>
        <v>0</v>
      </c>
      <c r="T105" s="1313" t="str">
        <f t="shared" si="1"/>
        <v/>
      </c>
      <c r="U105" s="891"/>
    </row>
    <row r="106" spans="1:23" s="1318" customFormat="1" ht="17.899999999999999" customHeight="1">
      <c r="A106" s="79"/>
      <c r="B106" s="1307"/>
      <c r="C106" s="1308">
        <f>予実管理!C106</f>
        <v>0</v>
      </c>
      <c r="D106" s="1129">
        <f>予実管理!D106</f>
        <v>0</v>
      </c>
      <c r="E106" s="1129">
        <f>予実管理!E106</f>
        <v>0</v>
      </c>
      <c r="F106" s="1129">
        <f>予実管理!F106</f>
        <v>0</v>
      </c>
      <c r="G106" s="1129">
        <f>予実管理!G106</f>
        <v>0</v>
      </c>
      <c r="H106" s="1129">
        <f>予実管理!H106</f>
        <v>0</v>
      </c>
      <c r="I106" s="1129">
        <f>予実管理!I106</f>
        <v>0</v>
      </c>
      <c r="J106" s="1129">
        <f>予実管理!J106</f>
        <v>0</v>
      </c>
      <c r="K106" s="1129">
        <f>予実管理!K106</f>
        <v>0</v>
      </c>
      <c r="L106" s="1129">
        <f>予実管理!L106</f>
        <v>0</v>
      </c>
      <c r="M106" s="1129">
        <f>予実管理!M106</f>
        <v>0</v>
      </c>
      <c r="N106" s="1129">
        <f>予実管理!N106</f>
        <v>0</v>
      </c>
      <c r="O106" s="1129">
        <f>予実管理!O106</f>
        <v>0</v>
      </c>
      <c r="P106" s="1129">
        <f>予実管理!P106</f>
        <v>0</v>
      </c>
      <c r="Q106" s="388">
        <f>予実管理!Q106</f>
        <v>0</v>
      </c>
      <c r="R106" s="1107">
        <f>予実管理!R106</f>
        <v>0</v>
      </c>
      <c r="S106" s="1317">
        <f>予実管理!S106</f>
        <v>0</v>
      </c>
      <c r="T106" s="1313" t="str">
        <f t="shared" si="1"/>
        <v/>
      </c>
      <c r="U106" s="891"/>
    </row>
    <row r="107" spans="1:23" s="1318" customFormat="1" ht="17.899999999999999" customHeight="1">
      <c r="A107" s="79"/>
      <c r="B107" s="1307"/>
      <c r="C107" s="1308">
        <f>予実管理!C107</f>
        <v>0</v>
      </c>
      <c r="D107" s="1129">
        <f>予実管理!D107</f>
        <v>0</v>
      </c>
      <c r="E107" s="1129">
        <f>予実管理!E107</f>
        <v>0</v>
      </c>
      <c r="F107" s="1129">
        <f>予実管理!F107</f>
        <v>0</v>
      </c>
      <c r="G107" s="1129">
        <f>予実管理!G107</f>
        <v>0</v>
      </c>
      <c r="H107" s="1129">
        <f>予実管理!H107</f>
        <v>0</v>
      </c>
      <c r="I107" s="1129">
        <f>予実管理!I107</f>
        <v>0</v>
      </c>
      <c r="J107" s="1129">
        <f>予実管理!J107</f>
        <v>0</v>
      </c>
      <c r="K107" s="1129">
        <f>予実管理!K107</f>
        <v>0</v>
      </c>
      <c r="L107" s="1129">
        <f>予実管理!L107</f>
        <v>0</v>
      </c>
      <c r="M107" s="1129">
        <f>予実管理!M107</f>
        <v>0</v>
      </c>
      <c r="N107" s="1129">
        <f>予実管理!N107</f>
        <v>0</v>
      </c>
      <c r="O107" s="1129">
        <f>予実管理!O107</f>
        <v>0</v>
      </c>
      <c r="P107" s="1129">
        <f>予実管理!P107</f>
        <v>0</v>
      </c>
      <c r="Q107" s="1342">
        <f>予実管理!Q107</f>
        <v>0</v>
      </c>
      <c r="R107" s="1107">
        <f>予実管理!R107</f>
        <v>0</v>
      </c>
      <c r="S107" s="1317">
        <f>予実管理!S107</f>
        <v>0</v>
      </c>
      <c r="T107" s="1313" t="str">
        <f t="shared" si="1"/>
        <v/>
      </c>
      <c r="U107" s="891"/>
    </row>
    <row r="108" spans="1:23" s="1318" customFormat="1" ht="17.899999999999999" customHeight="1">
      <c r="A108" s="79"/>
      <c r="B108" s="1349"/>
      <c r="C108" s="1350" t="str">
        <f>予実管理!C108</f>
        <v>営業外費用合計</v>
      </c>
      <c r="D108" s="1144">
        <f>予実管理!D108</f>
        <v>0</v>
      </c>
      <c r="E108" s="1144">
        <f>予実管理!E108</f>
        <v>0</v>
      </c>
      <c r="F108" s="1144">
        <f>予実管理!F108</f>
        <v>0</v>
      </c>
      <c r="G108" s="1144">
        <f>予実管理!G108</f>
        <v>0</v>
      </c>
      <c r="H108" s="1144">
        <f>予実管理!H108</f>
        <v>0</v>
      </c>
      <c r="I108" s="1144">
        <f>予実管理!I108</f>
        <v>0</v>
      </c>
      <c r="J108" s="1144">
        <f>予実管理!J108</f>
        <v>0</v>
      </c>
      <c r="K108" s="1144">
        <f>予実管理!K108</f>
        <v>0</v>
      </c>
      <c r="L108" s="1144">
        <f>予実管理!L108</f>
        <v>0</v>
      </c>
      <c r="M108" s="1144">
        <f>予実管理!M108</f>
        <v>0</v>
      </c>
      <c r="N108" s="1144">
        <f>予実管理!N108</f>
        <v>0</v>
      </c>
      <c r="O108" s="1144">
        <f>予実管理!O108</f>
        <v>0</v>
      </c>
      <c r="P108" s="1144">
        <f>予実管理!P108</f>
        <v>0</v>
      </c>
      <c r="Q108" s="402">
        <f>予実管理!Q108</f>
        <v>0</v>
      </c>
      <c r="R108" s="1099">
        <f>予実管理!R108</f>
        <v>0</v>
      </c>
      <c r="S108" s="1326">
        <f>予実管理!S108</f>
        <v>0</v>
      </c>
      <c r="T108" s="1313" t="str">
        <f t="shared" si="1"/>
        <v>A</v>
      </c>
      <c r="U108" s="891"/>
    </row>
    <row r="109" spans="1:23" s="1318" customFormat="1" ht="17.899999999999999" customHeight="1">
      <c r="A109" s="79"/>
      <c r="B109" s="1349"/>
      <c r="C109" s="1350" t="str">
        <f>予実管理!C109</f>
        <v>経常損益金額</v>
      </c>
      <c r="D109" s="1144">
        <f>予実管理!D109</f>
        <v>0</v>
      </c>
      <c r="E109" s="1144">
        <f>予実管理!E109</f>
        <v>0</v>
      </c>
      <c r="F109" s="1144">
        <f>予実管理!F109</f>
        <v>0</v>
      </c>
      <c r="G109" s="1144">
        <f>予実管理!G109</f>
        <v>0</v>
      </c>
      <c r="H109" s="1144">
        <f>予実管理!H109</f>
        <v>0</v>
      </c>
      <c r="I109" s="1144">
        <f>予実管理!I109</f>
        <v>0</v>
      </c>
      <c r="J109" s="1144">
        <f>予実管理!J109</f>
        <v>0</v>
      </c>
      <c r="K109" s="1144">
        <f>予実管理!K109</f>
        <v>0</v>
      </c>
      <c r="L109" s="1144">
        <f>予実管理!L109</f>
        <v>0</v>
      </c>
      <c r="M109" s="1144">
        <f>予実管理!M109</f>
        <v>0</v>
      </c>
      <c r="N109" s="1144">
        <f>予実管理!N109</f>
        <v>0</v>
      </c>
      <c r="O109" s="1144">
        <f>予実管理!O109</f>
        <v>0</v>
      </c>
      <c r="P109" s="1144">
        <f>予実管理!P109</f>
        <v>0</v>
      </c>
      <c r="Q109" s="402">
        <f>予実管理!Q109</f>
        <v>0</v>
      </c>
      <c r="R109" s="1099">
        <f>予実管理!R109</f>
        <v>0</v>
      </c>
      <c r="S109" s="1326">
        <f>予実管理!S109</f>
        <v>0</v>
      </c>
      <c r="T109" s="1313" t="str">
        <f t="shared" si="1"/>
        <v>A</v>
      </c>
      <c r="U109" s="891"/>
    </row>
    <row r="110" spans="1:23" s="1318" customFormat="1" ht="17.899999999999999" customHeight="1">
      <c r="A110" s="79"/>
      <c r="B110" s="1347"/>
      <c r="C110" s="1352" t="str">
        <f>予実管理!C110</f>
        <v>[特別利益]</v>
      </c>
      <c r="D110" s="1147">
        <f>予実管理!D110</f>
        <v>0</v>
      </c>
      <c r="E110" s="1147">
        <f>予実管理!E110</f>
        <v>0</v>
      </c>
      <c r="F110" s="1147">
        <f>予実管理!F110</f>
        <v>0</v>
      </c>
      <c r="G110" s="1147">
        <f>予実管理!G110</f>
        <v>0</v>
      </c>
      <c r="H110" s="1147">
        <f>予実管理!H110</f>
        <v>0</v>
      </c>
      <c r="I110" s="1147">
        <f>予実管理!I110</f>
        <v>0</v>
      </c>
      <c r="J110" s="1147">
        <f>予実管理!J110</f>
        <v>0</v>
      </c>
      <c r="K110" s="1147">
        <f>予実管理!K110</f>
        <v>0</v>
      </c>
      <c r="L110" s="1147">
        <f>予実管理!L110</f>
        <v>0</v>
      </c>
      <c r="M110" s="1147">
        <f>予実管理!M110</f>
        <v>0</v>
      </c>
      <c r="N110" s="1147">
        <f>予実管理!N110</f>
        <v>0</v>
      </c>
      <c r="O110" s="1147">
        <f>予実管理!O110</f>
        <v>0</v>
      </c>
      <c r="P110" s="1147">
        <f>予実管理!P110</f>
        <v>0</v>
      </c>
      <c r="Q110" s="357">
        <f>予実管理!Q110</f>
        <v>0</v>
      </c>
      <c r="R110" s="1104">
        <f>予実管理!R110</f>
        <v>0</v>
      </c>
      <c r="S110" s="1328">
        <f>予実管理!S110</f>
        <v>0</v>
      </c>
      <c r="T110" s="1313" t="str">
        <f t="shared" si="1"/>
        <v>A</v>
      </c>
      <c r="U110" s="891"/>
    </row>
    <row r="111" spans="1:23" s="1318" customFormat="1" ht="17.899999999999999" customHeight="1">
      <c r="A111" s="79"/>
      <c r="B111" s="1347"/>
      <c r="C111" s="1352">
        <f>予実管理!C111</f>
        <v>0</v>
      </c>
      <c r="D111" s="387">
        <f>予実管理!D111</f>
        <v>0</v>
      </c>
      <c r="E111" s="387">
        <f>予実管理!E111</f>
        <v>0</v>
      </c>
      <c r="F111" s="387">
        <f>予実管理!F111</f>
        <v>0</v>
      </c>
      <c r="G111" s="387">
        <f>予実管理!G111</f>
        <v>0</v>
      </c>
      <c r="H111" s="387">
        <f>予実管理!H111</f>
        <v>0</v>
      </c>
      <c r="I111" s="387">
        <f>予実管理!I111</f>
        <v>0</v>
      </c>
      <c r="J111" s="387">
        <f>予実管理!J111</f>
        <v>0</v>
      </c>
      <c r="K111" s="387">
        <f>予実管理!K111</f>
        <v>0</v>
      </c>
      <c r="L111" s="387">
        <f>予実管理!L111</f>
        <v>0</v>
      </c>
      <c r="M111" s="387">
        <f>予実管理!M111</f>
        <v>0</v>
      </c>
      <c r="N111" s="387">
        <f>予実管理!N111</f>
        <v>0</v>
      </c>
      <c r="O111" s="387">
        <f>予実管理!O111</f>
        <v>0</v>
      </c>
      <c r="P111" s="387">
        <f>予実管理!P111</f>
        <v>0</v>
      </c>
      <c r="Q111" s="388">
        <f>予実管理!Q111</f>
        <v>0</v>
      </c>
      <c r="R111" s="1107">
        <f>予実管理!R111</f>
        <v>0</v>
      </c>
      <c r="S111" s="1317">
        <f>予実管理!S111</f>
        <v>0</v>
      </c>
      <c r="T111" s="1313" t="str">
        <f t="shared" si="1"/>
        <v/>
      </c>
      <c r="U111" s="891"/>
    </row>
    <row r="112" spans="1:23" s="1318" customFormat="1" ht="17.899999999999999" customHeight="1">
      <c r="A112" s="79"/>
      <c r="B112" s="1347"/>
      <c r="C112" s="1352">
        <f>予実管理!C112</f>
        <v>0</v>
      </c>
      <c r="D112" s="1129">
        <f>予実管理!D112</f>
        <v>0</v>
      </c>
      <c r="E112" s="1129">
        <f>予実管理!E112</f>
        <v>0</v>
      </c>
      <c r="F112" s="1129">
        <f>予実管理!F112</f>
        <v>0</v>
      </c>
      <c r="G112" s="1129">
        <f>予実管理!G112</f>
        <v>0</v>
      </c>
      <c r="H112" s="1129">
        <f>予実管理!H112</f>
        <v>0</v>
      </c>
      <c r="I112" s="1129">
        <f>予実管理!I112</f>
        <v>0</v>
      </c>
      <c r="J112" s="1129">
        <f>予実管理!J112</f>
        <v>0</v>
      </c>
      <c r="K112" s="1129">
        <f>予実管理!K112</f>
        <v>0</v>
      </c>
      <c r="L112" s="1129">
        <f>予実管理!L112</f>
        <v>0</v>
      </c>
      <c r="M112" s="1129">
        <f>予実管理!M112</f>
        <v>0</v>
      </c>
      <c r="N112" s="1129">
        <f>予実管理!N112</f>
        <v>0</v>
      </c>
      <c r="O112" s="1129">
        <f>予実管理!O112</f>
        <v>0</v>
      </c>
      <c r="P112" s="1129">
        <f>予実管理!P112</f>
        <v>0</v>
      </c>
      <c r="Q112" s="388">
        <f>予実管理!Q112</f>
        <v>0</v>
      </c>
      <c r="R112" s="1107">
        <f>予実管理!R112</f>
        <v>0</v>
      </c>
      <c r="S112" s="1317">
        <f>予実管理!S112</f>
        <v>0</v>
      </c>
      <c r="T112" s="1313" t="str">
        <f t="shared" si="1"/>
        <v/>
      </c>
      <c r="U112" s="891"/>
    </row>
    <row r="113" spans="1:21" s="1318" customFormat="1" ht="17.899999999999999" customHeight="1">
      <c r="A113" s="79"/>
      <c r="B113" s="1347"/>
      <c r="C113" s="1352">
        <f>予実管理!C113</f>
        <v>0</v>
      </c>
      <c r="D113" s="1129">
        <f>予実管理!D113</f>
        <v>0</v>
      </c>
      <c r="E113" s="1129">
        <f>予実管理!E113</f>
        <v>0</v>
      </c>
      <c r="F113" s="1129">
        <f>予実管理!F113</f>
        <v>0</v>
      </c>
      <c r="G113" s="1129">
        <f>予実管理!G113</f>
        <v>0</v>
      </c>
      <c r="H113" s="1129">
        <f>予実管理!H113</f>
        <v>0</v>
      </c>
      <c r="I113" s="1129">
        <f>予実管理!I113</f>
        <v>0</v>
      </c>
      <c r="J113" s="1129">
        <f>予実管理!J113</f>
        <v>0</v>
      </c>
      <c r="K113" s="1129">
        <f>予実管理!K113</f>
        <v>0</v>
      </c>
      <c r="L113" s="1129">
        <f>予実管理!L113</f>
        <v>0</v>
      </c>
      <c r="M113" s="1129">
        <f>予実管理!M113</f>
        <v>0</v>
      </c>
      <c r="N113" s="1129">
        <f>予実管理!N113</f>
        <v>0</v>
      </c>
      <c r="O113" s="1129">
        <f>予実管理!O113</f>
        <v>0</v>
      </c>
      <c r="P113" s="1129">
        <f>予実管理!P113</f>
        <v>0</v>
      </c>
      <c r="Q113" s="388">
        <f>予実管理!Q113</f>
        <v>0</v>
      </c>
      <c r="R113" s="1107">
        <f>予実管理!R113</f>
        <v>0</v>
      </c>
      <c r="S113" s="1317">
        <f>予実管理!S113</f>
        <v>0</v>
      </c>
      <c r="T113" s="1313" t="str">
        <f t="shared" si="1"/>
        <v/>
      </c>
      <c r="U113" s="891"/>
    </row>
    <row r="114" spans="1:21" s="1318" customFormat="1" ht="17.899999999999999" customHeight="1">
      <c r="A114" s="79"/>
      <c r="B114" s="1347"/>
      <c r="C114" s="1352">
        <f>予実管理!C114</f>
        <v>0</v>
      </c>
      <c r="D114" s="1129">
        <f>予実管理!D114</f>
        <v>0</v>
      </c>
      <c r="E114" s="1129">
        <f>予実管理!E114</f>
        <v>0</v>
      </c>
      <c r="F114" s="1129">
        <f>予実管理!F114</f>
        <v>0</v>
      </c>
      <c r="G114" s="1129">
        <f>予実管理!G114</f>
        <v>0</v>
      </c>
      <c r="H114" s="1129">
        <f>予実管理!H114</f>
        <v>0</v>
      </c>
      <c r="I114" s="1129">
        <f>予実管理!I114</f>
        <v>0</v>
      </c>
      <c r="J114" s="1129">
        <f>予実管理!J114</f>
        <v>0</v>
      </c>
      <c r="K114" s="1129">
        <f>予実管理!K114</f>
        <v>0</v>
      </c>
      <c r="L114" s="1129">
        <f>予実管理!L114</f>
        <v>0</v>
      </c>
      <c r="M114" s="1129">
        <f>予実管理!M114</f>
        <v>0</v>
      </c>
      <c r="N114" s="1129">
        <f>予実管理!N114</f>
        <v>0</v>
      </c>
      <c r="O114" s="1129">
        <f>予実管理!O114</f>
        <v>0</v>
      </c>
      <c r="P114" s="1129">
        <f>予実管理!P114</f>
        <v>0</v>
      </c>
      <c r="Q114" s="388">
        <f>予実管理!Q114</f>
        <v>0</v>
      </c>
      <c r="R114" s="1107">
        <f>予実管理!R114</f>
        <v>0</v>
      </c>
      <c r="S114" s="1317">
        <f>予実管理!S114</f>
        <v>0</v>
      </c>
      <c r="T114" s="1313" t="str">
        <f t="shared" si="1"/>
        <v/>
      </c>
      <c r="U114" s="891"/>
    </row>
    <row r="115" spans="1:21" s="1318" customFormat="1" ht="17.899999999999999" customHeight="1">
      <c r="A115" s="79"/>
      <c r="B115" s="1347"/>
      <c r="C115" s="1352">
        <f>予実管理!C115</f>
        <v>0</v>
      </c>
      <c r="D115" s="1129">
        <f>予実管理!D115</f>
        <v>0</v>
      </c>
      <c r="E115" s="1129">
        <f>予実管理!E115</f>
        <v>0</v>
      </c>
      <c r="F115" s="1129">
        <f>予実管理!F115</f>
        <v>0</v>
      </c>
      <c r="G115" s="1129">
        <f>予実管理!G115</f>
        <v>0</v>
      </c>
      <c r="H115" s="1129">
        <f>予実管理!H115</f>
        <v>0</v>
      </c>
      <c r="I115" s="1129">
        <f>予実管理!I115</f>
        <v>0</v>
      </c>
      <c r="J115" s="1129">
        <f>予実管理!J115</f>
        <v>0</v>
      </c>
      <c r="K115" s="1129">
        <f>予実管理!K115</f>
        <v>0</v>
      </c>
      <c r="L115" s="1129">
        <f>予実管理!L115</f>
        <v>0</v>
      </c>
      <c r="M115" s="1129">
        <f>予実管理!M115</f>
        <v>0</v>
      </c>
      <c r="N115" s="1129">
        <f>予実管理!N115</f>
        <v>0</v>
      </c>
      <c r="O115" s="1129">
        <f>予実管理!O115</f>
        <v>0</v>
      </c>
      <c r="P115" s="1129">
        <f>予実管理!P115</f>
        <v>0</v>
      </c>
      <c r="Q115" s="1342">
        <f>予実管理!Q115</f>
        <v>0</v>
      </c>
      <c r="R115" s="1107">
        <f>予実管理!R115</f>
        <v>0</v>
      </c>
      <c r="S115" s="1317">
        <f>予実管理!S115</f>
        <v>0</v>
      </c>
      <c r="T115" s="1313" t="str">
        <f t="shared" si="1"/>
        <v/>
      </c>
      <c r="U115" s="891"/>
    </row>
    <row r="116" spans="1:21" s="1318" customFormat="1" ht="17.899999999999999" customHeight="1">
      <c r="A116" s="79"/>
      <c r="B116" s="1349"/>
      <c r="C116" s="1350" t="str">
        <f>予実管理!C116</f>
        <v>特別利益合計</v>
      </c>
      <c r="D116" s="1144">
        <f>予実管理!D116</f>
        <v>0</v>
      </c>
      <c r="E116" s="1144">
        <f>予実管理!E116</f>
        <v>0</v>
      </c>
      <c r="F116" s="1144">
        <f>予実管理!F116</f>
        <v>0</v>
      </c>
      <c r="G116" s="1144">
        <f>予実管理!G116</f>
        <v>0</v>
      </c>
      <c r="H116" s="1144">
        <f>予実管理!H116</f>
        <v>0</v>
      </c>
      <c r="I116" s="1144">
        <f>予実管理!I116</f>
        <v>0</v>
      </c>
      <c r="J116" s="1144">
        <f>予実管理!J116</f>
        <v>0</v>
      </c>
      <c r="K116" s="1144">
        <f>予実管理!K116</f>
        <v>0</v>
      </c>
      <c r="L116" s="1144">
        <f>予実管理!L116</f>
        <v>0</v>
      </c>
      <c r="M116" s="1144">
        <f>予実管理!M116</f>
        <v>0</v>
      </c>
      <c r="N116" s="1144">
        <f>予実管理!N116</f>
        <v>0</v>
      </c>
      <c r="O116" s="1144">
        <f>予実管理!O116</f>
        <v>0</v>
      </c>
      <c r="P116" s="1144">
        <f>予実管理!P116</f>
        <v>0</v>
      </c>
      <c r="Q116" s="402">
        <f>予実管理!Q116</f>
        <v>0</v>
      </c>
      <c r="R116" s="1099">
        <f>予実管理!R116</f>
        <v>0</v>
      </c>
      <c r="S116" s="1326">
        <f>予実管理!S116</f>
        <v>0</v>
      </c>
      <c r="T116" s="1313" t="str">
        <f t="shared" si="1"/>
        <v>A</v>
      </c>
      <c r="U116" s="891"/>
    </row>
    <row r="117" spans="1:21" ht="24" customHeight="1">
      <c r="B117" s="1347"/>
      <c r="C117" s="1352" t="str">
        <f>予実管理!C117</f>
        <v>[特別損失]</v>
      </c>
      <c r="D117" s="1147">
        <f>予実管理!D117</f>
        <v>0</v>
      </c>
      <c r="E117" s="1147">
        <f>予実管理!E117</f>
        <v>0</v>
      </c>
      <c r="F117" s="1147">
        <f>予実管理!F117</f>
        <v>0</v>
      </c>
      <c r="G117" s="1147">
        <f>予実管理!G117</f>
        <v>0</v>
      </c>
      <c r="H117" s="1147">
        <f>予実管理!H117</f>
        <v>0</v>
      </c>
      <c r="I117" s="1147">
        <f>予実管理!I117</f>
        <v>0</v>
      </c>
      <c r="J117" s="1147">
        <f>予実管理!J117</f>
        <v>0</v>
      </c>
      <c r="K117" s="1147">
        <f>予実管理!K117</f>
        <v>0</v>
      </c>
      <c r="L117" s="1147">
        <f>予実管理!L117</f>
        <v>0</v>
      </c>
      <c r="M117" s="1147">
        <f>予実管理!M117</f>
        <v>0</v>
      </c>
      <c r="N117" s="1147">
        <f>予実管理!N117</f>
        <v>0</v>
      </c>
      <c r="O117" s="1147">
        <f>予実管理!O117</f>
        <v>0</v>
      </c>
      <c r="P117" s="1147">
        <f>予実管理!P117</f>
        <v>0</v>
      </c>
      <c r="Q117" s="357">
        <f>予実管理!Q117</f>
        <v>0</v>
      </c>
      <c r="R117" s="1104">
        <f>予実管理!R117</f>
        <v>0</v>
      </c>
      <c r="S117" s="1328">
        <f>予実管理!S117</f>
        <v>0</v>
      </c>
      <c r="T117" s="1313" t="str">
        <f t="shared" si="1"/>
        <v>A</v>
      </c>
      <c r="U117" s="891"/>
    </row>
    <row r="118" spans="1:21" ht="18" customHeight="1">
      <c r="B118" s="1347"/>
      <c r="C118" s="1352">
        <f>予実管理!C118</f>
        <v>0</v>
      </c>
      <c r="D118" s="387">
        <f>予実管理!D118</f>
        <v>0</v>
      </c>
      <c r="E118" s="387">
        <f>予実管理!E118</f>
        <v>0</v>
      </c>
      <c r="F118" s="387">
        <f>予実管理!F118</f>
        <v>0</v>
      </c>
      <c r="G118" s="387">
        <f>予実管理!G118</f>
        <v>0</v>
      </c>
      <c r="H118" s="387">
        <f>予実管理!H118</f>
        <v>0</v>
      </c>
      <c r="I118" s="387">
        <f>予実管理!I118</f>
        <v>0</v>
      </c>
      <c r="J118" s="387">
        <f>予実管理!J118</f>
        <v>0</v>
      </c>
      <c r="K118" s="387">
        <f>予実管理!K118</f>
        <v>0</v>
      </c>
      <c r="L118" s="387">
        <f>予実管理!L118</f>
        <v>0</v>
      </c>
      <c r="M118" s="387">
        <f>予実管理!M118</f>
        <v>0</v>
      </c>
      <c r="N118" s="387">
        <f>予実管理!N118</f>
        <v>0</v>
      </c>
      <c r="O118" s="387">
        <f>予実管理!O118</f>
        <v>0</v>
      </c>
      <c r="P118" s="387">
        <f>予実管理!P118</f>
        <v>0</v>
      </c>
      <c r="Q118" s="388">
        <f>予実管理!Q118</f>
        <v>0</v>
      </c>
      <c r="R118" s="1107">
        <f>予実管理!R118</f>
        <v>0</v>
      </c>
      <c r="S118" s="1317">
        <f>予実管理!S118</f>
        <v>0</v>
      </c>
      <c r="T118" s="1313" t="str">
        <f t="shared" si="1"/>
        <v/>
      </c>
      <c r="U118" s="199"/>
    </row>
    <row r="119" spans="1:21" ht="18" customHeight="1">
      <c r="B119" s="1347"/>
      <c r="C119" s="1352">
        <f>予実管理!C119</f>
        <v>0</v>
      </c>
      <c r="D119" s="1129">
        <f>予実管理!D119</f>
        <v>0</v>
      </c>
      <c r="E119" s="1129">
        <f>予実管理!E119</f>
        <v>0</v>
      </c>
      <c r="F119" s="1129">
        <f>予実管理!F119</f>
        <v>0</v>
      </c>
      <c r="G119" s="1129">
        <f>予実管理!G119</f>
        <v>0</v>
      </c>
      <c r="H119" s="1129">
        <f>予実管理!H119</f>
        <v>0</v>
      </c>
      <c r="I119" s="1129">
        <f>予実管理!I119</f>
        <v>0</v>
      </c>
      <c r="J119" s="1129">
        <f>予実管理!J119</f>
        <v>0</v>
      </c>
      <c r="K119" s="1129">
        <f>予実管理!K119</f>
        <v>0</v>
      </c>
      <c r="L119" s="1129">
        <f>予実管理!L119</f>
        <v>0</v>
      </c>
      <c r="M119" s="1129">
        <f>予実管理!M119</f>
        <v>0</v>
      </c>
      <c r="N119" s="1129">
        <f>予実管理!N119</f>
        <v>0</v>
      </c>
      <c r="O119" s="1129">
        <f>予実管理!O119</f>
        <v>0</v>
      </c>
      <c r="P119" s="1129">
        <f>予実管理!P119</f>
        <v>0</v>
      </c>
      <c r="Q119" s="388">
        <f>予実管理!Q119</f>
        <v>0</v>
      </c>
      <c r="R119" s="1107">
        <f>予実管理!R119</f>
        <v>0</v>
      </c>
      <c r="S119" s="1317">
        <f>予実管理!S119</f>
        <v>0</v>
      </c>
      <c r="T119" s="1313" t="str">
        <f t="shared" si="1"/>
        <v/>
      </c>
      <c r="U119" s="199"/>
    </row>
    <row r="120" spans="1:21" ht="18" customHeight="1">
      <c r="B120" s="1347"/>
      <c r="C120" s="1352">
        <f>予実管理!C120</f>
        <v>0</v>
      </c>
      <c r="D120" s="1129">
        <f>予実管理!D120</f>
        <v>0</v>
      </c>
      <c r="E120" s="1129">
        <f>予実管理!E120</f>
        <v>0</v>
      </c>
      <c r="F120" s="1129">
        <f>予実管理!F120</f>
        <v>0</v>
      </c>
      <c r="G120" s="1129">
        <f>予実管理!G120</f>
        <v>0</v>
      </c>
      <c r="H120" s="1129">
        <f>予実管理!H120</f>
        <v>0</v>
      </c>
      <c r="I120" s="1129">
        <f>予実管理!I120</f>
        <v>0</v>
      </c>
      <c r="J120" s="1129">
        <f>予実管理!J120</f>
        <v>0</v>
      </c>
      <c r="K120" s="1129">
        <f>予実管理!K120</f>
        <v>0</v>
      </c>
      <c r="L120" s="1129">
        <f>予実管理!L120</f>
        <v>0</v>
      </c>
      <c r="M120" s="1129">
        <f>予実管理!M120</f>
        <v>0</v>
      </c>
      <c r="N120" s="1129">
        <f>予実管理!N120</f>
        <v>0</v>
      </c>
      <c r="O120" s="1129">
        <f>予実管理!O120</f>
        <v>0</v>
      </c>
      <c r="P120" s="1129">
        <f>予実管理!P120</f>
        <v>0</v>
      </c>
      <c r="Q120" s="388">
        <f>予実管理!Q120</f>
        <v>0</v>
      </c>
      <c r="R120" s="1107">
        <f>予実管理!R120</f>
        <v>0</v>
      </c>
      <c r="S120" s="1317">
        <f>予実管理!S120</f>
        <v>0</v>
      </c>
      <c r="T120" s="1313" t="str">
        <f t="shared" si="1"/>
        <v/>
      </c>
      <c r="U120" s="199"/>
    </row>
    <row r="121" spans="1:21" ht="18" customHeight="1">
      <c r="B121" s="1347"/>
      <c r="C121" s="1352">
        <f>予実管理!C121</f>
        <v>0</v>
      </c>
      <c r="D121" s="1129">
        <f>予実管理!D121</f>
        <v>0</v>
      </c>
      <c r="E121" s="1129">
        <f>予実管理!E121</f>
        <v>0</v>
      </c>
      <c r="F121" s="1129">
        <f>予実管理!F121</f>
        <v>0</v>
      </c>
      <c r="G121" s="1129">
        <f>予実管理!G121</f>
        <v>0</v>
      </c>
      <c r="H121" s="1129">
        <f>予実管理!H121</f>
        <v>0</v>
      </c>
      <c r="I121" s="1129">
        <f>予実管理!I121</f>
        <v>0</v>
      </c>
      <c r="J121" s="1129">
        <f>予実管理!J121</f>
        <v>0</v>
      </c>
      <c r="K121" s="1129">
        <f>予実管理!K121</f>
        <v>0</v>
      </c>
      <c r="L121" s="1129">
        <f>予実管理!L121</f>
        <v>0</v>
      </c>
      <c r="M121" s="1129">
        <f>予実管理!M121</f>
        <v>0</v>
      </c>
      <c r="N121" s="1129">
        <f>予実管理!N121</f>
        <v>0</v>
      </c>
      <c r="O121" s="1129">
        <f>予実管理!O121</f>
        <v>0</v>
      </c>
      <c r="P121" s="1129">
        <f>予実管理!P121</f>
        <v>0</v>
      </c>
      <c r="Q121" s="388">
        <f>予実管理!Q121</f>
        <v>0</v>
      </c>
      <c r="R121" s="1107">
        <f>予実管理!R121</f>
        <v>0</v>
      </c>
      <c r="S121" s="1317">
        <f>予実管理!S121</f>
        <v>0</v>
      </c>
      <c r="T121" s="1313" t="str">
        <f t="shared" si="1"/>
        <v/>
      </c>
      <c r="U121" s="199"/>
    </row>
    <row r="122" spans="1:21" ht="18" customHeight="1">
      <c r="B122" s="1347"/>
      <c r="C122" s="1352">
        <f>予実管理!C122</f>
        <v>0</v>
      </c>
      <c r="D122" s="1129">
        <f>予実管理!D122</f>
        <v>0</v>
      </c>
      <c r="E122" s="1129">
        <f>予実管理!E122</f>
        <v>0</v>
      </c>
      <c r="F122" s="1129">
        <f>予実管理!F122</f>
        <v>0</v>
      </c>
      <c r="G122" s="1129">
        <f>予実管理!G122</f>
        <v>0</v>
      </c>
      <c r="H122" s="1129">
        <f>予実管理!H122</f>
        <v>0</v>
      </c>
      <c r="I122" s="1129">
        <f>予実管理!I122</f>
        <v>0</v>
      </c>
      <c r="J122" s="1129">
        <f>予実管理!J122</f>
        <v>0</v>
      </c>
      <c r="K122" s="1129">
        <f>予実管理!K122</f>
        <v>0</v>
      </c>
      <c r="L122" s="1129">
        <f>予実管理!L122</f>
        <v>0</v>
      </c>
      <c r="M122" s="1129">
        <f>予実管理!M122</f>
        <v>0</v>
      </c>
      <c r="N122" s="1129">
        <f>予実管理!N122</f>
        <v>0</v>
      </c>
      <c r="O122" s="1129">
        <f>予実管理!O122</f>
        <v>0</v>
      </c>
      <c r="P122" s="1129">
        <f>予実管理!P122</f>
        <v>0</v>
      </c>
      <c r="Q122" s="1342">
        <f>予実管理!Q122</f>
        <v>0</v>
      </c>
      <c r="R122" s="1107">
        <f>予実管理!R122</f>
        <v>0</v>
      </c>
      <c r="S122" s="1317">
        <f>予実管理!S122</f>
        <v>0</v>
      </c>
      <c r="T122" s="1313" t="str">
        <f t="shared" si="1"/>
        <v/>
      </c>
      <c r="U122" s="199"/>
    </row>
    <row r="123" spans="1:21" ht="17.149999999999999" customHeight="1">
      <c r="B123" s="1353"/>
      <c r="C123" s="1354" t="str">
        <f>予実管理!C123</f>
        <v>特別損失合計</v>
      </c>
      <c r="D123" s="1144">
        <f>予実管理!D123</f>
        <v>0</v>
      </c>
      <c r="E123" s="1144">
        <f>予実管理!E123</f>
        <v>0</v>
      </c>
      <c r="F123" s="1144">
        <f>予実管理!F123</f>
        <v>0</v>
      </c>
      <c r="G123" s="1144">
        <f>予実管理!G123</f>
        <v>0</v>
      </c>
      <c r="H123" s="1144">
        <f>予実管理!H123</f>
        <v>0</v>
      </c>
      <c r="I123" s="1144">
        <f>予実管理!I123</f>
        <v>0</v>
      </c>
      <c r="J123" s="1144">
        <f>予実管理!J123</f>
        <v>0</v>
      </c>
      <c r="K123" s="1144">
        <f>予実管理!K123</f>
        <v>0</v>
      </c>
      <c r="L123" s="1144">
        <f>予実管理!L123</f>
        <v>0</v>
      </c>
      <c r="M123" s="1144">
        <f>予実管理!M123</f>
        <v>0</v>
      </c>
      <c r="N123" s="1144">
        <f>予実管理!N123</f>
        <v>0</v>
      </c>
      <c r="O123" s="1144">
        <f>予実管理!O123</f>
        <v>0</v>
      </c>
      <c r="P123" s="1144">
        <f>予実管理!P123</f>
        <v>0</v>
      </c>
      <c r="Q123" s="402">
        <f>予実管理!Q123</f>
        <v>0</v>
      </c>
      <c r="R123" s="1099">
        <f>予実管理!R123</f>
        <v>0</v>
      </c>
      <c r="S123" s="1326">
        <f>予実管理!S123</f>
        <v>0</v>
      </c>
      <c r="T123" s="1313" t="str">
        <f t="shared" si="1"/>
        <v>A</v>
      </c>
    </row>
    <row r="124" spans="1:21" ht="17.149999999999999" customHeight="1" thickBot="1">
      <c r="B124" s="1353"/>
      <c r="C124" s="1354" t="str">
        <f>予実管理!C124</f>
        <v>税引前当期純損益金額</v>
      </c>
      <c r="D124" s="1144">
        <f>予実管理!D124</f>
        <v>0</v>
      </c>
      <c r="E124" s="1144">
        <f>予実管理!E124</f>
        <v>0</v>
      </c>
      <c r="F124" s="1144">
        <f>予実管理!F124</f>
        <v>0</v>
      </c>
      <c r="G124" s="1144">
        <f>予実管理!G124</f>
        <v>0</v>
      </c>
      <c r="H124" s="1144">
        <f>予実管理!H124</f>
        <v>0</v>
      </c>
      <c r="I124" s="1144">
        <f>予実管理!I124</f>
        <v>0</v>
      </c>
      <c r="J124" s="1144">
        <f>予実管理!J124</f>
        <v>0</v>
      </c>
      <c r="K124" s="1144">
        <f>予実管理!K124</f>
        <v>0</v>
      </c>
      <c r="L124" s="1144">
        <f>予実管理!L124</f>
        <v>0</v>
      </c>
      <c r="M124" s="1144">
        <f>予実管理!M124</f>
        <v>0</v>
      </c>
      <c r="N124" s="1144">
        <f>予実管理!N124</f>
        <v>0</v>
      </c>
      <c r="O124" s="1144">
        <f>予実管理!O124</f>
        <v>0</v>
      </c>
      <c r="P124" s="1144">
        <f>予実管理!P124</f>
        <v>0</v>
      </c>
      <c r="Q124" s="402">
        <f>予実管理!Q124</f>
        <v>0</v>
      </c>
      <c r="R124" s="1149">
        <f>予実管理!R124</f>
        <v>0</v>
      </c>
      <c r="S124" s="1355">
        <f>予実管理!S124</f>
        <v>0</v>
      </c>
      <c r="T124" s="1313" t="str">
        <f t="shared" si="1"/>
        <v>A</v>
      </c>
    </row>
    <row r="125" spans="1:21" ht="17.149999999999999" customHeight="1" thickTop="1">
      <c r="B125" s="1356"/>
      <c r="C125" s="1357" t="str">
        <f>予実管理!C125</f>
        <v>キャッシュフロー</v>
      </c>
      <c r="D125" s="1152">
        <f>予実管理!D125</f>
        <v>0</v>
      </c>
      <c r="E125" s="1152">
        <f>予実管理!E125</f>
        <v>0</v>
      </c>
      <c r="F125" s="1152">
        <f>予実管理!F125</f>
        <v>0</v>
      </c>
      <c r="G125" s="1152">
        <f>予実管理!G125</f>
        <v>0</v>
      </c>
      <c r="H125" s="1152">
        <f>予実管理!H125</f>
        <v>0</v>
      </c>
      <c r="I125" s="1152">
        <f>予実管理!I125</f>
        <v>0</v>
      </c>
      <c r="J125" s="1152">
        <f>予実管理!J125</f>
        <v>0</v>
      </c>
      <c r="K125" s="1152">
        <f>予実管理!K125</f>
        <v>0</v>
      </c>
      <c r="L125" s="1152">
        <f>予実管理!L125</f>
        <v>0</v>
      </c>
      <c r="M125" s="1152">
        <f>予実管理!M125</f>
        <v>0</v>
      </c>
      <c r="N125" s="1152">
        <f>予実管理!N125</f>
        <v>0</v>
      </c>
      <c r="O125" s="1152">
        <f>予実管理!O125</f>
        <v>0</v>
      </c>
      <c r="P125" s="1152">
        <f>予実管理!P125</f>
        <v>0</v>
      </c>
      <c r="Q125" s="1358" t="str">
        <f>予実管理!Q125</f>
        <v>-</v>
      </c>
      <c r="R125" s="1359"/>
      <c r="S125" s="508"/>
      <c r="T125" s="1313" t="str">
        <f t="shared" si="1"/>
        <v>A</v>
      </c>
    </row>
    <row r="126" spans="1:21" ht="17.149999999999999" customHeight="1">
      <c r="B126" s="1337"/>
      <c r="C126" s="1360" t="str">
        <f>予実管理!C126</f>
        <v>税引前当期損益</v>
      </c>
      <c r="D126" s="1155">
        <f>予実管理!D126</f>
        <v>0</v>
      </c>
      <c r="E126" s="1155">
        <f>予実管理!E126</f>
        <v>0</v>
      </c>
      <c r="F126" s="1155">
        <f>予実管理!F126</f>
        <v>0</v>
      </c>
      <c r="G126" s="1155">
        <f>予実管理!G126</f>
        <v>0</v>
      </c>
      <c r="H126" s="1155">
        <f>予実管理!H126</f>
        <v>0</v>
      </c>
      <c r="I126" s="1155">
        <f>予実管理!I126</f>
        <v>0</v>
      </c>
      <c r="J126" s="1155">
        <f>予実管理!J126</f>
        <v>0</v>
      </c>
      <c r="K126" s="1155">
        <f>予実管理!K126</f>
        <v>0</v>
      </c>
      <c r="L126" s="1155">
        <f>予実管理!L126</f>
        <v>0</v>
      </c>
      <c r="M126" s="1155">
        <f>予実管理!M126</f>
        <v>0</v>
      </c>
      <c r="N126" s="1155">
        <f>予実管理!N126</f>
        <v>0</v>
      </c>
      <c r="O126" s="1155">
        <f>予実管理!O126</f>
        <v>0</v>
      </c>
      <c r="P126" s="1155">
        <f>予実管理!P126</f>
        <v>0</v>
      </c>
      <c r="Q126" s="1361">
        <f>予実管理!Q126</f>
        <v>0</v>
      </c>
      <c r="R126" s="1362"/>
      <c r="S126" s="86"/>
      <c r="T126" s="1313" t="str">
        <f t="shared" si="1"/>
        <v>A</v>
      </c>
    </row>
    <row r="127" spans="1:21" ht="17.149999999999999" customHeight="1">
      <c r="B127" s="1363"/>
      <c r="C127" s="1364" t="str">
        <f>予実管理!C127</f>
        <v>消費税預かり分</v>
      </c>
      <c r="D127" s="1158">
        <f>予実管理!D127</f>
        <v>0</v>
      </c>
      <c r="E127" s="1158">
        <f>予実管理!E127</f>
        <v>0</v>
      </c>
      <c r="F127" s="1158">
        <f>予実管理!F127</f>
        <v>0</v>
      </c>
      <c r="G127" s="1158">
        <f>予実管理!G127</f>
        <v>0</v>
      </c>
      <c r="H127" s="1158">
        <f>予実管理!H127</f>
        <v>0</v>
      </c>
      <c r="I127" s="1158">
        <f>予実管理!I127</f>
        <v>0</v>
      </c>
      <c r="J127" s="1158">
        <f>予実管理!J127</f>
        <v>0</v>
      </c>
      <c r="K127" s="1158">
        <f>予実管理!K127</f>
        <v>0</v>
      </c>
      <c r="L127" s="1158">
        <f>予実管理!L127</f>
        <v>0</v>
      </c>
      <c r="M127" s="1158">
        <f>予実管理!M127</f>
        <v>0</v>
      </c>
      <c r="N127" s="1158">
        <f>予実管理!N127</f>
        <v>0</v>
      </c>
      <c r="O127" s="1158">
        <f>予実管理!O127</f>
        <v>0</v>
      </c>
      <c r="P127" s="1158">
        <f>予実管理!P127</f>
        <v>0</v>
      </c>
      <c r="Q127" s="1365">
        <f>予実管理!Q127</f>
        <v>0</v>
      </c>
      <c r="R127" s="633"/>
      <c r="S127" s="86"/>
      <c r="T127" s="1313" t="str">
        <f t="shared" si="1"/>
        <v>A</v>
      </c>
    </row>
    <row r="128" spans="1:21" ht="17.149999999999999" customHeight="1">
      <c r="B128" s="1337"/>
      <c r="C128" s="1366" t="str">
        <f>予実管理!C128</f>
        <v>運転資金その他</v>
      </c>
      <c r="D128" s="1162">
        <f>予実管理!D128</f>
        <v>0</v>
      </c>
      <c r="E128" s="1162">
        <f>予実管理!E128</f>
        <v>0</v>
      </c>
      <c r="F128" s="1162">
        <f>予実管理!F128</f>
        <v>0</v>
      </c>
      <c r="G128" s="1162">
        <f>予実管理!G128</f>
        <v>0</v>
      </c>
      <c r="H128" s="1162">
        <f>予実管理!H128</f>
        <v>0</v>
      </c>
      <c r="I128" s="1162">
        <f>予実管理!I128</f>
        <v>0</v>
      </c>
      <c r="J128" s="1162">
        <f>予実管理!J128</f>
        <v>0</v>
      </c>
      <c r="K128" s="1162">
        <f>予実管理!K128</f>
        <v>0</v>
      </c>
      <c r="L128" s="1162">
        <f>予実管理!L128</f>
        <v>0</v>
      </c>
      <c r="M128" s="1162">
        <f>予実管理!M128</f>
        <v>0</v>
      </c>
      <c r="N128" s="1162">
        <f>予実管理!N128</f>
        <v>0</v>
      </c>
      <c r="O128" s="1162">
        <f>予実管理!O128</f>
        <v>0</v>
      </c>
      <c r="P128" s="1162">
        <f>予実管理!P128</f>
        <v>0</v>
      </c>
      <c r="Q128" s="388">
        <f>予実管理!Q128</f>
        <v>0</v>
      </c>
      <c r="R128" s="633"/>
      <c r="S128" s="86"/>
      <c r="T128" s="1313" t="str">
        <f t="shared" si="1"/>
        <v>A</v>
      </c>
    </row>
    <row r="129" spans="2:20" ht="17.149999999999999" customHeight="1">
      <c r="B129" s="1363"/>
      <c r="C129" s="1367" t="str">
        <f>予実管理!C129</f>
        <v>減価償却</v>
      </c>
      <c r="D129" s="387">
        <f>予実管理!D129</f>
        <v>0</v>
      </c>
      <c r="E129" s="387">
        <f>予実管理!E129</f>
        <v>0</v>
      </c>
      <c r="F129" s="387">
        <f>予実管理!F129</f>
        <v>0</v>
      </c>
      <c r="G129" s="387">
        <f>予実管理!G129</f>
        <v>0</v>
      </c>
      <c r="H129" s="387">
        <f>予実管理!H129</f>
        <v>0</v>
      </c>
      <c r="I129" s="387">
        <f>予実管理!I129</f>
        <v>0</v>
      </c>
      <c r="J129" s="387">
        <f>予実管理!J129</f>
        <v>0</v>
      </c>
      <c r="K129" s="387">
        <f>予実管理!K129</f>
        <v>0</v>
      </c>
      <c r="L129" s="387">
        <f>予実管理!L129</f>
        <v>0</v>
      </c>
      <c r="M129" s="387">
        <f>予実管理!M129</f>
        <v>0</v>
      </c>
      <c r="N129" s="387">
        <f>予実管理!N129</f>
        <v>0</v>
      </c>
      <c r="O129" s="387">
        <f>予実管理!O129</f>
        <v>0</v>
      </c>
      <c r="P129" s="387">
        <f>予実管理!P129</f>
        <v>0</v>
      </c>
      <c r="Q129" s="388">
        <f>予実管理!Q129</f>
        <v>0</v>
      </c>
      <c r="R129" s="633"/>
      <c r="S129" s="86"/>
      <c r="T129" s="1313" t="str">
        <f t="shared" si="1"/>
        <v>A</v>
      </c>
    </row>
    <row r="130" spans="2:20" ht="17.149999999999999" customHeight="1">
      <c r="B130" s="1337"/>
      <c r="C130" s="1360" t="str">
        <f>予実管理!C130</f>
        <v>営業キャッシュフロー</v>
      </c>
      <c r="D130" s="1155">
        <f>予実管理!D130</f>
        <v>0</v>
      </c>
      <c r="E130" s="1155">
        <f>予実管理!E130</f>
        <v>0</v>
      </c>
      <c r="F130" s="1155">
        <f>予実管理!F130</f>
        <v>0</v>
      </c>
      <c r="G130" s="1155">
        <f>予実管理!G130</f>
        <v>0</v>
      </c>
      <c r="H130" s="1155">
        <f>予実管理!H130</f>
        <v>0</v>
      </c>
      <c r="I130" s="1155">
        <f>予実管理!I130</f>
        <v>0</v>
      </c>
      <c r="J130" s="1155">
        <f>予実管理!J130</f>
        <v>0</v>
      </c>
      <c r="K130" s="1155">
        <f>予実管理!K130</f>
        <v>0</v>
      </c>
      <c r="L130" s="1155">
        <f>予実管理!L130</f>
        <v>0</v>
      </c>
      <c r="M130" s="1155">
        <f>予実管理!M130</f>
        <v>0</v>
      </c>
      <c r="N130" s="1155">
        <f>予実管理!N130</f>
        <v>0</v>
      </c>
      <c r="O130" s="1155">
        <f>予実管理!O130</f>
        <v>0</v>
      </c>
      <c r="P130" s="1155">
        <f>予実管理!P130</f>
        <v>0</v>
      </c>
      <c r="Q130" s="1368">
        <f>予実管理!Q130</f>
        <v>0</v>
      </c>
      <c r="R130" s="1369"/>
      <c r="S130" s="86"/>
      <c r="T130" s="1313" t="str">
        <f t="shared" si="1"/>
        <v>A</v>
      </c>
    </row>
    <row r="131" spans="2:20" ht="17.149999999999999" customHeight="1">
      <c r="B131" s="1337"/>
      <c r="C131" s="1370" t="str">
        <f>予実管理!C131</f>
        <v>短期借入金入金</v>
      </c>
      <c r="D131" s="1158">
        <f>予実管理!D131</f>
        <v>0</v>
      </c>
      <c r="E131" s="1158">
        <f>予実管理!E131</f>
        <v>0</v>
      </c>
      <c r="F131" s="1158">
        <f>予実管理!F131</f>
        <v>0</v>
      </c>
      <c r="G131" s="1158">
        <f>予実管理!G131</f>
        <v>0</v>
      </c>
      <c r="H131" s="1158">
        <f>予実管理!H131</f>
        <v>0</v>
      </c>
      <c r="I131" s="1158">
        <f>予実管理!I131</f>
        <v>0</v>
      </c>
      <c r="J131" s="1158">
        <f>予実管理!J131</f>
        <v>0</v>
      </c>
      <c r="K131" s="1158">
        <f>予実管理!K131</f>
        <v>0</v>
      </c>
      <c r="L131" s="1158">
        <f>予実管理!L131</f>
        <v>0</v>
      </c>
      <c r="M131" s="1158">
        <f>予実管理!M131</f>
        <v>0</v>
      </c>
      <c r="N131" s="1158">
        <f>予実管理!N131</f>
        <v>0</v>
      </c>
      <c r="O131" s="1158">
        <f>予実管理!O131</f>
        <v>0</v>
      </c>
      <c r="P131" s="1158">
        <f>予実管理!P131</f>
        <v>0</v>
      </c>
      <c r="Q131" s="376">
        <f>予実管理!Q131</f>
        <v>0</v>
      </c>
      <c r="R131" s="1369"/>
      <c r="S131" s="86"/>
      <c r="T131" s="1313" t="str">
        <f t="shared" si="1"/>
        <v>A</v>
      </c>
    </row>
    <row r="132" spans="2:20" ht="17.149999999999999" customHeight="1">
      <c r="B132" s="1337"/>
      <c r="C132" s="1366" t="str">
        <f>予実管理!C132</f>
        <v>長期借入金入金</v>
      </c>
      <c r="D132" s="1162">
        <f>予実管理!D132</f>
        <v>0</v>
      </c>
      <c r="E132" s="1162">
        <f>予実管理!E132</f>
        <v>0</v>
      </c>
      <c r="F132" s="1162">
        <f>予実管理!F132</f>
        <v>0</v>
      </c>
      <c r="G132" s="1162">
        <f>予実管理!G132</f>
        <v>0</v>
      </c>
      <c r="H132" s="1162">
        <f>予実管理!H132</f>
        <v>0</v>
      </c>
      <c r="I132" s="1162">
        <f>予実管理!I132</f>
        <v>0</v>
      </c>
      <c r="J132" s="1162">
        <f>予実管理!J132</f>
        <v>0</v>
      </c>
      <c r="K132" s="1162">
        <f>予実管理!K132</f>
        <v>0</v>
      </c>
      <c r="L132" s="1162">
        <f>予実管理!L132</f>
        <v>0</v>
      </c>
      <c r="M132" s="1162">
        <f>予実管理!M132</f>
        <v>0</v>
      </c>
      <c r="N132" s="1162">
        <f>予実管理!N132</f>
        <v>0</v>
      </c>
      <c r="O132" s="1162">
        <f>予実管理!O132</f>
        <v>0</v>
      </c>
      <c r="P132" s="1162">
        <f>予実管理!P132</f>
        <v>0</v>
      </c>
      <c r="Q132" s="388">
        <f>予実管理!Q132</f>
        <v>0</v>
      </c>
      <c r="R132" s="1369"/>
      <c r="S132" s="86"/>
      <c r="T132" s="1313" t="str">
        <f t="shared" si="1"/>
        <v>A</v>
      </c>
    </row>
    <row r="133" spans="2:20" ht="24" customHeight="1">
      <c r="B133" s="1337"/>
      <c r="C133" s="1371" t="str">
        <f>予実管理!C133</f>
        <v>その他入金</v>
      </c>
      <c r="D133" s="1372">
        <f>予実管理!D133</f>
        <v>0</v>
      </c>
      <c r="E133" s="1372">
        <f>予実管理!E133</f>
        <v>0</v>
      </c>
      <c r="F133" s="1372">
        <f>予実管理!F133</f>
        <v>0</v>
      </c>
      <c r="G133" s="1372">
        <f>予実管理!G133</f>
        <v>0</v>
      </c>
      <c r="H133" s="1372">
        <f>予実管理!H133</f>
        <v>0</v>
      </c>
      <c r="I133" s="1372">
        <f>予実管理!I133</f>
        <v>0</v>
      </c>
      <c r="J133" s="1372">
        <f>予実管理!J133</f>
        <v>0</v>
      </c>
      <c r="K133" s="1372">
        <f>予実管理!K133</f>
        <v>0</v>
      </c>
      <c r="L133" s="1372">
        <f>予実管理!L133</f>
        <v>0</v>
      </c>
      <c r="M133" s="1372">
        <f>予実管理!M133</f>
        <v>0</v>
      </c>
      <c r="N133" s="1372">
        <f>予実管理!N133</f>
        <v>0</v>
      </c>
      <c r="O133" s="1372">
        <f>予実管理!O133</f>
        <v>0</v>
      </c>
      <c r="P133" s="1372">
        <f>予実管理!P133</f>
        <v>0</v>
      </c>
      <c r="Q133" s="1342">
        <f>予実管理!Q133</f>
        <v>0</v>
      </c>
      <c r="R133" s="1369"/>
      <c r="S133" s="86"/>
      <c r="T133" s="1313" t="str">
        <f t="shared" ref="T133:T196" si="2">IF(C133&lt;&gt;0,"A","")</f>
        <v>A</v>
      </c>
    </row>
    <row r="134" spans="2:20" ht="16.5" customHeight="1">
      <c r="B134" s="1363"/>
      <c r="C134" s="1373" t="str">
        <f>予実管理!C134</f>
        <v>財務収入　</v>
      </c>
      <c r="D134" s="1155">
        <f>予実管理!D134</f>
        <v>0</v>
      </c>
      <c r="E134" s="1155">
        <f>予実管理!E134</f>
        <v>0</v>
      </c>
      <c r="F134" s="1155">
        <f>予実管理!F134</f>
        <v>0</v>
      </c>
      <c r="G134" s="1155">
        <f>予実管理!G134</f>
        <v>0</v>
      </c>
      <c r="H134" s="1155">
        <f>予実管理!H134</f>
        <v>0</v>
      </c>
      <c r="I134" s="1155">
        <f>予実管理!I134</f>
        <v>0</v>
      </c>
      <c r="J134" s="1155">
        <f>予実管理!J134</f>
        <v>0</v>
      </c>
      <c r="K134" s="1155">
        <f>予実管理!K134</f>
        <v>0</v>
      </c>
      <c r="L134" s="1155">
        <f>予実管理!L134</f>
        <v>0</v>
      </c>
      <c r="M134" s="1155">
        <f>予実管理!M134</f>
        <v>0</v>
      </c>
      <c r="N134" s="1155">
        <f>予実管理!N134</f>
        <v>0</v>
      </c>
      <c r="O134" s="1155">
        <f>予実管理!O134</f>
        <v>0</v>
      </c>
      <c r="P134" s="1155">
        <f>予実管理!P134</f>
        <v>0</v>
      </c>
      <c r="Q134" s="1374">
        <f>予実管理!Q134</f>
        <v>0</v>
      </c>
      <c r="R134" s="1369"/>
      <c r="S134" s="86"/>
      <c r="T134" s="1313" t="str">
        <f t="shared" si="2"/>
        <v>A</v>
      </c>
    </row>
    <row r="135" spans="2:20" ht="17.149999999999999" customHeight="1">
      <c r="B135" s="1337"/>
      <c r="C135" s="1370" t="str">
        <f>予実管理!C135</f>
        <v>短期借入金返済</v>
      </c>
      <c r="D135" s="1158">
        <f>予実管理!D135</f>
        <v>0</v>
      </c>
      <c r="E135" s="1158">
        <f>予実管理!E135</f>
        <v>0</v>
      </c>
      <c r="F135" s="1158">
        <f>予実管理!F135</f>
        <v>0</v>
      </c>
      <c r="G135" s="1158">
        <f>予実管理!G135</f>
        <v>0</v>
      </c>
      <c r="H135" s="1158">
        <f>予実管理!H135</f>
        <v>0</v>
      </c>
      <c r="I135" s="1158">
        <f>予実管理!I135</f>
        <v>0</v>
      </c>
      <c r="J135" s="1158">
        <f>予実管理!J135</f>
        <v>0</v>
      </c>
      <c r="K135" s="1158">
        <f>予実管理!K135</f>
        <v>0</v>
      </c>
      <c r="L135" s="1158">
        <f>予実管理!L135</f>
        <v>0</v>
      </c>
      <c r="M135" s="1158">
        <f>予実管理!M135</f>
        <v>0</v>
      </c>
      <c r="N135" s="1158">
        <f>予実管理!N135</f>
        <v>0</v>
      </c>
      <c r="O135" s="1158">
        <f>予実管理!O135</f>
        <v>0</v>
      </c>
      <c r="P135" s="1158">
        <f>予実管理!P135</f>
        <v>0</v>
      </c>
      <c r="Q135" s="376">
        <f>予実管理!Q135</f>
        <v>0</v>
      </c>
      <c r="R135" s="1369"/>
      <c r="S135" s="86"/>
      <c r="T135" s="1313" t="str">
        <f t="shared" si="2"/>
        <v>A</v>
      </c>
    </row>
    <row r="136" spans="2:20" ht="19">
      <c r="B136" s="1337"/>
      <c r="C136" s="1366" t="str">
        <f>予実管理!C136</f>
        <v>長期借入金返済</v>
      </c>
      <c r="D136" s="1162">
        <f>予実管理!D136</f>
        <v>0</v>
      </c>
      <c r="E136" s="1162">
        <f>予実管理!E136</f>
        <v>0</v>
      </c>
      <c r="F136" s="1162">
        <f>予実管理!F136</f>
        <v>0</v>
      </c>
      <c r="G136" s="1162">
        <f>予実管理!G136</f>
        <v>0</v>
      </c>
      <c r="H136" s="1162">
        <f>予実管理!H136</f>
        <v>0</v>
      </c>
      <c r="I136" s="1162">
        <f>予実管理!I136</f>
        <v>0</v>
      </c>
      <c r="J136" s="1162">
        <f>予実管理!J136</f>
        <v>0</v>
      </c>
      <c r="K136" s="1162">
        <f>予実管理!K136</f>
        <v>0</v>
      </c>
      <c r="L136" s="1162">
        <f>予実管理!L136</f>
        <v>0</v>
      </c>
      <c r="M136" s="1162">
        <f>予実管理!M136</f>
        <v>0</v>
      </c>
      <c r="N136" s="1162">
        <f>予実管理!N136</f>
        <v>0</v>
      </c>
      <c r="O136" s="1162">
        <f>予実管理!O136</f>
        <v>0</v>
      </c>
      <c r="P136" s="1162">
        <f>予実管理!P136</f>
        <v>0</v>
      </c>
      <c r="Q136" s="388">
        <f>予実管理!Q136</f>
        <v>0</v>
      </c>
      <c r="R136" s="1369"/>
      <c r="S136" s="86"/>
      <c r="T136" s="1313" t="str">
        <f t="shared" si="2"/>
        <v>A</v>
      </c>
    </row>
    <row r="137" spans="2:20" ht="19">
      <c r="B137" s="1337"/>
      <c r="C137" s="1366" t="str">
        <f>予実管理!C137</f>
        <v>長期未払金支払い</v>
      </c>
      <c r="D137" s="1375">
        <f>予実管理!D137</f>
        <v>0</v>
      </c>
      <c r="E137" s="1375">
        <f>予実管理!E137</f>
        <v>0</v>
      </c>
      <c r="F137" s="1375">
        <f>予実管理!F137</f>
        <v>0</v>
      </c>
      <c r="G137" s="1375">
        <f>予実管理!G137</f>
        <v>0</v>
      </c>
      <c r="H137" s="1375">
        <f>予実管理!H137</f>
        <v>0</v>
      </c>
      <c r="I137" s="1375">
        <f>予実管理!I137</f>
        <v>0</v>
      </c>
      <c r="J137" s="1375">
        <f>予実管理!J137</f>
        <v>0</v>
      </c>
      <c r="K137" s="1375">
        <f>予実管理!K137</f>
        <v>0</v>
      </c>
      <c r="L137" s="1375">
        <f>予実管理!L137</f>
        <v>0</v>
      </c>
      <c r="M137" s="1375">
        <f>予実管理!M137</f>
        <v>0</v>
      </c>
      <c r="N137" s="1375">
        <f>予実管理!N137</f>
        <v>0</v>
      </c>
      <c r="O137" s="1375">
        <f>予実管理!O137</f>
        <v>0</v>
      </c>
      <c r="P137" s="1375">
        <f>予実管理!P137</f>
        <v>0</v>
      </c>
      <c r="Q137" s="388">
        <f>予実管理!Q137</f>
        <v>0</v>
      </c>
      <c r="R137" s="1369"/>
      <c r="S137" s="86"/>
      <c r="T137" s="1313" t="str">
        <f t="shared" si="2"/>
        <v>A</v>
      </c>
    </row>
    <row r="138" spans="2:20" ht="19">
      <c r="B138" s="1337"/>
      <c r="C138" s="1366" t="str">
        <f>予実管理!C138</f>
        <v>設備投資</v>
      </c>
      <c r="D138" s="1375">
        <f>予実管理!D138</f>
        <v>0</v>
      </c>
      <c r="E138" s="1375">
        <f>予実管理!E138</f>
        <v>0</v>
      </c>
      <c r="F138" s="1375">
        <f>予実管理!F138</f>
        <v>0</v>
      </c>
      <c r="G138" s="1375">
        <f>予実管理!G138</f>
        <v>0</v>
      </c>
      <c r="H138" s="1375">
        <f>予実管理!H138</f>
        <v>0</v>
      </c>
      <c r="I138" s="1375">
        <f>予実管理!I138</f>
        <v>0</v>
      </c>
      <c r="J138" s="1375">
        <f>予実管理!J138</f>
        <v>0</v>
      </c>
      <c r="K138" s="1375">
        <f>予実管理!K138</f>
        <v>0</v>
      </c>
      <c r="L138" s="1375">
        <f>予実管理!L138</f>
        <v>0</v>
      </c>
      <c r="M138" s="1375">
        <f>予実管理!M138</f>
        <v>0</v>
      </c>
      <c r="N138" s="1375">
        <f>予実管理!N138</f>
        <v>0</v>
      </c>
      <c r="O138" s="1375">
        <f>予実管理!O138</f>
        <v>0</v>
      </c>
      <c r="P138" s="1375">
        <f>予実管理!P138</f>
        <v>0</v>
      </c>
      <c r="Q138" s="388">
        <f>予実管理!Q138</f>
        <v>0</v>
      </c>
      <c r="R138" s="1369"/>
      <c r="S138" s="86"/>
      <c r="T138" s="1313" t="str">
        <f t="shared" si="2"/>
        <v>A</v>
      </c>
    </row>
    <row r="139" spans="2:20" ht="19">
      <c r="B139" s="1337"/>
      <c r="C139" s="1366" t="str">
        <f>予実管理!C139</f>
        <v>法人税等支払い</v>
      </c>
      <c r="D139" s="1162">
        <f>予実管理!D139</f>
        <v>0</v>
      </c>
      <c r="E139" s="1162">
        <f>予実管理!E139</f>
        <v>0</v>
      </c>
      <c r="F139" s="1162">
        <f>予実管理!F139</f>
        <v>0</v>
      </c>
      <c r="G139" s="1162">
        <f>予実管理!G139</f>
        <v>0</v>
      </c>
      <c r="H139" s="1162">
        <f>予実管理!H139</f>
        <v>0</v>
      </c>
      <c r="I139" s="1162">
        <f>予実管理!I139</f>
        <v>0</v>
      </c>
      <c r="J139" s="1162">
        <f>予実管理!J139</f>
        <v>0</v>
      </c>
      <c r="K139" s="1162">
        <f>予実管理!K139</f>
        <v>0</v>
      </c>
      <c r="L139" s="1162">
        <f>予実管理!L139</f>
        <v>0</v>
      </c>
      <c r="M139" s="1162">
        <f>予実管理!M139</f>
        <v>0</v>
      </c>
      <c r="N139" s="1162">
        <f>予実管理!N139</f>
        <v>0</v>
      </c>
      <c r="O139" s="1162">
        <f>予実管理!O139</f>
        <v>0</v>
      </c>
      <c r="P139" s="1162">
        <f>予実管理!P139</f>
        <v>0</v>
      </c>
      <c r="Q139" s="388">
        <f>予実管理!Q139</f>
        <v>0</v>
      </c>
      <c r="R139" s="1369"/>
      <c r="S139" s="86"/>
      <c r="T139" s="1313" t="str">
        <f t="shared" si="2"/>
        <v>A</v>
      </c>
    </row>
    <row r="140" spans="2:20" ht="19">
      <c r="B140" s="1337"/>
      <c r="C140" s="1366" t="str">
        <f>予実管理!C140</f>
        <v>消費税等支払い</v>
      </c>
      <c r="D140" s="1162">
        <f>予実管理!D140</f>
        <v>0</v>
      </c>
      <c r="E140" s="1162">
        <f>予実管理!E140</f>
        <v>0</v>
      </c>
      <c r="F140" s="1162">
        <f>予実管理!F140</f>
        <v>0</v>
      </c>
      <c r="G140" s="1162">
        <f>予実管理!G140</f>
        <v>0</v>
      </c>
      <c r="H140" s="1162">
        <f>予実管理!H140</f>
        <v>0</v>
      </c>
      <c r="I140" s="1162">
        <f>予実管理!I140</f>
        <v>0</v>
      </c>
      <c r="J140" s="1162">
        <f>予実管理!J140</f>
        <v>0</v>
      </c>
      <c r="K140" s="1162">
        <f>予実管理!K140</f>
        <v>0</v>
      </c>
      <c r="L140" s="1162">
        <f>予実管理!L140</f>
        <v>0</v>
      </c>
      <c r="M140" s="1162">
        <f>予実管理!M140</f>
        <v>0</v>
      </c>
      <c r="N140" s="1162">
        <f>予実管理!N140</f>
        <v>0</v>
      </c>
      <c r="O140" s="1162">
        <f>予実管理!O140</f>
        <v>0</v>
      </c>
      <c r="P140" s="1162">
        <f>予実管理!P140</f>
        <v>0</v>
      </c>
      <c r="Q140" s="388">
        <f>予実管理!Q140</f>
        <v>0</v>
      </c>
      <c r="R140" s="1376"/>
      <c r="S140" s="86"/>
      <c r="T140" s="1313" t="str">
        <f t="shared" si="2"/>
        <v>A</v>
      </c>
    </row>
    <row r="141" spans="2:20" ht="19">
      <c r="B141" s="1337"/>
      <c r="C141" s="1371" t="str">
        <f>予実管理!C141</f>
        <v>その他支出</v>
      </c>
      <c r="D141" s="1372">
        <f>予実管理!D141</f>
        <v>0</v>
      </c>
      <c r="E141" s="1372">
        <f>予実管理!E141</f>
        <v>0</v>
      </c>
      <c r="F141" s="1372">
        <f>予実管理!F141</f>
        <v>0</v>
      </c>
      <c r="G141" s="1372">
        <f>予実管理!G141</f>
        <v>0</v>
      </c>
      <c r="H141" s="1372">
        <f>予実管理!H141</f>
        <v>0</v>
      </c>
      <c r="I141" s="1372">
        <f>予実管理!I141</f>
        <v>0</v>
      </c>
      <c r="J141" s="1372">
        <f>予実管理!J141</f>
        <v>0</v>
      </c>
      <c r="K141" s="1372">
        <f>予実管理!K141</f>
        <v>0</v>
      </c>
      <c r="L141" s="1372">
        <f>予実管理!L141</f>
        <v>0</v>
      </c>
      <c r="M141" s="1372">
        <f>予実管理!M141</f>
        <v>0</v>
      </c>
      <c r="N141" s="1372">
        <f>予実管理!N141</f>
        <v>0</v>
      </c>
      <c r="O141" s="1372">
        <f>予実管理!O141</f>
        <v>0</v>
      </c>
      <c r="P141" s="1372">
        <f>予実管理!P141</f>
        <v>0</v>
      </c>
      <c r="Q141" s="1342">
        <f>予実管理!Q141</f>
        <v>0</v>
      </c>
      <c r="R141" s="1369"/>
      <c r="S141" s="86"/>
      <c r="T141" s="1313" t="str">
        <f t="shared" si="2"/>
        <v>A</v>
      </c>
    </row>
    <row r="142" spans="2:20" ht="19">
      <c r="B142" s="1363"/>
      <c r="C142" s="1373" t="str">
        <f>予実管理!C142</f>
        <v>財務、投資支出</v>
      </c>
      <c r="D142" s="1155">
        <f>予実管理!D142</f>
        <v>0</v>
      </c>
      <c r="E142" s="1155">
        <f>予実管理!E142</f>
        <v>0</v>
      </c>
      <c r="F142" s="1155">
        <f>予実管理!F142</f>
        <v>0</v>
      </c>
      <c r="G142" s="1155">
        <f>予実管理!G142</f>
        <v>0</v>
      </c>
      <c r="H142" s="1155">
        <f>予実管理!H142</f>
        <v>0</v>
      </c>
      <c r="I142" s="1155">
        <f>予実管理!I142</f>
        <v>0</v>
      </c>
      <c r="J142" s="1155">
        <f>予実管理!J142</f>
        <v>0</v>
      </c>
      <c r="K142" s="1155">
        <f>予実管理!K142</f>
        <v>0</v>
      </c>
      <c r="L142" s="1155">
        <f>予実管理!L142</f>
        <v>0</v>
      </c>
      <c r="M142" s="1155">
        <f>予実管理!M142</f>
        <v>0</v>
      </c>
      <c r="N142" s="1155">
        <f>予実管理!N142</f>
        <v>0</v>
      </c>
      <c r="O142" s="1155">
        <f>予実管理!O142</f>
        <v>0</v>
      </c>
      <c r="P142" s="1155">
        <f>予実管理!P142</f>
        <v>0</v>
      </c>
      <c r="Q142" s="1361">
        <f>予実管理!Q142</f>
        <v>0</v>
      </c>
      <c r="R142" s="1369"/>
      <c r="S142" s="1377"/>
      <c r="T142" s="1313" t="str">
        <f t="shared" si="2"/>
        <v>A</v>
      </c>
    </row>
    <row r="143" spans="2:20" ht="19">
      <c r="B143" s="1337"/>
      <c r="C143" s="1360" t="str">
        <f>予実管理!C143</f>
        <v>キャッシュフロー</v>
      </c>
      <c r="D143" s="1155">
        <f>予実管理!D143</f>
        <v>0</v>
      </c>
      <c r="E143" s="1155">
        <f>予実管理!E143</f>
        <v>0</v>
      </c>
      <c r="F143" s="1155">
        <f>予実管理!F143</f>
        <v>0</v>
      </c>
      <c r="G143" s="1155">
        <f>予実管理!G143</f>
        <v>0</v>
      </c>
      <c r="H143" s="1155">
        <f>予実管理!H143</f>
        <v>0</v>
      </c>
      <c r="I143" s="1155">
        <f>予実管理!I143</f>
        <v>0</v>
      </c>
      <c r="J143" s="1155">
        <f>予実管理!J143</f>
        <v>0</v>
      </c>
      <c r="K143" s="1155">
        <f>予実管理!K143</f>
        <v>0</v>
      </c>
      <c r="L143" s="1155">
        <f>予実管理!L143</f>
        <v>0</v>
      </c>
      <c r="M143" s="1155">
        <f>予実管理!M143</f>
        <v>0</v>
      </c>
      <c r="N143" s="1155">
        <f>予実管理!N143</f>
        <v>0</v>
      </c>
      <c r="O143" s="1155">
        <f>予実管理!O143</f>
        <v>0</v>
      </c>
      <c r="P143" s="1155">
        <f>予実管理!P143</f>
        <v>0</v>
      </c>
      <c r="Q143" s="1361">
        <f>予実管理!Q143</f>
        <v>0</v>
      </c>
      <c r="R143" s="1369"/>
      <c r="S143" s="86"/>
      <c r="T143" s="1313" t="str">
        <f t="shared" si="2"/>
        <v>A</v>
      </c>
    </row>
    <row r="144" spans="2:20" ht="19">
      <c r="B144" s="1337"/>
      <c r="C144" s="1360" t="str">
        <f>予実管理!C144</f>
        <v>現預金残高</v>
      </c>
      <c r="D144" s="1155">
        <f>予実管理!D144</f>
        <v>0</v>
      </c>
      <c r="E144" s="1155">
        <f>予実管理!E144</f>
        <v>0</v>
      </c>
      <c r="F144" s="1155">
        <f>予実管理!F144</f>
        <v>0</v>
      </c>
      <c r="G144" s="1155">
        <f>予実管理!G144</f>
        <v>0</v>
      </c>
      <c r="H144" s="1155">
        <f>予実管理!H144</f>
        <v>0</v>
      </c>
      <c r="I144" s="1155">
        <f>予実管理!I144</f>
        <v>0</v>
      </c>
      <c r="J144" s="1155">
        <f>予実管理!J144</f>
        <v>0</v>
      </c>
      <c r="K144" s="1155">
        <f>予実管理!K144</f>
        <v>0</v>
      </c>
      <c r="L144" s="1155">
        <f>予実管理!L144</f>
        <v>0</v>
      </c>
      <c r="M144" s="1155">
        <f>予実管理!M144</f>
        <v>0</v>
      </c>
      <c r="N144" s="1155">
        <f>予実管理!N144</f>
        <v>0</v>
      </c>
      <c r="O144" s="1155">
        <f>予実管理!O144</f>
        <v>0</v>
      </c>
      <c r="P144" s="1155">
        <f>予実管理!P144</f>
        <v>0</v>
      </c>
      <c r="Q144" s="1361">
        <f>予実管理!Q144</f>
        <v>0</v>
      </c>
      <c r="R144" s="1369"/>
      <c r="S144" s="86"/>
      <c r="T144" s="1313" t="str">
        <f t="shared" si="2"/>
        <v>A</v>
      </c>
    </row>
    <row r="145" spans="2:20" ht="19.5" thickBot="1">
      <c r="B145" s="1337"/>
      <c r="C145" s="1378" t="str">
        <f>予実管理!C145</f>
        <v>実際の現預金残</v>
      </c>
      <c r="D145" s="1379">
        <f>予実管理!D145</f>
        <v>0</v>
      </c>
      <c r="E145" s="1379">
        <f>予実管理!E145</f>
        <v>0</v>
      </c>
      <c r="F145" s="1379">
        <f>予実管理!F145</f>
        <v>0</v>
      </c>
      <c r="G145" s="1379">
        <f>予実管理!G145</f>
        <v>0</v>
      </c>
      <c r="H145" s="1379">
        <f>予実管理!H145</f>
        <v>0</v>
      </c>
      <c r="I145" s="1379">
        <f>予実管理!I145</f>
        <v>0</v>
      </c>
      <c r="J145" s="1379">
        <f>予実管理!J145</f>
        <v>0</v>
      </c>
      <c r="K145" s="1379">
        <f>予実管理!K145</f>
        <v>0</v>
      </c>
      <c r="L145" s="1379">
        <f>予実管理!L145</f>
        <v>0</v>
      </c>
      <c r="M145" s="1379">
        <f>予実管理!M145</f>
        <v>0</v>
      </c>
      <c r="N145" s="1379">
        <f>予実管理!N145</f>
        <v>0</v>
      </c>
      <c r="O145" s="1379">
        <f>予実管理!O145</f>
        <v>0</v>
      </c>
      <c r="P145" s="1379">
        <f>予実管理!P145</f>
        <v>0</v>
      </c>
      <c r="Q145" s="1380">
        <f>予実管理!Q145</f>
        <v>0</v>
      </c>
      <c r="R145" s="1369"/>
      <c r="S145" s="86"/>
      <c r="T145" s="1313"/>
    </row>
    <row r="146" spans="2:20" ht="19.5" thickBot="1">
      <c r="B146" s="1381"/>
      <c r="C146" s="1382">
        <f>予実管理!C146</f>
        <v>0</v>
      </c>
      <c r="D146" s="1383" t="str">
        <f>予実管理!C147</f>
        <v>期首現預金残高</v>
      </c>
      <c r="E146" s="1384"/>
      <c r="F146" s="1385"/>
      <c r="G146" s="1385"/>
      <c r="H146" s="1385"/>
      <c r="I146" s="1385"/>
      <c r="J146" s="1385"/>
      <c r="K146" s="1385"/>
      <c r="L146" s="1385"/>
      <c r="M146" s="1385"/>
      <c r="N146" s="1386"/>
      <c r="O146" s="1387"/>
      <c r="P146" s="1174">
        <f>予実管理!P146</f>
        <v>0</v>
      </c>
      <c r="Q146" s="556" t="str">
        <f>予実管理!Q146</f>
        <v>期末現預金残高</v>
      </c>
      <c r="R146" s="557"/>
      <c r="S146" s="79"/>
      <c r="T146" s="1313" t="str">
        <f t="shared" si="2"/>
        <v/>
      </c>
    </row>
    <row r="147" spans="2:20" ht="18" thickBot="1">
      <c r="T147" s="1313">
        <v>1</v>
      </c>
    </row>
    <row r="148" spans="2:20" ht="19">
      <c r="G148" s="1388" t="s">
        <v>90</v>
      </c>
      <c r="H148" s="1389"/>
      <c r="I148" s="1389"/>
      <c r="J148" s="1390"/>
      <c r="K148" s="1388" t="s">
        <v>91</v>
      </c>
      <c r="L148" s="1389"/>
      <c r="M148" s="1389"/>
      <c r="N148" s="1390"/>
      <c r="T148" s="1313">
        <v>1</v>
      </c>
    </row>
    <row r="149" spans="2:20" ht="19">
      <c r="G149" s="808">
        <f>予実管理!G149</f>
        <v>0</v>
      </c>
      <c r="H149" s="575" t="str">
        <f>予実管理!H149</f>
        <v>法人税等</v>
      </c>
      <c r="I149" s="575" t="str">
        <f>予実管理!I149</f>
        <v>消費税</v>
      </c>
      <c r="J149" s="576" t="str">
        <f>予実管理!J149</f>
        <v>合計</v>
      </c>
      <c r="K149" s="808">
        <f>予実管理!K149</f>
        <v>0</v>
      </c>
      <c r="L149" s="575" t="str">
        <f>予実管理!L149</f>
        <v>法人税等</v>
      </c>
      <c r="M149" s="575" t="str">
        <f>予実管理!M149</f>
        <v>消費税</v>
      </c>
      <c r="N149" s="576" t="str">
        <f>予実管理!N149</f>
        <v>合計</v>
      </c>
      <c r="T149" s="1313">
        <v>1</v>
      </c>
    </row>
    <row r="150" spans="2:20" ht="19">
      <c r="G150" s="811">
        <f>予実管理!G150</f>
        <v>0</v>
      </c>
      <c r="H150" s="585">
        <f>予実管理!H150</f>
        <v>0</v>
      </c>
      <c r="I150" s="585">
        <f>予実管理!I150</f>
        <v>0</v>
      </c>
      <c r="J150" s="586">
        <f>予実管理!J150</f>
        <v>0</v>
      </c>
      <c r="K150" s="811" t="str">
        <f>予実管理!K150</f>
        <v>年間税額</v>
      </c>
      <c r="L150" s="585">
        <f>予実管理!L150</f>
        <v>0</v>
      </c>
      <c r="M150" s="585">
        <f>予実管理!M150</f>
        <v>0</v>
      </c>
      <c r="N150" s="586">
        <f>予実管理!N150</f>
        <v>0</v>
      </c>
      <c r="T150" s="1313">
        <v>1</v>
      </c>
    </row>
    <row r="151" spans="2:20" ht="19">
      <c r="G151" s="811">
        <f>予実管理!G151</f>
        <v>0</v>
      </c>
      <c r="H151" s="585">
        <f>予実管理!H151</f>
        <v>0</v>
      </c>
      <c r="I151" s="585">
        <f>予実管理!I151</f>
        <v>0</v>
      </c>
      <c r="J151" s="586">
        <f>予実管理!J151</f>
        <v>0</v>
      </c>
      <c r="K151" s="811" t="str">
        <f>予実管理!K151</f>
        <v>既納付額</v>
      </c>
      <c r="L151" s="585">
        <f>予実管理!L151</f>
        <v>0</v>
      </c>
      <c r="M151" s="585">
        <f>予実管理!M151</f>
        <v>0</v>
      </c>
      <c r="N151" s="586">
        <f>予実管理!N151</f>
        <v>0</v>
      </c>
      <c r="T151" s="1313">
        <v>1</v>
      </c>
    </row>
    <row r="152" spans="2:20" ht="19">
      <c r="G152" s="816" t="str">
        <f>予実管理!G152</f>
        <v>当期納税予定表</v>
      </c>
      <c r="H152" s="596">
        <f>予実管理!H152</f>
        <v>0</v>
      </c>
      <c r="I152" s="596">
        <f>予実管理!I152</f>
        <v>0</v>
      </c>
      <c r="J152" s="597">
        <f>予実管理!J152</f>
        <v>0</v>
      </c>
      <c r="K152" s="816" t="str">
        <f>予実管理!K152</f>
        <v>来期納税予定</v>
      </c>
      <c r="L152" s="596">
        <f>予実管理!L152</f>
        <v>0</v>
      </c>
      <c r="M152" s="596">
        <f>予実管理!M152</f>
        <v>0</v>
      </c>
      <c r="N152" s="597">
        <f>予実管理!N152</f>
        <v>0</v>
      </c>
      <c r="T152" s="1313">
        <v>1</v>
      </c>
    </row>
    <row r="153" spans="2:20" ht="19">
      <c r="G153" s="822">
        <f>予実管理!G153</f>
        <v>45475</v>
      </c>
      <c r="H153" s="823">
        <f>予実管理!H153</f>
        <v>0</v>
      </c>
      <c r="I153" s="823">
        <f>予実管理!I153</f>
        <v>0</v>
      </c>
      <c r="J153" s="824">
        <f>予実管理!J153</f>
        <v>0</v>
      </c>
      <c r="K153" s="822">
        <f>予実管理!K153</f>
        <v>45840</v>
      </c>
      <c r="L153" s="823">
        <f>予実管理!L153</f>
        <v>0</v>
      </c>
      <c r="M153" s="823">
        <f>予実管理!M153</f>
        <v>0</v>
      </c>
      <c r="N153" s="824">
        <f>予実管理!N153</f>
        <v>0</v>
      </c>
      <c r="T153" s="1313">
        <v>1</v>
      </c>
    </row>
    <row r="154" spans="2:20" ht="19">
      <c r="G154" s="822">
        <f>予実管理!G154</f>
        <v>45506</v>
      </c>
      <c r="H154" s="829">
        <f>予実管理!H154</f>
        <v>0</v>
      </c>
      <c r="I154" s="829">
        <f>予実管理!I154</f>
        <v>0</v>
      </c>
      <c r="J154" s="824">
        <f>予実管理!J154</f>
        <v>0</v>
      </c>
      <c r="K154" s="822">
        <f>予実管理!K154</f>
        <v>45871</v>
      </c>
      <c r="L154" s="823">
        <f>予実管理!L154</f>
        <v>0</v>
      </c>
      <c r="M154" s="823">
        <f>予実管理!M154</f>
        <v>0</v>
      </c>
      <c r="N154" s="824">
        <f>予実管理!N154</f>
        <v>0</v>
      </c>
      <c r="T154" s="1313">
        <v>1</v>
      </c>
    </row>
    <row r="155" spans="2:20" ht="19">
      <c r="G155" s="822">
        <f>予実管理!G155</f>
        <v>45537</v>
      </c>
      <c r="H155" s="829">
        <f>予実管理!H155</f>
        <v>0</v>
      </c>
      <c r="I155" s="829">
        <f>予実管理!I155</f>
        <v>0</v>
      </c>
      <c r="J155" s="824">
        <f>予実管理!J155</f>
        <v>0</v>
      </c>
      <c r="K155" s="822">
        <f>予実管理!K155</f>
        <v>45902</v>
      </c>
      <c r="L155" s="823">
        <f>予実管理!L155</f>
        <v>0</v>
      </c>
      <c r="M155" s="823">
        <f>予実管理!M155</f>
        <v>0</v>
      </c>
      <c r="N155" s="824">
        <f>予実管理!N155</f>
        <v>0</v>
      </c>
      <c r="T155" s="1313">
        <v>1</v>
      </c>
    </row>
    <row r="156" spans="2:20" ht="19">
      <c r="G156" s="822">
        <f>予実管理!G156</f>
        <v>45568</v>
      </c>
      <c r="H156" s="829">
        <f>予実管理!H156</f>
        <v>0</v>
      </c>
      <c r="I156" s="829">
        <f>予実管理!I156</f>
        <v>0</v>
      </c>
      <c r="J156" s="824">
        <f>予実管理!J156</f>
        <v>0</v>
      </c>
      <c r="K156" s="822">
        <f>予実管理!K156</f>
        <v>45933</v>
      </c>
      <c r="L156" s="823">
        <f>予実管理!L156</f>
        <v>0</v>
      </c>
      <c r="M156" s="823">
        <f>予実管理!M156</f>
        <v>0</v>
      </c>
      <c r="N156" s="824">
        <f>予実管理!N156</f>
        <v>0</v>
      </c>
      <c r="T156" s="1313">
        <v>1</v>
      </c>
    </row>
    <row r="157" spans="2:20" ht="19">
      <c r="G157" s="822">
        <f>予実管理!G157</f>
        <v>45599</v>
      </c>
      <c r="H157" s="829">
        <f>予実管理!H157</f>
        <v>0</v>
      </c>
      <c r="I157" s="829">
        <f>予実管理!I157</f>
        <v>0</v>
      </c>
      <c r="J157" s="824">
        <f>予実管理!J157</f>
        <v>0</v>
      </c>
      <c r="K157" s="822">
        <f>予実管理!K157</f>
        <v>45964</v>
      </c>
      <c r="L157" s="823">
        <f>予実管理!L157</f>
        <v>0</v>
      </c>
      <c r="M157" s="823">
        <f>予実管理!M157</f>
        <v>0</v>
      </c>
      <c r="N157" s="824">
        <f>予実管理!N157</f>
        <v>0</v>
      </c>
      <c r="T157" s="1313">
        <v>1</v>
      </c>
    </row>
    <row r="158" spans="2:20" ht="19">
      <c r="G158" s="822">
        <f>予実管理!G158</f>
        <v>45630</v>
      </c>
      <c r="H158" s="829">
        <f>予実管理!H158</f>
        <v>0</v>
      </c>
      <c r="I158" s="829">
        <f>予実管理!I158</f>
        <v>0</v>
      </c>
      <c r="J158" s="824">
        <f>予実管理!J158</f>
        <v>0</v>
      </c>
      <c r="K158" s="822">
        <f>予実管理!K158</f>
        <v>45995</v>
      </c>
      <c r="L158" s="823">
        <f>予実管理!L158</f>
        <v>0</v>
      </c>
      <c r="M158" s="823">
        <f>予実管理!M158</f>
        <v>0</v>
      </c>
      <c r="N158" s="824">
        <f>予実管理!N158</f>
        <v>0</v>
      </c>
      <c r="T158" s="1313">
        <v>1</v>
      </c>
    </row>
    <row r="159" spans="2:20" ht="19">
      <c r="G159" s="822">
        <f>予実管理!G159</f>
        <v>45661</v>
      </c>
      <c r="H159" s="829">
        <f>予実管理!H159</f>
        <v>0</v>
      </c>
      <c r="I159" s="829">
        <f>予実管理!I159</f>
        <v>0</v>
      </c>
      <c r="J159" s="824">
        <f>予実管理!J159</f>
        <v>0</v>
      </c>
      <c r="K159" s="822">
        <f>予実管理!K159</f>
        <v>46026</v>
      </c>
      <c r="L159" s="823">
        <f>予実管理!L159</f>
        <v>0</v>
      </c>
      <c r="M159" s="823">
        <f>予実管理!M159</f>
        <v>0</v>
      </c>
      <c r="N159" s="824">
        <f>予実管理!N159</f>
        <v>0</v>
      </c>
      <c r="T159" s="1313">
        <v>1</v>
      </c>
    </row>
    <row r="160" spans="2:20" ht="19">
      <c r="G160" s="822">
        <f>予実管理!G160</f>
        <v>45692</v>
      </c>
      <c r="H160" s="829">
        <f>予実管理!H160</f>
        <v>0</v>
      </c>
      <c r="I160" s="829">
        <f>予実管理!I160</f>
        <v>0</v>
      </c>
      <c r="J160" s="824">
        <f>予実管理!J160</f>
        <v>0</v>
      </c>
      <c r="K160" s="822">
        <f>予実管理!K160</f>
        <v>46057</v>
      </c>
      <c r="L160" s="823">
        <f>予実管理!L160</f>
        <v>0</v>
      </c>
      <c r="M160" s="823">
        <f>予実管理!M160</f>
        <v>0</v>
      </c>
      <c r="N160" s="824">
        <f>予実管理!N160</f>
        <v>0</v>
      </c>
      <c r="T160" s="1313">
        <v>1</v>
      </c>
    </row>
    <row r="161" spans="3:20" ht="19">
      <c r="G161" s="822">
        <f>予実管理!G161</f>
        <v>45723</v>
      </c>
      <c r="H161" s="829">
        <f>予実管理!H161</f>
        <v>0</v>
      </c>
      <c r="I161" s="829">
        <f>予実管理!I161</f>
        <v>0</v>
      </c>
      <c r="J161" s="824">
        <f>予実管理!J161</f>
        <v>0</v>
      </c>
      <c r="K161" s="822">
        <f>予実管理!K161</f>
        <v>46088</v>
      </c>
      <c r="L161" s="823">
        <f>予実管理!L161</f>
        <v>0</v>
      </c>
      <c r="M161" s="823">
        <f>予実管理!M161</f>
        <v>0</v>
      </c>
      <c r="N161" s="824">
        <f>予実管理!N161</f>
        <v>0</v>
      </c>
      <c r="T161" s="1313">
        <v>1</v>
      </c>
    </row>
    <row r="162" spans="3:20" ht="19">
      <c r="G162" s="822">
        <f>予実管理!G162</f>
        <v>45754</v>
      </c>
      <c r="H162" s="829">
        <f>予実管理!H162</f>
        <v>0</v>
      </c>
      <c r="I162" s="829">
        <f>予実管理!I162</f>
        <v>0</v>
      </c>
      <c r="J162" s="824">
        <f>予実管理!J162</f>
        <v>0</v>
      </c>
      <c r="K162" s="822">
        <f>予実管理!K162</f>
        <v>46119</v>
      </c>
      <c r="L162" s="823">
        <f>予実管理!L162</f>
        <v>0</v>
      </c>
      <c r="M162" s="823">
        <f>予実管理!M162</f>
        <v>0</v>
      </c>
      <c r="N162" s="824">
        <f>予実管理!N162</f>
        <v>0</v>
      </c>
      <c r="T162" s="1313">
        <v>1</v>
      </c>
    </row>
    <row r="163" spans="3:20" ht="19">
      <c r="G163" s="822">
        <f>予実管理!G163</f>
        <v>45785</v>
      </c>
      <c r="H163" s="829">
        <f>予実管理!H163</f>
        <v>0</v>
      </c>
      <c r="I163" s="829">
        <f>予実管理!I163</f>
        <v>0</v>
      </c>
      <c r="J163" s="824">
        <f>予実管理!J163</f>
        <v>0</v>
      </c>
      <c r="K163" s="822">
        <f>予実管理!K163</f>
        <v>46150</v>
      </c>
      <c r="L163" s="823">
        <f>予実管理!L163</f>
        <v>0</v>
      </c>
      <c r="M163" s="823">
        <f>予実管理!M163</f>
        <v>0</v>
      </c>
      <c r="N163" s="824">
        <f>予実管理!N163</f>
        <v>0</v>
      </c>
      <c r="T163" s="1313">
        <v>1</v>
      </c>
    </row>
    <row r="164" spans="3:20" ht="19">
      <c r="G164" s="822">
        <f>予実管理!G164</f>
        <v>45816</v>
      </c>
      <c r="H164" s="829">
        <f>予実管理!H164</f>
        <v>0</v>
      </c>
      <c r="I164" s="829">
        <f>予実管理!I164</f>
        <v>0</v>
      </c>
      <c r="J164" s="824">
        <f>予実管理!J164</f>
        <v>0</v>
      </c>
      <c r="K164" s="822">
        <f>予実管理!K164</f>
        <v>46181</v>
      </c>
      <c r="L164" s="823">
        <f>予実管理!L164</f>
        <v>0</v>
      </c>
      <c r="M164" s="823">
        <f>予実管理!M164</f>
        <v>0</v>
      </c>
      <c r="N164" s="824">
        <f>予実管理!N164</f>
        <v>0</v>
      </c>
      <c r="T164" s="1313">
        <v>1</v>
      </c>
    </row>
    <row r="165" spans="3:20" ht="19.5" thickBot="1">
      <c r="G165" s="847" t="str">
        <f>予実管理!G165</f>
        <v>計</v>
      </c>
      <c r="H165" s="848">
        <f>予実管理!H165</f>
        <v>0</v>
      </c>
      <c r="I165" s="848">
        <f>予実管理!I165</f>
        <v>0</v>
      </c>
      <c r="J165" s="848">
        <f>予実管理!J165</f>
        <v>0</v>
      </c>
      <c r="K165" s="847" t="str">
        <f>予実管理!K165</f>
        <v>計</v>
      </c>
      <c r="L165" s="848">
        <f>予実管理!L165</f>
        <v>0</v>
      </c>
      <c r="M165" s="848">
        <f>予実管理!M165</f>
        <v>0</v>
      </c>
      <c r="N165" s="1391">
        <f>予実管理!N165</f>
        <v>0</v>
      </c>
      <c r="T165" s="1313">
        <v>1</v>
      </c>
    </row>
    <row r="166" spans="3:20" ht="19">
      <c r="G166" s="1213"/>
      <c r="H166" s="1214" t="s">
        <v>121</v>
      </c>
      <c r="I166" s="1212"/>
      <c r="J166" s="1212"/>
      <c r="K166" s="1212"/>
      <c r="L166" s="1212"/>
      <c r="M166" s="1212"/>
      <c r="N166" s="1212"/>
      <c r="T166" s="1313">
        <v>1</v>
      </c>
    </row>
    <row r="167" spans="3:20">
      <c r="T167" s="1313">
        <v>1</v>
      </c>
    </row>
    <row r="168" spans="3:20" ht="19">
      <c r="C168" s="291"/>
      <c r="D168" s="1216" t="s">
        <v>50</v>
      </c>
      <c r="E168" s="291"/>
      <c r="F168" s="291"/>
      <c r="G168" s="291"/>
      <c r="H168" s="291"/>
      <c r="I168" s="291"/>
      <c r="J168" s="291"/>
      <c r="K168" s="291"/>
      <c r="L168" s="291"/>
      <c r="M168" s="291"/>
      <c r="N168" s="291"/>
      <c r="O168" s="291"/>
      <c r="P168" s="291"/>
      <c r="Q168" s="171"/>
      <c r="R168" s="172"/>
      <c r="T168" s="1313">
        <v>1</v>
      </c>
    </row>
    <row r="169" spans="3:20" ht="19">
      <c r="C169" s="293">
        <f>予実管理!C169</f>
        <v>0</v>
      </c>
      <c r="D169" s="293">
        <f>予実管理!D169</f>
        <v>45474</v>
      </c>
      <c r="E169" s="293">
        <f>予実管理!E169</f>
        <v>45505</v>
      </c>
      <c r="F169" s="293">
        <f>予実管理!F169</f>
        <v>45536</v>
      </c>
      <c r="G169" s="293">
        <f>予実管理!G169</f>
        <v>45566</v>
      </c>
      <c r="H169" s="293">
        <f>予実管理!H169</f>
        <v>45597</v>
      </c>
      <c r="I169" s="293">
        <f>予実管理!I169</f>
        <v>45627</v>
      </c>
      <c r="J169" s="293">
        <f>予実管理!J169</f>
        <v>45658</v>
      </c>
      <c r="K169" s="293">
        <f>予実管理!K169</f>
        <v>45689</v>
      </c>
      <c r="L169" s="293">
        <f>予実管理!L169</f>
        <v>45717</v>
      </c>
      <c r="M169" s="293">
        <f>予実管理!M169</f>
        <v>45748</v>
      </c>
      <c r="N169" s="293">
        <f>予実管理!N169</f>
        <v>45778</v>
      </c>
      <c r="O169" s="293">
        <f>予実管理!O169</f>
        <v>45809</v>
      </c>
      <c r="P169" s="293" t="str">
        <f>予実管理!P169</f>
        <v>決算</v>
      </c>
      <c r="Q169" s="72" t="str">
        <f>予実管理!Q169</f>
        <v>年間合計</v>
      </c>
      <c r="R169" s="72" t="str">
        <f>予実管理!R169</f>
        <v>対売上割合</v>
      </c>
      <c r="S169" s="326" t="s">
        <v>171</v>
      </c>
      <c r="T169" s="1313">
        <v>1</v>
      </c>
    </row>
    <row r="170" spans="3:20" ht="19">
      <c r="C170" s="294" t="str">
        <f>予実管理!C170</f>
        <v>[材料費]</v>
      </c>
      <c r="D170" s="212">
        <f>予実管理!D170</f>
        <v>0</v>
      </c>
      <c r="E170" s="212">
        <f>予実管理!E170</f>
        <v>0</v>
      </c>
      <c r="F170" s="212">
        <f>予実管理!F170</f>
        <v>0</v>
      </c>
      <c r="G170" s="212">
        <f>予実管理!G170</f>
        <v>0</v>
      </c>
      <c r="H170" s="212">
        <f>予実管理!H170</f>
        <v>0</v>
      </c>
      <c r="I170" s="212">
        <f>予実管理!I170</f>
        <v>0</v>
      </c>
      <c r="J170" s="212">
        <f>予実管理!J170</f>
        <v>0</v>
      </c>
      <c r="K170" s="212">
        <f>予実管理!K170</f>
        <v>0</v>
      </c>
      <c r="L170" s="212">
        <f>予実管理!L170</f>
        <v>0</v>
      </c>
      <c r="M170" s="212">
        <f>予実管理!M170</f>
        <v>0</v>
      </c>
      <c r="N170" s="212">
        <f>予実管理!N170</f>
        <v>0</v>
      </c>
      <c r="O170" s="212">
        <f>予実管理!O170</f>
        <v>0</v>
      </c>
      <c r="P170" s="212">
        <f>予実管理!P170</f>
        <v>0</v>
      </c>
      <c r="Q170" s="82">
        <f>予実管理!Q170</f>
        <v>0</v>
      </c>
      <c r="R170" s="83">
        <f>予実管理!R170</f>
        <v>0</v>
      </c>
      <c r="S170" s="83"/>
      <c r="T170" s="1313" t="str">
        <f t="shared" si="2"/>
        <v>A</v>
      </c>
    </row>
    <row r="171" spans="3:20" ht="19">
      <c r="C171" s="215" t="str">
        <f>予実管理!C171</f>
        <v>[製]期首材料棚卸高</v>
      </c>
      <c r="D171" s="202">
        <f>予実管理!D171</f>
        <v>0</v>
      </c>
      <c r="E171" s="202">
        <f>予実管理!E171</f>
        <v>0</v>
      </c>
      <c r="F171" s="202">
        <f>予実管理!F171</f>
        <v>0</v>
      </c>
      <c r="G171" s="202">
        <f>予実管理!G171</f>
        <v>0</v>
      </c>
      <c r="H171" s="202">
        <f>予実管理!H171</f>
        <v>0</v>
      </c>
      <c r="I171" s="202">
        <f>予実管理!I171</f>
        <v>0</v>
      </c>
      <c r="J171" s="202">
        <f>予実管理!J171</f>
        <v>0</v>
      </c>
      <c r="K171" s="202">
        <f>予実管理!K171</f>
        <v>0</v>
      </c>
      <c r="L171" s="202">
        <f>予実管理!L171</f>
        <v>0</v>
      </c>
      <c r="M171" s="202">
        <f>予実管理!M171</f>
        <v>0</v>
      </c>
      <c r="N171" s="202">
        <f>予実管理!N171</f>
        <v>0</v>
      </c>
      <c r="O171" s="202">
        <f>予実管理!O171</f>
        <v>0</v>
      </c>
      <c r="P171" s="202">
        <f>予実管理!P171</f>
        <v>0</v>
      </c>
      <c r="Q171" s="89">
        <f>予実管理!Q171</f>
        <v>0</v>
      </c>
      <c r="R171" s="90">
        <f>予実管理!R171</f>
        <v>0</v>
      </c>
      <c r="S171" s="154">
        <f>前期実績!Q129</f>
        <v>0</v>
      </c>
      <c r="T171" s="1313" t="str">
        <f t="shared" si="2"/>
        <v>A</v>
      </c>
    </row>
    <row r="172" spans="3:20" ht="19">
      <c r="C172" s="220">
        <f>予実管理!C172</f>
        <v>0</v>
      </c>
      <c r="D172" s="202">
        <f>予実管理!D172</f>
        <v>0</v>
      </c>
      <c r="E172" s="202">
        <f>予実管理!E172</f>
        <v>0</v>
      </c>
      <c r="F172" s="202">
        <f>予実管理!F172</f>
        <v>0</v>
      </c>
      <c r="G172" s="202">
        <f>予実管理!G172</f>
        <v>0</v>
      </c>
      <c r="H172" s="202">
        <f>予実管理!H172</f>
        <v>0</v>
      </c>
      <c r="I172" s="202">
        <f>予実管理!I172</f>
        <v>0</v>
      </c>
      <c r="J172" s="202">
        <f>予実管理!J172</f>
        <v>0</v>
      </c>
      <c r="K172" s="202">
        <f>予実管理!K172</f>
        <v>0</v>
      </c>
      <c r="L172" s="202">
        <f>予実管理!L172</f>
        <v>0</v>
      </c>
      <c r="M172" s="202">
        <f>予実管理!M172</f>
        <v>0</v>
      </c>
      <c r="N172" s="202">
        <f>予実管理!N172</f>
        <v>0</v>
      </c>
      <c r="O172" s="202">
        <f>予実管理!O172</f>
        <v>0</v>
      </c>
      <c r="P172" s="202">
        <f>予実管理!P172</f>
        <v>0</v>
      </c>
      <c r="Q172" s="89">
        <f>予実管理!Q172</f>
        <v>0</v>
      </c>
      <c r="R172" s="90">
        <f>予実管理!R172</f>
        <v>0</v>
      </c>
      <c r="S172" s="154">
        <f>前期実績!Q130</f>
        <v>0</v>
      </c>
      <c r="T172" s="1313" t="str">
        <f t="shared" si="2"/>
        <v/>
      </c>
    </row>
    <row r="173" spans="3:20" ht="19">
      <c r="C173" s="222">
        <f>予実管理!C173</f>
        <v>0</v>
      </c>
      <c r="D173" s="202">
        <f>予実管理!D173</f>
        <v>0</v>
      </c>
      <c r="E173" s="202">
        <f>予実管理!E173</f>
        <v>0</v>
      </c>
      <c r="F173" s="202">
        <f>予実管理!F173</f>
        <v>0</v>
      </c>
      <c r="G173" s="202">
        <f>予実管理!G173</f>
        <v>0</v>
      </c>
      <c r="H173" s="202">
        <f>予実管理!H173</f>
        <v>0</v>
      </c>
      <c r="I173" s="202">
        <f>予実管理!I173</f>
        <v>0</v>
      </c>
      <c r="J173" s="202">
        <f>予実管理!J173</f>
        <v>0</v>
      </c>
      <c r="K173" s="202">
        <f>予実管理!K173</f>
        <v>0</v>
      </c>
      <c r="L173" s="202">
        <f>予実管理!L173</f>
        <v>0</v>
      </c>
      <c r="M173" s="202">
        <f>予実管理!M173</f>
        <v>0</v>
      </c>
      <c r="N173" s="202">
        <f>予実管理!N173</f>
        <v>0</v>
      </c>
      <c r="O173" s="202">
        <f>予実管理!O173</f>
        <v>0</v>
      </c>
      <c r="P173" s="202">
        <f>予実管理!P173</f>
        <v>0</v>
      </c>
      <c r="Q173" s="89">
        <f>予実管理!Q173</f>
        <v>0</v>
      </c>
      <c r="R173" s="90">
        <f>予実管理!R173</f>
        <v>0</v>
      </c>
      <c r="S173" s="154">
        <f>前期実績!Q131</f>
        <v>0</v>
      </c>
      <c r="T173" s="1313" t="str">
        <f t="shared" si="2"/>
        <v/>
      </c>
    </row>
    <row r="174" spans="3:20" ht="19">
      <c r="C174" s="222">
        <f>予実管理!C174</f>
        <v>0</v>
      </c>
      <c r="D174" s="202">
        <f>予実管理!D174</f>
        <v>0</v>
      </c>
      <c r="E174" s="202">
        <f>予実管理!E174</f>
        <v>0</v>
      </c>
      <c r="F174" s="202">
        <f>予実管理!F174</f>
        <v>0</v>
      </c>
      <c r="G174" s="202">
        <f>予実管理!G174</f>
        <v>0</v>
      </c>
      <c r="H174" s="202">
        <f>予実管理!H174</f>
        <v>0</v>
      </c>
      <c r="I174" s="202">
        <f>予実管理!I174</f>
        <v>0</v>
      </c>
      <c r="J174" s="202">
        <f>予実管理!J174</f>
        <v>0</v>
      </c>
      <c r="K174" s="202">
        <f>予実管理!K174</f>
        <v>0</v>
      </c>
      <c r="L174" s="202">
        <f>予実管理!L174</f>
        <v>0</v>
      </c>
      <c r="M174" s="202">
        <f>予実管理!M174</f>
        <v>0</v>
      </c>
      <c r="N174" s="202">
        <f>予実管理!N174</f>
        <v>0</v>
      </c>
      <c r="O174" s="202">
        <f>予実管理!O174</f>
        <v>0</v>
      </c>
      <c r="P174" s="202">
        <f>予実管理!P174</f>
        <v>0</v>
      </c>
      <c r="Q174" s="89">
        <f>予実管理!Q174</f>
        <v>0</v>
      </c>
      <c r="R174" s="90">
        <f>予実管理!R174</f>
        <v>0</v>
      </c>
      <c r="S174" s="154">
        <f>前期実績!Q132</f>
        <v>0</v>
      </c>
      <c r="T174" s="1313" t="str">
        <f t="shared" si="2"/>
        <v/>
      </c>
    </row>
    <row r="175" spans="3:20" ht="19">
      <c r="C175" s="222">
        <f>予実管理!C175</f>
        <v>0</v>
      </c>
      <c r="D175" s="202">
        <f>予実管理!D175</f>
        <v>0</v>
      </c>
      <c r="E175" s="202">
        <f>予実管理!E175</f>
        <v>0</v>
      </c>
      <c r="F175" s="202">
        <f>予実管理!F175</f>
        <v>0</v>
      </c>
      <c r="G175" s="202">
        <f>予実管理!G175</f>
        <v>0</v>
      </c>
      <c r="H175" s="202">
        <f>予実管理!H175</f>
        <v>0</v>
      </c>
      <c r="I175" s="202">
        <f>予実管理!I175</f>
        <v>0</v>
      </c>
      <c r="J175" s="202">
        <f>予実管理!J175</f>
        <v>0</v>
      </c>
      <c r="K175" s="202">
        <f>予実管理!K175</f>
        <v>0</v>
      </c>
      <c r="L175" s="202">
        <f>予実管理!L175</f>
        <v>0</v>
      </c>
      <c r="M175" s="202">
        <f>予実管理!M175</f>
        <v>0</v>
      </c>
      <c r="N175" s="202">
        <f>予実管理!N175</f>
        <v>0</v>
      </c>
      <c r="O175" s="202">
        <f>予実管理!O175</f>
        <v>0</v>
      </c>
      <c r="P175" s="202">
        <f>予実管理!P175</f>
        <v>0</v>
      </c>
      <c r="Q175" s="89">
        <f>予実管理!Q175</f>
        <v>0</v>
      </c>
      <c r="R175" s="90">
        <f>予実管理!R175</f>
        <v>0</v>
      </c>
      <c r="S175" s="154">
        <f>前期実績!Q133</f>
        <v>0</v>
      </c>
      <c r="T175" s="1313" t="str">
        <f t="shared" si="2"/>
        <v/>
      </c>
    </row>
    <row r="176" spans="3:20" ht="19">
      <c r="C176" s="222">
        <f>予実管理!C176</f>
        <v>0</v>
      </c>
      <c r="D176" s="202">
        <f>予実管理!D176</f>
        <v>0</v>
      </c>
      <c r="E176" s="202">
        <f>予実管理!E176</f>
        <v>0</v>
      </c>
      <c r="F176" s="202">
        <f>予実管理!F176</f>
        <v>0</v>
      </c>
      <c r="G176" s="202">
        <f>予実管理!G176</f>
        <v>0</v>
      </c>
      <c r="H176" s="202">
        <f>予実管理!H176</f>
        <v>0</v>
      </c>
      <c r="I176" s="202">
        <f>予実管理!I176</f>
        <v>0</v>
      </c>
      <c r="J176" s="202">
        <f>予実管理!J176</f>
        <v>0</v>
      </c>
      <c r="K176" s="202">
        <f>予実管理!K176</f>
        <v>0</v>
      </c>
      <c r="L176" s="202">
        <f>予実管理!L176</f>
        <v>0</v>
      </c>
      <c r="M176" s="202">
        <f>予実管理!M176</f>
        <v>0</v>
      </c>
      <c r="N176" s="202">
        <f>予実管理!N176</f>
        <v>0</v>
      </c>
      <c r="O176" s="202">
        <f>予実管理!O176</f>
        <v>0</v>
      </c>
      <c r="P176" s="202">
        <f>予実管理!P176</f>
        <v>0</v>
      </c>
      <c r="Q176" s="89">
        <f>予実管理!Q176</f>
        <v>0</v>
      </c>
      <c r="R176" s="90">
        <f>予実管理!R176</f>
        <v>0</v>
      </c>
      <c r="S176" s="154">
        <f>前期実績!Q134</f>
        <v>0</v>
      </c>
      <c r="T176" s="1313" t="str">
        <f t="shared" si="2"/>
        <v/>
      </c>
    </row>
    <row r="177" spans="3:20" ht="19">
      <c r="C177" s="222">
        <f>予実管理!C177</f>
        <v>0</v>
      </c>
      <c r="D177" s="202">
        <f>予実管理!D177</f>
        <v>0</v>
      </c>
      <c r="E177" s="202">
        <f>予実管理!E177</f>
        <v>0</v>
      </c>
      <c r="F177" s="202">
        <f>予実管理!F177</f>
        <v>0</v>
      </c>
      <c r="G177" s="202">
        <f>予実管理!G177</f>
        <v>0</v>
      </c>
      <c r="H177" s="202">
        <f>予実管理!H177</f>
        <v>0</v>
      </c>
      <c r="I177" s="202">
        <f>予実管理!I177</f>
        <v>0</v>
      </c>
      <c r="J177" s="202">
        <f>予実管理!J177</f>
        <v>0</v>
      </c>
      <c r="K177" s="202">
        <f>予実管理!K177</f>
        <v>0</v>
      </c>
      <c r="L177" s="202">
        <f>予実管理!L177</f>
        <v>0</v>
      </c>
      <c r="M177" s="202">
        <f>予実管理!M177</f>
        <v>0</v>
      </c>
      <c r="N177" s="202">
        <f>予実管理!N177</f>
        <v>0</v>
      </c>
      <c r="O177" s="202">
        <f>予実管理!O177</f>
        <v>0</v>
      </c>
      <c r="P177" s="202">
        <f>予実管理!P177</f>
        <v>0</v>
      </c>
      <c r="Q177" s="89">
        <f>予実管理!Q177</f>
        <v>0</v>
      </c>
      <c r="R177" s="90">
        <f>予実管理!R177</f>
        <v>0</v>
      </c>
      <c r="S177" s="154">
        <f>前期実績!Q135</f>
        <v>0</v>
      </c>
      <c r="T177" s="1313" t="str">
        <f t="shared" si="2"/>
        <v/>
      </c>
    </row>
    <row r="178" spans="3:20" ht="19">
      <c r="C178" s="222">
        <f>予実管理!C178</f>
        <v>0</v>
      </c>
      <c r="D178" s="202">
        <f>予実管理!D178</f>
        <v>0</v>
      </c>
      <c r="E178" s="202">
        <f>予実管理!E178</f>
        <v>0</v>
      </c>
      <c r="F178" s="202">
        <f>予実管理!F178</f>
        <v>0</v>
      </c>
      <c r="G178" s="202">
        <f>予実管理!G178</f>
        <v>0</v>
      </c>
      <c r="H178" s="202">
        <f>予実管理!H178</f>
        <v>0</v>
      </c>
      <c r="I178" s="202">
        <f>予実管理!I178</f>
        <v>0</v>
      </c>
      <c r="J178" s="202">
        <f>予実管理!J178</f>
        <v>0</v>
      </c>
      <c r="K178" s="202">
        <f>予実管理!K178</f>
        <v>0</v>
      </c>
      <c r="L178" s="202">
        <f>予実管理!L178</f>
        <v>0</v>
      </c>
      <c r="M178" s="202">
        <f>予実管理!M178</f>
        <v>0</v>
      </c>
      <c r="N178" s="202">
        <f>予実管理!N178</f>
        <v>0</v>
      </c>
      <c r="O178" s="202">
        <f>予実管理!O178</f>
        <v>0</v>
      </c>
      <c r="P178" s="202">
        <f>予実管理!P178</f>
        <v>0</v>
      </c>
      <c r="Q178" s="89">
        <f>予実管理!Q178</f>
        <v>0</v>
      </c>
      <c r="R178" s="90">
        <f>予実管理!R178</f>
        <v>0</v>
      </c>
      <c r="S178" s="154">
        <f>前期実績!Q136</f>
        <v>0</v>
      </c>
      <c r="T178" s="1313" t="str">
        <f t="shared" si="2"/>
        <v/>
      </c>
    </row>
    <row r="179" spans="3:20" ht="19">
      <c r="C179" s="222">
        <f>予実管理!C179</f>
        <v>0</v>
      </c>
      <c r="D179" s="202">
        <f>予実管理!D179</f>
        <v>0</v>
      </c>
      <c r="E179" s="202">
        <f>予実管理!E179</f>
        <v>0</v>
      </c>
      <c r="F179" s="202">
        <f>予実管理!F179</f>
        <v>0</v>
      </c>
      <c r="G179" s="202">
        <f>予実管理!G179</f>
        <v>0</v>
      </c>
      <c r="H179" s="202">
        <f>予実管理!H179</f>
        <v>0</v>
      </c>
      <c r="I179" s="202">
        <f>予実管理!I179</f>
        <v>0</v>
      </c>
      <c r="J179" s="202">
        <f>予実管理!J179</f>
        <v>0</v>
      </c>
      <c r="K179" s="202">
        <f>予実管理!K179</f>
        <v>0</v>
      </c>
      <c r="L179" s="202">
        <f>予実管理!L179</f>
        <v>0</v>
      </c>
      <c r="M179" s="202">
        <f>予実管理!M179</f>
        <v>0</v>
      </c>
      <c r="N179" s="202">
        <f>予実管理!N179</f>
        <v>0</v>
      </c>
      <c r="O179" s="202">
        <f>予実管理!O179</f>
        <v>0</v>
      </c>
      <c r="P179" s="202">
        <f>予実管理!P179</f>
        <v>0</v>
      </c>
      <c r="Q179" s="89">
        <f>予実管理!Q179</f>
        <v>0</v>
      </c>
      <c r="R179" s="90">
        <f>予実管理!R179</f>
        <v>0</v>
      </c>
      <c r="S179" s="154">
        <f>前期実績!Q137</f>
        <v>0</v>
      </c>
      <c r="T179" s="1313" t="str">
        <f t="shared" si="2"/>
        <v/>
      </c>
    </row>
    <row r="180" spans="3:20" ht="19">
      <c r="C180" s="222">
        <f>予実管理!C180</f>
        <v>0</v>
      </c>
      <c r="D180" s="202">
        <f>予実管理!D180</f>
        <v>0</v>
      </c>
      <c r="E180" s="202">
        <f>予実管理!E180</f>
        <v>0</v>
      </c>
      <c r="F180" s="202">
        <f>予実管理!F180</f>
        <v>0</v>
      </c>
      <c r="G180" s="202">
        <f>予実管理!G180</f>
        <v>0</v>
      </c>
      <c r="H180" s="202">
        <f>予実管理!H180</f>
        <v>0</v>
      </c>
      <c r="I180" s="202">
        <f>予実管理!I180</f>
        <v>0</v>
      </c>
      <c r="J180" s="202">
        <f>予実管理!J180</f>
        <v>0</v>
      </c>
      <c r="K180" s="202">
        <f>予実管理!K180</f>
        <v>0</v>
      </c>
      <c r="L180" s="202">
        <f>予実管理!L180</f>
        <v>0</v>
      </c>
      <c r="M180" s="202">
        <f>予実管理!M180</f>
        <v>0</v>
      </c>
      <c r="N180" s="202">
        <f>予実管理!N180</f>
        <v>0</v>
      </c>
      <c r="O180" s="202">
        <f>予実管理!O180</f>
        <v>0</v>
      </c>
      <c r="P180" s="202">
        <f>予実管理!P180</f>
        <v>0</v>
      </c>
      <c r="Q180" s="89">
        <f>予実管理!Q180</f>
        <v>0</v>
      </c>
      <c r="R180" s="90">
        <f>予実管理!R180</f>
        <v>0</v>
      </c>
      <c r="S180" s="154">
        <f>前期実績!Q138</f>
        <v>0</v>
      </c>
      <c r="T180" s="1313" t="str">
        <f t="shared" si="2"/>
        <v/>
      </c>
    </row>
    <row r="181" spans="3:20" ht="19">
      <c r="C181" s="222">
        <f>予実管理!C181</f>
        <v>0</v>
      </c>
      <c r="D181" s="202">
        <f>予実管理!D181</f>
        <v>0</v>
      </c>
      <c r="E181" s="202">
        <f>予実管理!E181</f>
        <v>0</v>
      </c>
      <c r="F181" s="202">
        <f>予実管理!F181</f>
        <v>0</v>
      </c>
      <c r="G181" s="202">
        <f>予実管理!G181</f>
        <v>0</v>
      </c>
      <c r="H181" s="202">
        <f>予実管理!H181</f>
        <v>0</v>
      </c>
      <c r="I181" s="202">
        <f>予実管理!I181</f>
        <v>0</v>
      </c>
      <c r="J181" s="202">
        <f>予実管理!J181</f>
        <v>0</v>
      </c>
      <c r="K181" s="202">
        <f>予実管理!K181</f>
        <v>0</v>
      </c>
      <c r="L181" s="202">
        <f>予実管理!L181</f>
        <v>0</v>
      </c>
      <c r="M181" s="202">
        <f>予実管理!M181</f>
        <v>0</v>
      </c>
      <c r="N181" s="202">
        <f>予実管理!N181</f>
        <v>0</v>
      </c>
      <c r="O181" s="202">
        <f>予実管理!O181</f>
        <v>0</v>
      </c>
      <c r="P181" s="202">
        <f>予実管理!P181</f>
        <v>0</v>
      </c>
      <c r="Q181" s="89">
        <f>予実管理!Q181</f>
        <v>0</v>
      </c>
      <c r="R181" s="90">
        <f>予実管理!R181</f>
        <v>0</v>
      </c>
      <c r="S181" s="154">
        <f>前期実績!Q139</f>
        <v>0</v>
      </c>
      <c r="T181" s="1313" t="str">
        <f t="shared" si="2"/>
        <v/>
      </c>
    </row>
    <row r="182" spans="3:20" ht="19">
      <c r="C182" s="222" t="str">
        <f>予実管理!C182</f>
        <v>[製]期末材料棚卸高</v>
      </c>
      <c r="D182" s="202">
        <f>予実管理!D182</f>
        <v>0</v>
      </c>
      <c r="E182" s="202">
        <f>予実管理!E182</f>
        <v>0</v>
      </c>
      <c r="F182" s="202">
        <f>予実管理!F182</f>
        <v>0</v>
      </c>
      <c r="G182" s="202">
        <f>予実管理!G182</f>
        <v>0</v>
      </c>
      <c r="H182" s="202">
        <f>予実管理!H182</f>
        <v>0</v>
      </c>
      <c r="I182" s="202">
        <f>予実管理!I182</f>
        <v>0</v>
      </c>
      <c r="J182" s="1217">
        <f>予実管理!J182</f>
        <v>0</v>
      </c>
      <c r="K182" s="202">
        <f>予実管理!K182</f>
        <v>0</v>
      </c>
      <c r="L182" s="202">
        <f>予実管理!L182</f>
        <v>0</v>
      </c>
      <c r="M182" s="202">
        <f>予実管理!M182</f>
        <v>0</v>
      </c>
      <c r="N182" s="202">
        <f>予実管理!N182</f>
        <v>0</v>
      </c>
      <c r="O182" s="202">
        <f>予実管理!O182</f>
        <v>0</v>
      </c>
      <c r="P182" s="202">
        <f>予実管理!P182</f>
        <v>0</v>
      </c>
      <c r="Q182" s="89">
        <f>予実管理!Q182</f>
        <v>0</v>
      </c>
      <c r="R182" s="90">
        <f>予実管理!R182</f>
        <v>0</v>
      </c>
      <c r="S182" s="154">
        <f>前期実績!Q140</f>
        <v>0</v>
      </c>
      <c r="T182" s="1313" t="str">
        <f t="shared" si="2"/>
        <v>A</v>
      </c>
    </row>
    <row r="183" spans="3:20" ht="19">
      <c r="C183" s="1218" t="str">
        <f>予実管理!C183</f>
        <v>材料費合計</v>
      </c>
      <c r="D183" s="1219">
        <f>予実管理!D183</f>
        <v>0</v>
      </c>
      <c r="E183" s="1219">
        <f>予実管理!E183</f>
        <v>0</v>
      </c>
      <c r="F183" s="1219">
        <f>予実管理!F183</f>
        <v>0</v>
      </c>
      <c r="G183" s="1219">
        <f>予実管理!G183</f>
        <v>0</v>
      </c>
      <c r="H183" s="1219">
        <f>予実管理!H183</f>
        <v>0</v>
      </c>
      <c r="I183" s="1219">
        <f>予実管理!I183</f>
        <v>0</v>
      </c>
      <c r="J183" s="1219">
        <f>予実管理!J183</f>
        <v>0</v>
      </c>
      <c r="K183" s="1219">
        <f>予実管理!K183</f>
        <v>0</v>
      </c>
      <c r="L183" s="1219">
        <f>予実管理!L183</f>
        <v>0</v>
      </c>
      <c r="M183" s="1219">
        <f>予実管理!M183</f>
        <v>0</v>
      </c>
      <c r="N183" s="1219">
        <f>予実管理!N183</f>
        <v>0</v>
      </c>
      <c r="O183" s="1219">
        <f>予実管理!O183</f>
        <v>0</v>
      </c>
      <c r="P183" s="1219">
        <f>予実管理!P183</f>
        <v>0</v>
      </c>
      <c r="Q183" s="1220">
        <f>予実管理!Q183</f>
        <v>0</v>
      </c>
      <c r="R183" s="1221">
        <f>予実管理!R183</f>
        <v>0</v>
      </c>
      <c r="S183" s="1222">
        <f>前期実績!Q141</f>
        <v>0</v>
      </c>
      <c r="T183" s="1313" t="str">
        <f t="shared" si="2"/>
        <v>A</v>
      </c>
    </row>
    <row r="184" spans="3:20" ht="19">
      <c r="C184" s="211" t="str">
        <f>予実管理!C184</f>
        <v>[労務費]</v>
      </c>
      <c r="D184" s="299">
        <f>予実管理!D184</f>
        <v>0</v>
      </c>
      <c r="E184" s="299">
        <f>予実管理!E184</f>
        <v>0</v>
      </c>
      <c r="F184" s="299">
        <f>予実管理!F184</f>
        <v>0</v>
      </c>
      <c r="G184" s="299">
        <f>予実管理!G184</f>
        <v>0</v>
      </c>
      <c r="H184" s="299">
        <f>予実管理!H184</f>
        <v>0</v>
      </c>
      <c r="I184" s="299">
        <f>予実管理!I184</f>
        <v>0</v>
      </c>
      <c r="J184" s="299">
        <f>予実管理!J184</f>
        <v>0</v>
      </c>
      <c r="K184" s="299">
        <f>予実管理!K184</f>
        <v>0</v>
      </c>
      <c r="L184" s="299">
        <f>予実管理!L184</f>
        <v>0</v>
      </c>
      <c r="M184" s="299">
        <f>予実管理!M184</f>
        <v>0</v>
      </c>
      <c r="N184" s="299">
        <f>予実管理!N184</f>
        <v>0</v>
      </c>
      <c r="O184" s="299">
        <f>予実管理!O184</f>
        <v>0</v>
      </c>
      <c r="P184" s="299">
        <f>予実管理!P184</f>
        <v>0</v>
      </c>
      <c r="Q184" s="101">
        <f>予実管理!Q184</f>
        <v>0</v>
      </c>
      <c r="R184" s="130">
        <f>予実管理!R184</f>
        <v>0</v>
      </c>
      <c r="S184" s="158">
        <f>前期実績!Q142</f>
        <v>0</v>
      </c>
      <c r="T184" s="1313" t="str">
        <f t="shared" si="2"/>
        <v>A</v>
      </c>
    </row>
    <row r="185" spans="3:20" ht="19">
      <c r="C185" s="222">
        <f>予実管理!C185</f>
        <v>0</v>
      </c>
      <c r="D185" s="1223">
        <f>予実管理!D185</f>
        <v>0</v>
      </c>
      <c r="E185" s="1223">
        <f>予実管理!E185</f>
        <v>0</v>
      </c>
      <c r="F185" s="1223">
        <f>予実管理!F185</f>
        <v>0</v>
      </c>
      <c r="G185" s="1223">
        <f>予実管理!G185</f>
        <v>0</v>
      </c>
      <c r="H185" s="1223">
        <f>予実管理!H185</f>
        <v>0</v>
      </c>
      <c r="I185" s="1223">
        <f>予実管理!I185</f>
        <v>0</v>
      </c>
      <c r="J185" s="1223">
        <f>予実管理!J185</f>
        <v>0</v>
      </c>
      <c r="K185" s="1223">
        <f>予実管理!K185</f>
        <v>0</v>
      </c>
      <c r="L185" s="1223">
        <f>予実管理!L185</f>
        <v>0</v>
      </c>
      <c r="M185" s="1223">
        <f>予実管理!M185</f>
        <v>0</v>
      </c>
      <c r="N185" s="1223">
        <f>予実管理!N185</f>
        <v>0</v>
      </c>
      <c r="O185" s="1223">
        <f>予実管理!O185</f>
        <v>0</v>
      </c>
      <c r="P185" s="1223">
        <f>予実管理!P185</f>
        <v>0</v>
      </c>
      <c r="Q185" s="181">
        <f>予実管理!Q185</f>
        <v>0</v>
      </c>
      <c r="R185" s="1221">
        <f>予実管理!R185</f>
        <v>0</v>
      </c>
      <c r="S185" s="1222">
        <f>前期実績!Q143</f>
        <v>0</v>
      </c>
      <c r="T185" s="1313" t="str">
        <f t="shared" si="2"/>
        <v/>
      </c>
    </row>
    <row r="186" spans="3:20" ht="19">
      <c r="C186" s="222">
        <f>予実管理!C186</f>
        <v>0</v>
      </c>
      <c r="D186" s="1224">
        <f>予実管理!D186</f>
        <v>0</v>
      </c>
      <c r="E186" s="1224">
        <f>予実管理!E186</f>
        <v>0</v>
      </c>
      <c r="F186" s="1224">
        <f>予実管理!F186</f>
        <v>0</v>
      </c>
      <c r="G186" s="1224">
        <f>予実管理!G186</f>
        <v>0</v>
      </c>
      <c r="H186" s="1224">
        <f>予実管理!H186</f>
        <v>0</v>
      </c>
      <c r="I186" s="1225">
        <f>予実管理!I186</f>
        <v>0</v>
      </c>
      <c r="J186" s="1225">
        <f>予実管理!J186</f>
        <v>0</v>
      </c>
      <c r="K186" s="1225">
        <f>予実管理!K186</f>
        <v>0</v>
      </c>
      <c r="L186" s="1225">
        <f>予実管理!L186</f>
        <v>0</v>
      </c>
      <c r="M186" s="1225">
        <f>予実管理!M186</f>
        <v>0</v>
      </c>
      <c r="N186" s="1225">
        <f>予実管理!N186</f>
        <v>0</v>
      </c>
      <c r="O186" s="1225">
        <f>予実管理!O186</f>
        <v>0</v>
      </c>
      <c r="P186" s="1223">
        <f>予実管理!P186</f>
        <v>0</v>
      </c>
      <c r="Q186" s="181">
        <f>予実管理!Q186</f>
        <v>0</v>
      </c>
      <c r="R186" s="115">
        <f>予実管理!R186</f>
        <v>0</v>
      </c>
      <c r="S186" s="154">
        <f>前期実績!Q144</f>
        <v>0</v>
      </c>
      <c r="T186" s="1313" t="str">
        <f t="shared" si="2"/>
        <v/>
      </c>
    </row>
    <row r="187" spans="3:20" ht="19">
      <c r="C187" s="222">
        <f>予実管理!C187</f>
        <v>0</v>
      </c>
      <c r="D187" s="1224">
        <f>予実管理!D187</f>
        <v>0</v>
      </c>
      <c r="E187" s="1224">
        <f>予実管理!E187</f>
        <v>0</v>
      </c>
      <c r="F187" s="1224">
        <f>予実管理!F187</f>
        <v>0</v>
      </c>
      <c r="G187" s="1226">
        <f>予実管理!G187</f>
        <v>0</v>
      </c>
      <c r="H187" s="1224">
        <f>予実管理!H187</f>
        <v>0</v>
      </c>
      <c r="I187" s="1224">
        <f>予実管理!I187</f>
        <v>0</v>
      </c>
      <c r="J187" s="1224">
        <f>予実管理!J187</f>
        <v>0</v>
      </c>
      <c r="K187" s="1224">
        <f>予実管理!K187</f>
        <v>0</v>
      </c>
      <c r="L187" s="1224">
        <f>予実管理!L187</f>
        <v>0</v>
      </c>
      <c r="M187" s="1224">
        <f>予実管理!M187</f>
        <v>0</v>
      </c>
      <c r="N187" s="1224">
        <f>予実管理!N187</f>
        <v>0</v>
      </c>
      <c r="O187" s="1224">
        <f>予実管理!O187</f>
        <v>0</v>
      </c>
      <c r="P187" s="1223">
        <f>予実管理!P187</f>
        <v>0</v>
      </c>
      <c r="Q187" s="181">
        <f>予実管理!Q187</f>
        <v>0</v>
      </c>
      <c r="R187" s="115">
        <f>予実管理!R187</f>
        <v>0</v>
      </c>
      <c r="S187" s="154">
        <f>前期実績!Q145</f>
        <v>0</v>
      </c>
      <c r="T187" s="1313" t="str">
        <f t="shared" si="2"/>
        <v/>
      </c>
    </row>
    <row r="188" spans="3:20" ht="19">
      <c r="C188" s="222">
        <f>予実管理!C188</f>
        <v>0</v>
      </c>
      <c r="D188" s="1224">
        <f>予実管理!D188</f>
        <v>0</v>
      </c>
      <c r="E188" s="1224">
        <f>予実管理!E188</f>
        <v>0</v>
      </c>
      <c r="F188" s="1224">
        <f>予実管理!F188</f>
        <v>0</v>
      </c>
      <c r="G188" s="1224">
        <f>予実管理!G188</f>
        <v>0</v>
      </c>
      <c r="H188" s="1224">
        <f>予実管理!H188</f>
        <v>0</v>
      </c>
      <c r="I188" s="1224">
        <f>予実管理!I188</f>
        <v>0</v>
      </c>
      <c r="J188" s="1224">
        <f>予実管理!J188</f>
        <v>0</v>
      </c>
      <c r="K188" s="1224">
        <f>予実管理!K188</f>
        <v>0</v>
      </c>
      <c r="L188" s="1224">
        <f>予実管理!L188</f>
        <v>0</v>
      </c>
      <c r="M188" s="1224">
        <f>予実管理!M188</f>
        <v>0</v>
      </c>
      <c r="N188" s="1224">
        <f>予実管理!N188</f>
        <v>0</v>
      </c>
      <c r="O188" s="1224">
        <f>予実管理!O188</f>
        <v>0</v>
      </c>
      <c r="P188" s="1223">
        <f>予実管理!P188</f>
        <v>0</v>
      </c>
      <c r="Q188" s="181">
        <f>予実管理!Q188</f>
        <v>0</v>
      </c>
      <c r="R188" s="115">
        <f>予実管理!R188</f>
        <v>0</v>
      </c>
      <c r="S188" s="154">
        <f>前期実績!Q146</f>
        <v>0</v>
      </c>
      <c r="T188" s="1313" t="str">
        <f t="shared" si="2"/>
        <v/>
      </c>
    </row>
    <row r="189" spans="3:20" ht="19">
      <c r="C189" s="222">
        <f>予実管理!C189</f>
        <v>0</v>
      </c>
      <c r="D189" s="1224">
        <f>予実管理!D189</f>
        <v>0</v>
      </c>
      <c r="E189" s="1224">
        <f>予実管理!E189</f>
        <v>0</v>
      </c>
      <c r="F189" s="1224">
        <f>予実管理!F189</f>
        <v>0</v>
      </c>
      <c r="G189" s="1224">
        <f>予実管理!G189</f>
        <v>0</v>
      </c>
      <c r="H189" s="1224">
        <f>予実管理!H189</f>
        <v>0</v>
      </c>
      <c r="I189" s="1224">
        <f>予実管理!I189</f>
        <v>0</v>
      </c>
      <c r="J189" s="1224">
        <f>予実管理!J189</f>
        <v>0</v>
      </c>
      <c r="K189" s="1224">
        <f>予実管理!K189</f>
        <v>0</v>
      </c>
      <c r="L189" s="1224">
        <f>予実管理!L189</f>
        <v>0</v>
      </c>
      <c r="M189" s="1224">
        <f>予実管理!M189</f>
        <v>0</v>
      </c>
      <c r="N189" s="1224">
        <f>予実管理!N189</f>
        <v>0</v>
      </c>
      <c r="O189" s="1224">
        <f>予実管理!O189</f>
        <v>0</v>
      </c>
      <c r="P189" s="387">
        <f>予実管理!P189</f>
        <v>0</v>
      </c>
      <c r="Q189" s="181">
        <f>予実管理!Q189</f>
        <v>0</v>
      </c>
      <c r="R189" s="115">
        <f>予実管理!R189</f>
        <v>0</v>
      </c>
      <c r="S189" s="154">
        <f>前期実績!Q147</f>
        <v>0</v>
      </c>
      <c r="T189" s="1313" t="str">
        <f t="shared" si="2"/>
        <v/>
      </c>
    </row>
    <row r="190" spans="3:20" ht="19">
      <c r="C190" s="222">
        <f>予実管理!C190</f>
        <v>0</v>
      </c>
      <c r="D190" s="1224">
        <f>予実管理!D190</f>
        <v>0</v>
      </c>
      <c r="E190" s="1224">
        <f>予実管理!E190</f>
        <v>0</v>
      </c>
      <c r="F190" s="1224">
        <f>予実管理!F190</f>
        <v>0</v>
      </c>
      <c r="G190" s="1224">
        <f>予実管理!G190</f>
        <v>0</v>
      </c>
      <c r="H190" s="1224">
        <f>予実管理!H190</f>
        <v>0</v>
      </c>
      <c r="I190" s="1224">
        <f>予実管理!I190</f>
        <v>0</v>
      </c>
      <c r="J190" s="1224">
        <f>予実管理!J190</f>
        <v>0</v>
      </c>
      <c r="K190" s="1224">
        <f>予実管理!K190</f>
        <v>0</v>
      </c>
      <c r="L190" s="1224">
        <f>予実管理!L190</f>
        <v>0</v>
      </c>
      <c r="M190" s="1224">
        <f>予実管理!M190</f>
        <v>0</v>
      </c>
      <c r="N190" s="1224">
        <f>予実管理!N190</f>
        <v>0</v>
      </c>
      <c r="O190" s="1224">
        <f>予実管理!O190</f>
        <v>0</v>
      </c>
      <c r="P190" s="387">
        <f>予実管理!P190</f>
        <v>0</v>
      </c>
      <c r="Q190" s="181">
        <f>予実管理!Q190</f>
        <v>0</v>
      </c>
      <c r="R190" s="115">
        <f>予実管理!R190</f>
        <v>0</v>
      </c>
      <c r="S190" s="154">
        <f>前期実績!Q148</f>
        <v>0</v>
      </c>
      <c r="T190" s="1313" t="str">
        <f t="shared" si="2"/>
        <v/>
      </c>
    </row>
    <row r="191" spans="3:20" ht="19">
      <c r="C191" s="222">
        <f>予実管理!C191</f>
        <v>0</v>
      </c>
      <c r="D191" s="1224">
        <f>予実管理!D191</f>
        <v>0</v>
      </c>
      <c r="E191" s="1224">
        <f>予実管理!E191</f>
        <v>0</v>
      </c>
      <c r="F191" s="1224">
        <f>予実管理!F191</f>
        <v>0</v>
      </c>
      <c r="G191" s="1224">
        <f>予実管理!G191</f>
        <v>0</v>
      </c>
      <c r="H191" s="1224">
        <f>予実管理!H191</f>
        <v>0</v>
      </c>
      <c r="I191" s="1224">
        <f>予実管理!I191</f>
        <v>0</v>
      </c>
      <c r="J191" s="1224">
        <f>予実管理!J191</f>
        <v>0</v>
      </c>
      <c r="K191" s="1224">
        <f>予実管理!K191</f>
        <v>0</v>
      </c>
      <c r="L191" s="1224">
        <f>予実管理!L191</f>
        <v>0</v>
      </c>
      <c r="M191" s="1224">
        <f>予実管理!M191</f>
        <v>0</v>
      </c>
      <c r="N191" s="1224">
        <f>予実管理!N191</f>
        <v>0</v>
      </c>
      <c r="O191" s="1224">
        <f>予実管理!O191</f>
        <v>0</v>
      </c>
      <c r="P191" s="387">
        <f>予実管理!P191</f>
        <v>0</v>
      </c>
      <c r="Q191" s="181">
        <f>予実管理!Q191</f>
        <v>0</v>
      </c>
      <c r="R191" s="115">
        <f>予実管理!R191</f>
        <v>0</v>
      </c>
      <c r="S191" s="154">
        <f>前期実績!Q149</f>
        <v>0</v>
      </c>
      <c r="T191" s="1313" t="str">
        <f t="shared" si="2"/>
        <v/>
      </c>
    </row>
    <row r="192" spans="3:20" ht="19">
      <c r="C192" s="222">
        <f>予実管理!C192</f>
        <v>0</v>
      </c>
      <c r="D192" s="1224">
        <f>予実管理!D192</f>
        <v>0</v>
      </c>
      <c r="E192" s="1224">
        <f>予実管理!E192</f>
        <v>0</v>
      </c>
      <c r="F192" s="1224">
        <f>予実管理!F192</f>
        <v>0</v>
      </c>
      <c r="G192" s="1224">
        <f>予実管理!G192</f>
        <v>0</v>
      </c>
      <c r="H192" s="1224">
        <f>予実管理!H192</f>
        <v>0</v>
      </c>
      <c r="I192" s="1224">
        <f>予実管理!I192</f>
        <v>0</v>
      </c>
      <c r="J192" s="1224">
        <f>予実管理!J192</f>
        <v>0</v>
      </c>
      <c r="K192" s="1224">
        <f>予実管理!K192</f>
        <v>0</v>
      </c>
      <c r="L192" s="1224">
        <f>予実管理!L192</f>
        <v>0</v>
      </c>
      <c r="M192" s="1224">
        <f>予実管理!M192</f>
        <v>0</v>
      </c>
      <c r="N192" s="1224">
        <f>予実管理!N192</f>
        <v>0</v>
      </c>
      <c r="O192" s="1224">
        <f>予実管理!O192</f>
        <v>0</v>
      </c>
      <c r="P192" s="387">
        <f>予実管理!P192</f>
        <v>0</v>
      </c>
      <c r="Q192" s="181">
        <f>予実管理!Q192</f>
        <v>0</v>
      </c>
      <c r="R192" s="115">
        <f>予実管理!R192</f>
        <v>0</v>
      </c>
      <c r="S192" s="154">
        <f>前期実績!Q150</f>
        <v>0</v>
      </c>
      <c r="T192" s="1313" t="str">
        <f t="shared" si="2"/>
        <v/>
      </c>
    </row>
    <row r="193" spans="3:20" ht="19">
      <c r="C193" s="222">
        <f>予実管理!C193</f>
        <v>0</v>
      </c>
      <c r="D193" s="1224">
        <f>予実管理!D193</f>
        <v>0</v>
      </c>
      <c r="E193" s="1224">
        <f>予実管理!E193</f>
        <v>0</v>
      </c>
      <c r="F193" s="1224">
        <f>予実管理!F193</f>
        <v>0</v>
      </c>
      <c r="G193" s="1224">
        <f>予実管理!G193</f>
        <v>0</v>
      </c>
      <c r="H193" s="1224">
        <f>予実管理!H193</f>
        <v>0</v>
      </c>
      <c r="I193" s="1224">
        <f>予実管理!I193</f>
        <v>0</v>
      </c>
      <c r="J193" s="1224">
        <f>予実管理!J193</f>
        <v>0</v>
      </c>
      <c r="K193" s="1224">
        <f>予実管理!K193</f>
        <v>0</v>
      </c>
      <c r="L193" s="1224">
        <f>予実管理!L193</f>
        <v>0</v>
      </c>
      <c r="M193" s="1224">
        <f>予実管理!M193</f>
        <v>0</v>
      </c>
      <c r="N193" s="1224">
        <f>予実管理!N193</f>
        <v>0</v>
      </c>
      <c r="O193" s="1224">
        <f>予実管理!O193</f>
        <v>0</v>
      </c>
      <c r="P193" s="387">
        <f>予実管理!P193</f>
        <v>0</v>
      </c>
      <c r="Q193" s="181">
        <f>予実管理!Q193</f>
        <v>0</v>
      </c>
      <c r="R193" s="115">
        <f>予実管理!R193</f>
        <v>0</v>
      </c>
      <c r="S193" s="154">
        <f>前期実績!Q151</f>
        <v>0</v>
      </c>
      <c r="T193" s="1313" t="str">
        <f t="shared" si="2"/>
        <v/>
      </c>
    </row>
    <row r="194" spans="3:20" ht="19">
      <c r="C194" s="222">
        <f>予実管理!C194</f>
        <v>0</v>
      </c>
      <c r="D194" s="1224">
        <f>予実管理!D194</f>
        <v>0</v>
      </c>
      <c r="E194" s="1224">
        <f>予実管理!E194</f>
        <v>0</v>
      </c>
      <c r="F194" s="1224">
        <f>予実管理!F194</f>
        <v>0</v>
      </c>
      <c r="G194" s="1224">
        <f>予実管理!G194</f>
        <v>0</v>
      </c>
      <c r="H194" s="1224">
        <f>予実管理!H194</f>
        <v>0</v>
      </c>
      <c r="I194" s="1224">
        <f>予実管理!I194</f>
        <v>0</v>
      </c>
      <c r="J194" s="1224">
        <f>予実管理!J194</f>
        <v>0</v>
      </c>
      <c r="K194" s="1224">
        <f>予実管理!K194</f>
        <v>0</v>
      </c>
      <c r="L194" s="1224">
        <f>予実管理!L194</f>
        <v>0</v>
      </c>
      <c r="M194" s="1224">
        <f>予実管理!M194</f>
        <v>0</v>
      </c>
      <c r="N194" s="1224">
        <f>予実管理!N194</f>
        <v>0</v>
      </c>
      <c r="O194" s="1224">
        <f>予実管理!O194</f>
        <v>0</v>
      </c>
      <c r="P194" s="387">
        <f>予実管理!P194</f>
        <v>0</v>
      </c>
      <c r="Q194" s="181">
        <f>予実管理!Q194</f>
        <v>0</v>
      </c>
      <c r="R194" s="115">
        <f>予実管理!R194</f>
        <v>0</v>
      </c>
      <c r="S194" s="154">
        <f>前期実績!Q152</f>
        <v>0</v>
      </c>
      <c r="T194" s="1313" t="str">
        <f t="shared" si="2"/>
        <v/>
      </c>
    </row>
    <row r="195" spans="3:20" ht="19">
      <c r="C195" s="1227" t="str">
        <f>予実管理!C195</f>
        <v>労務費合計</v>
      </c>
      <c r="D195" s="1228">
        <f>予実管理!D195</f>
        <v>0</v>
      </c>
      <c r="E195" s="1228">
        <f>予実管理!E195</f>
        <v>0</v>
      </c>
      <c r="F195" s="1228">
        <f>予実管理!F195</f>
        <v>0</v>
      </c>
      <c r="G195" s="1228">
        <f>予実管理!G195</f>
        <v>0</v>
      </c>
      <c r="H195" s="1228">
        <f>予実管理!H195</f>
        <v>0</v>
      </c>
      <c r="I195" s="1228">
        <f>予実管理!I195</f>
        <v>0</v>
      </c>
      <c r="J195" s="1228">
        <f>予実管理!J195</f>
        <v>0</v>
      </c>
      <c r="K195" s="1228">
        <f>予実管理!K195</f>
        <v>0</v>
      </c>
      <c r="L195" s="1228">
        <f>予実管理!L195</f>
        <v>0</v>
      </c>
      <c r="M195" s="1228">
        <f>予実管理!M195</f>
        <v>0</v>
      </c>
      <c r="N195" s="1228">
        <f>予実管理!N195</f>
        <v>0</v>
      </c>
      <c r="O195" s="1228">
        <f>予実管理!O195</f>
        <v>0</v>
      </c>
      <c r="P195" s="1228">
        <f>予実管理!P195</f>
        <v>0</v>
      </c>
      <c r="Q195" s="1220">
        <f>予実管理!Q195</f>
        <v>0</v>
      </c>
      <c r="R195" s="1221">
        <f>予実管理!R195</f>
        <v>0</v>
      </c>
      <c r="S195" s="1222">
        <f>前期実績!Q153</f>
        <v>0</v>
      </c>
      <c r="T195" s="1313" t="str">
        <f t="shared" si="2"/>
        <v>A</v>
      </c>
    </row>
    <row r="196" spans="3:20" ht="19">
      <c r="C196" s="211" t="str">
        <f>予実管理!C196</f>
        <v>[製造経費]</v>
      </c>
      <c r="D196" s="299">
        <f>予実管理!D196</f>
        <v>0</v>
      </c>
      <c r="E196" s="299">
        <f>予実管理!E196</f>
        <v>0</v>
      </c>
      <c r="F196" s="299">
        <f>予実管理!F196</f>
        <v>0</v>
      </c>
      <c r="G196" s="299">
        <f>予実管理!G196</f>
        <v>0</v>
      </c>
      <c r="H196" s="299">
        <f>予実管理!H196</f>
        <v>0</v>
      </c>
      <c r="I196" s="299">
        <f>予実管理!I196</f>
        <v>0</v>
      </c>
      <c r="J196" s="299">
        <f>予実管理!J196</f>
        <v>0</v>
      </c>
      <c r="K196" s="299">
        <f>予実管理!K196</f>
        <v>0</v>
      </c>
      <c r="L196" s="299">
        <f>予実管理!L196</f>
        <v>0</v>
      </c>
      <c r="M196" s="299">
        <f>予実管理!M196</f>
        <v>0</v>
      </c>
      <c r="N196" s="299">
        <f>予実管理!N196</f>
        <v>0</v>
      </c>
      <c r="O196" s="299">
        <f>予実管理!O196</f>
        <v>0</v>
      </c>
      <c r="P196" s="299">
        <f>予実管理!P196</f>
        <v>0</v>
      </c>
      <c r="Q196" s="101">
        <f>予実管理!Q196</f>
        <v>0</v>
      </c>
      <c r="R196" s="130">
        <f>予実管理!R196</f>
        <v>0</v>
      </c>
      <c r="S196" s="158">
        <f>前期実績!Q154</f>
        <v>0</v>
      </c>
      <c r="T196" s="1313" t="str">
        <f t="shared" si="2"/>
        <v>A</v>
      </c>
    </row>
    <row r="197" spans="3:20" ht="19">
      <c r="C197" s="222">
        <f>予実管理!C197</f>
        <v>0</v>
      </c>
      <c r="D197" s="1223">
        <f>予実管理!D197</f>
        <v>0</v>
      </c>
      <c r="E197" s="1223">
        <f>予実管理!E197</f>
        <v>0</v>
      </c>
      <c r="F197" s="1223">
        <f>予実管理!F197</f>
        <v>0</v>
      </c>
      <c r="G197" s="1223">
        <f>予実管理!G197</f>
        <v>0</v>
      </c>
      <c r="H197" s="1223">
        <f>予実管理!H197</f>
        <v>0</v>
      </c>
      <c r="I197" s="1223">
        <f>予実管理!I197</f>
        <v>0</v>
      </c>
      <c r="J197" s="1223">
        <f>予実管理!J197</f>
        <v>0</v>
      </c>
      <c r="K197" s="1223">
        <f>予実管理!K197</f>
        <v>0</v>
      </c>
      <c r="L197" s="1223">
        <f>予実管理!L197</f>
        <v>0</v>
      </c>
      <c r="M197" s="1223">
        <f>予実管理!M197</f>
        <v>0</v>
      </c>
      <c r="N197" s="1223">
        <f>予実管理!N197</f>
        <v>0</v>
      </c>
      <c r="O197" s="1223">
        <f>予実管理!O197</f>
        <v>0</v>
      </c>
      <c r="P197" s="1223">
        <f>予実管理!P197</f>
        <v>0</v>
      </c>
      <c r="Q197" s="89">
        <f>予実管理!Q197</f>
        <v>0</v>
      </c>
      <c r="R197" s="182">
        <f>予実管理!R197</f>
        <v>0</v>
      </c>
      <c r="S197" s="656">
        <f>前期実績!Q155</f>
        <v>0</v>
      </c>
      <c r="T197" s="1313" t="str">
        <f t="shared" ref="T197:T231" si="3">IF(C197&lt;&gt;0,"A","")</f>
        <v/>
      </c>
    </row>
    <row r="198" spans="3:20" ht="19">
      <c r="C198" s="222">
        <f>予実管理!C198</f>
        <v>0</v>
      </c>
      <c r="D198" s="1224">
        <f>予実管理!D198</f>
        <v>0</v>
      </c>
      <c r="E198" s="1224">
        <f>予実管理!E198</f>
        <v>0</v>
      </c>
      <c r="F198" s="1224">
        <f>予実管理!F198</f>
        <v>0</v>
      </c>
      <c r="G198" s="1224">
        <f>予実管理!G198</f>
        <v>0</v>
      </c>
      <c r="H198" s="1224">
        <f>予実管理!H198</f>
        <v>0</v>
      </c>
      <c r="I198" s="1225">
        <f>予実管理!I198</f>
        <v>0</v>
      </c>
      <c r="J198" s="1225">
        <f>予実管理!J198</f>
        <v>0</v>
      </c>
      <c r="K198" s="1225">
        <f>予実管理!K198</f>
        <v>0</v>
      </c>
      <c r="L198" s="1225">
        <f>予実管理!L198</f>
        <v>0</v>
      </c>
      <c r="M198" s="1225">
        <f>予実管理!M198</f>
        <v>0</v>
      </c>
      <c r="N198" s="1225">
        <f>予実管理!N198</f>
        <v>0</v>
      </c>
      <c r="O198" s="1225">
        <f>予実管理!O198</f>
        <v>0</v>
      </c>
      <c r="P198" s="1223">
        <f>予実管理!P198</f>
        <v>0</v>
      </c>
      <c r="Q198" s="89">
        <f>予実管理!Q198</f>
        <v>0</v>
      </c>
      <c r="R198" s="115">
        <f>予実管理!R198</f>
        <v>0</v>
      </c>
      <c r="S198" s="154">
        <f>前期実績!Q156</f>
        <v>0</v>
      </c>
      <c r="T198" s="1313" t="str">
        <f t="shared" si="3"/>
        <v/>
      </c>
    </row>
    <row r="199" spans="3:20" ht="19">
      <c r="C199" s="222">
        <f>予実管理!C199</f>
        <v>0</v>
      </c>
      <c r="D199" s="1224">
        <f>予実管理!D199</f>
        <v>0</v>
      </c>
      <c r="E199" s="1224">
        <f>予実管理!E199</f>
        <v>0</v>
      </c>
      <c r="F199" s="1224">
        <f>予実管理!F199</f>
        <v>0</v>
      </c>
      <c r="G199" s="1226">
        <f>予実管理!G199</f>
        <v>0</v>
      </c>
      <c r="H199" s="1224">
        <f>予実管理!H199</f>
        <v>0</v>
      </c>
      <c r="I199" s="1224">
        <f>予実管理!I199</f>
        <v>0</v>
      </c>
      <c r="J199" s="1224">
        <f>予実管理!J199</f>
        <v>0</v>
      </c>
      <c r="K199" s="1224">
        <f>予実管理!K199</f>
        <v>0</v>
      </c>
      <c r="L199" s="1224">
        <f>予実管理!L199</f>
        <v>0</v>
      </c>
      <c r="M199" s="1224">
        <f>予実管理!M199</f>
        <v>0</v>
      </c>
      <c r="N199" s="1224">
        <f>予実管理!N199</f>
        <v>0</v>
      </c>
      <c r="O199" s="1224">
        <f>予実管理!O199</f>
        <v>0</v>
      </c>
      <c r="P199" s="1223">
        <f>予実管理!P199</f>
        <v>0</v>
      </c>
      <c r="Q199" s="89">
        <f>予実管理!Q199</f>
        <v>0</v>
      </c>
      <c r="R199" s="115">
        <f>予実管理!R199</f>
        <v>0</v>
      </c>
      <c r="S199" s="154">
        <f>前期実績!Q157</f>
        <v>0</v>
      </c>
      <c r="T199" s="1313" t="str">
        <f t="shared" si="3"/>
        <v/>
      </c>
    </row>
    <row r="200" spans="3:20" ht="19">
      <c r="C200" s="222">
        <f>予実管理!C200</f>
        <v>0</v>
      </c>
      <c r="D200" s="1224">
        <f>予実管理!D200</f>
        <v>0</v>
      </c>
      <c r="E200" s="1224">
        <f>予実管理!E200</f>
        <v>0</v>
      </c>
      <c r="F200" s="1224">
        <f>予実管理!F200</f>
        <v>0</v>
      </c>
      <c r="G200" s="1224">
        <f>予実管理!G200</f>
        <v>0</v>
      </c>
      <c r="H200" s="1224">
        <f>予実管理!H200</f>
        <v>0</v>
      </c>
      <c r="I200" s="1224">
        <f>予実管理!I200</f>
        <v>0</v>
      </c>
      <c r="J200" s="1224">
        <f>予実管理!J200</f>
        <v>0</v>
      </c>
      <c r="K200" s="1224">
        <f>予実管理!K200</f>
        <v>0</v>
      </c>
      <c r="L200" s="1224">
        <f>予実管理!L200</f>
        <v>0</v>
      </c>
      <c r="M200" s="1224">
        <f>予実管理!M200</f>
        <v>0</v>
      </c>
      <c r="N200" s="1224">
        <f>予実管理!N200</f>
        <v>0</v>
      </c>
      <c r="O200" s="1224">
        <f>予実管理!O200</f>
        <v>0</v>
      </c>
      <c r="P200" s="1223">
        <f>予実管理!P200</f>
        <v>0</v>
      </c>
      <c r="Q200" s="89">
        <f>予実管理!Q200</f>
        <v>0</v>
      </c>
      <c r="R200" s="115">
        <f>予実管理!R200</f>
        <v>0</v>
      </c>
      <c r="S200" s="154">
        <f>前期実績!Q158</f>
        <v>0</v>
      </c>
      <c r="T200" s="1313" t="str">
        <f t="shared" si="3"/>
        <v/>
      </c>
    </row>
    <row r="201" spans="3:20" ht="19">
      <c r="C201" s="222">
        <f>予実管理!C201</f>
        <v>0</v>
      </c>
      <c r="D201" s="1224">
        <f>予実管理!D201</f>
        <v>0</v>
      </c>
      <c r="E201" s="1224">
        <f>予実管理!E201</f>
        <v>0</v>
      </c>
      <c r="F201" s="1224">
        <f>予実管理!F201</f>
        <v>0</v>
      </c>
      <c r="G201" s="1224">
        <f>予実管理!G201</f>
        <v>0</v>
      </c>
      <c r="H201" s="1224">
        <f>予実管理!H201</f>
        <v>0</v>
      </c>
      <c r="I201" s="1224">
        <f>予実管理!I201</f>
        <v>0</v>
      </c>
      <c r="J201" s="1224">
        <f>予実管理!J201</f>
        <v>0</v>
      </c>
      <c r="K201" s="1224">
        <f>予実管理!K201</f>
        <v>0</v>
      </c>
      <c r="L201" s="1224">
        <f>予実管理!L201</f>
        <v>0</v>
      </c>
      <c r="M201" s="1224">
        <f>予実管理!M201</f>
        <v>0</v>
      </c>
      <c r="N201" s="1224">
        <f>予実管理!N201</f>
        <v>0</v>
      </c>
      <c r="O201" s="1224">
        <f>予実管理!O201</f>
        <v>0</v>
      </c>
      <c r="P201" s="387">
        <f>予実管理!P201</f>
        <v>0</v>
      </c>
      <c r="Q201" s="89">
        <f>予実管理!Q201</f>
        <v>0</v>
      </c>
      <c r="R201" s="115">
        <f>予実管理!R201</f>
        <v>0</v>
      </c>
      <c r="S201" s="154">
        <f>前期実績!Q159</f>
        <v>0</v>
      </c>
      <c r="T201" s="1313" t="str">
        <f t="shared" si="3"/>
        <v/>
      </c>
    </row>
    <row r="202" spans="3:20" ht="19">
      <c r="C202" s="222">
        <f>予実管理!C202</f>
        <v>0</v>
      </c>
      <c r="D202" s="1224">
        <f>予実管理!D202</f>
        <v>0</v>
      </c>
      <c r="E202" s="1224">
        <f>予実管理!E202</f>
        <v>0</v>
      </c>
      <c r="F202" s="1224">
        <f>予実管理!F202</f>
        <v>0</v>
      </c>
      <c r="G202" s="1224">
        <f>予実管理!G202</f>
        <v>0</v>
      </c>
      <c r="H202" s="1224">
        <f>予実管理!H202</f>
        <v>0</v>
      </c>
      <c r="I202" s="1224">
        <f>予実管理!I202</f>
        <v>0</v>
      </c>
      <c r="J202" s="1224">
        <f>予実管理!J202</f>
        <v>0</v>
      </c>
      <c r="K202" s="1224">
        <f>予実管理!K202</f>
        <v>0</v>
      </c>
      <c r="L202" s="1224">
        <f>予実管理!L202</f>
        <v>0</v>
      </c>
      <c r="M202" s="1224">
        <f>予実管理!M202</f>
        <v>0</v>
      </c>
      <c r="N202" s="1224">
        <f>予実管理!N202</f>
        <v>0</v>
      </c>
      <c r="O202" s="1224">
        <f>予実管理!O202</f>
        <v>0</v>
      </c>
      <c r="P202" s="387">
        <f>予実管理!P202</f>
        <v>0</v>
      </c>
      <c r="Q202" s="89">
        <f>予実管理!Q202</f>
        <v>0</v>
      </c>
      <c r="R202" s="115">
        <f>予実管理!R202</f>
        <v>0</v>
      </c>
      <c r="S202" s="154">
        <f>前期実績!Q160</f>
        <v>0</v>
      </c>
      <c r="T202" s="1313" t="str">
        <f t="shared" si="3"/>
        <v/>
      </c>
    </row>
    <row r="203" spans="3:20" ht="19">
      <c r="C203" s="222">
        <f>予実管理!C203</f>
        <v>0</v>
      </c>
      <c r="D203" s="1224">
        <f>予実管理!D203</f>
        <v>0</v>
      </c>
      <c r="E203" s="1224">
        <f>予実管理!E203</f>
        <v>0</v>
      </c>
      <c r="F203" s="1224">
        <f>予実管理!F203</f>
        <v>0</v>
      </c>
      <c r="G203" s="1224">
        <f>予実管理!G203</f>
        <v>0</v>
      </c>
      <c r="H203" s="1224">
        <f>予実管理!H203</f>
        <v>0</v>
      </c>
      <c r="I203" s="1224">
        <f>予実管理!I203</f>
        <v>0</v>
      </c>
      <c r="J203" s="1224">
        <f>予実管理!J203</f>
        <v>0</v>
      </c>
      <c r="K203" s="1224">
        <f>予実管理!K203</f>
        <v>0</v>
      </c>
      <c r="L203" s="1224">
        <f>予実管理!L203</f>
        <v>0</v>
      </c>
      <c r="M203" s="1224">
        <f>予実管理!M203</f>
        <v>0</v>
      </c>
      <c r="N203" s="1224">
        <f>予実管理!N203</f>
        <v>0</v>
      </c>
      <c r="O203" s="1224">
        <f>予実管理!O203</f>
        <v>0</v>
      </c>
      <c r="P203" s="387">
        <f>予実管理!P203</f>
        <v>0</v>
      </c>
      <c r="Q203" s="89">
        <f>予実管理!Q203</f>
        <v>0</v>
      </c>
      <c r="R203" s="115">
        <f>予実管理!R203</f>
        <v>0</v>
      </c>
      <c r="S203" s="154">
        <f>前期実績!Q161</f>
        <v>0</v>
      </c>
      <c r="T203" s="1313" t="str">
        <f t="shared" si="3"/>
        <v/>
      </c>
    </row>
    <row r="204" spans="3:20" ht="19">
      <c r="C204" s="222">
        <f>予実管理!C204</f>
        <v>0</v>
      </c>
      <c r="D204" s="1224">
        <f>予実管理!D204</f>
        <v>0</v>
      </c>
      <c r="E204" s="1224">
        <f>予実管理!E204</f>
        <v>0</v>
      </c>
      <c r="F204" s="1224">
        <f>予実管理!F204</f>
        <v>0</v>
      </c>
      <c r="G204" s="1224">
        <f>予実管理!G204</f>
        <v>0</v>
      </c>
      <c r="H204" s="1224">
        <f>予実管理!H204</f>
        <v>0</v>
      </c>
      <c r="I204" s="1224">
        <f>予実管理!I204</f>
        <v>0</v>
      </c>
      <c r="J204" s="1224">
        <f>予実管理!J204</f>
        <v>0</v>
      </c>
      <c r="K204" s="1224">
        <f>予実管理!K204</f>
        <v>0</v>
      </c>
      <c r="L204" s="1224">
        <f>予実管理!L204</f>
        <v>0</v>
      </c>
      <c r="M204" s="1224">
        <f>予実管理!M204</f>
        <v>0</v>
      </c>
      <c r="N204" s="1224">
        <f>予実管理!N204</f>
        <v>0</v>
      </c>
      <c r="O204" s="1224">
        <f>予実管理!O204</f>
        <v>0</v>
      </c>
      <c r="P204" s="387">
        <f>予実管理!P204</f>
        <v>0</v>
      </c>
      <c r="Q204" s="89">
        <f>予実管理!Q204</f>
        <v>0</v>
      </c>
      <c r="R204" s="115">
        <f>予実管理!R204</f>
        <v>0</v>
      </c>
      <c r="S204" s="154">
        <f>前期実績!Q162</f>
        <v>0</v>
      </c>
      <c r="T204" s="1313" t="str">
        <f t="shared" si="3"/>
        <v/>
      </c>
    </row>
    <row r="205" spans="3:20" ht="19">
      <c r="C205" s="222">
        <f>予実管理!C205</f>
        <v>0</v>
      </c>
      <c r="D205" s="1224">
        <f>予実管理!D205</f>
        <v>0</v>
      </c>
      <c r="E205" s="1224">
        <f>予実管理!E205</f>
        <v>0</v>
      </c>
      <c r="F205" s="1224">
        <f>予実管理!F205</f>
        <v>0</v>
      </c>
      <c r="G205" s="1224">
        <f>予実管理!G205</f>
        <v>0</v>
      </c>
      <c r="H205" s="1224">
        <f>予実管理!H205</f>
        <v>0</v>
      </c>
      <c r="I205" s="1224">
        <f>予実管理!I205</f>
        <v>0</v>
      </c>
      <c r="J205" s="1224">
        <f>予実管理!J205</f>
        <v>0</v>
      </c>
      <c r="K205" s="1224">
        <f>予実管理!K205</f>
        <v>0</v>
      </c>
      <c r="L205" s="1224">
        <f>予実管理!L205</f>
        <v>0</v>
      </c>
      <c r="M205" s="1224">
        <f>予実管理!M205</f>
        <v>0</v>
      </c>
      <c r="N205" s="1224">
        <f>予実管理!N205</f>
        <v>0</v>
      </c>
      <c r="O205" s="1224">
        <f>予実管理!O205</f>
        <v>0</v>
      </c>
      <c r="P205" s="387">
        <f>予実管理!P205</f>
        <v>0</v>
      </c>
      <c r="Q205" s="89">
        <f>予実管理!Q205</f>
        <v>0</v>
      </c>
      <c r="R205" s="115">
        <f>予実管理!R205</f>
        <v>0</v>
      </c>
      <c r="S205" s="154">
        <f>前期実績!Q163</f>
        <v>0</v>
      </c>
      <c r="T205" s="1313" t="str">
        <f t="shared" si="3"/>
        <v/>
      </c>
    </row>
    <row r="206" spans="3:20" ht="19">
      <c r="C206" s="222">
        <f>予実管理!C206</f>
        <v>0</v>
      </c>
      <c r="D206" s="1224">
        <f>予実管理!D206</f>
        <v>0</v>
      </c>
      <c r="E206" s="1224">
        <f>予実管理!E206</f>
        <v>0</v>
      </c>
      <c r="F206" s="1224">
        <f>予実管理!F206</f>
        <v>0</v>
      </c>
      <c r="G206" s="1224">
        <f>予実管理!G206</f>
        <v>0</v>
      </c>
      <c r="H206" s="1224">
        <f>予実管理!H206</f>
        <v>0</v>
      </c>
      <c r="I206" s="1224">
        <f>予実管理!I206</f>
        <v>0</v>
      </c>
      <c r="J206" s="1224">
        <f>予実管理!J206</f>
        <v>0</v>
      </c>
      <c r="K206" s="1224">
        <f>予実管理!K206</f>
        <v>0</v>
      </c>
      <c r="L206" s="1224">
        <f>予実管理!L206</f>
        <v>0</v>
      </c>
      <c r="M206" s="1224">
        <f>予実管理!M206</f>
        <v>0</v>
      </c>
      <c r="N206" s="1224">
        <f>予実管理!N206</f>
        <v>0</v>
      </c>
      <c r="O206" s="1224">
        <f>予実管理!O206</f>
        <v>0</v>
      </c>
      <c r="P206" s="387">
        <f>予実管理!P206</f>
        <v>0</v>
      </c>
      <c r="Q206" s="89">
        <f>予実管理!Q206</f>
        <v>0</v>
      </c>
      <c r="R206" s="115">
        <f>予実管理!R206</f>
        <v>0</v>
      </c>
      <c r="S206" s="154">
        <f>前期実績!Q164</f>
        <v>0</v>
      </c>
      <c r="T206" s="1313" t="str">
        <f t="shared" si="3"/>
        <v/>
      </c>
    </row>
    <row r="207" spans="3:20" ht="19">
      <c r="C207" s="222">
        <f>予実管理!C207</f>
        <v>0</v>
      </c>
      <c r="D207" s="1223">
        <f>予実管理!D207</f>
        <v>0</v>
      </c>
      <c r="E207" s="1223">
        <f>予実管理!E207</f>
        <v>0</v>
      </c>
      <c r="F207" s="1223">
        <f>予実管理!F207</f>
        <v>0</v>
      </c>
      <c r="G207" s="1223">
        <f>予実管理!G207</f>
        <v>0</v>
      </c>
      <c r="H207" s="1223">
        <f>予実管理!H207</f>
        <v>0</v>
      </c>
      <c r="I207" s="1223">
        <f>予実管理!I207</f>
        <v>0</v>
      </c>
      <c r="J207" s="1223">
        <f>予実管理!J207</f>
        <v>0</v>
      </c>
      <c r="K207" s="1223">
        <f>予実管理!K207</f>
        <v>0</v>
      </c>
      <c r="L207" s="1223">
        <f>予実管理!L207</f>
        <v>0</v>
      </c>
      <c r="M207" s="1223">
        <f>予実管理!M207</f>
        <v>0</v>
      </c>
      <c r="N207" s="1223">
        <f>予実管理!N207</f>
        <v>0</v>
      </c>
      <c r="O207" s="1223">
        <f>予実管理!O207</f>
        <v>0</v>
      </c>
      <c r="P207" s="1223">
        <f>予実管理!P207</f>
        <v>0</v>
      </c>
      <c r="Q207" s="89">
        <f>予実管理!Q207</f>
        <v>0</v>
      </c>
      <c r="R207" s="182">
        <f>予実管理!R207</f>
        <v>0</v>
      </c>
      <c r="S207" s="656">
        <f>前期実績!Q165</f>
        <v>0</v>
      </c>
      <c r="T207" s="1313" t="str">
        <f t="shared" si="3"/>
        <v/>
      </c>
    </row>
    <row r="208" spans="3:20" ht="19">
      <c r="C208" s="222">
        <f>予実管理!C208</f>
        <v>0</v>
      </c>
      <c r="D208" s="1224">
        <f>予実管理!D208</f>
        <v>0</v>
      </c>
      <c r="E208" s="1224">
        <f>予実管理!E208</f>
        <v>0</v>
      </c>
      <c r="F208" s="1224">
        <f>予実管理!F208</f>
        <v>0</v>
      </c>
      <c r="G208" s="1224">
        <f>予実管理!G208</f>
        <v>0</v>
      </c>
      <c r="H208" s="1224">
        <f>予実管理!H208</f>
        <v>0</v>
      </c>
      <c r="I208" s="1225">
        <f>予実管理!I208</f>
        <v>0</v>
      </c>
      <c r="J208" s="1225">
        <f>予実管理!J208</f>
        <v>0</v>
      </c>
      <c r="K208" s="1225">
        <f>予実管理!K208</f>
        <v>0</v>
      </c>
      <c r="L208" s="1225">
        <f>予実管理!L208</f>
        <v>0</v>
      </c>
      <c r="M208" s="1225">
        <f>予実管理!M208</f>
        <v>0</v>
      </c>
      <c r="N208" s="1225">
        <f>予実管理!N208</f>
        <v>0</v>
      </c>
      <c r="O208" s="1225">
        <f>予実管理!O208</f>
        <v>0</v>
      </c>
      <c r="P208" s="1223">
        <f>予実管理!P208</f>
        <v>0</v>
      </c>
      <c r="Q208" s="89">
        <f>予実管理!Q208</f>
        <v>0</v>
      </c>
      <c r="R208" s="115">
        <f>予実管理!R208</f>
        <v>0</v>
      </c>
      <c r="S208" s="154">
        <f>前期実績!Q166</f>
        <v>0</v>
      </c>
      <c r="T208" s="1313" t="str">
        <f t="shared" si="3"/>
        <v/>
      </c>
    </row>
    <row r="209" spans="3:20" ht="19">
      <c r="C209" s="222">
        <f>予実管理!C209</f>
        <v>0</v>
      </c>
      <c r="D209" s="1224">
        <f>予実管理!D209</f>
        <v>0</v>
      </c>
      <c r="E209" s="1224">
        <f>予実管理!E209</f>
        <v>0</v>
      </c>
      <c r="F209" s="1224">
        <f>予実管理!F209</f>
        <v>0</v>
      </c>
      <c r="G209" s="1226">
        <f>予実管理!G209</f>
        <v>0</v>
      </c>
      <c r="H209" s="1224">
        <f>予実管理!H209</f>
        <v>0</v>
      </c>
      <c r="I209" s="1224">
        <f>予実管理!I209</f>
        <v>0</v>
      </c>
      <c r="J209" s="1224">
        <f>予実管理!J209</f>
        <v>0</v>
      </c>
      <c r="K209" s="1224">
        <f>予実管理!K209</f>
        <v>0</v>
      </c>
      <c r="L209" s="1224">
        <f>予実管理!L209</f>
        <v>0</v>
      </c>
      <c r="M209" s="1224">
        <f>予実管理!M209</f>
        <v>0</v>
      </c>
      <c r="N209" s="1224">
        <f>予実管理!N209</f>
        <v>0</v>
      </c>
      <c r="O209" s="1224">
        <f>予実管理!O209</f>
        <v>0</v>
      </c>
      <c r="P209" s="1223">
        <f>予実管理!P209</f>
        <v>0</v>
      </c>
      <c r="Q209" s="89">
        <f>予実管理!Q209</f>
        <v>0</v>
      </c>
      <c r="R209" s="115">
        <f>予実管理!R209</f>
        <v>0</v>
      </c>
      <c r="S209" s="154">
        <f>前期実績!Q167</f>
        <v>0</v>
      </c>
      <c r="T209" s="1313" t="str">
        <f t="shared" si="3"/>
        <v/>
      </c>
    </row>
    <row r="210" spans="3:20" ht="19">
      <c r="C210" s="222">
        <f>予実管理!C210</f>
        <v>0</v>
      </c>
      <c r="D210" s="1224">
        <f>予実管理!D210</f>
        <v>0</v>
      </c>
      <c r="E210" s="1224">
        <f>予実管理!E210</f>
        <v>0</v>
      </c>
      <c r="F210" s="1224">
        <f>予実管理!F210</f>
        <v>0</v>
      </c>
      <c r="G210" s="1224">
        <f>予実管理!G210</f>
        <v>0</v>
      </c>
      <c r="H210" s="1224">
        <f>予実管理!H210</f>
        <v>0</v>
      </c>
      <c r="I210" s="1224">
        <f>予実管理!I210</f>
        <v>0</v>
      </c>
      <c r="J210" s="1224">
        <f>予実管理!J210</f>
        <v>0</v>
      </c>
      <c r="K210" s="1224">
        <f>予実管理!K210</f>
        <v>0</v>
      </c>
      <c r="L210" s="1224">
        <f>予実管理!L210</f>
        <v>0</v>
      </c>
      <c r="M210" s="1224">
        <f>予実管理!M210</f>
        <v>0</v>
      </c>
      <c r="N210" s="1224">
        <f>予実管理!N210</f>
        <v>0</v>
      </c>
      <c r="O210" s="1224">
        <f>予実管理!O210</f>
        <v>0</v>
      </c>
      <c r="P210" s="1223">
        <f>予実管理!P210</f>
        <v>0</v>
      </c>
      <c r="Q210" s="89">
        <f>予実管理!Q210</f>
        <v>0</v>
      </c>
      <c r="R210" s="115">
        <f>予実管理!R210</f>
        <v>0</v>
      </c>
      <c r="S210" s="154">
        <f>前期実績!Q168</f>
        <v>0</v>
      </c>
      <c r="T210" s="1313" t="str">
        <f t="shared" si="3"/>
        <v/>
      </c>
    </row>
    <row r="211" spans="3:20" ht="19">
      <c r="C211" s="222">
        <f>予実管理!C211</f>
        <v>0</v>
      </c>
      <c r="D211" s="1224">
        <f>予実管理!D211</f>
        <v>0</v>
      </c>
      <c r="E211" s="1224">
        <f>予実管理!E211</f>
        <v>0</v>
      </c>
      <c r="F211" s="1224">
        <f>予実管理!F211</f>
        <v>0</v>
      </c>
      <c r="G211" s="1224">
        <f>予実管理!G211</f>
        <v>0</v>
      </c>
      <c r="H211" s="1224">
        <f>予実管理!H211</f>
        <v>0</v>
      </c>
      <c r="I211" s="1224">
        <f>予実管理!I211</f>
        <v>0</v>
      </c>
      <c r="J211" s="1224">
        <f>予実管理!J211</f>
        <v>0</v>
      </c>
      <c r="K211" s="1224">
        <f>予実管理!K211</f>
        <v>0</v>
      </c>
      <c r="L211" s="1224">
        <f>予実管理!L211</f>
        <v>0</v>
      </c>
      <c r="M211" s="1224">
        <f>予実管理!M211</f>
        <v>0</v>
      </c>
      <c r="N211" s="1224">
        <f>予実管理!N211</f>
        <v>0</v>
      </c>
      <c r="O211" s="1224">
        <f>予実管理!O211</f>
        <v>0</v>
      </c>
      <c r="P211" s="387">
        <f>予実管理!P211</f>
        <v>0</v>
      </c>
      <c r="Q211" s="89">
        <f>予実管理!Q211</f>
        <v>0</v>
      </c>
      <c r="R211" s="115">
        <f>予実管理!R211</f>
        <v>0</v>
      </c>
      <c r="S211" s="154">
        <f>前期実績!Q169</f>
        <v>0</v>
      </c>
      <c r="T211" s="1313" t="str">
        <f t="shared" si="3"/>
        <v/>
      </c>
    </row>
    <row r="212" spans="3:20" ht="19">
      <c r="C212" s="222">
        <f>予実管理!C212</f>
        <v>0</v>
      </c>
      <c r="D212" s="1224">
        <f>予実管理!D212</f>
        <v>0</v>
      </c>
      <c r="E212" s="1224">
        <f>予実管理!E212</f>
        <v>0</v>
      </c>
      <c r="F212" s="1224">
        <f>予実管理!F212</f>
        <v>0</v>
      </c>
      <c r="G212" s="1224">
        <f>予実管理!G212</f>
        <v>0</v>
      </c>
      <c r="H212" s="1224">
        <f>予実管理!H212</f>
        <v>0</v>
      </c>
      <c r="I212" s="1224">
        <f>予実管理!I212</f>
        <v>0</v>
      </c>
      <c r="J212" s="1224">
        <f>予実管理!J212</f>
        <v>0</v>
      </c>
      <c r="K212" s="1224">
        <f>予実管理!K212</f>
        <v>0</v>
      </c>
      <c r="L212" s="1224">
        <f>予実管理!L212</f>
        <v>0</v>
      </c>
      <c r="M212" s="1224">
        <f>予実管理!M212</f>
        <v>0</v>
      </c>
      <c r="N212" s="1224">
        <f>予実管理!N212</f>
        <v>0</v>
      </c>
      <c r="O212" s="1224">
        <f>予実管理!O212</f>
        <v>0</v>
      </c>
      <c r="P212" s="387">
        <f>予実管理!P212</f>
        <v>0</v>
      </c>
      <c r="Q212" s="89">
        <f>予実管理!Q212</f>
        <v>0</v>
      </c>
      <c r="R212" s="115">
        <f>予実管理!R212</f>
        <v>0</v>
      </c>
      <c r="S212" s="154">
        <f>前期実績!Q170</f>
        <v>0</v>
      </c>
      <c r="T212" s="1313" t="str">
        <f t="shared" si="3"/>
        <v/>
      </c>
    </row>
    <row r="213" spans="3:20" ht="19">
      <c r="C213" s="222">
        <f>予実管理!C213</f>
        <v>0</v>
      </c>
      <c r="D213" s="1224">
        <f>予実管理!D213</f>
        <v>0</v>
      </c>
      <c r="E213" s="1224">
        <f>予実管理!E213</f>
        <v>0</v>
      </c>
      <c r="F213" s="1224">
        <f>予実管理!F213</f>
        <v>0</v>
      </c>
      <c r="G213" s="1224">
        <f>予実管理!G213</f>
        <v>0</v>
      </c>
      <c r="H213" s="1224">
        <f>予実管理!H213</f>
        <v>0</v>
      </c>
      <c r="I213" s="1224">
        <f>予実管理!I213</f>
        <v>0</v>
      </c>
      <c r="J213" s="1224">
        <f>予実管理!J213</f>
        <v>0</v>
      </c>
      <c r="K213" s="1224">
        <f>予実管理!K213</f>
        <v>0</v>
      </c>
      <c r="L213" s="1224">
        <f>予実管理!L213</f>
        <v>0</v>
      </c>
      <c r="M213" s="1224">
        <f>予実管理!M213</f>
        <v>0</v>
      </c>
      <c r="N213" s="1224">
        <f>予実管理!N213</f>
        <v>0</v>
      </c>
      <c r="O213" s="1224">
        <f>予実管理!O213</f>
        <v>0</v>
      </c>
      <c r="P213" s="387">
        <f>予実管理!P213</f>
        <v>0</v>
      </c>
      <c r="Q213" s="89">
        <f>予実管理!Q213</f>
        <v>0</v>
      </c>
      <c r="R213" s="115">
        <f>予実管理!R213</f>
        <v>0</v>
      </c>
      <c r="S213" s="154">
        <f>前期実績!Q171</f>
        <v>0</v>
      </c>
      <c r="T213" s="1313" t="str">
        <f t="shared" si="3"/>
        <v/>
      </c>
    </row>
    <row r="214" spans="3:20" ht="19">
      <c r="C214" s="222">
        <f>予実管理!C214</f>
        <v>0</v>
      </c>
      <c r="D214" s="1224">
        <f>予実管理!D214</f>
        <v>0</v>
      </c>
      <c r="E214" s="1224">
        <f>予実管理!E214</f>
        <v>0</v>
      </c>
      <c r="F214" s="1224">
        <f>予実管理!F214</f>
        <v>0</v>
      </c>
      <c r="G214" s="1224">
        <f>予実管理!G214</f>
        <v>0</v>
      </c>
      <c r="H214" s="1224">
        <f>予実管理!H214</f>
        <v>0</v>
      </c>
      <c r="I214" s="1224">
        <f>予実管理!I214</f>
        <v>0</v>
      </c>
      <c r="J214" s="1224">
        <f>予実管理!J214</f>
        <v>0</v>
      </c>
      <c r="K214" s="1224">
        <f>予実管理!K214</f>
        <v>0</v>
      </c>
      <c r="L214" s="1224">
        <f>予実管理!L214</f>
        <v>0</v>
      </c>
      <c r="M214" s="1224">
        <f>予実管理!M214</f>
        <v>0</v>
      </c>
      <c r="N214" s="1224">
        <f>予実管理!N214</f>
        <v>0</v>
      </c>
      <c r="O214" s="1224">
        <f>予実管理!O214</f>
        <v>0</v>
      </c>
      <c r="P214" s="387">
        <f>予実管理!P214</f>
        <v>0</v>
      </c>
      <c r="Q214" s="89">
        <f>予実管理!Q214</f>
        <v>0</v>
      </c>
      <c r="R214" s="115">
        <f>予実管理!R214</f>
        <v>0</v>
      </c>
      <c r="S214" s="154">
        <f>前期実績!Q172</f>
        <v>0</v>
      </c>
      <c r="T214" s="1313" t="str">
        <f t="shared" si="3"/>
        <v/>
      </c>
    </row>
    <row r="215" spans="3:20" ht="19">
      <c r="C215" s="222">
        <f>予実管理!C215</f>
        <v>0</v>
      </c>
      <c r="D215" s="1224">
        <f>予実管理!D215</f>
        <v>0</v>
      </c>
      <c r="E215" s="1224">
        <f>予実管理!E215</f>
        <v>0</v>
      </c>
      <c r="F215" s="1224">
        <f>予実管理!F215</f>
        <v>0</v>
      </c>
      <c r="G215" s="1224">
        <f>予実管理!G215</f>
        <v>0</v>
      </c>
      <c r="H215" s="1224">
        <f>予実管理!H215</f>
        <v>0</v>
      </c>
      <c r="I215" s="1224">
        <f>予実管理!I215</f>
        <v>0</v>
      </c>
      <c r="J215" s="1224">
        <f>予実管理!J215</f>
        <v>0</v>
      </c>
      <c r="K215" s="1224">
        <f>予実管理!K215</f>
        <v>0</v>
      </c>
      <c r="L215" s="1224">
        <f>予実管理!L215</f>
        <v>0</v>
      </c>
      <c r="M215" s="1224">
        <f>予実管理!M215</f>
        <v>0</v>
      </c>
      <c r="N215" s="1224">
        <f>予実管理!N215</f>
        <v>0</v>
      </c>
      <c r="O215" s="1224">
        <f>予実管理!O215</f>
        <v>0</v>
      </c>
      <c r="P215" s="387">
        <f>予実管理!P215</f>
        <v>0</v>
      </c>
      <c r="Q215" s="89">
        <f>予実管理!Q215</f>
        <v>0</v>
      </c>
      <c r="R215" s="115">
        <f>予実管理!R215</f>
        <v>0</v>
      </c>
      <c r="S215" s="154">
        <f>前期実績!Q173</f>
        <v>0</v>
      </c>
      <c r="T215" s="1313" t="str">
        <f t="shared" si="3"/>
        <v/>
      </c>
    </row>
    <row r="216" spans="3:20" ht="19">
      <c r="C216" s="222">
        <f>予実管理!C216</f>
        <v>0</v>
      </c>
      <c r="D216" s="1224">
        <f>予実管理!D216</f>
        <v>0</v>
      </c>
      <c r="E216" s="1224">
        <f>予実管理!E216</f>
        <v>0</v>
      </c>
      <c r="F216" s="1224">
        <f>予実管理!F216</f>
        <v>0</v>
      </c>
      <c r="G216" s="1224">
        <f>予実管理!G216</f>
        <v>0</v>
      </c>
      <c r="H216" s="1224">
        <f>予実管理!H216</f>
        <v>0</v>
      </c>
      <c r="I216" s="1224">
        <f>予実管理!I216</f>
        <v>0</v>
      </c>
      <c r="J216" s="1224">
        <f>予実管理!J216</f>
        <v>0</v>
      </c>
      <c r="K216" s="1224">
        <f>予実管理!K216</f>
        <v>0</v>
      </c>
      <c r="L216" s="1224">
        <f>予実管理!L216</f>
        <v>0</v>
      </c>
      <c r="M216" s="1224">
        <f>予実管理!M216</f>
        <v>0</v>
      </c>
      <c r="N216" s="1224">
        <f>予実管理!N216</f>
        <v>0</v>
      </c>
      <c r="O216" s="1224">
        <f>予実管理!O216</f>
        <v>0</v>
      </c>
      <c r="P216" s="387">
        <f>予実管理!P216</f>
        <v>0</v>
      </c>
      <c r="Q216" s="89">
        <f>予実管理!Q216</f>
        <v>0</v>
      </c>
      <c r="R216" s="115">
        <f>予実管理!R216</f>
        <v>0</v>
      </c>
      <c r="S216" s="154">
        <f>前期実績!Q174</f>
        <v>0</v>
      </c>
      <c r="T216" s="1313" t="str">
        <f t="shared" si="3"/>
        <v/>
      </c>
    </row>
    <row r="217" spans="3:20" ht="19">
      <c r="C217" s="222">
        <f>予実管理!C217</f>
        <v>0</v>
      </c>
      <c r="D217" s="1223">
        <f>予実管理!D217</f>
        <v>0</v>
      </c>
      <c r="E217" s="1223">
        <f>予実管理!E217</f>
        <v>0</v>
      </c>
      <c r="F217" s="1223">
        <f>予実管理!F217</f>
        <v>0</v>
      </c>
      <c r="G217" s="1223">
        <f>予実管理!G217</f>
        <v>0</v>
      </c>
      <c r="H217" s="1223">
        <f>予実管理!H217</f>
        <v>0</v>
      </c>
      <c r="I217" s="1223">
        <f>予実管理!I217</f>
        <v>0</v>
      </c>
      <c r="J217" s="1223">
        <f>予実管理!J217</f>
        <v>0</v>
      </c>
      <c r="K217" s="1223">
        <f>予実管理!K217</f>
        <v>0</v>
      </c>
      <c r="L217" s="1223">
        <f>予実管理!L217</f>
        <v>0</v>
      </c>
      <c r="M217" s="1223">
        <f>予実管理!M217</f>
        <v>0</v>
      </c>
      <c r="N217" s="1223">
        <f>予実管理!N217</f>
        <v>0</v>
      </c>
      <c r="O217" s="1223">
        <f>予実管理!O217</f>
        <v>0</v>
      </c>
      <c r="P217" s="1223">
        <f>予実管理!P217</f>
        <v>0</v>
      </c>
      <c r="Q217" s="89">
        <f>予実管理!Q217</f>
        <v>0</v>
      </c>
      <c r="R217" s="182">
        <f>予実管理!R217</f>
        <v>0</v>
      </c>
      <c r="S217" s="656">
        <f>前期実績!Q175</f>
        <v>0</v>
      </c>
      <c r="T217" s="1313" t="str">
        <f t="shared" si="3"/>
        <v/>
      </c>
    </row>
    <row r="218" spans="3:20" ht="19">
      <c r="C218" s="222">
        <f>予実管理!C218</f>
        <v>0</v>
      </c>
      <c r="D218" s="1224">
        <f>予実管理!D218</f>
        <v>0</v>
      </c>
      <c r="E218" s="1224">
        <f>予実管理!E218</f>
        <v>0</v>
      </c>
      <c r="F218" s="1224">
        <f>予実管理!F218</f>
        <v>0</v>
      </c>
      <c r="G218" s="1224">
        <f>予実管理!G218</f>
        <v>0</v>
      </c>
      <c r="H218" s="1224">
        <f>予実管理!H218</f>
        <v>0</v>
      </c>
      <c r="I218" s="1225">
        <f>予実管理!I218</f>
        <v>0</v>
      </c>
      <c r="J218" s="1225">
        <f>予実管理!J218</f>
        <v>0</v>
      </c>
      <c r="K218" s="1225">
        <f>予実管理!K218</f>
        <v>0</v>
      </c>
      <c r="L218" s="1225">
        <f>予実管理!L218</f>
        <v>0</v>
      </c>
      <c r="M218" s="1225">
        <f>予実管理!M218</f>
        <v>0</v>
      </c>
      <c r="N218" s="1225">
        <f>予実管理!N218</f>
        <v>0</v>
      </c>
      <c r="O218" s="1225">
        <f>予実管理!O218</f>
        <v>0</v>
      </c>
      <c r="P218" s="1223">
        <f>予実管理!P218</f>
        <v>0</v>
      </c>
      <c r="Q218" s="89">
        <f>予実管理!Q218</f>
        <v>0</v>
      </c>
      <c r="R218" s="115">
        <f>予実管理!R218</f>
        <v>0</v>
      </c>
      <c r="S218" s="154">
        <f>前期実績!Q176</f>
        <v>0</v>
      </c>
      <c r="T218" s="1313" t="str">
        <f t="shared" si="3"/>
        <v/>
      </c>
    </row>
    <row r="219" spans="3:20" ht="19">
      <c r="C219" s="222">
        <f>予実管理!C219</f>
        <v>0</v>
      </c>
      <c r="D219" s="1224">
        <f>予実管理!D219</f>
        <v>0</v>
      </c>
      <c r="E219" s="1224">
        <f>予実管理!E219</f>
        <v>0</v>
      </c>
      <c r="F219" s="1224">
        <f>予実管理!F219</f>
        <v>0</v>
      </c>
      <c r="G219" s="1226">
        <f>予実管理!G219</f>
        <v>0</v>
      </c>
      <c r="H219" s="1224">
        <f>予実管理!H219</f>
        <v>0</v>
      </c>
      <c r="I219" s="1224">
        <f>予実管理!I219</f>
        <v>0</v>
      </c>
      <c r="J219" s="1224">
        <f>予実管理!J219</f>
        <v>0</v>
      </c>
      <c r="K219" s="1224">
        <f>予実管理!K219</f>
        <v>0</v>
      </c>
      <c r="L219" s="1224">
        <f>予実管理!L219</f>
        <v>0</v>
      </c>
      <c r="M219" s="1224">
        <f>予実管理!M219</f>
        <v>0</v>
      </c>
      <c r="N219" s="1224">
        <f>予実管理!N219</f>
        <v>0</v>
      </c>
      <c r="O219" s="1224">
        <f>予実管理!O219</f>
        <v>0</v>
      </c>
      <c r="P219" s="1223">
        <f>予実管理!P219</f>
        <v>0</v>
      </c>
      <c r="Q219" s="89">
        <f>予実管理!Q219</f>
        <v>0</v>
      </c>
      <c r="R219" s="115">
        <f>予実管理!R219</f>
        <v>0</v>
      </c>
      <c r="S219" s="154">
        <f>前期実績!Q177</f>
        <v>0</v>
      </c>
      <c r="T219" s="1313" t="str">
        <f t="shared" si="3"/>
        <v/>
      </c>
    </row>
    <row r="220" spans="3:20" ht="19">
      <c r="C220" s="222">
        <f>予実管理!C220</f>
        <v>0</v>
      </c>
      <c r="D220" s="1224">
        <f>予実管理!D220</f>
        <v>0</v>
      </c>
      <c r="E220" s="1224">
        <f>予実管理!E220</f>
        <v>0</v>
      </c>
      <c r="F220" s="1224">
        <f>予実管理!F220</f>
        <v>0</v>
      </c>
      <c r="G220" s="1224">
        <f>予実管理!G220</f>
        <v>0</v>
      </c>
      <c r="H220" s="1224">
        <f>予実管理!H220</f>
        <v>0</v>
      </c>
      <c r="I220" s="1224">
        <f>予実管理!I220</f>
        <v>0</v>
      </c>
      <c r="J220" s="1224">
        <f>予実管理!J220</f>
        <v>0</v>
      </c>
      <c r="K220" s="1224">
        <f>予実管理!K220</f>
        <v>0</v>
      </c>
      <c r="L220" s="1224">
        <f>予実管理!L220</f>
        <v>0</v>
      </c>
      <c r="M220" s="1224">
        <f>予実管理!M220</f>
        <v>0</v>
      </c>
      <c r="N220" s="1224">
        <f>予実管理!N220</f>
        <v>0</v>
      </c>
      <c r="O220" s="1224">
        <f>予実管理!O220</f>
        <v>0</v>
      </c>
      <c r="P220" s="1223">
        <f>予実管理!P220</f>
        <v>0</v>
      </c>
      <c r="Q220" s="89">
        <f>予実管理!Q220</f>
        <v>0</v>
      </c>
      <c r="R220" s="115">
        <f>予実管理!R220</f>
        <v>0</v>
      </c>
      <c r="S220" s="154">
        <f>前期実績!Q178</f>
        <v>0</v>
      </c>
      <c r="T220" s="1313" t="str">
        <f t="shared" si="3"/>
        <v/>
      </c>
    </row>
    <row r="221" spans="3:20" ht="19">
      <c r="C221" s="222">
        <f>予実管理!C221</f>
        <v>0</v>
      </c>
      <c r="D221" s="1224">
        <f>予実管理!D221</f>
        <v>0</v>
      </c>
      <c r="E221" s="1224">
        <f>予実管理!E221</f>
        <v>0</v>
      </c>
      <c r="F221" s="1224">
        <f>予実管理!F221</f>
        <v>0</v>
      </c>
      <c r="G221" s="1224">
        <f>予実管理!G221</f>
        <v>0</v>
      </c>
      <c r="H221" s="1224">
        <f>予実管理!H221</f>
        <v>0</v>
      </c>
      <c r="I221" s="1224">
        <f>予実管理!I221</f>
        <v>0</v>
      </c>
      <c r="J221" s="1224">
        <f>予実管理!J221</f>
        <v>0</v>
      </c>
      <c r="K221" s="1224">
        <f>予実管理!K221</f>
        <v>0</v>
      </c>
      <c r="L221" s="1224">
        <f>予実管理!L221</f>
        <v>0</v>
      </c>
      <c r="M221" s="1224">
        <f>予実管理!M221</f>
        <v>0</v>
      </c>
      <c r="N221" s="1224">
        <f>予実管理!N221</f>
        <v>0</v>
      </c>
      <c r="O221" s="1224">
        <f>予実管理!O221</f>
        <v>0</v>
      </c>
      <c r="P221" s="387">
        <f>予実管理!P221</f>
        <v>0</v>
      </c>
      <c r="Q221" s="89">
        <f>予実管理!Q221</f>
        <v>0</v>
      </c>
      <c r="R221" s="115">
        <f>予実管理!R221</f>
        <v>0</v>
      </c>
      <c r="S221" s="154">
        <f>前期実績!Q179</f>
        <v>0</v>
      </c>
      <c r="T221" s="1313" t="str">
        <f t="shared" si="3"/>
        <v/>
      </c>
    </row>
    <row r="222" spans="3:20" ht="19">
      <c r="C222" s="222">
        <f>予実管理!C222</f>
        <v>0</v>
      </c>
      <c r="D222" s="1224">
        <f>予実管理!D222</f>
        <v>0</v>
      </c>
      <c r="E222" s="1224">
        <f>予実管理!E222</f>
        <v>0</v>
      </c>
      <c r="F222" s="1224">
        <f>予実管理!F222</f>
        <v>0</v>
      </c>
      <c r="G222" s="1224">
        <f>予実管理!G222</f>
        <v>0</v>
      </c>
      <c r="H222" s="1224">
        <f>予実管理!H222</f>
        <v>0</v>
      </c>
      <c r="I222" s="1224">
        <f>予実管理!I222</f>
        <v>0</v>
      </c>
      <c r="J222" s="1224">
        <f>予実管理!J222</f>
        <v>0</v>
      </c>
      <c r="K222" s="1224">
        <f>予実管理!K222</f>
        <v>0</v>
      </c>
      <c r="L222" s="1224">
        <f>予実管理!L222</f>
        <v>0</v>
      </c>
      <c r="M222" s="1224">
        <f>予実管理!M222</f>
        <v>0</v>
      </c>
      <c r="N222" s="1224">
        <f>予実管理!N222</f>
        <v>0</v>
      </c>
      <c r="O222" s="1224">
        <f>予実管理!O222</f>
        <v>0</v>
      </c>
      <c r="P222" s="387">
        <f>予実管理!P222</f>
        <v>0</v>
      </c>
      <c r="Q222" s="89">
        <f>予実管理!Q222</f>
        <v>0</v>
      </c>
      <c r="R222" s="115">
        <f>予実管理!R222</f>
        <v>0</v>
      </c>
      <c r="S222" s="154">
        <f>前期実績!Q180</f>
        <v>0</v>
      </c>
      <c r="T222" s="1313" t="str">
        <f t="shared" si="3"/>
        <v/>
      </c>
    </row>
    <row r="223" spans="3:20" ht="19">
      <c r="C223" s="222">
        <f>予実管理!C223</f>
        <v>0</v>
      </c>
      <c r="D223" s="1224">
        <f>予実管理!D223</f>
        <v>0</v>
      </c>
      <c r="E223" s="1224">
        <f>予実管理!E223</f>
        <v>0</v>
      </c>
      <c r="F223" s="1224">
        <f>予実管理!F223</f>
        <v>0</v>
      </c>
      <c r="G223" s="1224">
        <f>予実管理!G223</f>
        <v>0</v>
      </c>
      <c r="H223" s="1224">
        <f>予実管理!H223</f>
        <v>0</v>
      </c>
      <c r="I223" s="1224">
        <f>予実管理!I223</f>
        <v>0</v>
      </c>
      <c r="J223" s="1224">
        <f>予実管理!J223</f>
        <v>0</v>
      </c>
      <c r="K223" s="1224">
        <f>予実管理!K223</f>
        <v>0</v>
      </c>
      <c r="L223" s="1224">
        <f>予実管理!L223</f>
        <v>0</v>
      </c>
      <c r="M223" s="1224">
        <f>予実管理!M223</f>
        <v>0</v>
      </c>
      <c r="N223" s="1224">
        <f>予実管理!N223</f>
        <v>0</v>
      </c>
      <c r="O223" s="1224">
        <f>予実管理!O223</f>
        <v>0</v>
      </c>
      <c r="P223" s="387">
        <f>予実管理!P223</f>
        <v>0</v>
      </c>
      <c r="Q223" s="89">
        <f>予実管理!Q223</f>
        <v>0</v>
      </c>
      <c r="R223" s="115">
        <f>予実管理!R223</f>
        <v>0</v>
      </c>
      <c r="S223" s="154">
        <f>前期実績!Q181</f>
        <v>0</v>
      </c>
      <c r="T223" s="1313" t="str">
        <f t="shared" si="3"/>
        <v/>
      </c>
    </row>
    <row r="224" spans="3:20" ht="19">
      <c r="C224" s="222">
        <f>予実管理!C224</f>
        <v>0</v>
      </c>
      <c r="D224" s="1224">
        <f>予実管理!D224</f>
        <v>0</v>
      </c>
      <c r="E224" s="1224">
        <f>予実管理!E224</f>
        <v>0</v>
      </c>
      <c r="F224" s="1224">
        <f>予実管理!F224</f>
        <v>0</v>
      </c>
      <c r="G224" s="1224">
        <f>予実管理!G224</f>
        <v>0</v>
      </c>
      <c r="H224" s="1224">
        <f>予実管理!H224</f>
        <v>0</v>
      </c>
      <c r="I224" s="1224">
        <f>予実管理!I224</f>
        <v>0</v>
      </c>
      <c r="J224" s="1224">
        <f>予実管理!J224</f>
        <v>0</v>
      </c>
      <c r="K224" s="1224">
        <f>予実管理!K224</f>
        <v>0</v>
      </c>
      <c r="L224" s="1224">
        <f>予実管理!L224</f>
        <v>0</v>
      </c>
      <c r="M224" s="1224">
        <f>予実管理!M224</f>
        <v>0</v>
      </c>
      <c r="N224" s="1224">
        <f>予実管理!N224</f>
        <v>0</v>
      </c>
      <c r="O224" s="1224">
        <f>予実管理!O224</f>
        <v>0</v>
      </c>
      <c r="P224" s="387">
        <f>予実管理!P224</f>
        <v>0</v>
      </c>
      <c r="Q224" s="89">
        <f>予実管理!Q224</f>
        <v>0</v>
      </c>
      <c r="R224" s="115">
        <f>予実管理!R224</f>
        <v>0</v>
      </c>
      <c r="S224" s="154">
        <f>前期実績!Q182</f>
        <v>0</v>
      </c>
      <c r="T224" s="1313" t="str">
        <f t="shared" si="3"/>
        <v/>
      </c>
    </row>
    <row r="225" spans="3:20" ht="19">
      <c r="C225" s="222">
        <f>予実管理!C225</f>
        <v>0</v>
      </c>
      <c r="D225" s="1224">
        <f>予実管理!D225</f>
        <v>0</v>
      </c>
      <c r="E225" s="1224">
        <f>予実管理!E225</f>
        <v>0</v>
      </c>
      <c r="F225" s="1224">
        <f>予実管理!F225</f>
        <v>0</v>
      </c>
      <c r="G225" s="1224">
        <f>予実管理!G225</f>
        <v>0</v>
      </c>
      <c r="H225" s="1224">
        <f>予実管理!H225</f>
        <v>0</v>
      </c>
      <c r="I225" s="1224">
        <f>予実管理!I225</f>
        <v>0</v>
      </c>
      <c r="J225" s="1224">
        <f>予実管理!J225</f>
        <v>0</v>
      </c>
      <c r="K225" s="1224">
        <f>予実管理!K225</f>
        <v>0</v>
      </c>
      <c r="L225" s="1224">
        <f>予実管理!L225</f>
        <v>0</v>
      </c>
      <c r="M225" s="1224">
        <f>予実管理!M225</f>
        <v>0</v>
      </c>
      <c r="N225" s="1224">
        <f>予実管理!N225</f>
        <v>0</v>
      </c>
      <c r="O225" s="1224">
        <f>予実管理!O225</f>
        <v>0</v>
      </c>
      <c r="P225" s="387">
        <f>予実管理!P225</f>
        <v>0</v>
      </c>
      <c r="Q225" s="89">
        <f>予実管理!Q225</f>
        <v>0</v>
      </c>
      <c r="R225" s="115">
        <f>予実管理!R225</f>
        <v>0</v>
      </c>
      <c r="S225" s="154">
        <f>前期実績!Q183</f>
        <v>0</v>
      </c>
      <c r="T225" s="1313" t="str">
        <f t="shared" si="3"/>
        <v/>
      </c>
    </row>
    <row r="226" spans="3:20" ht="19">
      <c r="C226" s="222">
        <f>予実管理!C226</f>
        <v>0</v>
      </c>
      <c r="D226" s="1224">
        <f>予実管理!D226</f>
        <v>0</v>
      </c>
      <c r="E226" s="1224">
        <f>予実管理!E226</f>
        <v>0</v>
      </c>
      <c r="F226" s="1224">
        <f>予実管理!F226</f>
        <v>0</v>
      </c>
      <c r="G226" s="1224">
        <f>予実管理!G226</f>
        <v>0</v>
      </c>
      <c r="H226" s="1224">
        <f>予実管理!H226</f>
        <v>0</v>
      </c>
      <c r="I226" s="1224">
        <f>予実管理!I226</f>
        <v>0</v>
      </c>
      <c r="J226" s="1224">
        <f>予実管理!J226</f>
        <v>0</v>
      </c>
      <c r="K226" s="1224">
        <f>予実管理!K226</f>
        <v>0</v>
      </c>
      <c r="L226" s="1224">
        <f>予実管理!L226</f>
        <v>0</v>
      </c>
      <c r="M226" s="1224">
        <f>予実管理!M226</f>
        <v>0</v>
      </c>
      <c r="N226" s="1224">
        <f>予実管理!N226</f>
        <v>0</v>
      </c>
      <c r="O226" s="1224">
        <f>予実管理!O226</f>
        <v>0</v>
      </c>
      <c r="P226" s="387">
        <f>予実管理!P226</f>
        <v>0</v>
      </c>
      <c r="Q226" s="89">
        <f>予実管理!Q226</f>
        <v>0</v>
      </c>
      <c r="R226" s="115">
        <f>予実管理!R226</f>
        <v>0</v>
      </c>
      <c r="S226" s="154">
        <f>前期実績!Q184</f>
        <v>0</v>
      </c>
      <c r="T226" s="1313" t="str">
        <f t="shared" si="3"/>
        <v/>
      </c>
    </row>
    <row r="227" spans="3:20" ht="19">
      <c r="C227" s="1227" t="str">
        <f>予実管理!C227</f>
        <v>製造経費合計</v>
      </c>
      <c r="D227" s="1228">
        <f>予実管理!D227</f>
        <v>0</v>
      </c>
      <c r="E227" s="1228">
        <f>予実管理!E227</f>
        <v>0</v>
      </c>
      <c r="F227" s="1228">
        <f>予実管理!F227</f>
        <v>0</v>
      </c>
      <c r="G227" s="1228">
        <f>予実管理!G227</f>
        <v>0</v>
      </c>
      <c r="H227" s="1228">
        <f>予実管理!H227</f>
        <v>0</v>
      </c>
      <c r="I227" s="1228">
        <f>予実管理!I227</f>
        <v>0</v>
      </c>
      <c r="J227" s="1228">
        <f>予実管理!J227</f>
        <v>0</v>
      </c>
      <c r="K227" s="1228">
        <f>予実管理!K227</f>
        <v>0</v>
      </c>
      <c r="L227" s="1228">
        <f>予実管理!L227</f>
        <v>0</v>
      </c>
      <c r="M227" s="1228">
        <f>予実管理!M227</f>
        <v>0</v>
      </c>
      <c r="N227" s="1228">
        <f>予実管理!N227</f>
        <v>0</v>
      </c>
      <c r="O227" s="1228">
        <f>予実管理!O227</f>
        <v>0</v>
      </c>
      <c r="P227" s="1228">
        <f>予実管理!P227</f>
        <v>0</v>
      </c>
      <c r="Q227" s="1220">
        <f>予実管理!Q227</f>
        <v>0</v>
      </c>
      <c r="R227" s="1221">
        <f>予実管理!R227</f>
        <v>0</v>
      </c>
      <c r="S227" s="1222">
        <f>前期実績!Q185</f>
        <v>0</v>
      </c>
      <c r="T227" s="1313" t="str">
        <f t="shared" si="3"/>
        <v>A</v>
      </c>
    </row>
    <row r="228" spans="3:20" ht="19">
      <c r="C228" s="1227" t="str">
        <f>予実管理!C228</f>
        <v>総製造費用</v>
      </c>
      <c r="D228" s="1228">
        <f>予実管理!D228</f>
        <v>0</v>
      </c>
      <c r="E228" s="1228">
        <f>予実管理!E228</f>
        <v>0</v>
      </c>
      <c r="F228" s="1228">
        <f>予実管理!F228</f>
        <v>0</v>
      </c>
      <c r="G228" s="1228">
        <f>予実管理!G228</f>
        <v>0</v>
      </c>
      <c r="H228" s="1228">
        <f>予実管理!H228</f>
        <v>0</v>
      </c>
      <c r="I228" s="1228">
        <f>予実管理!I228</f>
        <v>0</v>
      </c>
      <c r="J228" s="1228">
        <f>予実管理!J228</f>
        <v>0</v>
      </c>
      <c r="K228" s="1228">
        <f>予実管理!K228</f>
        <v>0</v>
      </c>
      <c r="L228" s="1228">
        <f>予実管理!L228</f>
        <v>0</v>
      </c>
      <c r="M228" s="1228">
        <f>予実管理!M228</f>
        <v>0</v>
      </c>
      <c r="N228" s="1228">
        <f>予実管理!N228</f>
        <v>0</v>
      </c>
      <c r="O228" s="1228">
        <f>予実管理!O228</f>
        <v>0</v>
      </c>
      <c r="P228" s="1228">
        <f>予実管理!P228</f>
        <v>0</v>
      </c>
      <c r="Q228" s="1220">
        <f>予実管理!Q228</f>
        <v>0</v>
      </c>
      <c r="R228" s="1221">
        <f>予実管理!R228</f>
        <v>0</v>
      </c>
      <c r="S228" s="1222">
        <f>前期実績!Q186</f>
        <v>0</v>
      </c>
      <c r="T228" s="1313" t="str">
        <f t="shared" si="3"/>
        <v>A</v>
      </c>
    </row>
    <row r="229" spans="3:20" ht="19">
      <c r="C229" s="1227" t="str">
        <f>予実管理!C229</f>
        <v>期首仕掛品</v>
      </c>
      <c r="D229" s="1228">
        <f>予実管理!D229</f>
        <v>0</v>
      </c>
      <c r="E229" s="1228">
        <f>予実管理!E229</f>
        <v>0</v>
      </c>
      <c r="F229" s="1228">
        <f>予実管理!F229</f>
        <v>0</v>
      </c>
      <c r="G229" s="1228">
        <f>予実管理!G229</f>
        <v>0</v>
      </c>
      <c r="H229" s="1228">
        <f>予実管理!H229</f>
        <v>0</v>
      </c>
      <c r="I229" s="1228">
        <f>予実管理!I229</f>
        <v>0</v>
      </c>
      <c r="J229" s="1228">
        <f>予実管理!J229</f>
        <v>0</v>
      </c>
      <c r="K229" s="1228">
        <f>予実管理!K229</f>
        <v>0</v>
      </c>
      <c r="L229" s="1228">
        <f>予実管理!L229</f>
        <v>0</v>
      </c>
      <c r="M229" s="1228">
        <f>予実管理!M229</f>
        <v>0</v>
      </c>
      <c r="N229" s="1228">
        <f>予実管理!N229</f>
        <v>0</v>
      </c>
      <c r="O229" s="1228">
        <f>予実管理!O229</f>
        <v>0</v>
      </c>
      <c r="P229" s="1228">
        <f>予実管理!P229</f>
        <v>0</v>
      </c>
      <c r="Q229" s="1220">
        <f>予実管理!Q229</f>
        <v>0</v>
      </c>
      <c r="R229" s="1221">
        <f>予実管理!R229</f>
        <v>0</v>
      </c>
      <c r="S229" s="1222">
        <f>前期実績!Q187</f>
        <v>0</v>
      </c>
      <c r="T229" s="1313" t="str">
        <f t="shared" si="3"/>
        <v>A</v>
      </c>
    </row>
    <row r="230" spans="3:20" ht="19">
      <c r="C230" s="1229" t="str">
        <f>予実管理!C230</f>
        <v>期末仕掛品</v>
      </c>
      <c r="D230" s="1230">
        <f>予実管理!D230</f>
        <v>0</v>
      </c>
      <c r="E230" s="1230">
        <f>予実管理!E230</f>
        <v>0</v>
      </c>
      <c r="F230" s="1230">
        <f>予実管理!F230</f>
        <v>0</v>
      </c>
      <c r="G230" s="1230">
        <f>予実管理!G230</f>
        <v>0</v>
      </c>
      <c r="H230" s="1230">
        <f>予実管理!H230</f>
        <v>0</v>
      </c>
      <c r="I230" s="1230">
        <f>予実管理!I230</f>
        <v>0</v>
      </c>
      <c r="J230" s="1230">
        <f>予実管理!J230</f>
        <v>0</v>
      </c>
      <c r="K230" s="1230">
        <f>予実管理!K230</f>
        <v>0</v>
      </c>
      <c r="L230" s="1230">
        <f>予実管理!L230</f>
        <v>0</v>
      </c>
      <c r="M230" s="1230">
        <f>予実管理!M230</f>
        <v>0</v>
      </c>
      <c r="N230" s="1230">
        <f>予実管理!N230</f>
        <v>0</v>
      </c>
      <c r="O230" s="1230">
        <f>予実管理!O230</f>
        <v>0</v>
      </c>
      <c r="P230" s="1230">
        <f>予実管理!P230</f>
        <v>0</v>
      </c>
      <c r="Q230" s="1231">
        <f>予実管理!Q230</f>
        <v>0</v>
      </c>
      <c r="R230" s="1232">
        <f>予実管理!R230</f>
        <v>0</v>
      </c>
      <c r="S230" s="1233">
        <f>前期実績!Q188</f>
        <v>0</v>
      </c>
      <c r="T230" s="1313" t="str">
        <f t="shared" si="3"/>
        <v>A</v>
      </c>
    </row>
    <row r="231" spans="3:20" ht="19.5" thickBot="1">
      <c r="C231" s="1234" t="str">
        <f>予実管理!C231</f>
        <v>当期製品製造原価</v>
      </c>
      <c r="D231" s="1235">
        <f>予実管理!D231</f>
        <v>0</v>
      </c>
      <c r="E231" s="1235">
        <f>予実管理!E231</f>
        <v>0</v>
      </c>
      <c r="F231" s="1235">
        <f>予実管理!F231</f>
        <v>0</v>
      </c>
      <c r="G231" s="1235">
        <f>予実管理!G231</f>
        <v>0</v>
      </c>
      <c r="H231" s="1235">
        <f>予実管理!H231</f>
        <v>0</v>
      </c>
      <c r="I231" s="1235">
        <f>予実管理!I231</f>
        <v>0</v>
      </c>
      <c r="J231" s="1235">
        <f>予実管理!J231</f>
        <v>0</v>
      </c>
      <c r="K231" s="1235">
        <f>予実管理!K231</f>
        <v>0</v>
      </c>
      <c r="L231" s="1235">
        <f>予実管理!L231</f>
        <v>0</v>
      </c>
      <c r="M231" s="1235">
        <f>予実管理!M231</f>
        <v>0</v>
      </c>
      <c r="N231" s="1235">
        <f>予実管理!N231</f>
        <v>0</v>
      </c>
      <c r="O231" s="1235">
        <f>予実管理!O231</f>
        <v>0</v>
      </c>
      <c r="P231" s="1235">
        <f>予実管理!P231</f>
        <v>0</v>
      </c>
      <c r="Q231" s="1236">
        <f>予実管理!Q231</f>
        <v>0</v>
      </c>
      <c r="R231" s="1237">
        <f>予実管理!R231</f>
        <v>0</v>
      </c>
      <c r="S231" s="1238">
        <f>前期実績!Q189</f>
        <v>0</v>
      </c>
      <c r="T231" s="1313" t="str">
        <f t="shared" si="3"/>
        <v>A</v>
      </c>
    </row>
    <row r="232" spans="3:20" ht="18" thickTop="1"/>
  </sheetData>
  <sheetProtection sheet="1" objects="1" scenarios="1"/>
  <phoneticPr fontId="2"/>
  <conditionalFormatting sqref="B146">
    <cfRule type="expression" dxfId="4859" priority="60">
      <formula>$AT$1=2</formula>
    </cfRule>
  </conditionalFormatting>
  <conditionalFormatting sqref="B29:B32 B27">
    <cfRule type="expression" dxfId="4858" priority="59">
      <formula>$AX$1=2</formula>
    </cfRule>
  </conditionalFormatting>
  <conditionalFormatting sqref="B28">
    <cfRule type="expression" dxfId="4857" priority="58">
      <formula>$AX$1=2</formula>
    </cfRule>
  </conditionalFormatting>
  <conditionalFormatting sqref="B4:B146">
    <cfRule type="expression" dxfId="4856" priority="57">
      <formula>CELL("protect", B4)=0</formula>
    </cfRule>
  </conditionalFormatting>
  <conditionalFormatting sqref="B2">
    <cfRule type="expression" dxfId="4855" priority="56">
      <formula>CELL("protect", B2)=0</formula>
    </cfRule>
  </conditionalFormatting>
  <conditionalFormatting sqref="D35:Q146">
    <cfRule type="expression" dxfId="4854" priority="55">
      <formula>$AT$1=2</formula>
    </cfRule>
  </conditionalFormatting>
  <conditionalFormatting sqref="D4:Q32">
    <cfRule type="expression" dxfId="4853" priority="54">
      <formula>$AT$1=2</formula>
    </cfRule>
  </conditionalFormatting>
  <conditionalFormatting sqref="C146">
    <cfRule type="expression" dxfId="4852" priority="53">
      <formula>$AT$1=2</formula>
    </cfRule>
  </conditionalFormatting>
  <conditionalFormatting sqref="C29:C32 C27">
    <cfRule type="expression" dxfId="4851" priority="52">
      <formula>$AX$1=2</formula>
    </cfRule>
  </conditionalFormatting>
  <conditionalFormatting sqref="C28">
    <cfRule type="expression" dxfId="4850" priority="51">
      <formula>$AX$1=2</formula>
    </cfRule>
  </conditionalFormatting>
  <conditionalFormatting sqref="C125:S146 C2:Q124">
    <cfRule type="expression" dxfId="4849" priority="50">
      <formula>CELL("protect", C2)=0</formula>
    </cfRule>
  </conditionalFormatting>
  <conditionalFormatting sqref="C3">
    <cfRule type="expression" dxfId="4848" priority="49">
      <formula>CELL("protect", C3)=0</formula>
    </cfRule>
  </conditionalFormatting>
  <conditionalFormatting sqref="C3">
    <cfRule type="expression" dxfId="4847" priority="48">
      <formula>$AX$1=2</formula>
    </cfRule>
  </conditionalFormatting>
  <conditionalFormatting sqref="C168:R168 C170:R231 C169 Q169:R169">
    <cfRule type="expression" dxfId="4846" priority="32">
      <formula>CELL("protect", C168)=0</formula>
    </cfRule>
  </conditionalFormatting>
  <conditionalFormatting sqref="C170:Q231">
    <cfRule type="expression" dxfId="4845" priority="31">
      <formula>$AT$1=2</formula>
    </cfRule>
  </conditionalFormatting>
  <conditionalFormatting sqref="S35:S124">
    <cfRule type="expression" dxfId="4844" priority="30">
      <formula>$AT$1=2</formula>
    </cfRule>
  </conditionalFormatting>
  <conditionalFormatting sqref="S4:S27">
    <cfRule type="expression" dxfId="4843" priority="29">
      <formula>$AT$1=2</formula>
    </cfRule>
  </conditionalFormatting>
  <conditionalFormatting sqref="S28:S32">
    <cfRule type="expression" dxfId="4842" priority="28">
      <formula>$AT$1=2</formula>
    </cfRule>
  </conditionalFormatting>
  <conditionalFormatting sqref="R2:S124">
    <cfRule type="expression" dxfId="4841" priority="27">
      <formula>CELL("protect", R2)=0</formula>
    </cfRule>
  </conditionalFormatting>
  <conditionalFormatting sqref="S169:S231">
    <cfRule type="expression" dxfId="4840" priority="26">
      <formula>CELL("protect", S169)=0</formula>
    </cfRule>
  </conditionalFormatting>
  <conditionalFormatting sqref="S171:S231">
    <cfRule type="expression" dxfId="4839" priority="25">
      <formula>$AT$1=2</formula>
    </cfRule>
  </conditionalFormatting>
  <conditionalFormatting sqref="H165:J165">
    <cfRule type="expression" dxfId="4838" priority="24">
      <formula>$AT$1=2</formula>
    </cfRule>
  </conditionalFormatting>
  <conditionalFormatting sqref="L165:N165">
    <cfRule type="expression" dxfId="4837" priority="23">
      <formula>$AT$1=2</formula>
    </cfRule>
  </conditionalFormatting>
  <conditionalFormatting sqref="H153:J164">
    <cfRule type="expression" dxfId="4836" priority="22">
      <formula>$AT$1=2</formula>
    </cfRule>
  </conditionalFormatting>
  <conditionalFormatting sqref="L150:N164">
    <cfRule type="expression" dxfId="4835" priority="21">
      <formula>$AT$1=2</formula>
    </cfRule>
  </conditionalFormatting>
  <conditionalFormatting sqref="G148:N166">
    <cfRule type="expression" dxfId="4834" priority="20">
      <formula>CELL("protect", G148)=0</formula>
    </cfRule>
  </conditionalFormatting>
  <conditionalFormatting sqref="D169:P169">
    <cfRule type="expression" dxfId="4833" priority="19">
      <formula>CELL("protect", D169)=0</formula>
    </cfRule>
  </conditionalFormatting>
  <conditionalFormatting sqref="Q1">
    <cfRule type="expression" dxfId="4832" priority="5">
      <formula>$AT$1=2</formula>
    </cfRule>
  </conditionalFormatting>
  <conditionalFormatting sqref="Q1">
    <cfRule type="expression" dxfId="4831" priority="4">
      <formula>CELL("protect", Q1)=0</formula>
    </cfRule>
  </conditionalFormatting>
  <dataValidations count="1">
    <dataValidation imeMode="off" allowBlank="1" showInputMessage="1" showErrorMessage="1" sqref="B146:C146 D135:P141 D35:P44 D98:P107 D16:P26 D46:P81 D86:P95 D131:P133 D111:P115 D118:P122 D128:P129 E33:S33 D29:D33 E29:P32 D4:P13" xr:uid="{D5FAC62D-20C5-43D5-8A69-C8CEACB1E3C9}"/>
  </dataValidations>
  <pageMargins left="0.5" right="0.3" top="0.5" bottom="0.5" header="0.3" footer="0.3"/>
  <pageSetup paperSize="9"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ボタン 1">
              <controlPr defaultSize="0" print="0" autoFill="0" autoPict="0" macro="[0]!sonota予実管理印刷実績空白行非表示autofilter">
                <anchor>
                  <from>
                    <xdr:col>4</xdr:col>
                    <xdr:colOff>584200</xdr:colOff>
                    <xdr:row>0</xdr:row>
                    <xdr:rowOff>0</xdr:rowOff>
                  </from>
                  <to>
                    <xdr:col>6</xdr:col>
                    <xdr:colOff>622300</xdr:colOff>
                    <xdr:row>0</xdr:row>
                    <xdr:rowOff>285750</xdr:rowOff>
                  </to>
                </anchor>
              </controlPr>
            </control>
          </mc:Choice>
        </mc:AlternateContent>
        <mc:AlternateContent xmlns:mc="http://schemas.openxmlformats.org/markup-compatibility/2006">
          <mc:Choice Requires="x14">
            <control shapeId="16386" r:id="rId5" name="Option Button 2">
              <controlPr defaultSize="0" autoFill="0" autoLine="0" autoPict="0">
                <anchor moveWithCells="1">
                  <from>
                    <xdr:col>11</xdr:col>
                    <xdr:colOff>717550</xdr:colOff>
                    <xdr:row>0</xdr:row>
                    <xdr:rowOff>209550</xdr:rowOff>
                  </from>
                  <to>
                    <xdr:col>12</xdr:col>
                    <xdr:colOff>679450</xdr:colOff>
                    <xdr:row>0</xdr:row>
                    <xdr:rowOff>488950</xdr:rowOff>
                  </to>
                </anchor>
              </controlPr>
            </control>
          </mc:Choice>
        </mc:AlternateContent>
        <mc:AlternateContent xmlns:mc="http://schemas.openxmlformats.org/markup-compatibility/2006">
          <mc:Choice Requires="x14">
            <control shapeId="16387" r:id="rId6" name="Option Button 3">
              <controlPr defaultSize="0" autoFill="0" autoLine="0" autoPict="0">
                <anchor moveWithCells="1">
                  <from>
                    <xdr:col>12</xdr:col>
                    <xdr:colOff>12700</xdr:colOff>
                    <xdr:row>0</xdr:row>
                    <xdr:rowOff>412750</xdr:rowOff>
                  </from>
                  <to>
                    <xdr:col>13</xdr:col>
                    <xdr:colOff>107950</xdr:colOff>
                    <xdr:row>0</xdr:row>
                    <xdr:rowOff>660400</xdr:rowOff>
                  </to>
                </anchor>
              </controlPr>
            </control>
          </mc:Choice>
        </mc:AlternateContent>
        <mc:AlternateContent xmlns:mc="http://schemas.openxmlformats.org/markup-compatibility/2006">
          <mc:Choice Requires="x14">
            <control shapeId="16388" r:id="rId7" name="Button 4">
              <controlPr defaultSize="0" print="0" autoFill="0" autoPict="0" macro="[0]!p予実プリントフォーム">
                <anchor>
                  <from>
                    <xdr:col>17</xdr:col>
                    <xdr:colOff>50800</xdr:colOff>
                    <xdr:row>0</xdr:row>
                    <xdr:rowOff>31750</xdr:rowOff>
                  </from>
                  <to>
                    <xdr:col>18</xdr:col>
                    <xdr:colOff>488950</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6" id="{3D8C3ED9-DFA9-42FC-BFD6-F104843BAB68}">
            <xm:f>'\Users\manab\Dropbox\テンポラリー\[manual_kaneguruR1.68.4.xlsm]予実管理'!#REF!=TRUE</xm:f>
            <x14:dxf>
              <fill>
                <patternFill>
                  <bgColor rgb="FF92D050"/>
                </patternFill>
              </fill>
            </x14:dxf>
          </x14:cfRule>
          <xm:sqref>P2</xm:sqref>
        </x14:conditionalFormatting>
        <x14:conditionalFormatting xmlns:xm="http://schemas.microsoft.com/office/excel/2006/main">
          <x14:cfRule type="expression" priority="18" id="{6A1790C6-023A-4679-8700-03035FA0D6A1}">
            <xm:f>予実管理!D$235=TRUE</xm:f>
            <x14:dxf>
              <fill>
                <patternFill>
                  <bgColor rgb="FF92D050"/>
                </patternFill>
              </fill>
            </x14:dxf>
          </x14:cfRule>
          <xm:sqref>D169:P169 D2:P2</xm:sqref>
        </x14:conditionalFormatting>
        <x14:conditionalFormatting xmlns:xm="http://schemas.microsoft.com/office/excel/2006/main">
          <x14:cfRule type="expression" priority="17" id="{181BB08F-D033-4DF5-B5E9-4F4B01F4424D}">
            <xm:f>'\Users\manab\Dropbox\テンポラリー\[manual_kaneguruR1.68.4.xlsm]予実管理'!#REF!=TRUE</xm:f>
            <x14:dxf>
              <fill>
                <patternFill>
                  <bgColor rgb="FF92D050"/>
                </patternFill>
              </fill>
            </x14:dxf>
          </x14:cfRule>
          <xm:sqref>E169</xm:sqref>
        </x14:conditionalFormatting>
        <x14:conditionalFormatting xmlns:xm="http://schemas.microsoft.com/office/excel/2006/main">
          <x14:cfRule type="expression" priority="16" id="{E3CB2877-54A5-4907-A253-1378EFEABF58}">
            <xm:f>'\Users\manab\Dropbox\テンポラリー\[manual_kaneguruR1.68.4.xlsm]予実管理'!#REF!=TRUE</xm:f>
            <x14:dxf>
              <fill>
                <patternFill>
                  <bgColor rgb="FF92D050"/>
                </patternFill>
              </fill>
            </x14:dxf>
          </x14:cfRule>
          <xm:sqref>F169</xm:sqref>
        </x14:conditionalFormatting>
        <x14:conditionalFormatting xmlns:xm="http://schemas.microsoft.com/office/excel/2006/main">
          <x14:cfRule type="expression" priority="15" id="{46B64994-2A8B-4201-BA2A-8DC358D1DCCD}">
            <xm:f>'\Users\manab\Dropbox\テンポラリー\[manual_kaneguruR1.68.4.xlsm]予実管理'!#REF!=TRUE</xm:f>
            <x14:dxf>
              <fill>
                <patternFill>
                  <bgColor rgb="FF92D050"/>
                </patternFill>
              </fill>
            </x14:dxf>
          </x14:cfRule>
          <xm:sqref>G169</xm:sqref>
        </x14:conditionalFormatting>
        <x14:conditionalFormatting xmlns:xm="http://schemas.microsoft.com/office/excel/2006/main">
          <x14:cfRule type="expression" priority="14" id="{16364DE4-34EF-4773-A05D-C9FEEDF9B65C}">
            <xm:f>'\Users\manab\Dropbox\テンポラリー\[manual_kaneguruR1.68.4.xlsm]予実管理'!#REF!=TRUE</xm:f>
            <x14:dxf>
              <fill>
                <patternFill>
                  <bgColor rgb="FF92D050"/>
                </patternFill>
              </fill>
            </x14:dxf>
          </x14:cfRule>
          <xm:sqref>H169</xm:sqref>
        </x14:conditionalFormatting>
        <x14:conditionalFormatting xmlns:xm="http://schemas.microsoft.com/office/excel/2006/main">
          <x14:cfRule type="expression" priority="13" id="{B4430BE7-2146-4DCA-924E-99850A0ADF44}">
            <xm:f>'\Users\manab\Dropbox\テンポラリー\[manual_kaneguruR1.68.4.xlsm]予実管理'!#REF!=TRUE</xm:f>
            <x14:dxf>
              <fill>
                <patternFill>
                  <bgColor rgb="FF92D050"/>
                </patternFill>
              </fill>
            </x14:dxf>
          </x14:cfRule>
          <xm:sqref>I169</xm:sqref>
        </x14:conditionalFormatting>
        <x14:conditionalFormatting xmlns:xm="http://schemas.microsoft.com/office/excel/2006/main">
          <x14:cfRule type="expression" priority="12" id="{7CFB0B4D-CDA6-4060-864C-CB9F5297706A}">
            <xm:f>'\Users\manab\Dropbox\テンポラリー\[manual_kaneguruR1.68.4.xlsm]予実管理'!#REF!=TRUE</xm:f>
            <x14:dxf>
              <fill>
                <patternFill>
                  <bgColor rgb="FF92D050"/>
                </patternFill>
              </fill>
            </x14:dxf>
          </x14:cfRule>
          <xm:sqref>J169</xm:sqref>
        </x14:conditionalFormatting>
        <x14:conditionalFormatting xmlns:xm="http://schemas.microsoft.com/office/excel/2006/main">
          <x14:cfRule type="expression" priority="11" id="{925AACA8-D581-42BB-8859-FA0C1871867E}">
            <xm:f>'\Users\manab\Dropbox\テンポラリー\[manual_kaneguruR1.68.4.xlsm]予実管理'!#REF!=TRUE</xm:f>
            <x14:dxf>
              <fill>
                <patternFill>
                  <bgColor rgb="FF92D050"/>
                </patternFill>
              </fill>
            </x14:dxf>
          </x14:cfRule>
          <xm:sqref>K169</xm:sqref>
        </x14:conditionalFormatting>
        <x14:conditionalFormatting xmlns:xm="http://schemas.microsoft.com/office/excel/2006/main">
          <x14:cfRule type="expression" priority="10" id="{739C0FB9-57F0-49CF-B308-E1855972141B}">
            <xm:f>'\Users\manab\Dropbox\テンポラリー\[manual_kaneguruR1.68.4.xlsm]予実管理'!#REF!=TRUE</xm:f>
            <x14:dxf>
              <fill>
                <patternFill>
                  <bgColor rgb="FF92D050"/>
                </patternFill>
              </fill>
            </x14:dxf>
          </x14:cfRule>
          <xm:sqref>L169</xm:sqref>
        </x14:conditionalFormatting>
        <x14:conditionalFormatting xmlns:xm="http://schemas.microsoft.com/office/excel/2006/main">
          <x14:cfRule type="expression" priority="9" id="{797DD3A0-A44A-43CD-89BC-1AFF5B5C96B5}">
            <xm:f>'\Users\manab\Dropbox\テンポラリー\[manual_kaneguruR1.68.4.xlsm]予実管理'!#REF!=TRUE</xm:f>
            <x14:dxf>
              <fill>
                <patternFill>
                  <bgColor rgb="FF92D050"/>
                </patternFill>
              </fill>
            </x14:dxf>
          </x14:cfRule>
          <xm:sqref>M169</xm:sqref>
        </x14:conditionalFormatting>
        <x14:conditionalFormatting xmlns:xm="http://schemas.microsoft.com/office/excel/2006/main">
          <x14:cfRule type="expression" priority="8" id="{78BE19EF-EF78-4DD5-A777-EDE52FA6A52F}">
            <xm:f>'\Users\manab\Dropbox\テンポラリー\[manual_kaneguruR1.68.4.xlsm]予実管理'!#REF!=TRUE</xm:f>
            <x14:dxf>
              <fill>
                <patternFill>
                  <bgColor rgb="FF92D050"/>
                </patternFill>
              </fill>
            </x14:dxf>
          </x14:cfRule>
          <xm:sqref>N169</xm:sqref>
        </x14:conditionalFormatting>
        <x14:conditionalFormatting xmlns:xm="http://schemas.microsoft.com/office/excel/2006/main">
          <x14:cfRule type="expression" priority="7" id="{B60A42A4-10E2-4689-9E2E-2408D0CD2876}">
            <xm:f>'\Users\manab\Dropbox\テンポラリー\[manual_kaneguruR1.68.4.xlsm]予実管理'!#REF!=TRUE</xm:f>
            <x14:dxf>
              <fill>
                <patternFill>
                  <bgColor rgb="FF92D050"/>
                </patternFill>
              </fill>
            </x14:dxf>
          </x14:cfRule>
          <xm:sqref>O169</xm:sqref>
        </x14:conditionalFormatting>
        <x14:conditionalFormatting xmlns:xm="http://schemas.microsoft.com/office/excel/2006/main">
          <x14:cfRule type="expression" priority="6" id="{95DD8644-56C5-4702-993E-80328250AD05}">
            <xm:f>'\Users\manab\Dropbox\テンポラリー\[manual_kaneguruR1.68.4.xlsm]予実管理'!#REF!=TRUE</xm:f>
            <x14:dxf>
              <fill>
                <patternFill>
                  <bgColor rgb="FF92D050"/>
                </patternFill>
              </fill>
            </x14:dxf>
          </x14:cfRule>
          <xm:sqref>P169</xm:sqref>
        </x14:conditionalFormatting>
        <x14:conditionalFormatting xmlns:xm="http://schemas.microsoft.com/office/excel/2006/main">
          <x14:cfRule type="expression" priority="2" id="{140A240D-ED96-41A0-A5F2-B763E2B1F84D}">
            <xm:f>予実管理!$D$235=TRUE</xm:f>
            <x14:dxf>
              <fill>
                <patternFill>
                  <bgColor rgb="FF92D050"/>
                </patternFill>
              </fill>
            </x14:dxf>
          </x14:cfRule>
          <xm:sqref>E169</xm:sqref>
        </x14:conditionalFormatting>
        <x14:conditionalFormatting xmlns:xm="http://schemas.microsoft.com/office/excel/2006/main">
          <x14:cfRule type="expression" priority="1" id="{C171D3BA-33AF-4EC9-8871-5A1B80715594}">
            <xm:f>予実管理!$D$235=TRUE</xm:f>
            <x14:dxf>
              <fill>
                <patternFill>
                  <bgColor rgb="FF92D050"/>
                </patternFill>
              </fill>
            </x14:dxf>
          </x14:cfRule>
          <xm:sqref>F169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68E25-2DC3-417F-B695-04F45B33B9A6}">
  <sheetPr codeName="Sheet35">
    <tabColor rgb="FFFF66FF"/>
    <pageSetUpPr fitToPage="1"/>
  </sheetPr>
  <dimension ref="A1:AT215"/>
  <sheetViews>
    <sheetView showGridLines="0" showRowColHeaders="0" showZeros="0" zoomScale="70" zoomScaleNormal="70" workbookViewId="0">
      <selection activeCell="O7" sqref="O7"/>
    </sheetView>
  </sheetViews>
  <sheetFormatPr defaultColWidth="10.08203125" defaultRowHeight="14.5"/>
  <cols>
    <col min="1" max="7" width="9.75" style="741" customWidth="1"/>
    <col min="8" max="8" width="10.25" style="741" customWidth="1"/>
    <col min="9" max="14" width="9.75" style="741" customWidth="1"/>
    <col min="15" max="15" width="9.83203125" style="741" customWidth="1"/>
    <col min="16" max="16" width="12.5" style="741" customWidth="1"/>
    <col min="17" max="17" width="12.25" style="741" customWidth="1"/>
    <col min="18" max="22" width="8.08203125" style="741" customWidth="1"/>
    <col min="23" max="23" width="16.75" style="741" customWidth="1"/>
    <col min="24" max="16384" width="10.08203125" style="741"/>
  </cols>
  <sheetData>
    <row r="1" spans="1:46" ht="35.15" customHeight="1">
      <c r="E1" s="2170">
        <f>E2</f>
        <v>45473</v>
      </c>
      <c r="AT1" s="870">
        <v>2</v>
      </c>
    </row>
    <row r="2" spans="1:46" ht="36" customHeight="1">
      <c r="A2" s="2153" t="str">
        <f>IF(HOME!D2="","",HOME!D2)</f>
        <v/>
      </c>
      <c r="B2" s="2153"/>
      <c r="C2" s="1392"/>
      <c r="D2" s="1392"/>
      <c r="E2" s="2101">
        <f>EOMONTH(予実管理!D2,予実管理!R235-1)</f>
        <v>45473</v>
      </c>
      <c r="F2" s="1393"/>
      <c r="G2" s="1393"/>
      <c r="H2" s="1394"/>
    </row>
    <row r="3" spans="1:46" ht="40.5" customHeight="1"/>
    <row r="4" spans="1:46" ht="18" customHeight="1">
      <c r="M4" s="1075"/>
      <c r="Q4" s="1395"/>
      <c r="R4" s="1395" t="s">
        <v>238</v>
      </c>
    </row>
    <row r="5" spans="1:46" ht="18" customHeight="1">
      <c r="B5" s="1396" t="s">
        <v>237</v>
      </c>
      <c r="M5" s="1075"/>
    </row>
    <row r="6" spans="1:46" ht="19">
      <c r="F6" s="871"/>
      <c r="M6" s="1397"/>
      <c r="Q6" s="1395"/>
    </row>
    <row r="7" spans="1:46" ht="17.5">
      <c r="A7" s="871" t="s">
        <v>294</v>
      </c>
      <c r="I7" s="871" t="s">
        <v>295</v>
      </c>
    </row>
    <row r="8" spans="1:46" ht="18" customHeight="1">
      <c r="A8" s="1398" t="s">
        <v>20</v>
      </c>
      <c r="B8" s="1399" t="s">
        <v>241</v>
      </c>
      <c r="C8" s="886"/>
      <c r="D8" s="886"/>
      <c r="E8" s="2102"/>
      <c r="F8" s="1401"/>
      <c r="G8" s="1026"/>
      <c r="H8" s="1402"/>
      <c r="I8" s="1403" t="s">
        <v>20</v>
      </c>
      <c r="J8" s="1399" t="s">
        <v>241</v>
      </c>
      <c r="K8" s="886"/>
      <c r="L8" s="886"/>
      <c r="M8" s="1400"/>
      <c r="N8" s="1401"/>
      <c r="O8" s="1026"/>
    </row>
    <row r="9" spans="1:46" ht="18" customHeight="1">
      <c r="A9" s="894">
        <f>予実管理!AI14</f>
        <v>0</v>
      </c>
      <c r="B9" s="896">
        <f>A9-B11</f>
        <v>0</v>
      </c>
      <c r="C9" s="896"/>
      <c r="D9" s="896"/>
      <c r="E9" s="1400"/>
      <c r="F9" s="1401"/>
      <c r="G9" s="1026"/>
      <c r="H9" s="1402"/>
      <c r="I9" s="1404">
        <f>予実管理!Q14</f>
        <v>0</v>
      </c>
      <c r="J9" s="896">
        <f>I9-J11</f>
        <v>0</v>
      </c>
      <c r="K9" s="896"/>
      <c r="L9" s="896"/>
      <c r="M9" s="1400"/>
      <c r="N9" s="1401"/>
      <c r="O9" s="1026"/>
    </row>
    <row r="10" spans="1:46" ht="18" customHeight="1">
      <c r="A10" s="894"/>
      <c r="B10" s="1398" t="s">
        <v>242</v>
      </c>
      <c r="C10" s="1405" t="s">
        <v>243</v>
      </c>
      <c r="D10" s="1399" t="s">
        <v>244</v>
      </c>
      <c r="E10" s="1406"/>
      <c r="F10" s="508"/>
      <c r="G10" s="1026"/>
      <c r="H10" s="1402"/>
      <c r="I10" s="1404"/>
      <c r="J10" s="1398" t="s">
        <v>242</v>
      </c>
      <c r="K10" s="1405" t="s">
        <v>243</v>
      </c>
      <c r="L10" s="1399" t="s">
        <v>244</v>
      </c>
      <c r="M10" s="1406"/>
      <c r="N10" s="508"/>
      <c r="O10" s="1026"/>
    </row>
    <row r="11" spans="1:46" ht="18" customHeight="1">
      <c r="A11" s="894"/>
      <c r="B11" s="894">
        <f>予実管理!AI32+F14+F15</f>
        <v>0</v>
      </c>
      <c r="C11" s="1407">
        <f>B11-C18</f>
        <v>0</v>
      </c>
      <c r="D11" s="906">
        <f>予実管理!AI45+F14</f>
        <v>0</v>
      </c>
      <c r="E11" s="889"/>
      <c r="F11" s="561"/>
      <c r="G11" s="1026"/>
      <c r="H11" s="1402"/>
      <c r="I11" s="1404"/>
      <c r="J11" s="894">
        <f>予実管理!Q32+N14+N15</f>
        <v>0</v>
      </c>
      <c r="K11" s="1407">
        <f>J11-K18</f>
        <v>0</v>
      </c>
      <c r="L11" s="906">
        <f>予実管理!Q45+N14</f>
        <v>0</v>
      </c>
      <c r="M11" s="889"/>
      <c r="N11" s="561"/>
      <c r="O11" s="1026"/>
    </row>
    <row r="12" spans="1:46" ht="18" customHeight="1">
      <c r="A12" s="894"/>
      <c r="B12" s="894"/>
      <c r="C12" s="1407"/>
      <c r="D12" s="910"/>
      <c r="E12" s="889"/>
      <c r="F12" s="561"/>
      <c r="G12" s="1408"/>
      <c r="H12" s="1402"/>
      <c r="I12" s="1404"/>
      <c r="J12" s="894"/>
      <c r="K12" s="1407"/>
      <c r="L12" s="910"/>
      <c r="M12" s="889"/>
      <c r="N12" s="561"/>
      <c r="O12" s="1408"/>
    </row>
    <row r="13" spans="1:46" ht="18" customHeight="1">
      <c r="A13" s="894"/>
      <c r="B13" s="894"/>
      <c r="C13" s="1407"/>
      <c r="D13" s="913"/>
      <c r="E13" s="1409" t="s">
        <v>249</v>
      </c>
      <c r="F13" s="561"/>
      <c r="G13" s="1026"/>
      <c r="H13" s="1402"/>
      <c r="I13" s="1404"/>
      <c r="J13" s="894"/>
      <c r="K13" s="1407"/>
      <c r="L13" s="913"/>
      <c r="M13" s="1409" t="s">
        <v>249</v>
      </c>
      <c r="N13" s="561"/>
      <c r="O13" s="1026"/>
    </row>
    <row r="14" spans="1:46" ht="18" customHeight="1">
      <c r="A14" s="894"/>
      <c r="B14" s="894"/>
      <c r="C14" s="1407"/>
      <c r="D14" s="1410" t="s">
        <v>245</v>
      </c>
      <c r="E14" s="1411" t="s">
        <v>250</v>
      </c>
      <c r="F14" s="942">
        <f>予実管理!AI195</f>
        <v>0</v>
      </c>
      <c r="G14" s="1026"/>
      <c r="H14" s="1402"/>
      <c r="I14" s="1404"/>
      <c r="J14" s="894"/>
      <c r="K14" s="1407"/>
      <c r="L14" s="1410" t="s">
        <v>245</v>
      </c>
      <c r="M14" s="1411" t="s">
        <v>250</v>
      </c>
      <c r="N14" s="942">
        <f>当期計画!$Q$195</f>
        <v>0</v>
      </c>
      <c r="O14" s="1026"/>
    </row>
    <row r="15" spans="1:46" ht="18" customHeight="1" thickBot="1">
      <c r="A15" s="894"/>
      <c r="B15" s="921"/>
      <c r="C15" s="1412"/>
      <c r="D15" s="906">
        <f>C11-D11</f>
        <v>0</v>
      </c>
      <c r="E15" s="1411" t="s">
        <v>251</v>
      </c>
      <c r="F15" s="1022"/>
      <c r="G15" s="1026"/>
      <c r="H15" s="1402"/>
      <c r="I15" s="1404"/>
      <c r="J15" s="921"/>
      <c r="K15" s="1412"/>
      <c r="L15" s="906">
        <f>K11-L11</f>
        <v>0</v>
      </c>
      <c r="M15" s="1411" t="s">
        <v>251</v>
      </c>
      <c r="N15" s="1022"/>
      <c r="O15" s="1026"/>
    </row>
    <row r="16" spans="1:46" ht="18" customHeight="1">
      <c r="A16" s="894"/>
      <c r="B16" s="894"/>
      <c r="C16" s="1413"/>
      <c r="D16" s="1414"/>
      <c r="E16" s="1415"/>
      <c r="F16" s="1026"/>
      <c r="G16" s="1416"/>
      <c r="H16" s="1402"/>
      <c r="I16" s="1404"/>
      <c r="J16" s="894"/>
      <c r="K16" s="1413"/>
      <c r="L16" s="1414"/>
      <c r="M16" s="1415"/>
      <c r="N16" s="1026"/>
      <c r="O16" s="1416"/>
    </row>
    <row r="17" spans="1:18" ht="18" customHeight="1">
      <c r="A17" s="894"/>
      <c r="B17" s="894"/>
      <c r="C17" s="1417" t="s">
        <v>246</v>
      </c>
      <c r="D17" s="1418"/>
      <c r="E17" s="1419" t="s">
        <v>279</v>
      </c>
      <c r="F17" s="901"/>
      <c r="G17" s="1026"/>
      <c r="H17" s="1402"/>
      <c r="I17" s="1404"/>
      <c r="J17" s="894"/>
      <c r="K17" s="1417" t="s">
        <v>246</v>
      </c>
      <c r="L17" s="1418"/>
      <c r="M17" s="1419" t="s">
        <v>279</v>
      </c>
      <c r="N17" s="901"/>
      <c r="O17" s="1026"/>
    </row>
    <row r="18" spans="1:18" ht="18" customHeight="1">
      <c r="A18" s="894"/>
      <c r="B18" s="894"/>
      <c r="C18" s="1420">
        <f>予実管理!AI124</f>
        <v>0</v>
      </c>
      <c r="D18" s="1421"/>
      <c r="E18" s="1422">
        <f>予実管理!AI139</f>
        <v>0</v>
      </c>
      <c r="F18" s="1026"/>
      <c r="G18" s="1026"/>
      <c r="H18" s="1402"/>
      <c r="I18" s="1404"/>
      <c r="J18" s="894"/>
      <c r="K18" s="1420">
        <f>予実管理!Q124</f>
        <v>0</v>
      </c>
      <c r="L18" s="1421"/>
      <c r="M18" s="1422">
        <f>予実管理!Q139</f>
        <v>0</v>
      </c>
      <c r="N18" s="1026"/>
      <c r="O18" s="1026"/>
    </row>
    <row r="19" spans="1:18" ht="18" customHeight="1">
      <c r="A19" s="894"/>
      <c r="B19" s="894"/>
      <c r="C19" s="925"/>
      <c r="D19" s="1404"/>
      <c r="E19" s="1398" t="s">
        <v>283</v>
      </c>
      <c r="F19" s="1423" t="s">
        <v>284</v>
      </c>
      <c r="G19" s="1026"/>
      <c r="H19" s="1402"/>
      <c r="I19" s="1404"/>
      <c r="J19" s="894"/>
      <c r="K19" s="925"/>
      <c r="L19" s="1404"/>
      <c r="M19" s="1398" t="s">
        <v>283</v>
      </c>
      <c r="N19" s="1423" t="s">
        <v>284</v>
      </c>
      <c r="O19" s="1026"/>
    </row>
    <row r="20" spans="1:18" ht="18" customHeight="1">
      <c r="A20" s="1424"/>
      <c r="B20" s="1425"/>
      <c r="C20" s="1426"/>
      <c r="D20" s="1404"/>
      <c r="E20" s="1425">
        <f>C18-E18</f>
        <v>0</v>
      </c>
      <c r="F20" s="1427">
        <f>-予実管理!AI136</f>
        <v>0</v>
      </c>
      <c r="G20" s="1428"/>
      <c r="H20" s="1402"/>
      <c r="I20" s="1429"/>
      <c r="J20" s="1425"/>
      <c r="K20" s="1426"/>
      <c r="L20" s="1404"/>
      <c r="M20" s="1425">
        <f>K18-M18</f>
        <v>0</v>
      </c>
      <c r="N20" s="1427">
        <f>-予実管理!Q136</f>
        <v>0</v>
      </c>
      <c r="O20" s="1428"/>
    </row>
    <row r="21" spans="1:18" ht="18" customHeight="1">
      <c r="A21" s="1424"/>
      <c r="B21" s="1425"/>
      <c r="C21" s="1426"/>
      <c r="D21" s="1404"/>
      <c r="E21" s="894"/>
      <c r="F21" s="1423" t="s">
        <v>296</v>
      </c>
      <c r="G21" s="1430"/>
      <c r="H21" s="1402"/>
      <c r="I21" s="1429"/>
      <c r="J21" s="1425"/>
      <c r="K21" s="1426"/>
      <c r="L21" s="1404"/>
      <c r="M21" s="894"/>
      <c r="N21" s="1423" t="s">
        <v>296</v>
      </c>
      <c r="O21" s="1430"/>
    </row>
    <row r="22" spans="1:18" ht="18" customHeight="1">
      <c r="A22" s="1424"/>
      <c r="B22" s="1425"/>
      <c r="C22" s="1426"/>
      <c r="D22" s="1404"/>
      <c r="E22" s="894"/>
      <c r="F22" s="1431">
        <f>予実管理!Q128</f>
        <v>0</v>
      </c>
      <c r="G22" s="1430"/>
      <c r="H22" s="1402"/>
      <c r="I22" s="1429"/>
      <c r="J22" s="1425"/>
      <c r="K22" s="1426"/>
      <c r="L22" s="1404"/>
      <c r="M22" s="894"/>
      <c r="N22" s="1431">
        <f>予実管理!Q128</f>
        <v>0</v>
      </c>
      <c r="O22" s="1430"/>
    </row>
    <row r="23" spans="1:18" ht="18" customHeight="1">
      <c r="A23" s="1424"/>
      <c r="B23" s="1425"/>
      <c r="C23" s="1426"/>
      <c r="D23" s="1404"/>
      <c r="E23" s="894"/>
      <c r="F23" s="1398" t="s">
        <v>285</v>
      </c>
      <c r="G23" s="1430"/>
      <c r="H23" s="1402"/>
      <c r="I23" s="1429"/>
      <c r="J23" s="1425"/>
      <c r="K23" s="1426"/>
      <c r="L23" s="1404"/>
      <c r="M23" s="894"/>
      <c r="N23" s="1398" t="s">
        <v>285</v>
      </c>
      <c r="O23" s="1430"/>
    </row>
    <row r="24" spans="1:18" ht="18" customHeight="1">
      <c r="A24" s="1432"/>
      <c r="B24" s="894"/>
      <c r="C24" s="1426"/>
      <c r="D24" s="1404"/>
      <c r="E24" s="894"/>
      <c r="F24" s="894">
        <f>E20+E26+F20+F22</f>
        <v>0</v>
      </c>
      <c r="G24" s="1433"/>
      <c r="H24" s="1402"/>
      <c r="I24" s="1429"/>
      <c r="J24" s="894"/>
      <c r="K24" s="1426"/>
      <c r="L24" s="1404"/>
      <c r="M24" s="894"/>
      <c r="N24" s="894">
        <f>M20+M26+N20+N22</f>
        <v>0</v>
      </c>
      <c r="O24" s="1433"/>
    </row>
    <row r="25" spans="1:18" ht="18" customHeight="1">
      <c r="A25" s="1434"/>
      <c r="B25" s="1045"/>
      <c r="C25" s="1046"/>
      <c r="D25" s="1047"/>
      <c r="E25" s="1435" t="s">
        <v>35</v>
      </c>
      <c r="F25" s="1436"/>
      <c r="G25" s="1437" t="s">
        <v>286</v>
      </c>
      <c r="I25" s="1434"/>
      <c r="J25" s="1045"/>
      <c r="K25" s="1046"/>
      <c r="L25" s="1047"/>
      <c r="M25" s="1435" t="s">
        <v>35</v>
      </c>
      <c r="N25" s="1436"/>
      <c r="O25" s="1437" t="s">
        <v>286</v>
      </c>
    </row>
    <row r="26" spans="1:18" ht="18" customHeight="1">
      <c r="A26" s="1438" t="s">
        <v>247</v>
      </c>
      <c r="B26" s="1439">
        <f>IFERROR(B11/A9,0)</f>
        <v>0</v>
      </c>
      <c r="C26" s="1052"/>
      <c r="D26" s="1051"/>
      <c r="E26" s="1440">
        <f>予実管理!AI129</f>
        <v>0</v>
      </c>
      <c r="F26" s="1440"/>
      <c r="G26" s="1441">
        <f>F24+F28</f>
        <v>0</v>
      </c>
      <c r="I26" s="1438" t="s">
        <v>247</v>
      </c>
      <c r="J26" s="1439">
        <f>IFERROR(J11/I9,0)</f>
        <v>0</v>
      </c>
      <c r="K26" s="1052"/>
      <c r="L26" s="1051"/>
      <c r="M26" s="1440">
        <f>予実管理!Q129</f>
        <v>0</v>
      </c>
      <c r="N26" s="1440"/>
      <c r="O26" s="1441">
        <f>N24+N28</f>
        <v>0</v>
      </c>
    </row>
    <row r="27" spans="1:18" ht="18" customHeight="1">
      <c r="A27" s="1438" t="s">
        <v>248</v>
      </c>
      <c r="B27" s="1439">
        <f>IFERROR(D11/C11,0)</f>
        <v>0</v>
      </c>
      <c r="C27" s="1052"/>
      <c r="D27" s="1051"/>
      <c r="E27" s="1055"/>
      <c r="F27" s="1442" t="s">
        <v>287</v>
      </c>
      <c r="G27" s="1441"/>
      <c r="I27" s="1438" t="s">
        <v>248</v>
      </c>
      <c r="J27" s="1439">
        <f>IFERROR(L11/J11,0)</f>
        <v>0</v>
      </c>
      <c r="K27" s="1052"/>
      <c r="L27" s="1051"/>
      <c r="M27" s="1055"/>
      <c r="N27" s="1442" t="s">
        <v>287</v>
      </c>
      <c r="O27" s="1441"/>
    </row>
    <row r="28" spans="1:18" ht="18" customHeight="1">
      <c r="A28" s="1438"/>
      <c r="B28" s="1051"/>
      <c r="C28" s="1052"/>
      <c r="D28" s="1057"/>
      <c r="E28" s="1055"/>
      <c r="F28" s="1443">
        <f>予実管理!Q134</f>
        <v>0</v>
      </c>
      <c r="G28" s="1444"/>
      <c r="H28" s="694"/>
      <c r="I28" s="1438"/>
      <c r="J28" s="1051"/>
      <c r="K28" s="1052"/>
      <c r="L28" s="1057"/>
      <c r="M28" s="1055"/>
      <c r="N28" s="1443">
        <f>予実管理!Q134</f>
        <v>0</v>
      </c>
      <c r="O28" s="1444"/>
    </row>
    <row r="29" spans="1:18" ht="22.5">
      <c r="B29" s="1445"/>
      <c r="C29" s="1446"/>
      <c r="D29" s="198"/>
      <c r="E29" s="694"/>
      <c r="F29" s="1447"/>
      <c r="G29" s="1447" t="s">
        <v>297</v>
      </c>
      <c r="H29" s="694"/>
      <c r="I29" s="198"/>
      <c r="N29" s="1448"/>
      <c r="O29" s="1448"/>
    </row>
    <row r="31" spans="1:18" ht="22.5">
      <c r="B31" s="1396"/>
    </row>
    <row r="32" spans="1:18" ht="19">
      <c r="C32" s="244" t="s">
        <v>252</v>
      </c>
      <c r="R32" s="244" t="s">
        <v>253</v>
      </c>
    </row>
    <row r="34" spans="2:9" ht="19">
      <c r="B34" s="1449" t="s">
        <v>90</v>
      </c>
      <c r="C34" s="1450"/>
      <c r="D34" s="1450"/>
      <c r="E34" s="1451"/>
      <c r="F34" s="1452" t="s">
        <v>91</v>
      </c>
      <c r="G34" s="1450"/>
      <c r="H34" s="1450"/>
      <c r="I34" s="1453"/>
    </row>
    <row r="35" spans="2:9" ht="19">
      <c r="B35" s="1454">
        <f>予実管理!G149</f>
        <v>0</v>
      </c>
      <c r="C35" s="575" t="str">
        <f>予実管理!H149</f>
        <v>法人税等</v>
      </c>
      <c r="D35" s="575" t="str">
        <f>予実管理!I149</f>
        <v>消費税</v>
      </c>
      <c r="E35" s="576" t="str">
        <f>予実管理!J149</f>
        <v>合計</v>
      </c>
      <c r="F35" s="808">
        <f>予実管理!K149</f>
        <v>0</v>
      </c>
      <c r="G35" s="575" t="str">
        <f>予実管理!L149</f>
        <v>法人税等</v>
      </c>
      <c r="H35" s="575" t="str">
        <f>予実管理!M149</f>
        <v>消費税</v>
      </c>
      <c r="I35" s="575" t="str">
        <f>予実管理!N149</f>
        <v>合計</v>
      </c>
    </row>
    <row r="36" spans="2:9" ht="19">
      <c r="B36" s="1455">
        <f>予実管理!G150</f>
        <v>0</v>
      </c>
      <c r="C36" s="585">
        <f>予実管理!H150</f>
        <v>0</v>
      </c>
      <c r="D36" s="585">
        <f>予実管理!I150</f>
        <v>0</v>
      </c>
      <c r="E36" s="586">
        <f>予実管理!J150</f>
        <v>0</v>
      </c>
      <c r="F36" s="811" t="str">
        <f>予実管理!K150</f>
        <v>年間税額</v>
      </c>
      <c r="G36" s="585">
        <f>予実管理!L150</f>
        <v>0</v>
      </c>
      <c r="H36" s="585">
        <f>予実管理!M150</f>
        <v>0</v>
      </c>
      <c r="I36" s="585">
        <f>予実管理!N150</f>
        <v>0</v>
      </c>
    </row>
    <row r="37" spans="2:9" ht="19">
      <c r="B37" s="1455">
        <f>予実管理!G151</f>
        <v>0</v>
      </c>
      <c r="C37" s="585">
        <f>予実管理!H151</f>
        <v>0</v>
      </c>
      <c r="D37" s="585">
        <f>予実管理!I151</f>
        <v>0</v>
      </c>
      <c r="E37" s="586">
        <f>予実管理!J151</f>
        <v>0</v>
      </c>
      <c r="F37" s="811" t="str">
        <f>予実管理!K151</f>
        <v>既納付額</v>
      </c>
      <c r="G37" s="585">
        <f>予実管理!L151</f>
        <v>0</v>
      </c>
      <c r="H37" s="585">
        <f>予実管理!M151</f>
        <v>0</v>
      </c>
      <c r="I37" s="585">
        <f>予実管理!N151</f>
        <v>0</v>
      </c>
    </row>
    <row r="38" spans="2:9" ht="19">
      <c r="B38" s="1456" t="str">
        <f>予実管理!G152</f>
        <v>当期納税予定表</v>
      </c>
      <c r="C38" s="596">
        <f>予実管理!H152</f>
        <v>0</v>
      </c>
      <c r="D38" s="596">
        <f>予実管理!I152</f>
        <v>0</v>
      </c>
      <c r="E38" s="597">
        <f>予実管理!J152</f>
        <v>0</v>
      </c>
      <c r="F38" s="816" t="str">
        <f>予実管理!K152</f>
        <v>来期納税予定</v>
      </c>
      <c r="G38" s="596">
        <f>予実管理!L152</f>
        <v>0</v>
      </c>
      <c r="H38" s="596">
        <f>予実管理!M152</f>
        <v>0</v>
      </c>
      <c r="I38" s="596">
        <f>予実管理!N152</f>
        <v>0</v>
      </c>
    </row>
    <row r="39" spans="2:9" ht="19">
      <c r="B39" s="1457">
        <f>予実管理!G153</f>
        <v>45475</v>
      </c>
      <c r="C39" s="823">
        <f>予実管理!H153</f>
        <v>0</v>
      </c>
      <c r="D39" s="823">
        <f>予実管理!I153</f>
        <v>0</v>
      </c>
      <c r="E39" s="824">
        <f>予実管理!J153</f>
        <v>0</v>
      </c>
      <c r="F39" s="822">
        <f>予実管理!K153</f>
        <v>45840</v>
      </c>
      <c r="G39" s="823">
        <f>予実管理!L153</f>
        <v>0</v>
      </c>
      <c r="H39" s="823">
        <f>予実管理!M153</f>
        <v>0</v>
      </c>
      <c r="I39" s="823">
        <f>予実管理!N153</f>
        <v>0</v>
      </c>
    </row>
    <row r="40" spans="2:9" ht="19">
      <c r="B40" s="1457">
        <f>予実管理!G154</f>
        <v>45506</v>
      </c>
      <c r="C40" s="829">
        <f>予実管理!H154</f>
        <v>0</v>
      </c>
      <c r="D40" s="829">
        <f>予実管理!I154</f>
        <v>0</v>
      </c>
      <c r="E40" s="824">
        <f>予実管理!J154</f>
        <v>0</v>
      </c>
      <c r="F40" s="822">
        <f>予実管理!K154</f>
        <v>45871</v>
      </c>
      <c r="G40" s="823">
        <f>予実管理!L154</f>
        <v>0</v>
      </c>
      <c r="H40" s="823">
        <f>予実管理!M154</f>
        <v>0</v>
      </c>
      <c r="I40" s="823">
        <f>予実管理!N154</f>
        <v>0</v>
      </c>
    </row>
    <row r="41" spans="2:9" ht="19">
      <c r="B41" s="1457">
        <f>予実管理!G155</f>
        <v>45537</v>
      </c>
      <c r="C41" s="829">
        <f>予実管理!H155</f>
        <v>0</v>
      </c>
      <c r="D41" s="829">
        <f>予実管理!I155</f>
        <v>0</v>
      </c>
      <c r="E41" s="824">
        <f>予実管理!J155</f>
        <v>0</v>
      </c>
      <c r="F41" s="822">
        <f>予実管理!K155</f>
        <v>45902</v>
      </c>
      <c r="G41" s="823">
        <f>予実管理!L155</f>
        <v>0</v>
      </c>
      <c r="H41" s="823">
        <f>予実管理!M155</f>
        <v>0</v>
      </c>
      <c r="I41" s="823">
        <f>予実管理!N155</f>
        <v>0</v>
      </c>
    </row>
    <row r="42" spans="2:9" ht="19">
      <c r="B42" s="1457">
        <f>予実管理!G156</f>
        <v>45568</v>
      </c>
      <c r="C42" s="829">
        <f>予実管理!H156</f>
        <v>0</v>
      </c>
      <c r="D42" s="829">
        <f>予実管理!I156</f>
        <v>0</v>
      </c>
      <c r="E42" s="824">
        <f>予実管理!J156</f>
        <v>0</v>
      </c>
      <c r="F42" s="822">
        <f>予実管理!K156</f>
        <v>45933</v>
      </c>
      <c r="G42" s="823">
        <f>予実管理!L156</f>
        <v>0</v>
      </c>
      <c r="H42" s="823">
        <f>予実管理!M156</f>
        <v>0</v>
      </c>
      <c r="I42" s="823">
        <f>予実管理!N156</f>
        <v>0</v>
      </c>
    </row>
    <row r="43" spans="2:9" ht="19">
      <c r="B43" s="1457">
        <f>予実管理!G157</f>
        <v>45599</v>
      </c>
      <c r="C43" s="829">
        <f>予実管理!H157</f>
        <v>0</v>
      </c>
      <c r="D43" s="829">
        <f>予実管理!I157</f>
        <v>0</v>
      </c>
      <c r="E43" s="824">
        <f>予実管理!J157</f>
        <v>0</v>
      </c>
      <c r="F43" s="822">
        <f>予実管理!K157</f>
        <v>45964</v>
      </c>
      <c r="G43" s="823">
        <f>予実管理!L157</f>
        <v>0</v>
      </c>
      <c r="H43" s="823">
        <f>予実管理!M157</f>
        <v>0</v>
      </c>
      <c r="I43" s="823">
        <f>予実管理!N157</f>
        <v>0</v>
      </c>
    </row>
    <row r="44" spans="2:9" ht="19">
      <c r="B44" s="1457">
        <f>予実管理!G158</f>
        <v>45630</v>
      </c>
      <c r="C44" s="829">
        <f>予実管理!H158</f>
        <v>0</v>
      </c>
      <c r="D44" s="829">
        <f>予実管理!I158</f>
        <v>0</v>
      </c>
      <c r="E44" s="824">
        <f>予実管理!J158</f>
        <v>0</v>
      </c>
      <c r="F44" s="822">
        <f>予実管理!K158</f>
        <v>45995</v>
      </c>
      <c r="G44" s="823">
        <f>予実管理!L158</f>
        <v>0</v>
      </c>
      <c r="H44" s="823">
        <f>予実管理!M158</f>
        <v>0</v>
      </c>
      <c r="I44" s="823">
        <f>予実管理!N158</f>
        <v>0</v>
      </c>
    </row>
    <row r="45" spans="2:9" ht="19">
      <c r="B45" s="1457">
        <f>予実管理!G159</f>
        <v>45661</v>
      </c>
      <c r="C45" s="829">
        <f>予実管理!H159</f>
        <v>0</v>
      </c>
      <c r="D45" s="829">
        <f>予実管理!I159</f>
        <v>0</v>
      </c>
      <c r="E45" s="824">
        <f>予実管理!J159</f>
        <v>0</v>
      </c>
      <c r="F45" s="822">
        <f>予実管理!K159</f>
        <v>46026</v>
      </c>
      <c r="G45" s="823">
        <f>予実管理!L159</f>
        <v>0</v>
      </c>
      <c r="H45" s="823">
        <f>予実管理!M159</f>
        <v>0</v>
      </c>
      <c r="I45" s="823">
        <f>予実管理!N159</f>
        <v>0</v>
      </c>
    </row>
    <row r="46" spans="2:9" ht="19">
      <c r="B46" s="1457">
        <f>予実管理!G160</f>
        <v>45692</v>
      </c>
      <c r="C46" s="829">
        <f>予実管理!H160</f>
        <v>0</v>
      </c>
      <c r="D46" s="829">
        <f>予実管理!I160</f>
        <v>0</v>
      </c>
      <c r="E46" s="824">
        <f>予実管理!J160</f>
        <v>0</v>
      </c>
      <c r="F46" s="822">
        <f>予実管理!K160</f>
        <v>46057</v>
      </c>
      <c r="G46" s="823">
        <f>予実管理!L160</f>
        <v>0</v>
      </c>
      <c r="H46" s="823">
        <f>予実管理!M160</f>
        <v>0</v>
      </c>
      <c r="I46" s="823">
        <f>予実管理!N160</f>
        <v>0</v>
      </c>
    </row>
    <row r="47" spans="2:9" ht="19">
      <c r="B47" s="1457">
        <f>予実管理!G161</f>
        <v>45723</v>
      </c>
      <c r="C47" s="829">
        <f>予実管理!H161</f>
        <v>0</v>
      </c>
      <c r="D47" s="829">
        <f>予実管理!I161</f>
        <v>0</v>
      </c>
      <c r="E47" s="824">
        <f>予実管理!J161</f>
        <v>0</v>
      </c>
      <c r="F47" s="822">
        <f>予実管理!K161</f>
        <v>46088</v>
      </c>
      <c r="G47" s="823">
        <f>予実管理!L161</f>
        <v>0</v>
      </c>
      <c r="H47" s="823">
        <f>予実管理!M161</f>
        <v>0</v>
      </c>
      <c r="I47" s="823">
        <f>予実管理!N161</f>
        <v>0</v>
      </c>
    </row>
    <row r="48" spans="2:9" ht="19">
      <c r="B48" s="1457">
        <f>予実管理!G162</f>
        <v>45754</v>
      </c>
      <c r="C48" s="829">
        <f>予実管理!H162</f>
        <v>0</v>
      </c>
      <c r="D48" s="829">
        <f>予実管理!I162</f>
        <v>0</v>
      </c>
      <c r="E48" s="824">
        <f>予実管理!J162</f>
        <v>0</v>
      </c>
      <c r="F48" s="822">
        <f>予実管理!K162</f>
        <v>46119</v>
      </c>
      <c r="G48" s="823">
        <f>予実管理!L162</f>
        <v>0</v>
      </c>
      <c r="H48" s="823">
        <f>予実管理!M162</f>
        <v>0</v>
      </c>
      <c r="I48" s="823">
        <f>予実管理!N162</f>
        <v>0</v>
      </c>
    </row>
    <row r="49" spans="1:14" ht="19">
      <c r="B49" s="1457">
        <f>予実管理!G163</f>
        <v>45785</v>
      </c>
      <c r="C49" s="829">
        <f>予実管理!H163</f>
        <v>0</v>
      </c>
      <c r="D49" s="829">
        <f>予実管理!I163</f>
        <v>0</v>
      </c>
      <c r="E49" s="824">
        <f>予実管理!J163</f>
        <v>0</v>
      </c>
      <c r="F49" s="822">
        <f>予実管理!K163</f>
        <v>46150</v>
      </c>
      <c r="G49" s="823">
        <f>予実管理!L163</f>
        <v>0</v>
      </c>
      <c r="H49" s="823">
        <f>予実管理!M163</f>
        <v>0</v>
      </c>
      <c r="I49" s="823">
        <f>予実管理!N163</f>
        <v>0</v>
      </c>
    </row>
    <row r="50" spans="1:14" ht="19">
      <c r="B50" s="1457">
        <f>予実管理!G164</f>
        <v>45816</v>
      </c>
      <c r="C50" s="829">
        <f>予実管理!H164</f>
        <v>0</v>
      </c>
      <c r="D50" s="829">
        <f>予実管理!I164</f>
        <v>0</v>
      </c>
      <c r="E50" s="824">
        <f>予実管理!J164</f>
        <v>0</v>
      </c>
      <c r="F50" s="822">
        <f>予実管理!K164</f>
        <v>46181</v>
      </c>
      <c r="G50" s="823">
        <f>予実管理!L164</f>
        <v>0</v>
      </c>
      <c r="H50" s="823">
        <f>予実管理!M164</f>
        <v>0</v>
      </c>
      <c r="I50" s="823">
        <f>予実管理!N164</f>
        <v>0</v>
      </c>
    </row>
    <row r="51" spans="1:14" ht="19">
      <c r="B51" s="1458" t="str">
        <f>予実管理!G165</f>
        <v>計</v>
      </c>
      <c r="C51" s="1459">
        <f>予実管理!H165</f>
        <v>0</v>
      </c>
      <c r="D51" s="1459">
        <f>予実管理!I165</f>
        <v>0</v>
      </c>
      <c r="E51" s="1459">
        <f>予実管理!J165</f>
        <v>0</v>
      </c>
      <c r="F51" s="1460" t="str">
        <f>予実管理!K165</f>
        <v>計</v>
      </c>
      <c r="G51" s="1459">
        <f>予実管理!L165</f>
        <v>0</v>
      </c>
      <c r="H51" s="1459">
        <f>予実管理!M165</f>
        <v>0</v>
      </c>
      <c r="I51" s="1459">
        <f>予実管理!N165</f>
        <v>0</v>
      </c>
    </row>
    <row r="54" spans="1:14" ht="17.5">
      <c r="A54" s="1461"/>
      <c r="B54" s="1462"/>
      <c r="C54" s="1462"/>
      <c r="D54" s="1463"/>
      <c r="E54" s="1462"/>
      <c r="F54" s="1464"/>
      <c r="G54" s="1464"/>
      <c r="H54" s="1465"/>
      <c r="I54" s="1465"/>
      <c r="J54" s="1462"/>
      <c r="K54" s="1462"/>
      <c r="L54" s="1466"/>
      <c r="M54" s="1462"/>
      <c r="N54" s="1462"/>
    </row>
    <row r="55" spans="1:14" ht="17.5">
      <c r="A55" s="1461"/>
      <c r="B55" s="1467"/>
      <c r="C55" s="1467"/>
      <c r="D55" s="1467"/>
      <c r="E55" s="1467"/>
      <c r="F55" s="1467"/>
      <c r="G55" s="1467"/>
      <c r="H55" s="1468"/>
      <c r="I55" s="1468"/>
      <c r="J55" s="1468"/>
      <c r="K55" s="1468"/>
      <c r="L55" s="1468"/>
      <c r="M55" s="1468"/>
      <c r="N55" s="1468"/>
    </row>
    <row r="56" spans="1:14" ht="17.5">
      <c r="A56" s="1461"/>
      <c r="B56" s="1469"/>
      <c r="C56" s="1470"/>
      <c r="D56" s="1470"/>
      <c r="E56" s="1470"/>
      <c r="F56" s="1470"/>
      <c r="G56" s="1470"/>
      <c r="H56" s="1470"/>
      <c r="I56" s="1470"/>
      <c r="J56" s="1470"/>
      <c r="K56" s="1470"/>
      <c r="L56" s="1470"/>
      <c r="M56" s="1470"/>
      <c r="N56" s="1470"/>
    </row>
    <row r="57" spans="1:14" ht="17.5">
      <c r="A57" s="1461"/>
      <c r="B57" s="1461"/>
      <c r="C57" s="57"/>
      <c r="D57" s="57"/>
      <c r="E57" s="57"/>
      <c r="F57" s="57"/>
      <c r="G57" s="57"/>
      <c r="H57" s="57"/>
      <c r="I57" s="57"/>
      <c r="J57" s="57"/>
      <c r="K57" s="57"/>
      <c r="L57" s="57"/>
      <c r="M57" s="57"/>
      <c r="N57" s="57"/>
    </row>
    <row r="58" spans="1:14" ht="17.5">
      <c r="A58" s="1461"/>
      <c r="B58" s="1461"/>
      <c r="C58" s="57"/>
      <c r="D58" s="57"/>
      <c r="E58" s="57"/>
      <c r="F58" s="57"/>
      <c r="G58" s="57"/>
      <c r="H58" s="57"/>
      <c r="I58" s="57"/>
      <c r="J58" s="57"/>
      <c r="K58" s="57"/>
      <c r="L58" s="57"/>
      <c r="M58" s="57"/>
      <c r="N58" s="57"/>
    </row>
    <row r="59" spans="1:14" ht="17.5">
      <c r="A59" s="1461"/>
      <c r="B59" s="1461"/>
      <c r="C59" s="57"/>
      <c r="D59" s="57"/>
      <c r="E59" s="57"/>
      <c r="F59" s="57"/>
      <c r="G59" s="57"/>
      <c r="H59" s="57"/>
      <c r="I59" s="57"/>
      <c r="J59" s="57"/>
      <c r="K59" s="57"/>
      <c r="L59" s="57"/>
      <c r="M59" s="57"/>
      <c r="N59" s="57"/>
    </row>
    <row r="60" spans="1:14" ht="17.5">
      <c r="A60" s="1461"/>
      <c r="B60" s="690"/>
      <c r="C60" s="57"/>
      <c r="D60" s="57"/>
      <c r="E60" s="57"/>
      <c r="F60" s="57"/>
      <c r="G60" s="57"/>
      <c r="H60" s="57"/>
      <c r="I60" s="57"/>
      <c r="J60" s="57"/>
      <c r="K60" s="57"/>
      <c r="L60" s="57"/>
      <c r="M60" s="57"/>
      <c r="N60" s="57"/>
    </row>
    <row r="61" spans="1:14" ht="17.5">
      <c r="A61" s="1461"/>
      <c r="B61" s="1461"/>
      <c r="C61" s="57"/>
      <c r="D61" s="57"/>
      <c r="E61" s="57"/>
      <c r="F61" s="57"/>
      <c r="G61" s="57"/>
      <c r="H61" s="57"/>
      <c r="I61" s="57"/>
      <c r="J61" s="57"/>
      <c r="K61" s="57"/>
      <c r="L61" s="57"/>
      <c r="M61" s="57"/>
      <c r="N61" s="57"/>
    </row>
    <row r="62" spans="1:14" ht="17.5">
      <c r="A62" s="1461"/>
      <c r="B62" s="1461"/>
      <c r="C62" s="57"/>
      <c r="D62" s="57"/>
      <c r="E62" s="57"/>
      <c r="F62" s="57"/>
      <c r="G62" s="57"/>
      <c r="H62" s="57"/>
      <c r="I62" s="57"/>
      <c r="J62" s="57"/>
      <c r="K62" s="57"/>
      <c r="L62" s="57"/>
      <c r="M62" s="57"/>
      <c r="N62" s="57"/>
    </row>
    <row r="63" spans="1:14" ht="17.5">
      <c r="A63" s="1461"/>
      <c r="B63" s="1461"/>
      <c r="C63" s="57"/>
      <c r="D63" s="57"/>
      <c r="E63" s="57"/>
      <c r="F63" s="57"/>
      <c r="G63" s="57"/>
      <c r="H63" s="57"/>
      <c r="I63" s="57"/>
      <c r="J63" s="57"/>
      <c r="K63" s="57"/>
      <c r="L63" s="57"/>
      <c r="M63" s="57"/>
      <c r="N63" s="57"/>
    </row>
    <row r="64" spans="1:14" ht="17.5">
      <c r="A64" s="1461"/>
      <c r="B64" s="1461"/>
      <c r="C64" s="57"/>
      <c r="D64" s="57"/>
      <c r="E64" s="57"/>
      <c r="F64" s="57"/>
      <c r="G64" s="57"/>
      <c r="H64" s="57"/>
      <c r="I64" s="57"/>
      <c r="J64" s="57"/>
      <c r="K64" s="57"/>
      <c r="L64" s="57"/>
      <c r="M64" s="57"/>
      <c r="N64" s="57"/>
    </row>
    <row r="65" spans="1:14" ht="17.5">
      <c r="A65" s="1461"/>
      <c r="B65" s="1461"/>
      <c r="C65" s="57"/>
      <c r="D65" s="57"/>
      <c r="E65" s="57"/>
      <c r="F65" s="57"/>
      <c r="G65" s="57"/>
      <c r="H65" s="57"/>
      <c r="I65" s="57"/>
      <c r="J65" s="57"/>
      <c r="K65" s="57"/>
      <c r="L65" s="57"/>
      <c r="M65" s="57"/>
      <c r="N65" s="57"/>
    </row>
    <row r="66" spans="1:14" ht="17.5">
      <c r="A66" s="1461"/>
      <c r="B66" s="1461"/>
      <c r="C66" s="57"/>
      <c r="D66" s="57"/>
      <c r="E66" s="57"/>
      <c r="F66" s="57"/>
      <c r="G66" s="57"/>
      <c r="H66" s="57"/>
      <c r="I66" s="57"/>
      <c r="J66" s="57"/>
      <c r="K66" s="57"/>
      <c r="L66" s="57"/>
      <c r="M66" s="57"/>
      <c r="N66" s="57"/>
    </row>
    <row r="67" spans="1:14" ht="17.5">
      <c r="A67" s="1461"/>
      <c r="B67" s="1461"/>
      <c r="C67" s="57"/>
      <c r="D67" s="57"/>
      <c r="E67" s="57"/>
      <c r="F67" s="57"/>
      <c r="G67" s="57"/>
      <c r="H67" s="57"/>
      <c r="I67" s="57"/>
      <c r="J67" s="57"/>
      <c r="K67" s="57"/>
      <c r="L67" s="57"/>
      <c r="M67" s="57"/>
      <c r="N67" s="57"/>
    </row>
    <row r="68" spans="1:14" ht="17.5">
      <c r="A68" s="1461"/>
      <c r="B68" s="1461"/>
      <c r="C68" s="57"/>
      <c r="D68" s="57"/>
      <c r="E68" s="57"/>
      <c r="F68" s="57"/>
      <c r="G68" s="57"/>
      <c r="H68" s="57"/>
      <c r="I68" s="57"/>
      <c r="J68" s="57"/>
      <c r="K68" s="57"/>
      <c r="L68" s="57"/>
      <c r="M68" s="57"/>
      <c r="N68" s="57"/>
    </row>
    <row r="69" spans="1:14" ht="17.5">
      <c r="A69" s="1461"/>
      <c r="B69" s="1467"/>
      <c r="C69" s="1467"/>
      <c r="D69" s="1467"/>
      <c r="E69" s="1467"/>
      <c r="F69" s="1467"/>
      <c r="G69" s="1467"/>
      <c r="H69" s="1468"/>
      <c r="I69" s="1468"/>
      <c r="J69" s="1468"/>
      <c r="K69" s="1468"/>
      <c r="L69" s="1468"/>
      <c r="M69" s="1468"/>
      <c r="N69" s="1471"/>
    </row>
    <row r="70" spans="1:14" ht="17.5">
      <c r="A70" s="1461"/>
      <c r="B70" s="1469"/>
      <c r="C70" s="1470"/>
      <c r="D70" s="1470"/>
      <c r="E70" s="1470"/>
      <c r="F70" s="1470"/>
      <c r="G70" s="1470"/>
      <c r="H70" s="1470"/>
      <c r="I70" s="1470"/>
      <c r="J70" s="1470"/>
      <c r="K70" s="1470"/>
      <c r="L70" s="1470"/>
      <c r="M70" s="1470"/>
      <c r="N70" s="1470"/>
    </row>
    <row r="71" spans="1:14" ht="17.5">
      <c r="A71" s="1461"/>
      <c r="B71" s="690"/>
      <c r="C71" s="57"/>
      <c r="D71" s="57"/>
      <c r="E71" s="57"/>
      <c r="F71" s="57"/>
      <c r="G71" s="57"/>
      <c r="H71" s="57"/>
      <c r="I71" s="57"/>
      <c r="J71" s="57"/>
      <c r="K71" s="57"/>
      <c r="L71" s="57"/>
      <c r="M71" s="57"/>
      <c r="N71" s="57"/>
    </row>
    <row r="72" spans="1:14" ht="17.5">
      <c r="A72" s="1461"/>
      <c r="B72" s="690"/>
      <c r="C72" s="57"/>
      <c r="D72" s="57"/>
      <c r="E72" s="57"/>
      <c r="F72" s="57"/>
      <c r="G72" s="57"/>
      <c r="H72" s="57"/>
      <c r="I72" s="57"/>
      <c r="J72" s="57"/>
      <c r="K72" s="57"/>
      <c r="L72" s="57"/>
      <c r="M72" s="57"/>
      <c r="N72" s="57"/>
    </row>
    <row r="73" spans="1:14" ht="17.5">
      <c r="A73" s="1461"/>
      <c r="B73" s="690"/>
      <c r="C73" s="57"/>
      <c r="D73" s="57"/>
      <c r="E73" s="57"/>
      <c r="F73" s="57"/>
      <c r="G73" s="57"/>
      <c r="H73" s="57"/>
      <c r="I73" s="57"/>
      <c r="J73" s="57"/>
      <c r="K73" s="57"/>
      <c r="L73" s="57"/>
      <c r="M73" s="57"/>
      <c r="N73" s="57"/>
    </row>
    <row r="74" spans="1:14" ht="17.5">
      <c r="A74" s="1461"/>
      <c r="B74" s="690"/>
      <c r="C74" s="57"/>
      <c r="D74" s="57"/>
      <c r="E74" s="57"/>
      <c r="F74" s="57"/>
      <c r="G74" s="57"/>
      <c r="H74" s="57"/>
      <c r="I74" s="57"/>
      <c r="J74" s="57"/>
      <c r="K74" s="57"/>
      <c r="L74" s="57"/>
      <c r="M74" s="57"/>
      <c r="N74" s="57"/>
    </row>
    <row r="75" spans="1:14" ht="17.5">
      <c r="A75" s="1461"/>
      <c r="B75" s="690"/>
      <c r="C75" s="57"/>
      <c r="D75" s="57"/>
      <c r="E75" s="57"/>
      <c r="F75" s="57"/>
      <c r="G75" s="57"/>
      <c r="H75" s="57"/>
      <c r="I75" s="57"/>
      <c r="J75" s="57"/>
      <c r="K75" s="57"/>
      <c r="L75" s="57"/>
      <c r="M75" s="57"/>
      <c r="N75" s="57"/>
    </row>
    <row r="76" spans="1:14" ht="17.5">
      <c r="A76" s="1461"/>
      <c r="B76" s="1461"/>
      <c r="C76" s="57"/>
      <c r="D76" s="57"/>
      <c r="E76" s="57"/>
      <c r="F76" s="57"/>
      <c r="G76" s="57"/>
      <c r="H76" s="57"/>
      <c r="I76" s="57"/>
      <c r="J76" s="57"/>
      <c r="K76" s="57"/>
      <c r="L76" s="57"/>
      <c r="M76" s="57"/>
      <c r="N76" s="57"/>
    </row>
    <row r="77" spans="1:14" ht="17.5">
      <c r="A77" s="1461"/>
      <c r="B77" s="1461"/>
      <c r="C77" s="57"/>
      <c r="D77" s="57"/>
      <c r="E77" s="57"/>
      <c r="F77" s="57"/>
      <c r="G77" s="57"/>
      <c r="H77" s="57"/>
      <c r="I77" s="57"/>
      <c r="J77" s="57"/>
      <c r="K77" s="57"/>
      <c r="L77" s="57"/>
      <c r="M77" s="57"/>
      <c r="N77" s="57"/>
    </row>
    <row r="78" spans="1:14" ht="17.5">
      <c r="A78" s="1461"/>
      <c r="B78" s="1467"/>
      <c r="C78" s="1467"/>
      <c r="D78" s="1472"/>
      <c r="E78" s="1472"/>
      <c r="F78" s="1472"/>
      <c r="G78" s="1472"/>
      <c r="H78" s="1472"/>
      <c r="I78" s="1472"/>
      <c r="J78" s="1472"/>
      <c r="K78" s="1472"/>
      <c r="L78" s="1472"/>
      <c r="M78" s="1472"/>
      <c r="N78" s="1472"/>
    </row>
    <row r="79" spans="1:14" ht="17.5">
      <c r="A79" s="1461"/>
      <c r="B79" s="1469"/>
      <c r="C79" s="1470"/>
      <c r="D79" s="1470"/>
      <c r="E79" s="1470"/>
      <c r="F79" s="1470"/>
      <c r="G79" s="1470"/>
      <c r="H79" s="1470"/>
      <c r="I79" s="1470"/>
      <c r="J79" s="1470"/>
      <c r="K79" s="1470"/>
      <c r="L79" s="1470"/>
      <c r="M79" s="1470"/>
      <c r="N79" s="1470"/>
    </row>
    <row r="80" spans="1:14" ht="17.5">
      <c r="A80" s="1461"/>
      <c r="B80" s="690"/>
      <c r="C80" s="57"/>
      <c r="D80" s="57"/>
      <c r="E80" s="57"/>
      <c r="F80" s="57"/>
      <c r="G80" s="57"/>
      <c r="H80" s="57"/>
      <c r="I80" s="57"/>
      <c r="J80" s="57"/>
      <c r="K80" s="57"/>
      <c r="L80" s="57"/>
      <c r="M80" s="57"/>
      <c r="N80" s="57"/>
    </row>
    <row r="81" spans="1:14" ht="17.5">
      <c r="A81" s="1461"/>
      <c r="B81" s="690"/>
      <c r="C81" s="57"/>
      <c r="D81" s="57"/>
      <c r="E81" s="57"/>
      <c r="F81" s="57"/>
      <c r="G81" s="57"/>
      <c r="H81" s="57"/>
      <c r="I81" s="57"/>
      <c r="J81" s="57"/>
      <c r="K81" s="57"/>
      <c r="L81" s="57"/>
      <c r="M81" s="57"/>
      <c r="N81" s="57"/>
    </row>
    <row r="82" spans="1:14" ht="17.5">
      <c r="A82" s="1461"/>
      <c r="B82" s="1461"/>
      <c r="C82" s="690"/>
      <c r="D82" s="690"/>
      <c r="E82" s="690"/>
      <c r="F82" s="690"/>
      <c r="G82" s="690"/>
      <c r="H82" s="690"/>
      <c r="I82" s="690"/>
      <c r="J82" s="690"/>
      <c r="K82" s="690"/>
      <c r="L82" s="690"/>
      <c r="M82" s="690"/>
      <c r="N82" s="690"/>
    </row>
    <row r="83" spans="1:14" ht="17.5">
      <c r="A83" s="1461"/>
      <c r="B83" s="1461"/>
      <c r="C83" s="1461"/>
      <c r="D83" s="1461"/>
      <c r="E83" s="1461"/>
      <c r="F83" s="1461"/>
      <c r="G83" s="1461"/>
      <c r="H83" s="1461"/>
      <c r="I83" s="1461"/>
      <c r="J83" s="1461"/>
      <c r="K83" s="1461"/>
      <c r="L83" s="1461"/>
      <c r="M83" s="1461"/>
      <c r="N83" s="1461"/>
    </row>
    <row r="84" spans="1:14" ht="17.5">
      <c r="A84" s="1461"/>
      <c r="B84" s="1473"/>
      <c r="C84" s="690"/>
      <c r="D84" s="690"/>
      <c r="E84" s="690"/>
      <c r="F84" s="690"/>
      <c r="G84" s="690"/>
      <c r="H84" s="690"/>
      <c r="I84" s="690"/>
      <c r="J84" s="690"/>
      <c r="K84" s="690"/>
      <c r="L84" s="690"/>
      <c r="M84" s="690"/>
      <c r="N84" s="690"/>
    </row>
    <row r="119" spans="1:30" ht="21" customHeight="1">
      <c r="A119" s="1474"/>
      <c r="B119" s="1475">
        <f>当期計画!D2</f>
        <v>45474</v>
      </c>
      <c r="C119" s="1475">
        <f>当期計画!E2</f>
        <v>45505</v>
      </c>
      <c r="D119" s="1475">
        <f>当期計画!F2</f>
        <v>45536</v>
      </c>
      <c r="E119" s="1475">
        <f>当期計画!G2</f>
        <v>45566</v>
      </c>
      <c r="F119" s="1475">
        <f>当期計画!H2</f>
        <v>45597</v>
      </c>
      <c r="G119" s="1475">
        <f>当期計画!I2</f>
        <v>45627</v>
      </c>
      <c r="H119" s="1475">
        <f>当期計画!J2</f>
        <v>45658</v>
      </c>
      <c r="I119" s="1475">
        <f>当期計画!K2</f>
        <v>45689</v>
      </c>
      <c r="J119" s="1475">
        <f>当期計画!L2</f>
        <v>45717</v>
      </c>
      <c r="K119" s="1475">
        <f>当期計画!M2</f>
        <v>45748</v>
      </c>
      <c r="L119" s="1475">
        <f>当期計画!N2</f>
        <v>45778</v>
      </c>
      <c r="M119" s="1475">
        <f>当期計画!O2</f>
        <v>45809</v>
      </c>
      <c r="N119" s="1475">
        <f>M119</f>
        <v>45809</v>
      </c>
      <c r="O119" s="1476" t="s">
        <v>63</v>
      </c>
      <c r="P119" s="1476" t="s">
        <v>298</v>
      </c>
      <c r="Q119" s="1477" t="s">
        <v>299</v>
      </c>
      <c r="T119" s="741" t="s">
        <v>300</v>
      </c>
      <c r="W119" s="1478"/>
      <c r="X119" s="1478"/>
      <c r="Y119" s="1478"/>
      <c r="Z119" s="1478"/>
      <c r="AA119" s="1478"/>
      <c r="AB119" s="1478"/>
      <c r="AC119" s="1479"/>
      <c r="AD119" s="1479"/>
    </row>
    <row r="120" spans="1:30" ht="21" customHeight="1">
      <c r="A120" s="1480" t="s">
        <v>21</v>
      </c>
      <c r="B120" s="1480"/>
      <c r="C120" s="1480"/>
      <c r="D120" s="1480"/>
      <c r="E120" s="1480"/>
      <c r="F120" s="1480"/>
      <c r="G120" s="1480"/>
      <c r="H120" s="1480"/>
      <c r="I120" s="1480"/>
      <c r="J120" s="1480"/>
      <c r="K120" s="1480"/>
      <c r="L120" s="1480"/>
      <c r="M120" s="1480"/>
      <c r="N120" s="1480"/>
      <c r="O120" s="1480"/>
      <c r="P120" s="1480"/>
      <c r="Q120" s="1477"/>
      <c r="T120" s="741" t="s">
        <v>226</v>
      </c>
      <c r="W120" s="1318"/>
      <c r="X120" s="1478"/>
      <c r="Y120" s="1481"/>
      <c r="Z120" s="1478"/>
      <c r="AA120" s="1478"/>
      <c r="AB120" s="1481"/>
      <c r="AC120" s="1479"/>
      <c r="AD120" s="1479"/>
    </row>
    <row r="121" spans="1:30" ht="21" customHeight="1">
      <c r="A121" s="1482" t="s">
        <v>301</v>
      </c>
      <c r="B121" s="1483">
        <f>IF(B$150&lt;=0,当期実績!D14,0)</f>
        <v>0</v>
      </c>
      <c r="C121" s="1483">
        <f>IF(C$150&lt;=0,当期実績!E14,0)</f>
        <v>0</v>
      </c>
      <c r="D121" s="1483">
        <f>IF(D$150&lt;=0,当期実績!F14,0)</f>
        <v>0</v>
      </c>
      <c r="E121" s="1483">
        <f>IF(E$150&lt;=0,当期実績!G14,0)</f>
        <v>0</v>
      </c>
      <c r="F121" s="1483">
        <f>IF(F$150&lt;=0,当期実績!H14,0)</f>
        <v>0</v>
      </c>
      <c r="G121" s="1483">
        <f>IF(G$150&lt;=0,当期実績!I14,0)</f>
        <v>0</v>
      </c>
      <c r="H121" s="1483">
        <f>IF(H$150&lt;=0,当期実績!J14,0)</f>
        <v>0</v>
      </c>
      <c r="I121" s="1483">
        <f>IF(I$150&lt;=0,当期実績!K14,0)</f>
        <v>0</v>
      </c>
      <c r="J121" s="1483">
        <f>IF(J$150&lt;=0,当期実績!L14,0)</f>
        <v>0</v>
      </c>
      <c r="K121" s="1483">
        <f>IF(K$150&lt;=0,当期実績!M14,0)</f>
        <v>0</v>
      </c>
      <c r="L121" s="1483">
        <f>IF(L$150&lt;=0,当期実績!N14,0)</f>
        <v>0</v>
      </c>
      <c r="M121" s="1483">
        <f>IF(M$150&lt;=0,当期実績!O14,0)</f>
        <v>0</v>
      </c>
      <c r="N121" s="1483">
        <f>IF(N$150&lt;=0,当期実績!P14,0)</f>
        <v>0</v>
      </c>
      <c r="O121" s="1483">
        <f>SUM(B121:N121)</f>
        <v>0</v>
      </c>
      <c r="P121" s="1483" t="e">
        <f>#REF!</f>
        <v>#REF!</v>
      </c>
      <c r="Q121" s="1484">
        <f>SUM(B121:N121)</f>
        <v>0</v>
      </c>
      <c r="W121" s="1318"/>
      <c r="X121" s="1478"/>
      <c r="Y121" s="1481"/>
      <c r="Z121" s="1478"/>
      <c r="AA121" s="1478"/>
      <c r="AB121" s="1481"/>
      <c r="AC121" s="1479"/>
      <c r="AD121" s="1479"/>
    </row>
    <row r="122" spans="1:30" ht="21" customHeight="1">
      <c r="A122" s="1485" t="s">
        <v>302</v>
      </c>
      <c r="B122" s="1486">
        <f>当期計画!D14</f>
        <v>0</v>
      </c>
      <c r="C122" s="1486">
        <f>当期計画!E14</f>
        <v>0</v>
      </c>
      <c r="D122" s="1486">
        <f>当期計画!F14</f>
        <v>0</v>
      </c>
      <c r="E122" s="1486">
        <f>当期計画!G14</f>
        <v>0</v>
      </c>
      <c r="F122" s="1486">
        <f>当期計画!H14</f>
        <v>0</v>
      </c>
      <c r="G122" s="1486">
        <f>当期計画!I14</f>
        <v>0</v>
      </c>
      <c r="H122" s="1486">
        <f>当期計画!J14</f>
        <v>0</v>
      </c>
      <c r="I122" s="1486">
        <f>当期計画!K14</f>
        <v>0</v>
      </c>
      <c r="J122" s="1486">
        <f>当期計画!L14</f>
        <v>0</v>
      </c>
      <c r="K122" s="1486">
        <f>当期計画!M14</f>
        <v>0</v>
      </c>
      <c r="L122" s="1486">
        <f>当期計画!N14</f>
        <v>0</v>
      </c>
      <c r="M122" s="1486">
        <f>当期計画!O14</f>
        <v>0</v>
      </c>
      <c r="N122" s="1486">
        <f>当期計画!P14</f>
        <v>0</v>
      </c>
      <c r="O122" s="1483">
        <f t="shared" ref="O122:O143" si="0">SUM(B122:N122)</f>
        <v>0</v>
      </c>
      <c r="P122" s="1486">
        <f>O122-Q122</f>
        <v>0</v>
      </c>
      <c r="Q122" s="1484">
        <f>SUMIF($B$121:$N$121,0,B122:N122)</f>
        <v>0</v>
      </c>
      <c r="W122" s="1318"/>
      <c r="X122" s="1478"/>
      <c r="Y122" s="1481"/>
      <c r="Z122" s="1478"/>
      <c r="AA122" s="1478"/>
      <c r="AB122" s="1481"/>
      <c r="AC122" s="1479"/>
      <c r="AD122" s="1479"/>
    </row>
    <row r="123" spans="1:30" ht="21" customHeight="1">
      <c r="A123" s="1485" t="s">
        <v>303</v>
      </c>
      <c r="B123" s="1486">
        <f>前期実績!D14</f>
        <v>0</v>
      </c>
      <c r="C123" s="1486">
        <f>前期実績!E14</f>
        <v>0</v>
      </c>
      <c r="D123" s="1486">
        <f>前期実績!F14</f>
        <v>0</v>
      </c>
      <c r="E123" s="1486">
        <f>前期実績!G14</f>
        <v>0</v>
      </c>
      <c r="F123" s="1486">
        <f>前期実績!H14</f>
        <v>0</v>
      </c>
      <c r="G123" s="1486">
        <f>前期実績!I14</f>
        <v>0</v>
      </c>
      <c r="H123" s="1486">
        <f>前期実績!J14</f>
        <v>0</v>
      </c>
      <c r="I123" s="1486">
        <f>前期実績!K14</f>
        <v>0</v>
      </c>
      <c r="J123" s="1486">
        <f>前期実績!L14</f>
        <v>0</v>
      </c>
      <c r="K123" s="1486">
        <f>前期実績!M14</f>
        <v>0</v>
      </c>
      <c r="L123" s="1486">
        <f>前期実績!N14</f>
        <v>0</v>
      </c>
      <c r="M123" s="1486">
        <f>前期実績!O14</f>
        <v>0</v>
      </c>
      <c r="N123" s="1486">
        <f>前期実績!P14</f>
        <v>0</v>
      </c>
      <c r="O123" s="1483">
        <f t="shared" si="0"/>
        <v>0</v>
      </c>
      <c r="P123" s="1486">
        <f t="shared" ref="P123:P143" si="1">O123-Q123</f>
        <v>0</v>
      </c>
      <c r="Q123" s="1484">
        <f>SUMIF($B$121:$N$121,0,B123:N123)</f>
        <v>0</v>
      </c>
      <c r="W123" s="1318"/>
      <c r="X123" s="1478"/>
      <c r="Y123" s="1481"/>
      <c r="Z123" s="1478"/>
      <c r="AA123" s="1478"/>
      <c r="AB123" s="1481"/>
      <c r="AC123" s="1479"/>
      <c r="AD123" s="1479"/>
    </row>
    <row r="124" spans="1:30" ht="21" hidden="1" customHeight="1">
      <c r="A124" s="1480" t="s">
        <v>28</v>
      </c>
      <c r="B124" s="1480"/>
      <c r="C124" s="1480"/>
      <c r="D124" s="1480"/>
      <c r="E124" s="1480"/>
      <c r="F124" s="1480"/>
      <c r="G124" s="1480"/>
      <c r="H124" s="1480"/>
      <c r="I124" s="1480"/>
      <c r="J124" s="1480"/>
      <c r="K124" s="1480"/>
      <c r="L124" s="1480"/>
      <c r="M124" s="1480"/>
      <c r="N124" s="1480"/>
      <c r="O124" s="1483">
        <f t="shared" si="0"/>
        <v>0</v>
      </c>
      <c r="P124" s="1480">
        <f t="shared" si="1"/>
        <v>0</v>
      </c>
      <c r="Q124" s="1484"/>
      <c r="W124" s="1318"/>
      <c r="X124" s="1481"/>
      <c r="Y124" s="1478"/>
      <c r="Z124" s="1478"/>
      <c r="AA124" s="1481"/>
      <c r="AB124" s="1481"/>
      <c r="AC124" s="1479"/>
      <c r="AD124" s="1479"/>
    </row>
    <row r="125" spans="1:30" ht="21" hidden="1" customHeight="1">
      <c r="A125" s="1482" t="s">
        <v>301</v>
      </c>
      <c r="B125" s="1483">
        <f>IF(B$150&lt;=0,当期実績!D30,0)</f>
        <v>0</v>
      </c>
      <c r="C125" s="1483">
        <f>IF(C$150&lt;=0,当期実績!E30,0)</f>
        <v>0</v>
      </c>
      <c r="D125" s="1483">
        <f>IF(D$150&lt;=0,当期実績!F30,0)</f>
        <v>0</v>
      </c>
      <c r="E125" s="1483">
        <f>IF(E$150&lt;=0,当期実績!G30,0)</f>
        <v>0</v>
      </c>
      <c r="F125" s="1483">
        <f>IF(F$150&lt;=0,当期実績!H30,0)</f>
        <v>0</v>
      </c>
      <c r="G125" s="1483">
        <f>IF(G$150&lt;=0,当期実績!I30,0)</f>
        <v>0</v>
      </c>
      <c r="H125" s="1483">
        <f>IF(H$150&lt;=0,当期実績!J30,0)</f>
        <v>0</v>
      </c>
      <c r="I125" s="1483">
        <f>IF(I$150&lt;=0,当期実績!K30,0)</f>
        <v>0</v>
      </c>
      <c r="J125" s="1483">
        <f>IF(J$150&lt;=0,当期実績!L30,0)</f>
        <v>0</v>
      </c>
      <c r="K125" s="1483">
        <f>IF(K$150&lt;=0,当期実績!M30,0)</f>
        <v>0</v>
      </c>
      <c r="L125" s="1483">
        <f>IF(L$150&lt;=0,当期実績!N30,0)</f>
        <v>0</v>
      </c>
      <c r="M125" s="1483">
        <f>IF(M$150&lt;=0,当期実績!O30,0)</f>
        <v>0</v>
      </c>
      <c r="N125" s="1483">
        <f>IF(N$150&lt;=0,当期実績!P30,0)</f>
        <v>0</v>
      </c>
      <c r="O125" s="1483">
        <f t="shared" si="0"/>
        <v>0</v>
      </c>
      <c r="P125" s="1483">
        <f t="shared" si="1"/>
        <v>0</v>
      </c>
      <c r="Q125" s="1484">
        <f>SUM(B125:N125)</f>
        <v>0</v>
      </c>
      <c r="W125" s="1318"/>
      <c r="X125" s="1481"/>
      <c r="Y125" s="1478"/>
      <c r="Z125" s="1478"/>
      <c r="AA125" s="1481"/>
      <c r="AB125" s="1478"/>
      <c r="AC125" s="1479"/>
      <c r="AD125" s="1479"/>
    </row>
    <row r="126" spans="1:30" ht="21" hidden="1" customHeight="1">
      <c r="A126" s="1485" t="s">
        <v>302</v>
      </c>
      <c r="B126" s="1486" t="e">
        <f>当期計画!#REF!</f>
        <v>#REF!</v>
      </c>
      <c r="C126" s="1486" t="e">
        <f>当期計画!#REF!</f>
        <v>#REF!</v>
      </c>
      <c r="D126" s="1486" t="e">
        <f>当期計画!#REF!</f>
        <v>#REF!</v>
      </c>
      <c r="E126" s="1486" t="e">
        <f>当期計画!#REF!</f>
        <v>#REF!</v>
      </c>
      <c r="F126" s="1486" t="e">
        <f>当期計画!#REF!</f>
        <v>#REF!</v>
      </c>
      <c r="G126" s="1486" t="e">
        <f>当期計画!#REF!</f>
        <v>#REF!</v>
      </c>
      <c r="H126" s="1486" t="e">
        <f>当期計画!#REF!</f>
        <v>#REF!</v>
      </c>
      <c r="I126" s="1486" t="e">
        <f>当期計画!#REF!</f>
        <v>#REF!</v>
      </c>
      <c r="J126" s="1486" t="e">
        <f>当期計画!#REF!</f>
        <v>#REF!</v>
      </c>
      <c r="K126" s="1486" t="e">
        <f>当期計画!#REF!</f>
        <v>#REF!</v>
      </c>
      <c r="L126" s="1486" t="e">
        <f>当期計画!#REF!</f>
        <v>#REF!</v>
      </c>
      <c r="M126" s="1486" t="e">
        <f>当期計画!#REF!</f>
        <v>#REF!</v>
      </c>
      <c r="N126" s="1486" t="e">
        <f>当期計画!#REF!</f>
        <v>#REF!</v>
      </c>
      <c r="O126" s="1483" t="e">
        <f t="shared" si="0"/>
        <v>#REF!</v>
      </c>
      <c r="P126" s="1486" t="e">
        <f t="shared" si="1"/>
        <v>#REF!</v>
      </c>
      <c r="Q126" s="1484" t="e">
        <f>SUMIF($B$121:$N$121,0,B126:N126)</f>
        <v>#REF!</v>
      </c>
      <c r="W126" s="1318"/>
      <c r="X126" s="1481"/>
      <c r="Y126" s="1478"/>
      <c r="Z126" s="1478"/>
      <c r="AA126" s="1481"/>
      <c r="AB126" s="1478"/>
      <c r="AC126" s="1479"/>
      <c r="AD126" s="1479"/>
    </row>
    <row r="127" spans="1:30" ht="21" hidden="1" customHeight="1">
      <c r="A127" s="1485" t="s">
        <v>303</v>
      </c>
      <c r="B127" s="1486">
        <f>前期実績!D32</f>
        <v>0</v>
      </c>
      <c r="C127" s="1486">
        <f>前期実績!E32</f>
        <v>0</v>
      </c>
      <c r="D127" s="1486">
        <f>前期実績!F32</f>
        <v>0</v>
      </c>
      <c r="E127" s="1486">
        <f>前期実績!G32</f>
        <v>0</v>
      </c>
      <c r="F127" s="1486">
        <f>前期実績!H32</f>
        <v>0</v>
      </c>
      <c r="G127" s="1486">
        <f>前期実績!I32</f>
        <v>0</v>
      </c>
      <c r="H127" s="1486">
        <f>前期実績!J32</f>
        <v>0</v>
      </c>
      <c r="I127" s="1486">
        <f>前期実績!K32</f>
        <v>0</v>
      </c>
      <c r="J127" s="1486">
        <f>前期実績!L32</f>
        <v>0</v>
      </c>
      <c r="K127" s="1486">
        <f>前期実績!M32</f>
        <v>0</v>
      </c>
      <c r="L127" s="1486">
        <f>前期実績!N32</f>
        <v>0</v>
      </c>
      <c r="M127" s="1486">
        <f>前期実績!O32</f>
        <v>0</v>
      </c>
      <c r="N127" s="1486">
        <f>前期実績!P32</f>
        <v>0</v>
      </c>
      <c r="O127" s="1483">
        <f t="shared" si="0"/>
        <v>0</v>
      </c>
      <c r="P127" s="1486">
        <f t="shared" si="1"/>
        <v>0</v>
      </c>
      <c r="Q127" s="1484">
        <f>SUMIF($B$121:$N$121,0,B127:N127)</f>
        <v>0</v>
      </c>
      <c r="W127" s="1318"/>
      <c r="X127" s="1481"/>
      <c r="Y127" s="1478"/>
      <c r="Z127" s="1478"/>
      <c r="AA127" s="1481"/>
      <c r="AB127" s="1478"/>
      <c r="AC127" s="1479"/>
      <c r="AD127" s="1479"/>
    </row>
    <row r="128" spans="1:30" ht="21" hidden="1" customHeight="1">
      <c r="A128" s="1480" t="s">
        <v>29</v>
      </c>
      <c r="B128" s="1480"/>
      <c r="C128" s="1480"/>
      <c r="D128" s="1480"/>
      <c r="E128" s="1480"/>
      <c r="F128" s="1480"/>
      <c r="G128" s="1480"/>
      <c r="H128" s="1480"/>
      <c r="I128" s="1480"/>
      <c r="J128" s="1480"/>
      <c r="K128" s="1480"/>
      <c r="L128" s="1480"/>
      <c r="M128" s="1480"/>
      <c r="N128" s="1480"/>
      <c r="O128" s="1483">
        <f t="shared" si="0"/>
        <v>0</v>
      </c>
      <c r="P128" s="1480">
        <f t="shared" si="1"/>
        <v>0</v>
      </c>
      <c r="Q128" s="1484"/>
      <c r="W128" s="1318"/>
      <c r="X128" s="1481"/>
      <c r="Y128" s="1478"/>
      <c r="Z128" s="1478"/>
      <c r="AA128" s="1481"/>
      <c r="AB128" s="1478"/>
      <c r="AC128" s="1479"/>
      <c r="AD128" s="1479"/>
    </row>
    <row r="129" spans="1:30" ht="21" hidden="1" customHeight="1">
      <c r="A129" s="1482" t="s">
        <v>301</v>
      </c>
      <c r="B129" s="1487"/>
      <c r="C129" s="1487"/>
      <c r="D129" s="1487"/>
      <c r="E129" s="1487"/>
      <c r="F129" s="1487"/>
      <c r="G129" s="1487"/>
      <c r="H129" s="1487"/>
      <c r="I129" s="1487"/>
      <c r="J129" s="1487"/>
      <c r="K129" s="1487"/>
      <c r="L129" s="1487"/>
      <c r="M129" s="1487"/>
      <c r="N129" s="1483"/>
      <c r="O129" s="1483">
        <f t="shared" si="0"/>
        <v>0</v>
      </c>
      <c r="P129" s="1487">
        <f t="shared" si="1"/>
        <v>0</v>
      </c>
      <c r="Q129" s="1484"/>
      <c r="W129" s="1318"/>
      <c r="X129" s="1481"/>
      <c r="Y129" s="1478"/>
      <c r="Z129" s="1478"/>
      <c r="AA129" s="1481"/>
      <c r="AB129" s="1478"/>
      <c r="AC129" s="1479"/>
      <c r="AD129" s="1479"/>
    </row>
    <row r="130" spans="1:30" ht="21" hidden="1" customHeight="1">
      <c r="A130" s="1485" t="s">
        <v>302</v>
      </c>
      <c r="B130" s="1488"/>
      <c r="C130" s="1488"/>
      <c r="D130" s="1488"/>
      <c r="E130" s="1488"/>
      <c r="F130" s="1488"/>
      <c r="G130" s="1488"/>
      <c r="H130" s="1488"/>
      <c r="I130" s="1488"/>
      <c r="J130" s="1488"/>
      <c r="K130" s="1488"/>
      <c r="L130" s="1488"/>
      <c r="M130" s="1488"/>
      <c r="N130" s="1488"/>
      <c r="O130" s="1483">
        <f t="shared" si="0"/>
        <v>0</v>
      </c>
      <c r="P130" s="1488">
        <f t="shared" si="1"/>
        <v>0</v>
      </c>
      <c r="Q130" s="1484"/>
      <c r="W130" s="1318"/>
      <c r="X130" s="1481"/>
      <c r="Y130" s="1478"/>
      <c r="Z130" s="1478"/>
      <c r="AA130" s="1481"/>
      <c r="AB130" s="1478"/>
      <c r="AC130" s="1479"/>
      <c r="AD130" s="1479"/>
    </row>
    <row r="131" spans="1:30" ht="21" hidden="1" customHeight="1">
      <c r="A131" s="1485" t="s">
        <v>303</v>
      </c>
      <c r="B131" s="1488"/>
      <c r="C131" s="1488"/>
      <c r="D131" s="1488"/>
      <c r="E131" s="1488"/>
      <c r="F131" s="1488"/>
      <c r="G131" s="1488"/>
      <c r="H131" s="1488"/>
      <c r="I131" s="1488"/>
      <c r="J131" s="1488"/>
      <c r="K131" s="1488"/>
      <c r="L131" s="1488"/>
      <c r="M131" s="1488"/>
      <c r="N131" s="1488"/>
      <c r="O131" s="1483">
        <f t="shared" si="0"/>
        <v>0</v>
      </c>
      <c r="P131" s="1488">
        <f t="shared" si="1"/>
        <v>0</v>
      </c>
      <c r="Q131" s="1484"/>
    </row>
    <row r="132" spans="1:30" ht="21" hidden="1" customHeight="1">
      <c r="A132" s="1480" t="s">
        <v>244</v>
      </c>
      <c r="B132" s="1480"/>
      <c r="C132" s="1480"/>
      <c r="D132" s="1480"/>
      <c r="E132" s="1480"/>
      <c r="F132" s="1480"/>
      <c r="G132" s="1480"/>
      <c r="H132" s="1480"/>
      <c r="I132" s="1480"/>
      <c r="J132" s="1480"/>
      <c r="K132" s="1480"/>
      <c r="L132" s="1480"/>
      <c r="M132" s="1480"/>
      <c r="N132" s="1480"/>
      <c r="O132" s="1483">
        <f t="shared" si="0"/>
        <v>0</v>
      </c>
      <c r="P132" s="1480">
        <f t="shared" si="1"/>
        <v>0</v>
      </c>
      <c r="Q132" s="1484"/>
    </row>
    <row r="133" spans="1:30" ht="21" hidden="1" customHeight="1">
      <c r="A133" s="1482" t="s">
        <v>301</v>
      </c>
      <c r="B133" s="1483">
        <f>IF(B150&lt;=0,当期実績!D40,0)</f>
        <v>0</v>
      </c>
      <c r="C133" s="1483">
        <f>IF(C150&lt;=0,当期実績!E40,0)</f>
        <v>0</v>
      </c>
      <c r="D133" s="1483">
        <f>IF(D150&lt;=0,当期実績!F40,0)</f>
        <v>0</v>
      </c>
      <c r="E133" s="1483">
        <f>IF(E150&lt;=0,当期実績!G40,0)</f>
        <v>0</v>
      </c>
      <c r="F133" s="1483">
        <f>IF(F150&lt;=0,当期実績!H40,0)</f>
        <v>0</v>
      </c>
      <c r="G133" s="1483">
        <f>IF(G150&lt;=0,当期実績!I40,0)</f>
        <v>0</v>
      </c>
      <c r="H133" s="1483">
        <f>IF(H150&lt;=0,当期実績!J40,0)</f>
        <v>0</v>
      </c>
      <c r="I133" s="1483">
        <f>IF(I150&lt;=0,当期実績!K40,0)</f>
        <v>0</v>
      </c>
      <c r="J133" s="1483">
        <f>IF(J150&lt;=0,当期実績!L40,0)</f>
        <v>0</v>
      </c>
      <c r="K133" s="1483">
        <f>IF(K150&lt;=0,当期実績!M40,0)</f>
        <v>0</v>
      </c>
      <c r="L133" s="1483">
        <f>IF(L150&lt;=0,当期実績!N40,0)</f>
        <v>0</v>
      </c>
      <c r="M133" s="1483">
        <f>IF(M150&lt;=0,当期実績!O40,0)</f>
        <v>0</v>
      </c>
      <c r="N133" s="1483">
        <f>IF(N150&lt;=0,当期実績!P40,0)</f>
        <v>0</v>
      </c>
      <c r="O133" s="1483">
        <f t="shared" si="0"/>
        <v>0</v>
      </c>
      <c r="P133" s="1483">
        <f t="shared" si="1"/>
        <v>0</v>
      </c>
      <c r="Q133" s="1484">
        <f>SUM(B133:N133)</f>
        <v>0</v>
      </c>
    </row>
    <row r="134" spans="1:30" ht="21" hidden="1" customHeight="1">
      <c r="A134" s="1485" t="s">
        <v>302</v>
      </c>
      <c r="B134" s="1486">
        <f>当期計画!D45</f>
        <v>0</v>
      </c>
      <c r="C134" s="1486">
        <f>当期計画!E45</f>
        <v>0</v>
      </c>
      <c r="D134" s="1486">
        <f>当期計画!F45</f>
        <v>0</v>
      </c>
      <c r="E134" s="1486">
        <f>当期計画!G45</f>
        <v>0</v>
      </c>
      <c r="F134" s="1486">
        <f>当期計画!H45</f>
        <v>0</v>
      </c>
      <c r="G134" s="1486">
        <f>当期計画!I45</f>
        <v>0</v>
      </c>
      <c r="H134" s="1486">
        <f>当期計画!J45</f>
        <v>0</v>
      </c>
      <c r="I134" s="1486">
        <f>当期計画!K45</f>
        <v>0</v>
      </c>
      <c r="J134" s="1486">
        <f>当期計画!L45</f>
        <v>0</v>
      </c>
      <c r="K134" s="1486">
        <f>当期計画!M45</f>
        <v>0</v>
      </c>
      <c r="L134" s="1486">
        <f>当期計画!N45</f>
        <v>0</v>
      </c>
      <c r="M134" s="1486">
        <f>当期計画!O45</f>
        <v>0</v>
      </c>
      <c r="N134" s="1486">
        <f>当期計画!P45</f>
        <v>0</v>
      </c>
      <c r="O134" s="1483">
        <f t="shared" si="0"/>
        <v>0</v>
      </c>
      <c r="P134" s="1486">
        <f t="shared" si="1"/>
        <v>0</v>
      </c>
      <c r="Q134" s="1484">
        <f>SUMIF($B$121:$N$121,0,B134:N134)</f>
        <v>0</v>
      </c>
    </row>
    <row r="135" spans="1:30" ht="21" hidden="1" customHeight="1">
      <c r="A135" s="1485" t="s">
        <v>303</v>
      </c>
      <c r="B135" s="1486">
        <f>前期実績!D45</f>
        <v>0</v>
      </c>
      <c r="C135" s="1486">
        <f>前期実績!E45</f>
        <v>0</v>
      </c>
      <c r="D135" s="1486">
        <f>前期実績!F45</f>
        <v>0</v>
      </c>
      <c r="E135" s="1486">
        <f>前期実績!G45</f>
        <v>0</v>
      </c>
      <c r="F135" s="1486">
        <f>前期実績!H45</f>
        <v>0</v>
      </c>
      <c r="G135" s="1486">
        <f>前期実績!I45</f>
        <v>0</v>
      </c>
      <c r="H135" s="1486">
        <f>前期実績!J45</f>
        <v>0</v>
      </c>
      <c r="I135" s="1486">
        <f>前期実績!K45</f>
        <v>0</v>
      </c>
      <c r="J135" s="1486">
        <f>前期実績!L45</f>
        <v>0</v>
      </c>
      <c r="K135" s="1486">
        <f>前期実績!M45</f>
        <v>0</v>
      </c>
      <c r="L135" s="1486">
        <f>前期実績!N45</f>
        <v>0</v>
      </c>
      <c r="M135" s="1486">
        <f>前期実績!O45</f>
        <v>0</v>
      </c>
      <c r="N135" s="1486">
        <f>前期実績!P45</f>
        <v>0</v>
      </c>
      <c r="O135" s="1483">
        <f t="shared" si="0"/>
        <v>0</v>
      </c>
      <c r="P135" s="1486">
        <f t="shared" si="1"/>
        <v>0</v>
      </c>
      <c r="Q135" s="1484">
        <f>SUMIF($B$121:$N$121,0,B135:N135)</f>
        <v>0</v>
      </c>
    </row>
    <row r="136" spans="1:30" ht="21" hidden="1" customHeight="1">
      <c r="A136" s="1480" t="s">
        <v>304</v>
      </c>
      <c r="B136" s="1480"/>
      <c r="C136" s="1480"/>
      <c r="D136" s="1480"/>
      <c r="E136" s="1480"/>
      <c r="F136" s="1480"/>
      <c r="G136" s="1480"/>
      <c r="H136" s="1480"/>
      <c r="I136" s="1480"/>
      <c r="J136" s="1480"/>
      <c r="K136" s="1480"/>
      <c r="L136" s="1480"/>
      <c r="M136" s="1480"/>
      <c r="N136" s="1480"/>
      <c r="O136" s="1483">
        <f t="shared" si="0"/>
        <v>0</v>
      </c>
      <c r="P136" s="1480">
        <f t="shared" si="1"/>
        <v>0</v>
      </c>
      <c r="Q136" s="1484"/>
    </row>
    <row r="137" spans="1:30" ht="21" hidden="1" customHeight="1">
      <c r="A137" s="1482" t="s">
        <v>301</v>
      </c>
      <c r="B137" s="1483">
        <f>IF(B150&lt;=0,当期実績!D72,0)</f>
        <v>0</v>
      </c>
      <c r="C137" s="1483">
        <f>IF(C150&lt;=0,当期実績!E72,0)</f>
        <v>0</v>
      </c>
      <c r="D137" s="1483">
        <f>IF(D150&lt;=0,当期実績!F72,0)</f>
        <v>0</v>
      </c>
      <c r="E137" s="1483">
        <f>IF(E150&lt;=0,当期実績!G72,0)</f>
        <v>0</v>
      </c>
      <c r="F137" s="1483">
        <f>IF(F150&lt;=0,当期実績!H72,0)</f>
        <v>0</v>
      </c>
      <c r="G137" s="1483">
        <f>IF(G150&lt;=0,当期実績!I72,0)</f>
        <v>0</v>
      </c>
      <c r="H137" s="1483">
        <f>IF(H150&lt;=0,当期実績!J72,0)</f>
        <v>0</v>
      </c>
      <c r="I137" s="1483">
        <f>IF(I150&lt;=0,当期実績!K72,0)</f>
        <v>0</v>
      </c>
      <c r="J137" s="1483">
        <f>IF(J150&lt;=0,当期実績!L72,0)</f>
        <v>0</v>
      </c>
      <c r="K137" s="1483">
        <f>IF(K150&lt;=0,当期実績!M72,0)</f>
        <v>0</v>
      </c>
      <c r="L137" s="1483">
        <f>IF(L150&lt;=0,当期実績!N72,0)</f>
        <v>0</v>
      </c>
      <c r="M137" s="1483">
        <f>IF(M150&lt;=0,当期実績!O72,0)</f>
        <v>0</v>
      </c>
      <c r="N137" s="1483">
        <f>IF(N150&lt;=0,当期実績!P72,0)</f>
        <v>0</v>
      </c>
      <c r="O137" s="1483">
        <f t="shared" si="0"/>
        <v>0</v>
      </c>
      <c r="P137" s="1483">
        <f t="shared" si="1"/>
        <v>0</v>
      </c>
      <c r="Q137" s="1484">
        <f>SUM(B137:N137)</f>
        <v>0</v>
      </c>
    </row>
    <row r="138" spans="1:30" ht="21" hidden="1" customHeight="1">
      <c r="A138" s="1485" t="s">
        <v>302</v>
      </c>
      <c r="B138" s="1486">
        <f>当期計画!D82</f>
        <v>0</v>
      </c>
      <c r="C138" s="1486">
        <f>当期計画!E82</f>
        <v>0</v>
      </c>
      <c r="D138" s="1486">
        <f>当期計画!F82</f>
        <v>0</v>
      </c>
      <c r="E138" s="1486">
        <f>当期計画!G82</f>
        <v>0</v>
      </c>
      <c r="F138" s="1486">
        <f>当期計画!H82</f>
        <v>0</v>
      </c>
      <c r="G138" s="1486">
        <f>当期計画!I82</f>
        <v>0</v>
      </c>
      <c r="H138" s="1486">
        <f>当期計画!J82</f>
        <v>0</v>
      </c>
      <c r="I138" s="1486">
        <f>当期計画!K82</f>
        <v>0</v>
      </c>
      <c r="J138" s="1486">
        <f>当期計画!L82</f>
        <v>0</v>
      </c>
      <c r="K138" s="1486">
        <f>当期計画!M82</f>
        <v>0</v>
      </c>
      <c r="L138" s="1486">
        <f>当期計画!N82</f>
        <v>0</v>
      </c>
      <c r="M138" s="1486">
        <f>当期計画!O82</f>
        <v>0</v>
      </c>
      <c r="N138" s="1486">
        <f>当期計画!P82</f>
        <v>0</v>
      </c>
      <c r="O138" s="1483">
        <f t="shared" si="0"/>
        <v>0</v>
      </c>
      <c r="P138" s="1486">
        <f t="shared" si="1"/>
        <v>0</v>
      </c>
      <c r="Q138" s="1484">
        <f>SUMIF($B$121:$N$121,0,B138:N138)</f>
        <v>0</v>
      </c>
    </row>
    <row r="139" spans="1:30" ht="21" hidden="1" customHeight="1">
      <c r="A139" s="1485" t="s">
        <v>303</v>
      </c>
      <c r="B139" s="1486">
        <f>前期実績!D82</f>
        <v>0</v>
      </c>
      <c r="C139" s="1486">
        <f>前期実績!E82</f>
        <v>0</v>
      </c>
      <c r="D139" s="1486">
        <f>前期実績!F82</f>
        <v>0</v>
      </c>
      <c r="E139" s="1486">
        <f>前期実績!G82</f>
        <v>0</v>
      </c>
      <c r="F139" s="1486">
        <f>前期実績!H82</f>
        <v>0</v>
      </c>
      <c r="G139" s="1486">
        <f>前期実績!I82</f>
        <v>0</v>
      </c>
      <c r="H139" s="1486">
        <f>前期実績!J82</f>
        <v>0</v>
      </c>
      <c r="I139" s="1486">
        <f>前期実績!K82</f>
        <v>0</v>
      </c>
      <c r="J139" s="1486">
        <f>前期実績!L82</f>
        <v>0</v>
      </c>
      <c r="K139" s="1486">
        <f>前期実績!M82</f>
        <v>0</v>
      </c>
      <c r="L139" s="1486">
        <f>前期実績!N82</f>
        <v>0</v>
      </c>
      <c r="M139" s="1486">
        <f>前期実績!O82</f>
        <v>0</v>
      </c>
      <c r="N139" s="1486">
        <f>前期実績!P82</f>
        <v>0</v>
      </c>
      <c r="O139" s="1483">
        <f t="shared" si="0"/>
        <v>0</v>
      </c>
      <c r="P139" s="1486">
        <f t="shared" si="1"/>
        <v>0</v>
      </c>
      <c r="Q139" s="1484">
        <f>SUMIF($B$121:$N$121,0,B139:N139)</f>
        <v>0</v>
      </c>
    </row>
    <row r="140" spans="1:30" ht="21" hidden="1" customHeight="1">
      <c r="A140" s="1480" t="s">
        <v>44</v>
      </c>
      <c r="B140" s="1480"/>
      <c r="C140" s="1480"/>
      <c r="D140" s="1480"/>
      <c r="E140" s="1480"/>
      <c r="F140" s="1480"/>
      <c r="G140" s="1480"/>
      <c r="H140" s="1480"/>
      <c r="I140" s="1480"/>
      <c r="J140" s="1480"/>
      <c r="K140" s="1480"/>
      <c r="L140" s="1480"/>
      <c r="M140" s="1480"/>
      <c r="N140" s="1480"/>
      <c r="O140" s="1483">
        <f t="shared" si="0"/>
        <v>0</v>
      </c>
      <c r="P140" s="1480">
        <f t="shared" si="1"/>
        <v>0</v>
      </c>
      <c r="Q140" s="1484"/>
    </row>
    <row r="141" spans="1:30" ht="21" hidden="1" customHeight="1">
      <c r="A141" s="1482" t="s">
        <v>301</v>
      </c>
      <c r="B141" s="1483">
        <f>IF(B150&lt;=0,当期実績!D85,0)</f>
        <v>0</v>
      </c>
      <c r="C141" s="1483">
        <f>IF(C150&lt;=0,当期実績!E85,0)</f>
        <v>0</v>
      </c>
      <c r="D141" s="1483">
        <f>IF(D150&lt;=0,当期実績!F85,0)</f>
        <v>0</v>
      </c>
      <c r="E141" s="1483">
        <f>IF(E150&lt;=0,当期実績!G85,0)</f>
        <v>0</v>
      </c>
      <c r="F141" s="1483">
        <f>IF(F150&lt;=0,当期実績!H85,0)</f>
        <v>0</v>
      </c>
      <c r="G141" s="1483">
        <f>IF(G150&lt;=0,当期実績!I85,0)</f>
        <v>0</v>
      </c>
      <c r="H141" s="1483">
        <f>IF(H150&lt;=0,当期実績!J85,0)</f>
        <v>0</v>
      </c>
      <c r="I141" s="1483">
        <f>IF(I150&lt;=0,当期実績!K85,0)</f>
        <v>0</v>
      </c>
      <c r="J141" s="1483">
        <f>IF(J150&lt;=0,当期実績!L85,0)</f>
        <v>0</v>
      </c>
      <c r="K141" s="1483">
        <f>IF(K150&lt;=0,当期実績!M85,0)</f>
        <v>0</v>
      </c>
      <c r="L141" s="1483">
        <f>IF(L150&lt;=0,当期実績!N85,0)</f>
        <v>0</v>
      </c>
      <c r="M141" s="1483">
        <f>IF(M150&lt;=0,当期実績!O85,0)</f>
        <v>0</v>
      </c>
      <c r="N141" s="1483">
        <f>IF(N150&lt;=0,当期実績!P85,0)</f>
        <v>0</v>
      </c>
      <c r="O141" s="1483">
        <f t="shared" si="0"/>
        <v>0</v>
      </c>
      <c r="P141" s="1483">
        <f t="shared" si="1"/>
        <v>0</v>
      </c>
      <c r="Q141" s="1484">
        <f>SUM(B141:N141)</f>
        <v>0</v>
      </c>
    </row>
    <row r="142" spans="1:30" ht="21" hidden="1" customHeight="1">
      <c r="A142" s="1485" t="s">
        <v>302</v>
      </c>
      <c r="B142" s="1486">
        <f>当期計画!D109</f>
        <v>0</v>
      </c>
      <c r="C142" s="1486">
        <f>当期計画!E109</f>
        <v>0</v>
      </c>
      <c r="D142" s="1486">
        <f>当期計画!F109</f>
        <v>0</v>
      </c>
      <c r="E142" s="1486">
        <f>当期計画!G109</f>
        <v>0</v>
      </c>
      <c r="F142" s="1486">
        <f>当期計画!H109</f>
        <v>0</v>
      </c>
      <c r="G142" s="1486">
        <f>当期計画!I109</f>
        <v>0</v>
      </c>
      <c r="H142" s="1486">
        <f>当期計画!J109</f>
        <v>0</v>
      </c>
      <c r="I142" s="1486">
        <f>当期計画!K109</f>
        <v>0</v>
      </c>
      <c r="J142" s="1486">
        <f>当期計画!L109</f>
        <v>0</v>
      </c>
      <c r="K142" s="1486">
        <f>当期計画!M109</f>
        <v>0</v>
      </c>
      <c r="L142" s="1486">
        <f>当期計画!N109</f>
        <v>0</v>
      </c>
      <c r="M142" s="1486">
        <f>当期計画!O109</f>
        <v>0</v>
      </c>
      <c r="N142" s="1486">
        <f>当期計画!P109</f>
        <v>0</v>
      </c>
      <c r="O142" s="1483">
        <f t="shared" si="0"/>
        <v>0</v>
      </c>
      <c r="P142" s="1486">
        <f t="shared" si="1"/>
        <v>0</v>
      </c>
      <c r="Q142" s="1484">
        <f>SUMIF($B$121:$N$121,0,B142:N142)</f>
        <v>0</v>
      </c>
    </row>
    <row r="143" spans="1:30" ht="21" hidden="1" customHeight="1">
      <c r="A143" s="1485" t="s">
        <v>303</v>
      </c>
      <c r="B143" s="1486">
        <f>前期実績!D109</f>
        <v>0</v>
      </c>
      <c r="C143" s="1486">
        <f>前期実績!E109</f>
        <v>0</v>
      </c>
      <c r="D143" s="1486">
        <f>前期実績!F109</f>
        <v>0</v>
      </c>
      <c r="E143" s="1486">
        <f>前期実績!G109</f>
        <v>0</v>
      </c>
      <c r="F143" s="1486">
        <f>前期実績!H109</f>
        <v>0</v>
      </c>
      <c r="G143" s="1486">
        <f>前期実績!I109</f>
        <v>0</v>
      </c>
      <c r="H143" s="1486">
        <f>前期実績!J109</f>
        <v>0</v>
      </c>
      <c r="I143" s="1486">
        <f>前期実績!K109</f>
        <v>0</v>
      </c>
      <c r="J143" s="1486">
        <f>前期実績!L109</f>
        <v>0</v>
      </c>
      <c r="K143" s="1486">
        <f>前期実績!M109</f>
        <v>0</v>
      </c>
      <c r="L143" s="1486">
        <f>前期実績!N109</f>
        <v>0</v>
      </c>
      <c r="M143" s="1486">
        <f>前期実績!O109</f>
        <v>0</v>
      </c>
      <c r="N143" s="1486">
        <f>前期実績!P109</f>
        <v>0</v>
      </c>
      <c r="O143" s="1483">
        <f t="shared" si="0"/>
        <v>0</v>
      </c>
      <c r="P143" s="1486">
        <f t="shared" si="1"/>
        <v>0</v>
      </c>
      <c r="Q143" s="1484">
        <f>SUMIF($B$121:$N$121,0,B143:N143)</f>
        <v>0</v>
      </c>
    </row>
    <row r="144" spans="1:30" ht="21" hidden="1" customHeight="1">
      <c r="A144" s="670"/>
      <c r="B144" s="670"/>
      <c r="C144" s="670"/>
      <c r="D144" s="670"/>
      <c r="E144" s="670"/>
      <c r="F144" s="670"/>
      <c r="G144" s="670"/>
      <c r="H144" s="670"/>
      <c r="I144" s="670"/>
      <c r="J144" s="670"/>
      <c r="K144" s="670"/>
      <c r="L144" s="670"/>
      <c r="M144" s="670"/>
      <c r="N144" s="670"/>
      <c r="O144" s="670"/>
      <c r="P144" s="670"/>
      <c r="Q144" s="1477"/>
    </row>
    <row r="145" spans="1:17" ht="21" customHeight="1">
      <c r="A145" s="1485" t="s">
        <v>86</v>
      </c>
      <c r="B145" s="1486">
        <f>予実管理!D144</f>
        <v>0</v>
      </c>
      <c r="C145" s="1486">
        <f>予実管理!E144</f>
        <v>0</v>
      </c>
      <c r="D145" s="1486">
        <f>予実管理!F144</f>
        <v>0</v>
      </c>
      <c r="E145" s="1486">
        <f>予実管理!G144</f>
        <v>0</v>
      </c>
      <c r="F145" s="1486">
        <f>予実管理!H144</f>
        <v>0</v>
      </c>
      <c r="G145" s="1486">
        <f>予実管理!I144</f>
        <v>0</v>
      </c>
      <c r="H145" s="1486">
        <f>予実管理!J144</f>
        <v>0</v>
      </c>
      <c r="I145" s="1486">
        <f>予実管理!K144</f>
        <v>0</v>
      </c>
      <c r="J145" s="1486">
        <f>予実管理!L144</f>
        <v>0</v>
      </c>
      <c r="K145" s="1486">
        <f>予実管理!M144</f>
        <v>0</v>
      </c>
      <c r="L145" s="1486">
        <f>予実管理!N144</f>
        <v>0</v>
      </c>
      <c r="M145" s="1486">
        <f>予実管理!O144</f>
        <v>0</v>
      </c>
      <c r="N145" s="1486">
        <f>予実管理!P144</f>
        <v>0</v>
      </c>
      <c r="O145" s="670"/>
      <c r="P145" s="670"/>
      <c r="Q145" s="1477"/>
    </row>
    <row r="146" spans="1:17" ht="21" customHeight="1">
      <c r="A146" s="1485" t="s">
        <v>305</v>
      </c>
      <c r="B146" s="1486"/>
      <c r="C146" s="1486"/>
      <c r="D146" s="1486"/>
      <c r="E146" s="1486"/>
      <c r="F146" s="1486"/>
      <c r="G146" s="1486"/>
      <c r="H146" s="1486"/>
      <c r="I146" s="1486"/>
      <c r="J146" s="1486"/>
      <c r="K146" s="1486"/>
      <c r="L146" s="1486"/>
      <c r="M146" s="1486"/>
      <c r="N146" s="1486"/>
      <c r="O146" s="670"/>
      <c r="P146" s="670"/>
      <c r="Q146" s="1477"/>
    </row>
    <row r="147" spans="1:17" ht="21" customHeight="1">
      <c r="A147" s="1485" t="s">
        <v>296</v>
      </c>
      <c r="B147" s="1486"/>
      <c r="C147" s="1486"/>
      <c r="D147" s="1486"/>
      <c r="E147" s="1486"/>
      <c r="F147" s="1486"/>
      <c r="G147" s="1486"/>
      <c r="H147" s="1486"/>
      <c r="I147" s="1486"/>
      <c r="J147" s="1486"/>
      <c r="K147" s="1486"/>
      <c r="L147" s="1486"/>
      <c r="M147" s="1486"/>
      <c r="N147" s="1486"/>
      <c r="O147" s="670"/>
      <c r="P147" s="670"/>
      <c r="Q147" s="1477"/>
    </row>
    <row r="148" spans="1:17" ht="21" customHeight="1">
      <c r="A148" s="670"/>
      <c r="B148" s="670"/>
      <c r="C148" s="670"/>
      <c r="D148" s="670"/>
      <c r="E148" s="670"/>
      <c r="F148" s="670"/>
      <c r="G148" s="670"/>
      <c r="H148" s="670"/>
      <c r="I148" s="670"/>
      <c r="J148" s="670"/>
      <c r="K148" s="670"/>
      <c r="L148" s="670"/>
      <c r="M148" s="670"/>
      <c r="N148" s="670"/>
      <c r="O148" s="670"/>
      <c r="P148" s="670"/>
      <c r="Q148" s="1477"/>
    </row>
    <row r="149" spans="1:17" ht="21" customHeight="1">
      <c r="A149" s="670"/>
      <c r="B149" s="1489">
        <f>$E$1</f>
        <v>45473</v>
      </c>
      <c r="C149" s="1489">
        <f t="shared" ref="C149:N149" si="2">$E$1</f>
        <v>45473</v>
      </c>
      <c r="D149" s="1489">
        <f t="shared" si="2"/>
        <v>45473</v>
      </c>
      <c r="E149" s="1489">
        <f t="shared" si="2"/>
        <v>45473</v>
      </c>
      <c r="F149" s="1489">
        <f t="shared" si="2"/>
        <v>45473</v>
      </c>
      <c r="G149" s="1489">
        <f t="shared" si="2"/>
        <v>45473</v>
      </c>
      <c r="H149" s="1489">
        <f t="shared" si="2"/>
        <v>45473</v>
      </c>
      <c r="I149" s="1489">
        <f t="shared" si="2"/>
        <v>45473</v>
      </c>
      <c r="J149" s="1489">
        <f t="shared" si="2"/>
        <v>45473</v>
      </c>
      <c r="K149" s="1489">
        <f t="shared" si="2"/>
        <v>45473</v>
      </c>
      <c r="L149" s="1489">
        <f t="shared" si="2"/>
        <v>45473</v>
      </c>
      <c r="M149" s="1489">
        <f t="shared" si="2"/>
        <v>45473</v>
      </c>
      <c r="N149" s="1489">
        <f t="shared" si="2"/>
        <v>45473</v>
      </c>
      <c r="O149" s="670"/>
      <c r="P149" s="670"/>
      <c r="Q149" s="1477"/>
    </row>
    <row r="150" spans="1:17" ht="21" customHeight="1">
      <c r="A150" s="670"/>
      <c r="B150" s="1485">
        <f>B119-B149</f>
        <v>1</v>
      </c>
      <c r="C150" s="1485">
        <f t="shared" ref="C150:N150" si="3">C119-C149</f>
        <v>32</v>
      </c>
      <c r="D150" s="1485">
        <f t="shared" si="3"/>
        <v>63</v>
      </c>
      <c r="E150" s="1485">
        <f t="shared" si="3"/>
        <v>93</v>
      </c>
      <c r="F150" s="1485">
        <f t="shared" si="3"/>
        <v>124</v>
      </c>
      <c r="G150" s="1485">
        <f t="shared" si="3"/>
        <v>154</v>
      </c>
      <c r="H150" s="1485">
        <f t="shared" si="3"/>
        <v>185</v>
      </c>
      <c r="I150" s="1485">
        <f t="shared" si="3"/>
        <v>216</v>
      </c>
      <c r="J150" s="1485">
        <f t="shared" si="3"/>
        <v>244</v>
      </c>
      <c r="K150" s="1485">
        <f t="shared" si="3"/>
        <v>275</v>
      </c>
      <c r="L150" s="1485">
        <f t="shared" si="3"/>
        <v>305</v>
      </c>
      <c r="M150" s="1485">
        <f t="shared" si="3"/>
        <v>336</v>
      </c>
      <c r="N150" s="1485">
        <f t="shared" si="3"/>
        <v>336</v>
      </c>
      <c r="O150" s="670"/>
      <c r="P150" s="670"/>
      <c r="Q150" s="1477"/>
    </row>
    <row r="151" spans="1:17" ht="18">
      <c r="A151" s="670"/>
      <c r="B151" s="670"/>
      <c r="C151" s="670"/>
      <c r="D151" s="670"/>
      <c r="E151" s="670"/>
      <c r="F151" s="670"/>
      <c r="G151" s="670"/>
      <c r="H151" s="670"/>
      <c r="I151" s="670"/>
      <c r="J151" s="670"/>
      <c r="K151" s="670"/>
      <c r="L151" s="670"/>
      <c r="M151" s="670"/>
      <c r="N151" s="670"/>
      <c r="O151" s="670"/>
      <c r="P151" s="670"/>
      <c r="Q151" s="1477"/>
    </row>
    <row r="152" spans="1:17" ht="18">
      <c r="A152" s="670"/>
      <c r="B152" s="670"/>
      <c r="C152" s="670"/>
      <c r="D152" s="670"/>
      <c r="E152" s="670"/>
      <c r="F152" s="670"/>
      <c r="G152" s="670"/>
      <c r="H152" s="670"/>
      <c r="I152" s="670"/>
      <c r="J152" s="670"/>
      <c r="K152" s="670"/>
      <c r="L152" s="670"/>
      <c r="M152" s="670"/>
      <c r="N152" s="670"/>
      <c r="O152" s="670"/>
      <c r="P152" s="670"/>
      <c r="Q152" s="1477"/>
    </row>
    <row r="153" spans="1:17" ht="18">
      <c r="A153" s="670"/>
      <c r="B153" s="670"/>
      <c r="C153" s="670"/>
      <c r="D153" s="670"/>
      <c r="E153" s="670"/>
      <c r="F153" s="670"/>
      <c r="G153" s="670"/>
      <c r="H153" s="670"/>
      <c r="I153" s="670"/>
      <c r="J153" s="670"/>
      <c r="K153" s="670"/>
      <c r="L153" s="670"/>
      <c r="M153" s="670"/>
      <c r="N153" s="670"/>
      <c r="O153" s="670"/>
      <c r="P153" s="670"/>
      <c r="Q153" s="1477"/>
    </row>
    <row r="154" spans="1:17" ht="18">
      <c r="A154" s="2122"/>
      <c r="B154" s="2123"/>
      <c r="C154" s="2123"/>
      <c r="D154" s="2123"/>
      <c r="E154" s="2123"/>
      <c r="F154" s="2123"/>
      <c r="G154" s="2123"/>
      <c r="H154" s="2123"/>
      <c r="I154" s="2123"/>
      <c r="J154" s="2123"/>
      <c r="K154" s="2123"/>
      <c r="L154" s="2123"/>
      <c r="M154" s="2123"/>
      <c r="N154" s="2123"/>
      <c r="O154" s="2124"/>
      <c r="P154" s="2124"/>
      <c r="Q154" s="2125"/>
    </row>
    <row r="155" spans="1:17" ht="18">
      <c r="A155" s="670"/>
      <c r="B155" s="670"/>
      <c r="C155" s="670"/>
      <c r="D155" s="670"/>
      <c r="E155" s="670"/>
      <c r="F155" s="670"/>
      <c r="G155" s="670"/>
      <c r="H155" s="670"/>
      <c r="I155" s="670"/>
      <c r="J155" s="670"/>
      <c r="K155" s="670"/>
      <c r="L155" s="670"/>
      <c r="M155" s="670"/>
      <c r="N155" s="670"/>
      <c r="O155" s="670"/>
      <c r="P155" s="670"/>
      <c r="Q155" s="2125"/>
    </row>
    <row r="156" spans="1:17" ht="18">
      <c r="A156" s="670"/>
      <c r="B156" s="2126"/>
      <c r="C156" s="2126"/>
      <c r="D156" s="2126"/>
      <c r="E156" s="2126"/>
      <c r="F156" s="2126"/>
      <c r="G156" s="2126"/>
      <c r="H156" s="2126"/>
      <c r="I156" s="2126"/>
      <c r="J156" s="2126"/>
      <c r="K156" s="2126"/>
      <c r="L156" s="2126"/>
      <c r="M156" s="2126"/>
      <c r="N156" s="2126"/>
      <c r="O156" s="2126"/>
      <c r="P156" s="2126"/>
      <c r="Q156" s="2125"/>
    </row>
    <row r="157" spans="1:17" ht="18">
      <c r="A157" s="670"/>
      <c r="B157" s="2126"/>
      <c r="C157" s="2126"/>
      <c r="D157" s="2126"/>
      <c r="E157" s="2126"/>
      <c r="F157" s="2126"/>
      <c r="G157" s="2126"/>
      <c r="H157" s="2126"/>
      <c r="I157" s="2126"/>
      <c r="J157" s="2126"/>
      <c r="K157" s="2126"/>
      <c r="L157" s="2126"/>
      <c r="M157" s="2126"/>
      <c r="N157" s="2126"/>
      <c r="O157" s="2126"/>
      <c r="P157" s="2126"/>
      <c r="Q157" s="2125"/>
    </row>
    <row r="158" spans="1:17" ht="18">
      <c r="A158" s="670"/>
      <c r="B158" s="2126"/>
      <c r="C158" s="2126"/>
      <c r="D158" s="2126"/>
      <c r="E158" s="2126"/>
      <c r="F158" s="2126"/>
      <c r="G158" s="2126"/>
      <c r="H158" s="2126"/>
      <c r="I158" s="2126"/>
      <c r="J158" s="2126"/>
      <c r="K158" s="2126"/>
      <c r="L158" s="2126"/>
      <c r="M158" s="2126"/>
      <c r="N158" s="2126"/>
      <c r="O158" s="2126"/>
      <c r="P158" s="2126"/>
      <c r="Q158" s="2125"/>
    </row>
    <row r="159" spans="1:17" ht="18">
      <c r="A159" s="670"/>
      <c r="B159" s="670"/>
      <c r="C159" s="670"/>
      <c r="D159" s="670"/>
      <c r="E159" s="670"/>
      <c r="F159" s="670"/>
      <c r="G159" s="670"/>
      <c r="H159" s="670"/>
      <c r="I159" s="670"/>
      <c r="J159" s="670"/>
      <c r="K159" s="670"/>
      <c r="L159" s="670"/>
      <c r="M159" s="670"/>
      <c r="N159" s="670"/>
      <c r="O159" s="2126"/>
      <c r="P159" s="670"/>
      <c r="Q159" s="2125"/>
    </row>
    <row r="160" spans="1:17" ht="18">
      <c r="A160" s="670"/>
      <c r="B160" s="2126"/>
      <c r="C160" s="2126"/>
      <c r="D160" s="2126"/>
      <c r="E160" s="2126"/>
      <c r="F160" s="2126"/>
      <c r="G160" s="2126"/>
      <c r="H160" s="2126"/>
      <c r="I160" s="2126"/>
      <c r="J160" s="2126"/>
      <c r="K160" s="2126"/>
      <c r="L160" s="2126"/>
      <c r="M160" s="2126"/>
      <c r="N160" s="2126"/>
      <c r="O160" s="2126"/>
      <c r="P160" s="2126"/>
      <c r="Q160" s="2125"/>
    </row>
    <row r="161" spans="1:17" ht="18">
      <c r="A161" s="670"/>
      <c r="B161" s="2126"/>
      <c r="C161" s="2126"/>
      <c r="D161" s="2126"/>
      <c r="E161" s="2126"/>
      <c r="F161" s="2126"/>
      <c r="G161" s="2126"/>
      <c r="H161" s="2126"/>
      <c r="I161" s="2126"/>
      <c r="J161" s="2126"/>
      <c r="K161" s="2126"/>
      <c r="L161" s="2126"/>
      <c r="M161" s="2126"/>
      <c r="N161" s="2126"/>
      <c r="O161" s="2126"/>
      <c r="P161" s="2126"/>
      <c r="Q161" s="2125"/>
    </row>
    <row r="162" spans="1:17" ht="18">
      <c r="A162" s="670"/>
      <c r="B162" s="2126"/>
      <c r="C162" s="2126"/>
      <c r="D162" s="2126"/>
      <c r="E162" s="2126"/>
      <c r="F162" s="2126"/>
      <c r="G162" s="2126"/>
      <c r="H162" s="2126"/>
      <c r="I162" s="2126"/>
      <c r="J162" s="2126"/>
      <c r="K162" s="2126"/>
      <c r="L162" s="2126"/>
      <c r="M162" s="2126"/>
      <c r="N162" s="2126"/>
      <c r="O162" s="2126"/>
      <c r="P162" s="2126"/>
      <c r="Q162" s="2125"/>
    </row>
    <row r="163" spans="1:17" ht="18">
      <c r="A163" s="670"/>
      <c r="B163" s="670"/>
      <c r="C163" s="670"/>
      <c r="D163" s="670"/>
      <c r="E163" s="670"/>
      <c r="F163" s="670"/>
      <c r="G163" s="670"/>
      <c r="H163" s="670"/>
      <c r="I163" s="670"/>
      <c r="J163" s="670"/>
      <c r="K163" s="670"/>
      <c r="L163" s="670"/>
      <c r="M163" s="670"/>
      <c r="N163" s="670"/>
      <c r="O163" s="2126"/>
      <c r="P163" s="670"/>
      <c r="Q163" s="2125"/>
    </row>
    <row r="164" spans="1:17" ht="18">
      <c r="A164" s="670"/>
      <c r="B164" s="2127"/>
      <c r="C164" s="2127"/>
      <c r="D164" s="2127"/>
      <c r="E164" s="2127"/>
      <c r="F164" s="2127"/>
      <c r="G164" s="2127"/>
      <c r="H164" s="2127"/>
      <c r="I164" s="2127"/>
      <c r="J164" s="2127"/>
      <c r="K164" s="2127"/>
      <c r="L164" s="2127"/>
      <c r="M164" s="2127"/>
      <c r="N164" s="2126"/>
      <c r="O164" s="2126"/>
      <c r="P164" s="2127"/>
      <c r="Q164" s="2125"/>
    </row>
    <row r="165" spans="1:17" ht="18">
      <c r="A165" s="670"/>
      <c r="B165" s="2127"/>
      <c r="C165" s="2127"/>
      <c r="D165" s="2127"/>
      <c r="E165" s="2127"/>
      <c r="F165" s="2127"/>
      <c r="G165" s="2127"/>
      <c r="H165" s="2127"/>
      <c r="I165" s="2127"/>
      <c r="J165" s="2127"/>
      <c r="K165" s="2127"/>
      <c r="L165" s="2127"/>
      <c r="M165" s="2127"/>
      <c r="N165" s="2127"/>
      <c r="O165" s="2126"/>
      <c r="P165" s="2127"/>
      <c r="Q165" s="2125"/>
    </row>
    <row r="166" spans="1:17" ht="18">
      <c r="A166" s="670"/>
      <c r="B166" s="2127"/>
      <c r="C166" s="2127"/>
      <c r="D166" s="2127"/>
      <c r="E166" s="2127"/>
      <c r="F166" s="2127"/>
      <c r="G166" s="2127"/>
      <c r="H166" s="2127"/>
      <c r="I166" s="2127"/>
      <c r="J166" s="2127"/>
      <c r="K166" s="2127"/>
      <c r="L166" s="2127"/>
      <c r="M166" s="2127"/>
      <c r="N166" s="2127"/>
      <c r="O166" s="2126"/>
      <c r="P166" s="2127"/>
      <c r="Q166" s="2125"/>
    </row>
    <row r="167" spans="1:17" ht="18">
      <c r="A167" s="670"/>
      <c r="B167" s="670"/>
      <c r="C167" s="670"/>
      <c r="D167" s="670"/>
      <c r="E167" s="670"/>
      <c r="F167" s="670"/>
      <c r="G167" s="670"/>
      <c r="H167" s="670"/>
      <c r="I167" s="670"/>
      <c r="J167" s="670"/>
      <c r="K167" s="670"/>
      <c r="L167" s="670"/>
      <c r="M167" s="670"/>
      <c r="N167" s="670"/>
      <c r="O167" s="2126"/>
      <c r="P167" s="670"/>
      <c r="Q167" s="2125"/>
    </row>
    <row r="168" spans="1:17" ht="18">
      <c r="A168" s="670"/>
      <c r="B168" s="2126"/>
      <c r="C168" s="2126"/>
      <c r="D168" s="2126"/>
      <c r="E168" s="2126"/>
      <c r="F168" s="2126"/>
      <c r="G168" s="2126"/>
      <c r="H168" s="2126"/>
      <c r="I168" s="2126"/>
      <c r="J168" s="2126"/>
      <c r="K168" s="2126"/>
      <c r="L168" s="2126"/>
      <c r="M168" s="2126"/>
      <c r="N168" s="2126"/>
      <c r="O168" s="2126"/>
      <c r="P168" s="2126"/>
      <c r="Q168" s="2125"/>
    </row>
    <row r="169" spans="1:17" ht="18">
      <c r="A169" s="670"/>
      <c r="B169" s="2126"/>
      <c r="C169" s="2126"/>
      <c r="D169" s="2126"/>
      <c r="E169" s="2126"/>
      <c r="F169" s="2126"/>
      <c r="G169" s="2126"/>
      <c r="H169" s="2126"/>
      <c r="I169" s="2126"/>
      <c r="J169" s="2126"/>
      <c r="K169" s="2126"/>
      <c r="L169" s="2126"/>
      <c r="M169" s="2126"/>
      <c r="N169" s="2126"/>
      <c r="O169" s="2126"/>
      <c r="P169" s="2126"/>
      <c r="Q169" s="2125"/>
    </row>
    <row r="170" spans="1:17" ht="18">
      <c r="A170" s="670"/>
      <c r="B170" s="2126"/>
      <c r="C170" s="2126"/>
      <c r="D170" s="2126"/>
      <c r="E170" s="2126"/>
      <c r="F170" s="2126"/>
      <c r="G170" s="2126"/>
      <c r="H170" s="2126"/>
      <c r="I170" s="2126"/>
      <c r="J170" s="2126"/>
      <c r="K170" s="2126"/>
      <c r="L170" s="2126"/>
      <c r="M170" s="2126"/>
      <c r="N170" s="2126"/>
      <c r="O170" s="2126"/>
      <c r="P170" s="2126"/>
      <c r="Q170" s="2125"/>
    </row>
    <row r="171" spans="1:17" ht="18">
      <c r="A171" s="670"/>
      <c r="B171" s="670"/>
      <c r="C171" s="670"/>
      <c r="D171" s="670"/>
      <c r="E171" s="670"/>
      <c r="F171" s="670"/>
      <c r="G171" s="670"/>
      <c r="H171" s="670"/>
      <c r="I171" s="670"/>
      <c r="J171" s="670"/>
      <c r="K171" s="670"/>
      <c r="L171" s="670"/>
      <c r="M171" s="670"/>
      <c r="N171" s="670"/>
      <c r="O171" s="2126"/>
      <c r="P171" s="670"/>
      <c r="Q171" s="2125"/>
    </row>
    <row r="172" spans="1:17" ht="18">
      <c r="A172" s="670"/>
      <c r="B172" s="2126"/>
      <c r="C172" s="2126"/>
      <c r="D172" s="2126"/>
      <c r="E172" s="2126"/>
      <c r="F172" s="2126"/>
      <c r="G172" s="2126"/>
      <c r="H172" s="2126"/>
      <c r="I172" s="2126"/>
      <c r="J172" s="2126"/>
      <c r="K172" s="2126"/>
      <c r="L172" s="2126"/>
      <c r="M172" s="2126"/>
      <c r="N172" s="2126"/>
      <c r="O172" s="2126"/>
      <c r="P172" s="2126"/>
      <c r="Q172" s="2125"/>
    </row>
    <row r="173" spans="1:17" ht="18">
      <c r="A173" s="670"/>
      <c r="B173" s="2126"/>
      <c r="C173" s="2126"/>
      <c r="D173" s="2126"/>
      <c r="E173" s="2126"/>
      <c r="F173" s="2126"/>
      <c r="G173" s="2126"/>
      <c r="H173" s="2126"/>
      <c r="I173" s="2126"/>
      <c r="J173" s="2126"/>
      <c r="K173" s="2126"/>
      <c r="L173" s="2126"/>
      <c r="M173" s="2126"/>
      <c r="N173" s="2126"/>
      <c r="O173" s="2126"/>
      <c r="P173" s="2126"/>
      <c r="Q173" s="2125"/>
    </row>
    <row r="174" spans="1:17" ht="18">
      <c r="A174" s="670"/>
      <c r="B174" s="2126"/>
      <c r="C174" s="2126"/>
      <c r="D174" s="2126"/>
      <c r="E174" s="2126"/>
      <c r="F174" s="2126"/>
      <c r="G174" s="2126"/>
      <c r="H174" s="2126"/>
      <c r="I174" s="2126"/>
      <c r="J174" s="2126"/>
      <c r="K174" s="2126"/>
      <c r="L174" s="2126"/>
      <c r="M174" s="2126"/>
      <c r="N174" s="2126"/>
      <c r="O174" s="2126"/>
      <c r="P174" s="2126"/>
      <c r="Q174" s="2125"/>
    </row>
    <row r="175" spans="1:17" ht="18">
      <c r="A175" s="670"/>
      <c r="B175" s="670"/>
      <c r="C175" s="670"/>
      <c r="D175" s="670"/>
      <c r="E175" s="670"/>
      <c r="F175" s="670"/>
      <c r="G175" s="670"/>
      <c r="H175" s="670"/>
      <c r="I175" s="670"/>
      <c r="J175" s="670"/>
      <c r="K175" s="670"/>
      <c r="L175" s="670"/>
      <c r="M175" s="670"/>
      <c r="N175" s="670"/>
      <c r="O175" s="2126"/>
      <c r="P175" s="670"/>
      <c r="Q175" s="2125"/>
    </row>
    <row r="176" spans="1:17" ht="18">
      <c r="A176" s="670"/>
      <c r="B176" s="2126"/>
      <c r="C176" s="2126"/>
      <c r="D176" s="2126"/>
      <c r="E176" s="2126"/>
      <c r="F176" s="2126"/>
      <c r="G176" s="2126"/>
      <c r="H176" s="2126"/>
      <c r="I176" s="2126"/>
      <c r="J176" s="2126"/>
      <c r="K176" s="2126"/>
      <c r="L176" s="2126"/>
      <c r="M176" s="2126"/>
      <c r="N176" s="2126"/>
      <c r="O176" s="2126"/>
      <c r="P176" s="2126"/>
      <c r="Q176" s="2125"/>
    </row>
    <row r="177" spans="1:17" ht="18">
      <c r="A177" s="670"/>
      <c r="B177" s="2126"/>
      <c r="C177" s="2126"/>
      <c r="D177" s="2126"/>
      <c r="E177" s="2126"/>
      <c r="F177" s="2126"/>
      <c r="G177" s="2126"/>
      <c r="H177" s="2126"/>
      <c r="I177" s="2126"/>
      <c r="J177" s="2126"/>
      <c r="K177" s="2126"/>
      <c r="L177" s="2126"/>
      <c r="M177" s="2126"/>
      <c r="N177" s="2126"/>
      <c r="O177" s="2126"/>
      <c r="P177" s="2126"/>
      <c r="Q177" s="2125"/>
    </row>
    <row r="178" spans="1:17" ht="18">
      <c r="A178" s="670"/>
      <c r="B178" s="2126"/>
      <c r="C178" s="2126"/>
      <c r="D178" s="2126"/>
      <c r="E178" s="2126"/>
      <c r="F178" s="2126"/>
      <c r="G178" s="2126"/>
      <c r="H178" s="2126"/>
      <c r="I178" s="2126"/>
      <c r="J178" s="2126"/>
      <c r="K178" s="2126"/>
      <c r="L178" s="2126"/>
      <c r="M178" s="2126"/>
      <c r="N178" s="2126"/>
      <c r="O178" s="2126"/>
      <c r="P178" s="2126"/>
      <c r="Q178" s="2125"/>
    </row>
    <row r="179" spans="1:17" ht="18">
      <c r="A179" s="670"/>
      <c r="B179" s="670"/>
      <c r="C179" s="670"/>
      <c r="D179" s="670"/>
      <c r="E179" s="670"/>
      <c r="F179" s="670"/>
      <c r="G179" s="670"/>
      <c r="H179" s="670"/>
      <c r="I179" s="670"/>
      <c r="J179" s="670"/>
      <c r="K179" s="670"/>
      <c r="L179" s="670"/>
      <c r="M179" s="670"/>
      <c r="N179" s="670"/>
      <c r="O179" s="670"/>
      <c r="P179" s="670"/>
      <c r="Q179" s="2125"/>
    </row>
    <row r="180" spans="1:17" ht="18">
      <c r="A180" s="670"/>
      <c r="B180" s="2126"/>
      <c r="C180" s="2126"/>
      <c r="D180" s="2126"/>
      <c r="E180" s="2126"/>
      <c r="F180" s="2126"/>
      <c r="G180" s="2126"/>
      <c r="H180" s="2126"/>
      <c r="I180" s="2126"/>
      <c r="J180" s="2126"/>
      <c r="K180" s="2126"/>
      <c r="L180" s="2126"/>
      <c r="M180" s="2126"/>
      <c r="N180" s="2126"/>
      <c r="O180" s="670"/>
      <c r="P180" s="670"/>
      <c r="Q180" s="2125"/>
    </row>
    <row r="181" spans="1:17" ht="18">
      <c r="A181" s="670"/>
      <c r="B181" s="2126"/>
      <c r="C181" s="2126"/>
      <c r="D181" s="2126"/>
      <c r="E181" s="2126"/>
      <c r="F181" s="2126"/>
      <c r="G181" s="2126"/>
      <c r="H181" s="2126"/>
      <c r="I181" s="2126"/>
      <c r="J181" s="2126"/>
      <c r="K181" s="2126"/>
      <c r="L181" s="2126"/>
      <c r="M181" s="2126"/>
      <c r="N181" s="2126"/>
      <c r="O181" s="670"/>
      <c r="P181" s="670"/>
      <c r="Q181" s="2125"/>
    </row>
    <row r="182" spans="1:17" ht="18">
      <c r="A182" s="670"/>
      <c r="B182" s="2126"/>
      <c r="C182" s="2126"/>
      <c r="D182" s="2126"/>
      <c r="E182" s="2126"/>
      <c r="F182" s="2126"/>
      <c r="G182" s="2126"/>
      <c r="H182" s="2126"/>
      <c r="I182" s="2126"/>
      <c r="J182" s="2126"/>
      <c r="K182" s="2126"/>
      <c r="L182" s="2126"/>
      <c r="M182" s="2126"/>
      <c r="N182" s="2126"/>
      <c r="O182" s="670"/>
      <c r="P182" s="670"/>
      <c r="Q182" s="2125"/>
    </row>
    <row r="183" spans="1:17" ht="18">
      <c r="A183" s="670"/>
      <c r="B183" s="670"/>
      <c r="C183" s="670"/>
      <c r="D183" s="670"/>
      <c r="E183" s="670"/>
      <c r="F183" s="670"/>
      <c r="G183" s="670"/>
      <c r="H183" s="670"/>
      <c r="I183" s="670"/>
      <c r="J183" s="670"/>
      <c r="K183" s="670"/>
      <c r="L183" s="670"/>
      <c r="M183" s="670"/>
      <c r="N183" s="670"/>
      <c r="O183" s="670"/>
      <c r="P183" s="670"/>
      <c r="Q183" s="2125"/>
    </row>
    <row r="184" spans="1:17" ht="18">
      <c r="A184" s="670"/>
      <c r="B184" s="740"/>
      <c r="C184" s="740"/>
      <c r="D184" s="740"/>
      <c r="E184" s="740"/>
      <c r="F184" s="740"/>
      <c r="G184" s="740"/>
      <c r="H184" s="740"/>
      <c r="I184" s="740"/>
      <c r="J184" s="740"/>
      <c r="K184" s="740"/>
      <c r="L184" s="740"/>
      <c r="M184" s="740"/>
      <c r="N184" s="740"/>
      <c r="O184" s="670"/>
      <c r="P184" s="670"/>
      <c r="Q184" s="2125"/>
    </row>
    <row r="185" spans="1:17" ht="18">
      <c r="A185" s="670"/>
      <c r="B185" s="670"/>
      <c r="C185" s="670"/>
      <c r="D185" s="670"/>
      <c r="E185" s="670"/>
      <c r="F185" s="670"/>
      <c r="G185" s="670"/>
      <c r="H185" s="670"/>
      <c r="I185" s="670"/>
      <c r="J185" s="670"/>
      <c r="K185" s="670"/>
      <c r="L185" s="670"/>
      <c r="M185" s="670"/>
      <c r="N185" s="670"/>
      <c r="O185" s="670"/>
      <c r="P185" s="670"/>
      <c r="Q185" s="2125"/>
    </row>
    <row r="186" spans="1:17" ht="18">
      <c r="A186" s="670"/>
      <c r="B186" s="670"/>
      <c r="C186" s="670"/>
      <c r="D186" s="670"/>
      <c r="E186" s="670"/>
      <c r="F186" s="670"/>
      <c r="G186" s="670"/>
      <c r="H186" s="670"/>
      <c r="I186" s="670"/>
      <c r="J186" s="670"/>
      <c r="K186" s="670"/>
      <c r="L186" s="670"/>
      <c r="M186" s="670"/>
      <c r="N186" s="670"/>
      <c r="O186" s="670"/>
      <c r="P186" s="670"/>
      <c r="Q186" s="2125"/>
    </row>
    <row r="187" spans="1:17" ht="18">
      <c r="A187" s="670"/>
      <c r="B187" s="670"/>
      <c r="C187" s="670"/>
      <c r="D187" s="670"/>
      <c r="E187" s="670"/>
      <c r="F187" s="670"/>
      <c r="G187" s="670"/>
      <c r="H187" s="670"/>
      <c r="I187" s="670"/>
      <c r="J187" s="670"/>
      <c r="K187" s="670"/>
      <c r="L187" s="670"/>
      <c r="M187" s="670"/>
      <c r="N187" s="670"/>
      <c r="O187" s="670"/>
      <c r="P187" s="670"/>
      <c r="Q187" s="2125"/>
    </row>
    <row r="188" spans="1:17" ht="18">
      <c r="A188" s="670"/>
      <c r="B188" s="670"/>
      <c r="C188" s="670"/>
      <c r="D188" s="670"/>
      <c r="E188" s="670"/>
      <c r="F188" s="670"/>
      <c r="G188" s="670"/>
      <c r="H188" s="670"/>
      <c r="I188" s="670"/>
      <c r="J188" s="670"/>
      <c r="K188" s="670"/>
      <c r="L188" s="670"/>
      <c r="M188" s="670"/>
      <c r="N188" s="670"/>
      <c r="O188" s="670"/>
      <c r="P188" s="670"/>
      <c r="Q188" s="1477"/>
    </row>
    <row r="189" spans="1:17" ht="18">
      <c r="A189" s="670"/>
      <c r="B189" s="670"/>
      <c r="C189" s="670"/>
      <c r="D189" s="670"/>
      <c r="E189" s="670"/>
      <c r="F189" s="670"/>
      <c r="G189" s="670"/>
      <c r="H189" s="670"/>
      <c r="I189" s="670"/>
      <c r="J189" s="670"/>
      <c r="K189" s="670"/>
      <c r="L189" s="670"/>
      <c r="M189" s="670"/>
      <c r="N189" s="670"/>
      <c r="O189" s="670"/>
      <c r="P189" s="670"/>
      <c r="Q189" s="1477"/>
    </row>
    <row r="190" spans="1:17" ht="18">
      <c r="A190" s="670"/>
      <c r="B190" s="670"/>
      <c r="C190" s="670"/>
      <c r="D190" s="670"/>
      <c r="E190" s="670"/>
      <c r="F190" s="670"/>
      <c r="G190" s="670"/>
      <c r="H190" s="670"/>
      <c r="I190" s="670"/>
      <c r="J190" s="670"/>
      <c r="K190" s="670"/>
      <c r="L190" s="670"/>
      <c r="M190" s="670"/>
      <c r="N190" s="670"/>
      <c r="O190" s="670"/>
      <c r="P190" s="670"/>
      <c r="Q190" s="1477"/>
    </row>
    <row r="191" spans="1:17" ht="18">
      <c r="A191" s="670"/>
      <c r="B191" s="670"/>
      <c r="C191" s="670"/>
      <c r="D191" s="670"/>
      <c r="E191" s="670"/>
      <c r="F191" s="670"/>
      <c r="G191" s="670"/>
      <c r="H191" s="670"/>
      <c r="I191" s="670"/>
      <c r="J191" s="670"/>
      <c r="K191" s="670"/>
      <c r="L191" s="670"/>
      <c r="M191" s="670"/>
      <c r="N191" s="670"/>
      <c r="O191" s="670"/>
      <c r="P191" s="670"/>
      <c r="Q191" s="1477"/>
    </row>
    <row r="192" spans="1:17" ht="18">
      <c r="A192" s="670"/>
      <c r="B192" s="670"/>
      <c r="C192" s="670"/>
      <c r="D192" s="670"/>
      <c r="E192" s="670"/>
      <c r="F192" s="670"/>
      <c r="G192" s="670"/>
      <c r="H192" s="670"/>
      <c r="I192" s="670"/>
      <c r="J192" s="670"/>
      <c r="K192" s="670"/>
      <c r="L192" s="670"/>
      <c r="M192" s="670"/>
      <c r="N192" s="670"/>
      <c r="O192" s="670"/>
      <c r="P192" s="670"/>
      <c r="Q192" s="1477"/>
    </row>
    <row r="193" spans="1:17" ht="18">
      <c r="A193" s="670"/>
      <c r="B193" s="670"/>
      <c r="C193" s="670"/>
      <c r="D193" s="670"/>
      <c r="E193" s="670"/>
      <c r="F193" s="670"/>
      <c r="G193" s="670"/>
      <c r="H193" s="670"/>
      <c r="I193" s="670"/>
      <c r="J193" s="670"/>
      <c r="K193" s="670"/>
      <c r="L193" s="670"/>
      <c r="M193" s="670"/>
      <c r="N193" s="670"/>
      <c r="O193" s="670"/>
      <c r="P193" s="670"/>
      <c r="Q193" s="1477"/>
    </row>
    <row r="194" spans="1:17" ht="18">
      <c r="A194" s="670"/>
      <c r="B194" s="670"/>
      <c r="C194" s="670"/>
      <c r="D194" s="670"/>
      <c r="E194" s="670"/>
      <c r="F194" s="670"/>
      <c r="G194" s="670"/>
      <c r="H194" s="670"/>
      <c r="I194" s="670"/>
      <c r="J194" s="670"/>
      <c r="K194" s="670"/>
      <c r="L194" s="670"/>
      <c r="M194" s="670"/>
      <c r="N194" s="670"/>
      <c r="O194" s="670"/>
      <c r="P194" s="670"/>
      <c r="Q194" s="1477"/>
    </row>
    <row r="195" spans="1:17" ht="18">
      <c r="A195" s="670"/>
      <c r="B195" s="670"/>
      <c r="C195" s="670"/>
      <c r="D195" s="670"/>
      <c r="E195" s="670"/>
      <c r="F195" s="670"/>
      <c r="G195" s="670"/>
      <c r="H195" s="670"/>
      <c r="I195" s="670"/>
      <c r="J195" s="670"/>
      <c r="K195" s="670"/>
      <c r="L195" s="670"/>
      <c r="M195" s="670"/>
      <c r="N195" s="670"/>
      <c r="O195" s="670"/>
      <c r="P195" s="670"/>
      <c r="Q195" s="1477"/>
    </row>
    <row r="196" spans="1:17" ht="18">
      <c r="A196" s="670"/>
      <c r="B196" s="670"/>
      <c r="C196" s="670"/>
      <c r="D196" s="670"/>
      <c r="E196" s="670"/>
      <c r="F196" s="670"/>
      <c r="G196" s="670"/>
      <c r="H196" s="670"/>
      <c r="I196" s="670"/>
      <c r="J196" s="670"/>
      <c r="K196" s="670"/>
      <c r="L196" s="670"/>
      <c r="M196" s="670"/>
      <c r="N196" s="670"/>
      <c r="O196" s="670"/>
      <c r="P196" s="670"/>
      <c r="Q196" s="1477"/>
    </row>
    <row r="197" spans="1:17" ht="18">
      <c r="A197" s="670"/>
      <c r="B197" s="670"/>
      <c r="C197" s="670"/>
      <c r="D197" s="670"/>
      <c r="E197" s="670"/>
      <c r="F197" s="670"/>
      <c r="G197" s="670"/>
      <c r="H197" s="670"/>
      <c r="I197" s="670"/>
      <c r="J197" s="670"/>
      <c r="K197" s="670"/>
      <c r="L197" s="670"/>
      <c r="M197" s="670"/>
      <c r="N197" s="670"/>
      <c r="O197" s="670"/>
      <c r="P197" s="670"/>
      <c r="Q197" s="1477"/>
    </row>
    <row r="198" spans="1:17" ht="18">
      <c r="A198" s="670"/>
      <c r="B198" s="670"/>
      <c r="C198" s="670"/>
      <c r="D198" s="670"/>
      <c r="E198" s="670"/>
      <c r="F198" s="670"/>
      <c r="G198" s="670"/>
      <c r="H198" s="670"/>
      <c r="I198" s="670"/>
      <c r="J198" s="670"/>
      <c r="K198" s="670"/>
      <c r="L198" s="670"/>
      <c r="M198" s="670"/>
      <c r="N198" s="670"/>
      <c r="O198" s="670"/>
      <c r="P198" s="670"/>
      <c r="Q198" s="1477"/>
    </row>
    <row r="199" spans="1:17" ht="18">
      <c r="A199" s="670"/>
      <c r="B199" s="670"/>
      <c r="C199" s="670"/>
      <c r="D199" s="670"/>
      <c r="E199" s="670"/>
      <c r="F199" s="670"/>
      <c r="G199" s="670"/>
      <c r="H199" s="670"/>
      <c r="I199" s="670"/>
      <c r="J199" s="670"/>
      <c r="K199" s="670"/>
      <c r="L199" s="670"/>
      <c r="M199" s="670"/>
      <c r="N199" s="670"/>
      <c r="O199" s="670"/>
      <c r="P199" s="670"/>
      <c r="Q199" s="1477"/>
    </row>
    <row r="200" spans="1:17" ht="18">
      <c r="A200" s="670"/>
      <c r="B200" s="670"/>
      <c r="C200" s="670"/>
      <c r="D200" s="670"/>
      <c r="E200" s="670"/>
      <c r="F200" s="670"/>
      <c r="G200" s="670"/>
      <c r="H200" s="670"/>
      <c r="I200" s="670"/>
      <c r="J200" s="670"/>
      <c r="K200" s="670"/>
      <c r="L200" s="670"/>
      <c r="M200" s="670"/>
      <c r="N200" s="670"/>
      <c r="O200" s="670"/>
      <c r="P200" s="670"/>
      <c r="Q200" s="1477"/>
    </row>
    <row r="201" spans="1:17" ht="18">
      <c r="A201" s="670"/>
      <c r="B201" s="670"/>
      <c r="C201" s="670"/>
      <c r="D201" s="670"/>
      <c r="E201" s="670"/>
      <c r="F201" s="670"/>
      <c r="G201" s="670"/>
      <c r="H201" s="670"/>
      <c r="I201" s="670"/>
      <c r="J201" s="670"/>
      <c r="K201" s="670"/>
      <c r="L201" s="670"/>
      <c r="M201" s="670"/>
      <c r="N201" s="670"/>
      <c r="O201" s="670"/>
      <c r="P201" s="670"/>
      <c r="Q201" s="1477"/>
    </row>
    <row r="202" spans="1:17" ht="18">
      <c r="A202" s="670"/>
      <c r="B202" s="670"/>
      <c r="C202" s="670"/>
      <c r="D202" s="670"/>
      <c r="E202" s="670"/>
      <c r="F202" s="670"/>
      <c r="G202" s="670"/>
      <c r="H202" s="670"/>
      <c r="I202" s="670"/>
      <c r="J202" s="670"/>
      <c r="K202" s="670"/>
      <c r="L202" s="670"/>
      <c r="M202" s="670"/>
      <c r="N202" s="670"/>
      <c r="O202" s="670"/>
      <c r="P202" s="670"/>
      <c r="Q202" s="1477"/>
    </row>
    <row r="203" spans="1:17" ht="18">
      <c r="A203" s="670"/>
      <c r="B203" s="670"/>
      <c r="C203" s="670"/>
      <c r="D203" s="670"/>
      <c r="E203" s="670"/>
      <c r="F203" s="670"/>
      <c r="G203" s="670"/>
      <c r="H203" s="670"/>
      <c r="I203" s="670"/>
      <c r="J203" s="670"/>
      <c r="K203" s="670"/>
      <c r="L203" s="670"/>
      <c r="M203" s="670"/>
      <c r="N203" s="670"/>
      <c r="O203" s="670"/>
      <c r="P203" s="670"/>
      <c r="Q203" s="1477"/>
    </row>
    <row r="204" spans="1:17" ht="18">
      <c r="A204" s="670"/>
      <c r="B204" s="670"/>
      <c r="C204" s="670"/>
      <c r="D204" s="670"/>
      <c r="E204" s="670"/>
      <c r="F204" s="670"/>
      <c r="G204" s="670"/>
      <c r="H204" s="670"/>
      <c r="I204" s="670"/>
      <c r="J204" s="670"/>
      <c r="K204" s="670"/>
      <c r="L204" s="670"/>
      <c r="M204" s="670"/>
      <c r="N204" s="670"/>
      <c r="O204" s="670"/>
      <c r="P204" s="670"/>
      <c r="Q204" s="1477"/>
    </row>
    <row r="205" spans="1:17" ht="18">
      <c r="A205" s="670"/>
      <c r="B205" s="670"/>
      <c r="C205" s="670"/>
      <c r="D205" s="670"/>
      <c r="E205" s="670"/>
      <c r="F205" s="670"/>
      <c r="G205" s="670"/>
      <c r="H205" s="670"/>
      <c r="I205" s="670"/>
      <c r="J205" s="670"/>
      <c r="K205" s="670"/>
      <c r="L205" s="670"/>
      <c r="M205" s="670"/>
      <c r="N205" s="670"/>
      <c r="O205" s="670"/>
      <c r="P205" s="670"/>
      <c r="Q205" s="1477"/>
    </row>
    <row r="206" spans="1:17" ht="18">
      <c r="A206" s="670"/>
      <c r="B206" s="670"/>
      <c r="C206" s="670"/>
      <c r="D206" s="670"/>
      <c r="E206" s="670"/>
      <c r="F206" s="670"/>
      <c r="G206" s="670"/>
      <c r="H206" s="670"/>
      <c r="I206" s="670"/>
      <c r="J206" s="670"/>
      <c r="K206" s="670"/>
      <c r="L206" s="670"/>
      <c r="M206" s="670"/>
      <c r="N206" s="670"/>
      <c r="O206" s="670"/>
      <c r="P206" s="670"/>
      <c r="Q206" s="1477"/>
    </row>
    <row r="207" spans="1:17" ht="18">
      <c r="A207" s="670"/>
      <c r="B207" s="670"/>
      <c r="C207" s="670"/>
      <c r="D207" s="670"/>
      <c r="E207" s="670"/>
      <c r="F207" s="670"/>
      <c r="G207" s="670"/>
      <c r="H207" s="670"/>
      <c r="I207" s="670"/>
      <c r="J207" s="670"/>
      <c r="K207" s="670"/>
      <c r="L207" s="670"/>
      <c r="M207" s="670"/>
      <c r="N207" s="670"/>
      <c r="O207" s="670"/>
      <c r="P207" s="670"/>
      <c r="Q207" s="1477"/>
    </row>
    <row r="208" spans="1:17" ht="18">
      <c r="A208" s="670"/>
      <c r="B208" s="670"/>
      <c r="C208" s="670"/>
      <c r="D208" s="670"/>
      <c r="E208" s="670"/>
      <c r="F208" s="670"/>
      <c r="G208" s="670"/>
      <c r="H208" s="670"/>
      <c r="I208" s="670"/>
      <c r="J208" s="670"/>
      <c r="K208" s="670"/>
      <c r="L208" s="670"/>
      <c r="M208" s="670"/>
      <c r="N208" s="670"/>
      <c r="O208" s="670"/>
      <c r="P208" s="670"/>
      <c r="Q208" s="1477"/>
    </row>
    <row r="209" spans="1:17" ht="18">
      <c r="A209" s="670"/>
      <c r="B209" s="670"/>
      <c r="C209" s="670"/>
      <c r="D209" s="670"/>
      <c r="E209" s="670"/>
      <c r="F209" s="670"/>
      <c r="G209" s="670"/>
      <c r="H209" s="670"/>
      <c r="I209" s="670"/>
      <c r="J209" s="670"/>
      <c r="K209" s="670"/>
      <c r="L209" s="670"/>
      <c r="M209" s="670"/>
      <c r="N209" s="670"/>
      <c r="O209" s="670"/>
      <c r="P209" s="670"/>
      <c r="Q209" s="1477"/>
    </row>
    <row r="210" spans="1:17" ht="18">
      <c r="A210" s="670"/>
      <c r="B210" s="670"/>
      <c r="C210" s="670"/>
      <c r="D210" s="670"/>
      <c r="E210" s="670"/>
      <c r="F210" s="670"/>
      <c r="G210" s="670"/>
      <c r="H210" s="670"/>
      <c r="I210" s="670"/>
      <c r="J210" s="670"/>
      <c r="K210" s="670"/>
      <c r="L210" s="670"/>
      <c r="M210" s="670"/>
      <c r="N210" s="670"/>
      <c r="O210" s="670"/>
      <c r="P210" s="670"/>
      <c r="Q210" s="1477"/>
    </row>
    <row r="211" spans="1:17" ht="18">
      <c r="A211" s="670"/>
      <c r="B211" s="670"/>
      <c r="C211" s="670"/>
      <c r="D211" s="670"/>
      <c r="E211" s="670"/>
      <c r="F211" s="670"/>
      <c r="G211" s="670"/>
      <c r="H211" s="670"/>
      <c r="I211" s="670"/>
      <c r="J211" s="670"/>
      <c r="K211" s="670"/>
      <c r="L211" s="670"/>
      <c r="M211" s="670"/>
      <c r="N211" s="670"/>
      <c r="O211" s="670"/>
      <c r="P211" s="670"/>
      <c r="Q211" s="1477"/>
    </row>
    <row r="212" spans="1:17" ht="18">
      <c r="A212" s="670"/>
      <c r="B212" s="670"/>
      <c r="C212" s="670"/>
      <c r="D212" s="670"/>
      <c r="E212" s="670"/>
      <c r="F212" s="670"/>
      <c r="G212" s="670"/>
      <c r="H212" s="670"/>
      <c r="I212" s="670"/>
      <c r="J212" s="670"/>
      <c r="K212" s="670"/>
      <c r="L212" s="670"/>
      <c r="M212" s="670"/>
      <c r="N212" s="670"/>
      <c r="O212" s="670"/>
      <c r="P212" s="670"/>
      <c r="Q212" s="1477"/>
    </row>
    <row r="213" spans="1:17" ht="18">
      <c r="A213" s="670"/>
      <c r="B213" s="670"/>
      <c r="C213" s="670"/>
      <c r="D213" s="670"/>
      <c r="E213" s="670"/>
      <c r="F213" s="670"/>
      <c r="G213" s="670"/>
      <c r="H213" s="670"/>
      <c r="I213" s="670"/>
      <c r="J213" s="670"/>
      <c r="K213" s="670"/>
      <c r="L213" s="670"/>
      <c r="M213" s="670"/>
      <c r="N213" s="670"/>
      <c r="O213" s="670"/>
      <c r="P213" s="670"/>
      <c r="Q213" s="1477"/>
    </row>
    <row r="214" spans="1:17" ht="18">
      <c r="A214" s="670"/>
      <c r="B214" s="670"/>
      <c r="C214" s="670"/>
      <c r="D214" s="670"/>
      <c r="E214" s="670"/>
      <c r="F214" s="670"/>
      <c r="G214" s="670"/>
      <c r="H214" s="670"/>
      <c r="I214" s="670"/>
      <c r="J214" s="670"/>
      <c r="K214" s="670"/>
      <c r="L214" s="670"/>
      <c r="M214" s="670"/>
      <c r="N214" s="670"/>
      <c r="O214" s="670"/>
      <c r="P214" s="670"/>
      <c r="Q214" s="1477"/>
    </row>
    <row r="215" spans="1:17" ht="18">
      <c r="A215" s="670"/>
      <c r="B215" s="670"/>
      <c r="C215" s="670"/>
      <c r="D215" s="670"/>
      <c r="E215" s="670"/>
      <c r="F215" s="670"/>
      <c r="G215" s="670"/>
      <c r="H215" s="670"/>
      <c r="I215" s="670"/>
      <c r="J215" s="670"/>
      <c r="K215" s="670"/>
      <c r="L215" s="670"/>
      <c r="M215" s="670"/>
      <c r="N215" s="670"/>
      <c r="O215" s="670"/>
      <c r="P215" s="670"/>
      <c r="Q215" s="1477"/>
    </row>
  </sheetData>
  <sheetProtection sheet="1" objects="1" scenarios="1"/>
  <phoneticPr fontId="2"/>
  <conditionalFormatting sqref="Q6">
    <cfRule type="expression" dxfId="4814" priority="32">
      <formula>$AT$1=2</formula>
    </cfRule>
  </conditionalFormatting>
  <conditionalFormatting sqref="B121:Q145">
    <cfRule type="expression" dxfId="4813" priority="31">
      <formula>$AT$1=2</formula>
    </cfRule>
  </conditionalFormatting>
  <conditionalFormatting sqref="B172:N174">
    <cfRule type="expression" dxfId="4812" priority="29">
      <formula>$AT$1=2</formula>
    </cfRule>
  </conditionalFormatting>
  <conditionalFormatting sqref="B156:Q180">
    <cfRule type="expression" dxfId="4811" priority="30">
      <formula>$AT$1=2</formula>
    </cfRule>
  </conditionalFormatting>
  <conditionalFormatting sqref="E54">
    <cfRule type="iconSet" priority="27">
      <iconSet iconSet="3Arrows">
        <cfvo type="percent" val="0"/>
        <cfvo type="num" val="0"/>
        <cfvo type="num" val="0" gte="0"/>
      </iconSet>
    </cfRule>
    <cfRule type="iconSet" priority="28">
      <iconSet iconSet="3Arrows">
        <cfvo type="percent" val="0"/>
        <cfvo type="percent" val="33"/>
        <cfvo type="percent" val="67"/>
      </iconSet>
    </cfRule>
  </conditionalFormatting>
  <conditionalFormatting sqref="M54">
    <cfRule type="iconSet" priority="25">
      <iconSet iconSet="3Arrows">
        <cfvo type="percent" val="0"/>
        <cfvo type="num" val="0"/>
        <cfvo type="num" val="0" gte="0"/>
      </iconSet>
    </cfRule>
    <cfRule type="iconSet" priority="26">
      <iconSet iconSet="3Arrows">
        <cfvo type="percent" val="0"/>
        <cfvo type="percent" val="33"/>
        <cfvo type="percent" val="67"/>
      </iconSet>
    </cfRule>
  </conditionalFormatting>
  <conditionalFormatting sqref="A57:B66 A54:N56 A67:N84">
    <cfRule type="expression" dxfId="4810" priority="24">
      <formula>CELL("protect", A54)=0</formula>
    </cfRule>
  </conditionalFormatting>
  <conditionalFormatting sqref="C57:N57">
    <cfRule type="expression" dxfId="4809" priority="23">
      <formula>CELL("protect", C57)=0</formula>
    </cfRule>
  </conditionalFormatting>
  <conditionalFormatting sqref="C58:N66">
    <cfRule type="expression" dxfId="4808" priority="22">
      <formula>CELL("protect", C58)=0</formula>
    </cfRule>
  </conditionalFormatting>
  <conditionalFormatting sqref="H28">
    <cfRule type="expression" dxfId="4807" priority="21">
      <formula>CELL("protect", H28)=0</formula>
    </cfRule>
  </conditionalFormatting>
  <conditionalFormatting sqref="A1:XFD1048576">
    <cfRule type="expression" dxfId="4806" priority="20">
      <formula>CELL("protect", A1)=0</formula>
    </cfRule>
  </conditionalFormatting>
  <conditionalFormatting sqref="A8:F19">
    <cfRule type="expression" dxfId="4805" priority="19">
      <formula>$AT$1=2</formula>
    </cfRule>
  </conditionalFormatting>
  <conditionalFormatting sqref="C20:C28 G20:G28">
    <cfRule type="expression" dxfId="4804" priority="18">
      <formula>$AT$1=2</formula>
    </cfRule>
  </conditionalFormatting>
  <conditionalFormatting sqref="A8:G15 A17:G25 A16:F16 A28:G28 A26:A27 C26:G27">
    <cfRule type="expression" dxfId="4803" priority="17">
      <formula>$AT$1=2</formula>
    </cfRule>
  </conditionalFormatting>
  <conditionalFormatting sqref="I7:O7">
    <cfRule type="expression" dxfId="4802" priority="16">
      <formula>CELL("protect", I7)=0</formula>
    </cfRule>
  </conditionalFormatting>
  <conditionalFormatting sqref="I8:O15 I17:O18 I16:N16 I28:M28 I26:I27 K26:M27 I19:M25">
    <cfRule type="expression" dxfId="4801" priority="15">
      <formula>CELL("protect", I8)=0</formula>
    </cfRule>
  </conditionalFormatting>
  <conditionalFormatting sqref="I8:N18 I19:M19">
    <cfRule type="expression" dxfId="4800" priority="14">
      <formula>$AT$1=2</formula>
    </cfRule>
  </conditionalFormatting>
  <conditionalFormatting sqref="K20:K28">
    <cfRule type="expression" dxfId="4799" priority="13">
      <formula>$AT$1=2</formula>
    </cfRule>
  </conditionalFormatting>
  <conditionalFormatting sqref="I8:O15 I17:O18 I16:N16 I28:M28 I26:I27 K26:M27 I19:M25">
    <cfRule type="expression" dxfId="4798" priority="12">
      <formula>$AT$1=2</formula>
    </cfRule>
  </conditionalFormatting>
  <conditionalFormatting sqref="N19:O28">
    <cfRule type="expression" dxfId="4797" priority="11">
      <formula>CELL("protect", N19)=0</formula>
    </cfRule>
  </conditionalFormatting>
  <conditionalFormatting sqref="N19">
    <cfRule type="expression" dxfId="4796" priority="10">
      <formula>$AT$1=2</formula>
    </cfRule>
  </conditionalFormatting>
  <conditionalFormatting sqref="O20:O28">
    <cfRule type="expression" dxfId="4795" priority="9">
      <formula>$AT$1=2</formula>
    </cfRule>
  </conditionalFormatting>
  <conditionalFormatting sqref="N19:O28">
    <cfRule type="expression" dxfId="4794" priority="8">
      <formula>$AT$1=2</formula>
    </cfRule>
  </conditionalFormatting>
  <conditionalFormatting sqref="C51:E51">
    <cfRule type="expression" dxfId="4793" priority="7">
      <formula>$AT$1=2</formula>
    </cfRule>
  </conditionalFormatting>
  <conditionalFormatting sqref="G51:I51">
    <cfRule type="expression" dxfId="4792" priority="6">
      <formula>$AT$1=2</formula>
    </cfRule>
  </conditionalFormatting>
  <conditionalFormatting sqref="C39:E50">
    <cfRule type="expression" dxfId="4791" priority="5">
      <formula>$AT$1=2</formula>
    </cfRule>
  </conditionalFormatting>
  <conditionalFormatting sqref="G36:I50">
    <cfRule type="expression" dxfId="4790" priority="4">
      <formula>$AT$1=2</formula>
    </cfRule>
  </conditionalFormatting>
  <conditionalFormatting sqref="B34:I51">
    <cfRule type="expression" dxfId="4789" priority="3">
      <formula>CELL("protect", B34)=0</formula>
    </cfRule>
  </conditionalFormatting>
  <conditionalFormatting sqref="Q4">
    <cfRule type="expression" dxfId="4788" priority="2">
      <formula>$AT$1=2</formula>
    </cfRule>
  </conditionalFormatting>
  <conditionalFormatting sqref="R4">
    <cfRule type="expression" dxfId="4787" priority="1">
      <formula>$AT$1=2</formula>
    </cfRule>
  </conditionalFormatting>
  <pageMargins left="0.5" right="0.5" top="0.3" bottom="0.3" header="0.3" footer="0.3"/>
  <pageSetup paperSize="9" scale="4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報告書印刷A4損益">
                <anchor>
                  <from>
                    <xdr:col>13</xdr:col>
                    <xdr:colOff>552450</xdr:colOff>
                    <xdr:row>0</xdr:row>
                    <xdr:rowOff>374650</xdr:rowOff>
                  </from>
                  <to>
                    <xdr:col>15</xdr:col>
                    <xdr:colOff>146050</xdr:colOff>
                    <xdr:row>1</xdr:row>
                    <xdr:rowOff>222250</xdr:rowOff>
                  </to>
                </anchor>
              </controlPr>
            </control>
          </mc:Choice>
        </mc:AlternateContent>
        <mc:AlternateContent xmlns:mc="http://schemas.openxmlformats.org/markup-compatibility/2006">
          <mc:Choice Requires="x14">
            <control shapeId="17410" r:id="rId5" name="Button 2">
              <controlPr defaultSize="0" print="0" autoFill="0" autoPict="0" macro="[0]!aaグラフフォーム">
                <anchor moveWithCells="1">
                  <from>
                    <xdr:col>1</xdr:col>
                    <xdr:colOff>31750</xdr:colOff>
                    <xdr:row>214</xdr:row>
                    <xdr:rowOff>0</xdr:rowOff>
                  </from>
                  <to>
                    <xdr:col>1</xdr:col>
                    <xdr:colOff>679450</xdr:colOff>
                    <xdr:row>214</xdr:row>
                    <xdr:rowOff>152400</xdr:rowOff>
                  </to>
                </anchor>
              </controlPr>
            </control>
          </mc:Choice>
        </mc:AlternateContent>
        <mc:AlternateContent xmlns:mc="http://schemas.openxmlformats.org/markup-compatibility/2006">
          <mc:Choice Requires="x14">
            <control shapeId="17411" r:id="rId6" name="Button 3">
              <controlPr defaultSize="0" print="0" autoFill="0" autoPict="0" macro="[0]!aaグラフフォーム3">
                <anchor moveWithCells="1">
                  <from>
                    <xdr:col>1</xdr:col>
                    <xdr:colOff>31750</xdr:colOff>
                    <xdr:row>214</xdr:row>
                    <xdr:rowOff>0</xdr:rowOff>
                  </from>
                  <to>
                    <xdr:col>1</xdr:col>
                    <xdr:colOff>679450</xdr:colOff>
                    <xdr:row>214</xdr:row>
                    <xdr:rowOff>152400</xdr:rowOff>
                  </to>
                </anchor>
              </controlPr>
            </control>
          </mc:Choice>
        </mc:AlternateContent>
        <mc:AlternateContent xmlns:mc="http://schemas.openxmlformats.org/markup-compatibility/2006">
          <mc:Choice Requires="x14">
            <control shapeId="17412" r:id="rId7" name="Button 4">
              <controlPr defaultSize="0" print="0" autoFill="0" autoPict="0" macro="[0]!aaグラフフォーム2">
                <anchor moveWithCells="1">
                  <from>
                    <xdr:col>1</xdr:col>
                    <xdr:colOff>31750</xdr:colOff>
                    <xdr:row>214</xdr:row>
                    <xdr:rowOff>0</xdr:rowOff>
                  </from>
                  <to>
                    <xdr:col>1</xdr:col>
                    <xdr:colOff>679450</xdr:colOff>
                    <xdr:row>214</xdr:row>
                    <xdr:rowOff>152400</xdr:rowOff>
                  </to>
                </anchor>
              </controlPr>
            </control>
          </mc:Choice>
        </mc:AlternateContent>
        <mc:AlternateContent xmlns:mc="http://schemas.openxmlformats.org/markup-compatibility/2006">
          <mc:Choice Requires="x14">
            <control shapeId="17413" r:id="rId8" name="Button 5">
              <controlPr defaultSize="0" print="0" autoFill="0" autoPict="0" macro="[0]!aaグラフフォーム4">
                <anchor moveWithCells="1">
                  <from>
                    <xdr:col>1</xdr:col>
                    <xdr:colOff>31750</xdr:colOff>
                    <xdr:row>214</xdr:row>
                    <xdr:rowOff>0</xdr:rowOff>
                  </from>
                  <to>
                    <xdr:col>1</xdr:col>
                    <xdr:colOff>679450</xdr:colOff>
                    <xdr:row>214</xdr:row>
                    <xdr:rowOff>152400</xdr:rowOff>
                  </to>
                </anchor>
              </controlPr>
            </control>
          </mc:Choice>
        </mc:AlternateContent>
        <mc:AlternateContent xmlns:mc="http://schemas.openxmlformats.org/markup-compatibility/2006">
          <mc:Choice Requires="x14">
            <control shapeId="17414" r:id="rId9" name="Button 6">
              <controlPr defaultSize="0" print="0" autoFill="0" autoPict="0" macro="[0]!aaグラフフォーム5">
                <anchor moveWithCells="1">
                  <from>
                    <xdr:col>1</xdr:col>
                    <xdr:colOff>31750</xdr:colOff>
                    <xdr:row>214</xdr:row>
                    <xdr:rowOff>0</xdr:rowOff>
                  </from>
                  <to>
                    <xdr:col>1</xdr:col>
                    <xdr:colOff>679450</xdr:colOff>
                    <xdr:row>214</xdr:row>
                    <xdr:rowOff>152400</xdr:rowOff>
                  </to>
                </anchor>
              </controlPr>
            </control>
          </mc:Choice>
        </mc:AlternateContent>
        <mc:AlternateContent xmlns:mc="http://schemas.openxmlformats.org/markup-compatibility/2006">
          <mc:Choice Requires="x14">
            <control shapeId="17415" r:id="rId10" name="Button 7">
              <controlPr defaultSize="0" print="0" autoFill="0" autoPict="0" macro="[0]!aaグラフフォーム6">
                <anchor moveWithCells="1">
                  <from>
                    <xdr:col>1</xdr:col>
                    <xdr:colOff>31750</xdr:colOff>
                    <xdr:row>214</xdr:row>
                    <xdr:rowOff>0</xdr:rowOff>
                  </from>
                  <to>
                    <xdr:col>1</xdr:col>
                    <xdr:colOff>679450</xdr:colOff>
                    <xdr:row>214</xdr:row>
                    <xdr:rowOff>152400</xdr:rowOff>
                  </to>
                </anchor>
              </controlPr>
            </control>
          </mc:Choice>
        </mc:AlternateContent>
        <mc:AlternateContent xmlns:mc="http://schemas.openxmlformats.org/markup-compatibility/2006">
          <mc:Choice Requires="x14">
            <control shapeId="17416" r:id="rId11" name="Button 8">
              <controlPr defaultSize="0" print="0" autoFill="0" autoPict="0" macro="[0]!aaグラフフォーム6">
                <anchor moveWithCells="1">
                  <from>
                    <xdr:col>2</xdr:col>
                    <xdr:colOff>31750</xdr:colOff>
                    <xdr:row>214</xdr:row>
                    <xdr:rowOff>0</xdr:rowOff>
                  </from>
                  <to>
                    <xdr:col>2</xdr:col>
                    <xdr:colOff>679450</xdr:colOff>
                    <xdr:row>214</xdr:row>
                    <xdr:rowOff>152400</xdr:rowOff>
                  </to>
                </anchor>
              </controlPr>
            </control>
          </mc:Choice>
        </mc:AlternateContent>
        <mc:AlternateContent xmlns:mc="http://schemas.openxmlformats.org/markup-compatibility/2006">
          <mc:Choice Requires="x14">
            <control shapeId="17417" r:id="rId12" name="Button 9">
              <controlPr defaultSize="0" print="0" autoFill="0" autoPict="0" macro="[0]!aaグラフフォーム6">
                <anchor moveWithCells="1">
                  <from>
                    <xdr:col>3</xdr:col>
                    <xdr:colOff>31750</xdr:colOff>
                    <xdr:row>214</xdr:row>
                    <xdr:rowOff>0</xdr:rowOff>
                  </from>
                  <to>
                    <xdr:col>3</xdr:col>
                    <xdr:colOff>679450</xdr:colOff>
                    <xdr:row>214</xdr:row>
                    <xdr:rowOff>152400</xdr:rowOff>
                  </to>
                </anchor>
              </controlPr>
            </control>
          </mc:Choice>
        </mc:AlternateContent>
        <mc:AlternateContent xmlns:mc="http://schemas.openxmlformats.org/markup-compatibility/2006">
          <mc:Choice Requires="x14">
            <control shapeId="17418" r:id="rId13" name="Button 10">
              <controlPr defaultSize="0" print="0" autoFill="0" autoPict="0" macro="[0]!aaグラフフォーム6">
                <anchor moveWithCells="1">
                  <from>
                    <xdr:col>4</xdr:col>
                    <xdr:colOff>31750</xdr:colOff>
                    <xdr:row>214</xdr:row>
                    <xdr:rowOff>0</xdr:rowOff>
                  </from>
                  <to>
                    <xdr:col>4</xdr:col>
                    <xdr:colOff>679450</xdr:colOff>
                    <xdr:row>214</xdr:row>
                    <xdr:rowOff>152400</xdr:rowOff>
                  </to>
                </anchor>
              </controlPr>
            </control>
          </mc:Choice>
        </mc:AlternateContent>
        <mc:AlternateContent xmlns:mc="http://schemas.openxmlformats.org/markup-compatibility/2006">
          <mc:Choice Requires="x14">
            <control shapeId="17419" r:id="rId14" name="Button 11">
              <controlPr defaultSize="0" print="0" autoFill="0" autoPict="0" macro="[0]!aaグラフフォーム6">
                <anchor moveWithCells="1">
                  <from>
                    <xdr:col>5</xdr:col>
                    <xdr:colOff>31750</xdr:colOff>
                    <xdr:row>214</xdr:row>
                    <xdr:rowOff>0</xdr:rowOff>
                  </from>
                  <to>
                    <xdr:col>5</xdr:col>
                    <xdr:colOff>679450</xdr:colOff>
                    <xdr:row>214</xdr:row>
                    <xdr:rowOff>152400</xdr:rowOff>
                  </to>
                </anchor>
              </controlPr>
            </control>
          </mc:Choice>
        </mc:AlternateContent>
        <mc:AlternateContent xmlns:mc="http://schemas.openxmlformats.org/markup-compatibility/2006">
          <mc:Choice Requires="x14">
            <control shapeId="17420" r:id="rId15" name="Button 12">
              <controlPr defaultSize="0" print="0" autoFill="0" autoPict="0" macro="[0]!aaグラフフォーム6">
                <anchor moveWithCells="1">
                  <from>
                    <xdr:col>6</xdr:col>
                    <xdr:colOff>31750</xdr:colOff>
                    <xdr:row>214</xdr:row>
                    <xdr:rowOff>0</xdr:rowOff>
                  </from>
                  <to>
                    <xdr:col>6</xdr:col>
                    <xdr:colOff>679450</xdr:colOff>
                    <xdr:row>214</xdr:row>
                    <xdr:rowOff>152400</xdr:rowOff>
                  </to>
                </anchor>
              </controlPr>
            </control>
          </mc:Choice>
        </mc:AlternateContent>
        <mc:AlternateContent xmlns:mc="http://schemas.openxmlformats.org/markup-compatibility/2006">
          <mc:Choice Requires="x14">
            <control shapeId="17421" r:id="rId16" name="Button 13">
              <controlPr defaultSize="0" print="0" autoFill="0" autoPict="0" macro="[0]!aaグラフフォーム6">
                <anchor moveWithCells="1">
                  <from>
                    <xdr:col>7</xdr:col>
                    <xdr:colOff>31750</xdr:colOff>
                    <xdr:row>214</xdr:row>
                    <xdr:rowOff>0</xdr:rowOff>
                  </from>
                  <to>
                    <xdr:col>7</xdr:col>
                    <xdr:colOff>679450</xdr:colOff>
                    <xdr:row>214</xdr:row>
                    <xdr:rowOff>152400</xdr:rowOff>
                  </to>
                </anchor>
              </controlPr>
            </control>
          </mc:Choice>
        </mc:AlternateContent>
        <mc:AlternateContent xmlns:mc="http://schemas.openxmlformats.org/markup-compatibility/2006">
          <mc:Choice Requires="x14">
            <control shapeId="17422" r:id="rId17" name="Button 14">
              <controlPr defaultSize="0" print="0" autoFill="0" autoPict="0" macro="[0]!aaグラフフォーム6">
                <anchor moveWithCells="1">
                  <from>
                    <xdr:col>8</xdr:col>
                    <xdr:colOff>31750</xdr:colOff>
                    <xdr:row>214</xdr:row>
                    <xdr:rowOff>0</xdr:rowOff>
                  </from>
                  <to>
                    <xdr:col>8</xdr:col>
                    <xdr:colOff>679450</xdr:colOff>
                    <xdr:row>214</xdr:row>
                    <xdr:rowOff>152400</xdr:rowOff>
                  </to>
                </anchor>
              </controlPr>
            </control>
          </mc:Choice>
        </mc:AlternateContent>
        <mc:AlternateContent xmlns:mc="http://schemas.openxmlformats.org/markup-compatibility/2006">
          <mc:Choice Requires="x14">
            <control shapeId="17423" r:id="rId18" name="Button 15">
              <controlPr defaultSize="0" print="0" autoFill="0" autoPict="0" macro="[0]!aaグラフフォーム6">
                <anchor moveWithCells="1">
                  <from>
                    <xdr:col>9</xdr:col>
                    <xdr:colOff>31750</xdr:colOff>
                    <xdr:row>214</xdr:row>
                    <xdr:rowOff>0</xdr:rowOff>
                  </from>
                  <to>
                    <xdr:col>9</xdr:col>
                    <xdr:colOff>679450</xdr:colOff>
                    <xdr:row>214</xdr:row>
                    <xdr:rowOff>152400</xdr:rowOff>
                  </to>
                </anchor>
              </controlPr>
            </control>
          </mc:Choice>
        </mc:AlternateContent>
        <mc:AlternateContent xmlns:mc="http://schemas.openxmlformats.org/markup-compatibility/2006">
          <mc:Choice Requires="x14">
            <control shapeId="17424" r:id="rId19" name="Button 16">
              <controlPr defaultSize="0" print="0" autoFill="0" autoPict="0" macro="[0]!aaグラフフォーム6">
                <anchor moveWithCells="1">
                  <from>
                    <xdr:col>10</xdr:col>
                    <xdr:colOff>31750</xdr:colOff>
                    <xdr:row>214</xdr:row>
                    <xdr:rowOff>0</xdr:rowOff>
                  </from>
                  <to>
                    <xdr:col>10</xdr:col>
                    <xdr:colOff>679450</xdr:colOff>
                    <xdr:row>214</xdr:row>
                    <xdr:rowOff>152400</xdr:rowOff>
                  </to>
                </anchor>
              </controlPr>
            </control>
          </mc:Choice>
        </mc:AlternateContent>
        <mc:AlternateContent xmlns:mc="http://schemas.openxmlformats.org/markup-compatibility/2006">
          <mc:Choice Requires="x14">
            <control shapeId="17425" r:id="rId20" name="Button 17">
              <controlPr defaultSize="0" print="0" autoFill="0" autoPict="0" macro="[0]!aaグラフフォーム6">
                <anchor moveWithCells="1">
                  <from>
                    <xdr:col>11</xdr:col>
                    <xdr:colOff>31750</xdr:colOff>
                    <xdr:row>214</xdr:row>
                    <xdr:rowOff>0</xdr:rowOff>
                  </from>
                  <to>
                    <xdr:col>11</xdr:col>
                    <xdr:colOff>679450</xdr:colOff>
                    <xdr:row>214</xdr:row>
                    <xdr:rowOff>152400</xdr:rowOff>
                  </to>
                </anchor>
              </controlPr>
            </control>
          </mc:Choice>
        </mc:AlternateContent>
        <mc:AlternateContent xmlns:mc="http://schemas.openxmlformats.org/markup-compatibility/2006">
          <mc:Choice Requires="x14">
            <control shapeId="17426" r:id="rId21" name="Button 18">
              <controlPr defaultSize="0" print="0" autoFill="0" autoPict="0" macro="[0]!aaグラフフォーム6">
                <anchor moveWithCells="1">
                  <from>
                    <xdr:col>12</xdr:col>
                    <xdr:colOff>31750</xdr:colOff>
                    <xdr:row>214</xdr:row>
                    <xdr:rowOff>0</xdr:rowOff>
                  </from>
                  <to>
                    <xdr:col>12</xdr:col>
                    <xdr:colOff>679450</xdr:colOff>
                    <xdr:row>214</xdr:row>
                    <xdr:rowOff>152400</xdr:rowOff>
                  </to>
                </anchor>
              </controlPr>
            </control>
          </mc:Choice>
        </mc:AlternateContent>
        <mc:AlternateContent xmlns:mc="http://schemas.openxmlformats.org/markup-compatibility/2006">
          <mc:Choice Requires="x14">
            <control shapeId="17427" r:id="rId22" name="Button 19">
              <controlPr defaultSize="0" print="0" autoFill="0" autoPict="0" macro="[0]!aaグラフフォーム6">
                <anchor moveWithCells="1">
                  <from>
                    <xdr:col>13</xdr:col>
                    <xdr:colOff>31750</xdr:colOff>
                    <xdr:row>214</xdr:row>
                    <xdr:rowOff>0</xdr:rowOff>
                  </from>
                  <to>
                    <xdr:col>13</xdr:col>
                    <xdr:colOff>679450</xdr:colOff>
                    <xdr:row>214</xdr:row>
                    <xdr:rowOff>152400</xdr:rowOff>
                  </to>
                </anchor>
              </controlPr>
            </control>
          </mc:Choice>
        </mc:AlternateContent>
        <mc:AlternateContent xmlns:mc="http://schemas.openxmlformats.org/markup-compatibility/2006">
          <mc:Choice Requires="x14">
            <control shapeId="17428" r:id="rId23" name="Option Button 20">
              <controlPr defaultSize="0" autoFill="0" autoLine="0" autoPict="0">
                <anchor moveWithCells="1">
                  <from>
                    <xdr:col>8</xdr:col>
                    <xdr:colOff>76200</xdr:colOff>
                    <xdr:row>2</xdr:row>
                    <xdr:rowOff>0</xdr:rowOff>
                  </from>
                  <to>
                    <xdr:col>8</xdr:col>
                    <xdr:colOff>488950</xdr:colOff>
                    <xdr:row>2</xdr:row>
                    <xdr:rowOff>260350</xdr:rowOff>
                  </to>
                </anchor>
              </controlPr>
            </control>
          </mc:Choice>
        </mc:AlternateContent>
        <mc:AlternateContent xmlns:mc="http://schemas.openxmlformats.org/markup-compatibility/2006">
          <mc:Choice Requires="x14">
            <control shapeId="17429" r:id="rId24" name="Option Button 21">
              <controlPr defaultSize="0" autoFill="0" autoLine="0" autoPict="0">
                <anchor moveWithCells="1">
                  <from>
                    <xdr:col>8</xdr:col>
                    <xdr:colOff>69850</xdr:colOff>
                    <xdr:row>2</xdr:row>
                    <xdr:rowOff>279400</xdr:rowOff>
                  </from>
                  <to>
                    <xdr:col>9</xdr:col>
                    <xdr:colOff>133350</xdr:colOff>
                    <xdr:row>2</xdr:row>
                    <xdr:rowOff>508000</xdr:rowOff>
                  </to>
                </anchor>
              </controlPr>
            </control>
          </mc:Choice>
        </mc:AlternateContent>
        <mc:AlternateContent xmlns:mc="http://schemas.openxmlformats.org/markup-compatibility/2006">
          <mc:Choice Requires="x14">
            <control shapeId="17430" r:id="rId25" name="Button 22">
              <controlPr defaultSize="0" print="0" autoFill="0" autoPict="0" macro="[0]!P報告書印刷A3損益">
                <anchor>
                  <from>
                    <xdr:col>12</xdr:col>
                    <xdr:colOff>133350</xdr:colOff>
                    <xdr:row>0</xdr:row>
                    <xdr:rowOff>393700</xdr:rowOff>
                  </from>
                  <to>
                    <xdr:col>13</xdr:col>
                    <xdr:colOff>476250</xdr:colOff>
                    <xdr:row>1</xdr:row>
                    <xdr:rowOff>241300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9EF32-39D9-4789-82CF-3806C74433F8}">
  <sheetPr codeName="Sheet33">
    <tabColor rgb="FFFF66FF"/>
    <pageSetUpPr fitToPage="1"/>
  </sheetPr>
  <dimension ref="A1:BM301"/>
  <sheetViews>
    <sheetView showGridLines="0" showRowColHeaders="0" showZeros="0" topLeftCell="B1" zoomScale="70" zoomScaleNormal="70" workbookViewId="0">
      <pane xSplit="2" ySplit="3" topLeftCell="D4" activePane="bottomRight" state="frozen"/>
      <selection activeCell="G133" sqref="G133"/>
      <selection pane="topRight" activeCell="G133" sqref="G133"/>
      <selection pane="bottomLeft" activeCell="G133" sqref="G133"/>
      <selection pane="bottomRight" activeCell="C5" sqref="C5"/>
    </sheetView>
  </sheetViews>
  <sheetFormatPr defaultColWidth="7.5" defaultRowHeight="17.5"/>
  <cols>
    <col min="1" max="1" width="4" style="198" hidden="1" customWidth="1"/>
    <col min="2" max="2" width="9.33203125" style="198" customWidth="1"/>
    <col min="3" max="3" width="14.5" style="198" customWidth="1"/>
    <col min="4" max="34" width="7.5" style="198" customWidth="1"/>
    <col min="35" max="45" width="7.5" style="198"/>
    <col min="46" max="46" width="7.5" style="198" hidden="1" customWidth="1"/>
    <col min="47" max="47" width="7.5" style="198" customWidth="1"/>
    <col min="48" max="48" width="16" style="198" customWidth="1"/>
    <col min="49" max="49" width="11.75" style="198" customWidth="1"/>
    <col min="50" max="50" width="10.58203125" style="198" customWidth="1"/>
    <col min="51" max="53" width="11.75" style="198" customWidth="1"/>
    <col min="54" max="54" width="10.58203125" style="198" customWidth="1"/>
    <col min="55" max="57" width="11" style="198" customWidth="1"/>
    <col min="58" max="60" width="10.58203125" style="198" customWidth="1"/>
    <col min="61" max="61" width="15.25" style="198" customWidth="1"/>
    <col min="62" max="62" width="17.25" style="198" customWidth="1"/>
    <col min="63" max="63" width="13" style="198" customWidth="1"/>
    <col min="64" max="16384" width="7.5" style="198"/>
  </cols>
  <sheetData>
    <row r="1" spans="2:46" ht="39.75" customHeight="1" thickBot="1">
      <c r="B1" s="1075"/>
      <c r="C1" s="1291"/>
      <c r="D1" s="1490">
        <f>HOME!D2</f>
        <v>0</v>
      </c>
      <c r="E1" s="1491"/>
      <c r="F1" s="1491"/>
      <c r="G1" s="1291"/>
      <c r="H1" s="1291"/>
      <c r="I1" s="1291"/>
      <c r="J1" s="1291"/>
      <c r="K1" s="2340" t="s">
        <v>139</v>
      </c>
      <c r="L1" s="1491"/>
      <c r="M1" s="1291"/>
      <c r="N1" s="1291"/>
      <c r="O1" s="1291"/>
      <c r="P1" s="1291"/>
      <c r="Q1" s="1291"/>
      <c r="R1" s="1291"/>
      <c r="S1" s="1291"/>
      <c r="T1" s="1291"/>
      <c r="U1" s="1291"/>
      <c r="V1" s="1291"/>
      <c r="W1" s="1291"/>
      <c r="X1" s="1291"/>
      <c r="Y1" s="1291"/>
      <c r="Z1" s="1291"/>
      <c r="AA1" s="1291"/>
      <c r="AB1" s="1291"/>
      <c r="AC1" s="1492"/>
      <c r="AD1" s="1291"/>
      <c r="AE1" s="1493"/>
      <c r="AF1" s="1291"/>
      <c r="AG1" s="1293"/>
      <c r="AH1" s="1293"/>
      <c r="AI1" s="199"/>
      <c r="AT1" s="667">
        <v>2</v>
      </c>
    </row>
    <row r="2" spans="2:46" s="1502" customFormat="1" ht="19.5" thickBot="1">
      <c r="B2" s="1494"/>
      <c r="C2" s="1495"/>
      <c r="D2" s="2545" t="s">
        <v>306</v>
      </c>
      <c r="E2" s="2546"/>
      <c r="F2" s="1496"/>
      <c r="G2" s="2547">
        <f>当期実績!D2</f>
        <v>45474</v>
      </c>
      <c r="H2" s="2548"/>
      <c r="I2" s="2547">
        <f>当期実績!E2</f>
        <v>45505</v>
      </c>
      <c r="J2" s="2548"/>
      <c r="K2" s="1497">
        <f>当期実績!F2</f>
        <v>45536</v>
      </c>
      <c r="L2" s="1498"/>
      <c r="M2" s="1497">
        <f>当期実績!G2</f>
        <v>45566</v>
      </c>
      <c r="N2" s="1498"/>
      <c r="O2" s="1497">
        <f>当期実績!H2</f>
        <v>45597</v>
      </c>
      <c r="P2" s="1498"/>
      <c r="Q2" s="1497">
        <f>当期実績!I2</f>
        <v>45627</v>
      </c>
      <c r="R2" s="1498"/>
      <c r="S2" s="1497">
        <f>当期実績!J2</f>
        <v>45658</v>
      </c>
      <c r="T2" s="1498"/>
      <c r="U2" s="1497">
        <f>当期実績!K2</f>
        <v>45689</v>
      </c>
      <c r="V2" s="1498"/>
      <c r="W2" s="1497">
        <f>当期実績!L2</f>
        <v>45717</v>
      </c>
      <c r="X2" s="1498"/>
      <c r="Y2" s="1497">
        <f>当期実績!M2</f>
        <v>45748</v>
      </c>
      <c r="Z2" s="1498"/>
      <c r="AA2" s="1497">
        <f>当期実績!N2</f>
        <v>45778</v>
      </c>
      <c r="AB2" s="1498"/>
      <c r="AC2" s="1497">
        <f>当期実績!O2</f>
        <v>45809</v>
      </c>
      <c r="AD2" s="1498"/>
      <c r="AE2" s="1497" t="str">
        <f>当期実績!P2</f>
        <v>決算</v>
      </c>
      <c r="AF2" s="1498"/>
      <c r="AG2" s="1499" t="s">
        <v>140</v>
      </c>
      <c r="AH2" s="1500" t="s">
        <v>141</v>
      </c>
      <c r="AI2" s="1501">
        <v>1.5</v>
      </c>
      <c r="AJ2" s="199" t="s">
        <v>209</v>
      </c>
    </row>
    <row r="3" spans="2:46" ht="19">
      <c r="B3" s="1503"/>
      <c r="C3" s="2111"/>
      <c r="D3" s="1505" t="s">
        <v>142</v>
      </c>
      <c r="E3" s="1506" t="s">
        <v>62</v>
      </c>
      <c r="F3" s="1507" t="s">
        <v>143</v>
      </c>
      <c r="G3" s="1508" t="s">
        <v>140</v>
      </c>
      <c r="H3" s="1509" t="s">
        <v>144</v>
      </c>
      <c r="I3" s="1508" t="s">
        <v>140</v>
      </c>
      <c r="J3" s="1509" t="s">
        <v>144</v>
      </c>
      <c r="K3" s="1508" t="s">
        <v>140</v>
      </c>
      <c r="L3" s="1509" t="s">
        <v>144</v>
      </c>
      <c r="M3" s="1508" t="s">
        <v>140</v>
      </c>
      <c r="N3" s="1509" t="s">
        <v>144</v>
      </c>
      <c r="O3" s="1508" t="s">
        <v>140</v>
      </c>
      <c r="P3" s="1509" t="s">
        <v>144</v>
      </c>
      <c r="Q3" s="1508" t="s">
        <v>140</v>
      </c>
      <c r="R3" s="1509" t="s">
        <v>144</v>
      </c>
      <c r="S3" s="1508" t="s">
        <v>140</v>
      </c>
      <c r="T3" s="1509" t="s">
        <v>144</v>
      </c>
      <c r="U3" s="1508" t="s">
        <v>140</v>
      </c>
      <c r="V3" s="1509" t="s">
        <v>144</v>
      </c>
      <c r="W3" s="1508" t="s">
        <v>140</v>
      </c>
      <c r="X3" s="1509" t="s">
        <v>144</v>
      </c>
      <c r="Y3" s="1508" t="s">
        <v>140</v>
      </c>
      <c r="Z3" s="1509" t="s">
        <v>144</v>
      </c>
      <c r="AA3" s="1508" t="s">
        <v>140</v>
      </c>
      <c r="AB3" s="1509" t="s">
        <v>144</v>
      </c>
      <c r="AC3" s="1508" t="s">
        <v>140</v>
      </c>
      <c r="AD3" s="1509" t="s">
        <v>144</v>
      </c>
      <c r="AE3" s="1508" t="s">
        <v>140</v>
      </c>
      <c r="AF3" s="1509" t="s">
        <v>144</v>
      </c>
      <c r="AG3" s="1510" t="s">
        <v>63</v>
      </c>
      <c r="AH3" s="1511" t="s">
        <v>145</v>
      </c>
      <c r="AI3" s="1511"/>
    </row>
    <row r="4" spans="2:46" ht="19.149999999999999" customHeight="1">
      <c r="B4" s="1503"/>
      <c r="C4" s="1504" t="s">
        <v>19</v>
      </c>
      <c r="D4" s="2103"/>
      <c r="E4" s="2103"/>
      <c r="F4" s="2103"/>
      <c r="G4" s="2104"/>
      <c r="H4" s="2104"/>
      <c r="I4" s="2104"/>
      <c r="J4" s="2104"/>
      <c r="K4" s="2104"/>
      <c r="L4" s="2104"/>
      <c r="M4" s="2104"/>
      <c r="N4" s="2104"/>
      <c r="O4" s="2104"/>
      <c r="P4" s="2104"/>
      <c r="Q4" s="2104"/>
      <c r="R4" s="2104"/>
      <c r="S4" s="2104"/>
      <c r="T4" s="2104"/>
      <c r="U4" s="2104"/>
      <c r="V4" s="2104"/>
      <c r="W4" s="2104"/>
      <c r="X4" s="2104"/>
      <c r="Y4" s="2104"/>
      <c r="Z4" s="2104"/>
      <c r="AA4" s="2104"/>
      <c r="AB4" s="2104"/>
      <c r="AC4" s="2104"/>
      <c r="AD4" s="2104"/>
      <c r="AE4" s="2104"/>
      <c r="AF4" s="2104"/>
      <c r="AG4" s="2105"/>
      <c r="AH4" s="2105"/>
      <c r="AI4" s="2106"/>
    </row>
    <row r="5" spans="2:46" s="1521" customFormat="1" ht="17.649999999999999" customHeight="1">
      <c r="B5" s="1512"/>
      <c r="C5" s="1513" t="str">
        <f>IF(当期実績!C4="","",当期実績!C4)</f>
        <v/>
      </c>
      <c r="D5" s="1514">
        <f>SUMIF($G$301:$AF$301,"true",G5:AF5)</f>
        <v>0</v>
      </c>
      <c r="E5" s="1515">
        <f>SUMIF($G$3:$AF$3,"当期",G5:AF5)</f>
        <v>0</v>
      </c>
      <c r="F5" s="1516">
        <f>E5-D5</f>
        <v>0</v>
      </c>
      <c r="G5" s="1517">
        <f>前期実績!D4</f>
        <v>0</v>
      </c>
      <c r="H5" s="1515">
        <f>当期実績!D4</f>
        <v>0</v>
      </c>
      <c r="I5" s="1517">
        <f>前期実績!E4</f>
        <v>0</v>
      </c>
      <c r="J5" s="1515">
        <f>当期実績!E4</f>
        <v>0</v>
      </c>
      <c r="K5" s="1517">
        <f>前期実績!F4</f>
        <v>0</v>
      </c>
      <c r="L5" s="1515">
        <f>当期実績!F4</f>
        <v>0</v>
      </c>
      <c r="M5" s="1517">
        <f>前期実績!G4</f>
        <v>0</v>
      </c>
      <c r="N5" s="1515">
        <f>当期実績!G4</f>
        <v>0</v>
      </c>
      <c r="O5" s="1517">
        <f>前期実績!H4</f>
        <v>0</v>
      </c>
      <c r="P5" s="1515">
        <f>当期実績!H4</f>
        <v>0</v>
      </c>
      <c r="Q5" s="1517">
        <f>前期実績!I4</f>
        <v>0</v>
      </c>
      <c r="R5" s="1515">
        <f>当期実績!I4</f>
        <v>0</v>
      </c>
      <c r="S5" s="1517">
        <f>前期実績!J4</f>
        <v>0</v>
      </c>
      <c r="T5" s="1515">
        <f>当期実績!J4</f>
        <v>0</v>
      </c>
      <c r="U5" s="1517">
        <f>前期実績!K4</f>
        <v>0</v>
      </c>
      <c r="V5" s="1515">
        <f>当期実績!K4</f>
        <v>0</v>
      </c>
      <c r="W5" s="1517">
        <f>前期実績!L4</f>
        <v>0</v>
      </c>
      <c r="X5" s="1515">
        <f>当期実績!L4</f>
        <v>0</v>
      </c>
      <c r="Y5" s="1517">
        <f>前期実績!M4</f>
        <v>0</v>
      </c>
      <c r="Z5" s="1515">
        <f>当期実績!M4</f>
        <v>0</v>
      </c>
      <c r="AA5" s="1517">
        <f>前期実績!N4</f>
        <v>0</v>
      </c>
      <c r="AB5" s="1515">
        <f>当期実績!N4</f>
        <v>0</v>
      </c>
      <c r="AC5" s="1517">
        <f>前期実績!O4</f>
        <v>0</v>
      </c>
      <c r="AD5" s="1515">
        <f>当期実績!O4</f>
        <v>0</v>
      </c>
      <c r="AE5" s="1517">
        <f>前期実績!P4</f>
        <v>0</v>
      </c>
      <c r="AF5" s="1518">
        <f>当期実績!P4</f>
        <v>0</v>
      </c>
      <c r="AG5" s="1519">
        <f>SUMIF($G$3:$AF$3,"前期",G5:AF5)</f>
        <v>0</v>
      </c>
      <c r="AH5" s="1520">
        <f ca="1">E5+SUMIF($G$301:$AG$301,"false",G5:AF5)</f>
        <v>0</v>
      </c>
      <c r="AI5" s="1520">
        <f ca="1">AH5-AG5</f>
        <v>0</v>
      </c>
    </row>
    <row r="6" spans="2:46" s="1521" customFormat="1" ht="17.649999999999999" customHeight="1">
      <c r="B6" s="1522"/>
      <c r="C6" s="1513" t="str">
        <f>IF(当期実績!C5="","",当期実績!C5)</f>
        <v/>
      </c>
      <c r="D6" s="1523">
        <f t="shared" ref="D6:D69" si="0">SUMIF($G$301:$AF$301,"true",G6:AF6)</f>
        <v>0</v>
      </c>
      <c r="E6" s="1524">
        <f t="shared" ref="E6:E69" si="1">SUMIF($G$3:$AF$3,"当期",G6:AF6)</f>
        <v>0</v>
      </c>
      <c r="F6" s="1525">
        <f t="shared" ref="F6:F69" si="2">E6-D6</f>
        <v>0</v>
      </c>
      <c r="G6" s="1526">
        <f>前期実績!D5</f>
        <v>0</v>
      </c>
      <c r="H6" s="1515">
        <f>当期実績!D5</f>
        <v>0</v>
      </c>
      <c r="I6" s="1526">
        <f>前期実績!E5</f>
        <v>0</v>
      </c>
      <c r="J6" s="1515">
        <f>当期実績!E5</f>
        <v>0</v>
      </c>
      <c r="K6" s="1526">
        <f>前期実績!F5</f>
        <v>0</v>
      </c>
      <c r="L6" s="1515">
        <f>当期実績!F5</f>
        <v>0</v>
      </c>
      <c r="M6" s="1526">
        <f>前期実績!G5</f>
        <v>0</v>
      </c>
      <c r="N6" s="1515">
        <f>当期実績!G5</f>
        <v>0</v>
      </c>
      <c r="O6" s="1526">
        <f>前期実績!H5</f>
        <v>0</v>
      </c>
      <c r="P6" s="1515">
        <f>当期実績!H5</f>
        <v>0</v>
      </c>
      <c r="Q6" s="1526">
        <f>前期実績!I5</f>
        <v>0</v>
      </c>
      <c r="R6" s="1515">
        <f>当期実績!I5</f>
        <v>0</v>
      </c>
      <c r="S6" s="1526">
        <f>前期実績!J5</f>
        <v>0</v>
      </c>
      <c r="T6" s="1515">
        <f>当期実績!J5</f>
        <v>0</v>
      </c>
      <c r="U6" s="1526">
        <f>前期実績!K5</f>
        <v>0</v>
      </c>
      <c r="V6" s="1515">
        <f>当期実績!K5</f>
        <v>0</v>
      </c>
      <c r="W6" s="1526">
        <f>前期実績!L5</f>
        <v>0</v>
      </c>
      <c r="X6" s="1515">
        <f>当期実績!L5</f>
        <v>0</v>
      </c>
      <c r="Y6" s="1526">
        <f>前期実績!M5</f>
        <v>0</v>
      </c>
      <c r="Z6" s="1515">
        <f>当期実績!M5</f>
        <v>0</v>
      </c>
      <c r="AA6" s="1526">
        <f>前期実績!N5</f>
        <v>0</v>
      </c>
      <c r="AB6" s="1515">
        <f>当期実績!N5</f>
        <v>0</v>
      </c>
      <c r="AC6" s="1526">
        <f>前期実績!O5</f>
        <v>0</v>
      </c>
      <c r="AD6" s="1515">
        <f>当期実績!O5</f>
        <v>0</v>
      </c>
      <c r="AE6" s="1526">
        <f>前期実績!P5</f>
        <v>0</v>
      </c>
      <c r="AF6" s="1518">
        <f>当期実績!P5</f>
        <v>0</v>
      </c>
      <c r="AG6" s="1527">
        <f>SUMIF($G$3:$AF$3,"前期",G6:AF6)</f>
        <v>0</v>
      </c>
      <c r="AH6" s="1528">
        <f t="shared" ref="AH6:AH69" ca="1" si="3">E6+SUMIF($G$301:$AG$301,"false",G6:AF6)</f>
        <v>0</v>
      </c>
      <c r="AI6" s="1528">
        <f t="shared" ref="AI6:AI69" ca="1" si="4">AH6-AG6</f>
        <v>0</v>
      </c>
    </row>
    <row r="7" spans="2:46" s="1521" customFormat="1" ht="17.649999999999999" customHeight="1">
      <c r="B7" s="1522"/>
      <c r="C7" s="1529" t="str">
        <f>IF(当期実績!C6="","",当期実績!C6)</f>
        <v/>
      </c>
      <c r="D7" s="1523">
        <f t="shared" si="0"/>
        <v>0</v>
      </c>
      <c r="E7" s="1524">
        <f t="shared" si="1"/>
        <v>0</v>
      </c>
      <c r="F7" s="1525">
        <f t="shared" si="2"/>
        <v>0</v>
      </c>
      <c r="G7" s="1526">
        <f>前期実績!D6</f>
        <v>0</v>
      </c>
      <c r="H7" s="1515">
        <f>当期実績!D6</f>
        <v>0</v>
      </c>
      <c r="I7" s="1526">
        <f>前期実績!E6</f>
        <v>0</v>
      </c>
      <c r="J7" s="1515">
        <f>当期実績!E6</f>
        <v>0</v>
      </c>
      <c r="K7" s="1526">
        <f>前期実績!F6</f>
        <v>0</v>
      </c>
      <c r="L7" s="1515">
        <f>当期実績!F6</f>
        <v>0</v>
      </c>
      <c r="M7" s="1526">
        <f>前期実績!G6</f>
        <v>0</v>
      </c>
      <c r="N7" s="1515">
        <f>当期実績!G6</f>
        <v>0</v>
      </c>
      <c r="O7" s="1526">
        <f>前期実績!H6</f>
        <v>0</v>
      </c>
      <c r="P7" s="1515">
        <f>当期実績!H6</f>
        <v>0</v>
      </c>
      <c r="Q7" s="1526">
        <f>前期実績!I6</f>
        <v>0</v>
      </c>
      <c r="R7" s="1515">
        <f>当期実績!I6</f>
        <v>0</v>
      </c>
      <c r="S7" s="1526">
        <f>前期実績!J6</f>
        <v>0</v>
      </c>
      <c r="T7" s="1515">
        <f>当期実績!J6</f>
        <v>0</v>
      </c>
      <c r="U7" s="1526">
        <f>前期実績!K6</f>
        <v>0</v>
      </c>
      <c r="V7" s="1515">
        <f>当期実績!K6</f>
        <v>0</v>
      </c>
      <c r="W7" s="1526">
        <f>前期実績!L6</f>
        <v>0</v>
      </c>
      <c r="X7" s="1515">
        <f>当期実績!L6</f>
        <v>0</v>
      </c>
      <c r="Y7" s="1526">
        <f>前期実績!M6</f>
        <v>0</v>
      </c>
      <c r="Z7" s="1515">
        <f>当期実績!M6</f>
        <v>0</v>
      </c>
      <c r="AA7" s="1526">
        <f>前期実績!N6</f>
        <v>0</v>
      </c>
      <c r="AB7" s="1515">
        <f>当期実績!N6</f>
        <v>0</v>
      </c>
      <c r="AC7" s="1526">
        <f>前期実績!O6</f>
        <v>0</v>
      </c>
      <c r="AD7" s="1515">
        <f>当期実績!O6</f>
        <v>0</v>
      </c>
      <c r="AE7" s="1526">
        <f>前期実績!P6</f>
        <v>0</v>
      </c>
      <c r="AF7" s="1518">
        <f>当期実績!P6</f>
        <v>0</v>
      </c>
      <c r="AG7" s="1527">
        <f t="shared" ref="AG7:AG77" si="5">SUMIF($G$3:$AF$3,"前期",G7:AF7)</f>
        <v>0</v>
      </c>
      <c r="AH7" s="1528">
        <f t="shared" ca="1" si="3"/>
        <v>0</v>
      </c>
      <c r="AI7" s="1528">
        <f t="shared" ca="1" si="4"/>
        <v>0</v>
      </c>
    </row>
    <row r="8" spans="2:46" s="1521" customFormat="1" ht="17.649999999999999" customHeight="1">
      <c r="B8" s="1522"/>
      <c r="C8" s="1529" t="str">
        <f>IF(当期実績!C7="","",当期実績!C7)</f>
        <v/>
      </c>
      <c r="D8" s="1523">
        <f t="shared" si="0"/>
        <v>0</v>
      </c>
      <c r="E8" s="1524">
        <f t="shared" si="1"/>
        <v>0</v>
      </c>
      <c r="F8" s="1525">
        <f t="shared" si="2"/>
        <v>0</v>
      </c>
      <c r="G8" s="1526">
        <f>前期実績!D7</f>
        <v>0</v>
      </c>
      <c r="H8" s="1515">
        <f>当期実績!D7</f>
        <v>0</v>
      </c>
      <c r="I8" s="1526">
        <f>前期実績!E7</f>
        <v>0</v>
      </c>
      <c r="J8" s="1515">
        <f>当期実績!E7</f>
        <v>0</v>
      </c>
      <c r="K8" s="1526">
        <f>前期実績!F7</f>
        <v>0</v>
      </c>
      <c r="L8" s="1515">
        <f>当期実績!F7</f>
        <v>0</v>
      </c>
      <c r="M8" s="1526">
        <f>前期実績!G7</f>
        <v>0</v>
      </c>
      <c r="N8" s="1515">
        <f>当期実績!G7</f>
        <v>0</v>
      </c>
      <c r="O8" s="1526">
        <f>前期実績!H7</f>
        <v>0</v>
      </c>
      <c r="P8" s="1515">
        <f>当期実績!H7</f>
        <v>0</v>
      </c>
      <c r="Q8" s="1526">
        <f>前期実績!I7</f>
        <v>0</v>
      </c>
      <c r="R8" s="1515">
        <f>当期実績!I7</f>
        <v>0</v>
      </c>
      <c r="S8" s="1526">
        <f>前期実績!J7</f>
        <v>0</v>
      </c>
      <c r="T8" s="1515">
        <f>当期実績!J7</f>
        <v>0</v>
      </c>
      <c r="U8" s="1526">
        <f>前期実績!K7</f>
        <v>0</v>
      </c>
      <c r="V8" s="1515">
        <f>当期実績!K7</f>
        <v>0</v>
      </c>
      <c r="W8" s="1526">
        <f>前期実績!L7</f>
        <v>0</v>
      </c>
      <c r="X8" s="1515">
        <f>当期実績!L7</f>
        <v>0</v>
      </c>
      <c r="Y8" s="1526">
        <f>前期実績!M7</f>
        <v>0</v>
      </c>
      <c r="Z8" s="1515">
        <f>当期実績!M7</f>
        <v>0</v>
      </c>
      <c r="AA8" s="1526">
        <f>前期実績!N7</f>
        <v>0</v>
      </c>
      <c r="AB8" s="1515">
        <f>当期実績!N7</f>
        <v>0</v>
      </c>
      <c r="AC8" s="1526">
        <f>前期実績!O7</f>
        <v>0</v>
      </c>
      <c r="AD8" s="1515">
        <f>当期実績!O7</f>
        <v>0</v>
      </c>
      <c r="AE8" s="1526">
        <f>前期実績!P7</f>
        <v>0</v>
      </c>
      <c r="AF8" s="1518">
        <f>当期実績!P7</f>
        <v>0</v>
      </c>
      <c r="AG8" s="1527">
        <f t="shared" si="5"/>
        <v>0</v>
      </c>
      <c r="AH8" s="1528">
        <f t="shared" ca="1" si="3"/>
        <v>0</v>
      </c>
      <c r="AI8" s="1528">
        <f t="shared" ca="1" si="4"/>
        <v>0</v>
      </c>
    </row>
    <row r="9" spans="2:46" s="1521" customFormat="1" ht="17.649999999999999" customHeight="1">
      <c r="B9" s="1522"/>
      <c r="C9" s="1529" t="str">
        <f>IF(当期実績!C8="","",当期実績!C8)</f>
        <v/>
      </c>
      <c r="D9" s="1523">
        <f t="shared" si="0"/>
        <v>0</v>
      </c>
      <c r="E9" s="1524">
        <f t="shared" si="1"/>
        <v>0</v>
      </c>
      <c r="F9" s="1525">
        <f t="shared" si="2"/>
        <v>0</v>
      </c>
      <c r="G9" s="1526">
        <f>前期実績!D8</f>
        <v>0</v>
      </c>
      <c r="H9" s="1515">
        <f>当期実績!D8</f>
        <v>0</v>
      </c>
      <c r="I9" s="1526">
        <f>前期実績!E8</f>
        <v>0</v>
      </c>
      <c r="J9" s="1515">
        <f>当期実績!E8</f>
        <v>0</v>
      </c>
      <c r="K9" s="1526">
        <f>前期実績!F8</f>
        <v>0</v>
      </c>
      <c r="L9" s="1515">
        <f>当期実績!F8</f>
        <v>0</v>
      </c>
      <c r="M9" s="1526">
        <f>前期実績!G8</f>
        <v>0</v>
      </c>
      <c r="N9" s="1515">
        <f>当期実績!G8</f>
        <v>0</v>
      </c>
      <c r="O9" s="1526">
        <f>前期実績!H8</f>
        <v>0</v>
      </c>
      <c r="P9" s="1515">
        <f>当期実績!H8</f>
        <v>0</v>
      </c>
      <c r="Q9" s="1526">
        <f>前期実績!I8</f>
        <v>0</v>
      </c>
      <c r="R9" s="1515">
        <f>当期実績!I8</f>
        <v>0</v>
      </c>
      <c r="S9" s="1526">
        <f>前期実績!J8</f>
        <v>0</v>
      </c>
      <c r="T9" s="1515">
        <f>当期実績!J8</f>
        <v>0</v>
      </c>
      <c r="U9" s="1526">
        <f>前期実績!K8</f>
        <v>0</v>
      </c>
      <c r="V9" s="1515">
        <f>当期実績!K8</f>
        <v>0</v>
      </c>
      <c r="W9" s="1526">
        <f>前期実績!L8</f>
        <v>0</v>
      </c>
      <c r="X9" s="1515">
        <f>当期実績!L8</f>
        <v>0</v>
      </c>
      <c r="Y9" s="1526">
        <f>前期実績!M8</f>
        <v>0</v>
      </c>
      <c r="Z9" s="1515">
        <f>当期実績!M8</f>
        <v>0</v>
      </c>
      <c r="AA9" s="1526">
        <f>前期実績!N8</f>
        <v>0</v>
      </c>
      <c r="AB9" s="1515">
        <f>当期実績!N8</f>
        <v>0</v>
      </c>
      <c r="AC9" s="1526">
        <f>前期実績!O8</f>
        <v>0</v>
      </c>
      <c r="AD9" s="1515">
        <f>当期実績!O8</f>
        <v>0</v>
      </c>
      <c r="AE9" s="1526">
        <f>前期実績!P8</f>
        <v>0</v>
      </c>
      <c r="AF9" s="1518">
        <f>当期実績!P8</f>
        <v>0</v>
      </c>
      <c r="AG9" s="1527">
        <f t="shared" si="5"/>
        <v>0</v>
      </c>
      <c r="AH9" s="1528">
        <f t="shared" ca="1" si="3"/>
        <v>0</v>
      </c>
      <c r="AI9" s="1528">
        <f t="shared" ca="1" si="4"/>
        <v>0</v>
      </c>
    </row>
    <row r="10" spans="2:46" s="1521" customFormat="1" ht="17.649999999999999" customHeight="1">
      <c r="B10" s="1522"/>
      <c r="C10" s="1529" t="str">
        <f>IF(当期実績!C9="","",当期実績!C9)</f>
        <v/>
      </c>
      <c r="D10" s="1523">
        <f t="shared" si="0"/>
        <v>0</v>
      </c>
      <c r="E10" s="1524">
        <f t="shared" si="1"/>
        <v>0</v>
      </c>
      <c r="F10" s="1525">
        <f t="shared" si="2"/>
        <v>0</v>
      </c>
      <c r="G10" s="1526">
        <f>前期実績!D9</f>
        <v>0</v>
      </c>
      <c r="H10" s="1515">
        <f>当期実績!D9</f>
        <v>0</v>
      </c>
      <c r="I10" s="1526">
        <f>前期実績!E9</f>
        <v>0</v>
      </c>
      <c r="J10" s="1515">
        <f>当期実績!E9</f>
        <v>0</v>
      </c>
      <c r="K10" s="1526">
        <f>前期実績!F9</f>
        <v>0</v>
      </c>
      <c r="L10" s="1515">
        <f>当期実績!F9</f>
        <v>0</v>
      </c>
      <c r="M10" s="1526">
        <f>前期実績!G9</f>
        <v>0</v>
      </c>
      <c r="N10" s="1515">
        <f>当期実績!G9</f>
        <v>0</v>
      </c>
      <c r="O10" s="1526">
        <f>前期実績!H9</f>
        <v>0</v>
      </c>
      <c r="P10" s="1515">
        <f>当期実績!H9</f>
        <v>0</v>
      </c>
      <c r="Q10" s="1526">
        <f>前期実績!I9</f>
        <v>0</v>
      </c>
      <c r="R10" s="1515">
        <f>当期実績!I9</f>
        <v>0</v>
      </c>
      <c r="S10" s="1526">
        <f>前期実績!J9</f>
        <v>0</v>
      </c>
      <c r="T10" s="1515">
        <f>当期実績!J9</f>
        <v>0</v>
      </c>
      <c r="U10" s="1526">
        <f>前期実績!K9</f>
        <v>0</v>
      </c>
      <c r="V10" s="1515">
        <f>当期実績!K9</f>
        <v>0</v>
      </c>
      <c r="W10" s="1526">
        <f>前期実績!L9</f>
        <v>0</v>
      </c>
      <c r="X10" s="1515">
        <f>当期実績!L9</f>
        <v>0</v>
      </c>
      <c r="Y10" s="1526">
        <f>前期実績!M9</f>
        <v>0</v>
      </c>
      <c r="Z10" s="1515">
        <f>当期実績!M9</f>
        <v>0</v>
      </c>
      <c r="AA10" s="1526">
        <f>前期実績!N9</f>
        <v>0</v>
      </c>
      <c r="AB10" s="1515">
        <f>当期実績!N9</f>
        <v>0</v>
      </c>
      <c r="AC10" s="1526">
        <f>前期実績!O9</f>
        <v>0</v>
      </c>
      <c r="AD10" s="1515">
        <f>当期実績!O9</f>
        <v>0</v>
      </c>
      <c r="AE10" s="1526">
        <f>前期実績!P9</f>
        <v>0</v>
      </c>
      <c r="AF10" s="1518">
        <f>当期実績!P9</f>
        <v>0</v>
      </c>
      <c r="AG10" s="1527">
        <f t="shared" si="5"/>
        <v>0</v>
      </c>
      <c r="AH10" s="1528">
        <f t="shared" ca="1" si="3"/>
        <v>0</v>
      </c>
      <c r="AI10" s="1528">
        <f t="shared" ca="1" si="4"/>
        <v>0</v>
      </c>
    </row>
    <row r="11" spans="2:46" s="1521" customFormat="1" ht="17.649999999999999" customHeight="1">
      <c r="B11" s="1522"/>
      <c r="C11" s="1529" t="str">
        <f>IF(当期実績!C10="","",当期実績!C10)</f>
        <v/>
      </c>
      <c r="D11" s="1523">
        <f t="shared" si="0"/>
        <v>0</v>
      </c>
      <c r="E11" s="1524">
        <f t="shared" si="1"/>
        <v>0</v>
      </c>
      <c r="F11" s="1525">
        <f t="shared" si="2"/>
        <v>0</v>
      </c>
      <c r="G11" s="1526">
        <f>前期実績!D10</f>
        <v>0</v>
      </c>
      <c r="H11" s="1515">
        <f>当期実績!D10</f>
        <v>0</v>
      </c>
      <c r="I11" s="1526">
        <f>前期実績!E10</f>
        <v>0</v>
      </c>
      <c r="J11" s="1515">
        <f>当期実績!E10</f>
        <v>0</v>
      </c>
      <c r="K11" s="1526">
        <f>前期実績!F10</f>
        <v>0</v>
      </c>
      <c r="L11" s="1515">
        <f>当期実績!F10</f>
        <v>0</v>
      </c>
      <c r="M11" s="1526">
        <f>前期実績!G10</f>
        <v>0</v>
      </c>
      <c r="N11" s="1515">
        <f>当期実績!G10</f>
        <v>0</v>
      </c>
      <c r="O11" s="1526">
        <f>前期実績!H10</f>
        <v>0</v>
      </c>
      <c r="P11" s="1515">
        <f>当期実績!H10</f>
        <v>0</v>
      </c>
      <c r="Q11" s="1526">
        <f>前期実績!I10</f>
        <v>0</v>
      </c>
      <c r="R11" s="1515">
        <f>当期実績!I10</f>
        <v>0</v>
      </c>
      <c r="S11" s="1526">
        <f>前期実績!J10</f>
        <v>0</v>
      </c>
      <c r="T11" s="1515">
        <f>当期実績!J10</f>
        <v>0</v>
      </c>
      <c r="U11" s="1526">
        <f>前期実績!K10</f>
        <v>0</v>
      </c>
      <c r="V11" s="1515">
        <f>当期実績!K10</f>
        <v>0</v>
      </c>
      <c r="W11" s="1526">
        <f>前期実績!L10</f>
        <v>0</v>
      </c>
      <c r="X11" s="1515">
        <f>当期実績!L10</f>
        <v>0</v>
      </c>
      <c r="Y11" s="1526">
        <f>前期実績!M10</f>
        <v>0</v>
      </c>
      <c r="Z11" s="1515">
        <f>当期実績!M10</f>
        <v>0</v>
      </c>
      <c r="AA11" s="1526">
        <f>前期実績!N10</f>
        <v>0</v>
      </c>
      <c r="AB11" s="1515">
        <f>当期実績!N10</f>
        <v>0</v>
      </c>
      <c r="AC11" s="1526">
        <f>前期実績!O10</f>
        <v>0</v>
      </c>
      <c r="AD11" s="1515">
        <f>当期実績!O10</f>
        <v>0</v>
      </c>
      <c r="AE11" s="1526">
        <f>前期実績!P10</f>
        <v>0</v>
      </c>
      <c r="AF11" s="1518">
        <f>当期実績!P10</f>
        <v>0</v>
      </c>
      <c r="AG11" s="1527">
        <f t="shared" si="5"/>
        <v>0</v>
      </c>
      <c r="AH11" s="1528">
        <f t="shared" ca="1" si="3"/>
        <v>0</v>
      </c>
      <c r="AI11" s="1528">
        <f t="shared" ca="1" si="4"/>
        <v>0</v>
      </c>
    </row>
    <row r="12" spans="2:46" s="1521" customFormat="1" ht="17.649999999999999" customHeight="1">
      <c r="B12" s="1522"/>
      <c r="C12" s="1529" t="str">
        <f>IF(当期実績!C11="","",当期実績!C11)</f>
        <v/>
      </c>
      <c r="D12" s="1523">
        <f t="shared" si="0"/>
        <v>0</v>
      </c>
      <c r="E12" s="1524">
        <f t="shared" si="1"/>
        <v>0</v>
      </c>
      <c r="F12" s="1525">
        <f t="shared" si="2"/>
        <v>0</v>
      </c>
      <c r="G12" s="1526">
        <f>前期実績!D11</f>
        <v>0</v>
      </c>
      <c r="H12" s="1515">
        <f>当期実績!D11</f>
        <v>0</v>
      </c>
      <c r="I12" s="1526">
        <f>前期実績!E11</f>
        <v>0</v>
      </c>
      <c r="J12" s="1515">
        <f>当期実績!E11</f>
        <v>0</v>
      </c>
      <c r="K12" s="1526">
        <f>前期実績!F11</f>
        <v>0</v>
      </c>
      <c r="L12" s="1515">
        <f>当期実績!F11</f>
        <v>0</v>
      </c>
      <c r="M12" s="1526">
        <f>前期実績!G11</f>
        <v>0</v>
      </c>
      <c r="N12" s="1515">
        <f>当期実績!G11</f>
        <v>0</v>
      </c>
      <c r="O12" s="1526">
        <f>前期実績!H11</f>
        <v>0</v>
      </c>
      <c r="P12" s="1515">
        <f>当期実績!H11</f>
        <v>0</v>
      </c>
      <c r="Q12" s="1526">
        <f>前期実績!I11</f>
        <v>0</v>
      </c>
      <c r="R12" s="1515">
        <f>当期実績!I11</f>
        <v>0</v>
      </c>
      <c r="S12" s="1526">
        <f>前期実績!J11</f>
        <v>0</v>
      </c>
      <c r="T12" s="1515">
        <f>当期実績!J11</f>
        <v>0</v>
      </c>
      <c r="U12" s="1526">
        <f>前期実績!K11</f>
        <v>0</v>
      </c>
      <c r="V12" s="1515">
        <f>当期実績!K11</f>
        <v>0</v>
      </c>
      <c r="W12" s="1526">
        <f>前期実績!L11</f>
        <v>0</v>
      </c>
      <c r="X12" s="1515">
        <f>当期実績!L11</f>
        <v>0</v>
      </c>
      <c r="Y12" s="1526">
        <f>前期実績!M11</f>
        <v>0</v>
      </c>
      <c r="Z12" s="1515">
        <f>当期実績!M11</f>
        <v>0</v>
      </c>
      <c r="AA12" s="1526">
        <f>前期実績!N11</f>
        <v>0</v>
      </c>
      <c r="AB12" s="1515">
        <f>当期実績!N11</f>
        <v>0</v>
      </c>
      <c r="AC12" s="1526">
        <f>前期実績!O11</f>
        <v>0</v>
      </c>
      <c r="AD12" s="1515">
        <f>当期実績!O11</f>
        <v>0</v>
      </c>
      <c r="AE12" s="1526">
        <f>前期実績!P11</f>
        <v>0</v>
      </c>
      <c r="AF12" s="1518">
        <f>当期実績!P11</f>
        <v>0</v>
      </c>
      <c r="AG12" s="1527">
        <f t="shared" si="5"/>
        <v>0</v>
      </c>
      <c r="AH12" s="1528">
        <f t="shared" ca="1" si="3"/>
        <v>0</v>
      </c>
      <c r="AI12" s="1528">
        <f t="shared" ca="1" si="4"/>
        <v>0</v>
      </c>
    </row>
    <row r="13" spans="2:46" s="1521" customFormat="1" ht="17.649999999999999" customHeight="1">
      <c r="B13" s="1522"/>
      <c r="C13" s="1529" t="str">
        <f>IF(当期実績!C12="","",当期実績!C12)</f>
        <v/>
      </c>
      <c r="D13" s="1523">
        <f t="shared" si="0"/>
        <v>0</v>
      </c>
      <c r="E13" s="1524">
        <f t="shared" si="1"/>
        <v>0</v>
      </c>
      <c r="F13" s="1525">
        <f t="shared" si="2"/>
        <v>0</v>
      </c>
      <c r="G13" s="1526">
        <f>前期実績!D12</f>
        <v>0</v>
      </c>
      <c r="H13" s="1515">
        <f>当期実績!D12</f>
        <v>0</v>
      </c>
      <c r="I13" s="1526">
        <f>前期実績!E12</f>
        <v>0</v>
      </c>
      <c r="J13" s="1515">
        <f>当期実績!E12</f>
        <v>0</v>
      </c>
      <c r="K13" s="1526">
        <f>前期実績!F12</f>
        <v>0</v>
      </c>
      <c r="L13" s="1515">
        <f>当期実績!F12</f>
        <v>0</v>
      </c>
      <c r="M13" s="1526">
        <f>前期実績!G12</f>
        <v>0</v>
      </c>
      <c r="N13" s="1515">
        <f>当期実績!G12</f>
        <v>0</v>
      </c>
      <c r="O13" s="1526">
        <f>前期実績!H12</f>
        <v>0</v>
      </c>
      <c r="P13" s="1515">
        <f>当期実績!H12</f>
        <v>0</v>
      </c>
      <c r="Q13" s="1526">
        <f>前期実績!I12</f>
        <v>0</v>
      </c>
      <c r="R13" s="1515">
        <f>当期実績!I12</f>
        <v>0</v>
      </c>
      <c r="S13" s="1526">
        <f>前期実績!J12</f>
        <v>0</v>
      </c>
      <c r="T13" s="1515">
        <f>当期実績!J12</f>
        <v>0</v>
      </c>
      <c r="U13" s="1526">
        <f>前期実績!K12</f>
        <v>0</v>
      </c>
      <c r="V13" s="1515">
        <f>当期実績!K12</f>
        <v>0</v>
      </c>
      <c r="W13" s="1526">
        <f>前期実績!L12</f>
        <v>0</v>
      </c>
      <c r="X13" s="1515">
        <f>当期実績!L12</f>
        <v>0</v>
      </c>
      <c r="Y13" s="1526">
        <f>前期実績!M12</f>
        <v>0</v>
      </c>
      <c r="Z13" s="1515">
        <f>当期実績!M12</f>
        <v>0</v>
      </c>
      <c r="AA13" s="1526">
        <f>前期実績!N12</f>
        <v>0</v>
      </c>
      <c r="AB13" s="1515">
        <f>当期実績!N12</f>
        <v>0</v>
      </c>
      <c r="AC13" s="1526">
        <f>前期実績!O12</f>
        <v>0</v>
      </c>
      <c r="AD13" s="1515">
        <f>当期実績!O12</f>
        <v>0</v>
      </c>
      <c r="AE13" s="1526">
        <f>前期実績!P12</f>
        <v>0</v>
      </c>
      <c r="AF13" s="1518">
        <f>当期実績!P12</f>
        <v>0</v>
      </c>
      <c r="AG13" s="1527">
        <f t="shared" si="5"/>
        <v>0</v>
      </c>
      <c r="AH13" s="1528">
        <f t="shared" ca="1" si="3"/>
        <v>0</v>
      </c>
      <c r="AI13" s="1528">
        <f t="shared" ca="1" si="4"/>
        <v>0</v>
      </c>
    </row>
    <row r="14" spans="2:46" s="1521" customFormat="1" ht="17.649999999999999" customHeight="1">
      <c r="B14" s="1522"/>
      <c r="C14" s="1529" t="str">
        <f>IF(当期実績!C13="","",当期実績!C13)</f>
        <v/>
      </c>
      <c r="D14" s="1523">
        <f t="shared" si="0"/>
        <v>0</v>
      </c>
      <c r="E14" s="1524">
        <f t="shared" si="1"/>
        <v>0</v>
      </c>
      <c r="F14" s="1525">
        <f t="shared" si="2"/>
        <v>0</v>
      </c>
      <c r="G14" s="1526">
        <f>前期実績!D13</f>
        <v>0</v>
      </c>
      <c r="H14" s="1515">
        <f>当期実績!D13</f>
        <v>0</v>
      </c>
      <c r="I14" s="1526">
        <f>前期実績!E13</f>
        <v>0</v>
      </c>
      <c r="J14" s="1515">
        <f>当期実績!E13</f>
        <v>0</v>
      </c>
      <c r="K14" s="1526">
        <f>前期実績!F13</f>
        <v>0</v>
      </c>
      <c r="L14" s="1515">
        <f>当期実績!F13</f>
        <v>0</v>
      </c>
      <c r="M14" s="1526">
        <f>前期実績!G13</f>
        <v>0</v>
      </c>
      <c r="N14" s="1515">
        <f>当期実績!G13</f>
        <v>0</v>
      </c>
      <c r="O14" s="1526">
        <f>前期実績!H13</f>
        <v>0</v>
      </c>
      <c r="P14" s="1515">
        <f>当期実績!H13</f>
        <v>0</v>
      </c>
      <c r="Q14" s="1526">
        <f>前期実績!I13</f>
        <v>0</v>
      </c>
      <c r="R14" s="1515">
        <f>当期実績!I13</f>
        <v>0</v>
      </c>
      <c r="S14" s="1526">
        <f>前期実績!J13</f>
        <v>0</v>
      </c>
      <c r="T14" s="1515">
        <f>当期実績!J13</f>
        <v>0</v>
      </c>
      <c r="U14" s="1526">
        <f>前期実績!K13</f>
        <v>0</v>
      </c>
      <c r="V14" s="1515">
        <f>当期実績!K13</f>
        <v>0</v>
      </c>
      <c r="W14" s="1526">
        <f>前期実績!L13</f>
        <v>0</v>
      </c>
      <c r="X14" s="1515">
        <f>当期実績!L13</f>
        <v>0</v>
      </c>
      <c r="Y14" s="1526">
        <f>前期実績!M13</f>
        <v>0</v>
      </c>
      <c r="Z14" s="1515">
        <f>当期実績!M13</f>
        <v>0</v>
      </c>
      <c r="AA14" s="1526">
        <f>前期実績!N13</f>
        <v>0</v>
      </c>
      <c r="AB14" s="1515">
        <f>当期実績!N13</f>
        <v>0</v>
      </c>
      <c r="AC14" s="1526">
        <f>前期実績!O13</f>
        <v>0</v>
      </c>
      <c r="AD14" s="1515">
        <f>当期実績!O13</f>
        <v>0</v>
      </c>
      <c r="AE14" s="1526">
        <f>前期実績!P13</f>
        <v>0</v>
      </c>
      <c r="AF14" s="1518">
        <f>当期実績!P13</f>
        <v>0</v>
      </c>
      <c r="AG14" s="1527">
        <f t="shared" si="5"/>
        <v>0</v>
      </c>
      <c r="AH14" s="1528">
        <f t="shared" ca="1" si="3"/>
        <v>0</v>
      </c>
      <c r="AI14" s="1528">
        <f t="shared" ca="1" si="4"/>
        <v>0</v>
      </c>
    </row>
    <row r="15" spans="2:46" s="1521" customFormat="1" ht="17.649999999999999" customHeight="1">
      <c r="B15" s="1522"/>
      <c r="C15" s="1530" t="str">
        <f>IF(当期実績!C14="","",当期実績!C14)</f>
        <v>売上高</v>
      </c>
      <c r="D15" s="1531">
        <f t="shared" si="0"/>
        <v>0</v>
      </c>
      <c r="E15" s="1532">
        <f t="shared" si="1"/>
        <v>0</v>
      </c>
      <c r="F15" s="1533">
        <f t="shared" si="2"/>
        <v>0</v>
      </c>
      <c r="G15" s="1534">
        <f>前期実績!D14</f>
        <v>0</v>
      </c>
      <c r="H15" s="1535">
        <f>当期実績!D14</f>
        <v>0</v>
      </c>
      <c r="I15" s="1534">
        <f>前期実績!E14</f>
        <v>0</v>
      </c>
      <c r="J15" s="1535">
        <f>当期実績!E14</f>
        <v>0</v>
      </c>
      <c r="K15" s="1534">
        <f>前期実績!F14</f>
        <v>0</v>
      </c>
      <c r="L15" s="1535">
        <f>当期実績!F14</f>
        <v>0</v>
      </c>
      <c r="M15" s="1534">
        <f>前期実績!G14</f>
        <v>0</v>
      </c>
      <c r="N15" s="1535">
        <f>当期実績!G14</f>
        <v>0</v>
      </c>
      <c r="O15" s="1534">
        <f>前期実績!H14</f>
        <v>0</v>
      </c>
      <c r="P15" s="1535">
        <f>当期実績!H14</f>
        <v>0</v>
      </c>
      <c r="Q15" s="1534">
        <f>前期実績!I14</f>
        <v>0</v>
      </c>
      <c r="R15" s="1535">
        <f>当期実績!I14</f>
        <v>0</v>
      </c>
      <c r="S15" s="1534">
        <f>前期実績!J14</f>
        <v>0</v>
      </c>
      <c r="T15" s="1535">
        <f>当期実績!J14</f>
        <v>0</v>
      </c>
      <c r="U15" s="1534">
        <f>前期実績!K14</f>
        <v>0</v>
      </c>
      <c r="V15" s="1535">
        <f>当期実績!K14</f>
        <v>0</v>
      </c>
      <c r="W15" s="1534">
        <f>前期実績!L14</f>
        <v>0</v>
      </c>
      <c r="X15" s="1535">
        <f>当期実績!L14</f>
        <v>0</v>
      </c>
      <c r="Y15" s="1534">
        <f>前期実績!M14</f>
        <v>0</v>
      </c>
      <c r="Z15" s="1535">
        <f>当期実績!M14</f>
        <v>0</v>
      </c>
      <c r="AA15" s="1534">
        <f>前期実績!N14</f>
        <v>0</v>
      </c>
      <c r="AB15" s="1535">
        <f>当期実績!N14</f>
        <v>0</v>
      </c>
      <c r="AC15" s="1534">
        <f>前期実績!O14</f>
        <v>0</v>
      </c>
      <c r="AD15" s="1535">
        <f>当期実績!O14</f>
        <v>0</v>
      </c>
      <c r="AE15" s="1534">
        <f>前期実績!P14</f>
        <v>0</v>
      </c>
      <c r="AF15" s="1536">
        <f>当期実績!P14</f>
        <v>0</v>
      </c>
      <c r="AG15" s="1537">
        <f t="shared" si="5"/>
        <v>0</v>
      </c>
      <c r="AH15" s="1538">
        <f t="shared" ca="1" si="3"/>
        <v>0</v>
      </c>
      <c r="AI15" s="1538">
        <f t="shared" ca="1" si="4"/>
        <v>0</v>
      </c>
    </row>
    <row r="16" spans="2:46" s="1521" customFormat="1" ht="17.649999999999999" customHeight="1">
      <c r="B16" s="1522"/>
      <c r="C16" s="1539" t="str">
        <f>IF(当期実績!C15="","",当期実績!C15)</f>
        <v>[売上原価]</v>
      </c>
      <c r="D16" s="1540">
        <f t="shared" si="0"/>
        <v>0</v>
      </c>
      <c r="E16" s="1541">
        <f t="shared" si="1"/>
        <v>0</v>
      </c>
      <c r="F16" s="1542">
        <f t="shared" si="2"/>
        <v>0</v>
      </c>
      <c r="G16" s="1543">
        <f>前期実績!D15</f>
        <v>0</v>
      </c>
      <c r="H16" s="1544">
        <f>当期実績!D15</f>
        <v>0</v>
      </c>
      <c r="I16" s="1543">
        <f>前期実績!E15</f>
        <v>0</v>
      </c>
      <c r="J16" s="1544">
        <f>当期実績!E15</f>
        <v>0</v>
      </c>
      <c r="K16" s="1543">
        <f>前期実績!F15</f>
        <v>0</v>
      </c>
      <c r="L16" s="1544">
        <f>当期実績!F15</f>
        <v>0</v>
      </c>
      <c r="M16" s="1543">
        <f>前期実績!G15</f>
        <v>0</v>
      </c>
      <c r="N16" s="1544">
        <f>当期実績!G15</f>
        <v>0</v>
      </c>
      <c r="O16" s="1543">
        <f>前期実績!H15</f>
        <v>0</v>
      </c>
      <c r="P16" s="1544">
        <f>当期実績!H15</f>
        <v>0</v>
      </c>
      <c r="Q16" s="1543">
        <f>前期実績!I15</f>
        <v>0</v>
      </c>
      <c r="R16" s="1544">
        <f>当期実績!I15</f>
        <v>0</v>
      </c>
      <c r="S16" s="1543">
        <f>前期実績!J15</f>
        <v>0</v>
      </c>
      <c r="T16" s="1544">
        <f>当期実績!J15</f>
        <v>0</v>
      </c>
      <c r="U16" s="1543">
        <f>前期実績!K15</f>
        <v>0</v>
      </c>
      <c r="V16" s="1544">
        <f>当期実績!K15</f>
        <v>0</v>
      </c>
      <c r="W16" s="1543">
        <f>前期実績!L15</f>
        <v>0</v>
      </c>
      <c r="X16" s="1544">
        <f>当期実績!L15</f>
        <v>0</v>
      </c>
      <c r="Y16" s="1543">
        <f>前期実績!M15</f>
        <v>0</v>
      </c>
      <c r="Z16" s="1544">
        <f>当期実績!M15</f>
        <v>0</v>
      </c>
      <c r="AA16" s="1543">
        <f>前期実績!N15</f>
        <v>0</v>
      </c>
      <c r="AB16" s="1544">
        <f>当期実績!N15</f>
        <v>0</v>
      </c>
      <c r="AC16" s="1543">
        <f>前期実績!O15</f>
        <v>0</v>
      </c>
      <c r="AD16" s="1544">
        <f>当期実績!O15</f>
        <v>0</v>
      </c>
      <c r="AE16" s="1543">
        <f>前期実績!P15</f>
        <v>0</v>
      </c>
      <c r="AF16" s="1545">
        <f>当期実績!P15</f>
        <v>0</v>
      </c>
      <c r="AG16" s="1546">
        <f t="shared" si="5"/>
        <v>0</v>
      </c>
      <c r="AH16" s="1547">
        <f t="shared" ca="1" si="3"/>
        <v>0</v>
      </c>
      <c r="AI16" s="1547">
        <f t="shared" ca="1" si="4"/>
        <v>0</v>
      </c>
    </row>
    <row r="17" spans="2:35" s="1521" customFormat="1" ht="17.649999999999999" customHeight="1">
      <c r="B17" s="1522"/>
      <c r="C17" s="1529" t="str">
        <f>IF(当期実績!C16="","",当期実績!C16)</f>
        <v>期首商品棚卸高</v>
      </c>
      <c r="D17" s="1523">
        <f t="shared" si="0"/>
        <v>0</v>
      </c>
      <c r="E17" s="1524">
        <f t="shared" si="1"/>
        <v>0</v>
      </c>
      <c r="F17" s="1525">
        <f t="shared" si="2"/>
        <v>0</v>
      </c>
      <c r="G17" s="1526">
        <f>前期実績!D16</f>
        <v>0</v>
      </c>
      <c r="H17" s="1515">
        <f>当期実績!D16</f>
        <v>0</v>
      </c>
      <c r="I17" s="1526">
        <f>前期実績!E16</f>
        <v>0</v>
      </c>
      <c r="J17" s="1515">
        <f>当期実績!E16</f>
        <v>0</v>
      </c>
      <c r="K17" s="1526">
        <f>前期実績!F16</f>
        <v>0</v>
      </c>
      <c r="L17" s="1515">
        <f>当期実績!F16</f>
        <v>0</v>
      </c>
      <c r="M17" s="1526">
        <f>前期実績!G16</f>
        <v>0</v>
      </c>
      <c r="N17" s="1515">
        <f>当期実績!G16</f>
        <v>0</v>
      </c>
      <c r="O17" s="1526">
        <f>前期実績!H16</f>
        <v>0</v>
      </c>
      <c r="P17" s="1515">
        <f>当期実績!H16</f>
        <v>0</v>
      </c>
      <c r="Q17" s="1526">
        <f>前期実績!I16</f>
        <v>0</v>
      </c>
      <c r="R17" s="1515">
        <f>当期実績!I16</f>
        <v>0</v>
      </c>
      <c r="S17" s="1526">
        <f>前期実績!J16</f>
        <v>0</v>
      </c>
      <c r="T17" s="1515">
        <f>当期実績!J16</f>
        <v>0</v>
      </c>
      <c r="U17" s="1526">
        <f>前期実績!K16</f>
        <v>0</v>
      </c>
      <c r="V17" s="1515">
        <f>当期実績!K16</f>
        <v>0</v>
      </c>
      <c r="W17" s="1526">
        <f>前期実績!L16</f>
        <v>0</v>
      </c>
      <c r="X17" s="1515">
        <f>当期実績!L16</f>
        <v>0</v>
      </c>
      <c r="Y17" s="1526">
        <f>前期実績!M16</f>
        <v>0</v>
      </c>
      <c r="Z17" s="1515">
        <f>当期実績!M16</f>
        <v>0</v>
      </c>
      <c r="AA17" s="1526">
        <f>前期実績!N16</f>
        <v>0</v>
      </c>
      <c r="AB17" s="1515">
        <f>当期実績!N16</f>
        <v>0</v>
      </c>
      <c r="AC17" s="1526">
        <f>前期実績!O16</f>
        <v>0</v>
      </c>
      <c r="AD17" s="1515">
        <f>当期実績!O16</f>
        <v>0</v>
      </c>
      <c r="AE17" s="1526">
        <f>前期実績!P16</f>
        <v>0</v>
      </c>
      <c r="AF17" s="1518">
        <f>当期実績!P16</f>
        <v>0</v>
      </c>
      <c r="AG17" s="1527">
        <f t="shared" si="5"/>
        <v>0</v>
      </c>
      <c r="AH17" s="1528">
        <f t="shared" ca="1" si="3"/>
        <v>0</v>
      </c>
      <c r="AI17" s="1528">
        <f t="shared" ca="1" si="4"/>
        <v>0</v>
      </c>
    </row>
    <row r="18" spans="2:35" s="1521" customFormat="1" ht="17.649999999999999" customHeight="1">
      <c r="B18" s="1522"/>
      <c r="C18" s="1529" t="str">
        <f>IF(当期実績!C17="","",当期実績!C17)</f>
        <v/>
      </c>
      <c r="D18" s="1523">
        <f t="shared" si="0"/>
        <v>0</v>
      </c>
      <c r="E18" s="1524">
        <f t="shared" si="1"/>
        <v>0</v>
      </c>
      <c r="F18" s="1525">
        <f t="shared" si="2"/>
        <v>0</v>
      </c>
      <c r="G18" s="1526">
        <f>前期実績!D17</f>
        <v>0</v>
      </c>
      <c r="H18" s="1515">
        <f>当期実績!D17</f>
        <v>0</v>
      </c>
      <c r="I18" s="1526">
        <f>前期実績!E17</f>
        <v>0</v>
      </c>
      <c r="J18" s="1515">
        <f>当期実績!E17</f>
        <v>0</v>
      </c>
      <c r="K18" s="1526">
        <f>前期実績!F17</f>
        <v>0</v>
      </c>
      <c r="L18" s="1515">
        <f>当期実績!F17</f>
        <v>0</v>
      </c>
      <c r="M18" s="1526">
        <f>前期実績!G17</f>
        <v>0</v>
      </c>
      <c r="N18" s="1515">
        <f>当期実績!G17</f>
        <v>0</v>
      </c>
      <c r="O18" s="1526">
        <f>前期実績!H17</f>
        <v>0</v>
      </c>
      <c r="P18" s="1515">
        <f>当期実績!H17</f>
        <v>0</v>
      </c>
      <c r="Q18" s="1526">
        <f>前期実績!I17</f>
        <v>0</v>
      </c>
      <c r="R18" s="1515">
        <f>当期実績!I17</f>
        <v>0</v>
      </c>
      <c r="S18" s="1526">
        <f>前期実績!J17</f>
        <v>0</v>
      </c>
      <c r="T18" s="1515">
        <f>当期実績!J17</f>
        <v>0</v>
      </c>
      <c r="U18" s="1526">
        <f>前期実績!K17</f>
        <v>0</v>
      </c>
      <c r="V18" s="1515">
        <f>当期実績!K17</f>
        <v>0</v>
      </c>
      <c r="W18" s="1526">
        <f>前期実績!L17</f>
        <v>0</v>
      </c>
      <c r="X18" s="1515">
        <f>当期実績!L17</f>
        <v>0</v>
      </c>
      <c r="Y18" s="1526">
        <f>前期実績!M17</f>
        <v>0</v>
      </c>
      <c r="Z18" s="1515">
        <f>当期実績!M17</f>
        <v>0</v>
      </c>
      <c r="AA18" s="1526">
        <f>前期実績!N17</f>
        <v>0</v>
      </c>
      <c r="AB18" s="1515">
        <f>当期実績!N17</f>
        <v>0</v>
      </c>
      <c r="AC18" s="1526">
        <f>前期実績!O17</f>
        <v>0</v>
      </c>
      <c r="AD18" s="1515">
        <f>当期実績!O17</f>
        <v>0</v>
      </c>
      <c r="AE18" s="1526">
        <f>前期実績!P17</f>
        <v>0</v>
      </c>
      <c r="AF18" s="1518">
        <f>当期実績!P17</f>
        <v>0</v>
      </c>
      <c r="AG18" s="1527">
        <f t="shared" si="5"/>
        <v>0</v>
      </c>
      <c r="AH18" s="1528">
        <f t="shared" ca="1" si="3"/>
        <v>0</v>
      </c>
      <c r="AI18" s="1528">
        <f t="shared" ca="1" si="4"/>
        <v>0</v>
      </c>
    </row>
    <row r="19" spans="2:35" s="1521" customFormat="1" ht="17.649999999999999" customHeight="1">
      <c r="B19" s="1522"/>
      <c r="C19" s="1529" t="str">
        <f>IF(当期実績!C18="","",当期実績!C18)</f>
        <v/>
      </c>
      <c r="D19" s="1523">
        <f t="shared" si="0"/>
        <v>0</v>
      </c>
      <c r="E19" s="1524">
        <f t="shared" si="1"/>
        <v>0</v>
      </c>
      <c r="F19" s="1525">
        <f t="shared" si="2"/>
        <v>0</v>
      </c>
      <c r="G19" s="1526">
        <f>前期実績!D18</f>
        <v>0</v>
      </c>
      <c r="H19" s="1515">
        <f>当期実績!D18</f>
        <v>0</v>
      </c>
      <c r="I19" s="1526">
        <f>前期実績!E18</f>
        <v>0</v>
      </c>
      <c r="J19" s="1515">
        <f>当期実績!E18</f>
        <v>0</v>
      </c>
      <c r="K19" s="1526">
        <f>前期実績!F18</f>
        <v>0</v>
      </c>
      <c r="L19" s="1515">
        <f>当期実績!F18</f>
        <v>0</v>
      </c>
      <c r="M19" s="1526">
        <f>前期実績!G18</f>
        <v>0</v>
      </c>
      <c r="N19" s="1515">
        <f>当期実績!G18</f>
        <v>0</v>
      </c>
      <c r="O19" s="1526">
        <f>前期実績!H18</f>
        <v>0</v>
      </c>
      <c r="P19" s="1515">
        <f>当期実績!H18</f>
        <v>0</v>
      </c>
      <c r="Q19" s="1526">
        <f>前期実績!I18</f>
        <v>0</v>
      </c>
      <c r="R19" s="1515">
        <f>当期実績!I18</f>
        <v>0</v>
      </c>
      <c r="S19" s="1526">
        <f>前期実績!J18</f>
        <v>0</v>
      </c>
      <c r="T19" s="1515">
        <f>当期実績!J18</f>
        <v>0</v>
      </c>
      <c r="U19" s="1526">
        <f>前期実績!K18</f>
        <v>0</v>
      </c>
      <c r="V19" s="1515">
        <f>当期実績!K18</f>
        <v>0</v>
      </c>
      <c r="W19" s="1526">
        <f>前期実績!L18</f>
        <v>0</v>
      </c>
      <c r="X19" s="1515">
        <f>当期実績!L18</f>
        <v>0</v>
      </c>
      <c r="Y19" s="1526">
        <f>前期実績!M18</f>
        <v>0</v>
      </c>
      <c r="Z19" s="1515">
        <f>当期実績!M18</f>
        <v>0</v>
      </c>
      <c r="AA19" s="1526">
        <f>前期実績!N18</f>
        <v>0</v>
      </c>
      <c r="AB19" s="1515">
        <f>当期実績!N18</f>
        <v>0</v>
      </c>
      <c r="AC19" s="1526">
        <f>前期実績!O18</f>
        <v>0</v>
      </c>
      <c r="AD19" s="1515">
        <f>当期実績!O18</f>
        <v>0</v>
      </c>
      <c r="AE19" s="1526">
        <f>前期実績!P18</f>
        <v>0</v>
      </c>
      <c r="AF19" s="1518">
        <f>当期実績!P18</f>
        <v>0</v>
      </c>
      <c r="AG19" s="1527">
        <f t="shared" si="5"/>
        <v>0</v>
      </c>
      <c r="AH19" s="1528">
        <f t="shared" ca="1" si="3"/>
        <v>0</v>
      </c>
      <c r="AI19" s="1528">
        <f t="shared" ca="1" si="4"/>
        <v>0</v>
      </c>
    </row>
    <row r="20" spans="2:35" s="1521" customFormat="1" ht="17.649999999999999" customHeight="1">
      <c r="B20" s="1522"/>
      <c r="C20" s="1529" t="str">
        <f>IF(当期実績!C19="","",当期実績!C19)</f>
        <v/>
      </c>
      <c r="D20" s="1523">
        <f t="shared" si="0"/>
        <v>0</v>
      </c>
      <c r="E20" s="1524">
        <f t="shared" si="1"/>
        <v>0</v>
      </c>
      <c r="F20" s="1525">
        <f t="shared" si="2"/>
        <v>0</v>
      </c>
      <c r="G20" s="1526">
        <f>前期実績!D19</f>
        <v>0</v>
      </c>
      <c r="H20" s="1515">
        <f>当期実績!D19</f>
        <v>0</v>
      </c>
      <c r="I20" s="1526">
        <f>前期実績!E19</f>
        <v>0</v>
      </c>
      <c r="J20" s="1515">
        <f>当期実績!E19</f>
        <v>0</v>
      </c>
      <c r="K20" s="1526">
        <f>前期実績!F19</f>
        <v>0</v>
      </c>
      <c r="L20" s="1515">
        <f>当期実績!F19</f>
        <v>0</v>
      </c>
      <c r="M20" s="1526">
        <f>前期実績!G19</f>
        <v>0</v>
      </c>
      <c r="N20" s="1515">
        <f>当期実績!G19</f>
        <v>0</v>
      </c>
      <c r="O20" s="1526">
        <f>前期実績!H19</f>
        <v>0</v>
      </c>
      <c r="P20" s="1515">
        <f>当期実績!H19</f>
        <v>0</v>
      </c>
      <c r="Q20" s="1526">
        <f>前期実績!I19</f>
        <v>0</v>
      </c>
      <c r="R20" s="1515">
        <f>当期実績!I19</f>
        <v>0</v>
      </c>
      <c r="S20" s="1526">
        <f>前期実績!J19</f>
        <v>0</v>
      </c>
      <c r="T20" s="1515">
        <f>当期実績!J19</f>
        <v>0</v>
      </c>
      <c r="U20" s="1526">
        <f>前期実績!K19</f>
        <v>0</v>
      </c>
      <c r="V20" s="1515">
        <f>当期実績!K19</f>
        <v>0</v>
      </c>
      <c r="W20" s="1526">
        <f>前期実績!L19</f>
        <v>0</v>
      </c>
      <c r="X20" s="1515">
        <f>当期実績!L19</f>
        <v>0</v>
      </c>
      <c r="Y20" s="1526">
        <f>前期実績!M19</f>
        <v>0</v>
      </c>
      <c r="Z20" s="1515">
        <f>当期実績!M19</f>
        <v>0</v>
      </c>
      <c r="AA20" s="1526">
        <f>前期実績!N19</f>
        <v>0</v>
      </c>
      <c r="AB20" s="1515">
        <f>当期実績!N19</f>
        <v>0</v>
      </c>
      <c r="AC20" s="1526">
        <f>前期実績!O19</f>
        <v>0</v>
      </c>
      <c r="AD20" s="1515">
        <f>当期実績!O19</f>
        <v>0</v>
      </c>
      <c r="AE20" s="1526">
        <f>前期実績!P19</f>
        <v>0</v>
      </c>
      <c r="AF20" s="1518">
        <f>当期実績!P19</f>
        <v>0</v>
      </c>
      <c r="AG20" s="1527">
        <f t="shared" si="5"/>
        <v>0</v>
      </c>
      <c r="AH20" s="1528">
        <f t="shared" ca="1" si="3"/>
        <v>0</v>
      </c>
      <c r="AI20" s="1528">
        <f t="shared" ca="1" si="4"/>
        <v>0</v>
      </c>
    </row>
    <row r="21" spans="2:35" s="1521" customFormat="1" ht="17.649999999999999" customHeight="1">
      <c r="B21" s="1522"/>
      <c r="C21" s="1529" t="str">
        <f>IF(当期実績!C20="","",当期実績!C20)</f>
        <v/>
      </c>
      <c r="D21" s="1523">
        <f t="shared" si="0"/>
        <v>0</v>
      </c>
      <c r="E21" s="1524">
        <f t="shared" si="1"/>
        <v>0</v>
      </c>
      <c r="F21" s="1525">
        <f t="shared" si="2"/>
        <v>0</v>
      </c>
      <c r="G21" s="1526">
        <f>前期実績!D20</f>
        <v>0</v>
      </c>
      <c r="H21" s="1515">
        <f>当期実績!D20</f>
        <v>0</v>
      </c>
      <c r="I21" s="1526">
        <f>前期実績!E20</f>
        <v>0</v>
      </c>
      <c r="J21" s="1515">
        <f>当期実績!E20</f>
        <v>0</v>
      </c>
      <c r="K21" s="1526">
        <f>前期実績!F20</f>
        <v>0</v>
      </c>
      <c r="L21" s="1515">
        <f>当期実績!F20</f>
        <v>0</v>
      </c>
      <c r="M21" s="1526">
        <f>前期実績!G20</f>
        <v>0</v>
      </c>
      <c r="N21" s="1515">
        <f>当期実績!G20</f>
        <v>0</v>
      </c>
      <c r="O21" s="1526">
        <f>前期実績!H20</f>
        <v>0</v>
      </c>
      <c r="P21" s="1515">
        <f>当期実績!H20</f>
        <v>0</v>
      </c>
      <c r="Q21" s="1526">
        <f>前期実績!I20</f>
        <v>0</v>
      </c>
      <c r="R21" s="1515">
        <f>当期実績!I20</f>
        <v>0</v>
      </c>
      <c r="S21" s="1526">
        <f>前期実績!J20</f>
        <v>0</v>
      </c>
      <c r="T21" s="1515">
        <f>当期実績!J20</f>
        <v>0</v>
      </c>
      <c r="U21" s="1526">
        <f>前期実績!K20</f>
        <v>0</v>
      </c>
      <c r="V21" s="1515">
        <f>当期実績!K20</f>
        <v>0</v>
      </c>
      <c r="W21" s="1526">
        <f>前期実績!L20</f>
        <v>0</v>
      </c>
      <c r="X21" s="1515">
        <f>当期実績!L20</f>
        <v>0</v>
      </c>
      <c r="Y21" s="1526">
        <f>前期実績!M20</f>
        <v>0</v>
      </c>
      <c r="Z21" s="1515">
        <f>当期実績!M20</f>
        <v>0</v>
      </c>
      <c r="AA21" s="1526">
        <f>前期実績!N20</f>
        <v>0</v>
      </c>
      <c r="AB21" s="1515">
        <f>当期実績!N20</f>
        <v>0</v>
      </c>
      <c r="AC21" s="1526">
        <f>前期実績!O20</f>
        <v>0</v>
      </c>
      <c r="AD21" s="1515">
        <f>当期実績!O20</f>
        <v>0</v>
      </c>
      <c r="AE21" s="1526">
        <f>前期実績!P20</f>
        <v>0</v>
      </c>
      <c r="AF21" s="1518">
        <f>当期実績!P20</f>
        <v>0</v>
      </c>
      <c r="AG21" s="1527">
        <f t="shared" si="5"/>
        <v>0</v>
      </c>
      <c r="AH21" s="1528">
        <f t="shared" ca="1" si="3"/>
        <v>0</v>
      </c>
      <c r="AI21" s="1528">
        <f t="shared" ca="1" si="4"/>
        <v>0</v>
      </c>
    </row>
    <row r="22" spans="2:35" s="1521" customFormat="1" ht="17.649999999999999" customHeight="1">
      <c r="B22" s="1522"/>
      <c r="C22" s="1529" t="str">
        <f>IF(当期実績!C21="","",当期実績!C21)</f>
        <v/>
      </c>
      <c r="D22" s="1523">
        <f t="shared" si="0"/>
        <v>0</v>
      </c>
      <c r="E22" s="1524">
        <f t="shared" si="1"/>
        <v>0</v>
      </c>
      <c r="F22" s="1525">
        <f t="shared" si="2"/>
        <v>0</v>
      </c>
      <c r="G22" s="1526">
        <f>前期実績!D21</f>
        <v>0</v>
      </c>
      <c r="H22" s="1515">
        <f>当期実績!D21</f>
        <v>0</v>
      </c>
      <c r="I22" s="1526">
        <f>前期実績!E21</f>
        <v>0</v>
      </c>
      <c r="J22" s="1515">
        <f>当期実績!E21</f>
        <v>0</v>
      </c>
      <c r="K22" s="1526">
        <f>前期実績!F21</f>
        <v>0</v>
      </c>
      <c r="L22" s="1515">
        <f>当期実績!F21</f>
        <v>0</v>
      </c>
      <c r="M22" s="1526">
        <f>前期実績!G21</f>
        <v>0</v>
      </c>
      <c r="N22" s="1515">
        <f>当期実績!G21</f>
        <v>0</v>
      </c>
      <c r="O22" s="1526">
        <f>前期実績!H21</f>
        <v>0</v>
      </c>
      <c r="P22" s="1515">
        <f>当期実績!H21</f>
        <v>0</v>
      </c>
      <c r="Q22" s="1526">
        <f>前期実績!I21</f>
        <v>0</v>
      </c>
      <c r="R22" s="1515">
        <f>当期実績!I21</f>
        <v>0</v>
      </c>
      <c r="S22" s="1526">
        <f>前期実績!J21</f>
        <v>0</v>
      </c>
      <c r="T22" s="1515">
        <f>当期実績!J21</f>
        <v>0</v>
      </c>
      <c r="U22" s="1526">
        <f>前期実績!K21</f>
        <v>0</v>
      </c>
      <c r="V22" s="1515">
        <f>当期実績!K21</f>
        <v>0</v>
      </c>
      <c r="W22" s="1526">
        <f>前期実績!L21</f>
        <v>0</v>
      </c>
      <c r="X22" s="1515">
        <f>当期実績!L21</f>
        <v>0</v>
      </c>
      <c r="Y22" s="1526">
        <f>前期実績!M21</f>
        <v>0</v>
      </c>
      <c r="Z22" s="1515">
        <f>当期実績!M21</f>
        <v>0</v>
      </c>
      <c r="AA22" s="1526">
        <f>前期実績!N21</f>
        <v>0</v>
      </c>
      <c r="AB22" s="1515">
        <f>当期実績!N21</f>
        <v>0</v>
      </c>
      <c r="AC22" s="1526">
        <f>前期実績!O21</f>
        <v>0</v>
      </c>
      <c r="AD22" s="1515">
        <f>当期実績!O21</f>
        <v>0</v>
      </c>
      <c r="AE22" s="1526">
        <f>前期実績!P21</f>
        <v>0</v>
      </c>
      <c r="AF22" s="1518">
        <f>当期実績!P21</f>
        <v>0</v>
      </c>
      <c r="AG22" s="1527">
        <f t="shared" si="5"/>
        <v>0</v>
      </c>
      <c r="AH22" s="1528">
        <f t="shared" ca="1" si="3"/>
        <v>0</v>
      </c>
      <c r="AI22" s="1528">
        <f t="shared" ca="1" si="4"/>
        <v>0</v>
      </c>
    </row>
    <row r="23" spans="2:35" s="1521" customFormat="1" ht="17.649999999999999" customHeight="1">
      <c r="B23" s="1522"/>
      <c r="C23" s="1529" t="str">
        <f>IF(当期実績!C22="","",当期実績!C22)</f>
        <v/>
      </c>
      <c r="D23" s="1523">
        <f t="shared" si="0"/>
        <v>0</v>
      </c>
      <c r="E23" s="1524">
        <f t="shared" si="1"/>
        <v>0</v>
      </c>
      <c r="F23" s="1525">
        <f t="shared" si="2"/>
        <v>0</v>
      </c>
      <c r="G23" s="1526">
        <f>前期実績!D22</f>
        <v>0</v>
      </c>
      <c r="H23" s="1515">
        <f>当期実績!D22</f>
        <v>0</v>
      </c>
      <c r="I23" s="1526">
        <f>前期実績!E22</f>
        <v>0</v>
      </c>
      <c r="J23" s="1515">
        <f>当期実績!E22</f>
        <v>0</v>
      </c>
      <c r="K23" s="1526">
        <f>前期実績!F22</f>
        <v>0</v>
      </c>
      <c r="L23" s="1515">
        <f>当期実績!F22</f>
        <v>0</v>
      </c>
      <c r="M23" s="1526">
        <f>前期実績!G22</f>
        <v>0</v>
      </c>
      <c r="N23" s="1515">
        <f>当期実績!G22</f>
        <v>0</v>
      </c>
      <c r="O23" s="1526">
        <f>前期実績!H22</f>
        <v>0</v>
      </c>
      <c r="P23" s="1515">
        <f>当期実績!H22</f>
        <v>0</v>
      </c>
      <c r="Q23" s="1526">
        <f>前期実績!I22</f>
        <v>0</v>
      </c>
      <c r="R23" s="1515">
        <f>当期実績!I22</f>
        <v>0</v>
      </c>
      <c r="S23" s="1526">
        <f>前期実績!J22</f>
        <v>0</v>
      </c>
      <c r="T23" s="1515">
        <f>当期実績!J22</f>
        <v>0</v>
      </c>
      <c r="U23" s="1526">
        <f>前期実績!K22</f>
        <v>0</v>
      </c>
      <c r="V23" s="1515">
        <f>当期実績!K22</f>
        <v>0</v>
      </c>
      <c r="W23" s="1526">
        <f>前期実績!L22</f>
        <v>0</v>
      </c>
      <c r="X23" s="1515">
        <f>当期実績!L22</f>
        <v>0</v>
      </c>
      <c r="Y23" s="1526">
        <f>前期実績!M22</f>
        <v>0</v>
      </c>
      <c r="Z23" s="1515">
        <f>当期実績!M22</f>
        <v>0</v>
      </c>
      <c r="AA23" s="1526">
        <f>前期実績!N22</f>
        <v>0</v>
      </c>
      <c r="AB23" s="1515">
        <f>当期実績!N22</f>
        <v>0</v>
      </c>
      <c r="AC23" s="1526">
        <f>前期実績!O22</f>
        <v>0</v>
      </c>
      <c r="AD23" s="1515">
        <f>当期実績!O22</f>
        <v>0</v>
      </c>
      <c r="AE23" s="1526">
        <f>前期実績!P22</f>
        <v>0</v>
      </c>
      <c r="AF23" s="1518">
        <f>当期実績!P22</f>
        <v>0</v>
      </c>
      <c r="AG23" s="1527">
        <f t="shared" si="5"/>
        <v>0</v>
      </c>
      <c r="AH23" s="1528">
        <f t="shared" ca="1" si="3"/>
        <v>0</v>
      </c>
      <c r="AI23" s="1528">
        <f t="shared" ca="1" si="4"/>
        <v>0</v>
      </c>
    </row>
    <row r="24" spans="2:35" s="1521" customFormat="1" ht="17.649999999999999" customHeight="1">
      <c r="B24" s="1522"/>
      <c r="C24" s="1529" t="str">
        <f>IF(当期実績!C23="","",当期実績!C23)</f>
        <v/>
      </c>
      <c r="D24" s="1523">
        <f t="shared" si="0"/>
        <v>0</v>
      </c>
      <c r="E24" s="1524">
        <f t="shared" si="1"/>
        <v>0</v>
      </c>
      <c r="F24" s="1525">
        <f t="shared" si="2"/>
        <v>0</v>
      </c>
      <c r="G24" s="1526">
        <f>前期実績!D23</f>
        <v>0</v>
      </c>
      <c r="H24" s="1515">
        <f>当期実績!D23</f>
        <v>0</v>
      </c>
      <c r="I24" s="1526">
        <f>前期実績!E23</f>
        <v>0</v>
      </c>
      <c r="J24" s="1515">
        <f>当期実績!E23</f>
        <v>0</v>
      </c>
      <c r="K24" s="1526">
        <f>前期実績!F23</f>
        <v>0</v>
      </c>
      <c r="L24" s="1515">
        <f>当期実績!F23</f>
        <v>0</v>
      </c>
      <c r="M24" s="1526">
        <f>前期実績!G23</f>
        <v>0</v>
      </c>
      <c r="N24" s="1515">
        <f>当期実績!G23</f>
        <v>0</v>
      </c>
      <c r="O24" s="1526">
        <f>前期実績!H23</f>
        <v>0</v>
      </c>
      <c r="P24" s="1515">
        <f>当期実績!H23</f>
        <v>0</v>
      </c>
      <c r="Q24" s="1526">
        <f>前期実績!I23</f>
        <v>0</v>
      </c>
      <c r="R24" s="1515">
        <f>当期実績!I23</f>
        <v>0</v>
      </c>
      <c r="S24" s="1526">
        <f>前期実績!J23</f>
        <v>0</v>
      </c>
      <c r="T24" s="1515">
        <f>当期実績!J23</f>
        <v>0</v>
      </c>
      <c r="U24" s="1526">
        <f>前期実績!K23</f>
        <v>0</v>
      </c>
      <c r="V24" s="1515">
        <f>当期実績!K23</f>
        <v>0</v>
      </c>
      <c r="W24" s="1526">
        <f>前期実績!L23</f>
        <v>0</v>
      </c>
      <c r="X24" s="1515">
        <f>当期実績!L23</f>
        <v>0</v>
      </c>
      <c r="Y24" s="1526">
        <f>前期実績!M23</f>
        <v>0</v>
      </c>
      <c r="Z24" s="1515">
        <f>当期実績!M23</f>
        <v>0</v>
      </c>
      <c r="AA24" s="1526">
        <f>前期実績!N23</f>
        <v>0</v>
      </c>
      <c r="AB24" s="1515">
        <f>当期実績!N23</f>
        <v>0</v>
      </c>
      <c r="AC24" s="1526">
        <f>前期実績!O23</f>
        <v>0</v>
      </c>
      <c r="AD24" s="1515">
        <f>当期実績!O23</f>
        <v>0</v>
      </c>
      <c r="AE24" s="1526">
        <f>前期実績!P23</f>
        <v>0</v>
      </c>
      <c r="AF24" s="1518">
        <f>当期実績!P23</f>
        <v>0</v>
      </c>
      <c r="AG24" s="1527">
        <f t="shared" si="5"/>
        <v>0</v>
      </c>
      <c r="AH24" s="1528">
        <f t="shared" ca="1" si="3"/>
        <v>0</v>
      </c>
      <c r="AI24" s="1528">
        <f t="shared" ca="1" si="4"/>
        <v>0</v>
      </c>
    </row>
    <row r="25" spans="2:35" s="1521" customFormat="1" ht="17.649999999999999" customHeight="1">
      <c r="B25" s="1522"/>
      <c r="C25" s="1529" t="str">
        <f>IF(当期実績!C24="","",当期実績!C24)</f>
        <v/>
      </c>
      <c r="D25" s="1523">
        <f t="shared" si="0"/>
        <v>0</v>
      </c>
      <c r="E25" s="1524">
        <f t="shared" si="1"/>
        <v>0</v>
      </c>
      <c r="F25" s="1525">
        <f t="shared" si="2"/>
        <v>0</v>
      </c>
      <c r="G25" s="1526">
        <f>前期実績!D24</f>
        <v>0</v>
      </c>
      <c r="H25" s="1515">
        <f>当期実績!D24</f>
        <v>0</v>
      </c>
      <c r="I25" s="1526">
        <f>前期実績!E24</f>
        <v>0</v>
      </c>
      <c r="J25" s="1515">
        <f>当期実績!E24</f>
        <v>0</v>
      </c>
      <c r="K25" s="1526">
        <f>前期実績!F24</f>
        <v>0</v>
      </c>
      <c r="L25" s="1515">
        <f>当期実績!F24</f>
        <v>0</v>
      </c>
      <c r="M25" s="1526">
        <f>前期実績!G24</f>
        <v>0</v>
      </c>
      <c r="N25" s="1515">
        <f>当期実績!G24</f>
        <v>0</v>
      </c>
      <c r="O25" s="1526">
        <f>前期実績!H24</f>
        <v>0</v>
      </c>
      <c r="P25" s="1515">
        <f>当期実績!H24</f>
        <v>0</v>
      </c>
      <c r="Q25" s="1526">
        <f>前期実績!I24</f>
        <v>0</v>
      </c>
      <c r="R25" s="1515">
        <f>当期実績!I24</f>
        <v>0</v>
      </c>
      <c r="S25" s="1526">
        <f>前期実績!J24</f>
        <v>0</v>
      </c>
      <c r="T25" s="1515">
        <f>当期実績!J24</f>
        <v>0</v>
      </c>
      <c r="U25" s="1526">
        <f>前期実績!K24</f>
        <v>0</v>
      </c>
      <c r="V25" s="1515">
        <f>当期実績!K24</f>
        <v>0</v>
      </c>
      <c r="W25" s="1526">
        <f>前期実績!L24</f>
        <v>0</v>
      </c>
      <c r="X25" s="1515">
        <f>当期実績!L24</f>
        <v>0</v>
      </c>
      <c r="Y25" s="1526">
        <f>前期実績!M24</f>
        <v>0</v>
      </c>
      <c r="Z25" s="1515">
        <f>当期実績!M24</f>
        <v>0</v>
      </c>
      <c r="AA25" s="1526">
        <f>前期実績!N24</f>
        <v>0</v>
      </c>
      <c r="AB25" s="1515">
        <f>当期実績!N24</f>
        <v>0</v>
      </c>
      <c r="AC25" s="1526">
        <f>前期実績!O24</f>
        <v>0</v>
      </c>
      <c r="AD25" s="1515">
        <f>当期実績!O24</f>
        <v>0</v>
      </c>
      <c r="AE25" s="1526">
        <f>前期実績!P24</f>
        <v>0</v>
      </c>
      <c r="AF25" s="1518">
        <f>当期実績!P24</f>
        <v>0</v>
      </c>
      <c r="AG25" s="1527">
        <f t="shared" si="5"/>
        <v>0</v>
      </c>
      <c r="AH25" s="1528">
        <f t="shared" ca="1" si="3"/>
        <v>0</v>
      </c>
      <c r="AI25" s="1528">
        <f t="shared" ca="1" si="4"/>
        <v>0</v>
      </c>
    </row>
    <row r="26" spans="2:35" s="1521" customFormat="1" ht="17.649999999999999" customHeight="1">
      <c r="B26" s="1522"/>
      <c r="C26" s="1529" t="str">
        <f>IF(当期実績!C25="","",当期実績!C25)</f>
        <v/>
      </c>
      <c r="D26" s="1523">
        <f t="shared" si="0"/>
        <v>0</v>
      </c>
      <c r="E26" s="1524">
        <f t="shared" si="1"/>
        <v>0</v>
      </c>
      <c r="F26" s="1525">
        <f t="shared" si="2"/>
        <v>0</v>
      </c>
      <c r="G26" s="1526">
        <f>前期実績!D25</f>
        <v>0</v>
      </c>
      <c r="H26" s="1515">
        <f>当期実績!D25</f>
        <v>0</v>
      </c>
      <c r="I26" s="1526">
        <f>前期実績!E25</f>
        <v>0</v>
      </c>
      <c r="J26" s="1515">
        <f>当期実績!E25</f>
        <v>0</v>
      </c>
      <c r="K26" s="1526">
        <f>前期実績!F25</f>
        <v>0</v>
      </c>
      <c r="L26" s="1515">
        <f>当期実績!F25</f>
        <v>0</v>
      </c>
      <c r="M26" s="1526">
        <f>前期実績!G25</f>
        <v>0</v>
      </c>
      <c r="N26" s="1515">
        <f>当期実績!G25</f>
        <v>0</v>
      </c>
      <c r="O26" s="1526">
        <f>前期実績!H25</f>
        <v>0</v>
      </c>
      <c r="P26" s="1515">
        <f>当期実績!H25</f>
        <v>0</v>
      </c>
      <c r="Q26" s="1526">
        <f>前期実績!I25</f>
        <v>0</v>
      </c>
      <c r="R26" s="1515">
        <f>当期実績!I25</f>
        <v>0</v>
      </c>
      <c r="S26" s="1526">
        <f>前期実績!J25</f>
        <v>0</v>
      </c>
      <c r="T26" s="1515">
        <f>当期実績!J25</f>
        <v>0</v>
      </c>
      <c r="U26" s="1526">
        <f>前期実績!K25</f>
        <v>0</v>
      </c>
      <c r="V26" s="1515">
        <f>当期実績!K25</f>
        <v>0</v>
      </c>
      <c r="W26" s="1526">
        <f>前期実績!L25</f>
        <v>0</v>
      </c>
      <c r="X26" s="1515">
        <f>当期実績!L25</f>
        <v>0</v>
      </c>
      <c r="Y26" s="1526">
        <f>前期実績!M25</f>
        <v>0</v>
      </c>
      <c r="Z26" s="1515">
        <f>当期実績!M25</f>
        <v>0</v>
      </c>
      <c r="AA26" s="1526">
        <f>前期実績!N25</f>
        <v>0</v>
      </c>
      <c r="AB26" s="1515">
        <f>当期実績!N25</f>
        <v>0</v>
      </c>
      <c r="AC26" s="1526">
        <f>前期実績!O25</f>
        <v>0</v>
      </c>
      <c r="AD26" s="1515">
        <f>当期実績!O25</f>
        <v>0</v>
      </c>
      <c r="AE26" s="1526">
        <f>前期実績!P25</f>
        <v>0</v>
      </c>
      <c r="AF26" s="1518">
        <f>当期実績!P25</f>
        <v>0</v>
      </c>
      <c r="AG26" s="1527">
        <f t="shared" si="5"/>
        <v>0</v>
      </c>
      <c r="AH26" s="1528">
        <f t="shared" ca="1" si="3"/>
        <v>0</v>
      </c>
      <c r="AI26" s="1528">
        <f t="shared" ca="1" si="4"/>
        <v>0</v>
      </c>
    </row>
    <row r="27" spans="2:35" s="1521" customFormat="1" ht="17.649999999999999" customHeight="1">
      <c r="B27" s="1522"/>
      <c r="C27" s="1529" t="str">
        <f>IF(当期実績!C26="","",当期実績!C26)</f>
        <v/>
      </c>
      <c r="D27" s="1523">
        <f t="shared" si="0"/>
        <v>0</v>
      </c>
      <c r="E27" s="1524">
        <f t="shared" si="1"/>
        <v>0</v>
      </c>
      <c r="F27" s="1525">
        <f t="shared" si="2"/>
        <v>0</v>
      </c>
      <c r="G27" s="1526">
        <f>前期実績!D26</f>
        <v>0</v>
      </c>
      <c r="H27" s="1515">
        <f>当期実績!D26</f>
        <v>0</v>
      </c>
      <c r="I27" s="1526">
        <f>前期実績!E26</f>
        <v>0</v>
      </c>
      <c r="J27" s="1515">
        <f>当期実績!E26</f>
        <v>0</v>
      </c>
      <c r="K27" s="1526">
        <f>前期実績!F26</f>
        <v>0</v>
      </c>
      <c r="L27" s="1515">
        <f>当期実績!F26</f>
        <v>0</v>
      </c>
      <c r="M27" s="1526">
        <f>前期実績!G26</f>
        <v>0</v>
      </c>
      <c r="N27" s="1515">
        <f>当期実績!G26</f>
        <v>0</v>
      </c>
      <c r="O27" s="1526">
        <f>前期実績!H26</f>
        <v>0</v>
      </c>
      <c r="P27" s="1515">
        <f>当期実績!H26</f>
        <v>0</v>
      </c>
      <c r="Q27" s="1526">
        <f>前期実績!I26</f>
        <v>0</v>
      </c>
      <c r="R27" s="1515">
        <f>当期実績!I26</f>
        <v>0</v>
      </c>
      <c r="S27" s="1526">
        <f>前期実績!J26</f>
        <v>0</v>
      </c>
      <c r="T27" s="1515">
        <f>当期実績!J26</f>
        <v>0</v>
      </c>
      <c r="U27" s="1526">
        <f>前期実績!K26</f>
        <v>0</v>
      </c>
      <c r="V27" s="1515">
        <f>当期実績!K26</f>
        <v>0</v>
      </c>
      <c r="W27" s="1526">
        <f>前期実績!L26</f>
        <v>0</v>
      </c>
      <c r="X27" s="1515">
        <f>当期実績!L26</f>
        <v>0</v>
      </c>
      <c r="Y27" s="1526">
        <f>前期実績!M26</f>
        <v>0</v>
      </c>
      <c r="Z27" s="1515">
        <f>当期実績!M26</f>
        <v>0</v>
      </c>
      <c r="AA27" s="1526">
        <f>前期実績!N26</f>
        <v>0</v>
      </c>
      <c r="AB27" s="1515">
        <f>当期実績!N26</f>
        <v>0</v>
      </c>
      <c r="AC27" s="1526">
        <f>前期実績!O26</f>
        <v>0</v>
      </c>
      <c r="AD27" s="1515">
        <f>当期実績!O26</f>
        <v>0</v>
      </c>
      <c r="AE27" s="1526">
        <f>前期実績!P26</f>
        <v>0</v>
      </c>
      <c r="AF27" s="1518">
        <f>当期実績!P26</f>
        <v>0</v>
      </c>
      <c r="AG27" s="1527">
        <f t="shared" si="5"/>
        <v>0</v>
      </c>
      <c r="AH27" s="1528">
        <f t="shared" ca="1" si="3"/>
        <v>0</v>
      </c>
      <c r="AI27" s="1528">
        <f t="shared" ca="1" si="4"/>
        <v>0</v>
      </c>
    </row>
    <row r="28" spans="2:35" s="1521" customFormat="1" ht="17.649999999999999" customHeight="1">
      <c r="B28" s="1522"/>
      <c r="C28" s="1548" t="str">
        <f>IF(当期実績!C27="","",当期実績!C27)</f>
        <v>商品仕入高</v>
      </c>
      <c r="D28" s="1531">
        <f t="shared" si="0"/>
        <v>0</v>
      </c>
      <c r="E28" s="1532">
        <f t="shared" si="1"/>
        <v>0</v>
      </c>
      <c r="F28" s="1533">
        <f t="shared" si="2"/>
        <v>0</v>
      </c>
      <c r="G28" s="1549">
        <f>前期実績!D27</f>
        <v>0</v>
      </c>
      <c r="H28" s="1550">
        <f>当期実績!D27</f>
        <v>0</v>
      </c>
      <c r="I28" s="1549">
        <f>前期実績!E27</f>
        <v>0</v>
      </c>
      <c r="J28" s="1550">
        <f>当期実績!E27</f>
        <v>0</v>
      </c>
      <c r="K28" s="1549">
        <f>前期実績!F27</f>
        <v>0</v>
      </c>
      <c r="L28" s="1550">
        <f>当期実績!F27</f>
        <v>0</v>
      </c>
      <c r="M28" s="1549">
        <f>前期実績!G27</f>
        <v>0</v>
      </c>
      <c r="N28" s="1550">
        <f>当期実績!G27</f>
        <v>0</v>
      </c>
      <c r="O28" s="1549">
        <f>前期実績!H27</f>
        <v>0</v>
      </c>
      <c r="P28" s="1550">
        <f>当期実績!H27</f>
        <v>0</v>
      </c>
      <c r="Q28" s="1549">
        <f>前期実績!I27</f>
        <v>0</v>
      </c>
      <c r="R28" s="1550">
        <f>当期実績!I27</f>
        <v>0</v>
      </c>
      <c r="S28" s="1549">
        <f>前期実績!J27</f>
        <v>0</v>
      </c>
      <c r="T28" s="1550">
        <f>当期実績!J27</f>
        <v>0</v>
      </c>
      <c r="U28" s="1549">
        <f>前期実績!K27</f>
        <v>0</v>
      </c>
      <c r="V28" s="1550">
        <f>当期実績!K27</f>
        <v>0</v>
      </c>
      <c r="W28" s="1549">
        <f>前期実績!L27</f>
        <v>0</v>
      </c>
      <c r="X28" s="1550">
        <f>当期実績!L27</f>
        <v>0</v>
      </c>
      <c r="Y28" s="1549">
        <f>前期実績!M27</f>
        <v>0</v>
      </c>
      <c r="Z28" s="1550">
        <f>当期実績!M27</f>
        <v>0</v>
      </c>
      <c r="AA28" s="1549">
        <f>前期実績!N27</f>
        <v>0</v>
      </c>
      <c r="AB28" s="1550">
        <f>当期実績!N27</f>
        <v>0</v>
      </c>
      <c r="AC28" s="1549">
        <f>前期実績!O27</f>
        <v>0</v>
      </c>
      <c r="AD28" s="1550">
        <f>当期実績!O27</f>
        <v>0</v>
      </c>
      <c r="AE28" s="1549">
        <f>前期実績!P27</f>
        <v>0</v>
      </c>
      <c r="AF28" s="1551">
        <f>当期実績!P27</f>
        <v>0</v>
      </c>
      <c r="AG28" s="1552">
        <f t="shared" si="5"/>
        <v>0</v>
      </c>
      <c r="AH28" s="1553">
        <f t="shared" ca="1" si="3"/>
        <v>0</v>
      </c>
      <c r="AI28" s="1553">
        <f t="shared" ca="1" si="4"/>
        <v>0</v>
      </c>
    </row>
    <row r="29" spans="2:35" s="1521" customFormat="1" ht="17.649999999999999" customHeight="1">
      <c r="B29" s="1522"/>
      <c r="C29" s="1529" t="str">
        <f>IF(当期実績!C28="","",当期実績!C28)</f>
        <v>期末商品棚卸高</v>
      </c>
      <c r="D29" s="1523">
        <f t="shared" si="0"/>
        <v>0</v>
      </c>
      <c r="E29" s="1554">
        <f t="shared" si="1"/>
        <v>0</v>
      </c>
      <c r="F29" s="1525">
        <f t="shared" si="2"/>
        <v>0</v>
      </c>
      <c r="G29" s="1526">
        <f>前期実績!D28</f>
        <v>0</v>
      </c>
      <c r="H29" s="1515">
        <f>当期実績!D28</f>
        <v>0</v>
      </c>
      <c r="I29" s="1526">
        <f>前期実績!E28</f>
        <v>0</v>
      </c>
      <c r="J29" s="1515">
        <f>当期実績!E28</f>
        <v>0</v>
      </c>
      <c r="K29" s="1526">
        <f>前期実績!F28</f>
        <v>0</v>
      </c>
      <c r="L29" s="1515">
        <f>当期実績!F28</f>
        <v>0</v>
      </c>
      <c r="M29" s="1526">
        <f>前期実績!G28</f>
        <v>0</v>
      </c>
      <c r="N29" s="1515">
        <f>当期実績!G28</f>
        <v>0</v>
      </c>
      <c r="O29" s="1526">
        <f>前期実績!H28</f>
        <v>0</v>
      </c>
      <c r="P29" s="1515">
        <f>当期実績!H28</f>
        <v>0</v>
      </c>
      <c r="Q29" s="1526">
        <f>前期実績!I28</f>
        <v>0</v>
      </c>
      <c r="R29" s="1515">
        <f>当期実績!I28</f>
        <v>0</v>
      </c>
      <c r="S29" s="1526">
        <f>前期実績!J28</f>
        <v>0</v>
      </c>
      <c r="T29" s="1515">
        <f>当期実績!J28</f>
        <v>0</v>
      </c>
      <c r="U29" s="1526">
        <f>前期実績!K28</f>
        <v>0</v>
      </c>
      <c r="V29" s="1515">
        <f>当期実績!K28</f>
        <v>0</v>
      </c>
      <c r="W29" s="1526">
        <f>前期実績!L28</f>
        <v>0</v>
      </c>
      <c r="X29" s="1515">
        <f>当期実績!L28</f>
        <v>0</v>
      </c>
      <c r="Y29" s="1526">
        <f>前期実績!M28</f>
        <v>0</v>
      </c>
      <c r="Z29" s="1515">
        <f>当期実績!M28</f>
        <v>0</v>
      </c>
      <c r="AA29" s="1526">
        <f>前期実績!N28</f>
        <v>0</v>
      </c>
      <c r="AB29" s="1515">
        <f>当期実績!N28</f>
        <v>0</v>
      </c>
      <c r="AC29" s="1526">
        <f>前期実績!O28</f>
        <v>0</v>
      </c>
      <c r="AD29" s="1515">
        <f>当期実績!O28</f>
        <v>0</v>
      </c>
      <c r="AE29" s="1526">
        <f>前期実績!P28</f>
        <v>0</v>
      </c>
      <c r="AF29" s="1518">
        <f>当期実績!P28</f>
        <v>0</v>
      </c>
      <c r="AG29" s="1527">
        <f t="shared" si="5"/>
        <v>0</v>
      </c>
      <c r="AH29" s="1528">
        <f t="shared" ca="1" si="3"/>
        <v>0</v>
      </c>
      <c r="AI29" s="1528">
        <f t="shared" ca="1" si="4"/>
        <v>0</v>
      </c>
    </row>
    <row r="30" spans="2:35" s="1521" customFormat="1" ht="17.649999999999999" customHeight="1">
      <c r="B30" s="1522"/>
      <c r="C30" s="1555" t="str">
        <f>IF(当期実績!C29="","",当期実績!C29)</f>
        <v>商品売上原価</v>
      </c>
      <c r="D30" s="1531">
        <f t="shared" si="0"/>
        <v>0</v>
      </c>
      <c r="E30" s="1556">
        <f t="shared" si="1"/>
        <v>0</v>
      </c>
      <c r="F30" s="1533">
        <f t="shared" si="2"/>
        <v>0</v>
      </c>
      <c r="G30" s="1549">
        <f>前期実績!D29</f>
        <v>0</v>
      </c>
      <c r="H30" s="1550">
        <f>当期実績!D29</f>
        <v>0</v>
      </c>
      <c r="I30" s="1549">
        <f>前期実績!E29</f>
        <v>0</v>
      </c>
      <c r="J30" s="1550">
        <f>当期実績!E29</f>
        <v>0</v>
      </c>
      <c r="K30" s="1549">
        <f>前期実績!F29</f>
        <v>0</v>
      </c>
      <c r="L30" s="1550">
        <f>当期実績!F29</f>
        <v>0</v>
      </c>
      <c r="M30" s="1549">
        <f>前期実績!G29</f>
        <v>0</v>
      </c>
      <c r="N30" s="1550">
        <f>当期実績!G29</f>
        <v>0</v>
      </c>
      <c r="O30" s="1549">
        <f>前期実績!H29</f>
        <v>0</v>
      </c>
      <c r="P30" s="1550">
        <f>当期実績!H29</f>
        <v>0</v>
      </c>
      <c r="Q30" s="1549">
        <f>前期実績!I29</f>
        <v>0</v>
      </c>
      <c r="R30" s="1550">
        <f>当期実績!I29</f>
        <v>0</v>
      </c>
      <c r="S30" s="1549">
        <f>前期実績!J29</f>
        <v>0</v>
      </c>
      <c r="T30" s="1550">
        <f>当期実績!J29</f>
        <v>0</v>
      </c>
      <c r="U30" s="1549">
        <f>前期実績!K29</f>
        <v>0</v>
      </c>
      <c r="V30" s="1550">
        <f>当期実績!K29</f>
        <v>0</v>
      </c>
      <c r="W30" s="1549">
        <f>前期実績!L29</f>
        <v>0</v>
      </c>
      <c r="X30" s="1550">
        <f>当期実績!L29</f>
        <v>0</v>
      </c>
      <c r="Y30" s="1549">
        <f>前期実績!M29</f>
        <v>0</v>
      </c>
      <c r="Z30" s="1550">
        <f>当期実績!M29</f>
        <v>0</v>
      </c>
      <c r="AA30" s="1549">
        <f>前期実績!N29</f>
        <v>0</v>
      </c>
      <c r="AB30" s="1550">
        <f>当期実績!N29</f>
        <v>0</v>
      </c>
      <c r="AC30" s="1549">
        <f>前期実績!O29</f>
        <v>0</v>
      </c>
      <c r="AD30" s="1550">
        <f>当期実績!O29</f>
        <v>0</v>
      </c>
      <c r="AE30" s="1549">
        <f>前期実績!P29</f>
        <v>0</v>
      </c>
      <c r="AF30" s="1551">
        <f>当期実績!P29</f>
        <v>0</v>
      </c>
      <c r="AG30" s="1552">
        <f t="shared" si="5"/>
        <v>0</v>
      </c>
      <c r="AH30" s="1553">
        <f t="shared" ca="1" si="3"/>
        <v>0</v>
      </c>
      <c r="AI30" s="1553">
        <f t="shared" ca="1" si="4"/>
        <v>0</v>
      </c>
    </row>
    <row r="31" spans="2:35" s="1521" customFormat="1" ht="17.649999999999999" customHeight="1">
      <c r="B31" s="1522"/>
      <c r="C31" s="1557" t="str">
        <f>IF(当期実績!C30="","",当期実績!C30)</f>
        <v>製品売上原価</v>
      </c>
      <c r="D31" s="1531">
        <f t="shared" si="0"/>
        <v>0</v>
      </c>
      <c r="E31" s="1556">
        <f t="shared" si="1"/>
        <v>0</v>
      </c>
      <c r="F31" s="1533">
        <f t="shared" si="2"/>
        <v>0</v>
      </c>
      <c r="G31" s="1549">
        <f>前期実績!D30</f>
        <v>0</v>
      </c>
      <c r="H31" s="1550">
        <f>当期実績!D30</f>
        <v>0</v>
      </c>
      <c r="I31" s="1549">
        <f>前期実績!E30</f>
        <v>0</v>
      </c>
      <c r="J31" s="1550">
        <f>当期実績!E30</f>
        <v>0</v>
      </c>
      <c r="K31" s="1549">
        <f>前期実績!F30</f>
        <v>0</v>
      </c>
      <c r="L31" s="1550">
        <f>当期実績!F30</f>
        <v>0</v>
      </c>
      <c r="M31" s="1549">
        <f>前期実績!G30</f>
        <v>0</v>
      </c>
      <c r="N31" s="1550">
        <f>当期実績!G30</f>
        <v>0</v>
      </c>
      <c r="O31" s="1549">
        <f>前期実績!H30</f>
        <v>0</v>
      </c>
      <c r="P31" s="1550">
        <f>当期実績!H30</f>
        <v>0</v>
      </c>
      <c r="Q31" s="1549">
        <f>前期実績!I30</f>
        <v>0</v>
      </c>
      <c r="R31" s="1550">
        <f>当期実績!I30</f>
        <v>0</v>
      </c>
      <c r="S31" s="1549">
        <f>前期実績!J30</f>
        <v>0</v>
      </c>
      <c r="T31" s="1550">
        <f>当期実績!J30</f>
        <v>0</v>
      </c>
      <c r="U31" s="1549">
        <f>前期実績!K30</f>
        <v>0</v>
      </c>
      <c r="V31" s="1550">
        <f>当期実績!K30</f>
        <v>0</v>
      </c>
      <c r="W31" s="1549">
        <f>前期実績!L30</f>
        <v>0</v>
      </c>
      <c r="X31" s="1550">
        <f>当期実績!L30</f>
        <v>0</v>
      </c>
      <c r="Y31" s="1549">
        <f>前期実績!M30</f>
        <v>0</v>
      </c>
      <c r="Z31" s="1550">
        <f>当期実績!M30</f>
        <v>0</v>
      </c>
      <c r="AA31" s="1549">
        <f>前期実績!N30</f>
        <v>0</v>
      </c>
      <c r="AB31" s="1550">
        <f>当期実績!N30</f>
        <v>0</v>
      </c>
      <c r="AC31" s="1549">
        <f>前期実績!O30</f>
        <v>0</v>
      </c>
      <c r="AD31" s="1550">
        <f>当期実績!O30</f>
        <v>0</v>
      </c>
      <c r="AE31" s="1549">
        <f>前期実績!P30</f>
        <v>0</v>
      </c>
      <c r="AF31" s="1551">
        <f>当期実績!P30</f>
        <v>0</v>
      </c>
      <c r="AG31" s="1552">
        <f t="shared" si="5"/>
        <v>0</v>
      </c>
      <c r="AH31" s="1553">
        <f t="shared" ca="1" si="3"/>
        <v>0</v>
      </c>
      <c r="AI31" s="1553">
        <f t="shared" ca="1" si="4"/>
        <v>0</v>
      </c>
    </row>
    <row r="32" spans="2:35" s="1521" customFormat="1" ht="17.649999999999999" customHeight="1">
      <c r="B32" s="1522"/>
      <c r="C32" s="1555" t="str">
        <f>IF(当期実績!C31="","",当期実績!C31)</f>
        <v>売上原価</v>
      </c>
      <c r="D32" s="1531">
        <f t="shared" si="0"/>
        <v>0</v>
      </c>
      <c r="E32" s="1556">
        <f t="shared" si="1"/>
        <v>0</v>
      </c>
      <c r="F32" s="1533">
        <f t="shared" si="2"/>
        <v>0</v>
      </c>
      <c r="G32" s="1549">
        <f>前期実績!D31</f>
        <v>0</v>
      </c>
      <c r="H32" s="1550">
        <f>当期実績!D31</f>
        <v>0</v>
      </c>
      <c r="I32" s="1549">
        <f>前期実績!E31</f>
        <v>0</v>
      </c>
      <c r="J32" s="1550">
        <f>当期実績!E31</f>
        <v>0</v>
      </c>
      <c r="K32" s="1549">
        <f>前期実績!F31</f>
        <v>0</v>
      </c>
      <c r="L32" s="1550">
        <f>当期実績!F31</f>
        <v>0</v>
      </c>
      <c r="M32" s="1549">
        <f>前期実績!G31</f>
        <v>0</v>
      </c>
      <c r="N32" s="1550">
        <f>当期実績!G31</f>
        <v>0</v>
      </c>
      <c r="O32" s="1549">
        <f>前期実績!H31</f>
        <v>0</v>
      </c>
      <c r="P32" s="1550">
        <f>当期実績!H31</f>
        <v>0</v>
      </c>
      <c r="Q32" s="1549">
        <f>前期実績!I31</f>
        <v>0</v>
      </c>
      <c r="R32" s="1550">
        <f>当期実績!I31</f>
        <v>0</v>
      </c>
      <c r="S32" s="1549">
        <f>前期実績!J31</f>
        <v>0</v>
      </c>
      <c r="T32" s="1550">
        <f>当期実績!J31</f>
        <v>0</v>
      </c>
      <c r="U32" s="1549">
        <f>前期実績!K31</f>
        <v>0</v>
      </c>
      <c r="V32" s="1550">
        <f>当期実績!K31</f>
        <v>0</v>
      </c>
      <c r="W32" s="1549">
        <f>前期実績!L31</f>
        <v>0</v>
      </c>
      <c r="X32" s="1550">
        <f>当期実績!L31</f>
        <v>0</v>
      </c>
      <c r="Y32" s="1549">
        <f>前期実績!M31</f>
        <v>0</v>
      </c>
      <c r="Z32" s="1550">
        <f>当期実績!M31</f>
        <v>0</v>
      </c>
      <c r="AA32" s="1549">
        <f>前期実績!N31</f>
        <v>0</v>
      </c>
      <c r="AB32" s="1550">
        <f>当期実績!N31</f>
        <v>0</v>
      </c>
      <c r="AC32" s="1549">
        <f>前期実績!O31</f>
        <v>0</v>
      </c>
      <c r="AD32" s="1550">
        <f>当期実績!O31</f>
        <v>0</v>
      </c>
      <c r="AE32" s="1549">
        <f>前期実績!P31</f>
        <v>0</v>
      </c>
      <c r="AF32" s="1551">
        <f>当期実績!P31</f>
        <v>0</v>
      </c>
      <c r="AG32" s="1552">
        <f t="shared" si="5"/>
        <v>0</v>
      </c>
      <c r="AH32" s="1553">
        <f t="shared" ca="1" si="3"/>
        <v>0</v>
      </c>
      <c r="AI32" s="1553">
        <f t="shared" ca="1" si="4"/>
        <v>0</v>
      </c>
    </row>
    <row r="33" spans="2:35" s="1521" customFormat="1" ht="17.649999999999999" customHeight="1">
      <c r="B33" s="1522"/>
      <c r="C33" s="1555" t="str">
        <f>IF(当期実績!C32="","",当期実績!C32)</f>
        <v>売上総損益金額</v>
      </c>
      <c r="D33" s="1531">
        <f t="shared" si="0"/>
        <v>0</v>
      </c>
      <c r="E33" s="1556">
        <f t="shared" si="1"/>
        <v>0</v>
      </c>
      <c r="F33" s="1533">
        <f t="shared" si="2"/>
        <v>0</v>
      </c>
      <c r="G33" s="1549">
        <f>前期実績!D32</f>
        <v>0</v>
      </c>
      <c r="H33" s="1550">
        <f>当期実績!D32</f>
        <v>0</v>
      </c>
      <c r="I33" s="1549">
        <f>前期実績!E32</f>
        <v>0</v>
      </c>
      <c r="J33" s="1550">
        <f>当期実績!E32</f>
        <v>0</v>
      </c>
      <c r="K33" s="1549">
        <f>前期実績!F32</f>
        <v>0</v>
      </c>
      <c r="L33" s="1550">
        <f>当期実績!F32</f>
        <v>0</v>
      </c>
      <c r="M33" s="1549">
        <f>前期実績!G32</f>
        <v>0</v>
      </c>
      <c r="N33" s="1550">
        <f>当期実績!G32</f>
        <v>0</v>
      </c>
      <c r="O33" s="1549">
        <f>前期実績!H32</f>
        <v>0</v>
      </c>
      <c r="P33" s="1550">
        <f>当期実績!H32</f>
        <v>0</v>
      </c>
      <c r="Q33" s="1549">
        <f>前期実績!I32</f>
        <v>0</v>
      </c>
      <c r="R33" s="1550">
        <f>当期実績!I32</f>
        <v>0</v>
      </c>
      <c r="S33" s="1549">
        <f>前期実績!J32</f>
        <v>0</v>
      </c>
      <c r="T33" s="1550">
        <f>当期実績!J32</f>
        <v>0</v>
      </c>
      <c r="U33" s="1549">
        <f>前期実績!K32</f>
        <v>0</v>
      </c>
      <c r="V33" s="1550">
        <f>当期実績!K32</f>
        <v>0</v>
      </c>
      <c r="W33" s="1549">
        <f>前期実績!L32</f>
        <v>0</v>
      </c>
      <c r="X33" s="1550">
        <f>当期実績!L32</f>
        <v>0</v>
      </c>
      <c r="Y33" s="1549">
        <f>前期実績!M32</f>
        <v>0</v>
      </c>
      <c r="Z33" s="1550">
        <f>当期実績!M32</f>
        <v>0</v>
      </c>
      <c r="AA33" s="1549">
        <f>前期実績!N32</f>
        <v>0</v>
      </c>
      <c r="AB33" s="1550">
        <f>当期実績!N32</f>
        <v>0</v>
      </c>
      <c r="AC33" s="1549">
        <f>前期実績!O32</f>
        <v>0</v>
      </c>
      <c r="AD33" s="1550">
        <f>当期実績!O32</f>
        <v>0</v>
      </c>
      <c r="AE33" s="1549">
        <f>前期実績!P32</f>
        <v>0</v>
      </c>
      <c r="AF33" s="1551">
        <f>当期実績!P32</f>
        <v>0</v>
      </c>
      <c r="AG33" s="1552">
        <f t="shared" si="5"/>
        <v>0</v>
      </c>
      <c r="AH33" s="1553">
        <f t="shared" ca="1" si="3"/>
        <v>0</v>
      </c>
      <c r="AI33" s="1553">
        <f t="shared" ca="1" si="4"/>
        <v>0</v>
      </c>
    </row>
    <row r="34" spans="2:35" s="1521" customFormat="1" ht="17.649999999999999" customHeight="1">
      <c r="B34" s="1522"/>
      <c r="C34" s="1555" t="str">
        <f>IF(当期実績!C33="","",当期実績!C33)</f>
        <v>売上総利益率</v>
      </c>
      <c r="D34" s="1558">
        <f t="shared" ref="D34:AH34" si="6">IFERROR(D33/D15,0)</f>
        <v>0</v>
      </c>
      <c r="E34" s="1559">
        <f t="shared" si="6"/>
        <v>0</v>
      </c>
      <c r="F34" s="1560"/>
      <c r="G34" s="1561">
        <f t="shared" si="6"/>
        <v>0</v>
      </c>
      <c r="H34" s="1562">
        <f t="shared" si="6"/>
        <v>0</v>
      </c>
      <c r="I34" s="1561">
        <f t="shared" si="6"/>
        <v>0</v>
      </c>
      <c r="J34" s="1562">
        <f t="shared" si="6"/>
        <v>0</v>
      </c>
      <c r="K34" s="1561">
        <f t="shared" si="6"/>
        <v>0</v>
      </c>
      <c r="L34" s="1562">
        <f t="shared" si="6"/>
        <v>0</v>
      </c>
      <c r="M34" s="1561">
        <f t="shared" si="6"/>
        <v>0</v>
      </c>
      <c r="N34" s="1562">
        <f t="shared" si="6"/>
        <v>0</v>
      </c>
      <c r="O34" s="1561">
        <f t="shared" si="6"/>
        <v>0</v>
      </c>
      <c r="P34" s="1562">
        <f t="shared" si="6"/>
        <v>0</v>
      </c>
      <c r="Q34" s="1561">
        <f t="shared" si="6"/>
        <v>0</v>
      </c>
      <c r="R34" s="1562">
        <f t="shared" si="6"/>
        <v>0</v>
      </c>
      <c r="S34" s="1561">
        <f t="shared" si="6"/>
        <v>0</v>
      </c>
      <c r="T34" s="1562">
        <f t="shared" si="6"/>
        <v>0</v>
      </c>
      <c r="U34" s="1561">
        <f t="shared" si="6"/>
        <v>0</v>
      </c>
      <c r="V34" s="1562">
        <f t="shared" si="6"/>
        <v>0</v>
      </c>
      <c r="W34" s="1561">
        <f t="shared" si="6"/>
        <v>0</v>
      </c>
      <c r="X34" s="1562">
        <f t="shared" si="6"/>
        <v>0</v>
      </c>
      <c r="Y34" s="1561">
        <f t="shared" si="6"/>
        <v>0</v>
      </c>
      <c r="Z34" s="1562">
        <f t="shared" si="6"/>
        <v>0</v>
      </c>
      <c r="AA34" s="1561">
        <f t="shared" si="6"/>
        <v>0</v>
      </c>
      <c r="AB34" s="1562">
        <f t="shared" si="6"/>
        <v>0</v>
      </c>
      <c r="AC34" s="1561">
        <f t="shared" si="6"/>
        <v>0</v>
      </c>
      <c r="AD34" s="1562">
        <f t="shared" si="6"/>
        <v>0</v>
      </c>
      <c r="AE34" s="1561">
        <f t="shared" si="6"/>
        <v>0</v>
      </c>
      <c r="AF34" s="1563">
        <f t="shared" si="6"/>
        <v>0</v>
      </c>
      <c r="AG34" s="1564">
        <f t="shared" si="6"/>
        <v>0</v>
      </c>
      <c r="AH34" s="1565">
        <f t="shared" ca="1" si="6"/>
        <v>0</v>
      </c>
      <c r="AI34" s="1565">
        <f t="shared" ca="1" si="4"/>
        <v>0</v>
      </c>
    </row>
    <row r="35" spans="2:35" s="1521" customFormat="1" ht="17.649999999999999" customHeight="1">
      <c r="B35" s="1522"/>
      <c r="C35" s="1539" t="str">
        <f>IF(当期実績!C34="","",当期実績!C34)</f>
        <v>[人件費]</v>
      </c>
      <c r="D35" s="1540">
        <f t="shared" si="0"/>
        <v>0</v>
      </c>
      <c r="E35" s="1566">
        <f t="shared" si="1"/>
        <v>0</v>
      </c>
      <c r="F35" s="1542">
        <f t="shared" si="2"/>
        <v>0</v>
      </c>
      <c r="G35" s="1543">
        <f>前期実績!D34</f>
        <v>0</v>
      </c>
      <c r="H35" s="1544">
        <f>当期実績!D34</f>
        <v>0</v>
      </c>
      <c r="I35" s="1543">
        <f>前期実績!E34</f>
        <v>0</v>
      </c>
      <c r="J35" s="1544">
        <f>当期実績!E34</f>
        <v>0</v>
      </c>
      <c r="K35" s="1543">
        <f>前期実績!F34</f>
        <v>0</v>
      </c>
      <c r="L35" s="1544">
        <f>当期実績!F34</f>
        <v>0</v>
      </c>
      <c r="M35" s="1543">
        <f>前期実績!G34</f>
        <v>0</v>
      </c>
      <c r="N35" s="1544">
        <f>当期実績!G34</f>
        <v>0</v>
      </c>
      <c r="O35" s="1543">
        <f>前期実績!H34</f>
        <v>0</v>
      </c>
      <c r="P35" s="1544">
        <f>当期実績!H34</f>
        <v>0</v>
      </c>
      <c r="Q35" s="1543">
        <f>前期実績!I34</f>
        <v>0</v>
      </c>
      <c r="R35" s="1544">
        <f>当期実績!I34</f>
        <v>0</v>
      </c>
      <c r="S35" s="1543">
        <f>前期実績!J34</f>
        <v>0</v>
      </c>
      <c r="T35" s="1544">
        <f>当期実績!J34</f>
        <v>0</v>
      </c>
      <c r="U35" s="1543">
        <f>前期実績!K34</f>
        <v>0</v>
      </c>
      <c r="V35" s="1544">
        <f>当期実績!K34</f>
        <v>0</v>
      </c>
      <c r="W35" s="1543">
        <f>前期実績!L34</f>
        <v>0</v>
      </c>
      <c r="X35" s="1544">
        <f>当期実績!L34</f>
        <v>0</v>
      </c>
      <c r="Y35" s="1543">
        <f>前期実績!M34</f>
        <v>0</v>
      </c>
      <c r="Z35" s="1544">
        <f>当期実績!M34</f>
        <v>0</v>
      </c>
      <c r="AA35" s="1543">
        <f>前期実績!N34</f>
        <v>0</v>
      </c>
      <c r="AB35" s="1544">
        <f>当期実績!N34</f>
        <v>0</v>
      </c>
      <c r="AC35" s="1543">
        <f>前期実績!O34</f>
        <v>0</v>
      </c>
      <c r="AD35" s="1544">
        <f>当期実績!O34</f>
        <v>0</v>
      </c>
      <c r="AE35" s="1543">
        <f>前期実績!P34</f>
        <v>0</v>
      </c>
      <c r="AF35" s="1545">
        <f>当期実績!P34</f>
        <v>0</v>
      </c>
      <c r="AG35" s="1546">
        <f t="shared" si="5"/>
        <v>0</v>
      </c>
      <c r="AH35" s="1547">
        <f t="shared" ca="1" si="3"/>
        <v>0</v>
      </c>
      <c r="AI35" s="1547">
        <f t="shared" ca="1" si="4"/>
        <v>0</v>
      </c>
    </row>
    <row r="36" spans="2:35" s="1521" customFormat="1" ht="17.649999999999999" customHeight="1">
      <c r="B36" s="1522"/>
      <c r="C36" s="1513" t="str">
        <f>IF(当期実績!C35="","",当期実績!C35)</f>
        <v/>
      </c>
      <c r="D36" s="1523">
        <f t="shared" si="0"/>
        <v>0</v>
      </c>
      <c r="E36" s="1554">
        <f t="shared" si="1"/>
        <v>0</v>
      </c>
      <c r="F36" s="1525">
        <f t="shared" si="2"/>
        <v>0</v>
      </c>
      <c r="G36" s="1526">
        <f>前期実績!D35</f>
        <v>0</v>
      </c>
      <c r="H36" s="1515">
        <f>当期実績!D35</f>
        <v>0</v>
      </c>
      <c r="I36" s="1526">
        <f>前期実績!E35</f>
        <v>0</v>
      </c>
      <c r="J36" s="1515">
        <f>当期実績!E35</f>
        <v>0</v>
      </c>
      <c r="K36" s="1526">
        <f>前期実績!F35</f>
        <v>0</v>
      </c>
      <c r="L36" s="1515">
        <f>当期実績!F35</f>
        <v>0</v>
      </c>
      <c r="M36" s="1526">
        <f>前期実績!G35</f>
        <v>0</v>
      </c>
      <c r="N36" s="1515">
        <f>当期実績!G35</f>
        <v>0</v>
      </c>
      <c r="O36" s="1526">
        <f>前期実績!H35</f>
        <v>0</v>
      </c>
      <c r="P36" s="1515">
        <f>当期実績!H35</f>
        <v>0</v>
      </c>
      <c r="Q36" s="1526">
        <f>前期実績!I35</f>
        <v>0</v>
      </c>
      <c r="R36" s="1515">
        <f>当期実績!I35</f>
        <v>0</v>
      </c>
      <c r="S36" s="1526">
        <f>前期実績!J35</f>
        <v>0</v>
      </c>
      <c r="T36" s="1515">
        <f>当期実績!J35</f>
        <v>0</v>
      </c>
      <c r="U36" s="1526">
        <f>前期実績!K35</f>
        <v>0</v>
      </c>
      <c r="V36" s="1515">
        <f>当期実績!K35</f>
        <v>0</v>
      </c>
      <c r="W36" s="1526">
        <f>前期実績!L35</f>
        <v>0</v>
      </c>
      <c r="X36" s="1515">
        <f>当期実績!L35</f>
        <v>0</v>
      </c>
      <c r="Y36" s="1526">
        <f>前期実績!M35</f>
        <v>0</v>
      </c>
      <c r="Z36" s="1515">
        <f>当期実績!M35</f>
        <v>0</v>
      </c>
      <c r="AA36" s="1526">
        <f>前期実績!N35</f>
        <v>0</v>
      </c>
      <c r="AB36" s="1515">
        <f>当期実績!N35</f>
        <v>0</v>
      </c>
      <c r="AC36" s="1526">
        <f>前期実績!O35</f>
        <v>0</v>
      </c>
      <c r="AD36" s="1515">
        <f>当期実績!O35</f>
        <v>0</v>
      </c>
      <c r="AE36" s="1526">
        <f>前期実績!P35</f>
        <v>0</v>
      </c>
      <c r="AF36" s="1518">
        <f>当期実績!P35</f>
        <v>0</v>
      </c>
      <c r="AG36" s="1527">
        <f t="shared" si="5"/>
        <v>0</v>
      </c>
      <c r="AH36" s="1528">
        <f t="shared" ca="1" si="3"/>
        <v>0</v>
      </c>
      <c r="AI36" s="1528">
        <f t="shared" ca="1" si="4"/>
        <v>0</v>
      </c>
    </row>
    <row r="37" spans="2:35" s="1521" customFormat="1" ht="17.649999999999999" customHeight="1">
      <c r="B37" s="1522"/>
      <c r="C37" s="1513" t="str">
        <f>IF(当期実績!C36="","",当期実績!C36)</f>
        <v/>
      </c>
      <c r="D37" s="1523">
        <f t="shared" si="0"/>
        <v>0</v>
      </c>
      <c r="E37" s="1524">
        <f t="shared" si="1"/>
        <v>0</v>
      </c>
      <c r="F37" s="1525">
        <f t="shared" si="2"/>
        <v>0</v>
      </c>
      <c r="G37" s="1526">
        <f>前期実績!D36</f>
        <v>0</v>
      </c>
      <c r="H37" s="1515">
        <f>当期実績!D36</f>
        <v>0</v>
      </c>
      <c r="I37" s="1526">
        <f>前期実績!E36</f>
        <v>0</v>
      </c>
      <c r="J37" s="1515">
        <f>当期実績!E36</f>
        <v>0</v>
      </c>
      <c r="K37" s="1526">
        <f>前期実績!F36</f>
        <v>0</v>
      </c>
      <c r="L37" s="1515">
        <f>当期実績!F36</f>
        <v>0</v>
      </c>
      <c r="M37" s="1526">
        <f>前期実績!G36</f>
        <v>0</v>
      </c>
      <c r="N37" s="1515">
        <f>当期実績!G36</f>
        <v>0</v>
      </c>
      <c r="O37" s="1526">
        <f>前期実績!H36</f>
        <v>0</v>
      </c>
      <c r="P37" s="1515">
        <f>当期実績!H36</f>
        <v>0</v>
      </c>
      <c r="Q37" s="1526">
        <f>前期実績!I36</f>
        <v>0</v>
      </c>
      <c r="R37" s="1515">
        <f>当期実績!I36</f>
        <v>0</v>
      </c>
      <c r="S37" s="1526">
        <f>前期実績!J36</f>
        <v>0</v>
      </c>
      <c r="T37" s="1515">
        <f>当期実績!J36</f>
        <v>0</v>
      </c>
      <c r="U37" s="1526">
        <f>前期実績!K36</f>
        <v>0</v>
      </c>
      <c r="V37" s="1515">
        <f>当期実績!K36</f>
        <v>0</v>
      </c>
      <c r="W37" s="1526">
        <f>前期実績!L36</f>
        <v>0</v>
      </c>
      <c r="X37" s="1515">
        <f>当期実績!L36</f>
        <v>0</v>
      </c>
      <c r="Y37" s="1526">
        <f>前期実績!M36</f>
        <v>0</v>
      </c>
      <c r="Z37" s="1515">
        <f>当期実績!M36</f>
        <v>0</v>
      </c>
      <c r="AA37" s="1526">
        <f>前期実績!N36</f>
        <v>0</v>
      </c>
      <c r="AB37" s="1515">
        <f>当期実績!N36</f>
        <v>0</v>
      </c>
      <c r="AC37" s="1526">
        <f>前期実績!O36</f>
        <v>0</v>
      </c>
      <c r="AD37" s="1515">
        <f>当期実績!O36</f>
        <v>0</v>
      </c>
      <c r="AE37" s="1526">
        <f>前期実績!P36</f>
        <v>0</v>
      </c>
      <c r="AF37" s="1518">
        <f>当期実績!P36</f>
        <v>0</v>
      </c>
      <c r="AG37" s="1527">
        <f t="shared" si="5"/>
        <v>0</v>
      </c>
      <c r="AH37" s="1528">
        <f t="shared" ca="1" si="3"/>
        <v>0</v>
      </c>
      <c r="AI37" s="1528">
        <f t="shared" ca="1" si="4"/>
        <v>0</v>
      </c>
    </row>
    <row r="38" spans="2:35" s="1521" customFormat="1" ht="17.649999999999999" customHeight="1">
      <c r="B38" s="1522"/>
      <c r="C38" s="1529" t="str">
        <f>IF(当期実績!C37="","",当期実績!C37)</f>
        <v/>
      </c>
      <c r="D38" s="1523">
        <f t="shared" si="0"/>
        <v>0</v>
      </c>
      <c r="E38" s="1554">
        <f t="shared" si="1"/>
        <v>0</v>
      </c>
      <c r="F38" s="1525">
        <f t="shared" si="2"/>
        <v>0</v>
      </c>
      <c r="G38" s="1526">
        <f>前期実績!D37</f>
        <v>0</v>
      </c>
      <c r="H38" s="1515">
        <f>当期実績!D37</f>
        <v>0</v>
      </c>
      <c r="I38" s="1526">
        <f>前期実績!E37</f>
        <v>0</v>
      </c>
      <c r="J38" s="1515">
        <f>当期実績!E37</f>
        <v>0</v>
      </c>
      <c r="K38" s="1526">
        <f>前期実績!F37</f>
        <v>0</v>
      </c>
      <c r="L38" s="1515">
        <f>当期実績!F37</f>
        <v>0</v>
      </c>
      <c r="M38" s="1526">
        <f>前期実績!G37</f>
        <v>0</v>
      </c>
      <c r="N38" s="1515">
        <f>当期実績!G37</f>
        <v>0</v>
      </c>
      <c r="O38" s="1526">
        <f>前期実績!H37</f>
        <v>0</v>
      </c>
      <c r="P38" s="1515">
        <f>当期実績!H37</f>
        <v>0</v>
      </c>
      <c r="Q38" s="1526">
        <f>前期実績!I37</f>
        <v>0</v>
      </c>
      <c r="R38" s="1515">
        <f>当期実績!I37</f>
        <v>0</v>
      </c>
      <c r="S38" s="1526">
        <f>前期実績!J37</f>
        <v>0</v>
      </c>
      <c r="T38" s="1515">
        <f>当期実績!J37</f>
        <v>0</v>
      </c>
      <c r="U38" s="1526">
        <f>前期実績!K37</f>
        <v>0</v>
      </c>
      <c r="V38" s="1515">
        <f>当期実績!K37</f>
        <v>0</v>
      </c>
      <c r="W38" s="1526">
        <f>前期実績!L37</f>
        <v>0</v>
      </c>
      <c r="X38" s="1515">
        <f>当期実績!L37</f>
        <v>0</v>
      </c>
      <c r="Y38" s="1526">
        <f>前期実績!M37</f>
        <v>0</v>
      </c>
      <c r="Z38" s="1515">
        <f>当期実績!M37</f>
        <v>0</v>
      </c>
      <c r="AA38" s="1526">
        <f>前期実績!N37</f>
        <v>0</v>
      </c>
      <c r="AB38" s="1515">
        <f>当期実績!N37</f>
        <v>0</v>
      </c>
      <c r="AC38" s="1526">
        <f>前期実績!O37</f>
        <v>0</v>
      </c>
      <c r="AD38" s="1515">
        <f>当期実績!O37</f>
        <v>0</v>
      </c>
      <c r="AE38" s="1526">
        <f>前期実績!P37</f>
        <v>0</v>
      </c>
      <c r="AF38" s="1518">
        <f>当期実績!P37</f>
        <v>0</v>
      </c>
      <c r="AG38" s="1527">
        <f t="shared" si="5"/>
        <v>0</v>
      </c>
      <c r="AH38" s="1528">
        <f t="shared" ca="1" si="3"/>
        <v>0</v>
      </c>
      <c r="AI38" s="1528">
        <f t="shared" ca="1" si="4"/>
        <v>0</v>
      </c>
    </row>
    <row r="39" spans="2:35" s="1521" customFormat="1" ht="17.649999999999999" customHeight="1">
      <c r="B39" s="1522"/>
      <c r="C39" s="1529" t="str">
        <f>IF(当期実績!C38="","",当期実績!C38)</f>
        <v/>
      </c>
      <c r="D39" s="1523">
        <f t="shared" si="0"/>
        <v>0</v>
      </c>
      <c r="E39" s="1554">
        <f t="shared" si="1"/>
        <v>0</v>
      </c>
      <c r="F39" s="1525">
        <f t="shared" si="2"/>
        <v>0</v>
      </c>
      <c r="G39" s="1526">
        <f>前期実績!D38</f>
        <v>0</v>
      </c>
      <c r="H39" s="1515">
        <f>当期実績!D38</f>
        <v>0</v>
      </c>
      <c r="I39" s="1526">
        <f>前期実績!E38</f>
        <v>0</v>
      </c>
      <c r="J39" s="1515">
        <f>当期実績!E38</f>
        <v>0</v>
      </c>
      <c r="K39" s="1526">
        <f>前期実績!F38</f>
        <v>0</v>
      </c>
      <c r="L39" s="1515">
        <f>当期実績!F38</f>
        <v>0</v>
      </c>
      <c r="M39" s="1526">
        <f>前期実績!G38</f>
        <v>0</v>
      </c>
      <c r="N39" s="1515">
        <f>当期実績!G38</f>
        <v>0</v>
      </c>
      <c r="O39" s="1526">
        <f>前期実績!H38</f>
        <v>0</v>
      </c>
      <c r="P39" s="1515">
        <f>当期実績!H38</f>
        <v>0</v>
      </c>
      <c r="Q39" s="1526">
        <f>前期実績!I38</f>
        <v>0</v>
      </c>
      <c r="R39" s="1515">
        <f>当期実績!I38</f>
        <v>0</v>
      </c>
      <c r="S39" s="1526">
        <f>前期実績!J38</f>
        <v>0</v>
      </c>
      <c r="T39" s="1515">
        <f>当期実績!J38</f>
        <v>0</v>
      </c>
      <c r="U39" s="1526">
        <f>前期実績!K38</f>
        <v>0</v>
      </c>
      <c r="V39" s="1515">
        <f>当期実績!K38</f>
        <v>0</v>
      </c>
      <c r="W39" s="1526">
        <f>前期実績!L38</f>
        <v>0</v>
      </c>
      <c r="X39" s="1515">
        <f>当期実績!L38</f>
        <v>0</v>
      </c>
      <c r="Y39" s="1526">
        <f>前期実績!M38</f>
        <v>0</v>
      </c>
      <c r="Z39" s="1515">
        <f>当期実績!M38</f>
        <v>0</v>
      </c>
      <c r="AA39" s="1526">
        <f>前期実績!N38</f>
        <v>0</v>
      </c>
      <c r="AB39" s="1515">
        <f>当期実績!N38</f>
        <v>0</v>
      </c>
      <c r="AC39" s="1526">
        <f>前期実績!O38</f>
        <v>0</v>
      </c>
      <c r="AD39" s="1515">
        <f>当期実績!O38</f>
        <v>0</v>
      </c>
      <c r="AE39" s="1526">
        <f>前期実績!P38</f>
        <v>0</v>
      </c>
      <c r="AF39" s="1518">
        <f>当期実績!P38</f>
        <v>0</v>
      </c>
      <c r="AG39" s="1527">
        <f t="shared" si="5"/>
        <v>0</v>
      </c>
      <c r="AH39" s="1528">
        <f t="shared" ca="1" si="3"/>
        <v>0</v>
      </c>
      <c r="AI39" s="1528">
        <f t="shared" ca="1" si="4"/>
        <v>0</v>
      </c>
    </row>
    <row r="40" spans="2:35" s="1521" customFormat="1" ht="17.649999999999999" customHeight="1">
      <c r="B40" s="1522"/>
      <c r="C40" s="1529" t="str">
        <f>IF(当期実績!C39="","",当期実績!C39)</f>
        <v/>
      </c>
      <c r="D40" s="1567">
        <f t="shared" si="0"/>
        <v>0</v>
      </c>
      <c r="E40" s="1568">
        <f t="shared" si="1"/>
        <v>0</v>
      </c>
      <c r="F40" s="1569">
        <f t="shared" si="2"/>
        <v>0</v>
      </c>
      <c r="G40" s="1526">
        <f>前期実績!D39</f>
        <v>0</v>
      </c>
      <c r="H40" s="1515">
        <f>当期実績!D39</f>
        <v>0</v>
      </c>
      <c r="I40" s="1526">
        <f>前期実績!E39</f>
        <v>0</v>
      </c>
      <c r="J40" s="1515">
        <f>当期実績!E39</f>
        <v>0</v>
      </c>
      <c r="K40" s="1526">
        <f>前期実績!F39</f>
        <v>0</v>
      </c>
      <c r="L40" s="1515">
        <f>当期実績!F39</f>
        <v>0</v>
      </c>
      <c r="M40" s="1526">
        <f>前期実績!G39</f>
        <v>0</v>
      </c>
      <c r="N40" s="1515">
        <f>当期実績!G39</f>
        <v>0</v>
      </c>
      <c r="O40" s="1526">
        <f>前期実績!H39</f>
        <v>0</v>
      </c>
      <c r="P40" s="1515">
        <f>当期実績!H39</f>
        <v>0</v>
      </c>
      <c r="Q40" s="1526">
        <f>前期実績!I39</f>
        <v>0</v>
      </c>
      <c r="R40" s="1515">
        <f>当期実績!I39</f>
        <v>0</v>
      </c>
      <c r="S40" s="1526">
        <f>前期実績!J39</f>
        <v>0</v>
      </c>
      <c r="T40" s="1515">
        <f>当期実績!J39</f>
        <v>0</v>
      </c>
      <c r="U40" s="1526">
        <f>前期実績!K39</f>
        <v>0</v>
      </c>
      <c r="V40" s="1515">
        <f>当期実績!K39</f>
        <v>0</v>
      </c>
      <c r="W40" s="1526">
        <f>前期実績!L39</f>
        <v>0</v>
      </c>
      <c r="X40" s="1515">
        <f>当期実績!L39</f>
        <v>0</v>
      </c>
      <c r="Y40" s="1526">
        <f>前期実績!M39</f>
        <v>0</v>
      </c>
      <c r="Z40" s="1515">
        <f>当期実績!M39</f>
        <v>0</v>
      </c>
      <c r="AA40" s="1526">
        <f>前期実績!N39</f>
        <v>0</v>
      </c>
      <c r="AB40" s="1515">
        <f>当期実績!N39</f>
        <v>0</v>
      </c>
      <c r="AC40" s="1526">
        <f>前期実績!O39</f>
        <v>0</v>
      </c>
      <c r="AD40" s="1515">
        <f>当期実績!O39</f>
        <v>0</v>
      </c>
      <c r="AE40" s="1526">
        <f>前期実績!P39</f>
        <v>0</v>
      </c>
      <c r="AF40" s="1518">
        <f>当期実績!P39</f>
        <v>0</v>
      </c>
      <c r="AG40" s="1527">
        <f t="shared" si="5"/>
        <v>0</v>
      </c>
      <c r="AH40" s="1570">
        <f t="shared" ca="1" si="3"/>
        <v>0</v>
      </c>
      <c r="AI40" s="1570">
        <f t="shared" ca="1" si="4"/>
        <v>0</v>
      </c>
    </row>
    <row r="41" spans="2:35" s="1521" customFormat="1" ht="17.649999999999999" customHeight="1">
      <c r="B41" s="1522"/>
      <c r="C41" s="1529" t="str">
        <f>IF(当期実績!C40="","",当期実績!C40)</f>
        <v/>
      </c>
      <c r="D41" s="1523">
        <f t="shared" si="0"/>
        <v>0</v>
      </c>
      <c r="E41" s="1554">
        <f t="shared" si="1"/>
        <v>0</v>
      </c>
      <c r="F41" s="1525">
        <f t="shared" si="2"/>
        <v>0</v>
      </c>
      <c r="G41" s="1526">
        <f>前期実績!D40</f>
        <v>0</v>
      </c>
      <c r="H41" s="1515">
        <f>当期実績!D40</f>
        <v>0</v>
      </c>
      <c r="I41" s="1526">
        <f>前期実績!E40</f>
        <v>0</v>
      </c>
      <c r="J41" s="1515">
        <f>当期実績!E40</f>
        <v>0</v>
      </c>
      <c r="K41" s="1526">
        <f>前期実績!F40</f>
        <v>0</v>
      </c>
      <c r="L41" s="1515">
        <f>当期実績!F40</f>
        <v>0</v>
      </c>
      <c r="M41" s="1526">
        <f>前期実績!G40</f>
        <v>0</v>
      </c>
      <c r="N41" s="1515">
        <f>当期実績!G40</f>
        <v>0</v>
      </c>
      <c r="O41" s="1526">
        <f>前期実績!H40</f>
        <v>0</v>
      </c>
      <c r="P41" s="1515">
        <f>当期実績!H40</f>
        <v>0</v>
      </c>
      <c r="Q41" s="1526">
        <f>前期実績!I40</f>
        <v>0</v>
      </c>
      <c r="R41" s="1515">
        <f>当期実績!I40</f>
        <v>0</v>
      </c>
      <c r="S41" s="1526">
        <f>前期実績!J40</f>
        <v>0</v>
      </c>
      <c r="T41" s="1515">
        <f>当期実績!J40</f>
        <v>0</v>
      </c>
      <c r="U41" s="1526">
        <f>前期実績!K40</f>
        <v>0</v>
      </c>
      <c r="V41" s="1515">
        <f>当期実績!K40</f>
        <v>0</v>
      </c>
      <c r="W41" s="1526">
        <f>前期実績!L40</f>
        <v>0</v>
      </c>
      <c r="X41" s="1515">
        <f>当期実績!L40</f>
        <v>0</v>
      </c>
      <c r="Y41" s="1526">
        <f>前期実績!M40</f>
        <v>0</v>
      </c>
      <c r="Z41" s="1515">
        <f>当期実績!M40</f>
        <v>0</v>
      </c>
      <c r="AA41" s="1526">
        <f>前期実績!N40</f>
        <v>0</v>
      </c>
      <c r="AB41" s="1515">
        <f>当期実績!N40</f>
        <v>0</v>
      </c>
      <c r="AC41" s="1526">
        <f>前期実績!O40</f>
        <v>0</v>
      </c>
      <c r="AD41" s="1515">
        <f>当期実績!O40</f>
        <v>0</v>
      </c>
      <c r="AE41" s="1526">
        <f>前期実績!P40</f>
        <v>0</v>
      </c>
      <c r="AF41" s="1518">
        <f>当期実績!P40</f>
        <v>0</v>
      </c>
      <c r="AG41" s="1527">
        <f t="shared" si="5"/>
        <v>0</v>
      </c>
      <c r="AH41" s="1528">
        <f t="shared" ca="1" si="3"/>
        <v>0</v>
      </c>
      <c r="AI41" s="1528">
        <f t="shared" ca="1" si="4"/>
        <v>0</v>
      </c>
    </row>
    <row r="42" spans="2:35" s="1521" customFormat="1" ht="17.649999999999999" customHeight="1">
      <c r="B42" s="1522"/>
      <c r="C42" s="1529" t="str">
        <f>IF(当期実績!C41="","",当期実績!C41)</f>
        <v/>
      </c>
      <c r="D42" s="1523">
        <f t="shared" si="0"/>
        <v>0</v>
      </c>
      <c r="E42" s="1524">
        <f t="shared" si="1"/>
        <v>0</v>
      </c>
      <c r="F42" s="1525">
        <f t="shared" si="2"/>
        <v>0</v>
      </c>
      <c r="G42" s="1526">
        <f>前期実績!D41</f>
        <v>0</v>
      </c>
      <c r="H42" s="1515">
        <f>当期実績!D41</f>
        <v>0</v>
      </c>
      <c r="I42" s="1526">
        <f>前期実績!E41</f>
        <v>0</v>
      </c>
      <c r="J42" s="1515">
        <f>当期実績!E41</f>
        <v>0</v>
      </c>
      <c r="K42" s="1526">
        <f>前期実績!F41</f>
        <v>0</v>
      </c>
      <c r="L42" s="1515">
        <f>当期実績!F41</f>
        <v>0</v>
      </c>
      <c r="M42" s="1526">
        <f>前期実績!G41</f>
        <v>0</v>
      </c>
      <c r="N42" s="1515">
        <f>当期実績!G41</f>
        <v>0</v>
      </c>
      <c r="O42" s="1526">
        <f>前期実績!H41</f>
        <v>0</v>
      </c>
      <c r="P42" s="1515">
        <f>当期実績!H41</f>
        <v>0</v>
      </c>
      <c r="Q42" s="1526">
        <f>前期実績!I41</f>
        <v>0</v>
      </c>
      <c r="R42" s="1515">
        <f>当期実績!I41</f>
        <v>0</v>
      </c>
      <c r="S42" s="1526">
        <f>前期実績!J41</f>
        <v>0</v>
      </c>
      <c r="T42" s="1515">
        <f>当期実績!J41</f>
        <v>0</v>
      </c>
      <c r="U42" s="1526">
        <f>前期実績!K41</f>
        <v>0</v>
      </c>
      <c r="V42" s="1515">
        <f>当期実績!K41</f>
        <v>0</v>
      </c>
      <c r="W42" s="1526">
        <f>前期実績!L41</f>
        <v>0</v>
      </c>
      <c r="X42" s="1515">
        <f>当期実績!L41</f>
        <v>0</v>
      </c>
      <c r="Y42" s="1526">
        <f>前期実績!M41</f>
        <v>0</v>
      </c>
      <c r="Z42" s="1515">
        <f>当期実績!M41</f>
        <v>0</v>
      </c>
      <c r="AA42" s="1526">
        <f>前期実績!N41</f>
        <v>0</v>
      </c>
      <c r="AB42" s="1515">
        <f>当期実績!N41</f>
        <v>0</v>
      </c>
      <c r="AC42" s="1526">
        <f>前期実績!O41</f>
        <v>0</v>
      </c>
      <c r="AD42" s="1515">
        <f>当期実績!O41</f>
        <v>0</v>
      </c>
      <c r="AE42" s="1526">
        <f>前期実績!P41</f>
        <v>0</v>
      </c>
      <c r="AF42" s="1518">
        <f>当期実績!P41</f>
        <v>0</v>
      </c>
      <c r="AG42" s="1527">
        <f t="shared" si="5"/>
        <v>0</v>
      </c>
      <c r="AH42" s="1528">
        <f t="shared" ca="1" si="3"/>
        <v>0</v>
      </c>
      <c r="AI42" s="1528">
        <f t="shared" ca="1" si="4"/>
        <v>0</v>
      </c>
    </row>
    <row r="43" spans="2:35" s="1521" customFormat="1" ht="17.649999999999999" customHeight="1">
      <c r="B43" s="1522"/>
      <c r="C43" s="1529" t="str">
        <f>IF(当期実績!C42="","",当期実績!C42)</f>
        <v/>
      </c>
      <c r="D43" s="1523">
        <f t="shared" si="0"/>
        <v>0</v>
      </c>
      <c r="E43" s="1524">
        <f t="shared" si="1"/>
        <v>0</v>
      </c>
      <c r="F43" s="1525">
        <f t="shared" si="2"/>
        <v>0</v>
      </c>
      <c r="G43" s="1526">
        <f>前期実績!D42</f>
        <v>0</v>
      </c>
      <c r="H43" s="1515">
        <f>当期実績!D42</f>
        <v>0</v>
      </c>
      <c r="I43" s="1526">
        <f>前期実績!E42</f>
        <v>0</v>
      </c>
      <c r="J43" s="1515">
        <f>当期実績!E42</f>
        <v>0</v>
      </c>
      <c r="K43" s="1526">
        <f>前期実績!F42</f>
        <v>0</v>
      </c>
      <c r="L43" s="1515">
        <f>当期実績!F42</f>
        <v>0</v>
      </c>
      <c r="M43" s="1526">
        <f>前期実績!G42</f>
        <v>0</v>
      </c>
      <c r="N43" s="1515">
        <f>当期実績!G42</f>
        <v>0</v>
      </c>
      <c r="O43" s="1526">
        <f>前期実績!H42</f>
        <v>0</v>
      </c>
      <c r="P43" s="1515">
        <f>当期実績!H42</f>
        <v>0</v>
      </c>
      <c r="Q43" s="1526">
        <f>前期実績!I42</f>
        <v>0</v>
      </c>
      <c r="R43" s="1515">
        <f>当期実績!I42</f>
        <v>0</v>
      </c>
      <c r="S43" s="1526">
        <f>前期実績!J42</f>
        <v>0</v>
      </c>
      <c r="T43" s="1515">
        <f>当期実績!J42</f>
        <v>0</v>
      </c>
      <c r="U43" s="1526">
        <f>前期実績!K42</f>
        <v>0</v>
      </c>
      <c r="V43" s="1515">
        <f>当期実績!K42</f>
        <v>0</v>
      </c>
      <c r="W43" s="1526">
        <f>前期実績!L42</f>
        <v>0</v>
      </c>
      <c r="X43" s="1515">
        <f>当期実績!L42</f>
        <v>0</v>
      </c>
      <c r="Y43" s="1526">
        <f>前期実績!M42</f>
        <v>0</v>
      </c>
      <c r="Z43" s="1515">
        <f>当期実績!M42</f>
        <v>0</v>
      </c>
      <c r="AA43" s="1526">
        <f>前期実績!N42</f>
        <v>0</v>
      </c>
      <c r="AB43" s="1515">
        <f>当期実績!N42</f>
        <v>0</v>
      </c>
      <c r="AC43" s="1526">
        <f>前期実績!O42</f>
        <v>0</v>
      </c>
      <c r="AD43" s="1515">
        <f>当期実績!O42</f>
        <v>0</v>
      </c>
      <c r="AE43" s="1526">
        <f>前期実績!P42</f>
        <v>0</v>
      </c>
      <c r="AF43" s="1518">
        <f>当期実績!P42</f>
        <v>0</v>
      </c>
      <c r="AG43" s="1527">
        <f t="shared" si="5"/>
        <v>0</v>
      </c>
      <c r="AH43" s="1528">
        <f t="shared" ca="1" si="3"/>
        <v>0</v>
      </c>
      <c r="AI43" s="1528">
        <f t="shared" ca="1" si="4"/>
        <v>0</v>
      </c>
    </row>
    <row r="44" spans="2:35" s="1521" customFormat="1" ht="17.649999999999999" customHeight="1">
      <c r="B44" s="1522"/>
      <c r="C44" s="1529" t="str">
        <f>IF(当期実績!C43="","",当期実績!C43)</f>
        <v/>
      </c>
      <c r="D44" s="1523">
        <f t="shared" si="0"/>
        <v>0</v>
      </c>
      <c r="E44" s="1524">
        <f t="shared" si="1"/>
        <v>0</v>
      </c>
      <c r="F44" s="1525">
        <f t="shared" si="2"/>
        <v>0</v>
      </c>
      <c r="G44" s="1526">
        <f>前期実績!D43</f>
        <v>0</v>
      </c>
      <c r="H44" s="1515">
        <f>当期実績!D43</f>
        <v>0</v>
      </c>
      <c r="I44" s="1526">
        <f>前期実績!E43</f>
        <v>0</v>
      </c>
      <c r="J44" s="1515">
        <f>当期実績!E43</f>
        <v>0</v>
      </c>
      <c r="K44" s="1526">
        <f>前期実績!F43</f>
        <v>0</v>
      </c>
      <c r="L44" s="1515">
        <f>当期実績!F43</f>
        <v>0</v>
      </c>
      <c r="M44" s="1526">
        <f>前期実績!G43</f>
        <v>0</v>
      </c>
      <c r="N44" s="1515">
        <f>当期実績!G43</f>
        <v>0</v>
      </c>
      <c r="O44" s="1526">
        <f>前期実績!H43</f>
        <v>0</v>
      </c>
      <c r="P44" s="1515">
        <f>当期実績!H43</f>
        <v>0</v>
      </c>
      <c r="Q44" s="1526">
        <f>前期実績!I43</f>
        <v>0</v>
      </c>
      <c r="R44" s="1515">
        <f>当期実績!I43</f>
        <v>0</v>
      </c>
      <c r="S44" s="1526">
        <f>前期実績!J43</f>
        <v>0</v>
      </c>
      <c r="T44" s="1515">
        <f>当期実績!J43</f>
        <v>0</v>
      </c>
      <c r="U44" s="1526">
        <f>前期実績!K43</f>
        <v>0</v>
      </c>
      <c r="V44" s="1515">
        <f>当期実績!K43</f>
        <v>0</v>
      </c>
      <c r="W44" s="1526">
        <f>前期実績!L43</f>
        <v>0</v>
      </c>
      <c r="X44" s="1515">
        <f>当期実績!L43</f>
        <v>0</v>
      </c>
      <c r="Y44" s="1526">
        <f>前期実績!M43</f>
        <v>0</v>
      </c>
      <c r="Z44" s="1515">
        <f>当期実績!M43</f>
        <v>0</v>
      </c>
      <c r="AA44" s="1526">
        <f>前期実績!N43</f>
        <v>0</v>
      </c>
      <c r="AB44" s="1515">
        <f>当期実績!N43</f>
        <v>0</v>
      </c>
      <c r="AC44" s="1526">
        <f>前期実績!O43</f>
        <v>0</v>
      </c>
      <c r="AD44" s="1515">
        <f>当期実績!O43</f>
        <v>0</v>
      </c>
      <c r="AE44" s="1526">
        <f>前期実績!P43</f>
        <v>0</v>
      </c>
      <c r="AF44" s="1518">
        <f>当期実績!P43</f>
        <v>0</v>
      </c>
      <c r="AG44" s="1527">
        <f t="shared" si="5"/>
        <v>0</v>
      </c>
      <c r="AH44" s="1528">
        <f t="shared" ca="1" si="3"/>
        <v>0</v>
      </c>
      <c r="AI44" s="1528">
        <f t="shared" ca="1" si="4"/>
        <v>0</v>
      </c>
    </row>
    <row r="45" spans="2:35" s="1521" customFormat="1" ht="17.649999999999999" customHeight="1">
      <c r="B45" s="1522"/>
      <c r="C45" s="1529" t="str">
        <f>IF(当期実績!C44="","",当期実績!C44)</f>
        <v/>
      </c>
      <c r="D45" s="1523">
        <f t="shared" si="0"/>
        <v>0</v>
      </c>
      <c r="E45" s="1524">
        <f t="shared" si="1"/>
        <v>0</v>
      </c>
      <c r="F45" s="1525">
        <f t="shared" si="2"/>
        <v>0</v>
      </c>
      <c r="G45" s="1526">
        <f>前期実績!D44</f>
        <v>0</v>
      </c>
      <c r="H45" s="1515">
        <f>当期実績!D44</f>
        <v>0</v>
      </c>
      <c r="I45" s="1526">
        <f>前期実績!E44</f>
        <v>0</v>
      </c>
      <c r="J45" s="1515">
        <f>当期実績!E44</f>
        <v>0</v>
      </c>
      <c r="K45" s="1526">
        <f>前期実績!F44</f>
        <v>0</v>
      </c>
      <c r="L45" s="1515">
        <f>当期実績!F44</f>
        <v>0</v>
      </c>
      <c r="M45" s="1526">
        <f>前期実績!G44</f>
        <v>0</v>
      </c>
      <c r="N45" s="1515">
        <f>当期実績!G44</f>
        <v>0</v>
      </c>
      <c r="O45" s="1526">
        <f>前期実績!H44</f>
        <v>0</v>
      </c>
      <c r="P45" s="1515">
        <f>当期実績!H44</f>
        <v>0</v>
      </c>
      <c r="Q45" s="1526">
        <f>前期実績!I44</f>
        <v>0</v>
      </c>
      <c r="R45" s="1515">
        <f>当期実績!I44</f>
        <v>0</v>
      </c>
      <c r="S45" s="1526">
        <f>前期実績!J44</f>
        <v>0</v>
      </c>
      <c r="T45" s="1515">
        <f>当期実績!J44</f>
        <v>0</v>
      </c>
      <c r="U45" s="1526">
        <f>前期実績!K44</f>
        <v>0</v>
      </c>
      <c r="V45" s="1515">
        <f>当期実績!K44</f>
        <v>0</v>
      </c>
      <c r="W45" s="1526">
        <f>前期実績!L44</f>
        <v>0</v>
      </c>
      <c r="X45" s="1515">
        <f>当期実績!L44</f>
        <v>0</v>
      </c>
      <c r="Y45" s="1526">
        <f>前期実績!M44</f>
        <v>0</v>
      </c>
      <c r="Z45" s="1515">
        <f>当期実績!M44</f>
        <v>0</v>
      </c>
      <c r="AA45" s="1526">
        <f>前期実績!N44</f>
        <v>0</v>
      </c>
      <c r="AB45" s="1515">
        <f>当期実績!N44</f>
        <v>0</v>
      </c>
      <c r="AC45" s="1526">
        <f>前期実績!O44</f>
        <v>0</v>
      </c>
      <c r="AD45" s="1515">
        <f>当期実績!O44</f>
        <v>0</v>
      </c>
      <c r="AE45" s="1526">
        <f>前期実績!P44</f>
        <v>0</v>
      </c>
      <c r="AF45" s="1518">
        <f>当期実績!P44</f>
        <v>0</v>
      </c>
      <c r="AG45" s="1527">
        <f t="shared" si="5"/>
        <v>0</v>
      </c>
      <c r="AH45" s="1528">
        <f t="shared" ca="1" si="3"/>
        <v>0</v>
      </c>
      <c r="AI45" s="1528">
        <f t="shared" ca="1" si="4"/>
        <v>0</v>
      </c>
    </row>
    <row r="46" spans="2:35" s="1521" customFormat="1" ht="17.649999999999999" customHeight="1">
      <c r="B46" s="1522"/>
      <c r="C46" s="1548" t="str">
        <f>IF(当期実績!C45="","",当期実績!C45)</f>
        <v>人件費計</v>
      </c>
      <c r="D46" s="1531">
        <f t="shared" si="0"/>
        <v>0</v>
      </c>
      <c r="E46" s="1556">
        <f t="shared" si="1"/>
        <v>0</v>
      </c>
      <c r="F46" s="1533">
        <f t="shared" si="2"/>
        <v>0</v>
      </c>
      <c r="G46" s="1549">
        <f>前期実績!D45</f>
        <v>0</v>
      </c>
      <c r="H46" s="1550">
        <f>当期実績!D45</f>
        <v>0</v>
      </c>
      <c r="I46" s="1549">
        <f>前期実績!E45</f>
        <v>0</v>
      </c>
      <c r="J46" s="1550">
        <f>当期実績!E45</f>
        <v>0</v>
      </c>
      <c r="K46" s="1549">
        <f>前期実績!F45</f>
        <v>0</v>
      </c>
      <c r="L46" s="1550">
        <f>当期実績!F45</f>
        <v>0</v>
      </c>
      <c r="M46" s="1549">
        <f>前期実績!G45</f>
        <v>0</v>
      </c>
      <c r="N46" s="1550">
        <f>当期実績!G45</f>
        <v>0</v>
      </c>
      <c r="O46" s="1549">
        <f>前期実績!H45</f>
        <v>0</v>
      </c>
      <c r="P46" s="1550">
        <f>当期実績!H45</f>
        <v>0</v>
      </c>
      <c r="Q46" s="1549">
        <f>前期実績!I45</f>
        <v>0</v>
      </c>
      <c r="R46" s="1550">
        <f>当期実績!I45</f>
        <v>0</v>
      </c>
      <c r="S46" s="1549">
        <f>前期実績!J45</f>
        <v>0</v>
      </c>
      <c r="T46" s="1550">
        <f>当期実績!J45</f>
        <v>0</v>
      </c>
      <c r="U46" s="1549">
        <f>前期実績!K45</f>
        <v>0</v>
      </c>
      <c r="V46" s="1550">
        <f>当期実績!K45</f>
        <v>0</v>
      </c>
      <c r="W46" s="1549">
        <f>前期実績!L45</f>
        <v>0</v>
      </c>
      <c r="X46" s="1550">
        <f>当期実績!L45</f>
        <v>0</v>
      </c>
      <c r="Y46" s="1549">
        <f>前期実績!M45</f>
        <v>0</v>
      </c>
      <c r="Z46" s="1550">
        <f>当期実績!M45</f>
        <v>0</v>
      </c>
      <c r="AA46" s="1549">
        <f>前期実績!N45</f>
        <v>0</v>
      </c>
      <c r="AB46" s="1550">
        <f>当期実績!N45</f>
        <v>0</v>
      </c>
      <c r="AC46" s="1549">
        <f>前期実績!O45</f>
        <v>0</v>
      </c>
      <c r="AD46" s="1550">
        <f>当期実績!O45</f>
        <v>0</v>
      </c>
      <c r="AE46" s="1549">
        <f>前期実績!P45</f>
        <v>0</v>
      </c>
      <c r="AF46" s="1551">
        <f>当期実績!P45</f>
        <v>0</v>
      </c>
      <c r="AG46" s="1552">
        <f t="shared" si="5"/>
        <v>0</v>
      </c>
      <c r="AH46" s="1553">
        <f t="shared" ca="1" si="3"/>
        <v>0</v>
      </c>
      <c r="AI46" s="1553">
        <f t="shared" ca="1" si="4"/>
        <v>0</v>
      </c>
    </row>
    <row r="47" spans="2:35" s="1521" customFormat="1" ht="17.649999999999999" customHeight="1">
      <c r="B47" s="1522"/>
      <c r="C47" s="1529" t="str">
        <f>IF(当期実績!C46="","",当期実績!C46)</f>
        <v>[その他販売管理費]</v>
      </c>
      <c r="D47" s="1540">
        <f t="shared" si="0"/>
        <v>0</v>
      </c>
      <c r="E47" s="1566">
        <f t="shared" si="1"/>
        <v>0</v>
      </c>
      <c r="F47" s="1542">
        <f t="shared" si="2"/>
        <v>0</v>
      </c>
      <c r="G47" s="1543">
        <f>前期実績!D46</f>
        <v>0</v>
      </c>
      <c r="H47" s="1544">
        <f>当期実績!D46</f>
        <v>0</v>
      </c>
      <c r="I47" s="1543">
        <f>前期実績!E46</f>
        <v>0</v>
      </c>
      <c r="J47" s="1544">
        <f>当期実績!E46</f>
        <v>0</v>
      </c>
      <c r="K47" s="1543">
        <f>前期実績!F46</f>
        <v>0</v>
      </c>
      <c r="L47" s="1544">
        <f>当期実績!F46</f>
        <v>0</v>
      </c>
      <c r="M47" s="1543">
        <f>前期実績!G46</f>
        <v>0</v>
      </c>
      <c r="N47" s="1544">
        <f>当期実績!G46</f>
        <v>0</v>
      </c>
      <c r="O47" s="1543">
        <f>前期実績!H46</f>
        <v>0</v>
      </c>
      <c r="P47" s="1544">
        <f>当期実績!H46</f>
        <v>0</v>
      </c>
      <c r="Q47" s="1543">
        <f>前期実績!I46</f>
        <v>0</v>
      </c>
      <c r="R47" s="1544">
        <f>当期実績!I46</f>
        <v>0</v>
      </c>
      <c r="S47" s="1543">
        <f>前期実績!J46</f>
        <v>0</v>
      </c>
      <c r="T47" s="1544">
        <f>当期実績!J46</f>
        <v>0</v>
      </c>
      <c r="U47" s="1543">
        <f>前期実績!K46</f>
        <v>0</v>
      </c>
      <c r="V47" s="1544">
        <f>当期実績!K46</f>
        <v>0</v>
      </c>
      <c r="W47" s="1543">
        <f>前期実績!L46</f>
        <v>0</v>
      </c>
      <c r="X47" s="1544">
        <f>当期実績!L46</f>
        <v>0</v>
      </c>
      <c r="Y47" s="1543">
        <f>前期実績!M46</f>
        <v>0</v>
      </c>
      <c r="Z47" s="1544">
        <f>当期実績!M46</f>
        <v>0</v>
      </c>
      <c r="AA47" s="1543">
        <f>前期実績!N46</f>
        <v>0</v>
      </c>
      <c r="AB47" s="1544">
        <f>当期実績!N46</f>
        <v>0</v>
      </c>
      <c r="AC47" s="1543">
        <f>前期実績!O46</f>
        <v>0</v>
      </c>
      <c r="AD47" s="1544">
        <f>当期実績!O46</f>
        <v>0</v>
      </c>
      <c r="AE47" s="1543">
        <f>前期実績!P46</f>
        <v>0</v>
      </c>
      <c r="AF47" s="1545">
        <f>当期実績!P46</f>
        <v>0</v>
      </c>
      <c r="AG47" s="1546">
        <f t="shared" si="5"/>
        <v>0</v>
      </c>
      <c r="AH47" s="1547">
        <f t="shared" ca="1" si="3"/>
        <v>0</v>
      </c>
      <c r="AI47" s="1547">
        <f t="shared" ca="1" si="4"/>
        <v>0</v>
      </c>
    </row>
    <row r="48" spans="2:35" s="1521" customFormat="1" ht="17.649999999999999" customHeight="1">
      <c r="B48" s="1522"/>
      <c r="C48" s="1529" t="str">
        <f>IF(当期実績!C47="","",当期実績!C47)</f>
        <v/>
      </c>
      <c r="D48" s="1523">
        <f t="shared" si="0"/>
        <v>0</v>
      </c>
      <c r="E48" s="1524">
        <f t="shared" si="1"/>
        <v>0</v>
      </c>
      <c r="F48" s="1525">
        <f t="shared" si="2"/>
        <v>0</v>
      </c>
      <c r="G48" s="1526">
        <f>前期実績!D47</f>
        <v>0</v>
      </c>
      <c r="H48" s="1515">
        <f>当期実績!D47</f>
        <v>0</v>
      </c>
      <c r="I48" s="1526">
        <f>前期実績!E47</f>
        <v>0</v>
      </c>
      <c r="J48" s="1515">
        <f>当期実績!E47</f>
        <v>0</v>
      </c>
      <c r="K48" s="1526">
        <f>前期実績!F47</f>
        <v>0</v>
      </c>
      <c r="L48" s="1515">
        <f>当期実績!F47</f>
        <v>0</v>
      </c>
      <c r="M48" s="1526">
        <f>前期実績!G47</f>
        <v>0</v>
      </c>
      <c r="N48" s="1515">
        <f>当期実績!G47</f>
        <v>0</v>
      </c>
      <c r="O48" s="1526">
        <f>前期実績!H47</f>
        <v>0</v>
      </c>
      <c r="P48" s="1515">
        <f>当期実績!H47</f>
        <v>0</v>
      </c>
      <c r="Q48" s="1526">
        <f>前期実績!I47</f>
        <v>0</v>
      </c>
      <c r="R48" s="1515">
        <f>当期実績!I47</f>
        <v>0</v>
      </c>
      <c r="S48" s="1526">
        <f>前期実績!J47</f>
        <v>0</v>
      </c>
      <c r="T48" s="1515">
        <f>当期実績!J47</f>
        <v>0</v>
      </c>
      <c r="U48" s="1526">
        <f>前期実績!K47</f>
        <v>0</v>
      </c>
      <c r="V48" s="1515">
        <f>当期実績!K47</f>
        <v>0</v>
      </c>
      <c r="W48" s="1526">
        <f>前期実績!L47</f>
        <v>0</v>
      </c>
      <c r="X48" s="1515">
        <f>当期実績!L47</f>
        <v>0</v>
      </c>
      <c r="Y48" s="1526">
        <f>前期実績!M47</f>
        <v>0</v>
      </c>
      <c r="Z48" s="1515">
        <f>当期実績!M47</f>
        <v>0</v>
      </c>
      <c r="AA48" s="1526">
        <f>前期実績!N47</f>
        <v>0</v>
      </c>
      <c r="AB48" s="1515">
        <f>当期実績!N47</f>
        <v>0</v>
      </c>
      <c r="AC48" s="1526">
        <f>前期実績!O47</f>
        <v>0</v>
      </c>
      <c r="AD48" s="1515">
        <f>当期実績!O47</f>
        <v>0</v>
      </c>
      <c r="AE48" s="1526">
        <f>前期実績!P47</f>
        <v>0</v>
      </c>
      <c r="AF48" s="1518">
        <f>当期実績!P47</f>
        <v>0</v>
      </c>
      <c r="AG48" s="1527">
        <f t="shared" si="5"/>
        <v>0</v>
      </c>
      <c r="AH48" s="1528">
        <f t="shared" ca="1" si="3"/>
        <v>0</v>
      </c>
      <c r="AI48" s="1528">
        <f t="shared" ca="1" si="4"/>
        <v>0</v>
      </c>
    </row>
    <row r="49" spans="2:35" s="1521" customFormat="1" ht="17.649999999999999" customHeight="1">
      <c r="B49" s="1522"/>
      <c r="C49" s="1529" t="str">
        <f>IF(当期実績!C48="","",当期実績!C48)</f>
        <v/>
      </c>
      <c r="D49" s="1523">
        <f t="shared" si="0"/>
        <v>0</v>
      </c>
      <c r="E49" s="1554">
        <f t="shared" si="1"/>
        <v>0</v>
      </c>
      <c r="F49" s="1525">
        <f t="shared" si="2"/>
        <v>0</v>
      </c>
      <c r="G49" s="1526">
        <f>前期実績!D48</f>
        <v>0</v>
      </c>
      <c r="H49" s="1515">
        <f>当期実績!D48</f>
        <v>0</v>
      </c>
      <c r="I49" s="1526">
        <f>前期実績!E48</f>
        <v>0</v>
      </c>
      <c r="J49" s="1515">
        <f>当期実績!E48</f>
        <v>0</v>
      </c>
      <c r="K49" s="1526">
        <f>前期実績!F48</f>
        <v>0</v>
      </c>
      <c r="L49" s="1515">
        <f>当期実績!F48</f>
        <v>0</v>
      </c>
      <c r="M49" s="1526">
        <f>前期実績!G48</f>
        <v>0</v>
      </c>
      <c r="N49" s="1515">
        <f>当期実績!G48</f>
        <v>0</v>
      </c>
      <c r="O49" s="1526">
        <f>前期実績!H48</f>
        <v>0</v>
      </c>
      <c r="P49" s="1515">
        <f>当期実績!H48</f>
        <v>0</v>
      </c>
      <c r="Q49" s="1526">
        <f>前期実績!I48</f>
        <v>0</v>
      </c>
      <c r="R49" s="1515">
        <f>当期実績!I48</f>
        <v>0</v>
      </c>
      <c r="S49" s="1526">
        <f>前期実績!J48</f>
        <v>0</v>
      </c>
      <c r="T49" s="1515">
        <f>当期実績!J48</f>
        <v>0</v>
      </c>
      <c r="U49" s="1526">
        <f>前期実績!K48</f>
        <v>0</v>
      </c>
      <c r="V49" s="1515">
        <f>当期実績!K48</f>
        <v>0</v>
      </c>
      <c r="W49" s="1526">
        <f>前期実績!L48</f>
        <v>0</v>
      </c>
      <c r="X49" s="1515">
        <f>当期実績!L48</f>
        <v>0</v>
      </c>
      <c r="Y49" s="1526">
        <f>前期実績!M48</f>
        <v>0</v>
      </c>
      <c r="Z49" s="1515">
        <f>当期実績!M48</f>
        <v>0</v>
      </c>
      <c r="AA49" s="1526">
        <f>前期実績!N48</f>
        <v>0</v>
      </c>
      <c r="AB49" s="1515">
        <f>当期実績!N48</f>
        <v>0</v>
      </c>
      <c r="AC49" s="1526">
        <f>前期実績!O48</f>
        <v>0</v>
      </c>
      <c r="AD49" s="1515">
        <f>当期実績!O48</f>
        <v>0</v>
      </c>
      <c r="AE49" s="1526">
        <f>前期実績!P48</f>
        <v>0</v>
      </c>
      <c r="AF49" s="1518">
        <f>当期実績!P48</f>
        <v>0</v>
      </c>
      <c r="AG49" s="1527">
        <f t="shared" si="5"/>
        <v>0</v>
      </c>
      <c r="AH49" s="1528">
        <f t="shared" ca="1" si="3"/>
        <v>0</v>
      </c>
      <c r="AI49" s="1528">
        <f t="shared" ca="1" si="4"/>
        <v>0</v>
      </c>
    </row>
    <row r="50" spans="2:35" s="1521" customFormat="1" ht="17.649999999999999" customHeight="1">
      <c r="B50" s="1522"/>
      <c r="C50" s="1529" t="str">
        <f>IF(当期実績!C49="","",当期実績!C49)</f>
        <v/>
      </c>
      <c r="D50" s="1523">
        <f t="shared" si="0"/>
        <v>0</v>
      </c>
      <c r="E50" s="1524">
        <f t="shared" si="1"/>
        <v>0</v>
      </c>
      <c r="F50" s="1525">
        <f t="shared" si="2"/>
        <v>0</v>
      </c>
      <c r="G50" s="1526">
        <f>前期実績!D49</f>
        <v>0</v>
      </c>
      <c r="H50" s="1515">
        <f>当期実績!D49</f>
        <v>0</v>
      </c>
      <c r="I50" s="1526">
        <f>前期実績!E49</f>
        <v>0</v>
      </c>
      <c r="J50" s="1515">
        <f>当期実績!E49</f>
        <v>0</v>
      </c>
      <c r="K50" s="1526">
        <f>前期実績!F49</f>
        <v>0</v>
      </c>
      <c r="L50" s="1515">
        <f>当期実績!F49</f>
        <v>0</v>
      </c>
      <c r="M50" s="1526">
        <f>前期実績!G49</f>
        <v>0</v>
      </c>
      <c r="N50" s="1515">
        <f>当期実績!G49</f>
        <v>0</v>
      </c>
      <c r="O50" s="1526">
        <f>前期実績!H49</f>
        <v>0</v>
      </c>
      <c r="P50" s="1515">
        <f>当期実績!H49</f>
        <v>0</v>
      </c>
      <c r="Q50" s="1526">
        <f>前期実績!I49</f>
        <v>0</v>
      </c>
      <c r="R50" s="1515">
        <f>当期実績!I49</f>
        <v>0</v>
      </c>
      <c r="S50" s="1526">
        <f>前期実績!J49</f>
        <v>0</v>
      </c>
      <c r="T50" s="1515">
        <f>当期実績!J49</f>
        <v>0</v>
      </c>
      <c r="U50" s="1526">
        <f>前期実績!K49</f>
        <v>0</v>
      </c>
      <c r="V50" s="1515">
        <f>当期実績!K49</f>
        <v>0</v>
      </c>
      <c r="W50" s="1526">
        <f>前期実績!L49</f>
        <v>0</v>
      </c>
      <c r="X50" s="1515">
        <f>当期実績!L49</f>
        <v>0</v>
      </c>
      <c r="Y50" s="1526">
        <f>前期実績!M49</f>
        <v>0</v>
      </c>
      <c r="Z50" s="1515">
        <f>当期実績!M49</f>
        <v>0</v>
      </c>
      <c r="AA50" s="1526">
        <f>前期実績!N49</f>
        <v>0</v>
      </c>
      <c r="AB50" s="1515">
        <f>当期実績!N49</f>
        <v>0</v>
      </c>
      <c r="AC50" s="1526">
        <f>前期実績!O49</f>
        <v>0</v>
      </c>
      <c r="AD50" s="1515">
        <f>当期実績!O49</f>
        <v>0</v>
      </c>
      <c r="AE50" s="1526">
        <f>前期実績!P49</f>
        <v>0</v>
      </c>
      <c r="AF50" s="1518">
        <f>当期実績!P49</f>
        <v>0</v>
      </c>
      <c r="AG50" s="1527">
        <f t="shared" si="5"/>
        <v>0</v>
      </c>
      <c r="AH50" s="1528">
        <f t="shared" ca="1" si="3"/>
        <v>0</v>
      </c>
      <c r="AI50" s="1528">
        <f t="shared" ca="1" si="4"/>
        <v>0</v>
      </c>
    </row>
    <row r="51" spans="2:35" s="1521" customFormat="1" ht="17.649999999999999" customHeight="1">
      <c r="B51" s="1522"/>
      <c r="C51" s="1529" t="str">
        <f>IF(当期実績!C50="","",当期実績!C50)</f>
        <v/>
      </c>
      <c r="D51" s="1523">
        <f t="shared" si="0"/>
        <v>0</v>
      </c>
      <c r="E51" s="1524">
        <f t="shared" si="1"/>
        <v>0</v>
      </c>
      <c r="F51" s="1525">
        <f t="shared" si="2"/>
        <v>0</v>
      </c>
      <c r="G51" s="1526">
        <f>前期実績!D50</f>
        <v>0</v>
      </c>
      <c r="H51" s="1515">
        <f>当期実績!D50</f>
        <v>0</v>
      </c>
      <c r="I51" s="1526">
        <f>前期実績!E50</f>
        <v>0</v>
      </c>
      <c r="J51" s="1515">
        <f>当期実績!E50</f>
        <v>0</v>
      </c>
      <c r="K51" s="1526">
        <f>前期実績!F50</f>
        <v>0</v>
      </c>
      <c r="L51" s="1515">
        <f>当期実績!F50</f>
        <v>0</v>
      </c>
      <c r="M51" s="1526">
        <f>前期実績!G50</f>
        <v>0</v>
      </c>
      <c r="N51" s="1515">
        <f>当期実績!G50</f>
        <v>0</v>
      </c>
      <c r="O51" s="1526">
        <f>前期実績!H50</f>
        <v>0</v>
      </c>
      <c r="P51" s="1515">
        <f>当期実績!H50</f>
        <v>0</v>
      </c>
      <c r="Q51" s="1526">
        <f>前期実績!I50</f>
        <v>0</v>
      </c>
      <c r="R51" s="1515">
        <f>当期実績!I50</f>
        <v>0</v>
      </c>
      <c r="S51" s="1526">
        <f>前期実績!J50</f>
        <v>0</v>
      </c>
      <c r="T51" s="1515">
        <f>当期実績!J50</f>
        <v>0</v>
      </c>
      <c r="U51" s="1526">
        <f>前期実績!K50</f>
        <v>0</v>
      </c>
      <c r="V51" s="1515">
        <f>当期実績!K50</f>
        <v>0</v>
      </c>
      <c r="W51" s="1526">
        <f>前期実績!L50</f>
        <v>0</v>
      </c>
      <c r="X51" s="1515">
        <f>当期実績!L50</f>
        <v>0</v>
      </c>
      <c r="Y51" s="1526">
        <f>前期実績!M50</f>
        <v>0</v>
      </c>
      <c r="Z51" s="1515">
        <f>当期実績!M50</f>
        <v>0</v>
      </c>
      <c r="AA51" s="1526">
        <f>前期実績!N50</f>
        <v>0</v>
      </c>
      <c r="AB51" s="1515">
        <f>当期実績!N50</f>
        <v>0</v>
      </c>
      <c r="AC51" s="1526">
        <f>前期実績!O50</f>
        <v>0</v>
      </c>
      <c r="AD51" s="1515">
        <f>当期実績!O50</f>
        <v>0</v>
      </c>
      <c r="AE51" s="1526">
        <f>前期実績!P50</f>
        <v>0</v>
      </c>
      <c r="AF51" s="1518">
        <f>当期実績!P50</f>
        <v>0</v>
      </c>
      <c r="AG51" s="1527">
        <f t="shared" si="5"/>
        <v>0</v>
      </c>
      <c r="AH51" s="1528">
        <f t="shared" ca="1" si="3"/>
        <v>0</v>
      </c>
      <c r="AI51" s="1528">
        <f t="shared" ca="1" si="4"/>
        <v>0</v>
      </c>
    </row>
    <row r="52" spans="2:35" s="1521" customFormat="1" ht="17.649999999999999" customHeight="1">
      <c r="B52" s="1522"/>
      <c r="C52" s="1529" t="str">
        <f>IF(当期実績!C51="","",当期実績!C51)</f>
        <v/>
      </c>
      <c r="D52" s="1523">
        <f t="shared" si="0"/>
        <v>0</v>
      </c>
      <c r="E52" s="1524">
        <f t="shared" si="1"/>
        <v>0</v>
      </c>
      <c r="F52" s="1525">
        <f t="shared" si="2"/>
        <v>0</v>
      </c>
      <c r="G52" s="1526">
        <f>前期実績!D51</f>
        <v>0</v>
      </c>
      <c r="H52" s="1515">
        <f>当期実績!D51</f>
        <v>0</v>
      </c>
      <c r="I52" s="1526">
        <f>前期実績!E51</f>
        <v>0</v>
      </c>
      <c r="J52" s="1515">
        <f>当期実績!E51</f>
        <v>0</v>
      </c>
      <c r="K52" s="1526">
        <f>前期実績!F51</f>
        <v>0</v>
      </c>
      <c r="L52" s="1515">
        <f>当期実績!F51</f>
        <v>0</v>
      </c>
      <c r="M52" s="1526">
        <f>前期実績!G51</f>
        <v>0</v>
      </c>
      <c r="N52" s="1515">
        <f>当期実績!G51</f>
        <v>0</v>
      </c>
      <c r="O52" s="1526">
        <f>前期実績!H51</f>
        <v>0</v>
      </c>
      <c r="P52" s="1515">
        <f>当期実績!H51</f>
        <v>0</v>
      </c>
      <c r="Q52" s="1526">
        <f>前期実績!I51</f>
        <v>0</v>
      </c>
      <c r="R52" s="1515">
        <f>当期実績!I51</f>
        <v>0</v>
      </c>
      <c r="S52" s="1526">
        <f>前期実績!J51</f>
        <v>0</v>
      </c>
      <c r="T52" s="1515">
        <f>当期実績!J51</f>
        <v>0</v>
      </c>
      <c r="U52" s="1526">
        <f>前期実績!K51</f>
        <v>0</v>
      </c>
      <c r="V52" s="1515">
        <f>当期実績!K51</f>
        <v>0</v>
      </c>
      <c r="W52" s="1526">
        <f>前期実績!L51</f>
        <v>0</v>
      </c>
      <c r="X52" s="1515">
        <f>当期実績!L51</f>
        <v>0</v>
      </c>
      <c r="Y52" s="1526">
        <f>前期実績!M51</f>
        <v>0</v>
      </c>
      <c r="Z52" s="1515">
        <f>当期実績!M51</f>
        <v>0</v>
      </c>
      <c r="AA52" s="1526">
        <f>前期実績!N51</f>
        <v>0</v>
      </c>
      <c r="AB52" s="1515">
        <f>当期実績!N51</f>
        <v>0</v>
      </c>
      <c r="AC52" s="1526">
        <f>前期実績!O51</f>
        <v>0</v>
      </c>
      <c r="AD52" s="1515">
        <f>当期実績!O51</f>
        <v>0</v>
      </c>
      <c r="AE52" s="1526">
        <f>前期実績!P51</f>
        <v>0</v>
      </c>
      <c r="AF52" s="1518">
        <f>当期実績!P51</f>
        <v>0</v>
      </c>
      <c r="AG52" s="1527">
        <f t="shared" si="5"/>
        <v>0</v>
      </c>
      <c r="AH52" s="1528">
        <f t="shared" ca="1" si="3"/>
        <v>0</v>
      </c>
      <c r="AI52" s="1528">
        <f t="shared" ca="1" si="4"/>
        <v>0</v>
      </c>
    </row>
    <row r="53" spans="2:35" s="1521" customFormat="1" ht="17.649999999999999" customHeight="1">
      <c r="B53" s="1522"/>
      <c r="C53" s="1529" t="str">
        <f>IF(当期実績!C52="","",当期実績!C52)</f>
        <v/>
      </c>
      <c r="D53" s="1523">
        <f t="shared" si="0"/>
        <v>0</v>
      </c>
      <c r="E53" s="1524">
        <f t="shared" si="1"/>
        <v>0</v>
      </c>
      <c r="F53" s="1525">
        <f t="shared" si="2"/>
        <v>0</v>
      </c>
      <c r="G53" s="1526">
        <f>前期実績!D52</f>
        <v>0</v>
      </c>
      <c r="H53" s="1515">
        <f>当期実績!D52</f>
        <v>0</v>
      </c>
      <c r="I53" s="1526">
        <f>前期実績!E52</f>
        <v>0</v>
      </c>
      <c r="J53" s="1515">
        <f>当期実績!E52</f>
        <v>0</v>
      </c>
      <c r="K53" s="1526">
        <f>前期実績!F52</f>
        <v>0</v>
      </c>
      <c r="L53" s="1515">
        <f>当期実績!F52</f>
        <v>0</v>
      </c>
      <c r="M53" s="1526">
        <f>前期実績!G52</f>
        <v>0</v>
      </c>
      <c r="N53" s="1515">
        <f>当期実績!G52</f>
        <v>0</v>
      </c>
      <c r="O53" s="1526">
        <f>前期実績!H52</f>
        <v>0</v>
      </c>
      <c r="P53" s="1515">
        <f>当期実績!H52</f>
        <v>0</v>
      </c>
      <c r="Q53" s="1526">
        <f>前期実績!I52</f>
        <v>0</v>
      </c>
      <c r="R53" s="1515">
        <f>当期実績!I52</f>
        <v>0</v>
      </c>
      <c r="S53" s="1526">
        <f>前期実績!J52</f>
        <v>0</v>
      </c>
      <c r="T53" s="1515">
        <f>当期実績!J52</f>
        <v>0</v>
      </c>
      <c r="U53" s="1526">
        <f>前期実績!K52</f>
        <v>0</v>
      </c>
      <c r="V53" s="1515">
        <f>当期実績!K52</f>
        <v>0</v>
      </c>
      <c r="W53" s="1526">
        <f>前期実績!L52</f>
        <v>0</v>
      </c>
      <c r="X53" s="1515">
        <f>当期実績!L52</f>
        <v>0</v>
      </c>
      <c r="Y53" s="1526">
        <f>前期実績!M52</f>
        <v>0</v>
      </c>
      <c r="Z53" s="1515">
        <f>当期実績!M52</f>
        <v>0</v>
      </c>
      <c r="AA53" s="1526">
        <f>前期実績!N52</f>
        <v>0</v>
      </c>
      <c r="AB53" s="1515">
        <f>当期実績!N52</f>
        <v>0</v>
      </c>
      <c r="AC53" s="1526">
        <f>前期実績!O52</f>
        <v>0</v>
      </c>
      <c r="AD53" s="1515">
        <f>当期実績!O52</f>
        <v>0</v>
      </c>
      <c r="AE53" s="1526">
        <f>前期実績!P52</f>
        <v>0</v>
      </c>
      <c r="AF53" s="1518">
        <f>当期実績!P52</f>
        <v>0</v>
      </c>
      <c r="AG53" s="1527">
        <f t="shared" si="5"/>
        <v>0</v>
      </c>
      <c r="AH53" s="1528">
        <f t="shared" ca="1" si="3"/>
        <v>0</v>
      </c>
      <c r="AI53" s="1528">
        <f t="shared" ca="1" si="4"/>
        <v>0</v>
      </c>
    </row>
    <row r="54" spans="2:35" s="1521" customFormat="1" ht="17.649999999999999" customHeight="1">
      <c r="B54" s="1522"/>
      <c r="C54" s="1529" t="str">
        <f>IF(当期実績!C53="","",当期実績!C53)</f>
        <v/>
      </c>
      <c r="D54" s="1523">
        <f t="shared" si="0"/>
        <v>0</v>
      </c>
      <c r="E54" s="1524">
        <f t="shared" si="1"/>
        <v>0</v>
      </c>
      <c r="F54" s="1525">
        <f t="shared" si="2"/>
        <v>0</v>
      </c>
      <c r="G54" s="1526">
        <f>前期実績!D53</f>
        <v>0</v>
      </c>
      <c r="H54" s="1515">
        <f>当期実績!D53</f>
        <v>0</v>
      </c>
      <c r="I54" s="1526">
        <f>前期実績!E53</f>
        <v>0</v>
      </c>
      <c r="J54" s="1515">
        <f>当期実績!E53</f>
        <v>0</v>
      </c>
      <c r="K54" s="1526">
        <f>前期実績!F53</f>
        <v>0</v>
      </c>
      <c r="L54" s="1515">
        <f>当期実績!F53</f>
        <v>0</v>
      </c>
      <c r="M54" s="1526">
        <f>前期実績!G53</f>
        <v>0</v>
      </c>
      <c r="N54" s="1515">
        <f>当期実績!G53</f>
        <v>0</v>
      </c>
      <c r="O54" s="1526">
        <f>前期実績!H53</f>
        <v>0</v>
      </c>
      <c r="P54" s="1515">
        <f>当期実績!H53</f>
        <v>0</v>
      </c>
      <c r="Q54" s="1526">
        <f>前期実績!I53</f>
        <v>0</v>
      </c>
      <c r="R54" s="1515">
        <f>当期実績!I53</f>
        <v>0</v>
      </c>
      <c r="S54" s="1526">
        <f>前期実績!J53</f>
        <v>0</v>
      </c>
      <c r="T54" s="1515">
        <f>当期実績!J53</f>
        <v>0</v>
      </c>
      <c r="U54" s="1526">
        <f>前期実績!K53</f>
        <v>0</v>
      </c>
      <c r="V54" s="1515">
        <f>当期実績!K53</f>
        <v>0</v>
      </c>
      <c r="W54" s="1526">
        <f>前期実績!L53</f>
        <v>0</v>
      </c>
      <c r="X54" s="1515">
        <f>当期実績!L53</f>
        <v>0</v>
      </c>
      <c r="Y54" s="1526">
        <f>前期実績!M53</f>
        <v>0</v>
      </c>
      <c r="Z54" s="1515">
        <f>当期実績!M53</f>
        <v>0</v>
      </c>
      <c r="AA54" s="1526">
        <f>前期実績!N53</f>
        <v>0</v>
      </c>
      <c r="AB54" s="1515">
        <f>当期実績!N53</f>
        <v>0</v>
      </c>
      <c r="AC54" s="1526">
        <f>前期実績!O53</f>
        <v>0</v>
      </c>
      <c r="AD54" s="1515">
        <f>当期実績!O53</f>
        <v>0</v>
      </c>
      <c r="AE54" s="1526">
        <f>前期実績!P53</f>
        <v>0</v>
      </c>
      <c r="AF54" s="1518">
        <f>当期実績!P53</f>
        <v>0</v>
      </c>
      <c r="AG54" s="1527">
        <f t="shared" si="5"/>
        <v>0</v>
      </c>
      <c r="AH54" s="1528">
        <f t="shared" ca="1" si="3"/>
        <v>0</v>
      </c>
      <c r="AI54" s="1528">
        <f t="shared" ca="1" si="4"/>
        <v>0</v>
      </c>
    </row>
    <row r="55" spans="2:35" s="1521" customFormat="1" ht="17.649999999999999" customHeight="1">
      <c r="B55" s="1522"/>
      <c r="C55" s="1529" t="str">
        <f>IF(当期実績!C54="","",当期実績!C54)</f>
        <v/>
      </c>
      <c r="D55" s="1523">
        <f t="shared" si="0"/>
        <v>0</v>
      </c>
      <c r="E55" s="1524">
        <f t="shared" si="1"/>
        <v>0</v>
      </c>
      <c r="F55" s="1525">
        <f t="shared" si="2"/>
        <v>0</v>
      </c>
      <c r="G55" s="1526">
        <f>前期実績!D54</f>
        <v>0</v>
      </c>
      <c r="H55" s="1515">
        <f>当期実績!D54</f>
        <v>0</v>
      </c>
      <c r="I55" s="1526">
        <f>前期実績!E54</f>
        <v>0</v>
      </c>
      <c r="J55" s="1515">
        <f>当期実績!E54</f>
        <v>0</v>
      </c>
      <c r="K55" s="1526">
        <f>前期実績!F54</f>
        <v>0</v>
      </c>
      <c r="L55" s="1515">
        <f>当期実績!F54</f>
        <v>0</v>
      </c>
      <c r="M55" s="1526">
        <f>前期実績!G54</f>
        <v>0</v>
      </c>
      <c r="N55" s="1515">
        <f>当期実績!G54</f>
        <v>0</v>
      </c>
      <c r="O55" s="1526">
        <f>前期実績!H54</f>
        <v>0</v>
      </c>
      <c r="P55" s="1515">
        <f>当期実績!H54</f>
        <v>0</v>
      </c>
      <c r="Q55" s="1526">
        <f>前期実績!I54</f>
        <v>0</v>
      </c>
      <c r="R55" s="1515">
        <f>当期実績!I54</f>
        <v>0</v>
      </c>
      <c r="S55" s="1526">
        <f>前期実績!J54</f>
        <v>0</v>
      </c>
      <c r="T55" s="1515">
        <f>当期実績!J54</f>
        <v>0</v>
      </c>
      <c r="U55" s="1526">
        <f>前期実績!K54</f>
        <v>0</v>
      </c>
      <c r="V55" s="1515">
        <f>当期実績!K54</f>
        <v>0</v>
      </c>
      <c r="W55" s="1526">
        <f>前期実績!L54</f>
        <v>0</v>
      </c>
      <c r="X55" s="1515">
        <f>当期実績!L54</f>
        <v>0</v>
      </c>
      <c r="Y55" s="1526">
        <f>前期実績!M54</f>
        <v>0</v>
      </c>
      <c r="Z55" s="1515">
        <f>当期実績!M54</f>
        <v>0</v>
      </c>
      <c r="AA55" s="1526">
        <f>前期実績!N54</f>
        <v>0</v>
      </c>
      <c r="AB55" s="1515">
        <f>当期実績!N54</f>
        <v>0</v>
      </c>
      <c r="AC55" s="1526">
        <f>前期実績!O54</f>
        <v>0</v>
      </c>
      <c r="AD55" s="1515">
        <f>当期実績!O54</f>
        <v>0</v>
      </c>
      <c r="AE55" s="1526">
        <f>前期実績!P54</f>
        <v>0</v>
      </c>
      <c r="AF55" s="1518">
        <f>当期実績!P54</f>
        <v>0</v>
      </c>
      <c r="AG55" s="1527">
        <f t="shared" si="5"/>
        <v>0</v>
      </c>
      <c r="AH55" s="1528">
        <f t="shared" ca="1" si="3"/>
        <v>0</v>
      </c>
      <c r="AI55" s="1528">
        <f t="shared" ca="1" si="4"/>
        <v>0</v>
      </c>
    </row>
    <row r="56" spans="2:35" s="1521" customFormat="1" ht="17.649999999999999" customHeight="1">
      <c r="B56" s="1522"/>
      <c r="C56" s="1529" t="str">
        <f>IF(当期実績!C55="","",当期実績!C55)</f>
        <v/>
      </c>
      <c r="D56" s="1523">
        <f t="shared" si="0"/>
        <v>0</v>
      </c>
      <c r="E56" s="1524">
        <f t="shared" si="1"/>
        <v>0</v>
      </c>
      <c r="F56" s="1525">
        <f t="shared" si="2"/>
        <v>0</v>
      </c>
      <c r="G56" s="1526">
        <f>前期実績!D55</f>
        <v>0</v>
      </c>
      <c r="H56" s="1515">
        <f>当期実績!D55</f>
        <v>0</v>
      </c>
      <c r="I56" s="1526">
        <f>前期実績!E55</f>
        <v>0</v>
      </c>
      <c r="J56" s="1515">
        <f>当期実績!E55</f>
        <v>0</v>
      </c>
      <c r="K56" s="1526">
        <f>前期実績!F55</f>
        <v>0</v>
      </c>
      <c r="L56" s="1515">
        <f>当期実績!F55</f>
        <v>0</v>
      </c>
      <c r="M56" s="1526">
        <f>前期実績!G55</f>
        <v>0</v>
      </c>
      <c r="N56" s="1515">
        <f>当期実績!G55</f>
        <v>0</v>
      </c>
      <c r="O56" s="1526">
        <f>前期実績!H55</f>
        <v>0</v>
      </c>
      <c r="P56" s="1515">
        <f>当期実績!H55</f>
        <v>0</v>
      </c>
      <c r="Q56" s="1526">
        <f>前期実績!I55</f>
        <v>0</v>
      </c>
      <c r="R56" s="1515">
        <f>当期実績!I55</f>
        <v>0</v>
      </c>
      <c r="S56" s="1526">
        <f>前期実績!J55</f>
        <v>0</v>
      </c>
      <c r="T56" s="1515">
        <f>当期実績!J55</f>
        <v>0</v>
      </c>
      <c r="U56" s="1526">
        <f>前期実績!K55</f>
        <v>0</v>
      </c>
      <c r="V56" s="1515">
        <f>当期実績!K55</f>
        <v>0</v>
      </c>
      <c r="W56" s="1526">
        <f>前期実績!L55</f>
        <v>0</v>
      </c>
      <c r="X56" s="1515">
        <f>当期実績!L55</f>
        <v>0</v>
      </c>
      <c r="Y56" s="1526">
        <f>前期実績!M55</f>
        <v>0</v>
      </c>
      <c r="Z56" s="1515">
        <f>当期実績!M55</f>
        <v>0</v>
      </c>
      <c r="AA56" s="1526">
        <f>前期実績!N55</f>
        <v>0</v>
      </c>
      <c r="AB56" s="1515">
        <f>当期実績!N55</f>
        <v>0</v>
      </c>
      <c r="AC56" s="1526">
        <f>前期実績!O55</f>
        <v>0</v>
      </c>
      <c r="AD56" s="1515">
        <f>当期実績!O55</f>
        <v>0</v>
      </c>
      <c r="AE56" s="1526">
        <f>前期実績!P55</f>
        <v>0</v>
      </c>
      <c r="AF56" s="1518">
        <f>当期実績!P55</f>
        <v>0</v>
      </c>
      <c r="AG56" s="1527">
        <f t="shared" si="5"/>
        <v>0</v>
      </c>
      <c r="AH56" s="1528">
        <f t="shared" ca="1" si="3"/>
        <v>0</v>
      </c>
      <c r="AI56" s="1528">
        <f t="shared" ca="1" si="4"/>
        <v>0</v>
      </c>
    </row>
    <row r="57" spans="2:35" s="1521" customFormat="1" ht="17.649999999999999" customHeight="1">
      <c r="B57" s="1522"/>
      <c r="C57" s="1529" t="str">
        <f>IF(当期実績!C56="","",当期実績!C56)</f>
        <v/>
      </c>
      <c r="D57" s="1523">
        <f t="shared" si="0"/>
        <v>0</v>
      </c>
      <c r="E57" s="1524">
        <f t="shared" si="1"/>
        <v>0</v>
      </c>
      <c r="F57" s="1525">
        <f t="shared" si="2"/>
        <v>0</v>
      </c>
      <c r="G57" s="1526">
        <f>前期実績!D56</f>
        <v>0</v>
      </c>
      <c r="H57" s="1515">
        <f>当期実績!D56</f>
        <v>0</v>
      </c>
      <c r="I57" s="1526">
        <f>前期実績!E56</f>
        <v>0</v>
      </c>
      <c r="J57" s="1515">
        <f>当期実績!E56</f>
        <v>0</v>
      </c>
      <c r="K57" s="1526">
        <f>前期実績!F56</f>
        <v>0</v>
      </c>
      <c r="L57" s="1515">
        <f>当期実績!F56</f>
        <v>0</v>
      </c>
      <c r="M57" s="1526">
        <f>前期実績!G56</f>
        <v>0</v>
      </c>
      <c r="N57" s="1515">
        <f>当期実績!G56</f>
        <v>0</v>
      </c>
      <c r="O57" s="1526">
        <f>前期実績!H56</f>
        <v>0</v>
      </c>
      <c r="P57" s="1515">
        <f>当期実績!H56</f>
        <v>0</v>
      </c>
      <c r="Q57" s="1526">
        <f>前期実績!I56</f>
        <v>0</v>
      </c>
      <c r="R57" s="1515">
        <f>当期実績!I56</f>
        <v>0</v>
      </c>
      <c r="S57" s="1526">
        <f>前期実績!J56</f>
        <v>0</v>
      </c>
      <c r="T57" s="1515">
        <f>当期実績!J56</f>
        <v>0</v>
      </c>
      <c r="U57" s="1526">
        <f>前期実績!K56</f>
        <v>0</v>
      </c>
      <c r="V57" s="1515">
        <f>当期実績!K56</f>
        <v>0</v>
      </c>
      <c r="W57" s="1526">
        <f>前期実績!L56</f>
        <v>0</v>
      </c>
      <c r="X57" s="1515">
        <f>当期実績!L56</f>
        <v>0</v>
      </c>
      <c r="Y57" s="1526">
        <f>前期実績!M56</f>
        <v>0</v>
      </c>
      <c r="Z57" s="1515">
        <f>当期実績!M56</f>
        <v>0</v>
      </c>
      <c r="AA57" s="1526">
        <f>前期実績!N56</f>
        <v>0</v>
      </c>
      <c r="AB57" s="1515">
        <f>当期実績!N56</f>
        <v>0</v>
      </c>
      <c r="AC57" s="1526">
        <f>前期実績!O56</f>
        <v>0</v>
      </c>
      <c r="AD57" s="1515">
        <f>当期実績!O56</f>
        <v>0</v>
      </c>
      <c r="AE57" s="1526">
        <f>前期実績!P56</f>
        <v>0</v>
      </c>
      <c r="AF57" s="1518">
        <f>当期実績!P56</f>
        <v>0</v>
      </c>
      <c r="AG57" s="1527">
        <f t="shared" si="5"/>
        <v>0</v>
      </c>
      <c r="AH57" s="1528">
        <f t="shared" ca="1" si="3"/>
        <v>0</v>
      </c>
      <c r="AI57" s="1528">
        <f t="shared" ca="1" si="4"/>
        <v>0</v>
      </c>
    </row>
    <row r="58" spans="2:35" s="1521" customFormat="1" ht="17.649999999999999" customHeight="1">
      <c r="B58" s="1522"/>
      <c r="C58" s="1529" t="str">
        <f>IF(当期実績!C57="","",当期実績!C57)</f>
        <v/>
      </c>
      <c r="D58" s="1523">
        <f t="shared" si="0"/>
        <v>0</v>
      </c>
      <c r="E58" s="1524">
        <f t="shared" si="1"/>
        <v>0</v>
      </c>
      <c r="F58" s="1525">
        <f t="shared" si="2"/>
        <v>0</v>
      </c>
      <c r="G58" s="1526">
        <f>前期実績!D57</f>
        <v>0</v>
      </c>
      <c r="H58" s="1515">
        <f>当期実績!D57</f>
        <v>0</v>
      </c>
      <c r="I58" s="1526">
        <f>前期実績!E57</f>
        <v>0</v>
      </c>
      <c r="J58" s="1515">
        <f>当期実績!E57</f>
        <v>0</v>
      </c>
      <c r="K58" s="1526">
        <f>前期実績!F57</f>
        <v>0</v>
      </c>
      <c r="L58" s="1515">
        <f>当期実績!F57</f>
        <v>0</v>
      </c>
      <c r="M58" s="1526">
        <f>前期実績!G57</f>
        <v>0</v>
      </c>
      <c r="N58" s="1515">
        <f>当期実績!G57</f>
        <v>0</v>
      </c>
      <c r="O58" s="1526">
        <f>前期実績!H57</f>
        <v>0</v>
      </c>
      <c r="P58" s="1515">
        <f>当期実績!H57</f>
        <v>0</v>
      </c>
      <c r="Q58" s="1526">
        <f>前期実績!I57</f>
        <v>0</v>
      </c>
      <c r="R58" s="1515">
        <f>当期実績!I57</f>
        <v>0</v>
      </c>
      <c r="S58" s="1526">
        <f>前期実績!J57</f>
        <v>0</v>
      </c>
      <c r="T58" s="1515">
        <f>当期実績!J57</f>
        <v>0</v>
      </c>
      <c r="U58" s="1526">
        <f>前期実績!K57</f>
        <v>0</v>
      </c>
      <c r="V58" s="1515">
        <f>当期実績!K57</f>
        <v>0</v>
      </c>
      <c r="W58" s="1526">
        <f>前期実績!L57</f>
        <v>0</v>
      </c>
      <c r="X58" s="1515">
        <f>当期実績!L57</f>
        <v>0</v>
      </c>
      <c r="Y58" s="1526">
        <f>前期実績!M57</f>
        <v>0</v>
      </c>
      <c r="Z58" s="1515">
        <f>当期実績!M57</f>
        <v>0</v>
      </c>
      <c r="AA58" s="1526">
        <f>前期実績!N57</f>
        <v>0</v>
      </c>
      <c r="AB58" s="1515">
        <f>当期実績!N57</f>
        <v>0</v>
      </c>
      <c r="AC58" s="1526">
        <f>前期実績!O57</f>
        <v>0</v>
      </c>
      <c r="AD58" s="1515">
        <f>当期実績!O57</f>
        <v>0</v>
      </c>
      <c r="AE58" s="1526">
        <f>前期実績!P57</f>
        <v>0</v>
      </c>
      <c r="AF58" s="1518">
        <f>当期実績!P57</f>
        <v>0</v>
      </c>
      <c r="AG58" s="1527">
        <f t="shared" si="5"/>
        <v>0</v>
      </c>
      <c r="AH58" s="1528">
        <f t="shared" ca="1" si="3"/>
        <v>0</v>
      </c>
      <c r="AI58" s="1528">
        <f t="shared" ca="1" si="4"/>
        <v>0</v>
      </c>
    </row>
    <row r="59" spans="2:35" s="1521" customFormat="1" ht="17.649999999999999" customHeight="1">
      <c r="B59" s="1522"/>
      <c r="C59" s="1529" t="str">
        <f>IF(当期実績!C58="","",当期実績!C58)</f>
        <v/>
      </c>
      <c r="D59" s="1523">
        <f t="shared" si="0"/>
        <v>0</v>
      </c>
      <c r="E59" s="1524">
        <f t="shared" si="1"/>
        <v>0</v>
      </c>
      <c r="F59" s="1525">
        <f t="shared" si="2"/>
        <v>0</v>
      </c>
      <c r="G59" s="1526">
        <f>前期実績!D58</f>
        <v>0</v>
      </c>
      <c r="H59" s="1515">
        <f>当期実績!D58</f>
        <v>0</v>
      </c>
      <c r="I59" s="1526">
        <f>前期実績!E58</f>
        <v>0</v>
      </c>
      <c r="J59" s="1515">
        <f>当期実績!E58</f>
        <v>0</v>
      </c>
      <c r="K59" s="1526">
        <f>前期実績!F58</f>
        <v>0</v>
      </c>
      <c r="L59" s="1515">
        <f>当期実績!F58</f>
        <v>0</v>
      </c>
      <c r="M59" s="1526">
        <f>前期実績!G58</f>
        <v>0</v>
      </c>
      <c r="N59" s="1515">
        <f>当期実績!G58</f>
        <v>0</v>
      </c>
      <c r="O59" s="1526">
        <f>前期実績!H58</f>
        <v>0</v>
      </c>
      <c r="P59" s="1515">
        <f>当期実績!H58</f>
        <v>0</v>
      </c>
      <c r="Q59" s="1526">
        <f>前期実績!I58</f>
        <v>0</v>
      </c>
      <c r="R59" s="1515">
        <f>当期実績!I58</f>
        <v>0</v>
      </c>
      <c r="S59" s="1526">
        <f>前期実績!J58</f>
        <v>0</v>
      </c>
      <c r="T59" s="1515">
        <f>当期実績!J58</f>
        <v>0</v>
      </c>
      <c r="U59" s="1526">
        <f>前期実績!K58</f>
        <v>0</v>
      </c>
      <c r="V59" s="1515">
        <f>当期実績!K58</f>
        <v>0</v>
      </c>
      <c r="W59" s="1526">
        <f>前期実績!L58</f>
        <v>0</v>
      </c>
      <c r="X59" s="1515">
        <f>当期実績!L58</f>
        <v>0</v>
      </c>
      <c r="Y59" s="1526">
        <f>前期実績!M58</f>
        <v>0</v>
      </c>
      <c r="Z59" s="1515">
        <f>当期実績!M58</f>
        <v>0</v>
      </c>
      <c r="AA59" s="1526">
        <f>前期実績!N58</f>
        <v>0</v>
      </c>
      <c r="AB59" s="1515">
        <f>当期実績!N58</f>
        <v>0</v>
      </c>
      <c r="AC59" s="1526">
        <f>前期実績!O58</f>
        <v>0</v>
      </c>
      <c r="AD59" s="1515">
        <f>当期実績!O58</f>
        <v>0</v>
      </c>
      <c r="AE59" s="1526">
        <f>前期実績!P58</f>
        <v>0</v>
      </c>
      <c r="AF59" s="1518">
        <f>当期実績!P58</f>
        <v>0</v>
      </c>
      <c r="AG59" s="1527">
        <f t="shared" si="5"/>
        <v>0</v>
      </c>
      <c r="AH59" s="1528">
        <f t="shared" ca="1" si="3"/>
        <v>0</v>
      </c>
      <c r="AI59" s="1528">
        <f t="shared" ca="1" si="4"/>
        <v>0</v>
      </c>
    </row>
    <row r="60" spans="2:35" s="1521" customFormat="1" ht="17.649999999999999" customHeight="1">
      <c r="B60" s="1522"/>
      <c r="C60" s="1529" t="str">
        <f>IF(当期実績!C59="","",当期実績!C59)</f>
        <v/>
      </c>
      <c r="D60" s="1523">
        <f t="shared" si="0"/>
        <v>0</v>
      </c>
      <c r="E60" s="1524">
        <f t="shared" si="1"/>
        <v>0</v>
      </c>
      <c r="F60" s="1525">
        <f t="shared" si="2"/>
        <v>0</v>
      </c>
      <c r="G60" s="1526">
        <f>前期実績!D59</f>
        <v>0</v>
      </c>
      <c r="H60" s="1515">
        <f>当期実績!D59</f>
        <v>0</v>
      </c>
      <c r="I60" s="1526">
        <f>前期実績!E59</f>
        <v>0</v>
      </c>
      <c r="J60" s="1515">
        <f>当期実績!E59</f>
        <v>0</v>
      </c>
      <c r="K60" s="1526">
        <f>前期実績!F59</f>
        <v>0</v>
      </c>
      <c r="L60" s="1515">
        <f>当期実績!F59</f>
        <v>0</v>
      </c>
      <c r="M60" s="1526">
        <f>前期実績!G59</f>
        <v>0</v>
      </c>
      <c r="N60" s="1515">
        <f>当期実績!G59</f>
        <v>0</v>
      </c>
      <c r="O60" s="1526">
        <f>前期実績!H59</f>
        <v>0</v>
      </c>
      <c r="P60" s="1515">
        <f>当期実績!H59</f>
        <v>0</v>
      </c>
      <c r="Q60" s="1526">
        <f>前期実績!I59</f>
        <v>0</v>
      </c>
      <c r="R60" s="1515">
        <f>当期実績!I59</f>
        <v>0</v>
      </c>
      <c r="S60" s="1526">
        <f>前期実績!J59</f>
        <v>0</v>
      </c>
      <c r="T60" s="1515">
        <f>当期実績!J59</f>
        <v>0</v>
      </c>
      <c r="U60" s="1526">
        <f>前期実績!K59</f>
        <v>0</v>
      </c>
      <c r="V60" s="1515">
        <f>当期実績!K59</f>
        <v>0</v>
      </c>
      <c r="W60" s="1526">
        <f>前期実績!L59</f>
        <v>0</v>
      </c>
      <c r="X60" s="1515">
        <f>当期実績!L59</f>
        <v>0</v>
      </c>
      <c r="Y60" s="1526">
        <f>前期実績!M59</f>
        <v>0</v>
      </c>
      <c r="Z60" s="1515">
        <f>当期実績!M59</f>
        <v>0</v>
      </c>
      <c r="AA60" s="1526">
        <f>前期実績!N59</f>
        <v>0</v>
      </c>
      <c r="AB60" s="1515">
        <f>当期実績!N59</f>
        <v>0</v>
      </c>
      <c r="AC60" s="1526">
        <f>前期実績!O59</f>
        <v>0</v>
      </c>
      <c r="AD60" s="1515">
        <f>当期実績!O59</f>
        <v>0</v>
      </c>
      <c r="AE60" s="1526">
        <f>前期実績!P59</f>
        <v>0</v>
      </c>
      <c r="AF60" s="1518">
        <f>当期実績!P59</f>
        <v>0</v>
      </c>
      <c r="AG60" s="1527">
        <f t="shared" si="5"/>
        <v>0</v>
      </c>
      <c r="AH60" s="1528">
        <f t="shared" ca="1" si="3"/>
        <v>0</v>
      </c>
      <c r="AI60" s="1528">
        <f t="shared" ca="1" si="4"/>
        <v>0</v>
      </c>
    </row>
    <row r="61" spans="2:35" s="1521" customFormat="1" ht="17.649999999999999" customHeight="1">
      <c r="B61" s="1522"/>
      <c r="C61" s="1529" t="str">
        <f>IF(当期実績!C60="","",当期実績!C60)</f>
        <v/>
      </c>
      <c r="D61" s="1523">
        <f t="shared" si="0"/>
        <v>0</v>
      </c>
      <c r="E61" s="1524">
        <f t="shared" si="1"/>
        <v>0</v>
      </c>
      <c r="F61" s="1525">
        <f t="shared" si="2"/>
        <v>0</v>
      </c>
      <c r="G61" s="1526">
        <f>前期実績!D60</f>
        <v>0</v>
      </c>
      <c r="H61" s="1515">
        <f>当期実績!D60</f>
        <v>0</v>
      </c>
      <c r="I61" s="1526">
        <f>前期実績!E60</f>
        <v>0</v>
      </c>
      <c r="J61" s="1515">
        <f>当期実績!E60</f>
        <v>0</v>
      </c>
      <c r="K61" s="1526">
        <f>前期実績!F60</f>
        <v>0</v>
      </c>
      <c r="L61" s="1515">
        <f>当期実績!F60</f>
        <v>0</v>
      </c>
      <c r="M61" s="1526">
        <f>前期実績!G60</f>
        <v>0</v>
      </c>
      <c r="N61" s="1515">
        <f>当期実績!G60</f>
        <v>0</v>
      </c>
      <c r="O61" s="1526">
        <f>前期実績!H60</f>
        <v>0</v>
      </c>
      <c r="P61" s="1515">
        <f>当期実績!H60</f>
        <v>0</v>
      </c>
      <c r="Q61" s="1526">
        <f>前期実績!I60</f>
        <v>0</v>
      </c>
      <c r="R61" s="1515">
        <f>当期実績!I60</f>
        <v>0</v>
      </c>
      <c r="S61" s="1526">
        <f>前期実績!J60</f>
        <v>0</v>
      </c>
      <c r="T61" s="1515">
        <f>当期実績!J60</f>
        <v>0</v>
      </c>
      <c r="U61" s="1526">
        <f>前期実績!K60</f>
        <v>0</v>
      </c>
      <c r="V61" s="1515">
        <f>当期実績!K60</f>
        <v>0</v>
      </c>
      <c r="W61" s="1526">
        <f>前期実績!L60</f>
        <v>0</v>
      </c>
      <c r="X61" s="1515">
        <f>当期実績!L60</f>
        <v>0</v>
      </c>
      <c r="Y61" s="1526">
        <f>前期実績!M60</f>
        <v>0</v>
      </c>
      <c r="Z61" s="1515">
        <f>当期実績!M60</f>
        <v>0</v>
      </c>
      <c r="AA61" s="1526">
        <f>前期実績!N60</f>
        <v>0</v>
      </c>
      <c r="AB61" s="1515">
        <f>当期実績!N60</f>
        <v>0</v>
      </c>
      <c r="AC61" s="1526">
        <f>前期実績!O60</f>
        <v>0</v>
      </c>
      <c r="AD61" s="1515">
        <f>当期実績!O60</f>
        <v>0</v>
      </c>
      <c r="AE61" s="1526">
        <f>前期実績!P60</f>
        <v>0</v>
      </c>
      <c r="AF61" s="1518">
        <f>当期実績!P60</f>
        <v>0</v>
      </c>
      <c r="AG61" s="1527">
        <f t="shared" si="5"/>
        <v>0</v>
      </c>
      <c r="AH61" s="1528">
        <f t="shared" ca="1" si="3"/>
        <v>0</v>
      </c>
      <c r="AI61" s="1528">
        <f t="shared" ca="1" si="4"/>
        <v>0</v>
      </c>
    </row>
    <row r="62" spans="2:35" s="1521" customFormat="1" ht="17.649999999999999" customHeight="1">
      <c r="B62" s="1522"/>
      <c r="C62" s="1529" t="str">
        <f>IF(当期実績!C61="","",当期実績!C61)</f>
        <v/>
      </c>
      <c r="D62" s="1523">
        <f t="shared" si="0"/>
        <v>0</v>
      </c>
      <c r="E62" s="1524">
        <f t="shared" si="1"/>
        <v>0</v>
      </c>
      <c r="F62" s="1525">
        <f t="shared" si="2"/>
        <v>0</v>
      </c>
      <c r="G62" s="1526">
        <f>前期実績!D61</f>
        <v>0</v>
      </c>
      <c r="H62" s="1515">
        <f>当期実績!D61</f>
        <v>0</v>
      </c>
      <c r="I62" s="1526">
        <f>前期実績!E61</f>
        <v>0</v>
      </c>
      <c r="J62" s="1515">
        <f>当期実績!E61</f>
        <v>0</v>
      </c>
      <c r="K62" s="1526">
        <f>前期実績!F61</f>
        <v>0</v>
      </c>
      <c r="L62" s="1515">
        <f>当期実績!F61</f>
        <v>0</v>
      </c>
      <c r="M62" s="1526">
        <f>前期実績!G61</f>
        <v>0</v>
      </c>
      <c r="N62" s="1515">
        <f>当期実績!G61</f>
        <v>0</v>
      </c>
      <c r="O62" s="1526">
        <f>前期実績!H61</f>
        <v>0</v>
      </c>
      <c r="P62" s="1515">
        <f>当期実績!H61</f>
        <v>0</v>
      </c>
      <c r="Q62" s="1526">
        <f>前期実績!I61</f>
        <v>0</v>
      </c>
      <c r="R62" s="1515">
        <f>当期実績!I61</f>
        <v>0</v>
      </c>
      <c r="S62" s="1526">
        <f>前期実績!J61</f>
        <v>0</v>
      </c>
      <c r="T62" s="1515">
        <f>当期実績!J61</f>
        <v>0</v>
      </c>
      <c r="U62" s="1526">
        <f>前期実績!K61</f>
        <v>0</v>
      </c>
      <c r="V62" s="1515">
        <f>当期実績!K61</f>
        <v>0</v>
      </c>
      <c r="W62" s="1526">
        <f>前期実績!L61</f>
        <v>0</v>
      </c>
      <c r="X62" s="1515">
        <f>当期実績!L61</f>
        <v>0</v>
      </c>
      <c r="Y62" s="1526">
        <f>前期実績!M61</f>
        <v>0</v>
      </c>
      <c r="Z62" s="1515">
        <f>当期実績!M61</f>
        <v>0</v>
      </c>
      <c r="AA62" s="1526">
        <f>前期実績!N61</f>
        <v>0</v>
      </c>
      <c r="AB62" s="1515">
        <f>当期実績!N61</f>
        <v>0</v>
      </c>
      <c r="AC62" s="1526">
        <f>前期実績!O61</f>
        <v>0</v>
      </c>
      <c r="AD62" s="1515">
        <f>当期実績!O61</f>
        <v>0</v>
      </c>
      <c r="AE62" s="1526">
        <f>前期実績!P61</f>
        <v>0</v>
      </c>
      <c r="AF62" s="1518">
        <f>当期実績!P61</f>
        <v>0</v>
      </c>
      <c r="AG62" s="1527">
        <f t="shared" si="5"/>
        <v>0</v>
      </c>
      <c r="AH62" s="1528">
        <f t="shared" ca="1" si="3"/>
        <v>0</v>
      </c>
      <c r="AI62" s="1528">
        <f t="shared" ca="1" si="4"/>
        <v>0</v>
      </c>
    </row>
    <row r="63" spans="2:35" s="1521" customFormat="1" ht="17.649999999999999" customHeight="1">
      <c r="B63" s="1522"/>
      <c r="C63" s="1529" t="str">
        <f>IF(当期実績!C62="","",当期実績!C62)</f>
        <v/>
      </c>
      <c r="D63" s="1523">
        <f t="shared" si="0"/>
        <v>0</v>
      </c>
      <c r="E63" s="1524">
        <f t="shared" si="1"/>
        <v>0</v>
      </c>
      <c r="F63" s="1525">
        <f t="shared" si="2"/>
        <v>0</v>
      </c>
      <c r="G63" s="1526">
        <f>前期実績!D62</f>
        <v>0</v>
      </c>
      <c r="H63" s="1515">
        <f>当期実績!D62</f>
        <v>0</v>
      </c>
      <c r="I63" s="1526">
        <f>前期実績!E62</f>
        <v>0</v>
      </c>
      <c r="J63" s="1515">
        <f>当期実績!E62</f>
        <v>0</v>
      </c>
      <c r="K63" s="1526">
        <f>前期実績!F62</f>
        <v>0</v>
      </c>
      <c r="L63" s="1515">
        <f>当期実績!F62</f>
        <v>0</v>
      </c>
      <c r="M63" s="1526">
        <f>前期実績!G62</f>
        <v>0</v>
      </c>
      <c r="N63" s="1515">
        <f>当期実績!G62</f>
        <v>0</v>
      </c>
      <c r="O63" s="1526">
        <f>前期実績!H62</f>
        <v>0</v>
      </c>
      <c r="P63" s="1515">
        <f>当期実績!H62</f>
        <v>0</v>
      </c>
      <c r="Q63" s="1526">
        <f>前期実績!I62</f>
        <v>0</v>
      </c>
      <c r="R63" s="1515">
        <f>当期実績!I62</f>
        <v>0</v>
      </c>
      <c r="S63" s="1526">
        <f>前期実績!J62</f>
        <v>0</v>
      </c>
      <c r="T63" s="1515">
        <f>当期実績!J62</f>
        <v>0</v>
      </c>
      <c r="U63" s="1526">
        <f>前期実績!K62</f>
        <v>0</v>
      </c>
      <c r="V63" s="1515">
        <f>当期実績!K62</f>
        <v>0</v>
      </c>
      <c r="W63" s="1526">
        <f>前期実績!L62</f>
        <v>0</v>
      </c>
      <c r="X63" s="1515">
        <f>当期実績!L62</f>
        <v>0</v>
      </c>
      <c r="Y63" s="1526">
        <f>前期実績!M62</f>
        <v>0</v>
      </c>
      <c r="Z63" s="1515">
        <f>当期実績!M62</f>
        <v>0</v>
      </c>
      <c r="AA63" s="1526">
        <f>前期実績!N62</f>
        <v>0</v>
      </c>
      <c r="AB63" s="1515">
        <f>当期実績!N62</f>
        <v>0</v>
      </c>
      <c r="AC63" s="1526">
        <f>前期実績!O62</f>
        <v>0</v>
      </c>
      <c r="AD63" s="1515">
        <f>当期実績!O62</f>
        <v>0</v>
      </c>
      <c r="AE63" s="1526">
        <f>前期実績!P62</f>
        <v>0</v>
      </c>
      <c r="AF63" s="1518">
        <f>当期実績!P62</f>
        <v>0</v>
      </c>
      <c r="AG63" s="1527">
        <f t="shared" si="5"/>
        <v>0</v>
      </c>
      <c r="AH63" s="1528">
        <f t="shared" ca="1" si="3"/>
        <v>0</v>
      </c>
      <c r="AI63" s="1528">
        <f t="shared" ca="1" si="4"/>
        <v>0</v>
      </c>
    </row>
    <row r="64" spans="2:35" s="1521" customFormat="1" ht="17.649999999999999" customHeight="1">
      <c r="B64" s="1522"/>
      <c r="C64" s="1529" t="str">
        <f>IF(当期実績!C63="","",当期実績!C63)</f>
        <v/>
      </c>
      <c r="D64" s="1523">
        <f t="shared" si="0"/>
        <v>0</v>
      </c>
      <c r="E64" s="1524">
        <f t="shared" si="1"/>
        <v>0</v>
      </c>
      <c r="F64" s="1525">
        <f t="shared" si="2"/>
        <v>0</v>
      </c>
      <c r="G64" s="1526">
        <f>前期実績!D63</f>
        <v>0</v>
      </c>
      <c r="H64" s="1515">
        <f>当期実績!D63</f>
        <v>0</v>
      </c>
      <c r="I64" s="1526">
        <f>前期実績!E63</f>
        <v>0</v>
      </c>
      <c r="J64" s="1515">
        <f>当期実績!E63</f>
        <v>0</v>
      </c>
      <c r="K64" s="1526">
        <f>前期実績!F63</f>
        <v>0</v>
      </c>
      <c r="L64" s="1515">
        <f>当期実績!F63</f>
        <v>0</v>
      </c>
      <c r="M64" s="1526">
        <f>前期実績!G63</f>
        <v>0</v>
      </c>
      <c r="N64" s="1515">
        <f>当期実績!G63</f>
        <v>0</v>
      </c>
      <c r="O64" s="1526">
        <f>前期実績!H63</f>
        <v>0</v>
      </c>
      <c r="P64" s="1515">
        <f>当期実績!H63</f>
        <v>0</v>
      </c>
      <c r="Q64" s="1526">
        <f>前期実績!I63</f>
        <v>0</v>
      </c>
      <c r="R64" s="1515">
        <f>当期実績!I63</f>
        <v>0</v>
      </c>
      <c r="S64" s="1526">
        <f>前期実績!J63</f>
        <v>0</v>
      </c>
      <c r="T64" s="1515">
        <f>当期実績!J63</f>
        <v>0</v>
      </c>
      <c r="U64" s="1526">
        <f>前期実績!K63</f>
        <v>0</v>
      </c>
      <c r="V64" s="1515">
        <f>当期実績!K63</f>
        <v>0</v>
      </c>
      <c r="W64" s="1526">
        <f>前期実績!L63</f>
        <v>0</v>
      </c>
      <c r="X64" s="1515">
        <f>当期実績!L63</f>
        <v>0</v>
      </c>
      <c r="Y64" s="1526">
        <f>前期実績!M63</f>
        <v>0</v>
      </c>
      <c r="Z64" s="1515">
        <f>当期実績!M63</f>
        <v>0</v>
      </c>
      <c r="AA64" s="1526">
        <f>前期実績!N63</f>
        <v>0</v>
      </c>
      <c r="AB64" s="1515">
        <f>当期実績!N63</f>
        <v>0</v>
      </c>
      <c r="AC64" s="1526">
        <f>前期実績!O63</f>
        <v>0</v>
      </c>
      <c r="AD64" s="1515">
        <f>当期実績!O63</f>
        <v>0</v>
      </c>
      <c r="AE64" s="1526">
        <f>前期実績!P63</f>
        <v>0</v>
      </c>
      <c r="AF64" s="1518">
        <f>当期実績!P63</f>
        <v>0</v>
      </c>
      <c r="AG64" s="1527">
        <f t="shared" si="5"/>
        <v>0</v>
      </c>
      <c r="AH64" s="1528">
        <f t="shared" ca="1" si="3"/>
        <v>0</v>
      </c>
      <c r="AI64" s="1528">
        <f t="shared" ca="1" si="4"/>
        <v>0</v>
      </c>
    </row>
    <row r="65" spans="2:35" s="1521" customFormat="1" ht="17.649999999999999" customHeight="1">
      <c r="B65" s="1522"/>
      <c r="C65" s="1529" t="str">
        <f>IF(当期実績!C64="","",当期実績!C64)</f>
        <v/>
      </c>
      <c r="D65" s="1523">
        <f t="shared" si="0"/>
        <v>0</v>
      </c>
      <c r="E65" s="1524">
        <f t="shared" si="1"/>
        <v>0</v>
      </c>
      <c r="F65" s="1525">
        <f t="shared" si="2"/>
        <v>0</v>
      </c>
      <c r="G65" s="1526">
        <f>前期実績!D64</f>
        <v>0</v>
      </c>
      <c r="H65" s="1515">
        <f>当期実績!D64</f>
        <v>0</v>
      </c>
      <c r="I65" s="1526">
        <f>前期実績!E64</f>
        <v>0</v>
      </c>
      <c r="J65" s="1515">
        <f>当期実績!E64</f>
        <v>0</v>
      </c>
      <c r="K65" s="1526">
        <f>前期実績!F64</f>
        <v>0</v>
      </c>
      <c r="L65" s="1515">
        <f>当期実績!F64</f>
        <v>0</v>
      </c>
      <c r="M65" s="1526">
        <f>前期実績!G64</f>
        <v>0</v>
      </c>
      <c r="N65" s="1515">
        <f>当期実績!G64</f>
        <v>0</v>
      </c>
      <c r="O65" s="1526">
        <f>前期実績!H64</f>
        <v>0</v>
      </c>
      <c r="P65" s="1515">
        <f>当期実績!H64</f>
        <v>0</v>
      </c>
      <c r="Q65" s="1526">
        <f>前期実績!I64</f>
        <v>0</v>
      </c>
      <c r="R65" s="1515">
        <f>当期実績!I64</f>
        <v>0</v>
      </c>
      <c r="S65" s="1526">
        <f>前期実績!J64</f>
        <v>0</v>
      </c>
      <c r="T65" s="1515">
        <f>当期実績!J64</f>
        <v>0</v>
      </c>
      <c r="U65" s="1526">
        <f>前期実績!K64</f>
        <v>0</v>
      </c>
      <c r="V65" s="1515">
        <f>当期実績!K64</f>
        <v>0</v>
      </c>
      <c r="W65" s="1526">
        <f>前期実績!L64</f>
        <v>0</v>
      </c>
      <c r="X65" s="1515">
        <f>当期実績!L64</f>
        <v>0</v>
      </c>
      <c r="Y65" s="1526">
        <f>前期実績!M64</f>
        <v>0</v>
      </c>
      <c r="Z65" s="1515">
        <f>当期実績!M64</f>
        <v>0</v>
      </c>
      <c r="AA65" s="1526">
        <f>前期実績!N64</f>
        <v>0</v>
      </c>
      <c r="AB65" s="1515">
        <f>当期実績!N64</f>
        <v>0</v>
      </c>
      <c r="AC65" s="1526">
        <f>前期実績!O64</f>
        <v>0</v>
      </c>
      <c r="AD65" s="1515">
        <f>当期実績!O64</f>
        <v>0</v>
      </c>
      <c r="AE65" s="1526">
        <f>前期実績!P64</f>
        <v>0</v>
      </c>
      <c r="AF65" s="1518">
        <f>当期実績!P64</f>
        <v>0</v>
      </c>
      <c r="AG65" s="1527">
        <f t="shared" si="5"/>
        <v>0</v>
      </c>
      <c r="AH65" s="1528">
        <f t="shared" ca="1" si="3"/>
        <v>0</v>
      </c>
      <c r="AI65" s="1528">
        <f t="shared" ca="1" si="4"/>
        <v>0</v>
      </c>
    </row>
    <row r="66" spans="2:35" s="1521" customFormat="1" ht="17.649999999999999" customHeight="1">
      <c r="B66" s="1522"/>
      <c r="C66" s="1529" t="str">
        <f>IF(当期実績!C65="","",当期実績!C65)</f>
        <v/>
      </c>
      <c r="D66" s="1523">
        <f t="shared" si="0"/>
        <v>0</v>
      </c>
      <c r="E66" s="1524">
        <f t="shared" si="1"/>
        <v>0</v>
      </c>
      <c r="F66" s="1525">
        <f t="shared" si="2"/>
        <v>0</v>
      </c>
      <c r="G66" s="1526">
        <f>前期実績!D65</f>
        <v>0</v>
      </c>
      <c r="H66" s="1515">
        <f>当期実績!D65</f>
        <v>0</v>
      </c>
      <c r="I66" s="1526">
        <f>前期実績!E65</f>
        <v>0</v>
      </c>
      <c r="J66" s="1515">
        <f>当期実績!E65</f>
        <v>0</v>
      </c>
      <c r="K66" s="1526">
        <f>前期実績!F65</f>
        <v>0</v>
      </c>
      <c r="L66" s="1515">
        <f>当期実績!F65</f>
        <v>0</v>
      </c>
      <c r="M66" s="1526">
        <f>前期実績!G65</f>
        <v>0</v>
      </c>
      <c r="N66" s="1515">
        <f>当期実績!G65</f>
        <v>0</v>
      </c>
      <c r="O66" s="1526">
        <f>前期実績!H65</f>
        <v>0</v>
      </c>
      <c r="P66" s="1515">
        <f>当期実績!H65</f>
        <v>0</v>
      </c>
      <c r="Q66" s="1526">
        <f>前期実績!I65</f>
        <v>0</v>
      </c>
      <c r="R66" s="1515">
        <f>当期実績!I65</f>
        <v>0</v>
      </c>
      <c r="S66" s="1526">
        <f>前期実績!J65</f>
        <v>0</v>
      </c>
      <c r="T66" s="1515">
        <f>当期実績!J65</f>
        <v>0</v>
      </c>
      <c r="U66" s="1526">
        <f>前期実績!K65</f>
        <v>0</v>
      </c>
      <c r="V66" s="1515">
        <f>当期実績!K65</f>
        <v>0</v>
      </c>
      <c r="W66" s="1526">
        <f>前期実績!L65</f>
        <v>0</v>
      </c>
      <c r="X66" s="1515">
        <f>当期実績!L65</f>
        <v>0</v>
      </c>
      <c r="Y66" s="1526">
        <f>前期実績!M65</f>
        <v>0</v>
      </c>
      <c r="Z66" s="1515">
        <f>当期実績!M65</f>
        <v>0</v>
      </c>
      <c r="AA66" s="1526">
        <f>前期実績!N65</f>
        <v>0</v>
      </c>
      <c r="AB66" s="1515">
        <f>当期実績!N65</f>
        <v>0</v>
      </c>
      <c r="AC66" s="1526">
        <f>前期実績!O65</f>
        <v>0</v>
      </c>
      <c r="AD66" s="1515">
        <f>当期実績!O65</f>
        <v>0</v>
      </c>
      <c r="AE66" s="1526">
        <f>前期実績!P65</f>
        <v>0</v>
      </c>
      <c r="AF66" s="1518">
        <f>当期実績!P65</f>
        <v>0</v>
      </c>
      <c r="AG66" s="1527">
        <f t="shared" si="5"/>
        <v>0</v>
      </c>
      <c r="AH66" s="1528">
        <f t="shared" ca="1" si="3"/>
        <v>0</v>
      </c>
      <c r="AI66" s="1528">
        <f t="shared" ca="1" si="4"/>
        <v>0</v>
      </c>
    </row>
    <row r="67" spans="2:35" s="1521" customFormat="1" ht="17.649999999999999" customHeight="1">
      <c r="B67" s="1522"/>
      <c r="C67" s="1529" t="str">
        <f>IF(当期実績!C66="","",当期実績!C66)</f>
        <v/>
      </c>
      <c r="D67" s="1523">
        <f t="shared" si="0"/>
        <v>0</v>
      </c>
      <c r="E67" s="1524">
        <f t="shared" si="1"/>
        <v>0</v>
      </c>
      <c r="F67" s="1525">
        <f t="shared" si="2"/>
        <v>0</v>
      </c>
      <c r="G67" s="1526">
        <f>前期実績!D66</f>
        <v>0</v>
      </c>
      <c r="H67" s="1515">
        <f>当期実績!D66</f>
        <v>0</v>
      </c>
      <c r="I67" s="1526">
        <f>前期実績!E66</f>
        <v>0</v>
      </c>
      <c r="J67" s="1515">
        <f>当期実績!E66</f>
        <v>0</v>
      </c>
      <c r="K67" s="1526">
        <f>前期実績!F66</f>
        <v>0</v>
      </c>
      <c r="L67" s="1515">
        <f>当期実績!F66</f>
        <v>0</v>
      </c>
      <c r="M67" s="1526">
        <f>前期実績!G66</f>
        <v>0</v>
      </c>
      <c r="N67" s="1515">
        <f>当期実績!G66</f>
        <v>0</v>
      </c>
      <c r="O67" s="1526">
        <f>前期実績!H66</f>
        <v>0</v>
      </c>
      <c r="P67" s="1515">
        <f>当期実績!H66</f>
        <v>0</v>
      </c>
      <c r="Q67" s="1526">
        <f>前期実績!I66</f>
        <v>0</v>
      </c>
      <c r="R67" s="1515">
        <f>当期実績!I66</f>
        <v>0</v>
      </c>
      <c r="S67" s="1526">
        <f>前期実績!J66</f>
        <v>0</v>
      </c>
      <c r="T67" s="1515">
        <f>当期実績!J66</f>
        <v>0</v>
      </c>
      <c r="U67" s="1526">
        <f>前期実績!K66</f>
        <v>0</v>
      </c>
      <c r="V67" s="1515">
        <f>当期実績!K66</f>
        <v>0</v>
      </c>
      <c r="W67" s="1526">
        <f>前期実績!L66</f>
        <v>0</v>
      </c>
      <c r="X67" s="1515">
        <f>当期実績!L66</f>
        <v>0</v>
      </c>
      <c r="Y67" s="1526">
        <f>前期実績!M66</f>
        <v>0</v>
      </c>
      <c r="Z67" s="1515">
        <f>当期実績!M66</f>
        <v>0</v>
      </c>
      <c r="AA67" s="1526">
        <f>前期実績!N66</f>
        <v>0</v>
      </c>
      <c r="AB67" s="1515">
        <f>当期実績!N66</f>
        <v>0</v>
      </c>
      <c r="AC67" s="1526">
        <f>前期実績!O66</f>
        <v>0</v>
      </c>
      <c r="AD67" s="1515">
        <f>当期実績!O66</f>
        <v>0</v>
      </c>
      <c r="AE67" s="1526">
        <f>前期実績!P66</f>
        <v>0</v>
      </c>
      <c r="AF67" s="1518">
        <f>当期実績!P66</f>
        <v>0</v>
      </c>
      <c r="AG67" s="1527">
        <f t="shared" si="5"/>
        <v>0</v>
      </c>
      <c r="AH67" s="1528">
        <f t="shared" ca="1" si="3"/>
        <v>0</v>
      </c>
      <c r="AI67" s="1528">
        <f t="shared" ca="1" si="4"/>
        <v>0</v>
      </c>
    </row>
    <row r="68" spans="2:35" s="1521" customFormat="1" ht="17.649999999999999" customHeight="1">
      <c r="B68" s="1522"/>
      <c r="C68" s="1529" t="str">
        <f>IF(当期実績!C67="","",当期実績!C67)</f>
        <v/>
      </c>
      <c r="D68" s="1523">
        <f t="shared" si="0"/>
        <v>0</v>
      </c>
      <c r="E68" s="1524">
        <f t="shared" si="1"/>
        <v>0</v>
      </c>
      <c r="F68" s="1525">
        <f t="shared" si="2"/>
        <v>0</v>
      </c>
      <c r="G68" s="1526">
        <f>前期実績!D67</f>
        <v>0</v>
      </c>
      <c r="H68" s="1515">
        <f>当期実績!D67</f>
        <v>0</v>
      </c>
      <c r="I68" s="1526">
        <f>前期実績!E67</f>
        <v>0</v>
      </c>
      <c r="J68" s="1515">
        <f>当期実績!E67</f>
        <v>0</v>
      </c>
      <c r="K68" s="1526">
        <f>前期実績!F67</f>
        <v>0</v>
      </c>
      <c r="L68" s="1515">
        <f>当期実績!F67</f>
        <v>0</v>
      </c>
      <c r="M68" s="1526">
        <f>前期実績!G67</f>
        <v>0</v>
      </c>
      <c r="N68" s="1515">
        <f>当期実績!G67</f>
        <v>0</v>
      </c>
      <c r="O68" s="1526">
        <f>前期実績!H67</f>
        <v>0</v>
      </c>
      <c r="P68" s="1515">
        <f>当期実績!H67</f>
        <v>0</v>
      </c>
      <c r="Q68" s="1526">
        <f>前期実績!I67</f>
        <v>0</v>
      </c>
      <c r="R68" s="1515">
        <f>当期実績!I67</f>
        <v>0</v>
      </c>
      <c r="S68" s="1526">
        <f>前期実績!J67</f>
        <v>0</v>
      </c>
      <c r="T68" s="1515">
        <f>当期実績!J67</f>
        <v>0</v>
      </c>
      <c r="U68" s="1526">
        <f>前期実績!K67</f>
        <v>0</v>
      </c>
      <c r="V68" s="1515">
        <f>当期実績!K67</f>
        <v>0</v>
      </c>
      <c r="W68" s="1526">
        <f>前期実績!L67</f>
        <v>0</v>
      </c>
      <c r="X68" s="1515">
        <f>当期実績!L67</f>
        <v>0</v>
      </c>
      <c r="Y68" s="1526">
        <f>前期実績!M67</f>
        <v>0</v>
      </c>
      <c r="Z68" s="1515">
        <f>当期実績!M67</f>
        <v>0</v>
      </c>
      <c r="AA68" s="1526">
        <f>前期実績!N67</f>
        <v>0</v>
      </c>
      <c r="AB68" s="1515">
        <f>当期実績!N67</f>
        <v>0</v>
      </c>
      <c r="AC68" s="1526">
        <f>前期実績!O67</f>
        <v>0</v>
      </c>
      <c r="AD68" s="1515">
        <f>当期実績!O67</f>
        <v>0</v>
      </c>
      <c r="AE68" s="1526">
        <f>前期実績!P67</f>
        <v>0</v>
      </c>
      <c r="AF68" s="1518">
        <f>当期実績!P67</f>
        <v>0</v>
      </c>
      <c r="AG68" s="1527">
        <f t="shared" si="5"/>
        <v>0</v>
      </c>
      <c r="AH68" s="1528">
        <f t="shared" ca="1" si="3"/>
        <v>0</v>
      </c>
      <c r="AI68" s="1528">
        <f t="shared" ca="1" si="4"/>
        <v>0</v>
      </c>
    </row>
    <row r="69" spans="2:35" s="1521" customFormat="1" ht="17.649999999999999" customHeight="1">
      <c r="B69" s="1522"/>
      <c r="C69" s="1529" t="str">
        <f>IF(当期実績!C68="","",当期実績!C68)</f>
        <v/>
      </c>
      <c r="D69" s="1523">
        <f t="shared" si="0"/>
        <v>0</v>
      </c>
      <c r="E69" s="1524">
        <f t="shared" si="1"/>
        <v>0</v>
      </c>
      <c r="F69" s="1525">
        <f t="shared" si="2"/>
        <v>0</v>
      </c>
      <c r="G69" s="1526">
        <f>前期実績!D68</f>
        <v>0</v>
      </c>
      <c r="H69" s="1515">
        <f>当期実績!D68</f>
        <v>0</v>
      </c>
      <c r="I69" s="1526">
        <f>前期実績!E68</f>
        <v>0</v>
      </c>
      <c r="J69" s="1515">
        <f>当期実績!E68</f>
        <v>0</v>
      </c>
      <c r="K69" s="1526">
        <f>前期実績!F68</f>
        <v>0</v>
      </c>
      <c r="L69" s="1515">
        <f>当期実績!F68</f>
        <v>0</v>
      </c>
      <c r="M69" s="1526">
        <f>前期実績!G68</f>
        <v>0</v>
      </c>
      <c r="N69" s="1515">
        <f>当期実績!G68</f>
        <v>0</v>
      </c>
      <c r="O69" s="1526">
        <f>前期実績!H68</f>
        <v>0</v>
      </c>
      <c r="P69" s="1515">
        <f>当期実績!H68</f>
        <v>0</v>
      </c>
      <c r="Q69" s="1526">
        <f>前期実績!I68</f>
        <v>0</v>
      </c>
      <c r="R69" s="1515">
        <f>当期実績!I68</f>
        <v>0</v>
      </c>
      <c r="S69" s="1526">
        <f>前期実績!J68</f>
        <v>0</v>
      </c>
      <c r="T69" s="1515">
        <f>当期実績!J68</f>
        <v>0</v>
      </c>
      <c r="U69" s="1526">
        <f>前期実績!K68</f>
        <v>0</v>
      </c>
      <c r="V69" s="1515">
        <f>当期実績!K68</f>
        <v>0</v>
      </c>
      <c r="W69" s="1526">
        <f>前期実績!L68</f>
        <v>0</v>
      </c>
      <c r="X69" s="1515">
        <f>当期実績!L68</f>
        <v>0</v>
      </c>
      <c r="Y69" s="1526">
        <f>前期実績!M68</f>
        <v>0</v>
      </c>
      <c r="Z69" s="1515">
        <f>当期実績!M68</f>
        <v>0</v>
      </c>
      <c r="AA69" s="1526">
        <f>前期実績!N68</f>
        <v>0</v>
      </c>
      <c r="AB69" s="1515">
        <f>当期実績!N68</f>
        <v>0</v>
      </c>
      <c r="AC69" s="1526">
        <f>前期実績!O68</f>
        <v>0</v>
      </c>
      <c r="AD69" s="1515">
        <f>当期実績!O68</f>
        <v>0</v>
      </c>
      <c r="AE69" s="1526">
        <f>前期実績!P68</f>
        <v>0</v>
      </c>
      <c r="AF69" s="1518">
        <f>当期実績!P68</f>
        <v>0</v>
      </c>
      <c r="AG69" s="1527">
        <f t="shared" si="5"/>
        <v>0</v>
      </c>
      <c r="AH69" s="1528">
        <f t="shared" ca="1" si="3"/>
        <v>0</v>
      </c>
      <c r="AI69" s="1528">
        <f t="shared" ca="1" si="4"/>
        <v>0</v>
      </c>
    </row>
    <row r="70" spans="2:35" s="1521" customFormat="1" ht="17.649999999999999" customHeight="1">
      <c r="B70" s="1522"/>
      <c r="C70" s="1529" t="str">
        <f>IF(当期実績!C69="","",当期実績!C69)</f>
        <v/>
      </c>
      <c r="D70" s="1523">
        <f t="shared" ref="D70:D125" si="7">SUMIF($G$301:$AF$301,"true",G70:AF70)</f>
        <v>0</v>
      </c>
      <c r="E70" s="1524">
        <f t="shared" ref="E70:E125" si="8">SUMIF($G$3:$AF$3,"当期",G70:AF70)</f>
        <v>0</v>
      </c>
      <c r="F70" s="1525">
        <f t="shared" ref="F70:F125" si="9">E70-D70</f>
        <v>0</v>
      </c>
      <c r="G70" s="1526">
        <f>前期実績!D69</f>
        <v>0</v>
      </c>
      <c r="H70" s="1515">
        <f>当期実績!D69</f>
        <v>0</v>
      </c>
      <c r="I70" s="1526">
        <f>前期実績!E69</f>
        <v>0</v>
      </c>
      <c r="J70" s="1515">
        <f>当期実績!E69</f>
        <v>0</v>
      </c>
      <c r="K70" s="1526">
        <f>前期実績!F69</f>
        <v>0</v>
      </c>
      <c r="L70" s="1515">
        <f>当期実績!F69</f>
        <v>0</v>
      </c>
      <c r="M70" s="1526">
        <f>前期実績!G69</f>
        <v>0</v>
      </c>
      <c r="N70" s="1515">
        <f>当期実績!G69</f>
        <v>0</v>
      </c>
      <c r="O70" s="1526">
        <f>前期実績!H69</f>
        <v>0</v>
      </c>
      <c r="P70" s="1515">
        <f>当期実績!H69</f>
        <v>0</v>
      </c>
      <c r="Q70" s="1526">
        <f>前期実績!I69</f>
        <v>0</v>
      </c>
      <c r="R70" s="1515">
        <f>当期実績!I69</f>
        <v>0</v>
      </c>
      <c r="S70" s="1526">
        <f>前期実績!J69</f>
        <v>0</v>
      </c>
      <c r="T70" s="1515">
        <f>当期実績!J69</f>
        <v>0</v>
      </c>
      <c r="U70" s="1526">
        <f>前期実績!K69</f>
        <v>0</v>
      </c>
      <c r="V70" s="1515">
        <f>当期実績!K69</f>
        <v>0</v>
      </c>
      <c r="W70" s="1526">
        <f>前期実績!L69</f>
        <v>0</v>
      </c>
      <c r="X70" s="1515">
        <f>当期実績!L69</f>
        <v>0</v>
      </c>
      <c r="Y70" s="1526">
        <f>前期実績!M69</f>
        <v>0</v>
      </c>
      <c r="Z70" s="1515">
        <f>当期実績!M69</f>
        <v>0</v>
      </c>
      <c r="AA70" s="1526">
        <f>前期実績!N69</f>
        <v>0</v>
      </c>
      <c r="AB70" s="1515">
        <f>当期実績!N69</f>
        <v>0</v>
      </c>
      <c r="AC70" s="1526">
        <f>前期実績!O69</f>
        <v>0</v>
      </c>
      <c r="AD70" s="1515">
        <f>当期実績!O69</f>
        <v>0</v>
      </c>
      <c r="AE70" s="1526">
        <f>前期実績!P69</f>
        <v>0</v>
      </c>
      <c r="AF70" s="1518">
        <f>当期実績!P69</f>
        <v>0</v>
      </c>
      <c r="AG70" s="1527">
        <f t="shared" si="5"/>
        <v>0</v>
      </c>
      <c r="AH70" s="1528">
        <f t="shared" ref="AH70:AH125" ca="1" si="10">E70+SUMIF($G$301:$AG$301,"false",G70:AF70)</f>
        <v>0</v>
      </c>
      <c r="AI70" s="1528">
        <f t="shared" ref="AI70:AI133" ca="1" si="11">AH70-AG70</f>
        <v>0</v>
      </c>
    </row>
    <row r="71" spans="2:35" s="1521" customFormat="1" ht="17.649999999999999" customHeight="1">
      <c r="B71" s="1522"/>
      <c r="C71" s="1529" t="str">
        <f>IF(当期実績!C70="","",当期実績!C70)</f>
        <v/>
      </c>
      <c r="D71" s="1523">
        <f t="shared" si="7"/>
        <v>0</v>
      </c>
      <c r="E71" s="1524">
        <f t="shared" si="8"/>
        <v>0</v>
      </c>
      <c r="F71" s="1525">
        <f t="shared" si="9"/>
        <v>0</v>
      </c>
      <c r="G71" s="1526">
        <f>前期実績!D70</f>
        <v>0</v>
      </c>
      <c r="H71" s="1515">
        <f>当期実績!D70</f>
        <v>0</v>
      </c>
      <c r="I71" s="1526">
        <f>前期実績!E70</f>
        <v>0</v>
      </c>
      <c r="J71" s="1515">
        <f>当期実績!E70</f>
        <v>0</v>
      </c>
      <c r="K71" s="1526">
        <f>前期実績!F70</f>
        <v>0</v>
      </c>
      <c r="L71" s="1515">
        <f>当期実績!F70</f>
        <v>0</v>
      </c>
      <c r="M71" s="1526">
        <f>前期実績!G70</f>
        <v>0</v>
      </c>
      <c r="N71" s="1515">
        <f>当期実績!G70</f>
        <v>0</v>
      </c>
      <c r="O71" s="1526">
        <f>前期実績!H70</f>
        <v>0</v>
      </c>
      <c r="P71" s="1515">
        <f>当期実績!H70</f>
        <v>0</v>
      </c>
      <c r="Q71" s="1526">
        <f>前期実績!I70</f>
        <v>0</v>
      </c>
      <c r="R71" s="1515">
        <f>当期実績!I70</f>
        <v>0</v>
      </c>
      <c r="S71" s="1526">
        <f>前期実績!J70</f>
        <v>0</v>
      </c>
      <c r="T71" s="1515">
        <f>当期実績!J70</f>
        <v>0</v>
      </c>
      <c r="U71" s="1526">
        <f>前期実績!K70</f>
        <v>0</v>
      </c>
      <c r="V71" s="1515">
        <f>当期実績!K70</f>
        <v>0</v>
      </c>
      <c r="W71" s="1526">
        <f>前期実績!L70</f>
        <v>0</v>
      </c>
      <c r="X71" s="1515">
        <f>当期実績!L70</f>
        <v>0</v>
      </c>
      <c r="Y71" s="1526">
        <f>前期実績!M70</f>
        <v>0</v>
      </c>
      <c r="Z71" s="1515">
        <f>当期実績!M70</f>
        <v>0</v>
      </c>
      <c r="AA71" s="1526">
        <f>前期実績!N70</f>
        <v>0</v>
      </c>
      <c r="AB71" s="1515">
        <f>当期実績!N70</f>
        <v>0</v>
      </c>
      <c r="AC71" s="1526">
        <f>前期実績!O70</f>
        <v>0</v>
      </c>
      <c r="AD71" s="1515">
        <f>当期実績!O70</f>
        <v>0</v>
      </c>
      <c r="AE71" s="1526">
        <f>前期実績!P70</f>
        <v>0</v>
      </c>
      <c r="AF71" s="1518">
        <f>当期実績!P70</f>
        <v>0</v>
      </c>
      <c r="AG71" s="1527">
        <f t="shared" si="5"/>
        <v>0</v>
      </c>
      <c r="AH71" s="1528">
        <f t="shared" ca="1" si="10"/>
        <v>0</v>
      </c>
      <c r="AI71" s="1528">
        <f t="shared" ca="1" si="11"/>
        <v>0</v>
      </c>
    </row>
    <row r="72" spans="2:35" s="1521" customFormat="1" ht="17.649999999999999" customHeight="1">
      <c r="B72" s="1522"/>
      <c r="C72" s="1529" t="str">
        <f>IF(当期実績!C71="","",当期実績!C71)</f>
        <v/>
      </c>
      <c r="D72" s="1523">
        <f t="shared" si="7"/>
        <v>0</v>
      </c>
      <c r="E72" s="1524">
        <f t="shared" si="8"/>
        <v>0</v>
      </c>
      <c r="F72" s="1525">
        <f t="shared" si="9"/>
        <v>0</v>
      </c>
      <c r="G72" s="1526">
        <f>前期実績!D71</f>
        <v>0</v>
      </c>
      <c r="H72" s="1515">
        <f>当期実績!D71</f>
        <v>0</v>
      </c>
      <c r="I72" s="1526">
        <f>前期実績!E71</f>
        <v>0</v>
      </c>
      <c r="J72" s="1515">
        <f>当期実績!E71</f>
        <v>0</v>
      </c>
      <c r="K72" s="1526">
        <f>前期実績!F71</f>
        <v>0</v>
      </c>
      <c r="L72" s="1515">
        <f>当期実績!F71</f>
        <v>0</v>
      </c>
      <c r="M72" s="1526">
        <f>前期実績!G71</f>
        <v>0</v>
      </c>
      <c r="N72" s="1515">
        <f>当期実績!G71</f>
        <v>0</v>
      </c>
      <c r="O72" s="1526">
        <f>前期実績!H71</f>
        <v>0</v>
      </c>
      <c r="P72" s="1515">
        <f>当期実績!H71</f>
        <v>0</v>
      </c>
      <c r="Q72" s="1526">
        <f>前期実績!I71</f>
        <v>0</v>
      </c>
      <c r="R72" s="1515">
        <f>当期実績!I71</f>
        <v>0</v>
      </c>
      <c r="S72" s="1526">
        <f>前期実績!J71</f>
        <v>0</v>
      </c>
      <c r="T72" s="1515">
        <f>当期実績!J71</f>
        <v>0</v>
      </c>
      <c r="U72" s="1526">
        <f>前期実績!K71</f>
        <v>0</v>
      </c>
      <c r="V72" s="1515">
        <f>当期実績!K71</f>
        <v>0</v>
      </c>
      <c r="W72" s="1526">
        <f>前期実績!L71</f>
        <v>0</v>
      </c>
      <c r="X72" s="1515">
        <f>当期実績!L71</f>
        <v>0</v>
      </c>
      <c r="Y72" s="1526">
        <f>前期実績!M71</f>
        <v>0</v>
      </c>
      <c r="Z72" s="1515">
        <f>当期実績!M71</f>
        <v>0</v>
      </c>
      <c r="AA72" s="1526">
        <f>前期実績!N71</f>
        <v>0</v>
      </c>
      <c r="AB72" s="1515">
        <f>当期実績!N71</f>
        <v>0</v>
      </c>
      <c r="AC72" s="1526">
        <f>前期実績!O71</f>
        <v>0</v>
      </c>
      <c r="AD72" s="1515">
        <f>当期実績!O71</f>
        <v>0</v>
      </c>
      <c r="AE72" s="1526">
        <f>前期実績!P71</f>
        <v>0</v>
      </c>
      <c r="AF72" s="1518">
        <f>当期実績!P71</f>
        <v>0</v>
      </c>
      <c r="AG72" s="1527">
        <f t="shared" si="5"/>
        <v>0</v>
      </c>
      <c r="AH72" s="1528">
        <f t="shared" ca="1" si="10"/>
        <v>0</v>
      </c>
      <c r="AI72" s="1528">
        <f t="shared" ca="1" si="11"/>
        <v>0</v>
      </c>
    </row>
    <row r="73" spans="2:35" s="1521" customFormat="1" ht="17.649999999999999" customHeight="1">
      <c r="B73" s="1522"/>
      <c r="C73" s="1529" t="str">
        <f>IF(当期実績!C72="","",当期実績!C72)</f>
        <v/>
      </c>
      <c r="D73" s="1523">
        <f t="shared" si="7"/>
        <v>0</v>
      </c>
      <c r="E73" s="1524">
        <f t="shared" si="8"/>
        <v>0</v>
      </c>
      <c r="F73" s="1525">
        <f t="shared" si="9"/>
        <v>0</v>
      </c>
      <c r="G73" s="1526">
        <f>前期実績!D72</f>
        <v>0</v>
      </c>
      <c r="H73" s="1515">
        <f>当期実績!D72</f>
        <v>0</v>
      </c>
      <c r="I73" s="1526">
        <f>前期実績!E72</f>
        <v>0</v>
      </c>
      <c r="J73" s="1515">
        <f>当期実績!E72</f>
        <v>0</v>
      </c>
      <c r="K73" s="1526">
        <f>前期実績!F72</f>
        <v>0</v>
      </c>
      <c r="L73" s="1515">
        <f>当期実績!F72</f>
        <v>0</v>
      </c>
      <c r="M73" s="1526">
        <f>前期実績!G72</f>
        <v>0</v>
      </c>
      <c r="N73" s="1515">
        <f>当期実績!G72</f>
        <v>0</v>
      </c>
      <c r="O73" s="1526">
        <f>前期実績!H72</f>
        <v>0</v>
      </c>
      <c r="P73" s="1515">
        <f>当期実績!H72</f>
        <v>0</v>
      </c>
      <c r="Q73" s="1526">
        <f>前期実績!I72</f>
        <v>0</v>
      </c>
      <c r="R73" s="1515">
        <f>当期実績!I72</f>
        <v>0</v>
      </c>
      <c r="S73" s="1526">
        <f>前期実績!J72</f>
        <v>0</v>
      </c>
      <c r="T73" s="1515">
        <f>当期実績!J72</f>
        <v>0</v>
      </c>
      <c r="U73" s="1526">
        <f>前期実績!K72</f>
        <v>0</v>
      </c>
      <c r="V73" s="1515">
        <f>当期実績!K72</f>
        <v>0</v>
      </c>
      <c r="W73" s="1526">
        <f>前期実績!L72</f>
        <v>0</v>
      </c>
      <c r="X73" s="1515">
        <f>当期実績!L72</f>
        <v>0</v>
      </c>
      <c r="Y73" s="1526">
        <f>前期実績!M72</f>
        <v>0</v>
      </c>
      <c r="Z73" s="1515">
        <f>当期実績!M72</f>
        <v>0</v>
      </c>
      <c r="AA73" s="1526">
        <f>前期実績!N72</f>
        <v>0</v>
      </c>
      <c r="AB73" s="1515">
        <f>当期実績!N72</f>
        <v>0</v>
      </c>
      <c r="AC73" s="1526">
        <f>前期実績!O72</f>
        <v>0</v>
      </c>
      <c r="AD73" s="1515">
        <f>当期実績!O72</f>
        <v>0</v>
      </c>
      <c r="AE73" s="1526">
        <f>前期実績!P72</f>
        <v>0</v>
      </c>
      <c r="AF73" s="1518">
        <f>当期実績!P72</f>
        <v>0</v>
      </c>
      <c r="AG73" s="1527">
        <f t="shared" si="5"/>
        <v>0</v>
      </c>
      <c r="AH73" s="1528">
        <f t="shared" ca="1" si="10"/>
        <v>0</v>
      </c>
      <c r="AI73" s="1528">
        <f t="shared" ca="1" si="11"/>
        <v>0</v>
      </c>
    </row>
    <row r="74" spans="2:35" s="1521" customFormat="1" ht="17.649999999999999" customHeight="1">
      <c r="B74" s="1522"/>
      <c r="C74" s="1529" t="str">
        <f>IF(当期実績!C73="","",当期実績!C73)</f>
        <v/>
      </c>
      <c r="D74" s="1523">
        <f t="shared" si="7"/>
        <v>0</v>
      </c>
      <c r="E74" s="1524">
        <f t="shared" si="8"/>
        <v>0</v>
      </c>
      <c r="F74" s="1525">
        <f t="shared" si="9"/>
        <v>0</v>
      </c>
      <c r="G74" s="1526">
        <f>前期実績!D73</f>
        <v>0</v>
      </c>
      <c r="H74" s="1515">
        <f>当期実績!D73</f>
        <v>0</v>
      </c>
      <c r="I74" s="1526">
        <f>前期実績!E73</f>
        <v>0</v>
      </c>
      <c r="J74" s="1515">
        <f>当期実績!E73</f>
        <v>0</v>
      </c>
      <c r="K74" s="1526">
        <f>前期実績!F73</f>
        <v>0</v>
      </c>
      <c r="L74" s="1515">
        <f>当期実績!F73</f>
        <v>0</v>
      </c>
      <c r="M74" s="1526">
        <f>前期実績!G73</f>
        <v>0</v>
      </c>
      <c r="N74" s="1515">
        <f>当期実績!G73</f>
        <v>0</v>
      </c>
      <c r="O74" s="1526">
        <f>前期実績!H73</f>
        <v>0</v>
      </c>
      <c r="P74" s="1515">
        <f>当期実績!H73</f>
        <v>0</v>
      </c>
      <c r="Q74" s="1526">
        <f>前期実績!I73</f>
        <v>0</v>
      </c>
      <c r="R74" s="1515">
        <f>当期実績!I73</f>
        <v>0</v>
      </c>
      <c r="S74" s="1526">
        <f>前期実績!J73</f>
        <v>0</v>
      </c>
      <c r="T74" s="1515">
        <f>当期実績!J73</f>
        <v>0</v>
      </c>
      <c r="U74" s="1526">
        <f>前期実績!K73</f>
        <v>0</v>
      </c>
      <c r="V74" s="1515">
        <f>当期実績!K73</f>
        <v>0</v>
      </c>
      <c r="W74" s="1526">
        <f>前期実績!L73</f>
        <v>0</v>
      </c>
      <c r="X74" s="1515">
        <f>当期実績!L73</f>
        <v>0</v>
      </c>
      <c r="Y74" s="1526">
        <f>前期実績!M73</f>
        <v>0</v>
      </c>
      <c r="Z74" s="1515">
        <f>当期実績!M73</f>
        <v>0</v>
      </c>
      <c r="AA74" s="1526">
        <f>前期実績!N73</f>
        <v>0</v>
      </c>
      <c r="AB74" s="1515">
        <f>当期実績!N73</f>
        <v>0</v>
      </c>
      <c r="AC74" s="1526">
        <f>前期実績!O73</f>
        <v>0</v>
      </c>
      <c r="AD74" s="1515">
        <f>当期実績!O73</f>
        <v>0</v>
      </c>
      <c r="AE74" s="1526">
        <f>前期実績!P73</f>
        <v>0</v>
      </c>
      <c r="AF74" s="1518">
        <f>当期実績!P73</f>
        <v>0</v>
      </c>
      <c r="AG74" s="1527">
        <f t="shared" si="5"/>
        <v>0</v>
      </c>
      <c r="AH74" s="1528">
        <f t="shared" ca="1" si="10"/>
        <v>0</v>
      </c>
      <c r="AI74" s="1528">
        <f t="shared" ca="1" si="11"/>
        <v>0</v>
      </c>
    </row>
    <row r="75" spans="2:35" s="1521" customFormat="1" ht="17.649999999999999" customHeight="1">
      <c r="B75" s="1522"/>
      <c r="C75" s="1529" t="str">
        <f>IF(当期実績!C74="","",当期実績!C74)</f>
        <v/>
      </c>
      <c r="D75" s="1523">
        <f t="shared" si="7"/>
        <v>0</v>
      </c>
      <c r="E75" s="1524">
        <f t="shared" si="8"/>
        <v>0</v>
      </c>
      <c r="F75" s="1525">
        <f t="shared" si="9"/>
        <v>0</v>
      </c>
      <c r="G75" s="1526">
        <f>前期実績!D74</f>
        <v>0</v>
      </c>
      <c r="H75" s="1515">
        <f>当期実績!D74</f>
        <v>0</v>
      </c>
      <c r="I75" s="1526">
        <f>前期実績!E74</f>
        <v>0</v>
      </c>
      <c r="J75" s="1515">
        <f>当期実績!E74</f>
        <v>0</v>
      </c>
      <c r="K75" s="1526">
        <f>前期実績!F74</f>
        <v>0</v>
      </c>
      <c r="L75" s="1515">
        <f>当期実績!F74</f>
        <v>0</v>
      </c>
      <c r="M75" s="1526">
        <f>前期実績!G74</f>
        <v>0</v>
      </c>
      <c r="N75" s="1515">
        <f>当期実績!G74</f>
        <v>0</v>
      </c>
      <c r="O75" s="1526">
        <f>前期実績!H74</f>
        <v>0</v>
      </c>
      <c r="P75" s="1515">
        <f>当期実績!H74</f>
        <v>0</v>
      </c>
      <c r="Q75" s="1526">
        <f>前期実績!I74</f>
        <v>0</v>
      </c>
      <c r="R75" s="1515">
        <f>当期実績!I74</f>
        <v>0</v>
      </c>
      <c r="S75" s="1526">
        <f>前期実績!J74</f>
        <v>0</v>
      </c>
      <c r="T75" s="1515">
        <f>当期実績!J74</f>
        <v>0</v>
      </c>
      <c r="U75" s="1526">
        <f>前期実績!K74</f>
        <v>0</v>
      </c>
      <c r="V75" s="1515">
        <f>当期実績!K74</f>
        <v>0</v>
      </c>
      <c r="W75" s="1526">
        <f>前期実績!L74</f>
        <v>0</v>
      </c>
      <c r="X75" s="1515">
        <f>当期実績!L74</f>
        <v>0</v>
      </c>
      <c r="Y75" s="1526">
        <f>前期実績!M74</f>
        <v>0</v>
      </c>
      <c r="Z75" s="1515">
        <f>当期実績!M74</f>
        <v>0</v>
      </c>
      <c r="AA75" s="1526">
        <f>前期実績!N74</f>
        <v>0</v>
      </c>
      <c r="AB75" s="1515">
        <f>当期実績!N74</f>
        <v>0</v>
      </c>
      <c r="AC75" s="1526">
        <f>前期実績!O74</f>
        <v>0</v>
      </c>
      <c r="AD75" s="1515">
        <f>当期実績!O74</f>
        <v>0</v>
      </c>
      <c r="AE75" s="1526">
        <f>前期実績!P74</f>
        <v>0</v>
      </c>
      <c r="AF75" s="1518">
        <f>当期実績!P74</f>
        <v>0</v>
      </c>
      <c r="AG75" s="1527">
        <f t="shared" si="5"/>
        <v>0</v>
      </c>
      <c r="AH75" s="1528">
        <f t="shared" ca="1" si="10"/>
        <v>0</v>
      </c>
      <c r="AI75" s="1528">
        <f t="shared" ca="1" si="11"/>
        <v>0</v>
      </c>
    </row>
    <row r="76" spans="2:35" s="1521" customFormat="1" ht="17.649999999999999" customHeight="1">
      <c r="B76" s="1522"/>
      <c r="C76" s="1529" t="str">
        <f>IF(当期実績!C75="","",当期実績!C75)</f>
        <v/>
      </c>
      <c r="D76" s="1523">
        <f t="shared" si="7"/>
        <v>0</v>
      </c>
      <c r="E76" s="1524">
        <f t="shared" si="8"/>
        <v>0</v>
      </c>
      <c r="F76" s="1525">
        <f t="shared" si="9"/>
        <v>0</v>
      </c>
      <c r="G76" s="1526">
        <f>前期実績!D75</f>
        <v>0</v>
      </c>
      <c r="H76" s="1515">
        <f>当期実績!D75</f>
        <v>0</v>
      </c>
      <c r="I76" s="1526">
        <f>前期実績!E75</f>
        <v>0</v>
      </c>
      <c r="J76" s="1515">
        <f>当期実績!E75</f>
        <v>0</v>
      </c>
      <c r="K76" s="1526">
        <f>前期実績!F75</f>
        <v>0</v>
      </c>
      <c r="L76" s="1515">
        <f>当期実績!F75</f>
        <v>0</v>
      </c>
      <c r="M76" s="1526">
        <f>前期実績!G75</f>
        <v>0</v>
      </c>
      <c r="N76" s="1515">
        <f>当期実績!G75</f>
        <v>0</v>
      </c>
      <c r="O76" s="1526">
        <f>前期実績!H75</f>
        <v>0</v>
      </c>
      <c r="P76" s="1515">
        <f>当期実績!H75</f>
        <v>0</v>
      </c>
      <c r="Q76" s="1526">
        <f>前期実績!I75</f>
        <v>0</v>
      </c>
      <c r="R76" s="1515">
        <f>当期実績!I75</f>
        <v>0</v>
      </c>
      <c r="S76" s="1526">
        <f>前期実績!J75</f>
        <v>0</v>
      </c>
      <c r="T76" s="1515">
        <f>当期実績!J75</f>
        <v>0</v>
      </c>
      <c r="U76" s="1526">
        <f>前期実績!K75</f>
        <v>0</v>
      </c>
      <c r="V76" s="1515">
        <f>当期実績!K75</f>
        <v>0</v>
      </c>
      <c r="W76" s="1526">
        <f>前期実績!L75</f>
        <v>0</v>
      </c>
      <c r="X76" s="1515">
        <f>当期実績!L75</f>
        <v>0</v>
      </c>
      <c r="Y76" s="1526">
        <f>前期実績!M75</f>
        <v>0</v>
      </c>
      <c r="Z76" s="1515">
        <f>当期実績!M75</f>
        <v>0</v>
      </c>
      <c r="AA76" s="1526">
        <f>前期実績!N75</f>
        <v>0</v>
      </c>
      <c r="AB76" s="1515">
        <f>当期実績!N75</f>
        <v>0</v>
      </c>
      <c r="AC76" s="1526">
        <f>前期実績!O75</f>
        <v>0</v>
      </c>
      <c r="AD76" s="1515">
        <f>当期実績!O75</f>
        <v>0</v>
      </c>
      <c r="AE76" s="1526">
        <f>前期実績!P75</f>
        <v>0</v>
      </c>
      <c r="AF76" s="1518">
        <f>当期実績!P75</f>
        <v>0</v>
      </c>
      <c r="AG76" s="1527">
        <f t="shared" si="5"/>
        <v>0</v>
      </c>
      <c r="AH76" s="1528">
        <f t="shared" ca="1" si="10"/>
        <v>0</v>
      </c>
      <c r="AI76" s="1528">
        <f t="shared" ca="1" si="11"/>
        <v>0</v>
      </c>
    </row>
    <row r="77" spans="2:35" s="1521" customFormat="1" ht="17.649999999999999" customHeight="1">
      <c r="B77" s="1522"/>
      <c r="C77" s="1529" t="str">
        <f>IF(当期実績!C76="","",当期実績!C76)</f>
        <v/>
      </c>
      <c r="D77" s="1523">
        <f t="shared" si="7"/>
        <v>0</v>
      </c>
      <c r="E77" s="1524">
        <f t="shared" si="8"/>
        <v>0</v>
      </c>
      <c r="F77" s="1525">
        <f t="shared" si="9"/>
        <v>0</v>
      </c>
      <c r="G77" s="1526">
        <f>前期実績!D76</f>
        <v>0</v>
      </c>
      <c r="H77" s="1515">
        <f>当期実績!D76</f>
        <v>0</v>
      </c>
      <c r="I77" s="1526">
        <f>前期実績!E76</f>
        <v>0</v>
      </c>
      <c r="J77" s="1515">
        <f>当期実績!E76</f>
        <v>0</v>
      </c>
      <c r="K77" s="1526">
        <f>前期実績!F76</f>
        <v>0</v>
      </c>
      <c r="L77" s="1515">
        <f>当期実績!F76</f>
        <v>0</v>
      </c>
      <c r="M77" s="1526">
        <f>前期実績!G76</f>
        <v>0</v>
      </c>
      <c r="N77" s="1515">
        <f>当期実績!G76</f>
        <v>0</v>
      </c>
      <c r="O77" s="1526">
        <f>前期実績!H76</f>
        <v>0</v>
      </c>
      <c r="P77" s="1515">
        <f>当期実績!H76</f>
        <v>0</v>
      </c>
      <c r="Q77" s="1526">
        <f>前期実績!I76</f>
        <v>0</v>
      </c>
      <c r="R77" s="1515">
        <f>当期実績!I76</f>
        <v>0</v>
      </c>
      <c r="S77" s="1526">
        <f>前期実績!J76</f>
        <v>0</v>
      </c>
      <c r="T77" s="1515">
        <f>当期実績!J76</f>
        <v>0</v>
      </c>
      <c r="U77" s="1526">
        <f>前期実績!K76</f>
        <v>0</v>
      </c>
      <c r="V77" s="1515">
        <f>当期実績!K76</f>
        <v>0</v>
      </c>
      <c r="W77" s="1526">
        <f>前期実績!L76</f>
        <v>0</v>
      </c>
      <c r="X77" s="1515">
        <f>当期実績!L76</f>
        <v>0</v>
      </c>
      <c r="Y77" s="1526">
        <f>前期実績!M76</f>
        <v>0</v>
      </c>
      <c r="Z77" s="1515">
        <f>当期実績!M76</f>
        <v>0</v>
      </c>
      <c r="AA77" s="1526">
        <f>前期実績!N76</f>
        <v>0</v>
      </c>
      <c r="AB77" s="1515">
        <f>当期実績!N76</f>
        <v>0</v>
      </c>
      <c r="AC77" s="1526">
        <f>前期実績!O76</f>
        <v>0</v>
      </c>
      <c r="AD77" s="1515">
        <f>当期実績!O76</f>
        <v>0</v>
      </c>
      <c r="AE77" s="1526">
        <f>前期実績!P76</f>
        <v>0</v>
      </c>
      <c r="AF77" s="1518">
        <f>当期実績!P76</f>
        <v>0</v>
      </c>
      <c r="AG77" s="1527">
        <f t="shared" si="5"/>
        <v>0</v>
      </c>
      <c r="AH77" s="1528">
        <f t="shared" ca="1" si="10"/>
        <v>0</v>
      </c>
      <c r="AI77" s="1528">
        <f t="shared" ca="1" si="11"/>
        <v>0</v>
      </c>
    </row>
    <row r="78" spans="2:35" s="1521" customFormat="1" ht="17.649999999999999" customHeight="1">
      <c r="B78" s="1522"/>
      <c r="C78" s="1529" t="str">
        <f>IF(当期実績!C77="","",当期実績!C77)</f>
        <v/>
      </c>
      <c r="D78" s="1523">
        <f t="shared" si="7"/>
        <v>0</v>
      </c>
      <c r="E78" s="1524">
        <f t="shared" si="8"/>
        <v>0</v>
      </c>
      <c r="F78" s="1525">
        <f t="shared" si="9"/>
        <v>0</v>
      </c>
      <c r="G78" s="1526">
        <f>前期実績!D77</f>
        <v>0</v>
      </c>
      <c r="H78" s="1515">
        <f>当期実績!D77</f>
        <v>0</v>
      </c>
      <c r="I78" s="1526">
        <f>前期実績!E77</f>
        <v>0</v>
      </c>
      <c r="J78" s="1515">
        <f>当期実績!E77</f>
        <v>0</v>
      </c>
      <c r="K78" s="1526">
        <f>前期実績!F77</f>
        <v>0</v>
      </c>
      <c r="L78" s="1515">
        <f>当期実績!F77</f>
        <v>0</v>
      </c>
      <c r="M78" s="1526">
        <f>前期実績!G77</f>
        <v>0</v>
      </c>
      <c r="N78" s="1515">
        <f>当期実績!G77</f>
        <v>0</v>
      </c>
      <c r="O78" s="1526">
        <f>前期実績!H77</f>
        <v>0</v>
      </c>
      <c r="P78" s="1515">
        <f>当期実績!H77</f>
        <v>0</v>
      </c>
      <c r="Q78" s="1526">
        <f>前期実績!I77</f>
        <v>0</v>
      </c>
      <c r="R78" s="1515">
        <f>当期実績!I77</f>
        <v>0</v>
      </c>
      <c r="S78" s="1526">
        <f>前期実績!J77</f>
        <v>0</v>
      </c>
      <c r="T78" s="1515">
        <f>当期実績!J77</f>
        <v>0</v>
      </c>
      <c r="U78" s="1526">
        <f>前期実績!K77</f>
        <v>0</v>
      </c>
      <c r="V78" s="1515">
        <f>当期実績!K77</f>
        <v>0</v>
      </c>
      <c r="W78" s="1526">
        <f>前期実績!L77</f>
        <v>0</v>
      </c>
      <c r="X78" s="1515">
        <f>当期実績!L77</f>
        <v>0</v>
      </c>
      <c r="Y78" s="1526">
        <f>前期実績!M77</f>
        <v>0</v>
      </c>
      <c r="Z78" s="1515">
        <f>当期実績!M77</f>
        <v>0</v>
      </c>
      <c r="AA78" s="1526">
        <f>前期実績!N77</f>
        <v>0</v>
      </c>
      <c r="AB78" s="1515">
        <f>当期実績!N77</f>
        <v>0</v>
      </c>
      <c r="AC78" s="1526">
        <f>前期実績!O77</f>
        <v>0</v>
      </c>
      <c r="AD78" s="1515">
        <f>当期実績!O77</f>
        <v>0</v>
      </c>
      <c r="AE78" s="1526">
        <f>前期実績!P77</f>
        <v>0</v>
      </c>
      <c r="AF78" s="1518">
        <f>当期実績!P77</f>
        <v>0</v>
      </c>
      <c r="AG78" s="1527">
        <f t="shared" ref="AG78:AG125" si="12">SUMIF($G$3:$AF$3,"前期",G78:AF78)</f>
        <v>0</v>
      </c>
      <c r="AH78" s="1528">
        <f t="shared" ca="1" si="10"/>
        <v>0</v>
      </c>
      <c r="AI78" s="1528">
        <f t="shared" ca="1" si="11"/>
        <v>0</v>
      </c>
    </row>
    <row r="79" spans="2:35" s="1521" customFormat="1" ht="17.649999999999999" customHeight="1">
      <c r="B79" s="1522"/>
      <c r="C79" s="1529" t="str">
        <f>IF(当期実績!C78="","",当期実績!C78)</f>
        <v/>
      </c>
      <c r="D79" s="1523">
        <f t="shared" si="7"/>
        <v>0</v>
      </c>
      <c r="E79" s="1524">
        <f t="shared" si="8"/>
        <v>0</v>
      </c>
      <c r="F79" s="1525">
        <f t="shared" si="9"/>
        <v>0</v>
      </c>
      <c r="G79" s="1526">
        <f>前期実績!D78</f>
        <v>0</v>
      </c>
      <c r="H79" s="1515">
        <f>当期実績!D78</f>
        <v>0</v>
      </c>
      <c r="I79" s="1526">
        <f>前期実績!E78</f>
        <v>0</v>
      </c>
      <c r="J79" s="1515">
        <f>当期実績!E78</f>
        <v>0</v>
      </c>
      <c r="K79" s="1526">
        <f>前期実績!F78</f>
        <v>0</v>
      </c>
      <c r="L79" s="1515">
        <f>当期実績!F78</f>
        <v>0</v>
      </c>
      <c r="M79" s="1526">
        <f>前期実績!G78</f>
        <v>0</v>
      </c>
      <c r="N79" s="1515">
        <f>当期実績!G78</f>
        <v>0</v>
      </c>
      <c r="O79" s="1526">
        <f>前期実績!H78</f>
        <v>0</v>
      </c>
      <c r="P79" s="1515">
        <f>当期実績!H78</f>
        <v>0</v>
      </c>
      <c r="Q79" s="1526">
        <f>前期実績!I78</f>
        <v>0</v>
      </c>
      <c r="R79" s="1515">
        <f>当期実績!I78</f>
        <v>0</v>
      </c>
      <c r="S79" s="1526">
        <f>前期実績!J78</f>
        <v>0</v>
      </c>
      <c r="T79" s="1515">
        <f>当期実績!J78</f>
        <v>0</v>
      </c>
      <c r="U79" s="1526">
        <f>前期実績!K78</f>
        <v>0</v>
      </c>
      <c r="V79" s="1515">
        <f>当期実績!K78</f>
        <v>0</v>
      </c>
      <c r="W79" s="1526">
        <f>前期実績!L78</f>
        <v>0</v>
      </c>
      <c r="X79" s="1515">
        <f>当期実績!L78</f>
        <v>0</v>
      </c>
      <c r="Y79" s="1526">
        <f>前期実績!M78</f>
        <v>0</v>
      </c>
      <c r="Z79" s="1515">
        <f>当期実績!M78</f>
        <v>0</v>
      </c>
      <c r="AA79" s="1526">
        <f>前期実績!N78</f>
        <v>0</v>
      </c>
      <c r="AB79" s="1515">
        <f>当期実績!N78</f>
        <v>0</v>
      </c>
      <c r="AC79" s="1526">
        <f>前期実績!O78</f>
        <v>0</v>
      </c>
      <c r="AD79" s="1515">
        <f>当期実績!O78</f>
        <v>0</v>
      </c>
      <c r="AE79" s="1526">
        <f>前期実績!P78</f>
        <v>0</v>
      </c>
      <c r="AF79" s="1518">
        <f>当期実績!P78</f>
        <v>0</v>
      </c>
      <c r="AG79" s="1527">
        <f t="shared" si="12"/>
        <v>0</v>
      </c>
      <c r="AH79" s="1528">
        <f t="shared" ca="1" si="10"/>
        <v>0</v>
      </c>
      <c r="AI79" s="1528">
        <f t="shared" ca="1" si="11"/>
        <v>0</v>
      </c>
    </row>
    <row r="80" spans="2:35" s="1521" customFormat="1" ht="17.649999999999999" customHeight="1">
      <c r="B80" s="1522"/>
      <c r="C80" s="1529" t="str">
        <f>IF(当期実績!C79="","",当期実績!C79)</f>
        <v/>
      </c>
      <c r="D80" s="1523">
        <f t="shared" si="7"/>
        <v>0</v>
      </c>
      <c r="E80" s="1524">
        <f t="shared" si="8"/>
        <v>0</v>
      </c>
      <c r="F80" s="1525">
        <f t="shared" si="9"/>
        <v>0</v>
      </c>
      <c r="G80" s="1526">
        <f>前期実績!D79</f>
        <v>0</v>
      </c>
      <c r="H80" s="1515">
        <f>当期実績!D79</f>
        <v>0</v>
      </c>
      <c r="I80" s="1526">
        <f>前期実績!E79</f>
        <v>0</v>
      </c>
      <c r="J80" s="1515">
        <f>当期実績!E79</f>
        <v>0</v>
      </c>
      <c r="K80" s="1526">
        <f>前期実績!F79</f>
        <v>0</v>
      </c>
      <c r="L80" s="1515">
        <f>当期実績!F79</f>
        <v>0</v>
      </c>
      <c r="M80" s="1526">
        <f>前期実績!G79</f>
        <v>0</v>
      </c>
      <c r="N80" s="1515">
        <f>当期実績!G79</f>
        <v>0</v>
      </c>
      <c r="O80" s="1526">
        <f>前期実績!H79</f>
        <v>0</v>
      </c>
      <c r="P80" s="1515">
        <f>当期実績!H79</f>
        <v>0</v>
      </c>
      <c r="Q80" s="1526">
        <f>前期実績!I79</f>
        <v>0</v>
      </c>
      <c r="R80" s="1515">
        <f>当期実績!I79</f>
        <v>0</v>
      </c>
      <c r="S80" s="1526">
        <f>前期実績!J79</f>
        <v>0</v>
      </c>
      <c r="T80" s="1515">
        <f>当期実績!J79</f>
        <v>0</v>
      </c>
      <c r="U80" s="1526">
        <f>前期実績!K79</f>
        <v>0</v>
      </c>
      <c r="V80" s="1515">
        <f>当期実績!K79</f>
        <v>0</v>
      </c>
      <c r="W80" s="1526">
        <f>前期実績!L79</f>
        <v>0</v>
      </c>
      <c r="X80" s="1515">
        <f>当期実績!L79</f>
        <v>0</v>
      </c>
      <c r="Y80" s="1526">
        <f>前期実績!M79</f>
        <v>0</v>
      </c>
      <c r="Z80" s="1515">
        <f>当期実績!M79</f>
        <v>0</v>
      </c>
      <c r="AA80" s="1526">
        <f>前期実績!N79</f>
        <v>0</v>
      </c>
      <c r="AB80" s="1515">
        <f>当期実績!N79</f>
        <v>0</v>
      </c>
      <c r="AC80" s="1526">
        <f>前期実績!O79</f>
        <v>0</v>
      </c>
      <c r="AD80" s="1515">
        <f>当期実績!O79</f>
        <v>0</v>
      </c>
      <c r="AE80" s="1526">
        <f>前期実績!P79</f>
        <v>0</v>
      </c>
      <c r="AF80" s="1518">
        <f>当期実績!P79</f>
        <v>0</v>
      </c>
      <c r="AG80" s="1527">
        <f t="shared" si="12"/>
        <v>0</v>
      </c>
      <c r="AH80" s="1528">
        <f t="shared" ca="1" si="10"/>
        <v>0</v>
      </c>
      <c r="AI80" s="1528">
        <f t="shared" ca="1" si="11"/>
        <v>0</v>
      </c>
    </row>
    <row r="81" spans="2:35" s="1521" customFormat="1" ht="17.649999999999999" customHeight="1">
      <c r="B81" s="1522"/>
      <c r="C81" s="1529" t="str">
        <f>IF(当期実績!C80="","",当期実績!C80)</f>
        <v/>
      </c>
      <c r="D81" s="1523">
        <f t="shared" si="7"/>
        <v>0</v>
      </c>
      <c r="E81" s="1554">
        <f t="shared" si="8"/>
        <v>0</v>
      </c>
      <c r="F81" s="1525">
        <f t="shared" si="9"/>
        <v>0</v>
      </c>
      <c r="G81" s="1526">
        <f>前期実績!D80</f>
        <v>0</v>
      </c>
      <c r="H81" s="1515">
        <f>当期実績!D80</f>
        <v>0</v>
      </c>
      <c r="I81" s="1526">
        <f>前期実績!E80</f>
        <v>0</v>
      </c>
      <c r="J81" s="1515">
        <f>当期実績!E80</f>
        <v>0</v>
      </c>
      <c r="K81" s="1526">
        <f>前期実績!F80</f>
        <v>0</v>
      </c>
      <c r="L81" s="1515">
        <f>当期実績!F80</f>
        <v>0</v>
      </c>
      <c r="M81" s="1526">
        <f>前期実績!G80</f>
        <v>0</v>
      </c>
      <c r="N81" s="1515">
        <f>当期実績!G80</f>
        <v>0</v>
      </c>
      <c r="O81" s="1526">
        <f>前期実績!H80</f>
        <v>0</v>
      </c>
      <c r="P81" s="1515">
        <f>当期実績!H80</f>
        <v>0</v>
      </c>
      <c r="Q81" s="1526">
        <f>前期実績!I80</f>
        <v>0</v>
      </c>
      <c r="R81" s="1515">
        <f>当期実績!I80</f>
        <v>0</v>
      </c>
      <c r="S81" s="1526">
        <f>前期実績!J80</f>
        <v>0</v>
      </c>
      <c r="T81" s="1515">
        <f>当期実績!J80</f>
        <v>0</v>
      </c>
      <c r="U81" s="1526">
        <f>前期実績!K80</f>
        <v>0</v>
      </c>
      <c r="V81" s="1515">
        <f>当期実績!K80</f>
        <v>0</v>
      </c>
      <c r="W81" s="1526">
        <f>前期実績!L80</f>
        <v>0</v>
      </c>
      <c r="X81" s="1515">
        <f>当期実績!L80</f>
        <v>0</v>
      </c>
      <c r="Y81" s="1526">
        <f>前期実績!M80</f>
        <v>0</v>
      </c>
      <c r="Z81" s="1515">
        <f>当期実績!M80</f>
        <v>0</v>
      </c>
      <c r="AA81" s="1526">
        <f>前期実績!N80</f>
        <v>0</v>
      </c>
      <c r="AB81" s="1515">
        <f>当期実績!N80</f>
        <v>0</v>
      </c>
      <c r="AC81" s="1526">
        <f>前期実績!O80</f>
        <v>0</v>
      </c>
      <c r="AD81" s="1515">
        <f>当期実績!O80</f>
        <v>0</v>
      </c>
      <c r="AE81" s="1526">
        <f>前期実績!P80</f>
        <v>0</v>
      </c>
      <c r="AF81" s="1518">
        <f>当期実績!P80</f>
        <v>0</v>
      </c>
      <c r="AG81" s="1527">
        <f t="shared" si="12"/>
        <v>0</v>
      </c>
      <c r="AH81" s="1528">
        <f t="shared" ca="1" si="10"/>
        <v>0</v>
      </c>
      <c r="AI81" s="1528">
        <f t="shared" ca="1" si="11"/>
        <v>0</v>
      </c>
    </row>
    <row r="82" spans="2:35" s="1521" customFormat="1" ht="17.649999999999999" customHeight="1">
      <c r="B82" s="1522"/>
      <c r="C82" s="1571" t="str">
        <f>IF(当期実績!C81="","",当期実績!C81)</f>
        <v>消費税</v>
      </c>
      <c r="D82" s="1523">
        <f t="shared" si="7"/>
        <v>0</v>
      </c>
      <c r="E82" s="1554">
        <f t="shared" si="8"/>
        <v>0</v>
      </c>
      <c r="F82" s="1525">
        <f t="shared" si="9"/>
        <v>0</v>
      </c>
      <c r="G82" s="1526">
        <f>前期実績!D81</f>
        <v>0</v>
      </c>
      <c r="H82" s="1515">
        <f>当期実績!D81</f>
        <v>0</v>
      </c>
      <c r="I82" s="1526">
        <f>前期実績!E81</f>
        <v>0</v>
      </c>
      <c r="J82" s="1515">
        <f>当期実績!E81</f>
        <v>0</v>
      </c>
      <c r="K82" s="1526">
        <f>前期実績!F81</f>
        <v>0</v>
      </c>
      <c r="L82" s="1515">
        <f>当期実績!F81</f>
        <v>0</v>
      </c>
      <c r="M82" s="1526">
        <f>前期実績!G81</f>
        <v>0</v>
      </c>
      <c r="N82" s="1515">
        <f>当期実績!G81</f>
        <v>0</v>
      </c>
      <c r="O82" s="1526">
        <f>前期実績!H81</f>
        <v>0</v>
      </c>
      <c r="P82" s="1515">
        <f>当期実績!H81</f>
        <v>0</v>
      </c>
      <c r="Q82" s="1526">
        <f>前期実績!I81</f>
        <v>0</v>
      </c>
      <c r="R82" s="1515">
        <f>当期実績!I81</f>
        <v>0</v>
      </c>
      <c r="S82" s="1526">
        <f>前期実績!J81</f>
        <v>0</v>
      </c>
      <c r="T82" s="1515">
        <f>当期実績!J81</f>
        <v>0</v>
      </c>
      <c r="U82" s="1526">
        <f>前期実績!K81</f>
        <v>0</v>
      </c>
      <c r="V82" s="1515">
        <f>当期実績!K81</f>
        <v>0</v>
      </c>
      <c r="W82" s="1526">
        <f>前期実績!L81</f>
        <v>0</v>
      </c>
      <c r="X82" s="1515">
        <f>当期実績!L81</f>
        <v>0</v>
      </c>
      <c r="Y82" s="1526">
        <f>前期実績!M81</f>
        <v>0</v>
      </c>
      <c r="Z82" s="1515">
        <f>当期実績!M81</f>
        <v>0</v>
      </c>
      <c r="AA82" s="1526">
        <f>前期実績!N81</f>
        <v>0</v>
      </c>
      <c r="AB82" s="1515">
        <f>当期実績!N81</f>
        <v>0</v>
      </c>
      <c r="AC82" s="1526">
        <f>前期実績!O81</f>
        <v>0</v>
      </c>
      <c r="AD82" s="1515">
        <f>当期実績!O81</f>
        <v>0</v>
      </c>
      <c r="AE82" s="1526">
        <f>前期実績!P81</f>
        <v>0</v>
      </c>
      <c r="AF82" s="1518">
        <f>当期実績!P81</f>
        <v>0</v>
      </c>
      <c r="AG82" s="1527">
        <f t="shared" si="12"/>
        <v>0</v>
      </c>
      <c r="AH82" s="1528">
        <f t="shared" ca="1" si="10"/>
        <v>0</v>
      </c>
      <c r="AI82" s="1528">
        <f t="shared" ca="1" si="11"/>
        <v>0</v>
      </c>
    </row>
    <row r="83" spans="2:35" s="1521" customFormat="1" ht="17.649999999999999" customHeight="1">
      <c r="B83" s="1522"/>
      <c r="C83" s="1572" t="str">
        <f>IF(当期実績!C82="","",当期実績!C82)</f>
        <v>その他販管費計</v>
      </c>
      <c r="D83" s="1531">
        <f t="shared" si="7"/>
        <v>0</v>
      </c>
      <c r="E83" s="1532">
        <f t="shared" si="8"/>
        <v>0</v>
      </c>
      <c r="F83" s="1533">
        <f t="shared" si="9"/>
        <v>0</v>
      </c>
      <c r="G83" s="1549">
        <f>前期実績!D82</f>
        <v>0</v>
      </c>
      <c r="H83" s="1550">
        <f>当期実績!D82</f>
        <v>0</v>
      </c>
      <c r="I83" s="1549">
        <f>前期実績!E82</f>
        <v>0</v>
      </c>
      <c r="J83" s="1550">
        <f>当期実績!E82</f>
        <v>0</v>
      </c>
      <c r="K83" s="1549">
        <f>前期実績!F82</f>
        <v>0</v>
      </c>
      <c r="L83" s="1550">
        <f>当期実績!F82</f>
        <v>0</v>
      </c>
      <c r="M83" s="1549">
        <f>前期実績!G82</f>
        <v>0</v>
      </c>
      <c r="N83" s="1550">
        <f>当期実績!G82</f>
        <v>0</v>
      </c>
      <c r="O83" s="1549">
        <f>前期実績!H82</f>
        <v>0</v>
      </c>
      <c r="P83" s="1550">
        <f>当期実績!H82</f>
        <v>0</v>
      </c>
      <c r="Q83" s="1549">
        <f>前期実績!I82</f>
        <v>0</v>
      </c>
      <c r="R83" s="1550">
        <f>当期実績!I82</f>
        <v>0</v>
      </c>
      <c r="S83" s="1549">
        <f>前期実績!J82</f>
        <v>0</v>
      </c>
      <c r="T83" s="1550">
        <f>当期実績!J82</f>
        <v>0</v>
      </c>
      <c r="U83" s="1549">
        <f>前期実績!K82</f>
        <v>0</v>
      </c>
      <c r="V83" s="1550">
        <f>当期実績!K82</f>
        <v>0</v>
      </c>
      <c r="W83" s="1549">
        <f>前期実績!L82</f>
        <v>0</v>
      </c>
      <c r="X83" s="1550">
        <f>当期実績!L82</f>
        <v>0</v>
      </c>
      <c r="Y83" s="1549">
        <f>前期実績!M82</f>
        <v>0</v>
      </c>
      <c r="Z83" s="1550">
        <f>当期実績!M82</f>
        <v>0</v>
      </c>
      <c r="AA83" s="1549">
        <f>前期実績!N82</f>
        <v>0</v>
      </c>
      <c r="AB83" s="1550">
        <f>当期実績!N82</f>
        <v>0</v>
      </c>
      <c r="AC83" s="1549">
        <f>前期実績!O82</f>
        <v>0</v>
      </c>
      <c r="AD83" s="1550">
        <f>当期実績!O82</f>
        <v>0</v>
      </c>
      <c r="AE83" s="1549">
        <f>前期実績!P82</f>
        <v>0</v>
      </c>
      <c r="AF83" s="1551">
        <f>当期実績!P82</f>
        <v>0</v>
      </c>
      <c r="AG83" s="1552">
        <f t="shared" si="12"/>
        <v>0</v>
      </c>
      <c r="AH83" s="1553">
        <f t="shared" ca="1" si="10"/>
        <v>0</v>
      </c>
      <c r="AI83" s="1553">
        <f t="shared" ca="1" si="11"/>
        <v>0</v>
      </c>
    </row>
    <row r="84" spans="2:35" s="1521" customFormat="1" ht="17.649999999999999" customHeight="1">
      <c r="B84" s="1522"/>
      <c r="C84" s="1573" t="str">
        <f>IF(当期実績!C83="","",当期実績!C83)</f>
        <v>販売管理費計</v>
      </c>
      <c r="D84" s="1531">
        <f t="shared" si="7"/>
        <v>0</v>
      </c>
      <c r="E84" s="1556">
        <f t="shared" si="8"/>
        <v>0</v>
      </c>
      <c r="F84" s="1533">
        <f t="shared" si="9"/>
        <v>0</v>
      </c>
      <c r="G84" s="1549">
        <f>前期実績!D83</f>
        <v>0</v>
      </c>
      <c r="H84" s="1550">
        <f>当期実績!D83</f>
        <v>0</v>
      </c>
      <c r="I84" s="1549">
        <f>前期実績!E83</f>
        <v>0</v>
      </c>
      <c r="J84" s="1550">
        <f>当期実績!E83</f>
        <v>0</v>
      </c>
      <c r="K84" s="1549">
        <f>前期実績!F83</f>
        <v>0</v>
      </c>
      <c r="L84" s="1550">
        <f>当期実績!F83</f>
        <v>0</v>
      </c>
      <c r="M84" s="1549">
        <f>前期実績!G83</f>
        <v>0</v>
      </c>
      <c r="N84" s="1550">
        <f>当期実績!G83</f>
        <v>0</v>
      </c>
      <c r="O84" s="1549">
        <f>前期実績!H83</f>
        <v>0</v>
      </c>
      <c r="P84" s="1550">
        <f>当期実績!H83</f>
        <v>0</v>
      </c>
      <c r="Q84" s="1549">
        <f>前期実績!I83</f>
        <v>0</v>
      </c>
      <c r="R84" s="1550">
        <f>当期実績!I83</f>
        <v>0</v>
      </c>
      <c r="S84" s="1549">
        <f>前期実績!J83</f>
        <v>0</v>
      </c>
      <c r="T84" s="1550">
        <f>当期実績!J83</f>
        <v>0</v>
      </c>
      <c r="U84" s="1549">
        <f>前期実績!K83</f>
        <v>0</v>
      </c>
      <c r="V84" s="1550">
        <f>当期実績!K83</f>
        <v>0</v>
      </c>
      <c r="W84" s="1549">
        <f>前期実績!L83</f>
        <v>0</v>
      </c>
      <c r="X84" s="1550">
        <f>当期実績!L83</f>
        <v>0</v>
      </c>
      <c r="Y84" s="1549">
        <f>前期実績!M83</f>
        <v>0</v>
      </c>
      <c r="Z84" s="1550">
        <f>当期実績!M83</f>
        <v>0</v>
      </c>
      <c r="AA84" s="1549">
        <f>前期実績!N83</f>
        <v>0</v>
      </c>
      <c r="AB84" s="1550">
        <f>当期実績!N83</f>
        <v>0</v>
      </c>
      <c r="AC84" s="1549">
        <f>前期実績!O83</f>
        <v>0</v>
      </c>
      <c r="AD84" s="1550">
        <f>当期実績!O83</f>
        <v>0</v>
      </c>
      <c r="AE84" s="1549">
        <f>前期実績!P83</f>
        <v>0</v>
      </c>
      <c r="AF84" s="1551">
        <f>当期実績!P83</f>
        <v>0</v>
      </c>
      <c r="AG84" s="1552">
        <f t="shared" si="12"/>
        <v>0</v>
      </c>
      <c r="AH84" s="1553">
        <f t="shared" ca="1" si="10"/>
        <v>0</v>
      </c>
      <c r="AI84" s="1553">
        <f t="shared" ca="1" si="11"/>
        <v>0</v>
      </c>
    </row>
    <row r="85" spans="2:35" s="1521" customFormat="1" ht="17.649999999999999" customHeight="1">
      <c r="B85" s="1522"/>
      <c r="C85" s="1573" t="str">
        <f>IF(当期実績!C84="","",当期実績!C84)</f>
        <v>営業損益金額</v>
      </c>
      <c r="D85" s="1531">
        <f t="shared" si="7"/>
        <v>0</v>
      </c>
      <c r="E85" s="1556">
        <f t="shared" si="8"/>
        <v>0</v>
      </c>
      <c r="F85" s="1533">
        <f t="shared" si="9"/>
        <v>0</v>
      </c>
      <c r="G85" s="1549">
        <f>前期実績!D84</f>
        <v>0</v>
      </c>
      <c r="H85" s="1550">
        <f>当期実績!D84</f>
        <v>0</v>
      </c>
      <c r="I85" s="1549">
        <f>前期実績!E84</f>
        <v>0</v>
      </c>
      <c r="J85" s="1550">
        <f>当期実績!E84</f>
        <v>0</v>
      </c>
      <c r="K85" s="1549">
        <f>前期実績!F84</f>
        <v>0</v>
      </c>
      <c r="L85" s="1550">
        <f>当期実績!F84</f>
        <v>0</v>
      </c>
      <c r="M85" s="1549">
        <f>前期実績!G84</f>
        <v>0</v>
      </c>
      <c r="N85" s="1550">
        <f>当期実績!G84</f>
        <v>0</v>
      </c>
      <c r="O85" s="1549">
        <f>前期実績!H84</f>
        <v>0</v>
      </c>
      <c r="P85" s="1550">
        <f>当期実績!H84</f>
        <v>0</v>
      </c>
      <c r="Q85" s="1549">
        <f>前期実績!I84</f>
        <v>0</v>
      </c>
      <c r="R85" s="1550">
        <f>当期実績!I84</f>
        <v>0</v>
      </c>
      <c r="S85" s="1549">
        <f>前期実績!J84</f>
        <v>0</v>
      </c>
      <c r="T85" s="1550">
        <f>当期実績!J84</f>
        <v>0</v>
      </c>
      <c r="U85" s="1549">
        <f>前期実績!K84</f>
        <v>0</v>
      </c>
      <c r="V85" s="1550">
        <f>当期実績!K84</f>
        <v>0</v>
      </c>
      <c r="W85" s="1549">
        <f>前期実績!L84</f>
        <v>0</v>
      </c>
      <c r="X85" s="1550">
        <f>当期実績!L84</f>
        <v>0</v>
      </c>
      <c r="Y85" s="1549">
        <f>前期実績!M84</f>
        <v>0</v>
      </c>
      <c r="Z85" s="1550">
        <f>当期実績!M84</f>
        <v>0</v>
      </c>
      <c r="AA85" s="1549">
        <f>前期実績!N84</f>
        <v>0</v>
      </c>
      <c r="AB85" s="1550">
        <f>当期実績!N84</f>
        <v>0</v>
      </c>
      <c r="AC85" s="1549">
        <f>前期実績!O84</f>
        <v>0</v>
      </c>
      <c r="AD85" s="1550">
        <f>当期実績!O84</f>
        <v>0</v>
      </c>
      <c r="AE85" s="1549">
        <f>前期実績!P84</f>
        <v>0</v>
      </c>
      <c r="AF85" s="1551">
        <f>当期実績!P84</f>
        <v>0</v>
      </c>
      <c r="AG85" s="1552">
        <f t="shared" si="12"/>
        <v>0</v>
      </c>
      <c r="AH85" s="1553">
        <f t="shared" ca="1" si="10"/>
        <v>0</v>
      </c>
      <c r="AI85" s="1553">
        <f t="shared" ca="1" si="11"/>
        <v>0</v>
      </c>
    </row>
    <row r="86" spans="2:35" s="1521" customFormat="1" ht="17.649999999999999" customHeight="1">
      <c r="B86" s="1522"/>
      <c r="C86" s="1574" t="str">
        <f>IF(当期実績!C85="","",当期実績!C85)</f>
        <v>[営業外収益]</v>
      </c>
      <c r="D86" s="1540">
        <f t="shared" si="7"/>
        <v>0</v>
      </c>
      <c r="E86" s="1566">
        <f t="shared" si="8"/>
        <v>0</v>
      </c>
      <c r="F86" s="1542">
        <f t="shared" si="9"/>
        <v>0</v>
      </c>
      <c r="G86" s="1543">
        <f>前期実績!D85</f>
        <v>0</v>
      </c>
      <c r="H86" s="1544">
        <f>当期実績!D85</f>
        <v>0</v>
      </c>
      <c r="I86" s="1543">
        <f>前期実績!E85</f>
        <v>0</v>
      </c>
      <c r="J86" s="1544">
        <f>当期実績!E85</f>
        <v>0</v>
      </c>
      <c r="K86" s="1543">
        <f>前期実績!F85</f>
        <v>0</v>
      </c>
      <c r="L86" s="1544">
        <f>当期実績!F85</f>
        <v>0</v>
      </c>
      <c r="M86" s="1543">
        <f>前期実績!G85</f>
        <v>0</v>
      </c>
      <c r="N86" s="1544">
        <f>当期実績!G85</f>
        <v>0</v>
      </c>
      <c r="O86" s="1543">
        <f>前期実績!H85</f>
        <v>0</v>
      </c>
      <c r="P86" s="1544">
        <f>当期実績!H85</f>
        <v>0</v>
      </c>
      <c r="Q86" s="1543">
        <f>前期実績!I85</f>
        <v>0</v>
      </c>
      <c r="R86" s="1544">
        <f>当期実績!I85</f>
        <v>0</v>
      </c>
      <c r="S86" s="1543">
        <f>前期実績!J85</f>
        <v>0</v>
      </c>
      <c r="T86" s="1544">
        <f>当期実績!J85</f>
        <v>0</v>
      </c>
      <c r="U86" s="1543">
        <f>前期実績!K85</f>
        <v>0</v>
      </c>
      <c r="V86" s="1544">
        <f>当期実績!K85</f>
        <v>0</v>
      </c>
      <c r="W86" s="1543">
        <f>前期実績!L85</f>
        <v>0</v>
      </c>
      <c r="X86" s="1544">
        <f>当期実績!L85</f>
        <v>0</v>
      </c>
      <c r="Y86" s="1543">
        <f>前期実績!M85</f>
        <v>0</v>
      </c>
      <c r="Z86" s="1544">
        <f>当期実績!M85</f>
        <v>0</v>
      </c>
      <c r="AA86" s="1543">
        <f>前期実績!N85</f>
        <v>0</v>
      </c>
      <c r="AB86" s="1544">
        <f>当期実績!N85</f>
        <v>0</v>
      </c>
      <c r="AC86" s="1543">
        <f>前期実績!O85</f>
        <v>0</v>
      </c>
      <c r="AD86" s="1544">
        <f>当期実績!O85</f>
        <v>0</v>
      </c>
      <c r="AE86" s="1543">
        <f>前期実績!P85</f>
        <v>0</v>
      </c>
      <c r="AF86" s="1545">
        <f>当期実績!P85</f>
        <v>0</v>
      </c>
      <c r="AG86" s="1546">
        <f t="shared" si="12"/>
        <v>0</v>
      </c>
      <c r="AH86" s="1547">
        <f t="shared" ca="1" si="10"/>
        <v>0</v>
      </c>
      <c r="AI86" s="1547">
        <f t="shared" ca="1" si="11"/>
        <v>0</v>
      </c>
    </row>
    <row r="87" spans="2:35" s="1521" customFormat="1" ht="17.649999999999999" customHeight="1">
      <c r="B87" s="1522"/>
      <c r="C87" s="1575" t="str">
        <f>IF(当期実績!C86="","",当期実績!C86)</f>
        <v/>
      </c>
      <c r="D87" s="1523">
        <f t="shared" si="7"/>
        <v>0</v>
      </c>
      <c r="E87" s="1524">
        <f t="shared" si="8"/>
        <v>0</v>
      </c>
      <c r="F87" s="1525">
        <f t="shared" si="9"/>
        <v>0</v>
      </c>
      <c r="G87" s="1526">
        <f>前期実績!D86</f>
        <v>0</v>
      </c>
      <c r="H87" s="1515">
        <f>当期実績!D86</f>
        <v>0</v>
      </c>
      <c r="I87" s="1526">
        <f>前期実績!E86</f>
        <v>0</v>
      </c>
      <c r="J87" s="1515">
        <f>当期実績!E86</f>
        <v>0</v>
      </c>
      <c r="K87" s="1526">
        <f>前期実績!F86</f>
        <v>0</v>
      </c>
      <c r="L87" s="1515">
        <f>当期実績!F86</f>
        <v>0</v>
      </c>
      <c r="M87" s="1526">
        <f>前期実績!G86</f>
        <v>0</v>
      </c>
      <c r="N87" s="1515">
        <f>当期実績!G86</f>
        <v>0</v>
      </c>
      <c r="O87" s="1526">
        <f>前期実績!H86</f>
        <v>0</v>
      </c>
      <c r="P87" s="1515">
        <f>当期実績!H86</f>
        <v>0</v>
      </c>
      <c r="Q87" s="1526">
        <f>前期実績!I86</f>
        <v>0</v>
      </c>
      <c r="R87" s="1515">
        <f>当期実績!I86</f>
        <v>0</v>
      </c>
      <c r="S87" s="1526">
        <f>前期実績!J86</f>
        <v>0</v>
      </c>
      <c r="T87" s="1515">
        <f>当期実績!J86</f>
        <v>0</v>
      </c>
      <c r="U87" s="1526">
        <f>前期実績!K86</f>
        <v>0</v>
      </c>
      <c r="V87" s="1515">
        <f>当期実績!K86</f>
        <v>0</v>
      </c>
      <c r="W87" s="1526">
        <f>前期実績!L86</f>
        <v>0</v>
      </c>
      <c r="X87" s="1515">
        <f>当期実績!L86</f>
        <v>0</v>
      </c>
      <c r="Y87" s="1526">
        <f>前期実績!M86</f>
        <v>0</v>
      </c>
      <c r="Z87" s="1515">
        <f>当期実績!M86</f>
        <v>0</v>
      </c>
      <c r="AA87" s="1526">
        <f>前期実績!N86</f>
        <v>0</v>
      </c>
      <c r="AB87" s="1515">
        <f>当期実績!N86</f>
        <v>0</v>
      </c>
      <c r="AC87" s="1526">
        <f>前期実績!O86</f>
        <v>0</v>
      </c>
      <c r="AD87" s="1515">
        <f>当期実績!O86</f>
        <v>0</v>
      </c>
      <c r="AE87" s="1526">
        <f>前期実績!P86</f>
        <v>0</v>
      </c>
      <c r="AF87" s="1518">
        <f>当期実績!P86</f>
        <v>0</v>
      </c>
      <c r="AG87" s="1527">
        <f t="shared" si="12"/>
        <v>0</v>
      </c>
      <c r="AH87" s="1528">
        <f t="shared" ca="1" si="10"/>
        <v>0</v>
      </c>
      <c r="AI87" s="1528">
        <f t="shared" ca="1" si="11"/>
        <v>0</v>
      </c>
    </row>
    <row r="88" spans="2:35" s="1521" customFormat="1" ht="17.649999999999999" customHeight="1">
      <c r="B88" s="1522"/>
      <c r="C88" s="1575" t="str">
        <f>IF(当期実績!C87="","",当期実績!C87)</f>
        <v/>
      </c>
      <c r="D88" s="1523">
        <f t="shared" si="7"/>
        <v>0</v>
      </c>
      <c r="E88" s="1554">
        <f t="shared" si="8"/>
        <v>0</v>
      </c>
      <c r="F88" s="1525">
        <f t="shared" si="9"/>
        <v>0</v>
      </c>
      <c r="G88" s="1526">
        <f>前期実績!D87</f>
        <v>0</v>
      </c>
      <c r="H88" s="1515">
        <f>当期実績!D87</f>
        <v>0</v>
      </c>
      <c r="I88" s="1526">
        <f>前期実績!E87</f>
        <v>0</v>
      </c>
      <c r="J88" s="1515">
        <f>当期実績!E87</f>
        <v>0</v>
      </c>
      <c r="K88" s="1526">
        <f>前期実績!F87</f>
        <v>0</v>
      </c>
      <c r="L88" s="1515">
        <f>当期実績!F87</f>
        <v>0</v>
      </c>
      <c r="M88" s="1526">
        <f>前期実績!G87</f>
        <v>0</v>
      </c>
      <c r="N88" s="1515">
        <f>当期実績!G87</f>
        <v>0</v>
      </c>
      <c r="O88" s="1526">
        <f>前期実績!H87</f>
        <v>0</v>
      </c>
      <c r="P88" s="1515">
        <f>当期実績!H87</f>
        <v>0</v>
      </c>
      <c r="Q88" s="1526">
        <f>前期実績!I87</f>
        <v>0</v>
      </c>
      <c r="R88" s="1515">
        <f>当期実績!I87</f>
        <v>0</v>
      </c>
      <c r="S88" s="1526">
        <f>前期実績!J87</f>
        <v>0</v>
      </c>
      <c r="T88" s="1515">
        <f>当期実績!J87</f>
        <v>0</v>
      </c>
      <c r="U88" s="1526">
        <f>前期実績!K87</f>
        <v>0</v>
      </c>
      <c r="V88" s="1515">
        <f>当期実績!K87</f>
        <v>0</v>
      </c>
      <c r="W88" s="1526">
        <f>前期実績!L87</f>
        <v>0</v>
      </c>
      <c r="X88" s="1515">
        <f>当期実績!L87</f>
        <v>0</v>
      </c>
      <c r="Y88" s="1526">
        <f>前期実績!M87</f>
        <v>0</v>
      </c>
      <c r="Z88" s="1515">
        <f>当期実績!M87</f>
        <v>0</v>
      </c>
      <c r="AA88" s="1526">
        <f>前期実績!N87</f>
        <v>0</v>
      </c>
      <c r="AB88" s="1515">
        <f>当期実績!N87</f>
        <v>0</v>
      </c>
      <c r="AC88" s="1526">
        <f>前期実績!O87</f>
        <v>0</v>
      </c>
      <c r="AD88" s="1515">
        <f>当期実績!O87</f>
        <v>0</v>
      </c>
      <c r="AE88" s="1526">
        <f>前期実績!P87</f>
        <v>0</v>
      </c>
      <c r="AF88" s="1518">
        <f>当期実績!P87</f>
        <v>0</v>
      </c>
      <c r="AG88" s="1527">
        <f t="shared" si="12"/>
        <v>0</v>
      </c>
      <c r="AH88" s="1528">
        <f t="shared" ca="1" si="10"/>
        <v>0</v>
      </c>
      <c r="AI88" s="1528">
        <f t="shared" ca="1" si="11"/>
        <v>0</v>
      </c>
    </row>
    <row r="89" spans="2:35" s="1521" customFormat="1" ht="17.649999999999999" customHeight="1">
      <c r="B89" s="1522"/>
      <c r="C89" s="1575" t="str">
        <f>IF(当期実績!C88="","",当期実績!C88)</f>
        <v/>
      </c>
      <c r="D89" s="1523">
        <f t="shared" si="7"/>
        <v>0</v>
      </c>
      <c r="E89" s="1554">
        <f t="shared" si="8"/>
        <v>0</v>
      </c>
      <c r="F89" s="1525">
        <f t="shared" si="9"/>
        <v>0</v>
      </c>
      <c r="G89" s="1526">
        <f>前期実績!D88</f>
        <v>0</v>
      </c>
      <c r="H89" s="1515">
        <f>当期実績!D88</f>
        <v>0</v>
      </c>
      <c r="I89" s="1526">
        <f>前期実績!E88</f>
        <v>0</v>
      </c>
      <c r="J89" s="1515">
        <f>当期実績!E88</f>
        <v>0</v>
      </c>
      <c r="K89" s="1526">
        <f>前期実績!F88</f>
        <v>0</v>
      </c>
      <c r="L89" s="1515">
        <f>当期実績!F88</f>
        <v>0</v>
      </c>
      <c r="M89" s="1526">
        <f>前期実績!G88</f>
        <v>0</v>
      </c>
      <c r="N89" s="1515">
        <f>当期実績!G88</f>
        <v>0</v>
      </c>
      <c r="O89" s="1526">
        <f>前期実績!H88</f>
        <v>0</v>
      </c>
      <c r="P89" s="1515">
        <f>当期実績!H88</f>
        <v>0</v>
      </c>
      <c r="Q89" s="1526">
        <f>前期実績!I88</f>
        <v>0</v>
      </c>
      <c r="R89" s="1515">
        <f>当期実績!I88</f>
        <v>0</v>
      </c>
      <c r="S89" s="1526">
        <f>前期実績!J88</f>
        <v>0</v>
      </c>
      <c r="T89" s="1515">
        <f>当期実績!J88</f>
        <v>0</v>
      </c>
      <c r="U89" s="1526">
        <f>前期実績!K88</f>
        <v>0</v>
      </c>
      <c r="V89" s="1515">
        <f>当期実績!K88</f>
        <v>0</v>
      </c>
      <c r="W89" s="1526">
        <f>前期実績!L88</f>
        <v>0</v>
      </c>
      <c r="X89" s="1515">
        <f>当期実績!L88</f>
        <v>0</v>
      </c>
      <c r="Y89" s="1526">
        <f>前期実績!M88</f>
        <v>0</v>
      </c>
      <c r="Z89" s="1515">
        <f>当期実績!M88</f>
        <v>0</v>
      </c>
      <c r="AA89" s="1526">
        <f>前期実績!N88</f>
        <v>0</v>
      </c>
      <c r="AB89" s="1515">
        <f>当期実績!N88</f>
        <v>0</v>
      </c>
      <c r="AC89" s="1526">
        <f>前期実績!O88</f>
        <v>0</v>
      </c>
      <c r="AD89" s="1515">
        <f>当期実績!O88</f>
        <v>0</v>
      </c>
      <c r="AE89" s="1526">
        <f>前期実績!P88</f>
        <v>0</v>
      </c>
      <c r="AF89" s="1518">
        <f>当期実績!P88</f>
        <v>0</v>
      </c>
      <c r="AG89" s="1527">
        <f t="shared" si="12"/>
        <v>0</v>
      </c>
      <c r="AH89" s="1528">
        <f t="shared" ca="1" si="10"/>
        <v>0</v>
      </c>
      <c r="AI89" s="1528">
        <f t="shared" ca="1" si="11"/>
        <v>0</v>
      </c>
    </row>
    <row r="90" spans="2:35" s="1521" customFormat="1" ht="17.649999999999999" customHeight="1">
      <c r="B90" s="1522"/>
      <c r="C90" s="1575" t="str">
        <f>IF(当期実績!C89="","",当期実績!C89)</f>
        <v/>
      </c>
      <c r="D90" s="1523">
        <f t="shared" si="7"/>
        <v>0</v>
      </c>
      <c r="E90" s="1524">
        <f t="shared" si="8"/>
        <v>0</v>
      </c>
      <c r="F90" s="1525">
        <f t="shared" si="9"/>
        <v>0</v>
      </c>
      <c r="G90" s="1526">
        <f>前期実績!D89</f>
        <v>0</v>
      </c>
      <c r="H90" s="1515">
        <f>当期実績!D89</f>
        <v>0</v>
      </c>
      <c r="I90" s="1526">
        <f>前期実績!E89</f>
        <v>0</v>
      </c>
      <c r="J90" s="1515">
        <f>当期実績!E89</f>
        <v>0</v>
      </c>
      <c r="K90" s="1526">
        <f>前期実績!F89</f>
        <v>0</v>
      </c>
      <c r="L90" s="1515">
        <f>当期実績!F89</f>
        <v>0</v>
      </c>
      <c r="M90" s="1526">
        <f>前期実績!G89</f>
        <v>0</v>
      </c>
      <c r="N90" s="1515">
        <f>当期実績!G89</f>
        <v>0</v>
      </c>
      <c r="O90" s="1526">
        <f>前期実績!H89</f>
        <v>0</v>
      </c>
      <c r="P90" s="1515">
        <f>当期実績!H89</f>
        <v>0</v>
      </c>
      <c r="Q90" s="1526">
        <f>前期実績!I89</f>
        <v>0</v>
      </c>
      <c r="R90" s="1515">
        <f>当期実績!I89</f>
        <v>0</v>
      </c>
      <c r="S90" s="1526">
        <f>前期実績!J89</f>
        <v>0</v>
      </c>
      <c r="T90" s="1515">
        <f>当期実績!J89</f>
        <v>0</v>
      </c>
      <c r="U90" s="1526">
        <f>前期実績!K89</f>
        <v>0</v>
      </c>
      <c r="V90" s="1515">
        <f>当期実績!K89</f>
        <v>0</v>
      </c>
      <c r="W90" s="1526">
        <f>前期実績!L89</f>
        <v>0</v>
      </c>
      <c r="X90" s="1515">
        <f>当期実績!L89</f>
        <v>0</v>
      </c>
      <c r="Y90" s="1526">
        <f>前期実績!M89</f>
        <v>0</v>
      </c>
      <c r="Z90" s="1515">
        <f>当期実績!M89</f>
        <v>0</v>
      </c>
      <c r="AA90" s="1526">
        <f>前期実績!N89</f>
        <v>0</v>
      </c>
      <c r="AB90" s="1515">
        <f>当期実績!N89</f>
        <v>0</v>
      </c>
      <c r="AC90" s="1526">
        <f>前期実績!O89</f>
        <v>0</v>
      </c>
      <c r="AD90" s="1515">
        <f>当期実績!O89</f>
        <v>0</v>
      </c>
      <c r="AE90" s="1526">
        <f>前期実績!P89</f>
        <v>0</v>
      </c>
      <c r="AF90" s="1518">
        <f>当期実績!P89</f>
        <v>0</v>
      </c>
      <c r="AG90" s="1527">
        <f t="shared" si="12"/>
        <v>0</v>
      </c>
      <c r="AH90" s="1528">
        <f t="shared" ca="1" si="10"/>
        <v>0</v>
      </c>
      <c r="AI90" s="1528">
        <f t="shared" ca="1" si="11"/>
        <v>0</v>
      </c>
    </row>
    <row r="91" spans="2:35" s="1521" customFormat="1" ht="17.649999999999999" customHeight="1">
      <c r="B91" s="1522"/>
      <c r="C91" s="1575" t="str">
        <f>IF(当期実績!C90="","",当期実績!C90)</f>
        <v/>
      </c>
      <c r="D91" s="1523">
        <f t="shared" si="7"/>
        <v>0</v>
      </c>
      <c r="E91" s="1524">
        <f t="shared" si="8"/>
        <v>0</v>
      </c>
      <c r="F91" s="1525">
        <f t="shared" si="9"/>
        <v>0</v>
      </c>
      <c r="G91" s="1526">
        <f>前期実績!D90</f>
        <v>0</v>
      </c>
      <c r="H91" s="1515">
        <f>当期実績!D90</f>
        <v>0</v>
      </c>
      <c r="I91" s="1526">
        <f>前期実績!E90</f>
        <v>0</v>
      </c>
      <c r="J91" s="1515">
        <f>当期実績!E90</f>
        <v>0</v>
      </c>
      <c r="K91" s="1526">
        <f>前期実績!F90</f>
        <v>0</v>
      </c>
      <c r="L91" s="1515">
        <f>当期実績!F90</f>
        <v>0</v>
      </c>
      <c r="M91" s="1526">
        <f>前期実績!G90</f>
        <v>0</v>
      </c>
      <c r="N91" s="1515">
        <f>当期実績!G90</f>
        <v>0</v>
      </c>
      <c r="O91" s="1526">
        <f>前期実績!H90</f>
        <v>0</v>
      </c>
      <c r="P91" s="1515">
        <f>当期実績!H90</f>
        <v>0</v>
      </c>
      <c r="Q91" s="1526">
        <f>前期実績!I90</f>
        <v>0</v>
      </c>
      <c r="R91" s="1515">
        <f>当期実績!I90</f>
        <v>0</v>
      </c>
      <c r="S91" s="1526">
        <f>前期実績!J90</f>
        <v>0</v>
      </c>
      <c r="T91" s="1515">
        <f>当期実績!J90</f>
        <v>0</v>
      </c>
      <c r="U91" s="1526">
        <f>前期実績!K90</f>
        <v>0</v>
      </c>
      <c r="V91" s="1515">
        <f>当期実績!K90</f>
        <v>0</v>
      </c>
      <c r="W91" s="1526">
        <f>前期実績!L90</f>
        <v>0</v>
      </c>
      <c r="X91" s="1515">
        <f>当期実績!L90</f>
        <v>0</v>
      </c>
      <c r="Y91" s="1526">
        <f>前期実績!M90</f>
        <v>0</v>
      </c>
      <c r="Z91" s="1515">
        <f>当期実績!M90</f>
        <v>0</v>
      </c>
      <c r="AA91" s="1526">
        <f>前期実績!N90</f>
        <v>0</v>
      </c>
      <c r="AB91" s="1515">
        <f>当期実績!N90</f>
        <v>0</v>
      </c>
      <c r="AC91" s="1526">
        <f>前期実績!O90</f>
        <v>0</v>
      </c>
      <c r="AD91" s="1515">
        <f>当期実績!O90</f>
        <v>0</v>
      </c>
      <c r="AE91" s="1526">
        <f>前期実績!P90</f>
        <v>0</v>
      </c>
      <c r="AF91" s="1518">
        <f>当期実績!P90</f>
        <v>0</v>
      </c>
      <c r="AG91" s="1527">
        <f t="shared" si="12"/>
        <v>0</v>
      </c>
      <c r="AH91" s="1528">
        <f t="shared" ca="1" si="10"/>
        <v>0</v>
      </c>
      <c r="AI91" s="1528">
        <f t="shared" ca="1" si="11"/>
        <v>0</v>
      </c>
    </row>
    <row r="92" spans="2:35" s="1521" customFormat="1" ht="17.649999999999999" customHeight="1">
      <c r="B92" s="1522"/>
      <c r="C92" s="1575" t="str">
        <f>IF(当期実績!C91="","",当期実績!C91)</f>
        <v/>
      </c>
      <c r="D92" s="1523">
        <f t="shared" si="7"/>
        <v>0</v>
      </c>
      <c r="E92" s="1524">
        <f t="shared" si="8"/>
        <v>0</v>
      </c>
      <c r="F92" s="1525">
        <f t="shared" si="9"/>
        <v>0</v>
      </c>
      <c r="G92" s="1526">
        <f>前期実績!D91</f>
        <v>0</v>
      </c>
      <c r="H92" s="1515">
        <f>当期実績!D91</f>
        <v>0</v>
      </c>
      <c r="I92" s="1526">
        <f>前期実績!E91</f>
        <v>0</v>
      </c>
      <c r="J92" s="1515">
        <f>当期実績!E91</f>
        <v>0</v>
      </c>
      <c r="K92" s="1526">
        <f>前期実績!F91</f>
        <v>0</v>
      </c>
      <c r="L92" s="1515">
        <f>当期実績!F91</f>
        <v>0</v>
      </c>
      <c r="M92" s="1526">
        <f>前期実績!G91</f>
        <v>0</v>
      </c>
      <c r="N92" s="1515">
        <f>当期実績!G91</f>
        <v>0</v>
      </c>
      <c r="O92" s="1526">
        <f>前期実績!H91</f>
        <v>0</v>
      </c>
      <c r="P92" s="1515">
        <f>当期実績!H91</f>
        <v>0</v>
      </c>
      <c r="Q92" s="1526">
        <f>前期実績!I91</f>
        <v>0</v>
      </c>
      <c r="R92" s="1515">
        <f>当期実績!I91</f>
        <v>0</v>
      </c>
      <c r="S92" s="1526">
        <f>前期実績!J91</f>
        <v>0</v>
      </c>
      <c r="T92" s="1515">
        <f>当期実績!J91</f>
        <v>0</v>
      </c>
      <c r="U92" s="1526">
        <f>前期実績!K91</f>
        <v>0</v>
      </c>
      <c r="V92" s="1515">
        <f>当期実績!K91</f>
        <v>0</v>
      </c>
      <c r="W92" s="1526">
        <f>前期実績!L91</f>
        <v>0</v>
      </c>
      <c r="X92" s="1515">
        <f>当期実績!L91</f>
        <v>0</v>
      </c>
      <c r="Y92" s="1526">
        <f>前期実績!M91</f>
        <v>0</v>
      </c>
      <c r="Z92" s="1515">
        <f>当期実績!M91</f>
        <v>0</v>
      </c>
      <c r="AA92" s="1526">
        <f>前期実績!N91</f>
        <v>0</v>
      </c>
      <c r="AB92" s="1515">
        <f>当期実績!N91</f>
        <v>0</v>
      </c>
      <c r="AC92" s="1526">
        <f>前期実績!O91</f>
        <v>0</v>
      </c>
      <c r="AD92" s="1515">
        <f>当期実績!O91</f>
        <v>0</v>
      </c>
      <c r="AE92" s="1526">
        <f>前期実績!P91</f>
        <v>0</v>
      </c>
      <c r="AF92" s="1518">
        <f>当期実績!P91</f>
        <v>0</v>
      </c>
      <c r="AG92" s="1527">
        <f t="shared" si="12"/>
        <v>0</v>
      </c>
      <c r="AH92" s="1528">
        <f t="shared" ca="1" si="10"/>
        <v>0</v>
      </c>
      <c r="AI92" s="1528">
        <f t="shared" ca="1" si="11"/>
        <v>0</v>
      </c>
    </row>
    <row r="93" spans="2:35" s="1521" customFormat="1" ht="17.649999999999999" customHeight="1">
      <c r="B93" s="1522"/>
      <c r="C93" s="1575" t="str">
        <f>IF(当期実績!C92="","",当期実績!C92)</f>
        <v/>
      </c>
      <c r="D93" s="1523">
        <f t="shared" si="7"/>
        <v>0</v>
      </c>
      <c r="E93" s="1554">
        <f t="shared" si="8"/>
        <v>0</v>
      </c>
      <c r="F93" s="1525">
        <f t="shared" si="9"/>
        <v>0</v>
      </c>
      <c r="G93" s="1526">
        <f>前期実績!D92</f>
        <v>0</v>
      </c>
      <c r="H93" s="1515">
        <f>当期実績!D92</f>
        <v>0</v>
      </c>
      <c r="I93" s="1526">
        <f>前期実績!E92</f>
        <v>0</v>
      </c>
      <c r="J93" s="1515">
        <f>当期実績!E92</f>
        <v>0</v>
      </c>
      <c r="K93" s="1526">
        <f>前期実績!F92</f>
        <v>0</v>
      </c>
      <c r="L93" s="1515">
        <f>当期実績!F92</f>
        <v>0</v>
      </c>
      <c r="M93" s="1526">
        <f>前期実績!G92</f>
        <v>0</v>
      </c>
      <c r="N93" s="1515">
        <f>当期実績!G92</f>
        <v>0</v>
      </c>
      <c r="O93" s="1526">
        <f>前期実績!H92</f>
        <v>0</v>
      </c>
      <c r="P93" s="1515">
        <f>当期実績!H92</f>
        <v>0</v>
      </c>
      <c r="Q93" s="1526">
        <f>前期実績!I92</f>
        <v>0</v>
      </c>
      <c r="R93" s="1515">
        <f>当期実績!I92</f>
        <v>0</v>
      </c>
      <c r="S93" s="1526">
        <f>前期実績!J92</f>
        <v>0</v>
      </c>
      <c r="T93" s="1515">
        <f>当期実績!J92</f>
        <v>0</v>
      </c>
      <c r="U93" s="1526">
        <f>前期実績!K92</f>
        <v>0</v>
      </c>
      <c r="V93" s="1515">
        <f>当期実績!K92</f>
        <v>0</v>
      </c>
      <c r="W93" s="1526">
        <f>前期実績!L92</f>
        <v>0</v>
      </c>
      <c r="X93" s="1515">
        <f>当期実績!L92</f>
        <v>0</v>
      </c>
      <c r="Y93" s="1526">
        <f>前期実績!M92</f>
        <v>0</v>
      </c>
      <c r="Z93" s="1515">
        <f>当期実績!M92</f>
        <v>0</v>
      </c>
      <c r="AA93" s="1526">
        <f>前期実績!N92</f>
        <v>0</v>
      </c>
      <c r="AB93" s="1515">
        <f>当期実績!N92</f>
        <v>0</v>
      </c>
      <c r="AC93" s="1526">
        <f>前期実績!O92</f>
        <v>0</v>
      </c>
      <c r="AD93" s="1515">
        <f>当期実績!O92</f>
        <v>0</v>
      </c>
      <c r="AE93" s="1526">
        <f>前期実績!P92</f>
        <v>0</v>
      </c>
      <c r="AF93" s="1518">
        <f>当期実績!P92</f>
        <v>0</v>
      </c>
      <c r="AG93" s="1527">
        <f t="shared" si="12"/>
        <v>0</v>
      </c>
      <c r="AH93" s="1528">
        <f t="shared" ca="1" si="10"/>
        <v>0</v>
      </c>
      <c r="AI93" s="1528">
        <f t="shared" ca="1" si="11"/>
        <v>0</v>
      </c>
    </row>
    <row r="94" spans="2:35" s="1521" customFormat="1" ht="17.649999999999999" customHeight="1">
      <c r="B94" s="1522"/>
      <c r="C94" s="1575" t="str">
        <f>IF(当期実績!C93="","",当期実績!C93)</f>
        <v/>
      </c>
      <c r="D94" s="1523">
        <f t="shared" si="7"/>
        <v>0</v>
      </c>
      <c r="E94" s="1554">
        <f t="shared" si="8"/>
        <v>0</v>
      </c>
      <c r="F94" s="1525">
        <f t="shared" si="9"/>
        <v>0</v>
      </c>
      <c r="G94" s="1526">
        <f>前期実績!D93</f>
        <v>0</v>
      </c>
      <c r="H94" s="1515">
        <f>当期実績!D93</f>
        <v>0</v>
      </c>
      <c r="I94" s="1526">
        <f>前期実績!E93</f>
        <v>0</v>
      </c>
      <c r="J94" s="1515">
        <f>当期実績!E93</f>
        <v>0</v>
      </c>
      <c r="K94" s="1526">
        <f>前期実績!F93</f>
        <v>0</v>
      </c>
      <c r="L94" s="1515">
        <f>当期実績!F93</f>
        <v>0</v>
      </c>
      <c r="M94" s="1526">
        <f>前期実績!G93</f>
        <v>0</v>
      </c>
      <c r="N94" s="1515">
        <f>当期実績!G93</f>
        <v>0</v>
      </c>
      <c r="O94" s="1526">
        <f>前期実績!H93</f>
        <v>0</v>
      </c>
      <c r="P94" s="1515">
        <f>当期実績!H93</f>
        <v>0</v>
      </c>
      <c r="Q94" s="1526">
        <f>前期実績!I93</f>
        <v>0</v>
      </c>
      <c r="R94" s="1515">
        <f>当期実績!I93</f>
        <v>0</v>
      </c>
      <c r="S94" s="1526">
        <f>前期実績!J93</f>
        <v>0</v>
      </c>
      <c r="T94" s="1515">
        <f>当期実績!J93</f>
        <v>0</v>
      </c>
      <c r="U94" s="1526">
        <f>前期実績!K93</f>
        <v>0</v>
      </c>
      <c r="V94" s="1515">
        <f>当期実績!K93</f>
        <v>0</v>
      </c>
      <c r="W94" s="1526">
        <f>前期実績!L93</f>
        <v>0</v>
      </c>
      <c r="X94" s="1515">
        <f>当期実績!L93</f>
        <v>0</v>
      </c>
      <c r="Y94" s="1526">
        <f>前期実績!M93</f>
        <v>0</v>
      </c>
      <c r="Z94" s="1515">
        <f>当期実績!M93</f>
        <v>0</v>
      </c>
      <c r="AA94" s="1526">
        <f>前期実績!N93</f>
        <v>0</v>
      </c>
      <c r="AB94" s="1515">
        <f>当期実績!N93</f>
        <v>0</v>
      </c>
      <c r="AC94" s="1526">
        <f>前期実績!O93</f>
        <v>0</v>
      </c>
      <c r="AD94" s="1515">
        <f>当期実績!O93</f>
        <v>0</v>
      </c>
      <c r="AE94" s="1526">
        <f>前期実績!P93</f>
        <v>0</v>
      </c>
      <c r="AF94" s="1518">
        <f>当期実績!P93</f>
        <v>0</v>
      </c>
      <c r="AG94" s="1527">
        <f t="shared" si="12"/>
        <v>0</v>
      </c>
      <c r="AH94" s="1528">
        <f t="shared" ca="1" si="10"/>
        <v>0</v>
      </c>
      <c r="AI94" s="1528">
        <f t="shared" ca="1" si="11"/>
        <v>0</v>
      </c>
    </row>
    <row r="95" spans="2:35" s="1521" customFormat="1" ht="17.649999999999999" customHeight="1">
      <c r="B95" s="1522"/>
      <c r="C95" s="1575" t="str">
        <f>IF(当期実績!C94="","",当期実績!C94)</f>
        <v/>
      </c>
      <c r="D95" s="1523">
        <f t="shared" si="7"/>
        <v>0</v>
      </c>
      <c r="E95" s="1554">
        <f t="shared" si="8"/>
        <v>0</v>
      </c>
      <c r="F95" s="1525">
        <f t="shared" si="9"/>
        <v>0</v>
      </c>
      <c r="G95" s="1526">
        <f>前期実績!D94</f>
        <v>0</v>
      </c>
      <c r="H95" s="1515">
        <f>当期実績!D94</f>
        <v>0</v>
      </c>
      <c r="I95" s="1526">
        <f>前期実績!E94</f>
        <v>0</v>
      </c>
      <c r="J95" s="1515">
        <f>当期実績!E94</f>
        <v>0</v>
      </c>
      <c r="K95" s="1526">
        <f>前期実績!F94</f>
        <v>0</v>
      </c>
      <c r="L95" s="1515">
        <f>当期実績!F94</f>
        <v>0</v>
      </c>
      <c r="M95" s="1526">
        <f>前期実績!G94</f>
        <v>0</v>
      </c>
      <c r="N95" s="1515">
        <f>当期実績!G94</f>
        <v>0</v>
      </c>
      <c r="O95" s="1526">
        <f>前期実績!H94</f>
        <v>0</v>
      </c>
      <c r="P95" s="1515">
        <f>当期実績!H94</f>
        <v>0</v>
      </c>
      <c r="Q95" s="1526">
        <f>前期実績!I94</f>
        <v>0</v>
      </c>
      <c r="R95" s="1515">
        <f>当期実績!I94</f>
        <v>0</v>
      </c>
      <c r="S95" s="1526">
        <f>前期実績!J94</f>
        <v>0</v>
      </c>
      <c r="T95" s="1515">
        <f>当期実績!J94</f>
        <v>0</v>
      </c>
      <c r="U95" s="1526">
        <f>前期実績!K94</f>
        <v>0</v>
      </c>
      <c r="V95" s="1515">
        <f>当期実績!K94</f>
        <v>0</v>
      </c>
      <c r="W95" s="1526">
        <f>前期実績!L94</f>
        <v>0</v>
      </c>
      <c r="X95" s="1515">
        <f>当期実績!L94</f>
        <v>0</v>
      </c>
      <c r="Y95" s="1526">
        <f>前期実績!M94</f>
        <v>0</v>
      </c>
      <c r="Z95" s="1515">
        <f>当期実績!M94</f>
        <v>0</v>
      </c>
      <c r="AA95" s="1526">
        <f>前期実績!N94</f>
        <v>0</v>
      </c>
      <c r="AB95" s="1515">
        <f>当期実績!N94</f>
        <v>0</v>
      </c>
      <c r="AC95" s="1526">
        <f>前期実績!O94</f>
        <v>0</v>
      </c>
      <c r="AD95" s="1515">
        <f>当期実績!O94</f>
        <v>0</v>
      </c>
      <c r="AE95" s="1526">
        <f>前期実績!P94</f>
        <v>0</v>
      </c>
      <c r="AF95" s="1518">
        <f>当期実績!P94</f>
        <v>0</v>
      </c>
      <c r="AG95" s="1527">
        <f t="shared" si="12"/>
        <v>0</v>
      </c>
      <c r="AH95" s="1528">
        <f t="shared" ca="1" si="10"/>
        <v>0</v>
      </c>
      <c r="AI95" s="1528">
        <f t="shared" ca="1" si="11"/>
        <v>0</v>
      </c>
    </row>
    <row r="96" spans="2:35" s="1521" customFormat="1" ht="17.649999999999999" customHeight="1">
      <c r="B96" s="1522"/>
      <c r="C96" s="1575" t="str">
        <f>IF(当期実績!C95="","",当期実績!C95)</f>
        <v/>
      </c>
      <c r="D96" s="1523">
        <f t="shared" si="7"/>
        <v>0</v>
      </c>
      <c r="E96" s="1524">
        <f t="shared" si="8"/>
        <v>0</v>
      </c>
      <c r="F96" s="1525">
        <f t="shared" si="9"/>
        <v>0</v>
      </c>
      <c r="G96" s="1526">
        <f>前期実績!D95</f>
        <v>0</v>
      </c>
      <c r="H96" s="1515">
        <f>当期実績!D95</f>
        <v>0</v>
      </c>
      <c r="I96" s="1526">
        <f>前期実績!E95</f>
        <v>0</v>
      </c>
      <c r="J96" s="1515">
        <f>当期実績!E95</f>
        <v>0</v>
      </c>
      <c r="K96" s="1526">
        <f>前期実績!F95</f>
        <v>0</v>
      </c>
      <c r="L96" s="1515">
        <f>当期実績!F95</f>
        <v>0</v>
      </c>
      <c r="M96" s="1526">
        <f>前期実績!G95</f>
        <v>0</v>
      </c>
      <c r="N96" s="1515">
        <f>当期実績!G95</f>
        <v>0</v>
      </c>
      <c r="O96" s="1526">
        <f>前期実績!H95</f>
        <v>0</v>
      </c>
      <c r="P96" s="1515">
        <f>当期実績!H95</f>
        <v>0</v>
      </c>
      <c r="Q96" s="1526">
        <f>前期実績!I95</f>
        <v>0</v>
      </c>
      <c r="R96" s="1515">
        <f>当期実績!I95</f>
        <v>0</v>
      </c>
      <c r="S96" s="1526">
        <f>前期実績!J95</f>
        <v>0</v>
      </c>
      <c r="T96" s="1515">
        <f>当期実績!J95</f>
        <v>0</v>
      </c>
      <c r="U96" s="1526">
        <f>前期実績!K95</f>
        <v>0</v>
      </c>
      <c r="V96" s="1515">
        <f>当期実績!K95</f>
        <v>0</v>
      </c>
      <c r="W96" s="1526">
        <f>前期実績!L95</f>
        <v>0</v>
      </c>
      <c r="X96" s="1515">
        <f>当期実績!L95</f>
        <v>0</v>
      </c>
      <c r="Y96" s="1526">
        <f>前期実績!M95</f>
        <v>0</v>
      </c>
      <c r="Z96" s="1515">
        <f>当期実績!M95</f>
        <v>0</v>
      </c>
      <c r="AA96" s="1526">
        <f>前期実績!N95</f>
        <v>0</v>
      </c>
      <c r="AB96" s="1515">
        <f>当期実績!N95</f>
        <v>0</v>
      </c>
      <c r="AC96" s="1526">
        <f>前期実績!O95</f>
        <v>0</v>
      </c>
      <c r="AD96" s="1515">
        <f>当期実績!O95</f>
        <v>0</v>
      </c>
      <c r="AE96" s="1526">
        <f>前期実績!P95</f>
        <v>0</v>
      </c>
      <c r="AF96" s="1518">
        <f>当期実績!P95</f>
        <v>0</v>
      </c>
      <c r="AG96" s="1527">
        <f t="shared" si="12"/>
        <v>0</v>
      </c>
      <c r="AH96" s="1528">
        <f t="shared" ca="1" si="10"/>
        <v>0</v>
      </c>
      <c r="AI96" s="1528">
        <f t="shared" ca="1" si="11"/>
        <v>0</v>
      </c>
    </row>
    <row r="97" spans="2:35" s="1521" customFormat="1" ht="17.649999999999999" customHeight="1">
      <c r="B97" s="1522"/>
      <c r="C97" s="1573" t="str">
        <f>IF(当期実績!C96="","",当期実績!C96)</f>
        <v>営業外収益合計</v>
      </c>
      <c r="D97" s="1531">
        <f t="shared" si="7"/>
        <v>0</v>
      </c>
      <c r="E97" s="1556">
        <f t="shared" si="8"/>
        <v>0</v>
      </c>
      <c r="F97" s="1533">
        <f t="shared" si="9"/>
        <v>0</v>
      </c>
      <c r="G97" s="1549">
        <f>前期実績!D96</f>
        <v>0</v>
      </c>
      <c r="H97" s="1550">
        <f>当期実績!D96</f>
        <v>0</v>
      </c>
      <c r="I97" s="1549">
        <f>前期実績!E96</f>
        <v>0</v>
      </c>
      <c r="J97" s="1550">
        <f>当期実績!E96</f>
        <v>0</v>
      </c>
      <c r="K97" s="1549">
        <f>前期実績!F96</f>
        <v>0</v>
      </c>
      <c r="L97" s="1550">
        <f>当期実績!F96</f>
        <v>0</v>
      </c>
      <c r="M97" s="1549">
        <f>前期実績!G96</f>
        <v>0</v>
      </c>
      <c r="N97" s="1550">
        <f>当期実績!G96</f>
        <v>0</v>
      </c>
      <c r="O97" s="1549">
        <f>前期実績!H96</f>
        <v>0</v>
      </c>
      <c r="P97" s="1550">
        <f>当期実績!H96</f>
        <v>0</v>
      </c>
      <c r="Q97" s="1549">
        <f>前期実績!I96</f>
        <v>0</v>
      </c>
      <c r="R97" s="1550">
        <f>当期実績!I96</f>
        <v>0</v>
      </c>
      <c r="S97" s="1549">
        <f>前期実績!J96</f>
        <v>0</v>
      </c>
      <c r="T97" s="1550">
        <f>当期実績!J96</f>
        <v>0</v>
      </c>
      <c r="U97" s="1549">
        <f>前期実績!K96</f>
        <v>0</v>
      </c>
      <c r="V97" s="1550">
        <f>当期実績!K96</f>
        <v>0</v>
      </c>
      <c r="W97" s="1549">
        <f>前期実績!L96</f>
        <v>0</v>
      </c>
      <c r="X97" s="1550">
        <f>当期実績!L96</f>
        <v>0</v>
      </c>
      <c r="Y97" s="1549">
        <f>前期実績!M96</f>
        <v>0</v>
      </c>
      <c r="Z97" s="1550">
        <f>当期実績!M96</f>
        <v>0</v>
      </c>
      <c r="AA97" s="1549">
        <f>前期実績!N96</f>
        <v>0</v>
      </c>
      <c r="AB97" s="1550">
        <f>当期実績!N96</f>
        <v>0</v>
      </c>
      <c r="AC97" s="1549">
        <f>前期実績!O96</f>
        <v>0</v>
      </c>
      <c r="AD97" s="1550">
        <f>当期実績!O96</f>
        <v>0</v>
      </c>
      <c r="AE97" s="1549">
        <f>前期実績!P96</f>
        <v>0</v>
      </c>
      <c r="AF97" s="1551">
        <f>当期実績!P96</f>
        <v>0</v>
      </c>
      <c r="AG97" s="1552">
        <f t="shared" si="12"/>
        <v>0</v>
      </c>
      <c r="AH97" s="1553">
        <f t="shared" ca="1" si="10"/>
        <v>0</v>
      </c>
      <c r="AI97" s="1553">
        <f t="shared" ca="1" si="11"/>
        <v>0</v>
      </c>
    </row>
    <row r="98" spans="2:35" s="1521" customFormat="1" ht="17.649999999999999" customHeight="1">
      <c r="B98" s="1522"/>
      <c r="C98" s="1574" t="str">
        <f>IF(当期実績!C97="","",当期実績!C97)</f>
        <v>[営業外費用]</v>
      </c>
      <c r="D98" s="1540">
        <f t="shared" si="7"/>
        <v>0</v>
      </c>
      <c r="E98" s="1541">
        <f t="shared" si="8"/>
        <v>0</v>
      </c>
      <c r="F98" s="1542">
        <f t="shared" si="9"/>
        <v>0</v>
      </c>
      <c r="G98" s="1543">
        <f>前期実績!D97</f>
        <v>0</v>
      </c>
      <c r="H98" s="1544">
        <f>当期実績!D97</f>
        <v>0</v>
      </c>
      <c r="I98" s="1543">
        <f>前期実績!E97</f>
        <v>0</v>
      </c>
      <c r="J98" s="1544">
        <f>当期実績!E97</f>
        <v>0</v>
      </c>
      <c r="K98" s="1543">
        <f>前期実績!F97</f>
        <v>0</v>
      </c>
      <c r="L98" s="1544">
        <f>当期実績!F97</f>
        <v>0</v>
      </c>
      <c r="M98" s="1543">
        <f>前期実績!G97</f>
        <v>0</v>
      </c>
      <c r="N98" s="1544">
        <f>当期実績!G97</f>
        <v>0</v>
      </c>
      <c r="O98" s="1543">
        <f>前期実績!H97</f>
        <v>0</v>
      </c>
      <c r="P98" s="1544">
        <f>当期実績!H97</f>
        <v>0</v>
      </c>
      <c r="Q98" s="1543">
        <f>前期実績!I97</f>
        <v>0</v>
      </c>
      <c r="R98" s="1544">
        <f>当期実績!I97</f>
        <v>0</v>
      </c>
      <c r="S98" s="1543">
        <f>前期実績!J97</f>
        <v>0</v>
      </c>
      <c r="T98" s="1544">
        <f>当期実績!J97</f>
        <v>0</v>
      </c>
      <c r="U98" s="1543">
        <f>前期実績!K97</f>
        <v>0</v>
      </c>
      <c r="V98" s="1544">
        <f>当期実績!K97</f>
        <v>0</v>
      </c>
      <c r="W98" s="1543">
        <f>前期実績!L97</f>
        <v>0</v>
      </c>
      <c r="X98" s="1544">
        <f>当期実績!L97</f>
        <v>0</v>
      </c>
      <c r="Y98" s="1543">
        <f>前期実績!M97</f>
        <v>0</v>
      </c>
      <c r="Z98" s="1544">
        <f>当期実績!M97</f>
        <v>0</v>
      </c>
      <c r="AA98" s="1543">
        <f>前期実績!N97</f>
        <v>0</v>
      </c>
      <c r="AB98" s="1544">
        <f>当期実績!N97</f>
        <v>0</v>
      </c>
      <c r="AC98" s="1543">
        <f>前期実績!O97</f>
        <v>0</v>
      </c>
      <c r="AD98" s="1544">
        <f>当期実績!O97</f>
        <v>0</v>
      </c>
      <c r="AE98" s="1543">
        <f>前期実績!P97</f>
        <v>0</v>
      </c>
      <c r="AF98" s="1545">
        <f>当期実績!P97</f>
        <v>0</v>
      </c>
      <c r="AG98" s="1546">
        <f t="shared" si="12"/>
        <v>0</v>
      </c>
      <c r="AH98" s="1547">
        <f t="shared" ca="1" si="10"/>
        <v>0</v>
      </c>
      <c r="AI98" s="1547">
        <f t="shared" ca="1" si="11"/>
        <v>0</v>
      </c>
    </row>
    <row r="99" spans="2:35" s="1521" customFormat="1" ht="17.649999999999999" customHeight="1">
      <c r="B99" s="1522"/>
      <c r="C99" s="1513" t="str">
        <f>IF(当期実績!C98="","",当期実績!C98)</f>
        <v/>
      </c>
      <c r="D99" s="1523">
        <f t="shared" si="7"/>
        <v>0</v>
      </c>
      <c r="E99" s="1554">
        <f t="shared" si="8"/>
        <v>0</v>
      </c>
      <c r="F99" s="1525">
        <f t="shared" si="9"/>
        <v>0</v>
      </c>
      <c r="G99" s="1526">
        <f>前期実績!D98</f>
        <v>0</v>
      </c>
      <c r="H99" s="1515">
        <f>当期実績!D98</f>
        <v>0</v>
      </c>
      <c r="I99" s="1526">
        <f>前期実績!E98</f>
        <v>0</v>
      </c>
      <c r="J99" s="1515">
        <f>当期実績!E98</f>
        <v>0</v>
      </c>
      <c r="K99" s="1526">
        <f>前期実績!F98</f>
        <v>0</v>
      </c>
      <c r="L99" s="1515">
        <f>当期実績!F98</f>
        <v>0</v>
      </c>
      <c r="M99" s="1526">
        <f>前期実績!G98</f>
        <v>0</v>
      </c>
      <c r="N99" s="1515">
        <f>当期実績!G98</f>
        <v>0</v>
      </c>
      <c r="O99" s="1526">
        <f>前期実績!H98</f>
        <v>0</v>
      </c>
      <c r="P99" s="1515">
        <f>当期実績!H98</f>
        <v>0</v>
      </c>
      <c r="Q99" s="1526">
        <f>前期実績!I98</f>
        <v>0</v>
      </c>
      <c r="R99" s="1515">
        <f>当期実績!I98</f>
        <v>0</v>
      </c>
      <c r="S99" s="1526">
        <f>前期実績!J98</f>
        <v>0</v>
      </c>
      <c r="T99" s="1515">
        <f>当期実績!J98</f>
        <v>0</v>
      </c>
      <c r="U99" s="1526">
        <f>前期実績!K98</f>
        <v>0</v>
      </c>
      <c r="V99" s="1515">
        <f>当期実績!K98</f>
        <v>0</v>
      </c>
      <c r="W99" s="1526">
        <f>前期実績!L98</f>
        <v>0</v>
      </c>
      <c r="X99" s="1515">
        <f>当期実績!L98</f>
        <v>0</v>
      </c>
      <c r="Y99" s="1526">
        <f>前期実績!M98</f>
        <v>0</v>
      </c>
      <c r="Z99" s="1515">
        <f>当期実績!M98</f>
        <v>0</v>
      </c>
      <c r="AA99" s="1526">
        <f>前期実績!N98</f>
        <v>0</v>
      </c>
      <c r="AB99" s="1515">
        <f>当期実績!N98</f>
        <v>0</v>
      </c>
      <c r="AC99" s="1526">
        <f>前期実績!O98</f>
        <v>0</v>
      </c>
      <c r="AD99" s="1515">
        <f>当期実績!O98</f>
        <v>0</v>
      </c>
      <c r="AE99" s="1526">
        <f>前期実績!P98</f>
        <v>0</v>
      </c>
      <c r="AF99" s="1518">
        <f>当期実績!P98</f>
        <v>0</v>
      </c>
      <c r="AG99" s="1527">
        <f t="shared" si="12"/>
        <v>0</v>
      </c>
      <c r="AH99" s="1528">
        <f t="shared" ca="1" si="10"/>
        <v>0</v>
      </c>
      <c r="AI99" s="1528">
        <f t="shared" ca="1" si="11"/>
        <v>0</v>
      </c>
    </row>
    <row r="100" spans="2:35" s="1521" customFormat="1" ht="17.649999999999999" customHeight="1">
      <c r="B100" s="1522"/>
      <c r="C100" s="1513" t="str">
        <f>IF(当期実績!C99="","",当期実績!C99)</f>
        <v/>
      </c>
      <c r="D100" s="1523">
        <f t="shared" si="7"/>
        <v>0</v>
      </c>
      <c r="E100" s="1524">
        <f t="shared" si="8"/>
        <v>0</v>
      </c>
      <c r="F100" s="1525">
        <f t="shared" si="9"/>
        <v>0</v>
      </c>
      <c r="G100" s="1526">
        <f>前期実績!D99</f>
        <v>0</v>
      </c>
      <c r="H100" s="1515">
        <f>当期実績!D99</f>
        <v>0</v>
      </c>
      <c r="I100" s="1526">
        <f>前期実績!E99</f>
        <v>0</v>
      </c>
      <c r="J100" s="1515">
        <f>当期実績!E99</f>
        <v>0</v>
      </c>
      <c r="K100" s="1526">
        <f>前期実績!F99</f>
        <v>0</v>
      </c>
      <c r="L100" s="1515">
        <f>当期実績!F99</f>
        <v>0</v>
      </c>
      <c r="M100" s="1526">
        <f>前期実績!G99</f>
        <v>0</v>
      </c>
      <c r="N100" s="1515">
        <f>当期実績!G99</f>
        <v>0</v>
      </c>
      <c r="O100" s="1526">
        <f>前期実績!H99</f>
        <v>0</v>
      </c>
      <c r="P100" s="1515">
        <f>当期実績!H99</f>
        <v>0</v>
      </c>
      <c r="Q100" s="1526">
        <f>前期実績!I99</f>
        <v>0</v>
      </c>
      <c r="R100" s="1515">
        <f>当期実績!I99</f>
        <v>0</v>
      </c>
      <c r="S100" s="1526">
        <f>前期実績!J99</f>
        <v>0</v>
      </c>
      <c r="T100" s="1515">
        <f>当期実績!J99</f>
        <v>0</v>
      </c>
      <c r="U100" s="1526">
        <f>前期実績!K99</f>
        <v>0</v>
      </c>
      <c r="V100" s="1515">
        <f>当期実績!K99</f>
        <v>0</v>
      </c>
      <c r="W100" s="1526">
        <f>前期実績!L99</f>
        <v>0</v>
      </c>
      <c r="X100" s="1515">
        <f>当期実績!L99</f>
        <v>0</v>
      </c>
      <c r="Y100" s="1526">
        <f>前期実績!M99</f>
        <v>0</v>
      </c>
      <c r="Z100" s="1515">
        <f>当期実績!M99</f>
        <v>0</v>
      </c>
      <c r="AA100" s="1526">
        <f>前期実績!N99</f>
        <v>0</v>
      </c>
      <c r="AB100" s="1515">
        <f>当期実績!N99</f>
        <v>0</v>
      </c>
      <c r="AC100" s="1526">
        <f>前期実績!O99</f>
        <v>0</v>
      </c>
      <c r="AD100" s="1515">
        <f>当期実績!O99</f>
        <v>0</v>
      </c>
      <c r="AE100" s="1526">
        <f>前期実績!P99</f>
        <v>0</v>
      </c>
      <c r="AF100" s="1518">
        <f>当期実績!P99</f>
        <v>0</v>
      </c>
      <c r="AG100" s="1527">
        <f t="shared" si="12"/>
        <v>0</v>
      </c>
      <c r="AH100" s="1528">
        <f t="shared" ca="1" si="10"/>
        <v>0</v>
      </c>
      <c r="AI100" s="1528">
        <f t="shared" ca="1" si="11"/>
        <v>0</v>
      </c>
    </row>
    <row r="101" spans="2:35" s="1521" customFormat="1" ht="17.649999999999999" customHeight="1">
      <c r="B101" s="1522"/>
      <c r="C101" s="1513" t="str">
        <f>IF(当期実績!C100="","",当期実績!C100)</f>
        <v/>
      </c>
      <c r="D101" s="1523">
        <f t="shared" si="7"/>
        <v>0</v>
      </c>
      <c r="E101" s="1524">
        <f t="shared" si="8"/>
        <v>0</v>
      </c>
      <c r="F101" s="1525">
        <f t="shared" si="9"/>
        <v>0</v>
      </c>
      <c r="G101" s="1526">
        <f>前期実績!D100</f>
        <v>0</v>
      </c>
      <c r="H101" s="1515">
        <f>当期実績!D100</f>
        <v>0</v>
      </c>
      <c r="I101" s="1526">
        <f>前期実績!E100</f>
        <v>0</v>
      </c>
      <c r="J101" s="1515">
        <f>当期実績!E100</f>
        <v>0</v>
      </c>
      <c r="K101" s="1526">
        <f>前期実績!F100</f>
        <v>0</v>
      </c>
      <c r="L101" s="1515">
        <f>当期実績!F100</f>
        <v>0</v>
      </c>
      <c r="M101" s="1526">
        <f>前期実績!G100</f>
        <v>0</v>
      </c>
      <c r="N101" s="1515">
        <f>当期実績!G100</f>
        <v>0</v>
      </c>
      <c r="O101" s="1526">
        <f>前期実績!H100</f>
        <v>0</v>
      </c>
      <c r="P101" s="1515">
        <f>当期実績!H100</f>
        <v>0</v>
      </c>
      <c r="Q101" s="1526">
        <f>前期実績!I100</f>
        <v>0</v>
      </c>
      <c r="R101" s="1515">
        <f>当期実績!I100</f>
        <v>0</v>
      </c>
      <c r="S101" s="1526">
        <f>前期実績!J100</f>
        <v>0</v>
      </c>
      <c r="T101" s="1515">
        <f>当期実績!J100</f>
        <v>0</v>
      </c>
      <c r="U101" s="1526">
        <f>前期実績!K100</f>
        <v>0</v>
      </c>
      <c r="V101" s="1515">
        <f>当期実績!K100</f>
        <v>0</v>
      </c>
      <c r="W101" s="1526">
        <f>前期実績!L100</f>
        <v>0</v>
      </c>
      <c r="X101" s="1515">
        <f>当期実績!L100</f>
        <v>0</v>
      </c>
      <c r="Y101" s="1526">
        <f>前期実績!M100</f>
        <v>0</v>
      </c>
      <c r="Z101" s="1515">
        <f>当期実績!M100</f>
        <v>0</v>
      </c>
      <c r="AA101" s="1526">
        <f>前期実績!N100</f>
        <v>0</v>
      </c>
      <c r="AB101" s="1515">
        <f>当期実績!N100</f>
        <v>0</v>
      </c>
      <c r="AC101" s="1526">
        <f>前期実績!O100</f>
        <v>0</v>
      </c>
      <c r="AD101" s="1515">
        <f>当期実績!O100</f>
        <v>0</v>
      </c>
      <c r="AE101" s="1526">
        <f>前期実績!P100</f>
        <v>0</v>
      </c>
      <c r="AF101" s="1518">
        <f>当期実績!P100</f>
        <v>0</v>
      </c>
      <c r="AG101" s="1527">
        <f t="shared" si="12"/>
        <v>0</v>
      </c>
      <c r="AH101" s="1528">
        <f t="shared" ca="1" si="10"/>
        <v>0</v>
      </c>
      <c r="AI101" s="1528">
        <f t="shared" ca="1" si="11"/>
        <v>0</v>
      </c>
    </row>
    <row r="102" spans="2:35" s="1521" customFormat="1" ht="17.649999999999999" customHeight="1">
      <c r="B102" s="1522"/>
      <c r="C102" s="1513" t="str">
        <f>IF(当期実績!C101="","",当期実績!C101)</f>
        <v/>
      </c>
      <c r="D102" s="1523">
        <f t="shared" si="7"/>
        <v>0</v>
      </c>
      <c r="E102" s="1554">
        <f t="shared" si="8"/>
        <v>0</v>
      </c>
      <c r="F102" s="1525">
        <f t="shared" si="9"/>
        <v>0</v>
      </c>
      <c r="G102" s="1526">
        <f>前期実績!D101</f>
        <v>0</v>
      </c>
      <c r="H102" s="1515">
        <f>当期実績!D101</f>
        <v>0</v>
      </c>
      <c r="I102" s="1526">
        <f>前期実績!E101</f>
        <v>0</v>
      </c>
      <c r="J102" s="1515">
        <f>当期実績!E101</f>
        <v>0</v>
      </c>
      <c r="K102" s="1526">
        <f>前期実績!F101</f>
        <v>0</v>
      </c>
      <c r="L102" s="1515">
        <f>当期実績!F101</f>
        <v>0</v>
      </c>
      <c r="M102" s="1526">
        <f>前期実績!G101</f>
        <v>0</v>
      </c>
      <c r="N102" s="1515">
        <f>当期実績!G101</f>
        <v>0</v>
      </c>
      <c r="O102" s="1526">
        <f>前期実績!H101</f>
        <v>0</v>
      </c>
      <c r="P102" s="1515">
        <f>当期実績!H101</f>
        <v>0</v>
      </c>
      <c r="Q102" s="1526">
        <f>前期実績!I101</f>
        <v>0</v>
      </c>
      <c r="R102" s="1515">
        <f>当期実績!I101</f>
        <v>0</v>
      </c>
      <c r="S102" s="1526">
        <f>前期実績!J101</f>
        <v>0</v>
      </c>
      <c r="T102" s="1515">
        <f>当期実績!J101</f>
        <v>0</v>
      </c>
      <c r="U102" s="1526">
        <f>前期実績!K101</f>
        <v>0</v>
      </c>
      <c r="V102" s="1515">
        <f>当期実績!K101</f>
        <v>0</v>
      </c>
      <c r="W102" s="1526">
        <f>前期実績!L101</f>
        <v>0</v>
      </c>
      <c r="X102" s="1515">
        <f>当期実績!L101</f>
        <v>0</v>
      </c>
      <c r="Y102" s="1526">
        <f>前期実績!M101</f>
        <v>0</v>
      </c>
      <c r="Z102" s="1515">
        <f>当期実績!M101</f>
        <v>0</v>
      </c>
      <c r="AA102" s="1526">
        <f>前期実績!N101</f>
        <v>0</v>
      </c>
      <c r="AB102" s="1515">
        <f>当期実績!N101</f>
        <v>0</v>
      </c>
      <c r="AC102" s="1526">
        <f>前期実績!O101</f>
        <v>0</v>
      </c>
      <c r="AD102" s="1515">
        <f>当期実績!O101</f>
        <v>0</v>
      </c>
      <c r="AE102" s="1526">
        <f>前期実績!P101</f>
        <v>0</v>
      </c>
      <c r="AF102" s="1518">
        <f>当期実績!P101</f>
        <v>0</v>
      </c>
      <c r="AG102" s="1527">
        <f t="shared" si="12"/>
        <v>0</v>
      </c>
      <c r="AH102" s="1528">
        <f t="shared" ca="1" si="10"/>
        <v>0</v>
      </c>
      <c r="AI102" s="1528">
        <f t="shared" ca="1" si="11"/>
        <v>0</v>
      </c>
    </row>
    <row r="103" spans="2:35" s="1521" customFormat="1" ht="17.649999999999999" customHeight="1">
      <c r="B103" s="1522"/>
      <c r="C103" s="1513" t="str">
        <f>IF(当期実績!C102="","",当期実績!C102)</f>
        <v/>
      </c>
      <c r="D103" s="1523">
        <f t="shared" si="7"/>
        <v>0</v>
      </c>
      <c r="E103" s="1554">
        <f t="shared" si="8"/>
        <v>0</v>
      </c>
      <c r="F103" s="1525">
        <f t="shared" si="9"/>
        <v>0</v>
      </c>
      <c r="G103" s="1526">
        <f>前期実績!D102</f>
        <v>0</v>
      </c>
      <c r="H103" s="1515">
        <f>当期実績!D102</f>
        <v>0</v>
      </c>
      <c r="I103" s="1526">
        <f>前期実績!E102</f>
        <v>0</v>
      </c>
      <c r="J103" s="1515">
        <f>当期実績!E102</f>
        <v>0</v>
      </c>
      <c r="K103" s="1526">
        <f>前期実績!F102</f>
        <v>0</v>
      </c>
      <c r="L103" s="1515">
        <f>当期実績!F102</f>
        <v>0</v>
      </c>
      <c r="M103" s="1526">
        <f>前期実績!G102</f>
        <v>0</v>
      </c>
      <c r="N103" s="1515">
        <f>当期実績!G102</f>
        <v>0</v>
      </c>
      <c r="O103" s="1526">
        <f>前期実績!H102</f>
        <v>0</v>
      </c>
      <c r="P103" s="1515">
        <f>当期実績!H102</f>
        <v>0</v>
      </c>
      <c r="Q103" s="1526">
        <f>前期実績!I102</f>
        <v>0</v>
      </c>
      <c r="R103" s="1515">
        <f>当期実績!I102</f>
        <v>0</v>
      </c>
      <c r="S103" s="1526">
        <f>前期実績!J102</f>
        <v>0</v>
      </c>
      <c r="T103" s="1515">
        <f>当期実績!J102</f>
        <v>0</v>
      </c>
      <c r="U103" s="1526">
        <f>前期実績!K102</f>
        <v>0</v>
      </c>
      <c r="V103" s="1515">
        <f>当期実績!K102</f>
        <v>0</v>
      </c>
      <c r="W103" s="1526">
        <f>前期実績!L102</f>
        <v>0</v>
      </c>
      <c r="X103" s="1515">
        <f>当期実績!L102</f>
        <v>0</v>
      </c>
      <c r="Y103" s="1526">
        <f>前期実績!M102</f>
        <v>0</v>
      </c>
      <c r="Z103" s="1515">
        <f>当期実績!M102</f>
        <v>0</v>
      </c>
      <c r="AA103" s="1526">
        <f>前期実績!N102</f>
        <v>0</v>
      </c>
      <c r="AB103" s="1515">
        <f>当期実績!N102</f>
        <v>0</v>
      </c>
      <c r="AC103" s="1526">
        <f>前期実績!O102</f>
        <v>0</v>
      </c>
      <c r="AD103" s="1515">
        <f>当期実績!O102</f>
        <v>0</v>
      </c>
      <c r="AE103" s="1526">
        <f>前期実績!P102</f>
        <v>0</v>
      </c>
      <c r="AF103" s="1518">
        <f>当期実績!P102</f>
        <v>0</v>
      </c>
      <c r="AG103" s="1527">
        <f t="shared" si="12"/>
        <v>0</v>
      </c>
      <c r="AH103" s="1528">
        <f t="shared" ca="1" si="10"/>
        <v>0</v>
      </c>
      <c r="AI103" s="1528">
        <f t="shared" ca="1" si="11"/>
        <v>0</v>
      </c>
    </row>
    <row r="104" spans="2:35" ht="17.649999999999999" customHeight="1">
      <c r="B104" s="1075"/>
      <c r="C104" s="1576" t="str">
        <f>IF(当期実績!C103="","",当期実績!C103)</f>
        <v/>
      </c>
      <c r="D104" s="1577">
        <f t="shared" si="7"/>
        <v>0</v>
      </c>
      <c r="E104" s="1578">
        <f t="shared" si="8"/>
        <v>0</v>
      </c>
      <c r="F104" s="1579">
        <f t="shared" si="9"/>
        <v>0</v>
      </c>
      <c r="G104" s="1526">
        <f>前期実績!D103</f>
        <v>0</v>
      </c>
      <c r="H104" s="1515">
        <f>当期実績!D103</f>
        <v>0</v>
      </c>
      <c r="I104" s="1526">
        <f>前期実績!E103</f>
        <v>0</v>
      </c>
      <c r="J104" s="1515">
        <f>当期実績!E103</f>
        <v>0</v>
      </c>
      <c r="K104" s="1526">
        <f>前期実績!F103</f>
        <v>0</v>
      </c>
      <c r="L104" s="1515">
        <f>当期実績!F103</f>
        <v>0</v>
      </c>
      <c r="M104" s="1526">
        <f>前期実績!G103</f>
        <v>0</v>
      </c>
      <c r="N104" s="1515">
        <f>当期実績!G103</f>
        <v>0</v>
      </c>
      <c r="O104" s="1526">
        <f>前期実績!H103</f>
        <v>0</v>
      </c>
      <c r="P104" s="1515">
        <f>当期実績!H103</f>
        <v>0</v>
      </c>
      <c r="Q104" s="1526">
        <f>前期実績!I103</f>
        <v>0</v>
      </c>
      <c r="R104" s="1515">
        <f>当期実績!I103</f>
        <v>0</v>
      </c>
      <c r="S104" s="1526">
        <f>前期実績!J103</f>
        <v>0</v>
      </c>
      <c r="T104" s="1515">
        <f>当期実績!J103</f>
        <v>0</v>
      </c>
      <c r="U104" s="1526">
        <f>前期実績!K103</f>
        <v>0</v>
      </c>
      <c r="V104" s="1515">
        <f>当期実績!K103</f>
        <v>0</v>
      </c>
      <c r="W104" s="1526">
        <f>前期実績!L103</f>
        <v>0</v>
      </c>
      <c r="X104" s="1515">
        <f>当期実績!L103</f>
        <v>0</v>
      </c>
      <c r="Y104" s="1526">
        <f>前期実績!M103</f>
        <v>0</v>
      </c>
      <c r="Z104" s="1515">
        <f>当期実績!M103</f>
        <v>0</v>
      </c>
      <c r="AA104" s="1526">
        <f>前期実績!N103</f>
        <v>0</v>
      </c>
      <c r="AB104" s="1515">
        <f>当期実績!N103</f>
        <v>0</v>
      </c>
      <c r="AC104" s="1526">
        <f>前期実績!O103</f>
        <v>0</v>
      </c>
      <c r="AD104" s="1515">
        <f>当期実績!O103</f>
        <v>0</v>
      </c>
      <c r="AE104" s="1526">
        <f>前期実績!P103</f>
        <v>0</v>
      </c>
      <c r="AF104" s="1518">
        <f>当期実績!P103</f>
        <v>0</v>
      </c>
      <c r="AG104" s="1527">
        <f t="shared" si="12"/>
        <v>0</v>
      </c>
      <c r="AH104" s="1528">
        <f t="shared" ca="1" si="10"/>
        <v>0</v>
      </c>
      <c r="AI104" s="1528">
        <f t="shared" ca="1" si="11"/>
        <v>0</v>
      </c>
    </row>
    <row r="105" spans="2:35" ht="17.649999999999999" customHeight="1">
      <c r="C105" s="1576" t="str">
        <f>IF(当期実績!C104="","",当期実績!C104)</f>
        <v/>
      </c>
      <c r="D105" s="1577">
        <f t="shared" si="7"/>
        <v>0</v>
      </c>
      <c r="E105" s="1580">
        <f t="shared" si="8"/>
        <v>0</v>
      </c>
      <c r="F105" s="1579">
        <f t="shared" si="9"/>
        <v>0</v>
      </c>
      <c r="G105" s="1526">
        <f>前期実績!D104</f>
        <v>0</v>
      </c>
      <c r="H105" s="1515">
        <f>当期実績!D104</f>
        <v>0</v>
      </c>
      <c r="I105" s="1526">
        <f>前期実績!E104</f>
        <v>0</v>
      </c>
      <c r="J105" s="1515">
        <f>当期実績!E104</f>
        <v>0</v>
      </c>
      <c r="K105" s="1526">
        <f>前期実績!F104</f>
        <v>0</v>
      </c>
      <c r="L105" s="1515">
        <f>当期実績!F104</f>
        <v>0</v>
      </c>
      <c r="M105" s="1526">
        <f>前期実績!G104</f>
        <v>0</v>
      </c>
      <c r="N105" s="1515">
        <f>当期実績!G104</f>
        <v>0</v>
      </c>
      <c r="O105" s="1526">
        <f>前期実績!H104</f>
        <v>0</v>
      </c>
      <c r="P105" s="1515">
        <f>当期実績!H104</f>
        <v>0</v>
      </c>
      <c r="Q105" s="1526">
        <f>前期実績!I104</f>
        <v>0</v>
      </c>
      <c r="R105" s="1515">
        <f>当期実績!I104</f>
        <v>0</v>
      </c>
      <c r="S105" s="1526">
        <f>前期実績!J104</f>
        <v>0</v>
      </c>
      <c r="T105" s="1515">
        <f>当期実績!J104</f>
        <v>0</v>
      </c>
      <c r="U105" s="1526">
        <f>前期実績!K104</f>
        <v>0</v>
      </c>
      <c r="V105" s="1515">
        <f>当期実績!K104</f>
        <v>0</v>
      </c>
      <c r="W105" s="1526">
        <f>前期実績!L104</f>
        <v>0</v>
      </c>
      <c r="X105" s="1515">
        <f>当期実績!L104</f>
        <v>0</v>
      </c>
      <c r="Y105" s="1526">
        <f>前期実績!M104</f>
        <v>0</v>
      </c>
      <c r="Z105" s="1515">
        <f>当期実績!M104</f>
        <v>0</v>
      </c>
      <c r="AA105" s="1526">
        <f>前期実績!N104</f>
        <v>0</v>
      </c>
      <c r="AB105" s="1515">
        <f>当期実績!N104</f>
        <v>0</v>
      </c>
      <c r="AC105" s="1526">
        <f>前期実績!O104</f>
        <v>0</v>
      </c>
      <c r="AD105" s="1515">
        <f>当期実績!O104</f>
        <v>0</v>
      </c>
      <c r="AE105" s="1526">
        <f>前期実績!P104</f>
        <v>0</v>
      </c>
      <c r="AF105" s="1518">
        <f>当期実績!P104</f>
        <v>0</v>
      </c>
      <c r="AG105" s="1527">
        <f t="shared" si="12"/>
        <v>0</v>
      </c>
      <c r="AH105" s="1528">
        <f t="shared" ca="1" si="10"/>
        <v>0</v>
      </c>
      <c r="AI105" s="1528">
        <f t="shared" ca="1" si="11"/>
        <v>0</v>
      </c>
    </row>
    <row r="106" spans="2:35" ht="17.649999999999999" customHeight="1">
      <c r="C106" s="1576" t="str">
        <f>IF(当期実績!C105="","",当期実績!C105)</f>
        <v/>
      </c>
      <c r="D106" s="1577">
        <f t="shared" si="7"/>
        <v>0</v>
      </c>
      <c r="E106" s="1578">
        <f t="shared" si="8"/>
        <v>0</v>
      </c>
      <c r="F106" s="1579">
        <f t="shared" si="9"/>
        <v>0</v>
      </c>
      <c r="G106" s="1526">
        <f>前期実績!D105</f>
        <v>0</v>
      </c>
      <c r="H106" s="1515">
        <f>当期実績!D105</f>
        <v>0</v>
      </c>
      <c r="I106" s="1526">
        <f>前期実績!E105</f>
        <v>0</v>
      </c>
      <c r="J106" s="1515">
        <f>当期実績!E105</f>
        <v>0</v>
      </c>
      <c r="K106" s="1526">
        <f>前期実績!F105</f>
        <v>0</v>
      </c>
      <c r="L106" s="1515">
        <f>当期実績!F105</f>
        <v>0</v>
      </c>
      <c r="M106" s="1526">
        <f>前期実績!G105</f>
        <v>0</v>
      </c>
      <c r="N106" s="1515">
        <f>当期実績!G105</f>
        <v>0</v>
      </c>
      <c r="O106" s="1526">
        <f>前期実績!H105</f>
        <v>0</v>
      </c>
      <c r="P106" s="1515">
        <f>当期実績!H105</f>
        <v>0</v>
      </c>
      <c r="Q106" s="1526">
        <f>前期実績!I105</f>
        <v>0</v>
      </c>
      <c r="R106" s="1515">
        <f>当期実績!I105</f>
        <v>0</v>
      </c>
      <c r="S106" s="1526">
        <f>前期実績!J105</f>
        <v>0</v>
      </c>
      <c r="T106" s="1515">
        <f>当期実績!J105</f>
        <v>0</v>
      </c>
      <c r="U106" s="1526">
        <f>前期実績!K105</f>
        <v>0</v>
      </c>
      <c r="V106" s="1515">
        <f>当期実績!K105</f>
        <v>0</v>
      </c>
      <c r="W106" s="1526">
        <f>前期実績!L105</f>
        <v>0</v>
      </c>
      <c r="X106" s="1515">
        <f>当期実績!L105</f>
        <v>0</v>
      </c>
      <c r="Y106" s="1526">
        <f>前期実績!M105</f>
        <v>0</v>
      </c>
      <c r="Z106" s="1515">
        <f>当期実績!M105</f>
        <v>0</v>
      </c>
      <c r="AA106" s="1526">
        <f>前期実績!N105</f>
        <v>0</v>
      </c>
      <c r="AB106" s="1515">
        <f>当期実績!N105</f>
        <v>0</v>
      </c>
      <c r="AC106" s="1526">
        <f>前期実績!O105</f>
        <v>0</v>
      </c>
      <c r="AD106" s="1515">
        <f>当期実績!O105</f>
        <v>0</v>
      </c>
      <c r="AE106" s="1526">
        <f>前期実績!P105</f>
        <v>0</v>
      </c>
      <c r="AF106" s="1518">
        <f>当期実績!P105</f>
        <v>0</v>
      </c>
      <c r="AG106" s="1527">
        <f t="shared" si="12"/>
        <v>0</v>
      </c>
      <c r="AH106" s="1528">
        <f t="shared" ca="1" si="10"/>
        <v>0</v>
      </c>
      <c r="AI106" s="1528">
        <f t="shared" ca="1" si="11"/>
        <v>0</v>
      </c>
    </row>
    <row r="107" spans="2:35" ht="17.649999999999999" customHeight="1">
      <c r="C107" s="1576" t="str">
        <f>IF(当期実績!C106="","",当期実績!C106)</f>
        <v/>
      </c>
      <c r="D107" s="1577">
        <f t="shared" si="7"/>
        <v>0</v>
      </c>
      <c r="E107" s="1578">
        <f t="shared" si="8"/>
        <v>0</v>
      </c>
      <c r="F107" s="1579">
        <f t="shared" si="9"/>
        <v>0</v>
      </c>
      <c r="G107" s="1526">
        <f>前期実績!D106</f>
        <v>0</v>
      </c>
      <c r="H107" s="1515">
        <f>当期実績!D106</f>
        <v>0</v>
      </c>
      <c r="I107" s="1526">
        <f>前期実績!E106</f>
        <v>0</v>
      </c>
      <c r="J107" s="1515">
        <f>当期実績!E106</f>
        <v>0</v>
      </c>
      <c r="K107" s="1526">
        <f>前期実績!F106</f>
        <v>0</v>
      </c>
      <c r="L107" s="1515">
        <f>当期実績!F106</f>
        <v>0</v>
      </c>
      <c r="M107" s="1526">
        <f>前期実績!G106</f>
        <v>0</v>
      </c>
      <c r="N107" s="1515">
        <f>当期実績!G106</f>
        <v>0</v>
      </c>
      <c r="O107" s="1526">
        <f>前期実績!H106</f>
        <v>0</v>
      </c>
      <c r="P107" s="1515">
        <f>当期実績!H106</f>
        <v>0</v>
      </c>
      <c r="Q107" s="1526">
        <f>前期実績!I106</f>
        <v>0</v>
      </c>
      <c r="R107" s="1515">
        <f>当期実績!I106</f>
        <v>0</v>
      </c>
      <c r="S107" s="1526">
        <f>前期実績!J106</f>
        <v>0</v>
      </c>
      <c r="T107" s="1515">
        <f>当期実績!J106</f>
        <v>0</v>
      </c>
      <c r="U107" s="1526">
        <f>前期実績!K106</f>
        <v>0</v>
      </c>
      <c r="V107" s="1515">
        <f>当期実績!K106</f>
        <v>0</v>
      </c>
      <c r="W107" s="1526">
        <f>前期実績!L106</f>
        <v>0</v>
      </c>
      <c r="X107" s="1515">
        <f>当期実績!L106</f>
        <v>0</v>
      </c>
      <c r="Y107" s="1526">
        <f>前期実績!M106</f>
        <v>0</v>
      </c>
      <c r="Z107" s="1515">
        <f>当期実績!M106</f>
        <v>0</v>
      </c>
      <c r="AA107" s="1526">
        <f>前期実績!N106</f>
        <v>0</v>
      </c>
      <c r="AB107" s="1515">
        <f>当期実績!N106</f>
        <v>0</v>
      </c>
      <c r="AC107" s="1526">
        <f>前期実績!O106</f>
        <v>0</v>
      </c>
      <c r="AD107" s="1515">
        <f>当期実績!O106</f>
        <v>0</v>
      </c>
      <c r="AE107" s="1526">
        <f>前期実績!P106</f>
        <v>0</v>
      </c>
      <c r="AF107" s="1518">
        <f>当期実績!P106</f>
        <v>0</v>
      </c>
      <c r="AG107" s="1527">
        <f t="shared" si="12"/>
        <v>0</v>
      </c>
      <c r="AH107" s="1528">
        <f t="shared" ca="1" si="10"/>
        <v>0</v>
      </c>
      <c r="AI107" s="1528">
        <f t="shared" ca="1" si="11"/>
        <v>0</v>
      </c>
    </row>
    <row r="108" spans="2:35" ht="17.649999999999999" customHeight="1">
      <c r="C108" s="1581" t="str">
        <f>IF(当期実績!C107="","",当期実績!C107)</f>
        <v/>
      </c>
      <c r="D108" s="1577">
        <f t="shared" si="7"/>
        <v>0</v>
      </c>
      <c r="E108" s="1578">
        <f t="shared" si="8"/>
        <v>0</v>
      </c>
      <c r="F108" s="1579">
        <f t="shared" si="9"/>
        <v>0</v>
      </c>
      <c r="G108" s="1526">
        <f>前期実績!D107</f>
        <v>0</v>
      </c>
      <c r="H108" s="1515">
        <f>当期実績!D107</f>
        <v>0</v>
      </c>
      <c r="I108" s="1526">
        <f>前期実績!E107</f>
        <v>0</v>
      </c>
      <c r="J108" s="1515">
        <f>当期実績!E107</f>
        <v>0</v>
      </c>
      <c r="K108" s="1526">
        <f>前期実績!F107</f>
        <v>0</v>
      </c>
      <c r="L108" s="1515">
        <f>当期実績!F107</f>
        <v>0</v>
      </c>
      <c r="M108" s="1526">
        <f>前期実績!G107</f>
        <v>0</v>
      </c>
      <c r="N108" s="1515">
        <f>当期実績!G107</f>
        <v>0</v>
      </c>
      <c r="O108" s="1526">
        <f>前期実績!H107</f>
        <v>0</v>
      </c>
      <c r="P108" s="1515">
        <f>当期実績!H107</f>
        <v>0</v>
      </c>
      <c r="Q108" s="1526">
        <f>前期実績!I107</f>
        <v>0</v>
      </c>
      <c r="R108" s="1515">
        <f>当期実績!I107</f>
        <v>0</v>
      </c>
      <c r="S108" s="1526">
        <f>前期実績!J107</f>
        <v>0</v>
      </c>
      <c r="T108" s="1515">
        <f>当期実績!J107</f>
        <v>0</v>
      </c>
      <c r="U108" s="1526">
        <f>前期実績!K107</f>
        <v>0</v>
      </c>
      <c r="V108" s="1515">
        <f>当期実績!K107</f>
        <v>0</v>
      </c>
      <c r="W108" s="1526">
        <f>前期実績!L107</f>
        <v>0</v>
      </c>
      <c r="X108" s="1515">
        <f>当期実績!L107</f>
        <v>0</v>
      </c>
      <c r="Y108" s="1526">
        <f>前期実績!M107</f>
        <v>0</v>
      </c>
      <c r="Z108" s="1515">
        <f>当期実績!M107</f>
        <v>0</v>
      </c>
      <c r="AA108" s="1526">
        <f>前期実績!N107</f>
        <v>0</v>
      </c>
      <c r="AB108" s="1515">
        <f>当期実績!N107</f>
        <v>0</v>
      </c>
      <c r="AC108" s="1526">
        <f>前期実績!O107</f>
        <v>0</v>
      </c>
      <c r="AD108" s="1515">
        <f>当期実績!O107</f>
        <v>0</v>
      </c>
      <c r="AE108" s="1526">
        <f>前期実績!P107</f>
        <v>0</v>
      </c>
      <c r="AF108" s="1518">
        <f>当期実績!P107</f>
        <v>0</v>
      </c>
      <c r="AG108" s="1527">
        <f t="shared" si="12"/>
        <v>0</v>
      </c>
      <c r="AH108" s="1528">
        <f t="shared" ca="1" si="10"/>
        <v>0</v>
      </c>
      <c r="AI108" s="1528">
        <f t="shared" ca="1" si="11"/>
        <v>0</v>
      </c>
    </row>
    <row r="109" spans="2:35" ht="17.649999999999999" customHeight="1">
      <c r="C109" s="1582" t="str">
        <f>IF(当期実績!C108="","",当期実績!C108)</f>
        <v>営業外費用合計</v>
      </c>
      <c r="D109" s="1583">
        <f t="shared" si="7"/>
        <v>0</v>
      </c>
      <c r="E109" s="1584">
        <f t="shared" si="8"/>
        <v>0</v>
      </c>
      <c r="F109" s="1585">
        <f t="shared" si="9"/>
        <v>0</v>
      </c>
      <c r="G109" s="1549">
        <f>前期実績!D108</f>
        <v>0</v>
      </c>
      <c r="H109" s="1550">
        <f>当期実績!D108</f>
        <v>0</v>
      </c>
      <c r="I109" s="1549">
        <f>前期実績!E108</f>
        <v>0</v>
      </c>
      <c r="J109" s="1550">
        <f>当期実績!E108</f>
        <v>0</v>
      </c>
      <c r="K109" s="1549">
        <f>前期実績!F108</f>
        <v>0</v>
      </c>
      <c r="L109" s="1550">
        <f>当期実績!F108</f>
        <v>0</v>
      </c>
      <c r="M109" s="1549">
        <f>前期実績!G108</f>
        <v>0</v>
      </c>
      <c r="N109" s="1550">
        <f>当期実績!G108</f>
        <v>0</v>
      </c>
      <c r="O109" s="1549">
        <f>前期実績!H108</f>
        <v>0</v>
      </c>
      <c r="P109" s="1550">
        <f>当期実績!H108</f>
        <v>0</v>
      </c>
      <c r="Q109" s="1549">
        <f>前期実績!I108</f>
        <v>0</v>
      </c>
      <c r="R109" s="1550">
        <f>当期実績!I108</f>
        <v>0</v>
      </c>
      <c r="S109" s="1549">
        <f>前期実績!J108</f>
        <v>0</v>
      </c>
      <c r="T109" s="1550">
        <f>当期実績!J108</f>
        <v>0</v>
      </c>
      <c r="U109" s="1549">
        <f>前期実績!K108</f>
        <v>0</v>
      </c>
      <c r="V109" s="1550">
        <f>当期実績!K108</f>
        <v>0</v>
      </c>
      <c r="W109" s="1549">
        <f>前期実績!L108</f>
        <v>0</v>
      </c>
      <c r="X109" s="1550">
        <f>当期実績!L108</f>
        <v>0</v>
      </c>
      <c r="Y109" s="1549">
        <f>前期実績!M108</f>
        <v>0</v>
      </c>
      <c r="Z109" s="1550">
        <f>当期実績!M108</f>
        <v>0</v>
      </c>
      <c r="AA109" s="1549">
        <f>前期実績!N108</f>
        <v>0</v>
      </c>
      <c r="AB109" s="1550">
        <f>当期実績!N108</f>
        <v>0</v>
      </c>
      <c r="AC109" s="1549">
        <f>前期実績!O108</f>
        <v>0</v>
      </c>
      <c r="AD109" s="1550">
        <f>当期実績!O108</f>
        <v>0</v>
      </c>
      <c r="AE109" s="1549">
        <f>前期実績!P108</f>
        <v>0</v>
      </c>
      <c r="AF109" s="1551">
        <f>当期実績!P108</f>
        <v>0</v>
      </c>
      <c r="AG109" s="1552">
        <f t="shared" si="12"/>
        <v>0</v>
      </c>
      <c r="AH109" s="1553">
        <f t="shared" ca="1" si="10"/>
        <v>0</v>
      </c>
      <c r="AI109" s="1553">
        <f t="shared" ca="1" si="11"/>
        <v>0</v>
      </c>
    </row>
    <row r="110" spans="2:35" ht="17.649999999999999" customHeight="1">
      <c r="C110" s="1586" t="str">
        <f>IF(当期実績!C109="","",当期実績!C109)</f>
        <v>経常損益金額</v>
      </c>
      <c r="D110" s="1583">
        <f t="shared" si="7"/>
        <v>0</v>
      </c>
      <c r="E110" s="1584">
        <f t="shared" si="8"/>
        <v>0</v>
      </c>
      <c r="F110" s="1585">
        <f t="shared" si="9"/>
        <v>0</v>
      </c>
      <c r="G110" s="1549">
        <f>前期実績!D109</f>
        <v>0</v>
      </c>
      <c r="H110" s="1550">
        <f>当期実績!D109</f>
        <v>0</v>
      </c>
      <c r="I110" s="1549">
        <f>前期実績!E109</f>
        <v>0</v>
      </c>
      <c r="J110" s="1550">
        <f>当期実績!E109</f>
        <v>0</v>
      </c>
      <c r="K110" s="1549">
        <f>前期実績!F109</f>
        <v>0</v>
      </c>
      <c r="L110" s="1550">
        <f>当期実績!F109</f>
        <v>0</v>
      </c>
      <c r="M110" s="1549">
        <f>前期実績!G109</f>
        <v>0</v>
      </c>
      <c r="N110" s="1550">
        <f>当期実績!G109</f>
        <v>0</v>
      </c>
      <c r="O110" s="1549">
        <f>前期実績!H109</f>
        <v>0</v>
      </c>
      <c r="P110" s="1550">
        <f>当期実績!H109</f>
        <v>0</v>
      </c>
      <c r="Q110" s="1549">
        <f>前期実績!I109</f>
        <v>0</v>
      </c>
      <c r="R110" s="1550">
        <f>当期実績!I109</f>
        <v>0</v>
      </c>
      <c r="S110" s="1549">
        <f>前期実績!J109</f>
        <v>0</v>
      </c>
      <c r="T110" s="1550">
        <f>当期実績!J109</f>
        <v>0</v>
      </c>
      <c r="U110" s="1549">
        <f>前期実績!K109</f>
        <v>0</v>
      </c>
      <c r="V110" s="1550">
        <f>当期実績!K109</f>
        <v>0</v>
      </c>
      <c r="W110" s="1549">
        <f>前期実績!L109</f>
        <v>0</v>
      </c>
      <c r="X110" s="1550">
        <f>当期実績!L109</f>
        <v>0</v>
      </c>
      <c r="Y110" s="1549">
        <f>前期実績!M109</f>
        <v>0</v>
      </c>
      <c r="Z110" s="1550">
        <f>当期実績!M109</f>
        <v>0</v>
      </c>
      <c r="AA110" s="1549">
        <f>前期実績!N109</f>
        <v>0</v>
      </c>
      <c r="AB110" s="1550">
        <f>当期実績!N109</f>
        <v>0</v>
      </c>
      <c r="AC110" s="1549">
        <f>前期実績!O109</f>
        <v>0</v>
      </c>
      <c r="AD110" s="1550">
        <f>当期実績!O109</f>
        <v>0</v>
      </c>
      <c r="AE110" s="1549">
        <f>前期実績!P109</f>
        <v>0</v>
      </c>
      <c r="AF110" s="1551">
        <f>当期実績!P109</f>
        <v>0</v>
      </c>
      <c r="AG110" s="1552">
        <f t="shared" si="12"/>
        <v>0</v>
      </c>
      <c r="AH110" s="1553">
        <f t="shared" ca="1" si="10"/>
        <v>0</v>
      </c>
      <c r="AI110" s="1553">
        <f t="shared" ca="1" si="11"/>
        <v>0</v>
      </c>
    </row>
    <row r="111" spans="2:35" ht="17.649999999999999" customHeight="1">
      <c r="C111" s="1587" t="str">
        <f>IF(当期実績!C110="","",当期実績!C110)</f>
        <v>[特別利益]</v>
      </c>
      <c r="D111" s="1588">
        <f t="shared" si="7"/>
        <v>0</v>
      </c>
      <c r="E111" s="1589">
        <f t="shared" si="8"/>
        <v>0</v>
      </c>
      <c r="F111" s="1590">
        <f t="shared" si="9"/>
        <v>0</v>
      </c>
      <c r="G111" s="1543">
        <f>前期実績!D110</f>
        <v>0</v>
      </c>
      <c r="H111" s="1544">
        <f>当期実績!D110</f>
        <v>0</v>
      </c>
      <c r="I111" s="1543">
        <f>前期実績!E110</f>
        <v>0</v>
      </c>
      <c r="J111" s="1544">
        <f>当期実績!E110</f>
        <v>0</v>
      </c>
      <c r="K111" s="1543">
        <f>前期実績!F110</f>
        <v>0</v>
      </c>
      <c r="L111" s="1544">
        <f>当期実績!F110</f>
        <v>0</v>
      </c>
      <c r="M111" s="1543">
        <f>前期実績!G110</f>
        <v>0</v>
      </c>
      <c r="N111" s="1544">
        <f>当期実績!G110</f>
        <v>0</v>
      </c>
      <c r="O111" s="1543">
        <f>前期実績!H110</f>
        <v>0</v>
      </c>
      <c r="P111" s="1544">
        <f>当期実績!H110</f>
        <v>0</v>
      </c>
      <c r="Q111" s="1543">
        <f>前期実績!I110</f>
        <v>0</v>
      </c>
      <c r="R111" s="1544">
        <f>当期実績!I110</f>
        <v>0</v>
      </c>
      <c r="S111" s="1543">
        <f>前期実績!J110</f>
        <v>0</v>
      </c>
      <c r="T111" s="1544">
        <f>当期実績!J110</f>
        <v>0</v>
      </c>
      <c r="U111" s="1543">
        <f>前期実績!K110</f>
        <v>0</v>
      </c>
      <c r="V111" s="1544">
        <f>当期実績!K110</f>
        <v>0</v>
      </c>
      <c r="W111" s="1543">
        <f>前期実績!L110</f>
        <v>0</v>
      </c>
      <c r="X111" s="1544">
        <f>当期実績!L110</f>
        <v>0</v>
      </c>
      <c r="Y111" s="1543">
        <f>前期実績!M110</f>
        <v>0</v>
      </c>
      <c r="Z111" s="1544">
        <f>当期実績!M110</f>
        <v>0</v>
      </c>
      <c r="AA111" s="1543">
        <f>前期実績!N110</f>
        <v>0</v>
      </c>
      <c r="AB111" s="1544">
        <f>当期実績!N110</f>
        <v>0</v>
      </c>
      <c r="AC111" s="1543">
        <f>前期実績!O110</f>
        <v>0</v>
      </c>
      <c r="AD111" s="1544">
        <f>当期実績!O110</f>
        <v>0</v>
      </c>
      <c r="AE111" s="1543">
        <f>前期実績!P110</f>
        <v>0</v>
      </c>
      <c r="AF111" s="1545">
        <f>当期実績!P110</f>
        <v>0</v>
      </c>
      <c r="AG111" s="1546">
        <f t="shared" si="12"/>
        <v>0</v>
      </c>
      <c r="AH111" s="1547">
        <f t="shared" ca="1" si="10"/>
        <v>0</v>
      </c>
      <c r="AI111" s="1547">
        <f t="shared" ca="1" si="11"/>
        <v>0</v>
      </c>
    </row>
    <row r="112" spans="2:35" ht="17.649999999999999" customHeight="1">
      <c r="C112" s="1581" t="str">
        <f>IF(当期実績!C111="","",当期実績!C111)</f>
        <v/>
      </c>
      <c r="D112" s="1591">
        <f t="shared" si="7"/>
        <v>0</v>
      </c>
      <c r="E112" s="1592">
        <f t="shared" si="8"/>
        <v>0</v>
      </c>
      <c r="F112" s="1593">
        <f t="shared" si="9"/>
        <v>0</v>
      </c>
      <c r="G112" s="1526">
        <f>前期実績!D111</f>
        <v>0</v>
      </c>
      <c r="H112" s="1515">
        <f>当期実績!D111</f>
        <v>0</v>
      </c>
      <c r="I112" s="1526">
        <f>前期実績!E111</f>
        <v>0</v>
      </c>
      <c r="J112" s="1515">
        <f>当期実績!E111</f>
        <v>0</v>
      </c>
      <c r="K112" s="1526">
        <f>前期実績!F111</f>
        <v>0</v>
      </c>
      <c r="L112" s="1515">
        <f>当期実績!F111</f>
        <v>0</v>
      </c>
      <c r="M112" s="1526">
        <f>前期実績!G111</f>
        <v>0</v>
      </c>
      <c r="N112" s="1515">
        <f>当期実績!G111</f>
        <v>0</v>
      </c>
      <c r="O112" s="1526">
        <f>前期実績!H111</f>
        <v>0</v>
      </c>
      <c r="P112" s="1515">
        <f>当期実績!H111</f>
        <v>0</v>
      </c>
      <c r="Q112" s="1526">
        <f>前期実績!I111</f>
        <v>0</v>
      </c>
      <c r="R112" s="1515">
        <f>当期実績!I111</f>
        <v>0</v>
      </c>
      <c r="S112" s="1526">
        <f>前期実績!J111</f>
        <v>0</v>
      </c>
      <c r="T112" s="1515">
        <f>当期実績!J111</f>
        <v>0</v>
      </c>
      <c r="U112" s="1526">
        <f>前期実績!K111</f>
        <v>0</v>
      </c>
      <c r="V112" s="1515">
        <f>当期実績!K111</f>
        <v>0</v>
      </c>
      <c r="W112" s="1526">
        <f>前期実績!L111</f>
        <v>0</v>
      </c>
      <c r="X112" s="1515">
        <f>当期実績!L111</f>
        <v>0</v>
      </c>
      <c r="Y112" s="1526">
        <f>前期実績!M111</f>
        <v>0</v>
      </c>
      <c r="Z112" s="1515">
        <f>当期実績!M111</f>
        <v>0</v>
      </c>
      <c r="AA112" s="1526">
        <f>前期実績!N111</f>
        <v>0</v>
      </c>
      <c r="AB112" s="1515">
        <f>当期実績!N111</f>
        <v>0</v>
      </c>
      <c r="AC112" s="1526">
        <f>前期実績!O111</f>
        <v>0</v>
      </c>
      <c r="AD112" s="1515">
        <f>当期実績!O111</f>
        <v>0</v>
      </c>
      <c r="AE112" s="1526">
        <f>前期実績!P111</f>
        <v>0</v>
      </c>
      <c r="AF112" s="1518">
        <f>当期実績!P111</f>
        <v>0</v>
      </c>
      <c r="AG112" s="1527">
        <f t="shared" si="12"/>
        <v>0</v>
      </c>
      <c r="AH112" s="1528">
        <f t="shared" ca="1" si="10"/>
        <v>0</v>
      </c>
      <c r="AI112" s="1528">
        <f t="shared" ca="1" si="11"/>
        <v>0</v>
      </c>
    </row>
    <row r="113" spans="2:35" ht="17.649999999999999" customHeight="1">
      <c r="C113" s="1581" t="str">
        <f>IF(当期実績!C112="","",当期実績!C112)</f>
        <v/>
      </c>
      <c r="D113" s="1591">
        <f t="shared" si="7"/>
        <v>0</v>
      </c>
      <c r="E113" s="1592">
        <f t="shared" si="8"/>
        <v>0</v>
      </c>
      <c r="F113" s="1593">
        <f t="shared" si="9"/>
        <v>0</v>
      </c>
      <c r="G113" s="1526">
        <f>前期実績!D112</f>
        <v>0</v>
      </c>
      <c r="H113" s="1515">
        <f>当期実績!D112</f>
        <v>0</v>
      </c>
      <c r="I113" s="1526">
        <f>前期実績!E112</f>
        <v>0</v>
      </c>
      <c r="J113" s="1515">
        <f>当期実績!E112</f>
        <v>0</v>
      </c>
      <c r="K113" s="1526">
        <f>前期実績!F112</f>
        <v>0</v>
      </c>
      <c r="L113" s="1515">
        <f>当期実績!F112</f>
        <v>0</v>
      </c>
      <c r="M113" s="1526">
        <f>前期実績!G112</f>
        <v>0</v>
      </c>
      <c r="N113" s="1515">
        <f>当期実績!G112</f>
        <v>0</v>
      </c>
      <c r="O113" s="1526">
        <f>前期実績!H112</f>
        <v>0</v>
      </c>
      <c r="P113" s="1515">
        <f>当期実績!H112</f>
        <v>0</v>
      </c>
      <c r="Q113" s="1526">
        <f>前期実績!I112</f>
        <v>0</v>
      </c>
      <c r="R113" s="1515">
        <f>当期実績!I112</f>
        <v>0</v>
      </c>
      <c r="S113" s="1526">
        <f>前期実績!J112</f>
        <v>0</v>
      </c>
      <c r="T113" s="1515">
        <f>当期実績!J112</f>
        <v>0</v>
      </c>
      <c r="U113" s="1526">
        <f>前期実績!K112</f>
        <v>0</v>
      </c>
      <c r="V113" s="1515">
        <f>当期実績!K112</f>
        <v>0</v>
      </c>
      <c r="W113" s="1526">
        <f>前期実績!L112</f>
        <v>0</v>
      </c>
      <c r="X113" s="1515">
        <f>当期実績!L112</f>
        <v>0</v>
      </c>
      <c r="Y113" s="1526">
        <f>前期実績!M112</f>
        <v>0</v>
      </c>
      <c r="Z113" s="1515">
        <f>当期実績!M112</f>
        <v>0</v>
      </c>
      <c r="AA113" s="1526">
        <f>前期実績!N112</f>
        <v>0</v>
      </c>
      <c r="AB113" s="1515">
        <f>当期実績!N112</f>
        <v>0</v>
      </c>
      <c r="AC113" s="1526">
        <f>前期実績!O112</f>
        <v>0</v>
      </c>
      <c r="AD113" s="1515">
        <f>当期実績!O112</f>
        <v>0</v>
      </c>
      <c r="AE113" s="1526">
        <f>前期実績!P112</f>
        <v>0</v>
      </c>
      <c r="AF113" s="1518">
        <f>当期実績!P112</f>
        <v>0</v>
      </c>
      <c r="AG113" s="1527">
        <f t="shared" si="12"/>
        <v>0</v>
      </c>
      <c r="AH113" s="1528">
        <f t="shared" ca="1" si="10"/>
        <v>0</v>
      </c>
      <c r="AI113" s="1528">
        <f t="shared" ca="1" si="11"/>
        <v>0</v>
      </c>
    </row>
    <row r="114" spans="2:35" ht="17.649999999999999" customHeight="1">
      <c r="C114" s="1581" t="str">
        <f>IF(当期実績!C113="","",当期実績!C113)</f>
        <v/>
      </c>
      <c r="D114" s="1591">
        <f t="shared" si="7"/>
        <v>0</v>
      </c>
      <c r="E114" s="1592">
        <f t="shared" si="8"/>
        <v>0</v>
      </c>
      <c r="F114" s="1593">
        <f t="shared" si="9"/>
        <v>0</v>
      </c>
      <c r="G114" s="1526">
        <f>前期実績!D113</f>
        <v>0</v>
      </c>
      <c r="H114" s="1515">
        <f>当期実績!D113</f>
        <v>0</v>
      </c>
      <c r="I114" s="1526">
        <f>前期実績!E113</f>
        <v>0</v>
      </c>
      <c r="J114" s="1515">
        <f>当期実績!E113</f>
        <v>0</v>
      </c>
      <c r="K114" s="1526">
        <f>前期実績!F113</f>
        <v>0</v>
      </c>
      <c r="L114" s="1515">
        <f>当期実績!F113</f>
        <v>0</v>
      </c>
      <c r="M114" s="1526">
        <f>前期実績!G113</f>
        <v>0</v>
      </c>
      <c r="N114" s="1515">
        <f>当期実績!G113</f>
        <v>0</v>
      </c>
      <c r="O114" s="1526">
        <f>前期実績!H113</f>
        <v>0</v>
      </c>
      <c r="P114" s="1515">
        <f>当期実績!H113</f>
        <v>0</v>
      </c>
      <c r="Q114" s="1526">
        <f>前期実績!I113</f>
        <v>0</v>
      </c>
      <c r="R114" s="1515">
        <f>当期実績!I113</f>
        <v>0</v>
      </c>
      <c r="S114" s="1526">
        <f>前期実績!J113</f>
        <v>0</v>
      </c>
      <c r="T114" s="1515">
        <f>当期実績!J113</f>
        <v>0</v>
      </c>
      <c r="U114" s="1526">
        <f>前期実績!K113</f>
        <v>0</v>
      </c>
      <c r="V114" s="1515">
        <f>当期実績!K113</f>
        <v>0</v>
      </c>
      <c r="W114" s="1526">
        <f>前期実績!L113</f>
        <v>0</v>
      </c>
      <c r="X114" s="1515">
        <f>当期実績!L113</f>
        <v>0</v>
      </c>
      <c r="Y114" s="1526">
        <f>前期実績!M113</f>
        <v>0</v>
      </c>
      <c r="Z114" s="1515">
        <f>当期実績!M113</f>
        <v>0</v>
      </c>
      <c r="AA114" s="1526">
        <f>前期実績!N113</f>
        <v>0</v>
      </c>
      <c r="AB114" s="1515">
        <f>当期実績!N113</f>
        <v>0</v>
      </c>
      <c r="AC114" s="1526">
        <f>前期実績!O113</f>
        <v>0</v>
      </c>
      <c r="AD114" s="1515">
        <f>当期実績!O113</f>
        <v>0</v>
      </c>
      <c r="AE114" s="1526">
        <f>前期実績!P113</f>
        <v>0</v>
      </c>
      <c r="AF114" s="1518">
        <f>当期実績!P113</f>
        <v>0</v>
      </c>
      <c r="AG114" s="1527">
        <f t="shared" si="12"/>
        <v>0</v>
      </c>
      <c r="AH114" s="1528">
        <f t="shared" ca="1" si="10"/>
        <v>0</v>
      </c>
      <c r="AI114" s="1528">
        <f t="shared" ca="1" si="11"/>
        <v>0</v>
      </c>
    </row>
    <row r="115" spans="2:35" ht="17.649999999999999" customHeight="1">
      <c r="C115" s="1581" t="str">
        <f>IF(当期実績!C114="","",当期実績!C114)</f>
        <v/>
      </c>
      <c r="D115" s="1591">
        <f t="shared" si="7"/>
        <v>0</v>
      </c>
      <c r="E115" s="1592">
        <f t="shared" si="8"/>
        <v>0</v>
      </c>
      <c r="F115" s="1593">
        <f t="shared" si="9"/>
        <v>0</v>
      </c>
      <c r="G115" s="1526">
        <f>前期実績!D114</f>
        <v>0</v>
      </c>
      <c r="H115" s="1515">
        <f>当期実績!D114</f>
        <v>0</v>
      </c>
      <c r="I115" s="1526">
        <f>前期実績!E114</f>
        <v>0</v>
      </c>
      <c r="J115" s="1515">
        <f>当期実績!E114</f>
        <v>0</v>
      </c>
      <c r="K115" s="1526">
        <f>前期実績!F114</f>
        <v>0</v>
      </c>
      <c r="L115" s="1515">
        <f>当期実績!F114</f>
        <v>0</v>
      </c>
      <c r="M115" s="1526">
        <f>前期実績!G114</f>
        <v>0</v>
      </c>
      <c r="N115" s="1515">
        <f>当期実績!G114</f>
        <v>0</v>
      </c>
      <c r="O115" s="1526">
        <f>前期実績!H114</f>
        <v>0</v>
      </c>
      <c r="P115" s="1515">
        <f>当期実績!H114</f>
        <v>0</v>
      </c>
      <c r="Q115" s="1526">
        <f>前期実績!I114</f>
        <v>0</v>
      </c>
      <c r="R115" s="1515">
        <f>当期実績!I114</f>
        <v>0</v>
      </c>
      <c r="S115" s="1526">
        <f>前期実績!J114</f>
        <v>0</v>
      </c>
      <c r="T115" s="1515">
        <f>当期実績!J114</f>
        <v>0</v>
      </c>
      <c r="U115" s="1526">
        <f>前期実績!K114</f>
        <v>0</v>
      </c>
      <c r="V115" s="1515">
        <f>当期実績!K114</f>
        <v>0</v>
      </c>
      <c r="W115" s="1526">
        <f>前期実績!L114</f>
        <v>0</v>
      </c>
      <c r="X115" s="1515">
        <f>当期実績!L114</f>
        <v>0</v>
      </c>
      <c r="Y115" s="1526">
        <f>前期実績!M114</f>
        <v>0</v>
      </c>
      <c r="Z115" s="1515">
        <f>当期実績!M114</f>
        <v>0</v>
      </c>
      <c r="AA115" s="1526">
        <f>前期実績!N114</f>
        <v>0</v>
      </c>
      <c r="AB115" s="1515">
        <f>当期実績!N114</f>
        <v>0</v>
      </c>
      <c r="AC115" s="1526">
        <f>前期実績!O114</f>
        <v>0</v>
      </c>
      <c r="AD115" s="1515">
        <f>当期実績!O114</f>
        <v>0</v>
      </c>
      <c r="AE115" s="1526">
        <f>前期実績!P114</f>
        <v>0</v>
      </c>
      <c r="AF115" s="1518">
        <f>当期実績!P114</f>
        <v>0</v>
      </c>
      <c r="AG115" s="1527">
        <f t="shared" si="12"/>
        <v>0</v>
      </c>
      <c r="AH115" s="1528">
        <f t="shared" ca="1" si="10"/>
        <v>0</v>
      </c>
      <c r="AI115" s="1528">
        <f t="shared" ca="1" si="11"/>
        <v>0</v>
      </c>
    </row>
    <row r="116" spans="2:35" ht="17.649999999999999" customHeight="1">
      <c r="C116" s="1581" t="str">
        <f>IF(当期実績!C115="","",当期実績!C115)</f>
        <v/>
      </c>
      <c r="D116" s="1591">
        <f t="shared" si="7"/>
        <v>0</v>
      </c>
      <c r="E116" s="1592">
        <f t="shared" si="8"/>
        <v>0</v>
      </c>
      <c r="F116" s="1593">
        <f t="shared" si="9"/>
        <v>0</v>
      </c>
      <c r="G116" s="1526">
        <f>前期実績!D115</f>
        <v>0</v>
      </c>
      <c r="H116" s="1515">
        <f>当期実績!D115</f>
        <v>0</v>
      </c>
      <c r="I116" s="1526">
        <f>前期実績!E115</f>
        <v>0</v>
      </c>
      <c r="J116" s="1515">
        <f>当期実績!E115</f>
        <v>0</v>
      </c>
      <c r="K116" s="1526">
        <f>前期実績!F115</f>
        <v>0</v>
      </c>
      <c r="L116" s="1515">
        <f>当期実績!F115</f>
        <v>0</v>
      </c>
      <c r="M116" s="1526">
        <f>前期実績!G115</f>
        <v>0</v>
      </c>
      <c r="N116" s="1515">
        <f>当期実績!G115</f>
        <v>0</v>
      </c>
      <c r="O116" s="1526">
        <f>前期実績!H115</f>
        <v>0</v>
      </c>
      <c r="P116" s="1515">
        <f>当期実績!H115</f>
        <v>0</v>
      </c>
      <c r="Q116" s="1526">
        <f>前期実績!I115</f>
        <v>0</v>
      </c>
      <c r="R116" s="1515">
        <f>当期実績!I115</f>
        <v>0</v>
      </c>
      <c r="S116" s="1526">
        <f>前期実績!J115</f>
        <v>0</v>
      </c>
      <c r="T116" s="1515">
        <f>当期実績!J115</f>
        <v>0</v>
      </c>
      <c r="U116" s="1526">
        <f>前期実績!K115</f>
        <v>0</v>
      </c>
      <c r="V116" s="1515">
        <f>当期実績!K115</f>
        <v>0</v>
      </c>
      <c r="W116" s="1526">
        <f>前期実績!L115</f>
        <v>0</v>
      </c>
      <c r="X116" s="1515">
        <f>当期実績!L115</f>
        <v>0</v>
      </c>
      <c r="Y116" s="1526">
        <f>前期実績!M115</f>
        <v>0</v>
      </c>
      <c r="Z116" s="1515">
        <f>当期実績!M115</f>
        <v>0</v>
      </c>
      <c r="AA116" s="1526">
        <f>前期実績!N115</f>
        <v>0</v>
      </c>
      <c r="AB116" s="1515">
        <f>当期実績!N115</f>
        <v>0</v>
      </c>
      <c r="AC116" s="1526">
        <f>前期実績!O115</f>
        <v>0</v>
      </c>
      <c r="AD116" s="1515">
        <f>当期実績!O115</f>
        <v>0</v>
      </c>
      <c r="AE116" s="1526">
        <f>前期実績!P115</f>
        <v>0</v>
      </c>
      <c r="AF116" s="1518">
        <f>当期実績!P115</f>
        <v>0</v>
      </c>
      <c r="AG116" s="1527">
        <f t="shared" si="12"/>
        <v>0</v>
      </c>
      <c r="AH116" s="1528">
        <f t="shared" ca="1" si="10"/>
        <v>0</v>
      </c>
      <c r="AI116" s="1528">
        <f t="shared" ca="1" si="11"/>
        <v>0</v>
      </c>
    </row>
    <row r="117" spans="2:35" ht="17.649999999999999" customHeight="1">
      <c r="C117" s="1582" t="str">
        <f>IF(当期実績!C116="","",当期実績!C116)</f>
        <v>特別利益合計</v>
      </c>
      <c r="D117" s="1583">
        <f t="shared" si="7"/>
        <v>0</v>
      </c>
      <c r="E117" s="1584">
        <f t="shared" si="8"/>
        <v>0</v>
      </c>
      <c r="F117" s="1585">
        <f t="shared" si="9"/>
        <v>0</v>
      </c>
      <c r="G117" s="1549">
        <f>前期実績!D116</f>
        <v>0</v>
      </c>
      <c r="H117" s="1550">
        <f>当期実績!D116</f>
        <v>0</v>
      </c>
      <c r="I117" s="1549">
        <f>前期実績!E116</f>
        <v>0</v>
      </c>
      <c r="J117" s="1550">
        <f>当期実績!E116</f>
        <v>0</v>
      </c>
      <c r="K117" s="1549">
        <f>前期実績!F116</f>
        <v>0</v>
      </c>
      <c r="L117" s="1550">
        <f>当期実績!F116</f>
        <v>0</v>
      </c>
      <c r="M117" s="1549">
        <f>前期実績!G116</f>
        <v>0</v>
      </c>
      <c r="N117" s="1550">
        <f>当期実績!G116</f>
        <v>0</v>
      </c>
      <c r="O117" s="1549">
        <f>前期実績!H116</f>
        <v>0</v>
      </c>
      <c r="P117" s="1550">
        <f>当期実績!H116</f>
        <v>0</v>
      </c>
      <c r="Q117" s="1549">
        <f>前期実績!I116</f>
        <v>0</v>
      </c>
      <c r="R117" s="1550">
        <f>当期実績!I116</f>
        <v>0</v>
      </c>
      <c r="S117" s="1549">
        <f>前期実績!J116</f>
        <v>0</v>
      </c>
      <c r="T117" s="1550">
        <f>当期実績!J116</f>
        <v>0</v>
      </c>
      <c r="U117" s="1549">
        <f>前期実績!K116</f>
        <v>0</v>
      </c>
      <c r="V117" s="1550">
        <f>当期実績!K116</f>
        <v>0</v>
      </c>
      <c r="W117" s="1549">
        <f>前期実績!L116</f>
        <v>0</v>
      </c>
      <c r="X117" s="1550">
        <f>当期実績!L116</f>
        <v>0</v>
      </c>
      <c r="Y117" s="1549">
        <f>前期実績!M116</f>
        <v>0</v>
      </c>
      <c r="Z117" s="1550">
        <f>当期実績!M116</f>
        <v>0</v>
      </c>
      <c r="AA117" s="1549">
        <f>前期実績!N116</f>
        <v>0</v>
      </c>
      <c r="AB117" s="1550">
        <f>当期実績!N116</f>
        <v>0</v>
      </c>
      <c r="AC117" s="1549">
        <f>前期実績!O116</f>
        <v>0</v>
      </c>
      <c r="AD117" s="1550">
        <f>当期実績!O116</f>
        <v>0</v>
      </c>
      <c r="AE117" s="1549">
        <f>前期実績!P116</f>
        <v>0</v>
      </c>
      <c r="AF117" s="1551">
        <f>当期実績!P116</f>
        <v>0</v>
      </c>
      <c r="AG117" s="1552">
        <f t="shared" si="12"/>
        <v>0</v>
      </c>
      <c r="AH117" s="1553">
        <f t="shared" ca="1" si="10"/>
        <v>0</v>
      </c>
      <c r="AI117" s="1553">
        <f t="shared" ca="1" si="11"/>
        <v>0</v>
      </c>
    </row>
    <row r="118" spans="2:35" s="1295" customFormat="1" ht="17.649999999999999" customHeight="1">
      <c r="C118" s="1594" t="str">
        <f>IF(当期実績!C117="","",当期実績!C117)</f>
        <v>[特別損失]</v>
      </c>
      <c r="D118" s="1595">
        <f t="shared" si="7"/>
        <v>0</v>
      </c>
      <c r="E118" s="1596">
        <f t="shared" si="8"/>
        <v>0</v>
      </c>
      <c r="F118" s="1597">
        <f t="shared" si="9"/>
        <v>0</v>
      </c>
      <c r="G118" s="1543">
        <f>前期実績!D117</f>
        <v>0</v>
      </c>
      <c r="H118" s="1544">
        <f>当期実績!D117</f>
        <v>0</v>
      </c>
      <c r="I118" s="1543">
        <f>前期実績!E117</f>
        <v>0</v>
      </c>
      <c r="J118" s="1544">
        <f>当期実績!E117</f>
        <v>0</v>
      </c>
      <c r="K118" s="1543">
        <f>前期実績!F117</f>
        <v>0</v>
      </c>
      <c r="L118" s="1544">
        <f>当期実績!F117</f>
        <v>0</v>
      </c>
      <c r="M118" s="1543">
        <f>前期実績!G117</f>
        <v>0</v>
      </c>
      <c r="N118" s="1544">
        <f>当期実績!G117</f>
        <v>0</v>
      </c>
      <c r="O118" s="1543">
        <f>前期実績!H117</f>
        <v>0</v>
      </c>
      <c r="P118" s="1544">
        <f>当期実績!H117</f>
        <v>0</v>
      </c>
      <c r="Q118" s="1543">
        <f>前期実績!I117</f>
        <v>0</v>
      </c>
      <c r="R118" s="1544">
        <f>当期実績!I117</f>
        <v>0</v>
      </c>
      <c r="S118" s="1543">
        <f>前期実績!J117</f>
        <v>0</v>
      </c>
      <c r="T118" s="1544">
        <f>当期実績!J117</f>
        <v>0</v>
      </c>
      <c r="U118" s="1543">
        <f>前期実績!K117</f>
        <v>0</v>
      </c>
      <c r="V118" s="1544">
        <f>当期実績!K117</f>
        <v>0</v>
      </c>
      <c r="W118" s="1543">
        <f>前期実績!L117</f>
        <v>0</v>
      </c>
      <c r="X118" s="1544">
        <f>当期実績!L117</f>
        <v>0</v>
      </c>
      <c r="Y118" s="1543">
        <f>前期実績!M117</f>
        <v>0</v>
      </c>
      <c r="Z118" s="1544">
        <f>当期実績!M117</f>
        <v>0</v>
      </c>
      <c r="AA118" s="1543">
        <f>前期実績!N117</f>
        <v>0</v>
      </c>
      <c r="AB118" s="1544">
        <f>当期実績!N117</f>
        <v>0</v>
      </c>
      <c r="AC118" s="1543">
        <f>前期実績!O117</f>
        <v>0</v>
      </c>
      <c r="AD118" s="1544">
        <f>当期実績!O117</f>
        <v>0</v>
      </c>
      <c r="AE118" s="1543">
        <f>前期実績!P117</f>
        <v>0</v>
      </c>
      <c r="AF118" s="1545">
        <f>当期実績!P117</f>
        <v>0</v>
      </c>
      <c r="AG118" s="1546">
        <f t="shared" si="12"/>
        <v>0</v>
      </c>
      <c r="AH118" s="1547">
        <f t="shared" ca="1" si="10"/>
        <v>0</v>
      </c>
      <c r="AI118" s="1547">
        <f t="shared" ca="1" si="11"/>
        <v>0</v>
      </c>
    </row>
    <row r="119" spans="2:35" ht="17.649999999999999" customHeight="1">
      <c r="C119" s="1581" t="str">
        <f>IF(当期実績!C118="","",当期実績!C118)</f>
        <v/>
      </c>
      <c r="D119" s="1598">
        <f t="shared" si="7"/>
        <v>0</v>
      </c>
      <c r="E119" s="1599">
        <f t="shared" si="8"/>
        <v>0</v>
      </c>
      <c r="F119" s="1600">
        <f t="shared" si="9"/>
        <v>0</v>
      </c>
      <c r="G119" s="1526">
        <f>前期実績!D118</f>
        <v>0</v>
      </c>
      <c r="H119" s="1515">
        <f>当期実績!D118</f>
        <v>0</v>
      </c>
      <c r="I119" s="1526">
        <f>前期実績!E118</f>
        <v>0</v>
      </c>
      <c r="J119" s="1515">
        <f>当期実績!E118</f>
        <v>0</v>
      </c>
      <c r="K119" s="1526">
        <f>前期実績!F118</f>
        <v>0</v>
      </c>
      <c r="L119" s="1515">
        <f>当期実績!F118</f>
        <v>0</v>
      </c>
      <c r="M119" s="1526">
        <f>前期実績!G118</f>
        <v>0</v>
      </c>
      <c r="N119" s="1515">
        <f>当期実績!G118</f>
        <v>0</v>
      </c>
      <c r="O119" s="1526">
        <f>前期実績!H118</f>
        <v>0</v>
      </c>
      <c r="P119" s="1515">
        <f>当期実績!H118</f>
        <v>0</v>
      </c>
      <c r="Q119" s="1526">
        <f>前期実績!I118</f>
        <v>0</v>
      </c>
      <c r="R119" s="1515">
        <f>当期実績!I118</f>
        <v>0</v>
      </c>
      <c r="S119" s="1526">
        <f>前期実績!J118</f>
        <v>0</v>
      </c>
      <c r="T119" s="1515">
        <f>当期実績!J118</f>
        <v>0</v>
      </c>
      <c r="U119" s="1526">
        <f>前期実績!K118</f>
        <v>0</v>
      </c>
      <c r="V119" s="1515">
        <f>当期実績!K118</f>
        <v>0</v>
      </c>
      <c r="W119" s="1526">
        <f>前期実績!L118</f>
        <v>0</v>
      </c>
      <c r="X119" s="1515">
        <f>当期実績!L118</f>
        <v>0</v>
      </c>
      <c r="Y119" s="1526">
        <f>前期実績!M118</f>
        <v>0</v>
      </c>
      <c r="Z119" s="1515">
        <f>当期実績!M118</f>
        <v>0</v>
      </c>
      <c r="AA119" s="1526">
        <f>前期実績!N118</f>
        <v>0</v>
      </c>
      <c r="AB119" s="1515">
        <f>当期実績!N118</f>
        <v>0</v>
      </c>
      <c r="AC119" s="1526">
        <f>前期実績!O118</f>
        <v>0</v>
      </c>
      <c r="AD119" s="1515">
        <f>当期実績!O118</f>
        <v>0</v>
      </c>
      <c r="AE119" s="1526">
        <f>前期実績!P118</f>
        <v>0</v>
      </c>
      <c r="AF119" s="1518">
        <f>当期実績!P118</f>
        <v>0</v>
      </c>
      <c r="AG119" s="1527">
        <f t="shared" si="12"/>
        <v>0</v>
      </c>
      <c r="AH119" s="1528">
        <f t="shared" ca="1" si="10"/>
        <v>0</v>
      </c>
      <c r="AI119" s="1528">
        <f t="shared" ca="1" si="11"/>
        <v>0</v>
      </c>
    </row>
    <row r="120" spans="2:35" ht="17.649999999999999" customHeight="1">
      <c r="C120" s="1581" t="str">
        <f>IF(当期実績!C119="","",当期実績!C119)</f>
        <v/>
      </c>
      <c r="D120" s="1598">
        <f t="shared" si="7"/>
        <v>0</v>
      </c>
      <c r="E120" s="1599">
        <f t="shared" si="8"/>
        <v>0</v>
      </c>
      <c r="F120" s="1600">
        <f t="shared" si="9"/>
        <v>0</v>
      </c>
      <c r="G120" s="1526">
        <f>前期実績!D119</f>
        <v>0</v>
      </c>
      <c r="H120" s="1515">
        <f>当期実績!D119</f>
        <v>0</v>
      </c>
      <c r="I120" s="1526">
        <f>前期実績!E119</f>
        <v>0</v>
      </c>
      <c r="J120" s="1515">
        <f>当期実績!E119</f>
        <v>0</v>
      </c>
      <c r="K120" s="1526">
        <f>前期実績!F119</f>
        <v>0</v>
      </c>
      <c r="L120" s="1515">
        <f>当期実績!F119</f>
        <v>0</v>
      </c>
      <c r="M120" s="1526">
        <f>前期実績!G119</f>
        <v>0</v>
      </c>
      <c r="N120" s="1515">
        <f>当期実績!G119</f>
        <v>0</v>
      </c>
      <c r="O120" s="1526">
        <f>前期実績!H119</f>
        <v>0</v>
      </c>
      <c r="P120" s="1515">
        <f>当期実績!H119</f>
        <v>0</v>
      </c>
      <c r="Q120" s="1526">
        <f>前期実績!I119</f>
        <v>0</v>
      </c>
      <c r="R120" s="1515">
        <f>当期実績!I119</f>
        <v>0</v>
      </c>
      <c r="S120" s="1526">
        <f>前期実績!J119</f>
        <v>0</v>
      </c>
      <c r="T120" s="1515">
        <f>当期実績!J119</f>
        <v>0</v>
      </c>
      <c r="U120" s="1526">
        <f>前期実績!K119</f>
        <v>0</v>
      </c>
      <c r="V120" s="1515">
        <f>当期実績!K119</f>
        <v>0</v>
      </c>
      <c r="W120" s="1526">
        <f>前期実績!L119</f>
        <v>0</v>
      </c>
      <c r="X120" s="1515">
        <f>当期実績!L119</f>
        <v>0</v>
      </c>
      <c r="Y120" s="1526">
        <f>前期実績!M119</f>
        <v>0</v>
      </c>
      <c r="Z120" s="1515">
        <f>当期実績!M119</f>
        <v>0</v>
      </c>
      <c r="AA120" s="1526">
        <f>前期実績!N119</f>
        <v>0</v>
      </c>
      <c r="AB120" s="1515">
        <f>当期実績!N119</f>
        <v>0</v>
      </c>
      <c r="AC120" s="1526">
        <f>前期実績!O119</f>
        <v>0</v>
      </c>
      <c r="AD120" s="1515">
        <f>当期実績!O119</f>
        <v>0</v>
      </c>
      <c r="AE120" s="1526">
        <f>前期実績!P119</f>
        <v>0</v>
      </c>
      <c r="AF120" s="1518">
        <f>当期実績!P119</f>
        <v>0</v>
      </c>
      <c r="AG120" s="1527">
        <f t="shared" si="12"/>
        <v>0</v>
      </c>
      <c r="AH120" s="1528">
        <f t="shared" ca="1" si="10"/>
        <v>0</v>
      </c>
      <c r="AI120" s="1528">
        <f t="shared" ca="1" si="11"/>
        <v>0</v>
      </c>
    </row>
    <row r="121" spans="2:35" ht="17.649999999999999" customHeight="1">
      <c r="C121" s="1581" t="str">
        <f>IF(当期実績!C120="","",当期実績!C120)</f>
        <v/>
      </c>
      <c r="D121" s="1591">
        <f t="shared" si="7"/>
        <v>0</v>
      </c>
      <c r="E121" s="1592">
        <f t="shared" si="8"/>
        <v>0</v>
      </c>
      <c r="F121" s="1593">
        <f t="shared" si="9"/>
        <v>0</v>
      </c>
      <c r="G121" s="1526">
        <f>前期実績!D120</f>
        <v>0</v>
      </c>
      <c r="H121" s="1515">
        <f>当期実績!D120</f>
        <v>0</v>
      </c>
      <c r="I121" s="1526">
        <f>前期実績!E120</f>
        <v>0</v>
      </c>
      <c r="J121" s="1515">
        <f>当期実績!E120</f>
        <v>0</v>
      </c>
      <c r="K121" s="1526">
        <f>前期実績!F120</f>
        <v>0</v>
      </c>
      <c r="L121" s="1515">
        <f>当期実績!F120</f>
        <v>0</v>
      </c>
      <c r="M121" s="1526">
        <f>前期実績!G120</f>
        <v>0</v>
      </c>
      <c r="N121" s="1515">
        <f>当期実績!G120</f>
        <v>0</v>
      </c>
      <c r="O121" s="1526">
        <f>前期実績!H120</f>
        <v>0</v>
      </c>
      <c r="P121" s="1515">
        <f>当期実績!H120</f>
        <v>0</v>
      </c>
      <c r="Q121" s="1526">
        <f>前期実績!I120</f>
        <v>0</v>
      </c>
      <c r="R121" s="1515">
        <f>当期実績!I120</f>
        <v>0</v>
      </c>
      <c r="S121" s="1526">
        <f>前期実績!J120</f>
        <v>0</v>
      </c>
      <c r="T121" s="1515">
        <f>当期実績!J120</f>
        <v>0</v>
      </c>
      <c r="U121" s="1526">
        <f>前期実績!K120</f>
        <v>0</v>
      </c>
      <c r="V121" s="1515">
        <f>当期実績!K120</f>
        <v>0</v>
      </c>
      <c r="W121" s="1526">
        <f>前期実績!L120</f>
        <v>0</v>
      </c>
      <c r="X121" s="1515">
        <f>当期実績!L120</f>
        <v>0</v>
      </c>
      <c r="Y121" s="1526">
        <f>前期実績!M120</f>
        <v>0</v>
      </c>
      <c r="Z121" s="1515">
        <f>当期実績!M120</f>
        <v>0</v>
      </c>
      <c r="AA121" s="1526">
        <f>前期実績!N120</f>
        <v>0</v>
      </c>
      <c r="AB121" s="1515">
        <f>当期実績!N120</f>
        <v>0</v>
      </c>
      <c r="AC121" s="1526">
        <f>前期実績!O120</f>
        <v>0</v>
      </c>
      <c r="AD121" s="1515">
        <f>当期実績!O120</f>
        <v>0</v>
      </c>
      <c r="AE121" s="1526">
        <f>前期実績!P120</f>
        <v>0</v>
      </c>
      <c r="AF121" s="1518">
        <f>当期実績!P120</f>
        <v>0</v>
      </c>
      <c r="AG121" s="1527">
        <f t="shared" si="12"/>
        <v>0</v>
      </c>
      <c r="AH121" s="1528">
        <f t="shared" ca="1" si="10"/>
        <v>0</v>
      </c>
      <c r="AI121" s="1528">
        <f t="shared" ca="1" si="11"/>
        <v>0</v>
      </c>
    </row>
    <row r="122" spans="2:35" ht="17.649999999999999" customHeight="1">
      <c r="C122" s="1581" t="str">
        <f>IF(当期実績!C121="","",当期実績!C121)</f>
        <v/>
      </c>
      <c r="D122" s="1591">
        <f t="shared" si="7"/>
        <v>0</v>
      </c>
      <c r="E122" s="1592">
        <f t="shared" si="8"/>
        <v>0</v>
      </c>
      <c r="F122" s="1593">
        <f t="shared" si="9"/>
        <v>0</v>
      </c>
      <c r="G122" s="1526">
        <f>前期実績!D121</f>
        <v>0</v>
      </c>
      <c r="H122" s="1515">
        <f>当期実績!D121</f>
        <v>0</v>
      </c>
      <c r="I122" s="1526">
        <f>前期実績!E121</f>
        <v>0</v>
      </c>
      <c r="J122" s="1515">
        <f>当期実績!E121</f>
        <v>0</v>
      </c>
      <c r="K122" s="1526">
        <f>前期実績!F121</f>
        <v>0</v>
      </c>
      <c r="L122" s="1515">
        <f>当期実績!F121</f>
        <v>0</v>
      </c>
      <c r="M122" s="1526">
        <f>前期実績!G121</f>
        <v>0</v>
      </c>
      <c r="N122" s="1515">
        <f>当期実績!G121</f>
        <v>0</v>
      </c>
      <c r="O122" s="1526">
        <f>前期実績!H121</f>
        <v>0</v>
      </c>
      <c r="P122" s="1515">
        <f>当期実績!H121</f>
        <v>0</v>
      </c>
      <c r="Q122" s="1526">
        <f>前期実績!I121</f>
        <v>0</v>
      </c>
      <c r="R122" s="1515">
        <f>当期実績!I121</f>
        <v>0</v>
      </c>
      <c r="S122" s="1526">
        <f>前期実績!J121</f>
        <v>0</v>
      </c>
      <c r="T122" s="1515">
        <f>当期実績!J121</f>
        <v>0</v>
      </c>
      <c r="U122" s="1526">
        <f>前期実績!K121</f>
        <v>0</v>
      </c>
      <c r="V122" s="1515">
        <f>当期実績!K121</f>
        <v>0</v>
      </c>
      <c r="W122" s="1526">
        <f>前期実績!L121</f>
        <v>0</v>
      </c>
      <c r="X122" s="1515">
        <f>当期実績!L121</f>
        <v>0</v>
      </c>
      <c r="Y122" s="1526">
        <f>前期実績!M121</f>
        <v>0</v>
      </c>
      <c r="Z122" s="1515">
        <f>当期実績!M121</f>
        <v>0</v>
      </c>
      <c r="AA122" s="1526">
        <f>前期実績!N121</f>
        <v>0</v>
      </c>
      <c r="AB122" s="1515">
        <f>当期実績!N121</f>
        <v>0</v>
      </c>
      <c r="AC122" s="1526">
        <f>前期実績!O121</f>
        <v>0</v>
      </c>
      <c r="AD122" s="1515">
        <f>当期実績!O121</f>
        <v>0</v>
      </c>
      <c r="AE122" s="1526">
        <f>前期実績!P121</f>
        <v>0</v>
      </c>
      <c r="AF122" s="1518">
        <f>当期実績!P121</f>
        <v>0</v>
      </c>
      <c r="AG122" s="1527">
        <f t="shared" si="12"/>
        <v>0</v>
      </c>
      <c r="AH122" s="1528">
        <f t="shared" ca="1" si="10"/>
        <v>0</v>
      </c>
      <c r="AI122" s="1528">
        <f t="shared" ca="1" si="11"/>
        <v>0</v>
      </c>
    </row>
    <row r="123" spans="2:35" ht="17.649999999999999" customHeight="1">
      <c r="C123" s="1581" t="str">
        <f>IF(当期実績!C122="","",当期実績!C122)</f>
        <v/>
      </c>
      <c r="D123" s="1591">
        <f t="shared" si="7"/>
        <v>0</v>
      </c>
      <c r="E123" s="1592">
        <f t="shared" si="8"/>
        <v>0</v>
      </c>
      <c r="F123" s="1593">
        <f t="shared" si="9"/>
        <v>0</v>
      </c>
      <c r="G123" s="1526">
        <f>前期実績!D122</f>
        <v>0</v>
      </c>
      <c r="H123" s="1515">
        <f>当期実績!D122</f>
        <v>0</v>
      </c>
      <c r="I123" s="1526">
        <f>前期実績!E122</f>
        <v>0</v>
      </c>
      <c r="J123" s="1515">
        <f>当期実績!E122</f>
        <v>0</v>
      </c>
      <c r="K123" s="1526">
        <f>前期実績!F122</f>
        <v>0</v>
      </c>
      <c r="L123" s="1515">
        <f>当期実績!F122</f>
        <v>0</v>
      </c>
      <c r="M123" s="1526">
        <f>前期実績!G122</f>
        <v>0</v>
      </c>
      <c r="N123" s="1515">
        <f>当期実績!G122</f>
        <v>0</v>
      </c>
      <c r="O123" s="1526">
        <f>前期実績!H122</f>
        <v>0</v>
      </c>
      <c r="P123" s="1515">
        <f>当期実績!H122</f>
        <v>0</v>
      </c>
      <c r="Q123" s="1526">
        <f>前期実績!I122</f>
        <v>0</v>
      </c>
      <c r="R123" s="1515">
        <f>当期実績!I122</f>
        <v>0</v>
      </c>
      <c r="S123" s="1526">
        <f>前期実績!J122</f>
        <v>0</v>
      </c>
      <c r="T123" s="1515">
        <f>当期実績!J122</f>
        <v>0</v>
      </c>
      <c r="U123" s="1526">
        <f>前期実績!K122</f>
        <v>0</v>
      </c>
      <c r="V123" s="1515">
        <f>当期実績!K122</f>
        <v>0</v>
      </c>
      <c r="W123" s="1526">
        <f>前期実績!L122</f>
        <v>0</v>
      </c>
      <c r="X123" s="1515">
        <f>当期実績!L122</f>
        <v>0</v>
      </c>
      <c r="Y123" s="1526">
        <f>前期実績!M122</f>
        <v>0</v>
      </c>
      <c r="Z123" s="1515">
        <f>当期実績!M122</f>
        <v>0</v>
      </c>
      <c r="AA123" s="1526">
        <f>前期実績!N122</f>
        <v>0</v>
      </c>
      <c r="AB123" s="1515">
        <f>当期実績!N122</f>
        <v>0</v>
      </c>
      <c r="AC123" s="1526">
        <f>前期実績!O122</f>
        <v>0</v>
      </c>
      <c r="AD123" s="1515">
        <f>当期実績!O122</f>
        <v>0</v>
      </c>
      <c r="AE123" s="1526">
        <f>前期実績!P122</f>
        <v>0</v>
      </c>
      <c r="AF123" s="1518">
        <f>当期実績!P122</f>
        <v>0</v>
      </c>
      <c r="AG123" s="1527">
        <f t="shared" si="12"/>
        <v>0</v>
      </c>
      <c r="AH123" s="1528">
        <f t="shared" ca="1" si="10"/>
        <v>0</v>
      </c>
      <c r="AI123" s="1528">
        <f t="shared" ca="1" si="11"/>
        <v>0</v>
      </c>
    </row>
    <row r="124" spans="2:35" ht="17.649999999999999" customHeight="1">
      <c r="C124" s="1586" t="str">
        <f>IF(当期実績!C123="","",当期実績!C123)</f>
        <v>特別損失合計</v>
      </c>
      <c r="D124" s="1601">
        <f t="shared" si="7"/>
        <v>0</v>
      </c>
      <c r="E124" s="1602">
        <f t="shared" si="8"/>
        <v>0</v>
      </c>
      <c r="F124" s="1603">
        <f t="shared" si="9"/>
        <v>0</v>
      </c>
      <c r="G124" s="1549">
        <f>前期実績!D123</f>
        <v>0</v>
      </c>
      <c r="H124" s="1550">
        <f>当期実績!D123</f>
        <v>0</v>
      </c>
      <c r="I124" s="1549">
        <f>前期実績!E123</f>
        <v>0</v>
      </c>
      <c r="J124" s="1550">
        <f>当期実績!E123</f>
        <v>0</v>
      </c>
      <c r="K124" s="1549">
        <f>前期実績!F123</f>
        <v>0</v>
      </c>
      <c r="L124" s="1550">
        <f>当期実績!F123</f>
        <v>0</v>
      </c>
      <c r="M124" s="1549">
        <f>前期実績!G123</f>
        <v>0</v>
      </c>
      <c r="N124" s="1550">
        <f>当期実績!G123</f>
        <v>0</v>
      </c>
      <c r="O124" s="1549">
        <f>前期実績!H123</f>
        <v>0</v>
      </c>
      <c r="P124" s="1550">
        <f>当期実績!H123</f>
        <v>0</v>
      </c>
      <c r="Q124" s="1549">
        <f>前期実績!I123</f>
        <v>0</v>
      </c>
      <c r="R124" s="1550">
        <f>当期実績!I123</f>
        <v>0</v>
      </c>
      <c r="S124" s="1549">
        <f>前期実績!J123</f>
        <v>0</v>
      </c>
      <c r="T124" s="1550">
        <f>当期実績!J123</f>
        <v>0</v>
      </c>
      <c r="U124" s="1549">
        <f>前期実績!K123</f>
        <v>0</v>
      </c>
      <c r="V124" s="1550">
        <f>当期実績!K123</f>
        <v>0</v>
      </c>
      <c r="W124" s="1549">
        <f>前期実績!L123</f>
        <v>0</v>
      </c>
      <c r="X124" s="1550">
        <f>当期実績!L123</f>
        <v>0</v>
      </c>
      <c r="Y124" s="1549">
        <f>前期実績!M123</f>
        <v>0</v>
      </c>
      <c r="Z124" s="1550">
        <f>当期実績!M123</f>
        <v>0</v>
      </c>
      <c r="AA124" s="1549">
        <f>前期実績!N123</f>
        <v>0</v>
      </c>
      <c r="AB124" s="1550">
        <f>当期実績!N123</f>
        <v>0</v>
      </c>
      <c r="AC124" s="1549">
        <f>前期実績!O123</f>
        <v>0</v>
      </c>
      <c r="AD124" s="1550">
        <f>当期実績!O123</f>
        <v>0</v>
      </c>
      <c r="AE124" s="1549">
        <f>前期実績!P123</f>
        <v>0</v>
      </c>
      <c r="AF124" s="1551">
        <f>当期実績!P123</f>
        <v>0</v>
      </c>
      <c r="AG124" s="1552">
        <f t="shared" si="12"/>
        <v>0</v>
      </c>
      <c r="AH124" s="1553">
        <f t="shared" ca="1" si="10"/>
        <v>0</v>
      </c>
      <c r="AI124" s="1553">
        <f t="shared" ca="1" si="11"/>
        <v>0</v>
      </c>
    </row>
    <row r="125" spans="2:35" ht="17.649999999999999" customHeight="1" thickBot="1">
      <c r="C125" s="1604" t="str">
        <f>IF(当期実績!C124="","",当期実績!C124)</f>
        <v>税引前当期純損益</v>
      </c>
      <c r="D125" s="1605">
        <f t="shared" si="7"/>
        <v>0</v>
      </c>
      <c r="E125" s="1606">
        <f t="shared" si="8"/>
        <v>0</v>
      </c>
      <c r="F125" s="1607">
        <f t="shared" si="9"/>
        <v>0</v>
      </c>
      <c r="G125" s="1608">
        <f>前期実績!D124</f>
        <v>0</v>
      </c>
      <c r="H125" s="1609">
        <f>当期実績!D124</f>
        <v>0</v>
      </c>
      <c r="I125" s="1608">
        <f>前期実績!E124</f>
        <v>0</v>
      </c>
      <c r="J125" s="1609">
        <f>当期実績!E124</f>
        <v>0</v>
      </c>
      <c r="K125" s="1608">
        <f>前期実績!F124</f>
        <v>0</v>
      </c>
      <c r="L125" s="1609">
        <f>当期実績!F124</f>
        <v>0</v>
      </c>
      <c r="M125" s="1608">
        <f>前期実績!G124</f>
        <v>0</v>
      </c>
      <c r="N125" s="1609">
        <f>当期実績!G124</f>
        <v>0</v>
      </c>
      <c r="O125" s="1608">
        <f>前期実績!H124</f>
        <v>0</v>
      </c>
      <c r="P125" s="1609">
        <f>当期実績!H124</f>
        <v>0</v>
      </c>
      <c r="Q125" s="1608">
        <f>前期実績!I124</f>
        <v>0</v>
      </c>
      <c r="R125" s="1609">
        <f>当期実績!I124</f>
        <v>0</v>
      </c>
      <c r="S125" s="1608">
        <f>前期実績!J124</f>
        <v>0</v>
      </c>
      <c r="T125" s="1609">
        <f>当期実績!J124</f>
        <v>0</v>
      </c>
      <c r="U125" s="1608">
        <f>前期実績!K124</f>
        <v>0</v>
      </c>
      <c r="V125" s="1609">
        <f>当期実績!K124</f>
        <v>0</v>
      </c>
      <c r="W125" s="1608">
        <f>前期実績!L124</f>
        <v>0</v>
      </c>
      <c r="X125" s="1609">
        <f>当期実績!L124</f>
        <v>0</v>
      </c>
      <c r="Y125" s="1608">
        <f>前期実績!M124</f>
        <v>0</v>
      </c>
      <c r="Z125" s="1609">
        <f>当期実績!M124</f>
        <v>0</v>
      </c>
      <c r="AA125" s="1608">
        <f>前期実績!N124</f>
        <v>0</v>
      </c>
      <c r="AB125" s="1609">
        <f>当期実績!N124</f>
        <v>0</v>
      </c>
      <c r="AC125" s="1608">
        <f>前期実績!O124</f>
        <v>0</v>
      </c>
      <c r="AD125" s="1609">
        <f>当期実績!O124</f>
        <v>0</v>
      </c>
      <c r="AE125" s="1610">
        <f>前期実績!P124</f>
        <v>0</v>
      </c>
      <c r="AF125" s="1611">
        <f>当期実績!P124</f>
        <v>0</v>
      </c>
      <c r="AG125" s="1612">
        <f t="shared" si="12"/>
        <v>0</v>
      </c>
      <c r="AH125" s="1613">
        <f t="shared" ca="1" si="10"/>
        <v>0</v>
      </c>
      <c r="AI125" s="1613">
        <f t="shared" ca="1" si="11"/>
        <v>0</v>
      </c>
    </row>
    <row r="126" spans="2:35" ht="27.75" customHeight="1" thickTop="1" thickBot="1">
      <c r="C126" s="1614" t="s">
        <v>65</v>
      </c>
      <c r="D126" s="1615" t="s">
        <v>210</v>
      </c>
      <c r="E126" s="1615" t="s">
        <v>211</v>
      </c>
      <c r="F126" s="1615"/>
      <c r="G126" s="1616">
        <f>AI2-1</f>
        <v>0.5</v>
      </c>
      <c r="H126" s="1617" t="s">
        <v>66</v>
      </c>
      <c r="I126" s="1615"/>
      <c r="J126" s="1618"/>
      <c r="K126" s="1615"/>
      <c r="L126" s="1618"/>
      <c r="M126" s="1615"/>
      <c r="N126" s="1618"/>
      <c r="O126" s="1615"/>
      <c r="P126" s="1618"/>
      <c r="Q126" s="1615"/>
      <c r="R126" s="1618"/>
      <c r="S126" s="1615"/>
      <c r="T126" s="1618"/>
      <c r="U126" s="1615"/>
      <c r="V126" s="1618"/>
      <c r="W126" s="1615"/>
      <c r="X126" s="1618"/>
      <c r="Y126" s="1615"/>
      <c r="Z126" s="1618"/>
      <c r="AA126" s="1615"/>
      <c r="AB126" s="1618"/>
      <c r="AC126" s="1615"/>
      <c r="AD126" s="1618"/>
      <c r="AE126" s="1615"/>
      <c r="AF126" s="1618"/>
      <c r="AG126" s="1615"/>
      <c r="AH126" s="1615"/>
      <c r="AI126" s="1615"/>
    </row>
    <row r="127" spans="2:35" ht="19">
      <c r="C127" s="1619" t="s">
        <v>307</v>
      </c>
      <c r="D127" s="2545" t="s">
        <v>306</v>
      </c>
      <c r="E127" s="2546"/>
      <c r="F127" s="1496">
        <f>F1</f>
        <v>0</v>
      </c>
      <c r="G127" s="1620">
        <f>G2</f>
        <v>45474</v>
      </c>
      <c r="H127" s="1621">
        <f t="shared" ref="H127:AH127" si="13">H2</f>
        <v>0</v>
      </c>
      <c r="I127" s="1620">
        <f t="shared" si="13"/>
        <v>45505</v>
      </c>
      <c r="J127" s="1621">
        <f t="shared" si="13"/>
        <v>0</v>
      </c>
      <c r="K127" s="1620">
        <f t="shared" si="13"/>
        <v>45536</v>
      </c>
      <c r="L127" s="1621">
        <f t="shared" si="13"/>
        <v>0</v>
      </c>
      <c r="M127" s="1620">
        <f t="shared" si="13"/>
        <v>45566</v>
      </c>
      <c r="N127" s="1621">
        <f t="shared" si="13"/>
        <v>0</v>
      </c>
      <c r="O127" s="1620">
        <f t="shared" si="13"/>
        <v>45597</v>
      </c>
      <c r="P127" s="1621">
        <f t="shared" si="13"/>
        <v>0</v>
      </c>
      <c r="Q127" s="1620">
        <f t="shared" si="13"/>
        <v>45627</v>
      </c>
      <c r="R127" s="1621">
        <f t="shared" si="13"/>
        <v>0</v>
      </c>
      <c r="S127" s="1620">
        <f t="shared" si="13"/>
        <v>45658</v>
      </c>
      <c r="T127" s="1621">
        <f t="shared" si="13"/>
        <v>0</v>
      </c>
      <c r="U127" s="1620">
        <f t="shared" si="13"/>
        <v>45689</v>
      </c>
      <c r="V127" s="1621">
        <f t="shared" si="13"/>
        <v>0</v>
      </c>
      <c r="W127" s="1620">
        <f t="shared" si="13"/>
        <v>45717</v>
      </c>
      <c r="X127" s="1621">
        <f t="shared" si="13"/>
        <v>0</v>
      </c>
      <c r="Y127" s="1620">
        <f t="shared" si="13"/>
        <v>45748</v>
      </c>
      <c r="Z127" s="1621">
        <f t="shared" si="13"/>
        <v>0</v>
      </c>
      <c r="AA127" s="1620">
        <f t="shared" si="13"/>
        <v>45778</v>
      </c>
      <c r="AB127" s="1621">
        <f t="shared" si="13"/>
        <v>0</v>
      </c>
      <c r="AC127" s="1620">
        <f t="shared" si="13"/>
        <v>45809</v>
      </c>
      <c r="AD127" s="1621">
        <f t="shared" si="13"/>
        <v>0</v>
      </c>
      <c r="AE127" s="1620" t="str">
        <f t="shared" si="13"/>
        <v>決算</v>
      </c>
      <c r="AF127" s="1621">
        <f t="shared" si="13"/>
        <v>0</v>
      </c>
      <c r="AG127" s="1622" t="str">
        <f t="shared" si="13"/>
        <v>前期</v>
      </c>
      <c r="AH127" s="1623" t="str">
        <f t="shared" si="13"/>
        <v>当期実績</v>
      </c>
      <c r="AI127" s="1623"/>
    </row>
    <row r="128" spans="2:35" ht="19.5" thickBot="1">
      <c r="B128" s="1624"/>
      <c r="C128" s="1625" t="s">
        <v>308</v>
      </c>
      <c r="D128" s="1505" t="s">
        <v>142</v>
      </c>
      <c r="E128" s="1506" t="s">
        <v>62</v>
      </c>
      <c r="F128" s="1507" t="s">
        <v>143</v>
      </c>
      <c r="G128" s="1508" t="s">
        <v>140</v>
      </c>
      <c r="H128" s="1509" t="s">
        <v>144</v>
      </c>
      <c r="I128" s="1508" t="s">
        <v>140</v>
      </c>
      <c r="J128" s="1509" t="s">
        <v>144</v>
      </c>
      <c r="K128" s="1508" t="s">
        <v>140</v>
      </c>
      <c r="L128" s="1509" t="s">
        <v>144</v>
      </c>
      <c r="M128" s="1508" t="s">
        <v>140</v>
      </c>
      <c r="N128" s="1509" t="s">
        <v>144</v>
      </c>
      <c r="O128" s="1508" t="s">
        <v>140</v>
      </c>
      <c r="P128" s="1509" t="s">
        <v>144</v>
      </c>
      <c r="Q128" s="1508" t="s">
        <v>140</v>
      </c>
      <c r="R128" s="1509" t="s">
        <v>144</v>
      </c>
      <c r="S128" s="1508" t="s">
        <v>140</v>
      </c>
      <c r="T128" s="1509" t="s">
        <v>144</v>
      </c>
      <c r="U128" s="1508" t="s">
        <v>140</v>
      </c>
      <c r="V128" s="1509" t="s">
        <v>144</v>
      </c>
      <c r="W128" s="1508" t="s">
        <v>140</v>
      </c>
      <c r="X128" s="1509" t="s">
        <v>144</v>
      </c>
      <c r="Y128" s="1508" t="s">
        <v>140</v>
      </c>
      <c r="Z128" s="1509" t="s">
        <v>144</v>
      </c>
      <c r="AA128" s="1508" t="s">
        <v>140</v>
      </c>
      <c r="AB128" s="1509" t="s">
        <v>144</v>
      </c>
      <c r="AC128" s="1508" t="s">
        <v>140</v>
      </c>
      <c r="AD128" s="1509" t="s">
        <v>144</v>
      </c>
      <c r="AE128" s="1508" t="s">
        <v>140</v>
      </c>
      <c r="AF128" s="1509" t="s">
        <v>144</v>
      </c>
      <c r="AG128" s="1626" t="s">
        <v>63</v>
      </c>
      <c r="AH128" s="1627" t="s">
        <v>145</v>
      </c>
      <c r="AI128" s="1627" t="s">
        <v>228</v>
      </c>
    </row>
    <row r="129" spans="2:35" ht="19">
      <c r="B129" s="1624"/>
      <c r="C129" s="1628" t="s">
        <v>51</v>
      </c>
      <c r="D129" s="1629"/>
      <c r="E129" s="1630"/>
      <c r="F129" s="1631"/>
      <c r="G129" s="1629"/>
      <c r="H129" s="1942"/>
      <c r="I129" s="1632"/>
      <c r="J129" s="1942"/>
      <c r="K129" s="1629"/>
      <c r="L129" s="1942"/>
      <c r="M129" s="1629"/>
      <c r="N129" s="1942"/>
      <c r="O129" s="1629"/>
      <c r="P129" s="1942"/>
      <c r="Q129" s="1629"/>
      <c r="R129" s="1942"/>
      <c r="S129" s="1629"/>
      <c r="T129" s="1942"/>
      <c r="U129" s="1629"/>
      <c r="V129" s="1942"/>
      <c r="W129" s="1629"/>
      <c r="X129" s="1942"/>
      <c r="Y129" s="1629"/>
      <c r="Z129" s="1942"/>
      <c r="AA129" s="1629"/>
      <c r="AB129" s="1942"/>
      <c r="AC129" s="1629"/>
      <c r="AD129" s="1942"/>
      <c r="AE129" s="1629"/>
      <c r="AF129" s="1942"/>
      <c r="AG129" s="1632"/>
      <c r="AH129" s="1631"/>
      <c r="AI129" s="1631">
        <f t="shared" si="11"/>
        <v>0</v>
      </c>
    </row>
    <row r="130" spans="2:35" ht="19">
      <c r="B130" s="1624"/>
      <c r="C130" s="1633" t="str">
        <f>IF(当期実績!C129="","",当期実績!C129)</f>
        <v>[製]期首材料棚卸高</v>
      </c>
      <c r="D130" s="1634">
        <f t="shared" ref="D130:D190" si="14">SUMIF($G$301:$AF$301,"true",G130:AF130)</f>
        <v>0</v>
      </c>
      <c r="E130" s="1635">
        <f t="shared" ref="E130:E190" si="15">SUMIF($G$3:$AF$3,"当期",G130:AF130)</f>
        <v>0</v>
      </c>
      <c r="F130" s="1636">
        <f t="shared" ref="F130:F190" si="16">E130-D130</f>
        <v>0</v>
      </c>
      <c r="G130" s="1941">
        <f>前期実績!D129</f>
        <v>0</v>
      </c>
      <c r="H130" s="1943">
        <f>当期実績!D129</f>
        <v>0</v>
      </c>
      <c r="I130" s="1637">
        <f>前期実績!E129</f>
        <v>0</v>
      </c>
      <c r="J130" s="1943">
        <f>当期実績!E129</f>
        <v>0</v>
      </c>
      <c r="K130" s="1634">
        <f>前期実績!F129</f>
        <v>0</v>
      </c>
      <c r="L130" s="1943">
        <f>当期実績!F129</f>
        <v>0</v>
      </c>
      <c r="M130" s="1634">
        <f>前期実績!G129</f>
        <v>0</v>
      </c>
      <c r="N130" s="1943">
        <f>当期実績!G129</f>
        <v>0</v>
      </c>
      <c r="O130" s="1634">
        <f>前期実績!H129</f>
        <v>0</v>
      </c>
      <c r="P130" s="1943">
        <f>当期実績!H129</f>
        <v>0</v>
      </c>
      <c r="Q130" s="1634">
        <f>前期実績!I129</f>
        <v>0</v>
      </c>
      <c r="R130" s="1943">
        <f>当期実績!I129</f>
        <v>0</v>
      </c>
      <c r="S130" s="1634">
        <f>前期実績!J129</f>
        <v>0</v>
      </c>
      <c r="T130" s="1943">
        <f>当期実績!J129</f>
        <v>0</v>
      </c>
      <c r="U130" s="1634">
        <f>前期実績!K129</f>
        <v>0</v>
      </c>
      <c r="V130" s="1943">
        <f>当期実績!K129</f>
        <v>0</v>
      </c>
      <c r="W130" s="1634">
        <f>前期実績!L129</f>
        <v>0</v>
      </c>
      <c r="X130" s="1943">
        <f>当期実績!L129</f>
        <v>0</v>
      </c>
      <c r="Y130" s="1634">
        <f>前期実績!M129</f>
        <v>0</v>
      </c>
      <c r="Z130" s="1943">
        <f>当期実績!M129</f>
        <v>0</v>
      </c>
      <c r="AA130" s="1634">
        <f>前期実績!N129</f>
        <v>0</v>
      </c>
      <c r="AB130" s="1943">
        <f>当期実績!N129</f>
        <v>0</v>
      </c>
      <c r="AC130" s="1634">
        <f>前期実績!O129</f>
        <v>0</v>
      </c>
      <c r="AD130" s="1943">
        <f>当期実績!O129</f>
        <v>0</v>
      </c>
      <c r="AE130" s="1634">
        <f>前期実績!P129</f>
        <v>0</v>
      </c>
      <c r="AF130" s="1943">
        <f>当期実績!P129</f>
        <v>0</v>
      </c>
      <c r="AG130" s="1637">
        <f>SUMIF($G$3:$AF$3,"前期",G130:AF130)</f>
        <v>0</v>
      </c>
      <c r="AH130" s="1636">
        <f t="shared" ref="AH130:AH190" ca="1" si="17">E130+SUMIF($G$301:$AG$301,"false",G130:AF130)</f>
        <v>0</v>
      </c>
      <c r="AI130" s="1636">
        <f t="shared" ca="1" si="11"/>
        <v>0</v>
      </c>
    </row>
    <row r="131" spans="2:35" ht="19">
      <c r="B131" s="1624"/>
      <c r="C131" s="1638" t="str">
        <f>IF(当期実績!C130="","",当期実績!C130)</f>
        <v/>
      </c>
      <c r="D131" s="1634">
        <f t="shared" si="14"/>
        <v>0</v>
      </c>
      <c r="E131" s="1635">
        <f t="shared" si="15"/>
        <v>0</v>
      </c>
      <c r="F131" s="1636">
        <f t="shared" si="16"/>
        <v>0</v>
      </c>
      <c r="G131" s="1634">
        <f>前期実績!D130</f>
        <v>0</v>
      </c>
      <c r="H131" s="1943">
        <f>当期実績!D130</f>
        <v>0</v>
      </c>
      <c r="I131" s="1637">
        <f>前期実績!E130</f>
        <v>0</v>
      </c>
      <c r="J131" s="1943">
        <f>当期実績!E130</f>
        <v>0</v>
      </c>
      <c r="K131" s="1634">
        <f>前期実績!F130</f>
        <v>0</v>
      </c>
      <c r="L131" s="1943">
        <f>当期実績!F130</f>
        <v>0</v>
      </c>
      <c r="M131" s="1634">
        <f>前期実績!G130</f>
        <v>0</v>
      </c>
      <c r="N131" s="1943">
        <f>当期実績!G130</f>
        <v>0</v>
      </c>
      <c r="O131" s="1634">
        <f>前期実績!H130</f>
        <v>0</v>
      </c>
      <c r="P131" s="1943">
        <f>当期実績!H130</f>
        <v>0</v>
      </c>
      <c r="Q131" s="1634">
        <f>前期実績!I130</f>
        <v>0</v>
      </c>
      <c r="R131" s="1943">
        <f>当期実績!I130</f>
        <v>0</v>
      </c>
      <c r="S131" s="1634">
        <f>前期実績!J130</f>
        <v>0</v>
      </c>
      <c r="T131" s="1943">
        <f>当期実績!J130</f>
        <v>0</v>
      </c>
      <c r="U131" s="1634">
        <f>前期実績!K130</f>
        <v>0</v>
      </c>
      <c r="V131" s="1943">
        <f>当期実績!K130</f>
        <v>0</v>
      </c>
      <c r="W131" s="1634">
        <f>前期実績!L130</f>
        <v>0</v>
      </c>
      <c r="X131" s="1943">
        <f>当期実績!L130</f>
        <v>0</v>
      </c>
      <c r="Y131" s="1634">
        <f>前期実績!M130</f>
        <v>0</v>
      </c>
      <c r="Z131" s="1943">
        <f>当期実績!M130</f>
        <v>0</v>
      </c>
      <c r="AA131" s="1634">
        <f>前期実績!N130</f>
        <v>0</v>
      </c>
      <c r="AB131" s="1943">
        <f>当期実績!N130</f>
        <v>0</v>
      </c>
      <c r="AC131" s="1634">
        <f>前期実績!O130</f>
        <v>0</v>
      </c>
      <c r="AD131" s="1943">
        <f>当期実績!O130</f>
        <v>0</v>
      </c>
      <c r="AE131" s="1634">
        <f>前期実績!P130</f>
        <v>0</v>
      </c>
      <c r="AF131" s="1943">
        <f>当期実績!P130</f>
        <v>0</v>
      </c>
      <c r="AG131" s="1637">
        <f t="shared" ref="AG131:AG190" si="18">SUMIF($G$3:$AF$3,"前期",G131:AF131)</f>
        <v>0</v>
      </c>
      <c r="AH131" s="1636">
        <f t="shared" ca="1" si="17"/>
        <v>0</v>
      </c>
      <c r="AI131" s="1636">
        <f t="shared" ca="1" si="11"/>
        <v>0</v>
      </c>
    </row>
    <row r="132" spans="2:35" ht="19">
      <c r="B132" s="1624"/>
      <c r="C132" s="1639" t="str">
        <f>IF(当期実績!C131="","",当期実績!C131)</f>
        <v/>
      </c>
      <c r="D132" s="1634">
        <f t="shared" si="14"/>
        <v>0</v>
      </c>
      <c r="E132" s="1635">
        <f t="shared" si="15"/>
        <v>0</v>
      </c>
      <c r="F132" s="1636">
        <f t="shared" si="16"/>
        <v>0</v>
      </c>
      <c r="G132" s="1634">
        <f>前期実績!D131</f>
        <v>0</v>
      </c>
      <c r="H132" s="1943">
        <f>当期実績!D131</f>
        <v>0</v>
      </c>
      <c r="I132" s="1637">
        <f>前期実績!E131</f>
        <v>0</v>
      </c>
      <c r="J132" s="1943">
        <f>当期実績!E131</f>
        <v>0</v>
      </c>
      <c r="K132" s="1634">
        <f>前期実績!F131</f>
        <v>0</v>
      </c>
      <c r="L132" s="1943">
        <f>当期実績!F131</f>
        <v>0</v>
      </c>
      <c r="M132" s="1634">
        <f>前期実績!G131</f>
        <v>0</v>
      </c>
      <c r="N132" s="1943">
        <f>当期実績!G131</f>
        <v>0</v>
      </c>
      <c r="O132" s="1634">
        <f>前期実績!H131</f>
        <v>0</v>
      </c>
      <c r="P132" s="1943">
        <f>当期実績!H131</f>
        <v>0</v>
      </c>
      <c r="Q132" s="1634">
        <f>前期実績!I131</f>
        <v>0</v>
      </c>
      <c r="R132" s="1943">
        <f>当期実績!I131</f>
        <v>0</v>
      </c>
      <c r="S132" s="1634">
        <f>前期実績!J131</f>
        <v>0</v>
      </c>
      <c r="T132" s="1943">
        <f>当期実績!J131</f>
        <v>0</v>
      </c>
      <c r="U132" s="1634">
        <f>前期実績!K131</f>
        <v>0</v>
      </c>
      <c r="V132" s="1943">
        <f>当期実績!K131</f>
        <v>0</v>
      </c>
      <c r="W132" s="1634">
        <f>前期実績!L131</f>
        <v>0</v>
      </c>
      <c r="X132" s="1943">
        <f>当期実績!L131</f>
        <v>0</v>
      </c>
      <c r="Y132" s="1634">
        <f>前期実績!M131</f>
        <v>0</v>
      </c>
      <c r="Z132" s="1943">
        <f>当期実績!M131</f>
        <v>0</v>
      </c>
      <c r="AA132" s="1634">
        <f>前期実績!N131</f>
        <v>0</v>
      </c>
      <c r="AB132" s="1943">
        <f>当期実績!N131</f>
        <v>0</v>
      </c>
      <c r="AC132" s="1634">
        <f>前期実績!O131</f>
        <v>0</v>
      </c>
      <c r="AD132" s="1943">
        <f>当期実績!O131</f>
        <v>0</v>
      </c>
      <c r="AE132" s="1634">
        <f>前期実績!P131</f>
        <v>0</v>
      </c>
      <c r="AF132" s="1943">
        <f>当期実績!P131</f>
        <v>0</v>
      </c>
      <c r="AG132" s="1637">
        <f t="shared" si="18"/>
        <v>0</v>
      </c>
      <c r="AH132" s="1636">
        <f t="shared" ca="1" si="17"/>
        <v>0</v>
      </c>
      <c r="AI132" s="1636">
        <f t="shared" ca="1" si="11"/>
        <v>0</v>
      </c>
    </row>
    <row r="133" spans="2:35" ht="19">
      <c r="B133" s="1624"/>
      <c r="C133" s="1639" t="str">
        <f>IF(当期実績!C132="","",当期実績!C132)</f>
        <v/>
      </c>
      <c r="D133" s="1634">
        <f t="shared" si="14"/>
        <v>0</v>
      </c>
      <c r="E133" s="1635">
        <f t="shared" si="15"/>
        <v>0</v>
      </c>
      <c r="F133" s="1636">
        <f t="shared" si="16"/>
        <v>0</v>
      </c>
      <c r="G133" s="1634">
        <f>前期実績!D132</f>
        <v>0</v>
      </c>
      <c r="H133" s="1943">
        <f>当期実績!D132</f>
        <v>0</v>
      </c>
      <c r="I133" s="1637">
        <f>前期実績!E132</f>
        <v>0</v>
      </c>
      <c r="J133" s="1943">
        <f>当期実績!E132</f>
        <v>0</v>
      </c>
      <c r="K133" s="1634">
        <f>前期実績!F132</f>
        <v>0</v>
      </c>
      <c r="L133" s="1943">
        <f>当期実績!F132</f>
        <v>0</v>
      </c>
      <c r="M133" s="1634">
        <f>前期実績!G132</f>
        <v>0</v>
      </c>
      <c r="N133" s="1943">
        <f>当期実績!G132</f>
        <v>0</v>
      </c>
      <c r="O133" s="1634">
        <f>前期実績!H132</f>
        <v>0</v>
      </c>
      <c r="P133" s="1943">
        <f>当期実績!H132</f>
        <v>0</v>
      </c>
      <c r="Q133" s="1634">
        <f>前期実績!I132</f>
        <v>0</v>
      </c>
      <c r="R133" s="1943">
        <f>当期実績!I132</f>
        <v>0</v>
      </c>
      <c r="S133" s="1634">
        <f>前期実績!J132</f>
        <v>0</v>
      </c>
      <c r="T133" s="1943">
        <f>当期実績!J132</f>
        <v>0</v>
      </c>
      <c r="U133" s="1634">
        <f>前期実績!K132</f>
        <v>0</v>
      </c>
      <c r="V133" s="1943">
        <f>当期実績!K132</f>
        <v>0</v>
      </c>
      <c r="W133" s="1634">
        <f>前期実績!L132</f>
        <v>0</v>
      </c>
      <c r="X133" s="1943">
        <f>当期実績!L132</f>
        <v>0</v>
      </c>
      <c r="Y133" s="1634">
        <f>前期実績!M132</f>
        <v>0</v>
      </c>
      <c r="Z133" s="1943">
        <f>当期実績!M132</f>
        <v>0</v>
      </c>
      <c r="AA133" s="1634">
        <f>前期実績!N132</f>
        <v>0</v>
      </c>
      <c r="AB133" s="1943">
        <f>当期実績!N132</f>
        <v>0</v>
      </c>
      <c r="AC133" s="1634">
        <f>前期実績!O132</f>
        <v>0</v>
      </c>
      <c r="AD133" s="1943">
        <f>当期実績!O132</f>
        <v>0</v>
      </c>
      <c r="AE133" s="1634">
        <f>前期実績!P132</f>
        <v>0</v>
      </c>
      <c r="AF133" s="1943">
        <f>当期実績!P132</f>
        <v>0</v>
      </c>
      <c r="AG133" s="1637">
        <f t="shared" si="18"/>
        <v>0</v>
      </c>
      <c r="AH133" s="1636">
        <f t="shared" ca="1" si="17"/>
        <v>0</v>
      </c>
      <c r="AI133" s="1636">
        <f t="shared" ca="1" si="11"/>
        <v>0</v>
      </c>
    </row>
    <row r="134" spans="2:35" ht="19">
      <c r="B134" s="1624"/>
      <c r="C134" s="1639" t="str">
        <f>IF(当期実績!C133="","",当期実績!C133)</f>
        <v/>
      </c>
      <c r="D134" s="1634">
        <f t="shared" si="14"/>
        <v>0</v>
      </c>
      <c r="E134" s="1635">
        <f t="shared" si="15"/>
        <v>0</v>
      </c>
      <c r="F134" s="1636">
        <f t="shared" si="16"/>
        <v>0</v>
      </c>
      <c r="G134" s="1634">
        <f>前期実績!D133</f>
        <v>0</v>
      </c>
      <c r="H134" s="1943">
        <f>当期実績!D133</f>
        <v>0</v>
      </c>
      <c r="I134" s="1637">
        <f>前期実績!E133</f>
        <v>0</v>
      </c>
      <c r="J134" s="1943">
        <f>当期実績!E133</f>
        <v>0</v>
      </c>
      <c r="K134" s="1634">
        <f>前期実績!F133</f>
        <v>0</v>
      </c>
      <c r="L134" s="1943">
        <f>当期実績!F133</f>
        <v>0</v>
      </c>
      <c r="M134" s="1634">
        <f>前期実績!G133</f>
        <v>0</v>
      </c>
      <c r="N134" s="1943">
        <f>当期実績!G133</f>
        <v>0</v>
      </c>
      <c r="O134" s="1634">
        <f>前期実績!H133</f>
        <v>0</v>
      </c>
      <c r="P134" s="1943">
        <f>当期実績!H133</f>
        <v>0</v>
      </c>
      <c r="Q134" s="1634">
        <f>前期実績!I133</f>
        <v>0</v>
      </c>
      <c r="R134" s="1943">
        <f>当期実績!I133</f>
        <v>0</v>
      </c>
      <c r="S134" s="1634">
        <f>前期実績!J133</f>
        <v>0</v>
      </c>
      <c r="T134" s="1943">
        <f>当期実績!J133</f>
        <v>0</v>
      </c>
      <c r="U134" s="1634">
        <f>前期実績!K133</f>
        <v>0</v>
      </c>
      <c r="V134" s="1943">
        <f>当期実績!K133</f>
        <v>0</v>
      </c>
      <c r="W134" s="1634">
        <f>前期実績!L133</f>
        <v>0</v>
      </c>
      <c r="X134" s="1943">
        <f>当期実績!L133</f>
        <v>0</v>
      </c>
      <c r="Y134" s="1634">
        <f>前期実績!M133</f>
        <v>0</v>
      </c>
      <c r="Z134" s="1943">
        <f>当期実績!M133</f>
        <v>0</v>
      </c>
      <c r="AA134" s="1634">
        <f>前期実績!N133</f>
        <v>0</v>
      </c>
      <c r="AB134" s="1943">
        <f>当期実績!N133</f>
        <v>0</v>
      </c>
      <c r="AC134" s="1634">
        <f>前期実績!O133</f>
        <v>0</v>
      </c>
      <c r="AD134" s="1943">
        <f>当期実績!O133</f>
        <v>0</v>
      </c>
      <c r="AE134" s="1634">
        <f>前期実績!P133</f>
        <v>0</v>
      </c>
      <c r="AF134" s="1943">
        <f>当期実績!P133</f>
        <v>0</v>
      </c>
      <c r="AG134" s="1637">
        <f t="shared" si="18"/>
        <v>0</v>
      </c>
      <c r="AH134" s="1636">
        <f t="shared" ca="1" si="17"/>
        <v>0</v>
      </c>
      <c r="AI134" s="1636">
        <f t="shared" ref="AI134:AI190" ca="1" si="19">AH134-AG134</f>
        <v>0</v>
      </c>
    </row>
    <row r="135" spans="2:35" ht="19">
      <c r="B135" s="1624"/>
      <c r="C135" s="1639" t="str">
        <f>IF(当期実績!C134="","",当期実績!C134)</f>
        <v/>
      </c>
      <c r="D135" s="1634">
        <f t="shared" si="14"/>
        <v>0</v>
      </c>
      <c r="E135" s="1635">
        <f t="shared" si="15"/>
        <v>0</v>
      </c>
      <c r="F135" s="1636">
        <f t="shared" si="16"/>
        <v>0</v>
      </c>
      <c r="G135" s="1634">
        <f>前期実績!D134</f>
        <v>0</v>
      </c>
      <c r="H135" s="1943">
        <f>当期実績!D134</f>
        <v>0</v>
      </c>
      <c r="I135" s="1637">
        <f>前期実績!E134</f>
        <v>0</v>
      </c>
      <c r="J135" s="1943">
        <f>当期実績!E134</f>
        <v>0</v>
      </c>
      <c r="K135" s="1634">
        <f>前期実績!F134</f>
        <v>0</v>
      </c>
      <c r="L135" s="1943">
        <f>当期実績!F134</f>
        <v>0</v>
      </c>
      <c r="M135" s="1634">
        <f>前期実績!G134</f>
        <v>0</v>
      </c>
      <c r="N135" s="1943">
        <f>当期実績!G134</f>
        <v>0</v>
      </c>
      <c r="O135" s="1634">
        <f>前期実績!H134</f>
        <v>0</v>
      </c>
      <c r="P135" s="1943">
        <f>当期実績!H134</f>
        <v>0</v>
      </c>
      <c r="Q135" s="1634">
        <f>前期実績!I134</f>
        <v>0</v>
      </c>
      <c r="R135" s="1943">
        <f>当期実績!I134</f>
        <v>0</v>
      </c>
      <c r="S135" s="1634">
        <f>前期実績!J134</f>
        <v>0</v>
      </c>
      <c r="T135" s="1943">
        <f>当期実績!J134</f>
        <v>0</v>
      </c>
      <c r="U135" s="1634">
        <f>前期実績!K134</f>
        <v>0</v>
      </c>
      <c r="V135" s="1943">
        <f>当期実績!K134</f>
        <v>0</v>
      </c>
      <c r="W135" s="1634">
        <f>前期実績!L134</f>
        <v>0</v>
      </c>
      <c r="X135" s="1943">
        <f>当期実績!L134</f>
        <v>0</v>
      </c>
      <c r="Y135" s="1634">
        <f>前期実績!M134</f>
        <v>0</v>
      </c>
      <c r="Z135" s="1943">
        <f>当期実績!M134</f>
        <v>0</v>
      </c>
      <c r="AA135" s="1634">
        <f>前期実績!N134</f>
        <v>0</v>
      </c>
      <c r="AB135" s="1943">
        <f>当期実績!N134</f>
        <v>0</v>
      </c>
      <c r="AC135" s="1634">
        <f>前期実績!O134</f>
        <v>0</v>
      </c>
      <c r="AD135" s="1943">
        <f>当期実績!O134</f>
        <v>0</v>
      </c>
      <c r="AE135" s="1634">
        <f>前期実績!P134</f>
        <v>0</v>
      </c>
      <c r="AF135" s="1943">
        <f>当期実績!P134</f>
        <v>0</v>
      </c>
      <c r="AG135" s="1637">
        <f t="shared" si="18"/>
        <v>0</v>
      </c>
      <c r="AH135" s="1636">
        <f t="shared" ca="1" si="17"/>
        <v>0</v>
      </c>
      <c r="AI135" s="1636">
        <f t="shared" ca="1" si="19"/>
        <v>0</v>
      </c>
    </row>
    <row r="136" spans="2:35" ht="19">
      <c r="B136" s="1624"/>
      <c r="C136" s="1639" t="str">
        <f>IF(当期実績!C135="","",当期実績!C135)</f>
        <v/>
      </c>
      <c r="D136" s="1634">
        <f t="shared" si="14"/>
        <v>0</v>
      </c>
      <c r="E136" s="1635">
        <f t="shared" si="15"/>
        <v>0</v>
      </c>
      <c r="F136" s="1636">
        <f t="shared" si="16"/>
        <v>0</v>
      </c>
      <c r="G136" s="1634">
        <f>前期実績!D135</f>
        <v>0</v>
      </c>
      <c r="H136" s="1943">
        <f>当期実績!D135</f>
        <v>0</v>
      </c>
      <c r="I136" s="1637">
        <f>前期実績!E135</f>
        <v>0</v>
      </c>
      <c r="J136" s="1943">
        <f>当期実績!E135</f>
        <v>0</v>
      </c>
      <c r="K136" s="1634">
        <f>前期実績!F135</f>
        <v>0</v>
      </c>
      <c r="L136" s="1943">
        <f>当期実績!F135</f>
        <v>0</v>
      </c>
      <c r="M136" s="1634">
        <f>前期実績!G135</f>
        <v>0</v>
      </c>
      <c r="N136" s="1943">
        <f>当期実績!G135</f>
        <v>0</v>
      </c>
      <c r="O136" s="1634">
        <f>前期実績!H135</f>
        <v>0</v>
      </c>
      <c r="P136" s="1943">
        <f>当期実績!H135</f>
        <v>0</v>
      </c>
      <c r="Q136" s="1634">
        <f>前期実績!I135</f>
        <v>0</v>
      </c>
      <c r="R136" s="1943">
        <f>当期実績!I135</f>
        <v>0</v>
      </c>
      <c r="S136" s="1634">
        <f>前期実績!J135</f>
        <v>0</v>
      </c>
      <c r="T136" s="1943">
        <f>当期実績!J135</f>
        <v>0</v>
      </c>
      <c r="U136" s="1634">
        <f>前期実績!K135</f>
        <v>0</v>
      </c>
      <c r="V136" s="1943">
        <f>当期実績!K135</f>
        <v>0</v>
      </c>
      <c r="W136" s="1634">
        <f>前期実績!L135</f>
        <v>0</v>
      </c>
      <c r="X136" s="1943">
        <f>当期実績!L135</f>
        <v>0</v>
      </c>
      <c r="Y136" s="1634">
        <f>前期実績!M135</f>
        <v>0</v>
      </c>
      <c r="Z136" s="1943">
        <f>当期実績!M135</f>
        <v>0</v>
      </c>
      <c r="AA136" s="1634">
        <f>前期実績!N135</f>
        <v>0</v>
      </c>
      <c r="AB136" s="1943">
        <f>当期実績!N135</f>
        <v>0</v>
      </c>
      <c r="AC136" s="1634">
        <f>前期実績!O135</f>
        <v>0</v>
      </c>
      <c r="AD136" s="1943">
        <f>当期実績!O135</f>
        <v>0</v>
      </c>
      <c r="AE136" s="1634">
        <f>前期実績!P135</f>
        <v>0</v>
      </c>
      <c r="AF136" s="1943">
        <f>当期実績!P135</f>
        <v>0</v>
      </c>
      <c r="AG136" s="1637">
        <f t="shared" si="18"/>
        <v>0</v>
      </c>
      <c r="AH136" s="1636">
        <f t="shared" ca="1" si="17"/>
        <v>0</v>
      </c>
      <c r="AI136" s="1636">
        <f t="shared" ca="1" si="19"/>
        <v>0</v>
      </c>
    </row>
    <row r="137" spans="2:35" ht="19">
      <c r="B137" s="1624"/>
      <c r="C137" s="1639" t="str">
        <f>IF(当期実績!C136="","",当期実績!C136)</f>
        <v/>
      </c>
      <c r="D137" s="1634">
        <f t="shared" si="14"/>
        <v>0</v>
      </c>
      <c r="E137" s="1635">
        <f t="shared" si="15"/>
        <v>0</v>
      </c>
      <c r="F137" s="1636">
        <f t="shared" si="16"/>
        <v>0</v>
      </c>
      <c r="G137" s="1634">
        <f>前期実績!D136</f>
        <v>0</v>
      </c>
      <c r="H137" s="1943">
        <f>当期実績!D136</f>
        <v>0</v>
      </c>
      <c r="I137" s="1637">
        <f>前期実績!E136</f>
        <v>0</v>
      </c>
      <c r="J137" s="1943">
        <f>当期実績!E136</f>
        <v>0</v>
      </c>
      <c r="K137" s="1634">
        <f>前期実績!F136</f>
        <v>0</v>
      </c>
      <c r="L137" s="1943">
        <f>当期実績!F136</f>
        <v>0</v>
      </c>
      <c r="M137" s="1634">
        <f>前期実績!G136</f>
        <v>0</v>
      </c>
      <c r="N137" s="1943">
        <f>当期実績!G136</f>
        <v>0</v>
      </c>
      <c r="O137" s="1634">
        <f>前期実績!H136</f>
        <v>0</v>
      </c>
      <c r="P137" s="1943">
        <f>当期実績!H136</f>
        <v>0</v>
      </c>
      <c r="Q137" s="1634">
        <f>前期実績!I136</f>
        <v>0</v>
      </c>
      <c r="R137" s="1943">
        <f>当期実績!I136</f>
        <v>0</v>
      </c>
      <c r="S137" s="1634">
        <f>前期実績!J136</f>
        <v>0</v>
      </c>
      <c r="T137" s="1943">
        <f>当期実績!J136</f>
        <v>0</v>
      </c>
      <c r="U137" s="1634">
        <f>前期実績!K136</f>
        <v>0</v>
      </c>
      <c r="V137" s="1943">
        <f>当期実績!K136</f>
        <v>0</v>
      </c>
      <c r="W137" s="1634">
        <f>前期実績!L136</f>
        <v>0</v>
      </c>
      <c r="X137" s="1943">
        <f>当期実績!L136</f>
        <v>0</v>
      </c>
      <c r="Y137" s="1634">
        <f>前期実績!M136</f>
        <v>0</v>
      </c>
      <c r="Z137" s="1943">
        <f>当期実績!M136</f>
        <v>0</v>
      </c>
      <c r="AA137" s="1634">
        <f>前期実績!N136</f>
        <v>0</v>
      </c>
      <c r="AB137" s="1943">
        <f>当期実績!N136</f>
        <v>0</v>
      </c>
      <c r="AC137" s="1634">
        <f>前期実績!O136</f>
        <v>0</v>
      </c>
      <c r="AD137" s="1943">
        <f>当期実績!O136</f>
        <v>0</v>
      </c>
      <c r="AE137" s="1634">
        <f>前期実績!P136</f>
        <v>0</v>
      </c>
      <c r="AF137" s="1943">
        <f>当期実績!P136</f>
        <v>0</v>
      </c>
      <c r="AG137" s="1637">
        <f t="shared" si="18"/>
        <v>0</v>
      </c>
      <c r="AH137" s="1636">
        <f t="shared" ca="1" si="17"/>
        <v>0</v>
      </c>
      <c r="AI137" s="1636">
        <f t="shared" ca="1" si="19"/>
        <v>0</v>
      </c>
    </row>
    <row r="138" spans="2:35" ht="19">
      <c r="B138" s="1624"/>
      <c r="C138" s="1639" t="str">
        <f>IF(当期実績!C137="","",当期実績!C137)</f>
        <v/>
      </c>
      <c r="D138" s="1634">
        <f t="shared" si="14"/>
        <v>0</v>
      </c>
      <c r="E138" s="1635">
        <f t="shared" si="15"/>
        <v>0</v>
      </c>
      <c r="F138" s="1636">
        <f t="shared" si="16"/>
        <v>0</v>
      </c>
      <c r="G138" s="1634">
        <f>前期実績!D137</f>
        <v>0</v>
      </c>
      <c r="H138" s="1943">
        <f>当期実績!D137</f>
        <v>0</v>
      </c>
      <c r="I138" s="1637">
        <f>前期実績!E137</f>
        <v>0</v>
      </c>
      <c r="J138" s="1943">
        <f>当期実績!E137</f>
        <v>0</v>
      </c>
      <c r="K138" s="1634">
        <f>前期実績!F137</f>
        <v>0</v>
      </c>
      <c r="L138" s="1943">
        <f>当期実績!F137</f>
        <v>0</v>
      </c>
      <c r="M138" s="1634">
        <f>前期実績!G137</f>
        <v>0</v>
      </c>
      <c r="N138" s="1943">
        <f>当期実績!G137</f>
        <v>0</v>
      </c>
      <c r="O138" s="1634">
        <f>前期実績!H137</f>
        <v>0</v>
      </c>
      <c r="P138" s="1943">
        <f>当期実績!H137</f>
        <v>0</v>
      </c>
      <c r="Q138" s="1634">
        <f>前期実績!I137</f>
        <v>0</v>
      </c>
      <c r="R138" s="1943">
        <f>当期実績!I137</f>
        <v>0</v>
      </c>
      <c r="S138" s="1634">
        <f>前期実績!J137</f>
        <v>0</v>
      </c>
      <c r="T138" s="1943">
        <f>当期実績!J137</f>
        <v>0</v>
      </c>
      <c r="U138" s="1634">
        <f>前期実績!K137</f>
        <v>0</v>
      </c>
      <c r="V138" s="1943">
        <f>当期実績!K137</f>
        <v>0</v>
      </c>
      <c r="W138" s="1634">
        <f>前期実績!L137</f>
        <v>0</v>
      </c>
      <c r="X138" s="1943">
        <f>当期実績!L137</f>
        <v>0</v>
      </c>
      <c r="Y138" s="1634">
        <f>前期実績!M137</f>
        <v>0</v>
      </c>
      <c r="Z138" s="1943">
        <f>当期実績!M137</f>
        <v>0</v>
      </c>
      <c r="AA138" s="1634">
        <f>前期実績!N137</f>
        <v>0</v>
      </c>
      <c r="AB138" s="1943">
        <f>当期実績!N137</f>
        <v>0</v>
      </c>
      <c r="AC138" s="1634">
        <f>前期実績!O137</f>
        <v>0</v>
      </c>
      <c r="AD138" s="1943">
        <f>当期実績!O137</f>
        <v>0</v>
      </c>
      <c r="AE138" s="1634">
        <f>前期実績!P137</f>
        <v>0</v>
      </c>
      <c r="AF138" s="1943">
        <f>当期実績!P137</f>
        <v>0</v>
      </c>
      <c r="AG138" s="1637">
        <f t="shared" si="18"/>
        <v>0</v>
      </c>
      <c r="AH138" s="1636">
        <f t="shared" ca="1" si="17"/>
        <v>0</v>
      </c>
      <c r="AI138" s="1636">
        <f t="shared" ca="1" si="19"/>
        <v>0</v>
      </c>
    </row>
    <row r="139" spans="2:35" ht="19">
      <c r="B139" s="1624"/>
      <c r="C139" s="1639" t="str">
        <f>IF(当期実績!C138="","",当期実績!C138)</f>
        <v/>
      </c>
      <c r="D139" s="1634">
        <f t="shared" si="14"/>
        <v>0</v>
      </c>
      <c r="E139" s="1635">
        <f t="shared" si="15"/>
        <v>0</v>
      </c>
      <c r="F139" s="1636">
        <f t="shared" si="16"/>
        <v>0</v>
      </c>
      <c r="G139" s="1634">
        <f>前期実績!D138</f>
        <v>0</v>
      </c>
      <c r="H139" s="1943">
        <f>当期実績!D138</f>
        <v>0</v>
      </c>
      <c r="I139" s="1637">
        <f>前期実績!E138</f>
        <v>0</v>
      </c>
      <c r="J139" s="1943">
        <f>当期実績!E138</f>
        <v>0</v>
      </c>
      <c r="K139" s="1634">
        <f>前期実績!F138</f>
        <v>0</v>
      </c>
      <c r="L139" s="1943">
        <f>当期実績!F138</f>
        <v>0</v>
      </c>
      <c r="M139" s="1634">
        <f>前期実績!G138</f>
        <v>0</v>
      </c>
      <c r="N139" s="1943">
        <f>当期実績!G138</f>
        <v>0</v>
      </c>
      <c r="O139" s="1634">
        <f>前期実績!H138</f>
        <v>0</v>
      </c>
      <c r="P139" s="1943">
        <f>当期実績!H138</f>
        <v>0</v>
      </c>
      <c r="Q139" s="1634">
        <f>前期実績!I138</f>
        <v>0</v>
      </c>
      <c r="R139" s="1943">
        <f>当期実績!I138</f>
        <v>0</v>
      </c>
      <c r="S139" s="1634">
        <f>前期実績!J138</f>
        <v>0</v>
      </c>
      <c r="T139" s="1943">
        <f>当期実績!J138</f>
        <v>0</v>
      </c>
      <c r="U139" s="1634">
        <f>前期実績!K138</f>
        <v>0</v>
      </c>
      <c r="V139" s="1943">
        <f>当期実績!K138</f>
        <v>0</v>
      </c>
      <c r="W139" s="1634">
        <f>前期実績!L138</f>
        <v>0</v>
      </c>
      <c r="X139" s="1943">
        <f>当期実績!L138</f>
        <v>0</v>
      </c>
      <c r="Y139" s="1634">
        <f>前期実績!M138</f>
        <v>0</v>
      </c>
      <c r="Z139" s="1943">
        <f>当期実績!M138</f>
        <v>0</v>
      </c>
      <c r="AA139" s="1634">
        <f>前期実績!N138</f>
        <v>0</v>
      </c>
      <c r="AB139" s="1943">
        <f>当期実績!N138</f>
        <v>0</v>
      </c>
      <c r="AC139" s="1634">
        <f>前期実績!O138</f>
        <v>0</v>
      </c>
      <c r="AD139" s="1943">
        <f>当期実績!O138</f>
        <v>0</v>
      </c>
      <c r="AE139" s="1634">
        <f>前期実績!P138</f>
        <v>0</v>
      </c>
      <c r="AF139" s="1943">
        <f>当期実績!P138</f>
        <v>0</v>
      </c>
      <c r="AG139" s="1637">
        <f t="shared" si="18"/>
        <v>0</v>
      </c>
      <c r="AH139" s="1636">
        <f t="shared" ca="1" si="17"/>
        <v>0</v>
      </c>
      <c r="AI139" s="1636">
        <f t="shared" ca="1" si="19"/>
        <v>0</v>
      </c>
    </row>
    <row r="140" spans="2:35" ht="19">
      <c r="B140" s="1624"/>
      <c r="C140" s="1639" t="str">
        <f>IF(当期実績!C139="","",当期実績!C139)</f>
        <v/>
      </c>
      <c r="D140" s="1634">
        <f t="shared" si="14"/>
        <v>0</v>
      </c>
      <c r="E140" s="1635">
        <f t="shared" si="15"/>
        <v>0</v>
      </c>
      <c r="F140" s="1636">
        <f t="shared" si="16"/>
        <v>0</v>
      </c>
      <c r="G140" s="1634">
        <f>前期実績!D139</f>
        <v>0</v>
      </c>
      <c r="H140" s="1943">
        <f>当期実績!D139</f>
        <v>0</v>
      </c>
      <c r="I140" s="1637">
        <f>前期実績!E139</f>
        <v>0</v>
      </c>
      <c r="J140" s="1943">
        <f>当期実績!E139</f>
        <v>0</v>
      </c>
      <c r="K140" s="1634">
        <f>前期実績!F139</f>
        <v>0</v>
      </c>
      <c r="L140" s="1943">
        <f>当期実績!F139</f>
        <v>0</v>
      </c>
      <c r="M140" s="1634">
        <f>前期実績!G139</f>
        <v>0</v>
      </c>
      <c r="N140" s="1943">
        <f>当期実績!G139</f>
        <v>0</v>
      </c>
      <c r="O140" s="1634">
        <f>前期実績!H139</f>
        <v>0</v>
      </c>
      <c r="P140" s="1943">
        <f>当期実績!H139</f>
        <v>0</v>
      </c>
      <c r="Q140" s="1634">
        <f>前期実績!I139</f>
        <v>0</v>
      </c>
      <c r="R140" s="1943">
        <f>当期実績!I139</f>
        <v>0</v>
      </c>
      <c r="S140" s="1634">
        <f>前期実績!J139</f>
        <v>0</v>
      </c>
      <c r="T140" s="1943">
        <f>当期実績!J139</f>
        <v>0</v>
      </c>
      <c r="U140" s="1634">
        <f>前期実績!K139</f>
        <v>0</v>
      </c>
      <c r="V140" s="1943">
        <f>当期実績!K139</f>
        <v>0</v>
      </c>
      <c r="W140" s="1634">
        <f>前期実績!L139</f>
        <v>0</v>
      </c>
      <c r="X140" s="1943">
        <f>当期実績!L139</f>
        <v>0</v>
      </c>
      <c r="Y140" s="1634">
        <f>前期実績!M139</f>
        <v>0</v>
      </c>
      <c r="Z140" s="1943">
        <f>当期実績!M139</f>
        <v>0</v>
      </c>
      <c r="AA140" s="1634">
        <f>前期実績!N139</f>
        <v>0</v>
      </c>
      <c r="AB140" s="1943">
        <f>当期実績!N139</f>
        <v>0</v>
      </c>
      <c r="AC140" s="1634">
        <f>前期実績!O139</f>
        <v>0</v>
      </c>
      <c r="AD140" s="1943">
        <f>当期実績!O139</f>
        <v>0</v>
      </c>
      <c r="AE140" s="1634">
        <f>前期実績!P139</f>
        <v>0</v>
      </c>
      <c r="AF140" s="1943">
        <f>当期実績!P139</f>
        <v>0</v>
      </c>
      <c r="AG140" s="1637">
        <f t="shared" si="18"/>
        <v>0</v>
      </c>
      <c r="AH140" s="1636">
        <f t="shared" ca="1" si="17"/>
        <v>0</v>
      </c>
      <c r="AI140" s="1636">
        <f t="shared" ca="1" si="19"/>
        <v>0</v>
      </c>
    </row>
    <row r="141" spans="2:35" ht="19">
      <c r="B141" s="1624"/>
      <c r="C141" s="1639" t="str">
        <f>IF(当期実績!C140="","",当期実績!C140)</f>
        <v>[製]期末材料棚卸高</v>
      </c>
      <c r="D141" s="1634">
        <f t="shared" si="14"/>
        <v>0</v>
      </c>
      <c r="E141" s="1635">
        <f t="shared" si="15"/>
        <v>0</v>
      </c>
      <c r="F141" s="1636">
        <f t="shared" si="16"/>
        <v>0</v>
      </c>
      <c r="G141" s="1634">
        <f>前期実績!D140</f>
        <v>0</v>
      </c>
      <c r="H141" s="1943">
        <f>当期実績!D140</f>
        <v>0</v>
      </c>
      <c r="I141" s="1637">
        <f>前期実績!E140</f>
        <v>0</v>
      </c>
      <c r="J141" s="1943">
        <f>当期実績!E140</f>
        <v>0</v>
      </c>
      <c r="K141" s="1634">
        <f>前期実績!F140</f>
        <v>0</v>
      </c>
      <c r="L141" s="1943">
        <f>当期実績!F140</f>
        <v>0</v>
      </c>
      <c r="M141" s="1634">
        <f>前期実績!G140</f>
        <v>0</v>
      </c>
      <c r="N141" s="1943">
        <f>当期実績!G140</f>
        <v>0</v>
      </c>
      <c r="O141" s="1634">
        <f>前期実績!H140</f>
        <v>0</v>
      </c>
      <c r="P141" s="1943">
        <f>当期実績!H140</f>
        <v>0</v>
      </c>
      <c r="Q141" s="1634">
        <f>前期実績!I140</f>
        <v>0</v>
      </c>
      <c r="R141" s="1943">
        <f>当期実績!I140</f>
        <v>0</v>
      </c>
      <c r="S141" s="1634">
        <f>前期実績!J140</f>
        <v>0</v>
      </c>
      <c r="T141" s="1943">
        <f>当期実績!J140</f>
        <v>0</v>
      </c>
      <c r="U141" s="1634">
        <f>前期実績!K140</f>
        <v>0</v>
      </c>
      <c r="V141" s="1943">
        <f>当期実績!K140</f>
        <v>0</v>
      </c>
      <c r="W141" s="1634">
        <f>前期実績!L140</f>
        <v>0</v>
      </c>
      <c r="X141" s="1943">
        <f>当期実績!L140</f>
        <v>0</v>
      </c>
      <c r="Y141" s="1634">
        <f>前期実績!M140</f>
        <v>0</v>
      </c>
      <c r="Z141" s="1943">
        <f>当期実績!M140</f>
        <v>0</v>
      </c>
      <c r="AA141" s="1634">
        <f>前期実績!N140</f>
        <v>0</v>
      </c>
      <c r="AB141" s="1943">
        <f>当期実績!N140</f>
        <v>0</v>
      </c>
      <c r="AC141" s="1634">
        <f>前期実績!O140</f>
        <v>0</v>
      </c>
      <c r="AD141" s="1943">
        <f>当期実績!O140</f>
        <v>0</v>
      </c>
      <c r="AE141" s="1634">
        <f>前期実績!P140</f>
        <v>0</v>
      </c>
      <c r="AF141" s="1943">
        <f>当期実績!P140</f>
        <v>0</v>
      </c>
      <c r="AG141" s="1637">
        <f t="shared" si="18"/>
        <v>0</v>
      </c>
      <c r="AH141" s="1636">
        <f t="shared" ca="1" si="17"/>
        <v>0</v>
      </c>
      <c r="AI141" s="1636">
        <f t="shared" ca="1" si="19"/>
        <v>0</v>
      </c>
    </row>
    <row r="142" spans="2:35" ht="19">
      <c r="B142" s="1624"/>
      <c r="C142" s="1640" t="s">
        <v>146</v>
      </c>
      <c r="D142" s="1641">
        <f t="shared" si="14"/>
        <v>0</v>
      </c>
      <c r="E142" s="1642">
        <f t="shared" si="15"/>
        <v>0</v>
      </c>
      <c r="F142" s="1643">
        <f t="shared" si="16"/>
        <v>0</v>
      </c>
      <c r="G142" s="1641">
        <f>前期実績!D141</f>
        <v>0</v>
      </c>
      <c r="H142" s="1944">
        <f>当期実績!D141</f>
        <v>0</v>
      </c>
      <c r="I142" s="1644">
        <f>前期実績!E141</f>
        <v>0</v>
      </c>
      <c r="J142" s="1944">
        <f>当期実績!E141</f>
        <v>0</v>
      </c>
      <c r="K142" s="1641">
        <f>前期実績!F141</f>
        <v>0</v>
      </c>
      <c r="L142" s="1944">
        <f>当期実績!F141</f>
        <v>0</v>
      </c>
      <c r="M142" s="1641">
        <f>前期実績!G141</f>
        <v>0</v>
      </c>
      <c r="N142" s="1944">
        <f>当期実績!G141</f>
        <v>0</v>
      </c>
      <c r="O142" s="1641">
        <f>前期実績!H141</f>
        <v>0</v>
      </c>
      <c r="P142" s="1944">
        <f>当期実績!H141</f>
        <v>0</v>
      </c>
      <c r="Q142" s="1641">
        <f>前期実績!I141</f>
        <v>0</v>
      </c>
      <c r="R142" s="1944">
        <f>当期実績!I141</f>
        <v>0</v>
      </c>
      <c r="S142" s="1641">
        <f>前期実績!J141</f>
        <v>0</v>
      </c>
      <c r="T142" s="1944">
        <f>当期実績!J141</f>
        <v>0</v>
      </c>
      <c r="U142" s="1641">
        <f>前期実績!K141</f>
        <v>0</v>
      </c>
      <c r="V142" s="1944">
        <f>当期実績!K141</f>
        <v>0</v>
      </c>
      <c r="W142" s="1641">
        <f>前期実績!L141</f>
        <v>0</v>
      </c>
      <c r="X142" s="1944">
        <f>当期実績!L141</f>
        <v>0</v>
      </c>
      <c r="Y142" s="1641">
        <f>前期実績!M141</f>
        <v>0</v>
      </c>
      <c r="Z142" s="1944">
        <f>当期実績!M141</f>
        <v>0</v>
      </c>
      <c r="AA142" s="1641">
        <f>前期実績!N141</f>
        <v>0</v>
      </c>
      <c r="AB142" s="1944">
        <f>当期実績!N141</f>
        <v>0</v>
      </c>
      <c r="AC142" s="1641">
        <f>前期実績!O141</f>
        <v>0</v>
      </c>
      <c r="AD142" s="1944">
        <f>当期実績!O141</f>
        <v>0</v>
      </c>
      <c r="AE142" s="1641">
        <f>前期実績!P141</f>
        <v>0</v>
      </c>
      <c r="AF142" s="1944">
        <f>当期実績!P141</f>
        <v>0</v>
      </c>
      <c r="AG142" s="1644">
        <f t="shared" si="18"/>
        <v>0</v>
      </c>
      <c r="AH142" s="1643">
        <f t="shared" ca="1" si="17"/>
        <v>0</v>
      </c>
      <c r="AI142" s="1643">
        <f t="shared" ca="1" si="19"/>
        <v>0</v>
      </c>
    </row>
    <row r="143" spans="2:35" ht="19">
      <c r="B143" s="1624"/>
      <c r="C143" s="1645" t="s">
        <v>55</v>
      </c>
      <c r="D143" s="1646">
        <f t="shared" si="14"/>
        <v>0</v>
      </c>
      <c r="E143" s="1647">
        <f t="shared" si="15"/>
        <v>0</v>
      </c>
      <c r="F143" s="1648">
        <f t="shared" si="16"/>
        <v>0</v>
      </c>
      <c r="G143" s="1646">
        <f>前期実績!D142</f>
        <v>0</v>
      </c>
      <c r="H143" s="1945">
        <f>当期実績!D142</f>
        <v>0</v>
      </c>
      <c r="I143" s="1649">
        <f>前期実績!E142</f>
        <v>0</v>
      </c>
      <c r="J143" s="1945">
        <f>当期実績!E142</f>
        <v>0</v>
      </c>
      <c r="K143" s="1646">
        <f>前期実績!F142</f>
        <v>0</v>
      </c>
      <c r="L143" s="1945">
        <f>当期実績!F142</f>
        <v>0</v>
      </c>
      <c r="M143" s="1646">
        <f>前期実績!G142</f>
        <v>0</v>
      </c>
      <c r="N143" s="1945">
        <f>当期実績!G142</f>
        <v>0</v>
      </c>
      <c r="O143" s="1646">
        <f>前期実績!H142</f>
        <v>0</v>
      </c>
      <c r="P143" s="1945">
        <f>当期実績!H142</f>
        <v>0</v>
      </c>
      <c r="Q143" s="1646">
        <f>前期実績!I142</f>
        <v>0</v>
      </c>
      <c r="R143" s="1945">
        <f>当期実績!I142</f>
        <v>0</v>
      </c>
      <c r="S143" s="1646">
        <f>前期実績!J142</f>
        <v>0</v>
      </c>
      <c r="T143" s="1945">
        <f>当期実績!J142</f>
        <v>0</v>
      </c>
      <c r="U143" s="1646">
        <f>前期実績!K142</f>
        <v>0</v>
      </c>
      <c r="V143" s="1945">
        <f>当期実績!K142</f>
        <v>0</v>
      </c>
      <c r="W143" s="1646">
        <f>前期実績!L142</f>
        <v>0</v>
      </c>
      <c r="X143" s="1945">
        <f>当期実績!L142</f>
        <v>0</v>
      </c>
      <c r="Y143" s="1646">
        <f>前期実績!M142</f>
        <v>0</v>
      </c>
      <c r="Z143" s="1945">
        <f>当期実績!M142</f>
        <v>0</v>
      </c>
      <c r="AA143" s="1646">
        <f>前期実績!N142</f>
        <v>0</v>
      </c>
      <c r="AB143" s="1945">
        <f>当期実績!N142</f>
        <v>0</v>
      </c>
      <c r="AC143" s="1646">
        <f>前期実績!O142</f>
        <v>0</v>
      </c>
      <c r="AD143" s="1945">
        <f>当期実績!O142</f>
        <v>0</v>
      </c>
      <c r="AE143" s="1646">
        <f>前期実績!P142</f>
        <v>0</v>
      </c>
      <c r="AF143" s="1945">
        <f>当期実績!P142</f>
        <v>0</v>
      </c>
      <c r="AG143" s="1649">
        <f t="shared" si="18"/>
        <v>0</v>
      </c>
      <c r="AH143" s="1648">
        <f t="shared" ca="1" si="17"/>
        <v>0</v>
      </c>
      <c r="AI143" s="1648">
        <f t="shared" ca="1" si="19"/>
        <v>0</v>
      </c>
    </row>
    <row r="144" spans="2:35" ht="19">
      <c r="B144" s="1624"/>
      <c r="C144" s="1639" t="str">
        <f>IF(当期実績!C143="","",当期実績!C143)</f>
        <v/>
      </c>
      <c r="D144" s="1634">
        <f t="shared" si="14"/>
        <v>0</v>
      </c>
      <c r="E144" s="1635">
        <f t="shared" si="15"/>
        <v>0</v>
      </c>
      <c r="F144" s="1636">
        <f t="shared" si="16"/>
        <v>0</v>
      </c>
      <c r="G144" s="1634">
        <f>前期実績!D143</f>
        <v>0</v>
      </c>
      <c r="H144" s="1943">
        <f>当期実績!D143</f>
        <v>0</v>
      </c>
      <c r="I144" s="1637">
        <f>前期実績!E143</f>
        <v>0</v>
      </c>
      <c r="J144" s="1943">
        <f>当期実績!E143</f>
        <v>0</v>
      </c>
      <c r="K144" s="1634">
        <f>前期実績!F143</f>
        <v>0</v>
      </c>
      <c r="L144" s="1943">
        <f>当期実績!F143</f>
        <v>0</v>
      </c>
      <c r="M144" s="1634">
        <f>前期実績!G143</f>
        <v>0</v>
      </c>
      <c r="N144" s="1943">
        <f>当期実績!G143</f>
        <v>0</v>
      </c>
      <c r="O144" s="1634">
        <f>前期実績!H143</f>
        <v>0</v>
      </c>
      <c r="P144" s="1943">
        <f>当期実績!H143</f>
        <v>0</v>
      </c>
      <c r="Q144" s="1634">
        <f>前期実績!I143</f>
        <v>0</v>
      </c>
      <c r="R144" s="1943">
        <f>当期実績!I143</f>
        <v>0</v>
      </c>
      <c r="S144" s="1634">
        <f>前期実績!J143</f>
        <v>0</v>
      </c>
      <c r="T144" s="1943">
        <f>当期実績!J143</f>
        <v>0</v>
      </c>
      <c r="U144" s="1634">
        <f>前期実績!K143</f>
        <v>0</v>
      </c>
      <c r="V144" s="1943">
        <f>当期実績!K143</f>
        <v>0</v>
      </c>
      <c r="W144" s="1634">
        <f>前期実績!L143</f>
        <v>0</v>
      </c>
      <c r="X144" s="1943">
        <f>当期実績!L143</f>
        <v>0</v>
      </c>
      <c r="Y144" s="1634">
        <f>前期実績!M143</f>
        <v>0</v>
      </c>
      <c r="Z144" s="1943">
        <f>当期実績!M143</f>
        <v>0</v>
      </c>
      <c r="AA144" s="1634">
        <f>前期実績!N143</f>
        <v>0</v>
      </c>
      <c r="AB144" s="1943">
        <f>当期実績!N143</f>
        <v>0</v>
      </c>
      <c r="AC144" s="1634">
        <f>前期実績!O143</f>
        <v>0</v>
      </c>
      <c r="AD144" s="1943">
        <f>当期実績!O143</f>
        <v>0</v>
      </c>
      <c r="AE144" s="1634">
        <f>前期実績!P143</f>
        <v>0</v>
      </c>
      <c r="AF144" s="1943">
        <f>当期実績!P143</f>
        <v>0</v>
      </c>
      <c r="AG144" s="1637">
        <f t="shared" si="18"/>
        <v>0</v>
      </c>
      <c r="AH144" s="1636">
        <f t="shared" ca="1" si="17"/>
        <v>0</v>
      </c>
      <c r="AI144" s="1636">
        <f t="shared" ca="1" si="19"/>
        <v>0</v>
      </c>
    </row>
    <row r="145" spans="2:35" ht="19">
      <c r="B145" s="1624"/>
      <c r="C145" s="1639" t="str">
        <f>IF(当期実績!C144="","",当期実績!C144)</f>
        <v/>
      </c>
      <c r="D145" s="1634">
        <f t="shared" si="14"/>
        <v>0</v>
      </c>
      <c r="E145" s="1635">
        <f t="shared" si="15"/>
        <v>0</v>
      </c>
      <c r="F145" s="1636">
        <f t="shared" si="16"/>
        <v>0</v>
      </c>
      <c r="G145" s="1634">
        <f>前期実績!D144</f>
        <v>0</v>
      </c>
      <c r="H145" s="1943">
        <f>当期実績!D144</f>
        <v>0</v>
      </c>
      <c r="I145" s="1637">
        <f>前期実績!E144</f>
        <v>0</v>
      </c>
      <c r="J145" s="1943">
        <f>当期実績!E144</f>
        <v>0</v>
      </c>
      <c r="K145" s="1634">
        <f>前期実績!F144</f>
        <v>0</v>
      </c>
      <c r="L145" s="1943">
        <f>当期実績!F144</f>
        <v>0</v>
      </c>
      <c r="M145" s="1634">
        <f>前期実績!G144</f>
        <v>0</v>
      </c>
      <c r="N145" s="1943">
        <f>当期実績!G144</f>
        <v>0</v>
      </c>
      <c r="O145" s="1634">
        <f>前期実績!H144</f>
        <v>0</v>
      </c>
      <c r="P145" s="1943">
        <f>当期実績!H144</f>
        <v>0</v>
      </c>
      <c r="Q145" s="1634">
        <f>前期実績!I144</f>
        <v>0</v>
      </c>
      <c r="R145" s="1943">
        <f>当期実績!I144</f>
        <v>0</v>
      </c>
      <c r="S145" s="1634">
        <f>前期実績!J144</f>
        <v>0</v>
      </c>
      <c r="T145" s="1943">
        <f>当期実績!J144</f>
        <v>0</v>
      </c>
      <c r="U145" s="1634">
        <f>前期実績!K144</f>
        <v>0</v>
      </c>
      <c r="V145" s="1943">
        <f>当期実績!K144</f>
        <v>0</v>
      </c>
      <c r="W145" s="1634">
        <f>前期実績!L144</f>
        <v>0</v>
      </c>
      <c r="X145" s="1943">
        <f>当期実績!L144</f>
        <v>0</v>
      </c>
      <c r="Y145" s="1634">
        <f>前期実績!M144</f>
        <v>0</v>
      </c>
      <c r="Z145" s="1943">
        <f>当期実績!M144</f>
        <v>0</v>
      </c>
      <c r="AA145" s="1634">
        <f>前期実績!N144</f>
        <v>0</v>
      </c>
      <c r="AB145" s="1943">
        <f>当期実績!N144</f>
        <v>0</v>
      </c>
      <c r="AC145" s="1634">
        <f>前期実績!O144</f>
        <v>0</v>
      </c>
      <c r="AD145" s="1943">
        <f>当期実績!O144</f>
        <v>0</v>
      </c>
      <c r="AE145" s="1634">
        <f>前期実績!P144</f>
        <v>0</v>
      </c>
      <c r="AF145" s="1943">
        <f>当期実績!P144</f>
        <v>0</v>
      </c>
      <c r="AG145" s="1637">
        <f t="shared" si="18"/>
        <v>0</v>
      </c>
      <c r="AH145" s="1636">
        <f t="shared" ca="1" si="17"/>
        <v>0</v>
      </c>
      <c r="AI145" s="1636">
        <f t="shared" ca="1" si="19"/>
        <v>0</v>
      </c>
    </row>
    <row r="146" spans="2:35" ht="19">
      <c r="B146" s="1624"/>
      <c r="C146" s="1639" t="str">
        <f>IF(当期実績!C145="","",当期実績!C145)</f>
        <v/>
      </c>
      <c r="D146" s="1634">
        <f t="shared" si="14"/>
        <v>0</v>
      </c>
      <c r="E146" s="1635">
        <f t="shared" si="15"/>
        <v>0</v>
      </c>
      <c r="F146" s="1636">
        <f t="shared" si="16"/>
        <v>0</v>
      </c>
      <c r="G146" s="1634">
        <f>前期実績!D145</f>
        <v>0</v>
      </c>
      <c r="H146" s="1943">
        <f>当期実績!D145</f>
        <v>0</v>
      </c>
      <c r="I146" s="1637">
        <f>前期実績!E145</f>
        <v>0</v>
      </c>
      <c r="J146" s="1943">
        <f>当期実績!E145</f>
        <v>0</v>
      </c>
      <c r="K146" s="1634">
        <f>前期実績!F145</f>
        <v>0</v>
      </c>
      <c r="L146" s="1943">
        <f>当期実績!F145</f>
        <v>0</v>
      </c>
      <c r="M146" s="1634">
        <f>前期実績!G145</f>
        <v>0</v>
      </c>
      <c r="N146" s="1943">
        <f>当期実績!G145</f>
        <v>0</v>
      </c>
      <c r="O146" s="1634">
        <f>前期実績!H145</f>
        <v>0</v>
      </c>
      <c r="P146" s="1943">
        <f>当期実績!H145</f>
        <v>0</v>
      </c>
      <c r="Q146" s="1634">
        <f>前期実績!I145</f>
        <v>0</v>
      </c>
      <c r="R146" s="1943">
        <f>当期実績!I145</f>
        <v>0</v>
      </c>
      <c r="S146" s="1634">
        <f>前期実績!J145</f>
        <v>0</v>
      </c>
      <c r="T146" s="1943">
        <f>当期実績!J145</f>
        <v>0</v>
      </c>
      <c r="U146" s="1634">
        <f>前期実績!K145</f>
        <v>0</v>
      </c>
      <c r="V146" s="1943">
        <f>当期実績!K145</f>
        <v>0</v>
      </c>
      <c r="W146" s="1634">
        <f>前期実績!L145</f>
        <v>0</v>
      </c>
      <c r="X146" s="1943">
        <f>当期実績!L145</f>
        <v>0</v>
      </c>
      <c r="Y146" s="1634">
        <f>前期実績!M145</f>
        <v>0</v>
      </c>
      <c r="Z146" s="1943">
        <f>当期実績!M145</f>
        <v>0</v>
      </c>
      <c r="AA146" s="1634">
        <f>前期実績!N145</f>
        <v>0</v>
      </c>
      <c r="AB146" s="1943">
        <f>当期実績!N145</f>
        <v>0</v>
      </c>
      <c r="AC146" s="1634">
        <f>前期実績!O145</f>
        <v>0</v>
      </c>
      <c r="AD146" s="1943">
        <f>当期実績!O145</f>
        <v>0</v>
      </c>
      <c r="AE146" s="1634">
        <f>前期実績!P145</f>
        <v>0</v>
      </c>
      <c r="AF146" s="1943">
        <f>当期実績!P145</f>
        <v>0</v>
      </c>
      <c r="AG146" s="1637">
        <f t="shared" si="18"/>
        <v>0</v>
      </c>
      <c r="AH146" s="1636">
        <f t="shared" ca="1" si="17"/>
        <v>0</v>
      </c>
      <c r="AI146" s="1636">
        <f t="shared" ca="1" si="19"/>
        <v>0</v>
      </c>
    </row>
    <row r="147" spans="2:35" ht="19">
      <c r="B147" s="1624"/>
      <c r="C147" s="1639" t="str">
        <f>IF(当期実績!C146="","",当期実績!C146)</f>
        <v/>
      </c>
      <c r="D147" s="1634">
        <f t="shared" si="14"/>
        <v>0</v>
      </c>
      <c r="E147" s="1635">
        <f t="shared" si="15"/>
        <v>0</v>
      </c>
      <c r="F147" s="1636">
        <f t="shared" si="16"/>
        <v>0</v>
      </c>
      <c r="G147" s="1634">
        <f>前期実績!D146</f>
        <v>0</v>
      </c>
      <c r="H147" s="1943">
        <f>当期実績!D146</f>
        <v>0</v>
      </c>
      <c r="I147" s="1637">
        <f>前期実績!E146</f>
        <v>0</v>
      </c>
      <c r="J147" s="1943">
        <f>当期実績!E146</f>
        <v>0</v>
      </c>
      <c r="K147" s="1634">
        <f>前期実績!F146</f>
        <v>0</v>
      </c>
      <c r="L147" s="1943">
        <f>当期実績!F146</f>
        <v>0</v>
      </c>
      <c r="M147" s="1634">
        <f>前期実績!G146</f>
        <v>0</v>
      </c>
      <c r="N147" s="1943">
        <f>当期実績!G146</f>
        <v>0</v>
      </c>
      <c r="O147" s="1634">
        <f>前期実績!H146</f>
        <v>0</v>
      </c>
      <c r="P147" s="1943">
        <f>当期実績!H146</f>
        <v>0</v>
      </c>
      <c r="Q147" s="1634">
        <f>前期実績!I146</f>
        <v>0</v>
      </c>
      <c r="R147" s="1943">
        <f>当期実績!I146</f>
        <v>0</v>
      </c>
      <c r="S147" s="1634">
        <f>前期実績!J146</f>
        <v>0</v>
      </c>
      <c r="T147" s="1943">
        <f>当期実績!J146</f>
        <v>0</v>
      </c>
      <c r="U147" s="1634">
        <f>前期実績!K146</f>
        <v>0</v>
      </c>
      <c r="V147" s="1943">
        <f>当期実績!K146</f>
        <v>0</v>
      </c>
      <c r="W147" s="1634">
        <f>前期実績!L146</f>
        <v>0</v>
      </c>
      <c r="X147" s="1943">
        <f>当期実績!L146</f>
        <v>0</v>
      </c>
      <c r="Y147" s="1634">
        <f>前期実績!M146</f>
        <v>0</v>
      </c>
      <c r="Z147" s="1943">
        <f>当期実績!M146</f>
        <v>0</v>
      </c>
      <c r="AA147" s="1634">
        <f>前期実績!N146</f>
        <v>0</v>
      </c>
      <c r="AB147" s="1943">
        <f>当期実績!N146</f>
        <v>0</v>
      </c>
      <c r="AC147" s="1634">
        <f>前期実績!O146</f>
        <v>0</v>
      </c>
      <c r="AD147" s="1943">
        <f>当期実績!O146</f>
        <v>0</v>
      </c>
      <c r="AE147" s="1634">
        <f>前期実績!P146</f>
        <v>0</v>
      </c>
      <c r="AF147" s="1943">
        <f>当期実績!P146</f>
        <v>0</v>
      </c>
      <c r="AG147" s="1637">
        <f t="shared" si="18"/>
        <v>0</v>
      </c>
      <c r="AH147" s="1636">
        <f t="shared" ca="1" si="17"/>
        <v>0</v>
      </c>
      <c r="AI147" s="1636">
        <f t="shared" ca="1" si="19"/>
        <v>0</v>
      </c>
    </row>
    <row r="148" spans="2:35" ht="19">
      <c r="B148" s="1624"/>
      <c r="C148" s="1639" t="str">
        <f>IF(当期実績!C147="","",当期実績!C147)</f>
        <v/>
      </c>
      <c r="D148" s="1634">
        <f t="shared" si="14"/>
        <v>0</v>
      </c>
      <c r="E148" s="1635">
        <f t="shared" si="15"/>
        <v>0</v>
      </c>
      <c r="F148" s="1636">
        <f t="shared" si="16"/>
        <v>0</v>
      </c>
      <c r="G148" s="1634">
        <f>前期実績!D147</f>
        <v>0</v>
      </c>
      <c r="H148" s="1943">
        <f>当期実績!D147</f>
        <v>0</v>
      </c>
      <c r="I148" s="1637">
        <f>前期実績!E147</f>
        <v>0</v>
      </c>
      <c r="J148" s="1943">
        <f>当期実績!E147</f>
        <v>0</v>
      </c>
      <c r="K148" s="1634">
        <f>前期実績!F147</f>
        <v>0</v>
      </c>
      <c r="L148" s="1943">
        <f>当期実績!F147</f>
        <v>0</v>
      </c>
      <c r="M148" s="1634">
        <f>前期実績!G147</f>
        <v>0</v>
      </c>
      <c r="N148" s="1943">
        <f>当期実績!G147</f>
        <v>0</v>
      </c>
      <c r="O148" s="1634">
        <f>前期実績!H147</f>
        <v>0</v>
      </c>
      <c r="P148" s="1943">
        <f>当期実績!H147</f>
        <v>0</v>
      </c>
      <c r="Q148" s="1634">
        <f>前期実績!I147</f>
        <v>0</v>
      </c>
      <c r="R148" s="1943">
        <f>当期実績!I147</f>
        <v>0</v>
      </c>
      <c r="S148" s="1634">
        <f>前期実績!J147</f>
        <v>0</v>
      </c>
      <c r="T148" s="1943">
        <f>当期実績!J147</f>
        <v>0</v>
      </c>
      <c r="U148" s="1634">
        <f>前期実績!K147</f>
        <v>0</v>
      </c>
      <c r="V148" s="1943">
        <f>当期実績!K147</f>
        <v>0</v>
      </c>
      <c r="W148" s="1634">
        <f>前期実績!L147</f>
        <v>0</v>
      </c>
      <c r="X148" s="1943">
        <f>当期実績!L147</f>
        <v>0</v>
      </c>
      <c r="Y148" s="1634">
        <f>前期実績!M147</f>
        <v>0</v>
      </c>
      <c r="Z148" s="1943">
        <f>当期実績!M147</f>
        <v>0</v>
      </c>
      <c r="AA148" s="1634">
        <f>前期実績!N147</f>
        <v>0</v>
      </c>
      <c r="AB148" s="1943">
        <f>当期実績!N147</f>
        <v>0</v>
      </c>
      <c r="AC148" s="1634">
        <f>前期実績!O147</f>
        <v>0</v>
      </c>
      <c r="AD148" s="1943">
        <f>当期実績!O147</f>
        <v>0</v>
      </c>
      <c r="AE148" s="1634">
        <f>前期実績!P147</f>
        <v>0</v>
      </c>
      <c r="AF148" s="1943">
        <f>当期実績!P147</f>
        <v>0</v>
      </c>
      <c r="AG148" s="1637">
        <f t="shared" si="18"/>
        <v>0</v>
      </c>
      <c r="AH148" s="1636">
        <f t="shared" ca="1" si="17"/>
        <v>0</v>
      </c>
      <c r="AI148" s="1636">
        <f t="shared" ca="1" si="19"/>
        <v>0</v>
      </c>
    </row>
    <row r="149" spans="2:35" ht="19">
      <c r="B149" s="1624"/>
      <c r="C149" s="1639" t="str">
        <f>IF(当期実績!C148="","",当期実績!C148)</f>
        <v/>
      </c>
      <c r="D149" s="1634">
        <f t="shared" si="14"/>
        <v>0</v>
      </c>
      <c r="E149" s="1635">
        <f t="shared" si="15"/>
        <v>0</v>
      </c>
      <c r="F149" s="1636">
        <f t="shared" si="16"/>
        <v>0</v>
      </c>
      <c r="G149" s="1634">
        <f>前期実績!D148</f>
        <v>0</v>
      </c>
      <c r="H149" s="1943">
        <f>当期実績!D148</f>
        <v>0</v>
      </c>
      <c r="I149" s="1637">
        <f>前期実績!E148</f>
        <v>0</v>
      </c>
      <c r="J149" s="1943">
        <f>当期実績!E148</f>
        <v>0</v>
      </c>
      <c r="K149" s="1634">
        <f>前期実績!F148</f>
        <v>0</v>
      </c>
      <c r="L149" s="1943">
        <f>当期実績!F148</f>
        <v>0</v>
      </c>
      <c r="M149" s="1634">
        <f>前期実績!G148</f>
        <v>0</v>
      </c>
      <c r="N149" s="1943">
        <f>当期実績!G148</f>
        <v>0</v>
      </c>
      <c r="O149" s="1634">
        <f>前期実績!H148</f>
        <v>0</v>
      </c>
      <c r="P149" s="1943">
        <f>当期実績!H148</f>
        <v>0</v>
      </c>
      <c r="Q149" s="1634">
        <f>前期実績!I148</f>
        <v>0</v>
      </c>
      <c r="R149" s="1943">
        <f>当期実績!I148</f>
        <v>0</v>
      </c>
      <c r="S149" s="1634">
        <f>前期実績!J148</f>
        <v>0</v>
      </c>
      <c r="T149" s="1943">
        <f>当期実績!J148</f>
        <v>0</v>
      </c>
      <c r="U149" s="1634">
        <f>前期実績!K148</f>
        <v>0</v>
      </c>
      <c r="V149" s="1943">
        <f>当期実績!K148</f>
        <v>0</v>
      </c>
      <c r="W149" s="1634">
        <f>前期実績!L148</f>
        <v>0</v>
      </c>
      <c r="X149" s="1943">
        <f>当期実績!L148</f>
        <v>0</v>
      </c>
      <c r="Y149" s="1634">
        <f>前期実績!M148</f>
        <v>0</v>
      </c>
      <c r="Z149" s="1943">
        <f>当期実績!M148</f>
        <v>0</v>
      </c>
      <c r="AA149" s="1634">
        <f>前期実績!N148</f>
        <v>0</v>
      </c>
      <c r="AB149" s="1943">
        <f>当期実績!N148</f>
        <v>0</v>
      </c>
      <c r="AC149" s="1634">
        <f>前期実績!O148</f>
        <v>0</v>
      </c>
      <c r="AD149" s="1943">
        <f>当期実績!O148</f>
        <v>0</v>
      </c>
      <c r="AE149" s="1634">
        <f>前期実績!P148</f>
        <v>0</v>
      </c>
      <c r="AF149" s="1943">
        <f>当期実績!P148</f>
        <v>0</v>
      </c>
      <c r="AG149" s="1637">
        <f t="shared" si="18"/>
        <v>0</v>
      </c>
      <c r="AH149" s="1636">
        <f t="shared" ca="1" si="17"/>
        <v>0</v>
      </c>
      <c r="AI149" s="1636">
        <f t="shared" ca="1" si="19"/>
        <v>0</v>
      </c>
    </row>
    <row r="150" spans="2:35" ht="19">
      <c r="B150" s="1624"/>
      <c r="C150" s="1639" t="str">
        <f>IF(当期実績!C149="","",当期実績!C149)</f>
        <v/>
      </c>
      <c r="D150" s="1634">
        <f t="shared" si="14"/>
        <v>0</v>
      </c>
      <c r="E150" s="1635">
        <f t="shared" si="15"/>
        <v>0</v>
      </c>
      <c r="F150" s="1636">
        <f t="shared" si="16"/>
        <v>0</v>
      </c>
      <c r="G150" s="1634">
        <f>前期実績!D149</f>
        <v>0</v>
      </c>
      <c r="H150" s="1943">
        <f>当期実績!D149</f>
        <v>0</v>
      </c>
      <c r="I150" s="1637">
        <f>前期実績!E149</f>
        <v>0</v>
      </c>
      <c r="J150" s="1943">
        <f>当期実績!E149</f>
        <v>0</v>
      </c>
      <c r="K150" s="1634">
        <f>前期実績!F149</f>
        <v>0</v>
      </c>
      <c r="L150" s="1943">
        <f>当期実績!F149</f>
        <v>0</v>
      </c>
      <c r="M150" s="1634">
        <f>前期実績!G149</f>
        <v>0</v>
      </c>
      <c r="N150" s="1943">
        <f>当期実績!G149</f>
        <v>0</v>
      </c>
      <c r="O150" s="1634">
        <f>前期実績!H149</f>
        <v>0</v>
      </c>
      <c r="P150" s="1943">
        <f>当期実績!H149</f>
        <v>0</v>
      </c>
      <c r="Q150" s="1634">
        <f>前期実績!I149</f>
        <v>0</v>
      </c>
      <c r="R150" s="1943">
        <f>当期実績!I149</f>
        <v>0</v>
      </c>
      <c r="S150" s="1634">
        <f>前期実績!J149</f>
        <v>0</v>
      </c>
      <c r="T150" s="1943">
        <f>当期実績!J149</f>
        <v>0</v>
      </c>
      <c r="U150" s="1634">
        <f>前期実績!K149</f>
        <v>0</v>
      </c>
      <c r="V150" s="1943">
        <f>当期実績!K149</f>
        <v>0</v>
      </c>
      <c r="W150" s="1634">
        <f>前期実績!L149</f>
        <v>0</v>
      </c>
      <c r="X150" s="1943">
        <f>当期実績!L149</f>
        <v>0</v>
      </c>
      <c r="Y150" s="1634">
        <f>前期実績!M149</f>
        <v>0</v>
      </c>
      <c r="Z150" s="1943">
        <f>当期実績!M149</f>
        <v>0</v>
      </c>
      <c r="AA150" s="1634">
        <f>前期実績!N149</f>
        <v>0</v>
      </c>
      <c r="AB150" s="1943">
        <f>当期実績!N149</f>
        <v>0</v>
      </c>
      <c r="AC150" s="1634">
        <f>前期実績!O149</f>
        <v>0</v>
      </c>
      <c r="AD150" s="1943">
        <f>当期実績!O149</f>
        <v>0</v>
      </c>
      <c r="AE150" s="1634">
        <f>前期実績!P149</f>
        <v>0</v>
      </c>
      <c r="AF150" s="1943">
        <f>当期実績!P149</f>
        <v>0</v>
      </c>
      <c r="AG150" s="1637">
        <f t="shared" si="18"/>
        <v>0</v>
      </c>
      <c r="AH150" s="1636">
        <f t="shared" ca="1" si="17"/>
        <v>0</v>
      </c>
      <c r="AI150" s="1636">
        <f t="shared" ca="1" si="19"/>
        <v>0</v>
      </c>
    </row>
    <row r="151" spans="2:35" ht="19">
      <c r="B151" s="1624"/>
      <c r="C151" s="1639" t="str">
        <f>IF(当期実績!C150="","",当期実績!C150)</f>
        <v/>
      </c>
      <c r="D151" s="1634">
        <f t="shared" si="14"/>
        <v>0</v>
      </c>
      <c r="E151" s="1635">
        <f t="shared" si="15"/>
        <v>0</v>
      </c>
      <c r="F151" s="1636">
        <f t="shared" si="16"/>
        <v>0</v>
      </c>
      <c r="G151" s="1634">
        <f>前期実績!D150</f>
        <v>0</v>
      </c>
      <c r="H151" s="1943">
        <f>当期実績!D150</f>
        <v>0</v>
      </c>
      <c r="I151" s="1637">
        <f>前期実績!E150</f>
        <v>0</v>
      </c>
      <c r="J151" s="1943">
        <f>当期実績!E150</f>
        <v>0</v>
      </c>
      <c r="K151" s="1634">
        <f>前期実績!F150</f>
        <v>0</v>
      </c>
      <c r="L151" s="1943">
        <f>当期実績!F150</f>
        <v>0</v>
      </c>
      <c r="M151" s="1634">
        <f>前期実績!G150</f>
        <v>0</v>
      </c>
      <c r="N151" s="1943">
        <f>当期実績!G150</f>
        <v>0</v>
      </c>
      <c r="O151" s="1634">
        <f>前期実績!H150</f>
        <v>0</v>
      </c>
      <c r="P151" s="1943">
        <f>当期実績!H150</f>
        <v>0</v>
      </c>
      <c r="Q151" s="1634">
        <f>前期実績!I150</f>
        <v>0</v>
      </c>
      <c r="R151" s="1943">
        <f>当期実績!I150</f>
        <v>0</v>
      </c>
      <c r="S151" s="1634">
        <f>前期実績!J150</f>
        <v>0</v>
      </c>
      <c r="T151" s="1943">
        <f>当期実績!J150</f>
        <v>0</v>
      </c>
      <c r="U151" s="1634">
        <f>前期実績!K150</f>
        <v>0</v>
      </c>
      <c r="V151" s="1943">
        <f>当期実績!K150</f>
        <v>0</v>
      </c>
      <c r="W151" s="1634">
        <f>前期実績!L150</f>
        <v>0</v>
      </c>
      <c r="X151" s="1943">
        <f>当期実績!L150</f>
        <v>0</v>
      </c>
      <c r="Y151" s="1634">
        <f>前期実績!M150</f>
        <v>0</v>
      </c>
      <c r="Z151" s="1943">
        <f>当期実績!M150</f>
        <v>0</v>
      </c>
      <c r="AA151" s="1634">
        <f>前期実績!N150</f>
        <v>0</v>
      </c>
      <c r="AB151" s="1943">
        <f>当期実績!N150</f>
        <v>0</v>
      </c>
      <c r="AC151" s="1634">
        <f>前期実績!O150</f>
        <v>0</v>
      </c>
      <c r="AD151" s="1943">
        <f>当期実績!O150</f>
        <v>0</v>
      </c>
      <c r="AE151" s="1634">
        <f>前期実績!P150</f>
        <v>0</v>
      </c>
      <c r="AF151" s="1943">
        <f>当期実績!P150</f>
        <v>0</v>
      </c>
      <c r="AG151" s="1637">
        <f t="shared" si="18"/>
        <v>0</v>
      </c>
      <c r="AH151" s="1636">
        <f t="shared" ca="1" si="17"/>
        <v>0</v>
      </c>
      <c r="AI151" s="1636">
        <f t="shared" ca="1" si="19"/>
        <v>0</v>
      </c>
    </row>
    <row r="152" spans="2:35" ht="19">
      <c r="B152" s="1624"/>
      <c r="C152" s="1639" t="str">
        <f>IF(当期実績!C151="","",当期実績!C151)</f>
        <v/>
      </c>
      <c r="D152" s="1634">
        <f t="shared" si="14"/>
        <v>0</v>
      </c>
      <c r="E152" s="1635">
        <f t="shared" si="15"/>
        <v>0</v>
      </c>
      <c r="F152" s="1636">
        <f t="shared" si="16"/>
        <v>0</v>
      </c>
      <c r="G152" s="1634">
        <f>前期実績!D151</f>
        <v>0</v>
      </c>
      <c r="H152" s="1943">
        <f>当期実績!D151</f>
        <v>0</v>
      </c>
      <c r="I152" s="1637">
        <f>前期実績!E151</f>
        <v>0</v>
      </c>
      <c r="J152" s="1943">
        <f>当期実績!E151</f>
        <v>0</v>
      </c>
      <c r="K152" s="1634">
        <f>前期実績!F151</f>
        <v>0</v>
      </c>
      <c r="L152" s="1943">
        <f>当期実績!F151</f>
        <v>0</v>
      </c>
      <c r="M152" s="1634">
        <f>前期実績!G151</f>
        <v>0</v>
      </c>
      <c r="N152" s="1943">
        <f>当期実績!G151</f>
        <v>0</v>
      </c>
      <c r="O152" s="1634">
        <f>前期実績!H151</f>
        <v>0</v>
      </c>
      <c r="P152" s="1943">
        <f>当期実績!H151</f>
        <v>0</v>
      </c>
      <c r="Q152" s="1634">
        <f>前期実績!I151</f>
        <v>0</v>
      </c>
      <c r="R152" s="1943">
        <f>当期実績!I151</f>
        <v>0</v>
      </c>
      <c r="S152" s="1634">
        <f>前期実績!J151</f>
        <v>0</v>
      </c>
      <c r="T152" s="1943">
        <f>当期実績!J151</f>
        <v>0</v>
      </c>
      <c r="U152" s="1634">
        <f>前期実績!K151</f>
        <v>0</v>
      </c>
      <c r="V152" s="1943">
        <f>当期実績!K151</f>
        <v>0</v>
      </c>
      <c r="W152" s="1634">
        <f>前期実績!L151</f>
        <v>0</v>
      </c>
      <c r="X152" s="1943">
        <f>当期実績!L151</f>
        <v>0</v>
      </c>
      <c r="Y152" s="1634">
        <f>前期実績!M151</f>
        <v>0</v>
      </c>
      <c r="Z152" s="1943">
        <f>当期実績!M151</f>
        <v>0</v>
      </c>
      <c r="AA152" s="1634">
        <f>前期実績!N151</f>
        <v>0</v>
      </c>
      <c r="AB152" s="1943">
        <f>当期実績!N151</f>
        <v>0</v>
      </c>
      <c r="AC152" s="1634">
        <f>前期実績!O151</f>
        <v>0</v>
      </c>
      <c r="AD152" s="1943">
        <f>当期実績!O151</f>
        <v>0</v>
      </c>
      <c r="AE152" s="1634">
        <f>前期実績!P151</f>
        <v>0</v>
      </c>
      <c r="AF152" s="1943">
        <f>当期実績!P151</f>
        <v>0</v>
      </c>
      <c r="AG152" s="1637">
        <f t="shared" si="18"/>
        <v>0</v>
      </c>
      <c r="AH152" s="1636">
        <f t="shared" ca="1" si="17"/>
        <v>0</v>
      </c>
      <c r="AI152" s="1636">
        <f t="shared" ca="1" si="19"/>
        <v>0</v>
      </c>
    </row>
    <row r="153" spans="2:35" ht="19">
      <c r="B153" s="1624"/>
      <c r="C153" s="1639" t="str">
        <f>IF(当期実績!C152="","",当期実績!C152)</f>
        <v/>
      </c>
      <c r="D153" s="1634">
        <f t="shared" si="14"/>
        <v>0</v>
      </c>
      <c r="E153" s="1635">
        <f t="shared" si="15"/>
        <v>0</v>
      </c>
      <c r="F153" s="1636">
        <f t="shared" si="16"/>
        <v>0</v>
      </c>
      <c r="G153" s="1634">
        <f>前期実績!D152</f>
        <v>0</v>
      </c>
      <c r="H153" s="1943">
        <f>当期実績!D152</f>
        <v>0</v>
      </c>
      <c r="I153" s="1637">
        <f>前期実績!E152</f>
        <v>0</v>
      </c>
      <c r="J153" s="1943">
        <f>当期実績!E152</f>
        <v>0</v>
      </c>
      <c r="K153" s="1634">
        <f>前期実績!F152</f>
        <v>0</v>
      </c>
      <c r="L153" s="1943">
        <f>当期実績!F152</f>
        <v>0</v>
      </c>
      <c r="M153" s="1634">
        <f>前期実績!G152</f>
        <v>0</v>
      </c>
      <c r="N153" s="1943">
        <f>当期実績!G152</f>
        <v>0</v>
      </c>
      <c r="O153" s="1634">
        <f>前期実績!H152</f>
        <v>0</v>
      </c>
      <c r="P153" s="1943">
        <f>当期実績!H152</f>
        <v>0</v>
      </c>
      <c r="Q153" s="1634">
        <f>前期実績!I152</f>
        <v>0</v>
      </c>
      <c r="R153" s="1943">
        <f>当期実績!I152</f>
        <v>0</v>
      </c>
      <c r="S153" s="1634">
        <f>前期実績!J152</f>
        <v>0</v>
      </c>
      <c r="T153" s="1943">
        <f>当期実績!J152</f>
        <v>0</v>
      </c>
      <c r="U153" s="1634">
        <f>前期実績!K152</f>
        <v>0</v>
      </c>
      <c r="V153" s="1943">
        <f>当期実績!K152</f>
        <v>0</v>
      </c>
      <c r="W153" s="1634">
        <f>前期実績!L152</f>
        <v>0</v>
      </c>
      <c r="X153" s="1943">
        <f>当期実績!L152</f>
        <v>0</v>
      </c>
      <c r="Y153" s="1634">
        <f>前期実績!M152</f>
        <v>0</v>
      </c>
      <c r="Z153" s="1943">
        <f>当期実績!M152</f>
        <v>0</v>
      </c>
      <c r="AA153" s="1634">
        <f>前期実績!N152</f>
        <v>0</v>
      </c>
      <c r="AB153" s="1943">
        <f>当期実績!N152</f>
        <v>0</v>
      </c>
      <c r="AC153" s="1634">
        <f>前期実績!O152</f>
        <v>0</v>
      </c>
      <c r="AD153" s="1943">
        <f>当期実績!O152</f>
        <v>0</v>
      </c>
      <c r="AE153" s="1634">
        <f>前期実績!P152</f>
        <v>0</v>
      </c>
      <c r="AF153" s="1943">
        <f>当期実績!P152</f>
        <v>0</v>
      </c>
      <c r="AG153" s="1637">
        <f t="shared" si="18"/>
        <v>0</v>
      </c>
      <c r="AH153" s="1636">
        <f t="shared" ca="1" si="17"/>
        <v>0</v>
      </c>
      <c r="AI153" s="1636">
        <f t="shared" ca="1" si="19"/>
        <v>0</v>
      </c>
    </row>
    <row r="154" spans="2:35" ht="19">
      <c r="B154" s="1624"/>
      <c r="C154" s="1650" t="s">
        <v>147</v>
      </c>
      <c r="D154" s="1641">
        <f t="shared" si="14"/>
        <v>0</v>
      </c>
      <c r="E154" s="1642">
        <f t="shared" si="15"/>
        <v>0</v>
      </c>
      <c r="F154" s="1643">
        <f t="shared" si="16"/>
        <v>0</v>
      </c>
      <c r="G154" s="1641">
        <f>前期実績!D153</f>
        <v>0</v>
      </c>
      <c r="H154" s="1944">
        <f>当期実績!D153</f>
        <v>0</v>
      </c>
      <c r="I154" s="1644">
        <f>前期実績!E153</f>
        <v>0</v>
      </c>
      <c r="J154" s="1944">
        <f>当期実績!E153</f>
        <v>0</v>
      </c>
      <c r="K154" s="1641">
        <f>前期実績!F153</f>
        <v>0</v>
      </c>
      <c r="L154" s="1944">
        <f>当期実績!F153</f>
        <v>0</v>
      </c>
      <c r="M154" s="1641">
        <f>前期実績!G153</f>
        <v>0</v>
      </c>
      <c r="N154" s="1944">
        <f>当期実績!G153</f>
        <v>0</v>
      </c>
      <c r="O154" s="1641">
        <f>前期実績!H153</f>
        <v>0</v>
      </c>
      <c r="P154" s="1944">
        <f>当期実績!H153</f>
        <v>0</v>
      </c>
      <c r="Q154" s="1641">
        <f>前期実績!I153</f>
        <v>0</v>
      </c>
      <c r="R154" s="1944">
        <f>当期実績!I153</f>
        <v>0</v>
      </c>
      <c r="S154" s="1641">
        <f>前期実績!J153</f>
        <v>0</v>
      </c>
      <c r="T154" s="1944">
        <f>当期実績!J153</f>
        <v>0</v>
      </c>
      <c r="U154" s="1641">
        <f>前期実績!K153</f>
        <v>0</v>
      </c>
      <c r="V154" s="1944">
        <f>当期実績!K153</f>
        <v>0</v>
      </c>
      <c r="W154" s="1641">
        <f>前期実績!L153</f>
        <v>0</v>
      </c>
      <c r="X154" s="1944">
        <f>当期実績!L153</f>
        <v>0</v>
      </c>
      <c r="Y154" s="1641">
        <f>前期実績!M153</f>
        <v>0</v>
      </c>
      <c r="Z154" s="1944">
        <f>当期実績!M153</f>
        <v>0</v>
      </c>
      <c r="AA154" s="1641">
        <f>前期実績!N153</f>
        <v>0</v>
      </c>
      <c r="AB154" s="1944">
        <f>当期実績!N153</f>
        <v>0</v>
      </c>
      <c r="AC154" s="1641">
        <f>前期実績!O153</f>
        <v>0</v>
      </c>
      <c r="AD154" s="1944">
        <f>当期実績!O153</f>
        <v>0</v>
      </c>
      <c r="AE154" s="1641">
        <f>前期実績!P153</f>
        <v>0</v>
      </c>
      <c r="AF154" s="1944">
        <f>当期実績!P153</f>
        <v>0</v>
      </c>
      <c r="AG154" s="1644">
        <f t="shared" si="18"/>
        <v>0</v>
      </c>
      <c r="AH154" s="1643">
        <f t="shared" ca="1" si="17"/>
        <v>0</v>
      </c>
      <c r="AI154" s="1643">
        <f t="shared" ca="1" si="19"/>
        <v>0</v>
      </c>
    </row>
    <row r="155" spans="2:35" ht="19">
      <c r="B155" s="1624"/>
      <c r="C155" s="1651" t="s">
        <v>57</v>
      </c>
      <c r="D155" s="1646">
        <f t="shared" si="14"/>
        <v>0</v>
      </c>
      <c r="E155" s="1647">
        <f t="shared" si="15"/>
        <v>0</v>
      </c>
      <c r="F155" s="1648">
        <f t="shared" si="16"/>
        <v>0</v>
      </c>
      <c r="G155" s="1646">
        <f>前期実績!D154</f>
        <v>0</v>
      </c>
      <c r="H155" s="1945">
        <f>当期実績!D154</f>
        <v>0</v>
      </c>
      <c r="I155" s="1649">
        <f>前期実績!E154</f>
        <v>0</v>
      </c>
      <c r="J155" s="1945">
        <f>当期実績!E154</f>
        <v>0</v>
      </c>
      <c r="K155" s="1646">
        <f>前期実績!F154</f>
        <v>0</v>
      </c>
      <c r="L155" s="1945">
        <f>当期実績!F154</f>
        <v>0</v>
      </c>
      <c r="M155" s="1646">
        <f>前期実績!G154</f>
        <v>0</v>
      </c>
      <c r="N155" s="1945">
        <f>当期実績!G154</f>
        <v>0</v>
      </c>
      <c r="O155" s="1646">
        <f>前期実績!H154</f>
        <v>0</v>
      </c>
      <c r="P155" s="1945">
        <f>当期実績!H154</f>
        <v>0</v>
      </c>
      <c r="Q155" s="1646">
        <f>前期実績!I154</f>
        <v>0</v>
      </c>
      <c r="R155" s="1945">
        <f>当期実績!I154</f>
        <v>0</v>
      </c>
      <c r="S155" s="1646">
        <f>前期実績!J154</f>
        <v>0</v>
      </c>
      <c r="T155" s="1945">
        <f>当期実績!J154</f>
        <v>0</v>
      </c>
      <c r="U155" s="1646">
        <f>前期実績!K154</f>
        <v>0</v>
      </c>
      <c r="V155" s="1945">
        <f>当期実績!K154</f>
        <v>0</v>
      </c>
      <c r="W155" s="1646">
        <f>前期実績!L154</f>
        <v>0</v>
      </c>
      <c r="X155" s="1945">
        <f>当期実績!L154</f>
        <v>0</v>
      </c>
      <c r="Y155" s="1646">
        <f>前期実績!M154</f>
        <v>0</v>
      </c>
      <c r="Z155" s="1945">
        <f>当期実績!M154</f>
        <v>0</v>
      </c>
      <c r="AA155" s="1646">
        <f>前期実績!N154</f>
        <v>0</v>
      </c>
      <c r="AB155" s="1945">
        <f>当期実績!N154</f>
        <v>0</v>
      </c>
      <c r="AC155" s="1646">
        <f>前期実績!O154</f>
        <v>0</v>
      </c>
      <c r="AD155" s="1945">
        <f>当期実績!O154</f>
        <v>0</v>
      </c>
      <c r="AE155" s="1646">
        <f>前期実績!P154</f>
        <v>0</v>
      </c>
      <c r="AF155" s="1945">
        <f>当期実績!P154</f>
        <v>0</v>
      </c>
      <c r="AG155" s="1649">
        <f t="shared" si="18"/>
        <v>0</v>
      </c>
      <c r="AH155" s="1648">
        <f t="shared" ca="1" si="17"/>
        <v>0</v>
      </c>
      <c r="AI155" s="1648">
        <f t="shared" ca="1" si="19"/>
        <v>0</v>
      </c>
    </row>
    <row r="156" spans="2:35" ht="19">
      <c r="B156" s="1624"/>
      <c r="C156" s="1639" t="str">
        <f>IF(当期実績!C155="","",当期実績!C155)</f>
        <v/>
      </c>
      <c r="D156" s="1634">
        <f t="shared" si="14"/>
        <v>0</v>
      </c>
      <c r="E156" s="1635">
        <f t="shared" si="15"/>
        <v>0</v>
      </c>
      <c r="F156" s="1636">
        <f t="shared" si="16"/>
        <v>0</v>
      </c>
      <c r="G156" s="1634">
        <f>前期実績!D155</f>
        <v>0</v>
      </c>
      <c r="H156" s="1943">
        <f>当期実績!D155</f>
        <v>0</v>
      </c>
      <c r="I156" s="1637">
        <f>前期実績!E155</f>
        <v>0</v>
      </c>
      <c r="J156" s="1943">
        <f>当期実績!E155</f>
        <v>0</v>
      </c>
      <c r="K156" s="1634">
        <f>前期実績!F155</f>
        <v>0</v>
      </c>
      <c r="L156" s="1943">
        <f>当期実績!F155</f>
        <v>0</v>
      </c>
      <c r="M156" s="1634">
        <f>前期実績!G155</f>
        <v>0</v>
      </c>
      <c r="N156" s="1943">
        <f>当期実績!G155</f>
        <v>0</v>
      </c>
      <c r="O156" s="1634">
        <f>前期実績!H155</f>
        <v>0</v>
      </c>
      <c r="P156" s="1943">
        <f>当期実績!H155</f>
        <v>0</v>
      </c>
      <c r="Q156" s="1634">
        <f>前期実績!I155</f>
        <v>0</v>
      </c>
      <c r="R156" s="1943">
        <f>当期実績!I155</f>
        <v>0</v>
      </c>
      <c r="S156" s="1634">
        <f>前期実績!J155</f>
        <v>0</v>
      </c>
      <c r="T156" s="1943">
        <f>当期実績!J155</f>
        <v>0</v>
      </c>
      <c r="U156" s="1634">
        <f>前期実績!K155</f>
        <v>0</v>
      </c>
      <c r="V156" s="1943">
        <f>当期実績!K155</f>
        <v>0</v>
      </c>
      <c r="W156" s="1634">
        <f>前期実績!L155</f>
        <v>0</v>
      </c>
      <c r="X156" s="1943">
        <f>当期実績!L155</f>
        <v>0</v>
      </c>
      <c r="Y156" s="1634">
        <f>前期実績!M155</f>
        <v>0</v>
      </c>
      <c r="Z156" s="1943">
        <f>当期実績!M155</f>
        <v>0</v>
      </c>
      <c r="AA156" s="1634">
        <f>前期実績!N155</f>
        <v>0</v>
      </c>
      <c r="AB156" s="1943">
        <f>当期実績!N155</f>
        <v>0</v>
      </c>
      <c r="AC156" s="1634">
        <f>前期実績!O155</f>
        <v>0</v>
      </c>
      <c r="AD156" s="1943">
        <f>当期実績!O155</f>
        <v>0</v>
      </c>
      <c r="AE156" s="1634">
        <f>前期実績!P155</f>
        <v>0</v>
      </c>
      <c r="AF156" s="1943">
        <f>当期実績!P155</f>
        <v>0</v>
      </c>
      <c r="AG156" s="1637">
        <f t="shared" si="18"/>
        <v>0</v>
      </c>
      <c r="AH156" s="1636">
        <f t="shared" ca="1" si="17"/>
        <v>0</v>
      </c>
      <c r="AI156" s="1636">
        <f t="shared" ca="1" si="19"/>
        <v>0</v>
      </c>
    </row>
    <row r="157" spans="2:35" ht="19">
      <c r="B157" s="1624"/>
      <c r="C157" s="1639" t="str">
        <f>IF(当期実績!C156="","",当期実績!C156)</f>
        <v/>
      </c>
      <c r="D157" s="1634">
        <f t="shared" si="14"/>
        <v>0</v>
      </c>
      <c r="E157" s="1635">
        <f t="shared" si="15"/>
        <v>0</v>
      </c>
      <c r="F157" s="1636">
        <f t="shared" si="16"/>
        <v>0</v>
      </c>
      <c r="G157" s="1634">
        <f>前期実績!D156</f>
        <v>0</v>
      </c>
      <c r="H157" s="1943">
        <f>当期実績!D156</f>
        <v>0</v>
      </c>
      <c r="I157" s="1637">
        <f>前期実績!E156</f>
        <v>0</v>
      </c>
      <c r="J157" s="1943">
        <f>当期実績!E156</f>
        <v>0</v>
      </c>
      <c r="K157" s="1634">
        <f>前期実績!F156</f>
        <v>0</v>
      </c>
      <c r="L157" s="1943">
        <f>当期実績!F156</f>
        <v>0</v>
      </c>
      <c r="M157" s="1634">
        <f>前期実績!G156</f>
        <v>0</v>
      </c>
      <c r="N157" s="1943">
        <f>当期実績!G156</f>
        <v>0</v>
      </c>
      <c r="O157" s="1634">
        <f>前期実績!H156</f>
        <v>0</v>
      </c>
      <c r="P157" s="1943">
        <f>当期実績!H156</f>
        <v>0</v>
      </c>
      <c r="Q157" s="1634">
        <f>前期実績!I156</f>
        <v>0</v>
      </c>
      <c r="R157" s="1943">
        <f>当期実績!I156</f>
        <v>0</v>
      </c>
      <c r="S157" s="1634">
        <f>前期実績!J156</f>
        <v>0</v>
      </c>
      <c r="T157" s="1943">
        <f>当期実績!J156</f>
        <v>0</v>
      </c>
      <c r="U157" s="1634">
        <f>前期実績!K156</f>
        <v>0</v>
      </c>
      <c r="V157" s="1943">
        <f>当期実績!K156</f>
        <v>0</v>
      </c>
      <c r="W157" s="1634">
        <f>前期実績!L156</f>
        <v>0</v>
      </c>
      <c r="X157" s="1943">
        <f>当期実績!L156</f>
        <v>0</v>
      </c>
      <c r="Y157" s="1634">
        <f>前期実績!M156</f>
        <v>0</v>
      </c>
      <c r="Z157" s="1943">
        <f>当期実績!M156</f>
        <v>0</v>
      </c>
      <c r="AA157" s="1634">
        <f>前期実績!N156</f>
        <v>0</v>
      </c>
      <c r="AB157" s="1943">
        <f>当期実績!N156</f>
        <v>0</v>
      </c>
      <c r="AC157" s="1634">
        <f>前期実績!O156</f>
        <v>0</v>
      </c>
      <c r="AD157" s="1943">
        <f>当期実績!O156</f>
        <v>0</v>
      </c>
      <c r="AE157" s="1634">
        <f>前期実績!P156</f>
        <v>0</v>
      </c>
      <c r="AF157" s="1943">
        <f>当期実績!P156</f>
        <v>0</v>
      </c>
      <c r="AG157" s="1637">
        <f t="shared" si="18"/>
        <v>0</v>
      </c>
      <c r="AH157" s="1636">
        <f t="shared" ca="1" si="17"/>
        <v>0</v>
      </c>
      <c r="AI157" s="1636">
        <f t="shared" ca="1" si="19"/>
        <v>0</v>
      </c>
    </row>
    <row r="158" spans="2:35" ht="19">
      <c r="B158" s="1624"/>
      <c r="C158" s="1639" t="str">
        <f>IF(当期実績!C157="","",当期実績!C157)</f>
        <v/>
      </c>
      <c r="D158" s="1634">
        <f t="shared" si="14"/>
        <v>0</v>
      </c>
      <c r="E158" s="1635">
        <f t="shared" si="15"/>
        <v>0</v>
      </c>
      <c r="F158" s="1636">
        <f t="shared" si="16"/>
        <v>0</v>
      </c>
      <c r="G158" s="1634">
        <f>前期実績!D157</f>
        <v>0</v>
      </c>
      <c r="H158" s="1943">
        <f>当期実績!D157</f>
        <v>0</v>
      </c>
      <c r="I158" s="1637">
        <f>前期実績!E157</f>
        <v>0</v>
      </c>
      <c r="J158" s="1943">
        <f>当期実績!E157</f>
        <v>0</v>
      </c>
      <c r="K158" s="1634">
        <f>前期実績!F157</f>
        <v>0</v>
      </c>
      <c r="L158" s="1943">
        <f>当期実績!F157</f>
        <v>0</v>
      </c>
      <c r="M158" s="1634">
        <f>前期実績!G157</f>
        <v>0</v>
      </c>
      <c r="N158" s="1943">
        <f>当期実績!G157</f>
        <v>0</v>
      </c>
      <c r="O158" s="1634">
        <f>前期実績!H157</f>
        <v>0</v>
      </c>
      <c r="P158" s="1943">
        <f>当期実績!H157</f>
        <v>0</v>
      </c>
      <c r="Q158" s="1634">
        <f>前期実績!I157</f>
        <v>0</v>
      </c>
      <c r="R158" s="1943">
        <f>当期実績!I157</f>
        <v>0</v>
      </c>
      <c r="S158" s="1634">
        <f>前期実績!J157</f>
        <v>0</v>
      </c>
      <c r="T158" s="1943">
        <f>当期実績!J157</f>
        <v>0</v>
      </c>
      <c r="U158" s="1634">
        <f>前期実績!K157</f>
        <v>0</v>
      </c>
      <c r="V158" s="1943">
        <f>当期実績!K157</f>
        <v>0</v>
      </c>
      <c r="W158" s="1634">
        <f>前期実績!L157</f>
        <v>0</v>
      </c>
      <c r="X158" s="1943">
        <f>当期実績!L157</f>
        <v>0</v>
      </c>
      <c r="Y158" s="1634">
        <f>前期実績!M157</f>
        <v>0</v>
      </c>
      <c r="Z158" s="1943">
        <f>当期実績!M157</f>
        <v>0</v>
      </c>
      <c r="AA158" s="1634">
        <f>前期実績!N157</f>
        <v>0</v>
      </c>
      <c r="AB158" s="1943">
        <f>当期実績!N157</f>
        <v>0</v>
      </c>
      <c r="AC158" s="1634">
        <f>前期実績!O157</f>
        <v>0</v>
      </c>
      <c r="AD158" s="1943">
        <f>当期実績!O157</f>
        <v>0</v>
      </c>
      <c r="AE158" s="1634">
        <f>前期実績!P157</f>
        <v>0</v>
      </c>
      <c r="AF158" s="1943">
        <f>当期実績!P157</f>
        <v>0</v>
      </c>
      <c r="AG158" s="1637">
        <f t="shared" si="18"/>
        <v>0</v>
      </c>
      <c r="AH158" s="1636">
        <f t="shared" ca="1" si="17"/>
        <v>0</v>
      </c>
      <c r="AI158" s="1636">
        <f t="shared" ca="1" si="19"/>
        <v>0</v>
      </c>
    </row>
    <row r="159" spans="2:35" ht="19">
      <c r="B159" s="1624"/>
      <c r="C159" s="1639" t="str">
        <f>IF(当期実績!C158="","",当期実績!C158)</f>
        <v/>
      </c>
      <c r="D159" s="1634">
        <f t="shared" si="14"/>
        <v>0</v>
      </c>
      <c r="E159" s="1635">
        <f t="shared" si="15"/>
        <v>0</v>
      </c>
      <c r="F159" s="1636">
        <f t="shared" si="16"/>
        <v>0</v>
      </c>
      <c r="G159" s="1634">
        <f>前期実績!D158</f>
        <v>0</v>
      </c>
      <c r="H159" s="1943">
        <f>当期実績!D158</f>
        <v>0</v>
      </c>
      <c r="I159" s="1637">
        <f>前期実績!E158</f>
        <v>0</v>
      </c>
      <c r="J159" s="1943">
        <f>当期実績!E158</f>
        <v>0</v>
      </c>
      <c r="K159" s="1634">
        <f>前期実績!F158</f>
        <v>0</v>
      </c>
      <c r="L159" s="1943">
        <f>当期実績!F158</f>
        <v>0</v>
      </c>
      <c r="M159" s="1634">
        <f>前期実績!G158</f>
        <v>0</v>
      </c>
      <c r="N159" s="1943">
        <f>当期実績!G158</f>
        <v>0</v>
      </c>
      <c r="O159" s="1634">
        <f>前期実績!H158</f>
        <v>0</v>
      </c>
      <c r="P159" s="1943">
        <f>当期実績!H158</f>
        <v>0</v>
      </c>
      <c r="Q159" s="1634">
        <f>前期実績!I158</f>
        <v>0</v>
      </c>
      <c r="R159" s="1943">
        <f>当期実績!I158</f>
        <v>0</v>
      </c>
      <c r="S159" s="1634">
        <f>前期実績!J158</f>
        <v>0</v>
      </c>
      <c r="T159" s="1943">
        <f>当期実績!J158</f>
        <v>0</v>
      </c>
      <c r="U159" s="1634">
        <f>前期実績!K158</f>
        <v>0</v>
      </c>
      <c r="V159" s="1943">
        <f>当期実績!K158</f>
        <v>0</v>
      </c>
      <c r="W159" s="1634">
        <f>前期実績!L158</f>
        <v>0</v>
      </c>
      <c r="X159" s="1943">
        <f>当期実績!L158</f>
        <v>0</v>
      </c>
      <c r="Y159" s="1634">
        <f>前期実績!M158</f>
        <v>0</v>
      </c>
      <c r="Z159" s="1943">
        <f>当期実績!M158</f>
        <v>0</v>
      </c>
      <c r="AA159" s="1634">
        <f>前期実績!N158</f>
        <v>0</v>
      </c>
      <c r="AB159" s="1943">
        <f>当期実績!N158</f>
        <v>0</v>
      </c>
      <c r="AC159" s="1634">
        <f>前期実績!O158</f>
        <v>0</v>
      </c>
      <c r="AD159" s="1943">
        <f>当期実績!O158</f>
        <v>0</v>
      </c>
      <c r="AE159" s="1634">
        <f>前期実績!P158</f>
        <v>0</v>
      </c>
      <c r="AF159" s="1943">
        <f>当期実績!P158</f>
        <v>0</v>
      </c>
      <c r="AG159" s="1637">
        <f t="shared" si="18"/>
        <v>0</v>
      </c>
      <c r="AH159" s="1636">
        <f t="shared" ca="1" si="17"/>
        <v>0</v>
      </c>
      <c r="AI159" s="1636">
        <f t="shared" ca="1" si="19"/>
        <v>0</v>
      </c>
    </row>
    <row r="160" spans="2:35" ht="19">
      <c r="B160" s="1624"/>
      <c r="C160" s="1639" t="str">
        <f>IF(当期実績!C159="","",当期実績!C159)</f>
        <v/>
      </c>
      <c r="D160" s="1634">
        <f t="shared" si="14"/>
        <v>0</v>
      </c>
      <c r="E160" s="1635">
        <f t="shared" si="15"/>
        <v>0</v>
      </c>
      <c r="F160" s="1636">
        <f t="shared" si="16"/>
        <v>0</v>
      </c>
      <c r="G160" s="1634">
        <f>前期実績!D159</f>
        <v>0</v>
      </c>
      <c r="H160" s="1943">
        <f>当期実績!D159</f>
        <v>0</v>
      </c>
      <c r="I160" s="1637">
        <f>前期実績!E159</f>
        <v>0</v>
      </c>
      <c r="J160" s="1943">
        <f>当期実績!E159</f>
        <v>0</v>
      </c>
      <c r="K160" s="1634">
        <f>前期実績!F159</f>
        <v>0</v>
      </c>
      <c r="L160" s="1943">
        <f>当期実績!F159</f>
        <v>0</v>
      </c>
      <c r="M160" s="1634">
        <f>前期実績!G159</f>
        <v>0</v>
      </c>
      <c r="N160" s="1943">
        <f>当期実績!G159</f>
        <v>0</v>
      </c>
      <c r="O160" s="1634">
        <f>前期実績!H159</f>
        <v>0</v>
      </c>
      <c r="P160" s="1943">
        <f>当期実績!H159</f>
        <v>0</v>
      </c>
      <c r="Q160" s="1634">
        <f>前期実績!I159</f>
        <v>0</v>
      </c>
      <c r="R160" s="1943">
        <f>当期実績!I159</f>
        <v>0</v>
      </c>
      <c r="S160" s="1634">
        <f>前期実績!J159</f>
        <v>0</v>
      </c>
      <c r="T160" s="1943">
        <f>当期実績!J159</f>
        <v>0</v>
      </c>
      <c r="U160" s="1634">
        <f>前期実績!K159</f>
        <v>0</v>
      </c>
      <c r="V160" s="1943">
        <f>当期実績!K159</f>
        <v>0</v>
      </c>
      <c r="W160" s="1634">
        <f>前期実績!L159</f>
        <v>0</v>
      </c>
      <c r="X160" s="1943">
        <f>当期実績!L159</f>
        <v>0</v>
      </c>
      <c r="Y160" s="1634">
        <f>前期実績!M159</f>
        <v>0</v>
      </c>
      <c r="Z160" s="1943">
        <f>当期実績!M159</f>
        <v>0</v>
      </c>
      <c r="AA160" s="1634">
        <f>前期実績!N159</f>
        <v>0</v>
      </c>
      <c r="AB160" s="1943">
        <f>当期実績!N159</f>
        <v>0</v>
      </c>
      <c r="AC160" s="1634">
        <f>前期実績!O159</f>
        <v>0</v>
      </c>
      <c r="AD160" s="1943">
        <f>当期実績!O159</f>
        <v>0</v>
      </c>
      <c r="AE160" s="1634">
        <f>前期実績!P159</f>
        <v>0</v>
      </c>
      <c r="AF160" s="1943">
        <f>当期実績!P159</f>
        <v>0</v>
      </c>
      <c r="AG160" s="1637">
        <f t="shared" si="18"/>
        <v>0</v>
      </c>
      <c r="AH160" s="1636">
        <f t="shared" ca="1" si="17"/>
        <v>0</v>
      </c>
      <c r="AI160" s="1636">
        <f t="shared" ca="1" si="19"/>
        <v>0</v>
      </c>
    </row>
    <row r="161" spans="2:35" ht="19">
      <c r="B161" s="1624"/>
      <c r="C161" s="1639" t="str">
        <f>IF(当期実績!C160="","",当期実績!C160)</f>
        <v/>
      </c>
      <c r="D161" s="1634">
        <f t="shared" si="14"/>
        <v>0</v>
      </c>
      <c r="E161" s="1635">
        <f t="shared" si="15"/>
        <v>0</v>
      </c>
      <c r="F161" s="1636">
        <f t="shared" si="16"/>
        <v>0</v>
      </c>
      <c r="G161" s="1634">
        <f>前期実績!D160</f>
        <v>0</v>
      </c>
      <c r="H161" s="1943">
        <f>当期実績!D160</f>
        <v>0</v>
      </c>
      <c r="I161" s="1637">
        <f>前期実績!E160</f>
        <v>0</v>
      </c>
      <c r="J161" s="1943">
        <f>当期実績!E160</f>
        <v>0</v>
      </c>
      <c r="K161" s="1634">
        <f>前期実績!F160</f>
        <v>0</v>
      </c>
      <c r="L161" s="1943">
        <f>当期実績!F160</f>
        <v>0</v>
      </c>
      <c r="M161" s="1634">
        <f>前期実績!G160</f>
        <v>0</v>
      </c>
      <c r="N161" s="1943">
        <f>当期実績!G160</f>
        <v>0</v>
      </c>
      <c r="O161" s="1634">
        <f>前期実績!H160</f>
        <v>0</v>
      </c>
      <c r="P161" s="1943">
        <f>当期実績!H160</f>
        <v>0</v>
      </c>
      <c r="Q161" s="1634">
        <f>前期実績!I160</f>
        <v>0</v>
      </c>
      <c r="R161" s="1943">
        <f>当期実績!I160</f>
        <v>0</v>
      </c>
      <c r="S161" s="1634">
        <f>前期実績!J160</f>
        <v>0</v>
      </c>
      <c r="T161" s="1943">
        <f>当期実績!J160</f>
        <v>0</v>
      </c>
      <c r="U161" s="1634">
        <f>前期実績!K160</f>
        <v>0</v>
      </c>
      <c r="V161" s="1943">
        <f>当期実績!K160</f>
        <v>0</v>
      </c>
      <c r="W161" s="1634">
        <f>前期実績!L160</f>
        <v>0</v>
      </c>
      <c r="X161" s="1943">
        <f>当期実績!L160</f>
        <v>0</v>
      </c>
      <c r="Y161" s="1634">
        <f>前期実績!M160</f>
        <v>0</v>
      </c>
      <c r="Z161" s="1943">
        <f>当期実績!M160</f>
        <v>0</v>
      </c>
      <c r="AA161" s="1634">
        <f>前期実績!N160</f>
        <v>0</v>
      </c>
      <c r="AB161" s="1943">
        <f>当期実績!N160</f>
        <v>0</v>
      </c>
      <c r="AC161" s="1634">
        <f>前期実績!O160</f>
        <v>0</v>
      </c>
      <c r="AD161" s="1943">
        <f>当期実績!O160</f>
        <v>0</v>
      </c>
      <c r="AE161" s="1634">
        <f>前期実績!P160</f>
        <v>0</v>
      </c>
      <c r="AF161" s="1943">
        <f>当期実績!P160</f>
        <v>0</v>
      </c>
      <c r="AG161" s="1637">
        <f t="shared" si="18"/>
        <v>0</v>
      </c>
      <c r="AH161" s="1636">
        <f t="shared" ca="1" si="17"/>
        <v>0</v>
      </c>
      <c r="AI161" s="1636">
        <f t="shared" ca="1" si="19"/>
        <v>0</v>
      </c>
    </row>
    <row r="162" spans="2:35" ht="19">
      <c r="B162" s="1624"/>
      <c r="C162" s="1639" t="str">
        <f>IF(当期実績!C161="","",当期実績!C161)</f>
        <v/>
      </c>
      <c r="D162" s="1634">
        <f t="shared" si="14"/>
        <v>0</v>
      </c>
      <c r="E162" s="1635">
        <f t="shared" si="15"/>
        <v>0</v>
      </c>
      <c r="F162" s="1636">
        <f t="shared" si="16"/>
        <v>0</v>
      </c>
      <c r="G162" s="1634">
        <f>前期実績!D161</f>
        <v>0</v>
      </c>
      <c r="H162" s="1943">
        <f>当期実績!D161</f>
        <v>0</v>
      </c>
      <c r="I162" s="1637">
        <f>前期実績!E161</f>
        <v>0</v>
      </c>
      <c r="J162" s="1943">
        <f>当期実績!E161</f>
        <v>0</v>
      </c>
      <c r="K162" s="1634">
        <f>前期実績!F161</f>
        <v>0</v>
      </c>
      <c r="L162" s="1943">
        <f>当期実績!F161</f>
        <v>0</v>
      </c>
      <c r="M162" s="1634">
        <f>前期実績!G161</f>
        <v>0</v>
      </c>
      <c r="N162" s="1943">
        <f>当期実績!G161</f>
        <v>0</v>
      </c>
      <c r="O162" s="1634">
        <f>前期実績!H161</f>
        <v>0</v>
      </c>
      <c r="P162" s="1943">
        <f>当期実績!H161</f>
        <v>0</v>
      </c>
      <c r="Q162" s="1634">
        <f>前期実績!I161</f>
        <v>0</v>
      </c>
      <c r="R162" s="1943">
        <f>当期実績!I161</f>
        <v>0</v>
      </c>
      <c r="S162" s="1634">
        <f>前期実績!J161</f>
        <v>0</v>
      </c>
      <c r="T162" s="1943">
        <f>当期実績!J161</f>
        <v>0</v>
      </c>
      <c r="U162" s="1634">
        <f>前期実績!K161</f>
        <v>0</v>
      </c>
      <c r="V162" s="1943">
        <f>当期実績!K161</f>
        <v>0</v>
      </c>
      <c r="W162" s="1634">
        <f>前期実績!L161</f>
        <v>0</v>
      </c>
      <c r="X162" s="1943">
        <f>当期実績!L161</f>
        <v>0</v>
      </c>
      <c r="Y162" s="1634">
        <f>前期実績!M161</f>
        <v>0</v>
      </c>
      <c r="Z162" s="1943">
        <f>当期実績!M161</f>
        <v>0</v>
      </c>
      <c r="AA162" s="1634">
        <f>前期実績!N161</f>
        <v>0</v>
      </c>
      <c r="AB162" s="1943">
        <f>当期実績!N161</f>
        <v>0</v>
      </c>
      <c r="AC162" s="1634">
        <f>前期実績!O161</f>
        <v>0</v>
      </c>
      <c r="AD162" s="1943">
        <f>当期実績!O161</f>
        <v>0</v>
      </c>
      <c r="AE162" s="1634">
        <f>前期実績!P161</f>
        <v>0</v>
      </c>
      <c r="AF162" s="1943">
        <f>当期実績!P161</f>
        <v>0</v>
      </c>
      <c r="AG162" s="1637">
        <f t="shared" si="18"/>
        <v>0</v>
      </c>
      <c r="AH162" s="1636">
        <f t="shared" ca="1" si="17"/>
        <v>0</v>
      </c>
      <c r="AI162" s="1636">
        <f t="shared" ca="1" si="19"/>
        <v>0</v>
      </c>
    </row>
    <row r="163" spans="2:35" ht="19">
      <c r="B163" s="1624"/>
      <c r="C163" s="1639" t="str">
        <f>IF(当期実績!C162="","",当期実績!C162)</f>
        <v/>
      </c>
      <c r="D163" s="1634">
        <f t="shared" si="14"/>
        <v>0</v>
      </c>
      <c r="E163" s="1635">
        <f t="shared" si="15"/>
        <v>0</v>
      </c>
      <c r="F163" s="1636">
        <f t="shared" si="16"/>
        <v>0</v>
      </c>
      <c r="G163" s="1634">
        <f>前期実績!D162</f>
        <v>0</v>
      </c>
      <c r="H163" s="1943">
        <f>当期実績!D162</f>
        <v>0</v>
      </c>
      <c r="I163" s="1637">
        <f>前期実績!E162</f>
        <v>0</v>
      </c>
      <c r="J163" s="1943">
        <f>当期実績!E162</f>
        <v>0</v>
      </c>
      <c r="K163" s="1634">
        <f>前期実績!F162</f>
        <v>0</v>
      </c>
      <c r="L163" s="1943">
        <f>当期実績!F162</f>
        <v>0</v>
      </c>
      <c r="M163" s="1634">
        <f>前期実績!G162</f>
        <v>0</v>
      </c>
      <c r="N163" s="1943">
        <f>当期実績!G162</f>
        <v>0</v>
      </c>
      <c r="O163" s="1634">
        <f>前期実績!H162</f>
        <v>0</v>
      </c>
      <c r="P163" s="1943">
        <f>当期実績!H162</f>
        <v>0</v>
      </c>
      <c r="Q163" s="1634">
        <f>前期実績!I162</f>
        <v>0</v>
      </c>
      <c r="R163" s="1943">
        <f>当期実績!I162</f>
        <v>0</v>
      </c>
      <c r="S163" s="1634">
        <f>前期実績!J162</f>
        <v>0</v>
      </c>
      <c r="T163" s="1943">
        <f>当期実績!J162</f>
        <v>0</v>
      </c>
      <c r="U163" s="1634">
        <f>前期実績!K162</f>
        <v>0</v>
      </c>
      <c r="V163" s="1943">
        <f>当期実績!K162</f>
        <v>0</v>
      </c>
      <c r="W163" s="1634">
        <f>前期実績!L162</f>
        <v>0</v>
      </c>
      <c r="X163" s="1943">
        <f>当期実績!L162</f>
        <v>0</v>
      </c>
      <c r="Y163" s="1634">
        <f>前期実績!M162</f>
        <v>0</v>
      </c>
      <c r="Z163" s="1943">
        <f>当期実績!M162</f>
        <v>0</v>
      </c>
      <c r="AA163" s="1634">
        <f>前期実績!N162</f>
        <v>0</v>
      </c>
      <c r="AB163" s="1943">
        <f>当期実績!N162</f>
        <v>0</v>
      </c>
      <c r="AC163" s="1634">
        <f>前期実績!O162</f>
        <v>0</v>
      </c>
      <c r="AD163" s="1943">
        <f>当期実績!O162</f>
        <v>0</v>
      </c>
      <c r="AE163" s="1634">
        <f>前期実績!P162</f>
        <v>0</v>
      </c>
      <c r="AF163" s="1943">
        <f>当期実績!P162</f>
        <v>0</v>
      </c>
      <c r="AG163" s="1637">
        <f t="shared" si="18"/>
        <v>0</v>
      </c>
      <c r="AH163" s="1636">
        <f t="shared" ca="1" si="17"/>
        <v>0</v>
      </c>
      <c r="AI163" s="1636">
        <f t="shared" ca="1" si="19"/>
        <v>0</v>
      </c>
    </row>
    <row r="164" spans="2:35" ht="19">
      <c r="B164" s="1624"/>
      <c r="C164" s="1639" t="str">
        <f>IF(当期実績!C163="","",当期実績!C163)</f>
        <v/>
      </c>
      <c r="D164" s="1634">
        <f t="shared" si="14"/>
        <v>0</v>
      </c>
      <c r="E164" s="1635">
        <f t="shared" si="15"/>
        <v>0</v>
      </c>
      <c r="F164" s="1636">
        <f t="shared" si="16"/>
        <v>0</v>
      </c>
      <c r="G164" s="1634">
        <f>前期実績!D163</f>
        <v>0</v>
      </c>
      <c r="H164" s="1943">
        <f>当期実績!D163</f>
        <v>0</v>
      </c>
      <c r="I164" s="1637">
        <f>前期実績!E163</f>
        <v>0</v>
      </c>
      <c r="J164" s="1943">
        <f>当期実績!E163</f>
        <v>0</v>
      </c>
      <c r="K164" s="1634">
        <f>前期実績!F163</f>
        <v>0</v>
      </c>
      <c r="L164" s="1943">
        <f>当期実績!F163</f>
        <v>0</v>
      </c>
      <c r="M164" s="1634">
        <f>前期実績!G163</f>
        <v>0</v>
      </c>
      <c r="N164" s="1943">
        <f>当期実績!G163</f>
        <v>0</v>
      </c>
      <c r="O164" s="1634">
        <f>前期実績!H163</f>
        <v>0</v>
      </c>
      <c r="P164" s="1943">
        <f>当期実績!H163</f>
        <v>0</v>
      </c>
      <c r="Q164" s="1634">
        <f>前期実績!I163</f>
        <v>0</v>
      </c>
      <c r="R164" s="1943">
        <f>当期実績!I163</f>
        <v>0</v>
      </c>
      <c r="S164" s="1634">
        <f>前期実績!J163</f>
        <v>0</v>
      </c>
      <c r="T164" s="1943">
        <f>当期実績!J163</f>
        <v>0</v>
      </c>
      <c r="U164" s="1634">
        <f>前期実績!K163</f>
        <v>0</v>
      </c>
      <c r="V164" s="1943">
        <f>当期実績!K163</f>
        <v>0</v>
      </c>
      <c r="W164" s="1634">
        <f>前期実績!L163</f>
        <v>0</v>
      </c>
      <c r="X164" s="1943">
        <f>当期実績!L163</f>
        <v>0</v>
      </c>
      <c r="Y164" s="1634">
        <f>前期実績!M163</f>
        <v>0</v>
      </c>
      <c r="Z164" s="1943">
        <f>当期実績!M163</f>
        <v>0</v>
      </c>
      <c r="AA164" s="1634">
        <f>前期実績!N163</f>
        <v>0</v>
      </c>
      <c r="AB164" s="1943">
        <f>当期実績!N163</f>
        <v>0</v>
      </c>
      <c r="AC164" s="1634">
        <f>前期実績!O163</f>
        <v>0</v>
      </c>
      <c r="AD164" s="1943">
        <f>当期実績!O163</f>
        <v>0</v>
      </c>
      <c r="AE164" s="1634">
        <f>前期実績!P163</f>
        <v>0</v>
      </c>
      <c r="AF164" s="1943">
        <f>当期実績!P163</f>
        <v>0</v>
      </c>
      <c r="AG164" s="1637">
        <f t="shared" si="18"/>
        <v>0</v>
      </c>
      <c r="AH164" s="1636">
        <f t="shared" ca="1" si="17"/>
        <v>0</v>
      </c>
      <c r="AI164" s="1636">
        <f t="shared" ca="1" si="19"/>
        <v>0</v>
      </c>
    </row>
    <row r="165" spans="2:35" ht="19">
      <c r="B165" s="1624"/>
      <c r="C165" s="1639" t="str">
        <f>IF(当期実績!C164="","",当期実績!C164)</f>
        <v/>
      </c>
      <c r="D165" s="1634">
        <f t="shared" si="14"/>
        <v>0</v>
      </c>
      <c r="E165" s="1635">
        <f t="shared" si="15"/>
        <v>0</v>
      </c>
      <c r="F165" s="1636">
        <f t="shared" si="16"/>
        <v>0</v>
      </c>
      <c r="G165" s="1634">
        <f>前期実績!D164</f>
        <v>0</v>
      </c>
      <c r="H165" s="1943">
        <f>当期実績!D164</f>
        <v>0</v>
      </c>
      <c r="I165" s="1637">
        <f>前期実績!E164</f>
        <v>0</v>
      </c>
      <c r="J165" s="1943">
        <f>当期実績!E164</f>
        <v>0</v>
      </c>
      <c r="K165" s="1634">
        <f>前期実績!F164</f>
        <v>0</v>
      </c>
      <c r="L165" s="1943">
        <f>当期実績!F164</f>
        <v>0</v>
      </c>
      <c r="M165" s="1634">
        <f>前期実績!G164</f>
        <v>0</v>
      </c>
      <c r="N165" s="1943">
        <f>当期実績!G164</f>
        <v>0</v>
      </c>
      <c r="O165" s="1634">
        <f>前期実績!H164</f>
        <v>0</v>
      </c>
      <c r="P165" s="1943">
        <f>当期実績!H164</f>
        <v>0</v>
      </c>
      <c r="Q165" s="1634">
        <f>前期実績!I164</f>
        <v>0</v>
      </c>
      <c r="R165" s="1943">
        <f>当期実績!I164</f>
        <v>0</v>
      </c>
      <c r="S165" s="1634">
        <f>前期実績!J164</f>
        <v>0</v>
      </c>
      <c r="T165" s="1943">
        <f>当期実績!J164</f>
        <v>0</v>
      </c>
      <c r="U165" s="1634">
        <f>前期実績!K164</f>
        <v>0</v>
      </c>
      <c r="V165" s="1943">
        <f>当期実績!K164</f>
        <v>0</v>
      </c>
      <c r="W165" s="1634">
        <f>前期実績!L164</f>
        <v>0</v>
      </c>
      <c r="X165" s="1943">
        <f>当期実績!L164</f>
        <v>0</v>
      </c>
      <c r="Y165" s="1634">
        <f>前期実績!M164</f>
        <v>0</v>
      </c>
      <c r="Z165" s="1943">
        <f>当期実績!M164</f>
        <v>0</v>
      </c>
      <c r="AA165" s="1634">
        <f>前期実績!N164</f>
        <v>0</v>
      </c>
      <c r="AB165" s="1943">
        <f>当期実績!N164</f>
        <v>0</v>
      </c>
      <c r="AC165" s="1634">
        <f>前期実績!O164</f>
        <v>0</v>
      </c>
      <c r="AD165" s="1943">
        <f>当期実績!O164</f>
        <v>0</v>
      </c>
      <c r="AE165" s="1634">
        <f>前期実績!P164</f>
        <v>0</v>
      </c>
      <c r="AF165" s="1943">
        <f>当期実績!P164</f>
        <v>0</v>
      </c>
      <c r="AG165" s="1637">
        <f t="shared" si="18"/>
        <v>0</v>
      </c>
      <c r="AH165" s="1636">
        <f t="shared" ca="1" si="17"/>
        <v>0</v>
      </c>
      <c r="AI165" s="1636">
        <f t="shared" ca="1" si="19"/>
        <v>0</v>
      </c>
    </row>
    <row r="166" spans="2:35" ht="19">
      <c r="B166" s="1624"/>
      <c r="C166" s="1639" t="str">
        <f>IF(当期実績!C165="","",当期実績!C165)</f>
        <v/>
      </c>
      <c r="D166" s="1634">
        <f t="shared" si="14"/>
        <v>0</v>
      </c>
      <c r="E166" s="1635">
        <f t="shared" si="15"/>
        <v>0</v>
      </c>
      <c r="F166" s="1636">
        <f t="shared" si="16"/>
        <v>0</v>
      </c>
      <c r="G166" s="1634">
        <f>前期実績!D165</f>
        <v>0</v>
      </c>
      <c r="H166" s="1943">
        <f>当期実績!D165</f>
        <v>0</v>
      </c>
      <c r="I166" s="1637">
        <f>前期実績!E165</f>
        <v>0</v>
      </c>
      <c r="J166" s="1943">
        <f>当期実績!E165</f>
        <v>0</v>
      </c>
      <c r="K166" s="1634">
        <f>前期実績!F165</f>
        <v>0</v>
      </c>
      <c r="L166" s="1943">
        <f>当期実績!F165</f>
        <v>0</v>
      </c>
      <c r="M166" s="1634">
        <f>前期実績!G165</f>
        <v>0</v>
      </c>
      <c r="N166" s="1943">
        <f>当期実績!G165</f>
        <v>0</v>
      </c>
      <c r="O166" s="1634">
        <f>前期実績!H165</f>
        <v>0</v>
      </c>
      <c r="P166" s="1943">
        <f>当期実績!H165</f>
        <v>0</v>
      </c>
      <c r="Q166" s="1634">
        <f>前期実績!I165</f>
        <v>0</v>
      </c>
      <c r="R166" s="1943">
        <f>当期実績!I165</f>
        <v>0</v>
      </c>
      <c r="S166" s="1634">
        <f>前期実績!J165</f>
        <v>0</v>
      </c>
      <c r="T166" s="1943">
        <f>当期実績!J165</f>
        <v>0</v>
      </c>
      <c r="U166" s="1634">
        <f>前期実績!K165</f>
        <v>0</v>
      </c>
      <c r="V166" s="1943">
        <f>当期実績!K165</f>
        <v>0</v>
      </c>
      <c r="W166" s="1634">
        <f>前期実績!L165</f>
        <v>0</v>
      </c>
      <c r="X166" s="1943">
        <f>当期実績!L165</f>
        <v>0</v>
      </c>
      <c r="Y166" s="1634">
        <f>前期実績!M165</f>
        <v>0</v>
      </c>
      <c r="Z166" s="1943">
        <f>当期実績!M165</f>
        <v>0</v>
      </c>
      <c r="AA166" s="1634">
        <f>前期実績!N165</f>
        <v>0</v>
      </c>
      <c r="AB166" s="1943">
        <f>当期実績!N165</f>
        <v>0</v>
      </c>
      <c r="AC166" s="1634">
        <f>前期実績!O165</f>
        <v>0</v>
      </c>
      <c r="AD166" s="1943">
        <f>当期実績!O165</f>
        <v>0</v>
      </c>
      <c r="AE166" s="1634">
        <f>前期実績!P165</f>
        <v>0</v>
      </c>
      <c r="AF166" s="1943">
        <f>当期実績!P165</f>
        <v>0</v>
      </c>
      <c r="AG166" s="1637">
        <f t="shared" si="18"/>
        <v>0</v>
      </c>
      <c r="AH166" s="1636">
        <f t="shared" ca="1" si="17"/>
        <v>0</v>
      </c>
      <c r="AI166" s="1636">
        <f t="shared" ca="1" si="19"/>
        <v>0</v>
      </c>
    </row>
    <row r="167" spans="2:35" ht="19">
      <c r="B167" s="1624"/>
      <c r="C167" s="1639" t="str">
        <f>IF(当期実績!C166="","",当期実績!C166)</f>
        <v/>
      </c>
      <c r="D167" s="1634">
        <f t="shared" si="14"/>
        <v>0</v>
      </c>
      <c r="E167" s="1635">
        <f t="shared" si="15"/>
        <v>0</v>
      </c>
      <c r="F167" s="1636">
        <f t="shared" si="16"/>
        <v>0</v>
      </c>
      <c r="G167" s="1634">
        <f>前期実績!D166</f>
        <v>0</v>
      </c>
      <c r="H167" s="1943">
        <f>当期実績!D166</f>
        <v>0</v>
      </c>
      <c r="I167" s="1637">
        <f>前期実績!E166</f>
        <v>0</v>
      </c>
      <c r="J167" s="1943">
        <f>当期実績!E166</f>
        <v>0</v>
      </c>
      <c r="K167" s="1634">
        <f>前期実績!F166</f>
        <v>0</v>
      </c>
      <c r="L167" s="1943">
        <f>当期実績!F166</f>
        <v>0</v>
      </c>
      <c r="M167" s="1634">
        <f>前期実績!G166</f>
        <v>0</v>
      </c>
      <c r="N167" s="1943">
        <f>当期実績!G166</f>
        <v>0</v>
      </c>
      <c r="O167" s="1634">
        <f>前期実績!H166</f>
        <v>0</v>
      </c>
      <c r="P167" s="1943">
        <f>当期実績!H166</f>
        <v>0</v>
      </c>
      <c r="Q167" s="1634">
        <f>前期実績!I166</f>
        <v>0</v>
      </c>
      <c r="R167" s="1943">
        <f>当期実績!I166</f>
        <v>0</v>
      </c>
      <c r="S167" s="1634">
        <f>前期実績!J166</f>
        <v>0</v>
      </c>
      <c r="T167" s="1943">
        <f>当期実績!J166</f>
        <v>0</v>
      </c>
      <c r="U167" s="1634">
        <f>前期実績!K166</f>
        <v>0</v>
      </c>
      <c r="V167" s="1943">
        <f>当期実績!K166</f>
        <v>0</v>
      </c>
      <c r="W167" s="1634">
        <f>前期実績!L166</f>
        <v>0</v>
      </c>
      <c r="X167" s="1943">
        <f>当期実績!L166</f>
        <v>0</v>
      </c>
      <c r="Y167" s="1634">
        <f>前期実績!M166</f>
        <v>0</v>
      </c>
      <c r="Z167" s="1943">
        <f>当期実績!M166</f>
        <v>0</v>
      </c>
      <c r="AA167" s="1634">
        <f>前期実績!N166</f>
        <v>0</v>
      </c>
      <c r="AB167" s="1943">
        <f>当期実績!N166</f>
        <v>0</v>
      </c>
      <c r="AC167" s="1634">
        <f>前期実績!O166</f>
        <v>0</v>
      </c>
      <c r="AD167" s="1943">
        <f>当期実績!O166</f>
        <v>0</v>
      </c>
      <c r="AE167" s="1634">
        <f>前期実績!P166</f>
        <v>0</v>
      </c>
      <c r="AF167" s="1943">
        <f>当期実績!P166</f>
        <v>0</v>
      </c>
      <c r="AG167" s="1637">
        <f t="shared" si="18"/>
        <v>0</v>
      </c>
      <c r="AH167" s="1636">
        <f t="shared" ca="1" si="17"/>
        <v>0</v>
      </c>
      <c r="AI167" s="1636">
        <f t="shared" ca="1" si="19"/>
        <v>0</v>
      </c>
    </row>
    <row r="168" spans="2:35" ht="19">
      <c r="B168" s="1624"/>
      <c r="C168" s="1639" t="str">
        <f>IF(当期実績!C167="","",当期実績!C167)</f>
        <v/>
      </c>
      <c r="D168" s="1634">
        <f t="shared" si="14"/>
        <v>0</v>
      </c>
      <c r="E168" s="1635">
        <f t="shared" si="15"/>
        <v>0</v>
      </c>
      <c r="F168" s="1636">
        <f t="shared" si="16"/>
        <v>0</v>
      </c>
      <c r="G168" s="1634">
        <f>前期実績!D167</f>
        <v>0</v>
      </c>
      <c r="H168" s="1943">
        <f>当期実績!D167</f>
        <v>0</v>
      </c>
      <c r="I168" s="1637">
        <f>前期実績!E167</f>
        <v>0</v>
      </c>
      <c r="J168" s="1943">
        <f>当期実績!E167</f>
        <v>0</v>
      </c>
      <c r="K168" s="1634">
        <f>前期実績!F167</f>
        <v>0</v>
      </c>
      <c r="L168" s="1943">
        <f>当期実績!F167</f>
        <v>0</v>
      </c>
      <c r="M168" s="1634">
        <f>前期実績!G167</f>
        <v>0</v>
      </c>
      <c r="N168" s="1943">
        <f>当期実績!G167</f>
        <v>0</v>
      </c>
      <c r="O168" s="1634">
        <f>前期実績!H167</f>
        <v>0</v>
      </c>
      <c r="P168" s="1943">
        <f>当期実績!H167</f>
        <v>0</v>
      </c>
      <c r="Q168" s="1634">
        <f>前期実績!I167</f>
        <v>0</v>
      </c>
      <c r="R168" s="1943">
        <f>当期実績!I167</f>
        <v>0</v>
      </c>
      <c r="S168" s="1634">
        <f>前期実績!J167</f>
        <v>0</v>
      </c>
      <c r="T168" s="1943">
        <f>当期実績!J167</f>
        <v>0</v>
      </c>
      <c r="U168" s="1634">
        <f>前期実績!K167</f>
        <v>0</v>
      </c>
      <c r="V168" s="1943">
        <f>当期実績!K167</f>
        <v>0</v>
      </c>
      <c r="W168" s="1634">
        <f>前期実績!L167</f>
        <v>0</v>
      </c>
      <c r="X168" s="1943">
        <f>当期実績!L167</f>
        <v>0</v>
      </c>
      <c r="Y168" s="1634">
        <f>前期実績!M167</f>
        <v>0</v>
      </c>
      <c r="Z168" s="1943">
        <f>当期実績!M167</f>
        <v>0</v>
      </c>
      <c r="AA168" s="1634">
        <f>前期実績!N167</f>
        <v>0</v>
      </c>
      <c r="AB168" s="1943">
        <f>当期実績!N167</f>
        <v>0</v>
      </c>
      <c r="AC168" s="1634">
        <f>前期実績!O167</f>
        <v>0</v>
      </c>
      <c r="AD168" s="1943">
        <f>当期実績!O167</f>
        <v>0</v>
      </c>
      <c r="AE168" s="1634">
        <f>前期実績!P167</f>
        <v>0</v>
      </c>
      <c r="AF168" s="1943">
        <f>当期実績!P167</f>
        <v>0</v>
      </c>
      <c r="AG168" s="1637">
        <f t="shared" si="18"/>
        <v>0</v>
      </c>
      <c r="AH168" s="1636">
        <f t="shared" ca="1" si="17"/>
        <v>0</v>
      </c>
      <c r="AI168" s="1636">
        <f t="shared" ca="1" si="19"/>
        <v>0</v>
      </c>
    </row>
    <row r="169" spans="2:35" ht="19">
      <c r="B169" s="1624"/>
      <c r="C169" s="1639" t="str">
        <f>IF(当期実績!C168="","",当期実績!C168)</f>
        <v/>
      </c>
      <c r="D169" s="1634">
        <f t="shared" si="14"/>
        <v>0</v>
      </c>
      <c r="E169" s="1635">
        <f t="shared" si="15"/>
        <v>0</v>
      </c>
      <c r="F169" s="1636">
        <f t="shared" si="16"/>
        <v>0</v>
      </c>
      <c r="G169" s="1634">
        <f>前期実績!D168</f>
        <v>0</v>
      </c>
      <c r="H169" s="1943">
        <f>当期実績!D168</f>
        <v>0</v>
      </c>
      <c r="I169" s="1637">
        <f>前期実績!E168</f>
        <v>0</v>
      </c>
      <c r="J169" s="1943">
        <f>当期実績!E168</f>
        <v>0</v>
      </c>
      <c r="K169" s="1634">
        <f>前期実績!F168</f>
        <v>0</v>
      </c>
      <c r="L169" s="1943">
        <f>当期実績!F168</f>
        <v>0</v>
      </c>
      <c r="M169" s="1634">
        <f>前期実績!G168</f>
        <v>0</v>
      </c>
      <c r="N169" s="1943">
        <f>当期実績!G168</f>
        <v>0</v>
      </c>
      <c r="O169" s="1634">
        <f>前期実績!H168</f>
        <v>0</v>
      </c>
      <c r="P169" s="1943">
        <f>当期実績!H168</f>
        <v>0</v>
      </c>
      <c r="Q169" s="1634">
        <f>前期実績!I168</f>
        <v>0</v>
      </c>
      <c r="R169" s="1943">
        <f>当期実績!I168</f>
        <v>0</v>
      </c>
      <c r="S169" s="1634">
        <f>前期実績!J168</f>
        <v>0</v>
      </c>
      <c r="T169" s="1943">
        <f>当期実績!J168</f>
        <v>0</v>
      </c>
      <c r="U169" s="1634">
        <f>前期実績!K168</f>
        <v>0</v>
      </c>
      <c r="V169" s="1943">
        <f>当期実績!K168</f>
        <v>0</v>
      </c>
      <c r="W169" s="1634">
        <f>前期実績!L168</f>
        <v>0</v>
      </c>
      <c r="X169" s="1943">
        <f>当期実績!L168</f>
        <v>0</v>
      </c>
      <c r="Y169" s="1634">
        <f>前期実績!M168</f>
        <v>0</v>
      </c>
      <c r="Z169" s="1943">
        <f>当期実績!M168</f>
        <v>0</v>
      </c>
      <c r="AA169" s="1634">
        <f>前期実績!N168</f>
        <v>0</v>
      </c>
      <c r="AB169" s="1943">
        <f>当期実績!N168</f>
        <v>0</v>
      </c>
      <c r="AC169" s="1634">
        <f>前期実績!O168</f>
        <v>0</v>
      </c>
      <c r="AD169" s="1943">
        <f>当期実績!O168</f>
        <v>0</v>
      </c>
      <c r="AE169" s="1634">
        <f>前期実績!P168</f>
        <v>0</v>
      </c>
      <c r="AF169" s="1943">
        <f>当期実績!P168</f>
        <v>0</v>
      </c>
      <c r="AG169" s="1637">
        <f t="shared" si="18"/>
        <v>0</v>
      </c>
      <c r="AH169" s="1636">
        <f t="shared" ca="1" si="17"/>
        <v>0</v>
      </c>
      <c r="AI169" s="1636">
        <f t="shared" ca="1" si="19"/>
        <v>0</v>
      </c>
    </row>
    <row r="170" spans="2:35" ht="19">
      <c r="B170" s="1624"/>
      <c r="C170" s="1639" t="str">
        <f>IF(当期実績!C169="","",当期実績!C169)</f>
        <v/>
      </c>
      <c r="D170" s="1634">
        <f t="shared" si="14"/>
        <v>0</v>
      </c>
      <c r="E170" s="1635">
        <f t="shared" si="15"/>
        <v>0</v>
      </c>
      <c r="F170" s="1636">
        <f t="shared" si="16"/>
        <v>0</v>
      </c>
      <c r="G170" s="1634">
        <f>前期実績!D169</f>
        <v>0</v>
      </c>
      <c r="H170" s="1943">
        <f>当期実績!D169</f>
        <v>0</v>
      </c>
      <c r="I170" s="1637">
        <f>前期実績!E169</f>
        <v>0</v>
      </c>
      <c r="J170" s="1943">
        <f>当期実績!E169</f>
        <v>0</v>
      </c>
      <c r="K170" s="1634">
        <f>前期実績!F169</f>
        <v>0</v>
      </c>
      <c r="L170" s="1943">
        <f>当期実績!F169</f>
        <v>0</v>
      </c>
      <c r="M170" s="1634">
        <f>前期実績!G169</f>
        <v>0</v>
      </c>
      <c r="N170" s="1943">
        <f>当期実績!G169</f>
        <v>0</v>
      </c>
      <c r="O170" s="1634">
        <f>前期実績!H169</f>
        <v>0</v>
      </c>
      <c r="P170" s="1943">
        <f>当期実績!H169</f>
        <v>0</v>
      </c>
      <c r="Q170" s="1634">
        <f>前期実績!I169</f>
        <v>0</v>
      </c>
      <c r="R170" s="1943">
        <f>当期実績!I169</f>
        <v>0</v>
      </c>
      <c r="S170" s="1634">
        <f>前期実績!J169</f>
        <v>0</v>
      </c>
      <c r="T170" s="1943">
        <f>当期実績!J169</f>
        <v>0</v>
      </c>
      <c r="U170" s="1634">
        <f>前期実績!K169</f>
        <v>0</v>
      </c>
      <c r="V170" s="1943">
        <f>当期実績!K169</f>
        <v>0</v>
      </c>
      <c r="W170" s="1634">
        <f>前期実績!L169</f>
        <v>0</v>
      </c>
      <c r="X170" s="1943">
        <f>当期実績!L169</f>
        <v>0</v>
      </c>
      <c r="Y170" s="1634">
        <f>前期実績!M169</f>
        <v>0</v>
      </c>
      <c r="Z170" s="1943">
        <f>当期実績!M169</f>
        <v>0</v>
      </c>
      <c r="AA170" s="1634">
        <f>前期実績!N169</f>
        <v>0</v>
      </c>
      <c r="AB170" s="1943">
        <f>当期実績!N169</f>
        <v>0</v>
      </c>
      <c r="AC170" s="1634">
        <f>前期実績!O169</f>
        <v>0</v>
      </c>
      <c r="AD170" s="1943">
        <f>当期実績!O169</f>
        <v>0</v>
      </c>
      <c r="AE170" s="1634">
        <f>前期実績!P169</f>
        <v>0</v>
      </c>
      <c r="AF170" s="1943">
        <f>当期実績!P169</f>
        <v>0</v>
      </c>
      <c r="AG170" s="1637">
        <f t="shared" si="18"/>
        <v>0</v>
      </c>
      <c r="AH170" s="1636">
        <f t="shared" ca="1" si="17"/>
        <v>0</v>
      </c>
      <c r="AI170" s="1636">
        <f t="shared" ca="1" si="19"/>
        <v>0</v>
      </c>
    </row>
    <row r="171" spans="2:35" ht="19">
      <c r="B171" s="1624"/>
      <c r="C171" s="1639" t="str">
        <f>IF(当期実績!C170="","",当期実績!C170)</f>
        <v/>
      </c>
      <c r="D171" s="1634">
        <f t="shared" si="14"/>
        <v>0</v>
      </c>
      <c r="E171" s="1635">
        <f t="shared" si="15"/>
        <v>0</v>
      </c>
      <c r="F171" s="1636">
        <f t="shared" si="16"/>
        <v>0</v>
      </c>
      <c r="G171" s="1634">
        <f>前期実績!D170</f>
        <v>0</v>
      </c>
      <c r="H171" s="1943">
        <f>当期実績!D170</f>
        <v>0</v>
      </c>
      <c r="I171" s="1637">
        <f>前期実績!E170</f>
        <v>0</v>
      </c>
      <c r="J171" s="1943">
        <f>当期実績!E170</f>
        <v>0</v>
      </c>
      <c r="K171" s="1634">
        <f>前期実績!F170</f>
        <v>0</v>
      </c>
      <c r="L171" s="1943">
        <f>当期実績!F170</f>
        <v>0</v>
      </c>
      <c r="M171" s="1634">
        <f>前期実績!G170</f>
        <v>0</v>
      </c>
      <c r="N171" s="1943">
        <f>当期実績!G170</f>
        <v>0</v>
      </c>
      <c r="O171" s="1634">
        <f>前期実績!H170</f>
        <v>0</v>
      </c>
      <c r="P171" s="1943">
        <f>当期実績!H170</f>
        <v>0</v>
      </c>
      <c r="Q171" s="1634">
        <f>前期実績!I170</f>
        <v>0</v>
      </c>
      <c r="R171" s="1943">
        <f>当期実績!I170</f>
        <v>0</v>
      </c>
      <c r="S171" s="1634">
        <f>前期実績!J170</f>
        <v>0</v>
      </c>
      <c r="T171" s="1943">
        <f>当期実績!J170</f>
        <v>0</v>
      </c>
      <c r="U171" s="1634">
        <f>前期実績!K170</f>
        <v>0</v>
      </c>
      <c r="V171" s="1943">
        <f>当期実績!K170</f>
        <v>0</v>
      </c>
      <c r="W171" s="1634">
        <f>前期実績!L170</f>
        <v>0</v>
      </c>
      <c r="X171" s="1943">
        <f>当期実績!L170</f>
        <v>0</v>
      </c>
      <c r="Y171" s="1634">
        <f>前期実績!M170</f>
        <v>0</v>
      </c>
      <c r="Z171" s="1943">
        <f>当期実績!M170</f>
        <v>0</v>
      </c>
      <c r="AA171" s="1634">
        <f>前期実績!N170</f>
        <v>0</v>
      </c>
      <c r="AB171" s="1943">
        <f>当期実績!N170</f>
        <v>0</v>
      </c>
      <c r="AC171" s="1634">
        <f>前期実績!O170</f>
        <v>0</v>
      </c>
      <c r="AD171" s="1943">
        <f>当期実績!O170</f>
        <v>0</v>
      </c>
      <c r="AE171" s="1634">
        <f>前期実績!P170</f>
        <v>0</v>
      </c>
      <c r="AF171" s="1943">
        <f>当期実績!P170</f>
        <v>0</v>
      </c>
      <c r="AG171" s="1637">
        <f t="shared" si="18"/>
        <v>0</v>
      </c>
      <c r="AH171" s="1636">
        <f t="shared" ca="1" si="17"/>
        <v>0</v>
      </c>
      <c r="AI171" s="1636">
        <f t="shared" ca="1" si="19"/>
        <v>0</v>
      </c>
    </row>
    <row r="172" spans="2:35" ht="19">
      <c r="B172" s="1624"/>
      <c r="C172" s="1639" t="str">
        <f>IF(当期実績!C171="","",当期実績!C171)</f>
        <v/>
      </c>
      <c r="D172" s="1634">
        <f t="shared" si="14"/>
        <v>0</v>
      </c>
      <c r="E172" s="1635">
        <f t="shared" si="15"/>
        <v>0</v>
      </c>
      <c r="F172" s="1636">
        <f t="shared" si="16"/>
        <v>0</v>
      </c>
      <c r="G172" s="1634">
        <f>前期実績!D171</f>
        <v>0</v>
      </c>
      <c r="H172" s="1943">
        <f>当期実績!D171</f>
        <v>0</v>
      </c>
      <c r="I172" s="1637">
        <f>前期実績!E171</f>
        <v>0</v>
      </c>
      <c r="J172" s="1943">
        <f>当期実績!E171</f>
        <v>0</v>
      </c>
      <c r="K172" s="1634">
        <f>前期実績!F171</f>
        <v>0</v>
      </c>
      <c r="L172" s="1943">
        <f>当期実績!F171</f>
        <v>0</v>
      </c>
      <c r="M172" s="1634">
        <f>前期実績!G171</f>
        <v>0</v>
      </c>
      <c r="N172" s="1943">
        <f>当期実績!G171</f>
        <v>0</v>
      </c>
      <c r="O172" s="1634">
        <f>前期実績!H171</f>
        <v>0</v>
      </c>
      <c r="P172" s="1943">
        <f>当期実績!H171</f>
        <v>0</v>
      </c>
      <c r="Q172" s="1634">
        <f>前期実績!I171</f>
        <v>0</v>
      </c>
      <c r="R172" s="1943">
        <f>当期実績!I171</f>
        <v>0</v>
      </c>
      <c r="S172" s="1634">
        <f>前期実績!J171</f>
        <v>0</v>
      </c>
      <c r="T172" s="1943">
        <f>当期実績!J171</f>
        <v>0</v>
      </c>
      <c r="U172" s="1634">
        <f>前期実績!K171</f>
        <v>0</v>
      </c>
      <c r="V172" s="1943">
        <f>当期実績!K171</f>
        <v>0</v>
      </c>
      <c r="W172" s="1634">
        <f>前期実績!L171</f>
        <v>0</v>
      </c>
      <c r="X172" s="1943">
        <f>当期実績!L171</f>
        <v>0</v>
      </c>
      <c r="Y172" s="1634">
        <f>前期実績!M171</f>
        <v>0</v>
      </c>
      <c r="Z172" s="1943">
        <f>当期実績!M171</f>
        <v>0</v>
      </c>
      <c r="AA172" s="1634">
        <f>前期実績!N171</f>
        <v>0</v>
      </c>
      <c r="AB172" s="1943">
        <f>当期実績!N171</f>
        <v>0</v>
      </c>
      <c r="AC172" s="1634">
        <f>前期実績!O171</f>
        <v>0</v>
      </c>
      <c r="AD172" s="1943">
        <f>当期実績!O171</f>
        <v>0</v>
      </c>
      <c r="AE172" s="1634">
        <f>前期実績!P171</f>
        <v>0</v>
      </c>
      <c r="AF172" s="1943">
        <f>当期実績!P171</f>
        <v>0</v>
      </c>
      <c r="AG172" s="1637">
        <f t="shared" si="18"/>
        <v>0</v>
      </c>
      <c r="AH172" s="1636">
        <f t="shared" ca="1" si="17"/>
        <v>0</v>
      </c>
      <c r="AI172" s="1636">
        <f t="shared" ca="1" si="19"/>
        <v>0</v>
      </c>
    </row>
    <row r="173" spans="2:35" ht="19">
      <c r="B173" s="1624"/>
      <c r="C173" s="1639" t="str">
        <f>IF(当期実績!C172="","",当期実績!C172)</f>
        <v/>
      </c>
      <c r="D173" s="1634">
        <f t="shared" si="14"/>
        <v>0</v>
      </c>
      <c r="E173" s="1635">
        <f t="shared" si="15"/>
        <v>0</v>
      </c>
      <c r="F173" s="1636">
        <f t="shared" si="16"/>
        <v>0</v>
      </c>
      <c r="G173" s="1634">
        <f>前期実績!D172</f>
        <v>0</v>
      </c>
      <c r="H173" s="1943">
        <f>当期実績!D172</f>
        <v>0</v>
      </c>
      <c r="I173" s="1637">
        <f>前期実績!E172</f>
        <v>0</v>
      </c>
      <c r="J173" s="1943">
        <f>当期実績!E172</f>
        <v>0</v>
      </c>
      <c r="K173" s="1634">
        <f>前期実績!F172</f>
        <v>0</v>
      </c>
      <c r="L173" s="1943">
        <f>当期実績!F172</f>
        <v>0</v>
      </c>
      <c r="M173" s="1634">
        <f>前期実績!G172</f>
        <v>0</v>
      </c>
      <c r="N173" s="1943">
        <f>当期実績!G172</f>
        <v>0</v>
      </c>
      <c r="O173" s="1634">
        <f>前期実績!H172</f>
        <v>0</v>
      </c>
      <c r="P173" s="1943">
        <f>当期実績!H172</f>
        <v>0</v>
      </c>
      <c r="Q173" s="1634">
        <f>前期実績!I172</f>
        <v>0</v>
      </c>
      <c r="R173" s="1943">
        <f>当期実績!I172</f>
        <v>0</v>
      </c>
      <c r="S173" s="1634">
        <f>前期実績!J172</f>
        <v>0</v>
      </c>
      <c r="T173" s="1943">
        <f>当期実績!J172</f>
        <v>0</v>
      </c>
      <c r="U173" s="1634">
        <f>前期実績!K172</f>
        <v>0</v>
      </c>
      <c r="V173" s="1943">
        <f>当期実績!K172</f>
        <v>0</v>
      </c>
      <c r="W173" s="1634">
        <f>前期実績!L172</f>
        <v>0</v>
      </c>
      <c r="X173" s="1943">
        <f>当期実績!L172</f>
        <v>0</v>
      </c>
      <c r="Y173" s="1634">
        <f>前期実績!M172</f>
        <v>0</v>
      </c>
      <c r="Z173" s="1943">
        <f>当期実績!M172</f>
        <v>0</v>
      </c>
      <c r="AA173" s="1634">
        <f>前期実績!N172</f>
        <v>0</v>
      </c>
      <c r="AB173" s="1943">
        <f>当期実績!N172</f>
        <v>0</v>
      </c>
      <c r="AC173" s="1634">
        <f>前期実績!O172</f>
        <v>0</v>
      </c>
      <c r="AD173" s="1943">
        <f>当期実績!O172</f>
        <v>0</v>
      </c>
      <c r="AE173" s="1634">
        <f>前期実績!P172</f>
        <v>0</v>
      </c>
      <c r="AF173" s="1943">
        <f>当期実績!P172</f>
        <v>0</v>
      </c>
      <c r="AG173" s="1637">
        <f t="shared" si="18"/>
        <v>0</v>
      </c>
      <c r="AH173" s="1636">
        <f t="shared" ca="1" si="17"/>
        <v>0</v>
      </c>
      <c r="AI173" s="1636">
        <f t="shared" ca="1" si="19"/>
        <v>0</v>
      </c>
    </row>
    <row r="174" spans="2:35" ht="19">
      <c r="B174" s="1624"/>
      <c r="C174" s="1639" t="str">
        <f>IF(当期実績!C173="","",当期実績!C173)</f>
        <v/>
      </c>
      <c r="D174" s="1634">
        <f t="shared" si="14"/>
        <v>0</v>
      </c>
      <c r="E174" s="1635">
        <f t="shared" si="15"/>
        <v>0</v>
      </c>
      <c r="F174" s="1636">
        <f t="shared" si="16"/>
        <v>0</v>
      </c>
      <c r="G174" s="1634">
        <f>前期実績!D173</f>
        <v>0</v>
      </c>
      <c r="H174" s="1943">
        <f>当期実績!D173</f>
        <v>0</v>
      </c>
      <c r="I174" s="1637">
        <f>前期実績!E173</f>
        <v>0</v>
      </c>
      <c r="J174" s="1943">
        <f>当期実績!E173</f>
        <v>0</v>
      </c>
      <c r="K174" s="1634">
        <f>前期実績!F173</f>
        <v>0</v>
      </c>
      <c r="L174" s="1943">
        <f>当期実績!F173</f>
        <v>0</v>
      </c>
      <c r="M174" s="1634">
        <f>前期実績!G173</f>
        <v>0</v>
      </c>
      <c r="N174" s="1943">
        <f>当期実績!G173</f>
        <v>0</v>
      </c>
      <c r="O174" s="1634">
        <f>前期実績!H173</f>
        <v>0</v>
      </c>
      <c r="P174" s="1943">
        <f>当期実績!H173</f>
        <v>0</v>
      </c>
      <c r="Q174" s="1634">
        <f>前期実績!I173</f>
        <v>0</v>
      </c>
      <c r="R174" s="1943">
        <f>当期実績!I173</f>
        <v>0</v>
      </c>
      <c r="S174" s="1634">
        <f>前期実績!J173</f>
        <v>0</v>
      </c>
      <c r="T174" s="1943">
        <f>当期実績!J173</f>
        <v>0</v>
      </c>
      <c r="U174" s="1634">
        <f>前期実績!K173</f>
        <v>0</v>
      </c>
      <c r="V174" s="1943">
        <f>当期実績!K173</f>
        <v>0</v>
      </c>
      <c r="W174" s="1634">
        <f>前期実績!L173</f>
        <v>0</v>
      </c>
      <c r="X174" s="1943">
        <f>当期実績!L173</f>
        <v>0</v>
      </c>
      <c r="Y174" s="1634">
        <f>前期実績!M173</f>
        <v>0</v>
      </c>
      <c r="Z174" s="1943">
        <f>当期実績!M173</f>
        <v>0</v>
      </c>
      <c r="AA174" s="1634">
        <f>前期実績!N173</f>
        <v>0</v>
      </c>
      <c r="AB174" s="1943">
        <f>当期実績!N173</f>
        <v>0</v>
      </c>
      <c r="AC174" s="1634">
        <f>前期実績!O173</f>
        <v>0</v>
      </c>
      <c r="AD174" s="1943">
        <f>当期実績!O173</f>
        <v>0</v>
      </c>
      <c r="AE174" s="1634">
        <f>前期実績!P173</f>
        <v>0</v>
      </c>
      <c r="AF174" s="1943">
        <f>当期実績!P173</f>
        <v>0</v>
      </c>
      <c r="AG174" s="1637">
        <f t="shared" si="18"/>
        <v>0</v>
      </c>
      <c r="AH174" s="1636">
        <f t="shared" ca="1" si="17"/>
        <v>0</v>
      </c>
      <c r="AI174" s="1636">
        <f t="shared" ca="1" si="19"/>
        <v>0</v>
      </c>
    </row>
    <row r="175" spans="2:35" ht="19">
      <c r="B175" s="1624"/>
      <c r="C175" s="1639" t="str">
        <f>IF(当期実績!C174="","",当期実績!C174)</f>
        <v/>
      </c>
      <c r="D175" s="1634">
        <f t="shared" si="14"/>
        <v>0</v>
      </c>
      <c r="E175" s="1635">
        <f t="shared" si="15"/>
        <v>0</v>
      </c>
      <c r="F175" s="1636">
        <f t="shared" si="16"/>
        <v>0</v>
      </c>
      <c r="G175" s="1634">
        <f>前期実績!D174</f>
        <v>0</v>
      </c>
      <c r="H175" s="1943">
        <f>当期実績!D174</f>
        <v>0</v>
      </c>
      <c r="I175" s="1637">
        <f>前期実績!E174</f>
        <v>0</v>
      </c>
      <c r="J175" s="1943">
        <f>当期実績!E174</f>
        <v>0</v>
      </c>
      <c r="K175" s="1634">
        <f>前期実績!F174</f>
        <v>0</v>
      </c>
      <c r="L175" s="1943">
        <f>当期実績!F174</f>
        <v>0</v>
      </c>
      <c r="M175" s="1634">
        <f>前期実績!G174</f>
        <v>0</v>
      </c>
      <c r="N175" s="1943">
        <f>当期実績!G174</f>
        <v>0</v>
      </c>
      <c r="O175" s="1634">
        <f>前期実績!H174</f>
        <v>0</v>
      </c>
      <c r="P175" s="1943">
        <f>当期実績!H174</f>
        <v>0</v>
      </c>
      <c r="Q175" s="1634">
        <f>前期実績!I174</f>
        <v>0</v>
      </c>
      <c r="R175" s="1943">
        <f>当期実績!I174</f>
        <v>0</v>
      </c>
      <c r="S175" s="1634">
        <f>前期実績!J174</f>
        <v>0</v>
      </c>
      <c r="T175" s="1943">
        <f>当期実績!J174</f>
        <v>0</v>
      </c>
      <c r="U175" s="1634">
        <f>前期実績!K174</f>
        <v>0</v>
      </c>
      <c r="V175" s="1943">
        <f>当期実績!K174</f>
        <v>0</v>
      </c>
      <c r="W175" s="1634">
        <f>前期実績!L174</f>
        <v>0</v>
      </c>
      <c r="X175" s="1943">
        <f>当期実績!L174</f>
        <v>0</v>
      </c>
      <c r="Y175" s="1634">
        <f>前期実績!M174</f>
        <v>0</v>
      </c>
      <c r="Z175" s="1943">
        <f>当期実績!M174</f>
        <v>0</v>
      </c>
      <c r="AA175" s="1634">
        <f>前期実績!N174</f>
        <v>0</v>
      </c>
      <c r="AB175" s="1943">
        <f>当期実績!N174</f>
        <v>0</v>
      </c>
      <c r="AC175" s="1634">
        <f>前期実績!O174</f>
        <v>0</v>
      </c>
      <c r="AD175" s="1943">
        <f>当期実績!O174</f>
        <v>0</v>
      </c>
      <c r="AE175" s="1634">
        <f>前期実績!P174</f>
        <v>0</v>
      </c>
      <c r="AF175" s="1943">
        <f>当期実績!P174</f>
        <v>0</v>
      </c>
      <c r="AG175" s="1637">
        <f t="shared" si="18"/>
        <v>0</v>
      </c>
      <c r="AH175" s="1636">
        <f t="shared" ca="1" si="17"/>
        <v>0</v>
      </c>
      <c r="AI175" s="1636">
        <f t="shared" ca="1" si="19"/>
        <v>0</v>
      </c>
    </row>
    <row r="176" spans="2:35" ht="19">
      <c r="B176" s="1624"/>
      <c r="C176" s="1639" t="str">
        <f>IF(当期実績!C175="","",当期実績!C175)</f>
        <v/>
      </c>
      <c r="D176" s="1634">
        <f t="shared" si="14"/>
        <v>0</v>
      </c>
      <c r="E176" s="1635">
        <f t="shared" si="15"/>
        <v>0</v>
      </c>
      <c r="F176" s="1636">
        <f t="shared" si="16"/>
        <v>0</v>
      </c>
      <c r="G176" s="1634">
        <f>前期実績!D175</f>
        <v>0</v>
      </c>
      <c r="H176" s="1943">
        <f>当期実績!D175</f>
        <v>0</v>
      </c>
      <c r="I176" s="1637">
        <f>前期実績!E175</f>
        <v>0</v>
      </c>
      <c r="J176" s="1943">
        <f>当期実績!E175</f>
        <v>0</v>
      </c>
      <c r="K176" s="1634">
        <f>前期実績!F175</f>
        <v>0</v>
      </c>
      <c r="L176" s="1943">
        <f>当期実績!F175</f>
        <v>0</v>
      </c>
      <c r="M176" s="1634">
        <f>前期実績!G175</f>
        <v>0</v>
      </c>
      <c r="N176" s="1943">
        <f>当期実績!G175</f>
        <v>0</v>
      </c>
      <c r="O176" s="1634">
        <f>前期実績!H175</f>
        <v>0</v>
      </c>
      <c r="P176" s="1943">
        <f>当期実績!H175</f>
        <v>0</v>
      </c>
      <c r="Q176" s="1634">
        <f>前期実績!I175</f>
        <v>0</v>
      </c>
      <c r="R176" s="1943">
        <f>当期実績!I175</f>
        <v>0</v>
      </c>
      <c r="S176" s="1634">
        <f>前期実績!J175</f>
        <v>0</v>
      </c>
      <c r="T176" s="1943">
        <f>当期実績!J175</f>
        <v>0</v>
      </c>
      <c r="U176" s="1634">
        <f>前期実績!K175</f>
        <v>0</v>
      </c>
      <c r="V176" s="1943">
        <f>当期実績!K175</f>
        <v>0</v>
      </c>
      <c r="W176" s="1634">
        <f>前期実績!L175</f>
        <v>0</v>
      </c>
      <c r="X176" s="1943">
        <f>当期実績!L175</f>
        <v>0</v>
      </c>
      <c r="Y176" s="1634">
        <f>前期実績!M175</f>
        <v>0</v>
      </c>
      <c r="Z176" s="1943">
        <f>当期実績!M175</f>
        <v>0</v>
      </c>
      <c r="AA176" s="1634">
        <f>前期実績!N175</f>
        <v>0</v>
      </c>
      <c r="AB176" s="1943">
        <f>当期実績!N175</f>
        <v>0</v>
      </c>
      <c r="AC176" s="1634">
        <f>前期実績!O175</f>
        <v>0</v>
      </c>
      <c r="AD176" s="1943">
        <f>当期実績!O175</f>
        <v>0</v>
      </c>
      <c r="AE176" s="1634">
        <f>前期実績!P175</f>
        <v>0</v>
      </c>
      <c r="AF176" s="1943">
        <f>当期実績!P175</f>
        <v>0</v>
      </c>
      <c r="AG176" s="1637">
        <f t="shared" si="18"/>
        <v>0</v>
      </c>
      <c r="AH176" s="1636">
        <f t="shared" ca="1" si="17"/>
        <v>0</v>
      </c>
      <c r="AI176" s="1636">
        <f t="shared" ca="1" si="19"/>
        <v>0</v>
      </c>
    </row>
    <row r="177" spans="2:35" ht="19">
      <c r="B177" s="1624"/>
      <c r="C177" s="1639" t="str">
        <f>IF(当期実績!C176="","",当期実績!C176)</f>
        <v/>
      </c>
      <c r="D177" s="1634">
        <f t="shared" si="14"/>
        <v>0</v>
      </c>
      <c r="E177" s="1635">
        <f t="shared" si="15"/>
        <v>0</v>
      </c>
      <c r="F177" s="1636">
        <f t="shared" si="16"/>
        <v>0</v>
      </c>
      <c r="G177" s="1634">
        <f>前期実績!D176</f>
        <v>0</v>
      </c>
      <c r="H177" s="1943">
        <f>当期実績!D176</f>
        <v>0</v>
      </c>
      <c r="I177" s="1637">
        <f>前期実績!E176</f>
        <v>0</v>
      </c>
      <c r="J177" s="1943">
        <f>当期実績!E176</f>
        <v>0</v>
      </c>
      <c r="K177" s="1634">
        <f>前期実績!F176</f>
        <v>0</v>
      </c>
      <c r="L177" s="1943">
        <f>当期実績!F176</f>
        <v>0</v>
      </c>
      <c r="M177" s="1634">
        <f>前期実績!G176</f>
        <v>0</v>
      </c>
      <c r="N177" s="1943">
        <f>当期実績!G176</f>
        <v>0</v>
      </c>
      <c r="O177" s="1634">
        <f>前期実績!H176</f>
        <v>0</v>
      </c>
      <c r="P177" s="1943">
        <f>当期実績!H176</f>
        <v>0</v>
      </c>
      <c r="Q177" s="1634">
        <f>前期実績!I176</f>
        <v>0</v>
      </c>
      <c r="R177" s="1943">
        <f>当期実績!I176</f>
        <v>0</v>
      </c>
      <c r="S177" s="1634">
        <f>前期実績!J176</f>
        <v>0</v>
      </c>
      <c r="T177" s="1943">
        <f>当期実績!J176</f>
        <v>0</v>
      </c>
      <c r="U177" s="1634">
        <f>前期実績!K176</f>
        <v>0</v>
      </c>
      <c r="V177" s="1943">
        <f>当期実績!K176</f>
        <v>0</v>
      </c>
      <c r="W177" s="1634">
        <f>前期実績!L176</f>
        <v>0</v>
      </c>
      <c r="X177" s="1943">
        <f>当期実績!L176</f>
        <v>0</v>
      </c>
      <c r="Y177" s="1634">
        <f>前期実績!M176</f>
        <v>0</v>
      </c>
      <c r="Z177" s="1943">
        <f>当期実績!M176</f>
        <v>0</v>
      </c>
      <c r="AA177" s="1634">
        <f>前期実績!N176</f>
        <v>0</v>
      </c>
      <c r="AB177" s="1943">
        <f>当期実績!N176</f>
        <v>0</v>
      </c>
      <c r="AC177" s="1634">
        <f>前期実績!O176</f>
        <v>0</v>
      </c>
      <c r="AD177" s="1943">
        <f>当期実績!O176</f>
        <v>0</v>
      </c>
      <c r="AE177" s="1634">
        <f>前期実績!P176</f>
        <v>0</v>
      </c>
      <c r="AF177" s="1943">
        <f>当期実績!P176</f>
        <v>0</v>
      </c>
      <c r="AG177" s="1637">
        <f t="shared" si="18"/>
        <v>0</v>
      </c>
      <c r="AH177" s="1636">
        <f t="shared" ca="1" si="17"/>
        <v>0</v>
      </c>
      <c r="AI177" s="1636">
        <f t="shared" ca="1" si="19"/>
        <v>0</v>
      </c>
    </row>
    <row r="178" spans="2:35" ht="19">
      <c r="B178" s="1624"/>
      <c r="C178" s="1639" t="str">
        <f>IF(当期実績!C177="","",当期実績!C177)</f>
        <v/>
      </c>
      <c r="D178" s="1634">
        <f t="shared" si="14"/>
        <v>0</v>
      </c>
      <c r="E178" s="1635">
        <f t="shared" si="15"/>
        <v>0</v>
      </c>
      <c r="F178" s="1636">
        <f t="shared" si="16"/>
        <v>0</v>
      </c>
      <c r="G178" s="1634">
        <f>前期実績!D177</f>
        <v>0</v>
      </c>
      <c r="H178" s="1943">
        <f>当期実績!D177</f>
        <v>0</v>
      </c>
      <c r="I178" s="1637">
        <f>前期実績!E177</f>
        <v>0</v>
      </c>
      <c r="J178" s="1943">
        <f>当期実績!E177</f>
        <v>0</v>
      </c>
      <c r="K178" s="1634">
        <f>前期実績!F177</f>
        <v>0</v>
      </c>
      <c r="L178" s="1943">
        <f>当期実績!F177</f>
        <v>0</v>
      </c>
      <c r="M178" s="1634">
        <f>前期実績!G177</f>
        <v>0</v>
      </c>
      <c r="N178" s="1943">
        <f>当期実績!G177</f>
        <v>0</v>
      </c>
      <c r="O178" s="1634">
        <f>前期実績!H177</f>
        <v>0</v>
      </c>
      <c r="P178" s="1943">
        <f>当期実績!H177</f>
        <v>0</v>
      </c>
      <c r="Q178" s="1634">
        <f>前期実績!I177</f>
        <v>0</v>
      </c>
      <c r="R178" s="1943">
        <f>当期実績!I177</f>
        <v>0</v>
      </c>
      <c r="S178" s="1634">
        <f>前期実績!J177</f>
        <v>0</v>
      </c>
      <c r="T178" s="1943">
        <f>当期実績!J177</f>
        <v>0</v>
      </c>
      <c r="U178" s="1634">
        <f>前期実績!K177</f>
        <v>0</v>
      </c>
      <c r="V178" s="1943">
        <f>当期実績!K177</f>
        <v>0</v>
      </c>
      <c r="W178" s="1634">
        <f>前期実績!L177</f>
        <v>0</v>
      </c>
      <c r="X178" s="1943">
        <f>当期実績!L177</f>
        <v>0</v>
      </c>
      <c r="Y178" s="1634">
        <f>前期実績!M177</f>
        <v>0</v>
      </c>
      <c r="Z178" s="1943">
        <f>当期実績!M177</f>
        <v>0</v>
      </c>
      <c r="AA178" s="1634">
        <f>前期実績!N177</f>
        <v>0</v>
      </c>
      <c r="AB178" s="1943">
        <f>当期実績!N177</f>
        <v>0</v>
      </c>
      <c r="AC178" s="1634">
        <f>前期実績!O177</f>
        <v>0</v>
      </c>
      <c r="AD178" s="1943">
        <f>当期実績!O177</f>
        <v>0</v>
      </c>
      <c r="AE178" s="1634">
        <f>前期実績!P177</f>
        <v>0</v>
      </c>
      <c r="AF178" s="1943">
        <f>当期実績!P177</f>
        <v>0</v>
      </c>
      <c r="AG178" s="1637">
        <f t="shared" si="18"/>
        <v>0</v>
      </c>
      <c r="AH178" s="1636">
        <f t="shared" ca="1" si="17"/>
        <v>0</v>
      </c>
      <c r="AI178" s="1636">
        <f t="shared" ca="1" si="19"/>
        <v>0</v>
      </c>
    </row>
    <row r="179" spans="2:35" ht="19">
      <c r="B179" s="1624"/>
      <c r="C179" s="1639" t="str">
        <f>IF(当期実績!C178="","",当期実績!C178)</f>
        <v/>
      </c>
      <c r="D179" s="1634">
        <f t="shared" si="14"/>
        <v>0</v>
      </c>
      <c r="E179" s="1635">
        <f t="shared" si="15"/>
        <v>0</v>
      </c>
      <c r="F179" s="1636">
        <f t="shared" si="16"/>
        <v>0</v>
      </c>
      <c r="G179" s="1634">
        <f>前期実績!D178</f>
        <v>0</v>
      </c>
      <c r="H179" s="1943">
        <f>当期実績!D178</f>
        <v>0</v>
      </c>
      <c r="I179" s="1637">
        <f>前期実績!E178</f>
        <v>0</v>
      </c>
      <c r="J179" s="1943">
        <f>当期実績!E178</f>
        <v>0</v>
      </c>
      <c r="K179" s="1634">
        <f>前期実績!F178</f>
        <v>0</v>
      </c>
      <c r="L179" s="1943">
        <f>当期実績!F178</f>
        <v>0</v>
      </c>
      <c r="M179" s="1634">
        <f>前期実績!G178</f>
        <v>0</v>
      </c>
      <c r="N179" s="1943">
        <f>当期実績!G178</f>
        <v>0</v>
      </c>
      <c r="O179" s="1634">
        <f>前期実績!H178</f>
        <v>0</v>
      </c>
      <c r="P179" s="1943">
        <f>当期実績!H178</f>
        <v>0</v>
      </c>
      <c r="Q179" s="1634">
        <f>前期実績!I178</f>
        <v>0</v>
      </c>
      <c r="R179" s="1943">
        <f>当期実績!I178</f>
        <v>0</v>
      </c>
      <c r="S179" s="1634">
        <f>前期実績!J178</f>
        <v>0</v>
      </c>
      <c r="T179" s="1943">
        <f>当期実績!J178</f>
        <v>0</v>
      </c>
      <c r="U179" s="1634">
        <f>前期実績!K178</f>
        <v>0</v>
      </c>
      <c r="V179" s="1943">
        <f>当期実績!K178</f>
        <v>0</v>
      </c>
      <c r="W179" s="1634">
        <f>前期実績!L178</f>
        <v>0</v>
      </c>
      <c r="X179" s="1943">
        <f>当期実績!L178</f>
        <v>0</v>
      </c>
      <c r="Y179" s="1634">
        <f>前期実績!M178</f>
        <v>0</v>
      </c>
      <c r="Z179" s="1943">
        <f>当期実績!M178</f>
        <v>0</v>
      </c>
      <c r="AA179" s="1634">
        <f>前期実績!N178</f>
        <v>0</v>
      </c>
      <c r="AB179" s="1943">
        <f>当期実績!N178</f>
        <v>0</v>
      </c>
      <c r="AC179" s="1634">
        <f>前期実績!O178</f>
        <v>0</v>
      </c>
      <c r="AD179" s="1943">
        <f>当期実績!O178</f>
        <v>0</v>
      </c>
      <c r="AE179" s="1634">
        <f>前期実績!P178</f>
        <v>0</v>
      </c>
      <c r="AF179" s="1943">
        <f>当期実績!P178</f>
        <v>0</v>
      </c>
      <c r="AG179" s="1637">
        <f t="shared" si="18"/>
        <v>0</v>
      </c>
      <c r="AH179" s="1636">
        <f t="shared" ca="1" si="17"/>
        <v>0</v>
      </c>
      <c r="AI179" s="1636">
        <f t="shared" ca="1" si="19"/>
        <v>0</v>
      </c>
    </row>
    <row r="180" spans="2:35" ht="19">
      <c r="B180" s="1624"/>
      <c r="C180" s="1639" t="str">
        <f>IF(当期実績!C179="","",当期実績!C179)</f>
        <v/>
      </c>
      <c r="D180" s="1634">
        <f t="shared" si="14"/>
        <v>0</v>
      </c>
      <c r="E180" s="1635">
        <f t="shared" si="15"/>
        <v>0</v>
      </c>
      <c r="F180" s="1636">
        <f t="shared" si="16"/>
        <v>0</v>
      </c>
      <c r="G180" s="1634">
        <f>前期実績!D179</f>
        <v>0</v>
      </c>
      <c r="H180" s="1943">
        <f>当期実績!D179</f>
        <v>0</v>
      </c>
      <c r="I180" s="1637">
        <f>前期実績!E179</f>
        <v>0</v>
      </c>
      <c r="J180" s="1943">
        <f>当期実績!E179</f>
        <v>0</v>
      </c>
      <c r="K180" s="1634">
        <f>前期実績!F179</f>
        <v>0</v>
      </c>
      <c r="L180" s="1943">
        <f>当期実績!F179</f>
        <v>0</v>
      </c>
      <c r="M180" s="1634">
        <f>前期実績!G179</f>
        <v>0</v>
      </c>
      <c r="N180" s="1943">
        <f>当期実績!G179</f>
        <v>0</v>
      </c>
      <c r="O180" s="1634">
        <f>前期実績!H179</f>
        <v>0</v>
      </c>
      <c r="P180" s="1943">
        <f>当期実績!H179</f>
        <v>0</v>
      </c>
      <c r="Q180" s="1634">
        <f>前期実績!I179</f>
        <v>0</v>
      </c>
      <c r="R180" s="1943">
        <f>当期実績!I179</f>
        <v>0</v>
      </c>
      <c r="S180" s="1634">
        <f>前期実績!J179</f>
        <v>0</v>
      </c>
      <c r="T180" s="1943">
        <f>当期実績!J179</f>
        <v>0</v>
      </c>
      <c r="U180" s="1634">
        <f>前期実績!K179</f>
        <v>0</v>
      </c>
      <c r="V180" s="1943">
        <f>当期実績!K179</f>
        <v>0</v>
      </c>
      <c r="W180" s="1634">
        <f>前期実績!L179</f>
        <v>0</v>
      </c>
      <c r="X180" s="1943">
        <f>当期実績!L179</f>
        <v>0</v>
      </c>
      <c r="Y180" s="1634">
        <f>前期実績!M179</f>
        <v>0</v>
      </c>
      <c r="Z180" s="1943">
        <f>当期実績!M179</f>
        <v>0</v>
      </c>
      <c r="AA180" s="1634">
        <f>前期実績!N179</f>
        <v>0</v>
      </c>
      <c r="AB180" s="1943">
        <f>当期実績!N179</f>
        <v>0</v>
      </c>
      <c r="AC180" s="1634">
        <f>前期実績!O179</f>
        <v>0</v>
      </c>
      <c r="AD180" s="1943">
        <f>当期実績!O179</f>
        <v>0</v>
      </c>
      <c r="AE180" s="1634">
        <f>前期実績!P179</f>
        <v>0</v>
      </c>
      <c r="AF180" s="1943">
        <f>当期実績!P179</f>
        <v>0</v>
      </c>
      <c r="AG180" s="1637">
        <f t="shared" si="18"/>
        <v>0</v>
      </c>
      <c r="AH180" s="1636">
        <f t="shared" ca="1" si="17"/>
        <v>0</v>
      </c>
      <c r="AI180" s="1636">
        <f t="shared" ca="1" si="19"/>
        <v>0</v>
      </c>
    </row>
    <row r="181" spans="2:35" ht="19">
      <c r="B181" s="1624"/>
      <c r="C181" s="1639" t="str">
        <f>IF(当期実績!C180="","",当期実績!C180)</f>
        <v/>
      </c>
      <c r="D181" s="1634">
        <f t="shared" si="14"/>
        <v>0</v>
      </c>
      <c r="E181" s="1635">
        <f t="shared" si="15"/>
        <v>0</v>
      </c>
      <c r="F181" s="1636">
        <f t="shared" si="16"/>
        <v>0</v>
      </c>
      <c r="G181" s="1634">
        <f>前期実績!D180</f>
        <v>0</v>
      </c>
      <c r="H181" s="1943">
        <f>当期実績!D180</f>
        <v>0</v>
      </c>
      <c r="I181" s="1637">
        <f>前期実績!E180</f>
        <v>0</v>
      </c>
      <c r="J181" s="1943">
        <f>当期実績!E180</f>
        <v>0</v>
      </c>
      <c r="K181" s="1634">
        <f>前期実績!F180</f>
        <v>0</v>
      </c>
      <c r="L181" s="1943">
        <f>当期実績!F180</f>
        <v>0</v>
      </c>
      <c r="M181" s="1634">
        <f>前期実績!G180</f>
        <v>0</v>
      </c>
      <c r="N181" s="1943">
        <f>当期実績!G180</f>
        <v>0</v>
      </c>
      <c r="O181" s="1634">
        <f>前期実績!H180</f>
        <v>0</v>
      </c>
      <c r="P181" s="1943">
        <f>当期実績!H180</f>
        <v>0</v>
      </c>
      <c r="Q181" s="1634">
        <f>前期実績!I180</f>
        <v>0</v>
      </c>
      <c r="R181" s="1943">
        <f>当期実績!I180</f>
        <v>0</v>
      </c>
      <c r="S181" s="1634">
        <f>前期実績!J180</f>
        <v>0</v>
      </c>
      <c r="T181" s="1943">
        <f>当期実績!J180</f>
        <v>0</v>
      </c>
      <c r="U181" s="1634">
        <f>前期実績!K180</f>
        <v>0</v>
      </c>
      <c r="V181" s="1943">
        <f>当期実績!K180</f>
        <v>0</v>
      </c>
      <c r="W181" s="1634">
        <f>前期実績!L180</f>
        <v>0</v>
      </c>
      <c r="X181" s="1943">
        <f>当期実績!L180</f>
        <v>0</v>
      </c>
      <c r="Y181" s="1634">
        <f>前期実績!M180</f>
        <v>0</v>
      </c>
      <c r="Z181" s="1943">
        <f>当期実績!M180</f>
        <v>0</v>
      </c>
      <c r="AA181" s="1634">
        <f>前期実績!N180</f>
        <v>0</v>
      </c>
      <c r="AB181" s="1943">
        <f>当期実績!N180</f>
        <v>0</v>
      </c>
      <c r="AC181" s="1634">
        <f>前期実績!O180</f>
        <v>0</v>
      </c>
      <c r="AD181" s="1943">
        <f>当期実績!O180</f>
        <v>0</v>
      </c>
      <c r="AE181" s="1634">
        <f>前期実績!P180</f>
        <v>0</v>
      </c>
      <c r="AF181" s="1943">
        <f>当期実績!P180</f>
        <v>0</v>
      </c>
      <c r="AG181" s="1637">
        <f t="shared" si="18"/>
        <v>0</v>
      </c>
      <c r="AH181" s="1636">
        <f t="shared" ca="1" si="17"/>
        <v>0</v>
      </c>
      <c r="AI181" s="1636">
        <f t="shared" ca="1" si="19"/>
        <v>0</v>
      </c>
    </row>
    <row r="182" spans="2:35" ht="19">
      <c r="B182" s="1624"/>
      <c r="C182" s="1639" t="str">
        <f>IF(当期実績!C181="","",当期実績!C181)</f>
        <v/>
      </c>
      <c r="D182" s="1634">
        <f t="shared" si="14"/>
        <v>0</v>
      </c>
      <c r="E182" s="1635">
        <f t="shared" si="15"/>
        <v>0</v>
      </c>
      <c r="F182" s="1636">
        <f t="shared" si="16"/>
        <v>0</v>
      </c>
      <c r="G182" s="1634">
        <f>前期実績!D181</f>
        <v>0</v>
      </c>
      <c r="H182" s="1943">
        <f>当期実績!D181</f>
        <v>0</v>
      </c>
      <c r="I182" s="1637">
        <f>前期実績!E181</f>
        <v>0</v>
      </c>
      <c r="J182" s="1943">
        <f>当期実績!E181</f>
        <v>0</v>
      </c>
      <c r="K182" s="1634">
        <f>前期実績!F181</f>
        <v>0</v>
      </c>
      <c r="L182" s="1943">
        <f>当期実績!F181</f>
        <v>0</v>
      </c>
      <c r="M182" s="1634">
        <f>前期実績!G181</f>
        <v>0</v>
      </c>
      <c r="N182" s="1943">
        <f>当期実績!G181</f>
        <v>0</v>
      </c>
      <c r="O182" s="1634">
        <f>前期実績!H181</f>
        <v>0</v>
      </c>
      <c r="P182" s="1943">
        <f>当期実績!H181</f>
        <v>0</v>
      </c>
      <c r="Q182" s="1634">
        <f>前期実績!I181</f>
        <v>0</v>
      </c>
      <c r="R182" s="1943">
        <f>当期実績!I181</f>
        <v>0</v>
      </c>
      <c r="S182" s="1634">
        <f>前期実績!J181</f>
        <v>0</v>
      </c>
      <c r="T182" s="1943">
        <f>当期実績!J181</f>
        <v>0</v>
      </c>
      <c r="U182" s="1634">
        <f>前期実績!K181</f>
        <v>0</v>
      </c>
      <c r="V182" s="1943">
        <f>当期実績!K181</f>
        <v>0</v>
      </c>
      <c r="W182" s="1634">
        <f>前期実績!L181</f>
        <v>0</v>
      </c>
      <c r="X182" s="1943">
        <f>当期実績!L181</f>
        <v>0</v>
      </c>
      <c r="Y182" s="1634">
        <f>前期実績!M181</f>
        <v>0</v>
      </c>
      <c r="Z182" s="1943">
        <f>当期実績!M181</f>
        <v>0</v>
      </c>
      <c r="AA182" s="1634">
        <f>前期実績!N181</f>
        <v>0</v>
      </c>
      <c r="AB182" s="1943">
        <f>当期実績!N181</f>
        <v>0</v>
      </c>
      <c r="AC182" s="1634">
        <f>前期実績!O181</f>
        <v>0</v>
      </c>
      <c r="AD182" s="1943">
        <f>当期実績!O181</f>
        <v>0</v>
      </c>
      <c r="AE182" s="1634">
        <f>前期実績!P181</f>
        <v>0</v>
      </c>
      <c r="AF182" s="1943">
        <f>当期実績!P181</f>
        <v>0</v>
      </c>
      <c r="AG182" s="1637">
        <f t="shared" si="18"/>
        <v>0</v>
      </c>
      <c r="AH182" s="1636">
        <f t="shared" ca="1" si="17"/>
        <v>0</v>
      </c>
      <c r="AI182" s="1636">
        <f t="shared" ca="1" si="19"/>
        <v>0</v>
      </c>
    </row>
    <row r="183" spans="2:35" ht="19">
      <c r="B183" s="1624"/>
      <c r="C183" s="1639" t="str">
        <f>IF(当期実績!C182="","",当期実績!C182)</f>
        <v/>
      </c>
      <c r="D183" s="1634">
        <f t="shared" si="14"/>
        <v>0</v>
      </c>
      <c r="E183" s="1635">
        <f t="shared" si="15"/>
        <v>0</v>
      </c>
      <c r="F183" s="1636">
        <f t="shared" si="16"/>
        <v>0</v>
      </c>
      <c r="G183" s="1634">
        <f>前期実績!D182</f>
        <v>0</v>
      </c>
      <c r="H183" s="1943">
        <f>当期実績!D182</f>
        <v>0</v>
      </c>
      <c r="I183" s="1637">
        <f>前期実績!E182</f>
        <v>0</v>
      </c>
      <c r="J183" s="1943">
        <f>当期実績!E182</f>
        <v>0</v>
      </c>
      <c r="K183" s="1634">
        <f>前期実績!F182</f>
        <v>0</v>
      </c>
      <c r="L183" s="1943">
        <f>当期実績!F182</f>
        <v>0</v>
      </c>
      <c r="M183" s="1634">
        <f>前期実績!G182</f>
        <v>0</v>
      </c>
      <c r="N183" s="1943">
        <f>当期実績!G182</f>
        <v>0</v>
      </c>
      <c r="O183" s="1634">
        <f>前期実績!H182</f>
        <v>0</v>
      </c>
      <c r="P183" s="1943">
        <f>当期実績!H182</f>
        <v>0</v>
      </c>
      <c r="Q183" s="1634">
        <f>前期実績!I182</f>
        <v>0</v>
      </c>
      <c r="R183" s="1943">
        <f>当期実績!I182</f>
        <v>0</v>
      </c>
      <c r="S183" s="1634">
        <f>前期実績!J182</f>
        <v>0</v>
      </c>
      <c r="T183" s="1943">
        <f>当期実績!J182</f>
        <v>0</v>
      </c>
      <c r="U183" s="1634">
        <f>前期実績!K182</f>
        <v>0</v>
      </c>
      <c r="V183" s="1943">
        <f>当期実績!K182</f>
        <v>0</v>
      </c>
      <c r="W183" s="1634">
        <f>前期実績!L182</f>
        <v>0</v>
      </c>
      <c r="X183" s="1943">
        <f>当期実績!L182</f>
        <v>0</v>
      </c>
      <c r="Y183" s="1634">
        <f>前期実績!M182</f>
        <v>0</v>
      </c>
      <c r="Z183" s="1943">
        <f>当期実績!M182</f>
        <v>0</v>
      </c>
      <c r="AA183" s="1634">
        <f>前期実績!N182</f>
        <v>0</v>
      </c>
      <c r="AB183" s="1943">
        <f>当期実績!N182</f>
        <v>0</v>
      </c>
      <c r="AC183" s="1634">
        <f>前期実績!O182</f>
        <v>0</v>
      </c>
      <c r="AD183" s="1943">
        <f>当期実績!O182</f>
        <v>0</v>
      </c>
      <c r="AE183" s="1634">
        <f>前期実績!P182</f>
        <v>0</v>
      </c>
      <c r="AF183" s="1943">
        <f>当期実績!P182</f>
        <v>0</v>
      </c>
      <c r="AG183" s="1637">
        <f t="shared" si="18"/>
        <v>0</v>
      </c>
      <c r="AH183" s="1636">
        <f t="shared" ca="1" si="17"/>
        <v>0</v>
      </c>
      <c r="AI183" s="1636">
        <f t="shared" ca="1" si="19"/>
        <v>0</v>
      </c>
    </row>
    <row r="184" spans="2:35" ht="19">
      <c r="B184" s="1624"/>
      <c r="C184" s="1639" t="str">
        <f>IF(当期実績!C183="","",当期実績!C183)</f>
        <v/>
      </c>
      <c r="D184" s="1634">
        <f t="shared" si="14"/>
        <v>0</v>
      </c>
      <c r="E184" s="1635">
        <f t="shared" si="15"/>
        <v>0</v>
      </c>
      <c r="F184" s="1636">
        <f t="shared" si="16"/>
        <v>0</v>
      </c>
      <c r="G184" s="1634">
        <f>前期実績!D183</f>
        <v>0</v>
      </c>
      <c r="H184" s="1943">
        <f>当期実績!D183</f>
        <v>0</v>
      </c>
      <c r="I184" s="1637">
        <f>前期実績!E183</f>
        <v>0</v>
      </c>
      <c r="J184" s="1943">
        <f>当期実績!E183</f>
        <v>0</v>
      </c>
      <c r="K184" s="1634">
        <f>前期実績!F183</f>
        <v>0</v>
      </c>
      <c r="L184" s="1943">
        <f>当期実績!F183</f>
        <v>0</v>
      </c>
      <c r="M184" s="1634">
        <f>前期実績!G183</f>
        <v>0</v>
      </c>
      <c r="N184" s="1943">
        <f>当期実績!G183</f>
        <v>0</v>
      </c>
      <c r="O184" s="1634">
        <f>前期実績!H183</f>
        <v>0</v>
      </c>
      <c r="P184" s="1943">
        <f>当期実績!H183</f>
        <v>0</v>
      </c>
      <c r="Q184" s="1634">
        <f>前期実績!I183</f>
        <v>0</v>
      </c>
      <c r="R184" s="1943">
        <f>当期実績!I183</f>
        <v>0</v>
      </c>
      <c r="S184" s="1634">
        <f>前期実績!J183</f>
        <v>0</v>
      </c>
      <c r="T184" s="1943">
        <f>当期実績!J183</f>
        <v>0</v>
      </c>
      <c r="U184" s="1634">
        <f>前期実績!K183</f>
        <v>0</v>
      </c>
      <c r="V184" s="1943">
        <f>当期実績!K183</f>
        <v>0</v>
      </c>
      <c r="W184" s="1634">
        <f>前期実績!L183</f>
        <v>0</v>
      </c>
      <c r="X184" s="1943">
        <f>当期実績!L183</f>
        <v>0</v>
      </c>
      <c r="Y184" s="1634">
        <f>前期実績!M183</f>
        <v>0</v>
      </c>
      <c r="Z184" s="1943">
        <f>当期実績!M183</f>
        <v>0</v>
      </c>
      <c r="AA184" s="1634">
        <f>前期実績!N183</f>
        <v>0</v>
      </c>
      <c r="AB184" s="1943">
        <f>当期実績!N183</f>
        <v>0</v>
      </c>
      <c r="AC184" s="1634">
        <f>前期実績!O183</f>
        <v>0</v>
      </c>
      <c r="AD184" s="1943">
        <f>当期実績!O183</f>
        <v>0</v>
      </c>
      <c r="AE184" s="1634">
        <f>前期実績!P183</f>
        <v>0</v>
      </c>
      <c r="AF184" s="1943">
        <f>当期実績!P183</f>
        <v>0</v>
      </c>
      <c r="AG184" s="1637">
        <f t="shared" si="18"/>
        <v>0</v>
      </c>
      <c r="AH184" s="1636">
        <f t="shared" ca="1" si="17"/>
        <v>0</v>
      </c>
      <c r="AI184" s="1636">
        <f t="shared" ca="1" si="19"/>
        <v>0</v>
      </c>
    </row>
    <row r="185" spans="2:35" ht="19">
      <c r="B185" s="1624"/>
      <c r="C185" s="1639" t="str">
        <f>IF(当期実績!C184="","",当期実績!C184)</f>
        <v/>
      </c>
      <c r="D185" s="1634">
        <f t="shared" si="14"/>
        <v>0</v>
      </c>
      <c r="E185" s="1635">
        <f t="shared" si="15"/>
        <v>0</v>
      </c>
      <c r="F185" s="1636">
        <f t="shared" si="16"/>
        <v>0</v>
      </c>
      <c r="G185" s="1634">
        <f>前期実績!D184</f>
        <v>0</v>
      </c>
      <c r="H185" s="1943">
        <f>当期実績!D184</f>
        <v>0</v>
      </c>
      <c r="I185" s="1637">
        <f>前期実績!E184</f>
        <v>0</v>
      </c>
      <c r="J185" s="1943">
        <f>当期実績!E184</f>
        <v>0</v>
      </c>
      <c r="K185" s="1634">
        <f>前期実績!F184</f>
        <v>0</v>
      </c>
      <c r="L185" s="1943">
        <f>当期実績!F184</f>
        <v>0</v>
      </c>
      <c r="M185" s="1634">
        <f>前期実績!G184</f>
        <v>0</v>
      </c>
      <c r="N185" s="1943">
        <f>当期実績!G184</f>
        <v>0</v>
      </c>
      <c r="O185" s="1634">
        <f>前期実績!H184</f>
        <v>0</v>
      </c>
      <c r="P185" s="1943">
        <f>当期実績!H184</f>
        <v>0</v>
      </c>
      <c r="Q185" s="1634">
        <f>前期実績!I184</f>
        <v>0</v>
      </c>
      <c r="R185" s="1943">
        <f>当期実績!I184</f>
        <v>0</v>
      </c>
      <c r="S185" s="1634">
        <f>前期実績!J184</f>
        <v>0</v>
      </c>
      <c r="T185" s="1943">
        <f>当期実績!J184</f>
        <v>0</v>
      </c>
      <c r="U185" s="1634">
        <f>前期実績!K184</f>
        <v>0</v>
      </c>
      <c r="V185" s="1943">
        <f>当期実績!K184</f>
        <v>0</v>
      </c>
      <c r="W185" s="1634">
        <f>前期実績!L184</f>
        <v>0</v>
      </c>
      <c r="X185" s="1943">
        <f>当期実績!L184</f>
        <v>0</v>
      </c>
      <c r="Y185" s="1634">
        <f>前期実績!M184</f>
        <v>0</v>
      </c>
      <c r="Z185" s="1943">
        <f>当期実績!M184</f>
        <v>0</v>
      </c>
      <c r="AA185" s="1634">
        <f>前期実績!N184</f>
        <v>0</v>
      </c>
      <c r="AB185" s="1943">
        <f>当期実績!N184</f>
        <v>0</v>
      </c>
      <c r="AC185" s="1634">
        <f>前期実績!O184</f>
        <v>0</v>
      </c>
      <c r="AD185" s="1943">
        <f>当期実績!O184</f>
        <v>0</v>
      </c>
      <c r="AE185" s="1634">
        <f>前期実績!P184</f>
        <v>0</v>
      </c>
      <c r="AF185" s="1943">
        <f>当期実績!P184</f>
        <v>0</v>
      </c>
      <c r="AG185" s="1637">
        <f t="shared" si="18"/>
        <v>0</v>
      </c>
      <c r="AH185" s="1636">
        <f t="shared" ca="1" si="17"/>
        <v>0</v>
      </c>
      <c r="AI185" s="1636">
        <f t="shared" ca="1" si="19"/>
        <v>0</v>
      </c>
    </row>
    <row r="186" spans="2:35" ht="19">
      <c r="B186" s="1624"/>
      <c r="C186" s="1650" t="s">
        <v>148</v>
      </c>
      <c r="D186" s="1641">
        <f t="shared" si="14"/>
        <v>0</v>
      </c>
      <c r="E186" s="1642">
        <f t="shared" si="15"/>
        <v>0</v>
      </c>
      <c r="F186" s="1643">
        <f t="shared" si="16"/>
        <v>0</v>
      </c>
      <c r="G186" s="1641">
        <f>前期実績!D185</f>
        <v>0</v>
      </c>
      <c r="H186" s="1643">
        <f>当期実績!D185</f>
        <v>0</v>
      </c>
      <c r="I186" s="1644">
        <f>前期実績!E185</f>
        <v>0</v>
      </c>
      <c r="J186" s="1642">
        <f>当期実績!E185</f>
        <v>0</v>
      </c>
      <c r="K186" s="1641">
        <f>前期実績!F185</f>
        <v>0</v>
      </c>
      <c r="L186" s="1643">
        <f>当期実績!F185</f>
        <v>0</v>
      </c>
      <c r="M186" s="1641">
        <f>前期実績!G185</f>
        <v>0</v>
      </c>
      <c r="N186" s="1643">
        <f>当期実績!G185</f>
        <v>0</v>
      </c>
      <c r="O186" s="1641">
        <f>前期実績!H185</f>
        <v>0</v>
      </c>
      <c r="P186" s="1643">
        <f>当期実績!H185</f>
        <v>0</v>
      </c>
      <c r="Q186" s="1641">
        <f>前期実績!I185</f>
        <v>0</v>
      </c>
      <c r="R186" s="1643">
        <f>当期実績!I185</f>
        <v>0</v>
      </c>
      <c r="S186" s="1641">
        <f>前期実績!J185</f>
        <v>0</v>
      </c>
      <c r="T186" s="1643">
        <f>当期実績!J185</f>
        <v>0</v>
      </c>
      <c r="U186" s="1641">
        <f>前期実績!K185</f>
        <v>0</v>
      </c>
      <c r="V186" s="1643">
        <f>当期実績!K185</f>
        <v>0</v>
      </c>
      <c r="W186" s="1641">
        <f>前期実績!L185</f>
        <v>0</v>
      </c>
      <c r="X186" s="1643">
        <f>当期実績!L185</f>
        <v>0</v>
      </c>
      <c r="Y186" s="1641">
        <f>前期実績!M185</f>
        <v>0</v>
      </c>
      <c r="Z186" s="1643">
        <f>当期実績!M185</f>
        <v>0</v>
      </c>
      <c r="AA186" s="1641">
        <f>前期実績!N185</f>
        <v>0</v>
      </c>
      <c r="AB186" s="1643">
        <f>当期実績!N185</f>
        <v>0</v>
      </c>
      <c r="AC186" s="1641">
        <f>前期実績!O185</f>
        <v>0</v>
      </c>
      <c r="AD186" s="1643">
        <f>当期実績!O185</f>
        <v>0</v>
      </c>
      <c r="AE186" s="1641">
        <f>前期実績!P185</f>
        <v>0</v>
      </c>
      <c r="AF186" s="1643">
        <f>当期実績!P185</f>
        <v>0</v>
      </c>
      <c r="AG186" s="1644">
        <f t="shared" si="18"/>
        <v>0</v>
      </c>
      <c r="AH186" s="1643">
        <f t="shared" ca="1" si="17"/>
        <v>0</v>
      </c>
      <c r="AI186" s="1643">
        <f t="shared" ca="1" si="19"/>
        <v>0</v>
      </c>
    </row>
    <row r="187" spans="2:35" ht="19">
      <c r="B187" s="1624"/>
      <c r="C187" s="1650" t="s">
        <v>149</v>
      </c>
      <c r="D187" s="1641">
        <f t="shared" si="14"/>
        <v>0</v>
      </c>
      <c r="E187" s="1642">
        <f t="shared" si="15"/>
        <v>0</v>
      </c>
      <c r="F187" s="1643">
        <f t="shared" si="16"/>
        <v>0</v>
      </c>
      <c r="G187" s="1641">
        <f>前期実績!D186</f>
        <v>0</v>
      </c>
      <c r="H187" s="1643">
        <f>当期実績!D186</f>
        <v>0</v>
      </c>
      <c r="I187" s="1644">
        <f>前期実績!E186</f>
        <v>0</v>
      </c>
      <c r="J187" s="1642">
        <f>当期実績!E186</f>
        <v>0</v>
      </c>
      <c r="K187" s="1641">
        <f>前期実績!F186</f>
        <v>0</v>
      </c>
      <c r="L187" s="1643">
        <f>当期実績!F186</f>
        <v>0</v>
      </c>
      <c r="M187" s="1641">
        <f>前期実績!G186</f>
        <v>0</v>
      </c>
      <c r="N187" s="1643">
        <f>当期実績!G186</f>
        <v>0</v>
      </c>
      <c r="O187" s="1641">
        <f>前期実績!H186</f>
        <v>0</v>
      </c>
      <c r="P187" s="1643">
        <f>当期実績!H186</f>
        <v>0</v>
      </c>
      <c r="Q187" s="1641">
        <f>前期実績!I186</f>
        <v>0</v>
      </c>
      <c r="R187" s="1643">
        <f>当期実績!I186</f>
        <v>0</v>
      </c>
      <c r="S187" s="1641">
        <f>前期実績!J186</f>
        <v>0</v>
      </c>
      <c r="T187" s="1643">
        <f>当期実績!J186</f>
        <v>0</v>
      </c>
      <c r="U187" s="1641">
        <f>前期実績!K186</f>
        <v>0</v>
      </c>
      <c r="V187" s="1643">
        <f>当期実績!K186</f>
        <v>0</v>
      </c>
      <c r="W187" s="1641">
        <f>前期実績!L186</f>
        <v>0</v>
      </c>
      <c r="X187" s="1643">
        <f>当期実績!L186</f>
        <v>0</v>
      </c>
      <c r="Y187" s="1641">
        <f>前期実績!M186</f>
        <v>0</v>
      </c>
      <c r="Z187" s="1643">
        <f>当期実績!M186</f>
        <v>0</v>
      </c>
      <c r="AA187" s="1641">
        <f>前期実績!N186</f>
        <v>0</v>
      </c>
      <c r="AB187" s="1643">
        <f>当期実績!N186</f>
        <v>0</v>
      </c>
      <c r="AC187" s="1641">
        <f>前期実績!O186</f>
        <v>0</v>
      </c>
      <c r="AD187" s="1643">
        <f>当期実績!O186</f>
        <v>0</v>
      </c>
      <c r="AE187" s="1641">
        <f>前期実績!P186</f>
        <v>0</v>
      </c>
      <c r="AF187" s="1643">
        <f>当期実績!P186</f>
        <v>0</v>
      </c>
      <c r="AG187" s="1644">
        <f t="shared" si="18"/>
        <v>0</v>
      </c>
      <c r="AH187" s="1643">
        <f t="shared" ca="1" si="17"/>
        <v>0</v>
      </c>
      <c r="AI187" s="1643">
        <f t="shared" ca="1" si="19"/>
        <v>0</v>
      </c>
    </row>
    <row r="188" spans="2:35" ht="19">
      <c r="B188" s="1624"/>
      <c r="C188" s="1650" t="s">
        <v>60</v>
      </c>
      <c r="D188" s="1641">
        <f t="shared" si="14"/>
        <v>0</v>
      </c>
      <c r="E188" s="1642">
        <f t="shared" si="15"/>
        <v>0</v>
      </c>
      <c r="F188" s="1643">
        <f t="shared" si="16"/>
        <v>0</v>
      </c>
      <c r="G188" s="1641">
        <f>前期実績!D187</f>
        <v>0</v>
      </c>
      <c r="H188" s="1643">
        <f>当期実績!D187</f>
        <v>0</v>
      </c>
      <c r="I188" s="1644">
        <f>前期実績!E187</f>
        <v>0</v>
      </c>
      <c r="J188" s="1642">
        <f>当期実績!E187</f>
        <v>0</v>
      </c>
      <c r="K188" s="1641">
        <f>前期実績!F187</f>
        <v>0</v>
      </c>
      <c r="L188" s="1643">
        <f>当期実績!F187</f>
        <v>0</v>
      </c>
      <c r="M188" s="1641">
        <f>前期実績!G187</f>
        <v>0</v>
      </c>
      <c r="N188" s="1643">
        <f>当期実績!G187</f>
        <v>0</v>
      </c>
      <c r="O188" s="1641">
        <f>前期実績!H187</f>
        <v>0</v>
      </c>
      <c r="P188" s="1643">
        <f>当期実績!H187</f>
        <v>0</v>
      </c>
      <c r="Q188" s="1641">
        <f>前期実績!I187</f>
        <v>0</v>
      </c>
      <c r="R188" s="1643">
        <f>当期実績!I187</f>
        <v>0</v>
      </c>
      <c r="S188" s="1641">
        <f>前期実績!J187</f>
        <v>0</v>
      </c>
      <c r="T188" s="1643">
        <f>当期実績!J187</f>
        <v>0</v>
      </c>
      <c r="U188" s="1641">
        <f>前期実績!K187</f>
        <v>0</v>
      </c>
      <c r="V188" s="1643">
        <f>当期実績!K187</f>
        <v>0</v>
      </c>
      <c r="W188" s="1641">
        <f>前期実績!L187</f>
        <v>0</v>
      </c>
      <c r="X188" s="1643">
        <f>当期実績!L187</f>
        <v>0</v>
      </c>
      <c r="Y188" s="1641">
        <f>前期実績!M187</f>
        <v>0</v>
      </c>
      <c r="Z188" s="1643">
        <f>当期実績!M187</f>
        <v>0</v>
      </c>
      <c r="AA188" s="1641">
        <f>前期実績!N187</f>
        <v>0</v>
      </c>
      <c r="AB188" s="1643">
        <f>当期実績!N187</f>
        <v>0</v>
      </c>
      <c r="AC188" s="1641">
        <f>前期実績!O187</f>
        <v>0</v>
      </c>
      <c r="AD188" s="1643">
        <f>当期実績!O187</f>
        <v>0</v>
      </c>
      <c r="AE188" s="1641">
        <f>前期実績!P187</f>
        <v>0</v>
      </c>
      <c r="AF188" s="1643">
        <f>当期実績!P187</f>
        <v>0</v>
      </c>
      <c r="AG188" s="1644">
        <f t="shared" si="18"/>
        <v>0</v>
      </c>
      <c r="AH188" s="1643">
        <f t="shared" ca="1" si="17"/>
        <v>0</v>
      </c>
      <c r="AI188" s="1643">
        <f t="shared" ca="1" si="19"/>
        <v>0</v>
      </c>
    </row>
    <row r="189" spans="2:35" ht="19">
      <c r="B189" s="1624"/>
      <c r="C189" s="1652" t="s">
        <v>61</v>
      </c>
      <c r="D189" s="1653">
        <f t="shared" si="14"/>
        <v>0</v>
      </c>
      <c r="E189" s="1654">
        <f t="shared" si="15"/>
        <v>0</v>
      </c>
      <c r="F189" s="1655">
        <f t="shared" si="16"/>
        <v>0</v>
      </c>
      <c r="G189" s="1656">
        <f>前期実績!D188</f>
        <v>0</v>
      </c>
      <c r="H189" s="1657">
        <f>当期実績!D188</f>
        <v>0</v>
      </c>
      <c r="I189" s="1658">
        <f>前期実績!E188</f>
        <v>0</v>
      </c>
      <c r="J189" s="1654">
        <f>当期実績!E188</f>
        <v>0</v>
      </c>
      <c r="K189" s="1656">
        <f>前期実績!F188</f>
        <v>0</v>
      </c>
      <c r="L189" s="1657">
        <f>当期実績!F188</f>
        <v>0</v>
      </c>
      <c r="M189" s="1656">
        <f>前期実績!G188</f>
        <v>0</v>
      </c>
      <c r="N189" s="1657">
        <f>当期実績!G188</f>
        <v>0</v>
      </c>
      <c r="O189" s="1656">
        <f>前期実績!H188</f>
        <v>0</v>
      </c>
      <c r="P189" s="1657">
        <f>当期実績!H188</f>
        <v>0</v>
      </c>
      <c r="Q189" s="1656">
        <f>前期実績!I188</f>
        <v>0</v>
      </c>
      <c r="R189" s="1657">
        <f>当期実績!I188</f>
        <v>0</v>
      </c>
      <c r="S189" s="1656">
        <f>前期実績!J188</f>
        <v>0</v>
      </c>
      <c r="T189" s="1657">
        <f>当期実績!J188</f>
        <v>0</v>
      </c>
      <c r="U189" s="1656">
        <f>前期実績!K188</f>
        <v>0</v>
      </c>
      <c r="V189" s="1657">
        <f>当期実績!K188</f>
        <v>0</v>
      </c>
      <c r="W189" s="1656">
        <f>前期実績!L188</f>
        <v>0</v>
      </c>
      <c r="X189" s="1657">
        <f>当期実績!L188</f>
        <v>0</v>
      </c>
      <c r="Y189" s="1656">
        <f>前期実績!M188</f>
        <v>0</v>
      </c>
      <c r="Z189" s="1657">
        <f>当期実績!M188</f>
        <v>0</v>
      </c>
      <c r="AA189" s="1656">
        <f>前期実績!N188</f>
        <v>0</v>
      </c>
      <c r="AB189" s="1657">
        <f>当期実績!N188</f>
        <v>0</v>
      </c>
      <c r="AC189" s="1656">
        <f>前期実績!O188</f>
        <v>0</v>
      </c>
      <c r="AD189" s="1657">
        <f>当期実績!O188</f>
        <v>0</v>
      </c>
      <c r="AE189" s="1656">
        <f>前期実績!P188</f>
        <v>0</v>
      </c>
      <c r="AF189" s="1657">
        <f>当期実績!P188</f>
        <v>0</v>
      </c>
      <c r="AG189" s="1658">
        <f t="shared" si="18"/>
        <v>0</v>
      </c>
      <c r="AH189" s="1655">
        <f t="shared" ca="1" si="17"/>
        <v>0</v>
      </c>
      <c r="AI189" s="1655">
        <f t="shared" ca="1" si="19"/>
        <v>0</v>
      </c>
    </row>
    <row r="190" spans="2:35" ht="19.5" thickBot="1">
      <c r="B190" s="1624"/>
      <c r="C190" s="1659" t="s">
        <v>173</v>
      </c>
      <c r="D190" s="1660">
        <f t="shared" si="14"/>
        <v>0</v>
      </c>
      <c r="E190" s="1661">
        <f t="shared" si="15"/>
        <v>0</v>
      </c>
      <c r="F190" s="1662">
        <f t="shared" si="16"/>
        <v>0</v>
      </c>
      <c r="G190" s="1663">
        <f>前期実績!D189</f>
        <v>0</v>
      </c>
      <c r="H190" s="1662">
        <f>当期実績!D189</f>
        <v>0</v>
      </c>
      <c r="I190" s="1663">
        <f>前期実績!E189</f>
        <v>0</v>
      </c>
      <c r="J190" s="1664">
        <f>当期実績!E189</f>
        <v>0</v>
      </c>
      <c r="K190" s="1660">
        <f>前期実績!F189</f>
        <v>0</v>
      </c>
      <c r="L190" s="1662">
        <f>当期実績!F189</f>
        <v>0</v>
      </c>
      <c r="M190" s="1663">
        <f>前期実績!G189</f>
        <v>0</v>
      </c>
      <c r="N190" s="1664">
        <f>当期実績!G189</f>
        <v>0</v>
      </c>
      <c r="O190" s="1660">
        <f>前期実績!H189</f>
        <v>0</v>
      </c>
      <c r="P190" s="1662">
        <f>当期実績!H189</f>
        <v>0</v>
      </c>
      <c r="Q190" s="1663">
        <f>前期実績!I189</f>
        <v>0</v>
      </c>
      <c r="R190" s="1664">
        <f>当期実績!I189</f>
        <v>0</v>
      </c>
      <c r="S190" s="1660">
        <f>前期実績!J189</f>
        <v>0</v>
      </c>
      <c r="T190" s="1662">
        <f>当期実績!J189</f>
        <v>0</v>
      </c>
      <c r="U190" s="1663">
        <f>前期実績!K189</f>
        <v>0</v>
      </c>
      <c r="V190" s="1664">
        <f>当期実績!K189</f>
        <v>0</v>
      </c>
      <c r="W190" s="1660">
        <f>前期実績!L189</f>
        <v>0</v>
      </c>
      <c r="X190" s="1662">
        <f>当期実績!L189</f>
        <v>0</v>
      </c>
      <c r="Y190" s="1663">
        <f>前期実績!M189</f>
        <v>0</v>
      </c>
      <c r="Z190" s="1664">
        <f>当期実績!M189</f>
        <v>0</v>
      </c>
      <c r="AA190" s="1660">
        <f>前期実績!N189</f>
        <v>0</v>
      </c>
      <c r="AB190" s="1662">
        <f>当期実績!N189</f>
        <v>0</v>
      </c>
      <c r="AC190" s="1663">
        <f>前期実績!O189</f>
        <v>0</v>
      </c>
      <c r="AD190" s="1664">
        <f>当期実績!O189</f>
        <v>0</v>
      </c>
      <c r="AE190" s="1660">
        <f>前期実績!P189</f>
        <v>0</v>
      </c>
      <c r="AF190" s="1662">
        <f>当期実績!P189</f>
        <v>0</v>
      </c>
      <c r="AG190" s="1663">
        <f t="shared" si="18"/>
        <v>0</v>
      </c>
      <c r="AH190" s="1662">
        <f t="shared" ca="1" si="17"/>
        <v>0</v>
      </c>
      <c r="AI190" s="1662">
        <f t="shared" ca="1" si="19"/>
        <v>0</v>
      </c>
    </row>
    <row r="191" spans="2:35" ht="19.5" thickTop="1">
      <c r="C191" s="1665" t="s">
        <v>65</v>
      </c>
    </row>
    <row r="192" spans="2:35" ht="19">
      <c r="C192" s="1665" t="s">
        <v>65</v>
      </c>
    </row>
    <row r="193" spans="3:65" ht="19">
      <c r="C193" s="1665" t="s">
        <v>65</v>
      </c>
    </row>
    <row r="194" spans="3:65" ht="19">
      <c r="C194" s="1665" t="s">
        <v>65</v>
      </c>
    </row>
    <row r="195" spans="3:65" ht="19">
      <c r="C195" s="1665" t="s">
        <v>65</v>
      </c>
    </row>
    <row r="196" spans="3:65" ht="19">
      <c r="C196" s="1665" t="s">
        <v>65</v>
      </c>
    </row>
    <row r="197" spans="3:65" ht="19">
      <c r="C197" s="1665" t="s">
        <v>65</v>
      </c>
    </row>
    <row r="198" spans="3:65" ht="19">
      <c r="C198" s="1665" t="s">
        <v>65</v>
      </c>
    </row>
    <row r="199" spans="3:65" ht="19">
      <c r="C199" s="1665" t="s">
        <v>65</v>
      </c>
    </row>
    <row r="200" spans="3:65" ht="19">
      <c r="C200" s="1665" t="s">
        <v>65</v>
      </c>
    </row>
    <row r="201" spans="3:65" ht="19">
      <c r="C201" s="1665" t="s">
        <v>65</v>
      </c>
      <c r="AY201" s="1666">
        <f>当期実績!$D$2</f>
        <v>45474</v>
      </c>
      <c r="AZ201" s="1666">
        <f>当期実績!$E$2</f>
        <v>45505</v>
      </c>
      <c r="BA201" s="1666">
        <f>当期実績!$F$2</f>
        <v>45536</v>
      </c>
      <c r="BB201" s="1666">
        <f>当期実績!$G$2</f>
        <v>45566</v>
      </c>
      <c r="BC201" s="1666">
        <f>当期実績!$H$2</f>
        <v>45597</v>
      </c>
      <c r="BD201" s="1666">
        <f>当期実績!$I$2</f>
        <v>45627</v>
      </c>
      <c r="BE201" s="1666">
        <f>当期実績!$J$2</f>
        <v>45658</v>
      </c>
      <c r="BF201" s="1666">
        <f>当期実績!$K$2</f>
        <v>45689</v>
      </c>
      <c r="BG201" s="1666">
        <f>当期実績!$L$2</f>
        <v>45717</v>
      </c>
      <c r="BH201" s="1666">
        <f>当期実績!$M$2</f>
        <v>45748</v>
      </c>
      <c r="BI201" s="1666">
        <f>当期実績!$N$2</f>
        <v>45778</v>
      </c>
      <c r="BJ201" s="1666">
        <f>当期実績!$O$2</f>
        <v>45809</v>
      </c>
      <c r="BK201" s="1666" t="str">
        <f>当期実績!$P$2</f>
        <v>決算</v>
      </c>
      <c r="BL201" s="1666"/>
      <c r="BM201" s="1666"/>
    </row>
    <row r="202" spans="3:65" ht="19">
      <c r="C202" s="1665" t="s">
        <v>65</v>
      </c>
      <c r="AX202" s="1667" t="s">
        <v>309</v>
      </c>
      <c r="AY202" s="684">
        <f>前期実績!D14</f>
        <v>0</v>
      </c>
      <c r="AZ202" s="684">
        <f>前期実績!E14</f>
        <v>0</v>
      </c>
      <c r="BA202" s="684">
        <f>前期実績!F14</f>
        <v>0</v>
      </c>
      <c r="BB202" s="684">
        <f>前期実績!G14</f>
        <v>0</v>
      </c>
      <c r="BC202" s="684">
        <f>前期実績!H14</f>
        <v>0</v>
      </c>
      <c r="BD202" s="684">
        <f>前期実績!I14</f>
        <v>0</v>
      </c>
      <c r="BE202" s="684">
        <f>前期実績!J14</f>
        <v>0</v>
      </c>
      <c r="BF202" s="684">
        <f>前期実績!K14</f>
        <v>0</v>
      </c>
      <c r="BG202" s="684">
        <f>前期実績!L14</f>
        <v>0</v>
      </c>
      <c r="BH202" s="684">
        <f>前期実績!M14</f>
        <v>0</v>
      </c>
      <c r="BI202" s="684">
        <f>前期実績!N14</f>
        <v>0</v>
      </c>
      <c r="BJ202" s="684">
        <f>前期実績!O14</f>
        <v>0</v>
      </c>
      <c r="BK202" s="684">
        <f>前期実績!P14</f>
        <v>0</v>
      </c>
      <c r="BL202" s="1667" t="s">
        <v>309</v>
      </c>
      <c r="BM202" s="684">
        <f>D15</f>
        <v>0</v>
      </c>
    </row>
    <row r="203" spans="3:65" ht="19">
      <c r="C203" s="1665" t="s">
        <v>65</v>
      </c>
      <c r="AX203" s="198" t="s">
        <v>310</v>
      </c>
      <c r="AY203" s="684">
        <f>当期実績!D14</f>
        <v>0</v>
      </c>
      <c r="AZ203" s="684">
        <f>当期実績!E14</f>
        <v>0</v>
      </c>
      <c r="BA203" s="684">
        <f>当期実績!F14</f>
        <v>0</v>
      </c>
      <c r="BB203" s="684">
        <f>当期実績!G14</f>
        <v>0</v>
      </c>
      <c r="BC203" s="684">
        <f>当期実績!H14</f>
        <v>0</v>
      </c>
      <c r="BD203" s="684">
        <f>当期実績!I14</f>
        <v>0</v>
      </c>
      <c r="BE203" s="684">
        <f>当期実績!J14</f>
        <v>0</v>
      </c>
      <c r="BF203" s="684">
        <f>当期実績!K14</f>
        <v>0</v>
      </c>
      <c r="BG203" s="684">
        <f>当期実績!L14</f>
        <v>0</v>
      </c>
      <c r="BH203" s="684">
        <f>当期実績!M14</f>
        <v>0</v>
      </c>
      <c r="BI203" s="684">
        <f>当期実績!N14</f>
        <v>0</v>
      </c>
      <c r="BJ203" s="684">
        <f>当期実績!O14</f>
        <v>0</v>
      </c>
      <c r="BK203" s="684">
        <f>当期実績!P14</f>
        <v>0</v>
      </c>
      <c r="BL203" s="198" t="s">
        <v>310</v>
      </c>
      <c r="BM203" s="684">
        <f>E15</f>
        <v>0</v>
      </c>
    </row>
    <row r="204" spans="3:65" ht="19">
      <c r="C204" s="1665" t="s">
        <v>65</v>
      </c>
    </row>
    <row r="205" spans="3:65" ht="19">
      <c r="C205" s="1665" t="s">
        <v>65</v>
      </c>
      <c r="AY205" s="1666">
        <f>当期実績!$D$2</f>
        <v>45474</v>
      </c>
      <c r="AZ205" s="1666">
        <f>当期実績!$E$2</f>
        <v>45505</v>
      </c>
      <c r="BA205" s="1666">
        <f>当期実績!$F$2</f>
        <v>45536</v>
      </c>
      <c r="BB205" s="1666">
        <f>当期実績!$G$2</f>
        <v>45566</v>
      </c>
      <c r="BC205" s="1666">
        <f>当期実績!$H$2</f>
        <v>45597</v>
      </c>
      <c r="BD205" s="1666">
        <f>当期実績!$I$2</f>
        <v>45627</v>
      </c>
      <c r="BE205" s="1666">
        <f>当期実績!$J$2</f>
        <v>45658</v>
      </c>
      <c r="BF205" s="1666">
        <f>当期実績!$K$2</f>
        <v>45689</v>
      </c>
      <c r="BG205" s="1666">
        <f>当期実績!$L$2</f>
        <v>45717</v>
      </c>
      <c r="BH205" s="1666">
        <f>当期実績!$M$2</f>
        <v>45748</v>
      </c>
      <c r="BI205" s="1666">
        <f>当期実績!$N$2</f>
        <v>45778</v>
      </c>
      <c r="BJ205" s="1666">
        <f>当期実績!$O$2</f>
        <v>45809</v>
      </c>
      <c r="BK205" s="1666" t="str">
        <f>当期実績!$P$2</f>
        <v>決算</v>
      </c>
    </row>
    <row r="206" spans="3:65" ht="19">
      <c r="C206" s="1665" t="s">
        <v>65</v>
      </c>
      <c r="AX206" s="198" t="s">
        <v>311</v>
      </c>
      <c r="AY206" s="1668">
        <f>前期実績!D33</f>
        <v>0</v>
      </c>
      <c r="AZ206" s="1668">
        <f>前期実績!E33</f>
        <v>0</v>
      </c>
      <c r="BA206" s="1668">
        <f>前期実績!F33</f>
        <v>0</v>
      </c>
      <c r="BB206" s="1668">
        <f>前期実績!G33</f>
        <v>0</v>
      </c>
      <c r="BC206" s="1668">
        <f>前期実績!H33</f>
        <v>0</v>
      </c>
      <c r="BD206" s="1668">
        <f>前期実績!I33</f>
        <v>0</v>
      </c>
      <c r="BE206" s="1668">
        <f>前期実績!J33</f>
        <v>0</v>
      </c>
      <c r="BF206" s="1668">
        <f>前期実績!K33</f>
        <v>0</v>
      </c>
      <c r="BG206" s="1668">
        <f>前期実績!L33</f>
        <v>0</v>
      </c>
      <c r="BH206" s="1668">
        <f>前期実績!M33</f>
        <v>0</v>
      </c>
      <c r="BI206" s="1668">
        <f>前期実績!N33</f>
        <v>0</v>
      </c>
      <c r="BJ206" s="1668">
        <f>前期実績!O33</f>
        <v>0</v>
      </c>
      <c r="BK206" s="198">
        <f>前期実績!P33</f>
        <v>0</v>
      </c>
      <c r="BL206" s="198" t="s">
        <v>140</v>
      </c>
      <c r="BM206" s="1669">
        <f>D34</f>
        <v>0</v>
      </c>
    </row>
    <row r="207" spans="3:65" ht="19">
      <c r="C207" s="1665" t="s">
        <v>65</v>
      </c>
      <c r="AX207" s="198" t="s">
        <v>312</v>
      </c>
      <c r="AY207" s="1668">
        <f>当期実績!D33</f>
        <v>0</v>
      </c>
      <c r="AZ207" s="1668">
        <f>当期実績!E33</f>
        <v>0</v>
      </c>
      <c r="BA207" s="1668">
        <f>当期実績!F33</f>
        <v>0</v>
      </c>
      <c r="BB207" s="1668">
        <f>当期実績!G33</f>
        <v>0</v>
      </c>
      <c r="BC207" s="1668">
        <f>当期実績!H33</f>
        <v>0</v>
      </c>
      <c r="BD207" s="1668">
        <f>当期実績!I33</f>
        <v>0</v>
      </c>
      <c r="BE207" s="1668">
        <f>当期実績!J33</f>
        <v>0</v>
      </c>
      <c r="BF207" s="1668">
        <f>当期実績!K33</f>
        <v>0</v>
      </c>
      <c r="BG207" s="1668">
        <f>当期実績!L33</f>
        <v>0</v>
      </c>
      <c r="BH207" s="1668">
        <f>当期実績!M33</f>
        <v>0</v>
      </c>
      <c r="BI207" s="1668">
        <f>当期実績!N33</f>
        <v>0</v>
      </c>
      <c r="BJ207" s="1668">
        <f>当期実績!O33</f>
        <v>0</v>
      </c>
      <c r="BK207" s="1668">
        <f>当期実績!P33</f>
        <v>0</v>
      </c>
      <c r="BL207" s="198" t="s">
        <v>144</v>
      </c>
      <c r="BM207" s="1669">
        <f>E34</f>
        <v>0</v>
      </c>
    </row>
    <row r="208" spans="3:65" ht="19">
      <c r="C208" s="1665" t="s">
        <v>65</v>
      </c>
    </row>
    <row r="209" spans="3:65" ht="19">
      <c r="C209" s="1665" t="s">
        <v>65</v>
      </c>
      <c r="AY209" s="1666">
        <f>当期実績!$D$2</f>
        <v>45474</v>
      </c>
      <c r="AZ209" s="1666">
        <f>当期実績!$E$2</f>
        <v>45505</v>
      </c>
      <c r="BA209" s="1666">
        <f>当期実績!$F$2</f>
        <v>45536</v>
      </c>
      <c r="BB209" s="1666">
        <f>当期実績!$G$2</f>
        <v>45566</v>
      </c>
      <c r="BC209" s="1666">
        <f>当期実績!$H$2</f>
        <v>45597</v>
      </c>
      <c r="BD209" s="1666">
        <f>当期実績!$I$2</f>
        <v>45627</v>
      </c>
      <c r="BE209" s="1666">
        <f>当期実績!$J$2</f>
        <v>45658</v>
      </c>
      <c r="BF209" s="1666">
        <f>当期実績!$K$2</f>
        <v>45689</v>
      </c>
      <c r="BG209" s="1666">
        <f>当期実績!$L$2</f>
        <v>45717</v>
      </c>
      <c r="BH209" s="1666">
        <f>当期実績!$M$2</f>
        <v>45748</v>
      </c>
      <c r="BI209" s="1666">
        <f>当期実績!$N$2</f>
        <v>45778</v>
      </c>
      <c r="BJ209" s="1666">
        <f>当期実績!$O$2</f>
        <v>45809</v>
      </c>
      <c r="BK209" s="1666" t="str">
        <f>当期実績!$P$2</f>
        <v>決算</v>
      </c>
    </row>
    <row r="210" spans="3:65" ht="19">
      <c r="C210" s="1665" t="s">
        <v>65</v>
      </c>
      <c r="AX210" s="198" t="s">
        <v>262</v>
      </c>
      <c r="AY210" s="684">
        <f>前期実績!D45</f>
        <v>0</v>
      </c>
      <c r="AZ210" s="684">
        <f>前期実績!E45</f>
        <v>0</v>
      </c>
      <c r="BA210" s="684">
        <f>前期実績!F45</f>
        <v>0</v>
      </c>
      <c r="BB210" s="684">
        <f>前期実績!G45</f>
        <v>0</v>
      </c>
      <c r="BC210" s="684">
        <f>前期実績!H45</f>
        <v>0</v>
      </c>
      <c r="BD210" s="684">
        <f>前期実績!I45</f>
        <v>0</v>
      </c>
      <c r="BE210" s="684">
        <f>前期実績!J45</f>
        <v>0</v>
      </c>
      <c r="BF210" s="684">
        <f>前期実績!K45</f>
        <v>0</v>
      </c>
      <c r="BG210" s="684">
        <f>前期実績!L45</f>
        <v>0</v>
      </c>
      <c r="BH210" s="684">
        <f>前期実績!M45</f>
        <v>0</v>
      </c>
      <c r="BI210" s="684">
        <f>前期実績!N45</f>
        <v>0</v>
      </c>
      <c r="BJ210" s="684">
        <f>前期実績!O45</f>
        <v>0</v>
      </c>
      <c r="BK210" s="684">
        <f>前期実績!P45</f>
        <v>0</v>
      </c>
      <c r="BL210" s="198" t="s">
        <v>262</v>
      </c>
      <c r="BM210" s="684">
        <f>D46</f>
        <v>0</v>
      </c>
    </row>
    <row r="211" spans="3:65" ht="19">
      <c r="C211" s="1665" t="s">
        <v>65</v>
      </c>
      <c r="AX211" s="198" t="s">
        <v>313</v>
      </c>
      <c r="AY211" s="684">
        <f>当期実績!D45</f>
        <v>0</v>
      </c>
      <c r="AZ211" s="684">
        <f>当期実績!E45</f>
        <v>0</v>
      </c>
      <c r="BA211" s="684">
        <f>当期実績!F45</f>
        <v>0</v>
      </c>
      <c r="BB211" s="684">
        <f>当期実績!G45</f>
        <v>0</v>
      </c>
      <c r="BC211" s="684">
        <f>当期実績!H45</f>
        <v>0</v>
      </c>
      <c r="BD211" s="684">
        <f>当期実績!I45</f>
        <v>0</v>
      </c>
      <c r="BE211" s="684">
        <f>当期実績!J45</f>
        <v>0</v>
      </c>
      <c r="BF211" s="684">
        <f>当期実績!K45</f>
        <v>0</v>
      </c>
      <c r="BG211" s="684">
        <f>当期実績!L45</f>
        <v>0</v>
      </c>
      <c r="BH211" s="684">
        <f>当期実績!M45</f>
        <v>0</v>
      </c>
      <c r="BI211" s="684">
        <f>当期実績!N45</f>
        <v>0</v>
      </c>
      <c r="BJ211" s="684">
        <f>当期実績!O45</f>
        <v>0</v>
      </c>
      <c r="BK211" s="684">
        <f>当期実績!P45</f>
        <v>0</v>
      </c>
      <c r="BL211" s="198" t="s">
        <v>313</v>
      </c>
      <c r="BM211" s="684">
        <f>E46</f>
        <v>0</v>
      </c>
    </row>
    <row r="212" spans="3:65" ht="19">
      <c r="C212" s="1665" t="s">
        <v>65</v>
      </c>
      <c r="AY212" s="1666"/>
      <c r="AZ212" s="1666"/>
      <c r="BA212" s="1666"/>
      <c r="BB212" s="1666"/>
      <c r="BC212" s="1666"/>
      <c r="BD212" s="1666"/>
      <c r="BE212" s="1666"/>
      <c r="BF212" s="1666"/>
      <c r="BG212" s="1666"/>
      <c r="BH212" s="1666"/>
      <c r="BI212" s="1666"/>
      <c r="BJ212" s="1666"/>
      <c r="BK212" s="1666"/>
    </row>
    <row r="213" spans="3:65" ht="19">
      <c r="C213" s="1665" t="s">
        <v>65</v>
      </c>
      <c r="AY213" s="1666">
        <f>当期実績!$D$2</f>
        <v>45474</v>
      </c>
      <c r="AZ213" s="1666">
        <f>当期実績!$E$2</f>
        <v>45505</v>
      </c>
      <c r="BA213" s="1666">
        <f>当期実績!$F$2</f>
        <v>45536</v>
      </c>
      <c r="BB213" s="1666">
        <f>当期実績!$G$2</f>
        <v>45566</v>
      </c>
      <c r="BC213" s="1666">
        <f>当期実績!$H$2</f>
        <v>45597</v>
      </c>
      <c r="BD213" s="1666">
        <f>当期実績!$I$2</f>
        <v>45627</v>
      </c>
      <c r="BE213" s="1666">
        <f>当期実績!$J$2</f>
        <v>45658</v>
      </c>
      <c r="BF213" s="1666">
        <f>当期実績!$K$2</f>
        <v>45689</v>
      </c>
      <c r="BG213" s="1666">
        <f>当期実績!$L$2</f>
        <v>45717</v>
      </c>
      <c r="BH213" s="1666">
        <f>当期実績!$M$2</f>
        <v>45748</v>
      </c>
      <c r="BI213" s="1666">
        <f>当期実績!$N$2</f>
        <v>45778</v>
      </c>
      <c r="BJ213" s="1666">
        <f>当期実績!$O$2</f>
        <v>45809</v>
      </c>
      <c r="BK213" s="1666" t="str">
        <f>当期実績!$P$2</f>
        <v>決算</v>
      </c>
    </row>
    <row r="214" spans="3:65" ht="19">
      <c r="C214" s="1665" t="s">
        <v>65</v>
      </c>
      <c r="AX214" s="198" t="s">
        <v>314</v>
      </c>
      <c r="AY214" s="684">
        <f>前期実績!D82</f>
        <v>0</v>
      </c>
      <c r="AZ214" s="684">
        <f>前期実績!E82</f>
        <v>0</v>
      </c>
      <c r="BA214" s="684">
        <f>前期実績!F82</f>
        <v>0</v>
      </c>
      <c r="BB214" s="684">
        <f>前期実績!G82</f>
        <v>0</v>
      </c>
      <c r="BC214" s="684">
        <f>前期実績!H82</f>
        <v>0</v>
      </c>
      <c r="BD214" s="684">
        <f>前期実績!I82</f>
        <v>0</v>
      </c>
      <c r="BE214" s="684">
        <f>前期実績!J82</f>
        <v>0</v>
      </c>
      <c r="BF214" s="684">
        <f>前期実績!K82</f>
        <v>0</v>
      </c>
      <c r="BG214" s="684">
        <f>前期実績!L82</f>
        <v>0</v>
      </c>
      <c r="BH214" s="684">
        <f>前期実績!M82</f>
        <v>0</v>
      </c>
      <c r="BI214" s="684">
        <f>前期実績!N82</f>
        <v>0</v>
      </c>
      <c r="BJ214" s="684">
        <f>前期実績!O82</f>
        <v>0</v>
      </c>
      <c r="BK214" s="684">
        <f>前期実績!P82</f>
        <v>0</v>
      </c>
      <c r="BL214" s="198" t="s">
        <v>140</v>
      </c>
      <c r="BM214" s="684">
        <f>D83</f>
        <v>0</v>
      </c>
    </row>
    <row r="215" spans="3:65" ht="19">
      <c r="C215" s="1665" t="s">
        <v>65</v>
      </c>
      <c r="AX215" s="198" t="s">
        <v>315</v>
      </c>
      <c r="AY215" s="684">
        <f>当期実績!D82</f>
        <v>0</v>
      </c>
      <c r="AZ215" s="684">
        <f>当期実績!E82</f>
        <v>0</v>
      </c>
      <c r="BA215" s="684">
        <f>当期実績!F82</f>
        <v>0</v>
      </c>
      <c r="BB215" s="684">
        <f>当期実績!G82</f>
        <v>0</v>
      </c>
      <c r="BC215" s="684">
        <f>当期実績!H82</f>
        <v>0</v>
      </c>
      <c r="BD215" s="684">
        <f>当期実績!I82</f>
        <v>0</v>
      </c>
      <c r="BE215" s="684">
        <f>当期実績!J82</f>
        <v>0</v>
      </c>
      <c r="BF215" s="684">
        <f>当期実績!K82</f>
        <v>0</v>
      </c>
      <c r="BG215" s="684">
        <f>当期実績!L82</f>
        <v>0</v>
      </c>
      <c r="BH215" s="684">
        <f>当期実績!M82</f>
        <v>0</v>
      </c>
      <c r="BI215" s="684">
        <f>当期実績!N82</f>
        <v>0</v>
      </c>
      <c r="BJ215" s="684">
        <f>当期実績!O82</f>
        <v>0</v>
      </c>
      <c r="BK215" s="684">
        <f>当期実績!P82</f>
        <v>0</v>
      </c>
      <c r="BL215" s="198" t="s">
        <v>144</v>
      </c>
      <c r="BM215" s="684">
        <f>E83</f>
        <v>0</v>
      </c>
    </row>
    <row r="216" spans="3:65" ht="19">
      <c r="C216" s="1665" t="s">
        <v>65</v>
      </c>
    </row>
    <row r="217" spans="3:65" ht="19">
      <c r="C217" s="1665" t="s">
        <v>65</v>
      </c>
      <c r="AY217" s="1666">
        <f>当期実績!$D$2</f>
        <v>45474</v>
      </c>
      <c r="AZ217" s="1666">
        <f>当期実績!$E$2</f>
        <v>45505</v>
      </c>
      <c r="BA217" s="1666">
        <f>当期実績!$F$2</f>
        <v>45536</v>
      </c>
      <c r="BB217" s="1666">
        <f>当期実績!$G$2</f>
        <v>45566</v>
      </c>
      <c r="BC217" s="1666">
        <f>当期実績!$H$2</f>
        <v>45597</v>
      </c>
      <c r="BD217" s="1666">
        <f>当期実績!$I$2</f>
        <v>45627</v>
      </c>
      <c r="BE217" s="1666">
        <f>当期実績!$J$2</f>
        <v>45658</v>
      </c>
      <c r="BF217" s="1666">
        <f>当期実績!$K$2</f>
        <v>45689</v>
      </c>
      <c r="BG217" s="1666">
        <f>当期実績!$L$2</f>
        <v>45717</v>
      </c>
      <c r="BH217" s="1666">
        <f>当期実績!$M$2</f>
        <v>45748</v>
      </c>
      <c r="BI217" s="1666">
        <f>当期実績!$N$2</f>
        <v>45778</v>
      </c>
      <c r="BJ217" s="1666">
        <f>当期実績!$O$2</f>
        <v>45809</v>
      </c>
      <c r="BK217" s="1666" t="str">
        <f>当期実績!$P$2</f>
        <v>決算</v>
      </c>
    </row>
    <row r="218" spans="3:65" ht="19">
      <c r="C218" s="1665" t="s">
        <v>65</v>
      </c>
      <c r="AX218" s="198" t="s">
        <v>316</v>
      </c>
      <c r="AY218" s="684">
        <f>前期実績!D109</f>
        <v>0</v>
      </c>
      <c r="AZ218" s="684">
        <f>前期実績!E109</f>
        <v>0</v>
      </c>
      <c r="BA218" s="684">
        <f>前期実績!F109</f>
        <v>0</v>
      </c>
      <c r="BB218" s="684">
        <f>前期実績!G109</f>
        <v>0</v>
      </c>
      <c r="BC218" s="684">
        <f>前期実績!H109</f>
        <v>0</v>
      </c>
      <c r="BD218" s="684">
        <f>前期実績!I109</f>
        <v>0</v>
      </c>
      <c r="BE218" s="684">
        <f>前期実績!J109</f>
        <v>0</v>
      </c>
      <c r="BF218" s="684">
        <f>前期実績!K109</f>
        <v>0</v>
      </c>
      <c r="BG218" s="684">
        <f>前期実績!L109</f>
        <v>0</v>
      </c>
      <c r="BH218" s="684">
        <f>前期実績!M109</f>
        <v>0</v>
      </c>
      <c r="BI218" s="684">
        <f>前期実績!N109</f>
        <v>0</v>
      </c>
      <c r="BJ218" s="684">
        <f>前期実績!O109</f>
        <v>0</v>
      </c>
      <c r="BK218" s="684">
        <f>前期実績!P109</f>
        <v>0</v>
      </c>
      <c r="BL218" s="198" t="s">
        <v>140</v>
      </c>
      <c r="BM218" s="684">
        <f>D110</f>
        <v>0</v>
      </c>
    </row>
    <row r="219" spans="3:65" ht="19">
      <c r="C219" s="1665" t="s">
        <v>65</v>
      </c>
      <c r="AX219" s="198" t="s">
        <v>317</v>
      </c>
      <c r="AY219" s="684">
        <f>当期実績!D109</f>
        <v>0</v>
      </c>
      <c r="AZ219" s="684">
        <f>当期実績!E109</f>
        <v>0</v>
      </c>
      <c r="BA219" s="684">
        <f>当期実績!F109</f>
        <v>0</v>
      </c>
      <c r="BB219" s="684">
        <f>当期実績!G109</f>
        <v>0</v>
      </c>
      <c r="BC219" s="684">
        <f>当期実績!H109</f>
        <v>0</v>
      </c>
      <c r="BD219" s="684">
        <f>当期実績!I109</f>
        <v>0</v>
      </c>
      <c r="BE219" s="684">
        <f>当期実績!J109</f>
        <v>0</v>
      </c>
      <c r="BF219" s="684">
        <f>当期実績!K109</f>
        <v>0</v>
      </c>
      <c r="BG219" s="684">
        <f>当期実績!L109</f>
        <v>0</v>
      </c>
      <c r="BH219" s="684">
        <f>当期実績!M109</f>
        <v>0</v>
      </c>
      <c r="BI219" s="684">
        <f>当期実績!N109</f>
        <v>0</v>
      </c>
      <c r="BJ219" s="684">
        <f>当期実績!O109</f>
        <v>0</v>
      </c>
      <c r="BK219" s="684">
        <f>当期実績!P109</f>
        <v>0</v>
      </c>
      <c r="BL219" s="198" t="s">
        <v>144</v>
      </c>
      <c r="BM219" s="684">
        <f>E110</f>
        <v>0</v>
      </c>
    </row>
    <row r="220" spans="3:65" ht="19">
      <c r="C220" s="1665" t="s">
        <v>65</v>
      </c>
    </row>
    <row r="221" spans="3:65" ht="19">
      <c r="C221" s="1665" t="s">
        <v>65</v>
      </c>
    </row>
    <row r="222" spans="3:65" ht="19">
      <c r="C222" s="1665" t="s">
        <v>65</v>
      </c>
    </row>
    <row r="223" spans="3:65" ht="19">
      <c r="C223" s="1665" t="s">
        <v>65</v>
      </c>
    </row>
    <row r="224" spans="3:65" ht="19">
      <c r="C224" s="1665" t="s">
        <v>65</v>
      </c>
    </row>
    <row r="225" spans="3:3" ht="19">
      <c r="C225" s="1665" t="s">
        <v>65</v>
      </c>
    </row>
    <row r="226" spans="3:3" ht="19">
      <c r="C226" s="1665" t="s">
        <v>65</v>
      </c>
    </row>
    <row r="227" spans="3:3" ht="19">
      <c r="C227" s="1665" t="s">
        <v>65</v>
      </c>
    </row>
    <row r="228" spans="3:3" ht="19">
      <c r="C228" s="1665" t="s">
        <v>65</v>
      </c>
    </row>
    <row r="229" spans="3:3" ht="19">
      <c r="C229" s="1665" t="s">
        <v>65</v>
      </c>
    </row>
    <row r="230" spans="3:3" ht="19">
      <c r="C230" s="1665" t="s">
        <v>65</v>
      </c>
    </row>
    <row r="231" spans="3:3" ht="19">
      <c r="C231" s="1665" t="s">
        <v>65</v>
      </c>
    </row>
    <row r="232" spans="3:3" ht="19">
      <c r="C232" s="1665" t="s">
        <v>65</v>
      </c>
    </row>
    <row r="233" spans="3:3" ht="19">
      <c r="C233" s="1665" t="s">
        <v>65</v>
      </c>
    </row>
    <row r="234" spans="3:3" ht="19">
      <c r="C234" s="1665" t="s">
        <v>65</v>
      </c>
    </row>
    <row r="235" spans="3:3" ht="19">
      <c r="C235" s="1665" t="s">
        <v>65</v>
      </c>
    </row>
    <row r="236" spans="3:3" ht="19">
      <c r="C236" s="1665" t="s">
        <v>65</v>
      </c>
    </row>
    <row r="237" spans="3:3" ht="19">
      <c r="C237" s="1665" t="s">
        <v>65</v>
      </c>
    </row>
    <row r="238" spans="3:3" ht="19">
      <c r="C238" s="1665" t="s">
        <v>65</v>
      </c>
    </row>
    <row r="239" spans="3:3" ht="19">
      <c r="C239" s="1665" t="s">
        <v>65</v>
      </c>
    </row>
    <row r="240" spans="3:3" ht="19">
      <c r="C240" s="1665" t="s">
        <v>65</v>
      </c>
    </row>
    <row r="241" spans="3:3" ht="19">
      <c r="C241" s="1665" t="s">
        <v>65</v>
      </c>
    </row>
    <row r="242" spans="3:3" ht="19">
      <c r="C242" s="1665" t="s">
        <v>65</v>
      </c>
    </row>
    <row r="243" spans="3:3" ht="19">
      <c r="C243" s="1665" t="s">
        <v>65</v>
      </c>
    </row>
    <row r="244" spans="3:3" ht="19">
      <c r="C244" s="1665" t="s">
        <v>65</v>
      </c>
    </row>
    <row r="245" spans="3:3" ht="19">
      <c r="C245" s="1665" t="s">
        <v>65</v>
      </c>
    </row>
    <row r="246" spans="3:3" ht="19">
      <c r="C246" s="1665" t="s">
        <v>65</v>
      </c>
    </row>
    <row r="247" spans="3:3" ht="19">
      <c r="C247" s="1665" t="s">
        <v>65</v>
      </c>
    </row>
    <row r="248" spans="3:3" ht="19">
      <c r="C248" s="1665" t="s">
        <v>65</v>
      </c>
    </row>
    <row r="249" spans="3:3" ht="19">
      <c r="C249" s="1665" t="s">
        <v>65</v>
      </c>
    </row>
    <row r="250" spans="3:3" ht="19">
      <c r="C250" s="1665" t="s">
        <v>65</v>
      </c>
    </row>
    <row r="251" spans="3:3" ht="19">
      <c r="C251" s="1665" t="s">
        <v>65</v>
      </c>
    </row>
    <row r="252" spans="3:3" ht="19">
      <c r="C252" s="1665" t="s">
        <v>65</v>
      </c>
    </row>
    <row r="253" spans="3:3" ht="19">
      <c r="C253" s="1665" t="s">
        <v>65</v>
      </c>
    </row>
    <row r="254" spans="3:3" ht="19">
      <c r="C254" s="1665" t="s">
        <v>65</v>
      </c>
    </row>
    <row r="255" spans="3:3" ht="19">
      <c r="C255" s="1665" t="s">
        <v>65</v>
      </c>
    </row>
    <row r="256" spans="3:3" ht="19">
      <c r="C256" s="1665" t="s">
        <v>65</v>
      </c>
    </row>
    <row r="257" spans="3:3" ht="19">
      <c r="C257" s="1665" t="s">
        <v>65</v>
      </c>
    </row>
    <row r="258" spans="3:3" ht="19">
      <c r="C258" s="1665" t="s">
        <v>65</v>
      </c>
    </row>
    <row r="259" spans="3:3" ht="19">
      <c r="C259" s="1665" t="s">
        <v>65</v>
      </c>
    </row>
    <row r="260" spans="3:3" ht="19">
      <c r="C260" s="1665" t="s">
        <v>65</v>
      </c>
    </row>
    <row r="261" spans="3:3" ht="19">
      <c r="C261" s="1665" t="s">
        <v>65</v>
      </c>
    </row>
    <row r="262" spans="3:3" ht="19">
      <c r="C262" s="1665" t="s">
        <v>65</v>
      </c>
    </row>
    <row r="263" spans="3:3" ht="19">
      <c r="C263" s="1665" t="s">
        <v>65</v>
      </c>
    </row>
    <row r="264" spans="3:3" ht="19">
      <c r="C264" s="1665" t="s">
        <v>65</v>
      </c>
    </row>
    <row r="265" spans="3:3" ht="19">
      <c r="C265" s="1665" t="s">
        <v>65</v>
      </c>
    </row>
    <row r="266" spans="3:3" ht="19">
      <c r="C266" s="1665" t="s">
        <v>65</v>
      </c>
    </row>
    <row r="267" spans="3:3" ht="19">
      <c r="C267" s="1665" t="s">
        <v>65</v>
      </c>
    </row>
    <row r="268" spans="3:3" ht="19">
      <c r="C268" s="1665" t="s">
        <v>65</v>
      </c>
    </row>
    <row r="269" spans="3:3" ht="19">
      <c r="C269" s="1665" t="s">
        <v>65</v>
      </c>
    </row>
    <row r="270" spans="3:3" ht="19">
      <c r="C270" s="1665" t="s">
        <v>65</v>
      </c>
    </row>
    <row r="271" spans="3:3" ht="19">
      <c r="C271" s="1665" t="s">
        <v>65</v>
      </c>
    </row>
    <row r="272" spans="3:3" ht="19">
      <c r="C272" s="1665" t="s">
        <v>65</v>
      </c>
    </row>
    <row r="273" spans="3:3" ht="19">
      <c r="C273" s="1665" t="s">
        <v>65</v>
      </c>
    </row>
    <row r="274" spans="3:3" ht="19">
      <c r="C274" s="1665" t="s">
        <v>65</v>
      </c>
    </row>
    <row r="275" spans="3:3" ht="19">
      <c r="C275" s="1665" t="s">
        <v>65</v>
      </c>
    </row>
    <row r="276" spans="3:3" ht="19">
      <c r="C276" s="1665" t="s">
        <v>65</v>
      </c>
    </row>
    <row r="277" spans="3:3" ht="19">
      <c r="C277" s="1665" t="s">
        <v>65</v>
      </c>
    </row>
    <row r="278" spans="3:3" ht="19">
      <c r="C278" s="1665" t="s">
        <v>65</v>
      </c>
    </row>
    <row r="279" spans="3:3" ht="19">
      <c r="C279" s="1665" t="s">
        <v>65</v>
      </c>
    </row>
    <row r="280" spans="3:3" ht="19">
      <c r="C280" s="1665" t="s">
        <v>65</v>
      </c>
    </row>
    <row r="281" spans="3:3" ht="19">
      <c r="C281" s="1665" t="s">
        <v>65</v>
      </c>
    </row>
    <row r="282" spans="3:3" ht="19">
      <c r="C282" s="1665" t="s">
        <v>65</v>
      </c>
    </row>
    <row r="283" spans="3:3" ht="19">
      <c r="C283" s="1665" t="s">
        <v>65</v>
      </c>
    </row>
    <row r="284" spans="3:3" ht="19">
      <c r="C284" s="1665" t="s">
        <v>65</v>
      </c>
    </row>
    <row r="285" spans="3:3" ht="19">
      <c r="C285" s="1665" t="s">
        <v>65</v>
      </c>
    </row>
    <row r="301" spans="4:34">
      <c r="D301" s="667"/>
      <c r="E301" s="667"/>
      <c r="F301" s="667"/>
      <c r="G301" s="2398" t="b">
        <f>予実管理!D235</f>
        <v>0</v>
      </c>
      <c r="H301" s="667"/>
      <c r="I301" s="2398" t="b">
        <f>予実管理!E235</f>
        <v>0</v>
      </c>
      <c r="J301" s="667"/>
      <c r="K301" s="2398" t="b">
        <f>予実管理!F235</f>
        <v>0</v>
      </c>
      <c r="L301" s="667"/>
      <c r="M301" s="2398" t="b">
        <f>予実管理!G235</f>
        <v>0</v>
      </c>
      <c r="N301" s="667"/>
      <c r="O301" s="2398" t="b">
        <f>予実管理!H235</f>
        <v>0</v>
      </c>
      <c r="P301" s="667"/>
      <c r="Q301" s="2398" t="b">
        <f>予実管理!I235</f>
        <v>0</v>
      </c>
      <c r="R301" s="667"/>
      <c r="S301" s="2398" t="b">
        <f>予実管理!J235</f>
        <v>0</v>
      </c>
      <c r="T301" s="667"/>
      <c r="U301" s="2398" t="b">
        <f>予実管理!K235</f>
        <v>0</v>
      </c>
      <c r="V301" s="667"/>
      <c r="W301" s="2398" t="b">
        <f>予実管理!L235</f>
        <v>0</v>
      </c>
      <c r="X301" s="667"/>
      <c r="Y301" s="2398" t="b">
        <f>予実管理!M235</f>
        <v>0</v>
      </c>
      <c r="Z301" s="667"/>
      <c r="AA301" s="2398" t="b">
        <f>予実管理!N235</f>
        <v>0</v>
      </c>
      <c r="AB301" s="667"/>
      <c r="AC301" s="2398" t="b">
        <f>予実管理!O235</f>
        <v>0</v>
      </c>
      <c r="AD301" s="667"/>
      <c r="AE301" s="2398" t="b">
        <f>予実管理!P235</f>
        <v>0</v>
      </c>
      <c r="AF301" s="667"/>
      <c r="AG301" s="667"/>
      <c r="AH301" s="667"/>
    </row>
  </sheetData>
  <sheetProtection sheet="1" objects="1" scenarios="1"/>
  <mergeCells count="4">
    <mergeCell ref="D2:E2"/>
    <mergeCell ref="G2:H2"/>
    <mergeCell ref="I2:J2"/>
    <mergeCell ref="D127:E127"/>
  </mergeCells>
  <phoneticPr fontId="2"/>
  <conditionalFormatting sqref="E5">
    <cfRule type="expression" dxfId="4786" priority="3030">
      <formula>IF(D5&lt;=0,AND(D5&lt;=0,E5&gt;=1),OR(D5/E5&gt;$AI$2,E5/D5&gt;$AI$2))</formula>
    </cfRule>
  </conditionalFormatting>
  <conditionalFormatting sqref="H5">
    <cfRule type="expression" dxfId="4785" priority="3029">
      <formula>IF(G5&lt;=0,AND(G5&lt;=0,H5&gt;=1),OR(G5/H5&gt;$AI$2,H5/G5&gt;$AI$2))</formula>
    </cfRule>
  </conditionalFormatting>
  <conditionalFormatting sqref="J5">
    <cfRule type="expression" dxfId="4784" priority="3028">
      <formula>IF(I5&lt;=0,AND(I5&lt;=0,J5&gt;=1),OR(I5/J5&gt;$AI$2,J5/I5&gt;$AI$2))</formula>
    </cfRule>
  </conditionalFormatting>
  <conditionalFormatting sqref="L5">
    <cfRule type="expression" dxfId="4783" priority="3027">
      <formula>IF(K5&lt;=0,AND(K5&lt;=0,L5&gt;=1),OR(K5/L5&gt;$AI$2,L5/K5&gt;$AI$2))</formula>
    </cfRule>
  </conditionalFormatting>
  <conditionalFormatting sqref="N5">
    <cfRule type="expression" dxfId="4782" priority="3026">
      <formula>IF(M5&lt;=0,AND(M5&lt;=0,N5&gt;=1),OR(M5/N5&gt;$AI$2,N5/M5&gt;$AI$2))</formula>
    </cfRule>
  </conditionalFormatting>
  <conditionalFormatting sqref="P5">
    <cfRule type="expression" dxfId="4781" priority="3025">
      <formula>IF(O5&lt;=0,AND(O5&lt;=0,P5&gt;=1),OR(O5/P5&gt;$AI$2,P5/O5&gt;$AI$2))</formula>
    </cfRule>
  </conditionalFormatting>
  <conditionalFormatting sqref="R5">
    <cfRule type="expression" dxfId="4780" priority="3024">
      <formula>IF(Q5&lt;=0,AND(Q5&lt;=0,R5&gt;=1),OR(Q5/R5&gt;$AI$2,R5/Q5&gt;$AI$2))</formula>
    </cfRule>
  </conditionalFormatting>
  <conditionalFormatting sqref="T5">
    <cfRule type="expression" dxfId="4779" priority="3023">
      <formula>IF(S5&lt;=0,AND(S5&lt;=0,T5&gt;=1),OR(S5/T5&gt;$AI$2,T5/S5&gt;$AI$2))</formula>
    </cfRule>
  </conditionalFormatting>
  <conditionalFormatting sqref="V5">
    <cfRule type="expression" dxfId="4778" priority="3022">
      <formula>IF(U5&lt;=0,AND(U5&lt;=0,V5&gt;=1),OR(U5/V5&gt;$AI$2,V5/U5&gt;$AI$2))</formula>
    </cfRule>
  </conditionalFormatting>
  <conditionalFormatting sqref="X5">
    <cfRule type="expression" dxfId="4777" priority="3021">
      <formula>IF(W5&lt;=0,AND(W5&lt;=0,X5&gt;=1),OR(W5/X5&gt;$AI$2,X5/W5&gt;$AI$2))</formula>
    </cfRule>
  </conditionalFormatting>
  <conditionalFormatting sqref="Z5">
    <cfRule type="expression" dxfId="4776" priority="3020">
      <formula>IF(Y5&lt;=0,AND(Y5&lt;=0,Z5&gt;=1),OR(Y5/Z5&gt;$AI$2,Z5/Y5&gt;$AI$2))</formula>
    </cfRule>
  </conditionalFormatting>
  <conditionalFormatting sqref="AB5">
    <cfRule type="expression" dxfId="4775" priority="3019">
      <formula>IF(AA5&lt;=0,AND(AA5&lt;=0,AB5&gt;=1),OR(AA5/AB5&gt;$AI$2,AB5/AA5&gt;$AI$2))</formula>
    </cfRule>
  </conditionalFormatting>
  <conditionalFormatting sqref="AD5">
    <cfRule type="expression" dxfId="4774" priority="3018">
      <formula>IF(AC5&lt;=0,AND(AC5&lt;=0,AD5&gt;=1),OR(AC5/AD5&gt;$AI$2,AD5/AC5&gt;$AI$2))</formula>
    </cfRule>
  </conditionalFormatting>
  <conditionalFormatting sqref="AF5">
    <cfRule type="expression" dxfId="4773" priority="3017">
      <formula>IF(AE5&lt;=0,AND(AE5&lt;=0,AF5&gt;=1),OR(AE5/AF5&gt;$AI$2,AF5/AE5&gt;$AI$2))</formula>
    </cfRule>
  </conditionalFormatting>
  <conditionalFormatting sqref="H6">
    <cfRule type="expression" dxfId="4772" priority="3016">
      <formula>IF(G6&lt;=0,AND(G6&lt;=0,H6&gt;=1),OR(G6/H6&gt;$AI$2,H6/G6&gt;$AI$2))</formula>
    </cfRule>
  </conditionalFormatting>
  <conditionalFormatting sqref="H7">
    <cfRule type="expression" dxfId="4771" priority="3015">
      <formula>IF(G7&lt;=0,AND(G7&lt;=0,H7&gt;=1),OR(G7/H7&gt;$AI$2,H7/G7&gt;$AI$2))</formula>
    </cfRule>
  </conditionalFormatting>
  <conditionalFormatting sqref="H8">
    <cfRule type="expression" dxfId="4770" priority="3014">
      <formula>IF(G8&lt;=0,AND(G8&lt;=0,H8&gt;=1),OR(G8/H8&gt;$AI$2,H8/G8&gt;$AI$2))</formula>
    </cfRule>
  </conditionalFormatting>
  <conditionalFormatting sqref="H9">
    <cfRule type="expression" dxfId="4769" priority="3013">
      <formula>IF(G9&lt;=0,AND(G9&lt;=0,H9&gt;=1),OR(G9/H9&gt;$AI$2,H9/G9&gt;$AI$2))</formula>
    </cfRule>
  </conditionalFormatting>
  <conditionalFormatting sqref="H10">
    <cfRule type="expression" dxfId="4768" priority="3012">
      <formula>IF(G10&lt;=0,AND(G10&lt;=0,H10&gt;=1),OR(G10/H10&gt;$AI$2,H10/G10&gt;$AI$2))</formula>
    </cfRule>
  </conditionalFormatting>
  <conditionalFormatting sqref="H11">
    <cfRule type="expression" dxfId="4767" priority="3011">
      <formula>IF(G11&lt;=0,AND(G11&lt;=0,H11&gt;=1),OR(G11/H11&gt;$AI$2,H11/G11&gt;$AI$2))</formula>
    </cfRule>
  </conditionalFormatting>
  <conditionalFormatting sqref="H12">
    <cfRule type="expression" dxfId="4766" priority="3010">
      <formula>IF(G12&lt;=0,AND(G12&lt;=0,H12&gt;=1),OR(G12/H12&gt;$AI$2,H12/G12&gt;$AI$2))</formula>
    </cfRule>
  </conditionalFormatting>
  <conditionalFormatting sqref="H13">
    <cfRule type="expression" dxfId="4765" priority="3009">
      <formula>IF(G13&lt;=0,AND(G13&lt;=0,H13&gt;=1),OR(G13/H13&gt;$AI$2,H13/G13&gt;$AI$2))</formula>
    </cfRule>
  </conditionalFormatting>
  <conditionalFormatting sqref="H14">
    <cfRule type="expression" dxfId="4764" priority="3008">
      <formula>IF(G14&lt;=0,AND(G14&lt;=0,H14&gt;=1),OR(G14/H14&gt;$AI$2,H14/G14&gt;$AI$2))</formula>
    </cfRule>
  </conditionalFormatting>
  <conditionalFormatting sqref="H15">
    <cfRule type="expression" dxfId="4763" priority="3007">
      <formula>IF(G15&lt;=0,AND(G15&lt;=0,H15&gt;=1),OR(G15/H15&gt;$AI$2,H15/G15&gt;$AI$2))</formula>
    </cfRule>
  </conditionalFormatting>
  <conditionalFormatting sqref="H16">
    <cfRule type="expression" dxfId="4762" priority="3006">
      <formula>IF(G16&lt;=0,AND(G16&lt;=0,H16&gt;=1),OR(G16/H16&gt;$AI$2,H16/G16&gt;$AI$2))</formula>
    </cfRule>
  </conditionalFormatting>
  <conditionalFormatting sqref="H17">
    <cfRule type="expression" dxfId="4761" priority="3005">
      <formula>IF(G17&lt;=0,AND(G17&lt;=0,H17&gt;=1),OR(G17/H17&gt;$AI$2,H17/G17&gt;$AI$2))</formula>
    </cfRule>
  </conditionalFormatting>
  <conditionalFormatting sqref="H18">
    <cfRule type="expression" dxfId="4760" priority="3004">
      <formula>IF(G18&lt;=0,AND(G18&lt;=0,H18&gt;=1),OR(G18/H18&gt;$AI$2,H18/G18&gt;$AI$2))</formula>
    </cfRule>
  </conditionalFormatting>
  <conditionalFormatting sqref="H19">
    <cfRule type="expression" dxfId="4759" priority="3003">
      <formula>IF(G19&lt;=0,AND(G19&lt;=0,H19&gt;=1),OR(G19/H19&gt;$AI$2,H19/G19&gt;$AI$2))</formula>
    </cfRule>
  </conditionalFormatting>
  <conditionalFormatting sqref="H20">
    <cfRule type="expression" dxfId="4758" priority="3002">
      <formula>IF(G20&lt;=0,AND(G20&lt;=0,H20&gt;=1),OR(G20/H20&gt;$AI$2,H20/G20&gt;$AI$2))</formula>
    </cfRule>
  </conditionalFormatting>
  <conditionalFormatting sqref="H21">
    <cfRule type="expression" dxfId="4757" priority="3001">
      <formula>IF(G21&lt;=0,AND(G21&lt;=0,H21&gt;=1),OR(G21/H21&gt;$AI$2,H21/G21&gt;$AI$2))</formula>
    </cfRule>
  </conditionalFormatting>
  <conditionalFormatting sqref="H22">
    <cfRule type="expression" dxfId="4756" priority="3000">
      <formula>IF(G22&lt;=0,AND(G22&lt;=0,H22&gt;=1),OR(G22/H22&gt;$AI$2,H22/G22&gt;$AI$2))</formula>
    </cfRule>
  </conditionalFormatting>
  <conditionalFormatting sqref="H23">
    <cfRule type="expression" dxfId="4755" priority="2999">
      <formula>IF(G23&lt;=0,AND(G23&lt;=0,H23&gt;=1),OR(G23/H23&gt;$AI$2,H23/G23&gt;$AI$2))</formula>
    </cfRule>
  </conditionalFormatting>
  <conditionalFormatting sqref="H24">
    <cfRule type="expression" dxfId="4754" priority="2998">
      <formula>IF(G24&lt;=0,AND(G24&lt;=0,H24&gt;=1),OR(G24/H24&gt;$AI$2,H24/G24&gt;$AI$2))</formula>
    </cfRule>
  </conditionalFormatting>
  <conditionalFormatting sqref="H25">
    <cfRule type="expression" dxfId="4753" priority="2997">
      <formula>IF(G25&lt;=0,AND(G25&lt;=0,H25&gt;=1),OR(G25/H25&gt;$AI$2,H25/G25&gt;$AI$2))</formula>
    </cfRule>
  </conditionalFormatting>
  <conditionalFormatting sqref="H26">
    <cfRule type="expression" dxfId="4752" priority="2996">
      <formula>IF(G26&lt;=0,AND(G26&lt;=0,H26&gt;=1),OR(G26/H26&gt;$AI$2,H26/G26&gt;$AI$2))</formula>
    </cfRule>
  </conditionalFormatting>
  <conditionalFormatting sqref="H27">
    <cfRule type="expression" dxfId="4751" priority="2995">
      <formula>IF(G27&lt;=0,AND(G27&lt;=0,H27&gt;=1),OR(G27/H27&gt;$AI$2,H27/G27&gt;$AI$2))</formula>
    </cfRule>
  </conditionalFormatting>
  <conditionalFormatting sqref="H28">
    <cfRule type="expression" dxfId="4750" priority="2994">
      <formula>IF(G28&lt;=0,AND(G28&lt;=0,H28&gt;=1),OR(G28/H28&gt;$AI$2,H28/G28&gt;$AI$2))</formula>
    </cfRule>
  </conditionalFormatting>
  <conditionalFormatting sqref="H29">
    <cfRule type="expression" dxfId="4749" priority="2993">
      <formula>IF(G29&lt;=0,AND(G29&lt;=0,H29&gt;=1),OR(G29/H29&gt;$AI$2,H29/G29&gt;$AI$2))</formula>
    </cfRule>
  </conditionalFormatting>
  <conditionalFormatting sqref="H30">
    <cfRule type="expression" dxfId="4748" priority="2992">
      <formula>IF(G30&lt;=0,AND(G30&lt;=0,H30&gt;=1),OR(G30/H30&gt;$AI$2,H30/G30&gt;$AI$2))</formula>
    </cfRule>
  </conditionalFormatting>
  <conditionalFormatting sqref="H31">
    <cfRule type="expression" dxfId="4747" priority="2991">
      <formula>IF(G31&lt;=0,AND(G31&lt;=0,H31&gt;=1),OR(G31/H31&gt;$AI$2,H31/G31&gt;$AI$2))</formula>
    </cfRule>
  </conditionalFormatting>
  <conditionalFormatting sqref="H32">
    <cfRule type="expression" dxfId="4746" priority="2990">
      <formula>IF(G32&lt;=0,AND(G32&lt;=0,H32&gt;=1),OR(G32/H32&gt;$AI$2,H32/G32&gt;$AI$2))</formula>
    </cfRule>
  </conditionalFormatting>
  <conditionalFormatting sqref="H33">
    <cfRule type="expression" dxfId="4745" priority="2989">
      <formula>IF(G33&lt;=0,AND(G33&lt;=0,H33&gt;=1),OR(G33/H33&gt;$AI$2,H33/G33&gt;$AI$2))</formula>
    </cfRule>
  </conditionalFormatting>
  <conditionalFormatting sqref="H34">
    <cfRule type="expression" dxfId="4744" priority="2988">
      <formula>IF(G34&lt;=0,AND(G34&lt;=0,H34&gt;=1),OR(G34/H34&gt;$AI$2,H34/G34&gt;$AI$2))</formula>
    </cfRule>
  </conditionalFormatting>
  <conditionalFormatting sqref="H35">
    <cfRule type="expression" dxfId="4743" priority="2987">
      <formula>IF(G35&lt;=0,AND(G35&lt;=0,H35&gt;=1),OR(G35/H35&gt;$AI$2,H35/G35&gt;$AI$2))</formula>
    </cfRule>
  </conditionalFormatting>
  <conditionalFormatting sqref="H36">
    <cfRule type="expression" dxfId="4742" priority="2986">
      <formula>IF(G36&lt;=0,AND(G36&lt;=0,H36&gt;=1),OR(G36/H36&gt;$AI$2,H36/G36&gt;$AI$2))</formula>
    </cfRule>
  </conditionalFormatting>
  <conditionalFormatting sqref="H37">
    <cfRule type="expression" dxfId="4741" priority="2985">
      <formula>IF(G37&lt;=0,AND(G37&lt;=0,H37&gt;=1),OR(G37/H37&gt;$AI$2,H37/G37&gt;$AI$2))</formula>
    </cfRule>
  </conditionalFormatting>
  <conditionalFormatting sqref="H38">
    <cfRule type="expression" dxfId="4740" priority="2984">
      <formula>IF(G38&lt;=0,AND(G38&lt;=0,H38&gt;=1),OR(G38/H38&gt;$AI$2,H38/G38&gt;$AI$2))</formula>
    </cfRule>
  </conditionalFormatting>
  <conditionalFormatting sqref="H39">
    <cfRule type="expression" dxfId="4739" priority="2983">
      <formula>IF(G39&lt;=0,AND(G39&lt;=0,H39&gt;=1),OR(G39/H39&gt;$AI$2,H39/G39&gt;$AI$2))</formula>
    </cfRule>
  </conditionalFormatting>
  <conditionalFormatting sqref="H40">
    <cfRule type="expression" dxfId="4738" priority="2982">
      <formula>IF(G40&lt;=0,AND(G40&lt;=0,H40&gt;=1),OR(G40/H40&gt;$AI$2,H40/G40&gt;$AI$2))</formula>
    </cfRule>
  </conditionalFormatting>
  <conditionalFormatting sqref="H41">
    <cfRule type="expression" dxfId="4737" priority="2981">
      <formula>IF(G41&lt;=0,AND(G41&lt;=0,H41&gt;=1),OR(G41/H41&gt;$AI$2,H41/G41&gt;$AI$2))</formula>
    </cfRule>
  </conditionalFormatting>
  <conditionalFormatting sqref="H42">
    <cfRule type="expression" dxfId="4736" priority="2980">
      <formula>IF(G42&lt;=0,AND(G42&lt;=0,H42&gt;=1),OR(G42/H42&gt;$AI$2,H42/G42&gt;$AI$2))</formula>
    </cfRule>
  </conditionalFormatting>
  <conditionalFormatting sqref="H43">
    <cfRule type="expression" dxfId="4735" priority="2979">
      <formula>IF(G43&lt;=0,AND(G43&lt;=0,H43&gt;=1),OR(G43/H43&gt;$AI$2,H43/G43&gt;$AI$2))</formula>
    </cfRule>
  </conditionalFormatting>
  <conditionalFormatting sqref="H44">
    <cfRule type="expression" dxfId="4734" priority="2978">
      <formula>IF(G44&lt;=0,AND(G44&lt;=0,H44&gt;=1),OR(G44/H44&gt;$AI$2,H44/G44&gt;$AI$2))</formula>
    </cfRule>
  </conditionalFormatting>
  <conditionalFormatting sqref="H45">
    <cfRule type="expression" dxfId="4733" priority="2977">
      <formula>IF(G45&lt;=0,AND(G45&lt;=0,H45&gt;=1),OR(G45/H45&gt;$AI$2,H45/G45&gt;$AI$2))</formula>
    </cfRule>
  </conditionalFormatting>
  <conditionalFormatting sqref="H46">
    <cfRule type="expression" dxfId="4732" priority="2976">
      <formula>IF(G46&lt;=0,AND(G46&lt;=0,H46&gt;=1),OR(G46/H46&gt;$AI$2,H46/G46&gt;$AI$2))</formula>
    </cfRule>
  </conditionalFormatting>
  <conditionalFormatting sqref="H47">
    <cfRule type="expression" dxfId="4731" priority="2975">
      <formula>IF(G47&lt;=0,AND(G47&lt;=0,H47&gt;=1),OR(G47/H47&gt;$AI$2,H47/G47&gt;$AI$2))</formula>
    </cfRule>
  </conditionalFormatting>
  <conditionalFormatting sqref="H48">
    <cfRule type="expression" dxfId="4730" priority="2974">
      <formula>IF(G48&lt;=0,AND(G48&lt;=0,H48&gt;=1),OR(G48/H48&gt;$AI$2,H48/G48&gt;$AI$2))</formula>
    </cfRule>
  </conditionalFormatting>
  <conditionalFormatting sqref="H49">
    <cfRule type="expression" dxfId="4729" priority="2973">
      <formula>IF(G49&lt;=0,AND(G49&lt;=0,H49&gt;=1),OR(G49/H49&gt;$AI$2,H49/G49&gt;$AI$2))</formula>
    </cfRule>
  </conditionalFormatting>
  <conditionalFormatting sqref="H50">
    <cfRule type="expression" dxfId="4728" priority="2972">
      <formula>IF(G50&lt;=0,AND(G50&lt;=0,H50&gt;=1),OR(G50/H50&gt;$AI$2,H50/G50&gt;$AI$2))</formula>
    </cfRule>
  </conditionalFormatting>
  <conditionalFormatting sqref="H51">
    <cfRule type="expression" dxfId="4727" priority="2971">
      <formula>IF(G51&lt;=0,AND(G51&lt;=0,H51&gt;=1),OR(G51/H51&gt;$AI$2,H51/G51&gt;$AI$2))</formula>
    </cfRule>
  </conditionalFormatting>
  <conditionalFormatting sqref="H52">
    <cfRule type="expression" dxfId="4726" priority="2970">
      <formula>IF(G52&lt;=0,AND(G52&lt;=0,H52&gt;=1),OR(G52/H52&gt;$AI$2,H52/G52&gt;$AI$2))</formula>
    </cfRule>
  </conditionalFormatting>
  <conditionalFormatting sqref="H53">
    <cfRule type="expression" dxfId="4725" priority="2969">
      <formula>IF(G53&lt;=0,AND(G53&lt;=0,H53&gt;=1),OR(G53/H53&gt;$AI$2,H53/G53&gt;$AI$2))</formula>
    </cfRule>
  </conditionalFormatting>
  <conditionalFormatting sqref="H54">
    <cfRule type="expression" dxfId="4724" priority="2968">
      <formula>IF(G54&lt;=0,AND(G54&lt;=0,H54&gt;=1),OR(G54/H54&gt;$AI$2,H54/G54&gt;$AI$2))</formula>
    </cfRule>
  </conditionalFormatting>
  <conditionalFormatting sqref="H55">
    <cfRule type="expression" dxfId="4723" priority="2967">
      <formula>IF(G55&lt;=0,AND(G55&lt;=0,H55&gt;=1),OR(G55/H55&gt;$AI$2,H55/G55&gt;$AI$2))</formula>
    </cfRule>
  </conditionalFormatting>
  <conditionalFormatting sqref="H56">
    <cfRule type="expression" dxfId="4722" priority="2966">
      <formula>IF(G56&lt;=0,AND(G56&lt;=0,H56&gt;=1),OR(G56/H56&gt;$AI$2,H56/G56&gt;$AI$2))</formula>
    </cfRule>
  </conditionalFormatting>
  <conditionalFormatting sqref="H57">
    <cfRule type="expression" dxfId="4721" priority="2965">
      <formula>IF(G57&lt;=0,AND(G57&lt;=0,H57&gt;=1),OR(G57/H57&gt;$AI$2,H57/G57&gt;$AI$2))</formula>
    </cfRule>
  </conditionalFormatting>
  <conditionalFormatting sqref="H58">
    <cfRule type="expression" dxfId="4720" priority="2964">
      <formula>IF(G58&lt;=0,AND(G58&lt;=0,H58&gt;=1),OR(G58/H58&gt;$AI$2,H58/G58&gt;$AI$2))</formula>
    </cfRule>
  </conditionalFormatting>
  <conditionalFormatting sqref="H59">
    <cfRule type="expression" dxfId="4719" priority="2963">
      <formula>IF(G59&lt;=0,AND(G59&lt;=0,H59&gt;=1),OR(G59/H59&gt;$AI$2,H59/G59&gt;$AI$2))</formula>
    </cfRule>
  </conditionalFormatting>
  <conditionalFormatting sqref="H60">
    <cfRule type="expression" dxfId="4718" priority="2962">
      <formula>IF(G60&lt;=0,AND(G60&lt;=0,H60&gt;=1),OR(G60/H60&gt;$AI$2,H60/G60&gt;$AI$2))</formula>
    </cfRule>
  </conditionalFormatting>
  <conditionalFormatting sqref="H61">
    <cfRule type="expression" dxfId="4717" priority="2961">
      <formula>IF(G61&lt;=0,AND(G61&lt;=0,H61&gt;=1),OR(G61/H61&gt;$AI$2,H61/G61&gt;$AI$2))</formula>
    </cfRule>
  </conditionalFormatting>
  <conditionalFormatting sqref="H62">
    <cfRule type="expression" dxfId="4716" priority="2960">
      <formula>IF(G62&lt;=0,AND(G62&lt;=0,H62&gt;=1),OR(G62/H62&gt;$AI$2,H62/G62&gt;$AI$2))</formula>
    </cfRule>
  </conditionalFormatting>
  <conditionalFormatting sqref="H63">
    <cfRule type="expression" dxfId="4715" priority="2959">
      <formula>IF(G63&lt;=0,AND(G63&lt;=0,H63&gt;=1),OR(G63/H63&gt;$AI$2,H63/G63&gt;$AI$2))</formula>
    </cfRule>
  </conditionalFormatting>
  <conditionalFormatting sqref="H64">
    <cfRule type="expression" dxfId="4714" priority="2958">
      <formula>IF(G64&lt;=0,AND(G64&lt;=0,H64&gt;=1),OR(G64/H64&gt;$AI$2,H64/G64&gt;$AI$2))</formula>
    </cfRule>
  </conditionalFormatting>
  <conditionalFormatting sqref="H65">
    <cfRule type="expression" dxfId="4713" priority="2957">
      <formula>IF(G65&lt;=0,AND(G65&lt;=0,H65&gt;=1),OR(G65/H65&gt;$AI$2,H65/G65&gt;$AI$2))</formula>
    </cfRule>
  </conditionalFormatting>
  <conditionalFormatting sqref="H66">
    <cfRule type="expression" dxfId="4712" priority="2956">
      <formula>IF(G66&lt;=0,AND(G66&lt;=0,H66&gt;=1),OR(G66/H66&gt;$AI$2,H66/G66&gt;$AI$2))</formula>
    </cfRule>
  </conditionalFormatting>
  <conditionalFormatting sqref="H67">
    <cfRule type="expression" dxfId="4711" priority="2955">
      <formula>IF(G67&lt;=0,AND(G67&lt;=0,H67&gt;=1),OR(G67/H67&gt;$AI$2,H67/G67&gt;$AI$2))</formula>
    </cfRule>
  </conditionalFormatting>
  <conditionalFormatting sqref="H68">
    <cfRule type="expression" dxfId="4710" priority="2954">
      <formula>IF(G68&lt;=0,AND(G68&lt;=0,H68&gt;=1),OR(G68/H68&gt;$AI$2,H68/G68&gt;$AI$2))</formula>
    </cfRule>
  </conditionalFormatting>
  <conditionalFormatting sqref="H69">
    <cfRule type="expression" dxfId="4709" priority="2953">
      <formula>IF(G69&lt;=0,AND(G69&lt;=0,H69&gt;=1),OR(G69/H69&gt;$AI$2,H69/G69&gt;$AI$2))</formula>
    </cfRule>
  </conditionalFormatting>
  <conditionalFormatting sqref="H70">
    <cfRule type="expression" dxfId="4708" priority="2952">
      <formula>IF(G70&lt;=0,AND(G70&lt;=0,H70&gt;=1),OR(G70/H70&gt;$AI$2,H70/G70&gt;$AI$2))</formula>
    </cfRule>
  </conditionalFormatting>
  <conditionalFormatting sqref="H71">
    <cfRule type="expression" dxfId="4707" priority="2951">
      <formula>IF(G71&lt;=0,AND(G71&lt;=0,H71&gt;=1),OR(G71/H71&gt;$AI$2,H71/G71&gt;$AI$2))</formula>
    </cfRule>
  </conditionalFormatting>
  <conditionalFormatting sqref="H72">
    <cfRule type="expression" dxfId="4706" priority="2950">
      <formula>IF(G72&lt;=0,AND(G72&lt;=0,H72&gt;=1),OR(G72/H72&gt;$AI$2,H72/G72&gt;$AI$2))</formula>
    </cfRule>
  </conditionalFormatting>
  <conditionalFormatting sqref="H73">
    <cfRule type="expression" dxfId="4705" priority="2949">
      <formula>IF(G73&lt;=0,AND(G73&lt;=0,H73&gt;=1),OR(G73/H73&gt;$AI$2,H73/G73&gt;$AI$2))</formula>
    </cfRule>
  </conditionalFormatting>
  <conditionalFormatting sqref="H74">
    <cfRule type="expression" dxfId="4704" priority="2948">
      <formula>IF(G74&lt;=0,AND(G74&lt;=0,H74&gt;=1),OR(G74/H74&gt;$AI$2,H74/G74&gt;$AI$2))</formula>
    </cfRule>
  </conditionalFormatting>
  <conditionalFormatting sqref="H75">
    <cfRule type="expression" dxfId="4703" priority="2947">
      <formula>IF(G75&lt;=0,AND(G75&lt;=0,H75&gt;=1),OR(G75/H75&gt;$AI$2,H75/G75&gt;$AI$2))</formula>
    </cfRule>
  </conditionalFormatting>
  <conditionalFormatting sqref="H76">
    <cfRule type="expression" dxfId="4702" priority="2946">
      <formula>IF(G76&lt;=0,AND(G76&lt;=0,H76&gt;=1),OR(G76/H76&gt;$AI$2,H76/G76&gt;$AI$2))</formula>
    </cfRule>
  </conditionalFormatting>
  <conditionalFormatting sqref="H77">
    <cfRule type="expression" dxfId="4701" priority="2945">
      <formula>IF(G77&lt;=0,AND(G77&lt;=0,H77&gt;=1),OR(G77/H77&gt;$AI$2,H77/G77&gt;$AI$2))</formula>
    </cfRule>
  </conditionalFormatting>
  <conditionalFormatting sqref="H78">
    <cfRule type="expression" dxfId="4700" priority="2944">
      <formula>IF(G78&lt;=0,AND(G78&lt;=0,H78&gt;=1),OR(G78/H78&gt;$AI$2,H78/G78&gt;$AI$2))</formula>
    </cfRule>
  </conditionalFormatting>
  <conditionalFormatting sqref="H79">
    <cfRule type="expression" dxfId="4699" priority="2943">
      <formula>IF(G79&lt;=0,AND(G79&lt;=0,H79&gt;=1),OR(G79/H79&gt;$AI$2,H79/G79&gt;$AI$2))</formula>
    </cfRule>
  </conditionalFormatting>
  <conditionalFormatting sqref="H80">
    <cfRule type="expression" dxfId="4698" priority="2942">
      <formula>IF(G80&lt;=0,AND(G80&lt;=0,H80&gt;=1),OR(G80/H80&gt;$AI$2,H80/G80&gt;$AI$2))</formula>
    </cfRule>
  </conditionalFormatting>
  <conditionalFormatting sqref="H81">
    <cfRule type="expression" dxfId="4697" priority="2941">
      <formula>IF(G81&lt;=0,AND(G81&lt;=0,H81&gt;=1),OR(G81/H81&gt;$AI$2,H81/G81&gt;$AI$2))</formula>
    </cfRule>
  </conditionalFormatting>
  <conditionalFormatting sqref="H82">
    <cfRule type="expression" dxfId="4696" priority="2940">
      <formula>IF(G82&lt;=0,AND(G82&lt;=0,H82&gt;=1),OR(G82/H82&gt;$AI$2,H82/G82&gt;$AI$2))</formula>
    </cfRule>
  </conditionalFormatting>
  <conditionalFormatting sqref="H83">
    <cfRule type="expression" dxfId="4695" priority="2939">
      <formula>IF(G83&lt;=0,AND(G83&lt;=0,H83&gt;=1),OR(G83/H83&gt;$AI$2,H83/G83&gt;$AI$2))</formula>
    </cfRule>
  </conditionalFormatting>
  <conditionalFormatting sqref="H84">
    <cfRule type="expression" dxfId="4694" priority="2938">
      <formula>IF(G84&lt;=0,AND(G84&lt;=0,H84&gt;=1),OR(G84/H84&gt;$AI$2,H84/G84&gt;$AI$2))</formula>
    </cfRule>
  </conditionalFormatting>
  <conditionalFormatting sqref="H85">
    <cfRule type="expression" dxfId="4693" priority="2937">
      <formula>IF(G85&lt;=0,AND(G85&lt;=0,H85&gt;=1),OR(G85/H85&gt;$AI$2,H85/G85&gt;$AI$2))</formula>
    </cfRule>
  </conditionalFormatting>
  <conditionalFormatting sqref="H86">
    <cfRule type="expression" dxfId="4692" priority="2936">
      <formula>IF(G86&lt;=0,AND(G86&lt;=0,H86&gt;=1),OR(G86/H86&gt;$AI$2,H86/G86&gt;$AI$2))</formula>
    </cfRule>
  </conditionalFormatting>
  <conditionalFormatting sqref="H87">
    <cfRule type="expression" dxfId="4691" priority="2935">
      <formula>IF(G87&lt;=0,AND(G87&lt;=0,H87&gt;=1),OR(G87/H87&gt;$AI$2,H87/G87&gt;$AI$2))</formula>
    </cfRule>
  </conditionalFormatting>
  <conditionalFormatting sqref="H88">
    <cfRule type="expression" dxfId="4690" priority="2934">
      <formula>IF(G88&lt;=0,AND(G88&lt;=0,H88&gt;=1),OR(G88/H88&gt;$AI$2,H88/G88&gt;$AI$2))</formula>
    </cfRule>
  </conditionalFormatting>
  <conditionalFormatting sqref="H89">
    <cfRule type="expression" dxfId="4689" priority="2933">
      <formula>IF(G89&lt;=0,AND(G89&lt;=0,H89&gt;=1),OR(G89/H89&gt;$AI$2,H89/G89&gt;$AI$2))</formula>
    </cfRule>
  </conditionalFormatting>
  <conditionalFormatting sqref="H90">
    <cfRule type="expression" dxfId="4688" priority="2932">
      <formula>IF(G90&lt;=0,AND(G90&lt;=0,H90&gt;=1),OR(G90/H90&gt;$AI$2,H90/G90&gt;$AI$2))</formula>
    </cfRule>
  </conditionalFormatting>
  <conditionalFormatting sqref="H91">
    <cfRule type="expression" dxfId="4687" priority="2931">
      <formula>IF(G91&lt;=0,AND(G91&lt;=0,H91&gt;=1),OR(G91/H91&gt;$AI$2,H91/G91&gt;$AI$2))</formula>
    </cfRule>
  </conditionalFormatting>
  <conditionalFormatting sqref="H92">
    <cfRule type="expression" dxfId="4686" priority="2930">
      <formula>IF(G92&lt;=0,AND(G92&lt;=0,H92&gt;=1),OR(G92/H92&gt;$AI$2,H92/G92&gt;$AI$2))</formula>
    </cfRule>
  </conditionalFormatting>
  <conditionalFormatting sqref="H93">
    <cfRule type="expression" dxfId="4685" priority="2929">
      <formula>IF(G93&lt;=0,AND(G93&lt;=0,H93&gt;=1),OR(G93/H93&gt;$AI$2,H93/G93&gt;$AI$2))</formula>
    </cfRule>
  </conditionalFormatting>
  <conditionalFormatting sqref="H94">
    <cfRule type="expression" dxfId="4684" priority="2928">
      <formula>IF(G94&lt;=0,AND(G94&lt;=0,H94&gt;=1),OR(G94/H94&gt;$AI$2,H94/G94&gt;$AI$2))</formula>
    </cfRule>
  </conditionalFormatting>
  <conditionalFormatting sqref="H95">
    <cfRule type="expression" dxfId="4683" priority="2927">
      <formula>IF(G95&lt;=0,AND(G95&lt;=0,H95&gt;=1),OR(G95/H95&gt;$AI$2,H95/G95&gt;$AI$2))</formula>
    </cfRule>
  </conditionalFormatting>
  <conditionalFormatting sqref="H96">
    <cfRule type="expression" dxfId="4682" priority="2926">
      <formula>IF(G96&lt;=0,AND(G96&lt;=0,H96&gt;=1),OR(G96/H96&gt;$AI$2,H96/G96&gt;$AI$2))</formula>
    </cfRule>
  </conditionalFormatting>
  <conditionalFormatting sqref="H97">
    <cfRule type="expression" dxfId="4681" priority="2925">
      <formula>IF(G97&lt;=0,AND(G97&lt;=0,H97&gt;=1),OR(G97/H97&gt;$AI$2,H97/G97&gt;$AI$2))</formula>
    </cfRule>
  </conditionalFormatting>
  <conditionalFormatting sqref="H98">
    <cfRule type="expression" dxfId="4680" priority="2924">
      <formula>IF(G98&lt;=0,AND(G98&lt;=0,H98&gt;=1),OR(G98/H98&gt;$AI$2,H98/G98&gt;$AI$2))</formula>
    </cfRule>
  </conditionalFormatting>
  <conditionalFormatting sqref="H99">
    <cfRule type="expression" dxfId="4679" priority="2923">
      <formula>IF(G99&lt;=0,AND(G99&lt;=0,H99&gt;=1),OR(G99/H99&gt;$AI$2,H99/G99&gt;$AI$2))</formula>
    </cfRule>
  </conditionalFormatting>
  <conditionalFormatting sqref="H100">
    <cfRule type="expression" dxfId="4678" priority="2922">
      <formula>IF(G100&lt;=0,AND(G100&lt;=0,H100&gt;=1),OR(G100/H100&gt;$AI$2,H100/G100&gt;$AI$2))</formula>
    </cfRule>
  </conditionalFormatting>
  <conditionalFormatting sqref="H101">
    <cfRule type="expression" dxfId="4677" priority="2921">
      <formula>IF(G101&lt;=0,AND(G101&lt;=0,H101&gt;=1),OR(G101/H101&gt;$AI$2,H101/G101&gt;$AI$2))</formula>
    </cfRule>
  </conditionalFormatting>
  <conditionalFormatting sqref="H102">
    <cfRule type="expression" dxfId="4676" priority="2920">
      <formula>IF(G102&lt;=0,AND(G102&lt;=0,H102&gt;=1),OR(G102/H102&gt;$AI$2,H102/G102&gt;$AI$2))</formula>
    </cfRule>
  </conditionalFormatting>
  <conditionalFormatting sqref="H103">
    <cfRule type="expression" dxfId="4675" priority="2919">
      <formula>IF(G103&lt;=0,AND(G103&lt;=0,H103&gt;=1),OR(G103/H103&gt;$AI$2,H103/G103&gt;$AI$2))</formula>
    </cfRule>
  </conditionalFormatting>
  <conditionalFormatting sqref="H104">
    <cfRule type="expression" dxfId="4674" priority="2918">
      <formula>IF(G104&lt;=0,AND(G104&lt;=0,H104&gt;=1),OR(G104/H104&gt;$AI$2,H104/G104&gt;$AI$2))</formula>
    </cfRule>
  </conditionalFormatting>
  <conditionalFormatting sqref="H105">
    <cfRule type="expression" dxfId="4673" priority="2917">
      <formula>IF(G105&lt;=0,AND(G105&lt;=0,H105&gt;=1),OR(G105/H105&gt;$AI$2,H105/G105&gt;$AI$2))</formula>
    </cfRule>
  </conditionalFormatting>
  <conditionalFormatting sqref="H106">
    <cfRule type="expression" dxfId="4672" priority="2916">
      <formula>IF(G106&lt;=0,AND(G106&lt;=0,H106&gt;=1),OR(G106/H106&gt;$AI$2,H106/G106&gt;$AI$2))</formula>
    </cfRule>
  </conditionalFormatting>
  <conditionalFormatting sqref="H107">
    <cfRule type="expression" dxfId="4671" priority="2915">
      <formula>IF(G107&lt;=0,AND(G107&lt;=0,H107&gt;=1),OR(G107/H107&gt;$AI$2,H107/G107&gt;$AI$2))</formula>
    </cfRule>
  </conditionalFormatting>
  <conditionalFormatting sqref="H108">
    <cfRule type="expression" dxfId="4670" priority="2914">
      <formula>IF(G108&lt;=0,AND(G108&lt;=0,H108&gt;=1),OR(G108/H108&gt;$AI$2,H108/G108&gt;$AI$2))</formula>
    </cfRule>
  </conditionalFormatting>
  <conditionalFormatting sqref="H109">
    <cfRule type="expression" dxfId="4669" priority="2913">
      <formula>IF(G109&lt;=0,AND(G109&lt;=0,H109&gt;=1),OR(G109/H109&gt;$AI$2,H109/G109&gt;$AI$2))</formula>
    </cfRule>
  </conditionalFormatting>
  <conditionalFormatting sqref="H110">
    <cfRule type="expression" dxfId="4668" priority="2912">
      <formula>IF(G110&lt;=0,AND(G110&lt;=0,H110&gt;=1),OR(G110/H110&gt;$AI$2,H110/G110&gt;$AI$2))</formula>
    </cfRule>
  </conditionalFormatting>
  <conditionalFormatting sqref="H111">
    <cfRule type="expression" dxfId="4667" priority="2911">
      <formula>IF(G111&lt;=0,AND(G111&lt;=0,H111&gt;=1),OR(G111/H111&gt;$AI$2,H111/G111&gt;$AI$2))</formula>
    </cfRule>
  </conditionalFormatting>
  <conditionalFormatting sqref="H112">
    <cfRule type="expression" dxfId="4666" priority="2910">
      <formula>IF(G112&lt;=0,AND(G112&lt;=0,H112&gt;=1),OR(G112/H112&gt;$AI$2,H112/G112&gt;$AI$2))</formula>
    </cfRule>
  </conditionalFormatting>
  <conditionalFormatting sqref="H113">
    <cfRule type="expression" dxfId="4665" priority="2909">
      <formula>IF(G113&lt;=0,AND(G113&lt;=0,H113&gt;=1),OR(G113/H113&gt;$AI$2,H113/G113&gt;$AI$2))</formula>
    </cfRule>
  </conditionalFormatting>
  <conditionalFormatting sqref="H114">
    <cfRule type="expression" dxfId="4664" priority="2908">
      <formula>IF(G114&lt;=0,AND(G114&lt;=0,H114&gt;=1),OR(G114/H114&gt;$AI$2,H114/G114&gt;$AI$2))</formula>
    </cfRule>
  </conditionalFormatting>
  <conditionalFormatting sqref="H115">
    <cfRule type="expression" dxfId="4663" priority="2907">
      <formula>IF(G115&lt;=0,AND(G115&lt;=0,H115&gt;=1),OR(G115/H115&gt;$AI$2,H115/G115&gt;$AI$2))</formula>
    </cfRule>
  </conditionalFormatting>
  <conditionalFormatting sqref="H116">
    <cfRule type="expression" dxfId="4662" priority="2906">
      <formula>IF(G116&lt;=0,AND(G116&lt;=0,H116&gt;=1),OR(G116/H116&gt;$AI$2,H116/G116&gt;$AI$2))</formula>
    </cfRule>
  </conditionalFormatting>
  <conditionalFormatting sqref="H117">
    <cfRule type="expression" dxfId="4661" priority="2905">
      <formula>IF(G117&lt;=0,AND(G117&lt;=0,H117&gt;=1),OR(G117/H117&gt;$AI$2,H117/G117&gt;$AI$2))</formula>
    </cfRule>
  </conditionalFormatting>
  <conditionalFormatting sqref="H118">
    <cfRule type="expression" dxfId="4660" priority="2904">
      <formula>IF(G118&lt;=0,AND(G118&lt;=0,H118&gt;=1),OR(G118/H118&gt;$AI$2,H118/G118&gt;$AI$2))</formula>
    </cfRule>
  </conditionalFormatting>
  <conditionalFormatting sqref="H119">
    <cfRule type="expression" dxfId="4659" priority="2903">
      <formula>IF(G119&lt;=0,AND(G119&lt;=0,H119&gt;=1),OR(G119/H119&gt;$AI$2,H119/G119&gt;$AI$2))</formula>
    </cfRule>
  </conditionalFormatting>
  <conditionalFormatting sqref="H120">
    <cfRule type="expression" dxfId="4658" priority="2902">
      <formula>IF(G120&lt;=0,AND(G120&lt;=0,H120&gt;=1),OR(G120/H120&gt;$AI$2,H120/G120&gt;$AI$2))</formula>
    </cfRule>
  </conditionalFormatting>
  <conditionalFormatting sqref="H121">
    <cfRule type="expression" dxfId="4657" priority="2901">
      <formula>IF(G121&lt;=0,AND(G121&lt;=0,H121&gt;=1),OR(G121/H121&gt;$AI$2,H121/G121&gt;$AI$2))</formula>
    </cfRule>
  </conditionalFormatting>
  <conditionalFormatting sqref="H122">
    <cfRule type="expression" dxfId="4656" priority="2900">
      <formula>IF(G122&lt;=0,AND(G122&lt;=0,H122&gt;=1),OR(G122/H122&gt;$AI$2,H122/G122&gt;$AI$2))</formula>
    </cfRule>
  </conditionalFormatting>
  <conditionalFormatting sqref="H123">
    <cfRule type="expression" dxfId="4655" priority="2899">
      <formula>IF(G123&lt;=0,AND(G123&lt;=0,H123&gt;=1),OR(G123/H123&gt;$AI$2,H123/G123&gt;$AI$2))</formula>
    </cfRule>
  </conditionalFormatting>
  <conditionalFormatting sqref="H124">
    <cfRule type="expression" dxfId="4654" priority="2898">
      <formula>IF(G124&lt;=0,AND(G124&lt;=0,H124&gt;=1),OR(G124/H124&gt;$AI$2,H124/G124&gt;$AI$2))</formula>
    </cfRule>
  </conditionalFormatting>
  <conditionalFormatting sqref="H125">
    <cfRule type="expression" dxfId="4653" priority="2897">
      <formula>IF(G125&lt;=0,AND(G125&lt;=0,H125&gt;=1),OR(G125/H125&gt;$AI$2,H125/G125&gt;$AI$2))</formula>
    </cfRule>
  </conditionalFormatting>
  <conditionalFormatting sqref="H126">
    <cfRule type="expression" dxfId="4652" priority="2896">
      <formula>IF(G126&lt;=0,AND(G126&lt;=0,H126&gt;=1),OR(G126/H126&gt;$AI$2,H126/G126&gt;$AI$2))</formula>
    </cfRule>
  </conditionalFormatting>
  <conditionalFormatting sqref="H129">
    <cfRule type="expression" dxfId="4651" priority="2895">
      <formula>IF(G129&lt;=0,AND(G129&lt;=0,H129&gt;=1),OR(G129/H129&gt;$AI$2,H129/G129&gt;$AI$2))</formula>
    </cfRule>
  </conditionalFormatting>
  <conditionalFormatting sqref="H130">
    <cfRule type="expression" dxfId="4650" priority="2894">
      <formula>IF(G130&lt;=0,AND(G130&lt;=0,H130&gt;=1),OR(G130/H130&gt;$AI$2,H130/G130&gt;$AI$2))</formula>
    </cfRule>
  </conditionalFormatting>
  <conditionalFormatting sqref="H131">
    <cfRule type="expression" dxfId="4649" priority="2893">
      <formula>IF(G131&lt;=0,AND(G131&lt;=0,H131&gt;=1),OR(G131/H131&gt;$AI$2,H131/G131&gt;$AI$2))</formula>
    </cfRule>
  </conditionalFormatting>
  <conditionalFormatting sqref="H132">
    <cfRule type="expression" dxfId="4648" priority="2892">
      <formula>IF(G132&lt;=0,AND(G132&lt;=0,H132&gt;=1),OR(G132/H132&gt;$AI$2,H132/G132&gt;$AI$2))</formula>
    </cfRule>
  </conditionalFormatting>
  <conditionalFormatting sqref="H133">
    <cfRule type="expression" dxfId="4647" priority="2891">
      <formula>IF(G133&lt;=0,AND(G133&lt;=0,H133&gt;=1),OR(G133/H133&gt;$AI$2,H133/G133&gt;$AI$2))</formula>
    </cfRule>
  </conditionalFormatting>
  <conditionalFormatting sqref="H134">
    <cfRule type="expression" dxfId="4646" priority="2890">
      <formula>IF(G134&lt;=0,AND(G134&lt;=0,H134&gt;=1),OR(G134/H134&gt;$AI$2,H134/G134&gt;$AI$2))</formula>
    </cfRule>
  </conditionalFormatting>
  <conditionalFormatting sqref="H135">
    <cfRule type="expression" dxfId="4645" priority="2889">
      <formula>IF(G135&lt;=0,AND(G135&lt;=0,H135&gt;=1),OR(G135/H135&gt;$AI$2,H135/G135&gt;$AI$2))</formula>
    </cfRule>
  </conditionalFormatting>
  <conditionalFormatting sqref="H136">
    <cfRule type="expression" dxfId="4644" priority="2888">
      <formula>IF(G136&lt;=0,AND(G136&lt;=0,H136&gt;=1),OR(G136/H136&gt;$AI$2,H136/G136&gt;$AI$2))</formula>
    </cfRule>
  </conditionalFormatting>
  <conditionalFormatting sqref="H137">
    <cfRule type="expression" dxfId="4643" priority="2887">
      <formula>IF(G137&lt;=0,AND(G137&lt;=0,H137&gt;=1),OR(G137/H137&gt;$AI$2,H137/G137&gt;$AI$2))</formula>
    </cfRule>
  </conditionalFormatting>
  <conditionalFormatting sqref="H138">
    <cfRule type="expression" dxfId="4642" priority="2886">
      <formula>IF(G138&lt;=0,AND(G138&lt;=0,H138&gt;=1),OR(G138/H138&gt;$AI$2,H138/G138&gt;$AI$2))</formula>
    </cfRule>
  </conditionalFormatting>
  <conditionalFormatting sqref="H139">
    <cfRule type="expression" dxfId="4641" priority="2885">
      <formula>IF(G139&lt;=0,AND(G139&lt;=0,H139&gt;=1),OR(G139/H139&gt;$AI$2,H139/G139&gt;$AI$2))</formula>
    </cfRule>
  </conditionalFormatting>
  <conditionalFormatting sqref="H140">
    <cfRule type="expression" dxfId="4640" priority="2884">
      <formula>IF(G140&lt;=0,AND(G140&lt;=0,H140&gt;=1),OR(G140/H140&gt;$AI$2,H140/G140&gt;$AI$2))</formula>
    </cfRule>
  </conditionalFormatting>
  <conditionalFormatting sqref="H141">
    <cfRule type="expression" dxfId="4639" priority="2883">
      <formula>IF(G141&lt;=0,AND(G141&lt;=0,H141&gt;=1),OR(G141/H141&gt;$AI$2,H141/G141&gt;$AI$2))</formula>
    </cfRule>
  </conditionalFormatting>
  <conditionalFormatting sqref="H142">
    <cfRule type="expression" dxfId="4638" priority="2882">
      <formula>IF(G142&lt;=0,AND(G142&lt;=0,H142&gt;=1),OR(G142/H142&gt;$AI$2,H142/G142&gt;$AI$2))</formula>
    </cfRule>
  </conditionalFormatting>
  <conditionalFormatting sqref="H143">
    <cfRule type="expression" dxfId="4637" priority="2881">
      <formula>IF(G143&lt;=0,AND(G143&lt;=0,H143&gt;=1),OR(G143/H143&gt;$AI$2,H143/G143&gt;$AI$2))</formula>
    </cfRule>
  </conditionalFormatting>
  <conditionalFormatting sqref="H144">
    <cfRule type="expression" dxfId="4636" priority="2880">
      <formula>IF(G144&lt;=0,AND(G144&lt;=0,H144&gt;=1),OR(G144/H144&gt;$AI$2,H144/G144&gt;$AI$2))</formula>
    </cfRule>
  </conditionalFormatting>
  <conditionalFormatting sqref="H145">
    <cfRule type="expression" dxfId="4635" priority="2879">
      <formula>IF(G145&lt;=0,AND(G145&lt;=0,H145&gt;=1),OR(G145/H145&gt;$AI$2,H145/G145&gt;$AI$2))</formula>
    </cfRule>
  </conditionalFormatting>
  <conditionalFormatting sqref="H146">
    <cfRule type="expression" dxfId="4634" priority="2878">
      <formula>IF(G146&lt;=0,AND(G146&lt;=0,H146&gt;=1),OR(G146/H146&gt;$AI$2,H146/G146&gt;$AI$2))</formula>
    </cfRule>
  </conditionalFormatting>
  <conditionalFormatting sqref="H147">
    <cfRule type="expression" dxfId="4633" priority="2877">
      <formula>IF(G147&lt;=0,AND(G147&lt;=0,H147&gt;=1),OR(G147/H147&gt;$AI$2,H147/G147&gt;$AI$2))</formula>
    </cfRule>
  </conditionalFormatting>
  <conditionalFormatting sqref="H148">
    <cfRule type="expression" dxfId="4632" priority="2876">
      <formula>IF(G148&lt;=0,AND(G148&lt;=0,H148&gt;=1),OR(G148/H148&gt;$AI$2,H148/G148&gt;$AI$2))</formula>
    </cfRule>
  </conditionalFormatting>
  <conditionalFormatting sqref="H149">
    <cfRule type="expression" dxfId="4631" priority="2875">
      <formula>IF(G149&lt;=0,AND(G149&lt;=0,H149&gt;=1),OR(G149/H149&gt;$AI$2,H149/G149&gt;$AI$2))</formula>
    </cfRule>
  </conditionalFormatting>
  <conditionalFormatting sqref="H150">
    <cfRule type="expression" dxfId="4630" priority="2874">
      <formula>IF(G150&lt;=0,AND(G150&lt;=0,H150&gt;=1),OR(G150/H150&gt;$AI$2,H150/G150&gt;$AI$2))</formula>
    </cfRule>
  </conditionalFormatting>
  <conditionalFormatting sqref="H151">
    <cfRule type="expression" dxfId="4629" priority="2873">
      <formula>IF(G151&lt;=0,AND(G151&lt;=0,H151&gt;=1),OR(G151/H151&gt;$AI$2,H151/G151&gt;$AI$2))</formula>
    </cfRule>
  </conditionalFormatting>
  <conditionalFormatting sqref="H152">
    <cfRule type="expression" dxfId="4628" priority="2872">
      <formula>IF(G152&lt;=0,AND(G152&lt;=0,H152&gt;=1),OR(G152/H152&gt;$AI$2,H152/G152&gt;$AI$2))</formula>
    </cfRule>
  </conditionalFormatting>
  <conditionalFormatting sqref="H153">
    <cfRule type="expression" dxfId="4627" priority="2871">
      <formula>IF(G153&lt;=0,AND(G153&lt;=0,H153&gt;=1),OR(G153/H153&gt;$AI$2,H153/G153&gt;$AI$2))</formula>
    </cfRule>
  </conditionalFormatting>
  <conditionalFormatting sqref="H154">
    <cfRule type="expression" dxfId="4626" priority="2870">
      <formula>IF(G154&lt;=0,AND(G154&lt;=0,H154&gt;=1),OR(G154/H154&gt;$AI$2,H154/G154&gt;$AI$2))</formula>
    </cfRule>
  </conditionalFormatting>
  <conditionalFormatting sqref="H155">
    <cfRule type="expression" dxfId="4625" priority="2869">
      <formula>IF(G155&lt;=0,AND(G155&lt;=0,H155&gt;=1),OR(G155/H155&gt;$AI$2,H155/G155&gt;$AI$2))</formula>
    </cfRule>
  </conditionalFormatting>
  <conditionalFormatting sqref="H156">
    <cfRule type="expression" dxfId="4624" priority="2868">
      <formula>IF(G156&lt;=0,AND(G156&lt;=0,H156&gt;=1),OR(G156/H156&gt;$AI$2,H156/G156&gt;$AI$2))</formula>
    </cfRule>
  </conditionalFormatting>
  <conditionalFormatting sqref="H157">
    <cfRule type="expression" dxfId="4623" priority="2867">
      <formula>IF(G157&lt;=0,AND(G157&lt;=0,H157&gt;=1),OR(G157/H157&gt;$AI$2,H157/G157&gt;$AI$2))</formula>
    </cfRule>
  </conditionalFormatting>
  <conditionalFormatting sqref="H158">
    <cfRule type="expression" dxfId="4622" priority="2866">
      <formula>IF(G158&lt;=0,AND(G158&lt;=0,H158&gt;=1),OR(G158/H158&gt;$AI$2,H158/G158&gt;$AI$2))</formula>
    </cfRule>
  </conditionalFormatting>
  <conditionalFormatting sqref="H159">
    <cfRule type="expression" dxfId="4621" priority="2865">
      <formula>IF(G159&lt;=0,AND(G159&lt;=0,H159&gt;=1),OR(G159/H159&gt;$AI$2,H159/G159&gt;$AI$2))</formula>
    </cfRule>
  </conditionalFormatting>
  <conditionalFormatting sqref="H160">
    <cfRule type="expression" dxfId="4620" priority="2864">
      <formula>IF(G160&lt;=0,AND(G160&lt;=0,H160&gt;=1),OR(G160/H160&gt;$AI$2,H160/G160&gt;$AI$2))</formula>
    </cfRule>
  </conditionalFormatting>
  <conditionalFormatting sqref="H161">
    <cfRule type="expression" dxfId="4619" priority="2863">
      <formula>IF(G161&lt;=0,AND(G161&lt;=0,H161&gt;=1),OR(G161/H161&gt;$AI$2,H161/G161&gt;$AI$2))</formula>
    </cfRule>
  </conditionalFormatting>
  <conditionalFormatting sqref="H162">
    <cfRule type="expression" dxfId="4618" priority="2862">
      <formula>IF(G162&lt;=0,AND(G162&lt;=0,H162&gt;=1),OR(G162/H162&gt;$AI$2,H162/G162&gt;$AI$2))</formula>
    </cfRule>
  </conditionalFormatting>
  <conditionalFormatting sqref="H163">
    <cfRule type="expression" dxfId="4617" priority="2861">
      <formula>IF(G163&lt;=0,AND(G163&lt;=0,H163&gt;=1),OR(G163/H163&gt;$AI$2,H163/G163&gt;$AI$2))</formula>
    </cfRule>
  </conditionalFormatting>
  <conditionalFormatting sqref="H164">
    <cfRule type="expression" dxfId="4616" priority="2860">
      <formula>IF(G164&lt;=0,AND(G164&lt;=0,H164&gt;=1),OR(G164/H164&gt;$AI$2,H164/G164&gt;$AI$2))</formula>
    </cfRule>
  </conditionalFormatting>
  <conditionalFormatting sqref="H165">
    <cfRule type="expression" dxfId="4615" priority="2859">
      <formula>IF(G165&lt;=0,AND(G165&lt;=0,H165&gt;=1),OR(G165/H165&gt;$AI$2,H165/G165&gt;$AI$2))</formula>
    </cfRule>
  </conditionalFormatting>
  <conditionalFormatting sqref="H166">
    <cfRule type="expression" dxfId="4614" priority="2858">
      <formula>IF(G166&lt;=0,AND(G166&lt;=0,H166&gt;=1),OR(G166/H166&gt;$AI$2,H166/G166&gt;$AI$2))</formula>
    </cfRule>
  </conditionalFormatting>
  <conditionalFormatting sqref="H167">
    <cfRule type="expression" dxfId="4613" priority="2857">
      <formula>IF(G167&lt;=0,AND(G167&lt;=0,H167&gt;=1),OR(G167/H167&gt;$AI$2,H167/G167&gt;$AI$2))</formula>
    </cfRule>
  </conditionalFormatting>
  <conditionalFormatting sqref="H168">
    <cfRule type="expression" dxfId="4612" priority="2856">
      <formula>IF(G168&lt;=0,AND(G168&lt;=0,H168&gt;=1),OR(G168/H168&gt;$AI$2,H168/G168&gt;$AI$2))</formula>
    </cfRule>
  </conditionalFormatting>
  <conditionalFormatting sqref="H169">
    <cfRule type="expression" dxfId="4611" priority="2855">
      <formula>IF(G169&lt;=0,AND(G169&lt;=0,H169&gt;=1),OR(G169/H169&gt;$AI$2,H169/G169&gt;$AI$2))</formula>
    </cfRule>
  </conditionalFormatting>
  <conditionalFormatting sqref="H170">
    <cfRule type="expression" dxfId="4610" priority="2854">
      <formula>IF(G170&lt;=0,AND(G170&lt;=0,H170&gt;=1),OR(G170/H170&gt;$AI$2,H170/G170&gt;$AI$2))</formula>
    </cfRule>
  </conditionalFormatting>
  <conditionalFormatting sqref="H171">
    <cfRule type="expression" dxfId="4609" priority="2853">
      <formula>IF(G171&lt;=0,AND(G171&lt;=0,H171&gt;=1),OR(G171/H171&gt;$AI$2,H171/G171&gt;$AI$2))</formula>
    </cfRule>
  </conditionalFormatting>
  <conditionalFormatting sqref="H172">
    <cfRule type="expression" dxfId="4608" priority="2852">
      <formula>IF(G172&lt;=0,AND(G172&lt;=0,H172&gt;=1),OR(G172/H172&gt;$AI$2,H172/G172&gt;$AI$2))</formula>
    </cfRule>
  </conditionalFormatting>
  <conditionalFormatting sqref="H173">
    <cfRule type="expression" dxfId="4607" priority="2851">
      <formula>IF(G173&lt;=0,AND(G173&lt;=0,H173&gt;=1),OR(G173/H173&gt;$AI$2,H173/G173&gt;$AI$2))</formula>
    </cfRule>
  </conditionalFormatting>
  <conditionalFormatting sqref="H174">
    <cfRule type="expression" dxfId="4606" priority="2850">
      <formula>IF(G174&lt;=0,AND(G174&lt;=0,H174&gt;=1),OR(G174/H174&gt;$AI$2,H174/G174&gt;$AI$2))</formula>
    </cfRule>
  </conditionalFormatting>
  <conditionalFormatting sqref="H175">
    <cfRule type="expression" dxfId="4605" priority="2849">
      <formula>IF(G175&lt;=0,AND(G175&lt;=0,H175&gt;=1),OR(G175/H175&gt;$AI$2,H175/G175&gt;$AI$2))</formula>
    </cfRule>
  </conditionalFormatting>
  <conditionalFormatting sqref="H176">
    <cfRule type="expression" dxfId="4604" priority="2848">
      <formula>IF(G176&lt;=0,AND(G176&lt;=0,H176&gt;=1),OR(G176/H176&gt;$AI$2,H176/G176&gt;$AI$2))</formula>
    </cfRule>
  </conditionalFormatting>
  <conditionalFormatting sqref="H177">
    <cfRule type="expression" dxfId="4603" priority="2847">
      <formula>IF(G177&lt;=0,AND(G177&lt;=0,H177&gt;=1),OR(G177/H177&gt;$AI$2,H177/G177&gt;$AI$2))</formula>
    </cfRule>
  </conditionalFormatting>
  <conditionalFormatting sqref="H178">
    <cfRule type="expression" dxfId="4602" priority="2846">
      <formula>IF(G178&lt;=0,AND(G178&lt;=0,H178&gt;=1),OR(G178/H178&gt;$AI$2,H178/G178&gt;$AI$2))</formula>
    </cfRule>
  </conditionalFormatting>
  <conditionalFormatting sqref="H179">
    <cfRule type="expression" dxfId="4601" priority="2845">
      <formula>IF(G179&lt;=0,AND(G179&lt;=0,H179&gt;=1),OR(G179/H179&gt;$AI$2,H179/G179&gt;$AI$2))</formula>
    </cfRule>
  </conditionalFormatting>
  <conditionalFormatting sqref="H180">
    <cfRule type="expression" dxfId="4600" priority="2844">
      <formula>IF(G180&lt;=0,AND(G180&lt;=0,H180&gt;=1),OR(G180/H180&gt;$AI$2,H180/G180&gt;$AI$2))</formula>
    </cfRule>
  </conditionalFormatting>
  <conditionalFormatting sqref="H181">
    <cfRule type="expression" dxfId="4599" priority="2843">
      <formula>IF(G181&lt;=0,AND(G181&lt;=0,H181&gt;=1),OR(G181/H181&gt;$AI$2,H181/G181&gt;$AI$2))</formula>
    </cfRule>
  </conditionalFormatting>
  <conditionalFormatting sqref="H182">
    <cfRule type="expression" dxfId="4598" priority="2842">
      <formula>IF(G182&lt;=0,AND(G182&lt;=0,H182&gt;=1),OR(G182/H182&gt;$AI$2,H182/G182&gt;$AI$2))</formula>
    </cfRule>
  </conditionalFormatting>
  <conditionalFormatting sqref="H183">
    <cfRule type="expression" dxfId="4597" priority="2841">
      <formula>IF(G183&lt;=0,AND(G183&lt;=0,H183&gt;=1),OR(G183/H183&gt;$AI$2,H183/G183&gt;$AI$2))</formula>
    </cfRule>
  </conditionalFormatting>
  <conditionalFormatting sqref="H184">
    <cfRule type="expression" dxfId="4596" priority="2840">
      <formula>IF(G184&lt;=0,AND(G184&lt;=0,H184&gt;=1),OR(G184/H184&gt;$AI$2,H184/G184&gt;$AI$2))</formula>
    </cfRule>
  </conditionalFormatting>
  <conditionalFormatting sqref="H185">
    <cfRule type="expression" dxfId="4595" priority="2839">
      <formula>IF(G185&lt;=0,AND(G185&lt;=0,H185&gt;=1),OR(G185/H185&gt;$AI$2,H185/G185&gt;$AI$2))</formula>
    </cfRule>
  </conditionalFormatting>
  <conditionalFormatting sqref="J6">
    <cfRule type="expression" dxfId="4594" priority="2838">
      <formula>IF(I6&lt;=0,AND(I6&lt;=0,J6&gt;=1),OR(I6/J6&gt;$AI$2,J6/I6&gt;$AI$2))</formula>
    </cfRule>
  </conditionalFormatting>
  <conditionalFormatting sqref="J7">
    <cfRule type="expression" dxfId="4593" priority="2837">
      <formula>IF(I7&lt;=0,AND(I7&lt;=0,J7&gt;=1),OR(I7/J7&gt;$AI$2,J7/I7&gt;$AI$2))</formula>
    </cfRule>
  </conditionalFormatting>
  <conditionalFormatting sqref="J8">
    <cfRule type="expression" dxfId="4592" priority="2836">
      <formula>IF(I8&lt;=0,AND(I8&lt;=0,J8&gt;=1),OR(I8/J8&gt;$AI$2,J8/I8&gt;$AI$2))</formula>
    </cfRule>
  </conditionalFormatting>
  <conditionalFormatting sqref="J9">
    <cfRule type="expression" dxfId="4591" priority="2835">
      <formula>IF(I9&lt;=0,AND(I9&lt;=0,J9&gt;=1),OR(I9/J9&gt;$AI$2,J9/I9&gt;$AI$2))</formula>
    </cfRule>
  </conditionalFormatting>
  <conditionalFormatting sqref="J10">
    <cfRule type="expression" dxfId="4590" priority="2834">
      <formula>IF(I10&lt;=0,AND(I10&lt;=0,J10&gt;=1),OR(I10/J10&gt;$AI$2,J10/I10&gt;$AI$2))</formula>
    </cfRule>
  </conditionalFormatting>
  <conditionalFormatting sqref="J11">
    <cfRule type="expression" dxfId="4589" priority="2833">
      <formula>IF(I11&lt;=0,AND(I11&lt;=0,J11&gt;=1),OR(I11/J11&gt;$AI$2,J11/I11&gt;$AI$2))</formula>
    </cfRule>
  </conditionalFormatting>
  <conditionalFormatting sqref="J12">
    <cfRule type="expression" dxfId="4588" priority="2832">
      <formula>IF(I12&lt;=0,AND(I12&lt;=0,J12&gt;=1),OR(I12/J12&gt;$AI$2,J12/I12&gt;$AI$2))</formula>
    </cfRule>
  </conditionalFormatting>
  <conditionalFormatting sqref="J13">
    <cfRule type="expression" dxfId="4587" priority="2831">
      <formula>IF(I13&lt;=0,AND(I13&lt;=0,J13&gt;=1),OR(I13/J13&gt;$AI$2,J13/I13&gt;$AI$2))</formula>
    </cfRule>
  </conditionalFormatting>
  <conditionalFormatting sqref="J14">
    <cfRule type="expression" dxfId="4586" priority="2830">
      <formula>IF(I14&lt;=0,AND(I14&lt;=0,J14&gt;=1),OR(I14/J14&gt;$AI$2,J14/I14&gt;$AI$2))</formula>
    </cfRule>
  </conditionalFormatting>
  <conditionalFormatting sqref="J15">
    <cfRule type="expression" dxfId="4585" priority="2829">
      <formula>IF(I15&lt;=0,AND(I15&lt;=0,J15&gt;=1),OR(I15/J15&gt;$AI$2,J15/I15&gt;$AI$2))</formula>
    </cfRule>
  </conditionalFormatting>
  <conditionalFormatting sqref="J16">
    <cfRule type="expression" dxfId="4584" priority="2828">
      <formula>IF(I16&lt;=0,AND(I16&lt;=0,J16&gt;=1),OR(I16/J16&gt;$AI$2,J16/I16&gt;$AI$2))</formula>
    </cfRule>
  </conditionalFormatting>
  <conditionalFormatting sqref="J17">
    <cfRule type="expression" dxfId="4583" priority="2827">
      <formula>IF(I17&lt;=0,AND(I17&lt;=0,J17&gt;=1),OR(I17/J17&gt;$AI$2,J17/I17&gt;$AI$2))</formula>
    </cfRule>
  </conditionalFormatting>
  <conditionalFormatting sqref="J18">
    <cfRule type="expression" dxfId="4582" priority="2826">
      <formula>IF(I18&lt;=0,AND(I18&lt;=0,J18&gt;=1),OR(I18/J18&gt;$AI$2,J18/I18&gt;$AI$2))</formula>
    </cfRule>
  </conditionalFormatting>
  <conditionalFormatting sqref="J19">
    <cfRule type="expression" dxfId="4581" priority="2825">
      <formula>IF(I19&lt;=0,AND(I19&lt;=0,J19&gt;=1),OR(I19/J19&gt;$AI$2,J19/I19&gt;$AI$2))</formula>
    </cfRule>
  </conditionalFormatting>
  <conditionalFormatting sqref="J20">
    <cfRule type="expression" dxfId="4580" priority="2824">
      <formula>IF(I20&lt;=0,AND(I20&lt;=0,J20&gt;=1),OR(I20/J20&gt;$AI$2,J20/I20&gt;$AI$2))</formula>
    </cfRule>
  </conditionalFormatting>
  <conditionalFormatting sqref="J21">
    <cfRule type="expression" dxfId="4579" priority="2823">
      <formula>IF(I21&lt;=0,AND(I21&lt;=0,J21&gt;=1),OR(I21/J21&gt;$AI$2,J21/I21&gt;$AI$2))</formula>
    </cfRule>
  </conditionalFormatting>
  <conditionalFormatting sqref="J22">
    <cfRule type="expression" dxfId="4578" priority="2822">
      <formula>IF(I22&lt;=0,AND(I22&lt;=0,J22&gt;=1),OR(I22/J22&gt;$AI$2,J22/I22&gt;$AI$2))</formula>
    </cfRule>
  </conditionalFormatting>
  <conditionalFormatting sqref="J23">
    <cfRule type="expression" dxfId="4577" priority="2821">
      <formula>IF(I23&lt;=0,AND(I23&lt;=0,J23&gt;=1),OR(I23/J23&gt;$AI$2,J23/I23&gt;$AI$2))</formula>
    </cfRule>
  </conditionalFormatting>
  <conditionalFormatting sqref="J24">
    <cfRule type="expression" dxfId="4576" priority="2820">
      <formula>IF(I24&lt;=0,AND(I24&lt;=0,J24&gt;=1),OR(I24/J24&gt;$AI$2,J24/I24&gt;$AI$2))</formula>
    </cfRule>
  </conditionalFormatting>
  <conditionalFormatting sqref="J25">
    <cfRule type="expression" dxfId="4575" priority="2819">
      <formula>IF(I25&lt;=0,AND(I25&lt;=0,J25&gt;=1),OR(I25/J25&gt;$AI$2,J25/I25&gt;$AI$2))</formula>
    </cfRule>
  </conditionalFormatting>
  <conditionalFormatting sqref="J26">
    <cfRule type="expression" dxfId="4574" priority="2818">
      <formula>IF(I26&lt;=0,AND(I26&lt;=0,J26&gt;=1),OR(I26/J26&gt;$AI$2,J26/I26&gt;$AI$2))</formula>
    </cfRule>
  </conditionalFormatting>
  <conditionalFormatting sqref="J27">
    <cfRule type="expression" dxfId="4573" priority="2817">
      <formula>IF(I27&lt;=0,AND(I27&lt;=0,J27&gt;=1),OR(I27/J27&gt;$AI$2,J27/I27&gt;$AI$2))</formula>
    </cfRule>
  </conditionalFormatting>
  <conditionalFormatting sqref="J28">
    <cfRule type="expression" dxfId="4572" priority="2816">
      <formula>IF(I28&lt;=0,AND(I28&lt;=0,J28&gt;=1),OR(I28/J28&gt;$AI$2,J28/I28&gt;$AI$2))</formula>
    </cfRule>
  </conditionalFormatting>
  <conditionalFormatting sqref="J29">
    <cfRule type="expression" dxfId="4571" priority="2815">
      <formula>IF(I29&lt;=0,AND(I29&lt;=0,J29&gt;=1),OR(I29/J29&gt;$AI$2,J29/I29&gt;$AI$2))</formula>
    </cfRule>
  </conditionalFormatting>
  <conditionalFormatting sqref="J30">
    <cfRule type="expression" dxfId="4570" priority="2814">
      <formula>IF(I30&lt;=0,AND(I30&lt;=0,J30&gt;=1),OR(I30/J30&gt;$AI$2,J30/I30&gt;$AI$2))</formula>
    </cfRule>
  </conditionalFormatting>
  <conditionalFormatting sqref="J31">
    <cfRule type="expression" dxfId="4569" priority="2813">
      <formula>IF(I31&lt;=0,AND(I31&lt;=0,J31&gt;=1),OR(I31/J31&gt;$AI$2,J31/I31&gt;$AI$2))</formula>
    </cfRule>
  </conditionalFormatting>
  <conditionalFormatting sqref="J32">
    <cfRule type="expression" dxfId="4568" priority="2812">
      <formula>IF(I32&lt;=0,AND(I32&lt;=0,J32&gt;=1),OR(I32/J32&gt;$AI$2,J32/I32&gt;$AI$2))</formula>
    </cfRule>
  </conditionalFormatting>
  <conditionalFormatting sqref="J33">
    <cfRule type="expression" dxfId="4567" priority="2811">
      <formula>IF(I33&lt;=0,AND(I33&lt;=0,J33&gt;=1),OR(I33/J33&gt;$AI$2,J33/I33&gt;$AI$2))</formula>
    </cfRule>
  </conditionalFormatting>
  <conditionalFormatting sqref="J34">
    <cfRule type="expression" dxfId="4566" priority="2810">
      <formula>IF(I34&lt;=0,AND(I34&lt;=0,J34&gt;=1),OR(I34/J34&gt;$AI$2,J34/I34&gt;$AI$2))</formula>
    </cfRule>
  </conditionalFormatting>
  <conditionalFormatting sqref="J35">
    <cfRule type="expression" dxfId="4565" priority="2809">
      <formula>IF(I35&lt;=0,AND(I35&lt;=0,J35&gt;=1),OR(I35/J35&gt;$AI$2,J35/I35&gt;$AI$2))</formula>
    </cfRule>
  </conditionalFormatting>
  <conditionalFormatting sqref="J36">
    <cfRule type="expression" dxfId="4564" priority="2808">
      <formula>IF(I36&lt;=0,AND(I36&lt;=0,J36&gt;=1),OR(I36/J36&gt;$AI$2,J36/I36&gt;$AI$2))</formula>
    </cfRule>
  </conditionalFormatting>
  <conditionalFormatting sqref="J37">
    <cfRule type="expression" dxfId="4563" priority="2807">
      <formula>IF(I37&lt;=0,AND(I37&lt;=0,J37&gt;=1),OR(I37/J37&gt;$AI$2,J37/I37&gt;$AI$2))</formula>
    </cfRule>
  </conditionalFormatting>
  <conditionalFormatting sqref="J38">
    <cfRule type="expression" dxfId="4562" priority="2806">
      <formula>IF(I38&lt;=0,AND(I38&lt;=0,J38&gt;=1),OR(I38/J38&gt;$AI$2,J38/I38&gt;$AI$2))</formula>
    </cfRule>
  </conditionalFormatting>
  <conditionalFormatting sqref="J39">
    <cfRule type="expression" dxfId="4561" priority="2805">
      <formula>IF(I39&lt;=0,AND(I39&lt;=0,J39&gt;=1),OR(I39/J39&gt;$AI$2,J39/I39&gt;$AI$2))</formula>
    </cfRule>
  </conditionalFormatting>
  <conditionalFormatting sqref="J40">
    <cfRule type="expression" dxfId="4560" priority="2804">
      <formula>IF(I40&lt;=0,AND(I40&lt;=0,J40&gt;=1),OR(I40/J40&gt;$AI$2,J40/I40&gt;$AI$2))</formula>
    </cfRule>
  </conditionalFormatting>
  <conditionalFormatting sqref="J41">
    <cfRule type="expression" dxfId="4559" priority="2803">
      <formula>IF(I41&lt;=0,AND(I41&lt;=0,J41&gt;=1),OR(I41/J41&gt;$AI$2,J41/I41&gt;$AI$2))</formula>
    </cfRule>
  </conditionalFormatting>
  <conditionalFormatting sqref="J42">
    <cfRule type="expression" dxfId="4558" priority="2802">
      <formula>IF(I42&lt;=0,AND(I42&lt;=0,J42&gt;=1),OR(I42/J42&gt;$AI$2,J42/I42&gt;$AI$2))</formula>
    </cfRule>
  </conditionalFormatting>
  <conditionalFormatting sqref="J43">
    <cfRule type="expression" dxfId="4557" priority="2801">
      <formula>IF(I43&lt;=0,AND(I43&lt;=0,J43&gt;=1),OR(I43/J43&gt;$AI$2,J43/I43&gt;$AI$2))</formula>
    </cfRule>
  </conditionalFormatting>
  <conditionalFormatting sqref="J44">
    <cfRule type="expression" dxfId="4556" priority="2800">
      <formula>IF(I44&lt;=0,AND(I44&lt;=0,J44&gt;=1),OR(I44/J44&gt;$AI$2,J44/I44&gt;$AI$2))</formula>
    </cfRule>
  </conditionalFormatting>
  <conditionalFormatting sqref="J45">
    <cfRule type="expression" dxfId="4555" priority="2799">
      <formula>IF(I45&lt;=0,AND(I45&lt;=0,J45&gt;=1),OR(I45/J45&gt;$AI$2,J45/I45&gt;$AI$2))</formula>
    </cfRule>
  </conditionalFormatting>
  <conditionalFormatting sqref="J46">
    <cfRule type="expression" dxfId="4554" priority="2798">
      <formula>IF(I46&lt;=0,AND(I46&lt;=0,J46&gt;=1),OR(I46/J46&gt;$AI$2,J46/I46&gt;$AI$2))</formula>
    </cfRule>
  </conditionalFormatting>
  <conditionalFormatting sqref="J47">
    <cfRule type="expression" dxfId="4553" priority="2797">
      <formula>IF(I47&lt;=0,AND(I47&lt;=0,J47&gt;=1),OR(I47/J47&gt;$AI$2,J47/I47&gt;$AI$2))</formula>
    </cfRule>
  </conditionalFormatting>
  <conditionalFormatting sqref="J48">
    <cfRule type="expression" dxfId="4552" priority="2796">
      <formula>IF(I48&lt;=0,AND(I48&lt;=0,J48&gt;=1),OR(I48/J48&gt;$AI$2,J48/I48&gt;$AI$2))</formula>
    </cfRule>
  </conditionalFormatting>
  <conditionalFormatting sqref="J49">
    <cfRule type="expression" dxfId="4551" priority="2795">
      <formula>IF(I49&lt;=0,AND(I49&lt;=0,J49&gt;=1),OR(I49/J49&gt;$AI$2,J49/I49&gt;$AI$2))</formula>
    </cfRule>
  </conditionalFormatting>
  <conditionalFormatting sqref="J50">
    <cfRule type="expression" dxfId="4550" priority="2794">
      <formula>IF(I50&lt;=0,AND(I50&lt;=0,J50&gt;=1),OR(I50/J50&gt;$AI$2,J50/I50&gt;$AI$2))</formula>
    </cfRule>
  </conditionalFormatting>
  <conditionalFormatting sqref="J51">
    <cfRule type="expression" dxfId="4549" priority="2793">
      <formula>IF(I51&lt;=0,AND(I51&lt;=0,J51&gt;=1),OR(I51/J51&gt;$AI$2,J51/I51&gt;$AI$2))</formula>
    </cfRule>
  </conditionalFormatting>
  <conditionalFormatting sqref="J52">
    <cfRule type="expression" dxfId="4548" priority="2792">
      <formula>IF(I52&lt;=0,AND(I52&lt;=0,J52&gt;=1),OR(I52/J52&gt;$AI$2,J52/I52&gt;$AI$2))</formula>
    </cfRule>
  </conditionalFormatting>
  <conditionalFormatting sqref="J53">
    <cfRule type="expression" dxfId="4547" priority="2791">
      <formula>IF(I53&lt;=0,AND(I53&lt;=0,J53&gt;=1),OR(I53/J53&gt;$AI$2,J53/I53&gt;$AI$2))</formula>
    </cfRule>
  </conditionalFormatting>
  <conditionalFormatting sqref="J54">
    <cfRule type="expression" dxfId="4546" priority="2790">
      <formula>IF(I54&lt;=0,AND(I54&lt;=0,J54&gt;=1),OR(I54/J54&gt;$AI$2,J54/I54&gt;$AI$2))</formula>
    </cfRule>
  </conditionalFormatting>
  <conditionalFormatting sqref="J55">
    <cfRule type="expression" dxfId="4545" priority="2789">
      <formula>IF(I55&lt;=0,AND(I55&lt;=0,J55&gt;=1),OR(I55/J55&gt;$AI$2,J55/I55&gt;$AI$2))</formula>
    </cfRule>
  </conditionalFormatting>
  <conditionalFormatting sqref="J56">
    <cfRule type="expression" dxfId="4544" priority="2788">
      <formula>IF(I56&lt;=0,AND(I56&lt;=0,J56&gt;=1),OR(I56/J56&gt;$AI$2,J56/I56&gt;$AI$2))</formula>
    </cfRule>
  </conditionalFormatting>
  <conditionalFormatting sqref="J57">
    <cfRule type="expression" dxfId="4543" priority="2787">
      <formula>IF(I57&lt;=0,AND(I57&lt;=0,J57&gt;=1),OR(I57/J57&gt;$AI$2,J57/I57&gt;$AI$2))</formula>
    </cfRule>
  </conditionalFormatting>
  <conditionalFormatting sqref="J58">
    <cfRule type="expression" dxfId="4542" priority="2786">
      <formula>IF(I58&lt;=0,AND(I58&lt;=0,J58&gt;=1),OR(I58/J58&gt;$AI$2,J58/I58&gt;$AI$2))</formula>
    </cfRule>
  </conditionalFormatting>
  <conditionalFormatting sqref="J59">
    <cfRule type="expression" dxfId="4541" priority="2785">
      <formula>IF(I59&lt;=0,AND(I59&lt;=0,J59&gt;=1),OR(I59/J59&gt;$AI$2,J59/I59&gt;$AI$2))</formula>
    </cfRule>
  </conditionalFormatting>
  <conditionalFormatting sqref="J60">
    <cfRule type="expression" dxfId="4540" priority="2784">
      <formula>IF(I60&lt;=0,AND(I60&lt;=0,J60&gt;=1),OR(I60/J60&gt;$AI$2,J60/I60&gt;$AI$2))</formula>
    </cfRule>
  </conditionalFormatting>
  <conditionalFormatting sqref="J61">
    <cfRule type="expression" dxfId="4539" priority="2783">
      <formula>IF(I61&lt;=0,AND(I61&lt;=0,J61&gt;=1),OR(I61/J61&gt;$AI$2,J61/I61&gt;$AI$2))</formula>
    </cfRule>
  </conditionalFormatting>
  <conditionalFormatting sqref="J62">
    <cfRule type="expression" dxfId="4538" priority="2782">
      <formula>IF(I62&lt;=0,AND(I62&lt;=0,J62&gt;=1),OR(I62/J62&gt;$AI$2,J62/I62&gt;$AI$2))</formula>
    </cfRule>
  </conditionalFormatting>
  <conditionalFormatting sqref="J63">
    <cfRule type="expression" dxfId="4537" priority="2781">
      <formula>IF(I63&lt;=0,AND(I63&lt;=0,J63&gt;=1),OR(I63/J63&gt;$AI$2,J63/I63&gt;$AI$2))</formula>
    </cfRule>
  </conditionalFormatting>
  <conditionalFormatting sqref="J64">
    <cfRule type="expression" dxfId="4536" priority="2780">
      <formula>IF(I64&lt;=0,AND(I64&lt;=0,J64&gt;=1),OR(I64/J64&gt;$AI$2,J64/I64&gt;$AI$2))</formula>
    </cfRule>
  </conditionalFormatting>
  <conditionalFormatting sqref="J65">
    <cfRule type="expression" dxfId="4535" priority="2779">
      <formula>IF(I65&lt;=0,AND(I65&lt;=0,J65&gt;=1),OR(I65/J65&gt;$AI$2,J65/I65&gt;$AI$2))</formula>
    </cfRule>
  </conditionalFormatting>
  <conditionalFormatting sqref="J66">
    <cfRule type="expression" dxfId="4534" priority="2778">
      <formula>IF(I66&lt;=0,AND(I66&lt;=0,J66&gt;=1),OR(I66/J66&gt;$AI$2,J66/I66&gt;$AI$2))</formula>
    </cfRule>
  </conditionalFormatting>
  <conditionalFormatting sqref="J67">
    <cfRule type="expression" dxfId="4533" priority="2777">
      <formula>IF(I67&lt;=0,AND(I67&lt;=0,J67&gt;=1),OR(I67/J67&gt;$AI$2,J67/I67&gt;$AI$2))</formula>
    </cfRule>
  </conditionalFormatting>
  <conditionalFormatting sqref="J68">
    <cfRule type="expression" dxfId="4532" priority="2776">
      <formula>IF(I68&lt;=0,AND(I68&lt;=0,J68&gt;=1),OR(I68/J68&gt;$AI$2,J68/I68&gt;$AI$2))</formula>
    </cfRule>
  </conditionalFormatting>
  <conditionalFormatting sqref="J69">
    <cfRule type="expression" dxfId="4531" priority="2775">
      <formula>IF(I69&lt;=0,AND(I69&lt;=0,J69&gt;=1),OR(I69/J69&gt;$AI$2,J69/I69&gt;$AI$2))</formula>
    </cfRule>
  </conditionalFormatting>
  <conditionalFormatting sqref="J70">
    <cfRule type="expression" dxfId="4530" priority="2774">
      <formula>IF(I70&lt;=0,AND(I70&lt;=0,J70&gt;=1),OR(I70/J70&gt;$AI$2,J70/I70&gt;$AI$2))</formula>
    </cfRule>
  </conditionalFormatting>
  <conditionalFormatting sqref="J71">
    <cfRule type="expression" dxfId="4529" priority="2773">
      <formula>IF(I71&lt;=0,AND(I71&lt;=0,J71&gt;=1),OR(I71/J71&gt;$AI$2,J71/I71&gt;$AI$2))</formula>
    </cfRule>
  </conditionalFormatting>
  <conditionalFormatting sqref="J72">
    <cfRule type="expression" dxfId="4528" priority="2772">
      <formula>IF(I72&lt;=0,AND(I72&lt;=0,J72&gt;=1),OR(I72/J72&gt;$AI$2,J72/I72&gt;$AI$2))</formula>
    </cfRule>
  </conditionalFormatting>
  <conditionalFormatting sqref="J73">
    <cfRule type="expression" dxfId="4527" priority="2771">
      <formula>IF(I73&lt;=0,AND(I73&lt;=0,J73&gt;=1),OR(I73/J73&gt;$AI$2,J73/I73&gt;$AI$2))</formula>
    </cfRule>
  </conditionalFormatting>
  <conditionalFormatting sqref="J74">
    <cfRule type="expression" dxfId="4526" priority="2770">
      <formula>IF(I74&lt;=0,AND(I74&lt;=0,J74&gt;=1),OR(I74/J74&gt;$AI$2,J74/I74&gt;$AI$2))</formula>
    </cfRule>
  </conditionalFormatting>
  <conditionalFormatting sqref="J75">
    <cfRule type="expression" dxfId="4525" priority="2769">
      <formula>IF(I75&lt;=0,AND(I75&lt;=0,J75&gt;=1),OR(I75/J75&gt;$AI$2,J75/I75&gt;$AI$2))</formula>
    </cfRule>
  </conditionalFormatting>
  <conditionalFormatting sqref="J76">
    <cfRule type="expression" dxfId="4524" priority="2768">
      <formula>IF(I76&lt;=0,AND(I76&lt;=0,J76&gt;=1),OR(I76/J76&gt;$AI$2,J76/I76&gt;$AI$2))</formula>
    </cfRule>
  </conditionalFormatting>
  <conditionalFormatting sqref="J77">
    <cfRule type="expression" dxfId="4523" priority="2767">
      <formula>IF(I77&lt;=0,AND(I77&lt;=0,J77&gt;=1),OR(I77/J77&gt;$AI$2,J77/I77&gt;$AI$2))</formula>
    </cfRule>
  </conditionalFormatting>
  <conditionalFormatting sqref="J78">
    <cfRule type="expression" dxfId="4522" priority="2766">
      <formula>IF(I78&lt;=0,AND(I78&lt;=0,J78&gt;=1),OR(I78/J78&gt;$AI$2,J78/I78&gt;$AI$2))</formula>
    </cfRule>
  </conditionalFormatting>
  <conditionalFormatting sqref="J79">
    <cfRule type="expression" dxfId="4521" priority="2765">
      <formula>IF(I79&lt;=0,AND(I79&lt;=0,J79&gt;=1),OR(I79/J79&gt;$AI$2,J79/I79&gt;$AI$2))</formula>
    </cfRule>
  </conditionalFormatting>
  <conditionalFormatting sqref="J80">
    <cfRule type="expression" dxfId="4520" priority="2764">
      <formula>IF(I80&lt;=0,AND(I80&lt;=0,J80&gt;=1),OR(I80/J80&gt;$AI$2,J80/I80&gt;$AI$2))</formula>
    </cfRule>
  </conditionalFormatting>
  <conditionalFormatting sqref="J81">
    <cfRule type="expression" dxfId="4519" priority="2763">
      <formula>IF(I81&lt;=0,AND(I81&lt;=0,J81&gt;=1),OR(I81/J81&gt;$AI$2,J81/I81&gt;$AI$2))</formula>
    </cfRule>
  </conditionalFormatting>
  <conditionalFormatting sqref="J82">
    <cfRule type="expression" dxfId="4518" priority="2762">
      <formula>IF(I82&lt;=0,AND(I82&lt;=0,J82&gt;=1),OR(I82/J82&gt;$AI$2,J82/I82&gt;$AI$2))</formula>
    </cfRule>
  </conditionalFormatting>
  <conditionalFormatting sqref="J83">
    <cfRule type="expression" dxfId="4517" priority="2761">
      <formula>IF(I83&lt;=0,AND(I83&lt;=0,J83&gt;=1),OR(I83/J83&gt;$AI$2,J83/I83&gt;$AI$2))</formula>
    </cfRule>
  </conditionalFormatting>
  <conditionalFormatting sqref="J84">
    <cfRule type="expression" dxfId="4516" priority="2760">
      <formula>IF(I84&lt;=0,AND(I84&lt;=0,J84&gt;=1),OR(I84/J84&gt;$AI$2,J84/I84&gt;$AI$2))</formula>
    </cfRule>
  </conditionalFormatting>
  <conditionalFormatting sqref="J85">
    <cfRule type="expression" dxfId="4515" priority="2759">
      <formula>IF(I85&lt;=0,AND(I85&lt;=0,J85&gt;=1),OR(I85/J85&gt;$AI$2,J85/I85&gt;$AI$2))</formula>
    </cfRule>
  </conditionalFormatting>
  <conditionalFormatting sqref="J86">
    <cfRule type="expression" dxfId="4514" priority="2758">
      <formula>IF(I86&lt;=0,AND(I86&lt;=0,J86&gt;=1),OR(I86/J86&gt;$AI$2,J86/I86&gt;$AI$2))</formula>
    </cfRule>
  </conditionalFormatting>
  <conditionalFormatting sqref="J87">
    <cfRule type="expression" dxfId="4513" priority="2757">
      <formula>IF(I87&lt;=0,AND(I87&lt;=0,J87&gt;=1),OR(I87/J87&gt;$AI$2,J87/I87&gt;$AI$2))</formula>
    </cfRule>
  </conditionalFormatting>
  <conditionalFormatting sqref="J88">
    <cfRule type="expression" dxfId="4512" priority="2756">
      <formula>IF(I88&lt;=0,AND(I88&lt;=0,J88&gt;=1),OR(I88/J88&gt;$AI$2,J88/I88&gt;$AI$2))</formula>
    </cfRule>
  </conditionalFormatting>
  <conditionalFormatting sqref="J89">
    <cfRule type="expression" dxfId="4511" priority="2755">
      <formula>IF(I89&lt;=0,AND(I89&lt;=0,J89&gt;=1),OR(I89/J89&gt;$AI$2,J89/I89&gt;$AI$2))</formula>
    </cfRule>
  </conditionalFormatting>
  <conditionalFormatting sqref="J90">
    <cfRule type="expression" dxfId="4510" priority="2754">
      <formula>IF(I90&lt;=0,AND(I90&lt;=0,J90&gt;=1),OR(I90/J90&gt;$AI$2,J90/I90&gt;$AI$2))</formula>
    </cfRule>
  </conditionalFormatting>
  <conditionalFormatting sqref="J91">
    <cfRule type="expression" dxfId="4509" priority="2753">
      <formula>IF(I91&lt;=0,AND(I91&lt;=0,J91&gt;=1),OR(I91/J91&gt;$AI$2,J91/I91&gt;$AI$2))</formula>
    </cfRule>
  </conditionalFormatting>
  <conditionalFormatting sqref="J92">
    <cfRule type="expression" dxfId="4508" priority="2752">
      <formula>IF(I92&lt;=0,AND(I92&lt;=0,J92&gt;=1),OR(I92/J92&gt;$AI$2,J92/I92&gt;$AI$2))</formula>
    </cfRule>
  </conditionalFormatting>
  <conditionalFormatting sqref="J93">
    <cfRule type="expression" dxfId="4507" priority="2751">
      <formula>IF(I93&lt;=0,AND(I93&lt;=0,J93&gt;=1),OR(I93/J93&gt;$AI$2,J93/I93&gt;$AI$2))</formula>
    </cfRule>
  </conditionalFormatting>
  <conditionalFormatting sqref="J94">
    <cfRule type="expression" dxfId="4506" priority="2750">
      <formula>IF(I94&lt;=0,AND(I94&lt;=0,J94&gt;=1),OR(I94/J94&gt;$AI$2,J94/I94&gt;$AI$2))</formula>
    </cfRule>
  </conditionalFormatting>
  <conditionalFormatting sqref="J95">
    <cfRule type="expression" dxfId="4505" priority="2749">
      <formula>IF(I95&lt;=0,AND(I95&lt;=0,J95&gt;=1),OR(I95/J95&gt;$AI$2,J95/I95&gt;$AI$2))</formula>
    </cfRule>
  </conditionalFormatting>
  <conditionalFormatting sqref="J96">
    <cfRule type="expression" dxfId="4504" priority="2748">
      <formula>IF(I96&lt;=0,AND(I96&lt;=0,J96&gt;=1),OR(I96/J96&gt;$AI$2,J96/I96&gt;$AI$2))</formula>
    </cfRule>
  </conditionalFormatting>
  <conditionalFormatting sqref="J97">
    <cfRule type="expression" dxfId="4503" priority="2747">
      <formula>IF(I97&lt;=0,AND(I97&lt;=0,J97&gt;=1),OR(I97/J97&gt;$AI$2,J97/I97&gt;$AI$2))</formula>
    </cfRule>
  </conditionalFormatting>
  <conditionalFormatting sqref="J98">
    <cfRule type="expression" dxfId="4502" priority="2746">
      <formula>IF(I98&lt;=0,AND(I98&lt;=0,J98&gt;=1),OR(I98/J98&gt;$AI$2,J98/I98&gt;$AI$2))</formula>
    </cfRule>
  </conditionalFormatting>
  <conditionalFormatting sqref="J99">
    <cfRule type="expression" dxfId="4501" priority="2745">
      <formula>IF(I99&lt;=0,AND(I99&lt;=0,J99&gt;=1),OR(I99/J99&gt;$AI$2,J99/I99&gt;$AI$2))</formula>
    </cfRule>
  </conditionalFormatting>
  <conditionalFormatting sqref="J100">
    <cfRule type="expression" dxfId="4500" priority="2744">
      <formula>IF(I100&lt;=0,AND(I100&lt;=0,J100&gt;=1),OR(I100/J100&gt;$AI$2,J100/I100&gt;$AI$2))</formula>
    </cfRule>
  </conditionalFormatting>
  <conditionalFormatting sqref="J101">
    <cfRule type="expression" dxfId="4499" priority="2743">
      <formula>IF(I101&lt;=0,AND(I101&lt;=0,J101&gt;=1),OR(I101/J101&gt;$AI$2,J101/I101&gt;$AI$2))</formula>
    </cfRule>
  </conditionalFormatting>
  <conditionalFormatting sqref="J102">
    <cfRule type="expression" dxfId="4498" priority="2742">
      <formula>IF(I102&lt;=0,AND(I102&lt;=0,J102&gt;=1),OR(I102/J102&gt;$AI$2,J102/I102&gt;$AI$2))</formula>
    </cfRule>
  </conditionalFormatting>
  <conditionalFormatting sqref="J103">
    <cfRule type="expression" dxfId="4497" priority="2741">
      <formula>IF(I103&lt;=0,AND(I103&lt;=0,J103&gt;=1),OR(I103/J103&gt;$AI$2,J103/I103&gt;$AI$2))</formula>
    </cfRule>
  </conditionalFormatting>
  <conditionalFormatting sqref="J104">
    <cfRule type="expression" dxfId="4496" priority="2740">
      <formula>IF(I104&lt;=0,AND(I104&lt;=0,J104&gt;=1),OR(I104/J104&gt;$AI$2,J104/I104&gt;$AI$2))</formula>
    </cfRule>
  </conditionalFormatting>
  <conditionalFormatting sqref="J105">
    <cfRule type="expression" dxfId="4495" priority="2739">
      <formula>IF(I105&lt;=0,AND(I105&lt;=0,J105&gt;=1),OR(I105/J105&gt;$AI$2,J105/I105&gt;$AI$2))</formula>
    </cfRule>
  </conditionalFormatting>
  <conditionalFormatting sqref="J106">
    <cfRule type="expression" dxfId="4494" priority="2738">
      <formula>IF(I106&lt;=0,AND(I106&lt;=0,J106&gt;=1),OR(I106/J106&gt;$AI$2,J106/I106&gt;$AI$2))</formula>
    </cfRule>
  </conditionalFormatting>
  <conditionalFormatting sqref="J107">
    <cfRule type="expression" dxfId="4493" priority="2737">
      <formula>IF(I107&lt;=0,AND(I107&lt;=0,J107&gt;=1),OR(I107/J107&gt;$AI$2,J107/I107&gt;$AI$2))</formula>
    </cfRule>
  </conditionalFormatting>
  <conditionalFormatting sqref="J108">
    <cfRule type="expression" dxfId="4492" priority="2736">
      <formula>IF(I108&lt;=0,AND(I108&lt;=0,J108&gt;=1),OR(I108/J108&gt;$AI$2,J108/I108&gt;$AI$2))</formula>
    </cfRule>
  </conditionalFormatting>
  <conditionalFormatting sqref="J109">
    <cfRule type="expression" dxfId="4491" priority="2735">
      <formula>IF(I109&lt;=0,AND(I109&lt;=0,J109&gt;=1),OR(I109/J109&gt;$AI$2,J109/I109&gt;$AI$2))</formula>
    </cfRule>
  </conditionalFormatting>
  <conditionalFormatting sqref="J110">
    <cfRule type="expression" dxfId="4490" priority="2734">
      <formula>IF(I110&lt;=0,AND(I110&lt;=0,J110&gt;=1),OR(I110/J110&gt;$AI$2,J110/I110&gt;$AI$2))</formula>
    </cfRule>
  </conditionalFormatting>
  <conditionalFormatting sqref="J111">
    <cfRule type="expression" dxfId="4489" priority="2733">
      <formula>IF(I111&lt;=0,AND(I111&lt;=0,J111&gt;=1),OR(I111/J111&gt;$AI$2,J111/I111&gt;$AI$2))</formula>
    </cfRule>
  </conditionalFormatting>
  <conditionalFormatting sqref="J112">
    <cfRule type="expression" dxfId="4488" priority="2732">
      <formula>IF(I112&lt;=0,AND(I112&lt;=0,J112&gt;=1),OR(I112/J112&gt;$AI$2,J112/I112&gt;$AI$2))</formula>
    </cfRule>
  </conditionalFormatting>
  <conditionalFormatting sqref="J113">
    <cfRule type="expression" dxfId="4487" priority="2731">
      <formula>IF(I113&lt;=0,AND(I113&lt;=0,J113&gt;=1),OR(I113/J113&gt;$AI$2,J113/I113&gt;$AI$2))</formula>
    </cfRule>
  </conditionalFormatting>
  <conditionalFormatting sqref="J114">
    <cfRule type="expression" dxfId="4486" priority="2730">
      <formula>IF(I114&lt;=0,AND(I114&lt;=0,J114&gt;=1),OR(I114/J114&gt;$AI$2,J114/I114&gt;$AI$2))</formula>
    </cfRule>
  </conditionalFormatting>
  <conditionalFormatting sqref="J115">
    <cfRule type="expression" dxfId="4485" priority="2729">
      <formula>IF(I115&lt;=0,AND(I115&lt;=0,J115&gt;=1),OR(I115/J115&gt;$AI$2,J115/I115&gt;$AI$2))</formula>
    </cfRule>
  </conditionalFormatting>
  <conditionalFormatting sqref="J116">
    <cfRule type="expression" dxfId="4484" priority="2728">
      <formula>IF(I116&lt;=0,AND(I116&lt;=0,J116&gt;=1),OR(I116/J116&gt;$AI$2,J116/I116&gt;$AI$2))</formula>
    </cfRule>
  </conditionalFormatting>
  <conditionalFormatting sqref="J117">
    <cfRule type="expression" dxfId="4483" priority="2727">
      <formula>IF(I117&lt;=0,AND(I117&lt;=0,J117&gt;=1),OR(I117/J117&gt;$AI$2,J117/I117&gt;$AI$2))</formula>
    </cfRule>
  </conditionalFormatting>
  <conditionalFormatting sqref="J118">
    <cfRule type="expression" dxfId="4482" priority="2726">
      <formula>IF(I118&lt;=0,AND(I118&lt;=0,J118&gt;=1),OR(I118/J118&gt;$AI$2,J118/I118&gt;$AI$2))</formula>
    </cfRule>
  </conditionalFormatting>
  <conditionalFormatting sqref="J119">
    <cfRule type="expression" dxfId="4481" priority="2725">
      <formula>IF(I119&lt;=0,AND(I119&lt;=0,J119&gt;=1),OR(I119/J119&gt;$AI$2,J119/I119&gt;$AI$2))</formula>
    </cfRule>
  </conditionalFormatting>
  <conditionalFormatting sqref="J120">
    <cfRule type="expression" dxfId="4480" priority="2724">
      <formula>IF(I120&lt;=0,AND(I120&lt;=0,J120&gt;=1),OR(I120/J120&gt;$AI$2,J120/I120&gt;$AI$2))</formula>
    </cfRule>
  </conditionalFormatting>
  <conditionalFormatting sqref="J121">
    <cfRule type="expression" dxfId="4479" priority="2723">
      <formula>IF(I121&lt;=0,AND(I121&lt;=0,J121&gt;=1),OR(I121/J121&gt;$AI$2,J121/I121&gt;$AI$2))</formula>
    </cfRule>
  </conditionalFormatting>
  <conditionalFormatting sqref="J122">
    <cfRule type="expression" dxfId="4478" priority="2722">
      <formula>IF(I122&lt;=0,AND(I122&lt;=0,J122&gt;=1),OR(I122/J122&gt;$AI$2,J122/I122&gt;$AI$2))</formula>
    </cfRule>
  </conditionalFormatting>
  <conditionalFormatting sqref="J123">
    <cfRule type="expression" dxfId="4477" priority="2721">
      <formula>IF(I123&lt;=0,AND(I123&lt;=0,J123&gt;=1),OR(I123/J123&gt;$AI$2,J123/I123&gt;$AI$2))</formula>
    </cfRule>
  </conditionalFormatting>
  <conditionalFormatting sqref="J124">
    <cfRule type="expression" dxfId="4476" priority="2720">
      <formula>IF(I124&lt;=0,AND(I124&lt;=0,J124&gt;=1),OR(I124/J124&gt;$AI$2,J124/I124&gt;$AI$2))</formula>
    </cfRule>
  </conditionalFormatting>
  <conditionalFormatting sqref="J125">
    <cfRule type="expression" dxfId="4475" priority="2719">
      <formula>IF(I125&lt;=0,AND(I125&lt;=0,J125&gt;=1),OR(I125/J125&gt;$AI$2,J125/I125&gt;$AI$2))</formula>
    </cfRule>
  </conditionalFormatting>
  <conditionalFormatting sqref="J126">
    <cfRule type="expression" dxfId="4474" priority="2718">
      <formula>IF(I126&lt;=0,AND(I126&lt;=0,J126&gt;=1),OR(I126/J126&gt;$AI$2,J126/I126&gt;$AI$2))</formula>
    </cfRule>
  </conditionalFormatting>
  <conditionalFormatting sqref="L6">
    <cfRule type="expression" dxfId="4473" priority="2660">
      <formula>IF(K6&lt;=0,AND(K6&lt;=0,L6&gt;=1),OR(K6/L6&gt;$AI$2,L6/K6&gt;$AI$2))</formula>
    </cfRule>
  </conditionalFormatting>
  <conditionalFormatting sqref="L7">
    <cfRule type="expression" dxfId="4472" priority="2659">
      <formula>IF(K7&lt;=0,AND(K7&lt;=0,L7&gt;=1),OR(K7/L7&gt;$AI$2,L7/K7&gt;$AI$2))</formula>
    </cfRule>
  </conditionalFormatting>
  <conditionalFormatting sqref="L8">
    <cfRule type="expression" dxfId="4471" priority="2658">
      <formula>IF(K8&lt;=0,AND(K8&lt;=0,L8&gt;=1),OR(K8/L8&gt;$AI$2,L8/K8&gt;$AI$2))</formula>
    </cfRule>
  </conditionalFormatting>
  <conditionalFormatting sqref="L9">
    <cfRule type="expression" dxfId="4470" priority="2657">
      <formula>IF(K9&lt;=0,AND(K9&lt;=0,L9&gt;=1),OR(K9/L9&gt;$AI$2,L9/K9&gt;$AI$2))</formula>
    </cfRule>
  </conditionalFormatting>
  <conditionalFormatting sqref="L10">
    <cfRule type="expression" dxfId="4469" priority="2656">
      <formula>IF(K10&lt;=0,AND(K10&lt;=0,L10&gt;=1),OR(K10/L10&gt;$AI$2,L10/K10&gt;$AI$2))</formula>
    </cfRule>
  </conditionalFormatting>
  <conditionalFormatting sqref="L11">
    <cfRule type="expression" dxfId="4468" priority="2655">
      <formula>IF(K11&lt;=0,AND(K11&lt;=0,L11&gt;=1),OR(K11/L11&gt;$AI$2,L11/K11&gt;$AI$2))</formula>
    </cfRule>
  </conditionalFormatting>
  <conditionalFormatting sqref="L12">
    <cfRule type="expression" dxfId="4467" priority="2654">
      <formula>IF(K12&lt;=0,AND(K12&lt;=0,L12&gt;=1),OR(K12/L12&gt;$AI$2,L12/K12&gt;$AI$2))</formula>
    </cfRule>
  </conditionalFormatting>
  <conditionalFormatting sqref="L13">
    <cfRule type="expression" dxfId="4466" priority="2653">
      <formula>IF(K13&lt;=0,AND(K13&lt;=0,L13&gt;=1),OR(K13/L13&gt;$AI$2,L13/K13&gt;$AI$2))</formula>
    </cfRule>
  </conditionalFormatting>
  <conditionalFormatting sqref="L14">
    <cfRule type="expression" dxfId="4465" priority="2652">
      <formula>IF(K14&lt;=0,AND(K14&lt;=0,L14&gt;=1),OR(K14/L14&gt;$AI$2,L14/K14&gt;$AI$2))</formula>
    </cfRule>
  </conditionalFormatting>
  <conditionalFormatting sqref="L15">
    <cfRule type="expression" dxfId="4464" priority="2651">
      <formula>IF(K15&lt;=0,AND(K15&lt;=0,L15&gt;=1),OR(K15/L15&gt;$AI$2,L15/K15&gt;$AI$2))</formula>
    </cfRule>
  </conditionalFormatting>
  <conditionalFormatting sqref="L16">
    <cfRule type="expression" dxfId="4463" priority="2650">
      <formula>IF(K16&lt;=0,AND(K16&lt;=0,L16&gt;=1),OR(K16/L16&gt;$AI$2,L16/K16&gt;$AI$2))</formula>
    </cfRule>
  </conditionalFormatting>
  <conditionalFormatting sqref="L17">
    <cfRule type="expression" dxfId="4462" priority="2649">
      <formula>IF(K17&lt;=0,AND(K17&lt;=0,L17&gt;=1),OR(K17/L17&gt;$AI$2,L17/K17&gt;$AI$2))</formula>
    </cfRule>
  </conditionalFormatting>
  <conditionalFormatting sqref="L18">
    <cfRule type="expression" dxfId="4461" priority="2648">
      <formula>IF(K18&lt;=0,AND(K18&lt;=0,L18&gt;=1),OR(K18/L18&gt;$AI$2,L18/K18&gt;$AI$2))</formula>
    </cfRule>
  </conditionalFormatting>
  <conditionalFormatting sqref="L19">
    <cfRule type="expression" dxfId="4460" priority="2647">
      <formula>IF(K19&lt;=0,AND(K19&lt;=0,L19&gt;=1),OR(K19/L19&gt;$AI$2,L19/K19&gt;$AI$2))</formula>
    </cfRule>
  </conditionalFormatting>
  <conditionalFormatting sqref="L20">
    <cfRule type="expression" dxfId="4459" priority="2646">
      <formula>IF(K20&lt;=0,AND(K20&lt;=0,L20&gt;=1),OR(K20/L20&gt;$AI$2,L20/K20&gt;$AI$2))</formula>
    </cfRule>
  </conditionalFormatting>
  <conditionalFormatting sqref="L21">
    <cfRule type="expression" dxfId="4458" priority="2645">
      <formula>IF(K21&lt;=0,AND(K21&lt;=0,L21&gt;=1),OR(K21/L21&gt;$AI$2,L21/K21&gt;$AI$2))</formula>
    </cfRule>
  </conditionalFormatting>
  <conditionalFormatting sqref="L22">
    <cfRule type="expression" dxfId="4457" priority="2644">
      <formula>IF(K22&lt;=0,AND(K22&lt;=0,L22&gt;=1),OR(K22/L22&gt;$AI$2,L22/K22&gt;$AI$2))</formula>
    </cfRule>
  </conditionalFormatting>
  <conditionalFormatting sqref="L23">
    <cfRule type="expression" dxfId="4456" priority="2643">
      <formula>IF(K23&lt;=0,AND(K23&lt;=0,L23&gt;=1),OR(K23/L23&gt;$AI$2,L23/K23&gt;$AI$2))</formula>
    </cfRule>
  </conditionalFormatting>
  <conditionalFormatting sqref="L24">
    <cfRule type="expression" dxfId="4455" priority="2642">
      <formula>IF(K24&lt;=0,AND(K24&lt;=0,L24&gt;=1),OR(K24/L24&gt;$AI$2,L24/K24&gt;$AI$2))</formula>
    </cfRule>
  </conditionalFormatting>
  <conditionalFormatting sqref="L25">
    <cfRule type="expression" dxfId="4454" priority="2641">
      <formula>IF(K25&lt;=0,AND(K25&lt;=0,L25&gt;=1),OR(K25/L25&gt;$AI$2,L25/K25&gt;$AI$2))</formula>
    </cfRule>
  </conditionalFormatting>
  <conditionalFormatting sqref="L26">
    <cfRule type="expression" dxfId="4453" priority="2640">
      <formula>IF(K26&lt;=0,AND(K26&lt;=0,L26&gt;=1),OR(K26/L26&gt;$AI$2,L26/K26&gt;$AI$2))</formula>
    </cfRule>
  </conditionalFormatting>
  <conditionalFormatting sqref="L27">
    <cfRule type="expression" dxfId="4452" priority="2639">
      <formula>IF(K27&lt;=0,AND(K27&lt;=0,L27&gt;=1),OR(K27/L27&gt;$AI$2,L27/K27&gt;$AI$2))</formula>
    </cfRule>
  </conditionalFormatting>
  <conditionalFormatting sqref="L28">
    <cfRule type="expression" dxfId="4451" priority="2638">
      <formula>IF(K28&lt;=0,AND(K28&lt;=0,L28&gt;=1),OR(K28/L28&gt;$AI$2,L28/K28&gt;$AI$2))</formula>
    </cfRule>
  </conditionalFormatting>
  <conditionalFormatting sqref="L29">
    <cfRule type="expression" dxfId="4450" priority="2637">
      <formula>IF(K29&lt;=0,AND(K29&lt;=0,L29&gt;=1),OR(K29/L29&gt;$AI$2,L29/K29&gt;$AI$2))</formula>
    </cfRule>
  </conditionalFormatting>
  <conditionalFormatting sqref="L30">
    <cfRule type="expression" dxfId="4449" priority="2636">
      <formula>IF(K30&lt;=0,AND(K30&lt;=0,L30&gt;=1),OR(K30/L30&gt;$AI$2,L30/K30&gt;$AI$2))</formula>
    </cfRule>
  </conditionalFormatting>
  <conditionalFormatting sqref="L31">
    <cfRule type="expression" dxfId="4448" priority="2635">
      <formula>IF(K31&lt;=0,AND(K31&lt;=0,L31&gt;=1),OR(K31/L31&gt;$AI$2,L31/K31&gt;$AI$2))</formula>
    </cfRule>
  </conditionalFormatting>
  <conditionalFormatting sqref="L32">
    <cfRule type="expression" dxfId="4447" priority="2634">
      <formula>IF(K32&lt;=0,AND(K32&lt;=0,L32&gt;=1),OR(K32/L32&gt;$AI$2,L32/K32&gt;$AI$2))</formula>
    </cfRule>
  </conditionalFormatting>
  <conditionalFormatting sqref="L33">
    <cfRule type="expression" dxfId="4446" priority="2633">
      <formula>IF(K33&lt;=0,AND(K33&lt;=0,L33&gt;=1),OR(K33/L33&gt;$AI$2,L33/K33&gt;$AI$2))</formula>
    </cfRule>
  </conditionalFormatting>
  <conditionalFormatting sqref="L34">
    <cfRule type="expression" dxfId="4445" priority="2632">
      <formula>IF(K34&lt;=0,AND(K34&lt;=0,L34&gt;=1),OR(K34/L34&gt;$AI$2,L34/K34&gt;$AI$2))</formula>
    </cfRule>
  </conditionalFormatting>
  <conditionalFormatting sqref="L35">
    <cfRule type="expression" dxfId="4444" priority="2631">
      <formula>IF(K35&lt;=0,AND(K35&lt;=0,L35&gt;=1),OR(K35/L35&gt;$AI$2,L35/K35&gt;$AI$2))</formula>
    </cfRule>
  </conditionalFormatting>
  <conditionalFormatting sqref="L36">
    <cfRule type="expression" dxfId="4443" priority="2630">
      <formula>IF(K36&lt;=0,AND(K36&lt;=0,L36&gt;=1),OR(K36/L36&gt;$AI$2,L36/K36&gt;$AI$2))</formula>
    </cfRule>
  </conditionalFormatting>
  <conditionalFormatting sqref="L37">
    <cfRule type="expression" dxfId="4442" priority="2629">
      <formula>IF(K37&lt;=0,AND(K37&lt;=0,L37&gt;=1),OR(K37/L37&gt;$AI$2,L37/K37&gt;$AI$2))</formula>
    </cfRule>
  </conditionalFormatting>
  <conditionalFormatting sqref="L38">
    <cfRule type="expression" dxfId="4441" priority="2628">
      <formula>IF(K38&lt;=0,AND(K38&lt;=0,L38&gt;=1),OR(K38/L38&gt;$AI$2,L38/K38&gt;$AI$2))</formula>
    </cfRule>
  </conditionalFormatting>
  <conditionalFormatting sqref="L39">
    <cfRule type="expression" dxfId="4440" priority="2627">
      <formula>IF(K39&lt;=0,AND(K39&lt;=0,L39&gt;=1),OR(K39/L39&gt;$AI$2,L39/K39&gt;$AI$2))</formula>
    </cfRule>
  </conditionalFormatting>
  <conditionalFormatting sqref="L40">
    <cfRule type="expression" dxfId="4439" priority="2626">
      <formula>IF(K40&lt;=0,AND(K40&lt;=0,L40&gt;=1),OR(K40/L40&gt;$AI$2,L40/K40&gt;$AI$2))</formula>
    </cfRule>
  </conditionalFormatting>
  <conditionalFormatting sqref="L41">
    <cfRule type="expression" dxfId="4438" priority="2625">
      <formula>IF(K41&lt;=0,AND(K41&lt;=0,L41&gt;=1),OR(K41/L41&gt;$AI$2,L41/K41&gt;$AI$2))</formula>
    </cfRule>
  </conditionalFormatting>
  <conditionalFormatting sqref="L42">
    <cfRule type="expression" dxfId="4437" priority="2624">
      <formula>IF(K42&lt;=0,AND(K42&lt;=0,L42&gt;=1),OR(K42/L42&gt;$AI$2,L42/K42&gt;$AI$2))</formula>
    </cfRule>
  </conditionalFormatting>
  <conditionalFormatting sqref="L43">
    <cfRule type="expression" dxfId="4436" priority="2623">
      <formula>IF(K43&lt;=0,AND(K43&lt;=0,L43&gt;=1),OR(K43/L43&gt;$AI$2,L43/K43&gt;$AI$2))</formula>
    </cfRule>
  </conditionalFormatting>
  <conditionalFormatting sqref="L44">
    <cfRule type="expression" dxfId="4435" priority="2622">
      <formula>IF(K44&lt;=0,AND(K44&lt;=0,L44&gt;=1),OR(K44/L44&gt;$AI$2,L44/K44&gt;$AI$2))</formula>
    </cfRule>
  </conditionalFormatting>
  <conditionalFormatting sqref="L45">
    <cfRule type="expression" dxfId="4434" priority="2621">
      <formula>IF(K45&lt;=0,AND(K45&lt;=0,L45&gt;=1),OR(K45/L45&gt;$AI$2,L45/K45&gt;$AI$2))</formula>
    </cfRule>
  </conditionalFormatting>
  <conditionalFormatting sqref="L46">
    <cfRule type="expression" dxfId="4433" priority="2620">
      <formula>IF(K46&lt;=0,AND(K46&lt;=0,L46&gt;=1),OR(K46/L46&gt;$AI$2,L46/K46&gt;$AI$2))</formula>
    </cfRule>
  </conditionalFormatting>
  <conditionalFormatting sqref="L47">
    <cfRule type="expression" dxfId="4432" priority="2619">
      <formula>IF(K47&lt;=0,AND(K47&lt;=0,L47&gt;=1),OR(K47/L47&gt;$AI$2,L47/K47&gt;$AI$2))</formula>
    </cfRule>
  </conditionalFormatting>
  <conditionalFormatting sqref="L48">
    <cfRule type="expression" dxfId="4431" priority="2618">
      <formula>IF(K48&lt;=0,AND(K48&lt;=0,L48&gt;=1),OR(K48/L48&gt;$AI$2,L48/K48&gt;$AI$2))</formula>
    </cfRule>
  </conditionalFormatting>
  <conditionalFormatting sqref="L49">
    <cfRule type="expression" dxfId="4430" priority="2617">
      <formula>IF(K49&lt;=0,AND(K49&lt;=0,L49&gt;=1),OR(K49/L49&gt;$AI$2,L49/K49&gt;$AI$2))</formula>
    </cfRule>
  </conditionalFormatting>
  <conditionalFormatting sqref="L50">
    <cfRule type="expression" dxfId="4429" priority="2616">
      <formula>IF(K50&lt;=0,AND(K50&lt;=0,L50&gt;=1),OR(K50/L50&gt;$AI$2,L50/K50&gt;$AI$2))</formula>
    </cfRule>
  </conditionalFormatting>
  <conditionalFormatting sqref="L51">
    <cfRule type="expression" dxfId="4428" priority="2615">
      <formula>IF(K51&lt;=0,AND(K51&lt;=0,L51&gt;=1),OR(K51/L51&gt;$AI$2,L51/K51&gt;$AI$2))</formula>
    </cfRule>
  </conditionalFormatting>
  <conditionalFormatting sqref="L52">
    <cfRule type="expression" dxfId="4427" priority="2614">
      <formula>IF(K52&lt;=0,AND(K52&lt;=0,L52&gt;=1),OR(K52/L52&gt;$AI$2,L52/K52&gt;$AI$2))</formula>
    </cfRule>
  </conditionalFormatting>
  <conditionalFormatting sqref="L53">
    <cfRule type="expression" dxfId="4426" priority="2613">
      <formula>IF(K53&lt;=0,AND(K53&lt;=0,L53&gt;=1),OR(K53/L53&gt;$AI$2,L53/K53&gt;$AI$2))</formula>
    </cfRule>
  </conditionalFormatting>
  <conditionalFormatting sqref="L54">
    <cfRule type="expression" dxfId="4425" priority="2612">
      <formula>IF(K54&lt;=0,AND(K54&lt;=0,L54&gt;=1),OR(K54/L54&gt;$AI$2,L54/K54&gt;$AI$2))</formula>
    </cfRule>
  </conditionalFormatting>
  <conditionalFormatting sqref="L55">
    <cfRule type="expression" dxfId="4424" priority="2611">
      <formula>IF(K55&lt;=0,AND(K55&lt;=0,L55&gt;=1),OR(K55/L55&gt;$AI$2,L55/K55&gt;$AI$2))</formula>
    </cfRule>
  </conditionalFormatting>
  <conditionalFormatting sqref="L56">
    <cfRule type="expression" dxfId="4423" priority="2610">
      <formula>IF(K56&lt;=0,AND(K56&lt;=0,L56&gt;=1),OR(K56/L56&gt;$AI$2,L56/K56&gt;$AI$2))</formula>
    </cfRule>
  </conditionalFormatting>
  <conditionalFormatting sqref="L57">
    <cfRule type="expression" dxfId="4422" priority="2609">
      <formula>IF(K57&lt;=0,AND(K57&lt;=0,L57&gt;=1),OR(K57/L57&gt;$AI$2,L57/K57&gt;$AI$2))</formula>
    </cfRule>
  </conditionalFormatting>
  <conditionalFormatting sqref="L58">
    <cfRule type="expression" dxfId="4421" priority="2608">
      <formula>IF(K58&lt;=0,AND(K58&lt;=0,L58&gt;=1),OR(K58/L58&gt;$AI$2,L58/K58&gt;$AI$2))</formula>
    </cfRule>
  </conditionalFormatting>
  <conditionalFormatting sqref="L59">
    <cfRule type="expression" dxfId="4420" priority="2607">
      <formula>IF(K59&lt;=0,AND(K59&lt;=0,L59&gt;=1),OR(K59/L59&gt;$AI$2,L59/K59&gt;$AI$2))</formula>
    </cfRule>
  </conditionalFormatting>
  <conditionalFormatting sqref="L60">
    <cfRule type="expression" dxfId="4419" priority="2606">
      <formula>IF(K60&lt;=0,AND(K60&lt;=0,L60&gt;=1),OR(K60/L60&gt;$AI$2,L60/K60&gt;$AI$2))</formula>
    </cfRule>
  </conditionalFormatting>
  <conditionalFormatting sqref="L61">
    <cfRule type="expression" dxfId="4418" priority="2605">
      <formula>IF(K61&lt;=0,AND(K61&lt;=0,L61&gt;=1),OR(K61/L61&gt;$AI$2,L61/K61&gt;$AI$2))</formula>
    </cfRule>
  </conditionalFormatting>
  <conditionalFormatting sqref="L62">
    <cfRule type="expression" dxfId="4417" priority="2604">
      <formula>IF(K62&lt;=0,AND(K62&lt;=0,L62&gt;=1),OR(K62/L62&gt;$AI$2,L62/K62&gt;$AI$2))</formula>
    </cfRule>
  </conditionalFormatting>
  <conditionalFormatting sqref="L63">
    <cfRule type="expression" dxfId="4416" priority="2603">
      <formula>IF(K63&lt;=0,AND(K63&lt;=0,L63&gt;=1),OR(K63/L63&gt;$AI$2,L63/K63&gt;$AI$2))</formula>
    </cfRule>
  </conditionalFormatting>
  <conditionalFormatting sqref="L64">
    <cfRule type="expression" dxfId="4415" priority="2602">
      <formula>IF(K64&lt;=0,AND(K64&lt;=0,L64&gt;=1),OR(K64/L64&gt;$AI$2,L64/K64&gt;$AI$2))</formula>
    </cfRule>
  </conditionalFormatting>
  <conditionalFormatting sqref="L65">
    <cfRule type="expression" dxfId="4414" priority="2601">
      <formula>IF(K65&lt;=0,AND(K65&lt;=0,L65&gt;=1),OR(K65/L65&gt;$AI$2,L65/K65&gt;$AI$2))</formula>
    </cfRule>
  </conditionalFormatting>
  <conditionalFormatting sqref="L66">
    <cfRule type="expression" dxfId="4413" priority="2600">
      <formula>IF(K66&lt;=0,AND(K66&lt;=0,L66&gt;=1),OR(K66/L66&gt;$AI$2,L66/K66&gt;$AI$2))</formula>
    </cfRule>
  </conditionalFormatting>
  <conditionalFormatting sqref="L67">
    <cfRule type="expression" dxfId="4412" priority="2599">
      <formula>IF(K67&lt;=0,AND(K67&lt;=0,L67&gt;=1),OR(K67/L67&gt;$AI$2,L67/K67&gt;$AI$2))</formula>
    </cfRule>
  </conditionalFormatting>
  <conditionalFormatting sqref="L68">
    <cfRule type="expression" dxfId="4411" priority="2598">
      <formula>IF(K68&lt;=0,AND(K68&lt;=0,L68&gt;=1),OR(K68/L68&gt;$AI$2,L68/K68&gt;$AI$2))</formula>
    </cfRule>
  </conditionalFormatting>
  <conditionalFormatting sqref="L69">
    <cfRule type="expression" dxfId="4410" priority="2597">
      <formula>IF(K69&lt;=0,AND(K69&lt;=0,L69&gt;=1),OR(K69/L69&gt;$AI$2,L69/K69&gt;$AI$2))</formula>
    </cfRule>
  </conditionalFormatting>
  <conditionalFormatting sqref="L70">
    <cfRule type="expression" dxfId="4409" priority="2596">
      <formula>IF(K70&lt;=0,AND(K70&lt;=0,L70&gt;=1),OR(K70/L70&gt;$AI$2,L70/K70&gt;$AI$2))</formula>
    </cfRule>
  </conditionalFormatting>
  <conditionalFormatting sqref="L71">
    <cfRule type="expression" dxfId="4408" priority="2595">
      <formula>IF(K71&lt;=0,AND(K71&lt;=0,L71&gt;=1),OR(K71/L71&gt;$AI$2,L71/K71&gt;$AI$2))</formula>
    </cfRule>
  </conditionalFormatting>
  <conditionalFormatting sqref="L72">
    <cfRule type="expression" dxfId="4407" priority="2594">
      <formula>IF(K72&lt;=0,AND(K72&lt;=0,L72&gt;=1),OR(K72/L72&gt;$AI$2,L72/K72&gt;$AI$2))</formula>
    </cfRule>
  </conditionalFormatting>
  <conditionalFormatting sqref="L73">
    <cfRule type="expression" dxfId="4406" priority="2593">
      <formula>IF(K73&lt;=0,AND(K73&lt;=0,L73&gt;=1),OR(K73/L73&gt;$AI$2,L73/K73&gt;$AI$2))</formula>
    </cfRule>
  </conditionalFormatting>
  <conditionalFormatting sqref="L74">
    <cfRule type="expression" dxfId="4405" priority="2592">
      <formula>IF(K74&lt;=0,AND(K74&lt;=0,L74&gt;=1),OR(K74/L74&gt;$AI$2,L74/K74&gt;$AI$2))</formula>
    </cfRule>
  </conditionalFormatting>
  <conditionalFormatting sqref="L75">
    <cfRule type="expression" dxfId="4404" priority="2591">
      <formula>IF(K75&lt;=0,AND(K75&lt;=0,L75&gt;=1),OR(K75/L75&gt;$AI$2,L75/K75&gt;$AI$2))</formula>
    </cfRule>
  </conditionalFormatting>
  <conditionalFormatting sqref="L76">
    <cfRule type="expression" dxfId="4403" priority="2590">
      <formula>IF(K76&lt;=0,AND(K76&lt;=0,L76&gt;=1),OR(K76/L76&gt;$AI$2,L76/K76&gt;$AI$2))</formula>
    </cfRule>
  </conditionalFormatting>
  <conditionalFormatting sqref="L77">
    <cfRule type="expression" dxfId="4402" priority="2589">
      <formula>IF(K77&lt;=0,AND(K77&lt;=0,L77&gt;=1),OR(K77/L77&gt;$AI$2,L77/K77&gt;$AI$2))</formula>
    </cfRule>
  </conditionalFormatting>
  <conditionalFormatting sqref="L78">
    <cfRule type="expression" dxfId="4401" priority="2588">
      <formula>IF(K78&lt;=0,AND(K78&lt;=0,L78&gt;=1),OR(K78/L78&gt;$AI$2,L78/K78&gt;$AI$2))</formula>
    </cfRule>
  </conditionalFormatting>
  <conditionalFormatting sqref="L79">
    <cfRule type="expression" dxfId="4400" priority="2587">
      <formula>IF(K79&lt;=0,AND(K79&lt;=0,L79&gt;=1),OR(K79/L79&gt;$AI$2,L79/K79&gt;$AI$2))</formula>
    </cfRule>
  </conditionalFormatting>
  <conditionalFormatting sqref="L80">
    <cfRule type="expression" dxfId="4399" priority="2586">
      <formula>IF(K80&lt;=0,AND(K80&lt;=0,L80&gt;=1),OR(K80/L80&gt;$AI$2,L80/K80&gt;$AI$2))</formula>
    </cfRule>
  </conditionalFormatting>
  <conditionalFormatting sqref="L81">
    <cfRule type="expression" dxfId="4398" priority="2585">
      <formula>IF(K81&lt;=0,AND(K81&lt;=0,L81&gt;=1),OR(K81/L81&gt;$AI$2,L81/K81&gt;$AI$2))</formula>
    </cfRule>
  </conditionalFormatting>
  <conditionalFormatting sqref="L82">
    <cfRule type="expression" dxfId="4397" priority="2584">
      <formula>IF(K82&lt;=0,AND(K82&lt;=0,L82&gt;=1),OR(K82/L82&gt;$AI$2,L82/K82&gt;$AI$2))</formula>
    </cfRule>
  </conditionalFormatting>
  <conditionalFormatting sqref="L83">
    <cfRule type="expression" dxfId="4396" priority="2583">
      <formula>IF(K83&lt;=0,AND(K83&lt;=0,L83&gt;=1),OR(K83/L83&gt;$AI$2,L83/K83&gt;$AI$2))</formula>
    </cfRule>
  </conditionalFormatting>
  <conditionalFormatting sqref="L84">
    <cfRule type="expression" dxfId="4395" priority="2582">
      <formula>IF(K84&lt;=0,AND(K84&lt;=0,L84&gt;=1),OR(K84/L84&gt;$AI$2,L84/K84&gt;$AI$2))</formula>
    </cfRule>
  </conditionalFormatting>
  <conditionalFormatting sqref="L85">
    <cfRule type="expression" dxfId="4394" priority="2581">
      <formula>IF(K85&lt;=0,AND(K85&lt;=0,L85&gt;=1),OR(K85/L85&gt;$AI$2,L85/K85&gt;$AI$2))</formula>
    </cfRule>
  </conditionalFormatting>
  <conditionalFormatting sqref="L86">
    <cfRule type="expression" dxfId="4393" priority="2580">
      <formula>IF(K86&lt;=0,AND(K86&lt;=0,L86&gt;=1),OR(K86/L86&gt;$AI$2,L86/K86&gt;$AI$2))</formula>
    </cfRule>
  </conditionalFormatting>
  <conditionalFormatting sqref="L87">
    <cfRule type="expression" dxfId="4392" priority="2579">
      <formula>IF(K87&lt;=0,AND(K87&lt;=0,L87&gt;=1),OR(K87/L87&gt;$AI$2,L87/K87&gt;$AI$2))</formula>
    </cfRule>
  </conditionalFormatting>
  <conditionalFormatting sqref="L88">
    <cfRule type="expression" dxfId="4391" priority="2578">
      <formula>IF(K88&lt;=0,AND(K88&lt;=0,L88&gt;=1),OR(K88/L88&gt;$AI$2,L88/K88&gt;$AI$2))</formula>
    </cfRule>
  </conditionalFormatting>
  <conditionalFormatting sqref="L89">
    <cfRule type="expression" dxfId="4390" priority="2577">
      <formula>IF(K89&lt;=0,AND(K89&lt;=0,L89&gt;=1),OR(K89/L89&gt;$AI$2,L89/K89&gt;$AI$2))</formula>
    </cfRule>
  </conditionalFormatting>
  <conditionalFormatting sqref="L90">
    <cfRule type="expression" dxfId="4389" priority="2576">
      <formula>IF(K90&lt;=0,AND(K90&lt;=0,L90&gt;=1),OR(K90/L90&gt;$AI$2,L90/K90&gt;$AI$2))</formula>
    </cfRule>
  </conditionalFormatting>
  <conditionalFormatting sqref="L91">
    <cfRule type="expression" dxfId="4388" priority="2575">
      <formula>IF(K91&lt;=0,AND(K91&lt;=0,L91&gt;=1),OR(K91/L91&gt;$AI$2,L91/K91&gt;$AI$2))</formula>
    </cfRule>
  </conditionalFormatting>
  <conditionalFormatting sqref="L92">
    <cfRule type="expression" dxfId="4387" priority="2574">
      <formula>IF(K92&lt;=0,AND(K92&lt;=0,L92&gt;=1),OR(K92/L92&gt;$AI$2,L92/K92&gt;$AI$2))</formula>
    </cfRule>
  </conditionalFormatting>
  <conditionalFormatting sqref="L93">
    <cfRule type="expression" dxfId="4386" priority="2573">
      <formula>IF(K93&lt;=0,AND(K93&lt;=0,L93&gt;=1),OR(K93/L93&gt;$AI$2,L93/K93&gt;$AI$2))</formula>
    </cfRule>
  </conditionalFormatting>
  <conditionalFormatting sqref="L94">
    <cfRule type="expression" dxfId="4385" priority="2572">
      <formula>IF(K94&lt;=0,AND(K94&lt;=0,L94&gt;=1),OR(K94/L94&gt;$AI$2,L94/K94&gt;$AI$2))</formula>
    </cfRule>
  </conditionalFormatting>
  <conditionalFormatting sqref="L95">
    <cfRule type="expression" dxfId="4384" priority="2571">
      <formula>IF(K95&lt;=0,AND(K95&lt;=0,L95&gt;=1),OR(K95/L95&gt;$AI$2,L95/K95&gt;$AI$2))</formula>
    </cfRule>
  </conditionalFormatting>
  <conditionalFormatting sqref="L96">
    <cfRule type="expression" dxfId="4383" priority="2570">
      <formula>IF(K96&lt;=0,AND(K96&lt;=0,L96&gt;=1),OR(K96/L96&gt;$AI$2,L96/K96&gt;$AI$2))</formula>
    </cfRule>
  </conditionalFormatting>
  <conditionalFormatting sqref="L97">
    <cfRule type="expression" dxfId="4382" priority="2569">
      <formula>IF(K97&lt;=0,AND(K97&lt;=0,L97&gt;=1),OR(K97/L97&gt;$AI$2,L97/K97&gt;$AI$2))</formula>
    </cfRule>
  </conditionalFormatting>
  <conditionalFormatting sqref="L98">
    <cfRule type="expression" dxfId="4381" priority="2568">
      <formula>IF(K98&lt;=0,AND(K98&lt;=0,L98&gt;=1),OR(K98/L98&gt;$AI$2,L98/K98&gt;$AI$2))</formula>
    </cfRule>
  </conditionalFormatting>
  <conditionalFormatting sqref="L99">
    <cfRule type="expression" dxfId="4380" priority="2567">
      <formula>IF(K99&lt;=0,AND(K99&lt;=0,L99&gt;=1),OR(K99/L99&gt;$AI$2,L99/K99&gt;$AI$2))</formula>
    </cfRule>
  </conditionalFormatting>
  <conditionalFormatting sqref="L100">
    <cfRule type="expression" dxfId="4379" priority="2566">
      <formula>IF(K100&lt;=0,AND(K100&lt;=0,L100&gt;=1),OR(K100/L100&gt;$AI$2,L100/K100&gt;$AI$2))</formula>
    </cfRule>
  </conditionalFormatting>
  <conditionalFormatting sqref="L101">
    <cfRule type="expression" dxfId="4378" priority="2565">
      <formula>IF(K101&lt;=0,AND(K101&lt;=0,L101&gt;=1),OR(K101/L101&gt;$AI$2,L101/K101&gt;$AI$2))</formula>
    </cfRule>
  </conditionalFormatting>
  <conditionalFormatting sqref="L102">
    <cfRule type="expression" dxfId="4377" priority="2564">
      <formula>IF(K102&lt;=0,AND(K102&lt;=0,L102&gt;=1),OR(K102/L102&gt;$AI$2,L102/K102&gt;$AI$2))</formula>
    </cfRule>
  </conditionalFormatting>
  <conditionalFormatting sqref="L103">
    <cfRule type="expression" dxfId="4376" priority="2563">
      <formula>IF(K103&lt;=0,AND(K103&lt;=0,L103&gt;=1),OR(K103/L103&gt;$AI$2,L103/K103&gt;$AI$2))</formula>
    </cfRule>
  </conditionalFormatting>
  <conditionalFormatting sqref="L104">
    <cfRule type="expression" dxfId="4375" priority="2562">
      <formula>IF(K104&lt;=0,AND(K104&lt;=0,L104&gt;=1),OR(K104/L104&gt;$AI$2,L104/K104&gt;$AI$2))</formula>
    </cfRule>
  </conditionalFormatting>
  <conditionalFormatting sqref="L105">
    <cfRule type="expression" dxfId="4374" priority="2561">
      <formula>IF(K105&lt;=0,AND(K105&lt;=0,L105&gt;=1),OR(K105/L105&gt;$AI$2,L105/K105&gt;$AI$2))</formula>
    </cfRule>
  </conditionalFormatting>
  <conditionalFormatting sqref="L106">
    <cfRule type="expression" dxfId="4373" priority="2560">
      <formula>IF(K106&lt;=0,AND(K106&lt;=0,L106&gt;=1),OR(K106/L106&gt;$AI$2,L106/K106&gt;$AI$2))</formula>
    </cfRule>
  </conditionalFormatting>
  <conditionalFormatting sqref="L107">
    <cfRule type="expression" dxfId="4372" priority="2559">
      <formula>IF(K107&lt;=0,AND(K107&lt;=0,L107&gt;=1),OR(K107/L107&gt;$AI$2,L107/K107&gt;$AI$2))</formula>
    </cfRule>
  </conditionalFormatting>
  <conditionalFormatting sqref="L108">
    <cfRule type="expression" dxfId="4371" priority="2558">
      <formula>IF(K108&lt;=0,AND(K108&lt;=0,L108&gt;=1),OR(K108/L108&gt;$AI$2,L108/K108&gt;$AI$2))</formula>
    </cfRule>
  </conditionalFormatting>
  <conditionalFormatting sqref="L109">
    <cfRule type="expression" dxfId="4370" priority="2557">
      <formula>IF(K109&lt;=0,AND(K109&lt;=0,L109&gt;=1),OR(K109/L109&gt;$AI$2,L109/K109&gt;$AI$2))</formula>
    </cfRule>
  </conditionalFormatting>
  <conditionalFormatting sqref="L110">
    <cfRule type="expression" dxfId="4369" priority="2556">
      <formula>IF(K110&lt;=0,AND(K110&lt;=0,L110&gt;=1),OR(K110/L110&gt;$AI$2,L110/K110&gt;$AI$2))</formula>
    </cfRule>
  </conditionalFormatting>
  <conditionalFormatting sqref="L111">
    <cfRule type="expression" dxfId="4368" priority="2555">
      <formula>IF(K111&lt;=0,AND(K111&lt;=0,L111&gt;=1),OR(K111/L111&gt;$AI$2,L111/K111&gt;$AI$2))</formula>
    </cfRule>
  </conditionalFormatting>
  <conditionalFormatting sqref="L112">
    <cfRule type="expression" dxfId="4367" priority="2554">
      <formula>IF(K112&lt;=0,AND(K112&lt;=0,L112&gt;=1),OR(K112/L112&gt;$AI$2,L112/K112&gt;$AI$2))</formula>
    </cfRule>
  </conditionalFormatting>
  <conditionalFormatting sqref="L113">
    <cfRule type="expression" dxfId="4366" priority="2553">
      <formula>IF(K113&lt;=0,AND(K113&lt;=0,L113&gt;=1),OR(K113/L113&gt;$AI$2,L113/K113&gt;$AI$2))</formula>
    </cfRule>
  </conditionalFormatting>
  <conditionalFormatting sqref="L114">
    <cfRule type="expression" dxfId="4365" priority="2552">
      <formula>IF(K114&lt;=0,AND(K114&lt;=0,L114&gt;=1),OR(K114/L114&gt;$AI$2,L114/K114&gt;$AI$2))</formula>
    </cfRule>
  </conditionalFormatting>
  <conditionalFormatting sqref="L115">
    <cfRule type="expression" dxfId="4364" priority="2551">
      <formula>IF(K115&lt;=0,AND(K115&lt;=0,L115&gt;=1),OR(K115/L115&gt;$AI$2,L115/K115&gt;$AI$2))</formula>
    </cfRule>
  </conditionalFormatting>
  <conditionalFormatting sqref="L116">
    <cfRule type="expression" dxfId="4363" priority="2550">
      <formula>IF(K116&lt;=0,AND(K116&lt;=0,L116&gt;=1),OR(K116/L116&gt;$AI$2,L116/K116&gt;$AI$2))</formula>
    </cfRule>
  </conditionalFormatting>
  <conditionalFormatting sqref="L117">
    <cfRule type="expression" dxfId="4362" priority="2549">
      <formula>IF(K117&lt;=0,AND(K117&lt;=0,L117&gt;=1),OR(K117/L117&gt;$AI$2,L117/K117&gt;$AI$2))</formula>
    </cfRule>
  </conditionalFormatting>
  <conditionalFormatting sqref="L118">
    <cfRule type="expression" dxfId="4361" priority="2548">
      <formula>IF(K118&lt;=0,AND(K118&lt;=0,L118&gt;=1),OR(K118/L118&gt;$AI$2,L118/K118&gt;$AI$2))</formula>
    </cfRule>
  </conditionalFormatting>
  <conditionalFormatting sqref="L119">
    <cfRule type="expression" dxfId="4360" priority="2547">
      <formula>IF(K119&lt;=0,AND(K119&lt;=0,L119&gt;=1),OR(K119/L119&gt;$AI$2,L119/K119&gt;$AI$2))</formula>
    </cfRule>
  </conditionalFormatting>
  <conditionalFormatting sqref="L120">
    <cfRule type="expression" dxfId="4359" priority="2546">
      <formula>IF(K120&lt;=0,AND(K120&lt;=0,L120&gt;=1),OR(K120/L120&gt;$AI$2,L120/K120&gt;$AI$2))</formula>
    </cfRule>
  </conditionalFormatting>
  <conditionalFormatting sqref="L121">
    <cfRule type="expression" dxfId="4358" priority="2545">
      <formula>IF(K121&lt;=0,AND(K121&lt;=0,L121&gt;=1),OR(K121/L121&gt;$AI$2,L121/K121&gt;$AI$2))</formula>
    </cfRule>
  </conditionalFormatting>
  <conditionalFormatting sqref="L122">
    <cfRule type="expression" dxfId="4357" priority="2544">
      <formula>IF(K122&lt;=0,AND(K122&lt;=0,L122&gt;=1),OR(K122/L122&gt;$AI$2,L122/K122&gt;$AI$2))</formula>
    </cfRule>
  </conditionalFormatting>
  <conditionalFormatting sqref="L123">
    <cfRule type="expression" dxfId="4356" priority="2543">
      <formula>IF(K123&lt;=0,AND(K123&lt;=0,L123&gt;=1),OR(K123/L123&gt;$AI$2,L123/K123&gt;$AI$2))</formula>
    </cfRule>
  </conditionalFormatting>
  <conditionalFormatting sqref="L124">
    <cfRule type="expression" dxfId="4355" priority="2542">
      <formula>IF(K124&lt;=0,AND(K124&lt;=0,L124&gt;=1),OR(K124/L124&gt;$AI$2,L124/K124&gt;$AI$2))</formula>
    </cfRule>
  </conditionalFormatting>
  <conditionalFormatting sqref="L125">
    <cfRule type="expression" dxfId="4354" priority="2541">
      <formula>IF(K125&lt;=0,AND(K125&lt;=0,L125&gt;=1),OR(K125/L125&gt;$AI$2,L125/K125&gt;$AI$2))</formula>
    </cfRule>
  </conditionalFormatting>
  <conditionalFormatting sqref="L126">
    <cfRule type="expression" dxfId="4353" priority="2540">
      <formula>IF(K126&lt;=0,AND(K126&lt;=0,L126&gt;=1),OR(K126/L126&gt;$AI$2,L126/K126&gt;$AI$2))</formula>
    </cfRule>
  </conditionalFormatting>
  <conditionalFormatting sqref="N6">
    <cfRule type="expression" dxfId="4352" priority="2482">
      <formula>IF(M6&lt;=0,AND(M6&lt;=0,N6&gt;=1),OR(M6/N6&gt;$AI$2,N6/M6&gt;$AI$2))</formula>
    </cfRule>
  </conditionalFormatting>
  <conditionalFormatting sqref="N7">
    <cfRule type="expression" dxfId="4351" priority="2481">
      <formula>IF(M7&lt;=0,AND(M7&lt;=0,N7&gt;=1),OR(M7/N7&gt;$AI$2,N7/M7&gt;$AI$2))</formula>
    </cfRule>
  </conditionalFormatting>
  <conditionalFormatting sqref="N8">
    <cfRule type="expression" dxfId="4350" priority="2480">
      <formula>IF(M8&lt;=0,AND(M8&lt;=0,N8&gt;=1),OR(M8/N8&gt;$AI$2,N8/M8&gt;$AI$2))</formula>
    </cfRule>
  </conditionalFormatting>
  <conditionalFormatting sqref="N9">
    <cfRule type="expression" dxfId="4349" priority="2479">
      <formula>IF(M9&lt;=0,AND(M9&lt;=0,N9&gt;=1),OR(M9/N9&gt;$AI$2,N9/M9&gt;$AI$2))</formula>
    </cfRule>
  </conditionalFormatting>
  <conditionalFormatting sqref="N10">
    <cfRule type="expression" dxfId="4348" priority="2478">
      <formula>IF(M10&lt;=0,AND(M10&lt;=0,N10&gt;=1),OR(M10/N10&gt;$AI$2,N10/M10&gt;$AI$2))</formula>
    </cfRule>
  </conditionalFormatting>
  <conditionalFormatting sqref="N11">
    <cfRule type="expression" dxfId="4347" priority="2477">
      <formula>IF(M11&lt;=0,AND(M11&lt;=0,N11&gt;=1),OR(M11/N11&gt;$AI$2,N11/M11&gt;$AI$2))</formula>
    </cfRule>
  </conditionalFormatting>
  <conditionalFormatting sqref="N12">
    <cfRule type="expression" dxfId="4346" priority="2476">
      <formula>IF(M12&lt;=0,AND(M12&lt;=0,N12&gt;=1),OR(M12/N12&gt;$AI$2,N12/M12&gt;$AI$2))</formula>
    </cfRule>
  </conditionalFormatting>
  <conditionalFormatting sqref="N13">
    <cfRule type="expression" dxfId="4345" priority="2475">
      <formula>IF(M13&lt;=0,AND(M13&lt;=0,N13&gt;=1),OR(M13/N13&gt;$AI$2,N13/M13&gt;$AI$2))</formula>
    </cfRule>
  </conditionalFormatting>
  <conditionalFormatting sqref="N14">
    <cfRule type="expression" dxfId="4344" priority="2474">
      <formula>IF(M14&lt;=0,AND(M14&lt;=0,N14&gt;=1),OR(M14/N14&gt;$AI$2,N14/M14&gt;$AI$2))</formula>
    </cfRule>
  </conditionalFormatting>
  <conditionalFormatting sqref="N15">
    <cfRule type="expression" dxfId="4343" priority="2473">
      <formula>IF(M15&lt;=0,AND(M15&lt;=0,N15&gt;=1),OR(M15/N15&gt;$AI$2,N15/M15&gt;$AI$2))</formula>
    </cfRule>
  </conditionalFormatting>
  <conditionalFormatting sqref="N16">
    <cfRule type="expression" dxfId="4342" priority="2472">
      <formula>IF(M16&lt;=0,AND(M16&lt;=0,N16&gt;=1),OR(M16/N16&gt;$AI$2,N16/M16&gt;$AI$2))</formula>
    </cfRule>
  </conditionalFormatting>
  <conditionalFormatting sqref="N17">
    <cfRule type="expression" dxfId="4341" priority="2471">
      <formula>IF(M17&lt;=0,AND(M17&lt;=0,N17&gt;=1),OR(M17/N17&gt;$AI$2,N17/M17&gt;$AI$2))</formula>
    </cfRule>
  </conditionalFormatting>
  <conditionalFormatting sqref="N18">
    <cfRule type="expression" dxfId="4340" priority="2470">
      <formula>IF(M18&lt;=0,AND(M18&lt;=0,N18&gt;=1),OR(M18/N18&gt;$AI$2,N18/M18&gt;$AI$2))</formula>
    </cfRule>
  </conditionalFormatting>
  <conditionalFormatting sqref="N19">
    <cfRule type="expression" dxfId="4339" priority="2469">
      <formula>IF(M19&lt;=0,AND(M19&lt;=0,N19&gt;=1),OR(M19/N19&gt;$AI$2,N19/M19&gt;$AI$2))</formula>
    </cfRule>
  </conditionalFormatting>
  <conditionalFormatting sqref="N20">
    <cfRule type="expression" dxfId="4338" priority="2468">
      <formula>IF(M20&lt;=0,AND(M20&lt;=0,N20&gt;=1),OR(M20/N20&gt;$AI$2,N20/M20&gt;$AI$2))</formula>
    </cfRule>
  </conditionalFormatting>
  <conditionalFormatting sqref="N21">
    <cfRule type="expression" dxfId="4337" priority="2467">
      <formula>IF(M21&lt;=0,AND(M21&lt;=0,N21&gt;=1),OR(M21/N21&gt;$AI$2,N21/M21&gt;$AI$2))</formula>
    </cfRule>
  </conditionalFormatting>
  <conditionalFormatting sqref="N22">
    <cfRule type="expression" dxfId="4336" priority="2466">
      <formula>IF(M22&lt;=0,AND(M22&lt;=0,N22&gt;=1),OR(M22/N22&gt;$AI$2,N22/M22&gt;$AI$2))</formula>
    </cfRule>
  </conditionalFormatting>
  <conditionalFormatting sqref="N23">
    <cfRule type="expression" dxfId="4335" priority="2465">
      <formula>IF(M23&lt;=0,AND(M23&lt;=0,N23&gt;=1),OR(M23/N23&gt;$AI$2,N23/M23&gt;$AI$2))</formula>
    </cfRule>
  </conditionalFormatting>
  <conditionalFormatting sqref="N24">
    <cfRule type="expression" dxfId="4334" priority="2464">
      <formula>IF(M24&lt;=0,AND(M24&lt;=0,N24&gt;=1),OR(M24/N24&gt;$AI$2,N24/M24&gt;$AI$2))</formula>
    </cfRule>
  </conditionalFormatting>
  <conditionalFormatting sqref="N25">
    <cfRule type="expression" dxfId="4333" priority="2463">
      <formula>IF(M25&lt;=0,AND(M25&lt;=0,N25&gt;=1),OR(M25/N25&gt;$AI$2,N25/M25&gt;$AI$2))</formula>
    </cfRule>
  </conditionalFormatting>
  <conditionalFormatting sqref="N26">
    <cfRule type="expression" dxfId="4332" priority="2462">
      <formula>IF(M26&lt;=0,AND(M26&lt;=0,N26&gt;=1),OR(M26/N26&gt;$AI$2,N26/M26&gt;$AI$2))</formula>
    </cfRule>
  </conditionalFormatting>
  <conditionalFormatting sqref="N27">
    <cfRule type="expression" dxfId="4331" priority="2461">
      <formula>IF(M27&lt;=0,AND(M27&lt;=0,N27&gt;=1),OR(M27/N27&gt;$AI$2,N27/M27&gt;$AI$2))</formula>
    </cfRule>
  </conditionalFormatting>
  <conditionalFormatting sqref="N28">
    <cfRule type="expression" dxfId="4330" priority="2460">
      <formula>IF(M28&lt;=0,AND(M28&lt;=0,N28&gt;=1),OR(M28/N28&gt;$AI$2,N28/M28&gt;$AI$2))</formula>
    </cfRule>
  </conditionalFormatting>
  <conditionalFormatting sqref="N29">
    <cfRule type="expression" dxfId="4329" priority="2459">
      <formula>IF(M29&lt;=0,AND(M29&lt;=0,N29&gt;=1),OR(M29/N29&gt;$AI$2,N29/M29&gt;$AI$2))</formula>
    </cfRule>
  </conditionalFormatting>
  <conditionalFormatting sqref="N30">
    <cfRule type="expression" dxfId="4328" priority="2458">
      <formula>IF(M30&lt;=0,AND(M30&lt;=0,N30&gt;=1),OR(M30/N30&gt;$AI$2,N30/M30&gt;$AI$2))</formula>
    </cfRule>
  </conditionalFormatting>
  <conditionalFormatting sqref="N31">
    <cfRule type="expression" dxfId="4327" priority="2457">
      <formula>IF(M31&lt;=0,AND(M31&lt;=0,N31&gt;=1),OR(M31/N31&gt;$AI$2,N31/M31&gt;$AI$2))</formula>
    </cfRule>
  </conditionalFormatting>
  <conditionalFormatting sqref="N32">
    <cfRule type="expression" dxfId="4326" priority="2456">
      <formula>IF(M32&lt;=0,AND(M32&lt;=0,N32&gt;=1),OR(M32/N32&gt;$AI$2,N32/M32&gt;$AI$2))</formula>
    </cfRule>
  </conditionalFormatting>
  <conditionalFormatting sqref="N33">
    <cfRule type="expression" dxfId="4325" priority="2455">
      <formula>IF(M33&lt;=0,AND(M33&lt;=0,N33&gt;=1),OR(M33/N33&gt;$AI$2,N33/M33&gt;$AI$2))</formula>
    </cfRule>
  </conditionalFormatting>
  <conditionalFormatting sqref="N34">
    <cfRule type="expression" dxfId="4324" priority="2454">
      <formula>IF(M34&lt;=0,AND(M34&lt;=0,N34&gt;=1),OR(M34/N34&gt;$AI$2,N34/M34&gt;$AI$2))</formula>
    </cfRule>
  </conditionalFormatting>
  <conditionalFormatting sqref="N35">
    <cfRule type="expression" dxfId="4323" priority="2453">
      <formula>IF(M35&lt;=0,AND(M35&lt;=0,N35&gt;=1),OR(M35/N35&gt;$AI$2,N35/M35&gt;$AI$2))</formula>
    </cfRule>
  </conditionalFormatting>
  <conditionalFormatting sqref="N36">
    <cfRule type="expression" dxfId="4322" priority="2452">
      <formula>IF(M36&lt;=0,AND(M36&lt;=0,N36&gt;=1),OR(M36/N36&gt;$AI$2,N36/M36&gt;$AI$2))</formula>
    </cfRule>
  </conditionalFormatting>
  <conditionalFormatting sqref="N37">
    <cfRule type="expression" dxfId="4321" priority="2451">
      <formula>IF(M37&lt;=0,AND(M37&lt;=0,N37&gt;=1),OR(M37/N37&gt;$AI$2,N37/M37&gt;$AI$2))</formula>
    </cfRule>
  </conditionalFormatting>
  <conditionalFormatting sqref="N38">
    <cfRule type="expression" dxfId="4320" priority="2450">
      <formula>IF(M38&lt;=0,AND(M38&lt;=0,N38&gt;=1),OR(M38/N38&gt;$AI$2,N38/M38&gt;$AI$2))</formula>
    </cfRule>
  </conditionalFormatting>
  <conditionalFormatting sqref="N39">
    <cfRule type="expression" dxfId="4319" priority="2449">
      <formula>IF(M39&lt;=0,AND(M39&lt;=0,N39&gt;=1),OR(M39/N39&gt;$AI$2,N39/M39&gt;$AI$2))</formula>
    </cfRule>
  </conditionalFormatting>
  <conditionalFormatting sqref="N40">
    <cfRule type="expression" dxfId="4318" priority="2448">
      <formula>IF(M40&lt;=0,AND(M40&lt;=0,N40&gt;=1),OR(M40/N40&gt;$AI$2,N40/M40&gt;$AI$2))</formula>
    </cfRule>
  </conditionalFormatting>
  <conditionalFormatting sqref="N41">
    <cfRule type="expression" dxfId="4317" priority="2447">
      <formula>IF(M41&lt;=0,AND(M41&lt;=0,N41&gt;=1),OR(M41/N41&gt;$AI$2,N41/M41&gt;$AI$2))</formula>
    </cfRule>
  </conditionalFormatting>
  <conditionalFormatting sqref="N42">
    <cfRule type="expression" dxfId="4316" priority="2446">
      <formula>IF(M42&lt;=0,AND(M42&lt;=0,N42&gt;=1),OR(M42/N42&gt;$AI$2,N42/M42&gt;$AI$2))</formula>
    </cfRule>
  </conditionalFormatting>
  <conditionalFormatting sqref="N43">
    <cfRule type="expression" dxfId="4315" priority="2445">
      <formula>IF(M43&lt;=0,AND(M43&lt;=0,N43&gt;=1),OR(M43/N43&gt;$AI$2,N43/M43&gt;$AI$2))</formula>
    </cfRule>
  </conditionalFormatting>
  <conditionalFormatting sqref="N44">
    <cfRule type="expression" dxfId="4314" priority="2444">
      <formula>IF(M44&lt;=0,AND(M44&lt;=0,N44&gt;=1),OR(M44/N44&gt;$AI$2,N44/M44&gt;$AI$2))</formula>
    </cfRule>
  </conditionalFormatting>
  <conditionalFormatting sqref="N45">
    <cfRule type="expression" dxfId="4313" priority="2443">
      <formula>IF(M45&lt;=0,AND(M45&lt;=0,N45&gt;=1),OR(M45/N45&gt;$AI$2,N45/M45&gt;$AI$2))</formula>
    </cfRule>
  </conditionalFormatting>
  <conditionalFormatting sqref="N46">
    <cfRule type="expression" dxfId="4312" priority="2442">
      <formula>IF(M46&lt;=0,AND(M46&lt;=0,N46&gt;=1),OR(M46/N46&gt;$AI$2,N46/M46&gt;$AI$2))</formula>
    </cfRule>
  </conditionalFormatting>
  <conditionalFormatting sqref="N47">
    <cfRule type="expression" dxfId="4311" priority="2441">
      <formula>IF(M47&lt;=0,AND(M47&lt;=0,N47&gt;=1),OR(M47/N47&gt;$AI$2,N47/M47&gt;$AI$2))</formula>
    </cfRule>
  </conditionalFormatting>
  <conditionalFormatting sqref="N48">
    <cfRule type="expression" dxfId="4310" priority="2440">
      <formula>IF(M48&lt;=0,AND(M48&lt;=0,N48&gt;=1),OR(M48/N48&gt;$AI$2,N48/M48&gt;$AI$2))</formula>
    </cfRule>
  </conditionalFormatting>
  <conditionalFormatting sqref="N49">
    <cfRule type="expression" dxfId="4309" priority="2439">
      <formula>IF(M49&lt;=0,AND(M49&lt;=0,N49&gt;=1),OR(M49/N49&gt;$AI$2,N49/M49&gt;$AI$2))</formula>
    </cfRule>
  </conditionalFormatting>
  <conditionalFormatting sqref="N50">
    <cfRule type="expression" dxfId="4308" priority="2438">
      <formula>IF(M50&lt;=0,AND(M50&lt;=0,N50&gt;=1),OR(M50/N50&gt;$AI$2,N50/M50&gt;$AI$2))</formula>
    </cfRule>
  </conditionalFormatting>
  <conditionalFormatting sqref="N51">
    <cfRule type="expression" dxfId="4307" priority="2437">
      <formula>IF(M51&lt;=0,AND(M51&lt;=0,N51&gt;=1),OR(M51/N51&gt;$AI$2,N51/M51&gt;$AI$2))</formula>
    </cfRule>
  </conditionalFormatting>
  <conditionalFormatting sqref="N52">
    <cfRule type="expression" dxfId="4306" priority="2436">
      <formula>IF(M52&lt;=0,AND(M52&lt;=0,N52&gt;=1),OR(M52/N52&gt;$AI$2,N52/M52&gt;$AI$2))</formula>
    </cfRule>
  </conditionalFormatting>
  <conditionalFormatting sqref="N53">
    <cfRule type="expression" dxfId="4305" priority="2435">
      <formula>IF(M53&lt;=0,AND(M53&lt;=0,N53&gt;=1),OR(M53/N53&gt;$AI$2,N53/M53&gt;$AI$2))</formula>
    </cfRule>
  </conditionalFormatting>
  <conditionalFormatting sqref="N54">
    <cfRule type="expression" dxfId="4304" priority="2434">
      <formula>IF(M54&lt;=0,AND(M54&lt;=0,N54&gt;=1),OR(M54/N54&gt;$AI$2,N54/M54&gt;$AI$2))</formula>
    </cfRule>
  </conditionalFormatting>
  <conditionalFormatting sqref="N55">
    <cfRule type="expression" dxfId="4303" priority="2433">
      <formula>IF(M55&lt;=0,AND(M55&lt;=0,N55&gt;=1),OR(M55/N55&gt;$AI$2,N55/M55&gt;$AI$2))</formula>
    </cfRule>
  </conditionalFormatting>
  <conditionalFormatting sqref="N56">
    <cfRule type="expression" dxfId="4302" priority="2432">
      <formula>IF(M56&lt;=0,AND(M56&lt;=0,N56&gt;=1),OR(M56/N56&gt;$AI$2,N56/M56&gt;$AI$2))</formula>
    </cfRule>
  </conditionalFormatting>
  <conditionalFormatting sqref="N57">
    <cfRule type="expression" dxfId="4301" priority="2431">
      <formula>IF(M57&lt;=0,AND(M57&lt;=0,N57&gt;=1),OR(M57/N57&gt;$AI$2,N57/M57&gt;$AI$2))</formula>
    </cfRule>
  </conditionalFormatting>
  <conditionalFormatting sqref="N58">
    <cfRule type="expression" dxfId="4300" priority="2430">
      <formula>IF(M58&lt;=0,AND(M58&lt;=0,N58&gt;=1),OR(M58/N58&gt;$AI$2,N58/M58&gt;$AI$2))</formula>
    </cfRule>
  </conditionalFormatting>
  <conditionalFormatting sqref="N59">
    <cfRule type="expression" dxfId="4299" priority="2429">
      <formula>IF(M59&lt;=0,AND(M59&lt;=0,N59&gt;=1),OR(M59/N59&gt;$AI$2,N59/M59&gt;$AI$2))</formula>
    </cfRule>
  </conditionalFormatting>
  <conditionalFormatting sqref="N60">
    <cfRule type="expression" dxfId="4298" priority="2428">
      <formula>IF(M60&lt;=0,AND(M60&lt;=0,N60&gt;=1),OR(M60/N60&gt;$AI$2,N60/M60&gt;$AI$2))</formula>
    </cfRule>
  </conditionalFormatting>
  <conditionalFormatting sqref="N61">
    <cfRule type="expression" dxfId="4297" priority="2427">
      <formula>IF(M61&lt;=0,AND(M61&lt;=0,N61&gt;=1),OR(M61/N61&gt;$AI$2,N61/M61&gt;$AI$2))</formula>
    </cfRule>
  </conditionalFormatting>
  <conditionalFormatting sqref="N62">
    <cfRule type="expression" dxfId="4296" priority="2426">
      <formula>IF(M62&lt;=0,AND(M62&lt;=0,N62&gt;=1),OR(M62/N62&gt;$AI$2,N62/M62&gt;$AI$2))</formula>
    </cfRule>
  </conditionalFormatting>
  <conditionalFormatting sqref="N63">
    <cfRule type="expression" dxfId="4295" priority="2425">
      <formula>IF(M63&lt;=0,AND(M63&lt;=0,N63&gt;=1),OR(M63/N63&gt;$AI$2,N63/M63&gt;$AI$2))</formula>
    </cfRule>
  </conditionalFormatting>
  <conditionalFormatting sqref="N64">
    <cfRule type="expression" dxfId="4294" priority="2424">
      <formula>IF(M64&lt;=0,AND(M64&lt;=0,N64&gt;=1),OR(M64/N64&gt;$AI$2,N64/M64&gt;$AI$2))</formula>
    </cfRule>
  </conditionalFormatting>
  <conditionalFormatting sqref="N65">
    <cfRule type="expression" dxfId="4293" priority="2423">
      <formula>IF(M65&lt;=0,AND(M65&lt;=0,N65&gt;=1),OR(M65/N65&gt;$AI$2,N65/M65&gt;$AI$2))</formula>
    </cfRule>
  </conditionalFormatting>
  <conditionalFormatting sqref="N66">
    <cfRule type="expression" dxfId="4292" priority="2422">
      <formula>IF(M66&lt;=0,AND(M66&lt;=0,N66&gt;=1),OR(M66/N66&gt;$AI$2,N66/M66&gt;$AI$2))</formula>
    </cfRule>
  </conditionalFormatting>
  <conditionalFormatting sqref="N67">
    <cfRule type="expression" dxfId="4291" priority="2421">
      <formula>IF(M67&lt;=0,AND(M67&lt;=0,N67&gt;=1),OR(M67/N67&gt;$AI$2,N67/M67&gt;$AI$2))</formula>
    </cfRule>
  </conditionalFormatting>
  <conditionalFormatting sqref="N68">
    <cfRule type="expression" dxfId="4290" priority="2420">
      <formula>IF(M68&lt;=0,AND(M68&lt;=0,N68&gt;=1),OR(M68/N68&gt;$AI$2,N68/M68&gt;$AI$2))</formula>
    </cfRule>
  </conditionalFormatting>
  <conditionalFormatting sqref="N69">
    <cfRule type="expression" dxfId="4289" priority="2419">
      <formula>IF(M69&lt;=0,AND(M69&lt;=0,N69&gt;=1),OR(M69/N69&gt;$AI$2,N69/M69&gt;$AI$2))</formula>
    </cfRule>
  </conditionalFormatting>
  <conditionalFormatting sqref="N70">
    <cfRule type="expression" dxfId="4288" priority="2418">
      <formula>IF(M70&lt;=0,AND(M70&lt;=0,N70&gt;=1),OR(M70/N70&gt;$AI$2,N70/M70&gt;$AI$2))</formula>
    </cfRule>
  </conditionalFormatting>
  <conditionalFormatting sqref="N71">
    <cfRule type="expression" dxfId="4287" priority="2417">
      <formula>IF(M71&lt;=0,AND(M71&lt;=0,N71&gt;=1),OR(M71/N71&gt;$AI$2,N71/M71&gt;$AI$2))</formula>
    </cfRule>
  </conditionalFormatting>
  <conditionalFormatting sqref="N72">
    <cfRule type="expression" dxfId="4286" priority="2416">
      <formula>IF(M72&lt;=0,AND(M72&lt;=0,N72&gt;=1),OR(M72/N72&gt;$AI$2,N72/M72&gt;$AI$2))</formula>
    </cfRule>
  </conditionalFormatting>
  <conditionalFormatting sqref="N73">
    <cfRule type="expression" dxfId="4285" priority="2415">
      <formula>IF(M73&lt;=0,AND(M73&lt;=0,N73&gt;=1),OR(M73/N73&gt;$AI$2,N73/M73&gt;$AI$2))</formula>
    </cfRule>
  </conditionalFormatting>
  <conditionalFormatting sqref="N74">
    <cfRule type="expression" dxfId="4284" priority="2414">
      <formula>IF(M74&lt;=0,AND(M74&lt;=0,N74&gt;=1),OR(M74/N74&gt;$AI$2,N74/M74&gt;$AI$2))</formula>
    </cfRule>
  </conditionalFormatting>
  <conditionalFormatting sqref="N75">
    <cfRule type="expression" dxfId="4283" priority="2413">
      <formula>IF(M75&lt;=0,AND(M75&lt;=0,N75&gt;=1),OR(M75/N75&gt;$AI$2,N75/M75&gt;$AI$2))</formula>
    </cfRule>
  </conditionalFormatting>
  <conditionalFormatting sqref="N76">
    <cfRule type="expression" dxfId="4282" priority="2412">
      <formula>IF(M76&lt;=0,AND(M76&lt;=0,N76&gt;=1),OR(M76/N76&gt;$AI$2,N76/M76&gt;$AI$2))</formula>
    </cfRule>
  </conditionalFormatting>
  <conditionalFormatting sqref="N77">
    <cfRule type="expression" dxfId="4281" priority="2411">
      <formula>IF(M77&lt;=0,AND(M77&lt;=0,N77&gt;=1),OR(M77/N77&gt;$AI$2,N77/M77&gt;$AI$2))</formula>
    </cfRule>
  </conditionalFormatting>
  <conditionalFormatting sqref="N78">
    <cfRule type="expression" dxfId="4280" priority="2410">
      <formula>IF(M78&lt;=0,AND(M78&lt;=0,N78&gt;=1),OR(M78/N78&gt;$AI$2,N78/M78&gt;$AI$2))</formula>
    </cfRule>
  </conditionalFormatting>
  <conditionalFormatting sqref="N79">
    <cfRule type="expression" dxfId="4279" priority="2409">
      <formula>IF(M79&lt;=0,AND(M79&lt;=0,N79&gt;=1),OR(M79/N79&gt;$AI$2,N79/M79&gt;$AI$2))</formula>
    </cfRule>
  </conditionalFormatting>
  <conditionalFormatting sqref="N80">
    <cfRule type="expression" dxfId="4278" priority="2408">
      <formula>IF(M80&lt;=0,AND(M80&lt;=0,N80&gt;=1),OR(M80/N80&gt;$AI$2,N80/M80&gt;$AI$2))</formula>
    </cfRule>
  </conditionalFormatting>
  <conditionalFormatting sqref="N81">
    <cfRule type="expression" dxfId="4277" priority="2407">
      <formula>IF(M81&lt;=0,AND(M81&lt;=0,N81&gt;=1),OR(M81/N81&gt;$AI$2,N81/M81&gt;$AI$2))</formula>
    </cfRule>
  </conditionalFormatting>
  <conditionalFormatting sqref="N82">
    <cfRule type="expression" dxfId="4276" priority="2406">
      <formula>IF(M82&lt;=0,AND(M82&lt;=0,N82&gt;=1),OR(M82/N82&gt;$AI$2,N82/M82&gt;$AI$2))</formula>
    </cfRule>
  </conditionalFormatting>
  <conditionalFormatting sqref="N83">
    <cfRule type="expression" dxfId="4275" priority="2405">
      <formula>IF(M83&lt;=0,AND(M83&lt;=0,N83&gt;=1),OR(M83/N83&gt;$AI$2,N83/M83&gt;$AI$2))</formula>
    </cfRule>
  </conditionalFormatting>
  <conditionalFormatting sqref="N84">
    <cfRule type="expression" dxfId="4274" priority="2404">
      <formula>IF(M84&lt;=0,AND(M84&lt;=0,N84&gt;=1),OR(M84/N84&gt;$AI$2,N84/M84&gt;$AI$2))</formula>
    </cfRule>
  </conditionalFormatting>
  <conditionalFormatting sqref="N85">
    <cfRule type="expression" dxfId="4273" priority="2403">
      <formula>IF(M85&lt;=0,AND(M85&lt;=0,N85&gt;=1),OR(M85/N85&gt;$AI$2,N85/M85&gt;$AI$2))</formula>
    </cfRule>
  </conditionalFormatting>
  <conditionalFormatting sqref="N86">
    <cfRule type="expression" dxfId="4272" priority="2402">
      <formula>IF(M86&lt;=0,AND(M86&lt;=0,N86&gt;=1),OR(M86/N86&gt;$AI$2,N86/M86&gt;$AI$2))</formula>
    </cfRule>
  </conditionalFormatting>
  <conditionalFormatting sqref="N87">
    <cfRule type="expression" dxfId="4271" priority="2401">
      <formula>IF(M87&lt;=0,AND(M87&lt;=0,N87&gt;=1),OR(M87/N87&gt;$AI$2,N87/M87&gt;$AI$2))</formula>
    </cfRule>
  </conditionalFormatting>
  <conditionalFormatting sqref="N88">
    <cfRule type="expression" dxfId="4270" priority="2400">
      <formula>IF(M88&lt;=0,AND(M88&lt;=0,N88&gt;=1),OR(M88/N88&gt;$AI$2,N88/M88&gt;$AI$2))</formula>
    </cfRule>
  </conditionalFormatting>
  <conditionalFormatting sqref="N89">
    <cfRule type="expression" dxfId="4269" priority="2399">
      <formula>IF(M89&lt;=0,AND(M89&lt;=0,N89&gt;=1),OR(M89/N89&gt;$AI$2,N89/M89&gt;$AI$2))</formula>
    </cfRule>
  </conditionalFormatting>
  <conditionalFormatting sqref="N90">
    <cfRule type="expression" dxfId="4268" priority="2398">
      <formula>IF(M90&lt;=0,AND(M90&lt;=0,N90&gt;=1),OR(M90/N90&gt;$AI$2,N90/M90&gt;$AI$2))</formula>
    </cfRule>
  </conditionalFormatting>
  <conditionalFormatting sqref="N91">
    <cfRule type="expression" dxfId="4267" priority="2397">
      <formula>IF(M91&lt;=0,AND(M91&lt;=0,N91&gt;=1),OR(M91/N91&gt;$AI$2,N91/M91&gt;$AI$2))</formula>
    </cfRule>
  </conditionalFormatting>
  <conditionalFormatting sqref="N92">
    <cfRule type="expression" dxfId="4266" priority="2396">
      <formula>IF(M92&lt;=0,AND(M92&lt;=0,N92&gt;=1),OR(M92/N92&gt;$AI$2,N92/M92&gt;$AI$2))</formula>
    </cfRule>
  </conditionalFormatting>
  <conditionalFormatting sqref="N93">
    <cfRule type="expression" dxfId="4265" priority="2395">
      <formula>IF(M93&lt;=0,AND(M93&lt;=0,N93&gt;=1),OR(M93/N93&gt;$AI$2,N93/M93&gt;$AI$2))</formula>
    </cfRule>
  </conditionalFormatting>
  <conditionalFormatting sqref="N94">
    <cfRule type="expression" dxfId="4264" priority="2394">
      <formula>IF(M94&lt;=0,AND(M94&lt;=0,N94&gt;=1),OR(M94/N94&gt;$AI$2,N94/M94&gt;$AI$2))</formula>
    </cfRule>
  </conditionalFormatting>
  <conditionalFormatting sqref="N95">
    <cfRule type="expression" dxfId="4263" priority="2393">
      <formula>IF(M95&lt;=0,AND(M95&lt;=0,N95&gt;=1),OR(M95/N95&gt;$AI$2,N95/M95&gt;$AI$2))</formula>
    </cfRule>
  </conditionalFormatting>
  <conditionalFormatting sqref="N96">
    <cfRule type="expression" dxfId="4262" priority="2392">
      <formula>IF(M96&lt;=0,AND(M96&lt;=0,N96&gt;=1),OR(M96/N96&gt;$AI$2,N96/M96&gt;$AI$2))</formula>
    </cfRule>
  </conditionalFormatting>
  <conditionalFormatting sqref="N97">
    <cfRule type="expression" dxfId="4261" priority="2391">
      <formula>IF(M97&lt;=0,AND(M97&lt;=0,N97&gt;=1),OR(M97/N97&gt;$AI$2,N97/M97&gt;$AI$2))</formula>
    </cfRule>
  </conditionalFormatting>
  <conditionalFormatting sqref="N98">
    <cfRule type="expression" dxfId="4260" priority="2390">
      <formula>IF(M98&lt;=0,AND(M98&lt;=0,N98&gt;=1),OR(M98/N98&gt;$AI$2,N98/M98&gt;$AI$2))</formula>
    </cfRule>
  </conditionalFormatting>
  <conditionalFormatting sqref="N99">
    <cfRule type="expression" dxfId="4259" priority="2389">
      <formula>IF(M99&lt;=0,AND(M99&lt;=0,N99&gt;=1),OR(M99/N99&gt;$AI$2,N99/M99&gt;$AI$2))</formula>
    </cfRule>
  </conditionalFormatting>
  <conditionalFormatting sqref="N100">
    <cfRule type="expression" dxfId="4258" priority="2388">
      <formula>IF(M100&lt;=0,AND(M100&lt;=0,N100&gt;=1),OR(M100/N100&gt;$AI$2,N100/M100&gt;$AI$2))</formula>
    </cfRule>
  </conditionalFormatting>
  <conditionalFormatting sqref="N101">
    <cfRule type="expression" dxfId="4257" priority="2387">
      <formula>IF(M101&lt;=0,AND(M101&lt;=0,N101&gt;=1),OR(M101/N101&gt;$AI$2,N101/M101&gt;$AI$2))</formula>
    </cfRule>
  </conditionalFormatting>
  <conditionalFormatting sqref="N102">
    <cfRule type="expression" dxfId="4256" priority="2386">
      <formula>IF(M102&lt;=0,AND(M102&lt;=0,N102&gt;=1),OR(M102/N102&gt;$AI$2,N102/M102&gt;$AI$2))</formula>
    </cfRule>
  </conditionalFormatting>
  <conditionalFormatting sqref="N103">
    <cfRule type="expression" dxfId="4255" priority="2385">
      <formula>IF(M103&lt;=0,AND(M103&lt;=0,N103&gt;=1),OR(M103/N103&gt;$AI$2,N103/M103&gt;$AI$2))</formula>
    </cfRule>
  </conditionalFormatting>
  <conditionalFormatting sqref="N104">
    <cfRule type="expression" dxfId="4254" priority="2384">
      <formula>IF(M104&lt;=0,AND(M104&lt;=0,N104&gt;=1),OR(M104/N104&gt;$AI$2,N104/M104&gt;$AI$2))</formula>
    </cfRule>
  </conditionalFormatting>
  <conditionalFormatting sqref="N105">
    <cfRule type="expression" dxfId="4253" priority="2383">
      <formula>IF(M105&lt;=0,AND(M105&lt;=0,N105&gt;=1),OR(M105/N105&gt;$AI$2,N105/M105&gt;$AI$2))</formula>
    </cfRule>
  </conditionalFormatting>
  <conditionalFormatting sqref="N106">
    <cfRule type="expression" dxfId="4252" priority="2382">
      <formula>IF(M106&lt;=0,AND(M106&lt;=0,N106&gt;=1),OR(M106/N106&gt;$AI$2,N106/M106&gt;$AI$2))</formula>
    </cfRule>
  </conditionalFormatting>
  <conditionalFormatting sqref="N107">
    <cfRule type="expression" dxfId="4251" priority="2381">
      <formula>IF(M107&lt;=0,AND(M107&lt;=0,N107&gt;=1),OR(M107/N107&gt;$AI$2,N107/M107&gt;$AI$2))</formula>
    </cfRule>
  </conditionalFormatting>
  <conditionalFormatting sqref="N108">
    <cfRule type="expression" dxfId="4250" priority="2380">
      <formula>IF(M108&lt;=0,AND(M108&lt;=0,N108&gt;=1),OR(M108/N108&gt;$AI$2,N108/M108&gt;$AI$2))</formula>
    </cfRule>
  </conditionalFormatting>
  <conditionalFormatting sqref="N109">
    <cfRule type="expression" dxfId="4249" priority="2379">
      <formula>IF(M109&lt;=0,AND(M109&lt;=0,N109&gt;=1),OR(M109/N109&gt;$AI$2,N109/M109&gt;$AI$2))</formula>
    </cfRule>
  </conditionalFormatting>
  <conditionalFormatting sqref="N110">
    <cfRule type="expression" dxfId="4248" priority="2378">
      <formula>IF(M110&lt;=0,AND(M110&lt;=0,N110&gt;=1),OR(M110/N110&gt;$AI$2,N110/M110&gt;$AI$2))</formula>
    </cfRule>
  </conditionalFormatting>
  <conditionalFormatting sqref="N111">
    <cfRule type="expression" dxfId="4247" priority="2377">
      <formula>IF(M111&lt;=0,AND(M111&lt;=0,N111&gt;=1),OR(M111/N111&gt;$AI$2,N111/M111&gt;$AI$2))</formula>
    </cfRule>
  </conditionalFormatting>
  <conditionalFormatting sqref="N112">
    <cfRule type="expression" dxfId="4246" priority="2376">
      <formula>IF(M112&lt;=0,AND(M112&lt;=0,N112&gt;=1),OR(M112/N112&gt;$AI$2,N112/M112&gt;$AI$2))</formula>
    </cfRule>
  </conditionalFormatting>
  <conditionalFormatting sqref="N113">
    <cfRule type="expression" dxfId="4245" priority="2375">
      <formula>IF(M113&lt;=0,AND(M113&lt;=0,N113&gt;=1),OR(M113/N113&gt;$AI$2,N113/M113&gt;$AI$2))</formula>
    </cfRule>
  </conditionalFormatting>
  <conditionalFormatting sqref="N114">
    <cfRule type="expression" dxfId="4244" priority="2374">
      <formula>IF(M114&lt;=0,AND(M114&lt;=0,N114&gt;=1),OR(M114/N114&gt;$AI$2,N114/M114&gt;$AI$2))</formula>
    </cfRule>
  </conditionalFormatting>
  <conditionalFormatting sqref="N115">
    <cfRule type="expression" dxfId="4243" priority="2373">
      <formula>IF(M115&lt;=0,AND(M115&lt;=0,N115&gt;=1),OR(M115/N115&gt;$AI$2,N115/M115&gt;$AI$2))</formula>
    </cfRule>
  </conditionalFormatting>
  <conditionalFormatting sqref="N116">
    <cfRule type="expression" dxfId="4242" priority="2372">
      <formula>IF(M116&lt;=0,AND(M116&lt;=0,N116&gt;=1),OR(M116/N116&gt;$AI$2,N116/M116&gt;$AI$2))</formula>
    </cfRule>
  </conditionalFormatting>
  <conditionalFormatting sqref="N117">
    <cfRule type="expression" dxfId="4241" priority="2371">
      <formula>IF(M117&lt;=0,AND(M117&lt;=0,N117&gt;=1),OR(M117/N117&gt;$AI$2,N117/M117&gt;$AI$2))</formula>
    </cfRule>
  </conditionalFormatting>
  <conditionalFormatting sqref="N118">
    <cfRule type="expression" dxfId="4240" priority="2370">
      <formula>IF(M118&lt;=0,AND(M118&lt;=0,N118&gt;=1),OR(M118/N118&gt;$AI$2,N118/M118&gt;$AI$2))</formula>
    </cfRule>
  </conditionalFormatting>
  <conditionalFormatting sqref="N119">
    <cfRule type="expression" dxfId="4239" priority="2369">
      <formula>IF(M119&lt;=0,AND(M119&lt;=0,N119&gt;=1),OR(M119/N119&gt;$AI$2,N119/M119&gt;$AI$2))</formula>
    </cfRule>
  </conditionalFormatting>
  <conditionalFormatting sqref="N120">
    <cfRule type="expression" dxfId="4238" priority="2368">
      <formula>IF(M120&lt;=0,AND(M120&lt;=0,N120&gt;=1),OR(M120/N120&gt;$AI$2,N120/M120&gt;$AI$2))</formula>
    </cfRule>
  </conditionalFormatting>
  <conditionalFormatting sqref="N121">
    <cfRule type="expression" dxfId="4237" priority="2367">
      <formula>IF(M121&lt;=0,AND(M121&lt;=0,N121&gt;=1),OR(M121/N121&gt;$AI$2,N121/M121&gt;$AI$2))</formula>
    </cfRule>
  </conditionalFormatting>
  <conditionalFormatting sqref="N122">
    <cfRule type="expression" dxfId="4236" priority="2366">
      <formula>IF(M122&lt;=0,AND(M122&lt;=0,N122&gt;=1),OR(M122/N122&gt;$AI$2,N122/M122&gt;$AI$2))</formula>
    </cfRule>
  </conditionalFormatting>
  <conditionalFormatting sqref="N123">
    <cfRule type="expression" dxfId="4235" priority="2365">
      <formula>IF(M123&lt;=0,AND(M123&lt;=0,N123&gt;=1),OR(M123/N123&gt;$AI$2,N123/M123&gt;$AI$2))</formula>
    </cfRule>
  </conditionalFormatting>
  <conditionalFormatting sqref="N124">
    <cfRule type="expression" dxfId="4234" priority="2364">
      <formula>IF(M124&lt;=0,AND(M124&lt;=0,N124&gt;=1),OR(M124/N124&gt;$AI$2,N124/M124&gt;$AI$2))</formula>
    </cfRule>
  </conditionalFormatting>
  <conditionalFormatting sqref="N125">
    <cfRule type="expression" dxfId="4233" priority="2363">
      <formula>IF(M125&lt;=0,AND(M125&lt;=0,N125&gt;=1),OR(M125/N125&gt;$AI$2,N125/M125&gt;$AI$2))</formula>
    </cfRule>
  </conditionalFormatting>
  <conditionalFormatting sqref="N126">
    <cfRule type="expression" dxfId="4232" priority="2362">
      <formula>IF(M126&lt;=0,AND(M126&lt;=0,N126&gt;=1),OR(M126/N126&gt;$AI$2,N126/M126&gt;$AI$2))</formula>
    </cfRule>
  </conditionalFormatting>
  <conditionalFormatting sqref="P6">
    <cfRule type="expression" dxfId="4231" priority="2304">
      <formula>IF(O6&lt;=0,AND(O6&lt;=0,P6&gt;=1),OR(O6/P6&gt;$AI$2,P6/O6&gt;$AI$2))</formula>
    </cfRule>
  </conditionalFormatting>
  <conditionalFormatting sqref="P7">
    <cfRule type="expression" dxfId="4230" priority="2303">
      <formula>IF(O7&lt;=0,AND(O7&lt;=0,P7&gt;=1),OR(O7/P7&gt;$AI$2,P7/O7&gt;$AI$2))</formula>
    </cfRule>
  </conditionalFormatting>
  <conditionalFormatting sqref="P8">
    <cfRule type="expression" dxfId="4229" priority="2302">
      <formula>IF(O8&lt;=0,AND(O8&lt;=0,P8&gt;=1),OR(O8/P8&gt;$AI$2,P8/O8&gt;$AI$2))</formula>
    </cfRule>
  </conditionalFormatting>
  <conditionalFormatting sqref="P9">
    <cfRule type="expression" dxfId="4228" priority="2301">
      <formula>IF(O9&lt;=0,AND(O9&lt;=0,P9&gt;=1),OR(O9/P9&gt;$AI$2,P9/O9&gt;$AI$2))</formula>
    </cfRule>
  </conditionalFormatting>
  <conditionalFormatting sqref="P10">
    <cfRule type="expression" dxfId="4227" priority="2300">
      <formula>IF(O10&lt;=0,AND(O10&lt;=0,P10&gt;=1),OR(O10/P10&gt;$AI$2,P10/O10&gt;$AI$2))</formula>
    </cfRule>
  </conditionalFormatting>
  <conditionalFormatting sqref="P11">
    <cfRule type="expression" dxfId="4226" priority="2299">
      <formula>IF(O11&lt;=0,AND(O11&lt;=0,P11&gt;=1),OR(O11/P11&gt;$AI$2,P11/O11&gt;$AI$2))</formula>
    </cfRule>
  </conditionalFormatting>
  <conditionalFormatting sqref="P12">
    <cfRule type="expression" dxfId="4225" priority="2298">
      <formula>IF(O12&lt;=0,AND(O12&lt;=0,P12&gt;=1),OR(O12/P12&gt;$AI$2,P12/O12&gt;$AI$2))</formula>
    </cfRule>
  </conditionalFormatting>
  <conditionalFormatting sqref="P13">
    <cfRule type="expression" dxfId="4224" priority="2297">
      <formula>IF(O13&lt;=0,AND(O13&lt;=0,P13&gt;=1),OR(O13/P13&gt;$AI$2,P13/O13&gt;$AI$2))</formula>
    </cfRule>
  </conditionalFormatting>
  <conditionalFormatting sqref="P14">
    <cfRule type="expression" dxfId="4223" priority="2296">
      <formula>IF(O14&lt;=0,AND(O14&lt;=0,P14&gt;=1),OR(O14/P14&gt;$AI$2,P14/O14&gt;$AI$2))</formula>
    </cfRule>
  </conditionalFormatting>
  <conditionalFormatting sqref="P15">
    <cfRule type="expression" dxfId="4222" priority="2295">
      <formula>IF(O15&lt;=0,AND(O15&lt;=0,P15&gt;=1),OR(O15/P15&gt;$AI$2,P15/O15&gt;$AI$2))</formula>
    </cfRule>
  </conditionalFormatting>
  <conditionalFormatting sqref="P16">
    <cfRule type="expression" dxfId="4221" priority="2294">
      <formula>IF(O16&lt;=0,AND(O16&lt;=0,P16&gt;=1),OR(O16/P16&gt;$AI$2,P16/O16&gt;$AI$2))</formula>
    </cfRule>
  </conditionalFormatting>
  <conditionalFormatting sqref="P17">
    <cfRule type="expression" dxfId="4220" priority="2293">
      <formula>IF(O17&lt;=0,AND(O17&lt;=0,P17&gt;=1),OR(O17/P17&gt;$AI$2,P17/O17&gt;$AI$2))</formula>
    </cfRule>
  </conditionalFormatting>
  <conditionalFormatting sqref="P18">
    <cfRule type="expression" dxfId="4219" priority="2292">
      <formula>IF(O18&lt;=0,AND(O18&lt;=0,P18&gt;=1),OR(O18/P18&gt;$AI$2,P18/O18&gt;$AI$2))</formula>
    </cfRule>
  </conditionalFormatting>
  <conditionalFormatting sqref="P19">
    <cfRule type="expression" dxfId="4218" priority="2291">
      <formula>IF(O19&lt;=0,AND(O19&lt;=0,P19&gt;=1),OR(O19/P19&gt;$AI$2,P19/O19&gt;$AI$2))</formula>
    </cfRule>
  </conditionalFormatting>
  <conditionalFormatting sqref="P20">
    <cfRule type="expression" dxfId="4217" priority="2290">
      <formula>IF(O20&lt;=0,AND(O20&lt;=0,P20&gt;=1),OR(O20/P20&gt;$AI$2,P20/O20&gt;$AI$2))</formula>
    </cfRule>
  </conditionalFormatting>
  <conditionalFormatting sqref="P21">
    <cfRule type="expression" dxfId="4216" priority="2289">
      <formula>IF(O21&lt;=0,AND(O21&lt;=0,P21&gt;=1),OR(O21/P21&gt;$AI$2,P21/O21&gt;$AI$2))</formula>
    </cfRule>
  </conditionalFormatting>
  <conditionalFormatting sqref="P22">
    <cfRule type="expression" dxfId="4215" priority="2288">
      <formula>IF(O22&lt;=0,AND(O22&lt;=0,P22&gt;=1),OR(O22/P22&gt;$AI$2,P22/O22&gt;$AI$2))</formula>
    </cfRule>
  </conditionalFormatting>
  <conditionalFormatting sqref="P23">
    <cfRule type="expression" dxfId="4214" priority="2287">
      <formula>IF(O23&lt;=0,AND(O23&lt;=0,P23&gt;=1),OR(O23/P23&gt;$AI$2,P23/O23&gt;$AI$2))</formula>
    </cfRule>
  </conditionalFormatting>
  <conditionalFormatting sqref="P24">
    <cfRule type="expression" dxfId="4213" priority="2286">
      <formula>IF(O24&lt;=0,AND(O24&lt;=0,P24&gt;=1),OR(O24/P24&gt;$AI$2,P24/O24&gt;$AI$2))</formula>
    </cfRule>
  </conditionalFormatting>
  <conditionalFormatting sqref="P25">
    <cfRule type="expression" dxfId="4212" priority="2285">
      <formula>IF(O25&lt;=0,AND(O25&lt;=0,P25&gt;=1),OR(O25/P25&gt;$AI$2,P25/O25&gt;$AI$2))</formula>
    </cfRule>
  </conditionalFormatting>
  <conditionalFormatting sqref="P26">
    <cfRule type="expression" dxfId="4211" priority="2284">
      <formula>IF(O26&lt;=0,AND(O26&lt;=0,P26&gt;=1),OR(O26/P26&gt;$AI$2,P26/O26&gt;$AI$2))</formula>
    </cfRule>
  </conditionalFormatting>
  <conditionalFormatting sqref="P27">
    <cfRule type="expression" dxfId="4210" priority="2283">
      <formula>IF(O27&lt;=0,AND(O27&lt;=0,P27&gt;=1),OR(O27/P27&gt;$AI$2,P27/O27&gt;$AI$2))</formula>
    </cfRule>
  </conditionalFormatting>
  <conditionalFormatting sqref="P28">
    <cfRule type="expression" dxfId="4209" priority="2282">
      <formula>IF(O28&lt;=0,AND(O28&lt;=0,P28&gt;=1),OR(O28/P28&gt;$AI$2,P28/O28&gt;$AI$2))</formula>
    </cfRule>
  </conditionalFormatting>
  <conditionalFormatting sqref="P29">
    <cfRule type="expression" dxfId="4208" priority="2281">
      <formula>IF(O29&lt;=0,AND(O29&lt;=0,P29&gt;=1),OR(O29/P29&gt;$AI$2,P29/O29&gt;$AI$2))</formula>
    </cfRule>
  </conditionalFormatting>
  <conditionalFormatting sqref="P30">
    <cfRule type="expression" dxfId="4207" priority="2280">
      <formula>IF(O30&lt;=0,AND(O30&lt;=0,P30&gt;=1),OR(O30/P30&gt;$AI$2,P30/O30&gt;$AI$2))</formula>
    </cfRule>
  </conditionalFormatting>
  <conditionalFormatting sqref="P31">
    <cfRule type="expression" dxfId="4206" priority="2279">
      <formula>IF(O31&lt;=0,AND(O31&lt;=0,P31&gt;=1),OR(O31/P31&gt;$AI$2,P31/O31&gt;$AI$2))</formula>
    </cfRule>
  </conditionalFormatting>
  <conditionalFormatting sqref="P32">
    <cfRule type="expression" dxfId="4205" priority="2278">
      <formula>IF(O32&lt;=0,AND(O32&lt;=0,P32&gt;=1),OR(O32/P32&gt;$AI$2,P32/O32&gt;$AI$2))</formula>
    </cfRule>
  </conditionalFormatting>
  <conditionalFormatting sqref="P33">
    <cfRule type="expression" dxfId="4204" priority="2277">
      <formula>IF(O33&lt;=0,AND(O33&lt;=0,P33&gt;=1),OR(O33/P33&gt;$AI$2,P33/O33&gt;$AI$2))</formula>
    </cfRule>
  </conditionalFormatting>
  <conditionalFormatting sqref="P34">
    <cfRule type="expression" dxfId="4203" priority="2276">
      <formula>IF(O34&lt;=0,AND(O34&lt;=0,P34&gt;=1),OR(O34/P34&gt;$AI$2,P34/O34&gt;$AI$2))</formula>
    </cfRule>
  </conditionalFormatting>
  <conditionalFormatting sqref="P35">
    <cfRule type="expression" dxfId="4202" priority="2275">
      <formula>IF(O35&lt;=0,AND(O35&lt;=0,P35&gt;=1),OR(O35/P35&gt;$AI$2,P35/O35&gt;$AI$2))</formula>
    </cfRule>
  </conditionalFormatting>
  <conditionalFormatting sqref="P36">
    <cfRule type="expression" dxfId="4201" priority="2274">
      <formula>IF(O36&lt;=0,AND(O36&lt;=0,P36&gt;=1),OR(O36/P36&gt;$AI$2,P36/O36&gt;$AI$2))</formula>
    </cfRule>
  </conditionalFormatting>
  <conditionalFormatting sqref="P37">
    <cfRule type="expression" dxfId="4200" priority="2273">
      <formula>IF(O37&lt;=0,AND(O37&lt;=0,P37&gt;=1),OR(O37/P37&gt;$AI$2,P37/O37&gt;$AI$2))</formula>
    </cfRule>
  </conditionalFormatting>
  <conditionalFormatting sqref="P38">
    <cfRule type="expression" dxfId="4199" priority="2272">
      <formula>IF(O38&lt;=0,AND(O38&lt;=0,P38&gt;=1),OR(O38/P38&gt;$AI$2,P38/O38&gt;$AI$2))</formula>
    </cfRule>
  </conditionalFormatting>
  <conditionalFormatting sqref="P39">
    <cfRule type="expression" dxfId="4198" priority="2271">
      <formula>IF(O39&lt;=0,AND(O39&lt;=0,P39&gt;=1),OR(O39/P39&gt;$AI$2,P39/O39&gt;$AI$2))</formula>
    </cfRule>
  </conditionalFormatting>
  <conditionalFormatting sqref="P40">
    <cfRule type="expression" dxfId="4197" priority="2270">
      <formula>IF(O40&lt;=0,AND(O40&lt;=0,P40&gt;=1),OR(O40/P40&gt;$AI$2,P40/O40&gt;$AI$2))</formula>
    </cfRule>
  </conditionalFormatting>
  <conditionalFormatting sqref="P41">
    <cfRule type="expression" dxfId="4196" priority="2269">
      <formula>IF(O41&lt;=0,AND(O41&lt;=0,P41&gt;=1),OR(O41/P41&gt;$AI$2,P41/O41&gt;$AI$2))</formula>
    </cfRule>
  </conditionalFormatting>
  <conditionalFormatting sqref="P42">
    <cfRule type="expression" dxfId="4195" priority="2268">
      <formula>IF(O42&lt;=0,AND(O42&lt;=0,P42&gt;=1),OR(O42/P42&gt;$AI$2,P42/O42&gt;$AI$2))</formula>
    </cfRule>
  </conditionalFormatting>
  <conditionalFormatting sqref="P43">
    <cfRule type="expression" dxfId="4194" priority="2267">
      <formula>IF(O43&lt;=0,AND(O43&lt;=0,P43&gt;=1),OR(O43/P43&gt;$AI$2,P43/O43&gt;$AI$2))</formula>
    </cfRule>
  </conditionalFormatting>
  <conditionalFormatting sqref="P44">
    <cfRule type="expression" dxfId="4193" priority="2266">
      <formula>IF(O44&lt;=0,AND(O44&lt;=0,P44&gt;=1),OR(O44/P44&gt;$AI$2,P44/O44&gt;$AI$2))</formula>
    </cfRule>
  </conditionalFormatting>
  <conditionalFormatting sqref="P45">
    <cfRule type="expression" dxfId="4192" priority="2265">
      <formula>IF(O45&lt;=0,AND(O45&lt;=0,P45&gt;=1),OR(O45/P45&gt;$AI$2,P45/O45&gt;$AI$2))</formula>
    </cfRule>
  </conditionalFormatting>
  <conditionalFormatting sqref="P46">
    <cfRule type="expression" dxfId="4191" priority="2264">
      <formula>IF(O46&lt;=0,AND(O46&lt;=0,P46&gt;=1),OR(O46/P46&gt;$AI$2,P46/O46&gt;$AI$2))</formula>
    </cfRule>
  </conditionalFormatting>
  <conditionalFormatting sqref="P47">
    <cfRule type="expression" dxfId="4190" priority="2263">
      <formula>IF(O47&lt;=0,AND(O47&lt;=0,P47&gt;=1),OR(O47/P47&gt;$AI$2,P47/O47&gt;$AI$2))</formula>
    </cfRule>
  </conditionalFormatting>
  <conditionalFormatting sqref="P48">
    <cfRule type="expression" dxfId="4189" priority="2262">
      <formula>IF(O48&lt;=0,AND(O48&lt;=0,P48&gt;=1),OR(O48/P48&gt;$AI$2,P48/O48&gt;$AI$2))</formula>
    </cfRule>
  </conditionalFormatting>
  <conditionalFormatting sqref="P49">
    <cfRule type="expression" dxfId="4188" priority="2261">
      <formula>IF(O49&lt;=0,AND(O49&lt;=0,P49&gt;=1),OR(O49/P49&gt;$AI$2,P49/O49&gt;$AI$2))</formula>
    </cfRule>
  </conditionalFormatting>
  <conditionalFormatting sqref="P50">
    <cfRule type="expression" dxfId="4187" priority="2260">
      <formula>IF(O50&lt;=0,AND(O50&lt;=0,P50&gt;=1),OR(O50/P50&gt;$AI$2,P50/O50&gt;$AI$2))</formula>
    </cfRule>
  </conditionalFormatting>
  <conditionalFormatting sqref="P51">
    <cfRule type="expression" dxfId="4186" priority="2259">
      <formula>IF(O51&lt;=0,AND(O51&lt;=0,P51&gt;=1),OR(O51/P51&gt;$AI$2,P51/O51&gt;$AI$2))</formula>
    </cfRule>
  </conditionalFormatting>
  <conditionalFormatting sqref="P52">
    <cfRule type="expression" dxfId="4185" priority="2258">
      <formula>IF(O52&lt;=0,AND(O52&lt;=0,P52&gt;=1),OR(O52/P52&gt;$AI$2,P52/O52&gt;$AI$2))</formula>
    </cfRule>
  </conditionalFormatting>
  <conditionalFormatting sqref="P53">
    <cfRule type="expression" dxfId="4184" priority="2257">
      <formula>IF(O53&lt;=0,AND(O53&lt;=0,P53&gt;=1),OR(O53/P53&gt;$AI$2,P53/O53&gt;$AI$2))</formula>
    </cfRule>
  </conditionalFormatting>
  <conditionalFormatting sqref="P54">
    <cfRule type="expression" dxfId="4183" priority="2256">
      <formula>IF(O54&lt;=0,AND(O54&lt;=0,P54&gt;=1),OR(O54/P54&gt;$AI$2,P54/O54&gt;$AI$2))</formula>
    </cfRule>
  </conditionalFormatting>
  <conditionalFormatting sqref="P55">
    <cfRule type="expression" dxfId="4182" priority="2255">
      <formula>IF(O55&lt;=0,AND(O55&lt;=0,P55&gt;=1),OR(O55/P55&gt;$AI$2,P55/O55&gt;$AI$2))</formula>
    </cfRule>
  </conditionalFormatting>
  <conditionalFormatting sqref="P56">
    <cfRule type="expression" dxfId="4181" priority="2254">
      <formula>IF(O56&lt;=0,AND(O56&lt;=0,P56&gt;=1),OR(O56/P56&gt;$AI$2,P56/O56&gt;$AI$2))</formula>
    </cfRule>
  </conditionalFormatting>
  <conditionalFormatting sqref="P57">
    <cfRule type="expression" dxfId="4180" priority="2253">
      <formula>IF(O57&lt;=0,AND(O57&lt;=0,P57&gt;=1),OR(O57/P57&gt;$AI$2,P57/O57&gt;$AI$2))</formula>
    </cfRule>
  </conditionalFormatting>
  <conditionalFormatting sqref="P58">
    <cfRule type="expression" dxfId="4179" priority="2252">
      <formula>IF(O58&lt;=0,AND(O58&lt;=0,P58&gt;=1),OR(O58/P58&gt;$AI$2,P58/O58&gt;$AI$2))</formula>
    </cfRule>
  </conditionalFormatting>
  <conditionalFormatting sqref="P59">
    <cfRule type="expression" dxfId="4178" priority="2251">
      <formula>IF(O59&lt;=0,AND(O59&lt;=0,P59&gt;=1),OR(O59/P59&gt;$AI$2,P59/O59&gt;$AI$2))</formula>
    </cfRule>
  </conditionalFormatting>
  <conditionalFormatting sqref="P60">
    <cfRule type="expression" dxfId="4177" priority="2250">
      <formula>IF(O60&lt;=0,AND(O60&lt;=0,P60&gt;=1),OR(O60/P60&gt;$AI$2,P60/O60&gt;$AI$2))</formula>
    </cfRule>
  </conditionalFormatting>
  <conditionalFormatting sqref="P61">
    <cfRule type="expression" dxfId="4176" priority="2249">
      <formula>IF(O61&lt;=0,AND(O61&lt;=0,P61&gt;=1),OR(O61/P61&gt;$AI$2,P61/O61&gt;$AI$2))</formula>
    </cfRule>
  </conditionalFormatting>
  <conditionalFormatting sqref="P62">
    <cfRule type="expression" dxfId="4175" priority="2248">
      <formula>IF(O62&lt;=0,AND(O62&lt;=0,P62&gt;=1),OR(O62/P62&gt;$AI$2,P62/O62&gt;$AI$2))</formula>
    </cfRule>
  </conditionalFormatting>
  <conditionalFormatting sqref="P63">
    <cfRule type="expression" dxfId="4174" priority="2247">
      <formula>IF(O63&lt;=0,AND(O63&lt;=0,P63&gt;=1),OR(O63/P63&gt;$AI$2,P63/O63&gt;$AI$2))</formula>
    </cfRule>
  </conditionalFormatting>
  <conditionalFormatting sqref="P64">
    <cfRule type="expression" dxfId="4173" priority="2246">
      <formula>IF(O64&lt;=0,AND(O64&lt;=0,P64&gt;=1),OR(O64/P64&gt;$AI$2,P64/O64&gt;$AI$2))</formula>
    </cfRule>
  </conditionalFormatting>
  <conditionalFormatting sqref="P65">
    <cfRule type="expression" dxfId="4172" priority="2245">
      <formula>IF(O65&lt;=0,AND(O65&lt;=0,P65&gt;=1),OR(O65/P65&gt;$AI$2,P65/O65&gt;$AI$2))</formula>
    </cfRule>
  </conditionalFormatting>
  <conditionalFormatting sqref="P66">
    <cfRule type="expression" dxfId="4171" priority="2244">
      <formula>IF(O66&lt;=0,AND(O66&lt;=0,P66&gt;=1),OR(O66/P66&gt;$AI$2,P66/O66&gt;$AI$2))</formula>
    </cfRule>
  </conditionalFormatting>
  <conditionalFormatting sqref="P67">
    <cfRule type="expression" dxfId="4170" priority="2243">
      <formula>IF(O67&lt;=0,AND(O67&lt;=0,P67&gt;=1),OR(O67/P67&gt;$AI$2,P67/O67&gt;$AI$2))</formula>
    </cfRule>
  </conditionalFormatting>
  <conditionalFormatting sqref="P68">
    <cfRule type="expression" dxfId="4169" priority="2242">
      <formula>IF(O68&lt;=0,AND(O68&lt;=0,P68&gt;=1),OR(O68/P68&gt;$AI$2,P68/O68&gt;$AI$2))</formula>
    </cfRule>
  </conditionalFormatting>
  <conditionalFormatting sqref="P69">
    <cfRule type="expression" dxfId="4168" priority="2241">
      <formula>IF(O69&lt;=0,AND(O69&lt;=0,P69&gt;=1),OR(O69/P69&gt;$AI$2,P69/O69&gt;$AI$2))</formula>
    </cfRule>
  </conditionalFormatting>
  <conditionalFormatting sqref="P70">
    <cfRule type="expression" dxfId="4167" priority="2240">
      <formula>IF(O70&lt;=0,AND(O70&lt;=0,P70&gt;=1),OR(O70/P70&gt;$AI$2,P70/O70&gt;$AI$2))</formula>
    </cfRule>
  </conditionalFormatting>
  <conditionalFormatting sqref="P71">
    <cfRule type="expression" dxfId="4166" priority="2239">
      <formula>IF(O71&lt;=0,AND(O71&lt;=0,P71&gt;=1),OR(O71/P71&gt;$AI$2,P71/O71&gt;$AI$2))</formula>
    </cfRule>
  </conditionalFormatting>
  <conditionalFormatting sqref="P72">
    <cfRule type="expression" dxfId="4165" priority="2238">
      <formula>IF(O72&lt;=0,AND(O72&lt;=0,P72&gt;=1),OR(O72/P72&gt;$AI$2,P72/O72&gt;$AI$2))</formula>
    </cfRule>
  </conditionalFormatting>
  <conditionalFormatting sqref="P73">
    <cfRule type="expression" dxfId="4164" priority="2237">
      <formula>IF(O73&lt;=0,AND(O73&lt;=0,P73&gt;=1),OR(O73/P73&gt;$AI$2,P73/O73&gt;$AI$2))</formula>
    </cfRule>
  </conditionalFormatting>
  <conditionalFormatting sqref="P74">
    <cfRule type="expression" dxfId="4163" priority="2236">
      <formula>IF(O74&lt;=0,AND(O74&lt;=0,P74&gt;=1),OR(O74/P74&gt;$AI$2,P74/O74&gt;$AI$2))</formula>
    </cfRule>
  </conditionalFormatting>
  <conditionalFormatting sqref="P75">
    <cfRule type="expression" dxfId="4162" priority="2235">
      <formula>IF(O75&lt;=0,AND(O75&lt;=0,P75&gt;=1),OR(O75/P75&gt;$AI$2,P75/O75&gt;$AI$2))</formula>
    </cfRule>
  </conditionalFormatting>
  <conditionalFormatting sqref="P76">
    <cfRule type="expression" dxfId="4161" priority="2234">
      <formula>IF(O76&lt;=0,AND(O76&lt;=0,P76&gt;=1),OR(O76/P76&gt;$AI$2,P76/O76&gt;$AI$2))</formula>
    </cfRule>
  </conditionalFormatting>
  <conditionalFormatting sqref="P77">
    <cfRule type="expression" dxfId="4160" priority="2233">
      <formula>IF(O77&lt;=0,AND(O77&lt;=0,P77&gt;=1),OR(O77/P77&gt;$AI$2,P77/O77&gt;$AI$2))</formula>
    </cfRule>
  </conditionalFormatting>
  <conditionalFormatting sqref="P78">
    <cfRule type="expression" dxfId="4159" priority="2232">
      <formula>IF(O78&lt;=0,AND(O78&lt;=0,P78&gt;=1),OR(O78/P78&gt;$AI$2,P78/O78&gt;$AI$2))</formula>
    </cfRule>
  </conditionalFormatting>
  <conditionalFormatting sqref="P79">
    <cfRule type="expression" dxfId="4158" priority="2231">
      <formula>IF(O79&lt;=0,AND(O79&lt;=0,P79&gt;=1),OR(O79/P79&gt;$AI$2,P79/O79&gt;$AI$2))</formula>
    </cfRule>
  </conditionalFormatting>
  <conditionalFormatting sqref="P80">
    <cfRule type="expression" dxfId="4157" priority="2230">
      <formula>IF(O80&lt;=0,AND(O80&lt;=0,P80&gt;=1),OR(O80/P80&gt;$AI$2,P80/O80&gt;$AI$2))</formula>
    </cfRule>
  </conditionalFormatting>
  <conditionalFormatting sqref="P81">
    <cfRule type="expression" dxfId="4156" priority="2229">
      <formula>IF(O81&lt;=0,AND(O81&lt;=0,P81&gt;=1),OR(O81/P81&gt;$AI$2,P81/O81&gt;$AI$2))</formula>
    </cfRule>
  </conditionalFormatting>
  <conditionalFormatting sqref="P82">
    <cfRule type="expression" dxfId="4155" priority="2228">
      <formula>IF(O82&lt;=0,AND(O82&lt;=0,P82&gt;=1),OR(O82/P82&gt;$AI$2,P82/O82&gt;$AI$2))</formula>
    </cfRule>
  </conditionalFormatting>
  <conditionalFormatting sqref="P83">
    <cfRule type="expression" dxfId="4154" priority="2227">
      <formula>IF(O83&lt;=0,AND(O83&lt;=0,P83&gt;=1),OR(O83/P83&gt;$AI$2,P83/O83&gt;$AI$2))</formula>
    </cfRule>
  </conditionalFormatting>
  <conditionalFormatting sqref="P84">
    <cfRule type="expression" dxfId="4153" priority="2226">
      <formula>IF(O84&lt;=0,AND(O84&lt;=0,P84&gt;=1),OR(O84/P84&gt;$AI$2,P84/O84&gt;$AI$2))</formula>
    </cfRule>
  </conditionalFormatting>
  <conditionalFormatting sqref="P85">
    <cfRule type="expression" dxfId="4152" priority="2225">
      <formula>IF(O85&lt;=0,AND(O85&lt;=0,P85&gt;=1),OR(O85/P85&gt;$AI$2,P85/O85&gt;$AI$2))</formula>
    </cfRule>
  </conditionalFormatting>
  <conditionalFormatting sqref="P86">
    <cfRule type="expression" dxfId="4151" priority="2224">
      <formula>IF(O86&lt;=0,AND(O86&lt;=0,P86&gt;=1),OR(O86/P86&gt;$AI$2,P86/O86&gt;$AI$2))</formula>
    </cfRule>
  </conditionalFormatting>
  <conditionalFormatting sqref="P87">
    <cfRule type="expression" dxfId="4150" priority="2223">
      <formula>IF(O87&lt;=0,AND(O87&lt;=0,P87&gt;=1),OR(O87/P87&gt;$AI$2,P87/O87&gt;$AI$2))</formula>
    </cfRule>
  </conditionalFormatting>
  <conditionalFormatting sqref="P88">
    <cfRule type="expression" dxfId="4149" priority="2222">
      <formula>IF(O88&lt;=0,AND(O88&lt;=0,P88&gt;=1),OR(O88/P88&gt;$AI$2,P88/O88&gt;$AI$2))</formula>
    </cfRule>
  </conditionalFormatting>
  <conditionalFormatting sqref="P89">
    <cfRule type="expression" dxfId="4148" priority="2221">
      <formula>IF(O89&lt;=0,AND(O89&lt;=0,P89&gt;=1),OR(O89/P89&gt;$AI$2,P89/O89&gt;$AI$2))</formula>
    </cfRule>
  </conditionalFormatting>
  <conditionalFormatting sqref="P90">
    <cfRule type="expression" dxfId="4147" priority="2220">
      <formula>IF(O90&lt;=0,AND(O90&lt;=0,P90&gt;=1),OR(O90/P90&gt;$AI$2,P90/O90&gt;$AI$2))</formula>
    </cfRule>
  </conditionalFormatting>
  <conditionalFormatting sqref="P91">
    <cfRule type="expression" dxfId="4146" priority="2219">
      <formula>IF(O91&lt;=0,AND(O91&lt;=0,P91&gt;=1),OR(O91/P91&gt;$AI$2,P91/O91&gt;$AI$2))</formula>
    </cfRule>
  </conditionalFormatting>
  <conditionalFormatting sqref="P92">
    <cfRule type="expression" dxfId="4145" priority="2218">
      <formula>IF(O92&lt;=0,AND(O92&lt;=0,P92&gt;=1),OR(O92/P92&gt;$AI$2,P92/O92&gt;$AI$2))</formula>
    </cfRule>
  </conditionalFormatting>
  <conditionalFormatting sqref="P93">
    <cfRule type="expression" dxfId="4144" priority="2217">
      <formula>IF(O93&lt;=0,AND(O93&lt;=0,P93&gt;=1),OR(O93/P93&gt;$AI$2,P93/O93&gt;$AI$2))</formula>
    </cfRule>
  </conditionalFormatting>
  <conditionalFormatting sqref="P94">
    <cfRule type="expression" dxfId="4143" priority="2216">
      <formula>IF(O94&lt;=0,AND(O94&lt;=0,P94&gt;=1),OR(O94/P94&gt;$AI$2,P94/O94&gt;$AI$2))</formula>
    </cfRule>
  </conditionalFormatting>
  <conditionalFormatting sqref="P95">
    <cfRule type="expression" dxfId="4142" priority="2215">
      <formula>IF(O95&lt;=0,AND(O95&lt;=0,P95&gt;=1),OR(O95/P95&gt;$AI$2,P95/O95&gt;$AI$2))</formula>
    </cfRule>
  </conditionalFormatting>
  <conditionalFormatting sqref="P96">
    <cfRule type="expression" dxfId="4141" priority="2214">
      <formula>IF(O96&lt;=0,AND(O96&lt;=0,P96&gt;=1),OR(O96/P96&gt;$AI$2,P96/O96&gt;$AI$2))</formula>
    </cfRule>
  </conditionalFormatting>
  <conditionalFormatting sqref="P97">
    <cfRule type="expression" dxfId="4140" priority="2213">
      <formula>IF(O97&lt;=0,AND(O97&lt;=0,P97&gt;=1),OR(O97/P97&gt;$AI$2,P97/O97&gt;$AI$2))</formula>
    </cfRule>
  </conditionalFormatting>
  <conditionalFormatting sqref="P98">
    <cfRule type="expression" dxfId="4139" priority="2212">
      <formula>IF(O98&lt;=0,AND(O98&lt;=0,P98&gt;=1),OR(O98/P98&gt;$AI$2,P98/O98&gt;$AI$2))</formula>
    </cfRule>
  </conditionalFormatting>
  <conditionalFormatting sqref="P99">
    <cfRule type="expression" dxfId="4138" priority="2211">
      <formula>IF(O99&lt;=0,AND(O99&lt;=0,P99&gt;=1),OR(O99/P99&gt;$AI$2,P99/O99&gt;$AI$2))</formula>
    </cfRule>
  </conditionalFormatting>
  <conditionalFormatting sqref="P100">
    <cfRule type="expression" dxfId="4137" priority="2210">
      <formula>IF(O100&lt;=0,AND(O100&lt;=0,P100&gt;=1),OR(O100/P100&gt;$AI$2,P100/O100&gt;$AI$2))</formula>
    </cfRule>
  </conditionalFormatting>
  <conditionalFormatting sqref="P101">
    <cfRule type="expression" dxfId="4136" priority="2209">
      <formula>IF(O101&lt;=0,AND(O101&lt;=0,P101&gt;=1),OR(O101/P101&gt;$AI$2,P101/O101&gt;$AI$2))</formula>
    </cfRule>
  </conditionalFormatting>
  <conditionalFormatting sqref="P102">
    <cfRule type="expression" dxfId="4135" priority="2208">
      <formula>IF(O102&lt;=0,AND(O102&lt;=0,P102&gt;=1),OR(O102/P102&gt;$AI$2,P102/O102&gt;$AI$2))</formula>
    </cfRule>
  </conditionalFormatting>
  <conditionalFormatting sqref="P103">
    <cfRule type="expression" dxfId="4134" priority="2207">
      <formula>IF(O103&lt;=0,AND(O103&lt;=0,P103&gt;=1),OR(O103/P103&gt;$AI$2,P103/O103&gt;$AI$2))</formula>
    </cfRule>
  </conditionalFormatting>
  <conditionalFormatting sqref="P104">
    <cfRule type="expression" dxfId="4133" priority="2206">
      <formula>IF(O104&lt;=0,AND(O104&lt;=0,P104&gt;=1),OR(O104/P104&gt;$AI$2,P104/O104&gt;$AI$2))</formula>
    </cfRule>
  </conditionalFormatting>
  <conditionalFormatting sqref="P105">
    <cfRule type="expression" dxfId="4132" priority="2205">
      <formula>IF(O105&lt;=0,AND(O105&lt;=0,P105&gt;=1),OR(O105/P105&gt;$AI$2,P105/O105&gt;$AI$2))</formula>
    </cfRule>
  </conditionalFormatting>
  <conditionalFormatting sqref="P106">
    <cfRule type="expression" dxfId="4131" priority="2204">
      <formula>IF(O106&lt;=0,AND(O106&lt;=0,P106&gt;=1),OR(O106/P106&gt;$AI$2,P106/O106&gt;$AI$2))</formula>
    </cfRule>
  </conditionalFormatting>
  <conditionalFormatting sqref="P107">
    <cfRule type="expression" dxfId="4130" priority="2203">
      <formula>IF(O107&lt;=0,AND(O107&lt;=0,P107&gt;=1),OR(O107/P107&gt;$AI$2,P107/O107&gt;$AI$2))</formula>
    </cfRule>
  </conditionalFormatting>
  <conditionalFormatting sqref="P108">
    <cfRule type="expression" dxfId="4129" priority="2202">
      <formula>IF(O108&lt;=0,AND(O108&lt;=0,P108&gt;=1),OR(O108/P108&gt;$AI$2,P108/O108&gt;$AI$2))</formula>
    </cfRule>
  </conditionalFormatting>
  <conditionalFormatting sqref="P109">
    <cfRule type="expression" dxfId="4128" priority="2201">
      <formula>IF(O109&lt;=0,AND(O109&lt;=0,P109&gt;=1),OR(O109/P109&gt;$AI$2,P109/O109&gt;$AI$2))</formula>
    </cfRule>
  </conditionalFormatting>
  <conditionalFormatting sqref="P110">
    <cfRule type="expression" dxfId="4127" priority="2200">
      <formula>IF(O110&lt;=0,AND(O110&lt;=0,P110&gt;=1),OR(O110/P110&gt;$AI$2,P110/O110&gt;$AI$2))</formula>
    </cfRule>
  </conditionalFormatting>
  <conditionalFormatting sqref="P111">
    <cfRule type="expression" dxfId="4126" priority="2199">
      <formula>IF(O111&lt;=0,AND(O111&lt;=0,P111&gt;=1),OR(O111/P111&gt;$AI$2,P111/O111&gt;$AI$2))</formula>
    </cfRule>
  </conditionalFormatting>
  <conditionalFormatting sqref="P112">
    <cfRule type="expression" dxfId="4125" priority="2198">
      <formula>IF(O112&lt;=0,AND(O112&lt;=0,P112&gt;=1),OR(O112/P112&gt;$AI$2,P112/O112&gt;$AI$2))</formula>
    </cfRule>
  </conditionalFormatting>
  <conditionalFormatting sqref="P113">
    <cfRule type="expression" dxfId="4124" priority="2197">
      <formula>IF(O113&lt;=0,AND(O113&lt;=0,P113&gt;=1),OR(O113/P113&gt;$AI$2,P113/O113&gt;$AI$2))</formula>
    </cfRule>
  </conditionalFormatting>
  <conditionalFormatting sqref="P114">
    <cfRule type="expression" dxfId="4123" priority="2196">
      <formula>IF(O114&lt;=0,AND(O114&lt;=0,P114&gt;=1),OR(O114/P114&gt;$AI$2,P114/O114&gt;$AI$2))</formula>
    </cfRule>
  </conditionalFormatting>
  <conditionalFormatting sqref="P115">
    <cfRule type="expression" dxfId="4122" priority="2195">
      <formula>IF(O115&lt;=0,AND(O115&lt;=0,P115&gt;=1),OR(O115/P115&gt;$AI$2,P115/O115&gt;$AI$2))</formula>
    </cfRule>
  </conditionalFormatting>
  <conditionalFormatting sqref="P116">
    <cfRule type="expression" dxfId="4121" priority="2194">
      <formula>IF(O116&lt;=0,AND(O116&lt;=0,P116&gt;=1),OR(O116/P116&gt;$AI$2,P116/O116&gt;$AI$2))</formula>
    </cfRule>
  </conditionalFormatting>
  <conditionalFormatting sqref="P117">
    <cfRule type="expression" dxfId="4120" priority="2193">
      <formula>IF(O117&lt;=0,AND(O117&lt;=0,P117&gt;=1),OR(O117/P117&gt;$AI$2,P117/O117&gt;$AI$2))</formula>
    </cfRule>
  </conditionalFormatting>
  <conditionalFormatting sqref="P118">
    <cfRule type="expression" dxfId="4119" priority="2192">
      <formula>IF(O118&lt;=0,AND(O118&lt;=0,P118&gt;=1),OR(O118/P118&gt;$AI$2,P118/O118&gt;$AI$2))</formula>
    </cfRule>
  </conditionalFormatting>
  <conditionalFormatting sqref="P119">
    <cfRule type="expression" dxfId="4118" priority="2191">
      <formula>IF(O119&lt;=0,AND(O119&lt;=0,P119&gt;=1),OR(O119/P119&gt;$AI$2,P119/O119&gt;$AI$2))</formula>
    </cfRule>
  </conditionalFormatting>
  <conditionalFormatting sqref="P120">
    <cfRule type="expression" dxfId="4117" priority="2190">
      <formula>IF(O120&lt;=0,AND(O120&lt;=0,P120&gt;=1),OR(O120/P120&gt;$AI$2,P120/O120&gt;$AI$2))</formula>
    </cfRule>
  </conditionalFormatting>
  <conditionalFormatting sqref="P121">
    <cfRule type="expression" dxfId="4116" priority="2189">
      <formula>IF(O121&lt;=0,AND(O121&lt;=0,P121&gt;=1),OR(O121/P121&gt;$AI$2,P121/O121&gt;$AI$2))</formula>
    </cfRule>
  </conditionalFormatting>
  <conditionalFormatting sqref="P122">
    <cfRule type="expression" dxfId="4115" priority="2188">
      <formula>IF(O122&lt;=0,AND(O122&lt;=0,P122&gt;=1),OR(O122/P122&gt;$AI$2,P122/O122&gt;$AI$2))</formula>
    </cfRule>
  </conditionalFormatting>
  <conditionalFormatting sqref="P123">
    <cfRule type="expression" dxfId="4114" priority="2187">
      <formula>IF(O123&lt;=0,AND(O123&lt;=0,P123&gt;=1),OR(O123/P123&gt;$AI$2,P123/O123&gt;$AI$2))</formula>
    </cfRule>
  </conditionalFormatting>
  <conditionalFormatting sqref="P124">
    <cfRule type="expression" dxfId="4113" priority="2186">
      <formula>IF(O124&lt;=0,AND(O124&lt;=0,P124&gt;=1),OR(O124/P124&gt;$AI$2,P124/O124&gt;$AI$2))</formula>
    </cfRule>
  </conditionalFormatting>
  <conditionalFormatting sqref="P125">
    <cfRule type="expression" dxfId="4112" priority="2185">
      <formula>IF(O125&lt;=0,AND(O125&lt;=0,P125&gt;=1),OR(O125/P125&gt;$AI$2,P125/O125&gt;$AI$2))</formula>
    </cfRule>
  </conditionalFormatting>
  <conditionalFormatting sqref="P126">
    <cfRule type="expression" dxfId="4111" priority="2184">
      <formula>IF(O126&lt;=0,AND(O126&lt;=0,P126&gt;=1),OR(O126/P126&gt;$AI$2,P126/O126&gt;$AI$2))</formula>
    </cfRule>
  </conditionalFormatting>
  <conditionalFormatting sqref="R6">
    <cfRule type="expression" dxfId="4110" priority="2126">
      <formula>IF(Q6&lt;=0,AND(Q6&lt;=0,R6&gt;=1),OR(Q6/R6&gt;$AI$2,R6/Q6&gt;$AI$2))</formula>
    </cfRule>
  </conditionalFormatting>
  <conditionalFormatting sqref="R7">
    <cfRule type="expression" dxfId="4109" priority="2125">
      <formula>IF(Q7&lt;=0,AND(Q7&lt;=0,R7&gt;=1),OR(Q7/R7&gt;$AI$2,R7/Q7&gt;$AI$2))</formula>
    </cfRule>
  </conditionalFormatting>
  <conditionalFormatting sqref="R8">
    <cfRule type="expression" dxfId="4108" priority="2124">
      <formula>IF(Q8&lt;=0,AND(Q8&lt;=0,R8&gt;=1),OR(Q8/R8&gt;$AI$2,R8/Q8&gt;$AI$2))</formula>
    </cfRule>
  </conditionalFormatting>
  <conditionalFormatting sqref="R9">
    <cfRule type="expression" dxfId="4107" priority="2123">
      <formula>IF(Q9&lt;=0,AND(Q9&lt;=0,R9&gt;=1),OR(Q9/R9&gt;$AI$2,R9/Q9&gt;$AI$2))</formula>
    </cfRule>
  </conditionalFormatting>
  <conditionalFormatting sqref="R10">
    <cfRule type="expression" dxfId="4106" priority="2122">
      <formula>IF(Q10&lt;=0,AND(Q10&lt;=0,R10&gt;=1),OR(Q10/R10&gt;$AI$2,R10/Q10&gt;$AI$2))</formula>
    </cfRule>
  </conditionalFormatting>
  <conditionalFormatting sqref="R11">
    <cfRule type="expression" dxfId="4105" priority="2121">
      <formula>IF(Q11&lt;=0,AND(Q11&lt;=0,R11&gt;=1),OR(Q11/R11&gt;$AI$2,R11/Q11&gt;$AI$2))</formula>
    </cfRule>
  </conditionalFormatting>
  <conditionalFormatting sqref="R12">
    <cfRule type="expression" dxfId="4104" priority="2120">
      <formula>IF(Q12&lt;=0,AND(Q12&lt;=0,R12&gt;=1),OR(Q12/R12&gt;$AI$2,R12/Q12&gt;$AI$2))</formula>
    </cfRule>
  </conditionalFormatting>
  <conditionalFormatting sqref="R13">
    <cfRule type="expression" dxfId="4103" priority="2119">
      <formula>IF(Q13&lt;=0,AND(Q13&lt;=0,R13&gt;=1),OR(Q13/R13&gt;$AI$2,R13/Q13&gt;$AI$2))</formula>
    </cfRule>
  </conditionalFormatting>
  <conditionalFormatting sqref="R14">
    <cfRule type="expression" dxfId="4102" priority="2118">
      <formula>IF(Q14&lt;=0,AND(Q14&lt;=0,R14&gt;=1),OR(Q14/R14&gt;$AI$2,R14/Q14&gt;$AI$2))</formula>
    </cfRule>
  </conditionalFormatting>
  <conditionalFormatting sqref="R15">
    <cfRule type="expression" dxfId="4101" priority="2117">
      <formula>IF(Q15&lt;=0,AND(Q15&lt;=0,R15&gt;=1),OR(Q15/R15&gt;$AI$2,R15/Q15&gt;$AI$2))</formula>
    </cfRule>
  </conditionalFormatting>
  <conditionalFormatting sqref="R16">
    <cfRule type="expression" dxfId="4100" priority="2116">
      <formula>IF(Q16&lt;=0,AND(Q16&lt;=0,R16&gt;=1),OR(Q16/R16&gt;$AI$2,R16/Q16&gt;$AI$2))</formula>
    </cfRule>
  </conditionalFormatting>
  <conditionalFormatting sqref="R17">
    <cfRule type="expression" dxfId="4099" priority="2115">
      <formula>IF(Q17&lt;=0,AND(Q17&lt;=0,R17&gt;=1),OR(Q17/R17&gt;$AI$2,R17/Q17&gt;$AI$2))</formula>
    </cfRule>
  </conditionalFormatting>
  <conditionalFormatting sqref="R18">
    <cfRule type="expression" dxfId="4098" priority="2114">
      <formula>IF(Q18&lt;=0,AND(Q18&lt;=0,R18&gt;=1),OR(Q18/R18&gt;$AI$2,R18/Q18&gt;$AI$2))</formula>
    </cfRule>
  </conditionalFormatting>
  <conditionalFormatting sqref="R19">
    <cfRule type="expression" dxfId="4097" priority="2113">
      <formula>IF(Q19&lt;=0,AND(Q19&lt;=0,R19&gt;=1),OR(Q19/R19&gt;$AI$2,R19/Q19&gt;$AI$2))</formula>
    </cfRule>
  </conditionalFormatting>
  <conditionalFormatting sqref="R20">
    <cfRule type="expression" dxfId="4096" priority="2112">
      <formula>IF(Q20&lt;=0,AND(Q20&lt;=0,R20&gt;=1),OR(Q20/R20&gt;$AI$2,R20/Q20&gt;$AI$2))</formula>
    </cfRule>
  </conditionalFormatting>
  <conditionalFormatting sqref="R21">
    <cfRule type="expression" dxfId="4095" priority="2111">
      <formula>IF(Q21&lt;=0,AND(Q21&lt;=0,R21&gt;=1),OR(Q21/R21&gt;$AI$2,R21/Q21&gt;$AI$2))</formula>
    </cfRule>
  </conditionalFormatting>
  <conditionalFormatting sqref="R22">
    <cfRule type="expression" dxfId="4094" priority="2110">
      <formula>IF(Q22&lt;=0,AND(Q22&lt;=0,R22&gt;=1),OR(Q22/R22&gt;$AI$2,R22/Q22&gt;$AI$2))</formula>
    </cfRule>
  </conditionalFormatting>
  <conditionalFormatting sqref="R23">
    <cfRule type="expression" dxfId="4093" priority="2109">
      <formula>IF(Q23&lt;=0,AND(Q23&lt;=0,R23&gt;=1),OR(Q23/R23&gt;$AI$2,R23/Q23&gt;$AI$2))</formula>
    </cfRule>
  </conditionalFormatting>
  <conditionalFormatting sqref="R24">
    <cfRule type="expression" dxfId="4092" priority="2108">
      <formula>IF(Q24&lt;=0,AND(Q24&lt;=0,R24&gt;=1),OR(Q24/R24&gt;$AI$2,R24/Q24&gt;$AI$2))</formula>
    </cfRule>
  </conditionalFormatting>
  <conditionalFormatting sqref="R25">
    <cfRule type="expression" dxfId="4091" priority="2107">
      <formula>IF(Q25&lt;=0,AND(Q25&lt;=0,R25&gt;=1),OR(Q25/R25&gt;$AI$2,R25/Q25&gt;$AI$2))</formula>
    </cfRule>
  </conditionalFormatting>
  <conditionalFormatting sqref="R26">
    <cfRule type="expression" dxfId="4090" priority="2106">
      <formula>IF(Q26&lt;=0,AND(Q26&lt;=0,R26&gt;=1),OR(Q26/R26&gt;$AI$2,R26/Q26&gt;$AI$2))</formula>
    </cfRule>
  </conditionalFormatting>
  <conditionalFormatting sqref="R27">
    <cfRule type="expression" dxfId="4089" priority="2105">
      <formula>IF(Q27&lt;=0,AND(Q27&lt;=0,R27&gt;=1),OR(Q27/R27&gt;$AI$2,R27/Q27&gt;$AI$2))</formula>
    </cfRule>
  </conditionalFormatting>
  <conditionalFormatting sqref="R28">
    <cfRule type="expression" dxfId="4088" priority="2104">
      <formula>IF(Q28&lt;=0,AND(Q28&lt;=0,R28&gt;=1),OR(Q28/R28&gt;$AI$2,R28/Q28&gt;$AI$2))</formula>
    </cfRule>
  </conditionalFormatting>
  <conditionalFormatting sqref="R29">
    <cfRule type="expression" dxfId="4087" priority="2103">
      <formula>IF(Q29&lt;=0,AND(Q29&lt;=0,R29&gt;=1),OR(Q29/R29&gt;$AI$2,R29/Q29&gt;$AI$2))</formula>
    </cfRule>
  </conditionalFormatting>
  <conditionalFormatting sqref="R30">
    <cfRule type="expression" dxfId="4086" priority="2102">
      <formula>IF(Q30&lt;=0,AND(Q30&lt;=0,R30&gt;=1),OR(Q30/R30&gt;$AI$2,R30/Q30&gt;$AI$2))</formula>
    </cfRule>
  </conditionalFormatting>
  <conditionalFormatting sqref="R31">
    <cfRule type="expression" dxfId="4085" priority="2101">
      <formula>IF(Q31&lt;=0,AND(Q31&lt;=0,R31&gt;=1),OR(Q31/R31&gt;$AI$2,R31/Q31&gt;$AI$2))</formula>
    </cfRule>
  </conditionalFormatting>
  <conditionalFormatting sqref="R32">
    <cfRule type="expression" dxfId="4084" priority="2100">
      <formula>IF(Q32&lt;=0,AND(Q32&lt;=0,R32&gt;=1),OR(Q32/R32&gt;$AI$2,R32/Q32&gt;$AI$2))</formula>
    </cfRule>
  </conditionalFormatting>
  <conditionalFormatting sqref="R33">
    <cfRule type="expression" dxfId="4083" priority="2099">
      <formula>IF(Q33&lt;=0,AND(Q33&lt;=0,R33&gt;=1),OR(Q33/R33&gt;$AI$2,R33/Q33&gt;$AI$2))</formula>
    </cfRule>
  </conditionalFormatting>
  <conditionalFormatting sqref="R34">
    <cfRule type="expression" dxfId="4082" priority="2098">
      <formula>IF(Q34&lt;=0,AND(Q34&lt;=0,R34&gt;=1),OR(Q34/R34&gt;$AI$2,R34/Q34&gt;$AI$2))</formula>
    </cfRule>
  </conditionalFormatting>
  <conditionalFormatting sqref="R35">
    <cfRule type="expression" dxfId="4081" priority="2097">
      <formula>IF(Q35&lt;=0,AND(Q35&lt;=0,R35&gt;=1),OR(Q35/R35&gt;$AI$2,R35/Q35&gt;$AI$2))</formula>
    </cfRule>
  </conditionalFormatting>
  <conditionalFormatting sqref="R36">
    <cfRule type="expression" dxfId="4080" priority="2096">
      <formula>IF(Q36&lt;=0,AND(Q36&lt;=0,R36&gt;=1),OR(Q36/R36&gt;$AI$2,R36/Q36&gt;$AI$2))</formula>
    </cfRule>
  </conditionalFormatting>
  <conditionalFormatting sqref="R37">
    <cfRule type="expression" dxfId="4079" priority="2095">
      <formula>IF(Q37&lt;=0,AND(Q37&lt;=0,R37&gt;=1),OR(Q37/R37&gt;$AI$2,R37/Q37&gt;$AI$2))</formula>
    </cfRule>
  </conditionalFormatting>
  <conditionalFormatting sqref="R38">
    <cfRule type="expression" dxfId="4078" priority="2094">
      <formula>IF(Q38&lt;=0,AND(Q38&lt;=0,R38&gt;=1),OR(Q38/R38&gt;$AI$2,R38/Q38&gt;$AI$2))</formula>
    </cfRule>
  </conditionalFormatting>
  <conditionalFormatting sqref="R39">
    <cfRule type="expression" dxfId="4077" priority="2093">
      <formula>IF(Q39&lt;=0,AND(Q39&lt;=0,R39&gt;=1),OR(Q39/R39&gt;$AI$2,R39/Q39&gt;$AI$2))</formula>
    </cfRule>
  </conditionalFormatting>
  <conditionalFormatting sqref="R40">
    <cfRule type="expression" dxfId="4076" priority="2092">
      <formula>IF(Q40&lt;=0,AND(Q40&lt;=0,R40&gt;=1),OR(Q40/R40&gt;$AI$2,R40/Q40&gt;$AI$2))</formula>
    </cfRule>
  </conditionalFormatting>
  <conditionalFormatting sqref="R41">
    <cfRule type="expression" dxfId="4075" priority="2091">
      <formula>IF(Q41&lt;=0,AND(Q41&lt;=0,R41&gt;=1),OR(Q41/R41&gt;$AI$2,R41/Q41&gt;$AI$2))</formula>
    </cfRule>
  </conditionalFormatting>
  <conditionalFormatting sqref="R42">
    <cfRule type="expression" dxfId="4074" priority="2090">
      <formula>IF(Q42&lt;=0,AND(Q42&lt;=0,R42&gt;=1),OR(Q42/R42&gt;$AI$2,R42/Q42&gt;$AI$2))</formula>
    </cfRule>
  </conditionalFormatting>
  <conditionalFormatting sqref="R43">
    <cfRule type="expression" dxfId="4073" priority="2089">
      <formula>IF(Q43&lt;=0,AND(Q43&lt;=0,R43&gt;=1),OR(Q43/R43&gt;$AI$2,R43/Q43&gt;$AI$2))</formula>
    </cfRule>
  </conditionalFormatting>
  <conditionalFormatting sqref="R44">
    <cfRule type="expression" dxfId="4072" priority="2088">
      <formula>IF(Q44&lt;=0,AND(Q44&lt;=0,R44&gt;=1),OR(Q44/R44&gt;$AI$2,R44/Q44&gt;$AI$2))</formula>
    </cfRule>
  </conditionalFormatting>
  <conditionalFormatting sqref="R45">
    <cfRule type="expression" dxfId="4071" priority="2087">
      <formula>IF(Q45&lt;=0,AND(Q45&lt;=0,R45&gt;=1),OR(Q45/R45&gt;$AI$2,R45/Q45&gt;$AI$2))</formula>
    </cfRule>
  </conditionalFormatting>
  <conditionalFormatting sqref="R46">
    <cfRule type="expression" dxfId="4070" priority="2086">
      <formula>IF(Q46&lt;=0,AND(Q46&lt;=0,R46&gt;=1),OR(Q46/R46&gt;$AI$2,R46/Q46&gt;$AI$2))</formula>
    </cfRule>
  </conditionalFormatting>
  <conditionalFormatting sqref="R47">
    <cfRule type="expression" dxfId="4069" priority="2085">
      <formula>IF(Q47&lt;=0,AND(Q47&lt;=0,R47&gt;=1),OR(Q47/R47&gt;$AI$2,R47/Q47&gt;$AI$2))</formula>
    </cfRule>
  </conditionalFormatting>
  <conditionalFormatting sqref="R48">
    <cfRule type="expression" dxfId="4068" priority="2084">
      <formula>IF(Q48&lt;=0,AND(Q48&lt;=0,R48&gt;=1),OR(Q48/R48&gt;$AI$2,R48/Q48&gt;$AI$2))</formula>
    </cfRule>
  </conditionalFormatting>
  <conditionalFormatting sqref="R49">
    <cfRule type="expression" dxfId="4067" priority="2083">
      <formula>IF(Q49&lt;=0,AND(Q49&lt;=0,R49&gt;=1),OR(Q49/R49&gt;$AI$2,R49/Q49&gt;$AI$2))</formula>
    </cfRule>
  </conditionalFormatting>
  <conditionalFormatting sqref="R50">
    <cfRule type="expression" dxfId="4066" priority="2082">
      <formula>IF(Q50&lt;=0,AND(Q50&lt;=0,R50&gt;=1),OR(Q50/R50&gt;$AI$2,R50/Q50&gt;$AI$2))</formula>
    </cfRule>
  </conditionalFormatting>
  <conditionalFormatting sqref="R51">
    <cfRule type="expression" dxfId="4065" priority="2081">
      <formula>IF(Q51&lt;=0,AND(Q51&lt;=0,R51&gt;=1),OR(Q51/R51&gt;$AI$2,R51/Q51&gt;$AI$2))</formula>
    </cfRule>
  </conditionalFormatting>
  <conditionalFormatting sqref="R52">
    <cfRule type="expression" dxfId="4064" priority="2080">
      <formula>IF(Q52&lt;=0,AND(Q52&lt;=0,R52&gt;=1),OR(Q52/R52&gt;$AI$2,R52/Q52&gt;$AI$2))</formula>
    </cfRule>
  </conditionalFormatting>
  <conditionalFormatting sqref="R53">
    <cfRule type="expression" dxfId="4063" priority="2079">
      <formula>IF(Q53&lt;=0,AND(Q53&lt;=0,R53&gt;=1),OR(Q53/R53&gt;$AI$2,R53/Q53&gt;$AI$2))</formula>
    </cfRule>
  </conditionalFormatting>
  <conditionalFormatting sqref="R54">
    <cfRule type="expression" dxfId="4062" priority="2078">
      <formula>IF(Q54&lt;=0,AND(Q54&lt;=0,R54&gt;=1),OR(Q54/R54&gt;$AI$2,R54/Q54&gt;$AI$2))</formula>
    </cfRule>
  </conditionalFormatting>
  <conditionalFormatting sqref="R55">
    <cfRule type="expression" dxfId="4061" priority="2077">
      <formula>IF(Q55&lt;=0,AND(Q55&lt;=0,R55&gt;=1),OR(Q55/R55&gt;$AI$2,R55/Q55&gt;$AI$2))</formula>
    </cfRule>
  </conditionalFormatting>
  <conditionalFormatting sqref="R56">
    <cfRule type="expression" dxfId="4060" priority="2076">
      <formula>IF(Q56&lt;=0,AND(Q56&lt;=0,R56&gt;=1),OR(Q56/R56&gt;$AI$2,R56/Q56&gt;$AI$2))</formula>
    </cfRule>
  </conditionalFormatting>
  <conditionalFormatting sqref="R57">
    <cfRule type="expression" dxfId="4059" priority="2075">
      <formula>IF(Q57&lt;=0,AND(Q57&lt;=0,R57&gt;=1),OR(Q57/R57&gt;$AI$2,R57/Q57&gt;$AI$2))</formula>
    </cfRule>
  </conditionalFormatting>
  <conditionalFormatting sqref="R58">
    <cfRule type="expression" dxfId="4058" priority="2074">
      <formula>IF(Q58&lt;=0,AND(Q58&lt;=0,R58&gt;=1),OR(Q58/R58&gt;$AI$2,R58/Q58&gt;$AI$2))</formula>
    </cfRule>
  </conditionalFormatting>
  <conditionalFormatting sqref="R59">
    <cfRule type="expression" dxfId="4057" priority="2073">
      <formula>IF(Q59&lt;=0,AND(Q59&lt;=0,R59&gt;=1),OR(Q59/R59&gt;$AI$2,R59/Q59&gt;$AI$2))</formula>
    </cfRule>
  </conditionalFormatting>
  <conditionalFormatting sqref="R60">
    <cfRule type="expression" dxfId="4056" priority="2072">
      <formula>IF(Q60&lt;=0,AND(Q60&lt;=0,R60&gt;=1),OR(Q60/R60&gt;$AI$2,R60/Q60&gt;$AI$2))</formula>
    </cfRule>
  </conditionalFormatting>
  <conditionalFormatting sqref="R61">
    <cfRule type="expression" dxfId="4055" priority="2071">
      <formula>IF(Q61&lt;=0,AND(Q61&lt;=0,R61&gt;=1),OR(Q61/R61&gt;$AI$2,R61/Q61&gt;$AI$2))</formula>
    </cfRule>
  </conditionalFormatting>
  <conditionalFormatting sqref="R62">
    <cfRule type="expression" dxfId="4054" priority="2070">
      <formula>IF(Q62&lt;=0,AND(Q62&lt;=0,R62&gt;=1),OR(Q62/R62&gt;$AI$2,R62/Q62&gt;$AI$2))</formula>
    </cfRule>
  </conditionalFormatting>
  <conditionalFormatting sqref="R63">
    <cfRule type="expression" dxfId="4053" priority="2069">
      <formula>IF(Q63&lt;=0,AND(Q63&lt;=0,R63&gt;=1),OR(Q63/R63&gt;$AI$2,R63/Q63&gt;$AI$2))</formula>
    </cfRule>
  </conditionalFormatting>
  <conditionalFormatting sqref="R64">
    <cfRule type="expression" dxfId="4052" priority="2068">
      <formula>IF(Q64&lt;=0,AND(Q64&lt;=0,R64&gt;=1),OR(Q64/R64&gt;$AI$2,R64/Q64&gt;$AI$2))</formula>
    </cfRule>
  </conditionalFormatting>
  <conditionalFormatting sqref="R65">
    <cfRule type="expression" dxfId="4051" priority="2067">
      <formula>IF(Q65&lt;=0,AND(Q65&lt;=0,R65&gt;=1),OR(Q65/R65&gt;$AI$2,R65/Q65&gt;$AI$2))</formula>
    </cfRule>
  </conditionalFormatting>
  <conditionalFormatting sqref="R66">
    <cfRule type="expression" dxfId="4050" priority="2066">
      <formula>IF(Q66&lt;=0,AND(Q66&lt;=0,R66&gt;=1),OR(Q66/R66&gt;$AI$2,R66/Q66&gt;$AI$2))</formula>
    </cfRule>
  </conditionalFormatting>
  <conditionalFormatting sqref="R67">
    <cfRule type="expression" dxfId="4049" priority="2065">
      <formula>IF(Q67&lt;=0,AND(Q67&lt;=0,R67&gt;=1),OR(Q67/R67&gt;$AI$2,R67/Q67&gt;$AI$2))</formula>
    </cfRule>
  </conditionalFormatting>
  <conditionalFormatting sqref="R68">
    <cfRule type="expression" dxfId="4048" priority="2064">
      <formula>IF(Q68&lt;=0,AND(Q68&lt;=0,R68&gt;=1),OR(Q68/R68&gt;$AI$2,R68/Q68&gt;$AI$2))</formula>
    </cfRule>
  </conditionalFormatting>
  <conditionalFormatting sqref="R69">
    <cfRule type="expression" dxfId="4047" priority="2063">
      <formula>IF(Q69&lt;=0,AND(Q69&lt;=0,R69&gt;=1),OR(Q69/R69&gt;$AI$2,R69/Q69&gt;$AI$2))</formula>
    </cfRule>
  </conditionalFormatting>
  <conditionalFormatting sqref="R70">
    <cfRule type="expression" dxfId="4046" priority="2062">
      <formula>IF(Q70&lt;=0,AND(Q70&lt;=0,R70&gt;=1),OR(Q70/R70&gt;$AI$2,R70/Q70&gt;$AI$2))</formula>
    </cfRule>
  </conditionalFormatting>
  <conditionalFormatting sqref="R71">
    <cfRule type="expression" dxfId="4045" priority="2061">
      <formula>IF(Q71&lt;=0,AND(Q71&lt;=0,R71&gt;=1),OR(Q71/R71&gt;$AI$2,R71/Q71&gt;$AI$2))</formula>
    </cfRule>
  </conditionalFormatting>
  <conditionalFormatting sqref="R72">
    <cfRule type="expression" dxfId="4044" priority="2060">
      <formula>IF(Q72&lt;=0,AND(Q72&lt;=0,R72&gt;=1),OR(Q72/R72&gt;$AI$2,R72/Q72&gt;$AI$2))</formula>
    </cfRule>
  </conditionalFormatting>
  <conditionalFormatting sqref="R73">
    <cfRule type="expression" dxfId="4043" priority="2059">
      <formula>IF(Q73&lt;=0,AND(Q73&lt;=0,R73&gt;=1),OR(Q73/R73&gt;$AI$2,R73/Q73&gt;$AI$2))</formula>
    </cfRule>
  </conditionalFormatting>
  <conditionalFormatting sqref="R74">
    <cfRule type="expression" dxfId="4042" priority="2058">
      <formula>IF(Q74&lt;=0,AND(Q74&lt;=0,R74&gt;=1),OR(Q74/R74&gt;$AI$2,R74/Q74&gt;$AI$2))</formula>
    </cfRule>
  </conditionalFormatting>
  <conditionalFormatting sqref="R75">
    <cfRule type="expression" dxfId="4041" priority="2057">
      <formula>IF(Q75&lt;=0,AND(Q75&lt;=0,R75&gt;=1),OR(Q75/R75&gt;$AI$2,R75/Q75&gt;$AI$2))</formula>
    </cfRule>
  </conditionalFormatting>
  <conditionalFormatting sqref="R76">
    <cfRule type="expression" dxfId="4040" priority="2056">
      <formula>IF(Q76&lt;=0,AND(Q76&lt;=0,R76&gt;=1),OR(Q76/R76&gt;$AI$2,R76/Q76&gt;$AI$2))</formula>
    </cfRule>
  </conditionalFormatting>
  <conditionalFormatting sqref="R77">
    <cfRule type="expression" dxfId="4039" priority="2055">
      <formula>IF(Q77&lt;=0,AND(Q77&lt;=0,R77&gt;=1),OR(Q77/R77&gt;$AI$2,R77/Q77&gt;$AI$2))</formula>
    </cfRule>
  </conditionalFormatting>
  <conditionalFormatting sqref="R78">
    <cfRule type="expression" dxfId="4038" priority="2054">
      <formula>IF(Q78&lt;=0,AND(Q78&lt;=0,R78&gt;=1),OR(Q78/R78&gt;$AI$2,R78/Q78&gt;$AI$2))</formula>
    </cfRule>
  </conditionalFormatting>
  <conditionalFormatting sqref="R79">
    <cfRule type="expression" dxfId="4037" priority="2053">
      <formula>IF(Q79&lt;=0,AND(Q79&lt;=0,R79&gt;=1),OR(Q79/R79&gt;$AI$2,R79/Q79&gt;$AI$2))</formula>
    </cfRule>
  </conditionalFormatting>
  <conditionalFormatting sqref="R80">
    <cfRule type="expression" dxfId="4036" priority="2052">
      <formula>IF(Q80&lt;=0,AND(Q80&lt;=0,R80&gt;=1),OR(Q80/R80&gt;$AI$2,R80/Q80&gt;$AI$2))</formula>
    </cfRule>
  </conditionalFormatting>
  <conditionalFormatting sqref="R81">
    <cfRule type="expression" dxfId="4035" priority="2051">
      <formula>IF(Q81&lt;=0,AND(Q81&lt;=0,R81&gt;=1),OR(Q81/R81&gt;$AI$2,R81/Q81&gt;$AI$2))</formula>
    </cfRule>
  </conditionalFormatting>
  <conditionalFormatting sqref="R82">
    <cfRule type="expression" dxfId="4034" priority="2050">
      <formula>IF(Q82&lt;=0,AND(Q82&lt;=0,R82&gt;=1),OR(Q82/R82&gt;$AI$2,R82/Q82&gt;$AI$2))</formula>
    </cfRule>
  </conditionalFormatting>
  <conditionalFormatting sqref="R83">
    <cfRule type="expression" dxfId="4033" priority="2049">
      <formula>IF(Q83&lt;=0,AND(Q83&lt;=0,R83&gt;=1),OR(Q83/R83&gt;$AI$2,R83/Q83&gt;$AI$2))</formula>
    </cfRule>
  </conditionalFormatting>
  <conditionalFormatting sqref="R84">
    <cfRule type="expression" dxfId="4032" priority="2048">
      <formula>IF(Q84&lt;=0,AND(Q84&lt;=0,R84&gt;=1),OR(Q84/R84&gt;$AI$2,R84/Q84&gt;$AI$2))</formula>
    </cfRule>
  </conditionalFormatting>
  <conditionalFormatting sqref="R85">
    <cfRule type="expression" dxfId="4031" priority="2047">
      <formula>IF(Q85&lt;=0,AND(Q85&lt;=0,R85&gt;=1),OR(Q85/R85&gt;$AI$2,R85/Q85&gt;$AI$2))</formula>
    </cfRule>
  </conditionalFormatting>
  <conditionalFormatting sqref="R86">
    <cfRule type="expression" dxfId="4030" priority="2046">
      <formula>IF(Q86&lt;=0,AND(Q86&lt;=0,R86&gt;=1),OR(Q86/R86&gt;$AI$2,R86/Q86&gt;$AI$2))</formula>
    </cfRule>
  </conditionalFormatting>
  <conditionalFormatting sqref="R87">
    <cfRule type="expression" dxfId="4029" priority="2045">
      <formula>IF(Q87&lt;=0,AND(Q87&lt;=0,R87&gt;=1),OR(Q87/R87&gt;$AI$2,R87/Q87&gt;$AI$2))</formula>
    </cfRule>
  </conditionalFormatting>
  <conditionalFormatting sqref="R88">
    <cfRule type="expression" dxfId="4028" priority="2044">
      <formula>IF(Q88&lt;=0,AND(Q88&lt;=0,R88&gt;=1),OR(Q88/R88&gt;$AI$2,R88/Q88&gt;$AI$2))</formula>
    </cfRule>
  </conditionalFormatting>
  <conditionalFormatting sqref="R89">
    <cfRule type="expression" dxfId="4027" priority="2043">
      <formula>IF(Q89&lt;=0,AND(Q89&lt;=0,R89&gt;=1),OR(Q89/R89&gt;$AI$2,R89/Q89&gt;$AI$2))</formula>
    </cfRule>
  </conditionalFormatting>
  <conditionalFormatting sqref="R90">
    <cfRule type="expression" dxfId="4026" priority="2042">
      <formula>IF(Q90&lt;=0,AND(Q90&lt;=0,R90&gt;=1),OR(Q90/R90&gt;$AI$2,R90/Q90&gt;$AI$2))</formula>
    </cfRule>
  </conditionalFormatting>
  <conditionalFormatting sqref="R91">
    <cfRule type="expression" dxfId="4025" priority="2041">
      <formula>IF(Q91&lt;=0,AND(Q91&lt;=0,R91&gt;=1),OR(Q91/R91&gt;$AI$2,R91/Q91&gt;$AI$2))</formula>
    </cfRule>
  </conditionalFormatting>
  <conditionalFormatting sqref="R92">
    <cfRule type="expression" dxfId="4024" priority="2040">
      <formula>IF(Q92&lt;=0,AND(Q92&lt;=0,R92&gt;=1),OR(Q92/R92&gt;$AI$2,R92/Q92&gt;$AI$2))</formula>
    </cfRule>
  </conditionalFormatting>
  <conditionalFormatting sqref="R93">
    <cfRule type="expression" dxfId="4023" priority="2039">
      <formula>IF(Q93&lt;=0,AND(Q93&lt;=0,R93&gt;=1),OR(Q93/R93&gt;$AI$2,R93/Q93&gt;$AI$2))</formula>
    </cfRule>
  </conditionalFormatting>
  <conditionalFormatting sqref="R94">
    <cfRule type="expression" dxfId="4022" priority="2038">
      <formula>IF(Q94&lt;=0,AND(Q94&lt;=0,R94&gt;=1),OR(Q94/R94&gt;$AI$2,R94/Q94&gt;$AI$2))</formula>
    </cfRule>
  </conditionalFormatting>
  <conditionalFormatting sqref="R95">
    <cfRule type="expression" dxfId="4021" priority="2037">
      <formula>IF(Q95&lt;=0,AND(Q95&lt;=0,R95&gt;=1),OR(Q95/R95&gt;$AI$2,R95/Q95&gt;$AI$2))</formula>
    </cfRule>
  </conditionalFormatting>
  <conditionalFormatting sqref="R96">
    <cfRule type="expression" dxfId="4020" priority="2036">
      <formula>IF(Q96&lt;=0,AND(Q96&lt;=0,R96&gt;=1),OR(Q96/R96&gt;$AI$2,R96/Q96&gt;$AI$2))</formula>
    </cfRule>
  </conditionalFormatting>
  <conditionalFormatting sqref="R97">
    <cfRule type="expression" dxfId="4019" priority="2035">
      <formula>IF(Q97&lt;=0,AND(Q97&lt;=0,R97&gt;=1),OR(Q97/R97&gt;$AI$2,R97/Q97&gt;$AI$2))</formula>
    </cfRule>
  </conditionalFormatting>
  <conditionalFormatting sqref="R98">
    <cfRule type="expression" dxfId="4018" priority="2034">
      <formula>IF(Q98&lt;=0,AND(Q98&lt;=0,R98&gt;=1),OR(Q98/R98&gt;$AI$2,R98/Q98&gt;$AI$2))</formula>
    </cfRule>
  </conditionalFormatting>
  <conditionalFormatting sqref="R99">
    <cfRule type="expression" dxfId="4017" priority="2033">
      <formula>IF(Q99&lt;=0,AND(Q99&lt;=0,R99&gt;=1),OR(Q99/R99&gt;$AI$2,R99/Q99&gt;$AI$2))</formula>
    </cfRule>
  </conditionalFormatting>
  <conditionalFormatting sqref="R100">
    <cfRule type="expression" dxfId="4016" priority="2032">
      <formula>IF(Q100&lt;=0,AND(Q100&lt;=0,R100&gt;=1),OR(Q100/R100&gt;$AI$2,R100/Q100&gt;$AI$2))</formula>
    </cfRule>
  </conditionalFormatting>
  <conditionalFormatting sqref="R101">
    <cfRule type="expression" dxfId="4015" priority="2031">
      <formula>IF(Q101&lt;=0,AND(Q101&lt;=0,R101&gt;=1),OR(Q101/R101&gt;$AI$2,R101/Q101&gt;$AI$2))</formula>
    </cfRule>
  </conditionalFormatting>
  <conditionalFormatting sqref="R102">
    <cfRule type="expression" dxfId="4014" priority="2030">
      <formula>IF(Q102&lt;=0,AND(Q102&lt;=0,R102&gt;=1),OR(Q102/R102&gt;$AI$2,R102/Q102&gt;$AI$2))</formula>
    </cfRule>
  </conditionalFormatting>
  <conditionalFormatting sqref="R103">
    <cfRule type="expression" dxfId="4013" priority="2029">
      <formula>IF(Q103&lt;=0,AND(Q103&lt;=0,R103&gt;=1),OR(Q103/R103&gt;$AI$2,R103/Q103&gt;$AI$2))</formula>
    </cfRule>
  </conditionalFormatting>
  <conditionalFormatting sqref="R104">
    <cfRule type="expression" dxfId="4012" priority="2028">
      <formula>IF(Q104&lt;=0,AND(Q104&lt;=0,R104&gt;=1),OR(Q104/R104&gt;$AI$2,R104/Q104&gt;$AI$2))</formula>
    </cfRule>
  </conditionalFormatting>
  <conditionalFormatting sqref="R105">
    <cfRule type="expression" dxfId="4011" priority="2027">
      <formula>IF(Q105&lt;=0,AND(Q105&lt;=0,R105&gt;=1),OR(Q105/R105&gt;$AI$2,R105/Q105&gt;$AI$2))</formula>
    </cfRule>
  </conditionalFormatting>
  <conditionalFormatting sqref="R106">
    <cfRule type="expression" dxfId="4010" priority="2026">
      <formula>IF(Q106&lt;=0,AND(Q106&lt;=0,R106&gt;=1),OR(Q106/R106&gt;$AI$2,R106/Q106&gt;$AI$2))</formula>
    </cfRule>
  </conditionalFormatting>
  <conditionalFormatting sqref="R107">
    <cfRule type="expression" dxfId="4009" priority="2025">
      <formula>IF(Q107&lt;=0,AND(Q107&lt;=0,R107&gt;=1),OR(Q107/R107&gt;$AI$2,R107/Q107&gt;$AI$2))</formula>
    </cfRule>
  </conditionalFormatting>
  <conditionalFormatting sqref="R108">
    <cfRule type="expression" dxfId="4008" priority="2024">
      <formula>IF(Q108&lt;=0,AND(Q108&lt;=0,R108&gt;=1),OR(Q108/R108&gt;$AI$2,R108/Q108&gt;$AI$2))</formula>
    </cfRule>
  </conditionalFormatting>
  <conditionalFormatting sqref="R109">
    <cfRule type="expression" dxfId="4007" priority="2023">
      <formula>IF(Q109&lt;=0,AND(Q109&lt;=0,R109&gt;=1),OR(Q109/R109&gt;$AI$2,R109/Q109&gt;$AI$2))</formula>
    </cfRule>
  </conditionalFormatting>
  <conditionalFormatting sqref="R110">
    <cfRule type="expression" dxfId="4006" priority="2022">
      <formula>IF(Q110&lt;=0,AND(Q110&lt;=0,R110&gt;=1),OR(Q110/R110&gt;$AI$2,R110/Q110&gt;$AI$2))</formula>
    </cfRule>
  </conditionalFormatting>
  <conditionalFormatting sqref="R111">
    <cfRule type="expression" dxfId="4005" priority="2021">
      <formula>IF(Q111&lt;=0,AND(Q111&lt;=0,R111&gt;=1),OR(Q111/R111&gt;$AI$2,R111/Q111&gt;$AI$2))</formula>
    </cfRule>
  </conditionalFormatting>
  <conditionalFormatting sqref="R112">
    <cfRule type="expression" dxfId="4004" priority="2020">
      <formula>IF(Q112&lt;=0,AND(Q112&lt;=0,R112&gt;=1),OR(Q112/R112&gt;$AI$2,R112/Q112&gt;$AI$2))</formula>
    </cfRule>
  </conditionalFormatting>
  <conditionalFormatting sqref="R113">
    <cfRule type="expression" dxfId="4003" priority="2019">
      <formula>IF(Q113&lt;=0,AND(Q113&lt;=0,R113&gt;=1),OR(Q113/R113&gt;$AI$2,R113/Q113&gt;$AI$2))</formula>
    </cfRule>
  </conditionalFormatting>
  <conditionalFormatting sqref="R114">
    <cfRule type="expression" dxfId="4002" priority="2018">
      <formula>IF(Q114&lt;=0,AND(Q114&lt;=0,R114&gt;=1),OR(Q114/R114&gt;$AI$2,R114/Q114&gt;$AI$2))</formula>
    </cfRule>
  </conditionalFormatting>
  <conditionalFormatting sqref="R115">
    <cfRule type="expression" dxfId="4001" priority="2017">
      <formula>IF(Q115&lt;=0,AND(Q115&lt;=0,R115&gt;=1),OR(Q115/R115&gt;$AI$2,R115/Q115&gt;$AI$2))</formula>
    </cfRule>
  </conditionalFormatting>
  <conditionalFormatting sqref="R116">
    <cfRule type="expression" dxfId="4000" priority="2016">
      <formula>IF(Q116&lt;=0,AND(Q116&lt;=0,R116&gt;=1),OR(Q116/R116&gt;$AI$2,R116/Q116&gt;$AI$2))</formula>
    </cfRule>
  </conditionalFormatting>
  <conditionalFormatting sqref="R117">
    <cfRule type="expression" dxfId="3999" priority="2015">
      <formula>IF(Q117&lt;=0,AND(Q117&lt;=0,R117&gt;=1),OR(Q117/R117&gt;$AI$2,R117/Q117&gt;$AI$2))</formula>
    </cfRule>
  </conditionalFormatting>
  <conditionalFormatting sqref="R118">
    <cfRule type="expression" dxfId="3998" priority="2014">
      <formula>IF(Q118&lt;=0,AND(Q118&lt;=0,R118&gt;=1),OR(Q118/R118&gt;$AI$2,R118/Q118&gt;$AI$2))</formula>
    </cfRule>
  </conditionalFormatting>
  <conditionalFormatting sqref="R119">
    <cfRule type="expression" dxfId="3997" priority="2013">
      <formula>IF(Q119&lt;=0,AND(Q119&lt;=0,R119&gt;=1),OR(Q119/R119&gt;$AI$2,R119/Q119&gt;$AI$2))</formula>
    </cfRule>
  </conditionalFormatting>
  <conditionalFormatting sqref="R120">
    <cfRule type="expression" dxfId="3996" priority="2012">
      <formula>IF(Q120&lt;=0,AND(Q120&lt;=0,R120&gt;=1),OR(Q120/R120&gt;$AI$2,R120/Q120&gt;$AI$2))</formula>
    </cfRule>
  </conditionalFormatting>
  <conditionalFormatting sqref="R121">
    <cfRule type="expression" dxfId="3995" priority="2011">
      <formula>IF(Q121&lt;=0,AND(Q121&lt;=0,R121&gt;=1),OR(Q121/R121&gt;$AI$2,R121/Q121&gt;$AI$2))</formula>
    </cfRule>
  </conditionalFormatting>
  <conditionalFormatting sqref="R122">
    <cfRule type="expression" dxfId="3994" priority="2010">
      <formula>IF(Q122&lt;=0,AND(Q122&lt;=0,R122&gt;=1),OR(Q122/R122&gt;$AI$2,R122/Q122&gt;$AI$2))</formula>
    </cfRule>
  </conditionalFormatting>
  <conditionalFormatting sqref="R123">
    <cfRule type="expression" dxfId="3993" priority="2009">
      <formula>IF(Q123&lt;=0,AND(Q123&lt;=0,R123&gt;=1),OR(Q123/R123&gt;$AI$2,R123/Q123&gt;$AI$2))</formula>
    </cfRule>
  </conditionalFormatting>
  <conditionalFormatting sqref="R124">
    <cfRule type="expression" dxfId="3992" priority="2008">
      <formula>IF(Q124&lt;=0,AND(Q124&lt;=0,R124&gt;=1),OR(Q124/R124&gt;$AI$2,R124/Q124&gt;$AI$2))</formula>
    </cfRule>
  </conditionalFormatting>
  <conditionalFormatting sqref="R125">
    <cfRule type="expression" dxfId="3991" priority="2007">
      <formula>IF(Q125&lt;=0,AND(Q125&lt;=0,R125&gt;=1),OR(Q125/R125&gt;$AI$2,R125/Q125&gt;$AI$2))</formula>
    </cfRule>
  </conditionalFormatting>
  <conditionalFormatting sqref="R126">
    <cfRule type="expression" dxfId="3990" priority="2006">
      <formula>IF(Q126&lt;=0,AND(Q126&lt;=0,R126&gt;=1),OR(Q126/R126&gt;$AI$2,R126/Q126&gt;$AI$2))</formula>
    </cfRule>
  </conditionalFormatting>
  <conditionalFormatting sqref="T6">
    <cfRule type="expression" dxfId="3989" priority="1948">
      <formula>IF(S6&lt;=0,AND(S6&lt;=0,T6&gt;=1),OR(S6/T6&gt;$AI$2,T6/S6&gt;$AI$2))</formula>
    </cfRule>
  </conditionalFormatting>
  <conditionalFormatting sqref="T7">
    <cfRule type="expression" dxfId="3988" priority="1947">
      <formula>IF(S7&lt;=0,AND(S7&lt;=0,T7&gt;=1),OR(S7/T7&gt;$AI$2,T7/S7&gt;$AI$2))</formula>
    </cfRule>
  </conditionalFormatting>
  <conditionalFormatting sqref="T8">
    <cfRule type="expression" dxfId="3987" priority="1946">
      <formula>IF(S8&lt;=0,AND(S8&lt;=0,T8&gt;=1),OR(S8/T8&gt;$AI$2,T8/S8&gt;$AI$2))</formula>
    </cfRule>
  </conditionalFormatting>
  <conditionalFormatting sqref="T9">
    <cfRule type="expression" dxfId="3986" priority="1945">
      <formula>IF(S9&lt;=0,AND(S9&lt;=0,T9&gt;=1),OR(S9/T9&gt;$AI$2,T9/S9&gt;$AI$2))</formula>
    </cfRule>
  </conditionalFormatting>
  <conditionalFormatting sqref="T10">
    <cfRule type="expression" dxfId="3985" priority="1944">
      <formula>IF(S10&lt;=0,AND(S10&lt;=0,T10&gt;=1),OR(S10/T10&gt;$AI$2,T10/S10&gt;$AI$2))</formula>
    </cfRule>
  </conditionalFormatting>
  <conditionalFormatting sqref="T11">
    <cfRule type="expression" dxfId="3984" priority="1943">
      <formula>IF(S11&lt;=0,AND(S11&lt;=0,T11&gt;=1),OR(S11/T11&gt;$AI$2,T11/S11&gt;$AI$2))</formula>
    </cfRule>
  </conditionalFormatting>
  <conditionalFormatting sqref="T12">
    <cfRule type="expression" dxfId="3983" priority="1942">
      <formula>IF(S12&lt;=0,AND(S12&lt;=0,T12&gt;=1),OR(S12/T12&gt;$AI$2,T12/S12&gt;$AI$2))</formula>
    </cfRule>
  </conditionalFormatting>
  <conditionalFormatting sqref="T13">
    <cfRule type="expression" dxfId="3982" priority="1941">
      <formula>IF(S13&lt;=0,AND(S13&lt;=0,T13&gt;=1),OR(S13/T13&gt;$AI$2,T13/S13&gt;$AI$2))</formula>
    </cfRule>
  </conditionalFormatting>
  <conditionalFormatting sqref="T14">
    <cfRule type="expression" dxfId="3981" priority="1940">
      <formula>IF(S14&lt;=0,AND(S14&lt;=0,T14&gt;=1),OR(S14/T14&gt;$AI$2,T14/S14&gt;$AI$2))</formula>
    </cfRule>
  </conditionalFormatting>
  <conditionalFormatting sqref="T15">
    <cfRule type="expression" dxfId="3980" priority="1939">
      <formula>IF(S15&lt;=0,AND(S15&lt;=0,T15&gt;=1),OR(S15/T15&gt;$AI$2,T15/S15&gt;$AI$2))</formula>
    </cfRule>
  </conditionalFormatting>
  <conditionalFormatting sqref="T16">
    <cfRule type="expression" dxfId="3979" priority="1938">
      <formula>IF(S16&lt;=0,AND(S16&lt;=0,T16&gt;=1),OR(S16/T16&gt;$AI$2,T16/S16&gt;$AI$2))</formula>
    </cfRule>
  </conditionalFormatting>
  <conditionalFormatting sqref="T17">
    <cfRule type="expression" dxfId="3978" priority="1937">
      <formula>IF(S17&lt;=0,AND(S17&lt;=0,T17&gt;=1),OR(S17/T17&gt;$AI$2,T17/S17&gt;$AI$2))</formula>
    </cfRule>
  </conditionalFormatting>
  <conditionalFormatting sqref="T18">
    <cfRule type="expression" dxfId="3977" priority="1936">
      <formula>IF(S18&lt;=0,AND(S18&lt;=0,T18&gt;=1),OR(S18/T18&gt;$AI$2,T18/S18&gt;$AI$2))</formula>
    </cfRule>
  </conditionalFormatting>
  <conditionalFormatting sqref="T19">
    <cfRule type="expression" dxfId="3976" priority="1935">
      <formula>IF(S19&lt;=0,AND(S19&lt;=0,T19&gt;=1),OR(S19/T19&gt;$AI$2,T19/S19&gt;$AI$2))</formula>
    </cfRule>
  </conditionalFormatting>
  <conditionalFormatting sqref="T20">
    <cfRule type="expression" dxfId="3975" priority="1934">
      <formula>IF(S20&lt;=0,AND(S20&lt;=0,T20&gt;=1),OR(S20/T20&gt;$AI$2,T20/S20&gt;$AI$2))</formula>
    </cfRule>
  </conditionalFormatting>
  <conditionalFormatting sqref="T21">
    <cfRule type="expression" dxfId="3974" priority="1933">
      <formula>IF(S21&lt;=0,AND(S21&lt;=0,T21&gt;=1),OR(S21/T21&gt;$AI$2,T21/S21&gt;$AI$2))</formula>
    </cfRule>
  </conditionalFormatting>
  <conditionalFormatting sqref="T22">
    <cfRule type="expression" dxfId="3973" priority="1932">
      <formula>IF(S22&lt;=0,AND(S22&lt;=0,T22&gt;=1),OR(S22/T22&gt;$AI$2,T22/S22&gt;$AI$2))</formula>
    </cfRule>
  </conditionalFormatting>
  <conditionalFormatting sqref="T23">
    <cfRule type="expression" dxfId="3972" priority="1931">
      <formula>IF(S23&lt;=0,AND(S23&lt;=0,T23&gt;=1),OR(S23/T23&gt;$AI$2,T23/S23&gt;$AI$2))</formula>
    </cfRule>
  </conditionalFormatting>
  <conditionalFormatting sqref="T24">
    <cfRule type="expression" dxfId="3971" priority="1930">
      <formula>IF(S24&lt;=0,AND(S24&lt;=0,T24&gt;=1),OR(S24/T24&gt;$AI$2,T24/S24&gt;$AI$2))</formula>
    </cfRule>
  </conditionalFormatting>
  <conditionalFormatting sqref="T25">
    <cfRule type="expression" dxfId="3970" priority="1929">
      <formula>IF(S25&lt;=0,AND(S25&lt;=0,T25&gt;=1),OR(S25/T25&gt;$AI$2,T25/S25&gt;$AI$2))</formula>
    </cfRule>
  </conditionalFormatting>
  <conditionalFormatting sqref="T26">
    <cfRule type="expression" dxfId="3969" priority="1928">
      <formula>IF(S26&lt;=0,AND(S26&lt;=0,T26&gt;=1),OR(S26/T26&gt;$AI$2,T26/S26&gt;$AI$2))</formula>
    </cfRule>
  </conditionalFormatting>
  <conditionalFormatting sqref="T27">
    <cfRule type="expression" dxfId="3968" priority="1927">
      <formula>IF(S27&lt;=0,AND(S27&lt;=0,T27&gt;=1),OR(S27/T27&gt;$AI$2,T27/S27&gt;$AI$2))</formula>
    </cfRule>
  </conditionalFormatting>
  <conditionalFormatting sqref="T28">
    <cfRule type="expression" dxfId="3967" priority="1926">
      <formula>IF(S28&lt;=0,AND(S28&lt;=0,T28&gt;=1),OR(S28/T28&gt;$AI$2,T28/S28&gt;$AI$2))</formula>
    </cfRule>
  </conditionalFormatting>
  <conditionalFormatting sqref="T29">
    <cfRule type="expression" dxfId="3966" priority="1925">
      <formula>IF(S29&lt;=0,AND(S29&lt;=0,T29&gt;=1),OR(S29/T29&gt;$AI$2,T29/S29&gt;$AI$2))</formula>
    </cfRule>
  </conditionalFormatting>
  <conditionalFormatting sqref="T30">
    <cfRule type="expression" dxfId="3965" priority="1924">
      <formula>IF(S30&lt;=0,AND(S30&lt;=0,T30&gt;=1),OR(S30/T30&gt;$AI$2,T30/S30&gt;$AI$2))</formula>
    </cfRule>
  </conditionalFormatting>
  <conditionalFormatting sqref="T31">
    <cfRule type="expression" dxfId="3964" priority="1923">
      <formula>IF(S31&lt;=0,AND(S31&lt;=0,T31&gt;=1),OR(S31/T31&gt;$AI$2,T31/S31&gt;$AI$2))</formula>
    </cfRule>
  </conditionalFormatting>
  <conditionalFormatting sqref="T32">
    <cfRule type="expression" dxfId="3963" priority="1922">
      <formula>IF(S32&lt;=0,AND(S32&lt;=0,T32&gt;=1),OR(S32/T32&gt;$AI$2,T32/S32&gt;$AI$2))</formula>
    </cfRule>
  </conditionalFormatting>
  <conditionalFormatting sqref="T33">
    <cfRule type="expression" dxfId="3962" priority="1921">
      <formula>IF(S33&lt;=0,AND(S33&lt;=0,T33&gt;=1),OR(S33/T33&gt;$AI$2,T33/S33&gt;$AI$2))</formula>
    </cfRule>
  </conditionalFormatting>
  <conditionalFormatting sqref="T34">
    <cfRule type="expression" dxfId="3961" priority="1920">
      <formula>IF(S34&lt;=0,AND(S34&lt;=0,T34&gt;=1),OR(S34/T34&gt;$AI$2,T34/S34&gt;$AI$2))</formula>
    </cfRule>
  </conditionalFormatting>
  <conditionalFormatting sqref="T35">
    <cfRule type="expression" dxfId="3960" priority="1919">
      <formula>IF(S35&lt;=0,AND(S35&lt;=0,T35&gt;=1),OR(S35/T35&gt;$AI$2,T35/S35&gt;$AI$2))</formula>
    </cfRule>
  </conditionalFormatting>
  <conditionalFormatting sqref="T36">
    <cfRule type="expression" dxfId="3959" priority="1918">
      <formula>IF(S36&lt;=0,AND(S36&lt;=0,T36&gt;=1),OR(S36/T36&gt;$AI$2,T36/S36&gt;$AI$2))</formula>
    </cfRule>
  </conditionalFormatting>
  <conditionalFormatting sqref="T37">
    <cfRule type="expression" dxfId="3958" priority="1917">
      <formula>IF(S37&lt;=0,AND(S37&lt;=0,T37&gt;=1),OR(S37/T37&gt;$AI$2,T37/S37&gt;$AI$2))</formula>
    </cfRule>
  </conditionalFormatting>
  <conditionalFormatting sqref="T38">
    <cfRule type="expression" dxfId="3957" priority="1916">
      <formula>IF(S38&lt;=0,AND(S38&lt;=0,T38&gt;=1),OR(S38/T38&gt;$AI$2,T38/S38&gt;$AI$2))</formula>
    </cfRule>
  </conditionalFormatting>
  <conditionalFormatting sqref="T39">
    <cfRule type="expression" dxfId="3956" priority="1915">
      <formula>IF(S39&lt;=0,AND(S39&lt;=0,T39&gt;=1),OR(S39/T39&gt;$AI$2,T39/S39&gt;$AI$2))</formula>
    </cfRule>
  </conditionalFormatting>
  <conditionalFormatting sqref="T40">
    <cfRule type="expression" dxfId="3955" priority="1914">
      <formula>IF(S40&lt;=0,AND(S40&lt;=0,T40&gt;=1),OR(S40/T40&gt;$AI$2,T40/S40&gt;$AI$2))</formula>
    </cfRule>
  </conditionalFormatting>
  <conditionalFormatting sqref="T41">
    <cfRule type="expression" dxfId="3954" priority="1913">
      <formula>IF(S41&lt;=0,AND(S41&lt;=0,T41&gt;=1),OR(S41/T41&gt;$AI$2,T41/S41&gt;$AI$2))</formula>
    </cfRule>
  </conditionalFormatting>
  <conditionalFormatting sqref="T42">
    <cfRule type="expression" dxfId="3953" priority="1912">
      <formula>IF(S42&lt;=0,AND(S42&lt;=0,T42&gt;=1),OR(S42/T42&gt;$AI$2,T42/S42&gt;$AI$2))</formula>
    </cfRule>
  </conditionalFormatting>
  <conditionalFormatting sqref="T43">
    <cfRule type="expression" dxfId="3952" priority="1911">
      <formula>IF(S43&lt;=0,AND(S43&lt;=0,T43&gt;=1),OR(S43/T43&gt;$AI$2,T43/S43&gt;$AI$2))</formula>
    </cfRule>
  </conditionalFormatting>
  <conditionalFormatting sqref="T44">
    <cfRule type="expression" dxfId="3951" priority="1910">
      <formula>IF(S44&lt;=0,AND(S44&lt;=0,T44&gt;=1),OR(S44/T44&gt;$AI$2,T44/S44&gt;$AI$2))</formula>
    </cfRule>
  </conditionalFormatting>
  <conditionalFormatting sqref="T45">
    <cfRule type="expression" dxfId="3950" priority="1909">
      <formula>IF(S45&lt;=0,AND(S45&lt;=0,T45&gt;=1),OR(S45/T45&gt;$AI$2,T45/S45&gt;$AI$2))</formula>
    </cfRule>
  </conditionalFormatting>
  <conditionalFormatting sqref="T46">
    <cfRule type="expression" dxfId="3949" priority="1908">
      <formula>IF(S46&lt;=0,AND(S46&lt;=0,T46&gt;=1),OR(S46/T46&gt;$AI$2,T46/S46&gt;$AI$2))</formula>
    </cfRule>
  </conditionalFormatting>
  <conditionalFormatting sqref="T47">
    <cfRule type="expression" dxfId="3948" priority="1907">
      <formula>IF(S47&lt;=0,AND(S47&lt;=0,T47&gt;=1),OR(S47/T47&gt;$AI$2,T47/S47&gt;$AI$2))</formula>
    </cfRule>
  </conditionalFormatting>
  <conditionalFormatting sqref="T48">
    <cfRule type="expression" dxfId="3947" priority="1906">
      <formula>IF(S48&lt;=0,AND(S48&lt;=0,T48&gt;=1),OR(S48/T48&gt;$AI$2,T48/S48&gt;$AI$2))</formula>
    </cfRule>
  </conditionalFormatting>
  <conditionalFormatting sqref="T49">
    <cfRule type="expression" dxfId="3946" priority="1905">
      <formula>IF(S49&lt;=0,AND(S49&lt;=0,T49&gt;=1),OR(S49/T49&gt;$AI$2,T49/S49&gt;$AI$2))</formula>
    </cfRule>
  </conditionalFormatting>
  <conditionalFormatting sqref="T50">
    <cfRule type="expression" dxfId="3945" priority="1904">
      <formula>IF(S50&lt;=0,AND(S50&lt;=0,T50&gt;=1),OR(S50/T50&gt;$AI$2,T50/S50&gt;$AI$2))</formula>
    </cfRule>
  </conditionalFormatting>
  <conditionalFormatting sqref="T51">
    <cfRule type="expression" dxfId="3944" priority="1903">
      <formula>IF(S51&lt;=0,AND(S51&lt;=0,T51&gt;=1),OR(S51/T51&gt;$AI$2,T51/S51&gt;$AI$2))</formula>
    </cfRule>
  </conditionalFormatting>
  <conditionalFormatting sqref="T52">
    <cfRule type="expression" dxfId="3943" priority="1902">
      <formula>IF(S52&lt;=0,AND(S52&lt;=0,T52&gt;=1),OR(S52/T52&gt;$AI$2,T52/S52&gt;$AI$2))</formula>
    </cfRule>
  </conditionalFormatting>
  <conditionalFormatting sqref="T53">
    <cfRule type="expression" dxfId="3942" priority="1901">
      <formula>IF(S53&lt;=0,AND(S53&lt;=0,T53&gt;=1),OR(S53/T53&gt;$AI$2,T53/S53&gt;$AI$2))</formula>
    </cfRule>
  </conditionalFormatting>
  <conditionalFormatting sqref="T54">
    <cfRule type="expression" dxfId="3941" priority="1900">
      <formula>IF(S54&lt;=0,AND(S54&lt;=0,T54&gt;=1),OR(S54/T54&gt;$AI$2,T54/S54&gt;$AI$2))</formula>
    </cfRule>
  </conditionalFormatting>
  <conditionalFormatting sqref="T55">
    <cfRule type="expression" dxfId="3940" priority="1899">
      <formula>IF(S55&lt;=0,AND(S55&lt;=0,T55&gt;=1),OR(S55/T55&gt;$AI$2,T55/S55&gt;$AI$2))</formula>
    </cfRule>
  </conditionalFormatting>
  <conditionalFormatting sqref="T56">
    <cfRule type="expression" dxfId="3939" priority="1898">
      <formula>IF(S56&lt;=0,AND(S56&lt;=0,T56&gt;=1),OR(S56/T56&gt;$AI$2,T56/S56&gt;$AI$2))</formula>
    </cfRule>
  </conditionalFormatting>
  <conditionalFormatting sqref="T57">
    <cfRule type="expression" dxfId="3938" priority="1897">
      <formula>IF(S57&lt;=0,AND(S57&lt;=0,T57&gt;=1),OR(S57/T57&gt;$AI$2,T57/S57&gt;$AI$2))</formula>
    </cfRule>
  </conditionalFormatting>
  <conditionalFormatting sqref="T58">
    <cfRule type="expression" dxfId="3937" priority="1896">
      <formula>IF(S58&lt;=0,AND(S58&lt;=0,T58&gt;=1),OR(S58/T58&gt;$AI$2,T58/S58&gt;$AI$2))</formula>
    </cfRule>
  </conditionalFormatting>
  <conditionalFormatting sqref="T59">
    <cfRule type="expression" dxfId="3936" priority="1895">
      <formula>IF(S59&lt;=0,AND(S59&lt;=0,T59&gt;=1),OR(S59/T59&gt;$AI$2,T59/S59&gt;$AI$2))</formula>
    </cfRule>
  </conditionalFormatting>
  <conditionalFormatting sqref="T60">
    <cfRule type="expression" dxfId="3935" priority="1894">
      <formula>IF(S60&lt;=0,AND(S60&lt;=0,T60&gt;=1),OR(S60/T60&gt;$AI$2,T60/S60&gt;$AI$2))</formula>
    </cfRule>
  </conditionalFormatting>
  <conditionalFormatting sqref="T61">
    <cfRule type="expression" dxfId="3934" priority="1893">
      <formula>IF(S61&lt;=0,AND(S61&lt;=0,T61&gt;=1),OR(S61/T61&gt;$AI$2,T61/S61&gt;$AI$2))</formula>
    </cfRule>
  </conditionalFormatting>
  <conditionalFormatting sqref="T62">
    <cfRule type="expression" dxfId="3933" priority="1892">
      <formula>IF(S62&lt;=0,AND(S62&lt;=0,T62&gt;=1),OR(S62/T62&gt;$AI$2,T62/S62&gt;$AI$2))</formula>
    </cfRule>
  </conditionalFormatting>
  <conditionalFormatting sqref="T63">
    <cfRule type="expression" dxfId="3932" priority="1891">
      <formula>IF(S63&lt;=0,AND(S63&lt;=0,T63&gt;=1),OR(S63/T63&gt;$AI$2,T63/S63&gt;$AI$2))</formula>
    </cfRule>
  </conditionalFormatting>
  <conditionalFormatting sqref="T64">
    <cfRule type="expression" dxfId="3931" priority="1890">
      <formula>IF(S64&lt;=0,AND(S64&lt;=0,T64&gt;=1),OR(S64/T64&gt;$AI$2,T64/S64&gt;$AI$2))</formula>
    </cfRule>
  </conditionalFormatting>
  <conditionalFormatting sqref="T65">
    <cfRule type="expression" dxfId="3930" priority="1889">
      <formula>IF(S65&lt;=0,AND(S65&lt;=0,T65&gt;=1),OR(S65/T65&gt;$AI$2,T65/S65&gt;$AI$2))</formula>
    </cfRule>
  </conditionalFormatting>
  <conditionalFormatting sqref="T66">
    <cfRule type="expression" dxfId="3929" priority="1888">
      <formula>IF(S66&lt;=0,AND(S66&lt;=0,T66&gt;=1),OR(S66/T66&gt;$AI$2,T66/S66&gt;$AI$2))</formula>
    </cfRule>
  </conditionalFormatting>
  <conditionalFormatting sqref="T67">
    <cfRule type="expression" dxfId="3928" priority="1887">
      <formula>IF(S67&lt;=0,AND(S67&lt;=0,T67&gt;=1),OR(S67/T67&gt;$AI$2,T67/S67&gt;$AI$2))</formula>
    </cfRule>
  </conditionalFormatting>
  <conditionalFormatting sqref="T68">
    <cfRule type="expression" dxfId="3927" priority="1886">
      <formula>IF(S68&lt;=0,AND(S68&lt;=0,T68&gt;=1),OR(S68/T68&gt;$AI$2,T68/S68&gt;$AI$2))</formula>
    </cfRule>
  </conditionalFormatting>
  <conditionalFormatting sqref="T69">
    <cfRule type="expression" dxfId="3926" priority="1885">
      <formula>IF(S69&lt;=0,AND(S69&lt;=0,T69&gt;=1),OR(S69/T69&gt;$AI$2,T69/S69&gt;$AI$2))</formula>
    </cfRule>
  </conditionalFormatting>
  <conditionalFormatting sqref="T70">
    <cfRule type="expression" dxfId="3925" priority="1884">
      <formula>IF(S70&lt;=0,AND(S70&lt;=0,T70&gt;=1),OR(S70/T70&gt;$AI$2,T70/S70&gt;$AI$2))</formula>
    </cfRule>
  </conditionalFormatting>
  <conditionalFormatting sqref="T71">
    <cfRule type="expression" dxfId="3924" priority="1883">
      <formula>IF(S71&lt;=0,AND(S71&lt;=0,T71&gt;=1),OR(S71/T71&gt;$AI$2,T71/S71&gt;$AI$2))</formula>
    </cfRule>
  </conditionalFormatting>
  <conditionalFormatting sqref="T72">
    <cfRule type="expression" dxfId="3923" priority="1882">
      <formula>IF(S72&lt;=0,AND(S72&lt;=0,T72&gt;=1),OR(S72/T72&gt;$AI$2,T72/S72&gt;$AI$2))</formula>
    </cfRule>
  </conditionalFormatting>
  <conditionalFormatting sqref="T73">
    <cfRule type="expression" dxfId="3922" priority="1881">
      <formula>IF(S73&lt;=0,AND(S73&lt;=0,T73&gt;=1),OR(S73/T73&gt;$AI$2,T73/S73&gt;$AI$2))</formula>
    </cfRule>
  </conditionalFormatting>
  <conditionalFormatting sqref="T74">
    <cfRule type="expression" dxfId="3921" priority="1880">
      <formula>IF(S74&lt;=0,AND(S74&lt;=0,T74&gt;=1),OR(S74/T74&gt;$AI$2,T74/S74&gt;$AI$2))</formula>
    </cfRule>
  </conditionalFormatting>
  <conditionalFormatting sqref="T75">
    <cfRule type="expression" dxfId="3920" priority="1879">
      <formula>IF(S75&lt;=0,AND(S75&lt;=0,T75&gt;=1),OR(S75/T75&gt;$AI$2,T75/S75&gt;$AI$2))</formula>
    </cfRule>
  </conditionalFormatting>
  <conditionalFormatting sqref="T76">
    <cfRule type="expression" dxfId="3919" priority="1878">
      <formula>IF(S76&lt;=0,AND(S76&lt;=0,T76&gt;=1),OR(S76/T76&gt;$AI$2,T76/S76&gt;$AI$2))</formula>
    </cfRule>
  </conditionalFormatting>
  <conditionalFormatting sqref="T77">
    <cfRule type="expression" dxfId="3918" priority="1877">
      <formula>IF(S77&lt;=0,AND(S77&lt;=0,T77&gt;=1),OR(S77/T77&gt;$AI$2,T77/S77&gt;$AI$2))</formula>
    </cfRule>
  </conditionalFormatting>
  <conditionalFormatting sqref="T78">
    <cfRule type="expression" dxfId="3917" priority="1876">
      <formula>IF(S78&lt;=0,AND(S78&lt;=0,T78&gt;=1),OR(S78/T78&gt;$AI$2,T78/S78&gt;$AI$2))</formula>
    </cfRule>
  </conditionalFormatting>
  <conditionalFormatting sqref="T79">
    <cfRule type="expression" dxfId="3916" priority="1875">
      <formula>IF(S79&lt;=0,AND(S79&lt;=0,T79&gt;=1),OR(S79/T79&gt;$AI$2,T79/S79&gt;$AI$2))</formula>
    </cfRule>
  </conditionalFormatting>
  <conditionalFormatting sqref="T80">
    <cfRule type="expression" dxfId="3915" priority="1874">
      <formula>IF(S80&lt;=0,AND(S80&lt;=0,T80&gt;=1),OR(S80/T80&gt;$AI$2,T80/S80&gt;$AI$2))</formula>
    </cfRule>
  </conditionalFormatting>
  <conditionalFormatting sqref="T81">
    <cfRule type="expression" dxfId="3914" priority="1873">
      <formula>IF(S81&lt;=0,AND(S81&lt;=0,T81&gt;=1),OR(S81/T81&gt;$AI$2,T81/S81&gt;$AI$2))</formula>
    </cfRule>
  </conditionalFormatting>
  <conditionalFormatting sqref="T82">
    <cfRule type="expression" dxfId="3913" priority="1872">
      <formula>IF(S82&lt;=0,AND(S82&lt;=0,T82&gt;=1),OR(S82/T82&gt;$AI$2,T82/S82&gt;$AI$2))</formula>
    </cfRule>
  </conditionalFormatting>
  <conditionalFormatting sqref="T83">
    <cfRule type="expression" dxfId="3912" priority="1871">
      <formula>IF(S83&lt;=0,AND(S83&lt;=0,T83&gt;=1),OR(S83/T83&gt;$AI$2,T83/S83&gt;$AI$2))</formula>
    </cfRule>
  </conditionalFormatting>
  <conditionalFormatting sqref="T84">
    <cfRule type="expression" dxfId="3911" priority="1870">
      <formula>IF(S84&lt;=0,AND(S84&lt;=0,T84&gt;=1),OR(S84/T84&gt;$AI$2,T84/S84&gt;$AI$2))</formula>
    </cfRule>
  </conditionalFormatting>
  <conditionalFormatting sqref="T85">
    <cfRule type="expression" dxfId="3910" priority="1869">
      <formula>IF(S85&lt;=0,AND(S85&lt;=0,T85&gt;=1),OR(S85/T85&gt;$AI$2,T85/S85&gt;$AI$2))</formula>
    </cfRule>
  </conditionalFormatting>
  <conditionalFormatting sqref="T86">
    <cfRule type="expression" dxfId="3909" priority="1868">
      <formula>IF(S86&lt;=0,AND(S86&lt;=0,T86&gt;=1),OR(S86/T86&gt;$AI$2,T86/S86&gt;$AI$2))</formula>
    </cfRule>
  </conditionalFormatting>
  <conditionalFormatting sqref="T87">
    <cfRule type="expression" dxfId="3908" priority="1867">
      <formula>IF(S87&lt;=0,AND(S87&lt;=0,T87&gt;=1),OR(S87/T87&gt;$AI$2,T87/S87&gt;$AI$2))</formula>
    </cfRule>
  </conditionalFormatting>
  <conditionalFormatting sqref="T88">
    <cfRule type="expression" dxfId="3907" priority="1866">
      <formula>IF(S88&lt;=0,AND(S88&lt;=0,T88&gt;=1),OR(S88/T88&gt;$AI$2,T88/S88&gt;$AI$2))</formula>
    </cfRule>
  </conditionalFormatting>
  <conditionalFormatting sqref="T89">
    <cfRule type="expression" dxfId="3906" priority="1865">
      <formula>IF(S89&lt;=0,AND(S89&lt;=0,T89&gt;=1),OR(S89/T89&gt;$AI$2,T89/S89&gt;$AI$2))</formula>
    </cfRule>
  </conditionalFormatting>
  <conditionalFormatting sqref="T90">
    <cfRule type="expression" dxfId="3905" priority="1864">
      <formula>IF(S90&lt;=0,AND(S90&lt;=0,T90&gt;=1),OR(S90/T90&gt;$AI$2,T90/S90&gt;$AI$2))</formula>
    </cfRule>
  </conditionalFormatting>
  <conditionalFormatting sqref="T91">
    <cfRule type="expression" dxfId="3904" priority="1863">
      <formula>IF(S91&lt;=0,AND(S91&lt;=0,T91&gt;=1),OR(S91/T91&gt;$AI$2,T91/S91&gt;$AI$2))</formula>
    </cfRule>
  </conditionalFormatting>
  <conditionalFormatting sqref="T92">
    <cfRule type="expression" dxfId="3903" priority="1862">
      <formula>IF(S92&lt;=0,AND(S92&lt;=0,T92&gt;=1),OR(S92/T92&gt;$AI$2,T92/S92&gt;$AI$2))</formula>
    </cfRule>
  </conditionalFormatting>
  <conditionalFormatting sqref="T93">
    <cfRule type="expression" dxfId="3902" priority="1861">
      <formula>IF(S93&lt;=0,AND(S93&lt;=0,T93&gt;=1),OR(S93/T93&gt;$AI$2,T93/S93&gt;$AI$2))</formula>
    </cfRule>
  </conditionalFormatting>
  <conditionalFormatting sqref="T94">
    <cfRule type="expression" dxfId="3901" priority="1860">
      <formula>IF(S94&lt;=0,AND(S94&lt;=0,T94&gt;=1),OR(S94/T94&gt;$AI$2,T94/S94&gt;$AI$2))</formula>
    </cfRule>
  </conditionalFormatting>
  <conditionalFormatting sqref="T95">
    <cfRule type="expression" dxfId="3900" priority="1859">
      <formula>IF(S95&lt;=0,AND(S95&lt;=0,T95&gt;=1),OR(S95/T95&gt;$AI$2,T95/S95&gt;$AI$2))</formula>
    </cfRule>
  </conditionalFormatting>
  <conditionalFormatting sqref="T96">
    <cfRule type="expression" dxfId="3899" priority="1858">
      <formula>IF(S96&lt;=0,AND(S96&lt;=0,T96&gt;=1),OR(S96/T96&gt;$AI$2,T96/S96&gt;$AI$2))</formula>
    </cfRule>
  </conditionalFormatting>
  <conditionalFormatting sqref="T97">
    <cfRule type="expression" dxfId="3898" priority="1857">
      <formula>IF(S97&lt;=0,AND(S97&lt;=0,T97&gt;=1),OR(S97/T97&gt;$AI$2,T97/S97&gt;$AI$2))</formula>
    </cfRule>
  </conditionalFormatting>
  <conditionalFormatting sqref="T98">
    <cfRule type="expression" dxfId="3897" priority="1856">
      <formula>IF(S98&lt;=0,AND(S98&lt;=0,T98&gt;=1),OR(S98/T98&gt;$AI$2,T98/S98&gt;$AI$2))</formula>
    </cfRule>
  </conditionalFormatting>
  <conditionalFormatting sqref="T99">
    <cfRule type="expression" dxfId="3896" priority="1855">
      <formula>IF(S99&lt;=0,AND(S99&lt;=0,T99&gt;=1),OR(S99/T99&gt;$AI$2,T99/S99&gt;$AI$2))</formula>
    </cfRule>
  </conditionalFormatting>
  <conditionalFormatting sqref="T100">
    <cfRule type="expression" dxfId="3895" priority="1854">
      <formula>IF(S100&lt;=0,AND(S100&lt;=0,T100&gt;=1),OR(S100/T100&gt;$AI$2,T100/S100&gt;$AI$2))</formula>
    </cfRule>
  </conditionalFormatting>
  <conditionalFormatting sqref="T101">
    <cfRule type="expression" dxfId="3894" priority="1853">
      <formula>IF(S101&lt;=0,AND(S101&lt;=0,T101&gt;=1),OR(S101/T101&gt;$AI$2,T101/S101&gt;$AI$2))</formula>
    </cfRule>
  </conditionalFormatting>
  <conditionalFormatting sqref="T102">
    <cfRule type="expression" dxfId="3893" priority="1852">
      <formula>IF(S102&lt;=0,AND(S102&lt;=0,T102&gt;=1),OR(S102/T102&gt;$AI$2,T102/S102&gt;$AI$2))</formula>
    </cfRule>
  </conditionalFormatting>
  <conditionalFormatting sqref="T103">
    <cfRule type="expression" dxfId="3892" priority="1851">
      <formula>IF(S103&lt;=0,AND(S103&lt;=0,T103&gt;=1),OR(S103/T103&gt;$AI$2,T103/S103&gt;$AI$2))</formula>
    </cfRule>
  </conditionalFormatting>
  <conditionalFormatting sqref="T104">
    <cfRule type="expression" dxfId="3891" priority="1850">
      <formula>IF(S104&lt;=0,AND(S104&lt;=0,T104&gt;=1),OR(S104/T104&gt;$AI$2,T104/S104&gt;$AI$2))</formula>
    </cfRule>
  </conditionalFormatting>
  <conditionalFormatting sqref="T105">
    <cfRule type="expression" dxfId="3890" priority="1849">
      <formula>IF(S105&lt;=0,AND(S105&lt;=0,T105&gt;=1),OR(S105/T105&gt;$AI$2,T105/S105&gt;$AI$2))</formula>
    </cfRule>
  </conditionalFormatting>
  <conditionalFormatting sqref="T106">
    <cfRule type="expression" dxfId="3889" priority="1848">
      <formula>IF(S106&lt;=0,AND(S106&lt;=0,T106&gt;=1),OR(S106/T106&gt;$AI$2,T106/S106&gt;$AI$2))</formula>
    </cfRule>
  </conditionalFormatting>
  <conditionalFormatting sqref="T107">
    <cfRule type="expression" dxfId="3888" priority="1847">
      <formula>IF(S107&lt;=0,AND(S107&lt;=0,T107&gt;=1),OR(S107/T107&gt;$AI$2,T107/S107&gt;$AI$2))</formula>
    </cfRule>
  </conditionalFormatting>
  <conditionalFormatting sqref="T108">
    <cfRule type="expression" dxfId="3887" priority="1846">
      <formula>IF(S108&lt;=0,AND(S108&lt;=0,T108&gt;=1),OR(S108/T108&gt;$AI$2,T108/S108&gt;$AI$2))</formula>
    </cfRule>
  </conditionalFormatting>
  <conditionalFormatting sqref="T109">
    <cfRule type="expression" dxfId="3886" priority="1845">
      <formula>IF(S109&lt;=0,AND(S109&lt;=0,T109&gt;=1),OR(S109/T109&gt;$AI$2,T109/S109&gt;$AI$2))</formula>
    </cfRule>
  </conditionalFormatting>
  <conditionalFormatting sqref="T110">
    <cfRule type="expression" dxfId="3885" priority="1844">
      <formula>IF(S110&lt;=0,AND(S110&lt;=0,T110&gt;=1),OR(S110/T110&gt;$AI$2,T110/S110&gt;$AI$2))</formula>
    </cfRule>
  </conditionalFormatting>
  <conditionalFormatting sqref="T111">
    <cfRule type="expression" dxfId="3884" priority="1843">
      <formula>IF(S111&lt;=0,AND(S111&lt;=0,T111&gt;=1),OR(S111/T111&gt;$AI$2,T111/S111&gt;$AI$2))</formula>
    </cfRule>
  </conditionalFormatting>
  <conditionalFormatting sqref="T112">
    <cfRule type="expression" dxfId="3883" priority="1842">
      <formula>IF(S112&lt;=0,AND(S112&lt;=0,T112&gt;=1),OR(S112/T112&gt;$AI$2,T112/S112&gt;$AI$2))</formula>
    </cfRule>
  </conditionalFormatting>
  <conditionalFormatting sqref="T113">
    <cfRule type="expression" dxfId="3882" priority="1841">
      <formula>IF(S113&lt;=0,AND(S113&lt;=0,T113&gt;=1),OR(S113/T113&gt;$AI$2,T113/S113&gt;$AI$2))</formula>
    </cfRule>
  </conditionalFormatting>
  <conditionalFormatting sqref="T114">
    <cfRule type="expression" dxfId="3881" priority="1840">
      <formula>IF(S114&lt;=0,AND(S114&lt;=0,T114&gt;=1),OR(S114/T114&gt;$AI$2,T114/S114&gt;$AI$2))</formula>
    </cfRule>
  </conditionalFormatting>
  <conditionalFormatting sqref="T115">
    <cfRule type="expression" dxfId="3880" priority="1839">
      <formula>IF(S115&lt;=0,AND(S115&lt;=0,T115&gt;=1),OR(S115/T115&gt;$AI$2,T115/S115&gt;$AI$2))</formula>
    </cfRule>
  </conditionalFormatting>
  <conditionalFormatting sqref="T116">
    <cfRule type="expression" dxfId="3879" priority="1838">
      <formula>IF(S116&lt;=0,AND(S116&lt;=0,T116&gt;=1),OR(S116/T116&gt;$AI$2,T116/S116&gt;$AI$2))</formula>
    </cfRule>
  </conditionalFormatting>
  <conditionalFormatting sqref="T117">
    <cfRule type="expression" dxfId="3878" priority="1837">
      <formula>IF(S117&lt;=0,AND(S117&lt;=0,T117&gt;=1),OR(S117/T117&gt;$AI$2,T117/S117&gt;$AI$2))</formula>
    </cfRule>
  </conditionalFormatting>
  <conditionalFormatting sqref="T118">
    <cfRule type="expression" dxfId="3877" priority="1836">
      <formula>IF(S118&lt;=0,AND(S118&lt;=0,T118&gt;=1),OR(S118/T118&gt;$AI$2,T118/S118&gt;$AI$2))</formula>
    </cfRule>
  </conditionalFormatting>
  <conditionalFormatting sqref="T119">
    <cfRule type="expression" dxfId="3876" priority="1835">
      <formula>IF(S119&lt;=0,AND(S119&lt;=0,T119&gt;=1),OR(S119/T119&gt;$AI$2,T119/S119&gt;$AI$2))</formula>
    </cfRule>
  </conditionalFormatting>
  <conditionalFormatting sqref="T120">
    <cfRule type="expression" dxfId="3875" priority="1834">
      <formula>IF(S120&lt;=0,AND(S120&lt;=0,T120&gt;=1),OR(S120/T120&gt;$AI$2,T120/S120&gt;$AI$2))</formula>
    </cfRule>
  </conditionalFormatting>
  <conditionalFormatting sqref="T121">
    <cfRule type="expression" dxfId="3874" priority="1833">
      <formula>IF(S121&lt;=0,AND(S121&lt;=0,T121&gt;=1),OR(S121/T121&gt;$AI$2,T121/S121&gt;$AI$2))</formula>
    </cfRule>
  </conditionalFormatting>
  <conditionalFormatting sqref="T122">
    <cfRule type="expression" dxfId="3873" priority="1832">
      <formula>IF(S122&lt;=0,AND(S122&lt;=0,T122&gt;=1),OR(S122/T122&gt;$AI$2,T122/S122&gt;$AI$2))</formula>
    </cfRule>
  </conditionalFormatting>
  <conditionalFormatting sqref="T123">
    <cfRule type="expression" dxfId="3872" priority="1831">
      <formula>IF(S123&lt;=0,AND(S123&lt;=0,T123&gt;=1),OR(S123/T123&gt;$AI$2,T123/S123&gt;$AI$2))</formula>
    </cfRule>
  </conditionalFormatting>
  <conditionalFormatting sqref="T124">
    <cfRule type="expression" dxfId="3871" priority="1830">
      <formula>IF(S124&lt;=0,AND(S124&lt;=0,T124&gt;=1),OR(S124/T124&gt;$AI$2,T124/S124&gt;$AI$2))</formula>
    </cfRule>
  </conditionalFormatting>
  <conditionalFormatting sqref="T125">
    <cfRule type="expression" dxfId="3870" priority="1829">
      <formula>IF(S125&lt;=0,AND(S125&lt;=0,T125&gt;=1),OR(S125/T125&gt;$AI$2,T125/S125&gt;$AI$2))</formula>
    </cfRule>
  </conditionalFormatting>
  <conditionalFormatting sqref="T126">
    <cfRule type="expression" dxfId="3869" priority="1828">
      <formula>IF(S126&lt;=0,AND(S126&lt;=0,T126&gt;=1),OR(S126/T126&gt;$AI$2,T126/S126&gt;$AI$2))</formula>
    </cfRule>
  </conditionalFormatting>
  <conditionalFormatting sqref="V6">
    <cfRule type="expression" dxfId="3868" priority="1770">
      <formula>IF(U6&lt;=0,AND(U6&lt;=0,V6&gt;=1),OR(U6/V6&gt;$AI$2,V6/U6&gt;$AI$2))</formula>
    </cfRule>
  </conditionalFormatting>
  <conditionalFormatting sqref="V7">
    <cfRule type="expression" dxfId="3867" priority="1769">
      <formula>IF(U7&lt;=0,AND(U7&lt;=0,V7&gt;=1),OR(U7/V7&gt;$AI$2,V7/U7&gt;$AI$2))</formula>
    </cfRule>
  </conditionalFormatting>
  <conditionalFormatting sqref="V8">
    <cfRule type="expression" dxfId="3866" priority="1768">
      <formula>IF(U8&lt;=0,AND(U8&lt;=0,V8&gt;=1),OR(U8/V8&gt;$AI$2,V8/U8&gt;$AI$2))</formula>
    </cfRule>
  </conditionalFormatting>
  <conditionalFormatting sqref="V9">
    <cfRule type="expression" dxfId="3865" priority="1767">
      <formula>IF(U9&lt;=0,AND(U9&lt;=0,V9&gt;=1),OR(U9/V9&gt;$AI$2,V9/U9&gt;$AI$2))</formula>
    </cfRule>
  </conditionalFormatting>
  <conditionalFormatting sqref="V10">
    <cfRule type="expression" dxfId="3864" priority="1766">
      <formula>IF(U10&lt;=0,AND(U10&lt;=0,V10&gt;=1),OR(U10/V10&gt;$AI$2,V10/U10&gt;$AI$2))</formula>
    </cfRule>
  </conditionalFormatting>
  <conditionalFormatting sqref="V11">
    <cfRule type="expression" dxfId="3863" priority="1765">
      <formula>IF(U11&lt;=0,AND(U11&lt;=0,V11&gt;=1),OR(U11/V11&gt;$AI$2,V11/U11&gt;$AI$2))</formula>
    </cfRule>
  </conditionalFormatting>
  <conditionalFormatting sqref="V12">
    <cfRule type="expression" dxfId="3862" priority="1764">
      <formula>IF(U12&lt;=0,AND(U12&lt;=0,V12&gt;=1),OR(U12/V12&gt;$AI$2,V12/U12&gt;$AI$2))</formula>
    </cfRule>
  </conditionalFormatting>
  <conditionalFormatting sqref="V13">
    <cfRule type="expression" dxfId="3861" priority="1763">
      <formula>IF(U13&lt;=0,AND(U13&lt;=0,V13&gt;=1),OR(U13/V13&gt;$AI$2,V13/U13&gt;$AI$2))</formula>
    </cfRule>
  </conditionalFormatting>
  <conditionalFormatting sqref="V14">
    <cfRule type="expression" dxfId="3860" priority="1762">
      <formula>IF(U14&lt;=0,AND(U14&lt;=0,V14&gt;=1),OR(U14/V14&gt;$AI$2,V14/U14&gt;$AI$2))</formula>
    </cfRule>
  </conditionalFormatting>
  <conditionalFormatting sqref="V15">
    <cfRule type="expression" dxfId="3859" priority="1761">
      <formula>IF(U15&lt;=0,AND(U15&lt;=0,V15&gt;=1),OR(U15/V15&gt;$AI$2,V15/U15&gt;$AI$2))</formula>
    </cfRule>
  </conditionalFormatting>
  <conditionalFormatting sqref="V16">
    <cfRule type="expression" dxfId="3858" priority="1760">
      <formula>IF(U16&lt;=0,AND(U16&lt;=0,V16&gt;=1),OR(U16/V16&gt;$AI$2,V16/U16&gt;$AI$2))</formula>
    </cfRule>
  </conditionalFormatting>
  <conditionalFormatting sqref="V17">
    <cfRule type="expression" dxfId="3857" priority="1759">
      <formula>IF(U17&lt;=0,AND(U17&lt;=0,V17&gt;=1),OR(U17/V17&gt;$AI$2,V17/U17&gt;$AI$2))</formula>
    </cfRule>
  </conditionalFormatting>
  <conditionalFormatting sqref="V18">
    <cfRule type="expression" dxfId="3856" priority="1758">
      <formula>IF(U18&lt;=0,AND(U18&lt;=0,V18&gt;=1),OR(U18/V18&gt;$AI$2,V18/U18&gt;$AI$2))</formula>
    </cfRule>
  </conditionalFormatting>
  <conditionalFormatting sqref="V19">
    <cfRule type="expression" dxfId="3855" priority="1757">
      <formula>IF(U19&lt;=0,AND(U19&lt;=0,V19&gt;=1),OR(U19/V19&gt;$AI$2,V19/U19&gt;$AI$2))</formula>
    </cfRule>
  </conditionalFormatting>
  <conditionalFormatting sqref="V20">
    <cfRule type="expression" dxfId="3854" priority="1756">
      <formula>IF(U20&lt;=0,AND(U20&lt;=0,V20&gt;=1),OR(U20/V20&gt;$AI$2,V20/U20&gt;$AI$2))</formula>
    </cfRule>
  </conditionalFormatting>
  <conditionalFormatting sqref="V21">
    <cfRule type="expression" dxfId="3853" priority="1755">
      <formula>IF(U21&lt;=0,AND(U21&lt;=0,V21&gt;=1),OR(U21/V21&gt;$AI$2,V21/U21&gt;$AI$2))</formula>
    </cfRule>
  </conditionalFormatting>
  <conditionalFormatting sqref="V22">
    <cfRule type="expression" dxfId="3852" priority="1754">
      <formula>IF(U22&lt;=0,AND(U22&lt;=0,V22&gt;=1),OR(U22/V22&gt;$AI$2,V22/U22&gt;$AI$2))</formula>
    </cfRule>
  </conditionalFormatting>
  <conditionalFormatting sqref="V23">
    <cfRule type="expression" dxfId="3851" priority="1753">
      <formula>IF(U23&lt;=0,AND(U23&lt;=0,V23&gt;=1),OR(U23/V23&gt;$AI$2,V23/U23&gt;$AI$2))</formula>
    </cfRule>
  </conditionalFormatting>
  <conditionalFormatting sqref="V24">
    <cfRule type="expression" dxfId="3850" priority="1752">
      <formula>IF(U24&lt;=0,AND(U24&lt;=0,V24&gt;=1),OR(U24/V24&gt;$AI$2,V24/U24&gt;$AI$2))</formula>
    </cfRule>
  </conditionalFormatting>
  <conditionalFormatting sqref="V25">
    <cfRule type="expression" dxfId="3849" priority="1751">
      <formula>IF(U25&lt;=0,AND(U25&lt;=0,V25&gt;=1),OR(U25/V25&gt;$AI$2,V25/U25&gt;$AI$2))</formula>
    </cfRule>
  </conditionalFormatting>
  <conditionalFormatting sqref="V26">
    <cfRule type="expression" dxfId="3848" priority="1750">
      <formula>IF(U26&lt;=0,AND(U26&lt;=0,V26&gt;=1),OR(U26/V26&gt;$AI$2,V26/U26&gt;$AI$2))</formula>
    </cfRule>
  </conditionalFormatting>
  <conditionalFormatting sqref="V27">
    <cfRule type="expression" dxfId="3847" priority="1749">
      <formula>IF(U27&lt;=0,AND(U27&lt;=0,V27&gt;=1),OR(U27/V27&gt;$AI$2,V27/U27&gt;$AI$2))</formula>
    </cfRule>
  </conditionalFormatting>
  <conditionalFormatting sqref="V28">
    <cfRule type="expression" dxfId="3846" priority="1748">
      <formula>IF(U28&lt;=0,AND(U28&lt;=0,V28&gt;=1),OR(U28/V28&gt;$AI$2,V28/U28&gt;$AI$2))</formula>
    </cfRule>
  </conditionalFormatting>
  <conditionalFormatting sqref="V29">
    <cfRule type="expression" dxfId="3845" priority="1747">
      <formula>IF(U29&lt;=0,AND(U29&lt;=0,V29&gt;=1),OR(U29/V29&gt;$AI$2,V29/U29&gt;$AI$2))</formula>
    </cfRule>
  </conditionalFormatting>
  <conditionalFormatting sqref="V30">
    <cfRule type="expression" dxfId="3844" priority="1746">
      <formula>IF(U30&lt;=0,AND(U30&lt;=0,V30&gt;=1),OR(U30/V30&gt;$AI$2,V30/U30&gt;$AI$2))</formula>
    </cfRule>
  </conditionalFormatting>
  <conditionalFormatting sqref="V31">
    <cfRule type="expression" dxfId="3843" priority="1745">
      <formula>IF(U31&lt;=0,AND(U31&lt;=0,V31&gt;=1),OR(U31/V31&gt;$AI$2,V31/U31&gt;$AI$2))</formula>
    </cfRule>
  </conditionalFormatting>
  <conditionalFormatting sqref="V32">
    <cfRule type="expression" dxfId="3842" priority="1744">
      <formula>IF(U32&lt;=0,AND(U32&lt;=0,V32&gt;=1),OR(U32/V32&gt;$AI$2,V32/U32&gt;$AI$2))</formula>
    </cfRule>
  </conditionalFormatting>
  <conditionalFormatting sqref="V33">
    <cfRule type="expression" dxfId="3841" priority="1743">
      <formula>IF(U33&lt;=0,AND(U33&lt;=0,V33&gt;=1),OR(U33/V33&gt;$AI$2,V33/U33&gt;$AI$2))</formula>
    </cfRule>
  </conditionalFormatting>
  <conditionalFormatting sqref="V34">
    <cfRule type="expression" dxfId="3840" priority="1742">
      <formula>IF(U34&lt;=0,AND(U34&lt;=0,V34&gt;=1),OR(U34/V34&gt;$AI$2,V34/U34&gt;$AI$2))</formula>
    </cfRule>
  </conditionalFormatting>
  <conditionalFormatting sqref="V35">
    <cfRule type="expression" dxfId="3839" priority="1741">
      <formula>IF(U35&lt;=0,AND(U35&lt;=0,V35&gt;=1),OR(U35/V35&gt;$AI$2,V35/U35&gt;$AI$2))</formula>
    </cfRule>
  </conditionalFormatting>
  <conditionalFormatting sqref="V36">
    <cfRule type="expression" dxfId="3838" priority="1740">
      <formula>IF(U36&lt;=0,AND(U36&lt;=0,V36&gt;=1),OR(U36/V36&gt;$AI$2,V36/U36&gt;$AI$2))</formula>
    </cfRule>
  </conditionalFormatting>
  <conditionalFormatting sqref="V37">
    <cfRule type="expression" dxfId="3837" priority="1739">
      <formula>IF(U37&lt;=0,AND(U37&lt;=0,V37&gt;=1),OR(U37/V37&gt;$AI$2,V37/U37&gt;$AI$2))</formula>
    </cfRule>
  </conditionalFormatting>
  <conditionalFormatting sqref="V38">
    <cfRule type="expression" dxfId="3836" priority="1738">
      <formula>IF(U38&lt;=0,AND(U38&lt;=0,V38&gt;=1),OR(U38/V38&gt;$AI$2,V38/U38&gt;$AI$2))</formula>
    </cfRule>
  </conditionalFormatting>
  <conditionalFormatting sqref="V39">
    <cfRule type="expression" dxfId="3835" priority="1737">
      <formula>IF(U39&lt;=0,AND(U39&lt;=0,V39&gt;=1),OR(U39/V39&gt;$AI$2,V39/U39&gt;$AI$2))</formula>
    </cfRule>
  </conditionalFormatting>
  <conditionalFormatting sqref="V40">
    <cfRule type="expression" dxfId="3834" priority="1736">
      <formula>IF(U40&lt;=0,AND(U40&lt;=0,V40&gt;=1),OR(U40/V40&gt;$AI$2,V40/U40&gt;$AI$2))</formula>
    </cfRule>
  </conditionalFormatting>
  <conditionalFormatting sqref="V41">
    <cfRule type="expression" dxfId="3833" priority="1735">
      <formula>IF(U41&lt;=0,AND(U41&lt;=0,V41&gt;=1),OR(U41/V41&gt;$AI$2,V41/U41&gt;$AI$2))</formula>
    </cfRule>
  </conditionalFormatting>
  <conditionalFormatting sqref="V42">
    <cfRule type="expression" dxfId="3832" priority="1734">
      <formula>IF(U42&lt;=0,AND(U42&lt;=0,V42&gt;=1),OR(U42/V42&gt;$AI$2,V42/U42&gt;$AI$2))</formula>
    </cfRule>
  </conditionalFormatting>
  <conditionalFormatting sqref="V43">
    <cfRule type="expression" dxfId="3831" priority="1733">
      <formula>IF(U43&lt;=0,AND(U43&lt;=0,V43&gt;=1),OR(U43/V43&gt;$AI$2,V43/U43&gt;$AI$2))</formula>
    </cfRule>
  </conditionalFormatting>
  <conditionalFormatting sqref="V44">
    <cfRule type="expression" dxfId="3830" priority="1732">
      <formula>IF(U44&lt;=0,AND(U44&lt;=0,V44&gt;=1),OR(U44/V44&gt;$AI$2,V44/U44&gt;$AI$2))</formula>
    </cfRule>
  </conditionalFormatting>
  <conditionalFormatting sqref="V45">
    <cfRule type="expression" dxfId="3829" priority="1731">
      <formula>IF(U45&lt;=0,AND(U45&lt;=0,V45&gt;=1),OR(U45/V45&gt;$AI$2,V45/U45&gt;$AI$2))</formula>
    </cfRule>
  </conditionalFormatting>
  <conditionalFormatting sqref="V46">
    <cfRule type="expression" dxfId="3828" priority="1730">
      <formula>IF(U46&lt;=0,AND(U46&lt;=0,V46&gt;=1),OR(U46/V46&gt;$AI$2,V46/U46&gt;$AI$2))</formula>
    </cfRule>
  </conditionalFormatting>
  <conditionalFormatting sqref="V47">
    <cfRule type="expression" dxfId="3827" priority="1729">
      <formula>IF(U47&lt;=0,AND(U47&lt;=0,V47&gt;=1),OR(U47/V47&gt;$AI$2,V47/U47&gt;$AI$2))</formula>
    </cfRule>
  </conditionalFormatting>
  <conditionalFormatting sqref="V48">
    <cfRule type="expression" dxfId="3826" priority="1728">
      <formula>IF(U48&lt;=0,AND(U48&lt;=0,V48&gt;=1),OR(U48/V48&gt;$AI$2,V48/U48&gt;$AI$2))</formula>
    </cfRule>
  </conditionalFormatting>
  <conditionalFormatting sqref="V49">
    <cfRule type="expression" dxfId="3825" priority="1727">
      <formula>IF(U49&lt;=0,AND(U49&lt;=0,V49&gt;=1),OR(U49/V49&gt;$AI$2,V49/U49&gt;$AI$2))</formula>
    </cfRule>
  </conditionalFormatting>
  <conditionalFormatting sqref="V50">
    <cfRule type="expression" dxfId="3824" priority="1726">
      <formula>IF(U50&lt;=0,AND(U50&lt;=0,V50&gt;=1),OR(U50/V50&gt;$AI$2,V50/U50&gt;$AI$2))</formula>
    </cfRule>
  </conditionalFormatting>
  <conditionalFormatting sqref="V51">
    <cfRule type="expression" dxfId="3823" priority="1725">
      <formula>IF(U51&lt;=0,AND(U51&lt;=0,V51&gt;=1),OR(U51/V51&gt;$AI$2,V51/U51&gt;$AI$2))</formula>
    </cfRule>
  </conditionalFormatting>
  <conditionalFormatting sqref="V52">
    <cfRule type="expression" dxfId="3822" priority="1724">
      <formula>IF(U52&lt;=0,AND(U52&lt;=0,V52&gt;=1),OR(U52/V52&gt;$AI$2,V52/U52&gt;$AI$2))</formula>
    </cfRule>
  </conditionalFormatting>
  <conditionalFormatting sqref="V53">
    <cfRule type="expression" dxfId="3821" priority="1723">
      <formula>IF(U53&lt;=0,AND(U53&lt;=0,V53&gt;=1),OR(U53/V53&gt;$AI$2,V53/U53&gt;$AI$2))</formula>
    </cfRule>
  </conditionalFormatting>
  <conditionalFormatting sqref="V54">
    <cfRule type="expression" dxfId="3820" priority="1722">
      <formula>IF(U54&lt;=0,AND(U54&lt;=0,V54&gt;=1),OR(U54/V54&gt;$AI$2,V54/U54&gt;$AI$2))</formula>
    </cfRule>
  </conditionalFormatting>
  <conditionalFormatting sqref="V55">
    <cfRule type="expression" dxfId="3819" priority="1721">
      <formula>IF(U55&lt;=0,AND(U55&lt;=0,V55&gt;=1),OR(U55/V55&gt;$AI$2,V55/U55&gt;$AI$2))</formula>
    </cfRule>
  </conditionalFormatting>
  <conditionalFormatting sqref="V56">
    <cfRule type="expression" dxfId="3818" priority="1720">
      <formula>IF(U56&lt;=0,AND(U56&lt;=0,V56&gt;=1),OR(U56/V56&gt;$AI$2,V56/U56&gt;$AI$2))</formula>
    </cfRule>
  </conditionalFormatting>
  <conditionalFormatting sqref="V57">
    <cfRule type="expression" dxfId="3817" priority="1719">
      <formula>IF(U57&lt;=0,AND(U57&lt;=0,V57&gt;=1),OR(U57/V57&gt;$AI$2,V57/U57&gt;$AI$2))</formula>
    </cfRule>
  </conditionalFormatting>
  <conditionalFormatting sqref="V58">
    <cfRule type="expression" dxfId="3816" priority="1718">
      <formula>IF(U58&lt;=0,AND(U58&lt;=0,V58&gt;=1),OR(U58/V58&gt;$AI$2,V58/U58&gt;$AI$2))</formula>
    </cfRule>
  </conditionalFormatting>
  <conditionalFormatting sqref="V59">
    <cfRule type="expression" dxfId="3815" priority="1717">
      <formula>IF(U59&lt;=0,AND(U59&lt;=0,V59&gt;=1),OR(U59/V59&gt;$AI$2,V59/U59&gt;$AI$2))</formula>
    </cfRule>
  </conditionalFormatting>
  <conditionalFormatting sqref="V60">
    <cfRule type="expression" dxfId="3814" priority="1716">
      <formula>IF(U60&lt;=0,AND(U60&lt;=0,V60&gt;=1),OR(U60/V60&gt;$AI$2,V60/U60&gt;$AI$2))</formula>
    </cfRule>
  </conditionalFormatting>
  <conditionalFormatting sqref="V61">
    <cfRule type="expression" dxfId="3813" priority="1715">
      <formula>IF(U61&lt;=0,AND(U61&lt;=0,V61&gt;=1),OR(U61/V61&gt;$AI$2,V61/U61&gt;$AI$2))</formula>
    </cfRule>
  </conditionalFormatting>
  <conditionalFormatting sqref="V62">
    <cfRule type="expression" dxfId="3812" priority="1714">
      <formula>IF(U62&lt;=0,AND(U62&lt;=0,V62&gt;=1),OR(U62/V62&gt;$AI$2,V62/U62&gt;$AI$2))</formula>
    </cfRule>
  </conditionalFormatting>
  <conditionalFormatting sqref="V63">
    <cfRule type="expression" dxfId="3811" priority="1713">
      <formula>IF(U63&lt;=0,AND(U63&lt;=0,V63&gt;=1),OR(U63/V63&gt;$AI$2,V63/U63&gt;$AI$2))</formula>
    </cfRule>
  </conditionalFormatting>
  <conditionalFormatting sqref="V64">
    <cfRule type="expression" dxfId="3810" priority="1712">
      <formula>IF(U64&lt;=0,AND(U64&lt;=0,V64&gt;=1),OR(U64/V64&gt;$AI$2,V64/U64&gt;$AI$2))</formula>
    </cfRule>
  </conditionalFormatting>
  <conditionalFormatting sqref="V65">
    <cfRule type="expression" dxfId="3809" priority="1711">
      <formula>IF(U65&lt;=0,AND(U65&lt;=0,V65&gt;=1),OR(U65/V65&gt;$AI$2,V65/U65&gt;$AI$2))</formula>
    </cfRule>
  </conditionalFormatting>
  <conditionalFormatting sqref="V66">
    <cfRule type="expression" dxfId="3808" priority="1710">
      <formula>IF(U66&lt;=0,AND(U66&lt;=0,V66&gt;=1),OR(U66/V66&gt;$AI$2,V66/U66&gt;$AI$2))</formula>
    </cfRule>
  </conditionalFormatting>
  <conditionalFormatting sqref="V67">
    <cfRule type="expression" dxfId="3807" priority="1709">
      <formula>IF(U67&lt;=0,AND(U67&lt;=0,V67&gt;=1),OR(U67/V67&gt;$AI$2,V67/U67&gt;$AI$2))</formula>
    </cfRule>
  </conditionalFormatting>
  <conditionalFormatting sqref="V68">
    <cfRule type="expression" dxfId="3806" priority="1708">
      <formula>IF(U68&lt;=0,AND(U68&lt;=0,V68&gt;=1),OR(U68/V68&gt;$AI$2,V68/U68&gt;$AI$2))</formula>
    </cfRule>
  </conditionalFormatting>
  <conditionalFormatting sqref="V69">
    <cfRule type="expression" dxfId="3805" priority="1707">
      <formula>IF(U69&lt;=0,AND(U69&lt;=0,V69&gt;=1),OR(U69/V69&gt;$AI$2,V69/U69&gt;$AI$2))</formula>
    </cfRule>
  </conditionalFormatting>
  <conditionalFormatting sqref="V70">
    <cfRule type="expression" dxfId="3804" priority="1706">
      <formula>IF(U70&lt;=0,AND(U70&lt;=0,V70&gt;=1),OR(U70/V70&gt;$AI$2,V70/U70&gt;$AI$2))</formula>
    </cfRule>
  </conditionalFormatting>
  <conditionalFormatting sqref="V71">
    <cfRule type="expression" dxfId="3803" priority="1705">
      <formula>IF(U71&lt;=0,AND(U71&lt;=0,V71&gt;=1),OR(U71/V71&gt;$AI$2,V71/U71&gt;$AI$2))</formula>
    </cfRule>
  </conditionalFormatting>
  <conditionalFormatting sqref="V72">
    <cfRule type="expression" dxfId="3802" priority="1704">
      <formula>IF(U72&lt;=0,AND(U72&lt;=0,V72&gt;=1),OR(U72/V72&gt;$AI$2,V72/U72&gt;$AI$2))</formula>
    </cfRule>
  </conditionalFormatting>
  <conditionalFormatting sqref="V73">
    <cfRule type="expression" dxfId="3801" priority="1703">
      <formula>IF(U73&lt;=0,AND(U73&lt;=0,V73&gt;=1),OR(U73/V73&gt;$AI$2,V73/U73&gt;$AI$2))</formula>
    </cfRule>
  </conditionalFormatting>
  <conditionalFormatting sqref="V74">
    <cfRule type="expression" dxfId="3800" priority="1702">
      <formula>IF(U74&lt;=0,AND(U74&lt;=0,V74&gt;=1),OR(U74/V74&gt;$AI$2,V74/U74&gt;$AI$2))</formula>
    </cfRule>
  </conditionalFormatting>
  <conditionalFormatting sqref="V75">
    <cfRule type="expression" dxfId="3799" priority="1701">
      <formula>IF(U75&lt;=0,AND(U75&lt;=0,V75&gt;=1),OR(U75/V75&gt;$AI$2,V75/U75&gt;$AI$2))</formula>
    </cfRule>
  </conditionalFormatting>
  <conditionalFormatting sqref="V76">
    <cfRule type="expression" dxfId="3798" priority="1700">
      <formula>IF(U76&lt;=0,AND(U76&lt;=0,V76&gt;=1),OR(U76/V76&gt;$AI$2,V76/U76&gt;$AI$2))</formula>
    </cfRule>
  </conditionalFormatting>
  <conditionalFormatting sqref="V77">
    <cfRule type="expression" dxfId="3797" priority="1699">
      <formula>IF(U77&lt;=0,AND(U77&lt;=0,V77&gt;=1),OR(U77/V77&gt;$AI$2,V77/U77&gt;$AI$2))</formula>
    </cfRule>
  </conditionalFormatting>
  <conditionalFormatting sqref="V78">
    <cfRule type="expression" dxfId="3796" priority="1698">
      <formula>IF(U78&lt;=0,AND(U78&lt;=0,V78&gt;=1),OR(U78/V78&gt;$AI$2,V78/U78&gt;$AI$2))</formula>
    </cfRule>
  </conditionalFormatting>
  <conditionalFormatting sqref="V79">
    <cfRule type="expression" dxfId="3795" priority="1697">
      <formula>IF(U79&lt;=0,AND(U79&lt;=0,V79&gt;=1),OR(U79/V79&gt;$AI$2,V79/U79&gt;$AI$2))</formula>
    </cfRule>
  </conditionalFormatting>
  <conditionalFormatting sqref="V80">
    <cfRule type="expression" dxfId="3794" priority="1696">
      <formula>IF(U80&lt;=0,AND(U80&lt;=0,V80&gt;=1),OR(U80/V80&gt;$AI$2,V80/U80&gt;$AI$2))</formula>
    </cfRule>
  </conditionalFormatting>
  <conditionalFormatting sqref="V81">
    <cfRule type="expression" dxfId="3793" priority="1695">
      <formula>IF(U81&lt;=0,AND(U81&lt;=0,V81&gt;=1),OR(U81/V81&gt;$AI$2,V81/U81&gt;$AI$2))</formula>
    </cfRule>
  </conditionalFormatting>
  <conditionalFormatting sqref="V82">
    <cfRule type="expression" dxfId="3792" priority="1694">
      <formula>IF(U82&lt;=0,AND(U82&lt;=0,V82&gt;=1),OR(U82/V82&gt;$AI$2,V82/U82&gt;$AI$2))</formula>
    </cfRule>
  </conditionalFormatting>
  <conditionalFormatting sqref="V83">
    <cfRule type="expression" dxfId="3791" priority="1693">
      <formula>IF(U83&lt;=0,AND(U83&lt;=0,V83&gt;=1),OR(U83/V83&gt;$AI$2,V83/U83&gt;$AI$2))</formula>
    </cfRule>
  </conditionalFormatting>
  <conditionalFormatting sqref="V84">
    <cfRule type="expression" dxfId="3790" priority="1692">
      <formula>IF(U84&lt;=0,AND(U84&lt;=0,V84&gt;=1),OR(U84/V84&gt;$AI$2,V84/U84&gt;$AI$2))</formula>
    </cfRule>
  </conditionalFormatting>
  <conditionalFormatting sqref="V85">
    <cfRule type="expression" dxfId="3789" priority="1691">
      <formula>IF(U85&lt;=0,AND(U85&lt;=0,V85&gt;=1),OR(U85/V85&gt;$AI$2,V85/U85&gt;$AI$2))</formula>
    </cfRule>
  </conditionalFormatting>
  <conditionalFormatting sqref="V86">
    <cfRule type="expression" dxfId="3788" priority="1690">
      <formula>IF(U86&lt;=0,AND(U86&lt;=0,V86&gt;=1),OR(U86/V86&gt;$AI$2,V86/U86&gt;$AI$2))</formula>
    </cfRule>
  </conditionalFormatting>
  <conditionalFormatting sqref="V87">
    <cfRule type="expression" dxfId="3787" priority="1689">
      <formula>IF(U87&lt;=0,AND(U87&lt;=0,V87&gt;=1),OR(U87/V87&gt;$AI$2,V87/U87&gt;$AI$2))</formula>
    </cfRule>
  </conditionalFormatting>
  <conditionalFormatting sqref="V88">
    <cfRule type="expression" dxfId="3786" priority="1688">
      <formula>IF(U88&lt;=0,AND(U88&lt;=0,V88&gt;=1),OR(U88/V88&gt;$AI$2,V88/U88&gt;$AI$2))</formula>
    </cfRule>
  </conditionalFormatting>
  <conditionalFormatting sqref="V89">
    <cfRule type="expression" dxfId="3785" priority="1687">
      <formula>IF(U89&lt;=0,AND(U89&lt;=0,V89&gt;=1),OR(U89/V89&gt;$AI$2,V89/U89&gt;$AI$2))</formula>
    </cfRule>
  </conditionalFormatting>
  <conditionalFormatting sqref="V90">
    <cfRule type="expression" dxfId="3784" priority="1686">
      <formula>IF(U90&lt;=0,AND(U90&lt;=0,V90&gt;=1),OR(U90/V90&gt;$AI$2,V90/U90&gt;$AI$2))</formula>
    </cfRule>
  </conditionalFormatting>
  <conditionalFormatting sqref="V91">
    <cfRule type="expression" dxfId="3783" priority="1685">
      <formula>IF(U91&lt;=0,AND(U91&lt;=0,V91&gt;=1),OR(U91/V91&gt;$AI$2,V91/U91&gt;$AI$2))</formula>
    </cfRule>
  </conditionalFormatting>
  <conditionalFormatting sqref="V92">
    <cfRule type="expression" dxfId="3782" priority="1684">
      <formula>IF(U92&lt;=0,AND(U92&lt;=0,V92&gt;=1),OR(U92/V92&gt;$AI$2,V92/U92&gt;$AI$2))</formula>
    </cfRule>
  </conditionalFormatting>
  <conditionalFormatting sqref="V93">
    <cfRule type="expression" dxfId="3781" priority="1683">
      <formula>IF(U93&lt;=0,AND(U93&lt;=0,V93&gt;=1),OR(U93/V93&gt;$AI$2,V93/U93&gt;$AI$2))</formula>
    </cfRule>
  </conditionalFormatting>
  <conditionalFormatting sqref="V94">
    <cfRule type="expression" dxfId="3780" priority="1682">
      <formula>IF(U94&lt;=0,AND(U94&lt;=0,V94&gt;=1),OR(U94/V94&gt;$AI$2,V94/U94&gt;$AI$2))</formula>
    </cfRule>
  </conditionalFormatting>
  <conditionalFormatting sqref="V95">
    <cfRule type="expression" dxfId="3779" priority="1681">
      <formula>IF(U95&lt;=0,AND(U95&lt;=0,V95&gt;=1),OR(U95/V95&gt;$AI$2,V95/U95&gt;$AI$2))</formula>
    </cfRule>
  </conditionalFormatting>
  <conditionalFormatting sqref="V96">
    <cfRule type="expression" dxfId="3778" priority="1680">
      <formula>IF(U96&lt;=0,AND(U96&lt;=0,V96&gt;=1),OR(U96/V96&gt;$AI$2,V96/U96&gt;$AI$2))</formula>
    </cfRule>
  </conditionalFormatting>
  <conditionalFormatting sqref="V97">
    <cfRule type="expression" dxfId="3777" priority="1679">
      <formula>IF(U97&lt;=0,AND(U97&lt;=0,V97&gt;=1),OR(U97/V97&gt;$AI$2,V97/U97&gt;$AI$2))</formula>
    </cfRule>
  </conditionalFormatting>
  <conditionalFormatting sqref="V98">
    <cfRule type="expression" dxfId="3776" priority="1678">
      <formula>IF(U98&lt;=0,AND(U98&lt;=0,V98&gt;=1),OR(U98/V98&gt;$AI$2,V98/U98&gt;$AI$2))</formula>
    </cfRule>
  </conditionalFormatting>
  <conditionalFormatting sqref="V99">
    <cfRule type="expression" dxfId="3775" priority="1677">
      <formula>IF(U99&lt;=0,AND(U99&lt;=0,V99&gt;=1),OR(U99/V99&gt;$AI$2,V99/U99&gt;$AI$2))</formula>
    </cfRule>
  </conditionalFormatting>
  <conditionalFormatting sqref="V100">
    <cfRule type="expression" dxfId="3774" priority="1676">
      <formula>IF(U100&lt;=0,AND(U100&lt;=0,V100&gt;=1),OR(U100/V100&gt;$AI$2,V100/U100&gt;$AI$2))</formula>
    </cfRule>
  </conditionalFormatting>
  <conditionalFormatting sqref="V101">
    <cfRule type="expression" dxfId="3773" priority="1675">
      <formula>IF(U101&lt;=0,AND(U101&lt;=0,V101&gt;=1),OR(U101/V101&gt;$AI$2,V101/U101&gt;$AI$2))</formula>
    </cfRule>
  </conditionalFormatting>
  <conditionalFormatting sqref="V102">
    <cfRule type="expression" dxfId="3772" priority="1674">
      <formula>IF(U102&lt;=0,AND(U102&lt;=0,V102&gt;=1),OR(U102/V102&gt;$AI$2,V102/U102&gt;$AI$2))</formula>
    </cfRule>
  </conditionalFormatting>
  <conditionalFormatting sqref="V103">
    <cfRule type="expression" dxfId="3771" priority="1673">
      <formula>IF(U103&lt;=0,AND(U103&lt;=0,V103&gt;=1),OR(U103/V103&gt;$AI$2,V103/U103&gt;$AI$2))</formula>
    </cfRule>
  </conditionalFormatting>
  <conditionalFormatting sqref="V104">
    <cfRule type="expression" dxfId="3770" priority="1672">
      <formula>IF(U104&lt;=0,AND(U104&lt;=0,V104&gt;=1),OR(U104/V104&gt;$AI$2,V104/U104&gt;$AI$2))</formula>
    </cfRule>
  </conditionalFormatting>
  <conditionalFormatting sqref="V105">
    <cfRule type="expression" dxfId="3769" priority="1671">
      <formula>IF(U105&lt;=0,AND(U105&lt;=0,V105&gt;=1),OR(U105/V105&gt;$AI$2,V105/U105&gt;$AI$2))</formula>
    </cfRule>
  </conditionalFormatting>
  <conditionalFormatting sqref="V106">
    <cfRule type="expression" dxfId="3768" priority="1670">
      <formula>IF(U106&lt;=0,AND(U106&lt;=0,V106&gt;=1),OR(U106/V106&gt;$AI$2,V106/U106&gt;$AI$2))</formula>
    </cfRule>
  </conditionalFormatting>
  <conditionalFormatting sqref="V107">
    <cfRule type="expression" dxfId="3767" priority="1669">
      <formula>IF(U107&lt;=0,AND(U107&lt;=0,V107&gt;=1),OR(U107/V107&gt;$AI$2,V107/U107&gt;$AI$2))</formula>
    </cfRule>
  </conditionalFormatting>
  <conditionalFormatting sqref="V108">
    <cfRule type="expression" dxfId="3766" priority="1668">
      <formula>IF(U108&lt;=0,AND(U108&lt;=0,V108&gt;=1),OR(U108/V108&gt;$AI$2,V108/U108&gt;$AI$2))</formula>
    </cfRule>
  </conditionalFormatting>
  <conditionalFormatting sqref="V109">
    <cfRule type="expression" dxfId="3765" priority="1667">
      <formula>IF(U109&lt;=0,AND(U109&lt;=0,V109&gt;=1),OR(U109/V109&gt;$AI$2,V109/U109&gt;$AI$2))</formula>
    </cfRule>
  </conditionalFormatting>
  <conditionalFormatting sqref="V110">
    <cfRule type="expression" dxfId="3764" priority="1666">
      <formula>IF(U110&lt;=0,AND(U110&lt;=0,V110&gt;=1),OR(U110/V110&gt;$AI$2,V110/U110&gt;$AI$2))</formula>
    </cfRule>
  </conditionalFormatting>
  <conditionalFormatting sqref="V111">
    <cfRule type="expression" dxfId="3763" priority="1665">
      <formula>IF(U111&lt;=0,AND(U111&lt;=0,V111&gt;=1),OR(U111/V111&gt;$AI$2,V111/U111&gt;$AI$2))</formula>
    </cfRule>
  </conditionalFormatting>
  <conditionalFormatting sqref="V112">
    <cfRule type="expression" dxfId="3762" priority="1664">
      <formula>IF(U112&lt;=0,AND(U112&lt;=0,V112&gt;=1),OR(U112/V112&gt;$AI$2,V112/U112&gt;$AI$2))</formula>
    </cfRule>
  </conditionalFormatting>
  <conditionalFormatting sqref="V113">
    <cfRule type="expression" dxfId="3761" priority="1663">
      <formula>IF(U113&lt;=0,AND(U113&lt;=0,V113&gt;=1),OR(U113/V113&gt;$AI$2,V113/U113&gt;$AI$2))</formula>
    </cfRule>
  </conditionalFormatting>
  <conditionalFormatting sqref="V114">
    <cfRule type="expression" dxfId="3760" priority="1662">
      <formula>IF(U114&lt;=0,AND(U114&lt;=0,V114&gt;=1),OR(U114/V114&gt;$AI$2,V114/U114&gt;$AI$2))</formula>
    </cfRule>
  </conditionalFormatting>
  <conditionalFormatting sqref="V115">
    <cfRule type="expression" dxfId="3759" priority="1661">
      <formula>IF(U115&lt;=0,AND(U115&lt;=0,V115&gt;=1),OR(U115/V115&gt;$AI$2,V115/U115&gt;$AI$2))</formula>
    </cfRule>
  </conditionalFormatting>
  <conditionalFormatting sqref="V116">
    <cfRule type="expression" dxfId="3758" priority="1660">
      <formula>IF(U116&lt;=0,AND(U116&lt;=0,V116&gt;=1),OR(U116/V116&gt;$AI$2,V116/U116&gt;$AI$2))</formula>
    </cfRule>
  </conditionalFormatting>
  <conditionalFormatting sqref="V117">
    <cfRule type="expression" dxfId="3757" priority="1659">
      <formula>IF(U117&lt;=0,AND(U117&lt;=0,V117&gt;=1),OR(U117/V117&gt;$AI$2,V117/U117&gt;$AI$2))</formula>
    </cfRule>
  </conditionalFormatting>
  <conditionalFormatting sqref="V118">
    <cfRule type="expression" dxfId="3756" priority="1658">
      <formula>IF(U118&lt;=0,AND(U118&lt;=0,V118&gt;=1),OR(U118/V118&gt;$AI$2,V118/U118&gt;$AI$2))</formula>
    </cfRule>
  </conditionalFormatting>
  <conditionalFormatting sqref="V119">
    <cfRule type="expression" dxfId="3755" priority="1657">
      <formula>IF(U119&lt;=0,AND(U119&lt;=0,V119&gt;=1),OR(U119/V119&gt;$AI$2,V119/U119&gt;$AI$2))</formula>
    </cfRule>
  </conditionalFormatting>
  <conditionalFormatting sqref="V120">
    <cfRule type="expression" dxfId="3754" priority="1656">
      <formula>IF(U120&lt;=0,AND(U120&lt;=0,V120&gt;=1),OR(U120/V120&gt;$AI$2,V120/U120&gt;$AI$2))</formula>
    </cfRule>
  </conditionalFormatting>
  <conditionalFormatting sqref="V121">
    <cfRule type="expression" dxfId="3753" priority="1655">
      <formula>IF(U121&lt;=0,AND(U121&lt;=0,V121&gt;=1),OR(U121/V121&gt;$AI$2,V121/U121&gt;$AI$2))</formula>
    </cfRule>
  </conditionalFormatting>
  <conditionalFormatting sqref="V122">
    <cfRule type="expression" dxfId="3752" priority="1654">
      <formula>IF(U122&lt;=0,AND(U122&lt;=0,V122&gt;=1),OR(U122/V122&gt;$AI$2,V122/U122&gt;$AI$2))</formula>
    </cfRule>
  </conditionalFormatting>
  <conditionalFormatting sqref="V123">
    <cfRule type="expression" dxfId="3751" priority="1653">
      <formula>IF(U123&lt;=0,AND(U123&lt;=0,V123&gt;=1),OR(U123/V123&gt;$AI$2,V123/U123&gt;$AI$2))</formula>
    </cfRule>
  </conditionalFormatting>
  <conditionalFormatting sqref="V124">
    <cfRule type="expression" dxfId="3750" priority="1652">
      <formula>IF(U124&lt;=0,AND(U124&lt;=0,V124&gt;=1),OR(U124/V124&gt;$AI$2,V124/U124&gt;$AI$2))</formula>
    </cfRule>
  </conditionalFormatting>
  <conditionalFormatting sqref="V125">
    <cfRule type="expression" dxfId="3749" priority="1651">
      <formula>IF(U125&lt;=0,AND(U125&lt;=0,V125&gt;=1),OR(U125/V125&gt;$AI$2,V125/U125&gt;$AI$2))</formula>
    </cfRule>
  </conditionalFormatting>
  <conditionalFormatting sqref="V126">
    <cfRule type="expression" dxfId="3748" priority="1650">
      <formula>IF(U126&lt;=0,AND(U126&lt;=0,V126&gt;=1),OR(U126/V126&gt;$AI$2,V126/U126&gt;$AI$2))</formula>
    </cfRule>
  </conditionalFormatting>
  <conditionalFormatting sqref="X6">
    <cfRule type="expression" dxfId="3747" priority="1592">
      <formula>IF(W6&lt;=0,AND(W6&lt;=0,X6&gt;=1),OR(W6/X6&gt;$AI$2,X6/W6&gt;$AI$2))</formula>
    </cfRule>
  </conditionalFormatting>
  <conditionalFormatting sqref="X7">
    <cfRule type="expression" dxfId="3746" priority="1591">
      <formula>IF(W7&lt;=0,AND(W7&lt;=0,X7&gt;=1),OR(W7/X7&gt;$AI$2,X7/W7&gt;$AI$2))</formula>
    </cfRule>
  </conditionalFormatting>
  <conditionalFormatting sqref="X8">
    <cfRule type="expression" dxfId="3745" priority="1590">
      <formula>IF(W8&lt;=0,AND(W8&lt;=0,X8&gt;=1),OR(W8/X8&gt;$AI$2,X8/W8&gt;$AI$2))</formula>
    </cfRule>
  </conditionalFormatting>
  <conditionalFormatting sqref="X9">
    <cfRule type="expression" dxfId="3744" priority="1589">
      <formula>IF(W9&lt;=0,AND(W9&lt;=0,X9&gt;=1),OR(W9/X9&gt;$AI$2,X9/W9&gt;$AI$2))</formula>
    </cfRule>
  </conditionalFormatting>
  <conditionalFormatting sqref="X10">
    <cfRule type="expression" dxfId="3743" priority="1588">
      <formula>IF(W10&lt;=0,AND(W10&lt;=0,X10&gt;=1),OR(W10/X10&gt;$AI$2,X10/W10&gt;$AI$2))</formula>
    </cfRule>
  </conditionalFormatting>
  <conditionalFormatting sqref="X11">
    <cfRule type="expression" dxfId="3742" priority="1587">
      <formula>IF(W11&lt;=0,AND(W11&lt;=0,X11&gt;=1),OR(W11/X11&gt;$AI$2,X11/W11&gt;$AI$2))</formula>
    </cfRule>
  </conditionalFormatting>
  <conditionalFormatting sqref="X12">
    <cfRule type="expression" dxfId="3741" priority="1586">
      <formula>IF(W12&lt;=0,AND(W12&lt;=0,X12&gt;=1),OR(W12/X12&gt;$AI$2,X12/W12&gt;$AI$2))</formula>
    </cfRule>
  </conditionalFormatting>
  <conditionalFormatting sqref="X13">
    <cfRule type="expression" dxfId="3740" priority="1585">
      <formula>IF(W13&lt;=0,AND(W13&lt;=0,X13&gt;=1),OR(W13/X13&gt;$AI$2,X13/W13&gt;$AI$2))</formula>
    </cfRule>
  </conditionalFormatting>
  <conditionalFormatting sqref="X14">
    <cfRule type="expression" dxfId="3739" priority="1584">
      <formula>IF(W14&lt;=0,AND(W14&lt;=0,X14&gt;=1),OR(W14/X14&gt;$AI$2,X14/W14&gt;$AI$2))</formula>
    </cfRule>
  </conditionalFormatting>
  <conditionalFormatting sqref="X15">
    <cfRule type="expression" dxfId="3738" priority="1583">
      <formula>IF(W15&lt;=0,AND(W15&lt;=0,X15&gt;=1),OR(W15/X15&gt;$AI$2,X15/W15&gt;$AI$2))</formula>
    </cfRule>
  </conditionalFormatting>
  <conditionalFormatting sqref="X16">
    <cfRule type="expression" dxfId="3737" priority="1582">
      <formula>IF(W16&lt;=0,AND(W16&lt;=0,X16&gt;=1),OR(W16/X16&gt;$AI$2,X16/W16&gt;$AI$2))</formula>
    </cfRule>
  </conditionalFormatting>
  <conditionalFormatting sqref="X17">
    <cfRule type="expression" dxfId="3736" priority="1581">
      <formula>IF(W17&lt;=0,AND(W17&lt;=0,X17&gt;=1),OR(W17/X17&gt;$AI$2,X17/W17&gt;$AI$2))</formula>
    </cfRule>
  </conditionalFormatting>
  <conditionalFormatting sqref="X18">
    <cfRule type="expression" dxfId="3735" priority="1580">
      <formula>IF(W18&lt;=0,AND(W18&lt;=0,X18&gt;=1),OR(W18/X18&gt;$AI$2,X18/W18&gt;$AI$2))</formula>
    </cfRule>
  </conditionalFormatting>
  <conditionalFormatting sqref="X19">
    <cfRule type="expression" dxfId="3734" priority="1579">
      <formula>IF(W19&lt;=0,AND(W19&lt;=0,X19&gt;=1),OR(W19/X19&gt;$AI$2,X19/W19&gt;$AI$2))</formula>
    </cfRule>
  </conditionalFormatting>
  <conditionalFormatting sqref="X20">
    <cfRule type="expression" dxfId="3733" priority="1578">
      <formula>IF(W20&lt;=0,AND(W20&lt;=0,X20&gt;=1),OR(W20/X20&gt;$AI$2,X20/W20&gt;$AI$2))</formula>
    </cfRule>
  </conditionalFormatting>
  <conditionalFormatting sqref="X21">
    <cfRule type="expression" dxfId="3732" priority="1577">
      <formula>IF(W21&lt;=0,AND(W21&lt;=0,X21&gt;=1),OR(W21/X21&gt;$AI$2,X21/W21&gt;$AI$2))</formula>
    </cfRule>
  </conditionalFormatting>
  <conditionalFormatting sqref="X22">
    <cfRule type="expression" dxfId="3731" priority="1576">
      <formula>IF(W22&lt;=0,AND(W22&lt;=0,X22&gt;=1),OR(W22/X22&gt;$AI$2,X22/W22&gt;$AI$2))</formula>
    </cfRule>
  </conditionalFormatting>
  <conditionalFormatting sqref="X23">
    <cfRule type="expression" dxfId="3730" priority="1575">
      <formula>IF(W23&lt;=0,AND(W23&lt;=0,X23&gt;=1),OR(W23/X23&gt;$AI$2,X23/W23&gt;$AI$2))</formula>
    </cfRule>
  </conditionalFormatting>
  <conditionalFormatting sqref="X24">
    <cfRule type="expression" dxfId="3729" priority="1574">
      <formula>IF(W24&lt;=0,AND(W24&lt;=0,X24&gt;=1),OR(W24/X24&gt;$AI$2,X24/W24&gt;$AI$2))</formula>
    </cfRule>
  </conditionalFormatting>
  <conditionalFormatting sqref="X25">
    <cfRule type="expression" dxfId="3728" priority="1573">
      <formula>IF(W25&lt;=0,AND(W25&lt;=0,X25&gt;=1),OR(W25/X25&gt;$AI$2,X25/W25&gt;$AI$2))</formula>
    </cfRule>
  </conditionalFormatting>
  <conditionalFormatting sqref="X26">
    <cfRule type="expression" dxfId="3727" priority="1572">
      <formula>IF(W26&lt;=0,AND(W26&lt;=0,X26&gt;=1),OR(W26/X26&gt;$AI$2,X26/W26&gt;$AI$2))</formula>
    </cfRule>
  </conditionalFormatting>
  <conditionalFormatting sqref="X27">
    <cfRule type="expression" dxfId="3726" priority="1571">
      <formula>IF(W27&lt;=0,AND(W27&lt;=0,X27&gt;=1),OR(W27/X27&gt;$AI$2,X27/W27&gt;$AI$2))</formula>
    </cfRule>
  </conditionalFormatting>
  <conditionalFormatting sqref="X28">
    <cfRule type="expression" dxfId="3725" priority="1570">
      <formula>IF(W28&lt;=0,AND(W28&lt;=0,X28&gt;=1),OR(W28/X28&gt;$AI$2,X28/W28&gt;$AI$2))</formula>
    </cfRule>
  </conditionalFormatting>
  <conditionalFormatting sqref="X29">
    <cfRule type="expression" dxfId="3724" priority="1569">
      <formula>IF(W29&lt;=0,AND(W29&lt;=0,X29&gt;=1),OR(W29/X29&gt;$AI$2,X29/W29&gt;$AI$2))</formula>
    </cfRule>
  </conditionalFormatting>
  <conditionalFormatting sqref="X30">
    <cfRule type="expression" dxfId="3723" priority="1568">
      <formula>IF(W30&lt;=0,AND(W30&lt;=0,X30&gt;=1),OR(W30/X30&gt;$AI$2,X30/W30&gt;$AI$2))</formula>
    </cfRule>
  </conditionalFormatting>
  <conditionalFormatting sqref="X31">
    <cfRule type="expression" dxfId="3722" priority="1567">
      <formula>IF(W31&lt;=0,AND(W31&lt;=0,X31&gt;=1),OR(W31/X31&gt;$AI$2,X31/W31&gt;$AI$2))</formula>
    </cfRule>
  </conditionalFormatting>
  <conditionalFormatting sqref="X32">
    <cfRule type="expression" dxfId="3721" priority="1566">
      <formula>IF(W32&lt;=0,AND(W32&lt;=0,X32&gt;=1),OR(W32/X32&gt;$AI$2,X32/W32&gt;$AI$2))</formula>
    </cfRule>
  </conditionalFormatting>
  <conditionalFormatting sqref="X33">
    <cfRule type="expression" dxfId="3720" priority="1565">
      <formula>IF(W33&lt;=0,AND(W33&lt;=0,X33&gt;=1),OR(W33/X33&gt;$AI$2,X33/W33&gt;$AI$2))</formula>
    </cfRule>
  </conditionalFormatting>
  <conditionalFormatting sqref="X34">
    <cfRule type="expression" dxfId="3719" priority="1564">
      <formula>IF(W34&lt;=0,AND(W34&lt;=0,X34&gt;=1),OR(W34/X34&gt;$AI$2,X34/W34&gt;$AI$2))</formula>
    </cfRule>
  </conditionalFormatting>
  <conditionalFormatting sqref="X35">
    <cfRule type="expression" dxfId="3718" priority="1563">
      <formula>IF(W35&lt;=0,AND(W35&lt;=0,X35&gt;=1),OR(W35/X35&gt;$AI$2,X35/W35&gt;$AI$2))</formula>
    </cfRule>
  </conditionalFormatting>
  <conditionalFormatting sqref="X36">
    <cfRule type="expression" dxfId="3717" priority="1562">
      <formula>IF(W36&lt;=0,AND(W36&lt;=0,X36&gt;=1),OR(W36/X36&gt;$AI$2,X36/W36&gt;$AI$2))</formula>
    </cfRule>
  </conditionalFormatting>
  <conditionalFormatting sqref="X37">
    <cfRule type="expression" dxfId="3716" priority="1561">
      <formula>IF(W37&lt;=0,AND(W37&lt;=0,X37&gt;=1),OR(W37/X37&gt;$AI$2,X37/W37&gt;$AI$2))</formula>
    </cfRule>
  </conditionalFormatting>
  <conditionalFormatting sqref="X38">
    <cfRule type="expression" dxfId="3715" priority="1560">
      <formula>IF(W38&lt;=0,AND(W38&lt;=0,X38&gt;=1),OR(W38/X38&gt;$AI$2,X38/W38&gt;$AI$2))</formula>
    </cfRule>
  </conditionalFormatting>
  <conditionalFormatting sqref="X39">
    <cfRule type="expression" dxfId="3714" priority="1559">
      <formula>IF(W39&lt;=0,AND(W39&lt;=0,X39&gt;=1),OR(W39/X39&gt;$AI$2,X39/W39&gt;$AI$2))</formula>
    </cfRule>
  </conditionalFormatting>
  <conditionalFormatting sqref="X40">
    <cfRule type="expression" dxfId="3713" priority="1558">
      <formula>IF(W40&lt;=0,AND(W40&lt;=0,X40&gt;=1),OR(W40/X40&gt;$AI$2,X40/W40&gt;$AI$2))</formula>
    </cfRule>
  </conditionalFormatting>
  <conditionalFormatting sqref="X41">
    <cfRule type="expression" dxfId="3712" priority="1557">
      <formula>IF(W41&lt;=0,AND(W41&lt;=0,X41&gt;=1),OR(W41/X41&gt;$AI$2,X41/W41&gt;$AI$2))</formula>
    </cfRule>
  </conditionalFormatting>
  <conditionalFormatting sqref="X42">
    <cfRule type="expression" dxfId="3711" priority="1556">
      <formula>IF(W42&lt;=0,AND(W42&lt;=0,X42&gt;=1),OR(W42/X42&gt;$AI$2,X42/W42&gt;$AI$2))</formula>
    </cfRule>
  </conditionalFormatting>
  <conditionalFormatting sqref="X43">
    <cfRule type="expression" dxfId="3710" priority="1555">
      <formula>IF(W43&lt;=0,AND(W43&lt;=0,X43&gt;=1),OR(W43/X43&gt;$AI$2,X43/W43&gt;$AI$2))</formula>
    </cfRule>
  </conditionalFormatting>
  <conditionalFormatting sqref="X44">
    <cfRule type="expression" dxfId="3709" priority="1554">
      <formula>IF(W44&lt;=0,AND(W44&lt;=0,X44&gt;=1),OR(W44/X44&gt;$AI$2,X44/W44&gt;$AI$2))</formula>
    </cfRule>
  </conditionalFormatting>
  <conditionalFormatting sqref="X45">
    <cfRule type="expression" dxfId="3708" priority="1553">
      <formula>IF(W45&lt;=0,AND(W45&lt;=0,X45&gt;=1),OR(W45/X45&gt;$AI$2,X45/W45&gt;$AI$2))</formula>
    </cfRule>
  </conditionalFormatting>
  <conditionalFormatting sqref="X46">
    <cfRule type="expression" dxfId="3707" priority="1552">
      <formula>IF(W46&lt;=0,AND(W46&lt;=0,X46&gt;=1),OR(W46/X46&gt;$AI$2,X46/W46&gt;$AI$2))</formula>
    </cfRule>
  </conditionalFormatting>
  <conditionalFormatting sqref="X47">
    <cfRule type="expression" dxfId="3706" priority="1551">
      <formula>IF(W47&lt;=0,AND(W47&lt;=0,X47&gt;=1),OR(W47/X47&gt;$AI$2,X47/W47&gt;$AI$2))</formula>
    </cfRule>
  </conditionalFormatting>
  <conditionalFormatting sqref="X48">
    <cfRule type="expression" dxfId="3705" priority="1550">
      <formula>IF(W48&lt;=0,AND(W48&lt;=0,X48&gt;=1),OR(W48/X48&gt;$AI$2,X48/W48&gt;$AI$2))</formula>
    </cfRule>
  </conditionalFormatting>
  <conditionalFormatting sqref="X49">
    <cfRule type="expression" dxfId="3704" priority="1549">
      <formula>IF(W49&lt;=0,AND(W49&lt;=0,X49&gt;=1),OR(W49/X49&gt;$AI$2,X49/W49&gt;$AI$2))</formula>
    </cfRule>
  </conditionalFormatting>
  <conditionalFormatting sqref="X50">
    <cfRule type="expression" dxfId="3703" priority="1548">
      <formula>IF(W50&lt;=0,AND(W50&lt;=0,X50&gt;=1),OR(W50/X50&gt;$AI$2,X50/W50&gt;$AI$2))</formula>
    </cfRule>
  </conditionalFormatting>
  <conditionalFormatting sqref="X51">
    <cfRule type="expression" dxfId="3702" priority="1547">
      <formula>IF(W51&lt;=0,AND(W51&lt;=0,X51&gt;=1),OR(W51/X51&gt;$AI$2,X51/W51&gt;$AI$2))</formula>
    </cfRule>
  </conditionalFormatting>
  <conditionalFormatting sqref="X52">
    <cfRule type="expression" dxfId="3701" priority="1546">
      <formula>IF(W52&lt;=0,AND(W52&lt;=0,X52&gt;=1),OR(W52/X52&gt;$AI$2,X52/W52&gt;$AI$2))</formula>
    </cfRule>
  </conditionalFormatting>
  <conditionalFormatting sqref="X53">
    <cfRule type="expression" dxfId="3700" priority="1545">
      <formula>IF(W53&lt;=0,AND(W53&lt;=0,X53&gt;=1),OR(W53/X53&gt;$AI$2,X53/W53&gt;$AI$2))</formula>
    </cfRule>
  </conditionalFormatting>
  <conditionalFormatting sqref="X54">
    <cfRule type="expression" dxfId="3699" priority="1544">
      <formula>IF(W54&lt;=0,AND(W54&lt;=0,X54&gt;=1),OR(W54/X54&gt;$AI$2,X54/W54&gt;$AI$2))</formula>
    </cfRule>
  </conditionalFormatting>
  <conditionalFormatting sqref="X55">
    <cfRule type="expression" dxfId="3698" priority="1543">
      <formula>IF(W55&lt;=0,AND(W55&lt;=0,X55&gt;=1),OR(W55/X55&gt;$AI$2,X55/W55&gt;$AI$2))</formula>
    </cfRule>
  </conditionalFormatting>
  <conditionalFormatting sqref="X56">
    <cfRule type="expression" dxfId="3697" priority="1542">
      <formula>IF(W56&lt;=0,AND(W56&lt;=0,X56&gt;=1),OR(W56/X56&gt;$AI$2,X56/W56&gt;$AI$2))</formula>
    </cfRule>
  </conditionalFormatting>
  <conditionalFormatting sqref="X57">
    <cfRule type="expression" dxfId="3696" priority="1541">
      <formula>IF(W57&lt;=0,AND(W57&lt;=0,X57&gt;=1),OR(W57/X57&gt;$AI$2,X57/W57&gt;$AI$2))</formula>
    </cfRule>
  </conditionalFormatting>
  <conditionalFormatting sqref="X58">
    <cfRule type="expression" dxfId="3695" priority="1540">
      <formula>IF(W58&lt;=0,AND(W58&lt;=0,X58&gt;=1),OR(W58/X58&gt;$AI$2,X58/W58&gt;$AI$2))</formula>
    </cfRule>
  </conditionalFormatting>
  <conditionalFormatting sqref="X59">
    <cfRule type="expression" dxfId="3694" priority="1539">
      <formula>IF(W59&lt;=0,AND(W59&lt;=0,X59&gt;=1),OR(W59/X59&gt;$AI$2,X59/W59&gt;$AI$2))</formula>
    </cfRule>
  </conditionalFormatting>
  <conditionalFormatting sqref="X60">
    <cfRule type="expression" dxfId="3693" priority="1538">
      <formula>IF(W60&lt;=0,AND(W60&lt;=0,X60&gt;=1),OR(W60/X60&gt;$AI$2,X60/W60&gt;$AI$2))</formula>
    </cfRule>
  </conditionalFormatting>
  <conditionalFormatting sqref="X61">
    <cfRule type="expression" dxfId="3692" priority="1537">
      <formula>IF(W61&lt;=0,AND(W61&lt;=0,X61&gt;=1),OR(W61/X61&gt;$AI$2,X61/W61&gt;$AI$2))</formula>
    </cfRule>
  </conditionalFormatting>
  <conditionalFormatting sqref="X62">
    <cfRule type="expression" dxfId="3691" priority="1536">
      <formula>IF(W62&lt;=0,AND(W62&lt;=0,X62&gt;=1),OR(W62/X62&gt;$AI$2,X62/W62&gt;$AI$2))</formula>
    </cfRule>
  </conditionalFormatting>
  <conditionalFormatting sqref="X63">
    <cfRule type="expression" dxfId="3690" priority="1535">
      <formula>IF(W63&lt;=0,AND(W63&lt;=0,X63&gt;=1),OR(W63/X63&gt;$AI$2,X63/W63&gt;$AI$2))</formula>
    </cfRule>
  </conditionalFormatting>
  <conditionalFormatting sqref="X64">
    <cfRule type="expression" dxfId="3689" priority="1534">
      <formula>IF(W64&lt;=0,AND(W64&lt;=0,X64&gt;=1),OR(W64/X64&gt;$AI$2,X64/W64&gt;$AI$2))</formula>
    </cfRule>
  </conditionalFormatting>
  <conditionalFormatting sqref="X65">
    <cfRule type="expression" dxfId="3688" priority="1533">
      <formula>IF(W65&lt;=0,AND(W65&lt;=0,X65&gt;=1),OR(W65/X65&gt;$AI$2,X65/W65&gt;$AI$2))</formula>
    </cfRule>
  </conditionalFormatting>
  <conditionalFormatting sqref="X66">
    <cfRule type="expression" dxfId="3687" priority="1532">
      <formula>IF(W66&lt;=0,AND(W66&lt;=0,X66&gt;=1),OR(W66/X66&gt;$AI$2,X66/W66&gt;$AI$2))</formula>
    </cfRule>
  </conditionalFormatting>
  <conditionalFormatting sqref="X67">
    <cfRule type="expression" dxfId="3686" priority="1531">
      <formula>IF(W67&lt;=0,AND(W67&lt;=0,X67&gt;=1),OR(W67/X67&gt;$AI$2,X67/W67&gt;$AI$2))</formula>
    </cfRule>
  </conditionalFormatting>
  <conditionalFormatting sqref="X68">
    <cfRule type="expression" dxfId="3685" priority="1530">
      <formula>IF(W68&lt;=0,AND(W68&lt;=0,X68&gt;=1),OR(W68/X68&gt;$AI$2,X68/W68&gt;$AI$2))</formula>
    </cfRule>
  </conditionalFormatting>
  <conditionalFormatting sqref="X69">
    <cfRule type="expression" dxfId="3684" priority="1529">
      <formula>IF(W69&lt;=0,AND(W69&lt;=0,X69&gt;=1),OR(W69/X69&gt;$AI$2,X69/W69&gt;$AI$2))</formula>
    </cfRule>
  </conditionalFormatting>
  <conditionalFormatting sqref="X70">
    <cfRule type="expression" dxfId="3683" priority="1528">
      <formula>IF(W70&lt;=0,AND(W70&lt;=0,X70&gt;=1),OR(W70/X70&gt;$AI$2,X70/W70&gt;$AI$2))</formula>
    </cfRule>
  </conditionalFormatting>
  <conditionalFormatting sqref="X71">
    <cfRule type="expression" dxfId="3682" priority="1527">
      <formula>IF(W71&lt;=0,AND(W71&lt;=0,X71&gt;=1),OR(W71/X71&gt;$AI$2,X71/W71&gt;$AI$2))</formula>
    </cfRule>
  </conditionalFormatting>
  <conditionalFormatting sqref="X72">
    <cfRule type="expression" dxfId="3681" priority="1526">
      <formula>IF(W72&lt;=0,AND(W72&lt;=0,X72&gt;=1),OR(W72/X72&gt;$AI$2,X72/W72&gt;$AI$2))</formula>
    </cfRule>
  </conditionalFormatting>
  <conditionalFormatting sqref="X73">
    <cfRule type="expression" dxfId="3680" priority="1525">
      <formula>IF(W73&lt;=0,AND(W73&lt;=0,X73&gt;=1),OR(W73/X73&gt;$AI$2,X73/W73&gt;$AI$2))</formula>
    </cfRule>
  </conditionalFormatting>
  <conditionalFormatting sqref="X74">
    <cfRule type="expression" dxfId="3679" priority="1524">
      <formula>IF(W74&lt;=0,AND(W74&lt;=0,X74&gt;=1),OR(W74/X74&gt;$AI$2,X74/W74&gt;$AI$2))</formula>
    </cfRule>
  </conditionalFormatting>
  <conditionalFormatting sqref="X75">
    <cfRule type="expression" dxfId="3678" priority="1523">
      <formula>IF(W75&lt;=0,AND(W75&lt;=0,X75&gt;=1),OR(W75/X75&gt;$AI$2,X75/W75&gt;$AI$2))</formula>
    </cfRule>
  </conditionalFormatting>
  <conditionalFormatting sqref="X76">
    <cfRule type="expression" dxfId="3677" priority="1522">
      <formula>IF(W76&lt;=0,AND(W76&lt;=0,X76&gt;=1),OR(W76/X76&gt;$AI$2,X76/W76&gt;$AI$2))</formula>
    </cfRule>
  </conditionalFormatting>
  <conditionalFormatting sqref="X77">
    <cfRule type="expression" dxfId="3676" priority="1521">
      <formula>IF(W77&lt;=0,AND(W77&lt;=0,X77&gt;=1),OR(W77/X77&gt;$AI$2,X77/W77&gt;$AI$2))</formula>
    </cfRule>
  </conditionalFormatting>
  <conditionalFormatting sqref="X78">
    <cfRule type="expression" dxfId="3675" priority="1520">
      <formula>IF(W78&lt;=0,AND(W78&lt;=0,X78&gt;=1),OR(W78/X78&gt;$AI$2,X78/W78&gt;$AI$2))</formula>
    </cfRule>
  </conditionalFormatting>
  <conditionalFormatting sqref="X79">
    <cfRule type="expression" dxfId="3674" priority="1519">
      <formula>IF(W79&lt;=0,AND(W79&lt;=0,X79&gt;=1),OR(W79/X79&gt;$AI$2,X79/W79&gt;$AI$2))</formula>
    </cfRule>
  </conditionalFormatting>
  <conditionalFormatting sqref="X80">
    <cfRule type="expression" dxfId="3673" priority="1518">
      <formula>IF(W80&lt;=0,AND(W80&lt;=0,X80&gt;=1),OR(W80/X80&gt;$AI$2,X80/W80&gt;$AI$2))</formula>
    </cfRule>
  </conditionalFormatting>
  <conditionalFormatting sqref="X81">
    <cfRule type="expression" dxfId="3672" priority="1517">
      <formula>IF(W81&lt;=0,AND(W81&lt;=0,X81&gt;=1),OR(W81/X81&gt;$AI$2,X81/W81&gt;$AI$2))</formula>
    </cfRule>
  </conditionalFormatting>
  <conditionalFormatting sqref="X82">
    <cfRule type="expression" dxfId="3671" priority="1516">
      <formula>IF(W82&lt;=0,AND(W82&lt;=0,X82&gt;=1),OR(W82/X82&gt;$AI$2,X82/W82&gt;$AI$2))</formula>
    </cfRule>
  </conditionalFormatting>
  <conditionalFormatting sqref="X83">
    <cfRule type="expression" dxfId="3670" priority="1515">
      <formula>IF(W83&lt;=0,AND(W83&lt;=0,X83&gt;=1),OR(W83/X83&gt;$AI$2,X83/W83&gt;$AI$2))</formula>
    </cfRule>
  </conditionalFormatting>
  <conditionalFormatting sqref="X84">
    <cfRule type="expression" dxfId="3669" priority="1514">
      <formula>IF(W84&lt;=0,AND(W84&lt;=0,X84&gt;=1),OR(W84/X84&gt;$AI$2,X84/W84&gt;$AI$2))</formula>
    </cfRule>
  </conditionalFormatting>
  <conditionalFormatting sqref="X85">
    <cfRule type="expression" dxfId="3668" priority="1513">
      <formula>IF(W85&lt;=0,AND(W85&lt;=0,X85&gt;=1),OR(W85/X85&gt;$AI$2,X85/W85&gt;$AI$2))</formula>
    </cfRule>
  </conditionalFormatting>
  <conditionalFormatting sqref="X86">
    <cfRule type="expression" dxfId="3667" priority="1512">
      <formula>IF(W86&lt;=0,AND(W86&lt;=0,X86&gt;=1),OR(W86/X86&gt;$AI$2,X86/W86&gt;$AI$2))</formula>
    </cfRule>
  </conditionalFormatting>
  <conditionalFormatting sqref="X87">
    <cfRule type="expression" dxfId="3666" priority="1511">
      <formula>IF(W87&lt;=0,AND(W87&lt;=0,X87&gt;=1),OR(W87/X87&gt;$AI$2,X87/W87&gt;$AI$2))</formula>
    </cfRule>
  </conditionalFormatting>
  <conditionalFormatting sqref="X88">
    <cfRule type="expression" dxfId="3665" priority="1510">
      <formula>IF(W88&lt;=0,AND(W88&lt;=0,X88&gt;=1),OR(W88/X88&gt;$AI$2,X88/W88&gt;$AI$2))</formula>
    </cfRule>
  </conditionalFormatting>
  <conditionalFormatting sqref="X89">
    <cfRule type="expression" dxfId="3664" priority="1509">
      <formula>IF(W89&lt;=0,AND(W89&lt;=0,X89&gt;=1),OR(W89/X89&gt;$AI$2,X89/W89&gt;$AI$2))</formula>
    </cfRule>
  </conditionalFormatting>
  <conditionalFormatting sqref="X90">
    <cfRule type="expression" dxfId="3663" priority="1508">
      <formula>IF(W90&lt;=0,AND(W90&lt;=0,X90&gt;=1),OR(W90/X90&gt;$AI$2,X90/W90&gt;$AI$2))</formula>
    </cfRule>
  </conditionalFormatting>
  <conditionalFormatting sqref="X91">
    <cfRule type="expression" dxfId="3662" priority="1507">
      <formula>IF(W91&lt;=0,AND(W91&lt;=0,X91&gt;=1),OR(W91/X91&gt;$AI$2,X91/W91&gt;$AI$2))</formula>
    </cfRule>
  </conditionalFormatting>
  <conditionalFormatting sqref="X92">
    <cfRule type="expression" dxfId="3661" priority="1506">
      <formula>IF(W92&lt;=0,AND(W92&lt;=0,X92&gt;=1),OR(W92/X92&gt;$AI$2,X92/W92&gt;$AI$2))</formula>
    </cfRule>
  </conditionalFormatting>
  <conditionalFormatting sqref="X93">
    <cfRule type="expression" dxfId="3660" priority="1505">
      <formula>IF(W93&lt;=0,AND(W93&lt;=0,X93&gt;=1),OR(W93/X93&gt;$AI$2,X93/W93&gt;$AI$2))</formula>
    </cfRule>
  </conditionalFormatting>
  <conditionalFormatting sqref="X94">
    <cfRule type="expression" dxfId="3659" priority="1504">
      <formula>IF(W94&lt;=0,AND(W94&lt;=0,X94&gt;=1),OR(W94/X94&gt;$AI$2,X94/W94&gt;$AI$2))</formula>
    </cfRule>
  </conditionalFormatting>
  <conditionalFormatting sqref="X95">
    <cfRule type="expression" dxfId="3658" priority="1503">
      <formula>IF(W95&lt;=0,AND(W95&lt;=0,X95&gt;=1),OR(W95/X95&gt;$AI$2,X95/W95&gt;$AI$2))</formula>
    </cfRule>
  </conditionalFormatting>
  <conditionalFormatting sqref="X96">
    <cfRule type="expression" dxfId="3657" priority="1502">
      <formula>IF(W96&lt;=0,AND(W96&lt;=0,X96&gt;=1),OR(W96/X96&gt;$AI$2,X96/W96&gt;$AI$2))</formula>
    </cfRule>
  </conditionalFormatting>
  <conditionalFormatting sqref="X97">
    <cfRule type="expression" dxfId="3656" priority="1501">
      <formula>IF(W97&lt;=0,AND(W97&lt;=0,X97&gt;=1),OR(W97/X97&gt;$AI$2,X97/W97&gt;$AI$2))</formula>
    </cfRule>
  </conditionalFormatting>
  <conditionalFormatting sqref="X98">
    <cfRule type="expression" dxfId="3655" priority="1500">
      <formula>IF(W98&lt;=0,AND(W98&lt;=0,X98&gt;=1),OR(W98/X98&gt;$AI$2,X98/W98&gt;$AI$2))</formula>
    </cfRule>
  </conditionalFormatting>
  <conditionalFormatting sqref="X99">
    <cfRule type="expression" dxfId="3654" priority="1499">
      <formula>IF(W99&lt;=0,AND(W99&lt;=0,X99&gt;=1),OR(W99/X99&gt;$AI$2,X99/W99&gt;$AI$2))</formula>
    </cfRule>
  </conditionalFormatting>
  <conditionalFormatting sqref="X100">
    <cfRule type="expression" dxfId="3653" priority="1498">
      <formula>IF(W100&lt;=0,AND(W100&lt;=0,X100&gt;=1),OR(W100/X100&gt;$AI$2,X100/W100&gt;$AI$2))</formula>
    </cfRule>
  </conditionalFormatting>
  <conditionalFormatting sqref="X101">
    <cfRule type="expression" dxfId="3652" priority="1497">
      <formula>IF(W101&lt;=0,AND(W101&lt;=0,X101&gt;=1),OR(W101/X101&gt;$AI$2,X101/W101&gt;$AI$2))</formula>
    </cfRule>
  </conditionalFormatting>
  <conditionalFormatting sqref="X102">
    <cfRule type="expression" dxfId="3651" priority="1496">
      <formula>IF(W102&lt;=0,AND(W102&lt;=0,X102&gt;=1),OR(W102/X102&gt;$AI$2,X102/W102&gt;$AI$2))</formula>
    </cfRule>
  </conditionalFormatting>
  <conditionalFormatting sqref="X103">
    <cfRule type="expression" dxfId="3650" priority="1495">
      <formula>IF(W103&lt;=0,AND(W103&lt;=0,X103&gt;=1),OR(W103/X103&gt;$AI$2,X103/W103&gt;$AI$2))</formula>
    </cfRule>
  </conditionalFormatting>
  <conditionalFormatting sqref="X104">
    <cfRule type="expression" dxfId="3649" priority="1494">
      <formula>IF(W104&lt;=0,AND(W104&lt;=0,X104&gt;=1),OR(W104/X104&gt;$AI$2,X104/W104&gt;$AI$2))</formula>
    </cfRule>
  </conditionalFormatting>
  <conditionalFormatting sqref="X105">
    <cfRule type="expression" dxfId="3648" priority="1493">
      <formula>IF(W105&lt;=0,AND(W105&lt;=0,X105&gt;=1),OR(W105/X105&gt;$AI$2,X105/W105&gt;$AI$2))</formula>
    </cfRule>
  </conditionalFormatting>
  <conditionalFormatting sqref="X106">
    <cfRule type="expression" dxfId="3647" priority="1492">
      <formula>IF(W106&lt;=0,AND(W106&lt;=0,X106&gt;=1),OR(W106/X106&gt;$AI$2,X106/W106&gt;$AI$2))</formula>
    </cfRule>
  </conditionalFormatting>
  <conditionalFormatting sqref="X107">
    <cfRule type="expression" dxfId="3646" priority="1491">
      <formula>IF(W107&lt;=0,AND(W107&lt;=0,X107&gt;=1),OR(W107/X107&gt;$AI$2,X107/W107&gt;$AI$2))</formula>
    </cfRule>
  </conditionalFormatting>
  <conditionalFormatting sqref="X108">
    <cfRule type="expression" dxfId="3645" priority="1490">
      <formula>IF(W108&lt;=0,AND(W108&lt;=0,X108&gt;=1),OR(W108/X108&gt;$AI$2,X108/W108&gt;$AI$2))</formula>
    </cfRule>
  </conditionalFormatting>
  <conditionalFormatting sqref="X109">
    <cfRule type="expression" dxfId="3644" priority="1489">
      <formula>IF(W109&lt;=0,AND(W109&lt;=0,X109&gt;=1),OR(W109/X109&gt;$AI$2,X109/W109&gt;$AI$2))</formula>
    </cfRule>
  </conditionalFormatting>
  <conditionalFormatting sqref="X110">
    <cfRule type="expression" dxfId="3643" priority="1488">
      <formula>IF(W110&lt;=0,AND(W110&lt;=0,X110&gt;=1),OR(W110/X110&gt;$AI$2,X110/W110&gt;$AI$2))</formula>
    </cfRule>
  </conditionalFormatting>
  <conditionalFormatting sqref="X111">
    <cfRule type="expression" dxfId="3642" priority="1487">
      <formula>IF(W111&lt;=0,AND(W111&lt;=0,X111&gt;=1),OR(W111/X111&gt;$AI$2,X111/W111&gt;$AI$2))</formula>
    </cfRule>
  </conditionalFormatting>
  <conditionalFormatting sqref="X112">
    <cfRule type="expression" dxfId="3641" priority="1486">
      <formula>IF(W112&lt;=0,AND(W112&lt;=0,X112&gt;=1),OR(W112/X112&gt;$AI$2,X112/W112&gt;$AI$2))</formula>
    </cfRule>
  </conditionalFormatting>
  <conditionalFormatting sqref="X113">
    <cfRule type="expression" dxfId="3640" priority="1485">
      <formula>IF(W113&lt;=0,AND(W113&lt;=0,X113&gt;=1),OR(W113/X113&gt;$AI$2,X113/W113&gt;$AI$2))</formula>
    </cfRule>
  </conditionalFormatting>
  <conditionalFormatting sqref="X114">
    <cfRule type="expression" dxfId="3639" priority="1484">
      <formula>IF(W114&lt;=0,AND(W114&lt;=0,X114&gt;=1),OR(W114/X114&gt;$AI$2,X114/W114&gt;$AI$2))</formula>
    </cfRule>
  </conditionalFormatting>
  <conditionalFormatting sqref="X115">
    <cfRule type="expression" dxfId="3638" priority="1483">
      <formula>IF(W115&lt;=0,AND(W115&lt;=0,X115&gt;=1),OR(W115/X115&gt;$AI$2,X115/W115&gt;$AI$2))</formula>
    </cfRule>
  </conditionalFormatting>
  <conditionalFormatting sqref="X116">
    <cfRule type="expression" dxfId="3637" priority="1482">
      <formula>IF(W116&lt;=0,AND(W116&lt;=0,X116&gt;=1),OR(W116/X116&gt;$AI$2,X116/W116&gt;$AI$2))</formula>
    </cfRule>
  </conditionalFormatting>
  <conditionalFormatting sqref="X117">
    <cfRule type="expression" dxfId="3636" priority="1481">
      <formula>IF(W117&lt;=0,AND(W117&lt;=0,X117&gt;=1),OR(W117/X117&gt;$AI$2,X117/W117&gt;$AI$2))</formula>
    </cfRule>
  </conditionalFormatting>
  <conditionalFormatting sqref="X118">
    <cfRule type="expression" dxfId="3635" priority="1480">
      <formula>IF(W118&lt;=0,AND(W118&lt;=0,X118&gt;=1),OR(W118/X118&gt;$AI$2,X118/W118&gt;$AI$2))</formula>
    </cfRule>
  </conditionalFormatting>
  <conditionalFormatting sqref="X119">
    <cfRule type="expression" dxfId="3634" priority="1479">
      <formula>IF(W119&lt;=0,AND(W119&lt;=0,X119&gt;=1),OR(W119/X119&gt;$AI$2,X119/W119&gt;$AI$2))</formula>
    </cfRule>
  </conditionalFormatting>
  <conditionalFormatting sqref="X120">
    <cfRule type="expression" dxfId="3633" priority="1478">
      <formula>IF(W120&lt;=0,AND(W120&lt;=0,X120&gt;=1),OR(W120/X120&gt;$AI$2,X120/W120&gt;$AI$2))</formula>
    </cfRule>
  </conditionalFormatting>
  <conditionalFormatting sqref="X121">
    <cfRule type="expression" dxfId="3632" priority="1477">
      <formula>IF(W121&lt;=0,AND(W121&lt;=0,X121&gt;=1),OR(W121/X121&gt;$AI$2,X121/W121&gt;$AI$2))</formula>
    </cfRule>
  </conditionalFormatting>
  <conditionalFormatting sqref="X122">
    <cfRule type="expression" dxfId="3631" priority="1476">
      <formula>IF(W122&lt;=0,AND(W122&lt;=0,X122&gt;=1),OR(W122/X122&gt;$AI$2,X122/W122&gt;$AI$2))</formula>
    </cfRule>
  </conditionalFormatting>
  <conditionalFormatting sqref="X123">
    <cfRule type="expression" dxfId="3630" priority="1475">
      <formula>IF(W123&lt;=0,AND(W123&lt;=0,X123&gt;=1),OR(W123/X123&gt;$AI$2,X123/W123&gt;$AI$2))</formula>
    </cfRule>
  </conditionalFormatting>
  <conditionalFormatting sqref="X124">
    <cfRule type="expression" dxfId="3629" priority="1474">
      <formula>IF(W124&lt;=0,AND(W124&lt;=0,X124&gt;=1),OR(W124/X124&gt;$AI$2,X124/W124&gt;$AI$2))</formula>
    </cfRule>
  </conditionalFormatting>
  <conditionalFormatting sqref="X125">
    <cfRule type="expression" dxfId="3628" priority="1473">
      <formula>IF(W125&lt;=0,AND(W125&lt;=0,X125&gt;=1),OR(W125/X125&gt;$AI$2,X125/W125&gt;$AI$2))</formula>
    </cfRule>
  </conditionalFormatting>
  <conditionalFormatting sqref="X126">
    <cfRule type="expression" dxfId="3627" priority="1472">
      <formula>IF(W126&lt;=0,AND(W126&lt;=0,X126&gt;=1),OR(W126/X126&gt;$AI$2,X126/W126&gt;$AI$2))</formula>
    </cfRule>
  </conditionalFormatting>
  <conditionalFormatting sqref="Z6">
    <cfRule type="expression" dxfId="3626" priority="1414">
      <formula>IF(Y6&lt;=0,AND(Y6&lt;=0,Z6&gt;=1),OR(Y6/Z6&gt;$AI$2,Z6/Y6&gt;$AI$2))</formula>
    </cfRule>
  </conditionalFormatting>
  <conditionalFormatting sqref="Z7">
    <cfRule type="expression" dxfId="3625" priority="1413">
      <formula>IF(Y7&lt;=0,AND(Y7&lt;=0,Z7&gt;=1),OR(Y7/Z7&gt;$AI$2,Z7/Y7&gt;$AI$2))</formula>
    </cfRule>
  </conditionalFormatting>
  <conditionalFormatting sqref="Z8">
    <cfRule type="expression" dxfId="3624" priority="1412">
      <formula>IF(Y8&lt;=0,AND(Y8&lt;=0,Z8&gt;=1),OR(Y8/Z8&gt;$AI$2,Z8/Y8&gt;$AI$2))</formula>
    </cfRule>
  </conditionalFormatting>
  <conditionalFormatting sqref="Z9">
    <cfRule type="expression" dxfId="3623" priority="1411">
      <formula>IF(Y9&lt;=0,AND(Y9&lt;=0,Z9&gt;=1),OR(Y9/Z9&gt;$AI$2,Z9/Y9&gt;$AI$2))</formula>
    </cfRule>
  </conditionalFormatting>
  <conditionalFormatting sqref="Z10">
    <cfRule type="expression" dxfId="3622" priority="1410">
      <formula>IF(Y10&lt;=0,AND(Y10&lt;=0,Z10&gt;=1),OR(Y10/Z10&gt;$AI$2,Z10/Y10&gt;$AI$2))</formula>
    </cfRule>
  </conditionalFormatting>
  <conditionalFormatting sqref="Z11">
    <cfRule type="expression" dxfId="3621" priority="1409">
      <formula>IF(Y11&lt;=0,AND(Y11&lt;=0,Z11&gt;=1),OR(Y11/Z11&gt;$AI$2,Z11/Y11&gt;$AI$2))</formula>
    </cfRule>
  </conditionalFormatting>
  <conditionalFormatting sqref="Z12">
    <cfRule type="expression" dxfId="3620" priority="1408">
      <formula>IF(Y12&lt;=0,AND(Y12&lt;=0,Z12&gt;=1),OR(Y12/Z12&gt;$AI$2,Z12/Y12&gt;$AI$2))</formula>
    </cfRule>
  </conditionalFormatting>
  <conditionalFormatting sqref="Z13">
    <cfRule type="expression" dxfId="3619" priority="1407">
      <formula>IF(Y13&lt;=0,AND(Y13&lt;=0,Z13&gt;=1),OR(Y13/Z13&gt;$AI$2,Z13/Y13&gt;$AI$2))</formula>
    </cfRule>
  </conditionalFormatting>
  <conditionalFormatting sqref="Z14">
    <cfRule type="expression" dxfId="3618" priority="1406">
      <formula>IF(Y14&lt;=0,AND(Y14&lt;=0,Z14&gt;=1),OR(Y14/Z14&gt;$AI$2,Z14/Y14&gt;$AI$2))</formula>
    </cfRule>
  </conditionalFormatting>
  <conditionalFormatting sqref="Z15">
    <cfRule type="expression" dxfId="3617" priority="1405">
      <formula>IF(Y15&lt;=0,AND(Y15&lt;=0,Z15&gt;=1),OR(Y15/Z15&gt;$AI$2,Z15/Y15&gt;$AI$2))</formula>
    </cfRule>
  </conditionalFormatting>
  <conditionalFormatting sqref="Z16">
    <cfRule type="expression" dxfId="3616" priority="1404">
      <formula>IF(Y16&lt;=0,AND(Y16&lt;=0,Z16&gt;=1),OR(Y16/Z16&gt;$AI$2,Z16/Y16&gt;$AI$2))</formula>
    </cfRule>
  </conditionalFormatting>
  <conditionalFormatting sqref="Z17">
    <cfRule type="expression" dxfId="3615" priority="1403">
      <formula>IF(Y17&lt;=0,AND(Y17&lt;=0,Z17&gt;=1),OR(Y17/Z17&gt;$AI$2,Z17/Y17&gt;$AI$2))</formula>
    </cfRule>
  </conditionalFormatting>
  <conditionalFormatting sqref="Z18">
    <cfRule type="expression" dxfId="3614" priority="1402">
      <formula>IF(Y18&lt;=0,AND(Y18&lt;=0,Z18&gt;=1),OR(Y18/Z18&gt;$AI$2,Z18/Y18&gt;$AI$2))</formula>
    </cfRule>
  </conditionalFormatting>
  <conditionalFormatting sqref="Z19">
    <cfRule type="expression" dxfId="3613" priority="1401">
      <formula>IF(Y19&lt;=0,AND(Y19&lt;=0,Z19&gt;=1),OR(Y19/Z19&gt;$AI$2,Z19/Y19&gt;$AI$2))</formula>
    </cfRule>
  </conditionalFormatting>
  <conditionalFormatting sqref="Z20">
    <cfRule type="expression" dxfId="3612" priority="1400">
      <formula>IF(Y20&lt;=0,AND(Y20&lt;=0,Z20&gt;=1),OR(Y20/Z20&gt;$AI$2,Z20/Y20&gt;$AI$2))</formula>
    </cfRule>
  </conditionalFormatting>
  <conditionalFormatting sqref="Z21">
    <cfRule type="expression" dxfId="3611" priority="1399">
      <formula>IF(Y21&lt;=0,AND(Y21&lt;=0,Z21&gt;=1),OR(Y21/Z21&gt;$AI$2,Z21/Y21&gt;$AI$2))</formula>
    </cfRule>
  </conditionalFormatting>
  <conditionalFormatting sqref="Z22">
    <cfRule type="expression" dxfId="3610" priority="1398">
      <formula>IF(Y22&lt;=0,AND(Y22&lt;=0,Z22&gt;=1),OR(Y22/Z22&gt;$AI$2,Z22/Y22&gt;$AI$2))</formula>
    </cfRule>
  </conditionalFormatting>
  <conditionalFormatting sqref="Z23">
    <cfRule type="expression" dxfId="3609" priority="1397">
      <formula>IF(Y23&lt;=0,AND(Y23&lt;=0,Z23&gt;=1),OR(Y23/Z23&gt;$AI$2,Z23/Y23&gt;$AI$2))</formula>
    </cfRule>
  </conditionalFormatting>
  <conditionalFormatting sqref="Z24">
    <cfRule type="expression" dxfId="3608" priority="1396">
      <formula>IF(Y24&lt;=0,AND(Y24&lt;=0,Z24&gt;=1),OR(Y24/Z24&gt;$AI$2,Z24/Y24&gt;$AI$2))</formula>
    </cfRule>
  </conditionalFormatting>
  <conditionalFormatting sqref="Z25">
    <cfRule type="expression" dxfId="3607" priority="1395">
      <formula>IF(Y25&lt;=0,AND(Y25&lt;=0,Z25&gt;=1),OR(Y25/Z25&gt;$AI$2,Z25/Y25&gt;$AI$2))</formula>
    </cfRule>
  </conditionalFormatting>
  <conditionalFormatting sqref="Z26">
    <cfRule type="expression" dxfId="3606" priority="1394">
      <formula>IF(Y26&lt;=0,AND(Y26&lt;=0,Z26&gt;=1),OR(Y26/Z26&gt;$AI$2,Z26/Y26&gt;$AI$2))</formula>
    </cfRule>
  </conditionalFormatting>
  <conditionalFormatting sqref="Z27">
    <cfRule type="expression" dxfId="3605" priority="1393">
      <formula>IF(Y27&lt;=0,AND(Y27&lt;=0,Z27&gt;=1),OR(Y27/Z27&gt;$AI$2,Z27/Y27&gt;$AI$2))</formula>
    </cfRule>
  </conditionalFormatting>
  <conditionalFormatting sqref="Z28">
    <cfRule type="expression" dxfId="3604" priority="1392">
      <formula>IF(Y28&lt;=0,AND(Y28&lt;=0,Z28&gt;=1),OR(Y28/Z28&gt;$AI$2,Z28/Y28&gt;$AI$2))</formula>
    </cfRule>
  </conditionalFormatting>
  <conditionalFormatting sqref="Z29">
    <cfRule type="expression" dxfId="3603" priority="1391">
      <formula>IF(Y29&lt;=0,AND(Y29&lt;=0,Z29&gt;=1),OR(Y29/Z29&gt;$AI$2,Z29/Y29&gt;$AI$2))</formula>
    </cfRule>
  </conditionalFormatting>
  <conditionalFormatting sqref="Z30">
    <cfRule type="expression" dxfId="3602" priority="1390">
      <formula>IF(Y30&lt;=0,AND(Y30&lt;=0,Z30&gt;=1),OR(Y30/Z30&gt;$AI$2,Z30/Y30&gt;$AI$2))</formula>
    </cfRule>
  </conditionalFormatting>
  <conditionalFormatting sqref="Z31">
    <cfRule type="expression" dxfId="3601" priority="1389">
      <formula>IF(Y31&lt;=0,AND(Y31&lt;=0,Z31&gt;=1),OR(Y31/Z31&gt;$AI$2,Z31/Y31&gt;$AI$2))</formula>
    </cfRule>
  </conditionalFormatting>
  <conditionalFormatting sqref="Z32">
    <cfRule type="expression" dxfId="3600" priority="1388">
      <formula>IF(Y32&lt;=0,AND(Y32&lt;=0,Z32&gt;=1),OR(Y32/Z32&gt;$AI$2,Z32/Y32&gt;$AI$2))</formula>
    </cfRule>
  </conditionalFormatting>
  <conditionalFormatting sqref="Z33">
    <cfRule type="expression" dxfId="3599" priority="1387">
      <formula>IF(Y33&lt;=0,AND(Y33&lt;=0,Z33&gt;=1),OR(Y33/Z33&gt;$AI$2,Z33/Y33&gt;$AI$2))</formula>
    </cfRule>
  </conditionalFormatting>
  <conditionalFormatting sqref="Z34">
    <cfRule type="expression" dxfId="3598" priority="1386">
      <formula>IF(Y34&lt;=0,AND(Y34&lt;=0,Z34&gt;=1),OR(Y34/Z34&gt;$AI$2,Z34/Y34&gt;$AI$2))</formula>
    </cfRule>
  </conditionalFormatting>
  <conditionalFormatting sqref="Z35">
    <cfRule type="expression" dxfId="3597" priority="1385">
      <formula>IF(Y35&lt;=0,AND(Y35&lt;=0,Z35&gt;=1),OR(Y35/Z35&gt;$AI$2,Z35/Y35&gt;$AI$2))</formula>
    </cfRule>
  </conditionalFormatting>
  <conditionalFormatting sqref="Z36">
    <cfRule type="expression" dxfId="3596" priority="1384">
      <formula>IF(Y36&lt;=0,AND(Y36&lt;=0,Z36&gt;=1),OR(Y36/Z36&gt;$AI$2,Z36/Y36&gt;$AI$2))</formula>
    </cfRule>
  </conditionalFormatting>
  <conditionalFormatting sqref="Z37">
    <cfRule type="expression" dxfId="3595" priority="1383">
      <formula>IF(Y37&lt;=0,AND(Y37&lt;=0,Z37&gt;=1),OR(Y37/Z37&gt;$AI$2,Z37/Y37&gt;$AI$2))</formula>
    </cfRule>
  </conditionalFormatting>
  <conditionalFormatting sqref="Z38">
    <cfRule type="expression" dxfId="3594" priority="1382">
      <formula>IF(Y38&lt;=0,AND(Y38&lt;=0,Z38&gt;=1),OR(Y38/Z38&gt;$AI$2,Z38/Y38&gt;$AI$2))</formula>
    </cfRule>
  </conditionalFormatting>
  <conditionalFormatting sqref="Z39">
    <cfRule type="expression" dxfId="3593" priority="1381">
      <formula>IF(Y39&lt;=0,AND(Y39&lt;=0,Z39&gt;=1),OR(Y39/Z39&gt;$AI$2,Z39/Y39&gt;$AI$2))</formula>
    </cfRule>
  </conditionalFormatting>
  <conditionalFormatting sqref="Z40">
    <cfRule type="expression" dxfId="3592" priority="1380">
      <formula>IF(Y40&lt;=0,AND(Y40&lt;=0,Z40&gt;=1),OR(Y40/Z40&gt;$AI$2,Z40/Y40&gt;$AI$2))</formula>
    </cfRule>
  </conditionalFormatting>
  <conditionalFormatting sqref="Z41">
    <cfRule type="expression" dxfId="3591" priority="1379">
      <formula>IF(Y41&lt;=0,AND(Y41&lt;=0,Z41&gt;=1),OR(Y41/Z41&gt;$AI$2,Z41/Y41&gt;$AI$2))</formula>
    </cfRule>
  </conditionalFormatting>
  <conditionalFormatting sqref="Z42">
    <cfRule type="expression" dxfId="3590" priority="1378">
      <formula>IF(Y42&lt;=0,AND(Y42&lt;=0,Z42&gt;=1),OR(Y42/Z42&gt;$AI$2,Z42/Y42&gt;$AI$2))</formula>
    </cfRule>
  </conditionalFormatting>
  <conditionalFormatting sqref="Z43">
    <cfRule type="expression" dxfId="3589" priority="1377">
      <formula>IF(Y43&lt;=0,AND(Y43&lt;=0,Z43&gt;=1),OR(Y43/Z43&gt;$AI$2,Z43/Y43&gt;$AI$2))</formula>
    </cfRule>
  </conditionalFormatting>
  <conditionalFormatting sqref="Z44">
    <cfRule type="expression" dxfId="3588" priority="1376">
      <formula>IF(Y44&lt;=0,AND(Y44&lt;=0,Z44&gt;=1),OR(Y44/Z44&gt;$AI$2,Z44/Y44&gt;$AI$2))</formula>
    </cfRule>
  </conditionalFormatting>
  <conditionalFormatting sqref="Z45">
    <cfRule type="expression" dxfId="3587" priority="1375">
      <formula>IF(Y45&lt;=0,AND(Y45&lt;=0,Z45&gt;=1),OR(Y45/Z45&gt;$AI$2,Z45/Y45&gt;$AI$2))</formula>
    </cfRule>
  </conditionalFormatting>
  <conditionalFormatting sqref="Z46">
    <cfRule type="expression" dxfId="3586" priority="1374">
      <formula>IF(Y46&lt;=0,AND(Y46&lt;=0,Z46&gt;=1),OR(Y46/Z46&gt;$AI$2,Z46/Y46&gt;$AI$2))</formula>
    </cfRule>
  </conditionalFormatting>
  <conditionalFormatting sqref="Z47">
    <cfRule type="expression" dxfId="3585" priority="1373">
      <formula>IF(Y47&lt;=0,AND(Y47&lt;=0,Z47&gt;=1),OR(Y47/Z47&gt;$AI$2,Z47/Y47&gt;$AI$2))</formula>
    </cfRule>
  </conditionalFormatting>
  <conditionalFormatting sqref="Z48">
    <cfRule type="expression" dxfId="3584" priority="1372">
      <formula>IF(Y48&lt;=0,AND(Y48&lt;=0,Z48&gt;=1),OR(Y48/Z48&gt;$AI$2,Z48/Y48&gt;$AI$2))</formula>
    </cfRule>
  </conditionalFormatting>
  <conditionalFormatting sqref="Z49">
    <cfRule type="expression" dxfId="3583" priority="1371">
      <formula>IF(Y49&lt;=0,AND(Y49&lt;=0,Z49&gt;=1),OR(Y49/Z49&gt;$AI$2,Z49/Y49&gt;$AI$2))</formula>
    </cfRule>
  </conditionalFormatting>
  <conditionalFormatting sqref="Z50">
    <cfRule type="expression" dxfId="3582" priority="1370">
      <formula>IF(Y50&lt;=0,AND(Y50&lt;=0,Z50&gt;=1),OR(Y50/Z50&gt;$AI$2,Z50/Y50&gt;$AI$2))</formula>
    </cfRule>
  </conditionalFormatting>
  <conditionalFormatting sqref="Z51">
    <cfRule type="expression" dxfId="3581" priority="1369">
      <formula>IF(Y51&lt;=0,AND(Y51&lt;=0,Z51&gt;=1),OR(Y51/Z51&gt;$AI$2,Z51/Y51&gt;$AI$2))</formula>
    </cfRule>
  </conditionalFormatting>
  <conditionalFormatting sqref="Z52">
    <cfRule type="expression" dxfId="3580" priority="1368">
      <formula>IF(Y52&lt;=0,AND(Y52&lt;=0,Z52&gt;=1),OR(Y52/Z52&gt;$AI$2,Z52/Y52&gt;$AI$2))</formula>
    </cfRule>
  </conditionalFormatting>
  <conditionalFormatting sqref="Z53">
    <cfRule type="expression" dxfId="3579" priority="1367">
      <formula>IF(Y53&lt;=0,AND(Y53&lt;=0,Z53&gt;=1),OR(Y53/Z53&gt;$AI$2,Z53/Y53&gt;$AI$2))</formula>
    </cfRule>
  </conditionalFormatting>
  <conditionalFormatting sqref="Z54">
    <cfRule type="expression" dxfId="3578" priority="1366">
      <formula>IF(Y54&lt;=0,AND(Y54&lt;=0,Z54&gt;=1),OR(Y54/Z54&gt;$AI$2,Z54/Y54&gt;$AI$2))</formula>
    </cfRule>
  </conditionalFormatting>
  <conditionalFormatting sqref="Z55">
    <cfRule type="expression" dxfId="3577" priority="1365">
      <formula>IF(Y55&lt;=0,AND(Y55&lt;=0,Z55&gt;=1),OR(Y55/Z55&gt;$AI$2,Z55/Y55&gt;$AI$2))</formula>
    </cfRule>
  </conditionalFormatting>
  <conditionalFormatting sqref="Z56">
    <cfRule type="expression" dxfId="3576" priority="1364">
      <formula>IF(Y56&lt;=0,AND(Y56&lt;=0,Z56&gt;=1),OR(Y56/Z56&gt;$AI$2,Z56/Y56&gt;$AI$2))</formula>
    </cfRule>
  </conditionalFormatting>
  <conditionalFormatting sqref="Z57">
    <cfRule type="expression" dxfId="3575" priority="1363">
      <formula>IF(Y57&lt;=0,AND(Y57&lt;=0,Z57&gt;=1),OR(Y57/Z57&gt;$AI$2,Z57/Y57&gt;$AI$2))</formula>
    </cfRule>
  </conditionalFormatting>
  <conditionalFormatting sqref="Z58">
    <cfRule type="expression" dxfId="3574" priority="1362">
      <formula>IF(Y58&lt;=0,AND(Y58&lt;=0,Z58&gt;=1),OR(Y58/Z58&gt;$AI$2,Z58/Y58&gt;$AI$2))</formula>
    </cfRule>
  </conditionalFormatting>
  <conditionalFormatting sqref="Z59">
    <cfRule type="expression" dxfId="3573" priority="1361">
      <formula>IF(Y59&lt;=0,AND(Y59&lt;=0,Z59&gt;=1),OR(Y59/Z59&gt;$AI$2,Z59/Y59&gt;$AI$2))</formula>
    </cfRule>
  </conditionalFormatting>
  <conditionalFormatting sqref="Z60">
    <cfRule type="expression" dxfId="3572" priority="1360">
      <formula>IF(Y60&lt;=0,AND(Y60&lt;=0,Z60&gt;=1),OR(Y60/Z60&gt;$AI$2,Z60/Y60&gt;$AI$2))</formula>
    </cfRule>
  </conditionalFormatting>
  <conditionalFormatting sqref="Z61">
    <cfRule type="expression" dxfId="3571" priority="1359">
      <formula>IF(Y61&lt;=0,AND(Y61&lt;=0,Z61&gt;=1),OR(Y61/Z61&gt;$AI$2,Z61/Y61&gt;$AI$2))</formula>
    </cfRule>
  </conditionalFormatting>
  <conditionalFormatting sqref="Z62">
    <cfRule type="expression" dxfId="3570" priority="1358">
      <formula>IF(Y62&lt;=0,AND(Y62&lt;=0,Z62&gt;=1),OR(Y62/Z62&gt;$AI$2,Z62/Y62&gt;$AI$2))</formula>
    </cfRule>
  </conditionalFormatting>
  <conditionalFormatting sqref="Z63">
    <cfRule type="expression" dxfId="3569" priority="1357">
      <formula>IF(Y63&lt;=0,AND(Y63&lt;=0,Z63&gt;=1),OR(Y63/Z63&gt;$AI$2,Z63/Y63&gt;$AI$2))</formula>
    </cfRule>
  </conditionalFormatting>
  <conditionalFormatting sqref="Z64">
    <cfRule type="expression" dxfId="3568" priority="1356">
      <formula>IF(Y64&lt;=0,AND(Y64&lt;=0,Z64&gt;=1),OR(Y64/Z64&gt;$AI$2,Z64/Y64&gt;$AI$2))</formula>
    </cfRule>
  </conditionalFormatting>
  <conditionalFormatting sqref="Z65">
    <cfRule type="expression" dxfId="3567" priority="1355">
      <formula>IF(Y65&lt;=0,AND(Y65&lt;=0,Z65&gt;=1),OR(Y65/Z65&gt;$AI$2,Z65/Y65&gt;$AI$2))</formula>
    </cfRule>
  </conditionalFormatting>
  <conditionalFormatting sqref="Z66">
    <cfRule type="expression" dxfId="3566" priority="1354">
      <formula>IF(Y66&lt;=0,AND(Y66&lt;=0,Z66&gt;=1),OR(Y66/Z66&gt;$AI$2,Z66/Y66&gt;$AI$2))</formula>
    </cfRule>
  </conditionalFormatting>
  <conditionalFormatting sqref="Z67">
    <cfRule type="expression" dxfId="3565" priority="1353">
      <formula>IF(Y67&lt;=0,AND(Y67&lt;=0,Z67&gt;=1),OR(Y67/Z67&gt;$AI$2,Z67/Y67&gt;$AI$2))</formula>
    </cfRule>
  </conditionalFormatting>
  <conditionalFormatting sqref="Z68">
    <cfRule type="expression" dxfId="3564" priority="1352">
      <formula>IF(Y68&lt;=0,AND(Y68&lt;=0,Z68&gt;=1),OR(Y68/Z68&gt;$AI$2,Z68/Y68&gt;$AI$2))</formula>
    </cfRule>
  </conditionalFormatting>
  <conditionalFormatting sqref="Z69">
    <cfRule type="expression" dxfId="3563" priority="1351">
      <formula>IF(Y69&lt;=0,AND(Y69&lt;=0,Z69&gt;=1),OR(Y69/Z69&gt;$AI$2,Z69/Y69&gt;$AI$2))</formula>
    </cfRule>
  </conditionalFormatting>
  <conditionalFormatting sqref="Z70">
    <cfRule type="expression" dxfId="3562" priority="1350">
      <formula>IF(Y70&lt;=0,AND(Y70&lt;=0,Z70&gt;=1),OR(Y70/Z70&gt;$AI$2,Z70/Y70&gt;$AI$2))</formula>
    </cfRule>
  </conditionalFormatting>
  <conditionalFormatting sqref="Z71">
    <cfRule type="expression" dxfId="3561" priority="1349">
      <formula>IF(Y71&lt;=0,AND(Y71&lt;=0,Z71&gt;=1),OR(Y71/Z71&gt;$AI$2,Z71/Y71&gt;$AI$2))</formula>
    </cfRule>
  </conditionalFormatting>
  <conditionalFormatting sqref="Z72">
    <cfRule type="expression" dxfId="3560" priority="1348">
      <formula>IF(Y72&lt;=0,AND(Y72&lt;=0,Z72&gt;=1),OR(Y72/Z72&gt;$AI$2,Z72/Y72&gt;$AI$2))</formula>
    </cfRule>
  </conditionalFormatting>
  <conditionalFormatting sqref="Z73">
    <cfRule type="expression" dxfId="3559" priority="1347">
      <formula>IF(Y73&lt;=0,AND(Y73&lt;=0,Z73&gt;=1),OR(Y73/Z73&gt;$AI$2,Z73/Y73&gt;$AI$2))</formula>
    </cfRule>
  </conditionalFormatting>
  <conditionalFormatting sqref="Z74">
    <cfRule type="expression" dxfId="3558" priority="1346">
      <formula>IF(Y74&lt;=0,AND(Y74&lt;=0,Z74&gt;=1),OR(Y74/Z74&gt;$AI$2,Z74/Y74&gt;$AI$2))</formula>
    </cfRule>
  </conditionalFormatting>
  <conditionalFormatting sqref="Z75">
    <cfRule type="expression" dxfId="3557" priority="1345">
      <formula>IF(Y75&lt;=0,AND(Y75&lt;=0,Z75&gt;=1),OR(Y75/Z75&gt;$AI$2,Z75/Y75&gt;$AI$2))</formula>
    </cfRule>
  </conditionalFormatting>
  <conditionalFormatting sqref="Z76">
    <cfRule type="expression" dxfId="3556" priority="1344">
      <formula>IF(Y76&lt;=0,AND(Y76&lt;=0,Z76&gt;=1),OR(Y76/Z76&gt;$AI$2,Z76/Y76&gt;$AI$2))</formula>
    </cfRule>
  </conditionalFormatting>
  <conditionalFormatting sqref="Z77">
    <cfRule type="expression" dxfId="3555" priority="1343">
      <formula>IF(Y77&lt;=0,AND(Y77&lt;=0,Z77&gt;=1),OR(Y77/Z77&gt;$AI$2,Z77/Y77&gt;$AI$2))</formula>
    </cfRule>
  </conditionalFormatting>
  <conditionalFormatting sqref="Z78">
    <cfRule type="expression" dxfId="3554" priority="1342">
      <formula>IF(Y78&lt;=0,AND(Y78&lt;=0,Z78&gt;=1),OR(Y78/Z78&gt;$AI$2,Z78/Y78&gt;$AI$2))</formula>
    </cfRule>
  </conditionalFormatting>
  <conditionalFormatting sqref="Z79">
    <cfRule type="expression" dxfId="3553" priority="1341">
      <formula>IF(Y79&lt;=0,AND(Y79&lt;=0,Z79&gt;=1),OR(Y79/Z79&gt;$AI$2,Z79/Y79&gt;$AI$2))</formula>
    </cfRule>
  </conditionalFormatting>
  <conditionalFormatting sqref="Z80">
    <cfRule type="expression" dxfId="3552" priority="1340">
      <formula>IF(Y80&lt;=0,AND(Y80&lt;=0,Z80&gt;=1),OR(Y80/Z80&gt;$AI$2,Z80/Y80&gt;$AI$2))</formula>
    </cfRule>
  </conditionalFormatting>
  <conditionalFormatting sqref="Z81">
    <cfRule type="expression" dxfId="3551" priority="1339">
      <formula>IF(Y81&lt;=0,AND(Y81&lt;=0,Z81&gt;=1),OR(Y81/Z81&gt;$AI$2,Z81/Y81&gt;$AI$2))</formula>
    </cfRule>
  </conditionalFormatting>
  <conditionalFormatting sqref="Z82">
    <cfRule type="expression" dxfId="3550" priority="1338">
      <formula>IF(Y82&lt;=0,AND(Y82&lt;=0,Z82&gt;=1),OR(Y82/Z82&gt;$AI$2,Z82/Y82&gt;$AI$2))</formula>
    </cfRule>
  </conditionalFormatting>
  <conditionalFormatting sqref="Z83">
    <cfRule type="expression" dxfId="3549" priority="1337">
      <formula>IF(Y83&lt;=0,AND(Y83&lt;=0,Z83&gt;=1),OR(Y83/Z83&gt;$AI$2,Z83/Y83&gt;$AI$2))</formula>
    </cfRule>
  </conditionalFormatting>
  <conditionalFormatting sqref="Z84">
    <cfRule type="expression" dxfId="3548" priority="1336">
      <formula>IF(Y84&lt;=0,AND(Y84&lt;=0,Z84&gt;=1),OR(Y84/Z84&gt;$AI$2,Z84/Y84&gt;$AI$2))</formula>
    </cfRule>
  </conditionalFormatting>
  <conditionalFormatting sqref="Z85">
    <cfRule type="expression" dxfId="3547" priority="1335">
      <formula>IF(Y85&lt;=0,AND(Y85&lt;=0,Z85&gt;=1),OR(Y85/Z85&gt;$AI$2,Z85/Y85&gt;$AI$2))</formula>
    </cfRule>
  </conditionalFormatting>
  <conditionalFormatting sqref="Z86">
    <cfRule type="expression" dxfId="3546" priority="1334">
      <formula>IF(Y86&lt;=0,AND(Y86&lt;=0,Z86&gt;=1),OR(Y86/Z86&gt;$AI$2,Z86/Y86&gt;$AI$2))</formula>
    </cfRule>
  </conditionalFormatting>
  <conditionalFormatting sqref="Z87">
    <cfRule type="expression" dxfId="3545" priority="1333">
      <formula>IF(Y87&lt;=0,AND(Y87&lt;=0,Z87&gt;=1),OR(Y87/Z87&gt;$AI$2,Z87/Y87&gt;$AI$2))</formula>
    </cfRule>
  </conditionalFormatting>
  <conditionalFormatting sqref="Z88">
    <cfRule type="expression" dxfId="3544" priority="1332">
      <formula>IF(Y88&lt;=0,AND(Y88&lt;=0,Z88&gt;=1),OR(Y88/Z88&gt;$AI$2,Z88/Y88&gt;$AI$2))</formula>
    </cfRule>
  </conditionalFormatting>
  <conditionalFormatting sqref="Z89">
    <cfRule type="expression" dxfId="3543" priority="1331">
      <formula>IF(Y89&lt;=0,AND(Y89&lt;=0,Z89&gt;=1),OR(Y89/Z89&gt;$AI$2,Z89/Y89&gt;$AI$2))</formula>
    </cfRule>
  </conditionalFormatting>
  <conditionalFormatting sqref="Z90">
    <cfRule type="expression" dxfId="3542" priority="1330">
      <formula>IF(Y90&lt;=0,AND(Y90&lt;=0,Z90&gt;=1),OR(Y90/Z90&gt;$AI$2,Z90/Y90&gt;$AI$2))</formula>
    </cfRule>
  </conditionalFormatting>
  <conditionalFormatting sqref="Z91">
    <cfRule type="expression" dxfId="3541" priority="1329">
      <formula>IF(Y91&lt;=0,AND(Y91&lt;=0,Z91&gt;=1),OR(Y91/Z91&gt;$AI$2,Z91/Y91&gt;$AI$2))</formula>
    </cfRule>
  </conditionalFormatting>
  <conditionalFormatting sqref="Z92">
    <cfRule type="expression" dxfId="3540" priority="1328">
      <formula>IF(Y92&lt;=0,AND(Y92&lt;=0,Z92&gt;=1),OR(Y92/Z92&gt;$AI$2,Z92/Y92&gt;$AI$2))</formula>
    </cfRule>
  </conditionalFormatting>
  <conditionalFormatting sqref="Z93">
    <cfRule type="expression" dxfId="3539" priority="1327">
      <formula>IF(Y93&lt;=0,AND(Y93&lt;=0,Z93&gt;=1),OR(Y93/Z93&gt;$AI$2,Z93/Y93&gt;$AI$2))</formula>
    </cfRule>
  </conditionalFormatting>
  <conditionalFormatting sqref="Z94">
    <cfRule type="expression" dxfId="3538" priority="1326">
      <formula>IF(Y94&lt;=0,AND(Y94&lt;=0,Z94&gt;=1),OR(Y94/Z94&gt;$AI$2,Z94/Y94&gt;$AI$2))</formula>
    </cfRule>
  </conditionalFormatting>
  <conditionalFormatting sqref="Z95">
    <cfRule type="expression" dxfId="3537" priority="1325">
      <formula>IF(Y95&lt;=0,AND(Y95&lt;=0,Z95&gt;=1),OR(Y95/Z95&gt;$AI$2,Z95/Y95&gt;$AI$2))</formula>
    </cfRule>
  </conditionalFormatting>
  <conditionalFormatting sqref="Z96">
    <cfRule type="expression" dxfId="3536" priority="1324">
      <formula>IF(Y96&lt;=0,AND(Y96&lt;=0,Z96&gt;=1),OR(Y96/Z96&gt;$AI$2,Z96/Y96&gt;$AI$2))</formula>
    </cfRule>
  </conditionalFormatting>
  <conditionalFormatting sqref="Z97">
    <cfRule type="expression" dxfId="3535" priority="1323">
      <formula>IF(Y97&lt;=0,AND(Y97&lt;=0,Z97&gt;=1),OR(Y97/Z97&gt;$AI$2,Z97/Y97&gt;$AI$2))</formula>
    </cfRule>
  </conditionalFormatting>
  <conditionalFormatting sqref="Z98">
    <cfRule type="expression" dxfId="3534" priority="1322">
      <formula>IF(Y98&lt;=0,AND(Y98&lt;=0,Z98&gt;=1),OR(Y98/Z98&gt;$AI$2,Z98/Y98&gt;$AI$2))</formula>
    </cfRule>
  </conditionalFormatting>
  <conditionalFormatting sqref="Z99">
    <cfRule type="expression" dxfId="3533" priority="1321">
      <formula>IF(Y99&lt;=0,AND(Y99&lt;=0,Z99&gt;=1),OR(Y99/Z99&gt;$AI$2,Z99/Y99&gt;$AI$2))</formula>
    </cfRule>
  </conditionalFormatting>
  <conditionalFormatting sqref="Z100">
    <cfRule type="expression" dxfId="3532" priority="1320">
      <formula>IF(Y100&lt;=0,AND(Y100&lt;=0,Z100&gt;=1),OR(Y100/Z100&gt;$AI$2,Z100/Y100&gt;$AI$2))</formula>
    </cfRule>
  </conditionalFormatting>
  <conditionalFormatting sqref="Z101">
    <cfRule type="expression" dxfId="3531" priority="1319">
      <formula>IF(Y101&lt;=0,AND(Y101&lt;=0,Z101&gt;=1),OR(Y101/Z101&gt;$AI$2,Z101/Y101&gt;$AI$2))</formula>
    </cfRule>
  </conditionalFormatting>
  <conditionalFormatting sqref="Z102">
    <cfRule type="expression" dxfId="3530" priority="1318">
      <formula>IF(Y102&lt;=0,AND(Y102&lt;=0,Z102&gt;=1),OR(Y102/Z102&gt;$AI$2,Z102/Y102&gt;$AI$2))</formula>
    </cfRule>
  </conditionalFormatting>
  <conditionalFormatting sqref="Z103">
    <cfRule type="expression" dxfId="3529" priority="1317">
      <formula>IF(Y103&lt;=0,AND(Y103&lt;=0,Z103&gt;=1),OR(Y103/Z103&gt;$AI$2,Z103/Y103&gt;$AI$2))</formula>
    </cfRule>
  </conditionalFormatting>
  <conditionalFormatting sqref="Z104">
    <cfRule type="expression" dxfId="3528" priority="1316">
      <formula>IF(Y104&lt;=0,AND(Y104&lt;=0,Z104&gt;=1),OR(Y104/Z104&gt;$AI$2,Z104/Y104&gt;$AI$2))</formula>
    </cfRule>
  </conditionalFormatting>
  <conditionalFormatting sqref="Z105">
    <cfRule type="expression" dxfId="3527" priority="1315">
      <formula>IF(Y105&lt;=0,AND(Y105&lt;=0,Z105&gt;=1),OR(Y105/Z105&gt;$AI$2,Z105/Y105&gt;$AI$2))</formula>
    </cfRule>
  </conditionalFormatting>
  <conditionalFormatting sqref="Z106">
    <cfRule type="expression" dxfId="3526" priority="1314">
      <formula>IF(Y106&lt;=0,AND(Y106&lt;=0,Z106&gt;=1),OR(Y106/Z106&gt;$AI$2,Z106/Y106&gt;$AI$2))</formula>
    </cfRule>
  </conditionalFormatting>
  <conditionalFormatting sqref="Z107">
    <cfRule type="expression" dxfId="3525" priority="1313">
      <formula>IF(Y107&lt;=0,AND(Y107&lt;=0,Z107&gt;=1),OR(Y107/Z107&gt;$AI$2,Z107/Y107&gt;$AI$2))</formula>
    </cfRule>
  </conditionalFormatting>
  <conditionalFormatting sqref="Z108">
    <cfRule type="expression" dxfId="3524" priority="1312">
      <formula>IF(Y108&lt;=0,AND(Y108&lt;=0,Z108&gt;=1),OR(Y108/Z108&gt;$AI$2,Z108/Y108&gt;$AI$2))</formula>
    </cfRule>
  </conditionalFormatting>
  <conditionalFormatting sqref="Z109">
    <cfRule type="expression" dxfId="3523" priority="1311">
      <formula>IF(Y109&lt;=0,AND(Y109&lt;=0,Z109&gt;=1),OR(Y109/Z109&gt;$AI$2,Z109/Y109&gt;$AI$2))</formula>
    </cfRule>
  </conditionalFormatting>
  <conditionalFormatting sqref="Z110">
    <cfRule type="expression" dxfId="3522" priority="1310">
      <formula>IF(Y110&lt;=0,AND(Y110&lt;=0,Z110&gt;=1),OR(Y110/Z110&gt;$AI$2,Z110/Y110&gt;$AI$2))</formula>
    </cfRule>
  </conditionalFormatting>
  <conditionalFormatting sqref="Z111">
    <cfRule type="expression" dxfId="3521" priority="1309">
      <formula>IF(Y111&lt;=0,AND(Y111&lt;=0,Z111&gt;=1),OR(Y111/Z111&gt;$AI$2,Z111/Y111&gt;$AI$2))</formula>
    </cfRule>
  </conditionalFormatting>
  <conditionalFormatting sqref="Z112">
    <cfRule type="expression" dxfId="3520" priority="1308">
      <formula>IF(Y112&lt;=0,AND(Y112&lt;=0,Z112&gt;=1),OR(Y112/Z112&gt;$AI$2,Z112/Y112&gt;$AI$2))</formula>
    </cfRule>
  </conditionalFormatting>
  <conditionalFormatting sqref="Z113">
    <cfRule type="expression" dxfId="3519" priority="1307">
      <formula>IF(Y113&lt;=0,AND(Y113&lt;=0,Z113&gt;=1),OR(Y113/Z113&gt;$AI$2,Z113/Y113&gt;$AI$2))</formula>
    </cfRule>
  </conditionalFormatting>
  <conditionalFormatting sqref="Z114">
    <cfRule type="expression" dxfId="3518" priority="1306">
      <formula>IF(Y114&lt;=0,AND(Y114&lt;=0,Z114&gt;=1),OR(Y114/Z114&gt;$AI$2,Z114/Y114&gt;$AI$2))</formula>
    </cfRule>
  </conditionalFormatting>
  <conditionalFormatting sqref="Z115">
    <cfRule type="expression" dxfId="3517" priority="1305">
      <formula>IF(Y115&lt;=0,AND(Y115&lt;=0,Z115&gt;=1),OR(Y115/Z115&gt;$AI$2,Z115/Y115&gt;$AI$2))</formula>
    </cfRule>
  </conditionalFormatting>
  <conditionalFormatting sqref="Z116">
    <cfRule type="expression" dxfId="3516" priority="1304">
      <formula>IF(Y116&lt;=0,AND(Y116&lt;=0,Z116&gt;=1),OR(Y116/Z116&gt;$AI$2,Z116/Y116&gt;$AI$2))</formula>
    </cfRule>
  </conditionalFormatting>
  <conditionalFormatting sqref="Z117">
    <cfRule type="expression" dxfId="3515" priority="1303">
      <formula>IF(Y117&lt;=0,AND(Y117&lt;=0,Z117&gt;=1),OR(Y117/Z117&gt;$AI$2,Z117/Y117&gt;$AI$2))</formula>
    </cfRule>
  </conditionalFormatting>
  <conditionalFormatting sqref="Z118">
    <cfRule type="expression" dxfId="3514" priority="1302">
      <formula>IF(Y118&lt;=0,AND(Y118&lt;=0,Z118&gt;=1),OR(Y118/Z118&gt;$AI$2,Z118/Y118&gt;$AI$2))</formula>
    </cfRule>
  </conditionalFormatting>
  <conditionalFormatting sqref="Z119">
    <cfRule type="expression" dxfId="3513" priority="1301">
      <formula>IF(Y119&lt;=0,AND(Y119&lt;=0,Z119&gt;=1),OR(Y119/Z119&gt;$AI$2,Z119/Y119&gt;$AI$2))</formula>
    </cfRule>
  </conditionalFormatting>
  <conditionalFormatting sqref="Z120">
    <cfRule type="expression" dxfId="3512" priority="1300">
      <formula>IF(Y120&lt;=0,AND(Y120&lt;=0,Z120&gt;=1),OR(Y120/Z120&gt;$AI$2,Z120/Y120&gt;$AI$2))</formula>
    </cfRule>
  </conditionalFormatting>
  <conditionalFormatting sqref="Z121">
    <cfRule type="expression" dxfId="3511" priority="1299">
      <formula>IF(Y121&lt;=0,AND(Y121&lt;=0,Z121&gt;=1),OR(Y121/Z121&gt;$AI$2,Z121/Y121&gt;$AI$2))</formula>
    </cfRule>
  </conditionalFormatting>
  <conditionalFormatting sqref="Z122">
    <cfRule type="expression" dxfId="3510" priority="1298">
      <formula>IF(Y122&lt;=0,AND(Y122&lt;=0,Z122&gt;=1),OR(Y122/Z122&gt;$AI$2,Z122/Y122&gt;$AI$2))</formula>
    </cfRule>
  </conditionalFormatting>
  <conditionalFormatting sqref="Z123">
    <cfRule type="expression" dxfId="3509" priority="1297">
      <formula>IF(Y123&lt;=0,AND(Y123&lt;=0,Z123&gt;=1),OR(Y123/Z123&gt;$AI$2,Z123/Y123&gt;$AI$2))</formula>
    </cfRule>
  </conditionalFormatting>
  <conditionalFormatting sqref="Z124">
    <cfRule type="expression" dxfId="3508" priority="1296">
      <formula>IF(Y124&lt;=0,AND(Y124&lt;=0,Z124&gt;=1),OR(Y124/Z124&gt;$AI$2,Z124/Y124&gt;$AI$2))</formula>
    </cfRule>
  </conditionalFormatting>
  <conditionalFormatting sqref="Z125">
    <cfRule type="expression" dxfId="3507" priority="1295">
      <formula>IF(Y125&lt;=0,AND(Y125&lt;=0,Z125&gt;=1),OR(Y125/Z125&gt;$AI$2,Z125/Y125&gt;$AI$2))</formula>
    </cfRule>
  </conditionalFormatting>
  <conditionalFormatting sqref="Z126">
    <cfRule type="expression" dxfId="3506" priority="1294">
      <formula>IF(Y126&lt;=0,AND(Y126&lt;=0,Z126&gt;=1),OR(Y126/Z126&gt;$AI$2,Z126/Y126&gt;$AI$2))</formula>
    </cfRule>
  </conditionalFormatting>
  <conditionalFormatting sqref="AB6">
    <cfRule type="expression" dxfId="3505" priority="1236">
      <formula>IF(AA6&lt;=0,AND(AA6&lt;=0,AB6&gt;=1),OR(AA6/AB6&gt;$AI$2,AB6/AA6&gt;$AI$2))</formula>
    </cfRule>
  </conditionalFormatting>
  <conditionalFormatting sqref="AB7">
    <cfRule type="expression" dxfId="3504" priority="1235">
      <formula>IF(AA7&lt;=0,AND(AA7&lt;=0,AB7&gt;=1),OR(AA7/AB7&gt;$AI$2,AB7/AA7&gt;$AI$2))</formula>
    </cfRule>
  </conditionalFormatting>
  <conditionalFormatting sqref="AB8">
    <cfRule type="expression" dxfId="3503" priority="1234">
      <formula>IF(AA8&lt;=0,AND(AA8&lt;=0,AB8&gt;=1),OR(AA8/AB8&gt;$AI$2,AB8/AA8&gt;$AI$2))</formula>
    </cfRule>
  </conditionalFormatting>
  <conditionalFormatting sqref="AB9">
    <cfRule type="expression" dxfId="3502" priority="1233">
      <formula>IF(AA9&lt;=0,AND(AA9&lt;=0,AB9&gt;=1),OR(AA9/AB9&gt;$AI$2,AB9/AA9&gt;$AI$2))</formula>
    </cfRule>
  </conditionalFormatting>
  <conditionalFormatting sqref="AB10">
    <cfRule type="expression" dxfId="3501" priority="1232">
      <formula>IF(AA10&lt;=0,AND(AA10&lt;=0,AB10&gt;=1),OR(AA10/AB10&gt;$AI$2,AB10/AA10&gt;$AI$2))</formula>
    </cfRule>
  </conditionalFormatting>
  <conditionalFormatting sqref="AB11">
    <cfRule type="expression" dxfId="3500" priority="1231">
      <formula>IF(AA11&lt;=0,AND(AA11&lt;=0,AB11&gt;=1),OR(AA11/AB11&gt;$AI$2,AB11/AA11&gt;$AI$2))</formula>
    </cfRule>
  </conditionalFormatting>
  <conditionalFormatting sqref="AB12">
    <cfRule type="expression" dxfId="3499" priority="1230">
      <formula>IF(AA12&lt;=0,AND(AA12&lt;=0,AB12&gt;=1),OR(AA12/AB12&gt;$AI$2,AB12/AA12&gt;$AI$2))</formula>
    </cfRule>
  </conditionalFormatting>
  <conditionalFormatting sqref="AB13">
    <cfRule type="expression" dxfId="3498" priority="1229">
      <formula>IF(AA13&lt;=0,AND(AA13&lt;=0,AB13&gt;=1),OR(AA13/AB13&gt;$AI$2,AB13/AA13&gt;$AI$2))</formula>
    </cfRule>
  </conditionalFormatting>
  <conditionalFormatting sqref="AB14">
    <cfRule type="expression" dxfId="3497" priority="1228">
      <formula>IF(AA14&lt;=0,AND(AA14&lt;=0,AB14&gt;=1),OR(AA14/AB14&gt;$AI$2,AB14/AA14&gt;$AI$2))</formula>
    </cfRule>
  </conditionalFormatting>
  <conditionalFormatting sqref="AB15">
    <cfRule type="expression" dxfId="3496" priority="1227">
      <formula>IF(AA15&lt;=0,AND(AA15&lt;=0,AB15&gt;=1),OR(AA15/AB15&gt;$AI$2,AB15/AA15&gt;$AI$2))</formula>
    </cfRule>
  </conditionalFormatting>
  <conditionalFormatting sqref="AB16">
    <cfRule type="expression" dxfId="3495" priority="1226">
      <formula>IF(AA16&lt;=0,AND(AA16&lt;=0,AB16&gt;=1),OR(AA16/AB16&gt;$AI$2,AB16/AA16&gt;$AI$2))</formula>
    </cfRule>
  </conditionalFormatting>
  <conditionalFormatting sqref="AB17">
    <cfRule type="expression" dxfId="3494" priority="1225">
      <formula>IF(AA17&lt;=0,AND(AA17&lt;=0,AB17&gt;=1),OR(AA17/AB17&gt;$AI$2,AB17/AA17&gt;$AI$2))</formula>
    </cfRule>
  </conditionalFormatting>
  <conditionalFormatting sqref="AB18">
    <cfRule type="expression" dxfId="3493" priority="1224">
      <formula>IF(AA18&lt;=0,AND(AA18&lt;=0,AB18&gt;=1),OR(AA18/AB18&gt;$AI$2,AB18/AA18&gt;$AI$2))</formula>
    </cfRule>
  </conditionalFormatting>
  <conditionalFormatting sqref="AB19">
    <cfRule type="expression" dxfId="3492" priority="1223">
      <formula>IF(AA19&lt;=0,AND(AA19&lt;=0,AB19&gt;=1),OR(AA19/AB19&gt;$AI$2,AB19/AA19&gt;$AI$2))</formula>
    </cfRule>
  </conditionalFormatting>
  <conditionalFormatting sqref="AB20">
    <cfRule type="expression" dxfId="3491" priority="1222">
      <formula>IF(AA20&lt;=0,AND(AA20&lt;=0,AB20&gt;=1),OR(AA20/AB20&gt;$AI$2,AB20/AA20&gt;$AI$2))</formula>
    </cfRule>
  </conditionalFormatting>
  <conditionalFormatting sqref="AB21">
    <cfRule type="expression" dxfId="3490" priority="1221">
      <formula>IF(AA21&lt;=0,AND(AA21&lt;=0,AB21&gt;=1),OR(AA21/AB21&gt;$AI$2,AB21/AA21&gt;$AI$2))</formula>
    </cfRule>
  </conditionalFormatting>
  <conditionalFormatting sqref="AB22">
    <cfRule type="expression" dxfId="3489" priority="1220">
      <formula>IF(AA22&lt;=0,AND(AA22&lt;=0,AB22&gt;=1),OR(AA22/AB22&gt;$AI$2,AB22/AA22&gt;$AI$2))</formula>
    </cfRule>
  </conditionalFormatting>
  <conditionalFormatting sqref="AB23">
    <cfRule type="expression" dxfId="3488" priority="1219">
      <formula>IF(AA23&lt;=0,AND(AA23&lt;=0,AB23&gt;=1),OR(AA23/AB23&gt;$AI$2,AB23/AA23&gt;$AI$2))</formula>
    </cfRule>
  </conditionalFormatting>
  <conditionalFormatting sqref="AB24">
    <cfRule type="expression" dxfId="3487" priority="1218">
      <formula>IF(AA24&lt;=0,AND(AA24&lt;=0,AB24&gt;=1),OR(AA24/AB24&gt;$AI$2,AB24/AA24&gt;$AI$2))</formula>
    </cfRule>
  </conditionalFormatting>
  <conditionalFormatting sqref="AB25">
    <cfRule type="expression" dxfId="3486" priority="1217">
      <formula>IF(AA25&lt;=0,AND(AA25&lt;=0,AB25&gt;=1),OR(AA25/AB25&gt;$AI$2,AB25/AA25&gt;$AI$2))</formula>
    </cfRule>
  </conditionalFormatting>
  <conditionalFormatting sqref="AB26">
    <cfRule type="expression" dxfId="3485" priority="1216">
      <formula>IF(AA26&lt;=0,AND(AA26&lt;=0,AB26&gt;=1),OR(AA26/AB26&gt;$AI$2,AB26/AA26&gt;$AI$2))</formula>
    </cfRule>
  </conditionalFormatting>
  <conditionalFormatting sqref="AB27">
    <cfRule type="expression" dxfId="3484" priority="1215">
      <formula>IF(AA27&lt;=0,AND(AA27&lt;=0,AB27&gt;=1),OR(AA27/AB27&gt;$AI$2,AB27/AA27&gt;$AI$2))</formula>
    </cfRule>
  </conditionalFormatting>
  <conditionalFormatting sqref="AB28">
    <cfRule type="expression" dxfId="3483" priority="1214">
      <formula>IF(AA28&lt;=0,AND(AA28&lt;=0,AB28&gt;=1),OR(AA28/AB28&gt;$AI$2,AB28/AA28&gt;$AI$2))</formula>
    </cfRule>
  </conditionalFormatting>
  <conditionalFormatting sqref="AB29">
    <cfRule type="expression" dxfId="3482" priority="1213">
      <formula>IF(AA29&lt;=0,AND(AA29&lt;=0,AB29&gt;=1),OR(AA29/AB29&gt;$AI$2,AB29/AA29&gt;$AI$2))</formula>
    </cfRule>
  </conditionalFormatting>
  <conditionalFormatting sqref="AB30">
    <cfRule type="expression" dxfId="3481" priority="1212">
      <formula>IF(AA30&lt;=0,AND(AA30&lt;=0,AB30&gt;=1),OR(AA30/AB30&gt;$AI$2,AB30/AA30&gt;$AI$2))</formula>
    </cfRule>
  </conditionalFormatting>
  <conditionalFormatting sqref="AB31">
    <cfRule type="expression" dxfId="3480" priority="1211">
      <formula>IF(AA31&lt;=0,AND(AA31&lt;=0,AB31&gt;=1),OR(AA31/AB31&gt;$AI$2,AB31/AA31&gt;$AI$2))</formula>
    </cfRule>
  </conditionalFormatting>
  <conditionalFormatting sqref="AB32">
    <cfRule type="expression" dxfId="3479" priority="1210">
      <formula>IF(AA32&lt;=0,AND(AA32&lt;=0,AB32&gt;=1),OR(AA32/AB32&gt;$AI$2,AB32/AA32&gt;$AI$2))</formula>
    </cfRule>
  </conditionalFormatting>
  <conditionalFormatting sqref="AB33">
    <cfRule type="expression" dxfId="3478" priority="1209">
      <formula>IF(AA33&lt;=0,AND(AA33&lt;=0,AB33&gt;=1),OR(AA33/AB33&gt;$AI$2,AB33/AA33&gt;$AI$2))</formula>
    </cfRule>
  </conditionalFormatting>
  <conditionalFormatting sqref="AB34">
    <cfRule type="expression" dxfId="3477" priority="1208">
      <formula>IF(AA34&lt;=0,AND(AA34&lt;=0,AB34&gt;=1),OR(AA34/AB34&gt;$AI$2,AB34/AA34&gt;$AI$2))</formula>
    </cfRule>
  </conditionalFormatting>
  <conditionalFormatting sqref="AB35">
    <cfRule type="expression" dxfId="3476" priority="1207">
      <formula>IF(AA35&lt;=0,AND(AA35&lt;=0,AB35&gt;=1),OR(AA35/AB35&gt;$AI$2,AB35/AA35&gt;$AI$2))</formula>
    </cfRule>
  </conditionalFormatting>
  <conditionalFormatting sqref="AB36">
    <cfRule type="expression" dxfId="3475" priority="1206">
      <formula>IF(AA36&lt;=0,AND(AA36&lt;=0,AB36&gt;=1),OR(AA36/AB36&gt;$AI$2,AB36/AA36&gt;$AI$2))</formula>
    </cfRule>
  </conditionalFormatting>
  <conditionalFormatting sqref="AB37">
    <cfRule type="expression" dxfId="3474" priority="1205">
      <formula>IF(AA37&lt;=0,AND(AA37&lt;=0,AB37&gt;=1),OR(AA37/AB37&gt;$AI$2,AB37/AA37&gt;$AI$2))</formula>
    </cfRule>
  </conditionalFormatting>
  <conditionalFormatting sqref="AB38">
    <cfRule type="expression" dxfId="3473" priority="1204">
      <formula>IF(AA38&lt;=0,AND(AA38&lt;=0,AB38&gt;=1),OR(AA38/AB38&gt;$AI$2,AB38/AA38&gt;$AI$2))</formula>
    </cfRule>
  </conditionalFormatting>
  <conditionalFormatting sqref="AB39">
    <cfRule type="expression" dxfId="3472" priority="1203">
      <formula>IF(AA39&lt;=0,AND(AA39&lt;=0,AB39&gt;=1),OR(AA39/AB39&gt;$AI$2,AB39/AA39&gt;$AI$2))</formula>
    </cfRule>
  </conditionalFormatting>
  <conditionalFormatting sqref="AB40">
    <cfRule type="expression" dxfId="3471" priority="1202">
      <formula>IF(AA40&lt;=0,AND(AA40&lt;=0,AB40&gt;=1),OR(AA40/AB40&gt;$AI$2,AB40/AA40&gt;$AI$2))</formula>
    </cfRule>
  </conditionalFormatting>
  <conditionalFormatting sqref="AB41">
    <cfRule type="expression" dxfId="3470" priority="1201">
      <formula>IF(AA41&lt;=0,AND(AA41&lt;=0,AB41&gt;=1),OR(AA41/AB41&gt;$AI$2,AB41/AA41&gt;$AI$2))</formula>
    </cfRule>
  </conditionalFormatting>
  <conditionalFormatting sqref="AB42">
    <cfRule type="expression" dxfId="3469" priority="1200">
      <formula>IF(AA42&lt;=0,AND(AA42&lt;=0,AB42&gt;=1),OR(AA42/AB42&gt;$AI$2,AB42/AA42&gt;$AI$2))</formula>
    </cfRule>
  </conditionalFormatting>
  <conditionalFormatting sqref="AB43">
    <cfRule type="expression" dxfId="3468" priority="1199">
      <formula>IF(AA43&lt;=0,AND(AA43&lt;=0,AB43&gt;=1),OR(AA43/AB43&gt;$AI$2,AB43/AA43&gt;$AI$2))</formula>
    </cfRule>
  </conditionalFormatting>
  <conditionalFormatting sqref="AB44">
    <cfRule type="expression" dxfId="3467" priority="1198">
      <formula>IF(AA44&lt;=0,AND(AA44&lt;=0,AB44&gt;=1),OR(AA44/AB44&gt;$AI$2,AB44/AA44&gt;$AI$2))</formula>
    </cfRule>
  </conditionalFormatting>
  <conditionalFormatting sqref="AB45">
    <cfRule type="expression" dxfId="3466" priority="1197">
      <formula>IF(AA45&lt;=0,AND(AA45&lt;=0,AB45&gt;=1),OR(AA45/AB45&gt;$AI$2,AB45/AA45&gt;$AI$2))</formula>
    </cfRule>
  </conditionalFormatting>
  <conditionalFormatting sqref="AB46">
    <cfRule type="expression" dxfId="3465" priority="1196">
      <formula>IF(AA46&lt;=0,AND(AA46&lt;=0,AB46&gt;=1),OR(AA46/AB46&gt;$AI$2,AB46/AA46&gt;$AI$2))</formula>
    </cfRule>
  </conditionalFormatting>
  <conditionalFormatting sqref="AB47">
    <cfRule type="expression" dxfId="3464" priority="1195">
      <formula>IF(AA47&lt;=0,AND(AA47&lt;=0,AB47&gt;=1),OR(AA47/AB47&gt;$AI$2,AB47/AA47&gt;$AI$2))</formula>
    </cfRule>
  </conditionalFormatting>
  <conditionalFormatting sqref="AB48">
    <cfRule type="expression" dxfId="3463" priority="1194">
      <formula>IF(AA48&lt;=0,AND(AA48&lt;=0,AB48&gt;=1),OR(AA48/AB48&gt;$AI$2,AB48/AA48&gt;$AI$2))</formula>
    </cfRule>
  </conditionalFormatting>
  <conditionalFormatting sqref="AB49">
    <cfRule type="expression" dxfId="3462" priority="1193">
      <formula>IF(AA49&lt;=0,AND(AA49&lt;=0,AB49&gt;=1),OR(AA49/AB49&gt;$AI$2,AB49/AA49&gt;$AI$2))</formula>
    </cfRule>
  </conditionalFormatting>
  <conditionalFormatting sqref="AB50">
    <cfRule type="expression" dxfId="3461" priority="1192">
      <formula>IF(AA50&lt;=0,AND(AA50&lt;=0,AB50&gt;=1),OR(AA50/AB50&gt;$AI$2,AB50/AA50&gt;$AI$2))</formula>
    </cfRule>
  </conditionalFormatting>
  <conditionalFormatting sqref="AB51">
    <cfRule type="expression" dxfId="3460" priority="1191">
      <formula>IF(AA51&lt;=0,AND(AA51&lt;=0,AB51&gt;=1),OR(AA51/AB51&gt;$AI$2,AB51/AA51&gt;$AI$2))</formula>
    </cfRule>
  </conditionalFormatting>
  <conditionalFormatting sqref="AB52">
    <cfRule type="expression" dxfId="3459" priority="1190">
      <formula>IF(AA52&lt;=0,AND(AA52&lt;=0,AB52&gt;=1),OR(AA52/AB52&gt;$AI$2,AB52/AA52&gt;$AI$2))</formula>
    </cfRule>
  </conditionalFormatting>
  <conditionalFormatting sqref="AB53">
    <cfRule type="expression" dxfId="3458" priority="1189">
      <formula>IF(AA53&lt;=0,AND(AA53&lt;=0,AB53&gt;=1),OR(AA53/AB53&gt;$AI$2,AB53/AA53&gt;$AI$2))</formula>
    </cfRule>
  </conditionalFormatting>
  <conditionalFormatting sqref="AB54">
    <cfRule type="expression" dxfId="3457" priority="1188">
      <formula>IF(AA54&lt;=0,AND(AA54&lt;=0,AB54&gt;=1),OR(AA54/AB54&gt;$AI$2,AB54/AA54&gt;$AI$2))</formula>
    </cfRule>
  </conditionalFormatting>
  <conditionalFormatting sqref="AB55">
    <cfRule type="expression" dxfId="3456" priority="1187">
      <formula>IF(AA55&lt;=0,AND(AA55&lt;=0,AB55&gt;=1),OR(AA55/AB55&gt;$AI$2,AB55/AA55&gt;$AI$2))</formula>
    </cfRule>
  </conditionalFormatting>
  <conditionalFormatting sqref="AB56">
    <cfRule type="expression" dxfId="3455" priority="1186">
      <formula>IF(AA56&lt;=0,AND(AA56&lt;=0,AB56&gt;=1),OR(AA56/AB56&gt;$AI$2,AB56/AA56&gt;$AI$2))</formula>
    </cfRule>
  </conditionalFormatting>
  <conditionalFormatting sqref="AB57">
    <cfRule type="expression" dxfId="3454" priority="1185">
      <formula>IF(AA57&lt;=0,AND(AA57&lt;=0,AB57&gt;=1),OR(AA57/AB57&gt;$AI$2,AB57/AA57&gt;$AI$2))</formula>
    </cfRule>
  </conditionalFormatting>
  <conditionalFormatting sqref="AB58">
    <cfRule type="expression" dxfId="3453" priority="1184">
      <formula>IF(AA58&lt;=0,AND(AA58&lt;=0,AB58&gt;=1),OR(AA58/AB58&gt;$AI$2,AB58/AA58&gt;$AI$2))</formula>
    </cfRule>
  </conditionalFormatting>
  <conditionalFormatting sqref="AB59">
    <cfRule type="expression" dxfId="3452" priority="1183">
      <formula>IF(AA59&lt;=0,AND(AA59&lt;=0,AB59&gt;=1),OR(AA59/AB59&gt;$AI$2,AB59/AA59&gt;$AI$2))</formula>
    </cfRule>
  </conditionalFormatting>
  <conditionalFormatting sqref="AB60">
    <cfRule type="expression" dxfId="3451" priority="1182">
      <formula>IF(AA60&lt;=0,AND(AA60&lt;=0,AB60&gt;=1),OR(AA60/AB60&gt;$AI$2,AB60/AA60&gt;$AI$2))</formula>
    </cfRule>
  </conditionalFormatting>
  <conditionalFormatting sqref="AB61">
    <cfRule type="expression" dxfId="3450" priority="1181">
      <formula>IF(AA61&lt;=0,AND(AA61&lt;=0,AB61&gt;=1),OR(AA61/AB61&gt;$AI$2,AB61/AA61&gt;$AI$2))</formula>
    </cfRule>
  </conditionalFormatting>
  <conditionalFormatting sqref="AB62">
    <cfRule type="expression" dxfId="3449" priority="1180">
      <formula>IF(AA62&lt;=0,AND(AA62&lt;=0,AB62&gt;=1),OR(AA62/AB62&gt;$AI$2,AB62/AA62&gt;$AI$2))</formula>
    </cfRule>
  </conditionalFormatting>
  <conditionalFormatting sqref="AB63">
    <cfRule type="expression" dxfId="3448" priority="1179">
      <formula>IF(AA63&lt;=0,AND(AA63&lt;=0,AB63&gt;=1),OR(AA63/AB63&gt;$AI$2,AB63/AA63&gt;$AI$2))</formula>
    </cfRule>
  </conditionalFormatting>
  <conditionalFormatting sqref="AB64">
    <cfRule type="expression" dxfId="3447" priority="1178">
      <formula>IF(AA64&lt;=0,AND(AA64&lt;=0,AB64&gt;=1),OR(AA64/AB64&gt;$AI$2,AB64/AA64&gt;$AI$2))</formula>
    </cfRule>
  </conditionalFormatting>
  <conditionalFormatting sqref="AB65">
    <cfRule type="expression" dxfId="3446" priority="1177">
      <formula>IF(AA65&lt;=0,AND(AA65&lt;=0,AB65&gt;=1),OR(AA65/AB65&gt;$AI$2,AB65/AA65&gt;$AI$2))</formula>
    </cfRule>
  </conditionalFormatting>
  <conditionalFormatting sqref="AB66">
    <cfRule type="expression" dxfId="3445" priority="1176">
      <formula>IF(AA66&lt;=0,AND(AA66&lt;=0,AB66&gt;=1),OR(AA66/AB66&gt;$AI$2,AB66/AA66&gt;$AI$2))</formula>
    </cfRule>
  </conditionalFormatting>
  <conditionalFormatting sqref="AB67">
    <cfRule type="expression" dxfId="3444" priority="1175">
      <formula>IF(AA67&lt;=0,AND(AA67&lt;=0,AB67&gt;=1),OR(AA67/AB67&gt;$AI$2,AB67/AA67&gt;$AI$2))</formula>
    </cfRule>
  </conditionalFormatting>
  <conditionalFormatting sqref="AB68">
    <cfRule type="expression" dxfId="3443" priority="1174">
      <formula>IF(AA68&lt;=0,AND(AA68&lt;=0,AB68&gt;=1),OR(AA68/AB68&gt;$AI$2,AB68/AA68&gt;$AI$2))</formula>
    </cfRule>
  </conditionalFormatting>
  <conditionalFormatting sqref="AB69">
    <cfRule type="expression" dxfId="3442" priority="1173">
      <formula>IF(AA69&lt;=0,AND(AA69&lt;=0,AB69&gt;=1),OR(AA69/AB69&gt;$AI$2,AB69/AA69&gt;$AI$2))</formula>
    </cfRule>
  </conditionalFormatting>
  <conditionalFormatting sqref="AB70">
    <cfRule type="expression" dxfId="3441" priority="1172">
      <formula>IF(AA70&lt;=0,AND(AA70&lt;=0,AB70&gt;=1),OR(AA70/AB70&gt;$AI$2,AB70/AA70&gt;$AI$2))</formula>
    </cfRule>
  </conditionalFormatting>
  <conditionalFormatting sqref="AB71">
    <cfRule type="expression" dxfId="3440" priority="1171">
      <formula>IF(AA71&lt;=0,AND(AA71&lt;=0,AB71&gt;=1),OR(AA71/AB71&gt;$AI$2,AB71/AA71&gt;$AI$2))</formula>
    </cfRule>
  </conditionalFormatting>
  <conditionalFormatting sqref="AB72">
    <cfRule type="expression" dxfId="3439" priority="1170">
      <formula>IF(AA72&lt;=0,AND(AA72&lt;=0,AB72&gt;=1),OR(AA72/AB72&gt;$AI$2,AB72/AA72&gt;$AI$2))</formula>
    </cfRule>
  </conditionalFormatting>
  <conditionalFormatting sqref="AB73">
    <cfRule type="expression" dxfId="3438" priority="1169">
      <formula>IF(AA73&lt;=0,AND(AA73&lt;=0,AB73&gt;=1),OR(AA73/AB73&gt;$AI$2,AB73/AA73&gt;$AI$2))</formula>
    </cfRule>
  </conditionalFormatting>
  <conditionalFormatting sqref="AB74">
    <cfRule type="expression" dxfId="3437" priority="1168">
      <formula>IF(AA74&lt;=0,AND(AA74&lt;=0,AB74&gt;=1),OR(AA74/AB74&gt;$AI$2,AB74/AA74&gt;$AI$2))</formula>
    </cfRule>
  </conditionalFormatting>
  <conditionalFormatting sqref="AB75">
    <cfRule type="expression" dxfId="3436" priority="1167">
      <formula>IF(AA75&lt;=0,AND(AA75&lt;=0,AB75&gt;=1),OR(AA75/AB75&gt;$AI$2,AB75/AA75&gt;$AI$2))</formula>
    </cfRule>
  </conditionalFormatting>
  <conditionalFormatting sqref="AB76">
    <cfRule type="expression" dxfId="3435" priority="1166">
      <formula>IF(AA76&lt;=0,AND(AA76&lt;=0,AB76&gt;=1),OR(AA76/AB76&gt;$AI$2,AB76/AA76&gt;$AI$2))</formula>
    </cfRule>
  </conditionalFormatting>
  <conditionalFormatting sqref="AB77">
    <cfRule type="expression" dxfId="3434" priority="1165">
      <formula>IF(AA77&lt;=0,AND(AA77&lt;=0,AB77&gt;=1),OR(AA77/AB77&gt;$AI$2,AB77/AA77&gt;$AI$2))</formula>
    </cfRule>
  </conditionalFormatting>
  <conditionalFormatting sqref="AB78">
    <cfRule type="expression" dxfId="3433" priority="1164">
      <formula>IF(AA78&lt;=0,AND(AA78&lt;=0,AB78&gt;=1),OR(AA78/AB78&gt;$AI$2,AB78/AA78&gt;$AI$2))</formula>
    </cfRule>
  </conditionalFormatting>
  <conditionalFormatting sqref="AB79">
    <cfRule type="expression" dxfId="3432" priority="1163">
      <formula>IF(AA79&lt;=0,AND(AA79&lt;=0,AB79&gt;=1),OR(AA79/AB79&gt;$AI$2,AB79/AA79&gt;$AI$2))</formula>
    </cfRule>
  </conditionalFormatting>
  <conditionalFormatting sqref="AB80">
    <cfRule type="expression" dxfId="3431" priority="1162">
      <formula>IF(AA80&lt;=0,AND(AA80&lt;=0,AB80&gt;=1),OR(AA80/AB80&gt;$AI$2,AB80/AA80&gt;$AI$2))</formula>
    </cfRule>
  </conditionalFormatting>
  <conditionalFormatting sqref="AB81">
    <cfRule type="expression" dxfId="3430" priority="1161">
      <formula>IF(AA81&lt;=0,AND(AA81&lt;=0,AB81&gt;=1),OR(AA81/AB81&gt;$AI$2,AB81/AA81&gt;$AI$2))</formula>
    </cfRule>
  </conditionalFormatting>
  <conditionalFormatting sqref="AB82">
    <cfRule type="expression" dxfId="3429" priority="1160">
      <formula>IF(AA82&lt;=0,AND(AA82&lt;=0,AB82&gt;=1),OR(AA82/AB82&gt;$AI$2,AB82/AA82&gt;$AI$2))</formula>
    </cfRule>
  </conditionalFormatting>
  <conditionalFormatting sqref="AB83">
    <cfRule type="expression" dxfId="3428" priority="1159">
      <formula>IF(AA83&lt;=0,AND(AA83&lt;=0,AB83&gt;=1),OR(AA83/AB83&gt;$AI$2,AB83/AA83&gt;$AI$2))</formula>
    </cfRule>
  </conditionalFormatting>
  <conditionalFormatting sqref="AB84">
    <cfRule type="expression" dxfId="3427" priority="1158">
      <formula>IF(AA84&lt;=0,AND(AA84&lt;=0,AB84&gt;=1),OR(AA84/AB84&gt;$AI$2,AB84/AA84&gt;$AI$2))</formula>
    </cfRule>
  </conditionalFormatting>
  <conditionalFormatting sqref="AB85">
    <cfRule type="expression" dxfId="3426" priority="1157">
      <formula>IF(AA85&lt;=0,AND(AA85&lt;=0,AB85&gt;=1),OR(AA85/AB85&gt;$AI$2,AB85/AA85&gt;$AI$2))</formula>
    </cfRule>
  </conditionalFormatting>
  <conditionalFormatting sqref="AB86">
    <cfRule type="expression" dxfId="3425" priority="1156">
      <formula>IF(AA86&lt;=0,AND(AA86&lt;=0,AB86&gt;=1),OR(AA86/AB86&gt;$AI$2,AB86/AA86&gt;$AI$2))</formula>
    </cfRule>
  </conditionalFormatting>
  <conditionalFormatting sqref="AB87">
    <cfRule type="expression" dxfId="3424" priority="1155">
      <formula>IF(AA87&lt;=0,AND(AA87&lt;=0,AB87&gt;=1),OR(AA87/AB87&gt;$AI$2,AB87/AA87&gt;$AI$2))</formula>
    </cfRule>
  </conditionalFormatting>
  <conditionalFormatting sqref="AB88">
    <cfRule type="expression" dxfId="3423" priority="1154">
      <formula>IF(AA88&lt;=0,AND(AA88&lt;=0,AB88&gt;=1),OR(AA88/AB88&gt;$AI$2,AB88/AA88&gt;$AI$2))</formula>
    </cfRule>
  </conditionalFormatting>
  <conditionalFormatting sqref="AB89">
    <cfRule type="expression" dxfId="3422" priority="1153">
      <formula>IF(AA89&lt;=0,AND(AA89&lt;=0,AB89&gt;=1),OR(AA89/AB89&gt;$AI$2,AB89/AA89&gt;$AI$2))</formula>
    </cfRule>
  </conditionalFormatting>
  <conditionalFormatting sqref="AB90">
    <cfRule type="expression" dxfId="3421" priority="1152">
      <formula>IF(AA90&lt;=0,AND(AA90&lt;=0,AB90&gt;=1),OR(AA90/AB90&gt;$AI$2,AB90/AA90&gt;$AI$2))</formula>
    </cfRule>
  </conditionalFormatting>
  <conditionalFormatting sqref="AB91">
    <cfRule type="expression" dxfId="3420" priority="1151">
      <formula>IF(AA91&lt;=0,AND(AA91&lt;=0,AB91&gt;=1),OR(AA91/AB91&gt;$AI$2,AB91/AA91&gt;$AI$2))</formula>
    </cfRule>
  </conditionalFormatting>
  <conditionalFormatting sqref="AB92">
    <cfRule type="expression" dxfId="3419" priority="1150">
      <formula>IF(AA92&lt;=0,AND(AA92&lt;=0,AB92&gt;=1),OR(AA92/AB92&gt;$AI$2,AB92/AA92&gt;$AI$2))</formula>
    </cfRule>
  </conditionalFormatting>
  <conditionalFormatting sqref="AB93">
    <cfRule type="expression" dxfId="3418" priority="1149">
      <formula>IF(AA93&lt;=0,AND(AA93&lt;=0,AB93&gt;=1),OR(AA93/AB93&gt;$AI$2,AB93/AA93&gt;$AI$2))</formula>
    </cfRule>
  </conditionalFormatting>
  <conditionalFormatting sqref="AB94">
    <cfRule type="expression" dxfId="3417" priority="1148">
      <formula>IF(AA94&lt;=0,AND(AA94&lt;=0,AB94&gt;=1),OR(AA94/AB94&gt;$AI$2,AB94/AA94&gt;$AI$2))</formula>
    </cfRule>
  </conditionalFormatting>
  <conditionalFormatting sqref="AB95">
    <cfRule type="expression" dxfId="3416" priority="1147">
      <formula>IF(AA95&lt;=0,AND(AA95&lt;=0,AB95&gt;=1),OR(AA95/AB95&gt;$AI$2,AB95/AA95&gt;$AI$2))</formula>
    </cfRule>
  </conditionalFormatting>
  <conditionalFormatting sqref="AB96">
    <cfRule type="expression" dxfId="3415" priority="1146">
      <formula>IF(AA96&lt;=0,AND(AA96&lt;=0,AB96&gt;=1),OR(AA96/AB96&gt;$AI$2,AB96/AA96&gt;$AI$2))</formula>
    </cfRule>
  </conditionalFormatting>
  <conditionalFormatting sqref="AB97">
    <cfRule type="expression" dxfId="3414" priority="1145">
      <formula>IF(AA97&lt;=0,AND(AA97&lt;=0,AB97&gt;=1),OR(AA97/AB97&gt;$AI$2,AB97/AA97&gt;$AI$2))</formula>
    </cfRule>
  </conditionalFormatting>
  <conditionalFormatting sqref="AB98">
    <cfRule type="expression" dxfId="3413" priority="1144">
      <formula>IF(AA98&lt;=0,AND(AA98&lt;=0,AB98&gt;=1),OR(AA98/AB98&gt;$AI$2,AB98/AA98&gt;$AI$2))</formula>
    </cfRule>
  </conditionalFormatting>
  <conditionalFormatting sqref="AB99">
    <cfRule type="expression" dxfId="3412" priority="1143">
      <formula>IF(AA99&lt;=0,AND(AA99&lt;=0,AB99&gt;=1),OR(AA99/AB99&gt;$AI$2,AB99/AA99&gt;$AI$2))</formula>
    </cfRule>
  </conditionalFormatting>
  <conditionalFormatting sqref="AB100">
    <cfRule type="expression" dxfId="3411" priority="1142">
      <formula>IF(AA100&lt;=0,AND(AA100&lt;=0,AB100&gt;=1),OR(AA100/AB100&gt;$AI$2,AB100/AA100&gt;$AI$2))</formula>
    </cfRule>
  </conditionalFormatting>
  <conditionalFormatting sqref="AB101">
    <cfRule type="expression" dxfId="3410" priority="1141">
      <formula>IF(AA101&lt;=0,AND(AA101&lt;=0,AB101&gt;=1),OR(AA101/AB101&gt;$AI$2,AB101/AA101&gt;$AI$2))</formula>
    </cfRule>
  </conditionalFormatting>
  <conditionalFormatting sqref="AB102">
    <cfRule type="expression" dxfId="3409" priority="1140">
      <formula>IF(AA102&lt;=0,AND(AA102&lt;=0,AB102&gt;=1),OR(AA102/AB102&gt;$AI$2,AB102/AA102&gt;$AI$2))</formula>
    </cfRule>
  </conditionalFormatting>
  <conditionalFormatting sqref="AB103">
    <cfRule type="expression" dxfId="3408" priority="1139">
      <formula>IF(AA103&lt;=0,AND(AA103&lt;=0,AB103&gt;=1),OR(AA103/AB103&gt;$AI$2,AB103/AA103&gt;$AI$2))</formula>
    </cfRule>
  </conditionalFormatting>
  <conditionalFormatting sqref="AB104">
    <cfRule type="expression" dxfId="3407" priority="1138">
      <formula>IF(AA104&lt;=0,AND(AA104&lt;=0,AB104&gt;=1),OR(AA104/AB104&gt;$AI$2,AB104/AA104&gt;$AI$2))</formula>
    </cfRule>
  </conditionalFormatting>
  <conditionalFormatting sqref="AB105">
    <cfRule type="expression" dxfId="3406" priority="1137">
      <formula>IF(AA105&lt;=0,AND(AA105&lt;=0,AB105&gt;=1),OR(AA105/AB105&gt;$AI$2,AB105/AA105&gt;$AI$2))</formula>
    </cfRule>
  </conditionalFormatting>
  <conditionalFormatting sqref="AB106">
    <cfRule type="expression" dxfId="3405" priority="1136">
      <formula>IF(AA106&lt;=0,AND(AA106&lt;=0,AB106&gt;=1),OR(AA106/AB106&gt;$AI$2,AB106/AA106&gt;$AI$2))</formula>
    </cfRule>
  </conditionalFormatting>
  <conditionalFormatting sqref="AB107">
    <cfRule type="expression" dxfId="3404" priority="1135">
      <formula>IF(AA107&lt;=0,AND(AA107&lt;=0,AB107&gt;=1),OR(AA107/AB107&gt;$AI$2,AB107/AA107&gt;$AI$2))</formula>
    </cfRule>
  </conditionalFormatting>
  <conditionalFormatting sqref="AB108">
    <cfRule type="expression" dxfId="3403" priority="1134">
      <formula>IF(AA108&lt;=0,AND(AA108&lt;=0,AB108&gt;=1),OR(AA108/AB108&gt;$AI$2,AB108/AA108&gt;$AI$2))</formula>
    </cfRule>
  </conditionalFormatting>
  <conditionalFormatting sqref="AB109">
    <cfRule type="expression" dxfId="3402" priority="1133">
      <formula>IF(AA109&lt;=0,AND(AA109&lt;=0,AB109&gt;=1),OR(AA109/AB109&gt;$AI$2,AB109/AA109&gt;$AI$2))</formula>
    </cfRule>
  </conditionalFormatting>
  <conditionalFormatting sqref="AB110">
    <cfRule type="expression" dxfId="3401" priority="1132">
      <formula>IF(AA110&lt;=0,AND(AA110&lt;=0,AB110&gt;=1),OR(AA110/AB110&gt;$AI$2,AB110/AA110&gt;$AI$2))</formula>
    </cfRule>
  </conditionalFormatting>
  <conditionalFormatting sqref="AB111">
    <cfRule type="expression" dxfId="3400" priority="1131">
      <formula>IF(AA111&lt;=0,AND(AA111&lt;=0,AB111&gt;=1),OR(AA111/AB111&gt;$AI$2,AB111/AA111&gt;$AI$2))</formula>
    </cfRule>
  </conditionalFormatting>
  <conditionalFormatting sqref="AB112">
    <cfRule type="expression" dxfId="3399" priority="1130">
      <formula>IF(AA112&lt;=0,AND(AA112&lt;=0,AB112&gt;=1),OR(AA112/AB112&gt;$AI$2,AB112/AA112&gt;$AI$2))</formula>
    </cfRule>
  </conditionalFormatting>
  <conditionalFormatting sqref="AB113">
    <cfRule type="expression" dxfId="3398" priority="1129">
      <formula>IF(AA113&lt;=0,AND(AA113&lt;=0,AB113&gt;=1),OR(AA113/AB113&gt;$AI$2,AB113/AA113&gt;$AI$2))</formula>
    </cfRule>
  </conditionalFormatting>
  <conditionalFormatting sqref="AB114">
    <cfRule type="expression" dxfId="3397" priority="1128">
      <formula>IF(AA114&lt;=0,AND(AA114&lt;=0,AB114&gt;=1),OR(AA114/AB114&gt;$AI$2,AB114/AA114&gt;$AI$2))</formula>
    </cfRule>
  </conditionalFormatting>
  <conditionalFormatting sqref="AB115">
    <cfRule type="expression" dxfId="3396" priority="1127">
      <formula>IF(AA115&lt;=0,AND(AA115&lt;=0,AB115&gt;=1),OR(AA115/AB115&gt;$AI$2,AB115/AA115&gt;$AI$2))</formula>
    </cfRule>
  </conditionalFormatting>
  <conditionalFormatting sqref="AB116">
    <cfRule type="expression" dxfId="3395" priority="1126">
      <formula>IF(AA116&lt;=0,AND(AA116&lt;=0,AB116&gt;=1),OR(AA116/AB116&gt;$AI$2,AB116/AA116&gt;$AI$2))</formula>
    </cfRule>
  </conditionalFormatting>
  <conditionalFormatting sqref="AB117">
    <cfRule type="expression" dxfId="3394" priority="1125">
      <formula>IF(AA117&lt;=0,AND(AA117&lt;=0,AB117&gt;=1),OR(AA117/AB117&gt;$AI$2,AB117/AA117&gt;$AI$2))</formula>
    </cfRule>
  </conditionalFormatting>
  <conditionalFormatting sqref="AB118">
    <cfRule type="expression" dxfId="3393" priority="1124">
      <formula>IF(AA118&lt;=0,AND(AA118&lt;=0,AB118&gt;=1),OR(AA118/AB118&gt;$AI$2,AB118/AA118&gt;$AI$2))</formula>
    </cfRule>
  </conditionalFormatting>
  <conditionalFormatting sqref="AB119">
    <cfRule type="expression" dxfId="3392" priority="1123">
      <formula>IF(AA119&lt;=0,AND(AA119&lt;=0,AB119&gt;=1),OR(AA119/AB119&gt;$AI$2,AB119/AA119&gt;$AI$2))</formula>
    </cfRule>
  </conditionalFormatting>
  <conditionalFormatting sqref="AB120">
    <cfRule type="expression" dxfId="3391" priority="1122">
      <formula>IF(AA120&lt;=0,AND(AA120&lt;=0,AB120&gt;=1),OR(AA120/AB120&gt;$AI$2,AB120/AA120&gt;$AI$2))</formula>
    </cfRule>
  </conditionalFormatting>
  <conditionalFormatting sqref="AB121">
    <cfRule type="expression" dxfId="3390" priority="1121">
      <formula>IF(AA121&lt;=0,AND(AA121&lt;=0,AB121&gt;=1),OR(AA121/AB121&gt;$AI$2,AB121/AA121&gt;$AI$2))</formula>
    </cfRule>
  </conditionalFormatting>
  <conditionalFormatting sqref="AB122">
    <cfRule type="expression" dxfId="3389" priority="1120">
      <formula>IF(AA122&lt;=0,AND(AA122&lt;=0,AB122&gt;=1),OR(AA122/AB122&gt;$AI$2,AB122/AA122&gt;$AI$2))</formula>
    </cfRule>
  </conditionalFormatting>
  <conditionalFormatting sqref="AB123">
    <cfRule type="expression" dxfId="3388" priority="1119">
      <formula>IF(AA123&lt;=0,AND(AA123&lt;=0,AB123&gt;=1),OR(AA123/AB123&gt;$AI$2,AB123/AA123&gt;$AI$2))</formula>
    </cfRule>
  </conditionalFormatting>
  <conditionalFormatting sqref="AB124">
    <cfRule type="expression" dxfId="3387" priority="1118">
      <formula>IF(AA124&lt;=0,AND(AA124&lt;=0,AB124&gt;=1),OR(AA124/AB124&gt;$AI$2,AB124/AA124&gt;$AI$2))</formula>
    </cfRule>
  </conditionalFormatting>
  <conditionalFormatting sqref="AB125">
    <cfRule type="expression" dxfId="3386" priority="1117">
      <formula>IF(AA125&lt;=0,AND(AA125&lt;=0,AB125&gt;=1),OR(AA125/AB125&gt;$AI$2,AB125/AA125&gt;$AI$2))</formula>
    </cfRule>
  </conditionalFormatting>
  <conditionalFormatting sqref="AB126">
    <cfRule type="expression" dxfId="3385" priority="1116">
      <formula>IF(AA126&lt;=0,AND(AA126&lt;=0,AB126&gt;=1),OR(AA126/AB126&gt;$AI$2,AB126/AA126&gt;$AI$2))</formula>
    </cfRule>
  </conditionalFormatting>
  <conditionalFormatting sqref="AD6">
    <cfRule type="expression" dxfId="3384" priority="1058">
      <formula>IF(AC6&lt;=0,AND(AC6&lt;=0,AD6&gt;=1),OR(AC6/AD6&gt;$AI$2,AD6/AC6&gt;$AI$2))</formula>
    </cfRule>
  </conditionalFormatting>
  <conditionalFormatting sqref="AD7">
    <cfRule type="expression" dxfId="3383" priority="1057">
      <formula>IF(AC7&lt;=0,AND(AC7&lt;=0,AD7&gt;=1),OR(AC7/AD7&gt;$AI$2,AD7/AC7&gt;$AI$2))</formula>
    </cfRule>
  </conditionalFormatting>
  <conditionalFormatting sqref="AD8">
    <cfRule type="expression" dxfId="3382" priority="1056">
      <formula>IF(AC8&lt;=0,AND(AC8&lt;=0,AD8&gt;=1),OR(AC8/AD8&gt;$AI$2,AD8/AC8&gt;$AI$2))</formula>
    </cfRule>
  </conditionalFormatting>
  <conditionalFormatting sqref="AD9">
    <cfRule type="expression" dxfId="3381" priority="1055">
      <formula>IF(AC9&lt;=0,AND(AC9&lt;=0,AD9&gt;=1),OR(AC9/AD9&gt;$AI$2,AD9/AC9&gt;$AI$2))</formula>
    </cfRule>
  </conditionalFormatting>
  <conditionalFormatting sqref="AD10">
    <cfRule type="expression" dxfId="3380" priority="1054">
      <formula>IF(AC10&lt;=0,AND(AC10&lt;=0,AD10&gt;=1),OR(AC10/AD10&gt;$AI$2,AD10/AC10&gt;$AI$2))</formula>
    </cfRule>
  </conditionalFormatting>
  <conditionalFormatting sqref="AD11">
    <cfRule type="expression" dxfId="3379" priority="1053">
      <formula>IF(AC11&lt;=0,AND(AC11&lt;=0,AD11&gt;=1),OR(AC11/AD11&gt;$AI$2,AD11/AC11&gt;$AI$2))</formula>
    </cfRule>
  </conditionalFormatting>
  <conditionalFormatting sqref="AD12">
    <cfRule type="expression" dxfId="3378" priority="1052">
      <formula>IF(AC12&lt;=0,AND(AC12&lt;=0,AD12&gt;=1),OR(AC12/AD12&gt;$AI$2,AD12/AC12&gt;$AI$2))</formula>
    </cfRule>
  </conditionalFormatting>
  <conditionalFormatting sqref="AD13">
    <cfRule type="expression" dxfId="3377" priority="1051">
      <formula>IF(AC13&lt;=0,AND(AC13&lt;=0,AD13&gt;=1),OR(AC13/AD13&gt;$AI$2,AD13/AC13&gt;$AI$2))</formula>
    </cfRule>
  </conditionalFormatting>
  <conditionalFormatting sqref="AD14">
    <cfRule type="expression" dxfId="3376" priority="1050">
      <formula>IF(AC14&lt;=0,AND(AC14&lt;=0,AD14&gt;=1),OR(AC14/AD14&gt;$AI$2,AD14/AC14&gt;$AI$2))</formula>
    </cfRule>
  </conditionalFormatting>
  <conditionalFormatting sqref="AD15">
    <cfRule type="expression" dxfId="3375" priority="1049">
      <formula>IF(AC15&lt;=0,AND(AC15&lt;=0,AD15&gt;=1),OR(AC15/AD15&gt;$AI$2,AD15/AC15&gt;$AI$2))</formula>
    </cfRule>
  </conditionalFormatting>
  <conditionalFormatting sqref="AD16">
    <cfRule type="expression" dxfId="3374" priority="1048">
      <formula>IF(AC16&lt;=0,AND(AC16&lt;=0,AD16&gt;=1),OR(AC16/AD16&gt;$AI$2,AD16/AC16&gt;$AI$2))</formula>
    </cfRule>
  </conditionalFormatting>
  <conditionalFormatting sqref="AD17">
    <cfRule type="expression" dxfId="3373" priority="1047">
      <formula>IF(AC17&lt;=0,AND(AC17&lt;=0,AD17&gt;=1),OR(AC17/AD17&gt;$AI$2,AD17/AC17&gt;$AI$2))</formula>
    </cfRule>
  </conditionalFormatting>
  <conditionalFormatting sqref="AD18">
    <cfRule type="expression" dxfId="3372" priority="1046">
      <formula>IF(AC18&lt;=0,AND(AC18&lt;=0,AD18&gt;=1),OR(AC18/AD18&gt;$AI$2,AD18/AC18&gt;$AI$2))</formula>
    </cfRule>
  </conditionalFormatting>
  <conditionalFormatting sqref="AD19">
    <cfRule type="expression" dxfId="3371" priority="1045">
      <formula>IF(AC19&lt;=0,AND(AC19&lt;=0,AD19&gt;=1),OR(AC19/AD19&gt;$AI$2,AD19/AC19&gt;$AI$2))</formula>
    </cfRule>
  </conditionalFormatting>
  <conditionalFormatting sqref="AD20">
    <cfRule type="expression" dxfId="3370" priority="1044">
      <formula>IF(AC20&lt;=0,AND(AC20&lt;=0,AD20&gt;=1),OR(AC20/AD20&gt;$AI$2,AD20/AC20&gt;$AI$2))</formula>
    </cfRule>
  </conditionalFormatting>
  <conditionalFormatting sqref="AD21">
    <cfRule type="expression" dxfId="3369" priority="1043">
      <formula>IF(AC21&lt;=0,AND(AC21&lt;=0,AD21&gt;=1),OR(AC21/AD21&gt;$AI$2,AD21/AC21&gt;$AI$2))</formula>
    </cfRule>
  </conditionalFormatting>
  <conditionalFormatting sqref="AD22">
    <cfRule type="expression" dxfId="3368" priority="1042">
      <formula>IF(AC22&lt;=0,AND(AC22&lt;=0,AD22&gt;=1),OR(AC22/AD22&gt;$AI$2,AD22/AC22&gt;$AI$2))</formula>
    </cfRule>
  </conditionalFormatting>
  <conditionalFormatting sqref="AD23">
    <cfRule type="expression" dxfId="3367" priority="1041">
      <formula>IF(AC23&lt;=0,AND(AC23&lt;=0,AD23&gt;=1),OR(AC23/AD23&gt;$AI$2,AD23/AC23&gt;$AI$2))</formula>
    </cfRule>
  </conditionalFormatting>
  <conditionalFormatting sqref="AD24">
    <cfRule type="expression" dxfId="3366" priority="1040">
      <formula>IF(AC24&lt;=0,AND(AC24&lt;=0,AD24&gt;=1),OR(AC24/AD24&gt;$AI$2,AD24/AC24&gt;$AI$2))</formula>
    </cfRule>
  </conditionalFormatting>
  <conditionalFormatting sqref="AD25">
    <cfRule type="expression" dxfId="3365" priority="1039">
      <formula>IF(AC25&lt;=0,AND(AC25&lt;=0,AD25&gt;=1),OR(AC25/AD25&gt;$AI$2,AD25/AC25&gt;$AI$2))</formula>
    </cfRule>
  </conditionalFormatting>
  <conditionalFormatting sqref="AD26">
    <cfRule type="expression" dxfId="3364" priority="1038">
      <formula>IF(AC26&lt;=0,AND(AC26&lt;=0,AD26&gt;=1),OR(AC26/AD26&gt;$AI$2,AD26/AC26&gt;$AI$2))</formula>
    </cfRule>
  </conditionalFormatting>
  <conditionalFormatting sqref="AD27">
    <cfRule type="expression" dxfId="3363" priority="1037">
      <formula>IF(AC27&lt;=0,AND(AC27&lt;=0,AD27&gt;=1),OR(AC27/AD27&gt;$AI$2,AD27/AC27&gt;$AI$2))</formula>
    </cfRule>
  </conditionalFormatting>
  <conditionalFormatting sqref="AD28">
    <cfRule type="expression" dxfId="3362" priority="1036">
      <formula>IF(AC28&lt;=0,AND(AC28&lt;=0,AD28&gt;=1),OR(AC28/AD28&gt;$AI$2,AD28/AC28&gt;$AI$2))</formula>
    </cfRule>
  </conditionalFormatting>
  <conditionalFormatting sqref="AD29">
    <cfRule type="expression" dxfId="3361" priority="1035">
      <formula>IF(AC29&lt;=0,AND(AC29&lt;=0,AD29&gt;=1),OR(AC29/AD29&gt;$AI$2,AD29/AC29&gt;$AI$2))</formula>
    </cfRule>
  </conditionalFormatting>
  <conditionalFormatting sqref="AD30">
    <cfRule type="expression" dxfId="3360" priority="1034">
      <formula>IF(AC30&lt;=0,AND(AC30&lt;=0,AD30&gt;=1),OR(AC30/AD30&gt;$AI$2,AD30/AC30&gt;$AI$2))</formula>
    </cfRule>
  </conditionalFormatting>
  <conditionalFormatting sqref="AD31">
    <cfRule type="expression" dxfId="3359" priority="1033">
      <formula>IF(AC31&lt;=0,AND(AC31&lt;=0,AD31&gt;=1),OR(AC31/AD31&gt;$AI$2,AD31/AC31&gt;$AI$2))</formula>
    </cfRule>
  </conditionalFormatting>
  <conditionalFormatting sqref="AD32">
    <cfRule type="expression" dxfId="3358" priority="1032">
      <formula>IF(AC32&lt;=0,AND(AC32&lt;=0,AD32&gt;=1),OR(AC32/AD32&gt;$AI$2,AD32/AC32&gt;$AI$2))</formula>
    </cfRule>
  </conditionalFormatting>
  <conditionalFormatting sqref="AD33">
    <cfRule type="expression" dxfId="3357" priority="1031">
      <formula>IF(AC33&lt;=0,AND(AC33&lt;=0,AD33&gt;=1),OR(AC33/AD33&gt;$AI$2,AD33/AC33&gt;$AI$2))</formula>
    </cfRule>
  </conditionalFormatting>
  <conditionalFormatting sqref="AD34">
    <cfRule type="expression" dxfId="3356" priority="1030">
      <formula>IF(AC34&lt;=0,AND(AC34&lt;=0,AD34&gt;=1),OR(AC34/AD34&gt;$AI$2,AD34/AC34&gt;$AI$2))</formula>
    </cfRule>
  </conditionalFormatting>
  <conditionalFormatting sqref="AD35">
    <cfRule type="expression" dxfId="3355" priority="1029">
      <formula>IF(AC35&lt;=0,AND(AC35&lt;=0,AD35&gt;=1),OR(AC35/AD35&gt;$AI$2,AD35/AC35&gt;$AI$2))</formula>
    </cfRule>
  </conditionalFormatting>
  <conditionalFormatting sqref="AD36">
    <cfRule type="expression" dxfId="3354" priority="1028">
      <formula>IF(AC36&lt;=0,AND(AC36&lt;=0,AD36&gt;=1),OR(AC36/AD36&gt;$AI$2,AD36/AC36&gt;$AI$2))</formula>
    </cfRule>
  </conditionalFormatting>
  <conditionalFormatting sqref="AD37">
    <cfRule type="expression" dxfId="3353" priority="1027">
      <formula>IF(AC37&lt;=0,AND(AC37&lt;=0,AD37&gt;=1),OR(AC37/AD37&gt;$AI$2,AD37/AC37&gt;$AI$2))</formula>
    </cfRule>
  </conditionalFormatting>
  <conditionalFormatting sqref="AD38">
    <cfRule type="expression" dxfId="3352" priority="1026">
      <formula>IF(AC38&lt;=0,AND(AC38&lt;=0,AD38&gt;=1),OR(AC38/AD38&gt;$AI$2,AD38/AC38&gt;$AI$2))</formula>
    </cfRule>
  </conditionalFormatting>
  <conditionalFormatting sqref="AD39">
    <cfRule type="expression" dxfId="3351" priority="1025">
      <formula>IF(AC39&lt;=0,AND(AC39&lt;=0,AD39&gt;=1),OR(AC39/AD39&gt;$AI$2,AD39/AC39&gt;$AI$2))</formula>
    </cfRule>
  </conditionalFormatting>
  <conditionalFormatting sqref="AD40">
    <cfRule type="expression" dxfId="3350" priority="1024">
      <formula>IF(AC40&lt;=0,AND(AC40&lt;=0,AD40&gt;=1),OR(AC40/AD40&gt;$AI$2,AD40/AC40&gt;$AI$2))</formula>
    </cfRule>
  </conditionalFormatting>
  <conditionalFormatting sqref="AD41">
    <cfRule type="expression" dxfId="3349" priority="1023">
      <formula>IF(AC41&lt;=0,AND(AC41&lt;=0,AD41&gt;=1),OR(AC41/AD41&gt;$AI$2,AD41/AC41&gt;$AI$2))</formula>
    </cfRule>
  </conditionalFormatting>
  <conditionalFormatting sqref="AD42">
    <cfRule type="expression" dxfId="3348" priority="1022">
      <formula>IF(AC42&lt;=0,AND(AC42&lt;=0,AD42&gt;=1),OR(AC42/AD42&gt;$AI$2,AD42/AC42&gt;$AI$2))</formula>
    </cfRule>
  </conditionalFormatting>
  <conditionalFormatting sqref="AD43">
    <cfRule type="expression" dxfId="3347" priority="1021">
      <formula>IF(AC43&lt;=0,AND(AC43&lt;=0,AD43&gt;=1),OR(AC43/AD43&gt;$AI$2,AD43/AC43&gt;$AI$2))</formula>
    </cfRule>
  </conditionalFormatting>
  <conditionalFormatting sqref="AD44">
    <cfRule type="expression" dxfId="3346" priority="1020">
      <formula>IF(AC44&lt;=0,AND(AC44&lt;=0,AD44&gt;=1),OR(AC44/AD44&gt;$AI$2,AD44/AC44&gt;$AI$2))</formula>
    </cfRule>
  </conditionalFormatting>
  <conditionalFormatting sqref="AD45">
    <cfRule type="expression" dxfId="3345" priority="1019">
      <formula>IF(AC45&lt;=0,AND(AC45&lt;=0,AD45&gt;=1),OR(AC45/AD45&gt;$AI$2,AD45/AC45&gt;$AI$2))</formula>
    </cfRule>
  </conditionalFormatting>
  <conditionalFormatting sqref="AD46">
    <cfRule type="expression" dxfId="3344" priority="1018">
      <formula>IF(AC46&lt;=0,AND(AC46&lt;=0,AD46&gt;=1),OR(AC46/AD46&gt;$AI$2,AD46/AC46&gt;$AI$2))</formula>
    </cfRule>
  </conditionalFormatting>
  <conditionalFormatting sqref="AD47">
    <cfRule type="expression" dxfId="3343" priority="1017">
      <formula>IF(AC47&lt;=0,AND(AC47&lt;=0,AD47&gt;=1),OR(AC47/AD47&gt;$AI$2,AD47/AC47&gt;$AI$2))</formula>
    </cfRule>
  </conditionalFormatting>
  <conditionalFormatting sqref="AD48">
    <cfRule type="expression" dxfId="3342" priority="1016">
      <formula>IF(AC48&lt;=0,AND(AC48&lt;=0,AD48&gt;=1),OR(AC48/AD48&gt;$AI$2,AD48/AC48&gt;$AI$2))</formula>
    </cfRule>
  </conditionalFormatting>
  <conditionalFormatting sqref="AD49">
    <cfRule type="expression" dxfId="3341" priority="1015">
      <formula>IF(AC49&lt;=0,AND(AC49&lt;=0,AD49&gt;=1),OR(AC49/AD49&gt;$AI$2,AD49/AC49&gt;$AI$2))</formula>
    </cfRule>
  </conditionalFormatting>
  <conditionalFormatting sqref="AD50">
    <cfRule type="expression" dxfId="3340" priority="1014">
      <formula>IF(AC50&lt;=0,AND(AC50&lt;=0,AD50&gt;=1),OR(AC50/AD50&gt;$AI$2,AD50/AC50&gt;$AI$2))</formula>
    </cfRule>
  </conditionalFormatting>
  <conditionalFormatting sqref="AD51">
    <cfRule type="expression" dxfId="3339" priority="1013">
      <formula>IF(AC51&lt;=0,AND(AC51&lt;=0,AD51&gt;=1),OR(AC51/AD51&gt;$AI$2,AD51/AC51&gt;$AI$2))</formula>
    </cfRule>
  </conditionalFormatting>
  <conditionalFormatting sqref="AD52">
    <cfRule type="expression" dxfId="3338" priority="1012">
      <formula>IF(AC52&lt;=0,AND(AC52&lt;=0,AD52&gt;=1),OR(AC52/AD52&gt;$AI$2,AD52/AC52&gt;$AI$2))</formula>
    </cfRule>
  </conditionalFormatting>
  <conditionalFormatting sqref="AD53">
    <cfRule type="expression" dxfId="3337" priority="1011">
      <formula>IF(AC53&lt;=0,AND(AC53&lt;=0,AD53&gt;=1),OR(AC53/AD53&gt;$AI$2,AD53/AC53&gt;$AI$2))</formula>
    </cfRule>
  </conditionalFormatting>
  <conditionalFormatting sqref="AD54">
    <cfRule type="expression" dxfId="3336" priority="1010">
      <formula>IF(AC54&lt;=0,AND(AC54&lt;=0,AD54&gt;=1),OR(AC54/AD54&gt;$AI$2,AD54/AC54&gt;$AI$2))</formula>
    </cfRule>
  </conditionalFormatting>
  <conditionalFormatting sqref="AD55">
    <cfRule type="expression" dxfId="3335" priority="1009">
      <formula>IF(AC55&lt;=0,AND(AC55&lt;=0,AD55&gt;=1),OR(AC55/AD55&gt;$AI$2,AD55/AC55&gt;$AI$2))</formula>
    </cfRule>
  </conditionalFormatting>
  <conditionalFormatting sqref="AD56">
    <cfRule type="expression" dxfId="3334" priority="1008">
      <formula>IF(AC56&lt;=0,AND(AC56&lt;=0,AD56&gt;=1),OR(AC56/AD56&gt;$AI$2,AD56/AC56&gt;$AI$2))</formula>
    </cfRule>
  </conditionalFormatting>
  <conditionalFormatting sqref="AD57">
    <cfRule type="expression" dxfId="3333" priority="1007">
      <formula>IF(AC57&lt;=0,AND(AC57&lt;=0,AD57&gt;=1),OR(AC57/AD57&gt;$AI$2,AD57/AC57&gt;$AI$2))</formula>
    </cfRule>
  </conditionalFormatting>
  <conditionalFormatting sqref="AD58">
    <cfRule type="expression" dxfId="3332" priority="1006">
      <formula>IF(AC58&lt;=0,AND(AC58&lt;=0,AD58&gt;=1),OR(AC58/AD58&gt;$AI$2,AD58/AC58&gt;$AI$2))</formula>
    </cfRule>
  </conditionalFormatting>
  <conditionalFormatting sqref="AD59">
    <cfRule type="expression" dxfId="3331" priority="1005">
      <formula>IF(AC59&lt;=0,AND(AC59&lt;=0,AD59&gt;=1),OR(AC59/AD59&gt;$AI$2,AD59/AC59&gt;$AI$2))</formula>
    </cfRule>
  </conditionalFormatting>
  <conditionalFormatting sqref="AD60">
    <cfRule type="expression" dxfId="3330" priority="1004">
      <formula>IF(AC60&lt;=0,AND(AC60&lt;=0,AD60&gt;=1),OR(AC60/AD60&gt;$AI$2,AD60/AC60&gt;$AI$2))</formula>
    </cfRule>
  </conditionalFormatting>
  <conditionalFormatting sqref="AD61">
    <cfRule type="expression" dxfId="3329" priority="1003">
      <formula>IF(AC61&lt;=0,AND(AC61&lt;=0,AD61&gt;=1),OR(AC61/AD61&gt;$AI$2,AD61/AC61&gt;$AI$2))</formula>
    </cfRule>
  </conditionalFormatting>
  <conditionalFormatting sqref="AD62">
    <cfRule type="expression" dxfId="3328" priority="1002">
      <formula>IF(AC62&lt;=0,AND(AC62&lt;=0,AD62&gt;=1),OR(AC62/AD62&gt;$AI$2,AD62/AC62&gt;$AI$2))</formula>
    </cfRule>
  </conditionalFormatting>
  <conditionalFormatting sqref="AD63">
    <cfRule type="expression" dxfId="3327" priority="1001">
      <formula>IF(AC63&lt;=0,AND(AC63&lt;=0,AD63&gt;=1),OR(AC63/AD63&gt;$AI$2,AD63/AC63&gt;$AI$2))</formula>
    </cfRule>
  </conditionalFormatting>
  <conditionalFormatting sqref="AD64">
    <cfRule type="expression" dxfId="3326" priority="1000">
      <formula>IF(AC64&lt;=0,AND(AC64&lt;=0,AD64&gt;=1),OR(AC64/AD64&gt;$AI$2,AD64/AC64&gt;$AI$2))</formula>
    </cfRule>
  </conditionalFormatting>
  <conditionalFormatting sqref="AD65">
    <cfRule type="expression" dxfId="3325" priority="999">
      <formula>IF(AC65&lt;=0,AND(AC65&lt;=0,AD65&gt;=1),OR(AC65/AD65&gt;$AI$2,AD65/AC65&gt;$AI$2))</formula>
    </cfRule>
  </conditionalFormatting>
  <conditionalFormatting sqref="AD66">
    <cfRule type="expression" dxfId="3324" priority="998">
      <formula>IF(AC66&lt;=0,AND(AC66&lt;=0,AD66&gt;=1),OR(AC66/AD66&gt;$AI$2,AD66/AC66&gt;$AI$2))</formula>
    </cfRule>
  </conditionalFormatting>
  <conditionalFormatting sqref="AD67">
    <cfRule type="expression" dxfId="3323" priority="997">
      <formula>IF(AC67&lt;=0,AND(AC67&lt;=0,AD67&gt;=1),OR(AC67/AD67&gt;$AI$2,AD67/AC67&gt;$AI$2))</formula>
    </cfRule>
  </conditionalFormatting>
  <conditionalFormatting sqref="AD68">
    <cfRule type="expression" dxfId="3322" priority="996">
      <formula>IF(AC68&lt;=0,AND(AC68&lt;=0,AD68&gt;=1),OR(AC68/AD68&gt;$AI$2,AD68/AC68&gt;$AI$2))</formula>
    </cfRule>
  </conditionalFormatting>
  <conditionalFormatting sqref="AD69">
    <cfRule type="expression" dxfId="3321" priority="995">
      <formula>IF(AC69&lt;=0,AND(AC69&lt;=0,AD69&gt;=1),OR(AC69/AD69&gt;$AI$2,AD69/AC69&gt;$AI$2))</formula>
    </cfRule>
  </conditionalFormatting>
  <conditionalFormatting sqref="AD70">
    <cfRule type="expression" dxfId="3320" priority="994">
      <formula>IF(AC70&lt;=0,AND(AC70&lt;=0,AD70&gt;=1),OR(AC70/AD70&gt;$AI$2,AD70/AC70&gt;$AI$2))</formula>
    </cfRule>
  </conditionalFormatting>
  <conditionalFormatting sqref="AD71">
    <cfRule type="expression" dxfId="3319" priority="993">
      <formula>IF(AC71&lt;=0,AND(AC71&lt;=0,AD71&gt;=1),OR(AC71/AD71&gt;$AI$2,AD71/AC71&gt;$AI$2))</formula>
    </cfRule>
  </conditionalFormatting>
  <conditionalFormatting sqref="AD72">
    <cfRule type="expression" dxfId="3318" priority="992">
      <formula>IF(AC72&lt;=0,AND(AC72&lt;=0,AD72&gt;=1),OR(AC72/AD72&gt;$AI$2,AD72/AC72&gt;$AI$2))</formula>
    </cfRule>
  </conditionalFormatting>
  <conditionalFormatting sqref="AD73">
    <cfRule type="expression" dxfId="3317" priority="991">
      <formula>IF(AC73&lt;=0,AND(AC73&lt;=0,AD73&gt;=1),OR(AC73/AD73&gt;$AI$2,AD73/AC73&gt;$AI$2))</formula>
    </cfRule>
  </conditionalFormatting>
  <conditionalFormatting sqref="AD74">
    <cfRule type="expression" dxfId="3316" priority="990">
      <formula>IF(AC74&lt;=0,AND(AC74&lt;=0,AD74&gt;=1),OR(AC74/AD74&gt;$AI$2,AD74/AC74&gt;$AI$2))</formula>
    </cfRule>
  </conditionalFormatting>
  <conditionalFormatting sqref="AD75">
    <cfRule type="expression" dxfId="3315" priority="989">
      <formula>IF(AC75&lt;=0,AND(AC75&lt;=0,AD75&gt;=1),OR(AC75/AD75&gt;$AI$2,AD75/AC75&gt;$AI$2))</formula>
    </cfRule>
  </conditionalFormatting>
  <conditionalFormatting sqref="AD76">
    <cfRule type="expression" dxfId="3314" priority="988">
      <formula>IF(AC76&lt;=0,AND(AC76&lt;=0,AD76&gt;=1),OR(AC76/AD76&gt;$AI$2,AD76/AC76&gt;$AI$2))</formula>
    </cfRule>
  </conditionalFormatting>
  <conditionalFormatting sqref="AD77">
    <cfRule type="expression" dxfId="3313" priority="987">
      <formula>IF(AC77&lt;=0,AND(AC77&lt;=0,AD77&gt;=1),OR(AC77/AD77&gt;$AI$2,AD77/AC77&gt;$AI$2))</formula>
    </cfRule>
  </conditionalFormatting>
  <conditionalFormatting sqref="AD78">
    <cfRule type="expression" dxfId="3312" priority="986">
      <formula>IF(AC78&lt;=0,AND(AC78&lt;=0,AD78&gt;=1),OR(AC78/AD78&gt;$AI$2,AD78/AC78&gt;$AI$2))</formula>
    </cfRule>
  </conditionalFormatting>
  <conditionalFormatting sqref="AD79">
    <cfRule type="expression" dxfId="3311" priority="985">
      <formula>IF(AC79&lt;=0,AND(AC79&lt;=0,AD79&gt;=1),OR(AC79/AD79&gt;$AI$2,AD79/AC79&gt;$AI$2))</formula>
    </cfRule>
  </conditionalFormatting>
  <conditionalFormatting sqref="AD80">
    <cfRule type="expression" dxfId="3310" priority="984">
      <formula>IF(AC80&lt;=0,AND(AC80&lt;=0,AD80&gt;=1),OR(AC80/AD80&gt;$AI$2,AD80/AC80&gt;$AI$2))</formula>
    </cfRule>
  </conditionalFormatting>
  <conditionalFormatting sqref="AD81">
    <cfRule type="expression" dxfId="3309" priority="983">
      <formula>IF(AC81&lt;=0,AND(AC81&lt;=0,AD81&gt;=1),OR(AC81/AD81&gt;$AI$2,AD81/AC81&gt;$AI$2))</formula>
    </cfRule>
  </conditionalFormatting>
  <conditionalFormatting sqref="AD82">
    <cfRule type="expression" dxfId="3308" priority="982">
      <formula>IF(AC82&lt;=0,AND(AC82&lt;=0,AD82&gt;=1),OR(AC82/AD82&gt;$AI$2,AD82/AC82&gt;$AI$2))</formula>
    </cfRule>
  </conditionalFormatting>
  <conditionalFormatting sqref="AD83">
    <cfRule type="expression" dxfId="3307" priority="981">
      <formula>IF(AC83&lt;=0,AND(AC83&lt;=0,AD83&gt;=1),OR(AC83/AD83&gt;$AI$2,AD83/AC83&gt;$AI$2))</formula>
    </cfRule>
  </conditionalFormatting>
  <conditionalFormatting sqref="AD84">
    <cfRule type="expression" dxfId="3306" priority="980">
      <formula>IF(AC84&lt;=0,AND(AC84&lt;=0,AD84&gt;=1),OR(AC84/AD84&gt;$AI$2,AD84/AC84&gt;$AI$2))</formula>
    </cfRule>
  </conditionalFormatting>
  <conditionalFormatting sqref="AD85">
    <cfRule type="expression" dxfId="3305" priority="979">
      <formula>IF(AC85&lt;=0,AND(AC85&lt;=0,AD85&gt;=1),OR(AC85/AD85&gt;$AI$2,AD85/AC85&gt;$AI$2))</formula>
    </cfRule>
  </conditionalFormatting>
  <conditionalFormatting sqref="AD86">
    <cfRule type="expression" dxfId="3304" priority="978">
      <formula>IF(AC86&lt;=0,AND(AC86&lt;=0,AD86&gt;=1),OR(AC86/AD86&gt;$AI$2,AD86/AC86&gt;$AI$2))</formula>
    </cfRule>
  </conditionalFormatting>
  <conditionalFormatting sqref="AD87">
    <cfRule type="expression" dxfId="3303" priority="977">
      <formula>IF(AC87&lt;=0,AND(AC87&lt;=0,AD87&gt;=1),OR(AC87/AD87&gt;$AI$2,AD87/AC87&gt;$AI$2))</formula>
    </cfRule>
  </conditionalFormatting>
  <conditionalFormatting sqref="AD88">
    <cfRule type="expression" dxfId="3302" priority="976">
      <formula>IF(AC88&lt;=0,AND(AC88&lt;=0,AD88&gt;=1),OR(AC88/AD88&gt;$AI$2,AD88/AC88&gt;$AI$2))</formula>
    </cfRule>
  </conditionalFormatting>
  <conditionalFormatting sqref="AD89">
    <cfRule type="expression" dxfId="3301" priority="975">
      <formula>IF(AC89&lt;=0,AND(AC89&lt;=0,AD89&gt;=1),OR(AC89/AD89&gt;$AI$2,AD89/AC89&gt;$AI$2))</formula>
    </cfRule>
  </conditionalFormatting>
  <conditionalFormatting sqref="AD90">
    <cfRule type="expression" dxfId="3300" priority="974">
      <formula>IF(AC90&lt;=0,AND(AC90&lt;=0,AD90&gt;=1),OR(AC90/AD90&gt;$AI$2,AD90/AC90&gt;$AI$2))</formula>
    </cfRule>
  </conditionalFormatting>
  <conditionalFormatting sqref="AD91">
    <cfRule type="expression" dxfId="3299" priority="973">
      <formula>IF(AC91&lt;=0,AND(AC91&lt;=0,AD91&gt;=1),OR(AC91/AD91&gt;$AI$2,AD91/AC91&gt;$AI$2))</formula>
    </cfRule>
  </conditionalFormatting>
  <conditionalFormatting sqref="AD92">
    <cfRule type="expression" dxfId="3298" priority="972">
      <formula>IF(AC92&lt;=0,AND(AC92&lt;=0,AD92&gt;=1),OR(AC92/AD92&gt;$AI$2,AD92/AC92&gt;$AI$2))</formula>
    </cfRule>
  </conditionalFormatting>
  <conditionalFormatting sqref="AD93">
    <cfRule type="expression" dxfId="3297" priority="971">
      <formula>IF(AC93&lt;=0,AND(AC93&lt;=0,AD93&gt;=1),OR(AC93/AD93&gt;$AI$2,AD93/AC93&gt;$AI$2))</formula>
    </cfRule>
  </conditionalFormatting>
  <conditionalFormatting sqref="AD94">
    <cfRule type="expression" dxfId="3296" priority="970">
      <formula>IF(AC94&lt;=0,AND(AC94&lt;=0,AD94&gt;=1),OR(AC94/AD94&gt;$AI$2,AD94/AC94&gt;$AI$2))</formula>
    </cfRule>
  </conditionalFormatting>
  <conditionalFormatting sqref="AD95">
    <cfRule type="expression" dxfId="3295" priority="969">
      <formula>IF(AC95&lt;=0,AND(AC95&lt;=0,AD95&gt;=1),OR(AC95/AD95&gt;$AI$2,AD95/AC95&gt;$AI$2))</formula>
    </cfRule>
  </conditionalFormatting>
  <conditionalFormatting sqref="AD96">
    <cfRule type="expression" dxfId="3294" priority="968">
      <formula>IF(AC96&lt;=0,AND(AC96&lt;=0,AD96&gt;=1),OR(AC96/AD96&gt;$AI$2,AD96/AC96&gt;$AI$2))</formula>
    </cfRule>
  </conditionalFormatting>
  <conditionalFormatting sqref="AD97">
    <cfRule type="expression" dxfId="3293" priority="967">
      <formula>IF(AC97&lt;=0,AND(AC97&lt;=0,AD97&gt;=1),OR(AC97/AD97&gt;$AI$2,AD97/AC97&gt;$AI$2))</formula>
    </cfRule>
  </conditionalFormatting>
  <conditionalFormatting sqref="AD98">
    <cfRule type="expression" dxfId="3292" priority="966">
      <formula>IF(AC98&lt;=0,AND(AC98&lt;=0,AD98&gt;=1),OR(AC98/AD98&gt;$AI$2,AD98/AC98&gt;$AI$2))</formula>
    </cfRule>
  </conditionalFormatting>
  <conditionalFormatting sqref="AD99">
    <cfRule type="expression" dxfId="3291" priority="965">
      <formula>IF(AC99&lt;=0,AND(AC99&lt;=0,AD99&gt;=1),OR(AC99/AD99&gt;$AI$2,AD99/AC99&gt;$AI$2))</formula>
    </cfRule>
  </conditionalFormatting>
  <conditionalFormatting sqref="AD100">
    <cfRule type="expression" dxfId="3290" priority="964">
      <formula>IF(AC100&lt;=0,AND(AC100&lt;=0,AD100&gt;=1),OR(AC100/AD100&gt;$AI$2,AD100/AC100&gt;$AI$2))</formula>
    </cfRule>
  </conditionalFormatting>
  <conditionalFormatting sqref="AD101">
    <cfRule type="expression" dxfId="3289" priority="963">
      <formula>IF(AC101&lt;=0,AND(AC101&lt;=0,AD101&gt;=1),OR(AC101/AD101&gt;$AI$2,AD101/AC101&gt;$AI$2))</formula>
    </cfRule>
  </conditionalFormatting>
  <conditionalFormatting sqref="AD102">
    <cfRule type="expression" dxfId="3288" priority="962">
      <formula>IF(AC102&lt;=0,AND(AC102&lt;=0,AD102&gt;=1),OR(AC102/AD102&gt;$AI$2,AD102/AC102&gt;$AI$2))</formula>
    </cfRule>
  </conditionalFormatting>
  <conditionalFormatting sqref="AD103">
    <cfRule type="expression" dxfId="3287" priority="961">
      <formula>IF(AC103&lt;=0,AND(AC103&lt;=0,AD103&gt;=1),OR(AC103/AD103&gt;$AI$2,AD103/AC103&gt;$AI$2))</formula>
    </cfRule>
  </conditionalFormatting>
  <conditionalFormatting sqref="AD104">
    <cfRule type="expression" dxfId="3286" priority="960">
      <formula>IF(AC104&lt;=0,AND(AC104&lt;=0,AD104&gt;=1),OR(AC104/AD104&gt;$AI$2,AD104/AC104&gt;$AI$2))</formula>
    </cfRule>
  </conditionalFormatting>
  <conditionalFormatting sqref="AD105">
    <cfRule type="expression" dxfId="3285" priority="959">
      <formula>IF(AC105&lt;=0,AND(AC105&lt;=0,AD105&gt;=1),OR(AC105/AD105&gt;$AI$2,AD105/AC105&gt;$AI$2))</formula>
    </cfRule>
  </conditionalFormatting>
  <conditionalFormatting sqref="AD106">
    <cfRule type="expression" dxfId="3284" priority="958">
      <formula>IF(AC106&lt;=0,AND(AC106&lt;=0,AD106&gt;=1),OR(AC106/AD106&gt;$AI$2,AD106/AC106&gt;$AI$2))</formula>
    </cfRule>
  </conditionalFormatting>
  <conditionalFormatting sqref="AD107">
    <cfRule type="expression" dxfId="3283" priority="957">
      <formula>IF(AC107&lt;=0,AND(AC107&lt;=0,AD107&gt;=1),OR(AC107/AD107&gt;$AI$2,AD107/AC107&gt;$AI$2))</formula>
    </cfRule>
  </conditionalFormatting>
  <conditionalFormatting sqref="AD108">
    <cfRule type="expression" dxfId="3282" priority="956">
      <formula>IF(AC108&lt;=0,AND(AC108&lt;=0,AD108&gt;=1),OR(AC108/AD108&gt;$AI$2,AD108/AC108&gt;$AI$2))</formula>
    </cfRule>
  </conditionalFormatting>
  <conditionalFormatting sqref="AD109">
    <cfRule type="expression" dxfId="3281" priority="955">
      <formula>IF(AC109&lt;=0,AND(AC109&lt;=0,AD109&gt;=1),OR(AC109/AD109&gt;$AI$2,AD109/AC109&gt;$AI$2))</formula>
    </cfRule>
  </conditionalFormatting>
  <conditionalFormatting sqref="AD110">
    <cfRule type="expression" dxfId="3280" priority="954">
      <formula>IF(AC110&lt;=0,AND(AC110&lt;=0,AD110&gt;=1),OR(AC110/AD110&gt;$AI$2,AD110/AC110&gt;$AI$2))</formula>
    </cfRule>
  </conditionalFormatting>
  <conditionalFormatting sqref="AD111">
    <cfRule type="expression" dxfId="3279" priority="953">
      <formula>IF(AC111&lt;=0,AND(AC111&lt;=0,AD111&gt;=1),OR(AC111/AD111&gt;$AI$2,AD111/AC111&gt;$AI$2))</formula>
    </cfRule>
  </conditionalFormatting>
  <conditionalFormatting sqref="AD112">
    <cfRule type="expression" dxfId="3278" priority="952">
      <formula>IF(AC112&lt;=0,AND(AC112&lt;=0,AD112&gt;=1),OR(AC112/AD112&gt;$AI$2,AD112/AC112&gt;$AI$2))</formula>
    </cfRule>
  </conditionalFormatting>
  <conditionalFormatting sqref="AD113">
    <cfRule type="expression" dxfId="3277" priority="951">
      <formula>IF(AC113&lt;=0,AND(AC113&lt;=0,AD113&gt;=1),OR(AC113/AD113&gt;$AI$2,AD113/AC113&gt;$AI$2))</formula>
    </cfRule>
  </conditionalFormatting>
  <conditionalFormatting sqref="AD114">
    <cfRule type="expression" dxfId="3276" priority="950">
      <formula>IF(AC114&lt;=0,AND(AC114&lt;=0,AD114&gt;=1),OR(AC114/AD114&gt;$AI$2,AD114/AC114&gt;$AI$2))</formula>
    </cfRule>
  </conditionalFormatting>
  <conditionalFormatting sqref="AD115">
    <cfRule type="expression" dxfId="3275" priority="949">
      <formula>IF(AC115&lt;=0,AND(AC115&lt;=0,AD115&gt;=1),OR(AC115/AD115&gt;$AI$2,AD115/AC115&gt;$AI$2))</formula>
    </cfRule>
  </conditionalFormatting>
  <conditionalFormatting sqref="AD116">
    <cfRule type="expression" dxfId="3274" priority="948">
      <formula>IF(AC116&lt;=0,AND(AC116&lt;=0,AD116&gt;=1),OR(AC116/AD116&gt;$AI$2,AD116/AC116&gt;$AI$2))</formula>
    </cfRule>
  </conditionalFormatting>
  <conditionalFormatting sqref="AD117">
    <cfRule type="expression" dxfId="3273" priority="947">
      <formula>IF(AC117&lt;=0,AND(AC117&lt;=0,AD117&gt;=1),OR(AC117/AD117&gt;$AI$2,AD117/AC117&gt;$AI$2))</formula>
    </cfRule>
  </conditionalFormatting>
  <conditionalFormatting sqref="AD118">
    <cfRule type="expression" dxfId="3272" priority="946">
      <formula>IF(AC118&lt;=0,AND(AC118&lt;=0,AD118&gt;=1),OR(AC118/AD118&gt;$AI$2,AD118/AC118&gt;$AI$2))</formula>
    </cfRule>
  </conditionalFormatting>
  <conditionalFormatting sqref="AD119">
    <cfRule type="expression" dxfId="3271" priority="945">
      <formula>IF(AC119&lt;=0,AND(AC119&lt;=0,AD119&gt;=1),OR(AC119/AD119&gt;$AI$2,AD119/AC119&gt;$AI$2))</formula>
    </cfRule>
  </conditionalFormatting>
  <conditionalFormatting sqref="AD120">
    <cfRule type="expression" dxfId="3270" priority="944">
      <formula>IF(AC120&lt;=0,AND(AC120&lt;=0,AD120&gt;=1),OR(AC120/AD120&gt;$AI$2,AD120/AC120&gt;$AI$2))</formula>
    </cfRule>
  </conditionalFormatting>
  <conditionalFormatting sqref="AD121">
    <cfRule type="expression" dxfId="3269" priority="943">
      <formula>IF(AC121&lt;=0,AND(AC121&lt;=0,AD121&gt;=1),OR(AC121/AD121&gt;$AI$2,AD121/AC121&gt;$AI$2))</formula>
    </cfRule>
  </conditionalFormatting>
  <conditionalFormatting sqref="AD122">
    <cfRule type="expression" dxfId="3268" priority="942">
      <formula>IF(AC122&lt;=0,AND(AC122&lt;=0,AD122&gt;=1),OR(AC122/AD122&gt;$AI$2,AD122/AC122&gt;$AI$2))</formula>
    </cfRule>
  </conditionalFormatting>
  <conditionalFormatting sqref="AD123">
    <cfRule type="expression" dxfId="3267" priority="941">
      <formula>IF(AC123&lt;=0,AND(AC123&lt;=0,AD123&gt;=1),OR(AC123/AD123&gt;$AI$2,AD123/AC123&gt;$AI$2))</formula>
    </cfRule>
  </conditionalFormatting>
  <conditionalFormatting sqref="AD124">
    <cfRule type="expression" dxfId="3266" priority="940">
      <formula>IF(AC124&lt;=0,AND(AC124&lt;=0,AD124&gt;=1),OR(AC124/AD124&gt;$AI$2,AD124/AC124&gt;$AI$2))</formula>
    </cfRule>
  </conditionalFormatting>
  <conditionalFormatting sqref="AD125">
    <cfRule type="expression" dxfId="3265" priority="939">
      <formula>IF(AC125&lt;=0,AND(AC125&lt;=0,AD125&gt;=1),OR(AC125/AD125&gt;$AI$2,AD125/AC125&gt;$AI$2))</formula>
    </cfRule>
  </conditionalFormatting>
  <conditionalFormatting sqref="AD126">
    <cfRule type="expression" dxfId="3264" priority="938">
      <formula>IF(AC126&lt;=0,AND(AC126&lt;=0,AD126&gt;=1),OR(AC126/AD126&gt;$AI$2,AD126/AC126&gt;$AI$2))</formula>
    </cfRule>
  </conditionalFormatting>
  <conditionalFormatting sqref="AF6">
    <cfRule type="expression" dxfId="3263" priority="880">
      <formula>IF(AE6&lt;=0,AND(AE6&lt;=0,AF6&gt;=1),OR(AE6/AF6&gt;$AI$2,AF6/AE6&gt;$AI$2))</formula>
    </cfRule>
  </conditionalFormatting>
  <conditionalFormatting sqref="AF7">
    <cfRule type="expression" dxfId="3262" priority="879">
      <formula>IF(AE7&lt;=0,AND(AE7&lt;=0,AF7&gt;=1),OR(AE7/AF7&gt;$AI$2,AF7/AE7&gt;$AI$2))</formula>
    </cfRule>
  </conditionalFormatting>
  <conditionalFormatting sqref="AF8">
    <cfRule type="expression" dxfId="3261" priority="878">
      <formula>IF(AE8&lt;=0,AND(AE8&lt;=0,AF8&gt;=1),OR(AE8/AF8&gt;$AI$2,AF8/AE8&gt;$AI$2))</formula>
    </cfRule>
  </conditionalFormatting>
  <conditionalFormatting sqref="AF9">
    <cfRule type="expression" dxfId="3260" priority="877">
      <formula>IF(AE9&lt;=0,AND(AE9&lt;=0,AF9&gt;=1),OR(AE9/AF9&gt;$AI$2,AF9/AE9&gt;$AI$2))</formula>
    </cfRule>
  </conditionalFormatting>
  <conditionalFormatting sqref="AF10">
    <cfRule type="expression" dxfId="3259" priority="876">
      <formula>IF(AE10&lt;=0,AND(AE10&lt;=0,AF10&gt;=1),OR(AE10/AF10&gt;$AI$2,AF10/AE10&gt;$AI$2))</formula>
    </cfRule>
  </conditionalFormatting>
  <conditionalFormatting sqref="AF11">
    <cfRule type="expression" dxfId="3258" priority="875">
      <formula>IF(AE11&lt;=0,AND(AE11&lt;=0,AF11&gt;=1),OR(AE11/AF11&gt;$AI$2,AF11/AE11&gt;$AI$2))</formula>
    </cfRule>
  </conditionalFormatting>
  <conditionalFormatting sqref="AF12">
    <cfRule type="expression" dxfId="3257" priority="874">
      <formula>IF(AE12&lt;=0,AND(AE12&lt;=0,AF12&gt;=1),OR(AE12/AF12&gt;$AI$2,AF12/AE12&gt;$AI$2))</formula>
    </cfRule>
  </conditionalFormatting>
  <conditionalFormatting sqref="AF13">
    <cfRule type="expression" dxfId="3256" priority="873">
      <formula>IF(AE13&lt;=0,AND(AE13&lt;=0,AF13&gt;=1),OR(AE13/AF13&gt;$AI$2,AF13/AE13&gt;$AI$2))</formula>
    </cfRule>
  </conditionalFormatting>
  <conditionalFormatting sqref="AF14">
    <cfRule type="expression" dxfId="3255" priority="872">
      <formula>IF(AE14&lt;=0,AND(AE14&lt;=0,AF14&gt;=1),OR(AE14/AF14&gt;$AI$2,AF14/AE14&gt;$AI$2))</formula>
    </cfRule>
  </conditionalFormatting>
  <conditionalFormatting sqref="AF15">
    <cfRule type="expression" dxfId="3254" priority="871">
      <formula>IF(AE15&lt;=0,AND(AE15&lt;=0,AF15&gt;=1),OR(AE15/AF15&gt;$AI$2,AF15/AE15&gt;$AI$2))</formula>
    </cfRule>
  </conditionalFormatting>
  <conditionalFormatting sqref="AF16">
    <cfRule type="expression" dxfId="3253" priority="870">
      <formula>IF(AE16&lt;=0,AND(AE16&lt;=0,AF16&gt;=1),OR(AE16/AF16&gt;$AI$2,AF16/AE16&gt;$AI$2))</formula>
    </cfRule>
  </conditionalFormatting>
  <conditionalFormatting sqref="AF17">
    <cfRule type="expression" dxfId="3252" priority="869">
      <formula>IF(AE17&lt;=0,AND(AE17&lt;=0,AF17&gt;=1),OR(AE17/AF17&gt;$AI$2,AF17/AE17&gt;$AI$2))</formula>
    </cfRule>
  </conditionalFormatting>
  <conditionalFormatting sqref="AF18">
    <cfRule type="expression" dxfId="3251" priority="868">
      <formula>IF(AE18&lt;=0,AND(AE18&lt;=0,AF18&gt;=1),OR(AE18/AF18&gt;$AI$2,AF18/AE18&gt;$AI$2))</formula>
    </cfRule>
  </conditionalFormatting>
  <conditionalFormatting sqref="AF19">
    <cfRule type="expression" dxfId="3250" priority="867">
      <formula>IF(AE19&lt;=0,AND(AE19&lt;=0,AF19&gt;=1),OR(AE19/AF19&gt;$AI$2,AF19/AE19&gt;$AI$2))</formula>
    </cfRule>
  </conditionalFormatting>
  <conditionalFormatting sqref="AF20">
    <cfRule type="expression" dxfId="3249" priority="866">
      <formula>IF(AE20&lt;=0,AND(AE20&lt;=0,AF20&gt;=1),OR(AE20/AF20&gt;$AI$2,AF20/AE20&gt;$AI$2))</formula>
    </cfRule>
  </conditionalFormatting>
  <conditionalFormatting sqref="AF21">
    <cfRule type="expression" dxfId="3248" priority="865">
      <formula>IF(AE21&lt;=0,AND(AE21&lt;=0,AF21&gt;=1),OR(AE21/AF21&gt;$AI$2,AF21/AE21&gt;$AI$2))</formula>
    </cfRule>
  </conditionalFormatting>
  <conditionalFormatting sqref="AF22">
    <cfRule type="expression" dxfId="3247" priority="864">
      <formula>IF(AE22&lt;=0,AND(AE22&lt;=0,AF22&gt;=1),OR(AE22/AF22&gt;$AI$2,AF22/AE22&gt;$AI$2))</formula>
    </cfRule>
  </conditionalFormatting>
  <conditionalFormatting sqref="AF23">
    <cfRule type="expression" dxfId="3246" priority="863">
      <formula>IF(AE23&lt;=0,AND(AE23&lt;=0,AF23&gt;=1),OR(AE23/AF23&gt;$AI$2,AF23/AE23&gt;$AI$2))</formula>
    </cfRule>
  </conditionalFormatting>
  <conditionalFormatting sqref="AF24">
    <cfRule type="expression" dxfId="3245" priority="862">
      <formula>IF(AE24&lt;=0,AND(AE24&lt;=0,AF24&gt;=1),OR(AE24/AF24&gt;$AI$2,AF24/AE24&gt;$AI$2))</formula>
    </cfRule>
  </conditionalFormatting>
  <conditionalFormatting sqref="AF25">
    <cfRule type="expression" dxfId="3244" priority="861">
      <formula>IF(AE25&lt;=0,AND(AE25&lt;=0,AF25&gt;=1),OR(AE25/AF25&gt;$AI$2,AF25/AE25&gt;$AI$2))</formula>
    </cfRule>
  </conditionalFormatting>
  <conditionalFormatting sqref="AF26">
    <cfRule type="expression" dxfId="3243" priority="860">
      <formula>IF(AE26&lt;=0,AND(AE26&lt;=0,AF26&gt;=1),OR(AE26/AF26&gt;$AI$2,AF26/AE26&gt;$AI$2))</formula>
    </cfRule>
  </conditionalFormatting>
  <conditionalFormatting sqref="AF27">
    <cfRule type="expression" dxfId="3242" priority="859">
      <formula>IF(AE27&lt;=0,AND(AE27&lt;=0,AF27&gt;=1),OR(AE27/AF27&gt;$AI$2,AF27/AE27&gt;$AI$2))</formula>
    </cfRule>
  </conditionalFormatting>
  <conditionalFormatting sqref="AF28">
    <cfRule type="expression" dxfId="3241" priority="858">
      <formula>IF(AE28&lt;=0,AND(AE28&lt;=0,AF28&gt;=1),OR(AE28/AF28&gt;$AI$2,AF28/AE28&gt;$AI$2))</formula>
    </cfRule>
  </conditionalFormatting>
  <conditionalFormatting sqref="AF29">
    <cfRule type="expression" dxfId="3240" priority="857">
      <formula>IF(AE29&lt;=0,AND(AE29&lt;=0,AF29&gt;=1),OR(AE29/AF29&gt;$AI$2,AF29/AE29&gt;$AI$2))</formula>
    </cfRule>
  </conditionalFormatting>
  <conditionalFormatting sqref="AF30">
    <cfRule type="expression" dxfId="3239" priority="856">
      <formula>IF(AE30&lt;=0,AND(AE30&lt;=0,AF30&gt;=1),OR(AE30/AF30&gt;$AI$2,AF30/AE30&gt;$AI$2))</formula>
    </cfRule>
  </conditionalFormatting>
  <conditionalFormatting sqref="AF31">
    <cfRule type="expression" dxfId="3238" priority="855">
      <formula>IF(AE31&lt;=0,AND(AE31&lt;=0,AF31&gt;=1),OR(AE31/AF31&gt;$AI$2,AF31/AE31&gt;$AI$2))</formula>
    </cfRule>
  </conditionalFormatting>
  <conditionalFormatting sqref="AF32">
    <cfRule type="expression" dxfId="3237" priority="854">
      <formula>IF(AE32&lt;=0,AND(AE32&lt;=0,AF32&gt;=1),OR(AE32/AF32&gt;$AI$2,AF32/AE32&gt;$AI$2))</formula>
    </cfRule>
  </conditionalFormatting>
  <conditionalFormatting sqref="AF33">
    <cfRule type="expression" dxfId="3236" priority="853">
      <formula>IF(AE33&lt;=0,AND(AE33&lt;=0,AF33&gt;=1),OR(AE33/AF33&gt;$AI$2,AF33/AE33&gt;$AI$2))</formula>
    </cfRule>
  </conditionalFormatting>
  <conditionalFormatting sqref="AF34">
    <cfRule type="expression" dxfId="3235" priority="852">
      <formula>IF(AE34&lt;=0,AND(AE34&lt;=0,AF34&gt;=1),OR(AE34/AF34&gt;$AI$2,AF34/AE34&gt;$AI$2))</formula>
    </cfRule>
  </conditionalFormatting>
  <conditionalFormatting sqref="AF35">
    <cfRule type="expression" dxfId="3234" priority="851">
      <formula>IF(AE35&lt;=0,AND(AE35&lt;=0,AF35&gt;=1),OR(AE35/AF35&gt;$AI$2,AF35/AE35&gt;$AI$2))</formula>
    </cfRule>
  </conditionalFormatting>
  <conditionalFormatting sqref="AF36">
    <cfRule type="expression" dxfId="3233" priority="850">
      <formula>IF(AE36&lt;=0,AND(AE36&lt;=0,AF36&gt;=1),OR(AE36/AF36&gt;$AI$2,AF36/AE36&gt;$AI$2))</formula>
    </cfRule>
  </conditionalFormatting>
  <conditionalFormatting sqref="AF37">
    <cfRule type="expression" dxfId="3232" priority="849">
      <formula>IF(AE37&lt;=0,AND(AE37&lt;=0,AF37&gt;=1),OR(AE37/AF37&gt;$AI$2,AF37/AE37&gt;$AI$2))</formula>
    </cfRule>
  </conditionalFormatting>
  <conditionalFormatting sqref="AF38">
    <cfRule type="expression" dxfId="3231" priority="848">
      <formula>IF(AE38&lt;=0,AND(AE38&lt;=0,AF38&gt;=1),OR(AE38/AF38&gt;$AI$2,AF38/AE38&gt;$AI$2))</formula>
    </cfRule>
  </conditionalFormatting>
  <conditionalFormatting sqref="AF39">
    <cfRule type="expression" dxfId="3230" priority="847">
      <formula>IF(AE39&lt;=0,AND(AE39&lt;=0,AF39&gt;=1),OR(AE39/AF39&gt;$AI$2,AF39/AE39&gt;$AI$2))</formula>
    </cfRule>
  </conditionalFormatting>
  <conditionalFormatting sqref="AF40">
    <cfRule type="expression" dxfId="3229" priority="846">
      <formula>IF(AE40&lt;=0,AND(AE40&lt;=0,AF40&gt;=1),OR(AE40/AF40&gt;$AI$2,AF40/AE40&gt;$AI$2))</formula>
    </cfRule>
  </conditionalFormatting>
  <conditionalFormatting sqref="AF41">
    <cfRule type="expression" dxfId="3228" priority="845">
      <formula>IF(AE41&lt;=0,AND(AE41&lt;=0,AF41&gt;=1),OR(AE41/AF41&gt;$AI$2,AF41/AE41&gt;$AI$2))</formula>
    </cfRule>
  </conditionalFormatting>
  <conditionalFormatting sqref="AF42">
    <cfRule type="expression" dxfId="3227" priority="844">
      <formula>IF(AE42&lt;=0,AND(AE42&lt;=0,AF42&gt;=1),OR(AE42/AF42&gt;$AI$2,AF42/AE42&gt;$AI$2))</formula>
    </cfRule>
  </conditionalFormatting>
  <conditionalFormatting sqref="AF43">
    <cfRule type="expression" dxfId="3226" priority="843">
      <formula>IF(AE43&lt;=0,AND(AE43&lt;=0,AF43&gt;=1),OR(AE43/AF43&gt;$AI$2,AF43/AE43&gt;$AI$2))</formula>
    </cfRule>
  </conditionalFormatting>
  <conditionalFormatting sqref="AF44">
    <cfRule type="expression" dxfId="3225" priority="842">
      <formula>IF(AE44&lt;=0,AND(AE44&lt;=0,AF44&gt;=1),OR(AE44/AF44&gt;$AI$2,AF44/AE44&gt;$AI$2))</formula>
    </cfRule>
  </conditionalFormatting>
  <conditionalFormatting sqref="AF45">
    <cfRule type="expression" dxfId="3224" priority="841">
      <formula>IF(AE45&lt;=0,AND(AE45&lt;=0,AF45&gt;=1),OR(AE45/AF45&gt;$AI$2,AF45/AE45&gt;$AI$2))</formula>
    </cfRule>
  </conditionalFormatting>
  <conditionalFormatting sqref="AF46">
    <cfRule type="expression" dxfId="3223" priority="840">
      <formula>IF(AE46&lt;=0,AND(AE46&lt;=0,AF46&gt;=1),OR(AE46/AF46&gt;$AI$2,AF46/AE46&gt;$AI$2))</formula>
    </cfRule>
  </conditionalFormatting>
  <conditionalFormatting sqref="AF47">
    <cfRule type="expression" dxfId="3222" priority="839">
      <formula>IF(AE47&lt;=0,AND(AE47&lt;=0,AF47&gt;=1),OR(AE47/AF47&gt;$AI$2,AF47/AE47&gt;$AI$2))</formula>
    </cfRule>
  </conditionalFormatting>
  <conditionalFormatting sqref="AF48">
    <cfRule type="expression" dxfId="3221" priority="838">
      <formula>IF(AE48&lt;=0,AND(AE48&lt;=0,AF48&gt;=1),OR(AE48/AF48&gt;$AI$2,AF48/AE48&gt;$AI$2))</formula>
    </cfRule>
  </conditionalFormatting>
  <conditionalFormatting sqref="AF49">
    <cfRule type="expression" dxfId="3220" priority="837">
      <formula>IF(AE49&lt;=0,AND(AE49&lt;=0,AF49&gt;=1),OR(AE49/AF49&gt;$AI$2,AF49/AE49&gt;$AI$2))</formula>
    </cfRule>
  </conditionalFormatting>
  <conditionalFormatting sqref="AF50">
    <cfRule type="expression" dxfId="3219" priority="836">
      <formula>IF(AE50&lt;=0,AND(AE50&lt;=0,AF50&gt;=1),OR(AE50/AF50&gt;$AI$2,AF50/AE50&gt;$AI$2))</formula>
    </cfRule>
  </conditionalFormatting>
  <conditionalFormatting sqref="AF51">
    <cfRule type="expression" dxfId="3218" priority="835">
      <formula>IF(AE51&lt;=0,AND(AE51&lt;=0,AF51&gt;=1),OR(AE51/AF51&gt;$AI$2,AF51/AE51&gt;$AI$2))</formula>
    </cfRule>
  </conditionalFormatting>
  <conditionalFormatting sqref="AF52">
    <cfRule type="expression" dxfId="3217" priority="834">
      <formula>IF(AE52&lt;=0,AND(AE52&lt;=0,AF52&gt;=1),OR(AE52/AF52&gt;$AI$2,AF52/AE52&gt;$AI$2))</formula>
    </cfRule>
  </conditionalFormatting>
  <conditionalFormatting sqref="AF53">
    <cfRule type="expression" dxfId="3216" priority="833">
      <formula>IF(AE53&lt;=0,AND(AE53&lt;=0,AF53&gt;=1),OR(AE53/AF53&gt;$AI$2,AF53/AE53&gt;$AI$2))</formula>
    </cfRule>
  </conditionalFormatting>
  <conditionalFormatting sqref="AF54">
    <cfRule type="expression" dxfId="3215" priority="832">
      <formula>IF(AE54&lt;=0,AND(AE54&lt;=0,AF54&gt;=1),OR(AE54/AF54&gt;$AI$2,AF54/AE54&gt;$AI$2))</formula>
    </cfRule>
  </conditionalFormatting>
  <conditionalFormatting sqref="AF55">
    <cfRule type="expression" dxfId="3214" priority="831">
      <formula>IF(AE55&lt;=0,AND(AE55&lt;=0,AF55&gt;=1),OR(AE55/AF55&gt;$AI$2,AF55/AE55&gt;$AI$2))</formula>
    </cfRule>
  </conditionalFormatting>
  <conditionalFormatting sqref="AF56">
    <cfRule type="expression" dxfId="3213" priority="830">
      <formula>IF(AE56&lt;=0,AND(AE56&lt;=0,AF56&gt;=1),OR(AE56/AF56&gt;$AI$2,AF56/AE56&gt;$AI$2))</formula>
    </cfRule>
  </conditionalFormatting>
  <conditionalFormatting sqref="AF57">
    <cfRule type="expression" dxfId="3212" priority="829">
      <formula>IF(AE57&lt;=0,AND(AE57&lt;=0,AF57&gt;=1),OR(AE57/AF57&gt;$AI$2,AF57/AE57&gt;$AI$2))</formula>
    </cfRule>
  </conditionalFormatting>
  <conditionalFormatting sqref="AF58">
    <cfRule type="expression" dxfId="3211" priority="828">
      <formula>IF(AE58&lt;=0,AND(AE58&lt;=0,AF58&gt;=1),OR(AE58/AF58&gt;$AI$2,AF58/AE58&gt;$AI$2))</formula>
    </cfRule>
  </conditionalFormatting>
  <conditionalFormatting sqref="AF59">
    <cfRule type="expression" dxfId="3210" priority="827">
      <formula>IF(AE59&lt;=0,AND(AE59&lt;=0,AF59&gt;=1),OR(AE59/AF59&gt;$AI$2,AF59/AE59&gt;$AI$2))</formula>
    </cfRule>
  </conditionalFormatting>
  <conditionalFormatting sqref="AF60">
    <cfRule type="expression" dxfId="3209" priority="826">
      <formula>IF(AE60&lt;=0,AND(AE60&lt;=0,AF60&gt;=1),OR(AE60/AF60&gt;$AI$2,AF60/AE60&gt;$AI$2))</formula>
    </cfRule>
  </conditionalFormatting>
  <conditionalFormatting sqref="AF61">
    <cfRule type="expression" dxfId="3208" priority="825">
      <formula>IF(AE61&lt;=0,AND(AE61&lt;=0,AF61&gt;=1),OR(AE61/AF61&gt;$AI$2,AF61/AE61&gt;$AI$2))</formula>
    </cfRule>
  </conditionalFormatting>
  <conditionalFormatting sqref="AF62">
    <cfRule type="expression" dxfId="3207" priority="824">
      <formula>IF(AE62&lt;=0,AND(AE62&lt;=0,AF62&gt;=1),OR(AE62/AF62&gt;$AI$2,AF62/AE62&gt;$AI$2))</formula>
    </cfRule>
  </conditionalFormatting>
  <conditionalFormatting sqref="AF63">
    <cfRule type="expression" dxfId="3206" priority="823">
      <formula>IF(AE63&lt;=0,AND(AE63&lt;=0,AF63&gt;=1),OR(AE63/AF63&gt;$AI$2,AF63/AE63&gt;$AI$2))</formula>
    </cfRule>
  </conditionalFormatting>
  <conditionalFormatting sqref="AF64">
    <cfRule type="expression" dxfId="3205" priority="822">
      <formula>IF(AE64&lt;=0,AND(AE64&lt;=0,AF64&gt;=1),OR(AE64/AF64&gt;$AI$2,AF64/AE64&gt;$AI$2))</formula>
    </cfRule>
  </conditionalFormatting>
  <conditionalFormatting sqref="AF65">
    <cfRule type="expression" dxfId="3204" priority="821">
      <formula>IF(AE65&lt;=0,AND(AE65&lt;=0,AF65&gt;=1),OR(AE65/AF65&gt;$AI$2,AF65/AE65&gt;$AI$2))</formula>
    </cfRule>
  </conditionalFormatting>
  <conditionalFormatting sqref="AF66">
    <cfRule type="expression" dxfId="3203" priority="820">
      <formula>IF(AE66&lt;=0,AND(AE66&lt;=0,AF66&gt;=1),OR(AE66/AF66&gt;$AI$2,AF66/AE66&gt;$AI$2))</formula>
    </cfRule>
  </conditionalFormatting>
  <conditionalFormatting sqref="AF67">
    <cfRule type="expression" dxfId="3202" priority="819">
      <formula>IF(AE67&lt;=0,AND(AE67&lt;=0,AF67&gt;=1),OR(AE67/AF67&gt;$AI$2,AF67/AE67&gt;$AI$2))</formula>
    </cfRule>
  </conditionalFormatting>
  <conditionalFormatting sqref="AF68">
    <cfRule type="expression" dxfId="3201" priority="818">
      <formula>IF(AE68&lt;=0,AND(AE68&lt;=0,AF68&gt;=1),OR(AE68/AF68&gt;$AI$2,AF68/AE68&gt;$AI$2))</formula>
    </cfRule>
  </conditionalFormatting>
  <conditionalFormatting sqref="AF69">
    <cfRule type="expression" dxfId="3200" priority="817">
      <formula>IF(AE69&lt;=0,AND(AE69&lt;=0,AF69&gt;=1),OR(AE69/AF69&gt;$AI$2,AF69/AE69&gt;$AI$2))</formula>
    </cfRule>
  </conditionalFormatting>
  <conditionalFormatting sqref="AF70">
    <cfRule type="expression" dxfId="3199" priority="816">
      <formula>IF(AE70&lt;=0,AND(AE70&lt;=0,AF70&gt;=1),OR(AE70/AF70&gt;$AI$2,AF70/AE70&gt;$AI$2))</formula>
    </cfRule>
  </conditionalFormatting>
  <conditionalFormatting sqref="AF71">
    <cfRule type="expression" dxfId="3198" priority="815">
      <formula>IF(AE71&lt;=0,AND(AE71&lt;=0,AF71&gt;=1),OR(AE71/AF71&gt;$AI$2,AF71/AE71&gt;$AI$2))</formula>
    </cfRule>
  </conditionalFormatting>
  <conditionalFormatting sqref="AF72">
    <cfRule type="expression" dxfId="3197" priority="814">
      <formula>IF(AE72&lt;=0,AND(AE72&lt;=0,AF72&gt;=1),OR(AE72/AF72&gt;$AI$2,AF72/AE72&gt;$AI$2))</formula>
    </cfRule>
  </conditionalFormatting>
  <conditionalFormatting sqref="AF73">
    <cfRule type="expression" dxfId="3196" priority="813">
      <formula>IF(AE73&lt;=0,AND(AE73&lt;=0,AF73&gt;=1),OR(AE73/AF73&gt;$AI$2,AF73/AE73&gt;$AI$2))</formula>
    </cfRule>
  </conditionalFormatting>
  <conditionalFormatting sqref="AF74">
    <cfRule type="expression" dxfId="3195" priority="812">
      <formula>IF(AE74&lt;=0,AND(AE74&lt;=0,AF74&gt;=1),OR(AE74/AF74&gt;$AI$2,AF74/AE74&gt;$AI$2))</formula>
    </cfRule>
  </conditionalFormatting>
  <conditionalFormatting sqref="AF75">
    <cfRule type="expression" dxfId="3194" priority="811">
      <formula>IF(AE75&lt;=0,AND(AE75&lt;=0,AF75&gt;=1),OR(AE75/AF75&gt;$AI$2,AF75/AE75&gt;$AI$2))</formula>
    </cfRule>
  </conditionalFormatting>
  <conditionalFormatting sqref="AF76">
    <cfRule type="expression" dxfId="3193" priority="810">
      <formula>IF(AE76&lt;=0,AND(AE76&lt;=0,AF76&gt;=1),OR(AE76/AF76&gt;$AI$2,AF76/AE76&gt;$AI$2))</formula>
    </cfRule>
  </conditionalFormatting>
  <conditionalFormatting sqref="AF77">
    <cfRule type="expression" dxfId="3192" priority="809">
      <formula>IF(AE77&lt;=0,AND(AE77&lt;=0,AF77&gt;=1),OR(AE77/AF77&gt;$AI$2,AF77/AE77&gt;$AI$2))</formula>
    </cfRule>
  </conditionalFormatting>
  <conditionalFormatting sqref="AF78">
    <cfRule type="expression" dxfId="3191" priority="808">
      <formula>IF(AE78&lt;=0,AND(AE78&lt;=0,AF78&gt;=1),OR(AE78/AF78&gt;$AI$2,AF78/AE78&gt;$AI$2))</formula>
    </cfRule>
  </conditionalFormatting>
  <conditionalFormatting sqref="AF79">
    <cfRule type="expression" dxfId="3190" priority="807">
      <formula>IF(AE79&lt;=0,AND(AE79&lt;=0,AF79&gt;=1),OR(AE79/AF79&gt;$AI$2,AF79/AE79&gt;$AI$2))</formula>
    </cfRule>
  </conditionalFormatting>
  <conditionalFormatting sqref="AF80">
    <cfRule type="expression" dxfId="3189" priority="806">
      <formula>IF(AE80&lt;=0,AND(AE80&lt;=0,AF80&gt;=1),OR(AE80/AF80&gt;$AI$2,AF80/AE80&gt;$AI$2))</formula>
    </cfRule>
  </conditionalFormatting>
  <conditionalFormatting sqref="AF81">
    <cfRule type="expression" dxfId="3188" priority="805">
      <formula>IF(AE81&lt;=0,AND(AE81&lt;=0,AF81&gt;=1),OR(AE81/AF81&gt;$AI$2,AF81/AE81&gt;$AI$2))</formula>
    </cfRule>
  </conditionalFormatting>
  <conditionalFormatting sqref="AF82">
    <cfRule type="expression" dxfId="3187" priority="804">
      <formula>IF(AE82&lt;=0,AND(AE82&lt;=0,AF82&gt;=1),OR(AE82/AF82&gt;$AI$2,AF82/AE82&gt;$AI$2))</formula>
    </cfRule>
  </conditionalFormatting>
  <conditionalFormatting sqref="AF83">
    <cfRule type="expression" dxfId="3186" priority="803">
      <formula>IF(AE83&lt;=0,AND(AE83&lt;=0,AF83&gt;=1),OR(AE83/AF83&gt;$AI$2,AF83/AE83&gt;$AI$2))</formula>
    </cfRule>
  </conditionalFormatting>
  <conditionalFormatting sqref="AF84">
    <cfRule type="expression" dxfId="3185" priority="802">
      <formula>IF(AE84&lt;=0,AND(AE84&lt;=0,AF84&gt;=1),OR(AE84/AF84&gt;$AI$2,AF84/AE84&gt;$AI$2))</formula>
    </cfRule>
  </conditionalFormatting>
  <conditionalFormatting sqref="AF85">
    <cfRule type="expression" dxfId="3184" priority="801">
      <formula>IF(AE85&lt;=0,AND(AE85&lt;=0,AF85&gt;=1),OR(AE85/AF85&gt;$AI$2,AF85/AE85&gt;$AI$2))</formula>
    </cfRule>
  </conditionalFormatting>
  <conditionalFormatting sqref="AF86">
    <cfRule type="expression" dxfId="3183" priority="800">
      <formula>IF(AE86&lt;=0,AND(AE86&lt;=0,AF86&gt;=1),OR(AE86/AF86&gt;$AI$2,AF86/AE86&gt;$AI$2))</formula>
    </cfRule>
  </conditionalFormatting>
  <conditionalFormatting sqref="AF87">
    <cfRule type="expression" dxfId="3182" priority="799">
      <formula>IF(AE87&lt;=0,AND(AE87&lt;=0,AF87&gt;=1),OR(AE87/AF87&gt;$AI$2,AF87/AE87&gt;$AI$2))</formula>
    </cfRule>
  </conditionalFormatting>
  <conditionalFormatting sqref="AF88">
    <cfRule type="expression" dxfId="3181" priority="798">
      <formula>IF(AE88&lt;=0,AND(AE88&lt;=0,AF88&gt;=1),OR(AE88/AF88&gt;$AI$2,AF88/AE88&gt;$AI$2))</formula>
    </cfRule>
  </conditionalFormatting>
  <conditionalFormatting sqref="AF89">
    <cfRule type="expression" dxfId="3180" priority="797">
      <formula>IF(AE89&lt;=0,AND(AE89&lt;=0,AF89&gt;=1),OR(AE89/AF89&gt;$AI$2,AF89/AE89&gt;$AI$2))</formula>
    </cfRule>
  </conditionalFormatting>
  <conditionalFormatting sqref="AF90">
    <cfRule type="expression" dxfId="3179" priority="796">
      <formula>IF(AE90&lt;=0,AND(AE90&lt;=0,AF90&gt;=1),OR(AE90/AF90&gt;$AI$2,AF90/AE90&gt;$AI$2))</formula>
    </cfRule>
  </conditionalFormatting>
  <conditionalFormatting sqref="AF91">
    <cfRule type="expression" dxfId="3178" priority="795">
      <formula>IF(AE91&lt;=0,AND(AE91&lt;=0,AF91&gt;=1),OR(AE91/AF91&gt;$AI$2,AF91/AE91&gt;$AI$2))</formula>
    </cfRule>
  </conditionalFormatting>
  <conditionalFormatting sqref="AF92">
    <cfRule type="expression" dxfId="3177" priority="794">
      <formula>IF(AE92&lt;=0,AND(AE92&lt;=0,AF92&gt;=1),OR(AE92/AF92&gt;$AI$2,AF92/AE92&gt;$AI$2))</formula>
    </cfRule>
  </conditionalFormatting>
  <conditionalFormatting sqref="AF93">
    <cfRule type="expression" dxfId="3176" priority="793">
      <formula>IF(AE93&lt;=0,AND(AE93&lt;=0,AF93&gt;=1),OR(AE93/AF93&gt;$AI$2,AF93/AE93&gt;$AI$2))</formula>
    </cfRule>
  </conditionalFormatting>
  <conditionalFormatting sqref="AF94">
    <cfRule type="expression" dxfId="3175" priority="792">
      <formula>IF(AE94&lt;=0,AND(AE94&lt;=0,AF94&gt;=1),OR(AE94/AF94&gt;$AI$2,AF94/AE94&gt;$AI$2))</formula>
    </cfRule>
  </conditionalFormatting>
  <conditionalFormatting sqref="AF95">
    <cfRule type="expression" dxfId="3174" priority="791">
      <formula>IF(AE95&lt;=0,AND(AE95&lt;=0,AF95&gt;=1),OR(AE95/AF95&gt;$AI$2,AF95/AE95&gt;$AI$2))</formula>
    </cfRule>
  </conditionalFormatting>
  <conditionalFormatting sqref="AF96">
    <cfRule type="expression" dxfId="3173" priority="790">
      <formula>IF(AE96&lt;=0,AND(AE96&lt;=0,AF96&gt;=1),OR(AE96/AF96&gt;$AI$2,AF96/AE96&gt;$AI$2))</formula>
    </cfRule>
  </conditionalFormatting>
  <conditionalFormatting sqref="AF97">
    <cfRule type="expression" dxfId="3172" priority="789">
      <formula>IF(AE97&lt;=0,AND(AE97&lt;=0,AF97&gt;=1),OR(AE97/AF97&gt;$AI$2,AF97/AE97&gt;$AI$2))</formula>
    </cfRule>
  </conditionalFormatting>
  <conditionalFormatting sqref="AF98">
    <cfRule type="expression" dxfId="3171" priority="788">
      <formula>IF(AE98&lt;=0,AND(AE98&lt;=0,AF98&gt;=1),OR(AE98/AF98&gt;$AI$2,AF98/AE98&gt;$AI$2))</formula>
    </cfRule>
  </conditionalFormatting>
  <conditionalFormatting sqref="AF99">
    <cfRule type="expression" dxfId="3170" priority="787">
      <formula>IF(AE99&lt;=0,AND(AE99&lt;=0,AF99&gt;=1),OR(AE99/AF99&gt;$AI$2,AF99/AE99&gt;$AI$2))</formula>
    </cfRule>
  </conditionalFormatting>
  <conditionalFormatting sqref="AF100">
    <cfRule type="expression" dxfId="3169" priority="786">
      <formula>IF(AE100&lt;=0,AND(AE100&lt;=0,AF100&gt;=1),OR(AE100/AF100&gt;$AI$2,AF100/AE100&gt;$AI$2))</formula>
    </cfRule>
  </conditionalFormatting>
  <conditionalFormatting sqref="AF101">
    <cfRule type="expression" dxfId="3168" priority="785">
      <formula>IF(AE101&lt;=0,AND(AE101&lt;=0,AF101&gt;=1),OR(AE101/AF101&gt;$AI$2,AF101/AE101&gt;$AI$2))</formula>
    </cfRule>
  </conditionalFormatting>
  <conditionalFormatting sqref="AF102">
    <cfRule type="expression" dxfId="3167" priority="784">
      <formula>IF(AE102&lt;=0,AND(AE102&lt;=0,AF102&gt;=1),OR(AE102/AF102&gt;$AI$2,AF102/AE102&gt;$AI$2))</formula>
    </cfRule>
  </conditionalFormatting>
  <conditionalFormatting sqref="AF103">
    <cfRule type="expression" dxfId="3166" priority="783">
      <formula>IF(AE103&lt;=0,AND(AE103&lt;=0,AF103&gt;=1),OR(AE103/AF103&gt;$AI$2,AF103/AE103&gt;$AI$2))</formula>
    </cfRule>
  </conditionalFormatting>
  <conditionalFormatting sqref="AF104">
    <cfRule type="expression" dxfId="3165" priority="782">
      <formula>IF(AE104&lt;=0,AND(AE104&lt;=0,AF104&gt;=1),OR(AE104/AF104&gt;$AI$2,AF104/AE104&gt;$AI$2))</formula>
    </cfRule>
  </conditionalFormatting>
  <conditionalFormatting sqref="AF105">
    <cfRule type="expression" dxfId="3164" priority="781">
      <formula>IF(AE105&lt;=0,AND(AE105&lt;=0,AF105&gt;=1),OR(AE105/AF105&gt;$AI$2,AF105/AE105&gt;$AI$2))</formula>
    </cfRule>
  </conditionalFormatting>
  <conditionalFormatting sqref="AF106">
    <cfRule type="expression" dxfId="3163" priority="780">
      <formula>IF(AE106&lt;=0,AND(AE106&lt;=0,AF106&gt;=1),OR(AE106/AF106&gt;$AI$2,AF106/AE106&gt;$AI$2))</formula>
    </cfRule>
  </conditionalFormatting>
  <conditionalFormatting sqref="AF107">
    <cfRule type="expression" dxfId="3162" priority="779">
      <formula>IF(AE107&lt;=0,AND(AE107&lt;=0,AF107&gt;=1),OR(AE107/AF107&gt;$AI$2,AF107/AE107&gt;$AI$2))</formula>
    </cfRule>
  </conditionalFormatting>
  <conditionalFormatting sqref="AF108">
    <cfRule type="expression" dxfId="3161" priority="778">
      <formula>IF(AE108&lt;=0,AND(AE108&lt;=0,AF108&gt;=1),OR(AE108/AF108&gt;$AI$2,AF108/AE108&gt;$AI$2))</formula>
    </cfRule>
  </conditionalFormatting>
  <conditionalFormatting sqref="AF109">
    <cfRule type="expression" dxfId="3160" priority="777">
      <formula>IF(AE109&lt;=0,AND(AE109&lt;=0,AF109&gt;=1),OR(AE109/AF109&gt;$AI$2,AF109/AE109&gt;$AI$2))</formula>
    </cfRule>
  </conditionalFormatting>
  <conditionalFormatting sqref="AF110">
    <cfRule type="expression" dxfId="3159" priority="776">
      <formula>IF(AE110&lt;=0,AND(AE110&lt;=0,AF110&gt;=1),OR(AE110/AF110&gt;$AI$2,AF110/AE110&gt;$AI$2))</formula>
    </cfRule>
  </conditionalFormatting>
  <conditionalFormatting sqref="AF111">
    <cfRule type="expression" dxfId="3158" priority="775">
      <formula>IF(AE111&lt;=0,AND(AE111&lt;=0,AF111&gt;=1),OR(AE111/AF111&gt;$AI$2,AF111/AE111&gt;$AI$2))</formula>
    </cfRule>
  </conditionalFormatting>
  <conditionalFormatting sqref="AF112">
    <cfRule type="expression" dxfId="3157" priority="774">
      <formula>IF(AE112&lt;=0,AND(AE112&lt;=0,AF112&gt;=1),OR(AE112/AF112&gt;$AI$2,AF112/AE112&gt;$AI$2))</formula>
    </cfRule>
  </conditionalFormatting>
  <conditionalFormatting sqref="AF113">
    <cfRule type="expression" dxfId="3156" priority="773">
      <formula>IF(AE113&lt;=0,AND(AE113&lt;=0,AF113&gt;=1),OR(AE113/AF113&gt;$AI$2,AF113/AE113&gt;$AI$2))</formula>
    </cfRule>
  </conditionalFormatting>
  <conditionalFormatting sqref="AF114">
    <cfRule type="expression" dxfId="3155" priority="772">
      <formula>IF(AE114&lt;=0,AND(AE114&lt;=0,AF114&gt;=1),OR(AE114/AF114&gt;$AI$2,AF114/AE114&gt;$AI$2))</formula>
    </cfRule>
  </conditionalFormatting>
  <conditionalFormatting sqref="AF115">
    <cfRule type="expression" dxfId="3154" priority="771">
      <formula>IF(AE115&lt;=0,AND(AE115&lt;=0,AF115&gt;=1),OR(AE115/AF115&gt;$AI$2,AF115/AE115&gt;$AI$2))</formula>
    </cfRule>
  </conditionalFormatting>
  <conditionalFormatting sqref="AF116">
    <cfRule type="expression" dxfId="3153" priority="770">
      <formula>IF(AE116&lt;=0,AND(AE116&lt;=0,AF116&gt;=1),OR(AE116/AF116&gt;$AI$2,AF116/AE116&gt;$AI$2))</formula>
    </cfRule>
  </conditionalFormatting>
  <conditionalFormatting sqref="AF117">
    <cfRule type="expression" dxfId="3152" priority="769">
      <formula>IF(AE117&lt;=0,AND(AE117&lt;=0,AF117&gt;=1),OR(AE117/AF117&gt;$AI$2,AF117/AE117&gt;$AI$2))</formula>
    </cfRule>
  </conditionalFormatting>
  <conditionalFormatting sqref="AF118">
    <cfRule type="expression" dxfId="3151" priority="768">
      <formula>IF(AE118&lt;=0,AND(AE118&lt;=0,AF118&gt;=1),OR(AE118/AF118&gt;$AI$2,AF118/AE118&gt;$AI$2))</formula>
    </cfRule>
  </conditionalFormatting>
  <conditionalFormatting sqref="AF119">
    <cfRule type="expression" dxfId="3150" priority="767">
      <formula>IF(AE119&lt;=0,AND(AE119&lt;=0,AF119&gt;=1),OR(AE119/AF119&gt;$AI$2,AF119/AE119&gt;$AI$2))</formula>
    </cfRule>
  </conditionalFormatting>
  <conditionalFormatting sqref="AF120">
    <cfRule type="expression" dxfId="3149" priority="766">
      <formula>IF(AE120&lt;=0,AND(AE120&lt;=0,AF120&gt;=1),OR(AE120/AF120&gt;$AI$2,AF120/AE120&gt;$AI$2))</formula>
    </cfRule>
  </conditionalFormatting>
  <conditionalFormatting sqref="AF121">
    <cfRule type="expression" dxfId="3148" priority="765">
      <formula>IF(AE121&lt;=0,AND(AE121&lt;=0,AF121&gt;=1),OR(AE121/AF121&gt;$AI$2,AF121/AE121&gt;$AI$2))</formula>
    </cfRule>
  </conditionalFormatting>
  <conditionalFormatting sqref="AF122">
    <cfRule type="expression" dxfId="3147" priority="764">
      <formula>IF(AE122&lt;=0,AND(AE122&lt;=0,AF122&gt;=1),OR(AE122/AF122&gt;$AI$2,AF122/AE122&gt;$AI$2))</formula>
    </cfRule>
  </conditionalFormatting>
  <conditionalFormatting sqref="AF123">
    <cfRule type="expression" dxfId="3146" priority="763">
      <formula>IF(AE123&lt;=0,AND(AE123&lt;=0,AF123&gt;=1),OR(AE123/AF123&gt;$AI$2,AF123/AE123&gt;$AI$2))</formula>
    </cfRule>
  </conditionalFormatting>
  <conditionalFormatting sqref="AF124">
    <cfRule type="expression" dxfId="3145" priority="762">
      <formula>IF(AE124&lt;=0,AND(AE124&lt;=0,AF124&gt;=1),OR(AE124/AF124&gt;$AI$2,AF124/AE124&gt;$AI$2))</formula>
    </cfRule>
  </conditionalFormatting>
  <conditionalFormatting sqref="AF125">
    <cfRule type="expression" dxfId="3144" priority="761">
      <formula>IF(AE125&lt;=0,AND(AE125&lt;=0,AF125&gt;=1),OR(AE125/AF125&gt;$AI$2,AF125/AE125&gt;$AI$2))</formula>
    </cfRule>
  </conditionalFormatting>
  <conditionalFormatting sqref="AF126">
    <cfRule type="expression" dxfId="3143" priority="760">
      <formula>IF(AE126&lt;=0,AND(AE126&lt;=0,AF126&gt;=1),OR(AE126/AF126&gt;$AI$2,AF126/AE126&gt;$AI$2))</formula>
    </cfRule>
  </conditionalFormatting>
  <conditionalFormatting sqref="D5:AH33">
    <cfRule type="expression" dxfId="3142" priority="702">
      <formula>$AT$1=2</formula>
    </cfRule>
  </conditionalFormatting>
  <conditionalFormatting sqref="D36:AH125">
    <cfRule type="expression" dxfId="3141" priority="701">
      <formula>$AT$1=2</formula>
    </cfRule>
  </conditionalFormatting>
  <conditionalFormatting sqref="D186:AH190 D130:I185 K130:K185 M130:M185 O130:O185 Q130:Q185 S130:S185 U130:U185 W130:W185 Y130:Y185 AA130:AA185 AC130:AC185 AE130:AE185 AG130:AH185">
    <cfRule type="expression" dxfId="3140" priority="700">
      <formula>$AT$1=2</formula>
    </cfRule>
  </conditionalFormatting>
  <conditionalFormatting sqref="AI5:AI33">
    <cfRule type="expression" dxfId="3139" priority="699">
      <formula>$AT$1=2</formula>
    </cfRule>
  </conditionalFormatting>
  <conditionalFormatting sqref="AI36:AI125">
    <cfRule type="expression" dxfId="3138" priority="698">
      <formula>$AT$1=2</formula>
    </cfRule>
  </conditionalFormatting>
  <conditionalFormatting sqref="AI130:AI190">
    <cfRule type="expression" dxfId="3137" priority="697">
      <formula>$AT$1=2</formula>
    </cfRule>
  </conditionalFormatting>
  <conditionalFormatting sqref="J129">
    <cfRule type="expression" dxfId="3136" priority="696">
      <formula>IF(I129&lt;=0,AND(I129&lt;=0,J129&gt;=1),OR(I129/J129&gt;$AI$2,J129/I129&gt;$AI$2))</formula>
    </cfRule>
  </conditionalFormatting>
  <conditionalFormatting sqref="J130">
    <cfRule type="expression" dxfId="3135" priority="695">
      <formula>IF(I130&lt;=0,AND(I130&lt;=0,J130&gt;=1),OR(I130/J130&gt;$AI$2,J130/I130&gt;$AI$2))</formula>
    </cfRule>
  </conditionalFormatting>
  <conditionalFormatting sqref="J131">
    <cfRule type="expression" dxfId="3134" priority="694">
      <formula>IF(I131&lt;=0,AND(I131&lt;=0,J131&gt;=1),OR(I131/J131&gt;$AI$2,J131/I131&gt;$AI$2))</formula>
    </cfRule>
  </conditionalFormatting>
  <conditionalFormatting sqref="J132">
    <cfRule type="expression" dxfId="3133" priority="693">
      <formula>IF(I132&lt;=0,AND(I132&lt;=0,J132&gt;=1),OR(I132/J132&gt;$AI$2,J132/I132&gt;$AI$2))</formula>
    </cfRule>
  </conditionalFormatting>
  <conditionalFormatting sqref="J133">
    <cfRule type="expression" dxfId="3132" priority="692">
      <formula>IF(I133&lt;=0,AND(I133&lt;=0,J133&gt;=1),OR(I133/J133&gt;$AI$2,J133/I133&gt;$AI$2))</formula>
    </cfRule>
  </conditionalFormatting>
  <conditionalFormatting sqref="J134">
    <cfRule type="expression" dxfId="3131" priority="691">
      <formula>IF(I134&lt;=0,AND(I134&lt;=0,J134&gt;=1),OR(I134/J134&gt;$AI$2,J134/I134&gt;$AI$2))</formula>
    </cfRule>
  </conditionalFormatting>
  <conditionalFormatting sqref="J135">
    <cfRule type="expression" dxfId="3130" priority="690">
      <formula>IF(I135&lt;=0,AND(I135&lt;=0,J135&gt;=1),OR(I135/J135&gt;$AI$2,J135/I135&gt;$AI$2))</formula>
    </cfRule>
  </conditionalFormatting>
  <conditionalFormatting sqref="J136">
    <cfRule type="expression" dxfId="3129" priority="689">
      <formula>IF(I136&lt;=0,AND(I136&lt;=0,J136&gt;=1),OR(I136/J136&gt;$AI$2,J136/I136&gt;$AI$2))</formula>
    </cfRule>
  </conditionalFormatting>
  <conditionalFormatting sqref="J137">
    <cfRule type="expression" dxfId="3128" priority="688">
      <formula>IF(I137&lt;=0,AND(I137&lt;=0,J137&gt;=1),OR(I137/J137&gt;$AI$2,J137/I137&gt;$AI$2))</formula>
    </cfRule>
  </conditionalFormatting>
  <conditionalFormatting sqref="J138">
    <cfRule type="expression" dxfId="3127" priority="687">
      <formula>IF(I138&lt;=0,AND(I138&lt;=0,J138&gt;=1),OR(I138/J138&gt;$AI$2,J138/I138&gt;$AI$2))</formula>
    </cfRule>
  </conditionalFormatting>
  <conditionalFormatting sqref="J139">
    <cfRule type="expression" dxfId="3126" priority="686">
      <formula>IF(I139&lt;=0,AND(I139&lt;=0,J139&gt;=1),OR(I139/J139&gt;$AI$2,J139/I139&gt;$AI$2))</formula>
    </cfRule>
  </conditionalFormatting>
  <conditionalFormatting sqref="J140">
    <cfRule type="expression" dxfId="3125" priority="685">
      <formula>IF(I140&lt;=0,AND(I140&lt;=0,J140&gt;=1),OR(I140/J140&gt;$AI$2,J140/I140&gt;$AI$2))</formula>
    </cfRule>
  </conditionalFormatting>
  <conditionalFormatting sqref="J141">
    <cfRule type="expression" dxfId="3124" priority="684">
      <formula>IF(I141&lt;=0,AND(I141&lt;=0,J141&gt;=1),OR(I141/J141&gt;$AI$2,J141/I141&gt;$AI$2))</formula>
    </cfRule>
  </conditionalFormatting>
  <conditionalFormatting sqref="J142">
    <cfRule type="expression" dxfId="3123" priority="683">
      <formula>IF(I142&lt;=0,AND(I142&lt;=0,J142&gt;=1),OR(I142/J142&gt;$AI$2,J142/I142&gt;$AI$2))</formula>
    </cfRule>
  </conditionalFormatting>
  <conditionalFormatting sqref="J143">
    <cfRule type="expression" dxfId="3122" priority="682">
      <formula>IF(I143&lt;=0,AND(I143&lt;=0,J143&gt;=1),OR(I143/J143&gt;$AI$2,J143/I143&gt;$AI$2))</formula>
    </cfRule>
  </conditionalFormatting>
  <conditionalFormatting sqref="J144">
    <cfRule type="expression" dxfId="3121" priority="681">
      <formula>IF(I144&lt;=0,AND(I144&lt;=0,J144&gt;=1),OR(I144/J144&gt;$AI$2,J144/I144&gt;$AI$2))</formula>
    </cfRule>
  </conditionalFormatting>
  <conditionalFormatting sqref="J145">
    <cfRule type="expression" dxfId="3120" priority="680">
      <formula>IF(I145&lt;=0,AND(I145&lt;=0,J145&gt;=1),OR(I145/J145&gt;$AI$2,J145/I145&gt;$AI$2))</formula>
    </cfRule>
  </conditionalFormatting>
  <conditionalFormatting sqref="J146">
    <cfRule type="expression" dxfId="3119" priority="679">
      <formula>IF(I146&lt;=0,AND(I146&lt;=0,J146&gt;=1),OR(I146/J146&gt;$AI$2,J146/I146&gt;$AI$2))</formula>
    </cfRule>
  </conditionalFormatting>
  <conditionalFormatting sqref="J147">
    <cfRule type="expression" dxfId="3118" priority="678">
      <formula>IF(I147&lt;=0,AND(I147&lt;=0,J147&gt;=1),OR(I147/J147&gt;$AI$2,J147/I147&gt;$AI$2))</formula>
    </cfRule>
  </conditionalFormatting>
  <conditionalFormatting sqref="J148">
    <cfRule type="expression" dxfId="3117" priority="677">
      <formula>IF(I148&lt;=0,AND(I148&lt;=0,J148&gt;=1),OR(I148/J148&gt;$AI$2,J148/I148&gt;$AI$2))</formula>
    </cfRule>
  </conditionalFormatting>
  <conditionalFormatting sqref="J149">
    <cfRule type="expression" dxfId="3116" priority="676">
      <formula>IF(I149&lt;=0,AND(I149&lt;=0,J149&gt;=1),OR(I149/J149&gt;$AI$2,J149/I149&gt;$AI$2))</formula>
    </cfRule>
  </conditionalFormatting>
  <conditionalFormatting sqref="J150">
    <cfRule type="expression" dxfId="3115" priority="675">
      <formula>IF(I150&lt;=0,AND(I150&lt;=0,J150&gt;=1),OR(I150/J150&gt;$AI$2,J150/I150&gt;$AI$2))</formula>
    </cfRule>
  </conditionalFormatting>
  <conditionalFormatting sqref="J151">
    <cfRule type="expression" dxfId="3114" priority="674">
      <formula>IF(I151&lt;=0,AND(I151&lt;=0,J151&gt;=1),OR(I151/J151&gt;$AI$2,J151/I151&gt;$AI$2))</formula>
    </cfRule>
  </conditionalFormatting>
  <conditionalFormatting sqref="J152">
    <cfRule type="expression" dxfId="3113" priority="673">
      <formula>IF(I152&lt;=0,AND(I152&lt;=0,J152&gt;=1),OR(I152/J152&gt;$AI$2,J152/I152&gt;$AI$2))</formula>
    </cfRule>
  </conditionalFormatting>
  <conditionalFormatting sqref="J153">
    <cfRule type="expression" dxfId="3112" priority="672">
      <formula>IF(I153&lt;=0,AND(I153&lt;=0,J153&gt;=1),OR(I153/J153&gt;$AI$2,J153/I153&gt;$AI$2))</formula>
    </cfRule>
  </conditionalFormatting>
  <conditionalFormatting sqref="J154">
    <cfRule type="expression" dxfId="3111" priority="671">
      <formula>IF(I154&lt;=0,AND(I154&lt;=0,J154&gt;=1),OR(I154/J154&gt;$AI$2,J154/I154&gt;$AI$2))</formula>
    </cfRule>
  </conditionalFormatting>
  <conditionalFormatting sqref="J155">
    <cfRule type="expression" dxfId="3110" priority="670">
      <formula>IF(I155&lt;=0,AND(I155&lt;=0,J155&gt;=1),OR(I155/J155&gt;$AI$2,J155/I155&gt;$AI$2))</formula>
    </cfRule>
  </conditionalFormatting>
  <conditionalFormatting sqref="J156">
    <cfRule type="expression" dxfId="3109" priority="669">
      <formula>IF(I156&lt;=0,AND(I156&lt;=0,J156&gt;=1),OR(I156/J156&gt;$AI$2,J156/I156&gt;$AI$2))</formula>
    </cfRule>
  </conditionalFormatting>
  <conditionalFormatting sqref="J157">
    <cfRule type="expression" dxfId="3108" priority="668">
      <formula>IF(I157&lt;=0,AND(I157&lt;=0,J157&gt;=1),OR(I157/J157&gt;$AI$2,J157/I157&gt;$AI$2))</formula>
    </cfRule>
  </conditionalFormatting>
  <conditionalFormatting sqref="J158">
    <cfRule type="expression" dxfId="3107" priority="667">
      <formula>IF(I158&lt;=0,AND(I158&lt;=0,J158&gt;=1),OR(I158/J158&gt;$AI$2,J158/I158&gt;$AI$2))</formula>
    </cfRule>
  </conditionalFormatting>
  <conditionalFormatting sqref="J159">
    <cfRule type="expression" dxfId="3106" priority="666">
      <formula>IF(I159&lt;=0,AND(I159&lt;=0,J159&gt;=1),OR(I159/J159&gt;$AI$2,J159/I159&gt;$AI$2))</formula>
    </cfRule>
  </conditionalFormatting>
  <conditionalFormatting sqref="J160">
    <cfRule type="expression" dxfId="3105" priority="665">
      <formula>IF(I160&lt;=0,AND(I160&lt;=0,J160&gt;=1),OR(I160/J160&gt;$AI$2,J160/I160&gt;$AI$2))</formula>
    </cfRule>
  </conditionalFormatting>
  <conditionalFormatting sqref="J161">
    <cfRule type="expression" dxfId="3104" priority="664">
      <formula>IF(I161&lt;=0,AND(I161&lt;=0,J161&gt;=1),OR(I161/J161&gt;$AI$2,J161/I161&gt;$AI$2))</formula>
    </cfRule>
  </conditionalFormatting>
  <conditionalFormatting sqref="J162">
    <cfRule type="expression" dxfId="3103" priority="663">
      <formula>IF(I162&lt;=0,AND(I162&lt;=0,J162&gt;=1),OR(I162/J162&gt;$AI$2,J162/I162&gt;$AI$2))</formula>
    </cfRule>
  </conditionalFormatting>
  <conditionalFormatting sqref="J163">
    <cfRule type="expression" dxfId="3102" priority="662">
      <formula>IF(I163&lt;=0,AND(I163&lt;=0,J163&gt;=1),OR(I163/J163&gt;$AI$2,J163/I163&gt;$AI$2))</formula>
    </cfRule>
  </conditionalFormatting>
  <conditionalFormatting sqref="J164">
    <cfRule type="expression" dxfId="3101" priority="661">
      <formula>IF(I164&lt;=0,AND(I164&lt;=0,J164&gt;=1),OR(I164/J164&gt;$AI$2,J164/I164&gt;$AI$2))</formula>
    </cfRule>
  </conditionalFormatting>
  <conditionalFormatting sqref="J165">
    <cfRule type="expression" dxfId="3100" priority="660">
      <formula>IF(I165&lt;=0,AND(I165&lt;=0,J165&gt;=1),OR(I165/J165&gt;$AI$2,J165/I165&gt;$AI$2))</formula>
    </cfRule>
  </conditionalFormatting>
  <conditionalFormatting sqref="J166">
    <cfRule type="expression" dxfId="3099" priority="659">
      <formula>IF(I166&lt;=0,AND(I166&lt;=0,J166&gt;=1),OR(I166/J166&gt;$AI$2,J166/I166&gt;$AI$2))</formula>
    </cfRule>
  </conditionalFormatting>
  <conditionalFormatting sqref="J167">
    <cfRule type="expression" dxfId="3098" priority="658">
      <formula>IF(I167&lt;=0,AND(I167&lt;=0,J167&gt;=1),OR(I167/J167&gt;$AI$2,J167/I167&gt;$AI$2))</formula>
    </cfRule>
  </conditionalFormatting>
  <conditionalFormatting sqref="J168">
    <cfRule type="expression" dxfId="3097" priority="657">
      <formula>IF(I168&lt;=0,AND(I168&lt;=0,J168&gt;=1),OR(I168/J168&gt;$AI$2,J168/I168&gt;$AI$2))</formula>
    </cfRule>
  </conditionalFormatting>
  <conditionalFormatting sqref="J169">
    <cfRule type="expression" dxfId="3096" priority="656">
      <formula>IF(I169&lt;=0,AND(I169&lt;=0,J169&gt;=1),OR(I169/J169&gt;$AI$2,J169/I169&gt;$AI$2))</formula>
    </cfRule>
  </conditionalFormatting>
  <conditionalFormatting sqref="J170">
    <cfRule type="expression" dxfId="3095" priority="655">
      <formula>IF(I170&lt;=0,AND(I170&lt;=0,J170&gt;=1),OR(I170/J170&gt;$AI$2,J170/I170&gt;$AI$2))</formula>
    </cfRule>
  </conditionalFormatting>
  <conditionalFormatting sqref="J171">
    <cfRule type="expression" dxfId="3094" priority="654">
      <formula>IF(I171&lt;=0,AND(I171&lt;=0,J171&gt;=1),OR(I171/J171&gt;$AI$2,J171/I171&gt;$AI$2))</formula>
    </cfRule>
  </conditionalFormatting>
  <conditionalFormatting sqref="J172">
    <cfRule type="expression" dxfId="3093" priority="653">
      <formula>IF(I172&lt;=0,AND(I172&lt;=0,J172&gt;=1),OR(I172/J172&gt;$AI$2,J172/I172&gt;$AI$2))</formula>
    </cfRule>
  </conditionalFormatting>
  <conditionalFormatting sqref="J173">
    <cfRule type="expression" dxfId="3092" priority="652">
      <formula>IF(I173&lt;=0,AND(I173&lt;=0,J173&gt;=1),OR(I173/J173&gt;$AI$2,J173/I173&gt;$AI$2))</formula>
    </cfRule>
  </conditionalFormatting>
  <conditionalFormatting sqref="J174">
    <cfRule type="expression" dxfId="3091" priority="651">
      <formula>IF(I174&lt;=0,AND(I174&lt;=0,J174&gt;=1),OR(I174/J174&gt;$AI$2,J174/I174&gt;$AI$2))</formula>
    </cfRule>
  </conditionalFormatting>
  <conditionalFormatting sqref="J175">
    <cfRule type="expression" dxfId="3090" priority="650">
      <formula>IF(I175&lt;=0,AND(I175&lt;=0,J175&gt;=1),OR(I175/J175&gt;$AI$2,J175/I175&gt;$AI$2))</formula>
    </cfRule>
  </conditionalFormatting>
  <conditionalFormatting sqref="J176">
    <cfRule type="expression" dxfId="3089" priority="649">
      <formula>IF(I176&lt;=0,AND(I176&lt;=0,J176&gt;=1),OR(I176/J176&gt;$AI$2,J176/I176&gt;$AI$2))</formula>
    </cfRule>
  </conditionalFormatting>
  <conditionalFormatting sqref="J177">
    <cfRule type="expression" dxfId="3088" priority="648">
      <formula>IF(I177&lt;=0,AND(I177&lt;=0,J177&gt;=1),OR(I177/J177&gt;$AI$2,J177/I177&gt;$AI$2))</formula>
    </cfRule>
  </conditionalFormatting>
  <conditionalFormatting sqref="J178">
    <cfRule type="expression" dxfId="3087" priority="647">
      <formula>IF(I178&lt;=0,AND(I178&lt;=0,J178&gt;=1),OR(I178/J178&gt;$AI$2,J178/I178&gt;$AI$2))</formula>
    </cfRule>
  </conditionalFormatting>
  <conditionalFormatting sqref="J179">
    <cfRule type="expression" dxfId="3086" priority="646">
      <formula>IF(I179&lt;=0,AND(I179&lt;=0,J179&gt;=1),OR(I179/J179&gt;$AI$2,J179/I179&gt;$AI$2))</formula>
    </cfRule>
  </conditionalFormatting>
  <conditionalFormatting sqref="J180">
    <cfRule type="expression" dxfId="3085" priority="645">
      <formula>IF(I180&lt;=0,AND(I180&lt;=0,J180&gt;=1),OR(I180/J180&gt;$AI$2,J180/I180&gt;$AI$2))</formula>
    </cfRule>
  </conditionalFormatting>
  <conditionalFormatting sqref="J181">
    <cfRule type="expression" dxfId="3084" priority="644">
      <formula>IF(I181&lt;=0,AND(I181&lt;=0,J181&gt;=1),OR(I181/J181&gt;$AI$2,J181/I181&gt;$AI$2))</formula>
    </cfRule>
  </conditionalFormatting>
  <conditionalFormatting sqref="J182">
    <cfRule type="expression" dxfId="3083" priority="643">
      <formula>IF(I182&lt;=0,AND(I182&lt;=0,J182&gt;=1),OR(I182/J182&gt;$AI$2,J182/I182&gt;$AI$2))</formula>
    </cfRule>
  </conditionalFormatting>
  <conditionalFormatting sqref="J183">
    <cfRule type="expression" dxfId="3082" priority="642">
      <formula>IF(I183&lt;=0,AND(I183&lt;=0,J183&gt;=1),OR(I183/J183&gt;$AI$2,J183/I183&gt;$AI$2))</formula>
    </cfRule>
  </conditionalFormatting>
  <conditionalFormatting sqref="J184">
    <cfRule type="expression" dxfId="3081" priority="641">
      <formula>IF(I184&lt;=0,AND(I184&lt;=0,J184&gt;=1),OR(I184/J184&gt;$AI$2,J184/I184&gt;$AI$2))</formula>
    </cfRule>
  </conditionalFormatting>
  <conditionalFormatting sqref="J185">
    <cfRule type="expression" dxfId="3080" priority="640">
      <formula>IF(I185&lt;=0,AND(I185&lt;=0,J185&gt;=1),OR(I185/J185&gt;$AI$2,J185/I185&gt;$AI$2))</formula>
    </cfRule>
  </conditionalFormatting>
  <conditionalFormatting sqref="J130:J185">
    <cfRule type="expression" dxfId="3079" priority="639">
      <formula>$AT$1=2</formula>
    </cfRule>
  </conditionalFormatting>
  <conditionalFormatting sqref="L129">
    <cfRule type="expression" dxfId="3078" priority="638">
      <formula>IF(K129&lt;=0,AND(K129&lt;=0,L129&gt;=1),OR(K129/L129&gt;$AI$2,L129/K129&gt;$AI$2))</formula>
    </cfRule>
  </conditionalFormatting>
  <conditionalFormatting sqref="L130">
    <cfRule type="expression" dxfId="3077" priority="637">
      <formula>IF(K130&lt;=0,AND(K130&lt;=0,L130&gt;=1),OR(K130/L130&gt;$AI$2,L130/K130&gt;$AI$2))</formula>
    </cfRule>
  </conditionalFormatting>
  <conditionalFormatting sqref="L131">
    <cfRule type="expression" dxfId="3076" priority="636">
      <formula>IF(K131&lt;=0,AND(K131&lt;=0,L131&gt;=1),OR(K131/L131&gt;$AI$2,L131/K131&gt;$AI$2))</formula>
    </cfRule>
  </conditionalFormatting>
  <conditionalFormatting sqref="L132">
    <cfRule type="expression" dxfId="3075" priority="635">
      <formula>IF(K132&lt;=0,AND(K132&lt;=0,L132&gt;=1),OR(K132/L132&gt;$AI$2,L132/K132&gt;$AI$2))</formula>
    </cfRule>
  </conditionalFormatting>
  <conditionalFormatting sqref="L133">
    <cfRule type="expression" dxfId="3074" priority="634">
      <formula>IF(K133&lt;=0,AND(K133&lt;=0,L133&gt;=1),OR(K133/L133&gt;$AI$2,L133/K133&gt;$AI$2))</formula>
    </cfRule>
  </conditionalFormatting>
  <conditionalFormatting sqref="L134">
    <cfRule type="expression" dxfId="3073" priority="633">
      <formula>IF(K134&lt;=0,AND(K134&lt;=0,L134&gt;=1),OR(K134/L134&gt;$AI$2,L134/K134&gt;$AI$2))</formula>
    </cfRule>
  </conditionalFormatting>
  <conditionalFormatting sqref="L135">
    <cfRule type="expression" dxfId="3072" priority="632">
      <formula>IF(K135&lt;=0,AND(K135&lt;=0,L135&gt;=1),OR(K135/L135&gt;$AI$2,L135/K135&gt;$AI$2))</formula>
    </cfRule>
  </conditionalFormatting>
  <conditionalFormatting sqref="L136">
    <cfRule type="expression" dxfId="3071" priority="631">
      <formula>IF(K136&lt;=0,AND(K136&lt;=0,L136&gt;=1),OR(K136/L136&gt;$AI$2,L136/K136&gt;$AI$2))</formula>
    </cfRule>
  </conditionalFormatting>
  <conditionalFormatting sqref="L137">
    <cfRule type="expression" dxfId="3070" priority="630">
      <formula>IF(K137&lt;=0,AND(K137&lt;=0,L137&gt;=1),OR(K137/L137&gt;$AI$2,L137/K137&gt;$AI$2))</formula>
    </cfRule>
  </conditionalFormatting>
  <conditionalFormatting sqref="L138">
    <cfRule type="expression" dxfId="3069" priority="629">
      <formula>IF(K138&lt;=0,AND(K138&lt;=0,L138&gt;=1),OR(K138/L138&gt;$AI$2,L138/K138&gt;$AI$2))</formula>
    </cfRule>
  </conditionalFormatting>
  <conditionalFormatting sqref="L139">
    <cfRule type="expression" dxfId="3068" priority="628">
      <formula>IF(K139&lt;=0,AND(K139&lt;=0,L139&gt;=1),OR(K139/L139&gt;$AI$2,L139/K139&gt;$AI$2))</formula>
    </cfRule>
  </conditionalFormatting>
  <conditionalFormatting sqref="L140">
    <cfRule type="expression" dxfId="3067" priority="627">
      <formula>IF(K140&lt;=0,AND(K140&lt;=0,L140&gt;=1),OR(K140/L140&gt;$AI$2,L140/K140&gt;$AI$2))</formula>
    </cfRule>
  </conditionalFormatting>
  <conditionalFormatting sqref="L141">
    <cfRule type="expression" dxfId="3066" priority="626">
      <formula>IF(K141&lt;=0,AND(K141&lt;=0,L141&gt;=1),OR(K141/L141&gt;$AI$2,L141/K141&gt;$AI$2))</formula>
    </cfRule>
  </conditionalFormatting>
  <conditionalFormatting sqref="L142">
    <cfRule type="expression" dxfId="3065" priority="625">
      <formula>IF(K142&lt;=0,AND(K142&lt;=0,L142&gt;=1),OR(K142/L142&gt;$AI$2,L142/K142&gt;$AI$2))</formula>
    </cfRule>
  </conditionalFormatting>
  <conditionalFormatting sqref="L143">
    <cfRule type="expression" dxfId="3064" priority="624">
      <formula>IF(K143&lt;=0,AND(K143&lt;=0,L143&gt;=1),OR(K143/L143&gt;$AI$2,L143/K143&gt;$AI$2))</formula>
    </cfRule>
  </conditionalFormatting>
  <conditionalFormatting sqref="L144">
    <cfRule type="expression" dxfId="3063" priority="623">
      <formula>IF(K144&lt;=0,AND(K144&lt;=0,L144&gt;=1),OR(K144/L144&gt;$AI$2,L144/K144&gt;$AI$2))</formula>
    </cfRule>
  </conditionalFormatting>
  <conditionalFormatting sqref="L145">
    <cfRule type="expression" dxfId="3062" priority="622">
      <formula>IF(K145&lt;=0,AND(K145&lt;=0,L145&gt;=1),OR(K145/L145&gt;$AI$2,L145/K145&gt;$AI$2))</formula>
    </cfRule>
  </conditionalFormatting>
  <conditionalFormatting sqref="L146">
    <cfRule type="expression" dxfId="3061" priority="621">
      <formula>IF(K146&lt;=0,AND(K146&lt;=0,L146&gt;=1),OR(K146/L146&gt;$AI$2,L146/K146&gt;$AI$2))</formula>
    </cfRule>
  </conditionalFormatting>
  <conditionalFormatting sqref="L147">
    <cfRule type="expression" dxfId="3060" priority="620">
      <formula>IF(K147&lt;=0,AND(K147&lt;=0,L147&gt;=1),OR(K147/L147&gt;$AI$2,L147/K147&gt;$AI$2))</formula>
    </cfRule>
  </conditionalFormatting>
  <conditionalFormatting sqref="L148">
    <cfRule type="expression" dxfId="3059" priority="619">
      <formula>IF(K148&lt;=0,AND(K148&lt;=0,L148&gt;=1),OR(K148/L148&gt;$AI$2,L148/K148&gt;$AI$2))</formula>
    </cfRule>
  </conditionalFormatting>
  <conditionalFormatting sqref="L149">
    <cfRule type="expression" dxfId="3058" priority="618">
      <formula>IF(K149&lt;=0,AND(K149&lt;=0,L149&gt;=1),OR(K149/L149&gt;$AI$2,L149/K149&gt;$AI$2))</formula>
    </cfRule>
  </conditionalFormatting>
  <conditionalFormatting sqref="L150">
    <cfRule type="expression" dxfId="3057" priority="617">
      <formula>IF(K150&lt;=0,AND(K150&lt;=0,L150&gt;=1),OR(K150/L150&gt;$AI$2,L150/K150&gt;$AI$2))</formula>
    </cfRule>
  </conditionalFormatting>
  <conditionalFormatting sqref="L151">
    <cfRule type="expression" dxfId="3056" priority="616">
      <formula>IF(K151&lt;=0,AND(K151&lt;=0,L151&gt;=1),OR(K151/L151&gt;$AI$2,L151/K151&gt;$AI$2))</formula>
    </cfRule>
  </conditionalFormatting>
  <conditionalFormatting sqref="L152">
    <cfRule type="expression" dxfId="3055" priority="615">
      <formula>IF(K152&lt;=0,AND(K152&lt;=0,L152&gt;=1),OR(K152/L152&gt;$AI$2,L152/K152&gt;$AI$2))</formula>
    </cfRule>
  </conditionalFormatting>
  <conditionalFormatting sqref="L153">
    <cfRule type="expression" dxfId="3054" priority="614">
      <formula>IF(K153&lt;=0,AND(K153&lt;=0,L153&gt;=1),OR(K153/L153&gt;$AI$2,L153/K153&gt;$AI$2))</formula>
    </cfRule>
  </conditionalFormatting>
  <conditionalFormatting sqref="L154">
    <cfRule type="expression" dxfId="3053" priority="613">
      <formula>IF(K154&lt;=0,AND(K154&lt;=0,L154&gt;=1),OR(K154/L154&gt;$AI$2,L154/K154&gt;$AI$2))</formula>
    </cfRule>
  </conditionalFormatting>
  <conditionalFormatting sqref="L155">
    <cfRule type="expression" dxfId="3052" priority="612">
      <formula>IF(K155&lt;=0,AND(K155&lt;=0,L155&gt;=1),OR(K155/L155&gt;$AI$2,L155/K155&gt;$AI$2))</formula>
    </cfRule>
  </conditionalFormatting>
  <conditionalFormatting sqref="L156">
    <cfRule type="expression" dxfId="3051" priority="611">
      <formula>IF(K156&lt;=0,AND(K156&lt;=0,L156&gt;=1),OR(K156/L156&gt;$AI$2,L156/K156&gt;$AI$2))</formula>
    </cfRule>
  </conditionalFormatting>
  <conditionalFormatting sqref="L157">
    <cfRule type="expression" dxfId="3050" priority="610">
      <formula>IF(K157&lt;=0,AND(K157&lt;=0,L157&gt;=1),OR(K157/L157&gt;$AI$2,L157/K157&gt;$AI$2))</formula>
    </cfRule>
  </conditionalFormatting>
  <conditionalFormatting sqref="L158">
    <cfRule type="expression" dxfId="3049" priority="609">
      <formula>IF(K158&lt;=0,AND(K158&lt;=0,L158&gt;=1),OR(K158/L158&gt;$AI$2,L158/K158&gt;$AI$2))</formula>
    </cfRule>
  </conditionalFormatting>
  <conditionalFormatting sqref="L159">
    <cfRule type="expression" dxfId="3048" priority="608">
      <formula>IF(K159&lt;=0,AND(K159&lt;=0,L159&gt;=1),OR(K159/L159&gt;$AI$2,L159/K159&gt;$AI$2))</formula>
    </cfRule>
  </conditionalFormatting>
  <conditionalFormatting sqref="L160">
    <cfRule type="expression" dxfId="3047" priority="607">
      <formula>IF(K160&lt;=0,AND(K160&lt;=0,L160&gt;=1),OR(K160/L160&gt;$AI$2,L160/K160&gt;$AI$2))</formula>
    </cfRule>
  </conditionalFormatting>
  <conditionalFormatting sqref="L161">
    <cfRule type="expression" dxfId="3046" priority="606">
      <formula>IF(K161&lt;=0,AND(K161&lt;=0,L161&gt;=1),OR(K161/L161&gt;$AI$2,L161/K161&gt;$AI$2))</formula>
    </cfRule>
  </conditionalFormatting>
  <conditionalFormatting sqref="L162">
    <cfRule type="expression" dxfId="3045" priority="605">
      <formula>IF(K162&lt;=0,AND(K162&lt;=0,L162&gt;=1),OR(K162/L162&gt;$AI$2,L162/K162&gt;$AI$2))</formula>
    </cfRule>
  </conditionalFormatting>
  <conditionalFormatting sqref="L163">
    <cfRule type="expression" dxfId="3044" priority="604">
      <formula>IF(K163&lt;=0,AND(K163&lt;=0,L163&gt;=1),OR(K163/L163&gt;$AI$2,L163/K163&gt;$AI$2))</formula>
    </cfRule>
  </conditionalFormatting>
  <conditionalFormatting sqref="L164">
    <cfRule type="expression" dxfId="3043" priority="603">
      <formula>IF(K164&lt;=0,AND(K164&lt;=0,L164&gt;=1),OR(K164/L164&gt;$AI$2,L164/K164&gt;$AI$2))</formula>
    </cfRule>
  </conditionalFormatting>
  <conditionalFormatting sqref="L165">
    <cfRule type="expression" dxfId="3042" priority="602">
      <formula>IF(K165&lt;=0,AND(K165&lt;=0,L165&gt;=1),OR(K165/L165&gt;$AI$2,L165/K165&gt;$AI$2))</formula>
    </cfRule>
  </conditionalFormatting>
  <conditionalFormatting sqref="L166">
    <cfRule type="expression" dxfId="3041" priority="601">
      <formula>IF(K166&lt;=0,AND(K166&lt;=0,L166&gt;=1),OR(K166/L166&gt;$AI$2,L166/K166&gt;$AI$2))</formula>
    </cfRule>
  </conditionalFormatting>
  <conditionalFormatting sqref="L167">
    <cfRule type="expression" dxfId="3040" priority="600">
      <formula>IF(K167&lt;=0,AND(K167&lt;=0,L167&gt;=1),OR(K167/L167&gt;$AI$2,L167/K167&gt;$AI$2))</formula>
    </cfRule>
  </conditionalFormatting>
  <conditionalFormatting sqref="L168">
    <cfRule type="expression" dxfId="3039" priority="599">
      <formula>IF(K168&lt;=0,AND(K168&lt;=0,L168&gt;=1),OR(K168/L168&gt;$AI$2,L168/K168&gt;$AI$2))</formula>
    </cfRule>
  </conditionalFormatting>
  <conditionalFormatting sqref="L169">
    <cfRule type="expression" dxfId="3038" priority="598">
      <formula>IF(K169&lt;=0,AND(K169&lt;=0,L169&gt;=1),OR(K169/L169&gt;$AI$2,L169/K169&gt;$AI$2))</formula>
    </cfRule>
  </conditionalFormatting>
  <conditionalFormatting sqref="L170">
    <cfRule type="expression" dxfId="3037" priority="597">
      <formula>IF(K170&lt;=0,AND(K170&lt;=0,L170&gt;=1),OR(K170/L170&gt;$AI$2,L170/K170&gt;$AI$2))</formula>
    </cfRule>
  </conditionalFormatting>
  <conditionalFormatting sqref="L171">
    <cfRule type="expression" dxfId="3036" priority="596">
      <formula>IF(K171&lt;=0,AND(K171&lt;=0,L171&gt;=1),OR(K171/L171&gt;$AI$2,L171/K171&gt;$AI$2))</formula>
    </cfRule>
  </conditionalFormatting>
  <conditionalFormatting sqref="L172">
    <cfRule type="expression" dxfId="3035" priority="595">
      <formula>IF(K172&lt;=0,AND(K172&lt;=0,L172&gt;=1),OR(K172/L172&gt;$AI$2,L172/K172&gt;$AI$2))</formula>
    </cfRule>
  </conditionalFormatting>
  <conditionalFormatting sqref="L173">
    <cfRule type="expression" dxfId="3034" priority="594">
      <formula>IF(K173&lt;=0,AND(K173&lt;=0,L173&gt;=1),OR(K173/L173&gt;$AI$2,L173/K173&gt;$AI$2))</formula>
    </cfRule>
  </conditionalFormatting>
  <conditionalFormatting sqref="L174">
    <cfRule type="expression" dxfId="3033" priority="593">
      <formula>IF(K174&lt;=0,AND(K174&lt;=0,L174&gt;=1),OR(K174/L174&gt;$AI$2,L174/K174&gt;$AI$2))</formula>
    </cfRule>
  </conditionalFormatting>
  <conditionalFormatting sqref="L175">
    <cfRule type="expression" dxfId="3032" priority="592">
      <formula>IF(K175&lt;=0,AND(K175&lt;=0,L175&gt;=1),OR(K175/L175&gt;$AI$2,L175/K175&gt;$AI$2))</formula>
    </cfRule>
  </conditionalFormatting>
  <conditionalFormatting sqref="L176">
    <cfRule type="expression" dxfId="3031" priority="591">
      <formula>IF(K176&lt;=0,AND(K176&lt;=0,L176&gt;=1),OR(K176/L176&gt;$AI$2,L176/K176&gt;$AI$2))</formula>
    </cfRule>
  </conditionalFormatting>
  <conditionalFormatting sqref="L177">
    <cfRule type="expression" dxfId="3030" priority="590">
      <formula>IF(K177&lt;=0,AND(K177&lt;=0,L177&gt;=1),OR(K177/L177&gt;$AI$2,L177/K177&gt;$AI$2))</formula>
    </cfRule>
  </conditionalFormatting>
  <conditionalFormatting sqref="L178">
    <cfRule type="expression" dxfId="3029" priority="589">
      <formula>IF(K178&lt;=0,AND(K178&lt;=0,L178&gt;=1),OR(K178/L178&gt;$AI$2,L178/K178&gt;$AI$2))</formula>
    </cfRule>
  </conditionalFormatting>
  <conditionalFormatting sqref="L179">
    <cfRule type="expression" dxfId="3028" priority="588">
      <formula>IF(K179&lt;=0,AND(K179&lt;=0,L179&gt;=1),OR(K179/L179&gt;$AI$2,L179/K179&gt;$AI$2))</formula>
    </cfRule>
  </conditionalFormatting>
  <conditionalFormatting sqref="L180">
    <cfRule type="expression" dxfId="3027" priority="587">
      <formula>IF(K180&lt;=0,AND(K180&lt;=0,L180&gt;=1),OR(K180/L180&gt;$AI$2,L180/K180&gt;$AI$2))</formula>
    </cfRule>
  </conditionalFormatting>
  <conditionalFormatting sqref="L181">
    <cfRule type="expression" dxfId="3026" priority="586">
      <formula>IF(K181&lt;=0,AND(K181&lt;=0,L181&gt;=1),OR(K181/L181&gt;$AI$2,L181/K181&gt;$AI$2))</formula>
    </cfRule>
  </conditionalFormatting>
  <conditionalFormatting sqref="L182">
    <cfRule type="expression" dxfId="3025" priority="585">
      <formula>IF(K182&lt;=0,AND(K182&lt;=0,L182&gt;=1),OR(K182/L182&gt;$AI$2,L182/K182&gt;$AI$2))</formula>
    </cfRule>
  </conditionalFormatting>
  <conditionalFormatting sqref="L183">
    <cfRule type="expression" dxfId="3024" priority="584">
      <formula>IF(K183&lt;=0,AND(K183&lt;=0,L183&gt;=1),OR(K183/L183&gt;$AI$2,L183/K183&gt;$AI$2))</formula>
    </cfRule>
  </conditionalFormatting>
  <conditionalFormatting sqref="L184">
    <cfRule type="expression" dxfId="3023" priority="583">
      <formula>IF(K184&lt;=0,AND(K184&lt;=0,L184&gt;=1),OR(K184/L184&gt;$AI$2,L184/K184&gt;$AI$2))</formula>
    </cfRule>
  </conditionalFormatting>
  <conditionalFormatting sqref="L185">
    <cfRule type="expression" dxfId="3022" priority="582">
      <formula>IF(K185&lt;=0,AND(K185&lt;=0,L185&gt;=1),OR(K185/L185&gt;$AI$2,L185/K185&gt;$AI$2))</formula>
    </cfRule>
  </conditionalFormatting>
  <conditionalFormatting sqref="L130:L185">
    <cfRule type="expression" dxfId="3021" priority="581">
      <formula>$AT$1=2</formula>
    </cfRule>
  </conditionalFormatting>
  <conditionalFormatting sqref="N129">
    <cfRule type="expression" dxfId="3020" priority="580">
      <formula>IF(M129&lt;=0,AND(M129&lt;=0,N129&gt;=1),OR(M129/N129&gt;$AI$2,N129/M129&gt;$AI$2))</formula>
    </cfRule>
  </conditionalFormatting>
  <conditionalFormatting sqref="N130">
    <cfRule type="expression" dxfId="3019" priority="579">
      <formula>IF(M130&lt;=0,AND(M130&lt;=0,N130&gt;=1),OR(M130/N130&gt;$AI$2,N130/M130&gt;$AI$2))</formula>
    </cfRule>
  </conditionalFormatting>
  <conditionalFormatting sqref="N131">
    <cfRule type="expression" dxfId="3018" priority="578">
      <formula>IF(M131&lt;=0,AND(M131&lt;=0,N131&gt;=1),OR(M131/N131&gt;$AI$2,N131/M131&gt;$AI$2))</formula>
    </cfRule>
  </conditionalFormatting>
  <conditionalFormatting sqref="N132">
    <cfRule type="expression" dxfId="3017" priority="577">
      <formula>IF(M132&lt;=0,AND(M132&lt;=0,N132&gt;=1),OR(M132/N132&gt;$AI$2,N132/M132&gt;$AI$2))</formula>
    </cfRule>
  </conditionalFormatting>
  <conditionalFormatting sqref="N133">
    <cfRule type="expression" dxfId="3016" priority="576">
      <formula>IF(M133&lt;=0,AND(M133&lt;=0,N133&gt;=1),OR(M133/N133&gt;$AI$2,N133/M133&gt;$AI$2))</formula>
    </cfRule>
  </conditionalFormatting>
  <conditionalFormatting sqref="N134">
    <cfRule type="expression" dxfId="3015" priority="575">
      <formula>IF(M134&lt;=0,AND(M134&lt;=0,N134&gt;=1),OR(M134/N134&gt;$AI$2,N134/M134&gt;$AI$2))</formula>
    </cfRule>
  </conditionalFormatting>
  <conditionalFormatting sqref="N135">
    <cfRule type="expression" dxfId="3014" priority="574">
      <formula>IF(M135&lt;=0,AND(M135&lt;=0,N135&gt;=1),OR(M135/N135&gt;$AI$2,N135/M135&gt;$AI$2))</formula>
    </cfRule>
  </conditionalFormatting>
  <conditionalFormatting sqref="N136">
    <cfRule type="expression" dxfId="3013" priority="573">
      <formula>IF(M136&lt;=0,AND(M136&lt;=0,N136&gt;=1),OR(M136/N136&gt;$AI$2,N136/M136&gt;$AI$2))</formula>
    </cfRule>
  </conditionalFormatting>
  <conditionalFormatting sqref="N137">
    <cfRule type="expression" dxfId="3012" priority="572">
      <formula>IF(M137&lt;=0,AND(M137&lt;=0,N137&gt;=1),OR(M137/N137&gt;$AI$2,N137/M137&gt;$AI$2))</formula>
    </cfRule>
  </conditionalFormatting>
  <conditionalFormatting sqref="N138">
    <cfRule type="expression" dxfId="3011" priority="571">
      <formula>IF(M138&lt;=0,AND(M138&lt;=0,N138&gt;=1),OR(M138/N138&gt;$AI$2,N138/M138&gt;$AI$2))</formula>
    </cfRule>
  </conditionalFormatting>
  <conditionalFormatting sqref="N139">
    <cfRule type="expression" dxfId="3010" priority="570">
      <formula>IF(M139&lt;=0,AND(M139&lt;=0,N139&gt;=1),OR(M139/N139&gt;$AI$2,N139/M139&gt;$AI$2))</formula>
    </cfRule>
  </conditionalFormatting>
  <conditionalFormatting sqref="N140">
    <cfRule type="expression" dxfId="3009" priority="569">
      <formula>IF(M140&lt;=0,AND(M140&lt;=0,N140&gt;=1),OR(M140/N140&gt;$AI$2,N140/M140&gt;$AI$2))</formula>
    </cfRule>
  </conditionalFormatting>
  <conditionalFormatting sqref="N141">
    <cfRule type="expression" dxfId="3008" priority="568">
      <formula>IF(M141&lt;=0,AND(M141&lt;=0,N141&gt;=1),OR(M141/N141&gt;$AI$2,N141/M141&gt;$AI$2))</formula>
    </cfRule>
  </conditionalFormatting>
  <conditionalFormatting sqref="N142">
    <cfRule type="expression" dxfId="3007" priority="567">
      <formula>IF(M142&lt;=0,AND(M142&lt;=0,N142&gt;=1),OR(M142/N142&gt;$AI$2,N142/M142&gt;$AI$2))</formula>
    </cfRule>
  </conditionalFormatting>
  <conditionalFormatting sqref="N143">
    <cfRule type="expression" dxfId="3006" priority="566">
      <formula>IF(M143&lt;=0,AND(M143&lt;=0,N143&gt;=1),OR(M143/N143&gt;$AI$2,N143/M143&gt;$AI$2))</formula>
    </cfRule>
  </conditionalFormatting>
  <conditionalFormatting sqref="N144">
    <cfRule type="expression" dxfId="3005" priority="565">
      <formula>IF(M144&lt;=0,AND(M144&lt;=0,N144&gt;=1),OR(M144/N144&gt;$AI$2,N144/M144&gt;$AI$2))</formula>
    </cfRule>
  </conditionalFormatting>
  <conditionalFormatting sqref="N145">
    <cfRule type="expression" dxfId="3004" priority="564">
      <formula>IF(M145&lt;=0,AND(M145&lt;=0,N145&gt;=1),OR(M145/N145&gt;$AI$2,N145/M145&gt;$AI$2))</formula>
    </cfRule>
  </conditionalFormatting>
  <conditionalFormatting sqref="N146">
    <cfRule type="expression" dxfId="3003" priority="563">
      <formula>IF(M146&lt;=0,AND(M146&lt;=0,N146&gt;=1),OR(M146/N146&gt;$AI$2,N146/M146&gt;$AI$2))</formula>
    </cfRule>
  </conditionalFormatting>
  <conditionalFormatting sqref="N147">
    <cfRule type="expression" dxfId="3002" priority="562">
      <formula>IF(M147&lt;=0,AND(M147&lt;=0,N147&gt;=1),OR(M147/N147&gt;$AI$2,N147/M147&gt;$AI$2))</formula>
    </cfRule>
  </conditionalFormatting>
  <conditionalFormatting sqref="N148">
    <cfRule type="expression" dxfId="3001" priority="561">
      <formula>IF(M148&lt;=0,AND(M148&lt;=0,N148&gt;=1),OR(M148/N148&gt;$AI$2,N148/M148&gt;$AI$2))</formula>
    </cfRule>
  </conditionalFormatting>
  <conditionalFormatting sqref="N149">
    <cfRule type="expression" dxfId="3000" priority="560">
      <formula>IF(M149&lt;=0,AND(M149&lt;=0,N149&gt;=1),OR(M149/N149&gt;$AI$2,N149/M149&gt;$AI$2))</formula>
    </cfRule>
  </conditionalFormatting>
  <conditionalFormatting sqref="N150">
    <cfRule type="expression" dxfId="2999" priority="559">
      <formula>IF(M150&lt;=0,AND(M150&lt;=0,N150&gt;=1),OR(M150/N150&gt;$AI$2,N150/M150&gt;$AI$2))</formula>
    </cfRule>
  </conditionalFormatting>
  <conditionalFormatting sqref="N151">
    <cfRule type="expression" dxfId="2998" priority="558">
      <formula>IF(M151&lt;=0,AND(M151&lt;=0,N151&gt;=1),OR(M151/N151&gt;$AI$2,N151/M151&gt;$AI$2))</formula>
    </cfRule>
  </conditionalFormatting>
  <conditionalFormatting sqref="N152">
    <cfRule type="expression" dxfId="2997" priority="557">
      <formula>IF(M152&lt;=0,AND(M152&lt;=0,N152&gt;=1),OR(M152/N152&gt;$AI$2,N152/M152&gt;$AI$2))</formula>
    </cfRule>
  </conditionalFormatting>
  <conditionalFormatting sqref="N153">
    <cfRule type="expression" dxfId="2996" priority="556">
      <formula>IF(M153&lt;=0,AND(M153&lt;=0,N153&gt;=1),OR(M153/N153&gt;$AI$2,N153/M153&gt;$AI$2))</formula>
    </cfRule>
  </conditionalFormatting>
  <conditionalFormatting sqref="N154">
    <cfRule type="expression" dxfId="2995" priority="555">
      <formula>IF(M154&lt;=0,AND(M154&lt;=0,N154&gt;=1),OR(M154/N154&gt;$AI$2,N154/M154&gt;$AI$2))</formula>
    </cfRule>
  </conditionalFormatting>
  <conditionalFormatting sqref="N155">
    <cfRule type="expression" dxfId="2994" priority="554">
      <formula>IF(M155&lt;=0,AND(M155&lt;=0,N155&gt;=1),OR(M155/N155&gt;$AI$2,N155/M155&gt;$AI$2))</formula>
    </cfRule>
  </conditionalFormatting>
  <conditionalFormatting sqref="N156">
    <cfRule type="expression" dxfId="2993" priority="553">
      <formula>IF(M156&lt;=0,AND(M156&lt;=0,N156&gt;=1),OR(M156/N156&gt;$AI$2,N156/M156&gt;$AI$2))</formula>
    </cfRule>
  </conditionalFormatting>
  <conditionalFormatting sqref="N157">
    <cfRule type="expression" dxfId="2992" priority="552">
      <formula>IF(M157&lt;=0,AND(M157&lt;=0,N157&gt;=1),OR(M157/N157&gt;$AI$2,N157/M157&gt;$AI$2))</formula>
    </cfRule>
  </conditionalFormatting>
  <conditionalFormatting sqref="N158">
    <cfRule type="expression" dxfId="2991" priority="551">
      <formula>IF(M158&lt;=0,AND(M158&lt;=0,N158&gt;=1),OR(M158/N158&gt;$AI$2,N158/M158&gt;$AI$2))</formula>
    </cfRule>
  </conditionalFormatting>
  <conditionalFormatting sqref="N159">
    <cfRule type="expression" dxfId="2990" priority="550">
      <formula>IF(M159&lt;=0,AND(M159&lt;=0,N159&gt;=1),OR(M159/N159&gt;$AI$2,N159/M159&gt;$AI$2))</formula>
    </cfRule>
  </conditionalFormatting>
  <conditionalFormatting sqref="N160">
    <cfRule type="expression" dxfId="2989" priority="549">
      <formula>IF(M160&lt;=0,AND(M160&lt;=0,N160&gt;=1),OR(M160/N160&gt;$AI$2,N160/M160&gt;$AI$2))</formula>
    </cfRule>
  </conditionalFormatting>
  <conditionalFormatting sqref="N161">
    <cfRule type="expression" dxfId="2988" priority="548">
      <formula>IF(M161&lt;=0,AND(M161&lt;=0,N161&gt;=1),OR(M161/N161&gt;$AI$2,N161/M161&gt;$AI$2))</formula>
    </cfRule>
  </conditionalFormatting>
  <conditionalFormatting sqref="N162">
    <cfRule type="expression" dxfId="2987" priority="547">
      <formula>IF(M162&lt;=0,AND(M162&lt;=0,N162&gt;=1),OR(M162/N162&gt;$AI$2,N162/M162&gt;$AI$2))</formula>
    </cfRule>
  </conditionalFormatting>
  <conditionalFormatting sqref="N163">
    <cfRule type="expression" dxfId="2986" priority="546">
      <formula>IF(M163&lt;=0,AND(M163&lt;=0,N163&gt;=1),OR(M163/N163&gt;$AI$2,N163/M163&gt;$AI$2))</formula>
    </cfRule>
  </conditionalFormatting>
  <conditionalFormatting sqref="N164">
    <cfRule type="expression" dxfId="2985" priority="545">
      <formula>IF(M164&lt;=0,AND(M164&lt;=0,N164&gt;=1),OR(M164/N164&gt;$AI$2,N164/M164&gt;$AI$2))</formula>
    </cfRule>
  </conditionalFormatting>
  <conditionalFormatting sqref="N165">
    <cfRule type="expression" dxfId="2984" priority="544">
      <formula>IF(M165&lt;=0,AND(M165&lt;=0,N165&gt;=1),OR(M165/N165&gt;$AI$2,N165/M165&gt;$AI$2))</formula>
    </cfRule>
  </conditionalFormatting>
  <conditionalFormatting sqref="N166">
    <cfRule type="expression" dxfId="2983" priority="543">
      <formula>IF(M166&lt;=0,AND(M166&lt;=0,N166&gt;=1),OR(M166/N166&gt;$AI$2,N166/M166&gt;$AI$2))</formula>
    </cfRule>
  </conditionalFormatting>
  <conditionalFormatting sqref="N167">
    <cfRule type="expression" dxfId="2982" priority="542">
      <formula>IF(M167&lt;=0,AND(M167&lt;=0,N167&gt;=1),OR(M167/N167&gt;$AI$2,N167/M167&gt;$AI$2))</formula>
    </cfRule>
  </conditionalFormatting>
  <conditionalFormatting sqref="N168">
    <cfRule type="expression" dxfId="2981" priority="541">
      <formula>IF(M168&lt;=0,AND(M168&lt;=0,N168&gt;=1),OR(M168/N168&gt;$AI$2,N168/M168&gt;$AI$2))</formula>
    </cfRule>
  </conditionalFormatting>
  <conditionalFormatting sqref="N169">
    <cfRule type="expression" dxfId="2980" priority="540">
      <formula>IF(M169&lt;=0,AND(M169&lt;=0,N169&gt;=1),OR(M169/N169&gt;$AI$2,N169/M169&gt;$AI$2))</formula>
    </cfRule>
  </conditionalFormatting>
  <conditionalFormatting sqref="N170">
    <cfRule type="expression" dxfId="2979" priority="539">
      <formula>IF(M170&lt;=0,AND(M170&lt;=0,N170&gt;=1),OR(M170/N170&gt;$AI$2,N170/M170&gt;$AI$2))</formula>
    </cfRule>
  </conditionalFormatting>
  <conditionalFormatting sqref="N171">
    <cfRule type="expression" dxfId="2978" priority="538">
      <formula>IF(M171&lt;=0,AND(M171&lt;=0,N171&gt;=1),OR(M171/N171&gt;$AI$2,N171/M171&gt;$AI$2))</formula>
    </cfRule>
  </conditionalFormatting>
  <conditionalFormatting sqref="N172">
    <cfRule type="expression" dxfId="2977" priority="537">
      <formula>IF(M172&lt;=0,AND(M172&lt;=0,N172&gt;=1),OR(M172/N172&gt;$AI$2,N172/M172&gt;$AI$2))</formula>
    </cfRule>
  </conditionalFormatting>
  <conditionalFormatting sqref="N173">
    <cfRule type="expression" dxfId="2976" priority="536">
      <formula>IF(M173&lt;=0,AND(M173&lt;=0,N173&gt;=1),OR(M173/N173&gt;$AI$2,N173/M173&gt;$AI$2))</formula>
    </cfRule>
  </conditionalFormatting>
  <conditionalFormatting sqref="N174">
    <cfRule type="expression" dxfId="2975" priority="535">
      <formula>IF(M174&lt;=0,AND(M174&lt;=0,N174&gt;=1),OR(M174/N174&gt;$AI$2,N174/M174&gt;$AI$2))</formula>
    </cfRule>
  </conditionalFormatting>
  <conditionalFormatting sqref="N175">
    <cfRule type="expression" dxfId="2974" priority="534">
      <formula>IF(M175&lt;=0,AND(M175&lt;=0,N175&gt;=1),OR(M175/N175&gt;$AI$2,N175/M175&gt;$AI$2))</formula>
    </cfRule>
  </conditionalFormatting>
  <conditionalFormatting sqref="N176">
    <cfRule type="expression" dxfId="2973" priority="533">
      <formula>IF(M176&lt;=0,AND(M176&lt;=0,N176&gt;=1),OR(M176/N176&gt;$AI$2,N176/M176&gt;$AI$2))</formula>
    </cfRule>
  </conditionalFormatting>
  <conditionalFormatting sqref="N177">
    <cfRule type="expression" dxfId="2972" priority="532">
      <formula>IF(M177&lt;=0,AND(M177&lt;=0,N177&gt;=1),OR(M177/N177&gt;$AI$2,N177/M177&gt;$AI$2))</formula>
    </cfRule>
  </conditionalFormatting>
  <conditionalFormatting sqref="N178">
    <cfRule type="expression" dxfId="2971" priority="531">
      <formula>IF(M178&lt;=0,AND(M178&lt;=0,N178&gt;=1),OR(M178/N178&gt;$AI$2,N178/M178&gt;$AI$2))</formula>
    </cfRule>
  </conditionalFormatting>
  <conditionalFormatting sqref="N179">
    <cfRule type="expression" dxfId="2970" priority="530">
      <formula>IF(M179&lt;=0,AND(M179&lt;=0,N179&gt;=1),OR(M179/N179&gt;$AI$2,N179/M179&gt;$AI$2))</formula>
    </cfRule>
  </conditionalFormatting>
  <conditionalFormatting sqref="N180">
    <cfRule type="expression" dxfId="2969" priority="529">
      <formula>IF(M180&lt;=0,AND(M180&lt;=0,N180&gt;=1),OR(M180/N180&gt;$AI$2,N180/M180&gt;$AI$2))</formula>
    </cfRule>
  </conditionalFormatting>
  <conditionalFormatting sqref="N181">
    <cfRule type="expression" dxfId="2968" priority="528">
      <formula>IF(M181&lt;=0,AND(M181&lt;=0,N181&gt;=1),OR(M181/N181&gt;$AI$2,N181/M181&gt;$AI$2))</formula>
    </cfRule>
  </conditionalFormatting>
  <conditionalFormatting sqref="N182">
    <cfRule type="expression" dxfId="2967" priority="527">
      <formula>IF(M182&lt;=0,AND(M182&lt;=0,N182&gt;=1),OR(M182/N182&gt;$AI$2,N182/M182&gt;$AI$2))</formula>
    </cfRule>
  </conditionalFormatting>
  <conditionalFormatting sqref="N183">
    <cfRule type="expression" dxfId="2966" priority="526">
      <formula>IF(M183&lt;=0,AND(M183&lt;=0,N183&gt;=1),OR(M183/N183&gt;$AI$2,N183/M183&gt;$AI$2))</formula>
    </cfRule>
  </conditionalFormatting>
  <conditionalFormatting sqref="N184">
    <cfRule type="expression" dxfId="2965" priority="525">
      <formula>IF(M184&lt;=0,AND(M184&lt;=0,N184&gt;=1),OR(M184/N184&gt;$AI$2,N184/M184&gt;$AI$2))</formula>
    </cfRule>
  </conditionalFormatting>
  <conditionalFormatting sqref="N185">
    <cfRule type="expression" dxfId="2964" priority="524">
      <formula>IF(M185&lt;=0,AND(M185&lt;=0,N185&gt;=1),OR(M185/N185&gt;$AI$2,N185/M185&gt;$AI$2))</formula>
    </cfRule>
  </conditionalFormatting>
  <conditionalFormatting sqref="N130:N185">
    <cfRule type="expression" dxfId="2963" priority="523">
      <formula>$AT$1=2</formula>
    </cfRule>
  </conditionalFormatting>
  <conditionalFormatting sqref="P129">
    <cfRule type="expression" dxfId="2962" priority="522">
      <formula>IF(O129&lt;=0,AND(O129&lt;=0,P129&gt;=1),OR(O129/P129&gt;$AI$2,P129/O129&gt;$AI$2))</formula>
    </cfRule>
  </conditionalFormatting>
  <conditionalFormatting sqref="P130">
    <cfRule type="expression" dxfId="2961" priority="521">
      <formula>IF(O130&lt;=0,AND(O130&lt;=0,P130&gt;=1),OR(O130/P130&gt;$AI$2,P130/O130&gt;$AI$2))</formula>
    </cfRule>
  </conditionalFormatting>
  <conditionalFormatting sqref="P131">
    <cfRule type="expression" dxfId="2960" priority="520">
      <formula>IF(O131&lt;=0,AND(O131&lt;=0,P131&gt;=1),OR(O131/P131&gt;$AI$2,P131/O131&gt;$AI$2))</formula>
    </cfRule>
  </conditionalFormatting>
  <conditionalFormatting sqref="P132">
    <cfRule type="expression" dxfId="2959" priority="519">
      <formula>IF(O132&lt;=0,AND(O132&lt;=0,P132&gt;=1),OR(O132/P132&gt;$AI$2,P132/O132&gt;$AI$2))</formula>
    </cfRule>
  </conditionalFormatting>
  <conditionalFormatting sqref="P133">
    <cfRule type="expression" dxfId="2958" priority="518">
      <formula>IF(O133&lt;=0,AND(O133&lt;=0,P133&gt;=1),OR(O133/P133&gt;$AI$2,P133/O133&gt;$AI$2))</formula>
    </cfRule>
  </conditionalFormatting>
  <conditionalFormatting sqref="P134">
    <cfRule type="expression" dxfId="2957" priority="517">
      <formula>IF(O134&lt;=0,AND(O134&lt;=0,P134&gt;=1),OR(O134/P134&gt;$AI$2,P134/O134&gt;$AI$2))</formula>
    </cfRule>
  </conditionalFormatting>
  <conditionalFormatting sqref="P135">
    <cfRule type="expression" dxfId="2956" priority="516">
      <formula>IF(O135&lt;=0,AND(O135&lt;=0,P135&gt;=1),OR(O135/P135&gt;$AI$2,P135/O135&gt;$AI$2))</formula>
    </cfRule>
  </conditionalFormatting>
  <conditionalFormatting sqref="P136">
    <cfRule type="expression" dxfId="2955" priority="515">
      <formula>IF(O136&lt;=0,AND(O136&lt;=0,P136&gt;=1),OR(O136/P136&gt;$AI$2,P136/O136&gt;$AI$2))</formula>
    </cfRule>
  </conditionalFormatting>
  <conditionalFormatting sqref="P137">
    <cfRule type="expression" dxfId="2954" priority="514">
      <formula>IF(O137&lt;=0,AND(O137&lt;=0,P137&gt;=1),OR(O137/P137&gt;$AI$2,P137/O137&gt;$AI$2))</formula>
    </cfRule>
  </conditionalFormatting>
  <conditionalFormatting sqref="P138">
    <cfRule type="expression" dxfId="2953" priority="513">
      <formula>IF(O138&lt;=0,AND(O138&lt;=0,P138&gt;=1),OR(O138/P138&gt;$AI$2,P138/O138&gt;$AI$2))</formula>
    </cfRule>
  </conditionalFormatting>
  <conditionalFormatting sqref="P139">
    <cfRule type="expression" dxfId="2952" priority="512">
      <formula>IF(O139&lt;=0,AND(O139&lt;=0,P139&gt;=1),OR(O139/P139&gt;$AI$2,P139/O139&gt;$AI$2))</formula>
    </cfRule>
  </conditionalFormatting>
  <conditionalFormatting sqref="P140">
    <cfRule type="expression" dxfId="2951" priority="511">
      <formula>IF(O140&lt;=0,AND(O140&lt;=0,P140&gt;=1),OR(O140/P140&gt;$AI$2,P140/O140&gt;$AI$2))</formula>
    </cfRule>
  </conditionalFormatting>
  <conditionalFormatting sqref="P141">
    <cfRule type="expression" dxfId="2950" priority="510">
      <formula>IF(O141&lt;=0,AND(O141&lt;=0,P141&gt;=1),OR(O141/P141&gt;$AI$2,P141/O141&gt;$AI$2))</formula>
    </cfRule>
  </conditionalFormatting>
  <conditionalFormatting sqref="P142">
    <cfRule type="expression" dxfId="2949" priority="509">
      <formula>IF(O142&lt;=0,AND(O142&lt;=0,P142&gt;=1),OR(O142/P142&gt;$AI$2,P142/O142&gt;$AI$2))</formula>
    </cfRule>
  </conditionalFormatting>
  <conditionalFormatting sqref="P143">
    <cfRule type="expression" dxfId="2948" priority="508">
      <formula>IF(O143&lt;=0,AND(O143&lt;=0,P143&gt;=1),OR(O143/P143&gt;$AI$2,P143/O143&gt;$AI$2))</formula>
    </cfRule>
  </conditionalFormatting>
  <conditionalFormatting sqref="P144">
    <cfRule type="expression" dxfId="2947" priority="507">
      <formula>IF(O144&lt;=0,AND(O144&lt;=0,P144&gt;=1),OR(O144/P144&gt;$AI$2,P144/O144&gt;$AI$2))</formula>
    </cfRule>
  </conditionalFormatting>
  <conditionalFormatting sqref="P145">
    <cfRule type="expression" dxfId="2946" priority="506">
      <formula>IF(O145&lt;=0,AND(O145&lt;=0,P145&gt;=1),OR(O145/P145&gt;$AI$2,P145/O145&gt;$AI$2))</formula>
    </cfRule>
  </conditionalFormatting>
  <conditionalFormatting sqref="P146">
    <cfRule type="expression" dxfId="2945" priority="505">
      <formula>IF(O146&lt;=0,AND(O146&lt;=0,P146&gt;=1),OR(O146/P146&gt;$AI$2,P146/O146&gt;$AI$2))</formula>
    </cfRule>
  </conditionalFormatting>
  <conditionalFormatting sqref="P147">
    <cfRule type="expression" dxfId="2944" priority="504">
      <formula>IF(O147&lt;=0,AND(O147&lt;=0,P147&gt;=1),OR(O147/P147&gt;$AI$2,P147/O147&gt;$AI$2))</formula>
    </cfRule>
  </conditionalFormatting>
  <conditionalFormatting sqref="P148">
    <cfRule type="expression" dxfId="2943" priority="503">
      <formula>IF(O148&lt;=0,AND(O148&lt;=0,P148&gt;=1),OR(O148/P148&gt;$AI$2,P148/O148&gt;$AI$2))</formula>
    </cfRule>
  </conditionalFormatting>
  <conditionalFormatting sqref="P149">
    <cfRule type="expression" dxfId="2942" priority="502">
      <formula>IF(O149&lt;=0,AND(O149&lt;=0,P149&gt;=1),OR(O149/P149&gt;$AI$2,P149/O149&gt;$AI$2))</formula>
    </cfRule>
  </conditionalFormatting>
  <conditionalFormatting sqref="P150">
    <cfRule type="expression" dxfId="2941" priority="501">
      <formula>IF(O150&lt;=0,AND(O150&lt;=0,P150&gt;=1),OR(O150/P150&gt;$AI$2,P150/O150&gt;$AI$2))</formula>
    </cfRule>
  </conditionalFormatting>
  <conditionalFormatting sqref="P151">
    <cfRule type="expression" dxfId="2940" priority="500">
      <formula>IF(O151&lt;=0,AND(O151&lt;=0,P151&gt;=1),OR(O151/P151&gt;$AI$2,P151/O151&gt;$AI$2))</formula>
    </cfRule>
  </conditionalFormatting>
  <conditionalFormatting sqref="P152">
    <cfRule type="expression" dxfId="2939" priority="499">
      <formula>IF(O152&lt;=0,AND(O152&lt;=0,P152&gt;=1),OR(O152/P152&gt;$AI$2,P152/O152&gt;$AI$2))</formula>
    </cfRule>
  </conditionalFormatting>
  <conditionalFormatting sqref="P153">
    <cfRule type="expression" dxfId="2938" priority="498">
      <formula>IF(O153&lt;=0,AND(O153&lt;=0,P153&gt;=1),OR(O153/P153&gt;$AI$2,P153/O153&gt;$AI$2))</formula>
    </cfRule>
  </conditionalFormatting>
  <conditionalFormatting sqref="P154">
    <cfRule type="expression" dxfId="2937" priority="497">
      <formula>IF(O154&lt;=0,AND(O154&lt;=0,P154&gt;=1),OR(O154/P154&gt;$AI$2,P154/O154&gt;$AI$2))</formula>
    </cfRule>
  </conditionalFormatting>
  <conditionalFormatting sqref="P155">
    <cfRule type="expression" dxfId="2936" priority="496">
      <formula>IF(O155&lt;=0,AND(O155&lt;=0,P155&gt;=1),OR(O155/P155&gt;$AI$2,P155/O155&gt;$AI$2))</formula>
    </cfRule>
  </conditionalFormatting>
  <conditionalFormatting sqref="P156">
    <cfRule type="expression" dxfId="2935" priority="495">
      <formula>IF(O156&lt;=0,AND(O156&lt;=0,P156&gt;=1),OR(O156/P156&gt;$AI$2,P156/O156&gt;$AI$2))</formula>
    </cfRule>
  </conditionalFormatting>
  <conditionalFormatting sqref="P157">
    <cfRule type="expression" dxfId="2934" priority="494">
      <formula>IF(O157&lt;=0,AND(O157&lt;=0,P157&gt;=1),OR(O157/P157&gt;$AI$2,P157/O157&gt;$AI$2))</formula>
    </cfRule>
  </conditionalFormatting>
  <conditionalFormatting sqref="P158">
    <cfRule type="expression" dxfId="2933" priority="493">
      <formula>IF(O158&lt;=0,AND(O158&lt;=0,P158&gt;=1),OR(O158/P158&gt;$AI$2,P158/O158&gt;$AI$2))</formula>
    </cfRule>
  </conditionalFormatting>
  <conditionalFormatting sqref="P159">
    <cfRule type="expression" dxfId="2932" priority="492">
      <formula>IF(O159&lt;=0,AND(O159&lt;=0,P159&gt;=1),OR(O159/P159&gt;$AI$2,P159/O159&gt;$AI$2))</formula>
    </cfRule>
  </conditionalFormatting>
  <conditionalFormatting sqref="P160">
    <cfRule type="expression" dxfId="2931" priority="491">
      <formula>IF(O160&lt;=0,AND(O160&lt;=0,P160&gt;=1),OR(O160/P160&gt;$AI$2,P160/O160&gt;$AI$2))</formula>
    </cfRule>
  </conditionalFormatting>
  <conditionalFormatting sqref="P161">
    <cfRule type="expression" dxfId="2930" priority="490">
      <formula>IF(O161&lt;=0,AND(O161&lt;=0,P161&gt;=1),OR(O161/P161&gt;$AI$2,P161/O161&gt;$AI$2))</formula>
    </cfRule>
  </conditionalFormatting>
  <conditionalFormatting sqref="P162">
    <cfRule type="expression" dxfId="2929" priority="489">
      <formula>IF(O162&lt;=0,AND(O162&lt;=0,P162&gt;=1),OR(O162/P162&gt;$AI$2,P162/O162&gt;$AI$2))</formula>
    </cfRule>
  </conditionalFormatting>
  <conditionalFormatting sqref="P163">
    <cfRule type="expression" dxfId="2928" priority="488">
      <formula>IF(O163&lt;=0,AND(O163&lt;=0,P163&gt;=1),OR(O163/P163&gt;$AI$2,P163/O163&gt;$AI$2))</formula>
    </cfRule>
  </conditionalFormatting>
  <conditionalFormatting sqref="P164">
    <cfRule type="expression" dxfId="2927" priority="487">
      <formula>IF(O164&lt;=0,AND(O164&lt;=0,P164&gt;=1),OR(O164/P164&gt;$AI$2,P164/O164&gt;$AI$2))</formula>
    </cfRule>
  </conditionalFormatting>
  <conditionalFormatting sqref="P165">
    <cfRule type="expression" dxfId="2926" priority="486">
      <formula>IF(O165&lt;=0,AND(O165&lt;=0,P165&gt;=1),OR(O165/P165&gt;$AI$2,P165/O165&gt;$AI$2))</formula>
    </cfRule>
  </conditionalFormatting>
  <conditionalFormatting sqref="P166">
    <cfRule type="expression" dxfId="2925" priority="485">
      <formula>IF(O166&lt;=0,AND(O166&lt;=0,P166&gt;=1),OR(O166/P166&gt;$AI$2,P166/O166&gt;$AI$2))</formula>
    </cfRule>
  </conditionalFormatting>
  <conditionalFormatting sqref="P167">
    <cfRule type="expression" dxfId="2924" priority="484">
      <formula>IF(O167&lt;=0,AND(O167&lt;=0,P167&gt;=1),OR(O167/P167&gt;$AI$2,P167/O167&gt;$AI$2))</formula>
    </cfRule>
  </conditionalFormatting>
  <conditionalFormatting sqref="P168">
    <cfRule type="expression" dxfId="2923" priority="483">
      <formula>IF(O168&lt;=0,AND(O168&lt;=0,P168&gt;=1),OR(O168/P168&gt;$AI$2,P168/O168&gt;$AI$2))</formula>
    </cfRule>
  </conditionalFormatting>
  <conditionalFormatting sqref="P169">
    <cfRule type="expression" dxfId="2922" priority="482">
      <formula>IF(O169&lt;=0,AND(O169&lt;=0,P169&gt;=1),OR(O169/P169&gt;$AI$2,P169/O169&gt;$AI$2))</formula>
    </cfRule>
  </conditionalFormatting>
  <conditionalFormatting sqref="P170">
    <cfRule type="expression" dxfId="2921" priority="481">
      <formula>IF(O170&lt;=0,AND(O170&lt;=0,P170&gt;=1),OR(O170/P170&gt;$AI$2,P170/O170&gt;$AI$2))</formula>
    </cfRule>
  </conditionalFormatting>
  <conditionalFormatting sqref="P171">
    <cfRule type="expression" dxfId="2920" priority="480">
      <formula>IF(O171&lt;=0,AND(O171&lt;=0,P171&gt;=1),OR(O171/P171&gt;$AI$2,P171/O171&gt;$AI$2))</formula>
    </cfRule>
  </conditionalFormatting>
  <conditionalFormatting sqref="P172">
    <cfRule type="expression" dxfId="2919" priority="479">
      <formula>IF(O172&lt;=0,AND(O172&lt;=0,P172&gt;=1),OR(O172/P172&gt;$AI$2,P172/O172&gt;$AI$2))</formula>
    </cfRule>
  </conditionalFormatting>
  <conditionalFormatting sqref="P173">
    <cfRule type="expression" dxfId="2918" priority="478">
      <formula>IF(O173&lt;=0,AND(O173&lt;=0,P173&gt;=1),OR(O173/P173&gt;$AI$2,P173/O173&gt;$AI$2))</formula>
    </cfRule>
  </conditionalFormatting>
  <conditionalFormatting sqref="P174">
    <cfRule type="expression" dxfId="2917" priority="477">
      <formula>IF(O174&lt;=0,AND(O174&lt;=0,P174&gt;=1),OR(O174/P174&gt;$AI$2,P174/O174&gt;$AI$2))</formula>
    </cfRule>
  </conditionalFormatting>
  <conditionalFormatting sqref="P175">
    <cfRule type="expression" dxfId="2916" priority="476">
      <formula>IF(O175&lt;=0,AND(O175&lt;=0,P175&gt;=1),OR(O175/P175&gt;$AI$2,P175/O175&gt;$AI$2))</formula>
    </cfRule>
  </conditionalFormatting>
  <conditionalFormatting sqref="P176">
    <cfRule type="expression" dxfId="2915" priority="475">
      <formula>IF(O176&lt;=0,AND(O176&lt;=0,P176&gt;=1),OR(O176/P176&gt;$AI$2,P176/O176&gt;$AI$2))</formula>
    </cfRule>
  </conditionalFormatting>
  <conditionalFormatting sqref="P177">
    <cfRule type="expression" dxfId="2914" priority="474">
      <formula>IF(O177&lt;=0,AND(O177&lt;=0,P177&gt;=1),OR(O177/P177&gt;$AI$2,P177/O177&gt;$AI$2))</formula>
    </cfRule>
  </conditionalFormatting>
  <conditionalFormatting sqref="P178">
    <cfRule type="expression" dxfId="2913" priority="473">
      <formula>IF(O178&lt;=0,AND(O178&lt;=0,P178&gt;=1),OR(O178/P178&gt;$AI$2,P178/O178&gt;$AI$2))</formula>
    </cfRule>
  </conditionalFormatting>
  <conditionalFormatting sqref="P179">
    <cfRule type="expression" dxfId="2912" priority="472">
      <formula>IF(O179&lt;=0,AND(O179&lt;=0,P179&gt;=1),OR(O179/P179&gt;$AI$2,P179/O179&gt;$AI$2))</formula>
    </cfRule>
  </conditionalFormatting>
  <conditionalFormatting sqref="P180">
    <cfRule type="expression" dxfId="2911" priority="471">
      <formula>IF(O180&lt;=0,AND(O180&lt;=0,P180&gt;=1),OR(O180/P180&gt;$AI$2,P180/O180&gt;$AI$2))</formula>
    </cfRule>
  </conditionalFormatting>
  <conditionalFormatting sqref="P181">
    <cfRule type="expression" dxfId="2910" priority="470">
      <formula>IF(O181&lt;=0,AND(O181&lt;=0,P181&gt;=1),OR(O181/P181&gt;$AI$2,P181/O181&gt;$AI$2))</formula>
    </cfRule>
  </conditionalFormatting>
  <conditionalFormatting sqref="P182">
    <cfRule type="expression" dxfId="2909" priority="469">
      <formula>IF(O182&lt;=0,AND(O182&lt;=0,P182&gt;=1),OR(O182/P182&gt;$AI$2,P182/O182&gt;$AI$2))</formula>
    </cfRule>
  </conditionalFormatting>
  <conditionalFormatting sqref="P183">
    <cfRule type="expression" dxfId="2908" priority="468">
      <formula>IF(O183&lt;=0,AND(O183&lt;=0,P183&gt;=1),OR(O183/P183&gt;$AI$2,P183/O183&gt;$AI$2))</formula>
    </cfRule>
  </conditionalFormatting>
  <conditionalFormatting sqref="P184">
    <cfRule type="expression" dxfId="2907" priority="467">
      <formula>IF(O184&lt;=0,AND(O184&lt;=0,P184&gt;=1),OR(O184/P184&gt;$AI$2,P184/O184&gt;$AI$2))</formula>
    </cfRule>
  </conditionalFormatting>
  <conditionalFormatting sqref="P185">
    <cfRule type="expression" dxfId="2906" priority="466">
      <formula>IF(O185&lt;=0,AND(O185&lt;=0,P185&gt;=1),OR(O185/P185&gt;$AI$2,P185/O185&gt;$AI$2))</formula>
    </cfRule>
  </conditionalFormatting>
  <conditionalFormatting sqref="P130:P185">
    <cfRule type="expression" dxfId="2905" priority="465">
      <formula>$AT$1=2</formula>
    </cfRule>
  </conditionalFormatting>
  <conditionalFormatting sqref="R129">
    <cfRule type="expression" dxfId="2904" priority="464">
      <formula>IF(Q129&lt;=0,AND(Q129&lt;=0,R129&gt;=1),OR(Q129/R129&gt;$AI$2,R129/Q129&gt;$AI$2))</formula>
    </cfRule>
  </conditionalFormatting>
  <conditionalFormatting sqref="R130">
    <cfRule type="expression" dxfId="2903" priority="463">
      <formula>IF(Q130&lt;=0,AND(Q130&lt;=0,R130&gt;=1),OR(Q130/R130&gt;$AI$2,R130/Q130&gt;$AI$2))</formula>
    </cfRule>
  </conditionalFormatting>
  <conditionalFormatting sqref="R131">
    <cfRule type="expression" dxfId="2902" priority="462">
      <formula>IF(Q131&lt;=0,AND(Q131&lt;=0,R131&gt;=1),OR(Q131/R131&gt;$AI$2,R131/Q131&gt;$AI$2))</formula>
    </cfRule>
  </conditionalFormatting>
  <conditionalFormatting sqref="R132">
    <cfRule type="expression" dxfId="2901" priority="461">
      <formula>IF(Q132&lt;=0,AND(Q132&lt;=0,R132&gt;=1),OR(Q132/R132&gt;$AI$2,R132/Q132&gt;$AI$2))</formula>
    </cfRule>
  </conditionalFormatting>
  <conditionalFormatting sqref="R133">
    <cfRule type="expression" dxfId="2900" priority="460">
      <formula>IF(Q133&lt;=0,AND(Q133&lt;=0,R133&gt;=1),OR(Q133/R133&gt;$AI$2,R133/Q133&gt;$AI$2))</formula>
    </cfRule>
  </conditionalFormatting>
  <conditionalFormatting sqref="R134">
    <cfRule type="expression" dxfId="2899" priority="459">
      <formula>IF(Q134&lt;=0,AND(Q134&lt;=0,R134&gt;=1),OR(Q134/R134&gt;$AI$2,R134/Q134&gt;$AI$2))</formula>
    </cfRule>
  </conditionalFormatting>
  <conditionalFormatting sqref="R135">
    <cfRule type="expression" dxfId="2898" priority="458">
      <formula>IF(Q135&lt;=0,AND(Q135&lt;=0,R135&gt;=1),OR(Q135/R135&gt;$AI$2,R135/Q135&gt;$AI$2))</formula>
    </cfRule>
  </conditionalFormatting>
  <conditionalFormatting sqref="R136">
    <cfRule type="expression" dxfId="2897" priority="457">
      <formula>IF(Q136&lt;=0,AND(Q136&lt;=0,R136&gt;=1),OR(Q136/R136&gt;$AI$2,R136/Q136&gt;$AI$2))</formula>
    </cfRule>
  </conditionalFormatting>
  <conditionalFormatting sqref="R137">
    <cfRule type="expression" dxfId="2896" priority="456">
      <formula>IF(Q137&lt;=0,AND(Q137&lt;=0,R137&gt;=1),OR(Q137/R137&gt;$AI$2,R137/Q137&gt;$AI$2))</formula>
    </cfRule>
  </conditionalFormatting>
  <conditionalFormatting sqref="R138">
    <cfRule type="expression" dxfId="2895" priority="455">
      <formula>IF(Q138&lt;=0,AND(Q138&lt;=0,R138&gt;=1),OR(Q138/R138&gt;$AI$2,R138/Q138&gt;$AI$2))</formula>
    </cfRule>
  </conditionalFormatting>
  <conditionalFormatting sqref="R139">
    <cfRule type="expression" dxfId="2894" priority="454">
      <formula>IF(Q139&lt;=0,AND(Q139&lt;=0,R139&gt;=1),OR(Q139/R139&gt;$AI$2,R139/Q139&gt;$AI$2))</formula>
    </cfRule>
  </conditionalFormatting>
  <conditionalFormatting sqref="R140">
    <cfRule type="expression" dxfId="2893" priority="453">
      <formula>IF(Q140&lt;=0,AND(Q140&lt;=0,R140&gt;=1),OR(Q140/R140&gt;$AI$2,R140/Q140&gt;$AI$2))</formula>
    </cfRule>
  </conditionalFormatting>
  <conditionalFormatting sqref="R141">
    <cfRule type="expression" dxfId="2892" priority="452">
      <formula>IF(Q141&lt;=0,AND(Q141&lt;=0,R141&gt;=1),OR(Q141/R141&gt;$AI$2,R141/Q141&gt;$AI$2))</formula>
    </cfRule>
  </conditionalFormatting>
  <conditionalFormatting sqref="R142">
    <cfRule type="expression" dxfId="2891" priority="451">
      <formula>IF(Q142&lt;=0,AND(Q142&lt;=0,R142&gt;=1),OR(Q142/R142&gt;$AI$2,R142/Q142&gt;$AI$2))</formula>
    </cfRule>
  </conditionalFormatting>
  <conditionalFormatting sqref="R143">
    <cfRule type="expression" dxfId="2890" priority="450">
      <formula>IF(Q143&lt;=0,AND(Q143&lt;=0,R143&gt;=1),OR(Q143/R143&gt;$AI$2,R143/Q143&gt;$AI$2))</formula>
    </cfRule>
  </conditionalFormatting>
  <conditionalFormatting sqref="R144">
    <cfRule type="expression" dxfId="2889" priority="449">
      <formula>IF(Q144&lt;=0,AND(Q144&lt;=0,R144&gt;=1),OR(Q144/R144&gt;$AI$2,R144/Q144&gt;$AI$2))</formula>
    </cfRule>
  </conditionalFormatting>
  <conditionalFormatting sqref="R145">
    <cfRule type="expression" dxfId="2888" priority="448">
      <formula>IF(Q145&lt;=0,AND(Q145&lt;=0,R145&gt;=1),OR(Q145/R145&gt;$AI$2,R145/Q145&gt;$AI$2))</formula>
    </cfRule>
  </conditionalFormatting>
  <conditionalFormatting sqref="R146">
    <cfRule type="expression" dxfId="2887" priority="447">
      <formula>IF(Q146&lt;=0,AND(Q146&lt;=0,R146&gt;=1),OR(Q146/R146&gt;$AI$2,R146/Q146&gt;$AI$2))</formula>
    </cfRule>
  </conditionalFormatting>
  <conditionalFormatting sqref="R147">
    <cfRule type="expression" dxfId="2886" priority="446">
      <formula>IF(Q147&lt;=0,AND(Q147&lt;=0,R147&gt;=1),OR(Q147/R147&gt;$AI$2,R147/Q147&gt;$AI$2))</formula>
    </cfRule>
  </conditionalFormatting>
  <conditionalFormatting sqref="R148">
    <cfRule type="expression" dxfId="2885" priority="445">
      <formula>IF(Q148&lt;=0,AND(Q148&lt;=0,R148&gt;=1),OR(Q148/R148&gt;$AI$2,R148/Q148&gt;$AI$2))</formula>
    </cfRule>
  </conditionalFormatting>
  <conditionalFormatting sqref="R149">
    <cfRule type="expression" dxfId="2884" priority="444">
      <formula>IF(Q149&lt;=0,AND(Q149&lt;=0,R149&gt;=1),OR(Q149/R149&gt;$AI$2,R149/Q149&gt;$AI$2))</formula>
    </cfRule>
  </conditionalFormatting>
  <conditionalFormatting sqref="R150">
    <cfRule type="expression" dxfId="2883" priority="443">
      <formula>IF(Q150&lt;=0,AND(Q150&lt;=0,R150&gt;=1),OR(Q150/R150&gt;$AI$2,R150/Q150&gt;$AI$2))</formula>
    </cfRule>
  </conditionalFormatting>
  <conditionalFormatting sqref="R151">
    <cfRule type="expression" dxfId="2882" priority="442">
      <formula>IF(Q151&lt;=0,AND(Q151&lt;=0,R151&gt;=1),OR(Q151/R151&gt;$AI$2,R151/Q151&gt;$AI$2))</formula>
    </cfRule>
  </conditionalFormatting>
  <conditionalFormatting sqref="R152">
    <cfRule type="expression" dxfId="2881" priority="441">
      <formula>IF(Q152&lt;=0,AND(Q152&lt;=0,R152&gt;=1),OR(Q152/R152&gt;$AI$2,R152/Q152&gt;$AI$2))</formula>
    </cfRule>
  </conditionalFormatting>
  <conditionalFormatting sqref="R153">
    <cfRule type="expression" dxfId="2880" priority="440">
      <formula>IF(Q153&lt;=0,AND(Q153&lt;=0,R153&gt;=1),OR(Q153/R153&gt;$AI$2,R153/Q153&gt;$AI$2))</formula>
    </cfRule>
  </conditionalFormatting>
  <conditionalFormatting sqref="R154">
    <cfRule type="expression" dxfId="2879" priority="439">
      <formula>IF(Q154&lt;=0,AND(Q154&lt;=0,R154&gt;=1),OR(Q154/R154&gt;$AI$2,R154/Q154&gt;$AI$2))</formula>
    </cfRule>
  </conditionalFormatting>
  <conditionalFormatting sqref="R155">
    <cfRule type="expression" dxfId="2878" priority="438">
      <formula>IF(Q155&lt;=0,AND(Q155&lt;=0,R155&gt;=1),OR(Q155/R155&gt;$AI$2,R155/Q155&gt;$AI$2))</formula>
    </cfRule>
  </conditionalFormatting>
  <conditionalFormatting sqref="R156">
    <cfRule type="expression" dxfId="2877" priority="437">
      <formula>IF(Q156&lt;=0,AND(Q156&lt;=0,R156&gt;=1),OR(Q156/R156&gt;$AI$2,R156/Q156&gt;$AI$2))</formula>
    </cfRule>
  </conditionalFormatting>
  <conditionalFormatting sqref="R157">
    <cfRule type="expression" dxfId="2876" priority="436">
      <formula>IF(Q157&lt;=0,AND(Q157&lt;=0,R157&gt;=1),OR(Q157/R157&gt;$AI$2,R157/Q157&gt;$AI$2))</formula>
    </cfRule>
  </conditionalFormatting>
  <conditionalFormatting sqref="R158">
    <cfRule type="expression" dxfId="2875" priority="435">
      <formula>IF(Q158&lt;=0,AND(Q158&lt;=0,R158&gt;=1),OR(Q158/R158&gt;$AI$2,R158/Q158&gt;$AI$2))</formula>
    </cfRule>
  </conditionalFormatting>
  <conditionalFormatting sqref="R159">
    <cfRule type="expression" dxfId="2874" priority="434">
      <formula>IF(Q159&lt;=0,AND(Q159&lt;=0,R159&gt;=1),OR(Q159/R159&gt;$AI$2,R159/Q159&gt;$AI$2))</formula>
    </cfRule>
  </conditionalFormatting>
  <conditionalFormatting sqref="R160">
    <cfRule type="expression" dxfId="2873" priority="433">
      <formula>IF(Q160&lt;=0,AND(Q160&lt;=0,R160&gt;=1),OR(Q160/R160&gt;$AI$2,R160/Q160&gt;$AI$2))</formula>
    </cfRule>
  </conditionalFormatting>
  <conditionalFormatting sqref="R161">
    <cfRule type="expression" dxfId="2872" priority="432">
      <formula>IF(Q161&lt;=0,AND(Q161&lt;=0,R161&gt;=1),OR(Q161/R161&gt;$AI$2,R161/Q161&gt;$AI$2))</formula>
    </cfRule>
  </conditionalFormatting>
  <conditionalFormatting sqref="R162">
    <cfRule type="expression" dxfId="2871" priority="431">
      <formula>IF(Q162&lt;=0,AND(Q162&lt;=0,R162&gt;=1),OR(Q162/R162&gt;$AI$2,R162/Q162&gt;$AI$2))</formula>
    </cfRule>
  </conditionalFormatting>
  <conditionalFormatting sqref="R163">
    <cfRule type="expression" dxfId="2870" priority="430">
      <formula>IF(Q163&lt;=0,AND(Q163&lt;=0,R163&gt;=1),OR(Q163/R163&gt;$AI$2,R163/Q163&gt;$AI$2))</formula>
    </cfRule>
  </conditionalFormatting>
  <conditionalFormatting sqref="R164">
    <cfRule type="expression" dxfId="2869" priority="429">
      <formula>IF(Q164&lt;=0,AND(Q164&lt;=0,R164&gt;=1),OR(Q164/R164&gt;$AI$2,R164/Q164&gt;$AI$2))</formula>
    </cfRule>
  </conditionalFormatting>
  <conditionalFormatting sqref="R165">
    <cfRule type="expression" dxfId="2868" priority="428">
      <formula>IF(Q165&lt;=0,AND(Q165&lt;=0,R165&gt;=1),OR(Q165/R165&gt;$AI$2,R165/Q165&gt;$AI$2))</formula>
    </cfRule>
  </conditionalFormatting>
  <conditionalFormatting sqref="R166">
    <cfRule type="expression" dxfId="2867" priority="427">
      <formula>IF(Q166&lt;=0,AND(Q166&lt;=0,R166&gt;=1),OR(Q166/R166&gt;$AI$2,R166/Q166&gt;$AI$2))</formula>
    </cfRule>
  </conditionalFormatting>
  <conditionalFormatting sqref="R167">
    <cfRule type="expression" dxfId="2866" priority="426">
      <formula>IF(Q167&lt;=0,AND(Q167&lt;=0,R167&gt;=1),OR(Q167/R167&gt;$AI$2,R167/Q167&gt;$AI$2))</formula>
    </cfRule>
  </conditionalFormatting>
  <conditionalFormatting sqref="R168">
    <cfRule type="expression" dxfId="2865" priority="425">
      <formula>IF(Q168&lt;=0,AND(Q168&lt;=0,R168&gt;=1),OR(Q168/R168&gt;$AI$2,R168/Q168&gt;$AI$2))</formula>
    </cfRule>
  </conditionalFormatting>
  <conditionalFormatting sqref="R169">
    <cfRule type="expression" dxfId="2864" priority="424">
      <formula>IF(Q169&lt;=0,AND(Q169&lt;=0,R169&gt;=1),OR(Q169/R169&gt;$AI$2,R169/Q169&gt;$AI$2))</formula>
    </cfRule>
  </conditionalFormatting>
  <conditionalFormatting sqref="R170">
    <cfRule type="expression" dxfId="2863" priority="423">
      <formula>IF(Q170&lt;=0,AND(Q170&lt;=0,R170&gt;=1),OR(Q170/R170&gt;$AI$2,R170/Q170&gt;$AI$2))</formula>
    </cfRule>
  </conditionalFormatting>
  <conditionalFormatting sqref="R171">
    <cfRule type="expression" dxfId="2862" priority="422">
      <formula>IF(Q171&lt;=0,AND(Q171&lt;=0,R171&gt;=1),OR(Q171/R171&gt;$AI$2,R171/Q171&gt;$AI$2))</formula>
    </cfRule>
  </conditionalFormatting>
  <conditionalFormatting sqref="R172">
    <cfRule type="expression" dxfId="2861" priority="421">
      <formula>IF(Q172&lt;=0,AND(Q172&lt;=0,R172&gt;=1),OR(Q172/R172&gt;$AI$2,R172/Q172&gt;$AI$2))</formula>
    </cfRule>
  </conditionalFormatting>
  <conditionalFormatting sqref="R173">
    <cfRule type="expression" dxfId="2860" priority="420">
      <formula>IF(Q173&lt;=0,AND(Q173&lt;=0,R173&gt;=1),OR(Q173/R173&gt;$AI$2,R173/Q173&gt;$AI$2))</formula>
    </cfRule>
  </conditionalFormatting>
  <conditionalFormatting sqref="R174">
    <cfRule type="expression" dxfId="2859" priority="419">
      <formula>IF(Q174&lt;=0,AND(Q174&lt;=0,R174&gt;=1),OR(Q174/R174&gt;$AI$2,R174/Q174&gt;$AI$2))</formula>
    </cfRule>
  </conditionalFormatting>
  <conditionalFormatting sqref="R175">
    <cfRule type="expression" dxfId="2858" priority="418">
      <formula>IF(Q175&lt;=0,AND(Q175&lt;=0,R175&gt;=1),OR(Q175/R175&gt;$AI$2,R175/Q175&gt;$AI$2))</formula>
    </cfRule>
  </conditionalFormatting>
  <conditionalFormatting sqref="R176">
    <cfRule type="expression" dxfId="2857" priority="417">
      <formula>IF(Q176&lt;=0,AND(Q176&lt;=0,R176&gt;=1),OR(Q176/R176&gt;$AI$2,R176/Q176&gt;$AI$2))</formula>
    </cfRule>
  </conditionalFormatting>
  <conditionalFormatting sqref="R177">
    <cfRule type="expression" dxfId="2856" priority="416">
      <formula>IF(Q177&lt;=0,AND(Q177&lt;=0,R177&gt;=1),OR(Q177/R177&gt;$AI$2,R177/Q177&gt;$AI$2))</formula>
    </cfRule>
  </conditionalFormatting>
  <conditionalFormatting sqref="R178">
    <cfRule type="expression" dxfId="2855" priority="415">
      <formula>IF(Q178&lt;=0,AND(Q178&lt;=0,R178&gt;=1),OR(Q178/R178&gt;$AI$2,R178/Q178&gt;$AI$2))</formula>
    </cfRule>
  </conditionalFormatting>
  <conditionalFormatting sqref="R179">
    <cfRule type="expression" dxfId="2854" priority="414">
      <formula>IF(Q179&lt;=0,AND(Q179&lt;=0,R179&gt;=1),OR(Q179/R179&gt;$AI$2,R179/Q179&gt;$AI$2))</formula>
    </cfRule>
  </conditionalFormatting>
  <conditionalFormatting sqref="R180">
    <cfRule type="expression" dxfId="2853" priority="413">
      <formula>IF(Q180&lt;=0,AND(Q180&lt;=0,R180&gt;=1),OR(Q180/R180&gt;$AI$2,R180/Q180&gt;$AI$2))</formula>
    </cfRule>
  </conditionalFormatting>
  <conditionalFormatting sqref="R181">
    <cfRule type="expression" dxfId="2852" priority="412">
      <formula>IF(Q181&lt;=0,AND(Q181&lt;=0,R181&gt;=1),OR(Q181/R181&gt;$AI$2,R181/Q181&gt;$AI$2))</formula>
    </cfRule>
  </conditionalFormatting>
  <conditionalFormatting sqref="R182">
    <cfRule type="expression" dxfId="2851" priority="411">
      <formula>IF(Q182&lt;=0,AND(Q182&lt;=0,R182&gt;=1),OR(Q182/R182&gt;$AI$2,R182/Q182&gt;$AI$2))</formula>
    </cfRule>
  </conditionalFormatting>
  <conditionalFormatting sqref="R183">
    <cfRule type="expression" dxfId="2850" priority="410">
      <formula>IF(Q183&lt;=0,AND(Q183&lt;=0,R183&gt;=1),OR(Q183/R183&gt;$AI$2,R183/Q183&gt;$AI$2))</formula>
    </cfRule>
  </conditionalFormatting>
  <conditionalFormatting sqref="R184">
    <cfRule type="expression" dxfId="2849" priority="409">
      <formula>IF(Q184&lt;=0,AND(Q184&lt;=0,R184&gt;=1),OR(Q184/R184&gt;$AI$2,R184/Q184&gt;$AI$2))</formula>
    </cfRule>
  </conditionalFormatting>
  <conditionalFormatting sqref="R185">
    <cfRule type="expression" dxfId="2848" priority="408">
      <formula>IF(Q185&lt;=0,AND(Q185&lt;=0,R185&gt;=1),OR(Q185/R185&gt;$AI$2,R185/Q185&gt;$AI$2))</formula>
    </cfRule>
  </conditionalFormatting>
  <conditionalFormatting sqref="R130:R185">
    <cfRule type="expression" dxfId="2847" priority="407">
      <formula>$AT$1=2</formula>
    </cfRule>
  </conditionalFormatting>
  <conditionalFormatting sqref="T129">
    <cfRule type="expression" dxfId="2846" priority="406">
      <formula>IF(S129&lt;=0,AND(S129&lt;=0,T129&gt;=1),OR(S129/T129&gt;$AI$2,T129/S129&gt;$AI$2))</formula>
    </cfRule>
  </conditionalFormatting>
  <conditionalFormatting sqref="T130">
    <cfRule type="expression" dxfId="2845" priority="405">
      <formula>IF(S130&lt;=0,AND(S130&lt;=0,T130&gt;=1),OR(S130/T130&gt;$AI$2,T130/S130&gt;$AI$2))</formula>
    </cfRule>
  </conditionalFormatting>
  <conditionalFormatting sqref="T131">
    <cfRule type="expression" dxfId="2844" priority="404">
      <formula>IF(S131&lt;=0,AND(S131&lt;=0,T131&gt;=1),OR(S131/T131&gt;$AI$2,T131/S131&gt;$AI$2))</formula>
    </cfRule>
  </conditionalFormatting>
  <conditionalFormatting sqref="T132">
    <cfRule type="expression" dxfId="2843" priority="403">
      <formula>IF(S132&lt;=0,AND(S132&lt;=0,T132&gt;=1),OR(S132/T132&gt;$AI$2,T132/S132&gt;$AI$2))</formula>
    </cfRule>
  </conditionalFormatting>
  <conditionalFormatting sqref="T133">
    <cfRule type="expression" dxfId="2842" priority="402">
      <formula>IF(S133&lt;=0,AND(S133&lt;=0,T133&gt;=1),OR(S133/T133&gt;$AI$2,T133/S133&gt;$AI$2))</formula>
    </cfRule>
  </conditionalFormatting>
  <conditionalFormatting sqref="T134">
    <cfRule type="expression" dxfId="2841" priority="401">
      <formula>IF(S134&lt;=0,AND(S134&lt;=0,T134&gt;=1),OR(S134/T134&gt;$AI$2,T134/S134&gt;$AI$2))</formula>
    </cfRule>
  </conditionalFormatting>
  <conditionalFormatting sqref="T135">
    <cfRule type="expression" dxfId="2840" priority="400">
      <formula>IF(S135&lt;=0,AND(S135&lt;=0,T135&gt;=1),OR(S135/T135&gt;$AI$2,T135/S135&gt;$AI$2))</formula>
    </cfRule>
  </conditionalFormatting>
  <conditionalFormatting sqref="T136">
    <cfRule type="expression" dxfId="2839" priority="399">
      <formula>IF(S136&lt;=0,AND(S136&lt;=0,T136&gt;=1),OR(S136/T136&gt;$AI$2,T136/S136&gt;$AI$2))</formula>
    </cfRule>
  </conditionalFormatting>
  <conditionalFormatting sqref="T137">
    <cfRule type="expression" dxfId="2838" priority="398">
      <formula>IF(S137&lt;=0,AND(S137&lt;=0,T137&gt;=1),OR(S137/T137&gt;$AI$2,T137/S137&gt;$AI$2))</formula>
    </cfRule>
  </conditionalFormatting>
  <conditionalFormatting sqref="T138">
    <cfRule type="expression" dxfId="2837" priority="397">
      <formula>IF(S138&lt;=0,AND(S138&lt;=0,T138&gt;=1),OR(S138/T138&gt;$AI$2,T138/S138&gt;$AI$2))</formula>
    </cfRule>
  </conditionalFormatting>
  <conditionalFormatting sqref="T139">
    <cfRule type="expression" dxfId="2836" priority="396">
      <formula>IF(S139&lt;=0,AND(S139&lt;=0,T139&gt;=1),OR(S139/T139&gt;$AI$2,T139/S139&gt;$AI$2))</formula>
    </cfRule>
  </conditionalFormatting>
  <conditionalFormatting sqref="T140">
    <cfRule type="expression" dxfId="2835" priority="395">
      <formula>IF(S140&lt;=0,AND(S140&lt;=0,T140&gt;=1),OR(S140/T140&gt;$AI$2,T140/S140&gt;$AI$2))</formula>
    </cfRule>
  </conditionalFormatting>
  <conditionalFormatting sqref="T141">
    <cfRule type="expression" dxfId="2834" priority="394">
      <formula>IF(S141&lt;=0,AND(S141&lt;=0,T141&gt;=1),OR(S141/T141&gt;$AI$2,T141/S141&gt;$AI$2))</formula>
    </cfRule>
  </conditionalFormatting>
  <conditionalFormatting sqref="T142">
    <cfRule type="expression" dxfId="2833" priority="393">
      <formula>IF(S142&lt;=0,AND(S142&lt;=0,T142&gt;=1),OR(S142/T142&gt;$AI$2,T142/S142&gt;$AI$2))</formula>
    </cfRule>
  </conditionalFormatting>
  <conditionalFormatting sqref="T143">
    <cfRule type="expression" dxfId="2832" priority="392">
      <formula>IF(S143&lt;=0,AND(S143&lt;=0,T143&gt;=1),OR(S143/T143&gt;$AI$2,T143/S143&gt;$AI$2))</formula>
    </cfRule>
  </conditionalFormatting>
  <conditionalFormatting sqref="T144">
    <cfRule type="expression" dxfId="2831" priority="391">
      <formula>IF(S144&lt;=0,AND(S144&lt;=0,T144&gt;=1),OR(S144/T144&gt;$AI$2,T144/S144&gt;$AI$2))</formula>
    </cfRule>
  </conditionalFormatting>
  <conditionalFormatting sqref="T145">
    <cfRule type="expression" dxfId="2830" priority="390">
      <formula>IF(S145&lt;=0,AND(S145&lt;=0,T145&gt;=1),OR(S145/T145&gt;$AI$2,T145/S145&gt;$AI$2))</formula>
    </cfRule>
  </conditionalFormatting>
  <conditionalFormatting sqref="T146">
    <cfRule type="expression" dxfId="2829" priority="389">
      <formula>IF(S146&lt;=0,AND(S146&lt;=0,T146&gt;=1),OR(S146/T146&gt;$AI$2,T146/S146&gt;$AI$2))</formula>
    </cfRule>
  </conditionalFormatting>
  <conditionalFormatting sqref="T147">
    <cfRule type="expression" dxfId="2828" priority="388">
      <formula>IF(S147&lt;=0,AND(S147&lt;=0,T147&gt;=1),OR(S147/T147&gt;$AI$2,T147/S147&gt;$AI$2))</formula>
    </cfRule>
  </conditionalFormatting>
  <conditionalFormatting sqref="T148">
    <cfRule type="expression" dxfId="2827" priority="387">
      <formula>IF(S148&lt;=0,AND(S148&lt;=0,T148&gt;=1),OR(S148/T148&gt;$AI$2,T148/S148&gt;$AI$2))</formula>
    </cfRule>
  </conditionalFormatting>
  <conditionalFormatting sqref="T149">
    <cfRule type="expression" dxfId="2826" priority="386">
      <formula>IF(S149&lt;=0,AND(S149&lt;=0,T149&gt;=1),OR(S149/T149&gt;$AI$2,T149/S149&gt;$AI$2))</formula>
    </cfRule>
  </conditionalFormatting>
  <conditionalFormatting sqref="T150">
    <cfRule type="expression" dxfId="2825" priority="385">
      <formula>IF(S150&lt;=0,AND(S150&lt;=0,T150&gt;=1),OR(S150/T150&gt;$AI$2,T150/S150&gt;$AI$2))</formula>
    </cfRule>
  </conditionalFormatting>
  <conditionalFormatting sqref="T151">
    <cfRule type="expression" dxfId="2824" priority="384">
      <formula>IF(S151&lt;=0,AND(S151&lt;=0,T151&gt;=1),OR(S151/T151&gt;$AI$2,T151/S151&gt;$AI$2))</formula>
    </cfRule>
  </conditionalFormatting>
  <conditionalFormatting sqref="T152">
    <cfRule type="expression" dxfId="2823" priority="383">
      <formula>IF(S152&lt;=0,AND(S152&lt;=0,T152&gt;=1),OR(S152/T152&gt;$AI$2,T152/S152&gt;$AI$2))</formula>
    </cfRule>
  </conditionalFormatting>
  <conditionalFormatting sqref="T153">
    <cfRule type="expression" dxfId="2822" priority="382">
      <formula>IF(S153&lt;=0,AND(S153&lt;=0,T153&gt;=1),OR(S153/T153&gt;$AI$2,T153/S153&gt;$AI$2))</formula>
    </cfRule>
  </conditionalFormatting>
  <conditionalFormatting sqref="T154">
    <cfRule type="expression" dxfId="2821" priority="381">
      <formula>IF(S154&lt;=0,AND(S154&lt;=0,T154&gt;=1),OR(S154/T154&gt;$AI$2,T154/S154&gt;$AI$2))</formula>
    </cfRule>
  </conditionalFormatting>
  <conditionalFormatting sqref="T155">
    <cfRule type="expression" dxfId="2820" priority="380">
      <formula>IF(S155&lt;=0,AND(S155&lt;=0,T155&gt;=1),OR(S155/T155&gt;$AI$2,T155/S155&gt;$AI$2))</formula>
    </cfRule>
  </conditionalFormatting>
  <conditionalFormatting sqref="T156">
    <cfRule type="expression" dxfId="2819" priority="379">
      <formula>IF(S156&lt;=0,AND(S156&lt;=0,T156&gt;=1),OR(S156/T156&gt;$AI$2,T156/S156&gt;$AI$2))</formula>
    </cfRule>
  </conditionalFormatting>
  <conditionalFormatting sqref="T157">
    <cfRule type="expression" dxfId="2818" priority="378">
      <formula>IF(S157&lt;=0,AND(S157&lt;=0,T157&gt;=1),OR(S157/T157&gt;$AI$2,T157/S157&gt;$AI$2))</formula>
    </cfRule>
  </conditionalFormatting>
  <conditionalFormatting sqref="T158">
    <cfRule type="expression" dxfId="2817" priority="377">
      <formula>IF(S158&lt;=0,AND(S158&lt;=0,T158&gt;=1),OR(S158/T158&gt;$AI$2,T158/S158&gt;$AI$2))</formula>
    </cfRule>
  </conditionalFormatting>
  <conditionalFormatting sqref="T159">
    <cfRule type="expression" dxfId="2816" priority="376">
      <formula>IF(S159&lt;=0,AND(S159&lt;=0,T159&gt;=1),OR(S159/T159&gt;$AI$2,T159/S159&gt;$AI$2))</formula>
    </cfRule>
  </conditionalFormatting>
  <conditionalFormatting sqref="T160">
    <cfRule type="expression" dxfId="2815" priority="375">
      <formula>IF(S160&lt;=0,AND(S160&lt;=0,T160&gt;=1),OR(S160/T160&gt;$AI$2,T160/S160&gt;$AI$2))</formula>
    </cfRule>
  </conditionalFormatting>
  <conditionalFormatting sqref="T161">
    <cfRule type="expression" dxfId="2814" priority="374">
      <formula>IF(S161&lt;=0,AND(S161&lt;=0,T161&gt;=1),OR(S161/T161&gt;$AI$2,T161/S161&gt;$AI$2))</formula>
    </cfRule>
  </conditionalFormatting>
  <conditionalFormatting sqref="T162">
    <cfRule type="expression" dxfId="2813" priority="373">
      <formula>IF(S162&lt;=0,AND(S162&lt;=0,T162&gt;=1),OR(S162/T162&gt;$AI$2,T162/S162&gt;$AI$2))</formula>
    </cfRule>
  </conditionalFormatting>
  <conditionalFormatting sqref="T163">
    <cfRule type="expression" dxfId="2812" priority="372">
      <formula>IF(S163&lt;=0,AND(S163&lt;=0,T163&gt;=1),OR(S163/T163&gt;$AI$2,T163/S163&gt;$AI$2))</formula>
    </cfRule>
  </conditionalFormatting>
  <conditionalFormatting sqref="T164">
    <cfRule type="expression" dxfId="2811" priority="371">
      <formula>IF(S164&lt;=0,AND(S164&lt;=0,T164&gt;=1),OR(S164/T164&gt;$AI$2,T164/S164&gt;$AI$2))</formula>
    </cfRule>
  </conditionalFormatting>
  <conditionalFormatting sqref="T165">
    <cfRule type="expression" dxfId="2810" priority="370">
      <formula>IF(S165&lt;=0,AND(S165&lt;=0,T165&gt;=1),OR(S165/T165&gt;$AI$2,T165/S165&gt;$AI$2))</formula>
    </cfRule>
  </conditionalFormatting>
  <conditionalFormatting sqref="T166">
    <cfRule type="expression" dxfId="2809" priority="369">
      <formula>IF(S166&lt;=0,AND(S166&lt;=0,T166&gt;=1),OR(S166/T166&gt;$AI$2,T166/S166&gt;$AI$2))</formula>
    </cfRule>
  </conditionalFormatting>
  <conditionalFormatting sqref="T167">
    <cfRule type="expression" dxfId="2808" priority="368">
      <formula>IF(S167&lt;=0,AND(S167&lt;=0,T167&gt;=1),OR(S167/T167&gt;$AI$2,T167/S167&gt;$AI$2))</formula>
    </cfRule>
  </conditionalFormatting>
  <conditionalFormatting sqref="T168">
    <cfRule type="expression" dxfId="2807" priority="367">
      <formula>IF(S168&lt;=0,AND(S168&lt;=0,T168&gt;=1),OR(S168/T168&gt;$AI$2,T168/S168&gt;$AI$2))</formula>
    </cfRule>
  </conditionalFormatting>
  <conditionalFormatting sqref="T169">
    <cfRule type="expression" dxfId="2806" priority="366">
      <formula>IF(S169&lt;=0,AND(S169&lt;=0,T169&gt;=1),OR(S169/T169&gt;$AI$2,T169/S169&gt;$AI$2))</formula>
    </cfRule>
  </conditionalFormatting>
  <conditionalFormatting sqref="T170">
    <cfRule type="expression" dxfId="2805" priority="365">
      <formula>IF(S170&lt;=0,AND(S170&lt;=0,T170&gt;=1),OR(S170/T170&gt;$AI$2,T170/S170&gt;$AI$2))</formula>
    </cfRule>
  </conditionalFormatting>
  <conditionalFormatting sqref="T171">
    <cfRule type="expression" dxfId="2804" priority="364">
      <formula>IF(S171&lt;=0,AND(S171&lt;=0,T171&gt;=1),OR(S171/T171&gt;$AI$2,T171/S171&gt;$AI$2))</formula>
    </cfRule>
  </conditionalFormatting>
  <conditionalFormatting sqref="T172">
    <cfRule type="expression" dxfId="2803" priority="363">
      <formula>IF(S172&lt;=0,AND(S172&lt;=0,T172&gt;=1),OR(S172/T172&gt;$AI$2,T172/S172&gt;$AI$2))</formula>
    </cfRule>
  </conditionalFormatting>
  <conditionalFormatting sqref="T173">
    <cfRule type="expression" dxfId="2802" priority="362">
      <formula>IF(S173&lt;=0,AND(S173&lt;=0,T173&gt;=1),OR(S173/T173&gt;$AI$2,T173/S173&gt;$AI$2))</formula>
    </cfRule>
  </conditionalFormatting>
  <conditionalFormatting sqref="T174">
    <cfRule type="expression" dxfId="2801" priority="361">
      <formula>IF(S174&lt;=0,AND(S174&lt;=0,T174&gt;=1),OR(S174/T174&gt;$AI$2,T174/S174&gt;$AI$2))</formula>
    </cfRule>
  </conditionalFormatting>
  <conditionalFormatting sqref="T175">
    <cfRule type="expression" dxfId="2800" priority="360">
      <formula>IF(S175&lt;=0,AND(S175&lt;=0,T175&gt;=1),OR(S175/T175&gt;$AI$2,T175/S175&gt;$AI$2))</formula>
    </cfRule>
  </conditionalFormatting>
  <conditionalFormatting sqref="T176">
    <cfRule type="expression" dxfId="2799" priority="359">
      <formula>IF(S176&lt;=0,AND(S176&lt;=0,T176&gt;=1),OR(S176/T176&gt;$AI$2,T176/S176&gt;$AI$2))</formula>
    </cfRule>
  </conditionalFormatting>
  <conditionalFormatting sqref="T177">
    <cfRule type="expression" dxfId="2798" priority="358">
      <formula>IF(S177&lt;=0,AND(S177&lt;=0,T177&gt;=1),OR(S177/T177&gt;$AI$2,T177/S177&gt;$AI$2))</formula>
    </cfRule>
  </conditionalFormatting>
  <conditionalFormatting sqref="T178">
    <cfRule type="expression" dxfId="2797" priority="357">
      <formula>IF(S178&lt;=0,AND(S178&lt;=0,T178&gt;=1),OR(S178/T178&gt;$AI$2,T178/S178&gt;$AI$2))</formula>
    </cfRule>
  </conditionalFormatting>
  <conditionalFormatting sqref="T179">
    <cfRule type="expression" dxfId="2796" priority="356">
      <formula>IF(S179&lt;=0,AND(S179&lt;=0,T179&gt;=1),OR(S179/T179&gt;$AI$2,T179/S179&gt;$AI$2))</formula>
    </cfRule>
  </conditionalFormatting>
  <conditionalFormatting sqref="T180">
    <cfRule type="expression" dxfId="2795" priority="355">
      <formula>IF(S180&lt;=0,AND(S180&lt;=0,T180&gt;=1),OR(S180/T180&gt;$AI$2,T180/S180&gt;$AI$2))</formula>
    </cfRule>
  </conditionalFormatting>
  <conditionalFormatting sqref="T181">
    <cfRule type="expression" dxfId="2794" priority="354">
      <formula>IF(S181&lt;=0,AND(S181&lt;=0,T181&gt;=1),OR(S181/T181&gt;$AI$2,T181/S181&gt;$AI$2))</formula>
    </cfRule>
  </conditionalFormatting>
  <conditionalFormatting sqref="T182">
    <cfRule type="expression" dxfId="2793" priority="353">
      <formula>IF(S182&lt;=0,AND(S182&lt;=0,T182&gt;=1),OR(S182/T182&gt;$AI$2,T182/S182&gt;$AI$2))</formula>
    </cfRule>
  </conditionalFormatting>
  <conditionalFormatting sqref="T183">
    <cfRule type="expression" dxfId="2792" priority="352">
      <formula>IF(S183&lt;=0,AND(S183&lt;=0,T183&gt;=1),OR(S183/T183&gt;$AI$2,T183/S183&gt;$AI$2))</formula>
    </cfRule>
  </conditionalFormatting>
  <conditionalFormatting sqref="T184">
    <cfRule type="expression" dxfId="2791" priority="351">
      <formula>IF(S184&lt;=0,AND(S184&lt;=0,T184&gt;=1),OR(S184/T184&gt;$AI$2,T184/S184&gt;$AI$2))</formula>
    </cfRule>
  </conditionalFormatting>
  <conditionalFormatting sqref="T185">
    <cfRule type="expression" dxfId="2790" priority="350">
      <formula>IF(S185&lt;=0,AND(S185&lt;=0,T185&gt;=1),OR(S185/T185&gt;$AI$2,T185/S185&gt;$AI$2))</formula>
    </cfRule>
  </conditionalFormatting>
  <conditionalFormatting sqref="T130:T185">
    <cfRule type="expression" dxfId="2789" priority="349">
      <formula>$AT$1=2</formula>
    </cfRule>
  </conditionalFormatting>
  <conditionalFormatting sqref="V129">
    <cfRule type="expression" dxfId="2788" priority="348">
      <formula>IF(U129&lt;=0,AND(U129&lt;=0,V129&gt;=1),OR(U129/V129&gt;$AI$2,V129/U129&gt;$AI$2))</formula>
    </cfRule>
  </conditionalFormatting>
  <conditionalFormatting sqref="V130">
    <cfRule type="expression" dxfId="2787" priority="347">
      <formula>IF(U130&lt;=0,AND(U130&lt;=0,V130&gt;=1),OR(U130/V130&gt;$AI$2,V130/U130&gt;$AI$2))</formula>
    </cfRule>
  </conditionalFormatting>
  <conditionalFormatting sqref="V131">
    <cfRule type="expression" dxfId="2786" priority="346">
      <formula>IF(U131&lt;=0,AND(U131&lt;=0,V131&gt;=1),OR(U131/V131&gt;$AI$2,V131/U131&gt;$AI$2))</formula>
    </cfRule>
  </conditionalFormatting>
  <conditionalFormatting sqref="V132">
    <cfRule type="expression" dxfId="2785" priority="345">
      <formula>IF(U132&lt;=0,AND(U132&lt;=0,V132&gt;=1),OR(U132/V132&gt;$AI$2,V132/U132&gt;$AI$2))</formula>
    </cfRule>
  </conditionalFormatting>
  <conditionalFormatting sqref="V133">
    <cfRule type="expression" dxfId="2784" priority="344">
      <formula>IF(U133&lt;=0,AND(U133&lt;=0,V133&gt;=1),OR(U133/V133&gt;$AI$2,V133/U133&gt;$AI$2))</formula>
    </cfRule>
  </conditionalFormatting>
  <conditionalFormatting sqref="V134">
    <cfRule type="expression" dxfId="2783" priority="343">
      <formula>IF(U134&lt;=0,AND(U134&lt;=0,V134&gt;=1),OR(U134/V134&gt;$AI$2,V134/U134&gt;$AI$2))</formula>
    </cfRule>
  </conditionalFormatting>
  <conditionalFormatting sqref="V135">
    <cfRule type="expression" dxfId="2782" priority="342">
      <formula>IF(U135&lt;=0,AND(U135&lt;=0,V135&gt;=1),OR(U135/V135&gt;$AI$2,V135/U135&gt;$AI$2))</formula>
    </cfRule>
  </conditionalFormatting>
  <conditionalFormatting sqref="V136">
    <cfRule type="expression" dxfId="2781" priority="341">
      <formula>IF(U136&lt;=0,AND(U136&lt;=0,V136&gt;=1),OR(U136/V136&gt;$AI$2,V136/U136&gt;$AI$2))</formula>
    </cfRule>
  </conditionalFormatting>
  <conditionalFormatting sqref="V137">
    <cfRule type="expression" dxfId="2780" priority="340">
      <formula>IF(U137&lt;=0,AND(U137&lt;=0,V137&gt;=1),OR(U137/V137&gt;$AI$2,V137/U137&gt;$AI$2))</formula>
    </cfRule>
  </conditionalFormatting>
  <conditionalFormatting sqref="V138">
    <cfRule type="expression" dxfId="2779" priority="339">
      <formula>IF(U138&lt;=0,AND(U138&lt;=0,V138&gt;=1),OR(U138/V138&gt;$AI$2,V138/U138&gt;$AI$2))</formula>
    </cfRule>
  </conditionalFormatting>
  <conditionalFormatting sqref="V139">
    <cfRule type="expression" dxfId="2778" priority="338">
      <formula>IF(U139&lt;=0,AND(U139&lt;=0,V139&gt;=1),OR(U139/V139&gt;$AI$2,V139/U139&gt;$AI$2))</formula>
    </cfRule>
  </conditionalFormatting>
  <conditionalFormatting sqref="V140">
    <cfRule type="expression" dxfId="2777" priority="337">
      <formula>IF(U140&lt;=0,AND(U140&lt;=0,V140&gt;=1),OR(U140/V140&gt;$AI$2,V140/U140&gt;$AI$2))</formula>
    </cfRule>
  </conditionalFormatting>
  <conditionalFormatting sqref="V141">
    <cfRule type="expression" dxfId="2776" priority="336">
      <formula>IF(U141&lt;=0,AND(U141&lt;=0,V141&gt;=1),OR(U141/V141&gt;$AI$2,V141/U141&gt;$AI$2))</formula>
    </cfRule>
  </conditionalFormatting>
  <conditionalFormatting sqref="V142">
    <cfRule type="expression" dxfId="2775" priority="335">
      <formula>IF(U142&lt;=0,AND(U142&lt;=0,V142&gt;=1),OR(U142/V142&gt;$AI$2,V142/U142&gt;$AI$2))</formula>
    </cfRule>
  </conditionalFormatting>
  <conditionalFormatting sqref="V143">
    <cfRule type="expression" dxfId="2774" priority="334">
      <formula>IF(U143&lt;=0,AND(U143&lt;=0,V143&gt;=1),OR(U143/V143&gt;$AI$2,V143/U143&gt;$AI$2))</formula>
    </cfRule>
  </conditionalFormatting>
  <conditionalFormatting sqref="V144">
    <cfRule type="expression" dxfId="2773" priority="333">
      <formula>IF(U144&lt;=0,AND(U144&lt;=0,V144&gt;=1),OR(U144/V144&gt;$AI$2,V144/U144&gt;$AI$2))</formula>
    </cfRule>
  </conditionalFormatting>
  <conditionalFormatting sqref="V145">
    <cfRule type="expression" dxfId="2772" priority="332">
      <formula>IF(U145&lt;=0,AND(U145&lt;=0,V145&gt;=1),OR(U145/V145&gt;$AI$2,V145/U145&gt;$AI$2))</formula>
    </cfRule>
  </conditionalFormatting>
  <conditionalFormatting sqref="V146">
    <cfRule type="expression" dxfId="2771" priority="331">
      <formula>IF(U146&lt;=0,AND(U146&lt;=0,V146&gt;=1),OR(U146/V146&gt;$AI$2,V146/U146&gt;$AI$2))</formula>
    </cfRule>
  </conditionalFormatting>
  <conditionalFormatting sqref="V147">
    <cfRule type="expression" dxfId="2770" priority="330">
      <formula>IF(U147&lt;=0,AND(U147&lt;=0,V147&gt;=1),OR(U147/V147&gt;$AI$2,V147/U147&gt;$AI$2))</formula>
    </cfRule>
  </conditionalFormatting>
  <conditionalFormatting sqref="V148">
    <cfRule type="expression" dxfId="2769" priority="329">
      <formula>IF(U148&lt;=0,AND(U148&lt;=0,V148&gt;=1),OR(U148/V148&gt;$AI$2,V148/U148&gt;$AI$2))</formula>
    </cfRule>
  </conditionalFormatting>
  <conditionalFormatting sqref="V149">
    <cfRule type="expression" dxfId="2768" priority="328">
      <formula>IF(U149&lt;=0,AND(U149&lt;=0,V149&gt;=1),OR(U149/V149&gt;$AI$2,V149/U149&gt;$AI$2))</formula>
    </cfRule>
  </conditionalFormatting>
  <conditionalFormatting sqref="V150">
    <cfRule type="expression" dxfId="2767" priority="327">
      <formula>IF(U150&lt;=0,AND(U150&lt;=0,V150&gt;=1),OR(U150/V150&gt;$AI$2,V150/U150&gt;$AI$2))</formula>
    </cfRule>
  </conditionalFormatting>
  <conditionalFormatting sqref="V151">
    <cfRule type="expression" dxfId="2766" priority="326">
      <formula>IF(U151&lt;=0,AND(U151&lt;=0,V151&gt;=1),OR(U151/V151&gt;$AI$2,V151/U151&gt;$AI$2))</formula>
    </cfRule>
  </conditionalFormatting>
  <conditionalFormatting sqref="V152">
    <cfRule type="expression" dxfId="2765" priority="325">
      <formula>IF(U152&lt;=0,AND(U152&lt;=0,V152&gt;=1),OR(U152/V152&gt;$AI$2,V152/U152&gt;$AI$2))</formula>
    </cfRule>
  </conditionalFormatting>
  <conditionalFormatting sqref="V153">
    <cfRule type="expression" dxfId="2764" priority="324">
      <formula>IF(U153&lt;=0,AND(U153&lt;=0,V153&gt;=1),OR(U153/V153&gt;$AI$2,V153/U153&gt;$AI$2))</formula>
    </cfRule>
  </conditionalFormatting>
  <conditionalFormatting sqref="V154">
    <cfRule type="expression" dxfId="2763" priority="323">
      <formula>IF(U154&lt;=0,AND(U154&lt;=0,V154&gt;=1),OR(U154/V154&gt;$AI$2,V154/U154&gt;$AI$2))</formula>
    </cfRule>
  </conditionalFormatting>
  <conditionalFormatting sqref="V155">
    <cfRule type="expression" dxfId="2762" priority="322">
      <formula>IF(U155&lt;=0,AND(U155&lt;=0,V155&gt;=1),OR(U155/V155&gt;$AI$2,V155/U155&gt;$AI$2))</formula>
    </cfRule>
  </conditionalFormatting>
  <conditionalFormatting sqref="V156">
    <cfRule type="expression" dxfId="2761" priority="321">
      <formula>IF(U156&lt;=0,AND(U156&lt;=0,V156&gt;=1),OR(U156/V156&gt;$AI$2,V156/U156&gt;$AI$2))</formula>
    </cfRule>
  </conditionalFormatting>
  <conditionalFormatting sqref="V157">
    <cfRule type="expression" dxfId="2760" priority="320">
      <formula>IF(U157&lt;=0,AND(U157&lt;=0,V157&gt;=1),OR(U157/V157&gt;$AI$2,V157/U157&gt;$AI$2))</formula>
    </cfRule>
  </conditionalFormatting>
  <conditionalFormatting sqref="V158">
    <cfRule type="expression" dxfId="2759" priority="319">
      <formula>IF(U158&lt;=0,AND(U158&lt;=0,V158&gt;=1),OR(U158/V158&gt;$AI$2,V158/U158&gt;$AI$2))</formula>
    </cfRule>
  </conditionalFormatting>
  <conditionalFormatting sqref="V159">
    <cfRule type="expression" dxfId="2758" priority="318">
      <formula>IF(U159&lt;=0,AND(U159&lt;=0,V159&gt;=1),OR(U159/V159&gt;$AI$2,V159/U159&gt;$AI$2))</formula>
    </cfRule>
  </conditionalFormatting>
  <conditionalFormatting sqref="V160">
    <cfRule type="expression" dxfId="2757" priority="317">
      <formula>IF(U160&lt;=0,AND(U160&lt;=0,V160&gt;=1),OR(U160/V160&gt;$AI$2,V160/U160&gt;$AI$2))</formula>
    </cfRule>
  </conditionalFormatting>
  <conditionalFormatting sqref="V161">
    <cfRule type="expression" dxfId="2756" priority="316">
      <formula>IF(U161&lt;=0,AND(U161&lt;=0,V161&gt;=1),OR(U161/V161&gt;$AI$2,V161/U161&gt;$AI$2))</formula>
    </cfRule>
  </conditionalFormatting>
  <conditionalFormatting sqref="V162">
    <cfRule type="expression" dxfId="2755" priority="315">
      <formula>IF(U162&lt;=0,AND(U162&lt;=0,V162&gt;=1),OR(U162/V162&gt;$AI$2,V162/U162&gt;$AI$2))</formula>
    </cfRule>
  </conditionalFormatting>
  <conditionalFormatting sqref="V163">
    <cfRule type="expression" dxfId="2754" priority="314">
      <formula>IF(U163&lt;=0,AND(U163&lt;=0,V163&gt;=1),OR(U163/V163&gt;$AI$2,V163/U163&gt;$AI$2))</formula>
    </cfRule>
  </conditionalFormatting>
  <conditionalFormatting sqref="V164">
    <cfRule type="expression" dxfId="2753" priority="313">
      <formula>IF(U164&lt;=0,AND(U164&lt;=0,V164&gt;=1),OR(U164/V164&gt;$AI$2,V164/U164&gt;$AI$2))</formula>
    </cfRule>
  </conditionalFormatting>
  <conditionalFormatting sqref="V165">
    <cfRule type="expression" dxfId="2752" priority="312">
      <formula>IF(U165&lt;=0,AND(U165&lt;=0,V165&gt;=1),OR(U165/V165&gt;$AI$2,V165/U165&gt;$AI$2))</formula>
    </cfRule>
  </conditionalFormatting>
  <conditionalFormatting sqref="V166">
    <cfRule type="expression" dxfId="2751" priority="311">
      <formula>IF(U166&lt;=0,AND(U166&lt;=0,V166&gt;=1),OR(U166/V166&gt;$AI$2,V166/U166&gt;$AI$2))</formula>
    </cfRule>
  </conditionalFormatting>
  <conditionalFormatting sqref="V167">
    <cfRule type="expression" dxfId="2750" priority="310">
      <formula>IF(U167&lt;=0,AND(U167&lt;=0,V167&gt;=1),OR(U167/V167&gt;$AI$2,V167/U167&gt;$AI$2))</formula>
    </cfRule>
  </conditionalFormatting>
  <conditionalFormatting sqref="V168">
    <cfRule type="expression" dxfId="2749" priority="309">
      <formula>IF(U168&lt;=0,AND(U168&lt;=0,V168&gt;=1),OR(U168/V168&gt;$AI$2,V168/U168&gt;$AI$2))</formula>
    </cfRule>
  </conditionalFormatting>
  <conditionalFormatting sqref="V169">
    <cfRule type="expression" dxfId="2748" priority="308">
      <formula>IF(U169&lt;=0,AND(U169&lt;=0,V169&gt;=1),OR(U169/V169&gt;$AI$2,V169/U169&gt;$AI$2))</formula>
    </cfRule>
  </conditionalFormatting>
  <conditionalFormatting sqref="V170">
    <cfRule type="expression" dxfId="2747" priority="307">
      <formula>IF(U170&lt;=0,AND(U170&lt;=0,V170&gt;=1),OR(U170/V170&gt;$AI$2,V170/U170&gt;$AI$2))</formula>
    </cfRule>
  </conditionalFormatting>
  <conditionalFormatting sqref="V171">
    <cfRule type="expression" dxfId="2746" priority="306">
      <formula>IF(U171&lt;=0,AND(U171&lt;=0,V171&gt;=1),OR(U171/V171&gt;$AI$2,V171/U171&gt;$AI$2))</formula>
    </cfRule>
  </conditionalFormatting>
  <conditionalFormatting sqref="V172">
    <cfRule type="expression" dxfId="2745" priority="305">
      <formula>IF(U172&lt;=0,AND(U172&lt;=0,V172&gt;=1),OR(U172/V172&gt;$AI$2,V172/U172&gt;$AI$2))</formula>
    </cfRule>
  </conditionalFormatting>
  <conditionalFormatting sqref="V173">
    <cfRule type="expression" dxfId="2744" priority="304">
      <formula>IF(U173&lt;=0,AND(U173&lt;=0,V173&gt;=1),OR(U173/V173&gt;$AI$2,V173/U173&gt;$AI$2))</formula>
    </cfRule>
  </conditionalFormatting>
  <conditionalFormatting sqref="V174">
    <cfRule type="expression" dxfId="2743" priority="303">
      <formula>IF(U174&lt;=0,AND(U174&lt;=0,V174&gt;=1),OR(U174/V174&gt;$AI$2,V174/U174&gt;$AI$2))</formula>
    </cfRule>
  </conditionalFormatting>
  <conditionalFormatting sqref="V175">
    <cfRule type="expression" dxfId="2742" priority="302">
      <formula>IF(U175&lt;=0,AND(U175&lt;=0,V175&gt;=1),OR(U175/V175&gt;$AI$2,V175/U175&gt;$AI$2))</formula>
    </cfRule>
  </conditionalFormatting>
  <conditionalFormatting sqref="V176">
    <cfRule type="expression" dxfId="2741" priority="301">
      <formula>IF(U176&lt;=0,AND(U176&lt;=0,V176&gt;=1),OR(U176/V176&gt;$AI$2,V176/U176&gt;$AI$2))</formula>
    </cfRule>
  </conditionalFormatting>
  <conditionalFormatting sqref="V177">
    <cfRule type="expression" dxfId="2740" priority="300">
      <formula>IF(U177&lt;=0,AND(U177&lt;=0,V177&gt;=1),OR(U177/V177&gt;$AI$2,V177/U177&gt;$AI$2))</formula>
    </cfRule>
  </conditionalFormatting>
  <conditionalFormatting sqref="V178">
    <cfRule type="expression" dxfId="2739" priority="299">
      <formula>IF(U178&lt;=0,AND(U178&lt;=0,V178&gt;=1),OR(U178/V178&gt;$AI$2,V178/U178&gt;$AI$2))</formula>
    </cfRule>
  </conditionalFormatting>
  <conditionalFormatting sqref="V179">
    <cfRule type="expression" dxfId="2738" priority="298">
      <formula>IF(U179&lt;=0,AND(U179&lt;=0,V179&gt;=1),OR(U179/V179&gt;$AI$2,V179/U179&gt;$AI$2))</formula>
    </cfRule>
  </conditionalFormatting>
  <conditionalFormatting sqref="V180">
    <cfRule type="expression" dxfId="2737" priority="297">
      <formula>IF(U180&lt;=0,AND(U180&lt;=0,V180&gt;=1),OR(U180/V180&gt;$AI$2,V180/U180&gt;$AI$2))</formula>
    </cfRule>
  </conditionalFormatting>
  <conditionalFormatting sqref="V181">
    <cfRule type="expression" dxfId="2736" priority="296">
      <formula>IF(U181&lt;=0,AND(U181&lt;=0,V181&gt;=1),OR(U181/V181&gt;$AI$2,V181/U181&gt;$AI$2))</formula>
    </cfRule>
  </conditionalFormatting>
  <conditionalFormatting sqref="V182">
    <cfRule type="expression" dxfId="2735" priority="295">
      <formula>IF(U182&lt;=0,AND(U182&lt;=0,V182&gt;=1),OR(U182/V182&gt;$AI$2,V182/U182&gt;$AI$2))</formula>
    </cfRule>
  </conditionalFormatting>
  <conditionalFormatting sqref="V183">
    <cfRule type="expression" dxfId="2734" priority="294">
      <formula>IF(U183&lt;=0,AND(U183&lt;=0,V183&gt;=1),OR(U183/V183&gt;$AI$2,V183/U183&gt;$AI$2))</formula>
    </cfRule>
  </conditionalFormatting>
  <conditionalFormatting sqref="V184">
    <cfRule type="expression" dxfId="2733" priority="293">
      <formula>IF(U184&lt;=0,AND(U184&lt;=0,V184&gt;=1),OR(U184/V184&gt;$AI$2,V184/U184&gt;$AI$2))</formula>
    </cfRule>
  </conditionalFormatting>
  <conditionalFormatting sqref="V185">
    <cfRule type="expression" dxfId="2732" priority="292">
      <formula>IF(U185&lt;=0,AND(U185&lt;=0,V185&gt;=1),OR(U185/V185&gt;$AI$2,V185/U185&gt;$AI$2))</formula>
    </cfRule>
  </conditionalFormatting>
  <conditionalFormatting sqref="V130:V185">
    <cfRule type="expression" dxfId="2731" priority="291">
      <formula>$AT$1=2</formula>
    </cfRule>
  </conditionalFormatting>
  <conditionalFormatting sqref="X129">
    <cfRule type="expression" dxfId="2730" priority="290">
      <formula>IF(W129&lt;=0,AND(W129&lt;=0,X129&gt;=1),OR(W129/X129&gt;$AI$2,X129/W129&gt;$AI$2))</formula>
    </cfRule>
  </conditionalFormatting>
  <conditionalFormatting sqref="X130">
    <cfRule type="expression" dxfId="2729" priority="289">
      <formula>IF(W130&lt;=0,AND(W130&lt;=0,X130&gt;=1),OR(W130/X130&gt;$AI$2,X130/W130&gt;$AI$2))</formula>
    </cfRule>
  </conditionalFormatting>
  <conditionalFormatting sqref="X131">
    <cfRule type="expression" dxfId="2728" priority="288">
      <formula>IF(W131&lt;=0,AND(W131&lt;=0,X131&gt;=1),OR(W131/X131&gt;$AI$2,X131/W131&gt;$AI$2))</formula>
    </cfRule>
  </conditionalFormatting>
  <conditionalFormatting sqref="X132">
    <cfRule type="expression" dxfId="2727" priority="287">
      <formula>IF(W132&lt;=0,AND(W132&lt;=0,X132&gt;=1),OR(W132/X132&gt;$AI$2,X132/W132&gt;$AI$2))</formula>
    </cfRule>
  </conditionalFormatting>
  <conditionalFormatting sqref="X133">
    <cfRule type="expression" dxfId="2726" priority="286">
      <formula>IF(W133&lt;=0,AND(W133&lt;=0,X133&gt;=1),OR(W133/X133&gt;$AI$2,X133/W133&gt;$AI$2))</formula>
    </cfRule>
  </conditionalFormatting>
  <conditionalFormatting sqref="X134">
    <cfRule type="expression" dxfId="2725" priority="285">
      <formula>IF(W134&lt;=0,AND(W134&lt;=0,X134&gt;=1),OR(W134/X134&gt;$AI$2,X134/W134&gt;$AI$2))</formula>
    </cfRule>
  </conditionalFormatting>
  <conditionalFormatting sqref="X135">
    <cfRule type="expression" dxfId="2724" priority="284">
      <formula>IF(W135&lt;=0,AND(W135&lt;=0,X135&gt;=1),OR(W135/X135&gt;$AI$2,X135/W135&gt;$AI$2))</formula>
    </cfRule>
  </conditionalFormatting>
  <conditionalFormatting sqref="X136">
    <cfRule type="expression" dxfId="2723" priority="283">
      <formula>IF(W136&lt;=0,AND(W136&lt;=0,X136&gt;=1),OR(W136/X136&gt;$AI$2,X136/W136&gt;$AI$2))</formula>
    </cfRule>
  </conditionalFormatting>
  <conditionalFormatting sqref="X137">
    <cfRule type="expression" dxfId="2722" priority="282">
      <formula>IF(W137&lt;=0,AND(W137&lt;=0,X137&gt;=1),OR(W137/X137&gt;$AI$2,X137/W137&gt;$AI$2))</formula>
    </cfRule>
  </conditionalFormatting>
  <conditionalFormatting sqref="X138">
    <cfRule type="expression" dxfId="2721" priority="281">
      <formula>IF(W138&lt;=0,AND(W138&lt;=0,X138&gt;=1),OR(W138/X138&gt;$AI$2,X138/W138&gt;$AI$2))</formula>
    </cfRule>
  </conditionalFormatting>
  <conditionalFormatting sqref="X139">
    <cfRule type="expression" dxfId="2720" priority="280">
      <formula>IF(W139&lt;=0,AND(W139&lt;=0,X139&gt;=1),OR(W139/X139&gt;$AI$2,X139/W139&gt;$AI$2))</formula>
    </cfRule>
  </conditionalFormatting>
  <conditionalFormatting sqref="X140">
    <cfRule type="expression" dxfId="2719" priority="279">
      <formula>IF(W140&lt;=0,AND(W140&lt;=0,X140&gt;=1),OR(W140/X140&gt;$AI$2,X140/W140&gt;$AI$2))</formula>
    </cfRule>
  </conditionalFormatting>
  <conditionalFormatting sqref="X141">
    <cfRule type="expression" dxfId="2718" priority="278">
      <formula>IF(W141&lt;=0,AND(W141&lt;=0,X141&gt;=1),OR(W141/X141&gt;$AI$2,X141/W141&gt;$AI$2))</formula>
    </cfRule>
  </conditionalFormatting>
  <conditionalFormatting sqref="X142">
    <cfRule type="expression" dxfId="2717" priority="277">
      <formula>IF(W142&lt;=0,AND(W142&lt;=0,X142&gt;=1),OR(W142/X142&gt;$AI$2,X142/W142&gt;$AI$2))</formula>
    </cfRule>
  </conditionalFormatting>
  <conditionalFormatting sqref="X143">
    <cfRule type="expression" dxfId="2716" priority="276">
      <formula>IF(W143&lt;=0,AND(W143&lt;=0,X143&gt;=1),OR(W143/X143&gt;$AI$2,X143/W143&gt;$AI$2))</formula>
    </cfRule>
  </conditionalFormatting>
  <conditionalFormatting sqref="X144">
    <cfRule type="expression" dxfId="2715" priority="275">
      <formula>IF(W144&lt;=0,AND(W144&lt;=0,X144&gt;=1),OR(W144/X144&gt;$AI$2,X144/W144&gt;$AI$2))</formula>
    </cfRule>
  </conditionalFormatting>
  <conditionalFormatting sqref="X145">
    <cfRule type="expression" dxfId="2714" priority="274">
      <formula>IF(W145&lt;=0,AND(W145&lt;=0,X145&gt;=1),OR(W145/X145&gt;$AI$2,X145/W145&gt;$AI$2))</formula>
    </cfRule>
  </conditionalFormatting>
  <conditionalFormatting sqref="X146">
    <cfRule type="expression" dxfId="2713" priority="273">
      <formula>IF(W146&lt;=0,AND(W146&lt;=0,X146&gt;=1),OR(W146/X146&gt;$AI$2,X146/W146&gt;$AI$2))</formula>
    </cfRule>
  </conditionalFormatting>
  <conditionalFormatting sqref="X147">
    <cfRule type="expression" dxfId="2712" priority="272">
      <formula>IF(W147&lt;=0,AND(W147&lt;=0,X147&gt;=1),OR(W147/X147&gt;$AI$2,X147/W147&gt;$AI$2))</formula>
    </cfRule>
  </conditionalFormatting>
  <conditionalFormatting sqref="X148">
    <cfRule type="expression" dxfId="2711" priority="271">
      <formula>IF(W148&lt;=0,AND(W148&lt;=0,X148&gt;=1),OR(W148/X148&gt;$AI$2,X148/W148&gt;$AI$2))</formula>
    </cfRule>
  </conditionalFormatting>
  <conditionalFormatting sqref="X149">
    <cfRule type="expression" dxfId="2710" priority="270">
      <formula>IF(W149&lt;=0,AND(W149&lt;=0,X149&gt;=1),OR(W149/X149&gt;$AI$2,X149/W149&gt;$AI$2))</formula>
    </cfRule>
  </conditionalFormatting>
  <conditionalFormatting sqref="X150">
    <cfRule type="expression" dxfId="2709" priority="269">
      <formula>IF(W150&lt;=0,AND(W150&lt;=0,X150&gt;=1),OR(W150/X150&gt;$AI$2,X150/W150&gt;$AI$2))</formula>
    </cfRule>
  </conditionalFormatting>
  <conditionalFormatting sqref="X151">
    <cfRule type="expression" dxfId="2708" priority="268">
      <formula>IF(W151&lt;=0,AND(W151&lt;=0,X151&gt;=1),OR(W151/X151&gt;$AI$2,X151/W151&gt;$AI$2))</formula>
    </cfRule>
  </conditionalFormatting>
  <conditionalFormatting sqref="X152">
    <cfRule type="expression" dxfId="2707" priority="267">
      <formula>IF(W152&lt;=0,AND(W152&lt;=0,X152&gt;=1),OR(W152/X152&gt;$AI$2,X152/W152&gt;$AI$2))</formula>
    </cfRule>
  </conditionalFormatting>
  <conditionalFormatting sqref="X153">
    <cfRule type="expression" dxfId="2706" priority="266">
      <formula>IF(W153&lt;=0,AND(W153&lt;=0,X153&gt;=1),OR(W153/X153&gt;$AI$2,X153/W153&gt;$AI$2))</formula>
    </cfRule>
  </conditionalFormatting>
  <conditionalFormatting sqref="X154">
    <cfRule type="expression" dxfId="2705" priority="265">
      <formula>IF(W154&lt;=0,AND(W154&lt;=0,X154&gt;=1),OR(W154/X154&gt;$AI$2,X154/W154&gt;$AI$2))</formula>
    </cfRule>
  </conditionalFormatting>
  <conditionalFormatting sqref="X155">
    <cfRule type="expression" dxfId="2704" priority="264">
      <formula>IF(W155&lt;=0,AND(W155&lt;=0,X155&gt;=1),OR(W155/X155&gt;$AI$2,X155/W155&gt;$AI$2))</formula>
    </cfRule>
  </conditionalFormatting>
  <conditionalFormatting sqref="X156">
    <cfRule type="expression" dxfId="2703" priority="263">
      <formula>IF(W156&lt;=0,AND(W156&lt;=0,X156&gt;=1),OR(W156/X156&gt;$AI$2,X156/W156&gt;$AI$2))</formula>
    </cfRule>
  </conditionalFormatting>
  <conditionalFormatting sqref="X157">
    <cfRule type="expression" dxfId="2702" priority="262">
      <formula>IF(W157&lt;=0,AND(W157&lt;=0,X157&gt;=1),OR(W157/X157&gt;$AI$2,X157/W157&gt;$AI$2))</formula>
    </cfRule>
  </conditionalFormatting>
  <conditionalFormatting sqref="X158">
    <cfRule type="expression" dxfId="2701" priority="261">
      <formula>IF(W158&lt;=0,AND(W158&lt;=0,X158&gt;=1),OR(W158/X158&gt;$AI$2,X158/W158&gt;$AI$2))</formula>
    </cfRule>
  </conditionalFormatting>
  <conditionalFormatting sqref="X159">
    <cfRule type="expression" dxfId="2700" priority="260">
      <formula>IF(W159&lt;=0,AND(W159&lt;=0,X159&gt;=1),OR(W159/X159&gt;$AI$2,X159/W159&gt;$AI$2))</formula>
    </cfRule>
  </conditionalFormatting>
  <conditionalFormatting sqref="X160">
    <cfRule type="expression" dxfId="2699" priority="259">
      <formula>IF(W160&lt;=0,AND(W160&lt;=0,X160&gt;=1),OR(W160/X160&gt;$AI$2,X160/W160&gt;$AI$2))</formula>
    </cfRule>
  </conditionalFormatting>
  <conditionalFormatting sqref="X161">
    <cfRule type="expression" dxfId="2698" priority="258">
      <formula>IF(W161&lt;=0,AND(W161&lt;=0,X161&gt;=1),OR(W161/X161&gt;$AI$2,X161/W161&gt;$AI$2))</formula>
    </cfRule>
  </conditionalFormatting>
  <conditionalFormatting sqref="X162">
    <cfRule type="expression" dxfId="2697" priority="257">
      <formula>IF(W162&lt;=0,AND(W162&lt;=0,X162&gt;=1),OR(W162/X162&gt;$AI$2,X162/W162&gt;$AI$2))</formula>
    </cfRule>
  </conditionalFormatting>
  <conditionalFormatting sqref="X163">
    <cfRule type="expression" dxfId="2696" priority="256">
      <formula>IF(W163&lt;=0,AND(W163&lt;=0,X163&gt;=1),OR(W163/X163&gt;$AI$2,X163/W163&gt;$AI$2))</formula>
    </cfRule>
  </conditionalFormatting>
  <conditionalFormatting sqref="X164">
    <cfRule type="expression" dxfId="2695" priority="255">
      <formula>IF(W164&lt;=0,AND(W164&lt;=0,X164&gt;=1),OR(W164/X164&gt;$AI$2,X164/W164&gt;$AI$2))</formula>
    </cfRule>
  </conditionalFormatting>
  <conditionalFormatting sqref="X165">
    <cfRule type="expression" dxfId="2694" priority="254">
      <formula>IF(W165&lt;=0,AND(W165&lt;=0,X165&gt;=1),OR(W165/X165&gt;$AI$2,X165/W165&gt;$AI$2))</formula>
    </cfRule>
  </conditionalFormatting>
  <conditionalFormatting sqref="X166">
    <cfRule type="expression" dxfId="2693" priority="253">
      <formula>IF(W166&lt;=0,AND(W166&lt;=0,X166&gt;=1),OR(W166/X166&gt;$AI$2,X166/W166&gt;$AI$2))</formula>
    </cfRule>
  </conditionalFormatting>
  <conditionalFormatting sqref="X167">
    <cfRule type="expression" dxfId="2692" priority="252">
      <formula>IF(W167&lt;=0,AND(W167&lt;=0,X167&gt;=1),OR(W167/X167&gt;$AI$2,X167/W167&gt;$AI$2))</formula>
    </cfRule>
  </conditionalFormatting>
  <conditionalFormatting sqref="X168">
    <cfRule type="expression" dxfId="2691" priority="251">
      <formula>IF(W168&lt;=0,AND(W168&lt;=0,X168&gt;=1),OR(W168/X168&gt;$AI$2,X168/W168&gt;$AI$2))</formula>
    </cfRule>
  </conditionalFormatting>
  <conditionalFormatting sqref="X169">
    <cfRule type="expression" dxfId="2690" priority="250">
      <formula>IF(W169&lt;=0,AND(W169&lt;=0,X169&gt;=1),OR(W169/X169&gt;$AI$2,X169/W169&gt;$AI$2))</formula>
    </cfRule>
  </conditionalFormatting>
  <conditionalFormatting sqref="X170">
    <cfRule type="expression" dxfId="2689" priority="249">
      <formula>IF(W170&lt;=0,AND(W170&lt;=0,X170&gt;=1),OR(W170/X170&gt;$AI$2,X170/W170&gt;$AI$2))</formula>
    </cfRule>
  </conditionalFormatting>
  <conditionalFormatting sqref="X171">
    <cfRule type="expression" dxfId="2688" priority="248">
      <formula>IF(W171&lt;=0,AND(W171&lt;=0,X171&gt;=1),OR(W171/X171&gt;$AI$2,X171/W171&gt;$AI$2))</formula>
    </cfRule>
  </conditionalFormatting>
  <conditionalFormatting sqref="X172">
    <cfRule type="expression" dxfId="2687" priority="247">
      <formula>IF(W172&lt;=0,AND(W172&lt;=0,X172&gt;=1),OR(W172/X172&gt;$AI$2,X172/W172&gt;$AI$2))</formula>
    </cfRule>
  </conditionalFormatting>
  <conditionalFormatting sqref="X173">
    <cfRule type="expression" dxfId="2686" priority="246">
      <formula>IF(W173&lt;=0,AND(W173&lt;=0,X173&gt;=1),OR(W173/X173&gt;$AI$2,X173/W173&gt;$AI$2))</formula>
    </cfRule>
  </conditionalFormatting>
  <conditionalFormatting sqref="X174">
    <cfRule type="expression" dxfId="2685" priority="245">
      <formula>IF(W174&lt;=0,AND(W174&lt;=0,X174&gt;=1),OR(W174/X174&gt;$AI$2,X174/W174&gt;$AI$2))</formula>
    </cfRule>
  </conditionalFormatting>
  <conditionalFormatting sqref="X175">
    <cfRule type="expression" dxfId="2684" priority="244">
      <formula>IF(W175&lt;=0,AND(W175&lt;=0,X175&gt;=1),OR(W175/X175&gt;$AI$2,X175/W175&gt;$AI$2))</formula>
    </cfRule>
  </conditionalFormatting>
  <conditionalFormatting sqref="X176">
    <cfRule type="expression" dxfId="2683" priority="243">
      <formula>IF(W176&lt;=0,AND(W176&lt;=0,X176&gt;=1),OR(W176/X176&gt;$AI$2,X176/W176&gt;$AI$2))</formula>
    </cfRule>
  </conditionalFormatting>
  <conditionalFormatting sqref="X177">
    <cfRule type="expression" dxfId="2682" priority="242">
      <formula>IF(W177&lt;=0,AND(W177&lt;=0,X177&gt;=1),OR(W177/X177&gt;$AI$2,X177/W177&gt;$AI$2))</formula>
    </cfRule>
  </conditionalFormatting>
  <conditionalFormatting sqref="X178">
    <cfRule type="expression" dxfId="2681" priority="241">
      <formula>IF(W178&lt;=0,AND(W178&lt;=0,X178&gt;=1),OR(W178/X178&gt;$AI$2,X178/W178&gt;$AI$2))</formula>
    </cfRule>
  </conditionalFormatting>
  <conditionalFormatting sqref="X179">
    <cfRule type="expression" dxfId="2680" priority="240">
      <formula>IF(W179&lt;=0,AND(W179&lt;=0,X179&gt;=1),OR(W179/X179&gt;$AI$2,X179/W179&gt;$AI$2))</formula>
    </cfRule>
  </conditionalFormatting>
  <conditionalFormatting sqref="X180">
    <cfRule type="expression" dxfId="2679" priority="239">
      <formula>IF(W180&lt;=0,AND(W180&lt;=0,X180&gt;=1),OR(W180/X180&gt;$AI$2,X180/W180&gt;$AI$2))</formula>
    </cfRule>
  </conditionalFormatting>
  <conditionalFormatting sqref="X181">
    <cfRule type="expression" dxfId="2678" priority="238">
      <formula>IF(W181&lt;=0,AND(W181&lt;=0,X181&gt;=1),OR(W181/X181&gt;$AI$2,X181/W181&gt;$AI$2))</formula>
    </cfRule>
  </conditionalFormatting>
  <conditionalFormatting sqref="X182">
    <cfRule type="expression" dxfId="2677" priority="237">
      <formula>IF(W182&lt;=0,AND(W182&lt;=0,X182&gt;=1),OR(W182/X182&gt;$AI$2,X182/W182&gt;$AI$2))</formula>
    </cfRule>
  </conditionalFormatting>
  <conditionalFormatting sqref="X183">
    <cfRule type="expression" dxfId="2676" priority="236">
      <formula>IF(W183&lt;=0,AND(W183&lt;=0,X183&gt;=1),OR(W183/X183&gt;$AI$2,X183/W183&gt;$AI$2))</formula>
    </cfRule>
  </conditionalFormatting>
  <conditionalFormatting sqref="X184">
    <cfRule type="expression" dxfId="2675" priority="235">
      <formula>IF(W184&lt;=0,AND(W184&lt;=0,X184&gt;=1),OR(W184/X184&gt;$AI$2,X184/W184&gt;$AI$2))</formula>
    </cfRule>
  </conditionalFormatting>
  <conditionalFormatting sqref="X185">
    <cfRule type="expression" dxfId="2674" priority="234">
      <formula>IF(W185&lt;=0,AND(W185&lt;=0,X185&gt;=1),OR(W185/X185&gt;$AI$2,X185/W185&gt;$AI$2))</formula>
    </cfRule>
  </conditionalFormatting>
  <conditionalFormatting sqref="X130:X185">
    <cfRule type="expression" dxfId="2673" priority="233">
      <formula>$AT$1=2</formula>
    </cfRule>
  </conditionalFormatting>
  <conditionalFormatting sqref="Z129">
    <cfRule type="expression" dxfId="2672" priority="232">
      <formula>IF(Y129&lt;=0,AND(Y129&lt;=0,Z129&gt;=1),OR(Y129/Z129&gt;$AI$2,Z129/Y129&gt;$AI$2))</formula>
    </cfRule>
  </conditionalFormatting>
  <conditionalFormatting sqref="Z130">
    <cfRule type="expression" dxfId="2671" priority="231">
      <formula>IF(Y130&lt;=0,AND(Y130&lt;=0,Z130&gt;=1),OR(Y130/Z130&gt;$AI$2,Z130/Y130&gt;$AI$2))</formula>
    </cfRule>
  </conditionalFormatting>
  <conditionalFormatting sqref="Z131">
    <cfRule type="expression" dxfId="2670" priority="230">
      <formula>IF(Y131&lt;=0,AND(Y131&lt;=0,Z131&gt;=1),OR(Y131/Z131&gt;$AI$2,Z131/Y131&gt;$AI$2))</formula>
    </cfRule>
  </conditionalFormatting>
  <conditionalFormatting sqref="Z132">
    <cfRule type="expression" dxfId="2669" priority="229">
      <formula>IF(Y132&lt;=0,AND(Y132&lt;=0,Z132&gt;=1),OR(Y132/Z132&gt;$AI$2,Z132/Y132&gt;$AI$2))</formula>
    </cfRule>
  </conditionalFormatting>
  <conditionalFormatting sqref="Z133">
    <cfRule type="expression" dxfId="2668" priority="228">
      <formula>IF(Y133&lt;=0,AND(Y133&lt;=0,Z133&gt;=1),OR(Y133/Z133&gt;$AI$2,Z133/Y133&gt;$AI$2))</formula>
    </cfRule>
  </conditionalFormatting>
  <conditionalFormatting sqref="Z134">
    <cfRule type="expression" dxfId="2667" priority="227">
      <formula>IF(Y134&lt;=0,AND(Y134&lt;=0,Z134&gt;=1),OR(Y134/Z134&gt;$AI$2,Z134/Y134&gt;$AI$2))</formula>
    </cfRule>
  </conditionalFormatting>
  <conditionalFormatting sqref="Z135">
    <cfRule type="expression" dxfId="2666" priority="226">
      <formula>IF(Y135&lt;=0,AND(Y135&lt;=0,Z135&gt;=1),OR(Y135/Z135&gt;$AI$2,Z135/Y135&gt;$AI$2))</formula>
    </cfRule>
  </conditionalFormatting>
  <conditionalFormatting sqref="Z136">
    <cfRule type="expression" dxfId="2665" priority="225">
      <formula>IF(Y136&lt;=0,AND(Y136&lt;=0,Z136&gt;=1),OR(Y136/Z136&gt;$AI$2,Z136/Y136&gt;$AI$2))</formula>
    </cfRule>
  </conditionalFormatting>
  <conditionalFormatting sqref="Z137">
    <cfRule type="expression" dxfId="2664" priority="224">
      <formula>IF(Y137&lt;=0,AND(Y137&lt;=0,Z137&gt;=1),OR(Y137/Z137&gt;$AI$2,Z137/Y137&gt;$AI$2))</formula>
    </cfRule>
  </conditionalFormatting>
  <conditionalFormatting sqref="Z138">
    <cfRule type="expression" dxfId="2663" priority="223">
      <formula>IF(Y138&lt;=0,AND(Y138&lt;=0,Z138&gt;=1),OR(Y138/Z138&gt;$AI$2,Z138/Y138&gt;$AI$2))</formula>
    </cfRule>
  </conditionalFormatting>
  <conditionalFormatting sqref="Z139">
    <cfRule type="expression" dxfId="2662" priority="222">
      <formula>IF(Y139&lt;=0,AND(Y139&lt;=0,Z139&gt;=1),OR(Y139/Z139&gt;$AI$2,Z139/Y139&gt;$AI$2))</formula>
    </cfRule>
  </conditionalFormatting>
  <conditionalFormatting sqref="Z140">
    <cfRule type="expression" dxfId="2661" priority="221">
      <formula>IF(Y140&lt;=0,AND(Y140&lt;=0,Z140&gt;=1),OR(Y140/Z140&gt;$AI$2,Z140/Y140&gt;$AI$2))</formula>
    </cfRule>
  </conditionalFormatting>
  <conditionalFormatting sqref="Z141">
    <cfRule type="expression" dxfId="2660" priority="220">
      <formula>IF(Y141&lt;=0,AND(Y141&lt;=0,Z141&gt;=1),OR(Y141/Z141&gt;$AI$2,Z141/Y141&gt;$AI$2))</formula>
    </cfRule>
  </conditionalFormatting>
  <conditionalFormatting sqref="Z142">
    <cfRule type="expression" dxfId="2659" priority="219">
      <formula>IF(Y142&lt;=0,AND(Y142&lt;=0,Z142&gt;=1),OR(Y142/Z142&gt;$AI$2,Z142/Y142&gt;$AI$2))</formula>
    </cfRule>
  </conditionalFormatting>
  <conditionalFormatting sqref="Z143">
    <cfRule type="expression" dxfId="2658" priority="218">
      <formula>IF(Y143&lt;=0,AND(Y143&lt;=0,Z143&gt;=1),OR(Y143/Z143&gt;$AI$2,Z143/Y143&gt;$AI$2))</formula>
    </cfRule>
  </conditionalFormatting>
  <conditionalFormatting sqref="Z144">
    <cfRule type="expression" dxfId="2657" priority="217">
      <formula>IF(Y144&lt;=0,AND(Y144&lt;=0,Z144&gt;=1),OR(Y144/Z144&gt;$AI$2,Z144/Y144&gt;$AI$2))</formula>
    </cfRule>
  </conditionalFormatting>
  <conditionalFormatting sqref="Z145">
    <cfRule type="expression" dxfId="2656" priority="216">
      <formula>IF(Y145&lt;=0,AND(Y145&lt;=0,Z145&gt;=1),OR(Y145/Z145&gt;$AI$2,Z145/Y145&gt;$AI$2))</formula>
    </cfRule>
  </conditionalFormatting>
  <conditionalFormatting sqref="Z146">
    <cfRule type="expression" dxfId="2655" priority="215">
      <formula>IF(Y146&lt;=0,AND(Y146&lt;=0,Z146&gt;=1),OR(Y146/Z146&gt;$AI$2,Z146/Y146&gt;$AI$2))</formula>
    </cfRule>
  </conditionalFormatting>
  <conditionalFormatting sqref="Z147">
    <cfRule type="expression" dxfId="2654" priority="214">
      <formula>IF(Y147&lt;=0,AND(Y147&lt;=0,Z147&gt;=1),OR(Y147/Z147&gt;$AI$2,Z147/Y147&gt;$AI$2))</formula>
    </cfRule>
  </conditionalFormatting>
  <conditionalFormatting sqref="Z148">
    <cfRule type="expression" dxfId="2653" priority="213">
      <formula>IF(Y148&lt;=0,AND(Y148&lt;=0,Z148&gt;=1),OR(Y148/Z148&gt;$AI$2,Z148/Y148&gt;$AI$2))</formula>
    </cfRule>
  </conditionalFormatting>
  <conditionalFormatting sqref="Z149">
    <cfRule type="expression" dxfId="2652" priority="212">
      <formula>IF(Y149&lt;=0,AND(Y149&lt;=0,Z149&gt;=1),OR(Y149/Z149&gt;$AI$2,Z149/Y149&gt;$AI$2))</formula>
    </cfRule>
  </conditionalFormatting>
  <conditionalFormatting sqref="Z150">
    <cfRule type="expression" dxfId="2651" priority="211">
      <formula>IF(Y150&lt;=0,AND(Y150&lt;=0,Z150&gt;=1),OR(Y150/Z150&gt;$AI$2,Z150/Y150&gt;$AI$2))</formula>
    </cfRule>
  </conditionalFormatting>
  <conditionalFormatting sqref="Z151">
    <cfRule type="expression" dxfId="2650" priority="210">
      <formula>IF(Y151&lt;=0,AND(Y151&lt;=0,Z151&gt;=1),OR(Y151/Z151&gt;$AI$2,Z151/Y151&gt;$AI$2))</formula>
    </cfRule>
  </conditionalFormatting>
  <conditionalFormatting sqref="Z152">
    <cfRule type="expression" dxfId="2649" priority="209">
      <formula>IF(Y152&lt;=0,AND(Y152&lt;=0,Z152&gt;=1),OR(Y152/Z152&gt;$AI$2,Z152/Y152&gt;$AI$2))</formula>
    </cfRule>
  </conditionalFormatting>
  <conditionalFormatting sqref="Z153">
    <cfRule type="expression" dxfId="2648" priority="208">
      <formula>IF(Y153&lt;=0,AND(Y153&lt;=0,Z153&gt;=1),OR(Y153/Z153&gt;$AI$2,Z153/Y153&gt;$AI$2))</formula>
    </cfRule>
  </conditionalFormatting>
  <conditionalFormatting sqref="Z154">
    <cfRule type="expression" dxfId="2647" priority="207">
      <formula>IF(Y154&lt;=0,AND(Y154&lt;=0,Z154&gt;=1),OR(Y154/Z154&gt;$AI$2,Z154/Y154&gt;$AI$2))</formula>
    </cfRule>
  </conditionalFormatting>
  <conditionalFormatting sqref="Z155">
    <cfRule type="expression" dxfId="2646" priority="206">
      <formula>IF(Y155&lt;=0,AND(Y155&lt;=0,Z155&gt;=1),OR(Y155/Z155&gt;$AI$2,Z155/Y155&gt;$AI$2))</formula>
    </cfRule>
  </conditionalFormatting>
  <conditionalFormatting sqref="Z156">
    <cfRule type="expression" dxfId="2645" priority="205">
      <formula>IF(Y156&lt;=0,AND(Y156&lt;=0,Z156&gt;=1),OR(Y156/Z156&gt;$AI$2,Z156/Y156&gt;$AI$2))</formula>
    </cfRule>
  </conditionalFormatting>
  <conditionalFormatting sqref="Z157">
    <cfRule type="expression" dxfId="2644" priority="204">
      <formula>IF(Y157&lt;=0,AND(Y157&lt;=0,Z157&gt;=1),OR(Y157/Z157&gt;$AI$2,Z157/Y157&gt;$AI$2))</formula>
    </cfRule>
  </conditionalFormatting>
  <conditionalFormatting sqref="Z158">
    <cfRule type="expression" dxfId="2643" priority="203">
      <formula>IF(Y158&lt;=0,AND(Y158&lt;=0,Z158&gt;=1),OR(Y158/Z158&gt;$AI$2,Z158/Y158&gt;$AI$2))</formula>
    </cfRule>
  </conditionalFormatting>
  <conditionalFormatting sqref="Z159">
    <cfRule type="expression" dxfId="2642" priority="202">
      <formula>IF(Y159&lt;=0,AND(Y159&lt;=0,Z159&gt;=1),OR(Y159/Z159&gt;$AI$2,Z159/Y159&gt;$AI$2))</formula>
    </cfRule>
  </conditionalFormatting>
  <conditionalFormatting sqref="Z160">
    <cfRule type="expression" dxfId="2641" priority="201">
      <formula>IF(Y160&lt;=0,AND(Y160&lt;=0,Z160&gt;=1),OR(Y160/Z160&gt;$AI$2,Z160/Y160&gt;$AI$2))</formula>
    </cfRule>
  </conditionalFormatting>
  <conditionalFormatting sqref="Z161">
    <cfRule type="expression" dxfId="2640" priority="200">
      <formula>IF(Y161&lt;=0,AND(Y161&lt;=0,Z161&gt;=1),OR(Y161/Z161&gt;$AI$2,Z161/Y161&gt;$AI$2))</formula>
    </cfRule>
  </conditionalFormatting>
  <conditionalFormatting sqref="Z162">
    <cfRule type="expression" dxfId="2639" priority="199">
      <formula>IF(Y162&lt;=0,AND(Y162&lt;=0,Z162&gt;=1),OR(Y162/Z162&gt;$AI$2,Z162/Y162&gt;$AI$2))</formula>
    </cfRule>
  </conditionalFormatting>
  <conditionalFormatting sqref="Z163">
    <cfRule type="expression" dxfId="2638" priority="198">
      <formula>IF(Y163&lt;=0,AND(Y163&lt;=0,Z163&gt;=1),OR(Y163/Z163&gt;$AI$2,Z163/Y163&gt;$AI$2))</formula>
    </cfRule>
  </conditionalFormatting>
  <conditionalFormatting sqref="Z164">
    <cfRule type="expression" dxfId="2637" priority="197">
      <formula>IF(Y164&lt;=0,AND(Y164&lt;=0,Z164&gt;=1),OR(Y164/Z164&gt;$AI$2,Z164/Y164&gt;$AI$2))</formula>
    </cfRule>
  </conditionalFormatting>
  <conditionalFormatting sqref="Z165">
    <cfRule type="expression" dxfId="2636" priority="196">
      <formula>IF(Y165&lt;=0,AND(Y165&lt;=0,Z165&gt;=1),OR(Y165/Z165&gt;$AI$2,Z165/Y165&gt;$AI$2))</formula>
    </cfRule>
  </conditionalFormatting>
  <conditionalFormatting sqref="Z166">
    <cfRule type="expression" dxfId="2635" priority="195">
      <formula>IF(Y166&lt;=0,AND(Y166&lt;=0,Z166&gt;=1),OR(Y166/Z166&gt;$AI$2,Z166/Y166&gt;$AI$2))</formula>
    </cfRule>
  </conditionalFormatting>
  <conditionalFormatting sqref="Z167">
    <cfRule type="expression" dxfId="2634" priority="194">
      <formula>IF(Y167&lt;=0,AND(Y167&lt;=0,Z167&gt;=1),OR(Y167/Z167&gt;$AI$2,Z167/Y167&gt;$AI$2))</formula>
    </cfRule>
  </conditionalFormatting>
  <conditionalFormatting sqref="Z168">
    <cfRule type="expression" dxfId="2633" priority="193">
      <formula>IF(Y168&lt;=0,AND(Y168&lt;=0,Z168&gt;=1),OR(Y168/Z168&gt;$AI$2,Z168/Y168&gt;$AI$2))</formula>
    </cfRule>
  </conditionalFormatting>
  <conditionalFormatting sqref="Z169">
    <cfRule type="expression" dxfId="2632" priority="192">
      <formula>IF(Y169&lt;=0,AND(Y169&lt;=0,Z169&gt;=1),OR(Y169/Z169&gt;$AI$2,Z169/Y169&gt;$AI$2))</formula>
    </cfRule>
  </conditionalFormatting>
  <conditionalFormatting sqref="Z170">
    <cfRule type="expression" dxfId="2631" priority="191">
      <formula>IF(Y170&lt;=0,AND(Y170&lt;=0,Z170&gt;=1),OR(Y170/Z170&gt;$AI$2,Z170/Y170&gt;$AI$2))</formula>
    </cfRule>
  </conditionalFormatting>
  <conditionalFormatting sqref="Z171">
    <cfRule type="expression" dxfId="2630" priority="190">
      <formula>IF(Y171&lt;=0,AND(Y171&lt;=0,Z171&gt;=1),OR(Y171/Z171&gt;$AI$2,Z171/Y171&gt;$AI$2))</formula>
    </cfRule>
  </conditionalFormatting>
  <conditionalFormatting sqref="Z172">
    <cfRule type="expression" dxfId="2629" priority="189">
      <formula>IF(Y172&lt;=0,AND(Y172&lt;=0,Z172&gt;=1),OR(Y172/Z172&gt;$AI$2,Z172/Y172&gt;$AI$2))</formula>
    </cfRule>
  </conditionalFormatting>
  <conditionalFormatting sqref="Z173">
    <cfRule type="expression" dxfId="2628" priority="188">
      <formula>IF(Y173&lt;=0,AND(Y173&lt;=0,Z173&gt;=1),OR(Y173/Z173&gt;$AI$2,Z173/Y173&gt;$AI$2))</formula>
    </cfRule>
  </conditionalFormatting>
  <conditionalFormatting sqref="Z174">
    <cfRule type="expression" dxfId="2627" priority="187">
      <formula>IF(Y174&lt;=0,AND(Y174&lt;=0,Z174&gt;=1),OR(Y174/Z174&gt;$AI$2,Z174/Y174&gt;$AI$2))</formula>
    </cfRule>
  </conditionalFormatting>
  <conditionalFormatting sqref="Z175">
    <cfRule type="expression" dxfId="2626" priority="186">
      <formula>IF(Y175&lt;=0,AND(Y175&lt;=0,Z175&gt;=1),OR(Y175/Z175&gt;$AI$2,Z175/Y175&gt;$AI$2))</formula>
    </cfRule>
  </conditionalFormatting>
  <conditionalFormatting sqref="Z176">
    <cfRule type="expression" dxfId="2625" priority="185">
      <formula>IF(Y176&lt;=0,AND(Y176&lt;=0,Z176&gt;=1),OR(Y176/Z176&gt;$AI$2,Z176/Y176&gt;$AI$2))</formula>
    </cfRule>
  </conditionalFormatting>
  <conditionalFormatting sqref="Z177">
    <cfRule type="expression" dxfId="2624" priority="184">
      <formula>IF(Y177&lt;=0,AND(Y177&lt;=0,Z177&gt;=1),OR(Y177/Z177&gt;$AI$2,Z177/Y177&gt;$AI$2))</formula>
    </cfRule>
  </conditionalFormatting>
  <conditionalFormatting sqref="Z178">
    <cfRule type="expression" dxfId="2623" priority="183">
      <formula>IF(Y178&lt;=0,AND(Y178&lt;=0,Z178&gt;=1),OR(Y178/Z178&gt;$AI$2,Z178/Y178&gt;$AI$2))</formula>
    </cfRule>
  </conditionalFormatting>
  <conditionalFormatting sqref="Z179">
    <cfRule type="expression" dxfId="2622" priority="182">
      <formula>IF(Y179&lt;=0,AND(Y179&lt;=0,Z179&gt;=1),OR(Y179/Z179&gt;$AI$2,Z179/Y179&gt;$AI$2))</formula>
    </cfRule>
  </conditionalFormatting>
  <conditionalFormatting sqref="Z180">
    <cfRule type="expression" dxfId="2621" priority="181">
      <formula>IF(Y180&lt;=0,AND(Y180&lt;=0,Z180&gt;=1),OR(Y180/Z180&gt;$AI$2,Z180/Y180&gt;$AI$2))</formula>
    </cfRule>
  </conditionalFormatting>
  <conditionalFormatting sqref="Z181">
    <cfRule type="expression" dxfId="2620" priority="180">
      <formula>IF(Y181&lt;=0,AND(Y181&lt;=0,Z181&gt;=1),OR(Y181/Z181&gt;$AI$2,Z181/Y181&gt;$AI$2))</formula>
    </cfRule>
  </conditionalFormatting>
  <conditionalFormatting sqref="Z182">
    <cfRule type="expression" dxfId="2619" priority="179">
      <formula>IF(Y182&lt;=0,AND(Y182&lt;=0,Z182&gt;=1),OR(Y182/Z182&gt;$AI$2,Z182/Y182&gt;$AI$2))</formula>
    </cfRule>
  </conditionalFormatting>
  <conditionalFormatting sqref="Z183">
    <cfRule type="expression" dxfId="2618" priority="178">
      <formula>IF(Y183&lt;=0,AND(Y183&lt;=0,Z183&gt;=1),OR(Y183/Z183&gt;$AI$2,Z183/Y183&gt;$AI$2))</formula>
    </cfRule>
  </conditionalFormatting>
  <conditionalFormatting sqref="Z184">
    <cfRule type="expression" dxfId="2617" priority="177">
      <formula>IF(Y184&lt;=0,AND(Y184&lt;=0,Z184&gt;=1),OR(Y184/Z184&gt;$AI$2,Z184/Y184&gt;$AI$2))</formula>
    </cfRule>
  </conditionalFormatting>
  <conditionalFormatting sqref="Z185">
    <cfRule type="expression" dxfId="2616" priority="176">
      <formula>IF(Y185&lt;=0,AND(Y185&lt;=0,Z185&gt;=1),OR(Y185/Z185&gt;$AI$2,Z185/Y185&gt;$AI$2))</formula>
    </cfRule>
  </conditionalFormatting>
  <conditionalFormatting sqref="Z130:Z185">
    <cfRule type="expression" dxfId="2615" priority="175">
      <formula>$AT$1=2</formula>
    </cfRule>
  </conditionalFormatting>
  <conditionalFormatting sqref="AB129">
    <cfRule type="expression" dxfId="2614" priority="174">
      <formula>IF(AA129&lt;=0,AND(AA129&lt;=0,AB129&gt;=1),OR(AA129/AB129&gt;$AI$2,AB129/AA129&gt;$AI$2))</formula>
    </cfRule>
  </conditionalFormatting>
  <conditionalFormatting sqref="AB130">
    <cfRule type="expression" dxfId="2613" priority="173">
      <formula>IF(AA130&lt;=0,AND(AA130&lt;=0,AB130&gt;=1),OR(AA130/AB130&gt;$AI$2,AB130/AA130&gt;$AI$2))</formula>
    </cfRule>
  </conditionalFormatting>
  <conditionalFormatting sqref="AB131">
    <cfRule type="expression" dxfId="2612" priority="172">
      <formula>IF(AA131&lt;=0,AND(AA131&lt;=0,AB131&gt;=1),OR(AA131/AB131&gt;$AI$2,AB131/AA131&gt;$AI$2))</formula>
    </cfRule>
  </conditionalFormatting>
  <conditionalFormatting sqref="AB132">
    <cfRule type="expression" dxfId="2611" priority="171">
      <formula>IF(AA132&lt;=0,AND(AA132&lt;=0,AB132&gt;=1),OR(AA132/AB132&gt;$AI$2,AB132/AA132&gt;$AI$2))</formula>
    </cfRule>
  </conditionalFormatting>
  <conditionalFormatting sqref="AB133">
    <cfRule type="expression" dxfId="2610" priority="170">
      <formula>IF(AA133&lt;=0,AND(AA133&lt;=0,AB133&gt;=1),OR(AA133/AB133&gt;$AI$2,AB133/AA133&gt;$AI$2))</formula>
    </cfRule>
  </conditionalFormatting>
  <conditionalFormatting sqref="AB134">
    <cfRule type="expression" dxfId="2609" priority="169">
      <formula>IF(AA134&lt;=0,AND(AA134&lt;=0,AB134&gt;=1),OR(AA134/AB134&gt;$AI$2,AB134/AA134&gt;$AI$2))</formula>
    </cfRule>
  </conditionalFormatting>
  <conditionalFormatting sqref="AB135">
    <cfRule type="expression" dxfId="2608" priority="168">
      <formula>IF(AA135&lt;=0,AND(AA135&lt;=0,AB135&gt;=1),OR(AA135/AB135&gt;$AI$2,AB135/AA135&gt;$AI$2))</formula>
    </cfRule>
  </conditionalFormatting>
  <conditionalFormatting sqref="AB136">
    <cfRule type="expression" dxfId="2607" priority="167">
      <formula>IF(AA136&lt;=0,AND(AA136&lt;=0,AB136&gt;=1),OR(AA136/AB136&gt;$AI$2,AB136/AA136&gt;$AI$2))</formula>
    </cfRule>
  </conditionalFormatting>
  <conditionalFormatting sqref="AB137">
    <cfRule type="expression" dxfId="2606" priority="166">
      <formula>IF(AA137&lt;=0,AND(AA137&lt;=0,AB137&gt;=1),OR(AA137/AB137&gt;$AI$2,AB137/AA137&gt;$AI$2))</formula>
    </cfRule>
  </conditionalFormatting>
  <conditionalFormatting sqref="AB138">
    <cfRule type="expression" dxfId="2605" priority="165">
      <formula>IF(AA138&lt;=0,AND(AA138&lt;=0,AB138&gt;=1),OR(AA138/AB138&gt;$AI$2,AB138/AA138&gt;$AI$2))</formula>
    </cfRule>
  </conditionalFormatting>
  <conditionalFormatting sqref="AB139">
    <cfRule type="expression" dxfId="2604" priority="164">
      <formula>IF(AA139&lt;=0,AND(AA139&lt;=0,AB139&gt;=1),OR(AA139/AB139&gt;$AI$2,AB139/AA139&gt;$AI$2))</formula>
    </cfRule>
  </conditionalFormatting>
  <conditionalFormatting sqref="AB140">
    <cfRule type="expression" dxfId="2603" priority="163">
      <formula>IF(AA140&lt;=0,AND(AA140&lt;=0,AB140&gt;=1),OR(AA140/AB140&gt;$AI$2,AB140/AA140&gt;$AI$2))</formula>
    </cfRule>
  </conditionalFormatting>
  <conditionalFormatting sqref="AB141">
    <cfRule type="expression" dxfId="2602" priority="162">
      <formula>IF(AA141&lt;=0,AND(AA141&lt;=0,AB141&gt;=1),OR(AA141/AB141&gt;$AI$2,AB141/AA141&gt;$AI$2))</formula>
    </cfRule>
  </conditionalFormatting>
  <conditionalFormatting sqref="AB142">
    <cfRule type="expression" dxfId="2601" priority="161">
      <formula>IF(AA142&lt;=0,AND(AA142&lt;=0,AB142&gt;=1),OR(AA142/AB142&gt;$AI$2,AB142/AA142&gt;$AI$2))</formula>
    </cfRule>
  </conditionalFormatting>
  <conditionalFormatting sqref="AB143">
    <cfRule type="expression" dxfId="2600" priority="160">
      <formula>IF(AA143&lt;=0,AND(AA143&lt;=0,AB143&gt;=1),OR(AA143/AB143&gt;$AI$2,AB143/AA143&gt;$AI$2))</formula>
    </cfRule>
  </conditionalFormatting>
  <conditionalFormatting sqref="AB144">
    <cfRule type="expression" dxfId="2599" priority="159">
      <formula>IF(AA144&lt;=0,AND(AA144&lt;=0,AB144&gt;=1),OR(AA144/AB144&gt;$AI$2,AB144/AA144&gt;$AI$2))</formula>
    </cfRule>
  </conditionalFormatting>
  <conditionalFormatting sqref="AB145">
    <cfRule type="expression" dxfId="2598" priority="158">
      <formula>IF(AA145&lt;=0,AND(AA145&lt;=0,AB145&gt;=1),OR(AA145/AB145&gt;$AI$2,AB145/AA145&gt;$AI$2))</formula>
    </cfRule>
  </conditionalFormatting>
  <conditionalFormatting sqref="AB146">
    <cfRule type="expression" dxfId="2597" priority="157">
      <formula>IF(AA146&lt;=0,AND(AA146&lt;=0,AB146&gt;=1),OR(AA146/AB146&gt;$AI$2,AB146/AA146&gt;$AI$2))</formula>
    </cfRule>
  </conditionalFormatting>
  <conditionalFormatting sqref="AB147">
    <cfRule type="expression" dxfId="2596" priority="156">
      <formula>IF(AA147&lt;=0,AND(AA147&lt;=0,AB147&gt;=1),OR(AA147/AB147&gt;$AI$2,AB147/AA147&gt;$AI$2))</formula>
    </cfRule>
  </conditionalFormatting>
  <conditionalFormatting sqref="AB148">
    <cfRule type="expression" dxfId="2595" priority="155">
      <formula>IF(AA148&lt;=0,AND(AA148&lt;=0,AB148&gt;=1),OR(AA148/AB148&gt;$AI$2,AB148/AA148&gt;$AI$2))</formula>
    </cfRule>
  </conditionalFormatting>
  <conditionalFormatting sqref="AB149">
    <cfRule type="expression" dxfId="2594" priority="154">
      <formula>IF(AA149&lt;=0,AND(AA149&lt;=0,AB149&gt;=1),OR(AA149/AB149&gt;$AI$2,AB149/AA149&gt;$AI$2))</formula>
    </cfRule>
  </conditionalFormatting>
  <conditionalFormatting sqref="AB150">
    <cfRule type="expression" dxfId="2593" priority="153">
      <formula>IF(AA150&lt;=0,AND(AA150&lt;=0,AB150&gt;=1),OR(AA150/AB150&gt;$AI$2,AB150/AA150&gt;$AI$2))</formula>
    </cfRule>
  </conditionalFormatting>
  <conditionalFormatting sqref="AB151">
    <cfRule type="expression" dxfId="2592" priority="152">
      <formula>IF(AA151&lt;=0,AND(AA151&lt;=0,AB151&gt;=1),OR(AA151/AB151&gt;$AI$2,AB151/AA151&gt;$AI$2))</formula>
    </cfRule>
  </conditionalFormatting>
  <conditionalFormatting sqref="AB152">
    <cfRule type="expression" dxfId="2591" priority="151">
      <formula>IF(AA152&lt;=0,AND(AA152&lt;=0,AB152&gt;=1),OR(AA152/AB152&gt;$AI$2,AB152/AA152&gt;$AI$2))</formula>
    </cfRule>
  </conditionalFormatting>
  <conditionalFormatting sqref="AB153">
    <cfRule type="expression" dxfId="2590" priority="150">
      <formula>IF(AA153&lt;=0,AND(AA153&lt;=0,AB153&gt;=1),OR(AA153/AB153&gt;$AI$2,AB153/AA153&gt;$AI$2))</formula>
    </cfRule>
  </conditionalFormatting>
  <conditionalFormatting sqref="AB154">
    <cfRule type="expression" dxfId="2589" priority="149">
      <formula>IF(AA154&lt;=0,AND(AA154&lt;=0,AB154&gt;=1),OR(AA154/AB154&gt;$AI$2,AB154/AA154&gt;$AI$2))</formula>
    </cfRule>
  </conditionalFormatting>
  <conditionalFormatting sqref="AB155">
    <cfRule type="expression" dxfId="2588" priority="148">
      <formula>IF(AA155&lt;=0,AND(AA155&lt;=0,AB155&gt;=1),OR(AA155/AB155&gt;$AI$2,AB155/AA155&gt;$AI$2))</formula>
    </cfRule>
  </conditionalFormatting>
  <conditionalFormatting sqref="AB156">
    <cfRule type="expression" dxfId="2587" priority="147">
      <formula>IF(AA156&lt;=0,AND(AA156&lt;=0,AB156&gt;=1),OR(AA156/AB156&gt;$AI$2,AB156/AA156&gt;$AI$2))</formula>
    </cfRule>
  </conditionalFormatting>
  <conditionalFormatting sqref="AB157">
    <cfRule type="expression" dxfId="2586" priority="146">
      <formula>IF(AA157&lt;=0,AND(AA157&lt;=0,AB157&gt;=1),OR(AA157/AB157&gt;$AI$2,AB157/AA157&gt;$AI$2))</formula>
    </cfRule>
  </conditionalFormatting>
  <conditionalFormatting sqref="AB158">
    <cfRule type="expression" dxfId="2585" priority="145">
      <formula>IF(AA158&lt;=0,AND(AA158&lt;=0,AB158&gt;=1),OR(AA158/AB158&gt;$AI$2,AB158/AA158&gt;$AI$2))</formula>
    </cfRule>
  </conditionalFormatting>
  <conditionalFormatting sqref="AB159">
    <cfRule type="expression" dxfId="2584" priority="144">
      <formula>IF(AA159&lt;=0,AND(AA159&lt;=0,AB159&gt;=1),OR(AA159/AB159&gt;$AI$2,AB159/AA159&gt;$AI$2))</formula>
    </cfRule>
  </conditionalFormatting>
  <conditionalFormatting sqref="AB160">
    <cfRule type="expression" dxfId="2583" priority="143">
      <formula>IF(AA160&lt;=0,AND(AA160&lt;=0,AB160&gt;=1),OR(AA160/AB160&gt;$AI$2,AB160/AA160&gt;$AI$2))</formula>
    </cfRule>
  </conditionalFormatting>
  <conditionalFormatting sqref="AB161">
    <cfRule type="expression" dxfId="2582" priority="142">
      <formula>IF(AA161&lt;=0,AND(AA161&lt;=0,AB161&gt;=1),OR(AA161/AB161&gt;$AI$2,AB161/AA161&gt;$AI$2))</formula>
    </cfRule>
  </conditionalFormatting>
  <conditionalFormatting sqref="AB162">
    <cfRule type="expression" dxfId="2581" priority="141">
      <formula>IF(AA162&lt;=0,AND(AA162&lt;=0,AB162&gt;=1),OR(AA162/AB162&gt;$AI$2,AB162/AA162&gt;$AI$2))</formula>
    </cfRule>
  </conditionalFormatting>
  <conditionalFormatting sqref="AB163">
    <cfRule type="expression" dxfId="2580" priority="140">
      <formula>IF(AA163&lt;=0,AND(AA163&lt;=0,AB163&gt;=1),OR(AA163/AB163&gt;$AI$2,AB163/AA163&gt;$AI$2))</formula>
    </cfRule>
  </conditionalFormatting>
  <conditionalFormatting sqref="AB164">
    <cfRule type="expression" dxfId="2579" priority="139">
      <formula>IF(AA164&lt;=0,AND(AA164&lt;=0,AB164&gt;=1),OR(AA164/AB164&gt;$AI$2,AB164/AA164&gt;$AI$2))</formula>
    </cfRule>
  </conditionalFormatting>
  <conditionalFormatting sqref="AB165">
    <cfRule type="expression" dxfId="2578" priority="138">
      <formula>IF(AA165&lt;=0,AND(AA165&lt;=0,AB165&gt;=1),OR(AA165/AB165&gt;$AI$2,AB165/AA165&gt;$AI$2))</formula>
    </cfRule>
  </conditionalFormatting>
  <conditionalFormatting sqref="AB166">
    <cfRule type="expression" dxfId="2577" priority="137">
      <formula>IF(AA166&lt;=0,AND(AA166&lt;=0,AB166&gt;=1),OR(AA166/AB166&gt;$AI$2,AB166/AA166&gt;$AI$2))</formula>
    </cfRule>
  </conditionalFormatting>
  <conditionalFormatting sqref="AB167">
    <cfRule type="expression" dxfId="2576" priority="136">
      <formula>IF(AA167&lt;=0,AND(AA167&lt;=0,AB167&gt;=1),OR(AA167/AB167&gt;$AI$2,AB167/AA167&gt;$AI$2))</formula>
    </cfRule>
  </conditionalFormatting>
  <conditionalFormatting sqref="AB168">
    <cfRule type="expression" dxfId="2575" priority="135">
      <formula>IF(AA168&lt;=0,AND(AA168&lt;=0,AB168&gt;=1),OR(AA168/AB168&gt;$AI$2,AB168/AA168&gt;$AI$2))</formula>
    </cfRule>
  </conditionalFormatting>
  <conditionalFormatting sqref="AB169">
    <cfRule type="expression" dxfId="2574" priority="134">
      <formula>IF(AA169&lt;=0,AND(AA169&lt;=0,AB169&gt;=1),OR(AA169/AB169&gt;$AI$2,AB169/AA169&gt;$AI$2))</formula>
    </cfRule>
  </conditionalFormatting>
  <conditionalFormatting sqref="AB170">
    <cfRule type="expression" dxfId="2573" priority="133">
      <formula>IF(AA170&lt;=0,AND(AA170&lt;=0,AB170&gt;=1),OR(AA170/AB170&gt;$AI$2,AB170/AA170&gt;$AI$2))</formula>
    </cfRule>
  </conditionalFormatting>
  <conditionalFormatting sqref="AB171">
    <cfRule type="expression" dxfId="2572" priority="132">
      <formula>IF(AA171&lt;=0,AND(AA171&lt;=0,AB171&gt;=1),OR(AA171/AB171&gt;$AI$2,AB171/AA171&gt;$AI$2))</formula>
    </cfRule>
  </conditionalFormatting>
  <conditionalFormatting sqref="AB172">
    <cfRule type="expression" dxfId="2571" priority="131">
      <formula>IF(AA172&lt;=0,AND(AA172&lt;=0,AB172&gt;=1),OR(AA172/AB172&gt;$AI$2,AB172/AA172&gt;$AI$2))</formula>
    </cfRule>
  </conditionalFormatting>
  <conditionalFormatting sqref="AB173">
    <cfRule type="expression" dxfId="2570" priority="130">
      <formula>IF(AA173&lt;=0,AND(AA173&lt;=0,AB173&gt;=1),OR(AA173/AB173&gt;$AI$2,AB173/AA173&gt;$AI$2))</formula>
    </cfRule>
  </conditionalFormatting>
  <conditionalFormatting sqref="AB174">
    <cfRule type="expression" dxfId="2569" priority="129">
      <formula>IF(AA174&lt;=0,AND(AA174&lt;=0,AB174&gt;=1),OR(AA174/AB174&gt;$AI$2,AB174/AA174&gt;$AI$2))</formula>
    </cfRule>
  </conditionalFormatting>
  <conditionalFormatting sqref="AB175">
    <cfRule type="expression" dxfId="2568" priority="128">
      <formula>IF(AA175&lt;=0,AND(AA175&lt;=0,AB175&gt;=1),OR(AA175/AB175&gt;$AI$2,AB175/AA175&gt;$AI$2))</formula>
    </cfRule>
  </conditionalFormatting>
  <conditionalFormatting sqref="AB176">
    <cfRule type="expression" dxfId="2567" priority="127">
      <formula>IF(AA176&lt;=0,AND(AA176&lt;=0,AB176&gt;=1),OR(AA176/AB176&gt;$AI$2,AB176/AA176&gt;$AI$2))</formula>
    </cfRule>
  </conditionalFormatting>
  <conditionalFormatting sqref="AB177">
    <cfRule type="expression" dxfId="2566" priority="126">
      <formula>IF(AA177&lt;=0,AND(AA177&lt;=0,AB177&gt;=1),OR(AA177/AB177&gt;$AI$2,AB177/AA177&gt;$AI$2))</formula>
    </cfRule>
  </conditionalFormatting>
  <conditionalFormatting sqref="AB178">
    <cfRule type="expression" dxfId="2565" priority="125">
      <formula>IF(AA178&lt;=0,AND(AA178&lt;=0,AB178&gt;=1),OR(AA178/AB178&gt;$AI$2,AB178/AA178&gt;$AI$2))</formula>
    </cfRule>
  </conditionalFormatting>
  <conditionalFormatting sqref="AB179">
    <cfRule type="expression" dxfId="2564" priority="124">
      <formula>IF(AA179&lt;=0,AND(AA179&lt;=0,AB179&gt;=1),OR(AA179/AB179&gt;$AI$2,AB179/AA179&gt;$AI$2))</formula>
    </cfRule>
  </conditionalFormatting>
  <conditionalFormatting sqref="AB180">
    <cfRule type="expression" dxfId="2563" priority="123">
      <formula>IF(AA180&lt;=0,AND(AA180&lt;=0,AB180&gt;=1),OR(AA180/AB180&gt;$AI$2,AB180/AA180&gt;$AI$2))</formula>
    </cfRule>
  </conditionalFormatting>
  <conditionalFormatting sqref="AB181">
    <cfRule type="expression" dxfId="2562" priority="122">
      <formula>IF(AA181&lt;=0,AND(AA181&lt;=0,AB181&gt;=1),OR(AA181/AB181&gt;$AI$2,AB181/AA181&gt;$AI$2))</formula>
    </cfRule>
  </conditionalFormatting>
  <conditionalFormatting sqref="AB182">
    <cfRule type="expression" dxfId="2561" priority="121">
      <formula>IF(AA182&lt;=0,AND(AA182&lt;=0,AB182&gt;=1),OR(AA182/AB182&gt;$AI$2,AB182/AA182&gt;$AI$2))</formula>
    </cfRule>
  </conditionalFormatting>
  <conditionalFormatting sqref="AB183">
    <cfRule type="expression" dxfId="2560" priority="120">
      <formula>IF(AA183&lt;=0,AND(AA183&lt;=0,AB183&gt;=1),OR(AA183/AB183&gt;$AI$2,AB183/AA183&gt;$AI$2))</formula>
    </cfRule>
  </conditionalFormatting>
  <conditionalFormatting sqref="AB184">
    <cfRule type="expression" dxfId="2559" priority="119">
      <formula>IF(AA184&lt;=0,AND(AA184&lt;=0,AB184&gt;=1),OR(AA184/AB184&gt;$AI$2,AB184/AA184&gt;$AI$2))</formula>
    </cfRule>
  </conditionalFormatting>
  <conditionalFormatting sqref="AB185">
    <cfRule type="expression" dxfId="2558" priority="118">
      <formula>IF(AA185&lt;=0,AND(AA185&lt;=0,AB185&gt;=1),OR(AA185/AB185&gt;$AI$2,AB185/AA185&gt;$AI$2))</formula>
    </cfRule>
  </conditionalFormatting>
  <conditionalFormatting sqref="AB130:AB185">
    <cfRule type="expression" dxfId="2557" priority="117">
      <formula>$AT$1=2</formula>
    </cfRule>
  </conditionalFormatting>
  <conditionalFormatting sqref="AD129">
    <cfRule type="expression" dxfId="2556" priority="116">
      <formula>IF(AC129&lt;=0,AND(AC129&lt;=0,AD129&gt;=1),OR(AC129/AD129&gt;$AI$2,AD129/AC129&gt;$AI$2))</formula>
    </cfRule>
  </conditionalFormatting>
  <conditionalFormatting sqref="AD130">
    <cfRule type="expression" dxfId="2555" priority="115">
      <formula>IF(AC130&lt;=0,AND(AC130&lt;=0,AD130&gt;=1),OR(AC130/AD130&gt;$AI$2,AD130/AC130&gt;$AI$2))</formula>
    </cfRule>
  </conditionalFormatting>
  <conditionalFormatting sqref="AD131">
    <cfRule type="expression" dxfId="2554" priority="114">
      <formula>IF(AC131&lt;=0,AND(AC131&lt;=0,AD131&gt;=1),OR(AC131/AD131&gt;$AI$2,AD131/AC131&gt;$AI$2))</formula>
    </cfRule>
  </conditionalFormatting>
  <conditionalFormatting sqref="AD132">
    <cfRule type="expression" dxfId="2553" priority="113">
      <formula>IF(AC132&lt;=0,AND(AC132&lt;=0,AD132&gt;=1),OR(AC132/AD132&gt;$AI$2,AD132/AC132&gt;$AI$2))</formula>
    </cfRule>
  </conditionalFormatting>
  <conditionalFormatting sqref="AD133">
    <cfRule type="expression" dxfId="2552" priority="112">
      <formula>IF(AC133&lt;=0,AND(AC133&lt;=0,AD133&gt;=1),OR(AC133/AD133&gt;$AI$2,AD133/AC133&gt;$AI$2))</formula>
    </cfRule>
  </conditionalFormatting>
  <conditionalFormatting sqref="AD134">
    <cfRule type="expression" dxfId="2551" priority="111">
      <formula>IF(AC134&lt;=0,AND(AC134&lt;=0,AD134&gt;=1),OR(AC134/AD134&gt;$AI$2,AD134/AC134&gt;$AI$2))</formula>
    </cfRule>
  </conditionalFormatting>
  <conditionalFormatting sqref="AD135">
    <cfRule type="expression" dxfId="2550" priority="110">
      <formula>IF(AC135&lt;=0,AND(AC135&lt;=0,AD135&gt;=1),OR(AC135/AD135&gt;$AI$2,AD135/AC135&gt;$AI$2))</formula>
    </cfRule>
  </conditionalFormatting>
  <conditionalFormatting sqref="AD136">
    <cfRule type="expression" dxfId="2549" priority="109">
      <formula>IF(AC136&lt;=0,AND(AC136&lt;=0,AD136&gt;=1),OR(AC136/AD136&gt;$AI$2,AD136/AC136&gt;$AI$2))</formula>
    </cfRule>
  </conditionalFormatting>
  <conditionalFormatting sqref="AD137">
    <cfRule type="expression" dxfId="2548" priority="108">
      <formula>IF(AC137&lt;=0,AND(AC137&lt;=0,AD137&gt;=1),OR(AC137/AD137&gt;$AI$2,AD137/AC137&gt;$AI$2))</formula>
    </cfRule>
  </conditionalFormatting>
  <conditionalFormatting sqref="AD138">
    <cfRule type="expression" dxfId="2547" priority="107">
      <formula>IF(AC138&lt;=0,AND(AC138&lt;=0,AD138&gt;=1),OR(AC138/AD138&gt;$AI$2,AD138/AC138&gt;$AI$2))</formula>
    </cfRule>
  </conditionalFormatting>
  <conditionalFormatting sqref="AD139">
    <cfRule type="expression" dxfId="2546" priority="106">
      <formula>IF(AC139&lt;=0,AND(AC139&lt;=0,AD139&gt;=1),OR(AC139/AD139&gt;$AI$2,AD139/AC139&gt;$AI$2))</formula>
    </cfRule>
  </conditionalFormatting>
  <conditionalFormatting sqref="AD140">
    <cfRule type="expression" dxfId="2545" priority="105">
      <formula>IF(AC140&lt;=0,AND(AC140&lt;=0,AD140&gt;=1),OR(AC140/AD140&gt;$AI$2,AD140/AC140&gt;$AI$2))</formula>
    </cfRule>
  </conditionalFormatting>
  <conditionalFormatting sqref="AD141">
    <cfRule type="expression" dxfId="2544" priority="104">
      <formula>IF(AC141&lt;=0,AND(AC141&lt;=0,AD141&gt;=1),OR(AC141/AD141&gt;$AI$2,AD141/AC141&gt;$AI$2))</formula>
    </cfRule>
  </conditionalFormatting>
  <conditionalFormatting sqref="AD142">
    <cfRule type="expression" dxfId="2543" priority="103">
      <formula>IF(AC142&lt;=0,AND(AC142&lt;=0,AD142&gt;=1),OR(AC142/AD142&gt;$AI$2,AD142/AC142&gt;$AI$2))</formula>
    </cfRule>
  </conditionalFormatting>
  <conditionalFormatting sqref="AD143">
    <cfRule type="expression" dxfId="2542" priority="102">
      <formula>IF(AC143&lt;=0,AND(AC143&lt;=0,AD143&gt;=1),OR(AC143/AD143&gt;$AI$2,AD143/AC143&gt;$AI$2))</formula>
    </cfRule>
  </conditionalFormatting>
  <conditionalFormatting sqref="AD144">
    <cfRule type="expression" dxfId="2541" priority="101">
      <formula>IF(AC144&lt;=0,AND(AC144&lt;=0,AD144&gt;=1),OR(AC144/AD144&gt;$AI$2,AD144/AC144&gt;$AI$2))</formula>
    </cfRule>
  </conditionalFormatting>
  <conditionalFormatting sqref="AD145">
    <cfRule type="expression" dxfId="2540" priority="100">
      <formula>IF(AC145&lt;=0,AND(AC145&lt;=0,AD145&gt;=1),OR(AC145/AD145&gt;$AI$2,AD145/AC145&gt;$AI$2))</formula>
    </cfRule>
  </conditionalFormatting>
  <conditionalFormatting sqref="AD146">
    <cfRule type="expression" dxfId="2539" priority="99">
      <formula>IF(AC146&lt;=0,AND(AC146&lt;=0,AD146&gt;=1),OR(AC146/AD146&gt;$AI$2,AD146/AC146&gt;$AI$2))</formula>
    </cfRule>
  </conditionalFormatting>
  <conditionalFormatting sqref="AD147">
    <cfRule type="expression" dxfId="2538" priority="98">
      <formula>IF(AC147&lt;=0,AND(AC147&lt;=0,AD147&gt;=1),OR(AC147/AD147&gt;$AI$2,AD147/AC147&gt;$AI$2))</formula>
    </cfRule>
  </conditionalFormatting>
  <conditionalFormatting sqref="AD148">
    <cfRule type="expression" dxfId="2537" priority="97">
      <formula>IF(AC148&lt;=0,AND(AC148&lt;=0,AD148&gt;=1),OR(AC148/AD148&gt;$AI$2,AD148/AC148&gt;$AI$2))</formula>
    </cfRule>
  </conditionalFormatting>
  <conditionalFormatting sqref="AD149">
    <cfRule type="expression" dxfId="2536" priority="96">
      <formula>IF(AC149&lt;=0,AND(AC149&lt;=0,AD149&gt;=1),OR(AC149/AD149&gt;$AI$2,AD149/AC149&gt;$AI$2))</formula>
    </cfRule>
  </conditionalFormatting>
  <conditionalFormatting sqref="AD150">
    <cfRule type="expression" dxfId="2535" priority="95">
      <formula>IF(AC150&lt;=0,AND(AC150&lt;=0,AD150&gt;=1),OR(AC150/AD150&gt;$AI$2,AD150/AC150&gt;$AI$2))</formula>
    </cfRule>
  </conditionalFormatting>
  <conditionalFormatting sqref="AD151">
    <cfRule type="expression" dxfId="2534" priority="94">
      <formula>IF(AC151&lt;=0,AND(AC151&lt;=0,AD151&gt;=1),OR(AC151/AD151&gt;$AI$2,AD151/AC151&gt;$AI$2))</formula>
    </cfRule>
  </conditionalFormatting>
  <conditionalFormatting sqref="AD152">
    <cfRule type="expression" dxfId="2533" priority="93">
      <formula>IF(AC152&lt;=0,AND(AC152&lt;=0,AD152&gt;=1),OR(AC152/AD152&gt;$AI$2,AD152/AC152&gt;$AI$2))</formula>
    </cfRule>
  </conditionalFormatting>
  <conditionalFormatting sqref="AD153">
    <cfRule type="expression" dxfId="2532" priority="92">
      <formula>IF(AC153&lt;=0,AND(AC153&lt;=0,AD153&gt;=1),OR(AC153/AD153&gt;$AI$2,AD153/AC153&gt;$AI$2))</formula>
    </cfRule>
  </conditionalFormatting>
  <conditionalFormatting sqref="AD154">
    <cfRule type="expression" dxfId="2531" priority="91">
      <formula>IF(AC154&lt;=0,AND(AC154&lt;=0,AD154&gt;=1),OR(AC154/AD154&gt;$AI$2,AD154/AC154&gt;$AI$2))</formula>
    </cfRule>
  </conditionalFormatting>
  <conditionalFormatting sqref="AD155">
    <cfRule type="expression" dxfId="2530" priority="90">
      <formula>IF(AC155&lt;=0,AND(AC155&lt;=0,AD155&gt;=1),OR(AC155/AD155&gt;$AI$2,AD155/AC155&gt;$AI$2))</formula>
    </cfRule>
  </conditionalFormatting>
  <conditionalFormatting sqref="AD156">
    <cfRule type="expression" dxfId="2529" priority="89">
      <formula>IF(AC156&lt;=0,AND(AC156&lt;=0,AD156&gt;=1),OR(AC156/AD156&gt;$AI$2,AD156/AC156&gt;$AI$2))</formula>
    </cfRule>
  </conditionalFormatting>
  <conditionalFormatting sqref="AD157">
    <cfRule type="expression" dxfId="2528" priority="88">
      <formula>IF(AC157&lt;=0,AND(AC157&lt;=0,AD157&gt;=1),OR(AC157/AD157&gt;$AI$2,AD157/AC157&gt;$AI$2))</formula>
    </cfRule>
  </conditionalFormatting>
  <conditionalFormatting sqref="AD158">
    <cfRule type="expression" dxfId="2527" priority="87">
      <formula>IF(AC158&lt;=0,AND(AC158&lt;=0,AD158&gt;=1),OR(AC158/AD158&gt;$AI$2,AD158/AC158&gt;$AI$2))</formula>
    </cfRule>
  </conditionalFormatting>
  <conditionalFormatting sqref="AD159">
    <cfRule type="expression" dxfId="2526" priority="86">
      <formula>IF(AC159&lt;=0,AND(AC159&lt;=0,AD159&gt;=1),OR(AC159/AD159&gt;$AI$2,AD159/AC159&gt;$AI$2))</formula>
    </cfRule>
  </conditionalFormatting>
  <conditionalFormatting sqref="AD160">
    <cfRule type="expression" dxfId="2525" priority="85">
      <formula>IF(AC160&lt;=0,AND(AC160&lt;=0,AD160&gt;=1),OR(AC160/AD160&gt;$AI$2,AD160/AC160&gt;$AI$2))</formula>
    </cfRule>
  </conditionalFormatting>
  <conditionalFormatting sqref="AD161">
    <cfRule type="expression" dxfId="2524" priority="84">
      <formula>IF(AC161&lt;=0,AND(AC161&lt;=0,AD161&gt;=1),OR(AC161/AD161&gt;$AI$2,AD161/AC161&gt;$AI$2))</formula>
    </cfRule>
  </conditionalFormatting>
  <conditionalFormatting sqref="AD162">
    <cfRule type="expression" dxfId="2523" priority="83">
      <formula>IF(AC162&lt;=0,AND(AC162&lt;=0,AD162&gt;=1),OR(AC162/AD162&gt;$AI$2,AD162/AC162&gt;$AI$2))</formula>
    </cfRule>
  </conditionalFormatting>
  <conditionalFormatting sqref="AD163">
    <cfRule type="expression" dxfId="2522" priority="82">
      <formula>IF(AC163&lt;=0,AND(AC163&lt;=0,AD163&gt;=1),OR(AC163/AD163&gt;$AI$2,AD163/AC163&gt;$AI$2))</formula>
    </cfRule>
  </conditionalFormatting>
  <conditionalFormatting sqref="AD164">
    <cfRule type="expression" dxfId="2521" priority="81">
      <formula>IF(AC164&lt;=0,AND(AC164&lt;=0,AD164&gt;=1),OR(AC164/AD164&gt;$AI$2,AD164/AC164&gt;$AI$2))</formula>
    </cfRule>
  </conditionalFormatting>
  <conditionalFormatting sqref="AD165">
    <cfRule type="expression" dxfId="2520" priority="80">
      <formula>IF(AC165&lt;=0,AND(AC165&lt;=0,AD165&gt;=1),OR(AC165/AD165&gt;$AI$2,AD165/AC165&gt;$AI$2))</formula>
    </cfRule>
  </conditionalFormatting>
  <conditionalFormatting sqref="AD166">
    <cfRule type="expression" dxfId="2519" priority="79">
      <formula>IF(AC166&lt;=0,AND(AC166&lt;=0,AD166&gt;=1),OR(AC166/AD166&gt;$AI$2,AD166/AC166&gt;$AI$2))</formula>
    </cfRule>
  </conditionalFormatting>
  <conditionalFormatting sqref="AD167">
    <cfRule type="expression" dxfId="2518" priority="78">
      <formula>IF(AC167&lt;=0,AND(AC167&lt;=0,AD167&gt;=1),OR(AC167/AD167&gt;$AI$2,AD167/AC167&gt;$AI$2))</formula>
    </cfRule>
  </conditionalFormatting>
  <conditionalFormatting sqref="AD168">
    <cfRule type="expression" dxfId="2517" priority="77">
      <formula>IF(AC168&lt;=0,AND(AC168&lt;=0,AD168&gt;=1),OR(AC168/AD168&gt;$AI$2,AD168/AC168&gt;$AI$2))</formula>
    </cfRule>
  </conditionalFormatting>
  <conditionalFormatting sqref="AD169">
    <cfRule type="expression" dxfId="2516" priority="76">
      <formula>IF(AC169&lt;=0,AND(AC169&lt;=0,AD169&gt;=1),OR(AC169/AD169&gt;$AI$2,AD169/AC169&gt;$AI$2))</formula>
    </cfRule>
  </conditionalFormatting>
  <conditionalFormatting sqref="AD170">
    <cfRule type="expression" dxfId="2515" priority="75">
      <formula>IF(AC170&lt;=0,AND(AC170&lt;=0,AD170&gt;=1),OR(AC170/AD170&gt;$AI$2,AD170/AC170&gt;$AI$2))</formula>
    </cfRule>
  </conditionalFormatting>
  <conditionalFormatting sqref="AD171">
    <cfRule type="expression" dxfId="2514" priority="74">
      <formula>IF(AC171&lt;=0,AND(AC171&lt;=0,AD171&gt;=1),OR(AC171/AD171&gt;$AI$2,AD171/AC171&gt;$AI$2))</formula>
    </cfRule>
  </conditionalFormatting>
  <conditionalFormatting sqref="AD172">
    <cfRule type="expression" dxfId="2513" priority="73">
      <formula>IF(AC172&lt;=0,AND(AC172&lt;=0,AD172&gt;=1),OR(AC172/AD172&gt;$AI$2,AD172/AC172&gt;$AI$2))</formula>
    </cfRule>
  </conditionalFormatting>
  <conditionalFormatting sqref="AD173">
    <cfRule type="expression" dxfId="2512" priority="72">
      <formula>IF(AC173&lt;=0,AND(AC173&lt;=0,AD173&gt;=1),OR(AC173/AD173&gt;$AI$2,AD173/AC173&gt;$AI$2))</formula>
    </cfRule>
  </conditionalFormatting>
  <conditionalFormatting sqref="AD174">
    <cfRule type="expression" dxfId="2511" priority="71">
      <formula>IF(AC174&lt;=0,AND(AC174&lt;=0,AD174&gt;=1),OR(AC174/AD174&gt;$AI$2,AD174/AC174&gt;$AI$2))</formula>
    </cfRule>
  </conditionalFormatting>
  <conditionalFormatting sqref="AD175">
    <cfRule type="expression" dxfId="2510" priority="70">
      <formula>IF(AC175&lt;=0,AND(AC175&lt;=0,AD175&gt;=1),OR(AC175/AD175&gt;$AI$2,AD175/AC175&gt;$AI$2))</formula>
    </cfRule>
  </conditionalFormatting>
  <conditionalFormatting sqref="AD176">
    <cfRule type="expression" dxfId="2509" priority="69">
      <formula>IF(AC176&lt;=0,AND(AC176&lt;=0,AD176&gt;=1),OR(AC176/AD176&gt;$AI$2,AD176/AC176&gt;$AI$2))</formula>
    </cfRule>
  </conditionalFormatting>
  <conditionalFormatting sqref="AD177">
    <cfRule type="expression" dxfId="2508" priority="68">
      <formula>IF(AC177&lt;=0,AND(AC177&lt;=0,AD177&gt;=1),OR(AC177/AD177&gt;$AI$2,AD177/AC177&gt;$AI$2))</formula>
    </cfRule>
  </conditionalFormatting>
  <conditionalFormatting sqref="AD178">
    <cfRule type="expression" dxfId="2507" priority="67">
      <formula>IF(AC178&lt;=0,AND(AC178&lt;=0,AD178&gt;=1),OR(AC178/AD178&gt;$AI$2,AD178/AC178&gt;$AI$2))</formula>
    </cfRule>
  </conditionalFormatting>
  <conditionalFormatting sqref="AD179">
    <cfRule type="expression" dxfId="2506" priority="66">
      <formula>IF(AC179&lt;=0,AND(AC179&lt;=0,AD179&gt;=1),OR(AC179/AD179&gt;$AI$2,AD179/AC179&gt;$AI$2))</formula>
    </cfRule>
  </conditionalFormatting>
  <conditionalFormatting sqref="AD180">
    <cfRule type="expression" dxfId="2505" priority="65">
      <formula>IF(AC180&lt;=0,AND(AC180&lt;=0,AD180&gt;=1),OR(AC180/AD180&gt;$AI$2,AD180/AC180&gt;$AI$2))</formula>
    </cfRule>
  </conditionalFormatting>
  <conditionalFormatting sqref="AD181">
    <cfRule type="expression" dxfId="2504" priority="64">
      <formula>IF(AC181&lt;=0,AND(AC181&lt;=0,AD181&gt;=1),OR(AC181/AD181&gt;$AI$2,AD181/AC181&gt;$AI$2))</formula>
    </cfRule>
  </conditionalFormatting>
  <conditionalFormatting sqref="AD182">
    <cfRule type="expression" dxfId="2503" priority="63">
      <formula>IF(AC182&lt;=0,AND(AC182&lt;=0,AD182&gt;=1),OR(AC182/AD182&gt;$AI$2,AD182/AC182&gt;$AI$2))</formula>
    </cfRule>
  </conditionalFormatting>
  <conditionalFormatting sqref="AD183">
    <cfRule type="expression" dxfId="2502" priority="62">
      <formula>IF(AC183&lt;=0,AND(AC183&lt;=0,AD183&gt;=1),OR(AC183/AD183&gt;$AI$2,AD183/AC183&gt;$AI$2))</formula>
    </cfRule>
  </conditionalFormatting>
  <conditionalFormatting sqref="AD184">
    <cfRule type="expression" dxfId="2501" priority="61">
      <formula>IF(AC184&lt;=0,AND(AC184&lt;=0,AD184&gt;=1),OR(AC184/AD184&gt;$AI$2,AD184/AC184&gt;$AI$2))</formula>
    </cfRule>
  </conditionalFormatting>
  <conditionalFormatting sqref="AD185">
    <cfRule type="expression" dxfId="2500" priority="60">
      <formula>IF(AC185&lt;=0,AND(AC185&lt;=0,AD185&gt;=1),OR(AC185/AD185&gt;$AI$2,AD185/AC185&gt;$AI$2))</formula>
    </cfRule>
  </conditionalFormatting>
  <conditionalFormatting sqref="AD130:AD185">
    <cfRule type="expression" dxfId="2499" priority="59">
      <formula>$AT$1=2</formula>
    </cfRule>
  </conditionalFormatting>
  <conditionalFormatting sqref="AF129">
    <cfRule type="expression" dxfId="2498" priority="58">
      <formula>IF(AE129&lt;=0,AND(AE129&lt;=0,AF129&gt;=1),OR(AE129/AF129&gt;$AI$2,AF129/AE129&gt;$AI$2))</formula>
    </cfRule>
  </conditionalFormatting>
  <conditionalFormatting sqref="AF130">
    <cfRule type="expression" dxfId="2497" priority="57">
      <formula>IF(AE130&lt;=0,AND(AE130&lt;=0,AF130&gt;=1),OR(AE130/AF130&gt;$AI$2,AF130/AE130&gt;$AI$2))</formula>
    </cfRule>
  </conditionalFormatting>
  <conditionalFormatting sqref="AF131">
    <cfRule type="expression" dxfId="2496" priority="56">
      <formula>IF(AE131&lt;=0,AND(AE131&lt;=0,AF131&gt;=1),OR(AE131/AF131&gt;$AI$2,AF131/AE131&gt;$AI$2))</formula>
    </cfRule>
  </conditionalFormatting>
  <conditionalFormatting sqref="AF132">
    <cfRule type="expression" dxfId="2495" priority="55">
      <formula>IF(AE132&lt;=0,AND(AE132&lt;=0,AF132&gt;=1),OR(AE132/AF132&gt;$AI$2,AF132/AE132&gt;$AI$2))</formula>
    </cfRule>
  </conditionalFormatting>
  <conditionalFormatting sqref="AF133">
    <cfRule type="expression" dxfId="2494" priority="54">
      <formula>IF(AE133&lt;=0,AND(AE133&lt;=0,AF133&gt;=1),OR(AE133/AF133&gt;$AI$2,AF133/AE133&gt;$AI$2))</formula>
    </cfRule>
  </conditionalFormatting>
  <conditionalFormatting sqref="AF134">
    <cfRule type="expression" dxfId="2493" priority="53">
      <formula>IF(AE134&lt;=0,AND(AE134&lt;=0,AF134&gt;=1),OR(AE134/AF134&gt;$AI$2,AF134/AE134&gt;$AI$2))</formula>
    </cfRule>
  </conditionalFormatting>
  <conditionalFormatting sqref="AF135">
    <cfRule type="expression" dxfId="2492" priority="52">
      <formula>IF(AE135&lt;=0,AND(AE135&lt;=0,AF135&gt;=1),OR(AE135/AF135&gt;$AI$2,AF135/AE135&gt;$AI$2))</formula>
    </cfRule>
  </conditionalFormatting>
  <conditionalFormatting sqref="AF136">
    <cfRule type="expression" dxfId="2491" priority="51">
      <formula>IF(AE136&lt;=0,AND(AE136&lt;=0,AF136&gt;=1),OR(AE136/AF136&gt;$AI$2,AF136/AE136&gt;$AI$2))</formula>
    </cfRule>
  </conditionalFormatting>
  <conditionalFormatting sqref="AF137">
    <cfRule type="expression" dxfId="2490" priority="50">
      <formula>IF(AE137&lt;=0,AND(AE137&lt;=0,AF137&gt;=1),OR(AE137/AF137&gt;$AI$2,AF137/AE137&gt;$AI$2))</formula>
    </cfRule>
  </conditionalFormatting>
  <conditionalFormatting sqref="AF138">
    <cfRule type="expression" dxfId="2489" priority="49">
      <formula>IF(AE138&lt;=0,AND(AE138&lt;=0,AF138&gt;=1),OR(AE138/AF138&gt;$AI$2,AF138/AE138&gt;$AI$2))</formula>
    </cfRule>
  </conditionalFormatting>
  <conditionalFormatting sqref="AF139">
    <cfRule type="expression" dxfId="2488" priority="48">
      <formula>IF(AE139&lt;=0,AND(AE139&lt;=0,AF139&gt;=1),OR(AE139/AF139&gt;$AI$2,AF139/AE139&gt;$AI$2))</formula>
    </cfRule>
  </conditionalFormatting>
  <conditionalFormatting sqref="AF140">
    <cfRule type="expression" dxfId="2487" priority="47">
      <formula>IF(AE140&lt;=0,AND(AE140&lt;=0,AF140&gt;=1),OR(AE140/AF140&gt;$AI$2,AF140/AE140&gt;$AI$2))</formula>
    </cfRule>
  </conditionalFormatting>
  <conditionalFormatting sqref="AF141">
    <cfRule type="expression" dxfId="2486" priority="46">
      <formula>IF(AE141&lt;=0,AND(AE141&lt;=0,AF141&gt;=1),OR(AE141/AF141&gt;$AI$2,AF141/AE141&gt;$AI$2))</formula>
    </cfRule>
  </conditionalFormatting>
  <conditionalFormatting sqref="AF142">
    <cfRule type="expression" dxfId="2485" priority="45">
      <formula>IF(AE142&lt;=0,AND(AE142&lt;=0,AF142&gt;=1),OR(AE142/AF142&gt;$AI$2,AF142/AE142&gt;$AI$2))</formula>
    </cfRule>
  </conditionalFormatting>
  <conditionalFormatting sqref="AF143">
    <cfRule type="expression" dxfId="2484" priority="44">
      <formula>IF(AE143&lt;=0,AND(AE143&lt;=0,AF143&gt;=1),OR(AE143/AF143&gt;$AI$2,AF143/AE143&gt;$AI$2))</formula>
    </cfRule>
  </conditionalFormatting>
  <conditionalFormatting sqref="AF144">
    <cfRule type="expression" dxfId="2483" priority="43">
      <formula>IF(AE144&lt;=0,AND(AE144&lt;=0,AF144&gt;=1),OR(AE144/AF144&gt;$AI$2,AF144/AE144&gt;$AI$2))</formula>
    </cfRule>
  </conditionalFormatting>
  <conditionalFormatting sqref="AF145">
    <cfRule type="expression" dxfId="2482" priority="42">
      <formula>IF(AE145&lt;=0,AND(AE145&lt;=0,AF145&gt;=1),OR(AE145/AF145&gt;$AI$2,AF145/AE145&gt;$AI$2))</formula>
    </cfRule>
  </conditionalFormatting>
  <conditionalFormatting sqref="AF146">
    <cfRule type="expression" dxfId="2481" priority="41">
      <formula>IF(AE146&lt;=0,AND(AE146&lt;=0,AF146&gt;=1),OR(AE146/AF146&gt;$AI$2,AF146/AE146&gt;$AI$2))</formula>
    </cfRule>
  </conditionalFormatting>
  <conditionalFormatting sqref="AF147">
    <cfRule type="expression" dxfId="2480" priority="40">
      <formula>IF(AE147&lt;=0,AND(AE147&lt;=0,AF147&gt;=1),OR(AE147/AF147&gt;$AI$2,AF147/AE147&gt;$AI$2))</formula>
    </cfRule>
  </conditionalFormatting>
  <conditionalFormatting sqref="AF148">
    <cfRule type="expression" dxfId="2479" priority="39">
      <formula>IF(AE148&lt;=0,AND(AE148&lt;=0,AF148&gt;=1),OR(AE148/AF148&gt;$AI$2,AF148/AE148&gt;$AI$2))</formula>
    </cfRule>
  </conditionalFormatting>
  <conditionalFormatting sqref="AF149">
    <cfRule type="expression" dxfId="2478" priority="38">
      <formula>IF(AE149&lt;=0,AND(AE149&lt;=0,AF149&gt;=1),OR(AE149/AF149&gt;$AI$2,AF149/AE149&gt;$AI$2))</formula>
    </cfRule>
  </conditionalFormatting>
  <conditionalFormatting sqref="AF150">
    <cfRule type="expression" dxfId="2477" priority="37">
      <formula>IF(AE150&lt;=0,AND(AE150&lt;=0,AF150&gt;=1),OR(AE150/AF150&gt;$AI$2,AF150/AE150&gt;$AI$2))</formula>
    </cfRule>
  </conditionalFormatting>
  <conditionalFormatting sqref="AF151">
    <cfRule type="expression" dxfId="2476" priority="36">
      <formula>IF(AE151&lt;=0,AND(AE151&lt;=0,AF151&gt;=1),OR(AE151/AF151&gt;$AI$2,AF151/AE151&gt;$AI$2))</formula>
    </cfRule>
  </conditionalFormatting>
  <conditionalFormatting sqref="AF152">
    <cfRule type="expression" dxfId="2475" priority="35">
      <formula>IF(AE152&lt;=0,AND(AE152&lt;=0,AF152&gt;=1),OR(AE152/AF152&gt;$AI$2,AF152/AE152&gt;$AI$2))</formula>
    </cfRule>
  </conditionalFormatting>
  <conditionalFormatting sqref="AF153">
    <cfRule type="expression" dxfId="2474" priority="34">
      <formula>IF(AE153&lt;=0,AND(AE153&lt;=0,AF153&gt;=1),OR(AE153/AF153&gt;$AI$2,AF153/AE153&gt;$AI$2))</formula>
    </cfRule>
  </conditionalFormatting>
  <conditionalFormatting sqref="AF154">
    <cfRule type="expression" dxfId="2473" priority="33">
      <formula>IF(AE154&lt;=0,AND(AE154&lt;=0,AF154&gt;=1),OR(AE154/AF154&gt;$AI$2,AF154/AE154&gt;$AI$2))</formula>
    </cfRule>
  </conditionalFormatting>
  <conditionalFormatting sqref="AF155">
    <cfRule type="expression" dxfId="2472" priority="32">
      <formula>IF(AE155&lt;=0,AND(AE155&lt;=0,AF155&gt;=1),OR(AE155/AF155&gt;$AI$2,AF155/AE155&gt;$AI$2))</formula>
    </cfRule>
  </conditionalFormatting>
  <conditionalFormatting sqref="AF156">
    <cfRule type="expression" dxfId="2471" priority="31">
      <formula>IF(AE156&lt;=0,AND(AE156&lt;=0,AF156&gt;=1),OR(AE156/AF156&gt;$AI$2,AF156/AE156&gt;$AI$2))</formula>
    </cfRule>
  </conditionalFormatting>
  <conditionalFormatting sqref="AF157">
    <cfRule type="expression" dxfId="2470" priority="30">
      <formula>IF(AE157&lt;=0,AND(AE157&lt;=0,AF157&gt;=1),OR(AE157/AF157&gt;$AI$2,AF157/AE157&gt;$AI$2))</formula>
    </cfRule>
  </conditionalFormatting>
  <conditionalFormatting sqref="AF158">
    <cfRule type="expression" dxfId="2469" priority="29">
      <formula>IF(AE158&lt;=0,AND(AE158&lt;=0,AF158&gt;=1),OR(AE158/AF158&gt;$AI$2,AF158/AE158&gt;$AI$2))</formula>
    </cfRule>
  </conditionalFormatting>
  <conditionalFormatting sqref="AF159">
    <cfRule type="expression" dxfId="2468" priority="28">
      <formula>IF(AE159&lt;=0,AND(AE159&lt;=0,AF159&gt;=1),OR(AE159/AF159&gt;$AI$2,AF159/AE159&gt;$AI$2))</formula>
    </cfRule>
  </conditionalFormatting>
  <conditionalFormatting sqref="AF160">
    <cfRule type="expression" dxfId="2467" priority="27">
      <formula>IF(AE160&lt;=0,AND(AE160&lt;=0,AF160&gt;=1),OR(AE160/AF160&gt;$AI$2,AF160/AE160&gt;$AI$2))</formula>
    </cfRule>
  </conditionalFormatting>
  <conditionalFormatting sqref="AF161">
    <cfRule type="expression" dxfId="2466" priority="26">
      <formula>IF(AE161&lt;=0,AND(AE161&lt;=0,AF161&gt;=1),OR(AE161/AF161&gt;$AI$2,AF161/AE161&gt;$AI$2))</formula>
    </cfRule>
  </conditionalFormatting>
  <conditionalFormatting sqref="AF162">
    <cfRule type="expression" dxfId="2465" priority="25">
      <formula>IF(AE162&lt;=0,AND(AE162&lt;=0,AF162&gt;=1),OR(AE162/AF162&gt;$AI$2,AF162/AE162&gt;$AI$2))</formula>
    </cfRule>
  </conditionalFormatting>
  <conditionalFormatting sqref="AF163">
    <cfRule type="expression" dxfId="2464" priority="24">
      <formula>IF(AE163&lt;=0,AND(AE163&lt;=0,AF163&gt;=1),OR(AE163/AF163&gt;$AI$2,AF163/AE163&gt;$AI$2))</formula>
    </cfRule>
  </conditionalFormatting>
  <conditionalFormatting sqref="AF164">
    <cfRule type="expression" dxfId="2463" priority="23">
      <formula>IF(AE164&lt;=0,AND(AE164&lt;=0,AF164&gt;=1),OR(AE164/AF164&gt;$AI$2,AF164/AE164&gt;$AI$2))</formula>
    </cfRule>
  </conditionalFormatting>
  <conditionalFormatting sqref="AF165">
    <cfRule type="expression" dxfId="2462" priority="22">
      <formula>IF(AE165&lt;=0,AND(AE165&lt;=0,AF165&gt;=1),OR(AE165/AF165&gt;$AI$2,AF165/AE165&gt;$AI$2))</formula>
    </cfRule>
  </conditionalFormatting>
  <conditionalFormatting sqref="AF166">
    <cfRule type="expression" dxfId="2461" priority="21">
      <formula>IF(AE166&lt;=0,AND(AE166&lt;=0,AF166&gt;=1),OR(AE166/AF166&gt;$AI$2,AF166/AE166&gt;$AI$2))</formula>
    </cfRule>
  </conditionalFormatting>
  <conditionalFormatting sqref="AF167">
    <cfRule type="expression" dxfId="2460" priority="20">
      <formula>IF(AE167&lt;=0,AND(AE167&lt;=0,AF167&gt;=1),OR(AE167/AF167&gt;$AI$2,AF167/AE167&gt;$AI$2))</formula>
    </cfRule>
  </conditionalFormatting>
  <conditionalFormatting sqref="AF168">
    <cfRule type="expression" dxfId="2459" priority="19">
      <formula>IF(AE168&lt;=0,AND(AE168&lt;=0,AF168&gt;=1),OR(AE168/AF168&gt;$AI$2,AF168/AE168&gt;$AI$2))</formula>
    </cfRule>
  </conditionalFormatting>
  <conditionalFormatting sqref="AF169">
    <cfRule type="expression" dxfId="2458" priority="18">
      <formula>IF(AE169&lt;=0,AND(AE169&lt;=0,AF169&gt;=1),OR(AE169/AF169&gt;$AI$2,AF169/AE169&gt;$AI$2))</formula>
    </cfRule>
  </conditionalFormatting>
  <conditionalFormatting sqref="AF170">
    <cfRule type="expression" dxfId="2457" priority="17">
      <formula>IF(AE170&lt;=0,AND(AE170&lt;=0,AF170&gt;=1),OR(AE170/AF170&gt;$AI$2,AF170/AE170&gt;$AI$2))</formula>
    </cfRule>
  </conditionalFormatting>
  <conditionalFormatting sqref="AF171">
    <cfRule type="expression" dxfId="2456" priority="16">
      <formula>IF(AE171&lt;=0,AND(AE171&lt;=0,AF171&gt;=1),OR(AE171/AF171&gt;$AI$2,AF171/AE171&gt;$AI$2))</formula>
    </cfRule>
  </conditionalFormatting>
  <conditionalFormatting sqref="AF172">
    <cfRule type="expression" dxfId="2455" priority="15">
      <formula>IF(AE172&lt;=0,AND(AE172&lt;=0,AF172&gt;=1),OR(AE172/AF172&gt;$AI$2,AF172/AE172&gt;$AI$2))</formula>
    </cfRule>
  </conditionalFormatting>
  <conditionalFormatting sqref="AF173">
    <cfRule type="expression" dxfId="2454" priority="14">
      <formula>IF(AE173&lt;=0,AND(AE173&lt;=0,AF173&gt;=1),OR(AE173/AF173&gt;$AI$2,AF173/AE173&gt;$AI$2))</formula>
    </cfRule>
  </conditionalFormatting>
  <conditionalFormatting sqref="AF174">
    <cfRule type="expression" dxfId="2453" priority="13">
      <formula>IF(AE174&lt;=0,AND(AE174&lt;=0,AF174&gt;=1),OR(AE174/AF174&gt;$AI$2,AF174/AE174&gt;$AI$2))</formula>
    </cfRule>
  </conditionalFormatting>
  <conditionalFormatting sqref="AF175">
    <cfRule type="expression" dxfId="2452" priority="12">
      <formula>IF(AE175&lt;=0,AND(AE175&lt;=0,AF175&gt;=1),OR(AE175/AF175&gt;$AI$2,AF175/AE175&gt;$AI$2))</formula>
    </cfRule>
  </conditionalFormatting>
  <conditionalFormatting sqref="AF176">
    <cfRule type="expression" dxfId="2451" priority="11">
      <formula>IF(AE176&lt;=0,AND(AE176&lt;=0,AF176&gt;=1),OR(AE176/AF176&gt;$AI$2,AF176/AE176&gt;$AI$2))</formula>
    </cfRule>
  </conditionalFormatting>
  <conditionalFormatting sqref="AF177">
    <cfRule type="expression" dxfId="2450" priority="10">
      <formula>IF(AE177&lt;=0,AND(AE177&lt;=0,AF177&gt;=1),OR(AE177/AF177&gt;$AI$2,AF177/AE177&gt;$AI$2))</formula>
    </cfRule>
  </conditionalFormatting>
  <conditionalFormatting sqref="AF178">
    <cfRule type="expression" dxfId="2449" priority="9">
      <formula>IF(AE178&lt;=0,AND(AE178&lt;=0,AF178&gt;=1),OR(AE178/AF178&gt;$AI$2,AF178/AE178&gt;$AI$2))</formula>
    </cfRule>
  </conditionalFormatting>
  <conditionalFormatting sqref="AF179">
    <cfRule type="expression" dxfId="2448" priority="8">
      <formula>IF(AE179&lt;=0,AND(AE179&lt;=0,AF179&gt;=1),OR(AE179/AF179&gt;$AI$2,AF179/AE179&gt;$AI$2))</formula>
    </cfRule>
  </conditionalFormatting>
  <conditionalFormatting sqref="AF180">
    <cfRule type="expression" dxfId="2447" priority="7">
      <formula>IF(AE180&lt;=0,AND(AE180&lt;=0,AF180&gt;=1),OR(AE180/AF180&gt;$AI$2,AF180/AE180&gt;$AI$2))</formula>
    </cfRule>
  </conditionalFormatting>
  <conditionalFormatting sqref="AF181">
    <cfRule type="expression" dxfId="2446" priority="6">
      <formula>IF(AE181&lt;=0,AND(AE181&lt;=0,AF181&gt;=1),OR(AE181/AF181&gt;$AI$2,AF181/AE181&gt;$AI$2))</formula>
    </cfRule>
  </conditionalFormatting>
  <conditionalFormatting sqref="AF182">
    <cfRule type="expression" dxfId="2445" priority="5">
      <formula>IF(AE182&lt;=0,AND(AE182&lt;=0,AF182&gt;=1),OR(AE182/AF182&gt;$AI$2,AF182/AE182&gt;$AI$2))</formula>
    </cfRule>
  </conditionalFormatting>
  <conditionalFormatting sqref="AF183">
    <cfRule type="expression" dxfId="2444" priority="4">
      <formula>IF(AE183&lt;=0,AND(AE183&lt;=0,AF183&gt;=1),OR(AE183/AF183&gt;$AI$2,AF183/AE183&gt;$AI$2))</formula>
    </cfRule>
  </conditionalFormatting>
  <conditionalFormatting sqref="AF184">
    <cfRule type="expression" dxfId="2443" priority="3">
      <formula>IF(AE184&lt;=0,AND(AE184&lt;=0,AF184&gt;=1),OR(AE184/AF184&gt;$AI$2,AF184/AE184&gt;$AI$2))</formula>
    </cfRule>
  </conditionalFormatting>
  <conditionalFormatting sqref="AF185">
    <cfRule type="expression" dxfId="2442" priority="2">
      <formula>IF(AE185&lt;=0,AND(AE185&lt;=0,AF185&gt;=1),OR(AE185/AF185&gt;$AI$2,AF185/AE185&gt;$AI$2))</formula>
    </cfRule>
  </conditionalFormatting>
  <conditionalFormatting sqref="AF130:AF185">
    <cfRule type="expression" dxfId="2441" priority="1">
      <formula>$AT$1=2</formula>
    </cfRule>
  </conditionalFormatting>
  <dataValidations count="2">
    <dataValidation imeMode="on" allowBlank="1" showInputMessage="1" showErrorMessage="1" sqref="C42:C45" xr:uid="{FC6EA926-7842-40A2-AE5A-450061550FBB}"/>
    <dataValidation imeMode="off" allowBlank="1" showInputMessage="1" showErrorMessage="1" sqref="AC1" xr:uid="{4818D2B6-E137-4514-AF3C-D951C7D2008F}"/>
  </dataValidations>
  <pageMargins left="0.5" right="0.5" top="0.3" bottom="0.2" header="0.31496062992125984" footer="0.31496062992125984"/>
  <pageSetup paperSize="8" scale="6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46" r:id="rId4" name="ボタン 23">
              <controlPr defaultSize="0" print="0" autoFill="0" autoPict="0" macro="[0]!sonota対比表空白行非表示autofilter">
                <anchor>
                  <from>
                    <xdr:col>7</xdr:col>
                    <xdr:colOff>0</xdr:colOff>
                    <xdr:row>0</xdr:row>
                    <xdr:rowOff>171450</xdr:rowOff>
                  </from>
                  <to>
                    <xdr:col>9</xdr:col>
                    <xdr:colOff>285750</xdr:colOff>
                    <xdr:row>0</xdr:row>
                    <xdr:rowOff>457200</xdr:rowOff>
                  </to>
                </anchor>
              </controlPr>
            </control>
          </mc:Choice>
        </mc:AlternateContent>
        <mc:AlternateContent xmlns:mc="http://schemas.openxmlformats.org/markup-compatibility/2006">
          <mc:Choice Requires="x14">
            <control shapeId="18447" r:id="rId5" name="Option Button 15">
              <controlPr defaultSize="0" autoFill="0" autoLine="0" autoPict="0">
                <anchor moveWithCells="1">
                  <from>
                    <xdr:col>16</xdr:col>
                    <xdr:colOff>565150</xdr:colOff>
                    <xdr:row>0</xdr:row>
                    <xdr:rowOff>0</xdr:rowOff>
                  </from>
                  <to>
                    <xdr:col>18</xdr:col>
                    <xdr:colOff>127000</xdr:colOff>
                    <xdr:row>0</xdr:row>
                    <xdr:rowOff>260350</xdr:rowOff>
                  </to>
                </anchor>
              </controlPr>
            </control>
          </mc:Choice>
        </mc:AlternateContent>
        <mc:AlternateContent xmlns:mc="http://schemas.openxmlformats.org/markup-compatibility/2006">
          <mc:Choice Requires="x14">
            <control shapeId="18448" r:id="rId6" name="Option Button 16">
              <controlPr defaultSize="0" autoFill="0" autoLine="0" autoPict="0">
                <anchor moveWithCells="1">
                  <from>
                    <xdr:col>16</xdr:col>
                    <xdr:colOff>565150</xdr:colOff>
                    <xdr:row>0</xdr:row>
                    <xdr:rowOff>228600</xdr:rowOff>
                  </from>
                  <to>
                    <xdr:col>18</xdr:col>
                    <xdr:colOff>184150</xdr:colOff>
                    <xdr:row>0</xdr:row>
                    <xdr:rowOff>457200</xdr:rowOff>
                  </to>
                </anchor>
              </controlPr>
            </control>
          </mc:Choice>
        </mc:AlternateContent>
        <mc:AlternateContent xmlns:mc="http://schemas.openxmlformats.org/markup-compatibility/2006">
          <mc:Choice Requires="x14">
            <control shapeId="18449" r:id="rId7" name="Button 17">
              <controlPr defaultSize="0" print="0" autoFill="0" autoPict="0" macro="[0]!graph1">
                <anchor moveWithCells="1">
                  <from>
                    <xdr:col>0</xdr:col>
                    <xdr:colOff>12700</xdr:colOff>
                    <xdr:row>5</xdr:row>
                    <xdr:rowOff>12700</xdr:rowOff>
                  </from>
                  <to>
                    <xdr:col>1</xdr:col>
                    <xdr:colOff>698500</xdr:colOff>
                    <xdr:row>6</xdr:row>
                    <xdr:rowOff>38100</xdr:rowOff>
                  </to>
                </anchor>
              </controlPr>
            </control>
          </mc:Choice>
        </mc:AlternateContent>
        <mc:AlternateContent xmlns:mc="http://schemas.openxmlformats.org/markup-compatibility/2006">
          <mc:Choice Requires="x14">
            <control shapeId="18450" r:id="rId8" name="Button 18">
              <controlPr defaultSize="0" print="0" autoFill="0" autoPict="0" macro="[0]!graph2">
                <anchor moveWithCells="1">
                  <from>
                    <xdr:col>0</xdr:col>
                    <xdr:colOff>0</xdr:colOff>
                    <xdr:row>32</xdr:row>
                    <xdr:rowOff>203200</xdr:rowOff>
                  </from>
                  <to>
                    <xdr:col>1</xdr:col>
                    <xdr:colOff>698500</xdr:colOff>
                    <xdr:row>34</xdr:row>
                    <xdr:rowOff>0</xdr:rowOff>
                  </to>
                </anchor>
              </controlPr>
            </control>
          </mc:Choice>
        </mc:AlternateContent>
        <mc:AlternateContent xmlns:mc="http://schemas.openxmlformats.org/markup-compatibility/2006">
          <mc:Choice Requires="x14">
            <control shapeId="18451" r:id="rId9" name="Button 19">
              <controlPr defaultSize="0" print="0" autoFill="0" autoPict="0" macro="[0]!graph3">
                <anchor moveWithCells="1">
                  <from>
                    <xdr:col>0</xdr:col>
                    <xdr:colOff>0</xdr:colOff>
                    <xdr:row>45</xdr:row>
                    <xdr:rowOff>31750</xdr:rowOff>
                  </from>
                  <to>
                    <xdr:col>1</xdr:col>
                    <xdr:colOff>698500</xdr:colOff>
                    <xdr:row>46</xdr:row>
                    <xdr:rowOff>12700</xdr:rowOff>
                  </to>
                </anchor>
              </controlPr>
            </control>
          </mc:Choice>
        </mc:AlternateContent>
        <mc:AlternateContent xmlns:mc="http://schemas.openxmlformats.org/markup-compatibility/2006">
          <mc:Choice Requires="x14">
            <control shapeId="18452" r:id="rId10" name="Button 20">
              <controlPr defaultSize="0" print="0" autoFill="0" autoPict="0" macro="[0]!graph4">
                <anchor moveWithCells="1">
                  <from>
                    <xdr:col>0</xdr:col>
                    <xdr:colOff>0</xdr:colOff>
                    <xdr:row>81</xdr:row>
                    <xdr:rowOff>203200</xdr:rowOff>
                  </from>
                  <to>
                    <xdr:col>1</xdr:col>
                    <xdr:colOff>679450</xdr:colOff>
                    <xdr:row>83</xdr:row>
                    <xdr:rowOff>0</xdr:rowOff>
                  </to>
                </anchor>
              </controlPr>
            </control>
          </mc:Choice>
        </mc:AlternateContent>
        <mc:AlternateContent xmlns:mc="http://schemas.openxmlformats.org/markup-compatibility/2006">
          <mc:Choice Requires="x14">
            <control shapeId="18453" r:id="rId11" name="Button 21">
              <controlPr defaultSize="0" print="0" autoFill="0" autoPict="0" macro="[0]!P前期対比グラフ印刷">
                <anchor>
                  <from>
                    <xdr:col>23</xdr:col>
                    <xdr:colOff>450850</xdr:colOff>
                    <xdr:row>0</xdr:row>
                    <xdr:rowOff>171450</xdr:rowOff>
                  </from>
                  <to>
                    <xdr:col>25</xdr:col>
                    <xdr:colOff>374650</xdr:colOff>
                    <xdr:row>0</xdr:row>
                    <xdr:rowOff>469900</xdr:rowOff>
                  </to>
                </anchor>
              </controlPr>
            </control>
          </mc:Choice>
        </mc:AlternateContent>
        <mc:AlternateContent xmlns:mc="http://schemas.openxmlformats.org/markup-compatibility/2006">
          <mc:Choice Requires="x14">
            <control shapeId="18454" r:id="rId12" name="Button 22">
              <controlPr defaultSize="0" print="0" autoFill="0" autoPict="0" macro="[0]!graph5">
                <anchor moveWithCells="1">
                  <from>
                    <xdr:col>0</xdr:col>
                    <xdr:colOff>0</xdr:colOff>
                    <xdr:row>109</xdr:row>
                    <xdr:rowOff>12700</xdr:rowOff>
                  </from>
                  <to>
                    <xdr:col>1</xdr:col>
                    <xdr:colOff>679450</xdr:colOff>
                    <xdr:row>110</xdr:row>
                    <xdr:rowOff>12700</xdr:rowOff>
                  </to>
                </anchor>
              </controlPr>
            </control>
          </mc:Choice>
        </mc:AlternateContent>
        <mc:AlternateContent xmlns:mc="http://schemas.openxmlformats.org/markup-compatibility/2006">
          <mc:Choice Requires="x14">
            <control shapeId="18457" r:id="rId13" name="Button 25">
              <controlPr defaultSize="0" print="0" autoFill="0" autoPict="0" macro="[0]!P前期対比印刷A3">
                <anchor moveWithCells="1" sizeWithCells="1">
                  <from>
                    <xdr:col>20</xdr:col>
                    <xdr:colOff>0</xdr:colOff>
                    <xdr:row>0</xdr:row>
                    <xdr:rowOff>171450</xdr:rowOff>
                  </from>
                  <to>
                    <xdr:col>21</xdr:col>
                    <xdr:colOff>508000</xdr:colOff>
                    <xdr:row>0</xdr:row>
                    <xdr:rowOff>469900</xdr:rowOff>
                  </to>
                </anchor>
              </controlPr>
            </control>
          </mc:Choice>
        </mc:AlternateContent>
        <mc:AlternateContent xmlns:mc="http://schemas.openxmlformats.org/markup-compatibility/2006">
          <mc:Choice Requires="x14">
            <control shapeId="18458" r:id="rId14" name="Button 26">
              <controlPr defaultSize="0" print="0" autoFill="0" autoPict="0" macro="[0]!P前期対比CR印刷A3">
                <anchor moveWithCells="1" sizeWithCells="1">
                  <from>
                    <xdr:col>21</xdr:col>
                    <xdr:colOff>514350</xdr:colOff>
                    <xdr:row>0</xdr:row>
                    <xdr:rowOff>171450</xdr:rowOff>
                  </from>
                  <to>
                    <xdr:col>23</xdr:col>
                    <xdr:colOff>450850</xdr:colOff>
                    <xdr:row>0</xdr:row>
                    <xdr:rowOff>469900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1C0F4-DF1B-4969-A117-DCF5B33F79A2}">
  <sheetPr codeName="Sheet39">
    <tabColor rgb="FFFF66FF"/>
    <pageSetUpPr fitToPage="1"/>
  </sheetPr>
  <dimension ref="A1:BM324"/>
  <sheetViews>
    <sheetView showGridLines="0" showRowColHeaders="0" showZeros="0" topLeftCell="B1" zoomScale="70" zoomScaleNormal="70" workbookViewId="0">
      <pane xSplit="2" ySplit="3" topLeftCell="D4" activePane="bottomRight" state="frozen"/>
      <selection activeCell="G133" sqref="G133"/>
      <selection pane="topRight" activeCell="G133" sqref="G133"/>
      <selection pane="bottomLeft" activeCell="G133" sqref="G133"/>
      <selection pane="bottomRight" activeCell="K30" sqref="K30"/>
    </sheetView>
  </sheetViews>
  <sheetFormatPr defaultColWidth="7.5" defaultRowHeight="18"/>
  <cols>
    <col min="1" max="1" width="4" hidden="1" customWidth="1"/>
    <col min="2" max="2" width="9.33203125" customWidth="1"/>
    <col min="3" max="3" width="18.58203125" customWidth="1"/>
    <col min="4" max="34" width="7.5" customWidth="1"/>
    <col min="45" max="45" width="10" bestFit="1" customWidth="1"/>
    <col min="46" max="46" width="7.5" hidden="1" customWidth="1"/>
    <col min="47" max="47" width="7.5" customWidth="1"/>
    <col min="48" max="48" width="10.75" customWidth="1"/>
    <col min="49" max="49" width="11.75" customWidth="1"/>
    <col min="50" max="50" width="10.58203125" customWidth="1"/>
    <col min="51" max="53" width="11.75" customWidth="1"/>
    <col min="54" max="54" width="10.58203125" customWidth="1"/>
    <col min="55" max="57" width="11" customWidth="1"/>
    <col min="58" max="60" width="10.58203125" customWidth="1"/>
    <col min="61" max="61" width="15.25" customWidth="1"/>
    <col min="62" max="62" width="17.25" customWidth="1"/>
    <col min="63" max="63" width="13" customWidth="1"/>
    <col min="65" max="65" width="15.25" customWidth="1"/>
  </cols>
  <sheetData>
    <row r="1" spans="2:46" ht="39.75" customHeight="1" thickBot="1">
      <c r="B1" s="1075"/>
      <c r="C1" s="1291"/>
      <c r="D1" s="1490"/>
      <c r="E1" s="1491"/>
      <c r="F1" s="1490">
        <f>HOME!D2</f>
        <v>0</v>
      </c>
      <c r="G1" s="1291"/>
      <c r="H1" s="1291"/>
      <c r="I1" s="1291"/>
      <c r="J1" s="1291"/>
      <c r="K1" s="2340" t="s">
        <v>318</v>
      </c>
      <c r="L1" s="1491"/>
      <c r="M1" s="1291"/>
      <c r="N1" s="1291"/>
      <c r="O1" s="1291"/>
      <c r="P1" s="1291"/>
      <c r="Q1" s="1291"/>
      <c r="R1" s="1291"/>
      <c r="S1" s="1291"/>
      <c r="T1" s="1291"/>
      <c r="U1" s="1291"/>
      <c r="V1" s="1291"/>
      <c r="W1" s="1291"/>
      <c r="X1" s="1291"/>
      <c r="Y1" s="1291"/>
      <c r="Z1" s="1291"/>
      <c r="AA1" s="1291"/>
      <c r="AB1" s="1291"/>
      <c r="AC1" s="1492"/>
      <c r="AD1" s="1291"/>
      <c r="AE1" s="1493"/>
      <c r="AF1" s="1291"/>
      <c r="AG1" s="1293"/>
      <c r="AH1" s="1293"/>
      <c r="AI1" s="198"/>
      <c r="AJ1" s="198"/>
      <c r="AK1" s="198"/>
      <c r="AL1" s="198"/>
      <c r="AM1" s="198"/>
      <c r="AN1" s="198"/>
      <c r="AO1" s="198"/>
      <c r="AP1" s="198"/>
      <c r="AQ1" s="198"/>
      <c r="AR1" s="198"/>
      <c r="AS1" s="198"/>
      <c r="AT1" s="667">
        <v>2</v>
      </c>
    </row>
    <row r="2" spans="2:46" s="1502" customFormat="1" ht="19.5" thickBot="1">
      <c r="B2" s="1494"/>
      <c r="C2" s="1670"/>
      <c r="D2" s="2549" t="s">
        <v>306</v>
      </c>
      <c r="E2" s="2550"/>
      <c r="F2" s="1671"/>
      <c r="G2" s="2551">
        <f>当期実績!D2</f>
        <v>45474</v>
      </c>
      <c r="H2" s="2552"/>
      <c r="I2" s="2551">
        <f>当期実績!E2</f>
        <v>45505</v>
      </c>
      <c r="J2" s="2552"/>
      <c r="K2" s="1672">
        <f>当期実績!F2</f>
        <v>45536</v>
      </c>
      <c r="L2" s="1673"/>
      <c r="M2" s="1672">
        <f>当期実績!G2</f>
        <v>45566</v>
      </c>
      <c r="N2" s="1673"/>
      <c r="O2" s="1672">
        <f>当期実績!H2</f>
        <v>45597</v>
      </c>
      <c r="P2" s="1673"/>
      <c r="Q2" s="1672">
        <f>当期実績!I2</f>
        <v>45627</v>
      </c>
      <c r="R2" s="1673"/>
      <c r="S2" s="1672">
        <f>当期実績!J2</f>
        <v>45658</v>
      </c>
      <c r="T2" s="1673"/>
      <c r="U2" s="1672">
        <f>当期実績!K2</f>
        <v>45689</v>
      </c>
      <c r="V2" s="1673"/>
      <c r="W2" s="1672">
        <f>当期実績!L2</f>
        <v>45717</v>
      </c>
      <c r="X2" s="1673"/>
      <c r="Y2" s="1672">
        <f>当期実績!M2</f>
        <v>45748</v>
      </c>
      <c r="Z2" s="1673"/>
      <c r="AA2" s="1672">
        <f>当期実績!N2</f>
        <v>45778</v>
      </c>
      <c r="AB2" s="1673"/>
      <c r="AC2" s="1672">
        <f>当期実績!O2</f>
        <v>45809</v>
      </c>
      <c r="AD2" s="1673"/>
      <c r="AE2" s="1674" t="str">
        <f>当期実績!P2</f>
        <v>決算</v>
      </c>
      <c r="AF2" s="1675"/>
      <c r="AG2" s="1676" t="s">
        <v>226</v>
      </c>
      <c r="AH2" s="1677" t="s">
        <v>141</v>
      </c>
      <c r="AI2" s="1501">
        <v>1.2</v>
      </c>
      <c r="AJ2" s="199" t="s">
        <v>209</v>
      </c>
    </row>
    <row r="3" spans="2:46" ht="19">
      <c r="B3" s="1503"/>
      <c r="C3" s="2112"/>
      <c r="D3" s="1678" t="s">
        <v>319</v>
      </c>
      <c r="E3" s="1679" t="s">
        <v>62</v>
      </c>
      <c r="F3" s="1680" t="s">
        <v>143</v>
      </c>
      <c r="G3" s="1681" t="s">
        <v>226</v>
      </c>
      <c r="H3" s="1682" t="s">
        <v>144</v>
      </c>
      <c r="I3" s="1681" t="s">
        <v>226</v>
      </c>
      <c r="J3" s="1682" t="s">
        <v>144</v>
      </c>
      <c r="K3" s="1681" t="s">
        <v>226</v>
      </c>
      <c r="L3" s="1682" t="s">
        <v>144</v>
      </c>
      <c r="M3" s="1681" t="s">
        <v>226</v>
      </c>
      <c r="N3" s="1682" t="s">
        <v>144</v>
      </c>
      <c r="O3" s="1681" t="s">
        <v>226</v>
      </c>
      <c r="P3" s="1682" t="s">
        <v>144</v>
      </c>
      <c r="Q3" s="1681" t="s">
        <v>226</v>
      </c>
      <c r="R3" s="1682" t="s">
        <v>144</v>
      </c>
      <c r="S3" s="1681" t="s">
        <v>226</v>
      </c>
      <c r="T3" s="1682" t="s">
        <v>144</v>
      </c>
      <c r="U3" s="1681" t="s">
        <v>226</v>
      </c>
      <c r="V3" s="1682" t="s">
        <v>144</v>
      </c>
      <c r="W3" s="1681" t="s">
        <v>226</v>
      </c>
      <c r="X3" s="1682" t="s">
        <v>144</v>
      </c>
      <c r="Y3" s="1681" t="s">
        <v>226</v>
      </c>
      <c r="Z3" s="1682" t="s">
        <v>144</v>
      </c>
      <c r="AA3" s="1681" t="s">
        <v>226</v>
      </c>
      <c r="AB3" s="1682" t="s">
        <v>144</v>
      </c>
      <c r="AC3" s="1681" t="s">
        <v>226</v>
      </c>
      <c r="AD3" s="1682" t="s">
        <v>144</v>
      </c>
      <c r="AE3" s="1681" t="s">
        <v>226</v>
      </c>
      <c r="AF3" s="1683" t="s">
        <v>144</v>
      </c>
      <c r="AG3" s="1684" t="s">
        <v>63</v>
      </c>
      <c r="AH3" s="1685" t="s">
        <v>320</v>
      </c>
      <c r="AI3" s="1685" t="s">
        <v>228</v>
      </c>
      <c r="AJ3" s="198"/>
      <c r="AK3" s="198"/>
      <c r="AL3" s="198"/>
      <c r="AM3" s="198"/>
      <c r="AN3" s="198"/>
      <c r="AO3" s="198"/>
      <c r="AP3" s="198"/>
      <c r="AQ3" s="198"/>
      <c r="AR3" s="198"/>
      <c r="AS3" s="198"/>
      <c r="AT3" s="198"/>
    </row>
    <row r="4" spans="2:46" ht="19.899999999999999" customHeight="1">
      <c r="B4" s="1503"/>
      <c r="C4" s="1504" t="s">
        <v>19</v>
      </c>
      <c r="D4" s="2103"/>
      <c r="E4" s="2103"/>
      <c r="F4" s="2103"/>
      <c r="G4" s="2104"/>
      <c r="H4" s="2104"/>
      <c r="I4" s="2104"/>
      <c r="J4" s="2104"/>
      <c r="K4" s="2104"/>
      <c r="L4" s="2104"/>
      <c r="M4" s="2104"/>
      <c r="N4" s="2104"/>
      <c r="O4" s="2104"/>
      <c r="P4" s="2104"/>
      <c r="Q4" s="2104"/>
      <c r="R4" s="2104"/>
      <c r="S4" s="2104"/>
      <c r="T4" s="2104"/>
      <c r="U4" s="2104"/>
      <c r="V4" s="2104"/>
      <c r="W4" s="2104"/>
      <c r="X4" s="2104"/>
      <c r="Y4" s="2104"/>
      <c r="Z4" s="2104"/>
      <c r="AA4" s="2104"/>
      <c r="AB4" s="2104"/>
      <c r="AC4" s="2104"/>
      <c r="AD4" s="2104"/>
      <c r="AE4" s="2104"/>
      <c r="AF4" s="2104"/>
      <c r="AG4" s="2105"/>
      <c r="AH4" s="2105"/>
      <c r="AI4" s="2106"/>
      <c r="AJ4" s="198"/>
      <c r="AK4" s="198"/>
      <c r="AL4" s="198"/>
      <c r="AM4" s="198"/>
      <c r="AN4" s="198"/>
      <c r="AO4" s="198"/>
      <c r="AP4" s="198"/>
      <c r="AQ4" s="198"/>
      <c r="AR4" s="198"/>
      <c r="AS4" s="198"/>
      <c r="AT4" s="198"/>
    </row>
    <row r="5" spans="2:46" s="1521" customFormat="1" ht="17.649999999999999" customHeight="1">
      <c r="B5" s="1512"/>
      <c r="C5" s="1513" t="str">
        <f>IF(当期実績!C4="","",当期実績!C4)</f>
        <v/>
      </c>
      <c r="D5" s="1514">
        <f t="shared" ref="D5:D33" si="0">SUMIF($G$323:$AF$323,"true",G5:AF5)</f>
        <v>0</v>
      </c>
      <c r="E5" s="1515">
        <f>SUMIF($G$3:$AF$3,"当期",G5:AF5)</f>
        <v>0</v>
      </c>
      <c r="F5" s="1516">
        <f>E5-D5</f>
        <v>0</v>
      </c>
      <c r="G5" s="1517">
        <f>当期計画!D4</f>
        <v>0</v>
      </c>
      <c r="H5" s="1515">
        <f>当期実績!D4</f>
        <v>0</v>
      </c>
      <c r="I5" s="1517">
        <f>当期計画!E4</f>
        <v>0</v>
      </c>
      <c r="J5" s="1515">
        <f>当期実績!E4</f>
        <v>0</v>
      </c>
      <c r="K5" s="1517">
        <f>当期計画!F4</f>
        <v>0</v>
      </c>
      <c r="L5" s="1515">
        <f>当期実績!F4</f>
        <v>0</v>
      </c>
      <c r="M5" s="1517">
        <f>当期計画!G4</f>
        <v>0</v>
      </c>
      <c r="N5" s="1515">
        <f>当期実績!G4</f>
        <v>0</v>
      </c>
      <c r="O5" s="1517">
        <f>当期計画!H4</f>
        <v>0</v>
      </c>
      <c r="P5" s="1515">
        <f>当期実績!H4</f>
        <v>0</v>
      </c>
      <c r="Q5" s="1517">
        <f>当期計画!I4</f>
        <v>0</v>
      </c>
      <c r="R5" s="1515">
        <f>当期実績!I4</f>
        <v>0</v>
      </c>
      <c r="S5" s="1517">
        <f>当期計画!J4</f>
        <v>0</v>
      </c>
      <c r="T5" s="1515">
        <f>当期実績!J4</f>
        <v>0</v>
      </c>
      <c r="U5" s="1517">
        <f>当期計画!K4</f>
        <v>0</v>
      </c>
      <c r="V5" s="1515">
        <f>当期実績!K4</f>
        <v>0</v>
      </c>
      <c r="W5" s="1517">
        <f>当期計画!L4</f>
        <v>0</v>
      </c>
      <c r="X5" s="1515">
        <f>当期実績!L4</f>
        <v>0</v>
      </c>
      <c r="Y5" s="1517">
        <f>当期計画!M4</f>
        <v>0</v>
      </c>
      <c r="Z5" s="1515">
        <f>当期実績!M4</f>
        <v>0</v>
      </c>
      <c r="AA5" s="1517">
        <f>当期計画!N4</f>
        <v>0</v>
      </c>
      <c r="AB5" s="1515">
        <f>当期実績!N4</f>
        <v>0</v>
      </c>
      <c r="AC5" s="1517">
        <f>当期計画!O4</f>
        <v>0</v>
      </c>
      <c r="AD5" s="1515">
        <f>当期実績!O4</f>
        <v>0</v>
      </c>
      <c r="AE5" s="1517">
        <f>当期計画!P4</f>
        <v>0</v>
      </c>
      <c r="AF5" s="1516">
        <f>当期実績!P4</f>
        <v>0</v>
      </c>
      <c r="AG5" s="1686">
        <f>SUMIF($G$3:$AF$3,"計画",G5:AF5)</f>
        <v>0</v>
      </c>
      <c r="AH5" s="1520">
        <f t="shared" ref="AH5:AH33" ca="1" si="1">E5+SUMIF($G$323:$AG$323,"false",G5:AF5)</f>
        <v>0</v>
      </c>
      <c r="AI5" s="1520">
        <f ca="1">AH5-AG5</f>
        <v>0</v>
      </c>
    </row>
    <row r="6" spans="2:46" s="1521" customFormat="1" ht="17.649999999999999" customHeight="1">
      <c r="B6" s="1522"/>
      <c r="C6" s="1513" t="str">
        <f>IF(当期実績!C5="","",当期実績!C5)</f>
        <v/>
      </c>
      <c r="D6" s="1523">
        <f t="shared" si="0"/>
        <v>0</v>
      </c>
      <c r="E6" s="1524">
        <f t="shared" ref="E6:E69" si="2">SUMIF($G$3:$AF$3,"当期",G6:AF6)</f>
        <v>0</v>
      </c>
      <c r="F6" s="1525">
        <f t="shared" ref="F6:F69" si="3">E6-D6</f>
        <v>0</v>
      </c>
      <c r="G6" s="1526">
        <f>当期計画!D5</f>
        <v>0</v>
      </c>
      <c r="H6" s="1515">
        <f>当期実績!D5</f>
        <v>0</v>
      </c>
      <c r="I6" s="1526">
        <f>当期計画!E5</f>
        <v>0</v>
      </c>
      <c r="J6" s="1515">
        <f>当期実績!E5</f>
        <v>0</v>
      </c>
      <c r="K6" s="1526">
        <f>当期計画!F5</f>
        <v>0</v>
      </c>
      <c r="L6" s="1515">
        <f>当期実績!F5</f>
        <v>0</v>
      </c>
      <c r="M6" s="1526">
        <f>当期計画!G5</f>
        <v>0</v>
      </c>
      <c r="N6" s="1515">
        <f>当期実績!G5</f>
        <v>0</v>
      </c>
      <c r="O6" s="1526">
        <f>当期計画!H5</f>
        <v>0</v>
      </c>
      <c r="P6" s="1515">
        <f>当期実績!H5</f>
        <v>0</v>
      </c>
      <c r="Q6" s="1526">
        <f>当期計画!I5</f>
        <v>0</v>
      </c>
      <c r="R6" s="1515">
        <f>当期実績!I5</f>
        <v>0</v>
      </c>
      <c r="S6" s="1526">
        <f>当期計画!J5</f>
        <v>0</v>
      </c>
      <c r="T6" s="1515">
        <f>当期実績!J5</f>
        <v>0</v>
      </c>
      <c r="U6" s="1526">
        <f>当期計画!K5</f>
        <v>0</v>
      </c>
      <c r="V6" s="1515">
        <f>当期実績!K5</f>
        <v>0</v>
      </c>
      <c r="W6" s="1526">
        <f>当期計画!L5</f>
        <v>0</v>
      </c>
      <c r="X6" s="1515">
        <f>当期実績!L5</f>
        <v>0</v>
      </c>
      <c r="Y6" s="1526">
        <f>当期計画!M5</f>
        <v>0</v>
      </c>
      <c r="Z6" s="1515">
        <f>当期実績!M5</f>
        <v>0</v>
      </c>
      <c r="AA6" s="1526">
        <f>当期計画!N5</f>
        <v>0</v>
      </c>
      <c r="AB6" s="1515">
        <f>当期実績!N5</f>
        <v>0</v>
      </c>
      <c r="AC6" s="1526">
        <f>当期計画!O5</f>
        <v>0</v>
      </c>
      <c r="AD6" s="1515">
        <f>当期実績!O5</f>
        <v>0</v>
      </c>
      <c r="AE6" s="1526">
        <f>当期計画!P5</f>
        <v>0</v>
      </c>
      <c r="AF6" s="1516">
        <f>当期実績!P5</f>
        <v>0</v>
      </c>
      <c r="AG6" s="1686">
        <f t="shared" ref="AG6:AG69" si="4">SUMIF($G$3:$AF$3,"計画",G6:AF6)</f>
        <v>0</v>
      </c>
      <c r="AH6" s="1528">
        <f t="shared" ca="1" si="1"/>
        <v>0</v>
      </c>
      <c r="AI6" s="1528">
        <f t="shared" ref="AI6:AI69" ca="1" si="5">AH6-AG6</f>
        <v>0</v>
      </c>
    </row>
    <row r="7" spans="2:46" s="1521" customFormat="1" ht="17.649999999999999" customHeight="1">
      <c r="B7" s="1522"/>
      <c r="C7" s="1529" t="str">
        <f>IF(当期実績!C6="","",当期実績!C6)</f>
        <v/>
      </c>
      <c r="D7" s="1523">
        <f t="shared" si="0"/>
        <v>0</v>
      </c>
      <c r="E7" s="1524">
        <f t="shared" si="2"/>
        <v>0</v>
      </c>
      <c r="F7" s="1525">
        <f t="shared" si="3"/>
        <v>0</v>
      </c>
      <c r="G7" s="1526">
        <f>当期計画!D6</f>
        <v>0</v>
      </c>
      <c r="H7" s="1515">
        <f>当期実績!D6</f>
        <v>0</v>
      </c>
      <c r="I7" s="1526">
        <f>当期計画!E6</f>
        <v>0</v>
      </c>
      <c r="J7" s="1515">
        <f>当期実績!E6</f>
        <v>0</v>
      </c>
      <c r="K7" s="1526">
        <f>当期計画!F6</f>
        <v>0</v>
      </c>
      <c r="L7" s="1515">
        <f>当期実績!F6</f>
        <v>0</v>
      </c>
      <c r="M7" s="1526">
        <f>当期計画!G6</f>
        <v>0</v>
      </c>
      <c r="N7" s="1515">
        <f>当期実績!G6</f>
        <v>0</v>
      </c>
      <c r="O7" s="1526">
        <f>当期計画!H6</f>
        <v>0</v>
      </c>
      <c r="P7" s="1515">
        <f>当期実績!H6</f>
        <v>0</v>
      </c>
      <c r="Q7" s="1526">
        <f>当期計画!I6</f>
        <v>0</v>
      </c>
      <c r="R7" s="1515">
        <f>当期実績!I6</f>
        <v>0</v>
      </c>
      <c r="S7" s="1526">
        <f>当期計画!J6</f>
        <v>0</v>
      </c>
      <c r="T7" s="1515">
        <f>当期実績!J6</f>
        <v>0</v>
      </c>
      <c r="U7" s="1526">
        <f>当期計画!K6</f>
        <v>0</v>
      </c>
      <c r="V7" s="1515">
        <f>当期実績!K6</f>
        <v>0</v>
      </c>
      <c r="W7" s="1526">
        <f>当期計画!L6</f>
        <v>0</v>
      </c>
      <c r="X7" s="1515">
        <f>当期実績!L6</f>
        <v>0</v>
      </c>
      <c r="Y7" s="1526">
        <f>当期計画!M6</f>
        <v>0</v>
      </c>
      <c r="Z7" s="1515">
        <f>当期実績!M6</f>
        <v>0</v>
      </c>
      <c r="AA7" s="1526">
        <f>当期計画!N6</f>
        <v>0</v>
      </c>
      <c r="AB7" s="1515">
        <f>当期実績!N6</f>
        <v>0</v>
      </c>
      <c r="AC7" s="1526">
        <f>当期計画!O6</f>
        <v>0</v>
      </c>
      <c r="AD7" s="1515">
        <f>当期実績!O6</f>
        <v>0</v>
      </c>
      <c r="AE7" s="1526">
        <f>当期計画!P6</f>
        <v>0</v>
      </c>
      <c r="AF7" s="1516">
        <f>当期実績!P6</f>
        <v>0</v>
      </c>
      <c r="AG7" s="1686">
        <f t="shared" si="4"/>
        <v>0</v>
      </c>
      <c r="AH7" s="1528">
        <f t="shared" ca="1" si="1"/>
        <v>0</v>
      </c>
      <c r="AI7" s="1528">
        <f t="shared" ca="1" si="5"/>
        <v>0</v>
      </c>
    </row>
    <row r="8" spans="2:46" s="1521" customFormat="1" ht="17.649999999999999" customHeight="1">
      <c r="B8" s="1522"/>
      <c r="C8" s="1529" t="str">
        <f>IF(当期実績!C7="","",当期実績!C7)</f>
        <v/>
      </c>
      <c r="D8" s="1523">
        <f t="shared" si="0"/>
        <v>0</v>
      </c>
      <c r="E8" s="1524">
        <f t="shared" si="2"/>
        <v>0</v>
      </c>
      <c r="F8" s="1525">
        <f t="shared" si="3"/>
        <v>0</v>
      </c>
      <c r="G8" s="1526">
        <f>当期計画!D7</f>
        <v>0</v>
      </c>
      <c r="H8" s="1515">
        <f>当期実績!D7</f>
        <v>0</v>
      </c>
      <c r="I8" s="1526">
        <f>当期計画!E7</f>
        <v>0</v>
      </c>
      <c r="J8" s="1515">
        <f>当期実績!E7</f>
        <v>0</v>
      </c>
      <c r="K8" s="1526">
        <f>当期計画!F7</f>
        <v>0</v>
      </c>
      <c r="L8" s="1515">
        <f>当期実績!F7</f>
        <v>0</v>
      </c>
      <c r="M8" s="1526">
        <f>当期計画!G7</f>
        <v>0</v>
      </c>
      <c r="N8" s="1515">
        <f>当期実績!G7</f>
        <v>0</v>
      </c>
      <c r="O8" s="1526">
        <f>当期計画!H7</f>
        <v>0</v>
      </c>
      <c r="P8" s="1515">
        <f>当期実績!H7</f>
        <v>0</v>
      </c>
      <c r="Q8" s="1526">
        <f>当期計画!I7</f>
        <v>0</v>
      </c>
      <c r="R8" s="1515">
        <f>当期実績!I7</f>
        <v>0</v>
      </c>
      <c r="S8" s="1526">
        <f>当期計画!J7</f>
        <v>0</v>
      </c>
      <c r="T8" s="1515">
        <f>当期実績!J7</f>
        <v>0</v>
      </c>
      <c r="U8" s="1526">
        <f>当期計画!K7</f>
        <v>0</v>
      </c>
      <c r="V8" s="1515">
        <f>当期実績!K7</f>
        <v>0</v>
      </c>
      <c r="W8" s="1526">
        <f>当期計画!L7</f>
        <v>0</v>
      </c>
      <c r="X8" s="1515">
        <f>当期実績!L7</f>
        <v>0</v>
      </c>
      <c r="Y8" s="1526">
        <f>当期計画!M7</f>
        <v>0</v>
      </c>
      <c r="Z8" s="1515">
        <f>当期実績!M7</f>
        <v>0</v>
      </c>
      <c r="AA8" s="1526">
        <f>当期計画!N7</f>
        <v>0</v>
      </c>
      <c r="AB8" s="1515">
        <f>当期実績!N7</f>
        <v>0</v>
      </c>
      <c r="AC8" s="1526">
        <f>当期計画!O7</f>
        <v>0</v>
      </c>
      <c r="AD8" s="1515">
        <f>当期実績!O7</f>
        <v>0</v>
      </c>
      <c r="AE8" s="1526">
        <f>当期計画!P7</f>
        <v>0</v>
      </c>
      <c r="AF8" s="1516">
        <f>当期実績!P7</f>
        <v>0</v>
      </c>
      <c r="AG8" s="1686">
        <f t="shared" si="4"/>
        <v>0</v>
      </c>
      <c r="AH8" s="1528">
        <f t="shared" ca="1" si="1"/>
        <v>0</v>
      </c>
      <c r="AI8" s="1528">
        <f t="shared" ca="1" si="5"/>
        <v>0</v>
      </c>
    </row>
    <row r="9" spans="2:46" s="1521" customFormat="1" ht="17.649999999999999" customHeight="1">
      <c r="B9" s="1522"/>
      <c r="C9" s="1529" t="str">
        <f>IF(当期実績!C8="","",当期実績!C8)</f>
        <v/>
      </c>
      <c r="D9" s="1523">
        <f t="shared" si="0"/>
        <v>0</v>
      </c>
      <c r="E9" s="1524">
        <f t="shared" si="2"/>
        <v>0</v>
      </c>
      <c r="F9" s="1525">
        <f t="shared" si="3"/>
        <v>0</v>
      </c>
      <c r="G9" s="1526">
        <f>当期計画!D8</f>
        <v>0</v>
      </c>
      <c r="H9" s="1515">
        <f>当期実績!D8</f>
        <v>0</v>
      </c>
      <c r="I9" s="1526">
        <f>当期計画!E8</f>
        <v>0</v>
      </c>
      <c r="J9" s="1515">
        <f>当期実績!E8</f>
        <v>0</v>
      </c>
      <c r="K9" s="1526">
        <f>当期計画!F8</f>
        <v>0</v>
      </c>
      <c r="L9" s="1515">
        <f>当期実績!F8</f>
        <v>0</v>
      </c>
      <c r="M9" s="1526">
        <f>当期計画!G8</f>
        <v>0</v>
      </c>
      <c r="N9" s="1515">
        <f>当期実績!G8</f>
        <v>0</v>
      </c>
      <c r="O9" s="1526">
        <f>当期計画!H8</f>
        <v>0</v>
      </c>
      <c r="P9" s="1515">
        <f>当期実績!H8</f>
        <v>0</v>
      </c>
      <c r="Q9" s="1526">
        <f>当期計画!I8</f>
        <v>0</v>
      </c>
      <c r="R9" s="1515">
        <f>当期実績!I8</f>
        <v>0</v>
      </c>
      <c r="S9" s="1526">
        <f>当期計画!J8</f>
        <v>0</v>
      </c>
      <c r="T9" s="1515">
        <f>当期実績!J8</f>
        <v>0</v>
      </c>
      <c r="U9" s="1526">
        <f>当期計画!K8</f>
        <v>0</v>
      </c>
      <c r="V9" s="1515">
        <f>当期実績!K8</f>
        <v>0</v>
      </c>
      <c r="W9" s="1526">
        <f>当期計画!L8</f>
        <v>0</v>
      </c>
      <c r="X9" s="1515">
        <f>当期実績!L8</f>
        <v>0</v>
      </c>
      <c r="Y9" s="1526">
        <f>当期計画!M8</f>
        <v>0</v>
      </c>
      <c r="Z9" s="1515">
        <f>当期実績!M8</f>
        <v>0</v>
      </c>
      <c r="AA9" s="1526">
        <f>当期計画!N8</f>
        <v>0</v>
      </c>
      <c r="AB9" s="1515">
        <f>当期実績!N8</f>
        <v>0</v>
      </c>
      <c r="AC9" s="1526">
        <f>当期計画!O8</f>
        <v>0</v>
      </c>
      <c r="AD9" s="1515">
        <f>当期実績!O8</f>
        <v>0</v>
      </c>
      <c r="AE9" s="1526">
        <f>当期計画!P8</f>
        <v>0</v>
      </c>
      <c r="AF9" s="1516">
        <f>当期実績!P8</f>
        <v>0</v>
      </c>
      <c r="AG9" s="1686">
        <f t="shared" si="4"/>
        <v>0</v>
      </c>
      <c r="AH9" s="1528">
        <f t="shared" ca="1" si="1"/>
        <v>0</v>
      </c>
      <c r="AI9" s="1528">
        <f t="shared" ca="1" si="5"/>
        <v>0</v>
      </c>
    </row>
    <row r="10" spans="2:46" s="1521" customFormat="1" ht="17.649999999999999" customHeight="1">
      <c r="B10" s="1522"/>
      <c r="C10" s="1529" t="str">
        <f>IF(当期実績!C9="","",当期実績!C9)</f>
        <v/>
      </c>
      <c r="D10" s="1523">
        <f t="shared" si="0"/>
        <v>0</v>
      </c>
      <c r="E10" s="1524">
        <f t="shared" si="2"/>
        <v>0</v>
      </c>
      <c r="F10" s="1525">
        <f t="shared" si="3"/>
        <v>0</v>
      </c>
      <c r="G10" s="1526">
        <f>当期計画!D9</f>
        <v>0</v>
      </c>
      <c r="H10" s="1515">
        <f>当期実績!D9</f>
        <v>0</v>
      </c>
      <c r="I10" s="1526">
        <f>当期計画!E9</f>
        <v>0</v>
      </c>
      <c r="J10" s="1515">
        <f>当期実績!E9</f>
        <v>0</v>
      </c>
      <c r="K10" s="1526">
        <f>当期計画!F9</f>
        <v>0</v>
      </c>
      <c r="L10" s="1515">
        <f>当期実績!F9</f>
        <v>0</v>
      </c>
      <c r="M10" s="1526">
        <f>当期計画!G9</f>
        <v>0</v>
      </c>
      <c r="N10" s="1515">
        <f>当期実績!G9</f>
        <v>0</v>
      </c>
      <c r="O10" s="1526">
        <f>当期計画!H9</f>
        <v>0</v>
      </c>
      <c r="P10" s="1515">
        <f>当期実績!H9</f>
        <v>0</v>
      </c>
      <c r="Q10" s="1526">
        <f>当期計画!I9</f>
        <v>0</v>
      </c>
      <c r="R10" s="1515">
        <f>当期実績!I9</f>
        <v>0</v>
      </c>
      <c r="S10" s="1526">
        <f>当期計画!J9</f>
        <v>0</v>
      </c>
      <c r="T10" s="1515">
        <f>当期実績!J9</f>
        <v>0</v>
      </c>
      <c r="U10" s="1526">
        <f>当期計画!K9</f>
        <v>0</v>
      </c>
      <c r="V10" s="1515">
        <f>当期実績!K9</f>
        <v>0</v>
      </c>
      <c r="W10" s="1526">
        <f>当期計画!L9</f>
        <v>0</v>
      </c>
      <c r="X10" s="1515">
        <f>当期実績!L9</f>
        <v>0</v>
      </c>
      <c r="Y10" s="1526">
        <f>当期計画!M9</f>
        <v>0</v>
      </c>
      <c r="Z10" s="1515">
        <f>当期実績!M9</f>
        <v>0</v>
      </c>
      <c r="AA10" s="1526">
        <f>当期計画!N9</f>
        <v>0</v>
      </c>
      <c r="AB10" s="1515">
        <f>当期実績!N9</f>
        <v>0</v>
      </c>
      <c r="AC10" s="1526">
        <f>当期計画!O9</f>
        <v>0</v>
      </c>
      <c r="AD10" s="1515">
        <f>当期実績!O9</f>
        <v>0</v>
      </c>
      <c r="AE10" s="1526">
        <f>当期計画!P9</f>
        <v>0</v>
      </c>
      <c r="AF10" s="1516">
        <f>当期実績!P9</f>
        <v>0</v>
      </c>
      <c r="AG10" s="1686">
        <f t="shared" si="4"/>
        <v>0</v>
      </c>
      <c r="AH10" s="1528">
        <f t="shared" ca="1" si="1"/>
        <v>0</v>
      </c>
      <c r="AI10" s="1528">
        <f t="shared" ca="1" si="5"/>
        <v>0</v>
      </c>
    </row>
    <row r="11" spans="2:46" s="1521" customFormat="1" ht="17.649999999999999" customHeight="1">
      <c r="B11" s="1522"/>
      <c r="C11" s="1529" t="str">
        <f>IF(当期実績!C10="","",当期実績!C10)</f>
        <v/>
      </c>
      <c r="D11" s="1523">
        <f t="shared" si="0"/>
        <v>0</v>
      </c>
      <c r="E11" s="1524">
        <f t="shared" si="2"/>
        <v>0</v>
      </c>
      <c r="F11" s="1525">
        <f t="shared" si="3"/>
        <v>0</v>
      </c>
      <c r="G11" s="1526">
        <f>当期計画!D10</f>
        <v>0</v>
      </c>
      <c r="H11" s="1515">
        <f>当期実績!D10</f>
        <v>0</v>
      </c>
      <c r="I11" s="1526">
        <f>当期計画!E10</f>
        <v>0</v>
      </c>
      <c r="J11" s="1515">
        <f>当期実績!E10</f>
        <v>0</v>
      </c>
      <c r="K11" s="1526">
        <f>当期計画!F10</f>
        <v>0</v>
      </c>
      <c r="L11" s="1515">
        <f>当期実績!F10</f>
        <v>0</v>
      </c>
      <c r="M11" s="1526">
        <f>当期計画!G10</f>
        <v>0</v>
      </c>
      <c r="N11" s="1515">
        <f>当期実績!G10</f>
        <v>0</v>
      </c>
      <c r="O11" s="1526">
        <f>当期計画!H10</f>
        <v>0</v>
      </c>
      <c r="P11" s="1515">
        <f>当期実績!H10</f>
        <v>0</v>
      </c>
      <c r="Q11" s="1526">
        <f>当期計画!I10</f>
        <v>0</v>
      </c>
      <c r="R11" s="1515">
        <f>当期実績!I10</f>
        <v>0</v>
      </c>
      <c r="S11" s="1526">
        <f>当期計画!J10</f>
        <v>0</v>
      </c>
      <c r="T11" s="1515">
        <f>当期実績!J10</f>
        <v>0</v>
      </c>
      <c r="U11" s="1526">
        <f>当期計画!K10</f>
        <v>0</v>
      </c>
      <c r="V11" s="1515">
        <f>当期実績!K10</f>
        <v>0</v>
      </c>
      <c r="W11" s="1526">
        <f>当期計画!L10</f>
        <v>0</v>
      </c>
      <c r="X11" s="1515">
        <f>当期実績!L10</f>
        <v>0</v>
      </c>
      <c r="Y11" s="1526">
        <f>当期計画!M10</f>
        <v>0</v>
      </c>
      <c r="Z11" s="1515">
        <f>当期実績!M10</f>
        <v>0</v>
      </c>
      <c r="AA11" s="1526">
        <f>当期計画!N10</f>
        <v>0</v>
      </c>
      <c r="AB11" s="1515">
        <f>当期実績!N10</f>
        <v>0</v>
      </c>
      <c r="AC11" s="1526">
        <f>当期計画!O10</f>
        <v>0</v>
      </c>
      <c r="AD11" s="1515">
        <f>当期実績!O10</f>
        <v>0</v>
      </c>
      <c r="AE11" s="1526">
        <f>当期計画!P10</f>
        <v>0</v>
      </c>
      <c r="AF11" s="1516">
        <f>当期実績!P10</f>
        <v>0</v>
      </c>
      <c r="AG11" s="1686">
        <f t="shared" si="4"/>
        <v>0</v>
      </c>
      <c r="AH11" s="1528">
        <f t="shared" ca="1" si="1"/>
        <v>0</v>
      </c>
      <c r="AI11" s="1528">
        <f t="shared" ca="1" si="5"/>
        <v>0</v>
      </c>
    </row>
    <row r="12" spans="2:46" s="1521" customFormat="1" ht="17.649999999999999" customHeight="1">
      <c r="B12" s="1522"/>
      <c r="C12" s="1529" t="str">
        <f>IF(当期実績!C11="","",当期実績!C11)</f>
        <v/>
      </c>
      <c r="D12" s="1523">
        <f t="shared" si="0"/>
        <v>0</v>
      </c>
      <c r="E12" s="1524">
        <f t="shared" si="2"/>
        <v>0</v>
      </c>
      <c r="F12" s="1525">
        <f t="shared" si="3"/>
        <v>0</v>
      </c>
      <c r="G12" s="1526">
        <f>当期計画!D11</f>
        <v>0</v>
      </c>
      <c r="H12" s="1515">
        <f>当期実績!D11</f>
        <v>0</v>
      </c>
      <c r="I12" s="1526">
        <f>当期計画!E11</f>
        <v>0</v>
      </c>
      <c r="J12" s="1515">
        <f>当期実績!E11</f>
        <v>0</v>
      </c>
      <c r="K12" s="1526">
        <f>当期計画!F11</f>
        <v>0</v>
      </c>
      <c r="L12" s="1515">
        <f>当期実績!F11</f>
        <v>0</v>
      </c>
      <c r="M12" s="1526">
        <f>当期計画!G11</f>
        <v>0</v>
      </c>
      <c r="N12" s="1515">
        <f>当期実績!G11</f>
        <v>0</v>
      </c>
      <c r="O12" s="1526">
        <f>当期計画!H11</f>
        <v>0</v>
      </c>
      <c r="P12" s="1515">
        <f>当期実績!H11</f>
        <v>0</v>
      </c>
      <c r="Q12" s="1526">
        <f>当期計画!I11</f>
        <v>0</v>
      </c>
      <c r="R12" s="1515">
        <f>当期実績!I11</f>
        <v>0</v>
      </c>
      <c r="S12" s="1526">
        <f>当期計画!J11</f>
        <v>0</v>
      </c>
      <c r="T12" s="1515">
        <f>当期実績!J11</f>
        <v>0</v>
      </c>
      <c r="U12" s="1526">
        <f>当期計画!K11</f>
        <v>0</v>
      </c>
      <c r="V12" s="1515">
        <f>当期実績!K11</f>
        <v>0</v>
      </c>
      <c r="W12" s="1526">
        <f>当期計画!L11</f>
        <v>0</v>
      </c>
      <c r="X12" s="1515">
        <f>当期実績!L11</f>
        <v>0</v>
      </c>
      <c r="Y12" s="1526">
        <f>当期計画!M11</f>
        <v>0</v>
      </c>
      <c r="Z12" s="1515">
        <f>当期実績!M11</f>
        <v>0</v>
      </c>
      <c r="AA12" s="1526">
        <f>当期計画!N11</f>
        <v>0</v>
      </c>
      <c r="AB12" s="1515">
        <f>当期実績!N11</f>
        <v>0</v>
      </c>
      <c r="AC12" s="1526">
        <f>当期計画!O11</f>
        <v>0</v>
      </c>
      <c r="AD12" s="1515">
        <f>当期実績!O11</f>
        <v>0</v>
      </c>
      <c r="AE12" s="1526">
        <f>当期計画!P11</f>
        <v>0</v>
      </c>
      <c r="AF12" s="1516">
        <f>当期実績!P11</f>
        <v>0</v>
      </c>
      <c r="AG12" s="1686">
        <f t="shared" si="4"/>
        <v>0</v>
      </c>
      <c r="AH12" s="1528">
        <f t="shared" ca="1" si="1"/>
        <v>0</v>
      </c>
      <c r="AI12" s="1528">
        <f t="shared" ca="1" si="5"/>
        <v>0</v>
      </c>
    </row>
    <row r="13" spans="2:46" s="1521" customFormat="1" ht="17.649999999999999" customHeight="1">
      <c r="B13" s="1522"/>
      <c r="C13" s="1529" t="str">
        <f>IF(当期実績!C12="","",当期実績!C12)</f>
        <v/>
      </c>
      <c r="D13" s="1523">
        <f t="shared" si="0"/>
        <v>0</v>
      </c>
      <c r="E13" s="1524">
        <f t="shared" si="2"/>
        <v>0</v>
      </c>
      <c r="F13" s="1525">
        <f t="shared" si="3"/>
        <v>0</v>
      </c>
      <c r="G13" s="1526">
        <f>当期計画!D12</f>
        <v>0</v>
      </c>
      <c r="H13" s="1515">
        <f>当期実績!D12</f>
        <v>0</v>
      </c>
      <c r="I13" s="1526">
        <f>当期計画!E12</f>
        <v>0</v>
      </c>
      <c r="J13" s="1515">
        <f>当期実績!E12</f>
        <v>0</v>
      </c>
      <c r="K13" s="1526">
        <f>当期計画!F12</f>
        <v>0</v>
      </c>
      <c r="L13" s="1515">
        <f>当期実績!F12</f>
        <v>0</v>
      </c>
      <c r="M13" s="1526">
        <f>当期計画!G12</f>
        <v>0</v>
      </c>
      <c r="N13" s="1515">
        <f>当期実績!G12</f>
        <v>0</v>
      </c>
      <c r="O13" s="1526">
        <f>当期計画!H12</f>
        <v>0</v>
      </c>
      <c r="P13" s="1515">
        <f>当期実績!H12</f>
        <v>0</v>
      </c>
      <c r="Q13" s="1526">
        <f>当期計画!I12</f>
        <v>0</v>
      </c>
      <c r="R13" s="1515">
        <f>当期実績!I12</f>
        <v>0</v>
      </c>
      <c r="S13" s="1526">
        <f>当期計画!J12</f>
        <v>0</v>
      </c>
      <c r="T13" s="1515">
        <f>当期実績!J12</f>
        <v>0</v>
      </c>
      <c r="U13" s="1526">
        <f>当期計画!K12</f>
        <v>0</v>
      </c>
      <c r="V13" s="1515">
        <f>当期実績!K12</f>
        <v>0</v>
      </c>
      <c r="W13" s="1526">
        <f>当期計画!L12</f>
        <v>0</v>
      </c>
      <c r="X13" s="1515">
        <f>当期実績!L12</f>
        <v>0</v>
      </c>
      <c r="Y13" s="1526">
        <f>当期計画!M12</f>
        <v>0</v>
      </c>
      <c r="Z13" s="1515">
        <f>当期実績!M12</f>
        <v>0</v>
      </c>
      <c r="AA13" s="1526">
        <f>当期計画!N12</f>
        <v>0</v>
      </c>
      <c r="AB13" s="1515">
        <f>当期実績!N12</f>
        <v>0</v>
      </c>
      <c r="AC13" s="1526">
        <f>当期計画!O12</f>
        <v>0</v>
      </c>
      <c r="AD13" s="1515">
        <f>当期実績!O12</f>
        <v>0</v>
      </c>
      <c r="AE13" s="1526">
        <f>当期計画!P12</f>
        <v>0</v>
      </c>
      <c r="AF13" s="1516">
        <f>当期実績!P12</f>
        <v>0</v>
      </c>
      <c r="AG13" s="1686">
        <f t="shared" si="4"/>
        <v>0</v>
      </c>
      <c r="AH13" s="1528">
        <f t="shared" ca="1" si="1"/>
        <v>0</v>
      </c>
      <c r="AI13" s="1528">
        <f t="shared" ca="1" si="5"/>
        <v>0</v>
      </c>
    </row>
    <row r="14" spans="2:46" s="1521" customFormat="1" ht="17.649999999999999" customHeight="1">
      <c r="B14" s="1522"/>
      <c r="C14" s="1529" t="str">
        <f>IF(当期実績!C13="","",当期実績!C13)</f>
        <v/>
      </c>
      <c r="D14" s="1523">
        <f t="shared" si="0"/>
        <v>0</v>
      </c>
      <c r="E14" s="1524">
        <f t="shared" si="2"/>
        <v>0</v>
      </c>
      <c r="F14" s="1525">
        <f t="shared" si="3"/>
        <v>0</v>
      </c>
      <c r="G14" s="1526">
        <f>当期計画!D13</f>
        <v>0</v>
      </c>
      <c r="H14" s="1515">
        <f>当期実績!D13</f>
        <v>0</v>
      </c>
      <c r="I14" s="1526">
        <f>当期計画!E13</f>
        <v>0</v>
      </c>
      <c r="J14" s="1515">
        <f>当期実績!E13</f>
        <v>0</v>
      </c>
      <c r="K14" s="1526">
        <f>当期計画!F13</f>
        <v>0</v>
      </c>
      <c r="L14" s="1515">
        <f>当期実績!F13</f>
        <v>0</v>
      </c>
      <c r="M14" s="1526">
        <f>当期計画!G13</f>
        <v>0</v>
      </c>
      <c r="N14" s="1515">
        <f>当期実績!G13</f>
        <v>0</v>
      </c>
      <c r="O14" s="1526">
        <f>当期計画!H13</f>
        <v>0</v>
      </c>
      <c r="P14" s="1515">
        <f>当期実績!H13</f>
        <v>0</v>
      </c>
      <c r="Q14" s="1526">
        <f>当期計画!I13</f>
        <v>0</v>
      </c>
      <c r="R14" s="1515">
        <f>当期実績!I13</f>
        <v>0</v>
      </c>
      <c r="S14" s="1526">
        <f>当期計画!J13</f>
        <v>0</v>
      </c>
      <c r="T14" s="1515">
        <f>当期実績!J13</f>
        <v>0</v>
      </c>
      <c r="U14" s="1526">
        <f>当期計画!K13</f>
        <v>0</v>
      </c>
      <c r="V14" s="1515">
        <f>当期実績!K13</f>
        <v>0</v>
      </c>
      <c r="W14" s="1526">
        <f>当期計画!L13</f>
        <v>0</v>
      </c>
      <c r="X14" s="1515">
        <f>当期実績!L13</f>
        <v>0</v>
      </c>
      <c r="Y14" s="1526">
        <f>当期計画!M13</f>
        <v>0</v>
      </c>
      <c r="Z14" s="1515">
        <f>当期実績!M13</f>
        <v>0</v>
      </c>
      <c r="AA14" s="1526">
        <f>当期計画!N13</f>
        <v>0</v>
      </c>
      <c r="AB14" s="1515">
        <f>当期実績!N13</f>
        <v>0</v>
      </c>
      <c r="AC14" s="1526">
        <f>当期計画!O13</f>
        <v>0</v>
      </c>
      <c r="AD14" s="1515">
        <f>当期実績!O13</f>
        <v>0</v>
      </c>
      <c r="AE14" s="1526">
        <f>当期計画!P13</f>
        <v>0</v>
      </c>
      <c r="AF14" s="1516">
        <f>当期実績!P13</f>
        <v>0</v>
      </c>
      <c r="AG14" s="1686">
        <f t="shared" si="4"/>
        <v>0</v>
      </c>
      <c r="AH14" s="1528">
        <f t="shared" ca="1" si="1"/>
        <v>0</v>
      </c>
      <c r="AI14" s="1528">
        <f t="shared" ca="1" si="5"/>
        <v>0</v>
      </c>
    </row>
    <row r="15" spans="2:46" s="1521" customFormat="1" ht="17.649999999999999" customHeight="1">
      <c r="B15" s="1522"/>
      <c r="C15" s="1687" t="str">
        <f>IF(当期実績!C14="","",当期実績!C14)</f>
        <v>売上高</v>
      </c>
      <c r="D15" s="1688">
        <f t="shared" si="0"/>
        <v>0</v>
      </c>
      <c r="E15" s="1689">
        <f t="shared" si="2"/>
        <v>0</v>
      </c>
      <c r="F15" s="1690">
        <f t="shared" si="3"/>
        <v>0</v>
      </c>
      <c r="G15" s="1691">
        <f>当期計画!D14</f>
        <v>0</v>
      </c>
      <c r="H15" s="1692">
        <f>当期実績!D14</f>
        <v>0</v>
      </c>
      <c r="I15" s="1691">
        <f>当期計画!E14</f>
        <v>0</v>
      </c>
      <c r="J15" s="1692">
        <f>当期実績!E14</f>
        <v>0</v>
      </c>
      <c r="K15" s="1691">
        <f>当期計画!F14</f>
        <v>0</v>
      </c>
      <c r="L15" s="1692">
        <f>当期実績!F14</f>
        <v>0</v>
      </c>
      <c r="M15" s="1691">
        <f>当期計画!G14</f>
        <v>0</v>
      </c>
      <c r="N15" s="1692">
        <f>当期実績!G14</f>
        <v>0</v>
      </c>
      <c r="O15" s="1691">
        <f>当期計画!H14</f>
        <v>0</v>
      </c>
      <c r="P15" s="1692">
        <f>当期実績!H14</f>
        <v>0</v>
      </c>
      <c r="Q15" s="1691">
        <f>当期計画!I14</f>
        <v>0</v>
      </c>
      <c r="R15" s="1692">
        <f>当期実績!I14</f>
        <v>0</v>
      </c>
      <c r="S15" s="1691">
        <f>当期計画!J14</f>
        <v>0</v>
      </c>
      <c r="T15" s="1692">
        <f>当期実績!J14</f>
        <v>0</v>
      </c>
      <c r="U15" s="1691">
        <f>当期計画!K14</f>
        <v>0</v>
      </c>
      <c r="V15" s="1692">
        <f>当期実績!K14</f>
        <v>0</v>
      </c>
      <c r="W15" s="1691">
        <f>当期計画!L14</f>
        <v>0</v>
      </c>
      <c r="X15" s="1692">
        <f>当期実績!L14</f>
        <v>0</v>
      </c>
      <c r="Y15" s="1691">
        <f>当期計画!M14</f>
        <v>0</v>
      </c>
      <c r="Z15" s="1692">
        <f>当期実績!M14</f>
        <v>0</v>
      </c>
      <c r="AA15" s="1691">
        <f>当期計画!N14</f>
        <v>0</v>
      </c>
      <c r="AB15" s="1692">
        <f>当期実績!N14</f>
        <v>0</v>
      </c>
      <c r="AC15" s="1691">
        <f>当期計画!O14</f>
        <v>0</v>
      </c>
      <c r="AD15" s="1692">
        <f>当期実績!O14</f>
        <v>0</v>
      </c>
      <c r="AE15" s="1691">
        <f>当期計画!P14</f>
        <v>0</v>
      </c>
      <c r="AF15" s="1693">
        <f>当期実績!P14</f>
        <v>0</v>
      </c>
      <c r="AG15" s="1688">
        <f t="shared" si="4"/>
        <v>0</v>
      </c>
      <c r="AH15" s="1694">
        <f t="shared" ca="1" si="1"/>
        <v>0</v>
      </c>
      <c r="AI15" s="1694">
        <f t="shared" ca="1" si="5"/>
        <v>0</v>
      </c>
    </row>
    <row r="16" spans="2:46" s="1521" customFormat="1" ht="17.649999999999999" customHeight="1">
      <c r="B16" s="1522"/>
      <c r="C16" s="1539" t="str">
        <f>IF(当期実績!C15="","",当期実績!C15)</f>
        <v>[売上原価]</v>
      </c>
      <c r="D16" s="1540">
        <f t="shared" si="0"/>
        <v>0</v>
      </c>
      <c r="E16" s="1541">
        <f t="shared" si="2"/>
        <v>0</v>
      </c>
      <c r="F16" s="1542">
        <f t="shared" si="3"/>
        <v>0</v>
      </c>
      <c r="G16" s="1543">
        <f>当期計画!D15</f>
        <v>0</v>
      </c>
      <c r="H16" s="1544">
        <f>当期実績!D15</f>
        <v>0</v>
      </c>
      <c r="I16" s="1543">
        <f>当期計画!E15</f>
        <v>0</v>
      </c>
      <c r="J16" s="1544">
        <f>当期実績!E15</f>
        <v>0</v>
      </c>
      <c r="K16" s="1543">
        <f>当期計画!F15</f>
        <v>0</v>
      </c>
      <c r="L16" s="1544">
        <f>当期実績!F15</f>
        <v>0</v>
      </c>
      <c r="M16" s="1543">
        <f>当期計画!G15</f>
        <v>0</v>
      </c>
      <c r="N16" s="1544">
        <f>当期実績!G15</f>
        <v>0</v>
      </c>
      <c r="O16" s="1543">
        <f>当期計画!H15</f>
        <v>0</v>
      </c>
      <c r="P16" s="1544">
        <f>当期実績!H15</f>
        <v>0</v>
      </c>
      <c r="Q16" s="1543">
        <f>当期計画!I15</f>
        <v>0</v>
      </c>
      <c r="R16" s="1544">
        <f>当期実績!I15</f>
        <v>0</v>
      </c>
      <c r="S16" s="1543">
        <f>当期計画!J15</f>
        <v>0</v>
      </c>
      <c r="T16" s="1544">
        <f>当期実績!J15</f>
        <v>0</v>
      </c>
      <c r="U16" s="1543">
        <f>当期計画!K15</f>
        <v>0</v>
      </c>
      <c r="V16" s="1544">
        <f>当期実績!K15</f>
        <v>0</v>
      </c>
      <c r="W16" s="1543">
        <f>当期計画!L15</f>
        <v>0</v>
      </c>
      <c r="X16" s="1544">
        <f>当期実績!L15</f>
        <v>0</v>
      </c>
      <c r="Y16" s="1543">
        <f>当期計画!M15</f>
        <v>0</v>
      </c>
      <c r="Z16" s="1544">
        <f>当期実績!M15</f>
        <v>0</v>
      </c>
      <c r="AA16" s="1543">
        <f>当期計画!N15</f>
        <v>0</v>
      </c>
      <c r="AB16" s="1544">
        <f>当期実績!N15</f>
        <v>0</v>
      </c>
      <c r="AC16" s="1543">
        <f>当期計画!O15</f>
        <v>0</v>
      </c>
      <c r="AD16" s="1544">
        <f>当期実績!O15</f>
        <v>0</v>
      </c>
      <c r="AE16" s="1543">
        <f>当期計画!P15</f>
        <v>0</v>
      </c>
      <c r="AF16" s="1695">
        <f>当期実績!P15</f>
        <v>0</v>
      </c>
      <c r="AG16" s="1696">
        <f t="shared" si="4"/>
        <v>0</v>
      </c>
      <c r="AH16" s="1547">
        <f t="shared" ca="1" si="1"/>
        <v>0</v>
      </c>
      <c r="AI16" s="1547">
        <f t="shared" ca="1" si="5"/>
        <v>0</v>
      </c>
    </row>
    <row r="17" spans="2:35" s="1521" customFormat="1" ht="17.649999999999999" customHeight="1">
      <c r="B17" s="1522"/>
      <c r="C17" s="1529" t="str">
        <f>IF(当期実績!C16="","",当期実績!C16)</f>
        <v>期首商品棚卸高</v>
      </c>
      <c r="D17" s="1523">
        <f t="shared" si="0"/>
        <v>0</v>
      </c>
      <c r="E17" s="1524">
        <f t="shared" si="2"/>
        <v>0</v>
      </c>
      <c r="F17" s="1525">
        <f t="shared" si="3"/>
        <v>0</v>
      </c>
      <c r="G17" s="1526">
        <f>当期計画!D16</f>
        <v>0</v>
      </c>
      <c r="H17" s="1515">
        <f>当期実績!D16</f>
        <v>0</v>
      </c>
      <c r="I17" s="1526">
        <f>当期計画!E16</f>
        <v>0</v>
      </c>
      <c r="J17" s="1515">
        <f>当期実績!E16</f>
        <v>0</v>
      </c>
      <c r="K17" s="1526">
        <f>当期計画!F16</f>
        <v>0</v>
      </c>
      <c r="L17" s="1515">
        <f>当期実績!F16</f>
        <v>0</v>
      </c>
      <c r="M17" s="1526">
        <f>当期計画!G16</f>
        <v>0</v>
      </c>
      <c r="N17" s="1515">
        <f>当期実績!G16</f>
        <v>0</v>
      </c>
      <c r="O17" s="1526">
        <f>当期計画!H16</f>
        <v>0</v>
      </c>
      <c r="P17" s="1515">
        <f>当期実績!H16</f>
        <v>0</v>
      </c>
      <c r="Q17" s="1526">
        <f>当期計画!I16</f>
        <v>0</v>
      </c>
      <c r="R17" s="1515">
        <f>当期実績!I16</f>
        <v>0</v>
      </c>
      <c r="S17" s="1526">
        <f>当期計画!J16</f>
        <v>0</v>
      </c>
      <c r="T17" s="1515">
        <f>当期実績!J16</f>
        <v>0</v>
      </c>
      <c r="U17" s="1526">
        <f>当期計画!K16</f>
        <v>0</v>
      </c>
      <c r="V17" s="1515">
        <f>当期実績!K16</f>
        <v>0</v>
      </c>
      <c r="W17" s="1526">
        <f>当期計画!L16</f>
        <v>0</v>
      </c>
      <c r="X17" s="1515">
        <f>当期実績!L16</f>
        <v>0</v>
      </c>
      <c r="Y17" s="1526">
        <f>当期計画!M16</f>
        <v>0</v>
      </c>
      <c r="Z17" s="1515">
        <f>当期実績!M16</f>
        <v>0</v>
      </c>
      <c r="AA17" s="1526">
        <f>当期計画!N16</f>
        <v>0</v>
      </c>
      <c r="AB17" s="1515">
        <f>当期実績!N16</f>
        <v>0</v>
      </c>
      <c r="AC17" s="1526">
        <f>当期計画!O16</f>
        <v>0</v>
      </c>
      <c r="AD17" s="1515">
        <f>当期実績!O16</f>
        <v>0</v>
      </c>
      <c r="AE17" s="1526">
        <f>当期計画!P16</f>
        <v>0</v>
      </c>
      <c r="AF17" s="1516">
        <f>当期実績!P16</f>
        <v>0</v>
      </c>
      <c r="AG17" s="1577">
        <f t="shared" si="4"/>
        <v>0</v>
      </c>
      <c r="AH17" s="1528">
        <f t="shared" ca="1" si="1"/>
        <v>0</v>
      </c>
      <c r="AI17" s="1528">
        <f t="shared" ca="1" si="5"/>
        <v>0</v>
      </c>
    </row>
    <row r="18" spans="2:35" s="1521" customFormat="1" ht="17.649999999999999" customHeight="1">
      <c r="B18" s="1522"/>
      <c r="C18" s="1529" t="str">
        <f>IF(当期実績!C17="","",当期実績!C17)</f>
        <v/>
      </c>
      <c r="D18" s="1523">
        <f t="shared" si="0"/>
        <v>0</v>
      </c>
      <c r="E18" s="1524">
        <f t="shared" si="2"/>
        <v>0</v>
      </c>
      <c r="F18" s="1525">
        <f t="shared" si="3"/>
        <v>0</v>
      </c>
      <c r="G18" s="1526">
        <f>当期計画!D17</f>
        <v>0</v>
      </c>
      <c r="H18" s="1515">
        <f>当期実績!D17</f>
        <v>0</v>
      </c>
      <c r="I18" s="1526">
        <f>当期計画!E17</f>
        <v>0</v>
      </c>
      <c r="J18" s="1515">
        <f>当期実績!E17</f>
        <v>0</v>
      </c>
      <c r="K18" s="1526">
        <f>当期計画!F17</f>
        <v>0</v>
      </c>
      <c r="L18" s="1515">
        <f>当期実績!F17</f>
        <v>0</v>
      </c>
      <c r="M18" s="1526">
        <f>当期計画!G17</f>
        <v>0</v>
      </c>
      <c r="N18" s="1515">
        <f>当期実績!G17</f>
        <v>0</v>
      </c>
      <c r="O18" s="1526">
        <f>当期計画!H17</f>
        <v>0</v>
      </c>
      <c r="P18" s="1515">
        <f>当期実績!H17</f>
        <v>0</v>
      </c>
      <c r="Q18" s="1526">
        <f>当期計画!I17</f>
        <v>0</v>
      </c>
      <c r="R18" s="1515">
        <f>当期実績!I17</f>
        <v>0</v>
      </c>
      <c r="S18" s="1526">
        <f>当期計画!J17</f>
        <v>0</v>
      </c>
      <c r="T18" s="1515">
        <f>当期実績!J17</f>
        <v>0</v>
      </c>
      <c r="U18" s="1526">
        <f>当期計画!K17</f>
        <v>0</v>
      </c>
      <c r="V18" s="1515">
        <f>当期実績!K17</f>
        <v>0</v>
      </c>
      <c r="W18" s="1526">
        <f>当期計画!L17</f>
        <v>0</v>
      </c>
      <c r="X18" s="1515">
        <f>当期実績!L17</f>
        <v>0</v>
      </c>
      <c r="Y18" s="1526">
        <f>当期計画!M17</f>
        <v>0</v>
      </c>
      <c r="Z18" s="1515">
        <f>当期実績!M17</f>
        <v>0</v>
      </c>
      <c r="AA18" s="1526">
        <f>当期計画!N17</f>
        <v>0</v>
      </c>
      <c r="AB18" s="1515">
        <f>当期実績!N17</f>
        <v>0</v>
      </c>
      <c r="AC18" s="1526">
        <f>当期計画!O17</f>
        <v>0</v>
      </c>
      <c r="AD18" s="1515">
        <f>当期実績!O17</f>
        <v>0</v>
      </c>
      <c r="AE18" s="1526">
        <f>当期計画!P17</f>
        <v>0</v>
      </c>
      <c r="AF18" s="1516">
        <f>当期実績!P17</f>
        <v>0</v>
      </c>
      <c r="AG18" s="1577">
        <f t="shared" si="4"/>
        <v>0</v>
      </c>
      <c r="AH18" s="1528">
        <f t="shared" ca="1" si="1"/>
        <v>0</v>
      </c>
      <c r="AI18" s="1528">
        <f t="shared" ca="1" si="5"/>
        <v>0</v>
      </c>
    </row>
    <row r="19" spans="2:35" s="1521" customFormat="1" ht="17.649999999999999" customHeight="1">
      <c r="B19" s="1522"/>
      <c r="C19" s="1529" t="str">
        <f>IF(当期実績!C18="","",当期実績!C18)</f>
        <v/>
      </c>
      <c r="D19" s="1523">
        <f t="shared" si="0"/>
        <v>0</v>
      </c>
      <c r="E19" s="1524">
        <f t="shared" si="2"/>
        <v>0</v>
      </c>
      <c r="F19" s="1525">
        <f t="shared" si="3"/>
        <v>0</v>
      </c>
      <c r="G19" s="1526">
        <f>当期計画!D18</f>
        <v>0</v>
      </c>
      <c r="H19" s="1515">
        <f>当期実績!D18</f>
        <v>0</v>
      </c>
      <c r="I19" s="1526">
        <f>当期計画!E18</f>
        <v>0</v>
      </c>
      <c r="J19" s="1515">
        <f>当期実績!E18</f>
        <v>0</v>
      </c>
      <c r="K19" s="1526">
        <f>当期計画!F18</f>
        <v>0</v>
      </c>
      <c r="L19" s="1515">
        <f>当期実績!F18</f>
        <v>0</v>
      </c>
      <c r="M19" s="1526">
        <f>当期計画!G18</f>
        <v>0</v>
      </c>
      <c r="N19" s="1515">
        <f>当期実績!G18</f>
        <v>0</v>
      </c>
      <c r="O19" s="1526">
        <f>当期計画!H18</f>
        <v>0</v>
      </c>
      <c r="P19" s="1515">
        <f>当期実績!H18</f>
        <v>0</v>
      </c>
      <c r="Q19" s="1526">
        <f>当期計画!I18</f>
        <v>0</v>
      </c>
      <c r="R19" s="1515">
        <f>当期実績!I18</f>
        <v>0</v>
      </c>
      <c r="S19" s="1526">
        <f>当期計画!J18</f>
        <v>0</v>
      </c>
      <c r="T19" s="1515">
        <f>当期実績!J18</f>
        <v>0</v>
      </c>
      <c r="U19" s="1526">
        <f>当期計画!K18</f>
        <v>0</v>
      </c>
      <c r="V19" s="1515">
        <f>当期実績!K18</f>
        <v>0</v>
      </c>
      <c r="W19" s="1526">
        <f>当期計画!L18</f>
        <v>0</v>
      </c>
      <c r="X19" s="1515">
        <f>当期実績!L18</f>
        <v>0</v>
      </c>
      <c r="Y19" s="1526">
        <f>当期計画!M18</f>
        <v>0</v>
      </c>
      <c r="Z19" s="1515">
        <f>当期実績!M18</f>
        <v>0</v>
      </c>
      <c r="AA19" s="1526">
        <f>当期計画!N18</f>
        <v>0</v>
      </c>
      <c r="AB19" s="1515">
        <f>当期実績!N18</f>
        <v>0</v>
      </c>
      <c r="AC19" s="1526">
        <f>当期計画!O18</f>
        <v>0</v>
      </c>
      <c r="AD19" s="1515">
        <f>当期実績!O18</f>
        <v>0</v>
      </c>
      <c r="AE19" s="1526">
        <f>当期計画!P18</f>
        <v>0</v>
      </c>
      <c r="AF19" s="1516">
        <f>当期実績!P18</f>
        <v>0</v>
      </c>
      <c r="AG19" s="1577">
        <f t="shared" si="4"/>
        <v>0</v>
      </c>
      <c r="AH19" s="1528">
        <f t="shared" ca="1" si="1"/>
        <v>0</v>
      </c>
      <c r="AI19" s="1528">
        <f t="shared" ca="1" si="5"/>
        <v>0</v>
      </c>
    </row>
    <row r="20" spans="2:35" s="1521" customFormat="1" ht="17.649999999999999" customHeight="1">
      <c r="B20" s="1522"/>
      <c r="C20" s="1529" t="str">
        <f>IF(当期実績!C19="","",当期実績!C19)</f>
        <v/>
      </c>
      <c r="D20" s="1523">
        <f t="shared" si="0"/>
        <v>0</v>
      </c>
      <c r="E20" s="1524">
        <f t="shared" si="2"/>
        <v>0</v>
      </c>
      <c r="F20" s="1525">
        <f t="shared" si="3"/>
        <v>0</v>
      </c>
      <c r="G20" s="1526">
        <f>当期計画!D19</f>
        <v>0</v>
      </c>
      <c r="H20" s="1515">
        <f>当期実績!D19</f>
        <v>0</v>
      </c>
      <c r="I20" s="1526">
        <f>当期計画!E19</f>
        <v>0</v>
      </c>
      <c r="J20" s="1515">
        <f>当期実績!E19</f>
        <v>0</v>
      </c>
      <c r="K20" s="1526">
        <f>当期計画!F19</f>
        <v>0</v>
      </c>
      <c r="L20" s="1515">
        <f>当期実績!F19</f>
        <v>0</v>
      </c>
      <c r="M20" s="1526">
        <f>当期計画!G19</f>
        <v>0</v>
      </c>
      <c r="N20" s="1515">
        <f>当期実績!G19</f>
        <v>0</v>
      </c>
      <c r="O20" s="1526">
        <f>当期計画!H19</f>
        <v>0</v>
      </c>
      <c r="P20" s="1515">
        <f>当期実績!H19</f>
        <v>0</v>
      </c>
      <c r="Q20" s="1526">
        <f>当期計画!I19</f>
        <v>0</v>
      </c>
      <c r="R20" s="1515">
        <f>当期実績!I19</f>
        <v>0</v>
      </c>
      <c r="S20" s="1526">
        <f>当期計画!J19</f>
        <v>0</v>
      </c>
      <c r="T20" s="1515">
        <f>当期実績!J19</f>
        <v>0</v>
      </c>
      <c r="U20" s="1526">
        <f>当期計画!K19</f>
        <v>0</v>
      </c>
      <c r="V20" s="1515">
        <f>当期実績!K19</f>
        <v>0</v>
      </c>
      <c r="W20" s="1526">
        <f>当期計画!L19</f>
        <v>0</v>
      </c>
      <c r="X20" s="1515">
        <f>当期実績!L19</f>
        <v>0</v>
      </c>
      <c r="Y20" s="1526">
        <f>当期計画!M19</f>
        <v>0</v>
      </c>
      <c r="Z20" s="1515">
        <f>当期実績!M19</f>
        <v>0</v>
      </c>
      <c r="AA20" s="1526">
        <f>当期計画!N19</f>
        <v>0</v>
      </c>
      <c r="AB20" s="1515">
        <f>当期実績!N19</f>
        <v>0</v>
      </c>
      <c r="AC20" s="1526">
        <f>当期計画!O19</f>
        <v>0</v>
      </c>
      <c r="AD20" s="1515">
        <f>当期実績!O19</f>
        <v>0</v>
      </c>
      <c r="AE20" s="1526">
        <f>当期計画!P19</f>
        <v>0</v>
      </c>
      <c r="AF20" s="1516">
        <f>当期実績!P19</f>
        <v>0</v>
      </c>
      <c r="AG20" s="1577">
        <f t="shared" si="4"/>
        <v>0</v>
      </c>
      <c r="AH20" s="1528">
        <f t="shared" ca="1" si="1"/>
        <v>0</v>
      </c>
      <c r="AI20" s="1528">
        <f t="shared" ca="1" si="5"/>
        <v>0</v>
      </c>
    </row>
    <row r="21" spans="2:35" s="1521" customFormat="1" ht="17.649999999999999" customHeight="1">
      <c r="B21" s="1522"/>
      <c r="C21" s="1529" t="str">
        <f>IF(当期実績!C20="","",当期実績!C20)</f>
        <v/>
      </c>
      <c r="D21" s="1523">
        <f t="shared" si="0"/>
        <v>0</v>
      </c>
      <c r="E21" s="1524">
        <f t="shared" si="2"/>
        <v>0</v>
      </c>
      <c r="F21" s="1525">
        <f t="shared" si="3"/>
        <v>0</v>
      </c>
      <c r="G21" s="1526">
        <f>当期計画!D20</f>
        <v>0</v>
      </c>
      <c r="H21" s="1515">
        <f>当期実績!D20</f>
        <v>0</v>
      </c>
      <c r="I21" s="1526">
        <f>当期計画!E20</f>
        <v>0</v>
      </c>
      <c r="J21" s="1515">
        <f>当期実績!E20</f>
        <v>0</v>
      </c>
      <c r="K21" s="1526">
        <f>当期計画!F20</f>
        <v>0</v>
      </c>
      <c r="L21" s="1515">
        <f>当期実績!F20</f>
        <v>0</v>
      </c>
      <c r="M21" s="1526">
        <f>当期計画!G20</f>
        <v>0</v>
      </c>
      <c r="N21" s="1515">
        <f>当期実績!G20</f>
        <v>0</v>
      </c>
      <c r="O21" s="1526">
        <f>当期計画!H20</f>
        <v>0</v>
      </c>
      <c r="P21" s="1515">
        <f>当期実績!H20</f>
        <v>0</v>
      </c>
      <c r="Q21" s="1526">
        <f>当期計画!I20</f>
        <v>0</v>
      </c>
      <c r="R21" s="1515">
        <f>当期実績!I20</f>
        <v>0</v>
      </c>
      <c r="S21" s="1526">
        <f>当期計画!J20</f>
        <v>0</v>
      </c>
      <c r="T21" s="1515">
        <f>当期実績!J20</f>
        <v>0</v>
      </c>
      <c r="U21" s="1526">
        <f>当期計画!K20</f>
        <v>0</v>
      </c>
      <c r="V21" s="1515">
        <f>当期実績!K20</f>
        <v>0</v>
      </c>
      <c r="W21" s="1526">
        <f>当期計画!L20</f>
        <v>0</v>
      </c>
      <c r="X21" s="1515">
        <f>当期実績!L20</f>
        <v>0</v>
      </c>
      <c r="Y21" s="1526">
        <f>当期計画!M20</f>
        <v>0</v>
      </c>
      <c r="Z21" s="1515">
        <f>当期実績!M20</f>
        <v>0</v>
      </c>
      <c r="AA21" s="1526">
        <f>当期計画!N20</f>
        <v>0</v>
      </c>
      <c r="AB21" s="1515">
        <f>当期実績!N20</f>
        <v>0</v>
      </c>
      <c r="AC21" s="1526">
        <f>当期計画!O20</f>
        <v>0</v>
      </c>
      <c r="AD21" s="1515">
        <f>当期実績!O20</f>
        <v>0</v>
      </c>
      <c r="AE21" s="1526">
        <f>当期計画!P20</f>
        <v>0</v>
      </c>
      <c r="AF21" s="1516">
        <f>当期実績!P20</f>
        <v>0</v>
      </c>
      <c r="AG21" s="1577">
        <f t="shared" si="4"/>
        <v>0</v>
      </c>
      <c r="AH21" s="1528">
        <f t="shared" ca="1" si="1"/>
        <v>0</v>
      </c>
      <c r="AI21" s="1528">
        <f t="shared" ca="1" si="5"/>
        <v>0</v>
      </c>
    </row>
    <row r="22" spans="2:35" s="1521" customFormat="1" ht="17.649999999999999" customHeight="1">
      <c r="B22" s="1522"/>
      <c r="C22" s="1529" t="str">
        <f>IF(当期実績!C21="","",当期実績!C21)</f>
        <v/>
      </c>
      <c r="D22" s="1523">
        <f t="shared" si="0"/>
        <v>0</v>
      </c>
      <c r="E22" s="1524">
        <f t="shared" si="2"/>
        <v>0</v>
      </c>
      <c r="F22" s="1525">
        <f t="shared" si="3"/>
        <v>0</v>
      </c>
      <c r="G22" s="1526">
        <f>当期計画!D21</f>
        <v>0</v>
      </c>
      <c r="H22" s="1515">
        <f>当期実績!D21</f>
        <v>0</v>
      </c>
      <c r="I22" s="1526">
        <f>当期計画!E21</f>
        <v>0</v>
      </c>
      <c r="J22" s="1515">
        <f>当期実績!E21</f>
        <v>0</v>
      </c>
      <c r="K22" s="1526">
        <f>当期計画!F21</f>
        <v>0</v>
      </c>
      <c r="L22" s="1515">
        <f>当期実績!F21</f>
        <v>0</v>
      </c>
      <c r="M22" s="1526">
        <f>当期計画!G21</f>
        <v>0</v>
      </c>
      <c r="N22" s="1515">
        <f>当期実績!G21</f>
        <v>0</v>
      </c>
      <c r="O22" s="1526">
        <f>当期計画!H21</f>
        <v>0</v>
      </c>
      <c r="P22" s="1515">
        <f>当期実績!H21</f>
        <v>0</v>
      </c>
      <c r="Q22" s="1526">
        <f>当期計画!I21</f>
        <v>0</v>
      </c>
      <c r="R22" s="1515">
        <f>当期実績!I21</f>
        <v>0</v>
      </c>
      <c r="S22" s="1526">
        <f>当期計画!J21</f>
        <v>0</v>
      </c>
      <c r="T22" s="1515">
        <f>当期実績!J21</f>
        <v>0</v>
      </c>
      <c r="U22" s="1526">
        <f>当期計画!K21</f>
        <v>0</v>
      </c>
      <c r="V22" s="1515">
        <f>当期実績!K21</f>
        <v>0</v>
      </c>
      <c r="W22" s="1526">
        <f>当期計画!L21</f>
        <v>0</v>
      </c>
      <c r="X22" s="1515">
        <f>当期実績!L21</f>
        <v>0</v>
      </c>
      <c r="Y22" s="1526">
        <f>当期計画!M21</f>
        <v>0</v>
      </c>
      <c r="Z22" s="1515">
        <f>当期実績!M21</f>
        <v>0</v>
      </c>
      <c r="AA22" s="1526">
        <f>当期計画!N21</f>
        <v>0</v>
      </c>
      <c r="AB22" s="1515">
        <f>当期実績!N21</f>
        <v>0</v>
      </c>
      <c r="AC22" s="1526">
        <f>当期計画!O21</f>
        <v>0</v>
      </c>
      <c r="AD22" s="1515">
        <f>当期実績!O21</f>
        <v>0</v>
      </c>
      <c r="AE22" s="1526">
        <f>当期計画!P21</f>
        <v>0</v>
      </c>
      <c r="AF22" s="1516">
        <f>当期実績!P21</f>
        <v>0</v>
      </c>
      <c r="AG22" s="1577">
        <f t="shared" si="4"/>
        <v>0</v>
      </c>
      <c r="AH22" s="1528">
        <f t="shared" ca="1" si="1"/>
        <v>0</v>
      </c>
      <c r="AI22" s="1528">
        <f t="shared" ca="1" si="5"/>
        <v>0</v>
      </c>
    </row>
    <row r="23" spans="2:35" s="1521" customFormat="1" ht="17.649999999999999" customHeight="1">
      <c r="B23" s="1522"/>
      <c r="C23" s="1529" t="str">
        <f>IF(当期実績!C22="","",当期実績!C22)</f>
        <v/>
      </c>
      <c r="D23" s="1523">
        <f t="shared" si="0"/>
        <v>0</v>
      </c>
      <c r="E23" s="1524">
        <f t="shared" si="2"/>
        <v>0</v>
      </c>
      <c r="F23" s="1525">
        <f t="shared" si="3"/>
        <v>0</v>
      </c>
      <c r="G23" s="1526">
        <f>当期計画!D22</f>
        <v>0</v>
      </c>
      <c r="H23" s="1515">
        <f>当期実績!D22</f>
        <v>0</v>
      </c>
      <c r="I23" s="1526">
        <f>当期計画!E22</f>
        <v>0</v>
      </c>
      <c r="J23" s="1515">
        <f>当期実績!E22</f>
        <v>0</v>
      </c>
      <c r="K23" s="1526">
        <f>当期計画!F22</f>
        <v>0</v>
      </c>
      <c r="L23" s="1515">
        <f>当期実績!F22</f>
        <v>0</v>
      </c>
      <c r="M23" s="1526">
        <f>当期計画!G22</f>
        <v>0</v>
      </c>
      <c r="N23" s="1515">
        <f>当期実績!G22</f>
        <v>0</v>
      </c>
      <c r="O23" s="1526">
        <f>当期計画!H22</f>
        <v>0</v>
      </c>
      <c r="P23" s="1515">
        <f>当期実績!H22</f>
        <v>0</v>
      </c>
      <c r="Q23" s="1526">
        <f>当期計画!I22</f>
        <v>0</v>
      </c>
      <c r="R23" s="1515">
        <f>当期実績!I22</f>
        <v>0</v>
      </c>
      <c r="S23" s="1526">
        <f>当期計画!J22</f>
        <v>0</v>
      </c>
      <c r="T23" s="1515">
        <f>当期実績!J22</f>
        <v>0</v>
      </c>
      <c r="U23" s="1526">
        <f>当期計画!K22</f>
        <v>0</v>
      </c>
      <c r="V23" s="1515">
        <f>当期実績!K22</f>
        <v>0</v>
      </c>
      <c r="W23" s="1526">
        <f>当期計画!L22</f>
        <v>0</v>
      </c>
      <c r="X23" s="1515">
        <f>当期実績!L22</f>
        <v>0</v>
      </c>
      <c r="Y23" s="1526">
        <f>当期計画!M22</f>
        <v>0</v>
      </c>
      <c r="Z23" s="1515">
        <f>当期実績!M22</f>
        <v>0</v>
      </c>
      <c r="AA23" s="1526">
        <f>当期計画!N22</f>
        <v>0</v>
      </c>
      <c r="AB23" s="1515">
        <f>当期実績!N22</f>
        <v>0</v>
      </c>
      <c r="AC23" s="1526">
        <f>当期計画!O22</f>
        <v>0</v>
      </c>
      <c r="AD23" s="1515">
        <f>当期実績!O22</f>
        <v>0</v>
      </c>
      <c r="AE23" s="1526">
        <f>当期計画!P22</f>
        <v>0</v>
      </c>
      <c r="AF23" s="1516">
        <f>当期実績!P22</f>
        <v>0</v>
      </c>
      <c r="AG23" s="1577">
        <f t="shared" si="4"/>
        <v>0</v>
      </c>
      <c r="AH23" s="1528">
        <f t="shared" ca="1" si="1"/>
        <v>0</v>
      </c>
      <c r="AI23" s="1528">
        <f t="shared" ca="1" si="5"/>
        <v>0</v>
      </c>
    </row>
    <row r="24" spans="2:35" s="1521" customFormat="1" ht="17.649999999999999" customHeight="1">
      <c r="B24" s="1522"/>
      <c r="C24" s="1529" t="str">
        <f>IF(当期実績!C23="","",当期実績!C23)</f>
        <v/>
      </c>
      <c r="D24" s="1523">
        <f t="shared" si="0"/>
        <v>0</v>
      </c>
      <c r="E24" s="1524">
        <f t="shared" si="2"/>
        <v>0</v>
      </c>
      <c r="F24" s="1525">
        <f t="shared" si="3"/>
        <v>0</v>
      </c>
      <c r="G24" s="1526">
        <f>当期計画!D23</f>
        <v>0</v>
      </c>
      <c r="H24" s="1515">
        <f>当期実績!D23</f>
        <v>0</v>
      </c>
      <c r="I24" s="1526">
        <f>当期計画!E23</f>
        <v>0</v>
      </c>
      <c r="J24" s="1515">
        <f>当期実績!E23</f>
        <v>0</v>
      </c>
      <c r="K24" s="1526">
        <f>当期計画!F23</f>
        <v>0</v>
      </c>
      <c r="L24" s="1515">
        <f>当期実績!F23</f>
        <v>0</v>
      </c>
      <c r="M24" s="1526">
        <f>当期計画!G23</f>
        <v>0</v>
      </c>
      <c r="N24" s="1515">
        <f>当期実績!G23</f>
        <v>0</v>
      </c>
      <c r="O24" s="1526">
        <f>当期計画!H23</f>
        <v>0</v>
      </c>
      <c r="P24" s="1515">
        <f>当期実績!H23</f>
        <v>0</v>
      </c>
      <c r="Q24" s="1526">
        <f>当期計画!I23</f>
        <v>0</v>
      </c>
      <c r="R24" s="1515">
        <f>当期実績!I23</f>
        <v>0</v>
      </c>
      <c r="S24" s="1526">
        <f>当期計画!J23</f>
        <v>0</v>
      </c>
      <c r="T24" s="1515">
        <f>当期実績!J23</f>
        <v>0</v>
      </c>
      <c r="U24" s="1526">
        <f>当期計画!K23</f>
        <v>0</v>
      </c>
      <c r="V24" s="1515">
        <f>当期実績!K23</f>
        <v>0</v>
      </c>
      <c r="W24" s="1526">
        <f>当期計画!L23</f>
        <v>0</v>
      </c>
      <c r="X24" s="1515">
        <f>当期実績!L23</f>
        <v>0</v>
      </c>
      <c r="Y24" s="1526">
        <f>当期計画!M23</f>
        <v>0</v>
      </c>
      <c r="Z24" s="1515">
        <f>当期実績!M23</f>
        <v>0</v>
      </c>
      <c r="AA24" s="1526">
        <f>当期計画!N23</f>
        <v>0</v>
      </c>
      <c r="AB24" s="1515">
        <f>当期実績!N23</f>
        <v>0</v>
      </c>
      <c r="AC24" s="1526">
        <f>当期計画!O23</f>
        <v>0</v>
      </c>
      <c r="AD24" s="1515">
        <f>当期実績!O23</f>
        <v>0</v>
      </c>
      <c r="AE24" s="1526">
        <f>当期計画!P23</f>
        <v>0</v>
      </c>
      <c r="AF24" s="1516">
        <f>当期実績!P23</f>
        <v>0</v>
      </c>
      <c r="AG24" s="1577">
        <f t="shared" si="4"/>
        <v>0</v>
      </c>
      <c r="AH24" s="1528">
        <f t="shared" ca="1" si="1"/>
        <v>0</v>
      </c>
      <c r="AI24" s="1528">
        <f t="shared" ca="1" si="5"/>
        <v>0</v>
      </c>
    </row>
    <row r="25" spans="2:35" s="1521" customFormat="1" ht="17.649999999999999" customHeight="1">
      <c r="B25" s="1522"/>
      <c r="C25" s="1529" t="str">
        <f>IF(当期実績!C24="","",当期実績!C24)</f>
        <v/>
      </c>
      <c r="D25" s="1523">
        <f t="shared" si="0"/>
        <v>0</v>
      </c>
      <c r="E25" s="1524">
        <f t="shared" si="2"/>
        <v>0</v>
      </c>
      <c r="F25" s="1525">
        <f t="shared" si="3"/>
        <v>0</v>
      </c>
      <c r="G25" s="1526">
        <f>当期計画!D24</f>
        <v>0</v>
      </c>
      <c r="H25" s="1515">
        <f>当期実績!D24</f>
        <v>0</v>
      </c>
      <c r="I25" s="1526">
        <f>当期計画!E24</f>
        <v>0</v>
      </c>
      <c r="J25" s="1515">
        <f>当期実績!E24</f>
        <v>0</v>
      </c>
      <c r="K25" s="1526">
        <f>当期計画!F24</f>
        <v>0</v>
      </c>
      <c r="L25" s="1515">
        <f>当期実績!F24</f>
        <v>0</v>
      </c>
      <c r="M25" s="1526">
        <f>当期計画!G24</f>
        <v>0</v>
      </c>
      <c r="N25" s="1515">
        <f>当期実績!G24</f>
        <v>0</v>
      </c>
      <c r="O25" s="1526">
        <f>当期計画!H24</f>
        <v>0</v>
      </c>
      <c r="P25" s="1515">
        <f>当期実績!H24</f>
        <v>0</v>
      </c>
      <c r="Q25" s="1526">
        <f>当期計画!I24</f>
        <v>0</v>
      </c>
      <c r="R25" s="1515">
        <f>当期実績!I24</f>
        <v>0</v>
      </c>
      <c r="S25" s="1526">
        <f>当期計画!J24</f>
        <v>0</v>
      </c>
      <c r="T25" s="1515">
        <f>当期実績!J24</f>
        <v>0</v>
      </c>
      <c r="U25" s="1526">
        <f>当期計画!K24</f>
        <v>0</v>
      </c>
      <c r="V25" s="1515">
        <f>当期実績!K24</f>
        <v>0</v>
      </c>
      <c r="W25" s="1526">
        <f>当期計画!L24</f>
        <v>0</v>
      </c>
      <c r="X25" s="1515">
        <f>当期実績!L24</f>
        <v>0</v>
      </c>
      <c r="Y25" s="1526">
        <f>当期計画!M24</f>
        <v>0</v>
      </c>
      <c r="Z25" s="1515">
        <f>当期実績!M24</f>
        <v>0</v>
      </c>
      <c r="AA25" s="1526">
        <f>当期計画!N24</f>
        <v>0</v>
      </c>
      <c r="AB25" s="1515">
        <f>当期実績!N24</f>
        <v>0</v>
      </c>
      <c r="AC25" s="1526">
        <f>当期計画!O24</f>
        <v>0</v>
      </c>
      <c r="AD25" s="1515">
        <f>当期実績!O24</f>
        <v>0</v>
      </c>
      <c r="AE25" s="1526">
        <f>当期計画!P24</f>
        <v>0</v>
      </c>
      <c r="AF25" s="1516">
        <f>当期実績!P24</f>
        <v>0</v>
      </c>
      <c r="AG25" s="1577">
        <f t="shared" si="4"/>
        <v>0</v>
      </c>
      <c r="AH25" s="1528">
        <f t="shared" ca="1" si="1"/>
        <v>0</v>
      </c>
      <c r="AI25" s="1528">
        <f t="shared" ca="1" si="5"/>
        <v>0</v>
      </c>
    </row>
    <row r="26" spans="2:35" s="1521" customFormat="1" ht="17.649999999999999" customHeight="1">
      <c r="B26" s="1522"/>
      <c r="C26" s="1529" t="str">
        <f>IF(当期実績!C25="","",当期実績!C25)</f>
        <v/>
      </c>
      <c r="D26" s="1523">
        <f t="shared" si="0"/>
        <v>0</v>
      </c>
      <c r="E26" s="1524">
        <f t="shared" si="2"/>
        <v>0</v>
      </c>
      <c r="F26" s="1525">
        <f t="shared" si="3"/>
        <v>0</v>
      </c>
      <c r="G26" s="1526">
        <f>当期計画!D25</f>
        <v>0</v>
      </c>
      <c r="H26" s="1515">
        <f>当期実績!D25</f>
        <v>0</v>
      </c>
      <c r="I26" s="1526">
        <f>当期計画!E25</f>
        <v>0</v>
      </c>
      <c r="J26" s="1515">
        <f>当期実績!E25</f>
        <v>0</v>
      </c>
      <c r="K26" s="1526">
        <f>当期計画!F25</f>
        <v>0</v>
      </c>
      <c r="L26" s="1515">
        <f>当期実績!F25</f>
        <v>0</v>
      </c>
      <c r="M26" s="1526">
        <f>当期計画!G25</f>
        <v>0</v>
      </c>
      <c r="N26" s="1515">
        <f>当期実績!G25</f>
        <v>0</v>
      </c>
      <c r="O26" s="1526">
        <f>当期計画!H25</f>
        <v>0</v>
      </c>
      <c r="P26" s="1515">
        <f>当期実績!H25</f>
        <v>0</v>
      </c>
      <c r="Q26" s="1526">
        <f>当期計画!I25</f>
        <v>0</v>
      </c>
      <c r="R26" s="1515">
        <f>当期実績!I25</f>
        <v>0</v>
      </c>
      <c r="S26" s="1526">
        <f>当期計画!J25</f>
        <v>0</v>
      </c>
      <c r="T26" s="1515">
        <f>当期実績!J25</f>
        <v>0</v>
      </c>
      <c r="U26" s="1526">
        <f>当期計画!K25</f>
        <v>0</v>
      </c>
      <c r="V26" s="1515">
        <f>当期実績!K25</f>
        <v>0</v>
      </c>
      <c r="W26" s="1526">
        <f>当期計画!L25</f>
        <v>0</v>
      </c>
      <c r="X26" s="1515">
        <f>当期実績!L25</f>
        <v>0</v>
      </c>
      <c r="Y26" s="1526">
        <f>当期計画!M25</f>
        <v>0</v>
      </c>
      <c r="Z26" s="1515">
        <f>当期実績!M25</f>
        <v>0</v>
      </c>
      <c r="AA26" s="1526">
        <f>当期計画!N25</f>
        <v>0</v>
      </c>
      <c r="AB26" s="1515">
        <f>当期実績!N25</f>
        <v>0</v>
      </c>
      <c r="AC26" s="1526">
        <f>当期計画!O25</f>
        <v>0</v>
      </c>
      <c r="AD26" s="1515">
        <f>当期実績!O25</f>
        <v>0</v>
      </c>
      <c r="AE26" s="1526">
        <f>当期計画!P25</f>
        <v>0</v>
      </c>
      <c r="AF26" s="1516">
        <f>当期実績!P25</f>
        <v>0</v>
      </c>
      <c r="AG26" s="1577">
        <f t="shared" si="4"/>
        <v>0</v>
      </c>
      <c r="AH26" s="1528">
        <f t="shared" ca="1" si="1"/>
        <v>0</v>
      </c>
      <c r="AI26" s="1528">
        <f t="shared" ca="1" si="5"/>
        <v>0</v>
      </c>
    </row>
    <row r="27" spans="2:35" s="1521" customFormat="1" ht="17.649999999999999" customHeight="1">
      <c r="B27" s="1522"/>
      <c r="C27" s="1529" t="str">
        <f>IF(当期実績!C26="","",当期実績!C26)</f>
        <v/>
      </c>
      <c r="D27" s="1523">
        <f t="shared" si="0"/>
        <v>0</v>
      </c>
      <c r="E27" s="1524">
        <f t="shared" si="2"/>
        <v>0</v>
      </c>
      <c r="F27" s="1525">
        <f t="shared" si="3"/>
        <v>0</v>
      </c>
      <c r="G27" s="1526">
        <f>当期計画!D26</f>
        <v>0</v>
      </c>
      <c r="H27" s="1515">
        <f>当期実績!D26</f>
        <v>0</v>
      </c>
      <c r="I27" s="1526">
        <f>当期計画!E26</f>
        <v>0</v>
      </c>
      <c r="J27" s="1515">
        <f>当期実績!E26</f>
        <v>0</v>
      </c>
      <c r="K27" s="1526">
        <f>当期計画!F26</f>
        <v>0</v>
      </c>
      <c r="L27" s="1515">
        <f>当期実績!F26</f>
        <v>0</v>
      </c>
      <c r="M27" s="1526">
        <f>当期計画!G26</f>
        <v>0</v>
      </c>
      <c r="N27" s="1515">
        <f>当期実績!G26</f>
        <v>0</v>
      </c>
      <c r="O27" s="1526">
        <f>当期計画!H26</f>
        <v>0</v>
      </c>
      <c r="P27" s="1515">
        <f>当期実績!H26</f>
        <v>0</v>
      </c>
      <c r="Q27" s="1526">
        <f>当期計画!I26</f>
        <v>0</v>
      </c>
      <c r="R27" s="1515">
        <f>当期実績!I26</f>
        <v>0</v>
      </c>
      <c r="S27" s="1526">
        <f>当期計画!J26</f>
        <v>0</v>
      </c>
      <c r="T27" s="1515">
        <f>当期実績!J26</f>
        <v>0</v>
      </c>
      <c r="U27" s="1526">
        <f>当期計画!K26</f>
        <v>0</v>
      </c>
      <c r="V27" s="1515">
        <f>当期実績!K26</f>
        <v>0</v>
      </c>
      <c r="W27" s="1526">
        <f>当期計画!L26</f>
        <v>0</v>
      </c>
      <c r="X27" s="1515">
        <f>当期実績!L26</f>
        <v>0</v>
      </c>
      <c r="Y27" s="1526">
        <f>当期計画!M26</f>
        <v>0</v>
      </c>
      <c r="Z27" s="1515">
        <f>当期実績!M26</f>
        <v>0</v>
      </c>
      <c r="AA27" s="1526">
        <f>当期計画!N26</f>
        <v>0</v>
      </c>
      <c r="AB27" s="1515">
        <f>当期実績!N26</f>
        <v>0</v>
      </c>
      <c r="AC27" s="1526">
        <f>当期計画!O26</f>
        <v>0</v>
      </c>
      <c r="AD27" s="1515">
        <f>当期実績!O26</f>
        <v>0</v>
      </c>
      <c r="AE27" s="1526">
        <f>当期計画!P26</f>
        <v>0</v>
      </c>
      <c r="AF27" s="1516">
        <f>当期実績!P26</f>
        <v>0</v>
      </c>
      <c r="AG27" s="1577">
        <f t="shared" si="4"/>
        <v>0</v>
      </c>
      <c r="AH27" s="1528">
        <f t="shared" ca="1" si="1"/>
        <v>0</v>
      </c>
      <c r="AI27" s="1528">
        <f t="shared" ca="1" si="5"/>
        <v>0</v>
      </c>
    </row>
    <row r="28" spans="2:35" s="1521" customFormat="1" ht="17.649999999999999" customHeight="1">
      <c r="B28" s="1522"/>
      <c r="C28" s="1697" t="str">
        <f>IF(当期実績!C27="","",当期実績!C27)</f>
        <v>商品仕入高</v>
      </c>
      <c r="D28" s="1688">
        <f t="shared" si="0"/>
        <v>0</v>
      </c>
      <c r="E28" s="1689">
        <f t="shared" si="2"/>
        <v>0</v>
      </c>
      <c r="F28" s="1690">
        <f t="shared" si="3"/>
        <v>0</v>
      </c>
      <c r="G28" s="1698">
        <f>当期計画!D27</f>
        <v>0</v>
      </c>
      <c r="H28" s="1699">
        <f>当期実績!D27</f>
        <v>0</v>
      </c>
      <c r="I28" s="1698">
        <f>当期計画!E27</f>
        <v>0</v>
      </c>
      <c r="J28" s="1699">
        <f>当期実績!E27</f>
        <v>0</v>
      </c>
      <c r="K28" s="1698">
        <f>当期計画!F27</f>
        <v>0</v>
      </c>
      <c r="L28" s="1699">
        <f>当期実績!F27</f>
        <v>0</v>
      </c>
      <c r="M28" s="1698">
        <f>当期計画!G27</f>
        <v>0</v>
      </c>
      <c r="N28" s="1699">
        <f>当期実績!G27</f>
        <v>0</v>
      </c>
      <c r="O28" s="1698">
        <f>当期計画!H27</f>
        <v>0</v>
      </c>
      <c r="P28" s="1699">
        <f>当期実績!H27</f>
        <v>0</v>
      </c>
      <c r="Q28" s="1698">
        <f>当期計画!I27</f>
        <v>0</v>
      </c>
      <c r="R28" s="1699">
        <f>当期実績!I27</f>
        <v>0</v>
      </c>
      <c r="S28" s="1698">
        <f>当期計画!J27</f>
        <v>0</v>
      </c>
      <c r="T28" s="1699">
        <f>当期実績!J27</f>
        <v>0</v>
      </c>
      <c r="U28" s="1698">
        <f>当期計画!K27</f>
        <v>0</v>
      </c>
      <c r="V28" s="1699">
        <f>当期実績!K27</f>
        <v>0</v>
      </c>
      <c r="W28" s="1698">
        <f>当期計画!L27</f>
        <v>0</v>
      </c>
      <c r="X28" s="1699">
        <f>当期実績!L27</f>
        <v>0</v>
      </c>
      <c r="Y28" s="1698">
        <f>当期計画!M27</f>
        <v>0</v>
      </c>
      <c r="Z28" s="1699">
        <f>当期実績!M27</f>
        <v>0</v>
      </c>
      <c r="AA28" s="1698">
        <f>当期計画!N27</f>
        <v>0</v>
      </c>
      <c r="AB28" s="1699">
        <f>当期実績!N27</f>
        <v>0</v>
      </c>
      <c r="AC28" s="1698">
        <f>当期計画!O27</f>
        <v>0</v>
      </c>
      <c r="AD28" s="1699">
        <f>当期実績!O27</f>
        <v>0</v>
      </c>
      <c r="AE28" s="1698">
        <f>当期計画!P27</f>
        <v>0</v>
      </c>
      <c r="AF28" s="1700">
        <f>当期実績!P27</f>
        <v>0</v>
      </c>
      <c r="AG28" s="1701">
        <f t="shared" si="4"/>
        <v>0</v>
      </c>
      <c r="AH28" s="1702">
        <f t="shared" ca="1" si="1"/>
        <v>0</v>
      </c>
      <c r="AI28" s="1702">
        <f t="shared" ca="1" si="5"/>
        <v>0</v>
      </c>
    </row>
    <row r="29" spans="2:35" s="1521" customFormat="1" ht="17.649999999999999" customHeight="1">
      <c r="B29" s="1522"/>
      <c r="C29" s="1529" t="str">
        <f>IF(当期実績!C28="","",当期実績!C28)</f>
        <v>期末商品棚卸高</v>
      </c>
      <c r="D29" s="1523">
        <f t="shared" si="0"/>
        <v>0</v>
      </c>
      <c r="E29" s="1554">
        <f t="shared" si="2"/>
        <v>0</v>
      </c>
      <c r="F29" s="1525">
        <f t="shared" si="3"/>
        <v>0</v>
      </c>
      <c r="G29" s="1526">
        <f>当期計画!D28</f>
        <v>0</v>
      </c>
      <c r="H29" s="1515">
        <f>当期実績!D28</f>
        <v>0</v>
      </c>
      <c r="I29" s="1526">
        <f>当期計画!E28</f>
        <v>0</v>
      </c>
      <c r="J29" s="1515">
        <f>当期実績!E28</f>
        <v>0</v>
      </c>
      <c r="K29" s="1526">
        <f>当期計画!F28</f>
        <v>0</v>
      </c>
      <c r="L29" s="1515">
        <f>当期実績!F28</f>
        <v>0</v>
      </c>
      <c r="M29" s="1526">
        <f>当期計画!G28</f>
        <v>0</v>
      </c>
      <c r="N29" s="1515">
        <f>当期実績!G28</f>
        <v>0</v>
      </c>
      <c r="O29" s="1526">
        <f>当期計画!H28</f>
        <v>0</v>
      </c>
      <c r="P29" s="1515">
        <f>当期実績!H28</f>
        <v>0</v>
      </c>
      <c r="Q29" s="1526">
        <f>当期計画!I28</f>
        <v>0</v>
      </c>
      <c r="R29" s="1515">
        <f>当期実績!I28</f>
        <v>0</v>
      </c>
      <c r="S29" s="1526">
        <f>当期計画!J28</f>
        <v>0</v>
      </c>
      <c r="T29" s="1515">
        <f>当期実績!J28</f>
        <v>0</v>
      </c>
      <c r="U29" s="1526">
        <f>当期計画!K28</f>
        <v>0</v>
      </c>
      <c r="V29" s="1515">
        <f>当期実績!K28</f>
        <v>0</v>
      </c>
      <c r="W29" s="1526">
        <f>当期計画!L28</f>
        <v>0</v>
      </c>
      <c r="X29" s="1515">
        <f>当期実績!L28</f>
        <v>0</v>
      </c>
      <c r="Y29" s="1526">
        <f>当期計画!M28</f>
        <v>0</v>
      </c>
      <c r="Z29" s="1515">
        <f>当期実績!M28</f>
        <v>0</v>
      </c>
      <c r="AA29" s="1526">
        <f>当期計画!N28</f>
        <v>0</v>
      </c>
      <c r="AB29" s="1515">
        <f>当期実績!N28</f>
        <v>0</v>
      </c>
      <c r="AC29" s="1526">
        <f>当期計画!O28</f>
        <v>0</v>
      </c>
      <c r="AD29" s="1515">
        <f>当期実績!O28</f>
        <v>0</v>
      </c>
      <c r="AE29" s="1526">
        <f>当期計画!P28</f>
        <v>0</v>
      </c>
      <c r="AF29" s="1516">
        <f>当期実績!P28</f>
        <v>0</v>
      </c>
      <c r="AG29" s="1577">
        <f t="shared" si="4"/>
        <v>0</v>
      </c>
      <c r="AH29" s="1528">
        <f t="shared" ca="1" si="1"/>
        <v>0</v>
      </c>
      <c r="AI29" s="1528">
        <f t="shared" ca="1" si="5"/>
        <v>0</v>
      </c>
    </row>
    <row r="30" spans="2:35" s="1521" customFormat="1" ht="17.649999999999999" customHeight="1">
      <c r="B30" s="1522"/>
      <c r="C30" s="1703" t="str">
        <f>IF(当期実績!C29="","",当期実績!C29)</f>
        <v>商品売上原価</v>
      </c>
      <c r="D30" s="1688">
        <f t="shared" si="0"/>
        <v>0</v>
      </c>
      <c r="E30" s="1704">
        <f t="shared" si="2"/>
        <v>0</v>
      </c>
      <c r="F30" s="1690">
        <f t="shared" si="3"/>
        <v>0</v>
      </c>
      <c r="G30" s="1698">
        <f>当期計画!D29</f>
        <v>0</v>
      </c>
      <c r="H30" s="1699">
        <f>当期実績!D29</f>
        <v>0</v>
      </c>
      <c r="I30" s="1698">
        <f>当期計画!E29</f>
        <v>0</v>
      </c>
      <c r="J30" s="1699">
        <f>当期実績!E29</f>
        <v>0</v>
      </c>
      <c r="K30" s="1698">
        <f>当期計画!F29</f>
        <v>0</v>
      </c>
      <c r="L30" s="1699">
        <f>当期実績!F29</f>
        <v>0</v>
      </c>
      <c r="M30" s="1698">
        <f>当期計画!G29</f>
        <v>0</v>
      </c>
      <c r="N30" s="1699">
        <f>当期実績!G29</f>
        <v>0</v>
      </c>
      <c r="O30" s="1698">
        <f>当期計画!H29</f>
        <v>0</v>
      </c>
      <c r="P30" s="1699">
        <f>当期実績!H29</f>
        <v>0</v>
      </c>
      <c r="Q30" s="1698">
        <f>当期計画!I29</f>
        <v>0</v>
      </c>
      <c r="R30" s="1699">
        <f>当期実績!I29</f>
        <v>0</v>
      </c>
      <c r="S30" s="1698">
        <f>当期計画!J29</f>
        <v>0</v>
      </c>
      <c r="T30" s="1699">
        <f>当期実績!J29</f>
        <v>0</v>
      </c>
      <c r="U30" s="1698">
        <f>当期計画!K29</f>
        <v>0</v>
      </c>
      <c r="V30" s="1699">
        <f>当期実績!K29</f>
        <v>0</v>
      </c>
      <c r="W30" s="1698">
        <f>当期計画!L29</f>
        <v>0</v>
      </c>
      <c r="X30" s="1699">
        <f>当期実績!L29</f>
        <v>0</v>
      </c>
      <c r="Y30" s="1698">
        <f>当期計画!M29</f>
        <v>0</v>
      </c>
      <c r="Z30" s="1699">
        <f>当期実績!M29</f>
        <v>0</v>
      </c>
      <c r="AA30" s="1698">
        <f>当期計画!N29</f>
        <v>0</v>
      </c>
      <c r="AB30" s="1699">
        <f>当期実績!N29</f>
        <v>0</v>
      </c>
      <c r="AC30" s="1698">
        <f>当期計画!O29</f>
        <v>0</v>
      </c>
      <c r="AD30" s="1699">
        <f>当期実績!O29</f>
        <v>0</v>
      </c>
      <c r="AE30" s="1698">
        <f>当期計画!P29</f>
        <v>0</v>
      </c>
      <c r="AF30" s="1700">
        <f>当期実績!P29</f>
        <v>0</v>
      </c>
      <c r="AG30" s="1701">
        <f t="shared" si="4"/>
        <v>0</v>
      </c>
      <c r="AH30" s="1702">
        <f t="shared" ca="1" si="1"/>
        <v>0</v>
      </c>
      <c r="AI30" s="1702">
        <f t="shared" ca="1" si="5"/>
        <v>0</v>
      </c>
    </row>
    <row r="31" spans="2:35" s="1521" customFormat="1" ht="17.649999999999999" customHeight="1">
      <c r="B31" s="1522"/>
      <c r="C31" s="1705" t="str">
        <f>IF(当期実績!C30="","",当期実績!C30)</f>
        <v>製品売上原価</v>
      </c>
      <c r="D31" s="1688">
        <f t="shared" si="0"/>
        <v>0</v>
      </c>
      <c r="E31" s="1704">
        <f t="shared" si="2"/>
        <v>0</v>
      </c>
      <c r="F31" s="1690">
        <f t="shared" si="3"/>
        <v>0</v>
      </c>
      <c r="G31" s="1698">
        <f>当期計画!D30</f>
        <v>0</v>
      </c>
      <c r="H31" s="1699">
        <f>当期実績!D30</f>
        <v>0</v>
      </c>
      <c r="I31" s="1698">
        <f>当期計画!E30</f>
        <v>0</v>
      </c>
      <c r="J31" s="1699">
        <f>当期実績!E30</f>
        <v>0</v>
      </c>
      <c r="K31" s="1698">
        <f>当期計画!F30</f>
        <v>0</v>
      </c>
      <c r="L31" s="1699">
        <f>当期実績!F30</f>
        <v>0</v>
      </c>
      <c r="M31" s="1698">
        <f>当期計画!G30</f>
        <v>0</v>
      </c>
      <c r="N31" s="1699">
        <f>当期実績!G30</f>
        <v>0</v>
      </c>
      <c r="O31" s="1698">
        <f>当期計画!H30</f>
        <v>0</v>
      </c>
      <c r="P31" s="1699">
        <f>当期実績!H30</f>
        <v>0</v>
      </c>
      <c r="Q31" s="1698">
        <f>当期計画!I30</f>
        <v>0</v>
      </c>
      <c r="R31" s="1699">
        <f>当期実績!I30</f>
        <v>0</v>
      </c>
      <c r="S31" s="1698">
        <f>当期計画!J30</f>
        <v>0</v>
      </c>
      <c r="T31" s="1699">
        <f>当期実績!J30</f>
        <v>0</v>
      </c>
      <c r="U31" s="1698">
        <f>当期計画!K30</f>
        <v>0</v>
      </c>
      <c r="V31" s="1699">
        <f>当期実績!K30</f>
        <v>0</v>
      </c>
      <c r="W31" s="1698">
        <f>当期計画!L30</f>
        <v>0</v>
      </c>
      <c r="X31" s="1699">
        <f>当期実績!L30</f>
        <v>0</v>
      </c>
      <c r="Y31" s="1698">
        <f>当期計画!M30</f>
        <v>0</v>
      </c>
      <c r="Z31" s="1699">
        <f>当期実績!M30</f>
        <v>0</v>
      </c>
      <c r="AA31" s="1698">
        <f>当期計画!N30</f>
        <v>0</v>
      </c>
      <c r="AB31" s="1699">
        <f>当期実績!N30</f>
        <v>0</v>
      </c>
      <c r="AC31" s="1698">
        <f>当期計画!O30</f>
        <v>0</v>
      </c>
      <c r="AD31" s="1699">
        <f>当期実績!O30</f>
        <v>0</v>
      </c>
      <c r="AE31" s="1698">
        <f>当期計画!P30</f>
        <v>0</v>
      </c>
      <c r="AF31" s="1700">
        <f>当期実績!P30</f>
        <v>0</v>
      </c>
      <c r="AG31" s="1701">
        <f t="shared" si="4"/>
        <v>0</v>
      </c>
      <c r="AH31" s="1702">
        <f t="shared" ca="1" si="1"/>
        <v>0</v>
      </c>
      <c r="AI31" s="1702">
        <f t="shared" ca="1" si="5"/>
        <v>0</v>
      </c>
    </row>
    <row r="32" spans="2:35" s="1521" customFormat="1" ht="17.649999999999999" customHeight="1">
      <c r="B32" s="1522"/>
      <c r="C32" s="1703" t="str">
        <f>IF(当期実績!C31="","",当期実績!C31)</f>
        <v>売上原価</v>
      </c>
      <c r="D32" s="1688">
        <f t="shared" si="0"/>
        <v>0</v>
      </c>
      <c r="E32" s="1704">
        <f t="shared" si="2"/>
        <v>0</v>
      </c>
      <c r="F32" s="1690">
        <f t="shared" si="3"/>
        <v>0</v>
      </c>
      <c r="G32" s="1698">
        <f>当期計画!D31</f>
        <v>0</v>
      </c>
      <c r="H32" s="1699">
        <f>当期実績!D31</f>
        <v>0</v>
      </c>
      <c r="I32" s="1698">
        <f>当期計画!E31</f>
        <v>0</v>
      </c>
      <c r="J32" s="1699">
        <f>当期実績!E31</f>
        <v>0</v>
      </c>
      <c r="K32" s="1698">
        <f>当期計画!F31</f>
        <v>0</v>
      </c>
      <c r="L32" s="1699">
        <f>当期実績!F31</f>
        <v>0</v>
      </c>
      <c r="M32" s="1698">
        <f>当期計画!G31</f>
        <v>0</v>
      </c>
      <c r="N32" s="1699">
        <f>当期実績!G31</f>
        <v>0</v>
      </c>
      <c r="O32" s="1698">
        <f>当期計画!H31</f>
        <v>0</v>
      </c>
      <c r="P32" s="1699">
        <f>当期実績!H31</f>
        <v>0</v>
      </c>
      <c r="Q32" s="1698">
        <f>当期計画!I31</f>
        <v>0</v>
      </c>
      <c r="R32" s="1699">
        <f>当期実績!I31</f>
        <v>0</v>
      </c>
      <c r="S32" s="1698">
        <f>当期計画!J31</f>
        <v>0</v>
      </c>
      <c r="T32" s="1699">
        <f>当期実績!J31</f>
        <v>0</v>
      </c>
      <c r="U32" s="1698">
        <f>当期計画!K31</f>
        <v>0</v>
      </c>
      <c r="V32" s="1699">
        <f>当期実績!K31</f>
        <v>0</v>
      </c>
      <c r="W32" s="1698">
        <f>当期計画!L31</f>
        <v>0</v>
      </c>
      <c r="X32" s="1699">
        <f>当期実績!L31</f>
        <v>0</v>
      </c>
      <c r="Y32" s="1698">
        <f>当期計画!M31</f>
        <v>0</v>
      </c>
      <c r="Z32" s="1699">
        <f>当期実績!M31</f>
        <v>0</v>
      </c>
      <c r="AA32" s="1698">
        <f>当期計画!N31</f>
        <v>0</v>
      </c>
      <c r="AB32" s="1699">
        <f>当期実績!N31</f>
        <v>0</v>
      </c>
      <c r="AC32" s="1698">
        <f>当期計画!O31</f>
        <v>0</v>
      </c>
      <c r="AD32" s="1699">
        <f>当期実績!O31</f>
        <v>0</v>
      </c>
      <c r="AE32" s="1698">
        <f>当期計画!P31</f>
        <v>0</v>
      </c>
      <c r="AF32" s="1700">
        <f>当期実績!P31</f>
        <v>0</v>
      </c>
      <c r="AG32" s="1701">
        <f t="shared" si="4"/>
        <v>0</v>
      </c>
      <c r="AH32" s="1702">
        <f t="shared" ca="1" si="1"/>
        <v>0</v>
      </c>
      <c r="AI32" s="1702">
        <f t="shared" ca="1" si="5"/>
        <v>0</v>
      </c>
    </row>
    <row r="33" spans="2:35" s="1521" customFormat="1" ht="17.649999999999999" customHeight="1">
      <c r="B33" s="1522"/>
      <c r="C33" s="1703" t="str">
        <f>IF(当期実績!C32="","",当期実績!C32)</f>
        <v>売上総損益金額</v>
      </c>
      <c r="D33" s="1688">
        <f t="shared" si="0"/>
        <v>0</v>
      </c>
      <c r="E33" s="1704">
        <f t="shared" si="2"/>
        <v>0</v>
      </c>
      <c r="F33" s="1690">
        <f t="shared" si="3"/>
        <v>0</v>
      </c>
      <c r="G33" s="1698">
        <f>当期計画!D32</f>
        <v>0</v>
      </c>
      <c r="H33" s="1699">
        <f>当期実績!D32</f>
        <v>0</v>
      </c>
      <c r="I33" s="1698">
        <f>当期計画!E32</f>
        <v>0</v>
      </c>
      <c r="J33" s="1699">
        <f>当期実績!E32</f>
        <v>0</v>
      </c>
      <c r="K33" s="1698">
        <f>当期計画!F32</f>
        <v>0</v>
      </c>
      <c r="L33" s="1699">
        <f>当期実績!F32</f>
        <v>0</v>
      </c>
      <c r="M33" s="1698">
        <f>当期計画!G32</f>
        <v>0</v>
      </c>
      <c r="N33" s="1699">
        <f>当期実績!G32</f>
        <v>0</v>
      </c>
      <c r="O33" s="1698">
        <f>当期計画!H32</f>
        <v>0</v>
      </c>
      <c r="P33" s="1699">
        <f>当期実績!H32</f>
        <v>0</v>
      </c>
      <c r="Q33" s="1698">
        <f>当期計画!I32</f>
        <v>0</v>
      </c>
      <c r="R33" s="1699">
        <f>当期実績!I32</f>
        <v>0</v>
      </c>
      <c r="S33" s="1698">
        <f>当期計画!J32</f>
        <v>0</v>
      </c>
      <c r="T33" s="1699">
        <f>当期実績!J32</f>
        <v>0</v>
      </c>
      <c r="U33" s="1698">
        <f>当期計画!K32</f>
        <v>0</v>
      </c>
      <c r="V33" s="1699">
        <f>当期実績!K32</f>
        <v>0</v>
      </c>
      <c r="W33" s="1698">
        <f>当期計画!L32</f>
        <v>0</v>
      </c>
      <c r="X33" s="1699">
        <f>当期実績!L32</f>
        <v>0</v>
      </c>
      <c r="Y33" s="1698">
        <f>当期計画!M32</f>
        <v>0</v>
      </c>
      <c r="Z33" s="1699">
        <f>当期実績!M32</f>
        <v>0</v>
      </c>
      <c r="AA33" s="1698">
        <f>当期計画!N32</f>
        <v>0</v>
      </c>
      <c r="AB33" s="1699">
        <f>当期実績!N32</f>
        <v>0</v>
      </c>
      <c r="AC33" s="1698">
        <f>当期計画!O32</f>
        <v>0</v>
      </c>
      <c r="AD33" s="1699">
        <f>当期実績!O32</f>
        <v>0</v>
      </c>
      <c r="AE33" s="1698">
        <f>当期計画!P32</f>
        <v>0</v>
      </c>
      <c r="AF33" s="1700">
        <f>当期実績!P32</f>
        <v>0</v>
      </c>
      <c r="AG33" s="1701">
        <f t="shared" si="4"/>
        <v>0</v>
      </c>
      <c r="AH33" s="1702">
        <f t="shared" ca="1" si="1"/>
        <v>0</v>
      </c>
      <c r="AI33" s="1702">
        <f t="shared" ca="1" si="5"/>
        <v>0</v>
      </c>
    </row>
    <row r="34" spans="2:35" s="1521" customFormat="1" ht="17.649999999999999" customHeight="1">
      <c r="B34" s="1522"/>
      <c r="C34" s="1703" t="str">
        <f>IF(当期実績!C33="","",当期実績!C33)</f>
        <v>売上総利益率</v>
      </c>
      <c r="D34" s="1706">
        <f t="shared" ref="D34:E34" si="6">IFERROR(D33/D15,0)</f>
        <v>0</v>
      </c>
      <c r="E34" s="1707">
        <f t="shared" si="6"/>
        <v>0</v>
      </c>
      <c r="F34" s="1708"/>
      <c r="G34" s="1709">
        <f>当期計画!D33</f>
        <v>0</v>
      </c>
      <c r="H34" s="1710">
        <f>当期実績!D33</f>
        <v>0</v>
      </c>
      <c r="I34" s="1709">
        <f>当期計画!E33</f>
        <v>0</v>
      </c>
      <c r="J34" s="1710">
        <f>当期実績!E33</f>
        <v>0</v>
      </c>
      <c r="K34" s="1709">
        <f>当期計画!F33</f>
        <v>0</v>
      </c>
      <c r="L34" s="1710">
        <f>当期実績!F33</f>
        <v>0</v>
      </c>
      <c r="M34" s="1709">
        <f>当期計画!G33</f>
        <v>0</v>
      </c>
      <c r="N34" s="1710">
        <f>当期実績!G33</f>
        <v>0</v>
      </c>
      <c r="O34" s="1709">
        <f>当期計画!H33</f>
        <v>0</v>
      </c>
      <c r="P34" s="1710">
        <f>当期実績!H33</f>
        <v>0</v>
      </c>
      <c r="Q34" s="1709">
        <f>当期計画!I33</f>
        <v>0</v>
      </c>
      <c r="R34" s="1710">
        <f>当期実績!I33</f>
        <v>0</v>
      </c>
      <c r="S34" s="1709">
        <f>当期計画!J33</f>
        <v>0</v>
      </c>
      <c r="T34" s="1710">
        <f>当期実績!J33</f>
        <v>0</v>
      </c>
      <c r="U34" s="1709">
        <f>当期計画!K33</f>
        <v>0</v>
      </c>
      <c r="V34" s="1710">
        <f>当期実績!K33</f>
        <v>0</v>
      </c>
      <c r="W34" s="1709">
        <f>当期計画!L33</f>
        <v>0</v>
      </c>
      <c r="X34" s="1710">
        <f>当期実績!L33</f>
        <v>0</v>
      </c>
      <c r="Y34" s="1709">
        <f>当期計画!M33</f>
        <v>0</v>
      </c>
      <c r="Z34" s="1710">
        <f>当期実績!M33</f>
        <v>0</v>
      </c>
      <c r="AA34" s="1709">
        <f>当期計画!N33</f>
        <v>0</v>
      </c>
      <c r="AB34" s="1710">
        <f>当期実績!N33</f>
        <v>0</v>
      </c>
      <c r="AC34" s="1709">
        <f>当期計画!O33</f>
        <v>0</v>
      </c>
      <c r="AD34" s="1710">
        <f>当期実績!O33</f>
        <v>0</v>
      </c>
      <c r="AE34" s="1709">
        <f>当期計画!P33</f>
        <v>0</v>
      </c>
      <c r="AF34" s="1711">
        <f>当期実績!P33</f>
        <v>0</v>
      </c>
      <c r="AG34" s="1709">
        <f>IFERROR(AG33/AG15,0)</f>
        <v>0</v>
      </c>
      <c r="AH34" s="1712">
        <f ca="1">IFERROR(AH33/AH15,0)</f>
        <v>0</v>
      </c>
      <c r="AI34" s="1712">
        <f t="shared" ca="1" si="5"/>
        <v>0</v>
      </c>
    </row>
    <row r="35" spans="2:35" s="1521" customFormat="1" ht="17.649999999999999" customHeight="1">
      <c r="B35" s="1522"/>
      <c r="C35" s="1539" t="str">
        <f>IF(当期実績!C34="","",当期実績!C34)</f>
        <v>[人件費]</v>
      </c>
      <c r="D35" s="1540">
        <f t="shared" ref="D35:D98" si="7">SUMIF($G$323:$AF$323,"true",G35:AF35)</f>
        <v>0</v>
      </c>
      <c r="E35" s="1566">
        <f t="shared" si="2"/>
        <v>0</v>
      </c>
      <c r="F35" s="1542">
        <f t="shared" si="3"/>
        <v>0</v>
      </c>
      <c r="G35" s="1543">
        <f>当期計画!D34</f>
        <v>0</v>
      </c>
      <c r="H35" s="1544">
        <f>当期実績!D34</f>
        <v>0</v>
      </c>
      <c r="I35" s="1543">
        <f>当期計画!E34</f>
        <v>0</v>
      </c>
      <c r="J35" s="1544">
        <f>当期実績!E34</f>
        <v>0</v>
      </c>
      <c r="K35" s="1543">
        <f>当期計画!F34</f>
        <v>0</v>
      </c>
      <c r="L35" s="1544">
        <f>当期実績!F34</f>
        <v>0</v>
      </c>
      <c r="M35" s="1543">
        <f>当期計画!G34</f>
        <v>0</v>
      </c>
      <c r="N35" s="1544">
        <f>当期実績!G34</f>
        <v>0</v>
      </c>
      <c r="O35" s="1543">
        <f>当期計画!H34</f>
        <v>0</v>
      </c>
      <c r="P35" s="1544">
        <f>当期実績!H34</f>
        <v>0</v>
      </c>
      <c r="Q35" s="1543">
        <f>当期計画!I34</f>
        <v>0</v>
      </c>
      <c r="R35" s="1544">
        <f>当期実績!I34</f>
        <v>0</v>
      </c>
      <c r="S35" s="1543">
        <f>当期計画!J34</f>
        <v>0</v>
      </c>
      <c r="T35" s="1544">
        <f>当期実績!J34</f>
        <v>0</v>
      </c>
      <c r="U35" s="1543">
        <f>当期計画!K34</f>
        <v>0</v>
      </c>
      <c r="V35" s="1544">
        <f>当期実績!K34</f>
        <v>0</v>
      </c>
      <c r="W35" s="1543">
        <f>当期計画!L34</f>
        <v>0</v>
      </c>
      <c r="X35" s="1544">
        <f>当期実績!L34</f>
        <v>0</v>
      </c>
      <c r="Y35" s="1543">
        <f>当期計画!M34</f>
        <v>0</v>
      </c>
      <c r="Z35" s="1544">
        <f>当期実績!M34</f>
        <v>0</v>
      </c>
      <c r="AA35" s="1543">
        <f>当期計画!N34</f>
        <v>0</v>
      </c>
      <c r="AB35" s="1544">
        <f>当期実績!N34</f>
        <v>0</v>
      </c>
      <c r="AC35" s="1543">
        <f>当期計画!O34</f>
        <v>0</v>
      </c>
      <c r="AD35" s="1544">
        <f>当期実績!O34</f>
        <v>0</v>
      </c>
      <c r="AE35" s="1543">
        <f>当期計画!P34</f>
        <v>0</v>
      </c>
      <c r="AF35" s="1695">
        <f>当期実績!P34</f>
        <v>0</v>
      </c>
      <c r="AG35" s="1696">
        <f t="shared" si="4"/>
        <v>0</v>
      </c>
      <c r="AH35" s="1547">
        <f t="shared" ref="AH35:AH98" ca="1" si="8">E35+SUMIF($G$323:$AG$323,"false",G35:AF35)</f>
        <v>0</v>
      </c>
      <c r="AI35" s="1547">
        <f t="shared" ca="1" si="5"/>
        <v>0</v>
      </c>
    </row>
    <row r="36" spans="2:35" s="1521" customFormat="1" ht="17.649999999999999" customHeight="1">
      <c r="B36" s="1522"/>
      <c r="C36" s="1513" t="str">
        <f>IF(当期実績!C35="","",当期実績!C35)</f>
        <v/>
      </c>
      <c r="D36" s="1523">
        <f t="shared" si="7"/>
        <v>0</v>
      </c>
      <c r="E36" s="1554">
        <f t="shared" si="2"/>
        <v>0</v>
      </c>
      <c r="F36" s="1525">
        <f t="shared" si="3"/>
        <v>0</v>
      </c>
      <c r="G36" s="1526">
        <f>当期計画!D35</f>
        <v>0</v>
      </c>
      <c r="H36" s="1515">
        <f>当期実績!D35</f>
        <v>0</v>
      </c>
      <c r="I36" s="1526">
        <f>当期計画!E35</f>
        <v>0</v>
      </c>
      <c r="J36" s="1515">
        <f>当期実績!E35</f>
        <v>0</v>
      </c>
      <c r="K36" s="1526">
        <f>当期計画!F35</f>
        <v>0</v>
      </c>
      <c r="L36" s="1515">
        <f>当期実績!F35</f>
        <v>0</v>
      </c>
      <c r="M36" s="1526">
        <f>当期計画!G35</f>
        <v>0</v>
      </c>
      <c r="N36" s="1515">
        <f>当期実績!G35</f>
        <v>0</v>
      </c>
      <c r="O36" s="1526">
        <f>当期計画!H35</f>
        <v>0</v>
      </c>
      <c r="P36" s="1515">
        <f>当期実績!H35</f>
        <v>0</v>
      </c>
      <c r="Q36" s="1526">
        <f>当期計画!I35</f>
        <v>0</v>
      </c>
      <c r="R36" s="1515">
        <f>当期実績!I35</f>
        <v>0</v>
      </c>
      <c r="S36" s="1526">
        <f>当期計画!J35</f>
        <v>0</v>
      </c>
      <c r="T36" s="1515">
        <f>当期実績!J35</f>
        <v>0</v>
      </c>
      <c r="U36" s="1526">
        <f>当期計画!K35</f>
        <v>0</v>
      </c>
      <c r="V36" s="1515">
        <f>当期実績!K35</f>
        <v>0</v>
      </c>
      <c r="W36" s="1526">
        <f>当期計画!L35</f>
        <v>0</v>
      </c>
      <c r="X36" s="1515">
        <f>当期実績!L35</f>
        <v>0</v>
      </c>
      <c r="Y36" s="1526">
        <f>当期計画!M35</f>
        <v>0</v>
      </c>
      <c r="Z36" s="1515">
        <f>当期実績!M35</f>
        <v>0</v>
      </c>
      <c r="AA36" s="1526">
        <f>当期計画!N35</f>
        <v>0</v>
      </c>
      <c r="AB36" s="1515">
        <f>当期実績!N35</f>
        <v>0</v>
      </c>
      <c r="AC36" s="1526">
        <f>当期計画!O35</f>
        <v>0</v>
      </c>
      <c r="AD36" s="1515">
        <f>当期実績!O35</f>
        <v>0</v>
      </c>
      <c r="AE36" s="1526">
        <f>当期計画!P35</f>
        <v>0</v>
      </c>
      <c r="AF36" s="1516">
        <f>当期実績!P35</f>
        <v>0</v>
      </c>
      <c r="AG36" s="1577">
        <f t="shared" si="4"/>
        <v>0</v>
      </c>
      <c r="AH36" s="1528">
        <f t="shared" ca="1" si="8"/>
        <v>0</v>
      </c>
      <c r="AI36" s="1528">
        <f t="shared" ca="1" si="5"/>
        <v>0</v>
      </c>
    </row>
    <row r="37" spans="2:35" s="1521" customFormat="1" ht="17.649999999999999" customHeight="1">
      <c r="B37" s="1522"/>
      <c r="C37" s="1513" t="str">
        <f>IF(当期実績!C36="","",当期実績!C36)</f>
        <v/>
      </c>
      <c r="D37" s="1523">
        <f t="shared" si="7"/>
        <v>0</v>
      </c>
      <c r="E37" s="1524">
        <f t="shared" si="2"/>
        <v>0</v>
      </c>
      <c r="F37" s="1525">
        <f t="shared" si="3"/>
        <v>0</v>
      </c>
      <c r="G37" s="1526">
        <f>当期計画!D36</f>
        <v>0</v>
      </c>
      <c r="H37" s="1515">
        <f>当期実績!D36</f>
        <v>0</v>
      </c>
      <c r="I37" s="1526">
        <f>当期計画!E36</f>
        <v>0</v>
      </c>
      <c r="J37" s="1515">
        <f>当期実績!E36</f>
        <v>0</v>
      </c>
      <c r="K37" s="1526">
        <f>当期計画!F36</f>
        <v>0</v>
      </c>
      <c r="L37" s="1515">
        <f>当期実績!F36</f>
        <v>0</v>
      </c>
      <c r="M37" s="1526">
        <f>当期計画!G36</f>
        <v>0</v>
      </c>
      <c r="N37" s="1515">
        <f>当期実績!G36</f>
        <v>0</v>
      </c>
      <c r="O37" s="1526">
        <f>当期計画!H36</f>
        <v>0</v>
      </c>
      <c r="P37" s="1515">
        <f>当期実績!H36</f>
        <v>0</v>
      </c>
      <c r="Q37" s="1526">
        <f>当期計画!I36</f>
        <v>0</v>
      </c>
      <c r="R37" s="1515">
        <f>当期実績!I36</f>
        <v>0</v>
      </c>
      <c r="S37" s="1526">
        <f>当期計画!J36</f>
        <v>0</v>
      </c>
      <c r="T37" s="1515">
        <f>当期実績!J36</f>
        <v>0</v>
      </c>
      <c r="U37" s="1526">
        <f>当期計画!K36</f>
        <v>0</v>
      </c>
      <c r="V37" s="1515">
        <f>当期実績!K36</f>
        <v>0</v>
      </c>
      <c r="W37" s="1526">
        <f>当期計画!L36</f>
        <v>0</v>
      </c>
      <c r="X37" s="1515">
        <f>当期実績!L36</f>
        <v>0</v>
      </c>
      <c r="Y37" s="1526">
        <f>当期計画!M36</f>
        <v>0</v>
      </c>
      <c r="Z37" s="1515">
        <f>当期実績!M36</f>
        <v>0</v>
      </c>
      <c r="AA37" s="1526">
        <f>当期計画!N36</f>
        <v>0</v>
      </c>
      <c r="AB37" s="1515">
        <f>当期実績!N36</f>
        <v>0</v>
      </c>
      <c r="AC37" s="1526">
        <f>当期計画!O36</f>
        <v>0</v>
      </c>
      <c r="AD37" s="1515">
        <f>当期実績!O36</f>
        <v>0</v>
      </c>
      <c r="AE37" s="1526">
        <f>当期計画!P36</f>
        <v>0</v>
      </c>
      <c r="AF37" s="1516">
        <f>当期実績!P36</f>
        <v>0</v>
      </c>
      <c r="AG37" s="1577">
        <f t="shared" si="4"/>
        <v>0</v>
      </c>
      <c r="AH37" s="1528">
        <f t="shared" ca="1" si="8"/>
        <v>0</v>
      </c>
      <c r="AI37" s="1528">
        <f t="shared" ca="1" si="5"/>
        <v>0</v>
      </c>
    </row>
    <row r="38" spans="2:35" s="1521" customFormat="1" ht="17.649999999999999" customHeight="1">
      <c r="B38" s="1522"/>
      <c r="C38" s="1529" t="str">
        <f>IF(当期実績!C37="","",当期実績!C37)</f>
        <v/>
      </c>
      <c r="D38" s="1523">
        <f t="shared" si="7"/>
        <v>0</v>
      </c>
      <c r="E38" s="1554">
        <f t="shared" si="2"/>
        <v>0</v>
      </c>
      <c r="F38" s="1525">
        <f t="shared" si="3"/>
        <v>0</v>
      </c>
      <c r="G38" s="1526">
        <f>当期計画!D37</f>
        <v>0</v>
      </c>
      <c r="H38" s="1515">
        <f>当期実績!D37</f>
        <v>0</v>
      </c>
      <c r="I38" s="1526">
        <f>当期計画!E37</f>
        <v>0</v>
      </c>
      <c r="J38" s="1515">
        <f>当期実績!E37</f>
        <v>0</v>
      </c>
      <c r="K38" s="1526">
        <f>当期計画!F37</f>
        <v>0</v>
      </c>
      <c r="L38" s="1515">
        <f>当期実績!F37</f>
        <v>0</v>
      </c>
      <c r="M38" s="1526">
        <f>当期計画!G37</f>
        <v>0</v>
      </c>
      <c r="N38" s="1515">
        <f>当期実績!G37</f>
        <v>0</v>
      </c>
      <c r="O38" s="1526">
        <f>当期計画!H37</f>
        <v>0</v>
      </c>
      <c r="P38" s="1515">
        <f>当期実績!H37</f>
        <v>0</v>
      </c>
      <c r="Q38" s="1526">
        <f>当期計画!I37</f>
        <v>0</v>
      </c>
      <c r="R38" s="1515">
        <f>当期実績!I37</f>
        <v>0</v>
      </c>
      <c r="S38" s="1526">
        <f>当期計画!J37</f>
        <v>0</v>
      </c>
      <c r="T38" s="1515">
        <f>当期実績!J37</f>
        <v>0</v>
      </c>
      <c r="U38" s="1526">
        <f>当期計画!K37</f>
        <v>0</v>
      </c>
      <c r="V38" s="1515">
        <f>当期実績!K37</f>
        <v>0</v>
      </c>
      <c r="W38" s="1526">
        <f>当期計画!L37</f>
        <v>0</v>
      </c>
      <c r="X38" s="1515">
        <f>当期実績!L37</f>
        <v>0</v>
      </c>
      <c r="Y38" s="1526">
        <f>当期計画!M37</f>
        <v>0</v>
      </c>
      <c r="Z38" s="1515">
        <f>当期実績!M37</f>
        <v>0</v>
      </c>
      <c r="AA38" s="1526">
        <f>当期計画!N37</f>
        <v>0</v>
      </c>
      <c r="AB38" s="1515">
        <f>当期実績!N37</f>
        <v>0</v>
      </c>
      <c r="AC38" s="1526">
        <f>当期計画!O37</f>
        <v>0</v>
      </c>
      <c r="AD38" s="1515">
        <f>当期実績!O37</f>
        <v>0</v>
      </c>
      <c r="AE38" s="1526">
        <f>当期計画!P37</f>
        <v>0</v>
      </c>
      <c r="AF38" s="1516">
        <f>当期実績!P37</f>
        <v>0</v>
      </c>
      <c r="AG38" s="1577">
        <f t="shared" si="4"/>
        <v>0</v>
      </c>
      <c r="AH38" s="1528">
        <f t="shared" ca="1" si="8"/>
        <v>0</v>
      </c>
      <c r="AI38" s="1528">
        <f t="shared" ca="1" si="5"/>
        <v>0</v>
      </c>
    </row>
    <row r="39" spans="2:35" s="1521" customFormat="1" ht="17.649999999999999" customHeight="1">
      <c r="B39" s="1522"/>
      <c r="C39" s="1529" t="str">
        <f>IF(当期実績!C38="","",当期実績!C38)</f>
        <v/>
      </c>
      <c r="D39" s="1523">
        <f t="shared" si="7"/>
        <v>0</v>
      </c>
      <c r="E39" s="1554">
        <f t="shared" si="2"/>
        <v>0</v>
      </c>
      <c r="F39" s="1525">
        <f t="shared" si="3"/>
        <v>0</v>
      </c>
      <c r="G39" s="1526">
        <f>当期計画!D38</f>
        <v>0</v>
      </c>
      <c r="H39" s="1515">
        <f>当期実績!D38</f>
        <v>0</v>
      </c>
      <c r="I39" s="1526">
        <f>当期計画!E38</f>
        <v>0</v>
      </c>
      <c r="J39" s="1515">
        <f>当期実績!E38</f>
        <v>0</v>
      </c>
      <c r="K39" s="1526">
        <f>当期計画!F38</f>
        <v>0</v>
      </c>
      <c r="L39" s="1515">
        <f>当期実績!F38</f>
        <v>0</v>
      </c>
      <c r="M39" s="1526">
        <f>当期計画!G38</f>
        <v>0</v>
      </c>
      <c r="N39" s="1515">
        <f>当期実績!G38</f>
        <v>0</v>
      </c>
      <c r="O39" s="1526">
        <f>当期計画!H38</f>
        <v>0</v>
      </c>
      <c r="P39" s="1515">
        <f>当期実績!H38</f>
        <v>0</v>
      </c>
      <c r="Q39" s="1526">
        <f>当期計画!I38</f>
        <v>0</v>
      </c>
      <c r="R39" s="1515">
        <f>当期実績!I38</f>
        <v>0</v>
      </c>
      <c r="S39" s="1526">
        <f>当期計画!J38</f>
        <v>0</v>
      </c>
      <c r="T39" s="1515">
        <f>当期実績!J38</f>
        <v>0</v>
      </c>
      <c r="U39" s="1526">
        <f>当期計画!K38</f>
        <v>0</v>
      </c>
      <c r="V39" s="1515">
        <f>当期実績!K38</f>
        <v>0</v>
      </c>
      <c r="W39" s="1526">
        <f>当期計画!L38</f>
        <v>0</v>
      </c>
      <c r="X39" s="1515">
        <f>当期実績!L38</f>
        <v>0</v>
      </c>
      <c r="Y39" s="1526">
        <f>当期計画!M38</f>
        <v>0</v>
      </c>
      <c r="Z39" s="1515">
        <f>当期実績!M38</f>
        <v>0</v>
      </c>
      <c r="AA39" s="1526">
        <f>当期計画!N38</f>
        <v>0</v>
      </c>
      <c r="AB39" s="1515">
        <f>当期実績!N38</f>
        <v>0</v>
      </c>
      <c r="AC39" s="1526">
        <f>当期計画!O38</f>
        <v>0</v>
      </c>
      <c r="AD39" s="1515">
        <f>当期実績!O38</f>
        <v>0</v>
      </c>
      <c r="AE39" s="1526">
        <f>当期計画!P38</f>
        <v>0</v>
      </c>
      <c r="AF39" s="1516">
        <f>当期実績!P38</f>
        <v>0</v>
      </c>
      <c r="AG39" s="1577">
        <f t="shared" si="4"/>
        <v>0</v>
      </c>
      <c r="AH39" s="1528">
        <f t="shared" ca="1" si="8"/>
        <v>0</v>
      </c>
      <c r="AI39" s="1528">
        <f t="shared" ca="1" si="5"/>
        <v>0</v>
      </c>
    </row>
    <row r="40" spans="2:35" s="1521" customFormat="1" ht="17.649999999999999" customHeight="1">
      <c r="B40" s="1522"/>
      <c r="C40" s="1529" t="str">
        <f>IF(当期実績!C39="","",当期実績!C39)</f>
        <v/>
      </c>
      <c r="D40" s="1567">
        <f t="shared" si="7"/>
        <v>0</v>
      </c>
      <c r="E40" s="1568">
        <f t="shared" si="2"/>
        <v>0</v>
      </c>
      <c r="F40" s="1569">
        <f t="shared" si="3"/>
        <v>0</v>
      </c>
      <c r="G40" s="1526">
        <f>当期計画!D39</f>
        <v>0</v>
      </c>
      <c r="H40" s="1515">
        <f>当期実績!D39</f>
        <v>0</v>
      </c>
      <c r="I40" s="1526">
        <f>当期計画!E39</f>
        <v>0</v>
      </c>
      <c r="J40" s="1515">
        <f>当期実績!E39</f>
        <v>0</v>
      </c>
      <c r="K40" s="1526">
        <f>当期計画!F39</f>
        <v>0</v>
      </c>
      <c r="L40" s="1515">
        <f>当期実績!F39</f>
        <v>0</v>
      </c>
      <c r="M40" s="1526">
        <f>当期計画!G39</f>
        <v>0</v>
      </c>
      <c r="N40" s="1515">
        <f>当期実績!G39</f>
        <v>0</v>
      </c>
      <c r="O40" s="1526">
        <f>当期計画!H39</f>
        <v>0</v>
      </c>
      <c r="P40" s="1515">
        <f>当期実績!H39</f>
        <v>0</v>
      </c>
      <c r="Q40" s="1526">
        <f>当期計画!I39</f>
        <v>0</v>
      </c>
      <c r="R40" s="1515">
        <f>当期実績!I39</f>
        <v>0</v>
      </c>
      <c r="S40" s="1526">
        <f>当期計画!J39</f>
        <v>0</v>
      </c>
      <c r="T40" s="1515">
        <f>当期実績!J39</f>
        <v>0</v>
      </c>
      <c r="U40" s="1526">
        <f>当期計画!K39</f>
        <v>0</v>
      </c>
      <c r="V40" s="1515">
        <f>当期実績!K39</f>
        <v>0</v>
      </c>
      <c r="W40" s="1526">
        <f>当期計画!L39</f>
        <v>0</v>
      </c>
      <c r="X40" s="1515">
        <f>当期実績!L39</f>
        <v>0</v>
      </c>
      <c r="Y40" s="1526">
        <f>当期計画!M39</f>
        <v>0</v>
      </c>
      <c r="Z40" s="1515">
        <f>当期実績!M39</f>
        <v>0</v>
      </c>
      <c r="AA40" s="1526">
        <f>当期計画!N39</f>
        <v>0</v>
      </c>
      <c r="AB40" s="1515">
        <f>当期実績!N39</f>
        <v>0</v>
      </c>
      <c r="AC40" s="1526">
        <f>当期計画!O39</f>
        <v>0</v>
      </c>
      <c r="AD40" s="1515">
        <f>当期実績!O39</f>
        <v>0</v>
      </c>
      <c r="AE40" s="1526">
        <f>当期計画!P39</f>
        <v>0</v>
      </c>
      <c r="AF40" s="1516">
        <f>当期実績!P39</f>
        <v>0</v>
      </c>
      <c r="AG40" s="1577">
        <f t="shared" si="4"/>
        <v>0</v>
      </c>
      <c r="AH40" s="1570">
        <f t="shared" ca="1" si="8"/>
        <v>0</v>
      </c>
      <c r="AI40" s="1570">
        <f t="shared" ca="1" si="5"/>
        <v>0</v>
      </c>
    </row>
    <row r="41" spans="2:35" s="1521" customFormat="1" ht="17.649999999999999" customHeight="1">
      <c r="B41" s="1522"/>
      <c r="C41" s="1529" t="str">
        <f>IF(当期実績!C40="","",当期実績!C40)</f>
        <v/>
      </c>
      <c r="D41" s="1523">
        <f t="shared" si="7"/>
        <v>0</v>
      </c>
      <c r="E41" s="1554">
        <f t="shared" si="2"/>
        <v>0</v>
      </c>
      <c r="F41" s="1525">
        <f t="shared" si="3"/>
        <v>0</v>
      </c>
      <c r="G41" s="1526">
        <f>当期計画!D40</f>
        <v>0</v>
      </c>
      <c r="H41" s="1515">
        <f>当期実績!D40</f>
        <v>0</v>
      </c>
      <c r="I41" s="1526">
        <f>当期計画!E40</f>
        <v>0</v>
      </c>
      <c r="J41" s="1515">
        <f>当期実績!E40</f>
        <v>0</v>
      </c>
      <c r="K41" s="1526">
        <f>当期計画!F40</f>
        <v>0</v>
      </c>
      <c r="L41" s="1515">
        <f>当期実績!F40</f>
        <v>0</v>
      </c>
      <c r="M41" s="1526">
        <f>当期計画!G40</f>
        <v>0</v>
      </c>
      <c r="N41" s="1515">
        <f>当期実績!G40</f>
        <v>0</v>
      </c>
      <c r="O41" s="1526">
        <f>当期計画!H40</f>
        <v>0</v>
      </c>
      <c r="P41" s="1515">
        <f>当期実績!H40</f>
        <v>0</v>
      </c>
      <c r="Q41" s="1526">
        <f>当期計画!I40</f>
        <v>0</v>
      </c>
      <c r="R41" s="1515">
        <f>当期実績!I40</f>
        <v>0</v>
      </c>
      <c r="S41" s="1526">
        <f>当期計画!J40</f>
        <v>0</v>
      </c>
      <c r="T41" s="1515">
        <f>当期実績!J40</f>
        <v>0</v>
      </c>
      <c r="U41" s="1526">
        <f>当期計画!K40</f>
        <v>0</v>
      </c>
      <c r="V41" s="1515">
        <f>当期実績!K40</f>
        <v>0</v>
      </c>
      <c r="W41" s="1526">
        <f>当期計画!L40</f>
        <v>0</v>
      </c>
      <c r="X41" s="1515">
        <f>当期実績!L40</f>
        <v>0</v>
      </c>
      <c r="Y41" s="1526">
        <f>当期計画!M40</f>
        <v>0</v>
      </c>
      <c r="Z41" s="1515">
        <f>当期実績!M40</f>
        <v>0</v>
      </c>
      <c r="AA41" s="1526">
        <f>当期計画!N40</f>
        <v>0</v>
      </c>
      <c r="AB41" s="1515">
        <f>当期実績!N40</f>
        <v>0</v>
      </c>
      <c r="AC41" s="1526">
        <f>当期計画!O40</f>
        <v>0</v>
      </c>
      <c r="AD41" s="1515">
        <f>当期実績!O40</f>
        <v>0</v>
      </c>
      <c r="AE41" s="1526">
        <f>当期計画!P40</f>
        <v>0</v>
      </c>
      <c r="AF41" s="1516">
        <f>当期実績!P40</f>
        <v>0</v>
      </c>
      <c r="AG41" s="1577">
        <f t="shared" si="4"/>
        <v>0</v>
      </c>
      <c r="AH41" s="1528">
        <f t="shared" ca="1" si="8"/>
        <v>0</v>
      </c>
      <c r="AI41" s="1528">
        <f t="shared" ca="1" si="5"/>
        <v>0</v>
      </c>
    </row>
    <row r="42" spans="2:35" s="1521" customFormat="1" ht="17.649999999999999" customHeight="1">
      <c r="B42" s="1522"/>
      <c r="C42" s="1529" t="str">
        <f>IF(当期実績!C41="","",当期実績!C41)</f>
        <v/>
      </c>
      <c r="D42" s="1523">
        <f t="shared" si="7"/>
        <v>0</v>
      </c>
      <c r="E42" s="1524">
        <f t="shared" si="2"/>
        <v>0</v>
      </c>
      <c r="F42" s="1525">
        <f t="shared" si="3"/>
        <v>0</v>
      </c>
      <c r="G42" s="1526">
        <f>当期計画!D41</f>
        <v>0</v>
      </c>
      <c r="H42" s="1515">
        <f>当期実績!D41</f>
        <v>0</v>
      </c>
      <c r="I42" s="1526">
        <f>当期計画!E41</f>
        <v>0</v>
      </c>
      <c r="J42" s="1515">
        <f>当期実績!E41</f>
        <v>0</v>
      </c>
      <c r="K42" s="1526">
        <f>当期計画!F41</f>
        <v>0</v>
      </c>
      <c r="L42" s="1515">
        <f>当期実績!F41</f>
        <v>0</v>
      </c>
      <c r="M42" s="1526">
        <f>当期計画!G41</f>
        <v>0</v>
      </c>
      <c r="N42" s="1515">
        <f>当期実績!G41</f>
        <v>0</v>
      </c>
      <c r="O42" s="1526">
        <f>当期計画!H41</f>
        <v>0</v>
      </c>
      <c r="P42" s="1515">
        <f>当期実績!H41</f>
        <v>0</v>
      </c>
      <c r="Q42" s="1526">
        <f>当期計画!I41</f>
        <v>0</v>
      </c>
      <c r="R42" s="1515">
        <f>当期実績!I41</f>
        <v>0</v>
      </c>
      <c r="S42" s="1526">
        <f>当期計画!J41</f>
        <v>0</v>
      </c>
      <c r="T42" s="1515">
        <f>当期実績!J41</f>
        <v>0</v>
      </c>
      <c r="U42" s="1526">
        <f>当期計画!K41</f>
        <v>0</v>
      </c>
      <c r="V42" s="1515">
        <f>当期実績!K41</f>
        <v>0</v>
      </c>
      <c r="W42" s="1526">
        <f>当期計画!L41</f>
        <v>0</v>
      </c>
      <c r="X42" s="1515">
        <f>当期実績!L41</f>
        <v>0</v>
      </c>
      <c r="Y42" s="1526">
        <f>当期計画!M41</f>
        <v>0</v>
      </c>
      <c r="Z42" s="1515">
        <f>当期実績!M41</f>
        <v>0</v>
      </c>
      <c r="AA42" s="1526">
        <f>当期計画!N41</f>
        <v>0</v>
      </c>
      <c r="AB42" s="1515">
        <f>当期実績!N41</f>
        <v>0</v>
      </c>
      <c r="AC42" s="1526">
        <f>当期計画!O41</f>
        <v>0</v>
      </c>
      <c r="AD42" s="1515">
        <f>当期実績!O41</f>
        <v>0</v>
      </c>
      <c r="AE42" s="1526">
        <f>当期計画!P41</f>
        <v>0</v>
      </c>
      <c r="AF42" s="1516">
        <f>当期実績!P41</f>
        <v>0</v>
      </c>
      <c r="AG42" s="1577">
        <f t="shared" si="4"/>
        <v>0</v>
      </c>
      <c r="AH42" s="1528">
        <f t="shared" ca="1" si="8"/>
        <v>0</v>
      </c>
      <c r="AI42" s="1528">
        <f t="shared" ca="1" si="5"/>
        <v>0</v>
      </c>
    </row>
    <row r="43" spans="2:35" s="1521" customFormat="1" ht="17.649999999999999" customHeight="1">
      <c r="B43" s="1522"/>
      <c r="C43" s="1529" t="str">
        <f>IF(当期実績!C42="","",当期実績!C42)</f>
        <v/>
      </c>
      <c r="D43" s="1523">
        <f t="shared" si="7"/>
        <v>0</v>
      </c>
      <c r="E43" s="1524">
        <f t="shared" si="2"/>
        <v>0</v>
      </c>
      <c r="F43" s="1525">
        <f t="shared" si="3"/>
        <v>0</v>
      </c>
      <c r="G43" s="1526">
        <f>当期計画!D42</f>
        <v>0</v>
      </c>
      <c r="H43" s="1515">
        <f>当期実績!D42</f>
        <v>0</v>
      </c>
      <c r="I43" s="1526">
        <f>当期計画!E42</f>
        <v>0</v>
      </c>
      <c r="J43" s="1515">
        <f>当期実績!E42</f>
        <v>0</v>
      </c>
      <c r="K43" s="1526">
        <f>当期計画!F42</f>
        <v>0</v>
      </c>
      <c r="L43" s="1515">
        <f>当期実績!F42</f>
        <v>0</v>
      </c>
      <c r="M43" s="1526">
        <f>当期計画!G42</f>
        <v>0</v>
      </c>
      <c r="N43" s="1515">
        <f>当期実績!G42</f>
        <v>0</v>
      </c>
      <c r="O43" s="1526">
        <f>当期計画!H42</f>
        <v>0</v>
      </c>
      <c r="P43" s="1515">
        <f>当期実績!H42</f>
        <v>0</v>
      </c>
      <c r="Q43" s="1526">
        <f>当期計画!I42</f>
        <v>0</v>
      </c>
      <c r="R43" s="1515">
        <f>当期実績!I42</f>
        <v>0</v>
      </c>
      <c r="S43" s="1526">
        <f>当期計画!J42</f>
        <v>0</v>
      </c>
      <c r="T43" s="1515">
        <f>当期実績!J42</f>
        <v>0</v>
      </c>
      <c r="U43" s="1526">
        <f>当期計画!K42</f>
        <v>0</v>
      </c>
      <c r="V43" s="1515">
        <f>当期実績!K42</f>
        <v>0</v>
      </c>
      <c r="W43" s="1526">
        <f>当期計画!L42</f>
        <v>0</v>
      </c>
      <c r="X43" s="1515">
        <f>当期実績!L42</f>
        <v>0</v>
      </c>
      <c r="Y43" s="1526">
        <f>当期計画!M42</f>
        <v>0</v>
      </c>
      <c r="Z43" s="1515">
        <f>当期実績!M42</f>
        <v>0</v>
      </c>
      <c r="AA43" s="1526">
        <f>当期計画!N42</f>
        <v>0</v>
      </c>
      <c r="AB43" s="1515">
        <f>当期実績!N42</f>
        <v>0</v>
      </c>
      <c r="AC43" s="1526">
        <f>当期計画!O42</f>
        <v>0</v>
      </c>
      <c r="AD43" s="1515">
        <f>当期実績!O42</f>
        <v>0</v>
      </c>
      <c r="AE43" s="1526">
        <f>当期計画!P42</f>
        <v>0</v>
      </c>
      <c r="AF43" s="1516">
        <f>当期実績!P42</f>
        <v>0</v>
      </c>
      <c r="AG43" s="1577">
        <f t="shared" si="4"/>
        <v>0</v>
      </c>
      <c r="AH43" s="1528">
        <f t="shared" ca="1" si="8"/>
        <v>0</v>
      </c>
      <c r="AI43" s="1528">
        <f t="shared" ca="1" si="5"/>
        <v>0</v>
      </c>
    </row>
    <row r="44" spans="2:35" s="1521" customFormat="1" ht="17.649999999999999" customHeight="1">
      <c r="B44" s="1522"/>
      <c r="C44" s="1529" t="str">
        <f>IF(当期実績!C43="","",当期実績!C43)</f>
        <v/>
      </c>
      <c r="D44" s="1523">
        <f t="shared" si="7"/>
        <v>0</v>
      </c>
      <c r="E44" s="1524">
        <f t="shared" si="2"/>
        <v>0</v>
      </c>
      <c r="F44" s="1525">
        <f t="shared" si="3"/>
        <v>0</v>
      </c>
      <c r="G44" s="1526">
        <f>当期計画!D43</f>
        <v>0</v>
      </c>
      <c r="H44" s="1515">
        <f>当期実績!D43</f>
        <v>0</v>
      </c>
      <c r="I44" s="1526">
        <f>当期計画!E43</f>
        <v>0</v>
      </c>
      <c r="J44" s="1515">
        <f>当期実績!E43</f>
        <v>0</v>
      </c>
      <c r="K44" s="1526">
        <f>当期計画!F43</f>
        <v>0</v>
      </c>
      <c r="L44" s="1515">
        <f>当期実績!F43</f>
        <v>0</v>
      </c>
      <c r="M44" s="1526">
        <f>当期計画!G43</f>
        <v>0</v>
      </c>
      <c r="N44" s="1515">
        <f>当期実績!G43</f>
        <v>0</v>
      </c>
      <c r="O44" s="1526">
        <f>当期計画!H43</f>
        <v>0</v>
      </c>
      <c r="P44" s="1515">
        <f>当期実績!H43</f>
        <v>0</v>
      </c>
      <c r="Q44" s="1526">
        <f>当期計画!I43</f>
        <v>0</v>
      </c>
      <c r="R44" s="1515">
        <f>当期実績!I43</f>
        <v>0</v>
      </c>
      <c r="S44" s="1526">
        <f>当期計画!J43</f>
        <v>0</v>
      </c>
      <c r="T44" s="1515">
        <f>当期実績!J43</f>
        <v>0</v>
      </c>
      <c r="U44" s="1526">
        <f>当期計画!K43</f>
        <v>0</v>
      </c>
      <c r="V44" s="1515">
        <f>当期実績!K43</f>
        <v>0</v>
      </c>
      <c r="W44" s="1526">
        <f>当期計画!L43</f>
        <v>0</v>
      </c>
      <c r="X44" s="1515">
        <f>当期実績!L43</f>
        <v>0</v>
      </c>
      <c r="Y44" s="1526">
        <f>当期計画!M43</f>
        <v>0</v>
      </c>
      <c r="Z44" s="1515">
        <f>当期実績!M43</f>
        <v>0</v>
      </c>
      <c r="AA44" s="1526">
        <f>当期計画!N43</f>
        <v>0</v>
      </c>
      <c r="AB44" s="1515">
        <f>当期実績!N43</f>
        <v>0</v>
      </c>
      <c r="AC44" s="1526">
        <f>当期計画!O43</f>
        <v>0</v>
      </c>
      <c r="AD44" s="1515">
        <f>当期実績!O43</f>
        <v>0</v>
      </c>
      <c r="AE44" s="1526">
        <f>当期計画!P43</f>
        <v>0</v>
      </c>
      <c r="AF44" s="1516">
        <f>当期実績!P43</f>
        <v>0</v>
      </c>
      <c r="AG44" s="1577">
        <f t="shared" si="4"/>
        <v>0</v>
      </c>
      <c r="AH44" s="1528">
        <f t="shared" ca="1" si="8"/>
        <v>0</v>
      </c>
      <c r="AI44" s="1528">
        <f t="shared" ca="1" si="5"/>
        <v>0</v>
      </c>
    </row>
    <row r="45" spans="2:35" s="1521" customFormat="1" ht="17.649999999999999" customHeight="1">
      <c r="B45" s="1522"/>
      <c r="C45" s="1529" t="str">
        <f>IF(当期実績!C44="","",当期実績!C44)</f>
        <v/>
      </c>
      <c r="D45" s="1523">
        <f t="shared" si="7"/>
        <v>0</v>
      </c>
      <c r="E45" s="1524">
        <f t="shared" si="2"/>
        <v>0</v>
      </c>
      <c r="F45" s="1525">
        <f t="shared" si="3"/>
        <v>0</v>
      </c>
      <c r="G45" s="1526">
        <f>当期計画!D44</f>
        <v>0</v>
      </c>
      <c r="H45" s="1515">
        <f>当期実績!D44</f>
        <v>0</v>
      </c>
      <c r="I45" s="1526">
        <f>当期計画!E44</f>
        <v>0</v>
      </c>
      <c r="J45" s="1515">
        <f>当期実績!E44</f>
        <v>0</v>
      </c>
      <c r="K45" s="1526">
        <f>当期計画!F44</f>
        <v>0</v>
      </c>
      <c r="L45" s="1515">
        <f>当期実績!F44</f>
        <v>0</v>
      </c>
      <c r="M45" s="1526">
        <f>当期計画!G44</f>
        <v>0</v>
      </c>
      <c r="N45" s="1515">
        <f>当期実績!G44</f>
        <v>0</v>
      </c>
      <c r="O45" s="1526">
        <f>当期計画!H44</f>
        <v>0</v>
      </c>
      <c r="P45" s="1515">
        <f>当期実績!H44</f>
        <v>0</v>
      </c>
      <c r="Q45" s="1526">
        <f>当期計画!I44</f>
        <v>0</v>
      </c>
      <c r="R45" s="1515">
        <f>当期実績!I44</f>
        <v>0</v>
      </c>
      <c r="S45" s="1526">
        <f>当期計画!J44</f>
        <v>0</v>
      </c>
      <c r="T45" s="1515">
        <f>当期実績!J44</f>
        <v>0</v>
      </c>
      <c r="U45" s="1526">
        <f>当期計画!K44</f>
        <v>0</v>
      </c>
      <c r="V45" s="1515">
        <f>当期実績!K44</f>
        <v>0</v>
      </c>
      <c r="W45" s="1526">
        <f>当期計画!L44</f>
        <v>0</v>
      </c>
      <c r="X45" s="1515">
        <f>当期実績!L44</f>
        <v>0</v>
      </c>
      <c r="Y45" s="1526">
        <f>当期計画!M44</f>
        <v>0</v>
      </c>
      <c r="Z45" s="1515">
        <f>当期実績!M44</f>
        <v>0</v>
      </c>
      <c r="AA45" s="1526">
        <f>当期計画!N44</f>
        <v>0</v>
      </c>
      <c r="AB45" s="1515">
        <f>当期実績!N44</f>
        <v>0</v>
      </c>
      <c r="AC45" s="1526">
        <f>当期計画!O44</f>
        <v>0</v>
      </c>
      <c r="AD45" s="1515">
        <f>当期実績!O44</f>
        <v>0</v>
      </c>
      <c r="AE45" s="1526">
        <f>当期計画!P44</f>
        <v>0</v>
      </c>
      <c r="AF45" s="1516">
        <f>当期実績!P44</f>
        <v>0</v>
      </c>
      <c r="AG45" s="1577">
        <f t="shared" si="4"/>
        <v>0</v>
      </c>
      <c r="AH45" s="1528">
        <f t="shared" ca="1" si="8"/>
        <v>0</v>
      </c>
      <c r="AI45" s="1528">
        <f t="shared" ca="1" si="5"/>
        <v>0</v>
      </c>
    </row>
    <row r="46" spans="2:35" s="1521" customFormat="1" ht="17.649999999999999" customHeight="1">
      <c r="B46" s="1522"/>
      <c r="C46" s="1697" t="str">
        <f>IF(当期実績!C45="","",当期実績!C45)</f>
        <v>人件費計</v>
      </c>
      <c r="D46" s="1688">
        <f t="shared" si="7"/>
        <v>0</v>
      </c>
      <c r="E46" s="1704">
        <f t="shared" si="2"/>
        <v>0</v>
      </c>
      <c r="F46" s="1690">
        <f t="shared" si="3"/>
        <v>0</v>
      </c>
      <c r="G46" s="1698">
        <f>当期計画!D45</f>
        <v>0</v>
      </c>
      <c r="H46" s="1699">
        <f>当期実績!D45</f>
        <v>0</v>
      </c>
      <c r="I46" s="1698">
        <f>当期計画!E45</f>
        <v>0</v>
      </c>
      <c r="J46" s="1699">
        <f>当期実績!E45</f>
        <v>0</v>
      </c>
      <c r="K46" s="1698">
        <f>当期計画!F45</f>
        <v>0</v>
      </c>
      <c r="L46" s="1699">
        <f>当期実績!F45</f>
        <v>0</v>
      </c>
      <c r="M46" s="1698">
        <f>当期計画!G45</f>
        <v>0</v>
      </c>
      <c r="N46" s="1699">
        <f>当期実績!G45</f>
        <v>0</v>
      </c>
      <c r="O46" s="1698">
        <f>当期計画!H45</f>
        <v>0</v>
      </c>
      <c r="P46" s="1699">
        <f>当期実績!H45</f>
        <v>0</v>
      </c>
      <c r="Q46" s="1698">
        <f>当期計画!I45</f>
        <v>0</v>
      </c>
      <c r="R46" s="1699">
        <f>当期実績!I45</f>
        <v>0</v>
      </c>
      <c r="S46" s="1698">
        <f>当期計画!J45</f>
        <v>0</v>
      </c>
      <c r="T46" s="1699">
        <f>当期実績!J45</f>
        <v>0</v>
      </c>
      <c r="U46" s="1698">
        <f>当期計画!K45</f>
        <v>0</v>
      </c>
      <c r="V46" s="1699">
        <f>当期実績!K45</f>
        <v>0</v>
      </c>
      <c r="W46" s="1698">
        <f>当期計画!L45</f>
        <v>0</v>
      </c>
      <c r="X46" s="1699">
        <f>当期実績!L45</f>
        <v>0</v>
      </c>
      <c r="Y46" s="1698">
        <f>当期計画!M45</f>
        <v>0</v>
      </c>
      <c r="Z46" s="1699">
        <f>当期実績!M45</f>
        <v>0</v>
      </c>
      <c r="AA46" s="1698">
        <f>当期計画!N45</f>
        <v>0</v>
      </c>
      <c r="AB46" s="1699">
        <f>当期実績!N45</f>
        <v>0</v>
      </c>
      <c r="AC46" s="1698">
        <f>当期計画!O45</f>
        <v>0</v>
      </c>
      <c r="AD46" s="1699">
        <f>当期実績!O45</f>
        <v>0</v>
      </c>
      <c r="AE46" s="1698">
        <f>当期計画!P45</f>
        <v>0</v>
      </c>
      <c r="AF46" s="1700">
        <f>当期実績!P45</f>
        <v>0</v>
      </c>
      <c r="AG46" s="1701">
        <f t="shared" si="4"/>
        <v>0</v>
      </c>
      <c r="AH46" s="1702">
        <f t="shared" ca="1" si="8"/>
        <v>0</v>
      </c>
      <c r="AI46" s="1702">
        <f t="shared" ca="1" si="5"/>
        <v>0</v>
      </c>
    </row>
    <row r="47" spans="2:35" s="1521" customFormat="1" ht="17.649999999999999" customHeight="1">
      <c r="B47" s="1522"/>
      <c r="C47" s="1529" t="str">
        <f>IF(当期実績!C46="","",当期実績!C46)</f>
        <v>[その他販売管理費]</v>
      </c>
      <c r="D47" s="1540">
        <f t="shared" si="7"/>
        <v>0</v>
      </c>
      <c r="E47" s="1566">
        <f t="shared" si="2"/>
        <v>0</v>
      </c>
      <c r="F47" s="1542">
        <f t="shared" si="3"/>
        <v>0</v>
      </c>
      <c r="G47" s="1543">
        <f>当期計画!D46</f>
        <v>0</v>
      </c>
      <c r="H47" s="1544">
        <f>当期実績!D46</f>
        <v>0</v>
      </c>
      <c r="I47" s="1543">
        <f>当期計画!E46</f>
        <v>0</v>
      </c>
      <c r="J47" s="1544">
        <f>当期実績!E46</f>
        <v>0</v>
      </c>
      <c r="K47" s="1543">
        <f>当期計画!F46</f>
        <v>0</v>
      </c>
      <c r="L47" s="1544">
        <f>当期実績!F46</f>
        <v>0</v>
      </c>
      <c r="M47" s="1543">
        <f>当期計画!G46</f>
        <v>0</v>
      </c>
      <c r="N47" s="1544">
        <f>当期実績!G46</f>
        <v>0</v>
      </c>
      <c r="O47" s="1543">
        <f>当期計画!H46</f>
        <v>0</v>
      </c>
      <c r="P47" s="1544">
        <f>当期実績!H46</f>
        <v>0</v>
      </c>
      <c r="Q47" s="1543">
        <f>当期計画!I46</f>
        <v>0</v>
      </c>
      <c r="R47" s="1544">
        <f>当期実績!I46</f>
        <v>0</v>
      </c>
      <c r="S47" s="1543">
        <f>当期計画!J46</f>
        <v>0</v>
      </c>
      <c r="T47" s="1544">
        <f>当期実績!J46</f>
        <v>0</v>
      </c>
      <c r="U47" s="1543">
        <f>当期計画!K46</f>
        <v>0</v>
      </c>
      <c r="V47" s="1544">
        <f>当期実績!K46</f>
        <v>0</v>
      </c>
      <c r="W47" s="1543">
        <f>当期計画!L46</f>
        <v>0</v>
      </c>
      <c r="X47" s="1544">
        <f>当期実績!L46</f>
        <v>0</v>
      </c>
      <c r="Y47" s="1543">
        <f>当期計画!M46</f>
        <v>0</v>
      </c>
      <c r="Z47" s="1544">
        <f>当期実績!M46</f>
        <v>0</v>
      </c>
      <c r="AA47" s="1543">
        <f>当期計画!N46</f>
        <v>0</v>
      </c>
      <c r="AB47" s="1544">
        <f>当期実績!N46</f>
        <v>0</v>
      </c>
      <c r="AC47" s="1543">
        <f>当期計画!O46</f>
        <v>0</v>
      </c>
      <c r="AD47" s="1544">
        <f>当期実績!O46</f>
        <v>0</v>
      </c>
      <c r="AE47" s="1543">
        <f>当期計画!P46</f>
        <v>0</v>
      </c>
      <c r="AF47" s="1695">
        <f>当期実績!P46</f>
        <v>0</v>
      </c>
      <c r="AG47" s="1696">
        <f t="shared" si="4"/>
        <v>0</v>
      </c>
      <c r="AH47" s="1547">
        <f t="shared" ca="1" si="8"/>
        <v>0</v>
      </c>
      <c r="AI47" s="1547">
        <f t="shared" ca="1" si="5"/>
        <v>0</v>
      </c>
    </row>
    <row r="48" spans="2:35" s="1521" customFormat="1" ht="17.649999999999999" customHeight="1">
      <c r="B48" s="1522"/>
      <c r="C48" s="1529" t="str">
        <f>IF(当期実績!C47="","",当期実績!C47)</f>
        <v/>
      </c>
      <c r="D48" s="1523">
        <f t="shared" si="7"/>
        <v>0</v>
      </c>
      <c r="E48" s="1524">
        <f t="shared" si="2"/>
        <v>0</v>
      </c>
      <c r="F48" s="1525">
        <f t="shared" si="3"/>
        <v>0</v>
      </c>
      <c r="G48" s="1526">
        <f>当期計画!D47</f>
        <v>0</v>
      </c>
      <c r="H48" s="1515">
        <f>当期実績!D47</f>
        <v>0</v>
      </c>
      <c r="I48" s="1526">
        <f>当期計画!E47</f>
        <v>0</v>
      </c>
      <c r="J48" s="1515">
        <f>当期実績!E47</f>
        <v>0</v>
      </c>
      <c r="K48" s="1526">
        <f>当期計画!F47</f>
        <v>0</v>
      </c>
      <c r="L48" s="1515">
        <f>当期実績!F47</f>
        <v>0</v>
      </c>
      <c r="M48" s="1526">
        <f>当期計画!G47</f>
        <v>0</v>
      </c>
      <c r="N48" s="1515">
        <f>当期実績!G47</f>
        <v>0</v>
      </c>
      <c r="O48" s="1526">
        <f>当期計画!H47</f>
        <v>0</v>
      </c>
      <c r="P48" s="1515">
        <f>当期実績!H47</f>
        <v>0</v>
      </c>
      <c r="Q48" s="1526">
        <f>当期計画!I47</f>
        <v>0</v>
      </c>
      <c r="R48" s="1515">
        <f>当期実績!I47</f>
        <v>0</v>
      </c>
      <c r="S48" s="1526">
        <f>当期計画!J47</f>
        <v>0</v>
      </c>
      <c r="T48" s="1515">
        <f>当期実績!J47</f>
        <v>0</v>
      </c>
      <c r="U48" s="1526">
        <f>当期計画!K47</f>
        <v>0</v>
      </c>
      <c r="V48" s="1515">
        <f>当期実績!K47</f>
        <v>0</v>
      </c>
      <c r="W48" s="1526">
        <f>当期計画!L47</f>
        <v>0</v>
      </c>
      <c r="X48" s="1515">
        <f>当期実績!L47</f>
        <v>0</v>
      </c>
      <c r="Y48" s="1526">
        <f>当期計画!M47</f>
        <v>0</v>
      </c>
      <c r="Z48" s="1515">
        <f>当期実績!M47</f>
        <v>0</v>
      </c>
      <c r="AA48" s="1526">
        <f>当期計画!N47</f>
        <v>0</v>
      </c>
      <c r="AB48" s="1515">
        <f>当期実績!N47</f>
        <v>0</v>
      </c>
      <c r="AC48" s="1526">
        <f>当期計画!O47</f>
        <v>0</v>
      </c>
      <c r="AD48" s="1515">
        <f>当期実績!O47</f>
        <v>0</v>
      </c>
      <c r="AE48" s="1526">
        <f>当期計画!P47</f>
        <v>0</v>
      </c>
      <c r="AF48" s="1516">
        <f>当期実績!P47</f>
        <v>0</v>
      </c>
      <c r="AG48" s="1577">
        <f t="shared" si="4"/>
        <v>0</v>
      </c>
      <c r="AH48" s="1528">
        <f t="shared" ca="1" si="8"/>
        <v>0</v>
      </c>
      <c r="AI48" s="1528">
        <f t="shared" ca="1" si="5"/>
        <v>0</v>
      </c>
    </row>
    <row r="49" spans="2:35" s="1521" customFormat="1" ht="17.649999999999999" customHeight="1">
      <c r="B49" s="1522"/>
      <c r="C49" s="1529" t="str">
        <f>IF(当期実績!C48="","",当期実績!C48)</f>
        <v/>
      </c>
      <c r="D49" s="1523">
        <f t="shared" si="7"/>
        <v>0</v>
      </c>
      <c r="E49" s="1554">
        <f t="shared" si="2"/>
        <v>0</v>
      </c>
      <c r="F49" s="1525">
        <f t="shared" si="3"/>
        <v>0</v>
      </c>
      <c r="G49" s="1526">
        <f>当期計画!D48</f>
        <v>0</v>
      </c>
      <c r="H49" s="1515">
        <f>当期実績!D48</f>
        <v>0</v>
      </c>
      <c r="I49" s="1526">
        <f>当期計画!E48</f>
        <v>0</v>
      </c>
      <c r="J49" s="1515">
        <f>当期実績!E48</f>
        <v>0</v>
      </c>
      <c r="K49" s="1526">
        <f>当期計画!F48</f>
        <v>0</v>
      </c>
      <c r="L49" s="1515">
        <f>当期実績!F48</f>
        <v>0</v>
      </c>
      <c r="M49" s="1526">
        <f>当期計画!G48</f>
        <v>0</v>
      </c>
      <c r="N49" s="1515">
        <f>当期実績!G48</f>
        <v>0</v>
      </c>
      <c r="O49" s="1526">
        <f>当期計画!H48</f>
        <v>0</v>
      </c>
      <c r="P49" s="1515">
        <f>当期実績!H48</f>
        <v>0</v>
      </c>
      <c r="Q49" s="1526">
        <f>当期計画!I48</f>
        <v>0</v>
      </c>
      <c r="R49" s="1515">
        <f>当期実績!I48</f>
        <v>0</v>
      </c>
      <c r="S49" s="1526">
        <f>当期計画!J48</f>
        <v>0</v>
      </c>
      <c r="T49" s="1515">
        <f>当期実績!J48</f>
        <v>0</v>
      </c>
      <c r="U49" s="1526">
        <f>当期計画!K48</f>
        <v>0</v>
      </c>
      <c r="V49" s="1515">
        <f>当期実績!K48</f>
        <v>0</v>
      </c>
      <c r="W49" s="1526">
        <f>当期計画!L48</f>
        <v>0</v>
      </c>
      <c r="X49" s="1515">
        <f>当期実績!L48</f>
        <v>0</v>
      </c>
      <c r="Y49" s="1526">
        <f>当期計画!M48</f>
        <v>0</v>
      </c>
      <c r="Z49" s="1515">
        <f>当期実績!M48</f>
        <v>0</v>
      </c>
      <c r="AA49" s="1526">
        <f>当期計画!N48</f>
        <v>0</v>
      </c>
      <c r="AB49" s="1515">
        <f>当期実績!N48</f>
        <v>0</v>
      </c>
      <c r="AC49" s="1526">
        <f>当期計画!O48</f>
        <v>0</v>
      </c>
      <c r="AD49" s="1515">
        <f>当期実績!O48</f>
        <v>0</v>
      </c>
      <c r="AE49" s="1526">
        <f>当期計画!P48</f>
        <v>0</v>
      </c>
      <c r="AF49" s="1516">
        <f>当期実績!P48</f>
        <v>0</v>
      </c>
      <c r="AG49" s="1577">
        <f t="shared" si="4"/>
        <v>0</v>
      </c>
      <c r="AH49" s="1528">
        <f t="shared" ca="1" si="8"/>
        <v>0</v>
      </c>
      <c r="AI49" s="1528">
        <f t="shared" ca="1" si="5"/>
        <v>0</v>
      </c>
    </row>
    <row r="50" spans="2:35" s="1521" customFormat="1" ht="17.649999999999999" customHeight="1">
      <c r="B50" s="1522"/>
      <c r="C50" s="1529" t="str">
        <f>IF(当期実績!C49="","",当期実績!C49)</f>
        <v/>
      </c>
      <c r="D50" s="1523">
        <f t="shared" si="7"/>
        <v>0</v>
      </c>
      <c r="E50" s="1524">
        <f t="shared" si="2"/>
        <v>0</v>
      </c>
      <c r="F50" s="1525">
        <f t="shared" si="3"/>
        <v>0</v>
      </c>
      <c r="G50" s="1526">
        <f>当期計画!D49</f>
        <v>0</v>
      </c>
      <c r="H50" s="1515">
        <f>当期実績!D49</f>
        <v>0</v>
      </c>
      <c r="I50" s="1526">
        <f>当期計画!E49</f>
        <v>0</v>
      </c>
      <c r="J50" s="1515">
        <f>当期実績!E49</f>
        <v>0</v>
      </c>
      <c r="K50" s="1526">
        <f>当期計画!F49</f>
        <v>0</v>
      </c>
      <c r="L50" s="1515">
        <f>当期実績!F49</f>
        <v>0</v>
      </c>
      <c r="M50" s="1526">
        <f>当期計画!G49</f>
        <v>0</v>
      </c>
      <c r="N50" s="1515">
        <f>当期実績!G49</f>
        <v>0</v>
      </c>
      <c r="O50" s="1526">
        <f>当期計画!H49</f>
        <v>0</v>
      </c>
      <c r="P50" s="1515">
        <f>当期実績!H49</f>
        <v>0</v>
      </c>
      <c r="Q50" s="1526">
        <f>当期計画!I49</f>
        <v>0</v>
      </c>
      <c r="R50" s="1515">
        <f>当期実績!I49</f>
        <v>0</v>
      </c>
      <c r="S50" s="1526">
        <f>当期計画!J49</f>
        <v>0</v>
      </c>
      <c r="T50" s="1515">
        <f>当期実績!J49</f>
        <v>0</v>
      </c>
      <c r="U50" s="1526">
        <f>当期計画!K49</f>
        <v>0</v>
      </c>
      <c r="V50" s="1515">
        <f>当期実績!K49</f>
        <v>0</v>
      </c>
      <c r="W50" s="1526">
        <f>当期計画!L49</f>
        <v>0</v>
      </c>
      <c r="X50" s="1515">
        <f>当期実績!L49</f>
        <v>0</v>
      </c>
      <c r="Y50" s="1526">
        <f>当期計画!M49</f>
        <v>0</v>
      </c>
      <c r="Z50" s="1515">
        <f>当期実績!M49</f>
        <v>0</v>
      </c>
      <c r="AA50" s="1526">
        <f>当期計画!N49</f>
        <v>0</v>
      </c>
      <c r="AB50" s="1515">
        <f>当期実績!N49</f>
        <v>0</v>
      </c>
      <c r="AC50" s="1526">
        <f>当期計画!O49</f>
        <v>0</v>
      </c>
      <c r="AD50" s="1515">
        <f>当期実績!O49</f>
        <v>0</v>
      </c>
      <c r="AE50" s="1526">
        <f>当期計画!P49</f>
        <v>0</v>
      </c>
      <c r="AF50" s="1516">
        <f>当期実績!P49</f>
        <v>0</v>
      </c>
      <c r="AG50" s="1577">
        <f t="shared" si="4"/>
        <v>0</v>
      </c>
      <c r="AH50" s="1528">
        <f t="shared" ca="1" si="8"/>
        <v>0</v>
      </c>
      <c r="AI50" s="1528">
        <f t="shared" ca="1" si="5"/>
        <v>0</v>
      </c>
    </row>
    <row r="51" spans="2:35" s="1521" customFormat="1" ht="17.649999999999999" customHeight="1">
      <c r="B51" s="1522"/>
      <c r="C51" s="1529" t="str">
        <f>IF(当期実績!C50="","",当期実績!C50)</f>
        <v/>
      </c>
      <c r="D51" s="1523">
        <f t="shared" si="7"/>
        <v>0</v>
      </c>
      <c r="E51" s="1524">
        <f t="shared" si="2"/>
        <v>0</v>
      </c>
      <c r="F51" s="1525">
        <f t="shared" si="3"/>
        <v>0</v>
      </c>
      <c r="G51" s="1526">
        <f>当期計画!D50</f>
        <v>0</v>
      </c>
      <c r="H51" s="1515">
        <f>当期実績!D50</f>
        <v>0</v>
      </c>
      <c r="I51" s="1526">
        <f>当期計画!E50</f>
        <v>0</v>
      </c>
      <c r="J51" s="1515">
        <f>当期実績!E50</f>
        <v>0</v>
      </c>
      <c r="K51" s="1526">
        <f>当期計画!F50</f>
        <v>0</v>
      </c>
      <c r="L51" s="1515">
        <f>当期実績!F50</f>
        <v>0</v>
      </c>
      <c r="M51" s="1526">
        <f>当期計画!G50</f>
        <v>0</v>
      </c>
      <c r="N51" s="1515">
        <f>当期実績!G50</f>
        <v>0</v>
      </c>
      <c r="O51" s="1526">
        <f>当期計画!H50</f>
        <v>0</v>
      </c>
      <c r="P51" s="1515">
        <f>当期実績!H50</f>
        <v>0</v>
      </c>
      <c r="Q51" s="1526">
        <f>当期計画!I50</f>
        <v>0</v>
      </c>
      <c r="R51" s="1515">
        <f>当期実績!I50</f>
        <v>0</v>
      </c>
      <c r="S51" s="1526">
        <f>当期計画!J50</f>
        <v>0</v>
      </c>
      <c r="T51" s="1515">
        <f>当期実績!J50</f>
        <v>0</v>
      </c>
      <c r="U51" s="1526">
        <f>当期計画!K50</f>
        <v>0</v>
      </c>
      <c r="V51" s="1515">
        <f>当期実績!K50</f>
        <v>0</v>
      </c>
      <c r="W51" s="1526">
        <f>当期計画!L50</f>
        <v>0</v>
      </c>
      <c r="X51" s="1515">
        <f>当期実績!L50</f>
        <v>0</v>
      </c>
      <c r="Y51" s="1526">
        <f>当期計画!M50</f>
        <v>0</v>
      </c>
      <c r="Z51" s="1515">
        <f>当期実績!M50</f>
        <v>0</v>
      </c>
      <c r="AA51" s="1526">
        <f>当期計画!N50</f>
        <v>0</v>
      </c>
      <c r="AB51" s="1515">
        <f>当期実績!N50</f>
        <v>0</v>
      </c>
      <c r="AC51" s="1526">
        <f>当期計画!O50</f>
        <v>0</v>
      </c>
      <c r="AD51" s="1515">
        <f>当期実績!O50</f>
        <v>0</v>
      </c>
      <c r="AE51" s="1526">
        <f>当期計画!P50</f>
        <v>0</v>
      </c>
      <c r="AF51" s="1516">
        <f>当期実績!P50</f>
        <v>0</v>
      </c>
      <c r="AG51" s="1577">
        <f t="shared" si="4"/>
        <v>0</v>
      </c>
      <c r="AH51" s="1528">
        <f t="shared" ca="1" si="8"/>
        <v>0</v>
      </c>
      <c r="AI51" s="1528">
        <f t="shared" ca="1" si="5"/>
        <v>0</v>
      </c>
    </row>
    <row r="52" spans="2:35" s="1521" customFormat="1" ht="17.649999999999999" customHeight="1">
      <c r="B52" s="1522"/>
      <c r="C52" s="1529" t="str">
        <f>IF(当期実績!C51="","",当期実績!C51)</f>
        <v/>
      </c>
      <c r="D52" s="1523">
        <f t="shared" si="7"/>
        <v>0</v>
      </c>
      <c r="E52" s="1524">
        <f t="shared" si="2"/>
        <v>0</v>
      </c>
      <c r="F52" s="1525">
        <f t="shared" si="3"/>
        <v>0</v>
      </c>
      <c r="G52" s="1526">
        <f>当期計画!D51</f>
        <v>0</v>
      </c>
      <c r="H52" s="1515">
        <f>当期実績!D51</f>
        <v>0</v>
      </c>
      <c r="I52" s="1526">
        <f>当期計画!E51</f>
        <v>0</v>
      </c>
      <c r="J52" s="1515">
        <f>当期実績!E51</f>
        <v>0</v>
      </c>
      <c r="K52" s="1526">
        <f>当期計画!F51</f>
        <v>0</v>
      </c>
      <c r="L52" s="1515">
        <f>当期実績!F51</f>
        <v>0</v>
      </c>
      <c r="M52" s="1526">
        <f>当期計画!G51</f>
        <v>0</v>
      </c>
      <c r="N52" s="1515">
        <f>当期実績!G51</f>
        <v>0</v>
      </c>
      <c r="O52" s="1526">
        <f>当期計画!H51</f>
        <v>0</v>
      </c>
      <c r="P52" s="1515">
        <f>当期実績!H51</f>
        <v>0</v>
      </c>
      <c r="Q52" s="1526">
        <f>当期計画!I51</f>
        <v>0</v>
      </c>
      <c r="R52" s="1515">
        <f>当期実績!I51</f>
        <v>0</v>
      </c>
      <c r="S52" s="1526">
        <f>当期計画!J51</f>
        <v>0</v>
      </c>
      <c r="T52" s="1515">
        <f>当期実績!J51</f>
        <v>0</v>
      </c>
      <c r="U52" s="1526">
        <f>当期計画!K51</f>
        <v>0</v>
      </c>
      <c r="V52" s="1515">
        <f>当期実績!K51</f>
        <v>0</v>
      </c>
      <c r="W52" s="1526">
        <f>当期計画!L51</f>
        <v>0</v>
      </c>
      <c r="X52" s="1515">
        <f>当期実績!L51</f>
        <v>0</v>
      </c>
      <c r="Y52" s="1526">
        <f>当期計画!M51</f>
        <v>0</v>
      </c>
      <c r="Z52" s="1515">
        <f>当期実績!M51</f>
        <v>0</v>
      </c>
      <c r="AA52" s="1526">
        <f>当期計画!N51</f>
        <v>0</v>
      </c>
      <c r="AB52" s="1515">
        <f>当期実績!N51</f>
        <v>0</v>
      </c>
      <c r="AC52" s="1526">
        <f>当期計画!O51</f>
        <v>0</v>
      </c>
      <c r="AD52" s="1515">
        <f>当期実績!O51</f>
        <v>0</v>
      </c>
      <c r="AE52" s="1526">
        <f>当期計画!P51</f>
        <v>0</v>
      </c>
      <c r="AF52" s="1516">
        <f>当期実績!P51</f>
        <v>0</v>
      </c>
      <c r="AG52" s="1577">
        <f t="shared" si="4"/>
        <v>0</v>
      </c>
      <c r="AH52" s="1528">
        <f t="shared" ca="1" si="8"/>
        <v>0</v>
      </c>
      <c r="AI52" s="1528">
        <f t="shared" ca="1" si="5"/>
        <v>0</v>
      </c>
    </row>
    <row r="53" spans="2:35" s="1521" customFormat="1" ht="17.649999999999999" customHeight="1">
      <c r="B53" s="1522"/>
      <c r="C53" s="1529" t="str">
        <f>IF(当期実績!C52="","",当期実績!C52)</f>
        <v/>
      </c>
      <c r="D53" s="1523">
        <f t="shared" si="7"/>
        <v>0</v>
      </c>
      <c r="E53" s="1524">
        <f t="shared" si="2"/>
        <v>0</v>
      </c>
      <c r="F53" s="1525">
        <f t="shared" si="3"/>
        <v>0</v>
      </c>
      <c r="G53" s="1526">
        <f>当期計画!D52</f>
        <v>0</v>
      </c>
      <c r="H53" s="1515">
        <f>当期実績!D52</f>
        <v>0</v>
      </c>
      <c r="I53" s="1526">
        <f>当期計画!E52</f>
        <v>0</v>
      </c>
      <c r="J53" s="1515">
        <f>当期実績!E52</f>
        <v>0</v>
      </c>
      <c r="K53" s="1526">
        <f>当期計画!F52</f>
        <v>0</v>
      </c>
      <c r="L53" s="1515">
        <f>当期実績!F52</f>
        <v>0</v>
      </c>
      <c r="M53" s="1526">
        <f>当期計画!G52</f>
        <v>0</v>
      </c>
      <c r="N53" s="1515">
        <f>当期実績!G52</f>
        <v>0</v>
      </c>
      <c r="O53" s="1526">
        <f>当期計画!H52</f>
        <v>0</v>
      </c>
      <c r="P53" s="1515">
        <f>当期実績!H52</f>
        <v>0</v>
      </c>
      <c r="Q53" s="1526">
        <f>当期計画!I52</f>
        <v>0</v>
      </c>
      <c r="R53" s="1515">
        <f>当期実績!I52</f>
        <v>0</v>
      </c>
      <c r="S53" s="1526">
        <f>当期計画!J52</f>
        <v>0</v>
      </c>
      <c r="T53" s="1515">
        <f>当期実績!J52</f>
        <v>0</v>
      </c>
      <c r="U53" s="1526">
        <f>当期計画!K52</f>
        <v>0</v>
      </c>
      <c r="V53" s="1515">
        <f>当期実績!K52</f>
        <v>0</v>
      </c>
      <c r="W53" s="1526">
        <f>当期計画!L52</f>
        <v>0</v>
      </c>
      <c r="X53" s="1515">
        <f>当期実績!L52</f>
        <v>0</v>
      </c>
      <c r="Y53" s="1526">
        <f>当期計画!M52</f>
        <v>0</v>
      </c>
      <c r="Z53" s="1515">
        <f>当期実績!M52</f>
        <v>0</v>
      </c>
      <c r="AA53" s="1526">
        <f>当期計画!N52</f>
        <v>0</v>
      </c>
      <c r="AB53" s="1515">
        <f>当期実績!N52</f>
        <v>0</v>
      </c>
      <c r="AC53" s="1526">
        <f>当期計画!O52</f>
        <v>0</v>
      </c>
      <c r="AD53" s="1515">
        <f>当期実績!O52</f>
        <v>0</v>
      </c>
      <c r="AE53" s="1526">
        <f>当期計画!P52</f>
        <v>0</v>
      </c>
      <c r="AF53" s="1516">
        <f>当期実績!P52</f>
        <v>0</v>
      </c>
      <c r="AG53" s="1577">
        <f t="shared" si="4"/>
        <v>0</v>
      </c>
      <c r="AH53" s="1528">
        <f t="shared" ca="1" si="8"/>
        <v>0</v>
      </c>
      <c r="AI53" s="1528">
        <f t="shared" ca="1" si="5"/>
        <v>0</v>
      </c>
    </row>
    <row r="54" spans="2:35" s="1521" customFormat="1" ht="17.649999999999999" customHeight="1">
      <c r="B54" s="1522"/>
      <c r="C54" s="1529" t="str">
        <f>IF(当期実績!C53="","",当期実績!C53)</f>
        <v/>
      </c>
      <c r="D54" s="1523">
        <f t="shared" si="7"/>
        <v>0</v>
      </c>
      <c r="E54" s="1524">
        <f t="shared" si="2"/>
        <v>0</v>
      </c>
      <c r="F54" s="1525">
        <f t="shared" si="3"/>
        <v>0</v>
      </c>
      <c r="G54" s="1526">
        <f>当期計画!D53</f>
        <v>0</v>
      </c>
      <c r="H54" s="1515">
        <f>当期実績!D53</f>
        <v>0</v>
      </c>
      <c r="I54" s="1526">
        <f>当期計画!E53</f>
        <v>0</v>
      </c>
      <c r="J54" s="1515">
        <f>当期実績!E53</f>
        <v>0</v>
      </c>
      <c r="K54" s="1526">
        <f>当期計画!F53</f>
        <v>0</v>
      </c>
      <c r="L54" s="1515">
        <f>当期実績!F53</f>
        <v>0</v>
      </c>
      <c r="M54" s="1526">
        <f>当期計画!G53</f>
        <v>0</v>
      </c>
      <c r="N54" s="1515">
        <f>当期実績!G53</f>
        <v>0</v>
      </c>
      <c r="O54" s="1526">
        <f>当期計画!H53</f>
        <v>0</v>
      </c>
      <c r="P54" s="1515">
        <f>当期実績!H53</f>
        <v>0</v>
      </c>
      <c r="Q54" s="1526">
        <f>当期計画!I53</f>
        <v>0</v>
      </c>
      <c r="R54" s="1515">
        <f>当期実績!I53</f>
        <v>0</v>
      </c>
      <c r="S54" s="1526">
        <f>当期計画!J53</f>
        <v>0</v>
      </c>
      <c r="T54" s="1515">
        <f>当期実績!J53</f>
        <v>0</v>
      </c>
      <c r="U54" s="1526">
        <f>当期計画!K53</f>
        <v>0</v>
      </c>
      <c r="V54" s="1515">
        <f>当期実績!K53</f>
        <v>0</v>
      </c>
      <c r="W54" s="1526">
        <f>当期計画!L53</f>
        <v>0</v>
      </c>
      <c r="X54" s="1515">
        <f>当期実績!L53</f>
        <v>0</v>
      </c>
      <c r="Y54" s="1526">
        <f>当期計画!M53</f>
        <v>0</v>
      </c>
      <c r="Z54" s="1515">
        <f>当期実績!M53</f>
        <v>0</v>
      </c>
      <c r="AA54" s="1526">
        <f>当期計画!N53</f>
        <v>0</v>
      </c>
      <c r="AB54" s="1515">
        <f>当期実績!N53</f>
        <v>0</v>
      </c>
      <c r="AC54" s="1526">
        <f>当期計画!O53</f>
        <v>0</v>
      </c>
      <c r="AD54" s="1515">
        <f>当期実績!O53</f>
        <v>0</v>
      </c>
      <c r="AE54" s="1526">
        <f>当期計画!P53</f>
        <v>0</v>
      </c>
      <c r="AF54" s="1516">
        <f>当期実績!P53</f>
        <v>0</v>
      </c>
      <c r="AG54" s="1577">
        <f t="shared" si="4"/>
        <v>0</v>
      </c>
      <c r="AH54" s="1528">
        <f t="shared" ca="1" si="8"/>
        <v>0</v>
      </c>
      <c r="AI54" s="1528">
        <f t="shared" ca="1" si="5"/>
        <v>0</v>
      </c>
    </row>
    <row r="55" spans="2:35" s="1521" customFormat="1" ht="17.649999999999999" customHeight="1">
      <c r="B55" s="1522"/>
      <c r="C55" s="1529" t="str">
        <f>IF(当期実績!C54="","",当期実績!C54)</f>
        <v/>
      </c>
      <c r="D55" s="1523">
        <f t="shared" si="7"/>
        <v>0</v>
      </c>
      <c r="E55" s="1524">
        <f t="shared" si="2"/>
        <v>0</v>
      </c>
      <c r="F55" s="1525">
        <f t="shared" si="3"/>
        <v>0</v>
      </c>
      <c r="G55" s="1526">
        <f>当期計画!D54</f>
        <v>0</v>
      </c>
      <c r="H55" s="1515">
        <f>当期実績!D54</f>
        <v>0</v>
      </c>
      <c r="I55" s="1526">
        <f>当期計画!E54</f>
        <v>0</v>
      </c>
      <c r="J55" s="1515">
        <f>当期実績!E54</f>
        <v>0</v>
      </c>
      <c r="K55" s="1526">
        <f>当期計画!F54</f>
        <v>0</v>
      </c>
      <c r="L55" s="1515">
        <f>当期実績!F54</f>
        <v>0</v>
      </c>
      <c r="M55" s="1526">
        <f>当期計画!G54</f>
        <v>0</v>
      </c>
      <c r="N55" s="1515">
        <f>当期実績!G54</f>
        <v>0</v>
      </c>
      <c r="O55" s="1526">
        <f>当期計画!H54</f>
        <v>0</v>
      </c>
      <c r="P55" s="1515">
        <f>当期実績!H54</f>
        <v>0</v>
      </c>
      <c r="Q55" s="1526">
        <f>当期計画!I54</f>
        <v>0</v>
      </c>
      <c r="R55" s="1515">
        <f>当期実績!I54</f>
        <v>0</v>
      </c>
      <c r="S55" s="1526">
        <f>当期計画!J54</f>
        <v>0</v>
      </c>
      <c r="T55" s="1515">
        <f>当期実績!J54</f>
        <v>0</v>
      </c>
      <c r="U55" s="1526">
        <f>当期計画!K54</f>
        <v>0</v>
      </c>
      <c r="V55" s="1515">
        <f>当期実績!K54</f>
        <v>0</v>
      </c>
      <c r="W55" s="1526">
        <f>当期計画!L54</f>
        <v>0</v>
      </c>
      <c r="X55" s="1515">
        <f>当期実績!L54</f>
        <v>0</v>
      </c>
      <c r="Y55" s="1526">
        <f>当期計画!M54</f>
        <v>0</v>
      </c>
      <c r="Z55" s="1515">
        <f>当期実績!M54</f>
        <v>0</v>
      </c>
      <c r="AA55" s="1526">
        <f>当期計画!N54</f>
        <v>0</v>
      </c>
      <c r="AB55" s="1515">
        <f>当期実績!N54</f>
        <v>0</v>
      </c>
      <c r="AC55" s="1526">
        <f>当期計画!O54</f>
        <v>0</v>
      </c>
      <c r="AD55" s="1515">
        <f>当期実績!O54</f>
        <v>0</v>
      </c>
      <c r="AE55" s="1526">
        <f>当期計画!P54</f>
        <v>0</v>
      </c>
      <c r="AF55" s="1516">
        <f>当期実績!P54</f>
        <v>0</v>
      </c>
      <c r="AG55" s="1577">
        <f t="shared" si="4"/>
        <v>0</v>
      </c>
      <c r="AH55" s="1528">
        <f t="shared" ca="1" si="8"/>
        <v>0</v>
      </c>
      <c r="AI55" s="1528">
        <f t="shared" ca="1" si="5"/>
        <v>0</v>
      </c>
    </row>
    <row r="56" spans="2:35" s="1521" customFormat="1" ht="17.649999999999999" customHeight="1">
      <c r="B56" s="1522"/>
      <c r="C56" s="1529" t="str">
        <f>IF(当期実績!C55="","",当期実績!C55)</f>
        <v/>
      </c>
      <c r="D56" s="1523">
        <f t="shared" si="7"/>
        <v>0</v>
      </c>
      <c r="E56" s="1524">
        <f t="shared" si="2"/>
        <v>0</v>
      </c>
      <c r="F56" s="1525">
        <f t="shared" si="3"/>
        <v>0</v>
      </c>
      <c r="G56" s="1526">
        <f>当期計画!D55</f>
        <v>0</v>
      </c>
      <c r="H56" s="1515">
        <f>当期実績!D55</f>
        <v>0</v>
      </c>
      <c r="I56" s="1526">
        <f>当期計画!E55</f>
        <v>0</v>
      </c>
      <c r="J56" s="1515">
        <f>当期実績!E55</f>
        <v>0</v>
      </c>
      <c r="K56" s="1526">
        <f>当期計画!F55</f>
        <v>0</v>
      </c>
      <c r="L56" s="1515">
        <f>当期実績!F55</f>
        <v>0</v>
      </c>
      <c r="M56" s="1526">
        <f>当期計画!G55</f>
        <v>0</v>
      </c>
      <c r="N56" s="1515">
        <f>当期実績!G55</f>
        <v>0</v>
      </c>
      <c r="O56" s="1526">
        <f>当期計画!H55</f>
        <v>0</v>
      </c>
      <c r="P56" s="1515">
        <f>当期実績!H55</f>
        <v>0</v>
      </c>
      <c r="Q56" s="1526">
        <f>当期計画!I55</f>
        <v>0</v>
      </c>
      <c r="R56" s="1515">
        <f>当期実績!I55</f>
        <v>0</v>
      </c>
      <c r="S56" s="1526">
        <f>当期計画!J55</f>
        <v>0</v>
      </c>
      <c r="T56" s="1515">
        <f>当期実績!J55</f>
        <v>0</v>
      </c>
      <c r="U56" s="1526">
        <f>当期計画!K55</f>
        <v>0</v>
      </c>
      <c r="V56" s="1515">
        <f>当期実績!K55</f>
        <v>0</v>
      </c>
      <c r="W56" s="1526">
        <f>当期計画!L55</f>
        <v>0</v>
      </c>
      <c r="X56" s="1515">
        <f>当期実績!L55</f>
        <v>0</v>
      </c>
      <c r="Y56" s="1526">
        <f>当期計画!M55</f>
        <v>0</v>
      </c>
      <c r="Z56" s="1515">
        <f>当期実績!M55</f>
        <v>0</v>
      </c>
      <c r="AA56" s="1526">
        <f>当期計画!N55</f>
        <v>0</v>
      </c>
      <c r="AB56" s="1515">
        <f>当期実績!N55</f>
        <v>0</v>
      </c>
      <c r="AC56" s="1526">
        <f>当期計画!O55</f>
        <v>0</v>
      </c>
      <c r="AD56" s="1515">
        <f>当期実績!O55</f>
        <v>0</v>
      </c>
      <c r="AE56" s="1526">
        <f>当期計画!P55</f>
        <v>0</v>
      </c>
      <c r="AF56" s="1516">
        <f>当期実績!P55</f>
        <v>0</v>
      </c>
      <c r="AG56" s="1577">
        <f t="shared" si="4"/>
        <v>0</v>
      </c>
      <c r="AH56" s="1528">
        <f t="shared" ca="1" si="8"/>
        <v>0</v>
      </c>
      <c r="AI56" s="1528">
        <f t="shared" ca="1" si="5"/>
        <v>0</v>
      </c>
    </row>
    <row r="57" spans="2:35" s="1521" customFormat="1" ht="17.649999999999999" customHeight="1">
      <c r="B57" s="1522"/>
      <c r="C57" s="1529" t="str">
        <f>IF(当期実績!C56="","",当期実績!C56)</f>
        <v/>
      </c>
      <c r="D57" s="1523">
        <f t="shared" si="7"/>
        <v>0</v>
      </c>
      <c r="E57" s="1524">
        <f t="shared" si="2"/>
        <v>0</v>
      </c>
      <c r="F57" s="1525">
        <f t="shared" si="3"/>
        <v>0</v>
      </c>
      <c r="G57" s="1526">
        <f>当期計画!D56</f>
        <v>0</v>
      </c>
      <c r="H57" s="1515">
        <f>当期実績!D56</f>
        <v>0</v>
      </c>
      <c r="I57" s="1526">
        <f>当期計画!E56</f>
        <v>0</v>
      </c>
      <c r="J57" s="1515">
        <f>当期実績!E56</f>
        <v>0</v>
      </c>
      <c r="K57" s="1526">
        <f>当期計画!F56</f>
        <v>0</v>
      </c>
      <c r="L57" s="1515">
        <f>当期実績!F56</f>
        <v>0</v>
      </c>
      <c r="M57" s="1526">
        <f>当期計画!G56</f>
        <v>0</v>
      </c>
      <c r="N57" s="1515">
        <f>当期実績!G56</f>
        <v>0</v>
      </c>
      <c r="O57" s="1526">
        <f>当期計画!H56</f>
        <v>0</v>
      </c>
      <c r="P57" s="1515">
        <f>当期実績!H56</f>
        <v>0</v>
      </c>
      <c r="Q57" s="1526">
        <f>当期計画!I56</f>
        <v>0</v>
      </c>
      <c r="R57" s="1515">
        <f>当期実績!I56</f>
        <v>0</v>
      </c>
      <c r="S57" s="1526">
        <f>当期計画!J56</f>
        <v>0</v>
      </c>
      <c r="T57" s="1515">
        <f>当期実績!J56</f>
        <v>0</v>
      </c>
      <c r="U57" s="1526">
        <f>当期計画!K56</f>
        <v>0</v>
      </c>
      <c r="V57" s="1515">
        <f>当期実績!K56</f>
        <v>0</v>
      </c>
      <c r="W57" s="1526">
        <f>当期計画!L56</f>
        <v>0</v>
      </c>
      <c r="X57" s="1515">
        <f>当期実績!L56</f>
        <v>0</v>
      </c>
      <c r="Y57" s="1526">
        <f>当期計画!M56</f>
        <v>0</v>
      </c>
      <c r="Z57" s="1515">
        <f>当期実績!M56</f>
        <v>0</v>
      </c>
      <c r="AA57" s="1526">
        <f>当期計画!N56</f>
        <v>0</v>
      </c>
      <c r="AB57" s="1515">
        <f>当期実績!N56</f>
        <v>0</v>
      </c>
      <c r="AC57" s="1526">
        <f>当期計画!O56</f>
        <v>0</v>
      </c>
      <c r="AD57" s="1515">
        <f>当期実績!O56</f>
        <v>0</v>
      </c>
      <c r="AE57" s="1526">
        <f>当期計画!P56</f>
        <v>0</v>
      </c>
      <c r="AF57" s="1516">
        <f>当期実績!P56</f>
        <v>0</v>
      </c>
      <c r="AG57" s="1577">
        <f t="shared" si="4"/>
        <v>0</v>
      </c>
      <c r="AH57" s="1528">
        <f t="shared" ca="1" si="8"/>
        <v>0</v>
      </c>
      <c r="AI57" s="1528">
        <f t="shared" ca="1" si="5"/>
        <v>0</v>
      </c>
    </row>
    <row r="58" spans="2:35" s="1521" customFormat="1" ht="17.649999999999999" customHeight="1">
      <c r="B58" s="1522"/>
      <c r="C58" s="1529" t="str">
        <f>IF(当期実績!C57="","",当期実績!C57)</f>
        <v/>
      </c>
      <c r="D58" s="1523">
        <f t="shared" si="7"/>
        <v>0</v>
      </c>
      <c r="E58" s="1524">
        <f t="shared" si="2"/>
        <v>0</v>
      </c>
      <c r="F58" s="1525">
        <f t="shared" si="3"/>
        <v>0</v>
      </c>
      <c r="G58" s="1526">
        <f>当期計画!D57</f>
        <v>0</v>
      </c>
      <c r="H58" s="1515">
        <f>当期実績!D57</f>
        <v>0</v>
      </c>
      <c r="I58" s="1526">
        <f>当期計画!E57</f>
        <v>0</v>
      </c>
      <c r="J58" s="1515">
        <f>当期実績!E57</f>
        <v>0</v>
      </c>
      <c r="K58" s="1526">
        <f>当期計画!F57</f>
        <v>0</v>
      </c>
      <c r="L58" s="1515">
        <f>当期実績!F57</f>
        <v>0</v>
      </c>
      <c r="M58" s="1526">
        <f>当期計画!G57</f>
        <v>0</v>
      </c>
      <c r="N58" s="1515">
        <f>当期実績!G57</f>
        <v>0</v>
      </c>
      <c r="O58" s="1526">
        <f>当期計画!H57</f>
        <v>0</v>
      </c>
      <c r="P58" s="1515">
        <f>当期実績!H57</f>
        <v>0</v>
      </c>
      <c r="Q58" s="1526">
        <f>当期計画!I57</f>
        <v>0</v>
      </c>
      <c r="R58" s="1515">
        <f>当期実績!I57</f>
        <v>0</v>
      </c>
      <c r="S58" s="1526">
        <f>当期計画!J57</f>
        <v>0</v>
      </c>
      <c r="T58" s="1515">
        <f>当期実績!J57</f>
        <v>0</v>
      </c>
      <c r="U58" s="1526">
        <f>当期計画!K57</f>
        <v>0</v>
      </c>
      <c r="V58" s="1515">
        <f>当期実績!K57</f>
        <v>0</v>
      </c>
      <c r="W58" s="1526">
        <f>当期計画!L57</f>
        <v>0</v>
      </c>
      <c r="X58" s="1515">
        <f>当期実績!L57</f>
        <v>0</v>
      </c>
      <c r="Y58" s="1526">
        <f>当期計画!M57</f>
        <v>0</v>
      </c>
      <c r="Z58" s="1515">
        <f>当期実績!M57</f>
        <v>0</v>
      </c>
      <c r="AA58" s="1526">
        <f>当期計画!N57</f>
        <v>0</v>
      </c>
      <c r="AB58" s="1515">
        <f>当期実績!N57</f>
        <v>0</v>
      </c>
      <c r="AC58" s="1526">
        <f>当期計画!O57</f>
        <v>0</v>
      </c>
      <c r="AD58" s="1515">
        <f>当期実績!O57</f>
        <v>0</v>
      </c>
      <c r="AE58" s="1526">
        <f>当期計画!P57</f>
        <v>0</v>
      </c>
      <c r="AF58" s="1516">
        <f>当期実績!P57</f>
        <v>0</v>
      </c>
      <c r="AG58" s="1577">
        <f t="shared" si="4"/>
        <v>0</v>
      </c>
      <c r="AH58" s="1528">
        <f t="shared" ca="1" si="8"/>
        <v>0</v>
      </c>
      <c r="AI58" s="1528">
        <f t="shared" ca="1" si="5"/>
        <v>0</v>
      </c>
    </row>
    <row r="59" spans="2:35" s="1521" customFormat="1" ht="17.649999999999999" customHeight="1">
      <c r="B59" s="1522"/>
      <c r="C59" s="1529" t="str">
        <f>IF(当期実績!C58="","",当期実績!C58)</f>
        <v/>
      </c>
      <c r="D59" s="1523">
        <f t="shared" si="7"/>
        <v>0</v>
      </c>
      <c r="E59" s="1524">
        <f t="shared" si="2"/>
        <v>0</v>
      </c>
      <c r="F59" s="1525">
        <f t="shared" si="3"/>
        <v>0</v>
      </c>
      <c r="G59" s="1526">
        <f>当期計画!D58</f>
        <v>0</v>
      </c>
      <c r="H59" s="1515">
        <f>当期実績!D58</f>
        <v>0</v>
      </c>
      <c r="I59" s="1526">
        <f>当期計画!E58</f>
        <v>0</v>
      </c>
      <c r="J59" s="1515">
        <f>当期実績!E58</f>
        <v>0</v>
      </c>
      <c r="K59" s="1526">
        <f>当期計画!F58</f>
        <v>0</v>
      </c>
      <c r="L59" s="1515">
        <f>当期実績!F58</f>
        <v>0</v>
      </c>
      <c r="M59" s="1526">
        <f>当期計画!G58</f>
        <v>0</v>
      </c>
      <c r="N59" s="1515">
        <f>当期実績!G58</f>
        <v>0</v>
      </c>
      <c r="O59" s="1526">
        <f>当期計画!H58</f>
        <v>0</v>
      </c>
      <c r="P59" s="1515">
        <f>当期実績!H58</f>
        <v>0</v>
      </c>
      <c r="Q59" s="1526">
        <f>当期計画!I58</f>
        <v>0</v>
      </c>
      <c r="R59" s="1515">
        <f>当期実績!I58</f>
        <v>0</v>
      </c>
      <c r="S59" s="1526">
        <f>当期計画!J58</f>
        <v>0</v>
      </c>
      <c r="T59" s="1515">
        <f>当期実績!J58</f>
        <v>0</v>
      </c>
      <c r="U59" s="1526">
        <f>当期計画!K58</f>
        <v>0</v>
      </c>
      <c r="V59" s="1515">
        <f>当期実績!K58</f>
        <v>0</v>
      </c>
      <c r="W59" s="1526">
        <f>当期計画!L58</f>
        <v>0</v>
      </c>
      <c r="X59" s="1515">
        <f>当期実績!L58</f>
        <v>0</v>
      </c>
      <c r="Y59" s="1526">
        <f>当期計画!M58</f>
        <v>0</v>
      </c>
      <c r="Z59" s="1515">
        <f>当期実績!M58</f>
        <v>0</v>
      </c>
      <c r="AA59" s="1526">
        <f>当期計画!N58</f>
        <v>0</v>
      </c>
      <c r="AB59" s="1515">
        <f>当期実績!N58</f>
        <v>0</v>
      </c>
      <c r="AC59" s="1526">
        <f>当期計画!O58</f>
        <v>0</v>
      </c>
      <c r="AD59" s="1515">
        <f>当期実績!O58</f>
        <v>0</v>
      </c>
      <c r="AE59" s="1526">
        <f>当期計画!P58</f>
        <v>0</v>
      </c>
      <c r="AF59" s="1516">
        <f>当期実績!P58</f>
        <v>0</v>
      </c>
      <c r="AG59" s="1577">
        <f t="shared" si="4"/>
        <v>0</v>
      </c>
      <c r="AH59" s="1528">
        <f t="shared" ca="1" si="8"/>
        <v>0</v>
      </c>
      <c r="AI59" s="1528">
        <f t="shared" ca="1" si="5"/>
        <v>0</v>
      </c>
    </row>
    <row r="60" spans="2:35" s="1521" customFormat="1" ht="17.649999999999999" customHeight="1">
      <c r="B60" s="1522"/>
      <c r="C60" s="1529" t="str">
        <f>IF(当期実績!C59="","",当期実績!C59)</f>
        <v/>
      </c>
      <c r="D60" s="1523">
        <f t="shared" si="7"/>
        <v>0</v>
      </c>
      <c r="E60" s="1524">
        <f t="shared" si="2"/>
        <v>0</v>
      </c>
      <c r="F60" s="1525">
        <f t="shared" si="3"/>
        <v>0</v>
      </c>
      <c r="G60" s="1526">
        <f>当期計画!D59</f>
        <v>0</v>
      </c>
      <c r="H60" s="1515">
        <f>当期実績!D59</f>
        <v>0</v>
      </c>
      <c r="I60" s="1526">
        <f>当期計画!E59</f>
        <v>0</v>
      </c>
      <c r="J60" s="1515">
        <f>当期実績!E59</f>
        <v>0</v>
      </c>
      <c r="K60" s="1526">
        <f>当期計画!F59</f>
        <v>0</v>
      </c>
      <c r="L60" s="1515">
        <f>当期実績!F59</f>
        <v>0</v>
      </c>
      <c r="M60" s="1526">
        <f>当期計画!G59</f>
        <v>0</v>
      </c>
      <c r="N60" s="1515">
        <f>当期実績!G59</f>
        <v>0</v>
      </c>
      <c r="O60" s="1526">
        <f>当期計画!H59</f>
        <v>0</v>
      </c>
      <c r="P60" s="1515">
        <f>当期実績!H59</f>
        <v>0</v>
      </c>
      <c r="Q60" s="1526">
        <f>当期計画!I59</f>
        <v>0</v>
      </c>
      <c r="R60" s="1515">
        <f>当期実績!I59</f>
        <v>0</v>
      </c>
      <c r="S60" s="1526">
        <f>当期計画!J59</f>
        <v>0</v>
      </c>
      <c r="T60" s="1515">
        <f>当期実績!J59</f>
        <v>0</v>
      </c>
      <c r="U60" s="1526">
        <f>当期計画!K59</f>
        <v>0</v>
      </c>
      <c r="V60" s="1515">
        <f>当期実績!K59</f>
        <v>0</v>
      </c>
      <c r="W60" s="1526">
        <f>当期計画!L59</f>
        <v>0</v>
      </c>
      <c r="X60" s="1515">
        <f>当期実績!L59</f>
        <v>0</v>
      </c>
      <c r="Y60" s="1526">
        <f>当期計画!M59</f>
        <v>0</v>
      </c>
      <c r="Z60" s="1515">
        <f>当期実績!M59</f>
        <v>0</v>
      </c>
      <c r="AA60" s="1526">
        <f>当期計画!N59</f>
        <v>0</v>
      </c>
      <c r="AB60" s="1515">
        <f>当期実績!N59</f>
        <v>0</v>
      </c>
      <c r="AC60" s="1526">
        <f>当期計画!O59</f>
        <v>0</v>
      </c>
      <c r="AD60" s="1515">
        <f>当期実績!O59</f>
        <v>0</v>
      </c>
      <c r="AE60" s="1526">
        <f>当期計画!P59</f>
        <v>0</v>
      </c>
      <c r="AF60" s="1516">
        <f>当期実績!P59</f>
        <v>0</v>
      </c>
      <c r="AG60" s="1577">
        <f t="shared" si="4"/>
        <v>0</v>
      </c>
      <c r="AH60" s="1528">
        <f t="shared" ca="1" si="8"/>
        <v>0</v>
      </c>
      <c r="AI60" s="1528">
        <f t="shared" ca="1" si="5"/>
        <v>0</v>
      </c>
    </row>
    <row r="61" spans="2:35" s="1521" customFormat="1" ht="17.649999999999999" customHeight="1">
      <c r="B61" s="1522"/>
      <c r="C61" s="1529" t="str">
        <f>IF(当期実績!C60="","",当期実績!C60)</f>
        <v/>
      </c>
      <c r="D61" s="1523">
        <f t="shared" si="7"/>
        <v>0</v>
      </c>
      <c r="E61" s="1524">
        <f t="shared" si="2"/>
        <v>0</v>
      </c>
      <c r="F61" s="1525">
        <f t="shared" si="3"/>
        <v>0</v>
      </c>
      <c r="G61" s="1526">
        <f>当期計画!D60</f>
        <v>0</v>
      </c>
      <c r="H61" s="1515">
        <f>当期実績!D60</f>
        <v>0</v>
      </c>
      <c r="I61" s="1526">
        <f>当期計画!E60</f>
        <v>0</v>
      </c>
      <c r="J61" s="1515">
        <f>当期実績!E60</f>
        <v>0</v>
      </c>
      <c r="K61" s="1526">
        <f>当期計画!F60</f>
        <v>0</v>
      </c>
      <c r="L61" s="1515">
        <f>当期実績!F60</f>
        <v>0</v>
      </c>
      <c r="M61" s="1526">
        <f>当期計画!G60</f>
        <v>0</v>
      </c>
      <c r="N61" s="1515">
        <f>当期実績!G60</f>
        <v>0</v>
      </c>
      <c r="O61" s="1526">
        <f>当期計画!H60</f>
        <v>0</v>
      </c>
      <c r="P61" s="1515">
        <f>当期実績!H60</f>
        <v>0</v>
      </c>
      <c r="Q61" s="1526">
        <f>当期計画!I60</f>
        <v>0</v>
      </c>
      <c r="R61" s="1515">
        <f>当期実績!I60</f>
        <v>0</v>
      </c>
      <c r="S61" s="1526">
        <f>当期計画!J60</f>
        <v>0</v>
      </c>
      <c r="T61" s="1515">
        <f>当期実績!J60</f>
        <v>0</v>
      </c>
      <c r="U61" s="1526">
        <f>当期計画!K60</f>
        <v>0</v>
      </c>
      <c r="V61" s="1515">
        <f>当期実績!K60</f>
        <v>0</v>
      </c>
      <c r="W61" s="1526">
        <f>当期計画!L60</f>
        <v>0</v>
      </c>
      <c r="X61" s="1515">
        <f>当期実績!L60</f>
        <v>0</v>
      </c>
      <c r="Y61" s="1526">
        <f>当期計画!M60</f>
        <v>0</v>
      </c>
      <c r="Z61" s="1515">
        <f>当期実績!M60</f>
        <v>0</v>
      </c>
      <c r="AA61" s="1526">
        <f>当期計画!N60</f>
        <v>0</v>
      </c>
      <c r="AB61" s="1515">
        <f>当期実績!N60</f>
        <v>0</v>
      </c>
      <c r="AC61" s="1526">
        <f>当期計画!O60</f>
        <v>0</v>
      </c>
      <c r="AD61" s="1515">
        <f>当期実績!O60</f>
        <v>0</v>
      </c>
      <c r="AE61" s="1526">
        <f>当期計画!P60</f>
        <v>0</v>
      </c>
      <c r="AF61" s="1516">
        <f>当期実績!P60</f>
        <v>0</v>
      </c>
      <c r="AG61" s="1577">
        <f t="shared" si="4"/>
        <v>0</v>
      </c>
      <c r="AH61" s="1528">
        <f t="shared" ca="1" si="8"/>
        <v>0</v>
      </c>
      <c r="AI61" s="1528">
        <f t="shared" ca="1" si="5"/>
        <v>0</v>
      </c>
    </row>
    <row r="62" spans="2:35" s="1521" customFormat="1" ht="17.649999999999999" customHeight="1">
      <c r="B62" s="1522"/>
      <c r="C62" s="1529" t="str">
        <f>IF(当期実績!C61="","",当期実績!C61)</f>
        <v/>
      </c>
      <c r="D62" s="1523">
        <f t="shared" si="7"/>
        <v>0</v>
      </c>
      <c r="E62" s="1524">
        <f t="shared" si="2"/>
        <v>0</v>
      </c>
      <c r="F62" s="1525">
        <f t="shared" si="3"/>
        <v>0</v>
      </c>
      <c r="G62" s="1526">
        <f>当期計画!D61</f>
        <v>0</v>
      </c>
      <c r="H62" s="1515">
        <f>当期実績!D61</f>
        <v>0</v>
      </c>
      <c r="I62" s="1526">
        <f>当期計画!E61</f>
        <v>0</v>
      </c>
      <c r="J62" s="1515">
        <f>当期実績!E61</f>
        <v>0</v>
      </c>
      <c r="K62" s="1526">
        <f>当期計画!F61</f>
        <v>0</v>
      </c>
      <c r="L62" s="1515">
        <f>当期実績!F61</f>
        <v>0</v>
      </c>
      <c r="M62" s="1526">
        <f>当期計画!G61</f>
        <v>0</v>
      </c>
      <c r="N62" s="1515">
        <f>当期実績!G61</f>
        <v>0</v>
      </c>
      <c r="O62" s="1526">
        <f>当期計画!H61</f>
        <v>0</v>
      </c>
      <c r="P62" s="1515">
        <f>当期実績!H61</f>
        <v>0</v>
      </c>
      <c r="Q62" s="1526">
        <f>当期計画!I61</f>
        <v>0</v>
      </c>
      <c r="R62" s="1515">
        <f>当期実績!I61</f>
        <v>0</v>
      </c>
      <c r="S62" s="1526">
        <f>当期計画!J61</f>
        <v>0</v>
      </c>
      <c r="T62" s="1515">
        <f>当期実績!J61</f>
        <v>0</v>
      </c>
      <c r="U62" s="1526">
        <f>当期計画!K61</f>
        <v>0</v>
      </c>
      <c r="V62" s="1515">
        <f>当期実績!K61</f>
        <v>0</v>
      </c>
      <c r="W62" s="1526">
        <f>当期計画!L61</f>
        <v>0</v>
      </c>
      <c r="X62" s="1515">
        <f>当期実績!L61</f>
        <v>0</v>
      </c>
      <c r="Y62" s="1526">
        <f>当期計画!M61</f>
        <v>0</v>
      </c>
      <c r="Z62" s="1515">
        <f>当期実績!M61</f>
        <v>0</v>
      </c>
      <c r="AA62" s="1526">
        <f>当期計画!N61</f>
        <v>0</v>
      </c>
      <c r="AB62" s="1515">
        <f>当期実績!N61</f>
        <v>0</v>
      </c>
      <c r="AC62" s="1526">
        <f>当期計画!O61</f>
        <v>0</v>
      </c>
      <c r="AD62" s="1515">
        <f>当期実績!O61</f>
        <v>0</v>
      </c>
      <c r="AE62" s="1526">
        <f>当期計画!P61</f>
        <v>0</v>
      </c>
      <c r="AF62" s="1516">
        <f>当期実績!P61</f>
        <v>0</v>
      </c>
      <c r="AG62" s="1577">
        <f t="shared" si="4"/>
        <v>0</v>
      </c>
      <c r="AH62" s="1528">
        <f t="shared" ca="1" si="8"/>
        <v>0</v>
      </c>
      <c r="AI62" s="1528">
        <f t="shared" ca="1" si="5"/>
        <v>0</v>
      </c>
    </row>
    <row r="63" spans="2:35" s="1521" customFormat="1" ht="17.649999999999999" customHeight="1">
      <c r="B63" s="1522"/>
      <c r="C63" s="1529" t="str">
        <f>IF(当期実績!C62="","",当期実績!C62)</f>
        <v/>
      </c>
      <c r="D63" s="1523">
        <f t="shared" si="7"/>
        <v>0</v>
      </c>
      <c r="E63" s="1524">
        <f t="shared" si="2"/>
        <v>0</v>
      </c>
      <c r="F63" s="1525">
        <f t="shared" si="3"/>
        <v>0</v>
      </c>
      <c r="G63" s="1526">
        <f>当期計画!D62</f>
        <v>0</v>
      </c>
      <c r="H63" s="1515">
        <f>当期実績!D62</f>
        <v>0</v>
      </c>
      <c r="I63" s="1526">
        <f>当期計画!E62</f>
        <v>0</v>
      </c>
      <c r="J63" s="1515">
        <f>当期実績!E62</f>
        <v>0</v>
      </c>
      <c r="K63" s="1526">
        <f>当期計画!F62</f>
        <v>0</v>
      </c>
      <c r="L63" s="1515">
        <f>当期実績!F62</f>
        <v>0</v>
      </c>
      <c r="M63" s="1526">
        <f>当期計画!G62</f>
        <v>0</v>
      </c>
      <c r="N63" s="1515">
        <f>当期実績!G62</f>
        <v>0</v>
      </c>
      <c r="O63" s="1526">
        <f>当期計画!H62</f>
        <v>0</v>
      </c>
      <c r="P63" s="1515">
        <f>当期実績!H62</f>
        <v>0</v>
      </c>
      <c r="Q63" s="1526">
        <f>当期計画!I62</f>
        <v>0</v>
      </c>
      <c r="R63" s="1515">
        <f>当期実績!I62</f>
        <v>0</v>
      </c>
      <c r="S63" s="1526">
        <f>当期計画!J62</f>
        <v>0</v>
      </c>
      <c r="T63" s="1515">
        <f>当期実績!J62</f>
        <v>0</v>
      </c>
      <c r="U63" s="1526">
        <f>当期計画!K62</f>
        <v>0</v>
      </c>
      <c r="V63" s="1515">
        <f>当期実績!K62</f>
        <v>0</v>
      </c>
      <c r="W63" s="1526">
        <f>当期計画!L62</f>
        <v>0</v>
      </c>
      <c r="X63" s="1515">
        <f>当期実績!L62</f>
        <v>0</v>
      </c>
      <c r="Y63" s="1526">
        <f>当期計画!M62</f>
        <v>0</v>
      </c>
      <c r="Z63" s="1515">
        <f>当期実績!M62</f>
        <v>0</v>
      </c>
      <c r="AA63" s="1526">
        <f>当期計画!N62</f>
        <v>0</v>
      </c>
      <c r="AB63" s="1515">
        <f>当期実績!N62</f>
        <v>0</v>
      </c>
      <c r="AC63" s="1526">
        <f>当期計画!O62</f>
        <v>0</v>
      </c>
      <c r="AD63" s="1515">
        <f>当期実績!O62</f>
        <v>0</v>
      </c>
      <c r="AE63" s="1526">
        <f>当期計画!P62</f>
        <v>0</v>
      </c>
      <c r="AF63" s="1516">
        <f>当期実績!P62</f>
        <v>0</v>
      </c>
      <c r="AG63" s="1577">
        <f t="shared" si="4"/>
        <v>0</v>
      </c>
      <c r="AH63" s="1528">
        <f t="shared" ca="1" si="8"/>
        <v>0</v>
      </c>
      <c r="AI63" s="1528">
        <f t="shared" ca="1" si="5"/>
        <v>0</v>
      </c>
    </row>
    <row r="64" spans="2:35" s="1521" customFormat="1" ht="17.649999999999999" customHeight="1">
      <c r="B64" s="1522"/>
      <c r="C64" s="1529" t="str">
        <f>IF(当期実績!C63="","",当期実績!C63)</f>
        <v/>
      </c>
      <c r="D64" s="1523">
        <f t="shared" si="7"/>
        <v>0</v>
      </c>
      <c r="E64" s="1524">
        <f t="shared" si="2"/>
        <v>0</v>
      </c>
      <c r="F64" s="1525">
        <f t="shared" si="3"/>
        <v>0</v>
      </c>
      <c r="G64" s="1526">
        <f>当期計画!D63</f>
        <v>0</v>
      </c>
      <c r="H64" s="1515">
        <f>当期実績!D63</f>
        <v>0</v>
      </c>
      <c r="I64" s="1526">
        <f>当期計画!E63</f>
        <v>0</v>
      </c>
      <c r="J64" s="1515">
        <f>当期実績!E63</f>
        <v>0</v>
      </c>
      <c r="K64" s="1526">
        <f>当期計画!F63</f>
        <v>0</v>
      </c>
      <c r="L64" s="1515">
        <f>当期実績!F63</f>
        <v>0</v>
      </c>
      <c r="M64" s="1526">
        <f>当期計画!G63</f>
        <v>0</v>
      </c>
      <c r="N64" s="1515">
        <f>当期実績!G63</f>
        <v>0</v>
      </c>
      <c r="O64" s="1526">
        <f>当期計画!H63</f>
        <v>0</v>
      </c>
      <c r="P64" s="1515">
        <f>当期実績!H63</f>
        <v>0</v>
      </c>
      <c r="Q64" s="1526">
        <f>当期計画!I63</f>
        <v>0</v>
      </c>
      <c r="R64" s="1515">
        <f>当期実績!I63</f>
        <v>0</v>
      </c>
      <c r="S64" s="1526">
        <f>当期計画!J63</f>
        <v>0</v>
      </c>
      <c r="T64" s="1515">
        <f>当期実績!J63</f>
        <v>0</v>
      </c>
      <c r="U64" s="1526">
        <f>当期計画!K63</f>
        <v>0</v>
      </c>
      <c r="V64" s="1515">
        <f>当期実績!K63</f>
        <v>0</v>
      </c>
      <c r="W64" s="1526">
        <f>当期計画!L63</f>
        <v>0</v>
      </c>
      <c r="X64" s="1515">
        <f>当期実績!L63</f>
        <v>0</v>
      </c>
      <c r="Y64" s="1526">
        <f>当期計画!M63</f>
        <v>0</v>
      </c>
      <c r="Z64" s="1515">
        <f>当期実績!M63</f>
        <v>0</v>
      </c>
      <c r="AA64" s="1526">
        <f>当期計画!N63</f>
        <v>0</v>
      </c>
      <c r="AB64" s="1515">
        <f>当期実績!N63</f>
        <v>0</v>
      </c>
      <c r="AC64" s="1526">
        <f>当期計画!O63</f>
        <v>0</v>
      </c>
      <c r="AD64" s="1515">
        <f>当期実績!O63</f>
        <v>0</v>
      </c>
      <c r="AE64" s="1526">
        <f>当期計画!P63</f>
        <v>0</v>
      </c>
      <c r="AF64" s="1516">
        <f>当期実績!P63</f>
        <v>0</v>
      </c>
      <c r="AG64" s="1577">
        <f t="shared" si="4"/>
        <v>0</v>
      </c>
      <c r="AH64" s="1528">
        <f t="shared" ca="1" si="8"/>
        <v>0</v>
      </c>
      <c r="AI64" s="1528">
        <f t="shared" ca="1" si="5"/>
        <v>0</v>
      </c>
    </row>
    <row r="65" spans="2:35" s="1521" customFormat="1" ht="17.649999999999999" customHeight="1">
      <c r="B65" s="1522"/>
      <c r="C65" s="1529" t="str">
        <f>IF(当期実績!C64="","",当期実績!C64)</f>
        <v/>
      </c>
      <c r="D65" s="1523">
        <f t="shared" si="7"/>
        <v>0</v>
      </c>
      <c r="E65" s="1524">
        <f t="shared" si="2"/>
        <v>0</v>
      </c>
      <c r="F65" s="1525">
        <f t="shared" si="3"/>
        <v>0</v>
      </c>
      <c r="G65" s="1526">
        <f>当期計画!D64</f>
        <v>0</v>
      </c>
      <c r="H65" s="1515">
        <f>当期実績!D64</f>
        <v>0</v>
      </c>
      <c r="I65" s="1526">
        <f>当期計画!E64</f>
        <v>0</v>
      </c>
      <c r="J65" s="1515">
        <f>当期実績!E64</f>
        <v>0</v>
      </c>
      <c r="K65" s="1526">
        <f>当期計画!F64</f>
        <v>0</v>
      </c>
      <c r="L65" s="1515">
        <f>当期実績!F64</f>
        <v>0</v>
      </c>
      <c r="M65" s="1526">
        <f>当期計画!G64</f>
        <v>0</v>
      </c>
      <c r="N65" s="1515">
        <f>当期実績!G64</f>
        <v>0</v>
      </c>
      <c r="O65" s="1526">
        <f>当期計画!H64</f>
        <v>0</v>
      </c>
      <c r="P65" s="1515">
        <f>当期実績!H64</f>
        <v>0</v>
      </c>
      <c r="Q65" s="1526">
        <f>当期計画!I64</f>
        <v>0</v>
      </c>
      <c r="R65" s="1515">
        <f>当期実績!I64</f>
        <v>0</v>
      </c>
      <c r="S65" s="1526">
        <f>当期計画!J64</f>
        <v>0</v>
      </c>
      <c r="T65" s="1515">
        <f>当期実績!J64</f>
        <v>0</v>
      </c>
      <c r="U65" s="1526">
        <f>当期計画!K64</f>
        <v>0</v>
      </c>
      <c r="V65" s="1515">
        <f>当期実績!K64</f>
        <v>0</v>
      </c>
      <c r="W65" s="1526">
        <f>当期計画!L64</f>
        <v>0</v>
      </c>
      <c r="X65" s="1515">
        <f>当期実績!L64</f>
        <v>0</v>
      </c>
      <c r="Y65" s="1526">
        <f>当期計画!M64</f>
        <v>0</v>
      </c>
      <c r="Z65" s="1515">
        <f>当期実績!M64</f>
        <v>0</v>
      </c>
      <c r="AA65" s="1526">
        <f>当期計画!N64</f>
        <v>0</v>
      </c>
      <c r="AB65" s="1515">
        <f>当期実績!N64</f>
        <v>0</v>
      </c>
      <c r="AC65" s="1526">
        <f>当期計画!O64</f>
        <v>0</v>
      </c>
      <c r="AD65" s="1515">
        <f>当期実績!O64</f>
        <v>0</v>
      </c>
      <c r="AE65" s="1526">
        <f>当期計画!P64</f>
        <v>0</v>
      </c>
      <c r="AF65" s="1516">
        <f>当期実績!P64</f>
        <v>0</v>
      </c>
      <c r="AG65" s="1577">
        <f t="shared" si="4"/>
        <v>0</v>
      </c>
      <c r="AH65" s="1528">
        <f t="shared" ca="1" si="8"/>
        <v>0</v>
      </c>
      <c r="AI65" s="1528">
        <f t="shared" ca="1" si="5"/>
        <v>0</v>
      </c>
    </row>
    <row r="66" spans="2:35" s="1521" customFormat="1" ht="17.649999999999999" customHeight="1">
      <c r="B66" s="1522"/>
      <c r="C66" s="1529" t="str">
        <f>IF(当期実績!C65="","",当期実績!C65)</f>
        <v/>
      </c>
      <c r="D66" s="1523">
        <f t="shared" si="7"/>
        <v>0</v>
      </c>
      <c r="E66" s="1524">
        <f t="shared" si="2"/>
        <v>0</v>
      </c>
      <c r="F66" s="1525">
        <f t="shared" si="3"/>
        <v>0</v>
      </c>
      <c r="G66" s="1526">
        <f>当期計画!D65</f>
        <v>0</v>
      </c>
      <c r="H66" s="1515">
        <f>当期実績!D65</f>
        <v>0</v>
      </c>
      <c r="I66" s="1526">
        <f>当期計画!E65</f>
        <v>0</v>
      </c>
      <c r="J66" s="1515">
        <f>当期実績!E65</f>
        <v>0</v>
      </c>
      <c r="K66" s="1526">
        <f>当期計画!F65</f>
        <v>0</v>
      </c>
      <c r="L66" s="1515">
        <f>当期実績!F65</f>
        <v>0</v>
      </c>
      <c r="M66" s="1526">
        <f>当期計画!G65</f>
        <v>0</v>
      </c>
      <c r="N66" s="1515">
        <f>当期実績!G65</f>
        <v>0</v>
      </c>
      <c r="O66" s="1526">
        <f>当期計画!H65</f>
        <v>0</v>
      </c>
      <c r="P66" s="1515">
        <f>当期実績!H65</f>
        <v>0</v>
      </c>
      <c r="Q66" s="1526">
        <f>当期計画!I65</f>
        <v>0</v>
      </c>
      <c r="R66" s="1515">
        <f>当期実績!I65</f>
        <v>0</v>
      </c>
      <c r="S66" s="1526">
        <f>当期計画!J65</f>
        <v>0</v>
      </c>
      <c r="T66" s="1515">
        <f>当期実績!J65</f>
        <v>0</v>
      </c>
      <c r="U66" s="1526">
        <f>当期計画!K65</f>
        <v>0</v>
      </c>
      <c r="V66" s="1515">
        <f>当期実績!K65</f>
        <v>0</v>
      </c>
      <c r="W66" s="1526">
        <f>当期計画!L65</f>
        <v>0</v>
      </c>
      <c r="X66" s="1515">
        <f>当期実績!L65</f>
        <v>0</v>
      </c>
      <c r="Y66" s="1526">
        <f>当期計画!M65</f>
        <v>0</v>
      </c>
      <c r="Z66" s="1515">
        <f>当期実績!M65</f>
        <v>0</v>
      </c>
      <c r="AA66" s="1526">
        <f>当期計画!N65</f>
        <v>0</v>
      </c>
      <c r="AB66" s="1515">
        <f>当期実績!N65</f>
        <v>0</v>
      </c>
      <c r="AC66" s="1526">
        <f>当期計画!O65</f>
        <v>0</v>
      </c>
      <c r="AD66" s="1515">
        <f>当期実績!O65</f>
        <v>0</v>
      </c>
      <c r="AE66" s="1526">
        <f>当期計画!P65</f>
        <v>0</v>
      </c>
      <c r="AF66" s="1516">
        <f>当期実績!P65</f>
        <v>0</v>
      </c>
      <c r="AG66" s="1577">
        <f t="shared" si="4"/>
        <v>0</v>
      </c>
      <c r="AH66" s="1528">
        <f t="shared" ca="1" si="8"/>
        <v>0</v>
      </c>
      <c r="AI66" s="1528">
        <f t="shared" ca="1" si="5"/>
        <v>0</v>
      </c>
    </row>
    <row r="67" spans="2:35" s="1521" customFormat="1" ht="17.649999999999999" customHeight="1">
      <c r="B67" s="1522"/>
      <c r="C67" s="1529" t="str">
        <f>IF(当期実績!C66="","",当期実績!C66)</f>
        <v/>
      </c>
      <c r="D67" s="1523">
        <f t="shared" si="7"/>
        <v>0</v>
      </c>
      <c r="E67" s="1524">
        <f t="shared" si="2"/>
        <v>0</v>
      </c>
      <c r="F67" s="1525">
        <f t="shared" si="3"/>
        <v>0</v>
      </c>
      <c r="G67" s="1526">
        <f>当期計画!D66</f>
        <v>0</v>
      </c>
      <c r="H67" s="1515">
        <f>当期実績!D66</f>
        <v>0</v>
      </c>
      <c r="I67" s="1526">
        <f>当期計画!E66</f>
        <v>0</v>
      </c>
      <c r="J67" s="1515">
        <f>当期実績!E66</f>
        <v>0</v>
      </c>
      <c r="K67" s="1526">
        <f>当期計画!F66</f>
        <v>0</v>
      </c>
      <c r="L67" s="1515">
        <f>当期実績!F66</f>
        <v>0</v>
      </c>
      <c r="M67" s="1526">
        <f>当期計画!G66</f>
        <v>0</v>
      </c>
      <c r="N67" s="1515">
        <f>当期実績!G66</f>
        <v>0</v>
      </c>
      <c r="O67" s="1526">
        <f>当期計画!H66</f>
        <v>0</v>
      </c>
      <c r="P67" s="1515">
        <f>当期実績!H66</f>
        <v>0</v>
      </c>
      <c r="Q67" s="1526">
        <f>当期計画!I66</f>
        <v>0</v>
      </c>
      <c r="R67" s="1515">
        <f>当期実績!I66</f>
        <v>0</v>
      </c>
      <c r="S67" s="1526">
        <f>当期計画!J66</f>
        <v>0</v>
      </c>
      <c r="T67" s="1515">
        <f>当期実績!J66</f>
        <v>0</v>
      </c>
      <c r="U67" s="1526">
        <f>当期計画!K66</f>
        <v>0</v>
      </c>
      <c r="V67" s="1515">
        <f>当期実績!K66</f>
        <v>0</v>
      </c>
      <c r="W67" s="1526">
        <f>当期計画!L66</f>
        <v>0</v>
      </c>
      <c r="X67" s="1515">
        <f>当期実績!L66</f>
        <v>0</v>
      </c>
      <c r="Y67" s="1526">
        <f>当期計画!M66</f>
        <v>0</v>
      </c>
      <c r="Z67" s="1515">
        <f>当期実績!M66</f>
        <v>0</v>
      </c>
      <c r="AA67" s="1526">
        <f>当期計画!N66</f>
        <v>0</v>
      </c>
      <c r="AB67" s="1515">
        <f>当期実績!N66</f>
        <v>0</v>
      </c>
      <c r="AC67" s="1526">
        <f>当期計画!O66</f>
        <v>0</v>
      </c>
      <c r="AD67" s="1515">
        <f>当期実績!O66</f>
        <v>0</v>
      </c>
      <c r="AE67" s="1526">
        <f>当期計画!P66</f>
        <v>0</v>
      </c>
      <c r="AF67" s="1516">
        <f>当期実績!P66</f>
        <v>0</v>
      </c>
      <c r="AG67" s="1577">
        <f t="shared" si="4"/>
        <v>0</v>
      </c>
      <c r="AH67" s="1528">
        <f t="shared" ca="1" si="8"/>
        <v>0</v>
      </c>
      <c r="AI67" s="1528">
        <f t="shared" ca="1" si="5"/>
        <v>0</v>
      </c>
    </row>
    <row r="68" spans="2:35" s="1521" customFormat="1" ht="17.649999999999999" customHeight="1">
      <c r="B68" s="1522"/>
      <c r="C68" s="1529" t="str">
        <f>IF(当期実績!C67="","",当期実績!C67)</f>
        <v/>
      </c>
      <c r="D68" s="1523">
        <f t="shared" si="7"/>
        <v>0</v>
      </c>
      <c r="E68" s="1524">
        <f t="shared" si="2"/>
        <v>0</v>
      </c>
      <c r="F68" s="1525">
        <f t="shared" si="3"/>
        <v>0</v>
      </c>
      <c r="G68" s="1526">
        <f>当期計画!D67</f>
        <v>0</v>
      </c>
      <c r="H68" s="1515">
        <f>当期実績!D67</f>
        <v>0</v>
      </c>
      <c r="I68" s="1526">
        <f>当期計画!E67</f>
        <v>0</v>
      </c>
      <c r="J68" s="1515">
        <f>当期実績!E67</f>
        <v>0</v>
      </c>
      <c r="K68" s="1526">
        <f>当期計画!F67</f>
        <v>0</v>
      </c>
      <c r="L68" s="1515">
        <f>当期実績!F67</f>
        <v>0</v>
      </c>
      <c r="M68" s="1526">
        <f>当期計画!G67</f>
        <v>0</v>
      </c>
      <c r="N68" s="1515">
        <f>当期実績!G67</f>
        <v>0</v>
      </c>
      <c r="O68" s="1526">
        <f>当期計画!H67</f>
        <v>0</v>
      </c>
      <c r="P68" s="1515">
        <f>当期実績!H67</f>
        <v>0</v>
      </c>
      <c r="Q68" s="1526">
        <f>当期計画!I67</f>
        <v>0</v>
      </c>
      <c r="R68" s="1515">
        <f>当期実績!I67</f>
        <v>0</v>
      </c>
      <c r="S68" s="1526">
        <f>当期計画!J67</f>
        <v>0</v>
      </c>
      <c r="T68" s="1515">
        <f>当期実績!J67</f>
        <v>0</v>
      </c>
      <c r="U68" s="1526">
        <f>当期計画!K67</f>
        <v>0</v>
      </c>
      <c r="V68" s="1515">
        <f>当期実績!K67</f>
        <v>0</v>
      </c>
      <c r="W68" s="1526">
        <f>当期計画!L67</f>
        <v>0</v>
      </c>
      <c r="X68" s="1515">
        <f>当期実績!L67</f>
        <v>0</v>
      </c>
      <c r="Y68" s="1526">
        <f>当期計画!M67</f>
        <v>0</v>
      </c>
      <c r="Z68" s="1515">
        <f>当期実績!M67</f>
        <v>0</v>
      </c>
      <c r="AA68" s="1526">
        <f>当期計画!N67</f>
        <v>0</v>
      </c>
      <c r="AB68" s="1515">
        <f>当期実績!N67</f>
        <v>0</v>
      </c>
      <c r="AC68" s="1526">
        <f>当期計画!O67</f>
        <v>0</v>
      </c>
      <c r="AD68" s="1515">
        <f>当期実績!O67</f>
        <v>0</v>
      </c>
      <c r="AE68" s="1526">
        <f>当期計画!P67</f>
        <v>0</v>
      </c>
      <c r="AF68" s="1516">
        <f>当期実績!P67</f>
        <v>0</v>
      </c>
      <c r="AG68" s="1577">
        <f t="shared" si="4"/>
        <v>0</v>
      </c>
      <c r="AH68" s="1528">
        <f t="shared" ca="1" si="8"/>
        <v>0</v>
      </c>
      <c r="AI68" s="1528">
        <f t="shared" ca="1" si="5"/>
        <v>0</v>
      </c>
    </row>
    <row r="69" spans="2:35" s="1521" customFormat="1" ht="17.649999999999999" customHeight="1">
      <c r="B69" s="1522"/>
      <c r="C69" s="1529" t="str">
        <f>IF(当期実績!C68="","",当期実績!C68)</f>
        <v/>
      </c>
      <c r="D69" s="1523">
        <f t="shared" si="7"/>
        <v>0</v>
      </c>
      <c r="E69" s="1524">
        <f t="shared" si="2"/>
        <v>0</v>
      </c>
      <c r="F69" s="1525">
        <f t="shared" si="3"/>
        <v>0</v>
      </c>
      <c r="G69" s="1526">
        <f>当期計画!D68</f>
        <v>0</v>
      </c>
      <c r="H69" s="1515">
        <f>当期実績!D68</f>
        <v>0</v>
      </c>
      <c r="I69" s="1526">
        <f>当期計画!E68</f>
        <v>0</v>
      </c>
      <c r="J69" s="1515">
        <f>当期実績!E68</f>
        <v>0</v>
      </c>
      <c r="K69" s="1526">
        <f>当期計画!F68</f>
        <v>0</v>
      </c>
      <c r="L69" s="1515">
        <f>当期実績!F68</f>
        <v>0</v>
      </c>
      <c r="M69" s="1526">
        <f>当期計画!G68</f>
        <v>0</v>
      </c>
      <c r="N69" s="1515">
        <f>当期実績!G68</f>
        <v>0</v>
      </c>
      <c r="O69" s="1526">
        <f>当期計画!H68</f>
        <v>0</v>
      </c>
      <c r="P69" s="1515">
        <f>当期実績!H68</f>
        <v>0</v>
      </c>
      <c r="Q69" s="1526">
        <f>当期計画!I68</f>
        <v>0</v>
      </c>
      <c r="R69" s="1515">
        <f>当期実績!I68</f>
        <v>0</v>
      </c>
      <c r="S69" s="1526">
        <f>当期計画!J68</f>
        <v>0</v>
      </c>
      <c r="T69" s="1515">
        <f>当期実績!J68</f>
        <v>0</v>
      </c>
      <c r="U69" s="1526">
        <f>当期計画!K68</f>
        <v>0</v>
      </c>
      <c r="V69" s="1515">
        <f>当期実績!K68</f>
        <v>0</v>
      </c>
      <c r="W69" s="1526">
        <f>当期計画!L68</f>
        <v>0</v>
      </c>
      <c r="X69" s="1515">
        <f>当期実績!L68</f>
        <v>0</v>
      </c>
      <c r="Y69" s="1526">
        <f>当期計画!M68</f>
        <v>0</v>
      </c>
      <c r="Z69" s="1515">
        <f>当期実績!M68</f>
        <v>0</v>
      </c>
      <c r="AA69" s="1526">
        <f>当期計画!N68</f>
        <v>0</v>
      </c>
      <c r="AB69" s="1515">
        <f>当期実績!N68</f>
        <v>0</v>
      </c>
      <c r="AC69" s="1526">
        <f>当期計画!O68</f>
        <v>0</v>
      </c>
      <c r="AD69" s="1515">
        <f>当期実績!O68</f>
        <v>0</v>
      </c>
      <c r="AE69" s="1526">
        <f>当期計画!P68</f>
        <v>0</v>
      </c>
      <c r="AF69" s="1516">
        <f>当期実績!P68</f>
        <v>0</v>
      </c>
      <c r="AG69" s="1577">
        <f t="shared" si="4"/>
        <v>0</v>
      </c>
      <c r="AH69" s="1528">
        <f t="shared" ca="1" si="8"/>
        <v>0</v>
      </c>
      <c r="AI69" s="1528">
        <f t="shared" ca="1" si="5"/>
        <v>0</v>
      </c>
    </row>
    <row r="70" spans="2:35" s="1521" customFormat="1" ht="17.649999999999999" customHeight="1">
      <c r="B70" s="1522"/>
      <c r="C70" s="1529" t="str">
        <f>IF(当期実績!C69="","",当期実績!C69)</f>
        <v/>
      </c>
      <c r="D70" s="1523">
        <f t="shared" si="7"/>
        <v>0</v>
      </c>
      <c r="E70" s="1524">
        <f t="shared" ref="E70:E125" si="9">SUMIF($G$3:$AF$3,"当期",G70:AF70)</f>
        <v>0</v>
      </c>
      <c r="F70" s="1525">
        <f t="shared" ref="F70:F125" si="10">E70-D70</f>
        <v>0</v>
      </c>
      <c r="G70" s="1526">
        <f>当期計画!D69</f>
        <v>0</v>
      </c>
      <c r="H70" s="1515">
        <f>当期実績!D69</f>
        <v>0</v>
      </c>
      <c r="I70" s="1526">
        <f>当期計画!E69</f>
        <v>0</v>
      </c>
      <c r="J70" s="1515">
        <f>当期実績!E69</f>
        <v>0</v>
      </c>
      <c r="K70" s="1526">
        <f>当期計画!F69</f>
        <v>0</v>
      </c>
      <c r="L70" s="1515">
        <f>当期実績!F69</f>
        <v>0</v>
      </c>
      <c r="M70" s="1526">
        <f>当期計画!G69</f>
        <v>0</v>
      </c>
      <c r="N70" s="1515">
        <f>当期実績!G69</f>
        <v>0</v>
      </c>
      <c r="O70" s="1526">
        <f>当期計画!H69</f>
        <v>0</v>
      </c>
      <c r="P70" s="1515">
        <f>当期実績!H69</f>
        <v>0</v>
      </c>
      <c r="Q70" s="1526">
        <f>当期計画!I69</f>
        <v>0</v>
      </c>
      <c r="R70" s="1515">
        <f>当期実績!I69</f>
        <v>0</v>
      </c>
      <c r="S70" s="1526">
        <f>当期計画!J69</f>
        <v>0</v>
      </c>
      <c r="T70" s="1515">
        <f>当期実績!J69</f>
        <v>0</v>
      </c>
      <c r="U70" s="1526">
        <f>当期計画!K69</f>
        <v>0</v>
      </c>
      <c r="V70" s="1515">
        <f>当期実績!K69</f>
        <v>0</v>
      </c>
      <c r="W70" s="1526">
        <f>当期計画!L69</f>
        <v>0</v>
      </c>
      <c r="X70" s="1515">
        <f>当期実績!L69</f>
        <v>0</v>
      </c>
      <c r="Y70" s="1526">
        <f>当期計画!M69</f>
        <v>0</v>
      </c>
      <c r="Z70" s="1515">
        <f>当期実績!M69</f>
        <v>0</v>
      </c>
      <c r="AA70" s="1526">
        <f>当期計画!N69</f>
        <v>0</v>
      </c>
      <c r="AB70" s="1515">
        <f>当期実績!N69</f>
        <v>0</v>
      </c>
      <c r="AC70" s="1526">
        <f>当期計画!O69</f>
        <v>0</v>
      </c>
      <c r="AD70" s="1515">
        <f>当期実績!O69</f>
        <v>0</v>
      </c>
      <c r="AE70" s="1526">
        <f>当期計画!P69</f>
        <v>0</v>
      </c>
      <c r="AF70" s="1516">
        <f>当期実績!P69</f>
        <v>0</v>
      </c>
      <c r="AG70" s="1577">
        <f t="shared" ref="AG70:AG125" si="11">SUMIF($G$3:$AF$3,"計画",G70:AF70)</f>
        <v>0</v>
      </c>
      <c r="AH70" s="1528">
        <f t="shared" ca="1" si="8"/>
        <v>0</v>
      </c>
      <c r="AI70" s="1528">
        <f t="shared" ref="AI70:AI125" ca="1" si="12">AH70-AG70</f>
        <v>0</v>
      </c>
    </row>
    <row r="71" spans="2:35" s="1521" customFormat="1" ht="17.649999999999999" customHeight="1">
      <c r="B71" s="1522"/>
      <c r="C71" s="1529" t="str">
        <f>IF(当期実績!C70="","",当期実績!C70)</f>
        <v/>
      </c>
      <c r="D71" s="1523">
        <f t="shared" si="7"/>
        <v>0</v>
      </c>
      <c r="E71" s="1524">
        <f t="shared" si="9"/>
        <v>0</v>
      </c>
      <c r="F71" s="1525">
        <f t="shared" si="10"/>
        <v>0</v>
      </c>
      <c r="G71" s="1526">
        <f>当期計画!D70</f>
        <v>0</v>
      </c>
      <c r="H71" s="1515">
        <f>当期実績!D70</f>
        <v>0</v>
      </c>
      <c r="I71" s="1526">
        <f>当期計画!E70</f>
        <v>0</v>
      </c>
      <c r="J71" s="1515">
        <f>当期実績!E70</f>
        <v>0</v>
      </c>
      <c r="K71" s="1526">
        <f>当期計画!F70</f>
        <v>0</v>
      </c>
      <c r="L71" s="1515">
        <f>当期実績!F70</f>
        <v>0</v>
      </c>
      <c r="M71" s="1526">
        <f>当期計画!G70</f>
        <v>0</v>
      </c>
      <c r="N71" s="1515">
        <f>当期実績!G70</f>
        <v>0</v>
      </c>
      <c r="O71" s="1526">
        <f>当期計画!H70</f>
        <v>0</v>
      </c>
      <c r="P71" s="1515">
        <f>当期実績!H70</f>
        <v>0</v>
      </c>
      <c r="Q71" s="1526">
        <f>当期計画!I70</f>
        <v>0</v>
      </c>
      <c r="R71" s="1515">
        <f>当期実績!I70</f>
        <v>0</v>
      </c>
      <c r="S71" s="1526">
        <f>当期計画!J70</f>
        <v>0</v>
      </c>
      <c r="T71" s="1515">
        <f>当期実績!J70</f>
        <v>0</v>
      </c>
      <c r="U71" s="1526">
        <f>当期計画!K70</f>
        <v>0</v>
      </c>
      <c r="V71" s="1515">
        <f>当期実績!K70</f>
        <v>0</v>
      </c>
      <c r="W71" s="1526">
        <f>当期計画!L70</f>
        <v>0</v>
      </c>
      <c r="X71" s="1515">
        <f>当期実績!L70</f>
        <v>0</v>
      </c>
      <c r="Y71" s="1526">
        <f>当期計画!M70</f>
        <v>0</v>
      </c>
      <c r="Z71" s="1515">
        <f>当期実績!M70</f>
        <v>0</v>
      </c>
      <c r="AA71" s="1526">
        <f>当期計画!N70</f>
        <v>0</v>
      </c>
      <c r="AB71" s="1515">
        <f>当期実績!N70</f>
        <v>0</v>
      </c>
      <c r="AC71" s="1526">
        <f>当期計画!O70</f>
        <v>0</v>
      </c>
      <c r="AD71" s="1515">
        <f>当期実績!O70</f>
        <v>0</v>
      </c>
      <c r="AE71" s="1526">
        <f>当期計画!P70</f>
        <v>0</v>
      </c>
      <c r="AF71" s="1516">
        <f>当期実績!P70</f>
        <v>0</v>
      </c>
      <c r="AG71" s="1577">
        <f t="shared" si="11"/>
        <v>0</v>
      </c>
      <c r="AH71" s="1528">
        <f t="shared" ca="1" si="8"/>
        <v>0</v>
      </c>
      <c r="AI71" s="1528">
        <f t="shared" ca="1" si="12"/>
        <v>0</v>
      </c>
    </row>
    <row r="72" spans="2:35" s="1521" customFormat="1" ht="17.649999999999999" customHeight="1">
      <c r="B72" s="1522"/>
      <c r="C72" s="1529" t="str">
        <f>IF(当期実績!C71="","",当期実績!C71)</f>
        <v/>
      </c>
      <c r="D72" s="1523">
        <f t="shared" si="7"/>
        <v>0</v>
      </c>
      <c r="E72" s="1524">
        <f t="shared" si="9"/>
        <v>0</v>
      </c>
      <c r="F72" s="1525">
        <f t="shared" si="10"/>
        <v>0</v>
      </c>
      <c r="G72" s="1526">
        <f>当期計画!D71</f>
        <v>0</v>
      </c>
      <c r="H72" s="1515">
        <f>当期実績!D71</f>
        <v>0</v>
      </c>
      <c r="I72" s="1526">
        <f>当期計画!E71</f>
        <v>0</v>
      </c>
      <c r="J72" s="1515">
        <f>当期実績!E71</f>
        <v>0</v>
      </c>
      <c r="K72" s="1526">
        <f>当期計画!F71</f>
        <v>0</v>
      </c>
      <c r="L72" s="1515">
        <f>当期実績!F71</f>
        <v>0</v>
      </c>
      <c r="M72" s="1526">
        <f>当期計画!G71</f>
        <v>0</v>
      </c>
      <c r="N72" s="1515">
        <f>当期実績!G71</f>
        <v>0</v>
      </c>
      <c r="O72" s="1526">
        <f>当期計画!H71</f>
        <v>0</v>
      </c>
      <c r="P72" s="1515">
        <f>当期実績!H71</f>
        <v>0</v>
      </c>
      <c r="Q72" s="1526">
        <f>当期計画!I71</f>
        <v>0</v>
      </c>
      <c r="R72" s="1515">
        <f>当期実績!I71</f>
        <v>0</v>
      </c>
      <c r="S72" s="1526">
        <f>当期計画!J71</f>
        <v>0</v>
      </c>
      <c r="T72" s="1515">
        <f>当期実績!J71</f>
        <v>0</v>
      </c>
      <c r="U72" s="1526">
        <f>当期計画!K71</f>
        <v>0</v>
      </c>
      <c r="V72" s="1515">
        <f>当期実績!K71</f>
        <v>0</v>
      </c>
      <c r="W72" s="1526">
        <f>当期計画!L71</f>
        <v>0</v>
      </c>
      <c r="X72" s="1515">
        <f>当期実績!L71</f>
        <v>0</v>
      </c>
      <c r="Y72" s="1526">
        <f>当期計画!M71</f>
        <v>0</v>
      </c>
      <c r="Z72" s="1515">
        <f>当期実績!M71</f>
        <v>0</v>
      </c>
      <c r="AA72" s="1526">
        <f>当期計画!N71</f>
        <v>0</v>
      </c>
      <c r="AB72" s="1515">
        <f>当期実績!N71</f>
        <v>0</v>
      </c>
      <c r="AC72" s="1526">
        <f>当期計画!O71</f>
        <v>0</v>
      </c>
      <c r="AD72" s="1515">
        <f>当期実績!O71</f>
        <v>0</v>
      </c>
      <c r="AE72" s="1526">
        <f>当期計画!P71</f>
        <v>0</v>
      </c>
      <c r="AF72" s="1516">
        <f>当期実績!P71</f>
        <v>0</v>
      </c>
      <c r="AG72" s="1577">
        <f t="shared" si="11"/>
        <v>0</v>
      </c>
      <c r="AH72" s="1528">
        <f t="shared" ca="1" si="8"/>
        <v>0</v>
      </c>
      <c r="AI72" s="1528">
        <f t="shared" ca="1" si="12"/>
        <v>0</v>
      </c>
    </row>
    <row r="73" spans="2:35" s="1521" customFormat="1" ht="17.649999999999999" customHeight="1">
      <c r="B73" s="1522"/>
      <c r="C73" s="1529" t="str">
        <f>IF(当期実績!C72="","",当期実績!C72)</f>
        <v/>
      </c>
      <c r="D73" s="1523">
        <f t="shared" si="7"/>
        <v>0</v>
      </c>
      <c r="E73" s="1524">
        <f t="shared" si="9"/>
        <v>0</v>
      </c>
      <c r="F73" s="1525">
        <f t="shared" si="10"/>
        <v>0</v>
      </c>
      <c r="G73" s="1526">
        <f>当期計画!D72</f>
        <v>0</v>
      </c>
      <c r="H73" s="1515">
        <f>当期実績!D72</f>
        <v>0</v>
      </c>
      <c r="I73" s="1526">
        <f>当期計画!E72</f>
        <v>0</v>
      </c>
      <c r="J73" s="1515">
        <f>当期実績!E72</f>
        <v>0</v>
      </c>
      <c r="K73" s="1526">
        <f>当期計画!F72</f>
        <v>0</v>
      </c>
      <c r="L73" s="1515">
        <f>当期実績!F72</f>
        <v>0</v>
      </c>
      <c r="M73" s="1526">
        <f>当期計画!G72</f>
        <v>0</v>
      </c>
      <c r="N73" s="1515">
        <f>当期実績!G72</f>
        <v>0</v>
      </c>
      <c r="O73" s="1526">
        <f>当期計画!H72</f>
        <v>0</v>
      </c>
      <c r="P73" s="1515">
        <f>当期実績!H72</f>
        <v>0</v>
      </c>
      <c r="Q73" s="1526">
        <f>当期計画!I72</f>
        <v>0</v>
      </c>
      <c r="R73" s="1515">
        <f>当期実績!I72</f>
        <v>0</v>
      </c>
      <c r="S73" s="1526">
        <f>当期計画!J72</f>
        <v>0</v>
      </c>
      <c r="T73" s="1515">
        <f>当期実績!J72</f>
        <v>0</v>
      </c>
      <c r="U73" s="1526">
        <f>当期計画!K72</f>
        <v>0</v>
      </c>
      <c r="V73" s="1515">
        <f>当期実績!K72</f>
        <v>0</v>
      </c>
      <c r="W73" s="1526">
        <f>当期計画!L72</f>
        <v>0</v>
      </c>
      <c r="X73" s="1515">
        <f>当期実績!L72</f>
        <v>0</v>
      </c>
      <c r="Y73" s="1526">
        <f>当期計画!M72</f>
        <v>0</v>
      </c>
      <c r="Z73" s="1515">
        <f>当期実績!M72</f>
        <v>0</v>
      </c>
      <c r="AA73" s="1526">
        <f>当期計画!N72</f>
        <v>0</v>
      </c>
      <c r="AB73" s="1515">
        <f>当期実績!N72</f>
        <v>0</v>
      </c>
      <c r="AC73" s="1526">
        <f>当期計画!O72</f>
        <v>0</v>
      </c>
      <c r="AD73" s="1515">
        <f>当期実績!O72</f>
        <v>0</v>
      </c>
      <c r="AE73" s="1526">
        <f>当期計画!P72</f>
        <v>0</v>
      </c>
      <c r="AF73" s="1516">
        <f>当期実績!P72</f>
        <v>0</v>
      </c>
      <c r="AG73" s="1577">
        <f t="shared" si="11"/>
        <v>0</v>
      </c>
      <c r="AH73" s="1528">
        <f t="shared" ca="1" si="8"/>
        <v>0</v>
      </c>
      <c r="AI73" s="1528">
        <f t="shared" ca="1" si="12"/>
        <v>0</v>
      </c>
    </row>
    <row r="74" spans="2:35" s="1521" customFormat="1" ht="17.649999999999999" customHeight="1">
      <c r="B74" s="1522"/>
      <c r="C74" s="1529" t="str">
        <f>IF(当期実績!C73="","",当期実績!C73)</f>
        <v/>
      </c>
      <c r="D74" s="1523">
        <f t="shared" si="7"/>
        <v>0</v>
      </c>
      <c r="E74" s="1524">
        <f t="shared" si="9"/>
        <v>0</v>
      </c>
      <c r="F74" s="1525">
        <f t="shared" si="10"/>
        <v>0</v>
      </c>
      <c r="G74" s="1526">
        <f>当期計画!D73</f>
        <v>0</v>
      </c>
      <c r="H74" s="1515">
        <f>当期実績!D73</f>
        <v>0</v>
      </c>
      <c r="I74" s="1526">
        <f>当期計画!E73</f>
        <v>0</v>
      </c>
      <c r="J74" s="1515">
        <f>当期実績!E73</f>
        <v>0</v>
      </c>
      <c r="K74" s="1526">
        <f>当期計画!F73</f>
        <v>0</v>
      </c>
      <c r="L74" s="1515">
        <f>当期実績!F73</f>
        <v>0</v>
      </c>
      <c r="M74" s="1526">
        <f>当期計画!G73</f>
        <v>0</v>
      </c>
      <c r="N74" s="1515">
        <f>当期実績!G73</f>
        <v>0</v>
      </c>
      <c r="O74" s="1526">
        <f>当期計画!H73</f>
        <v>0</v>
      </c>
      <c r="P74" s="1515">
        <f>当期実績!H73</f>
        <v>0</v>
      </c>
      <c r="Q74" s="1526">
        <f>当期計画!I73</f>
        <v>0</v>
      </c>
      <c r="R74" s="1515">
        <f>当期実績!I73</f>
        <v>0</v>
      </c>
      <c r="S74" s="1526">
        <f>当期計画!J73</f>
        <v>0</v>
      </c>
      <c r="T74" s="1515">
        <f>当期実績!J73</f>
        <v>0</v>
      </c>
      <c r="U74" s="1526">
        <f>当期計画!K73</f>
        <v>0</v>
      </c>
      <c r="V74" s="1515">
        <f>当期実績!K73</f>
        <v>0</v>
      </c>
      <c r="W74" s="1526">
        <f>当期計画!L73</f>
        <v>0</v>
      </c>
      <c r="X74" s="1515">
        <f>当期実績!L73</f>
        <v>0</v>
      </c>
      <c r="Y74" s="1526">
        <f>当期計画!M73</f>
        <v>0</v>
      </c>
      <c r="Z74" s="1515">
        <f>当期実績!M73</f>
        <v>0</v>
      </c>
      <c r="AA74" s="1526">
        <f>当期計画!N73</f>
        <v>0</v>
      </c>
      <c r="AB74" s="1515">
        <f>当期実績!N73</f>
        <v>0</v>
      </c>
      <c r="AC74" s="1526">
        <f>当期計画!O73</f>
        <v>0</v>
      </c>
      <c r="AD74" s="1515">
        <f>当期実績!O73</f>
        <v>0</v>
      </c>
      <c r="AE74" s="1526">
        <f>当期計画!P73</f>
        <v>0</v>
      </c>
      <c r="AF74" s="1516">
        <f>当期実績!P73</f>
        <v>0</v>
      </c>
      <c r="AG74" s="1577">
        <f t="shared" si="11"/>
        <v>0</v>
      </c>
      <c r="AH74" s="1528">
        <f t="shared" ca="1" si="8"/>
        <v>0</v>
      </c>
      <c r="AI74" s="1528">
        <f t="shared" ca="1" si="12"/>
        <v>0</v>
      </c>
    </row>
    <row r="75" spans="2:35" s="1521" customFormat="1" ht="17.649999999999999" customHeight="1">
      <c r="B75" s="1522"/>
      <c r="C75" s="1529" t="str">
        <f>IF(当期実績!C74="","",当期実績!C74)</f>
        <v/>
      </c>
      <c r="D75" s="1523">
        <f t="shared" si="7"/>
        <v>0</v>
      </c>
      <c r="E75" s="1524">
        <f t="shared" si="9"/>
        <v>0</v>
      </c>
      <c r="F75" s="1525">
        <f t="shared" si="10"/>
        <v>0</v>
      </c>
      <c r="G75" s="1526">
        <f>当期計画!D74</f>
        <v>0</v>
      </c>
      <c r="H75" s="1515">
        <f>当期実績!D74</f>
        <v>0</v>
      </c>
      <c r="I75" s="1526">
        <f>当期計画!E74</f>
        <v>0</v>
      </c>
      <c r="J75" s="1515">
        <f>当期実績!E74</f>
        <v>0</v>
      </c>
      <c r="K75" s="1526">
        <f>当期計画!F74</f>
        <v>0</v>
      </c>
      <c r="L75" s="1515">
        <f>当期実績!F74</f>
        <v>0</v>
      </c>
      <c r="M75" s="1526">
        <f>当期計画!G74</f>
        <v>0</v>
      </c>
      <c r="N75" s="1515">
        <f>当期実績!G74</f>
        <v>0</v>
      </c>
      <c r="O75" s="1526">
        <f>当期計画!H74</f>
        <v>0</v>
      </c>
      <c r="P75" s="1515">
        <f>当期実績!H74</f>
        <v>0</v>
      </c>
      <c r="Q75" s="1526">
        <f>当期計画!I74</f>
        <v>0</v>
      </c>
      <c r="R75" s="1515">
        <f>当期実績!I74</f>
        <v>0</v>
      </c>
      <c r="S75" s="1526">
        <f>当期計画!J74</f>
        <v>0</v>
      </c>
      <c r="T75" s="1515">
        <f>当期実績!J74</f>
        <v>0</v>
      </c>
      <c r="U75" s="1526">
        <f>当期計画!K74</f>
        <v>0</v>
      </c>
      <c r="V75" s="1515">
        <f>当期実績!K74</f>
        <v>0</v>
      </c>
      <c r="W75" s="1526">
        <f>当期計画!L74</f>
        <v>0</v>
      </c>
      <c r="X75" s="1515">
        <f>当期実績!L74</f>
        <v>0</v>
      </c>
      <c r="Y75" s="1526">
        <f>当期計画!M74</f>
        <v>0</v>
      </c>
      <c r="Z75" s="1515">
        <f>当期実績!M74</f>
        <v>0</v>
      </c>
      <c r="AA75" s="1526">
        <f>当期計画!N74</f>
        <v>0</v>
      </c>
      <c r="AB75" s="1515">
        <f>当期実績!N74</f>
        <v>0</v>
      </c>
      <c r="AC75" s="1526">
        <f>当期計画!O74</f>
        <v>0</v>
      </c>
      <c r="AD75" s="1515">
        <f>当期実績!O74</f>
        <v>0</v>
      </c>
      <c r="AE75" s="1526">
        <f>当期計画!P74</f>
        <v>0</v>
      </c>
      <c r="AF75" s="1516">
        <f>当期実績!P74</f>
        <v>0</v>
      </c>
      <c r="AG75" s="1577">
        <f t="shared" si="11"/>
        <v>0</v>
      </c>
      <c r="AH75" s="1528">
        <f t="shared" ca="1" si="8"/>
        <v>0</v>
      </c>
      <c r="AI75" s="1528">
        <f t="shared" ca="1" si="12"/>
        <v>0</v>
      </c>
    </row>
    <row r="76" spans="2:35" s="1521" customFormat="1" ht="17.649999999999999" customHeight="1">
      <c r="B76" s="1522"/>
      <c r="C76" s="1529" t="str">
        <f>IF(当期実績!C75="","",当期実績!C75)</f>
        <v/>
      </c>
      <c r="D76" s="1523">
        <f t="shared" si="7"/>
        <v>0</v>
      </c>
      <c r="E76" s="1524">
        <f t="shared" si="9"/>
        <v>0</v>
      </c>
      <c r="F76" s="1525">
        <f t="shared" si="10"/>
        <v>0</v>
      </c>
      <c r="G76" s="1526">
        <f>当期計画!D75</f>
        <v>0</v>
      </c>
      <c r="H76" s="1515">
        <f>当期実績!D75</f>
        <v>0</v>
      </c>
      <c r="I76" s="1526">
        <f>当期計画!E75</f>
        <v>0</v>
      </c>
      <c r="J76" s="1515">
        <f>当期実績!E75</f>
        <v>0</v>
      </c>
      <c r="K76" s="1526">
        <f>当期計画!F75</f>
        <v>0</v>
      </c>
      <c r="L76" s="1515">
        <f>当期実績!F75</f>
        <v>0</v>
      </c>
      <c r="M76" s="1526">
        <f>当期計画!G75</f>
        <v>0</v>
      </c>
      <c r="N76" s="1515">
        <f>当期実績!G75</f>
        <v>0</v>
      </c>
      <c r="O76" s="1526">
        <f>当期計画!H75</f>
        <v>0</v>
      </c>
      <c r="P76" s="1515">
        <f>当期実績!H75</f>
        <v>0</v>
      </c>
      <c r="Q76" s="1526">
        <f>当期計画!I75</f>
        <v>0</v>
      </c>
      <c r="R76" s="1515">
        <f>当期実績!I75</f>
        <v>0</v>
      </c>
      <c r="S76" s="1526">
        <f>当期計画!J75</f>
        <v>0</v>
      </c>
      <c r="T76" s="1515">
        <f>当期実績!J75</f>
        <v>0</v>
      </c>
      <c r="U76" s="1526">
        <f>当期計画!K75</f>
        <v>0</v>
      </c>
      <c r="V76" s="1515">
        <f>当期実績!K75</f>
        <v>0</v>
      </c>
      <c r="W76" s="1526">
        <f>当期計画!L75</f>
        <v>0</v>
      </c>
      <c r="X76" s="1515">
        <f>当期実績!L75</f>
        <v>0</v>
      </c>
      <c r="Y76" s="1526">
        <f>当期計画!M75</f>
        <v>0</v>
      </c>
      <c r="Z76" s="1515">
        <f>当期実績!M75</f>
        <v>0</v>
      </c>
      <c r="AA76" s="1526">
        <f>当期計画!N75</f>
        <v>0</v>
      </c>
      <c r="AB76" s="1515">
        <f>当期実績!N75</f>
        <v>0</v>
      </c>
      <c r="AC76" s="1526">
        <f>当期計画!O75</f>
        <v>0</v>
      </c>
      <c r="AD76" s="1515">
        <f>当期実績!O75</f>
        <v>0</v>
      </c>
      <c r="AE76" s="1526">
        <f>当期計画!P75</f>
        <v>0</v>
      </c>
      <c r="AF76" s="1516">
        <f>当期実績!P75</f>
        <v>0</v>
      </c>
      <c r="AG76" s="1577">
        <f t="shared" si="11"/>
        <v>0</v>
      </c>
      <c r="AH76" s="1528">
        <f t="shared" ca="1" si="8"/>
        <v>0</v>
      </c>
      <c r="AI76" s="1528">
        <f t="shared" ca="1" si="12"/>
        <v>0</v>
      </c>
    </row>
    <row r="77" spans="2:35" s="1521" customFormat="1" ht="17.649999999999999" customHeight="1">
      <c r="B77" s="1522"/>
      <c r="C77" s="1529" t="str">
        <f>IF(当期実績!C76="","",当期実績!C76)</f>
        <v/>
      </c>
      <c r="D77" s="1523">
        <f t="shared" si="7"/>
        <v>0</v>
      </c>
      <c r="E77" s="1524">
        <f t="shared" si="9"/>
        <v>0</v>
      </c>
      <c r="F77" s="1525">
        <f t="shared" si="10"/>
        <v>0</v>
      </c>
      <c r="G77" s="1526">
        <f>当期計画!D76</f>
        <v>0</v>
      </c>
      <c r="H77" s="1515">
        <f>当期実績!D76</f>
        <v>0</v>
      </c>
      <c r="I77" s="1526">
        <f>当期計画!E76</f>
        <v>0</v>
      </c>
      <c r="J77" s="1515">
        <f>当期実績!E76</f>
        <v>0</v>
      </c>
      <c r="K77" s="1526">
        <f>当期計画!F76</f>
        <v>0</v>
      </c>
      <c r="L77" s="1515">
        <f>当期実績!F76</f>
        <v>0</v>
      </c>
      <c r="M77" s="1526">
        <f>当期計画!G76</f>
        <v>0</v>
      </c>
      <c r="N77" s="1515">
        <f>当期実績!G76</f>
        <v>0</v>
      </c>
      <c r="O77" s="1526">
        <f>当期計画!H76</f>
        <v>0</v>
      </c>
      <c r="P77" s="1515">
        <f>当期実績!H76</f>
        <v>0</v>
      </c>
      <c r="Q77" s="1526">
        <f>当期計画!I76</f>
        <v>0</v>
      </c>
      <c r="R77" s="1515">
        <f>当期実績!I76</f>
        <v>0</v>
      </c>
      <c r="S77" s="1526">
        <f>当期計画!J76</f>
        <v>0</v>
      </c>
      <c r="T77" s="1515">
        <f>当期実績!J76</f>
        <v>0</v>
      </c>
      <c r="U77" s="1526">
        <f>当期計画!K76</f>
        <v>0</v>
      </c>
      <c r="V77" s="1515">
        <f>当期実績!K76</f>
        <v>0</v>
      </c>
      <c r="W77" s="1526">
        <f>当期計画!L76</f>
        <v>0</v>
      </c>
      <c r="X77" s="1515">
        <f>当期実績!L76</f>
        <v>0</v>
      </c>
      <c r="Y77" s="1526">
        <f>当期計画!M76</f>
        <v>0</v>
      </c>
      <c r="Z77" s="1515">
        <f>当期実績!M76</f>
        <v>0</v>
      </c>
      <c r="AA77" s="1526">
        <f>当期計画!N76</f>
        <v>0</v>
      </c>
      <c r="AB77" s="1515">
        <f>当期実績!N76</f>
        <v>0</v>
      </c>
      <c r="AC77" s="1526">
        <f>当期計画!O76</f>
        <v>0</v>
      </c>
      <c r="AD77" s="1515">
        <f>当期実績!O76</f>
        <v>0</v>
      </c>
      <c r="AE77" s="1526">
        <f>当期計画!P76</f>
        <v>0</v>
      </c>
      <c r="AF77" s="1516">
        <f>当期実績!P76</f>
        <v>0</v>
      </c>
      <c r="AG77" s="1577">
        <f t="shared" si="11"/>
        <v>0</v>
      </c>
      <c r="AH77" s="1528">
        <f t="shared" ca="1" si="8"/>
        <v>0</v>
      </c>
      <c r="AI77" s="1528">
        <f t="shared" ca="1" si="12"/>
        <v>0</v>
      </c>
    </row>
    <row r="78" spans="2:35" s="1521" customFormat="1" ht="17.649999999999999" customHeight="1">
      <c r="B78" s="1522"/>
      <c r="C78" s="1529" t="str">
        <f>IF(当期実績!C77="","",当期実績!C77)</f>
        <v/>
      </c>
      <c r="D78" s="1523">
        <f t="shared" si="7"/>
        <v>0</v>
      </c>
      <c r="E78" s="1524">
        <f t="shared" si="9"/>
        <v>0</v>
      </c>
      <c r="F78" s="1525">
        <f t="shared" si="10"/>
        <v>0</v>
      </c>
      <c r="G78" s="1526">
        <f>当期計画!D77</f>
        <v>0</v>
      </c>
      <c r="H78" s="1515">
        <f>当期実績!D77</f>
        <v>0</v>
      </c>
      <c r="I78" s="1526">
        <f>当期計画!E77</f>
        <v>0</v>
      </c>
      <c r="J78" s="1515">
        <f>当期実績!E77</f>
        <v>0</v>
      </c>
      <c r="K78" s="1526">
        <f>当期計画!F77</f>
        <v>0</v>
      </c>
      <c r="L78" s="1515">
        <f>当期実績!F77</f>
        <v>0</v>
      </c>
      <c r="M78" s="1526">
        <f>当期計画!G77</f>
        <v>0</v>
      </c>
      <c r="N78" s="1515">
        <f>当期実績!G77</f>
        <v>0</v>
      </c>
      <c r="O78" s="1526">
        <f>当期計画!H77</f>
        <v>0</v>
      </c>
      <c r="P78" s="1515">
        <f>当期実績!H77</f>
        <v>0</v>
      </c>
      <c r="Q78" s="1526">
        <f>当期計画!I77</f>
        <v>0</v>
      </c>
      <c r="R78" s="1515">
        <f>当期実績!I77</f>
        <v>0</v>
      </c>
      <c r="S78" s="1526">
        <f>当期計画!J77</f>
        <v>0</v>
      </c>
      <c r="T78" s="1515">
        <f>当期実績!J77</f>
        <v>0</v>
      </c>
      <c r="U78" s="1526">
        <f>当期計画!K77</f>
        <v>0</v>
      </c>
      <c r="V78" s="1515">
        <f>当期実績!K77</f>
        <v>0</v>
      </c>
      <c r="W78" s="1526">
        <f>当期計画!L77</f>
        <v>0</v>
      </c>
      <c r="X78" s="1515">
        <f>当期実績!L77</f>
        <v>0</v>
      </c>
      <c r="Y78" s="1526">
        <f>当期計画!M77</f>
        <v>0</v>
      </c>
      <c r="Z78" s="1515">
        <f>当期実績!M77</f>
        <v>0</v>
      </c>
      <c r="AA78" s="1526">
        <f>当期計画!N77</f>
        <v>0</v>
      </c>
      <c r="AB78" s="1515">
        <f>当期実績!N77</f>
        <v>0</v>
      </c>
      <c r="AC78" s="1526">
        <f>当期計画!O77</f>
        <v>0</v>
      </c>
      <c r="AD78" s="1515">
        <f>当期実績!O77</f>
        <v>0</v>
      </c>
      <c r="AE78" s="1526">
        <f>当期計画!P77</f>
        <v>0</v>
      </c>
      <c r="AF78" s="1516">
        <f>当期実績!P77</f>
        <v>0</v>
      </c>
      <c r="AG78" s="1577">
        <f t="shared" si="11"/>
        <v>0</v>
      </c>
      <c r="AH78" s="1528">
        <f t="shared" ca="1" si="8"/>
        <v>0</v>
      </c>
      <c r="AI78" s="1528">
        <f t="shared" ca="1" si="12"/>
        <v>0</v>
      </c>
    </row>
    <row r="79" spans="2:35" s="1521" customFormat="1" ht="17.649999999999999" customHeight="1">
      <c r="B79" s="1522"/>
      <c r="C79" s="1529" t="str">
        <f>IF(当期実績!C78="","",当期実績!C78)</f>
        <v/>
      </c>
      <c r="D79" s="1523">
        <f t="shared" si="7"/>
        <v>0</v>
      </c>
      <c r="E79" s="1524">
        <f t="shared" si="9"/>
        <v>0</v>
      </c>
      <c r="F79" s="1525">
        <f t="shared" si="10"/>
        <v>0</v>
      </c>
      <c r="G79" s="1526">
        <f>当期計画!D78</f>
        <v>0</v>
      </c>
      <c r="H79" s="1515">
        <f>当期実績!D78</f>
        <v>0</v>
      </c>
      <c r="I79" s="1526">
        <f>当期計画!E78</f>
        <v>0</v>
      </c>
      <c r="J79" s="1515">
        <f>当期実績!E78</f>
        <v>0</v>
      </c>
      <c r="K79" s="1526">
        <f>当期計画!F78</f>
        <v>0</v>
      </c>
      <c r="L79" s="1515">
        <f>当期実績!F78</f>
        <v>0</v>
      </c>
      <c r="M79" s="1526">
        <f>当期計画!G78</f>
        <v>0</v>
      </c>
      <c r="N79" s="1515">
        <f>当期実績!G78</f>
        <v>0</v>
      </c>
      <c r="O79" s="1526">
        <f>当期計画!H78</f>
        <v>0</v>
      </c>
      <c r="P79" s="1515">
        <f>当期実績!H78</f>
        <v>0</v>
      </c>
      <c r="Q79" s="1526">
        <f>当期計画!I78</f>
        <v>0</v>
      </c>
      <c r="R79" s="1515">
        <f>当期実績!I78</f>
        <v>0</v>
      </c>
      <c r="S79" s="1526">
        <f>当期計画!J78</f>
        <v>0</v>
      </c>
      <c r="T79" s="1515">
        <f>当期実績!J78</f>
        <v>0</v>
      </c>
      <c r="U79" s="1526">
        <f>当期計画!K78</f>
        <v>0</v>
      </c>
      <c r="V79" s="1515">
        <f>当期実績!K78</f>
        <v>0</v>
      </c>
      <c r="W79" s="1526">
        <f>当期計画!L78</f>
        <v>0</v>
      </c>
      <c r="X79" s="1515">
        <f>当期実績!L78</f>
        <v>0</v>
      </c>
      <c r="Y79" s="1526">
        <f>当期計画!M78</f>
        <v>0</v>
      </c>
      <c r="Z79" s="1515">
        <f>当期実績!M78</f>
        <v>0</v>
      </c>
      <c r="AA79" s="1526">
        <f>当期計画!N78</f>
        <v>0</v>
      </c>
      <c r="AB79" s="1515">
        <f>当期実績!N78</f>
        <v>0</v>
      </c>
      <c r="AC79" s="1526">
        <f>当期計画!O78</f>
        <v>0</v>
      </c>
      <c r="AD79" s="1515">
        <f>当期実績!O78</f>
        <v>0</v>
      </c>
      <c r="AE79" s="1526">
        <f>当期計画!P78</f>
        <v>0</v>
      </c>
      <c r="AF79" s="1516">
        <f>当期実績!P78</f>
        <v>0</v>
      </c>
      <c r="AG79" s="1577">
        <f t="shared" si="11"/>
        <v>0</v>
      </c>
      <c r="AH79" s="1528">
        <f t="shared" ca="1" si="8"/>
        <v>0</v>
      </c>
      <c r="AI79" s="1528">
        <f t="shared" ca="1" si="12"/>
        <v>0</v>
      </c>
    </row>
    <row r="80" spans="2:35" s="1521" customFormat="1" ht="17.649999999999999" customHeight="1">
      <c r="B80" s="1522"/>
      <c r="C80" s="1529" t="str">
        <f>IF(当期実績!C79="","",当期実績!C79)</f>
        <v/>
      </c>
      <c r="D80" s="1523">
        <f t="shared" si="7"/>
        <v>0</v>
      </c>
      <c r="E80" s="1524">
        <f t="shared" si="9"/>
        <v>0</v>
      </c>
      <c r="F80" s="1525">
        <f t="shared" si="10"/>
        <v>0</v>
      </c>
      <c r="G80" s="1526">
        <f>当期計画!D79</f>
        <v>0</v>
      </c>
      <c r="H80" s="1515">
        <f>当期実績!D79</f>
        <v>0</v>
      </c>
      <c r="I80" s="1526">
        <f>当期計画!E79</f>
        <v>0</v>
      </c>
      <c r="J80" s="1515">
        <f>当期実績!E79</f>
        <v>0</v>
      </c>
      <c r="K80" s="1526">
        <f>当期計画!F79</f>
        <v>0</v>
      </c>
      <c r="L80" s="1515">
        <f>当期実績!F79</f>
        <v>0</v>
      </c>
      <c r="M80" s="1526">
        <f>当期計画!G79</f>
        <v>0</v>
      </c>
      <c r="N80" s="1515">
        <f>当期実績!G79</f>
        <v>0</v>
      </c>
      <c r="O80" s="1526">
        <f>当期計画!H79</f>
        <v>0</v>
      </c>
      <c r="P80" s="1515">
        <f>当期実績!H79</f>
        <v>0</v>
      </c>
      <c r="Q80" s="1526">
        <f>当期計画!I79</f>
        <v>0</v>
      </c>
      <c r="R80" s="1515">
        <f>当期実績!I79</f>
        <v>0</v>
      </c>
      <c r="S80" s="1526">
        <f>当期計画!J79</f>
        <v>0</v>
      </c>
      <c r="T80" s="1515">
        <f>当期実績!J79</f>
        <v>0</v>
      </c>
      <c r="U80" s="1526">
        <f>当期計画!K79</f>
        <v>0</v>
      </c>
      <c r="V80" s="1515">
        <f>当期実績!K79</f>
        <v>0</v>
      </c>
      <c r="W80" s="1526">
        <f>当期計画!L79</f>
        <v>0</v>
      </c>
      <c r="X80" s="1515">
        <f>当期実績!L79</f>
        <v>0</v>
      </c>
      <c r="Y80" s="1526">
        <f>当期計画!M79</f>
        <v>0</v>
      </c>
      <c r="Z80" s="1515">
        <f>当期実績!M79</f>
        <v>0</v>
      </c>
      <c r="AA80" s="1526">
        <f>当期計画!N79</f>
        <v>0</v>
      </c>
      <c r="AB80" s="1515">
        <f>当期実績!N79</f>
        <v>0</v>
      </c>
      <c r="AC80" s="1526">
        <f>当期計画!O79</f>
        <v>0</v>
      </c>
      <c r="AD80" s="1515">
        <f>当期実績!O79</f>
        <v>0</v>
      </c>
      <c r="AE80" s="1526">
        <f>当期計画!P79</f>
        <v>0</v>
      </c>
      <c r="AF80" s="1516">
        <f>当期実績!P79</f>
        <v>0</v>
      </c>
      <c r="AG80" s="1577">
        <f t="shared" si="11"/>
        <v>0</v>
      </c>
      <c r="AH80" s="1528">
        <f t="shared" ca="1" si="8"/>
        <v>0</v>
      </c>
      <c r="AI80" s="1528">
        <f t="shared" ca="1" si="12"/>
        <v>0</v>
      </c>
    </row>
    <row r="81" spans="2:35" s="1521" customFormat="1" ht="17.649999999999999" customHeight="1">
      <c r="B81" s="1522"/>
      <c r="C81" s="1529" t="str">
        <f>IF(当期実績!C80="","",当期実績!C80)</f>
        <v/>
      </c>
      <c r="D81" s="1523">
        <f t="shared" si="7"/>
        <v>0</v>
      </c>
      <c r="E81" s="1554">
        <f t="shared" si="9"/>
        <v>0</v>
      </c>
      <c r="F81" s="1525">
        <f t="shared" si="10"/>
        <v>0</v>
      </c>
      <c r="G81" s="1526">
        <f>当期計画!D80</f>
        <v>0</v>
      </c>
      <c r="H81" s="1515">
        <f>当期実績!D80</f>
        <v>0</v>
      </c>
      <c r="I81" s="1526">
        <f>当期計画!E80</f>
        <v>0</v>
      </c>
      <c r="J81" s="1515">
        <f>当期実績!E80</f>
        <v>0</v>
      </c>
      <c r="K81" s="1526">
        <f>当期計画!F80</f>
        <v>0</v>
      </c>
      <c r="L81" s="1515">
        <f>当期実績!F80</f>
        <v>0</v>
      </c>
      <c r="M81" s="1526">
        <f>当期計画!G80</f>
        <v>0</v>
      </c>
      <c r="N81" s="1515">
        <f>当期実績!G80</f>
        <v>0</v>
      </c>
      <c r="O81" s="1526">
        <f>当期計画!H80</f>
        <v>0</v>
      </c>
      <c r="P81" s="1515">
        <f>当期実績!H80</f>
        <v>0</v>
      </c>
      <c r="Q81" s="1526">
        <f>当期計画!I80</f>
        <v>0</v>
      </c>
      <c r="R81" s="1515">
        <f>当期実績!I80</f>
        <v>0</v>
      </c>
      <c r="S81" s="1526">
        <f>当期計画!J80</f>
        <v>0</v>
      </c>
      <c r="T81" s="1515">
        <f>当期実績!J80</f>
        <v>0</v>
      </c>
      <c r="U81" s="1526">
        <f>当期計画!K80</f>
        <v>0</v>
      </c>
      <c r="V81" s="1515">
        <f>当期実績!K80</f>
        <v>0</v>
      </c>
      <c r="W81" s="1526">
        <f>当期計画!L80</f>
        <v>0</v>
      </c>
      <c r="X81" s="1515">
        <f>当期実績!L80</f>
        <v>0</v>
      </c>
      <c r="Y81" s="1526">
        <f>当期計画!M80</f>
        <v>0</v>
      </c>
      <c r="Z81" s="1515">
        <f>当期実績!M80</f>
        <v>0</v>
      </c>
      <c r="AA81" s="1526">
        <f>当期計画!N80</f>
        <v>0</v>
      </c>
      <c r="AB81" s="1515">
        <f>当期実績!N80</f>
        <v>0</v>
      </c>
      <c r="AC81" s="1526">
        <f>当期計画!O80</f>
        <v>0</v>
      </c>
      <c r="AD81" s="1515">
        <f>当期実績!O80</f>
        <v>0</v>
      </c>
      <c r="AE81" s="1526">
        <f>当期計画!P80</f>
        <v>0</v>
      </c>
      <c r="AF81" s="1516">
        <f>当期実績!P80</f>
        <v>0</v>
      </c>
      <c r="AG81" s="1577">
        <f t="shared" si="11"/>
        <v>0</v>
      </c>
      <c r="AH81" s="1528">
        <f t="shared" ca="1" si="8"/>
        <v>0</v>
      </c>
      <c r="AI81" s="1528">
        <f t="shared" ca="1" si="12"/>
        <v>0</v>
      </c>
    </row>
    <row r="82" spans="2:35" s="1521" customFormat="1" ht="17.649999999999999" customHeight="1">
      <c r="B82" s="1522"/>
      <c r="C82" s="1571" t="str">
        <f>IF(当期実績!C81="","",当期実績!C81)</f>
        <v>消費税</v>
      </c>
      <c r="D82" s="1523">
        <f t="shared" si="7"/>
        <v>0</v>
      </c>
      <c r="E82" s="1554">
        <f t="shared" si="9"/>
        <v>0</v>
      </c>
      <c r="F82" s="1525">
        <f t="shared" si="10"/>
        <v>0</v>
      </c>
      <c r="G82" s="1526">
        <f>当期計画!D81</f>
        <v>0</v>
      </c>
      <c r="H82" s="1515">
        <f>当期実績!D81</f>
        <v>0</v>
      </c>
      <c r="I82" s="1526">
        <f>当期計画!E81</f>
        <v>0</v>
      </c>
      <c r="J82" s="1515">
        <f>当期実績!E81</f>
        <v>0</v>
      </c>
      <c r="K82" s="1526">
        <f>当期計画!F81</f>
        <v>0</v>
      </c>
      <c r="L82" s="1515">
        <f>当期実績!F81</f>
        <v>0</v>
      </c>
      <c r="M82" s="1526">
        <f>当期計画!G81</f>
        <v>0</v>
      </c>
      <c r="N82" s="1515">
        <f>当期実績!G81</f>
        <v>0</v>
      </c>
      <c r="O82" s="1526">
        <f>当期計画!H81</f>
        <v>0</v>
      </c>
      <c r="P82" s="1515">
        <f>当期実績!H81</f>
        <v>0</v>
      </c>
      <c r="Q82" s="1526">
        <f>当期計画!I81</f>
        <v>0</v>
      </c>
      <c r="R82" s="1515">
        <f>当期実績!I81</f>
        <v>0</v>
      </c>
      <c r="S82" s="1526">
        <f>当期計画!J81</f>
        <v>0</v>
      </c>
      <c r="T82" s="1515">
        <f>当期実績!J81</f>
        <v>0</v>
      </c>
      <c r="U82" s="1526">
        <f>当期計画!K81</f>
        <v>0</v>
      </c>
      <c r="V82" s="1515">
        <f>当期実績!K81</f>
        <v>0</v>
      </c>
      <c r="W82" s="1526">
        <f>当期計画!L81</f>
        <v>0</v>
      </c>
      <c r="X82" s="1515">
        <f>当期実績!L81</f>
        <v>0</v>
      </c>
      <c r="Y82" s="1526">
        <f>当期計画!M81</f>
        <v>0</v>
      </c>
      <c r="Z82" s="1515">
        <f>当期実績!M81</f>
        <v>0</v>
      </c>
      <c r="AA82" s="1526">
        <f>当期計画!N81</f>
        <v>0</v>
      </c>
      <c r="AB82" s="1515">
        <f>当期実績!N81</f>
        <v>0</v>
      </c>
      <c r="AC82" s="1526">
        <f>当期計画!O81</f>
        <v>0</v>
      </c>
      <c r="AD82" s="1515">
        <f>当期実績!O81</f>
        <v>0</v>
      </c>
      <c r="AE82" s="1526">
        <f>当期計画!P81</f>
        <v>0</v>
      </c>
      <c r="AF82" s="1516">
        <f>当期実績!P81</f>
        <v>0</v>
      </c>
      <c r="AG82" s="1577">
        <f t="shared" si="11"/>
        <v>0</v>
      </c>
      <c r="AH82" s="1528">
        <f t="shared" ca="1" si="8"/>
        <v>0</v>
      </c>
      <c r="AI82" s="1528">
        <f t="shared" ca="1" si="12"/>
        <v>0</v>
      </c>
    </row>
    <row r="83" spans="2:35" s="1521" customFormat="1" ht="17.649999999999999" customHeight="1">
      <c r="B83" s="1522"/>
      <c r="C83" s="1713" t="str">
        <f>IF(当期実績!C82="","",当期実績!C82)</f>
        <v>その他販管費計</v>
      </c>
      <c r="D83" s="1688">
        <f t="shared" si="7"/>
        <v>0</v>
      </c>
      <c r="E83" s="1689">
        <f t="shared" si="9"/>
        <v>0</v>
      </c>
      <c r="F83" s="1690">
        <f t="shared" si="10"/>
        <v>0</v>
      </c>
      <c r="G83" s="1698">
        <f>当期計画!D82</f>
        <v>0</v>
      </c>
      <c r="H83" s="1699">
        <f>当期実績!D82</f>
        <v>0</v>
      </c>
      <c r="I83" s="1698">
        <f>当期計画!E82</f>
        <v>0</v>
      </c>
      <c r="J83" s="1699">
        <f>当期実績!E82</f>
        <v>0</v>
      </c>
      <c r="K83" s="1698">
        <f>当期計画!F82</f>
        <v>0</v>
      </c>
      <c r="L83" s="1699">
        <f>当期実績!F82</f>
        <v>0</v>
      </c>
      <c r="M83" s="1698">
        <f>当期計画!G82</f>
        <v>0</v>
      </c>
      <c r="N83" s="1699">
        <f>当期実績!G82</f>
        <v>0</v>
      </c>
      <c r="O83" s="1698">
        <f>当期計画!H82</f>
        <v>0</v>
      </c>
      <c r="P83" s="1699">
        <f>当期実績!H82</f>
        <v>0</v>
      </c>
      <c r="Q83" s="1698">
        <f>当期計画!I82</f>
        <v>0</v>
      </c>
      <c r="R83" s="1699">
        <f>当期実績!I82</f>
        <v>0</v>
      </c>
      <c r="S83" s="1698">
        <f>当期計画!J82</f>
        <v>0</v>
      </c>
      <c r="T83" s="1699">
        <f>当期実績!J82</f>
        <v>0</v>
      </c>
      <c r="U83" s="1698">
        <f>当期計画!K82</f>
        <v>0</v>
      </c>
      <c r="V83" s="1699">
        <f>当期実績!K82</f>
        <v>0</v>
      </c>
      <c r="W83" s="1698">
        <f>当期計画!L82</f>
        <v>0</v>
      </c>
      <c r="X83" s="1699">
        <f>当期実績!L82</f>
        <v>0</v>
      </c>
      <c r="Y83" s="1698">
        <f>当期計画!M82</f>
        <v>0</v>
      </c>
      <c r="Z83" s="1699">
        <f>当期実績!M82</f>
        <v>0</v>
      </c>
      <c r="AA83" s="1698">
        <f>当期計画!N82</f>
        <v>0</v>
      </c>
      <c r="AB83" s="1699">
        <f>当期実績!N82</f>
        <v>0</v>
      </c>
      <c r="AC83" s="1698">
        <f>当期計画!O82</f>
        <v>0</v>
      </c>
      <c r="AD83" s="1699">
        <f>当期実績!O82</f>
        <v>0</v>
      </c>
      <c r="AE83" s="1698">
        <f>当期計画!P82</f>
        <v>0</v>
      </c>
      <c r="AF83" s="1700">
        <f>当期実績!P82</f>
        <v>0</v>
      </c>
      <c r="AG83" s="1701">
        <f t="shared" si="11"/>
        <v>0</v>
      </c>
      <c r="AH83" s="1702">
        <f t="shared" ca="1" si="8"/>
        <v>0</v>
      </c>
      <c r="AI83" s="1702">
        <f t="shared" ca="1" si="12"/>
        <v>0</v>
      </c>
    </row>
    <row r="84" spans="2:35" s="1521" customFormat="1" ht="17.649999999999999" customHeight="1">
      <c r="B84" s="1522"/>
      <c r="C84" s="1714" t="str">
        <f>IF(当期実績!C83="","",当期実績!C83)</f>
        <v>販売管理費計</v>
      </c>
      <c r="D84" s="1688">
        <f t="shared" si="7"/>
        <v>0</v>
      </c>
      <c r="E84" s="1704">
        <f t="shared" si="9"/>
        <v>0</v>
      </c>
      <c r="F84" s="1690">
        <f t="shared" si="10"/>
        <v>0</v>
      </c>
      <c r="G84" s="1698">
        <f>当期計画!D83</f>
        <v>0</v>
      </c>
      <c r="H84" s="1699">
        <f>当期実績!D83</f>
        <v>0</v>
      </c>
      <c r="I84" s="1698">
        <f>当期計画!E83</f>
        <v>0</v>
      </c>
      <c r="J84" s="1699">
        <f>当期実績!E83</f>
        <v>0</v>
      </c>
      <c r="K84" s="1698">
        <f>当期計画!F83</f>
        <v>0</v>
      </c>
      <c r="L84" s="1699">
        <f>当期実績!F83</f>
        <v>0</v>
      </c>
      <c r="M84" s="1698">
        <f>当期計画!G83</f>
        <v>0</v>
      </c>
      <c r="N84" s="1699">
        <f>当期実績!G83</f>
        <v>0</v>
      </c>
      <c r="O84" s="1698">
        <f>当期計画!H83</f>
        <v>0</v>
      </c>
      <c r="P84" s="1699">
        <f>当期実績!H83</f>
        <v>0</v>
      </c>
      <c r="Q84" s="1698">
        <f>当期計画!I83</f>
        <v>0</v>
      </c>
      <c r="R84" s="1699">
        <f>当期実績!I83</f>
        <v>0</v>
      </c>
      <c r="S84" s="1698">
        <f>当期計画!J83</f>
        <v>0</v>
      </c>
      <c r="T84" s="1699">
        <f>当期実績!J83</f>
        <v>0</v>
      </c>
      <c r="U84" s="1698">
        <f>当期計画!K83</f>
        <v>0</v>
      </c>
      <c r="V84" s="1699">
        <f>当期実績!K83</f>
        <v>0</v>
      </c>
      <c r="W84" s="1698">
        <f>当期計画!L83</f>
        <v>0</v>
      </c>
      <c r="X84" s="1699">
        <f>当期実績!L83</f>
        <v>0</v>
      </c>
      <c r="Y84" s="1698">
        <f>当期計画!M83</f>
        <v>0</v>
      </c>
      <c r="Z84" s="1699">
        <f>当期実績!M83</f>
        <v>0</v>
      </c>
      <c r="AA84" s="1698">
        <f>当期計画!N83</f>
        <v>0</v>
      </c>
      <c r="AB84" s="1699">
        <f>当期実績!N83</f>
        <v>0</v>
      </c>
      <c r="AC84" s="1698">
        <f>当期計画!O83</f>
        <v>0</v>
      </c>
      <c r="AD84" s="1699">
        <f>当期実績!O83</f>
        <v>0</v>
      </c>
      <c r="AE84" s="1698">
        <f>当期計画!P83</f>
        <v>0</v>
      </c>
      <c r="AF84" s="1700">
        <f>当期実績!P83</f>
        <v>0</v>
      </c>
      <c r="AG84" s="1701">
        <f t="shared" si="11"/>
        <v>0</v>
      </c>
      <c r="AH84" s="1702">
        <f t="shared" ca="1" si="8"/>
        <v>0</v>
      </c>
      <c r="AI84" s="1702">
        <f t="shared" ca="1" si="12"/>
        <v>0</v>
      </c>
    </row>
    <row r="85" spans="2:35" s="1521" customFormat="1" ht="17.649999999999999" customHeight="1">
      <c r="B85" s="1522"/>
      <c r="C85" s="1714" t="str">
        <f>IF(当期実績!C84="","",当期実績!C84)</f>
        <v>営業損益金額</v>
      </c>
      <c r="D85" s="1688">
        <f t="shared" si="7"/>
        <v>0</v>
      </c>
      <c r="E85" s="1704">
        <f t="shared" si="9"/>
        <v>0</v>
      </c>
      <c r="F85" s="1690">
        <f t="shared" si="10"/>
        <v>0</v>
      </c>
      <c r="G85" s="1698">
        <f>当期計画!D84</f>
        <v>0</v>
      </c>
      <c r="H85" s="1699">
        <f>当期実績!D84</f>
        <v>0</v>
      </c>
      <c r="I85" s="1698">
        <f>当期計画!E84</f>
        <v>0</v>
      </c>
      <c r="J85" s="1699">
        <f>当期実績!E84</f>
        <v>0</v>
      </c>
      <c r="K85" s="1698">
        <f>当期計画!F84</f>
        <v>0</v>
      </c>
      <c r="L85" s="1699">
        <f>当期実績!F84</f>
        <v>0</v>
      </c>
      <c r="M85" s="1698">
        <f>当期計画!G84</f>
        <v>0</v>
      </c>
      <c r="N85" s="1699">
        <f>当期実績!G84</f>
        <v>0</v>
      </c>
      <c r="O85" s="1698">
        <f>当期計画!H84</f>
        <v>0</v>
      </c>
      <c r="P85" s="1699">
        <f>当期実績!H84</f>
        <v>0</v>
      </c>
      <c r="Q85" s="1698">
        <f>当期計画!I84</f>
        <v>0</v>
      </c>
      <c r="R85" s="1699">
        <f>当期実績!I84</f>
        <v>0</v>
      </c>
      <c r="S85" s="1698">
        <f>当期計画!J84</f>
        <v>0</v>
      </c>
      <c r="T85" s="1699">
        <f>当期実績!J84</f>
        <v>0</v>
      </c>
      <c r="U85" s="1698">
        <f>当期計画!K84</f>
        <v>0</v>
      </c>
      <c r="V85" s="1699">
        <f>当期実績!K84</f>
        <v>0</v>
      </c>
      <c r="W85" s="1698">
        <f>当期計画!L84</f>
        <v>0</v>
      </c>
      <c r="X85" s="1699">
        <f>当期実績!L84</f>
        <v>0</v>
      </c>
      <c r="Y85" s="1698">
        <f>当期計画!M84</f>
        <v>0</v>
      </c>
      <c r="Z85" s="1699">
        <f>当期実績!M84</f>
        <v>0</v>
      </c>
      <c r="AA85" s="1698">
        <f>当期計画!N84</f>
        <v>0</v>
      </c>
      <c r="AB85" s="1699">
        <f>当期実績!N84</f>
        <v>0</v>
      </c>
      <c r="AC85" s="1698">
        <f>当期計画!O84</f>
        <v>0</v>
      </c>
      <c r="AD85" s="1699">
        <f>当期実績!O84</f>
        <v>0</v>
      </c>
      <c r="AE85" s="1698">
        <f>当期計画!P84</f>
        <v>0</v>
      </c>
      <c r="AF85" s="1700">
        <f>当期実績!P84</f>
        <v>0</v>
      </c>
      <c r="AG85" s="1701">
        <f t="shared" si="11"/>
        <v>0</v>
      </c>
      <c r="AH85" s="1702">
        <f t="shared" ca="1" si="8"/>
        <v>0</v>
      </c>
      <c r="AI85" s="1702">
        <f t="shared" ca="1" si="12"/>
        <v>0</v>
      </c>
    </row>
    <row r="86" spans="2:35" s="1521" customFormat="1" ht="17.649999999999999" customHeight="1">
      <c r="B86" s="1522"/>
      <c r="C86" s="1574" t="str">
        <f>IF(当期実績!C85="","",当期実績!C85)</f>
        <v>[営業外収益]</v>
      </c>
      <c r="D86" s="1540">
        <f t="shared" si="7"/>
        <v>0</v>
      </c>
      <c r="E86" s="1566">
        <f t="shared" si="9"/>
        <v>0</v>
      </c>
      <c r="F86" s="1542">
        <f t="shared" si="10"/>
        <v>0</v>
      </c>
      <c r="G86" s="1543">
        <f>当期計画!D85</f>
        <v>0</v>
      </c>
      <c r="H86" s="1544">
        <f>当期実績!D85</f>
        <v>0</v>
      </c>
      <c r="I86" s="1543">
        <f>当期計画!E85</f>
        <v>0</v>
      </c>
      <c r="J86" s="1544">
        <f>当期実績!E85</f>
        <v>0</v>
      </c>
      <c r="K86" s="1543">
        <f>当期計画!F85</f>
        <v>0</v>
      </c>
      <c r="L86" s="1544">
        <f>当期実績!F85</f>
        <v>0</v>
      </c>
      <c r="M86" s="1543">
        <f>当期計画!G85</f>
        <v>0</v>
      </c>
      <c r="N86" s="1544">
        <f>当期実績!G85</f>
        <v>0</v>
      </c>
      <c r="O86" s="1543">
        <f>当期計画!H85</f>
        <v>0</v>
      </c>
      <c r="P86" s="1544">
        <f>当期実績!H85</f>
        <v>0</v>
      </c>
      <c r="Q86" s="1543">
        <f>当期計画!I85</f>
        <v>0</v>
      </c>
      <c r="R86" s="1544">
        <f>当期実績!I85</f>
        <v>0</v>
      </c>
      <c r="S86" s="1543">
        <f>当期計画!J85</f>
        <v>0</v>
      </c>
      <c r="T86" s="1544">
        <f>当期実績!J85</f>
        <v>0</v>
      </c>
      <c r="U86" s="1543">
        <f>当期計画!K85</f>
        <v>0</v>
      </c>
      <c r="V86" s="1544">
        <f>当期実績!K85</f>
        <v>0</v>
      </c>
      <c r="W86" s="1543">
        <f>当期計画!L85</f>
        <v>0</v>
      </c>
      <c r="X86" s="1544">
        <f>当期実績!L85</f>
        <v>0</v>
      </c>
      <c r="Y86" s="1543">
        <f>当期計画!M85</f>
        <v>0</v>
      </c>
      <c r="Z86" s="1544">
        <f>当期実績!M85</f>
        <v>0</v>
      </c>
      <c r="AA86" s="1543">
        <f>当期計画!N85</f>
        <v>0</v>
      </c>
      <c r="AB86" s="1544">
        <f>当期実績!N85</f>
        <v>0</v>
      </c>
      <c r="AC86" s="1543">
        <f>当期計画!O85</f>
        <v>0</v>
      </c>
      <c r="AD86" s="1544">
        <f>当期実績!O85</f>
        <v>0</v>
      </c>
      <c r="AE86" s="1543">
        <f>当期計画!P85</f>
        <v>0</v>
      </c>
      <c r="AF86" s="1695">
        <f>当期実績!P85</f>
        <v>0</v>
      </c>
      <c r="AG86" s="1696">
        <f t="shared" si="11"/>
        <v>0</v>
      </c>
      <c r="AH86" s="1547">
        <f t="shared" ca="1" si="8"/>
        <v>0</v>
      </c>
      <c r="AI86" s="1547">
        <f t="shared" ca="1" si="12"/>
        <v>0</v>
      </c>
    </row>
    <row r="87" spans="2:35" s="1521" customFormat="1" ht="17.649999999999999" customHeight="1">
      <c r="B87" s="1522"/>
      <c r="C87" s="1575" t="str">
        <f>IF(当期実績!C86="","",当期実績!C86)</f>
        <v/>
      </c>
      <c r="D87" s="1523">
        <f t="shared" si="7"/>
        <v>0</v>
      </c>
      <c r="E87" s="1524">
        <f t="shared" si="9"/>
        <v>0</v>
      </c>
      <c r="F87" s="1525">
        <f t="shared" si="10"/>
        <v>0</v>
      </c>
      <c r="G87" s="1526">
        <f>当期計画!D86</f>
        <v>0</v>
      </c>
      <c r="H87" s="1515">
        <f>当期実績!D86</f>
        <v>0</v>
      </c>
      <c r="I87" s="1526">
        <f>当期計画!E86</f>
        <v>0</v>
      </c>
      <c r="J87" s="1515">
        <f>当期実績!E86</f>
        <v>0</v>
      </c>
      <c r="K87" s="1526">
        <f>当期計画!F86</f>
        <v>0</v>
      </c>
      <c r="L87" s="1515">
        <f>当期実績!F86</f>
        <v>0</v>
      </c>
      <c r="M87" s="1526">
        <f>当期計画!G86</f>
        <v>0</v>
      </c>
      <c r="N87" s="1515">
        <f>当期実績!G86</f>
        <v>0</v>
      </c>
      <c r="O87" s="1526">
        <f>当期計画!H86</f>
        <v>0</v>
      </c>
      <c r="P87" s="1515">
        <f>当期実績!H86</f>
        <v>0</v>
      </c>
      <c r="Q87" s="1526">
        <f>当期計画!I86</f>
        <v>0</v>
      </c>
      <c r="R87" s="1515">
        <f>当期実績!I86</f>
        <v>0</v>
      </c>
      <c r="S87" s="1526">
        <f>当期計画!J86</f>
        <v>0</v>
      </c>
      <c r="T87" s="1515">
        <f>当期実績!J86</f>
        <v>0</v>
      </c>
      <c r="U87" s="1526">
        <f>当期計画!K86</f>
        <v>0</v>
      </c>
      <c r="V87" s="1515">
        <f>当期実績!K86</f>
        <v>0</v>
      </c>
      <c r="W87" s="1526">
        <f>当期計画!L86</f>
        <v>0</v>
      </c>
      <c r="X87" s="1515">
        <f>当期実績!L86</f>
        <v>0</v>
      </c>
      <c r="Y87" s="1526">
        <f>当期計画!M86</f>
        <v>0</v>
      </c>
      <c r="Z87" s="1515">
        <f>当期実績!M86</f>
        <v>0</v>
      </c>
      <c r="AA87" s="1526">
        <f>当期計画!N86</f>
        <v>0</v>
      </c>
      <c r="AB87" s="1515">
        <f>当期実績!N86</f>
        <v>0</v>
      </c>
      <c r="AC87" s="1526">
        <f>当期計画!O86</f>
        <v>0</v>
      </c>
      <c r="AD87" s="1515">
        <f>当期実績!O86</f>
        <v>0</v>
      </c>
      <c r="AE87" s="1526">
        <f>当期計画!P86</f>
        <v>0</v>
      </c>
      <c r="AF87" s="1516">
        <f>当期実績!P86</f>
        <v>0</v>
      </c>
      <c r="AG87" s="1577">
        <f t="shared" si="11"/>
        <v>0</v>
      </c>
      <c r="AH87" s="1528">
        <f t="shared" ca="1" si="8"/>
        <v>0</v>
      </c>
      <c r="AI87" s="1528">
        <f t="shared" ca="1" si="12"/>
        <v>0</v>
      </c>
    </row>
    <row r="88" spans="2:35" s="1521" customFormat="1" ht="17.649999999999999" customHeight="1">
      <c r="B88" s="1522"/>
      <c r="C88" s="1575" t="str">
        <f>IF(当期実績!C87="","",当期実績!C87)</f>
        <v/>
      </c>
      <c r="D88" s="1523">
        <f t="shared" si="7"/>
        <v>0</v>
      </c>
      <c r="E88" s="1554">
        <f t="shared" si="9"/>
        <v>0</v>
      </c>
      <c r="F88" s="1525">
        <f t="shared" si="10"/>
        <v>0</v>
      </c>
      <c r="G88" s="1526">
        <f>当期計画!D87</f>
        <v>0</v>
      </c>
      <c r="H88" s="1515">
        <f>当期実績!D87</f>
        <v>0</v>
      </c>
      <c r="I88" s="1526">
        <f>当期計画!E87</f>
        <v>0</v>
      </c>
      <c r="J88" s="1515">
        <f>当期実績!E87</f>
        <v>0</v>
      </c>
      <c r="K88" s="1526">
        <f>当期計画!F87</f>
        <v>0</v>
      </c>
      <c r="L88" s="1515">
        <f>当期実績!F87</f>
        <v>0</v>
      </c>
      <c r="M88" s="1526">
        <f>当期計画!G87</f>
        <v>0</v>
      </c>
      <c r="N88" s="1515">
        <f>当期実績!G87</f>
        <v>0</v>
      </c>
      <c r="O88" s="1526">
        <f>当期計画!H87</f>
        <v>0</v>
      </c>
      <c r="P88" s="1515">
        <f>当期実績!H87</f>
        <v>0</v>
      </c>
      <c r="Q88" s="1526">
        <f>当期計画!I87</f>
        <v>0</v>
      </c>
      <c r="R88" s="1515">
        <f>当期実績!I87</f>
        <v>0</v>
      </c>
      <c r="S88" s="1526">
        <f>当期計画!J87</f>
        <v>0</v>
      </c>
      <c r="T88" s="1515">
        <f>当期実績!J87</f>
        <v>0</v>
      </c>
      <c r="U88" s="1526">
        <f>当期計画!K87</f>
        <v>0</v>
      </c>
      <c r="V88" s="1515">
        <f>当期実績!K87</f>
        <v>0</v>
      </c>
      <c r="W88" s="1526">
        <f>当期計画!L87</f>
        <v>0</v>
      </c>
      <c r="X88" s="1515">
        <f>当期実績!L87</f>
        <v>0</v>
      </c>
      <c r="Y88" s="1526">
        <f>当期計画!M87</f>
        <v>0</v>
      </c>
      <c r="Z88" s="1515">
        <f>当期実績!M87</f>
        <v>0</v>
      </c>
      <c r="AA88" s="1526">
        <f>当期計画!N87</f>
        <v>0</v>
      </c>
      <c r="AB88" s="1515">
        <f>当期実績!N87</f>
        <v>0</v>
      </c>
      <c r="AC88" s="1526">
        <f>当期計画!O87</f>
        <v>0</v>
      </c>
      <c r="AD88" s="1515">
        <f>当期実績!O87</f>
        <v>0</v>
      </c>
      <c r="AE88" s="1526">
        <f>当期計画!P87</f>
        <v>0</v>
      </c>
      <c r="AF88" s="1516">
        <f>当期実績!P87</f>
        <v>0</v>
      </c>
      <c r="AG88" s="1577">
        <f t="shared" si="11"/>
        <v>0</v>
      </c>
      <c r="AH88" s="1528">
        <f t="shared" ca="1" si="8"/>
        <v>0</v>
      </c>
      <c r="AI88" s="1528">
        <f t="shared" ca="1" si="12"/>
        <v>0</v>
      </c>
    </row>
    <row r="89" spans="2:35" s="1521" customFormat="1" ht="17.649999999999999" customHeight="1">
      <c r="B89" s="1522"/>
      <c r="C89" s="1575" t="str">
        <f>IF(当期実績!C88="","",当期実績!C88)</f>
        <v/>
      </c>
      <c r="D89" s="1523">
        <f t="shared" si="7"/>
        <v>0</v>
      </c>
      <c r="E89" s="1554">
        <f t="shared" si="9"/>
        <v>0</v>
      </c>
      <c r="F89" s="1525">
        <f t="shared" si="10"/>
        <v>0</v>
      </c>
      <c r="G89" s="1526">
        <f>当期計画!D88</f>
        <v>0</v>
      </c>
      <c r="H89" s="1515">
        <f>当期実績!D88</f>
        <v>0</v>
      </c>
      <c r="I89" s="1526">
        <f>当期計画!E88</f>
        <v>0</v>
      </c>
      <c r="J89" s="1515">
        <f>当期実績!E88</f>
        <v>0</v>
      </c>
      <c r="K89" s="1526">
        <f>当期計画!F88</f>
        <v>0</v>
      </c>
      <c r="L89" s="1515">
        <f>当期実績!F88</f>
        <v>0</v>
      </c>
      <c r="M89" s="1526">
        <f>当期計画!G88</f>
        <v>0</v>
      </c>
      <c r="N89" s="1515">
        <f>当期実績!G88</f>
        <v>0</v>
      </c>
      <c r="O89" s="1526">
        <f>当期計画!H88</f>
        <v>0</v>
      </c>
      <c r="P89" s="1515">
        <f>当期実績!H88</f>
        <v>0</v>
      </c>
      <c r="Q89" s="1526">
        <f>当期計画!I88</f>
        <v>0</v>
      </c>
      <c r="R89" s="1515">
        <f>当期実績!I88</f>
        <v>0</v>
      </c>
      <c r="S89" s="1526">
        <f>当期計画!J88</f>
        <v>0</v>
      </c>
      <c r="T89" s="1515">
        <f>当期実績!J88</f>
        <v>0</v>
      </c>
      <c r="U89" s="1526">
        <f>当期計画!K88</f>
        <v>0</v>
      </c>
      <c r="V89" s="1515">
        <f>当期実績!K88</f>
        <v>0</v>
      </c>
      <c r="W89" s="1526">
        <f>当期計画!L88</f>
        <v>0</v>
      </c>
      <c r="X89" s="1515">
        <f>当期実績!L88</f>
        <v>0</v>
      </c>
      <c r="Y89" s="1526">
        <f>当期計画!M88</f>
        <v>0</v>
      </c>
      <c r="Z89" s="1515">
        <f>当期実績!M88</f>
        <v>0</v>
      </c>
      <c r="AA89" s="1526">
        <f>当期計画!N88</f>
        <v>0</v>
      </c>
      <c r="AB89" s="1515">
        <f>当期実績!N88</f>
        <v>0</v>
      </c>
      <c r="AC89" s="1526">
        <f>当期計画!O88</f>
        <v>0</v>
      </c>
      <c r="AD89" s="1515">
        <f>当期実績!O88</f>
        <v>0</v>
      </c>
      <c r="AE89" s="1526">
        <f>当期計画!P88</f>
        <v>0</v>
      </c>
      <c r="AF89" s="1516">
        <f>当期実績!P88</f>
        <v>0</v>
      </c>
      <c r="AG89" s="1577">
        <f t="shared" si="11"/>
        <v>0</v>
      </c>
      <c r="AH89" s="1528">
        <f t="shared" ca="1" si="8"/>
        <v>0</v>
      </c>
      <c r="AI89" s="1528">
        <f t="shared" ca="1" si="12"/>
        <v>0</v>
      </c>
    </row>
    <row r="90" spans="2:35" s="1521" customFormat="1" ht="17.649999999999999" customHeight="1">
      <c r="B90" s="1522"/>
      <c r="C90" s="1575" t="str">
        <f>IF(当期実績!C89="","",当期実績!C89)</f>
        <v/>
      </c>
      <c r="D90" s="1523">
        <f t="shared" si="7"/>
        <v>0</v>
      </c>
      <c r="E90" s="1524">
        <f t="shared" si="9"/>
        <v>0</v>
      </c>
      <c r="F90" s="1525">
        <f t="shared" si="10"/>
        <v>0</v>
      </c>
      <c r="G90" s="1526">
        <f>当期計画!D89</f>
        <v>0</v>
      </c>
      <c r="H90" s="1515">
        <f>当期実績!D89</f>
        <v>0</v>
      </c>
      <c r="I90" s="1526">
        <f>当期計画!E89</f>
        <v>0</v>
      </c>
      <c r="J90" s="1515">
        <f>当期実績!E89</f>
        <v>0</v>
      </c>
      <c r="K90" s="1526">
        <f>当期計画!F89</f>
        <v>0</v>
      </c>
      <c r="L90" s="1515">
        <f>当期実績!F89</f>
        <v>0</v>
      </c>
      <c r="M90" s="1526">
        <f>当期計画!G89</f>
        <v>0</v>
      </c>
      <c r="N90" s="1515">
        <f>当期実績!G89</f>
        <v>0</v>
      </c>
      <c r="O90" s="1526">
        <f>当期計画!H89</f>
        <v>0</v>
      </c>
      <c r="P90" s="1515">
        <f>当期実績!H89</f>
        <v>0</v>
      </c>
      <c r="Q90" s="1526">
        <f>当期計画!I89</f>
        <v>0</v>
      </c>
      <c r="R90" s="1515">
        <f>当期実績!I89</f>
        <v>0</v>
      </c>
      <c r="S90" s="1526">
        <f>当期計画!J89</f>
        <v>0</v>
      </c>
      <c r="T90" s="1515">
        <f>当期実績!J89</f>
        <v>0</v>
      </c>
      <c r="U90" s="1526">
        <f>当期計画!K89</f>
        <v>0</v>
      </c>
      <c r="V90" s="1515">
        <f>当期実績!K89</f>
        <v>0</v>
      </c>
      <c r="W90" s="1526">
        <f>当期計画!L89</f>
        <v>0</v>
      </c>
      <c r="X90" s="1515">
        <f>当期実績!L89</f>
        <v>0</v>
      </c>
      <c r="Y90" s="1526">
        <f>当期計画!M89</f>
        <v>0</v>
      </c>
      <c r="Z90" s="1515">
        <f>当期実績!M89</f>
        <v>0</v>
      </c>
      <c r="AA90" s="1526">
        <f>当期計画!N89</f>
        <v>0</v>
      </c>
      <c r="AB90" s="1515">
        <f>当期実績!N89</f>
        <v>0</v>
      </c>
      <c r="AC90" s="1526">
        <f>当期計画!O89</f>
        <v>0</v>
      </c>
      <c r="AD90" s="1515">
        <f>当期実績!O89</f>
        <v>0</v>
      </c>
      <c r="AE90" s="1526">
        <f>当期計画!P89</f>
        <v>0</v>
      </c>
      <c r="AF90" s="1516">
        <f>当期実績!P89</f>
        <v>0</v>
      </c>
      <c r="AG90" s="1577">
        <f t="shared" si="11"/>
        <v>0</v>
      </c>
      <c r="AH90" s="1528">
        <f t="shared" ca="1" si="8"/>
        <v>0</v>
      </c>
      <c r="AI90" s="1528">
        <f t="shared" ca="1" si="12"/>
        <v>0</v>
      </c>
    </row>
    <row r="91" spans="2:35" s="1521" customFormat="1" ht="17.649999999999999" customHeight="1">
      <c r="B91" s="1522"/>
      <c r="C91" s="1575" t="str">
        <f>IF(当期実績!C90="","",当期実績!C90)</f>
        <v/>
      </c>
      <c r="D91" s="1523">
        <f t="shared" si="7"/>
        <v>0</v>
      </c>
      <c r="E91" s="1524">
        <f t="shared" si="9"/>
        <v>0</v>
      </c>
      <c r="F91" s="1525">
        <f t="shared" si="10"/>
        <v>0</v>
      </c>
      <c r="G91" s="1526">
        <f>当期計画!D90</f>
        <v>0</v>
      </c>
      <c r="H91" s="1515">
        <f>当期実績!D90</f>
        <v>0</v>
      </c>
      <c r="I91" s="1526">
        <f>当期計画!E90</f>
        <v>0</v>
      </c>
      <c r="J91" s="1515">
        <f>当期実績!E90</f>
        <v>0</v>
      </c>
      <c r="K91" s="1526">
        <f>当期計画!F90</f>
        <v>0</v>
      </c>
      <c r="L91" s="1515">
        <f>当期実績!F90</f>
        <v>0</v>
      </c>
      <c r="M91" s="1526">
        <f>当期計画!G90</f>
        <v>0</v>
      </c>
      <c r="N91" s="1515">
        <f>当期実績!G90</f>
        <v>0</v>
      </c>
      <c r="O91" s="1526">
        <f>当期計画!H90</f>
        <v>0</v>
      </c>
      <c r="P91" s="1515">
        <f>当期実績!H90</f>
        <v>0</v>
      </c>
      <c r="Q91" s="1526">
        <f>当期計画!I90</f>
        <v>0</v>
      </c>
      <c r="R91" s="1515">
        <f>当期実績!I90</f>
        <v>0</v>
      </c>
      <c r="S91" s="1526">
        <f>当期計画!J90</f>
        <v>0</v>
      </c>
      <c r="T91" s="1515">
        <f>当期実績!J90</f>
        <v>0</v>
      </c>
      <c r="U91" s="1526">
        <f>当期計画!K90</f>
        <v>0</v>
      </c>
      <c r="V91" s="1515">
        <f>当期実績!K90</f>
        <v>0</v>
      </c>
      <c r="W91" s="1526">
        <f>当期計画!L90</f>
        <v>0</v>
      </c>
      <c r="X91" s="1515">
        <f>当期実績!L90</f>
        <v>0</v>
      </c>
      <c r="Y91" s="1526">
        <f>当期計画!M90</f>
        <v>0</v>
      </c>
      <c r="Z91" s="1515">
        <f>当期実績!M90</f>
        <v>0</v>
      </c>
      <c r="AA91" s="1526">
        <f>当期計画!N90</f>
        <v>0</v>
      </c>
      <c r="AB91" s="1515">
        <f>当期実績!N90</f>
        <v>0</v>
      </c>
      <c r="AC91" s="1526">
        <f>当期計画!O90</f>
        <v>0</v>
      </c>
      <c r="AD91" s="1515">
        <f>当期実績!O90</f>
        <v>0</v>
      </c>
      <c r="AE91" s="1526">
        <f>当期計画!P90</f>
        <v>0</v>
      </c>
      <c r="AF91" s="1516">
        <f>当期実績!P90</f>
        <v>0</v>
      </c>
      <c r="AG91" s="1577">
        <f t="shared" si="11"/>
        <v>0</v>
      </c>
      <c r="AH91" s="1528">
        <f t="shared" ca="1" si="8"/>
        <v>0</v>
      </c>
      <c r="AI91" s="1528">
        <f t="shared" ca="1" si="12"/>
        <v>0</v>
      </c>
    </row>
    <row r="92" spans="2:35" s="1521" customFormat="1" ht="17.649999999999999" customHeight="1">
      <c r="B92" s="1522"/>
      <c r="C92" s="1575" t="str">
        <f>IF(当期実績!C91="","",当期実績!C91)</f>
        <v/>
      </c>
      <c r="D92" s="1523">
        <f t="shared" si="7"/>
        <v>0</v>
      </c>
      <c r="E92" s="1524">
        <f t="shared" si="9"/>
        <v>0</v>
      </c>
      <c r="F92" s="1525">
        <f t="shared" si="10"/>
        <v>0</v>
      </c>
      <c r="G92" s="1526">
        <f>当期計画!D91</f>
        <v>0</v>
      </c>
      <c r="H92" s="1515">
        <f>当期実績!D91</f>
        <v>0</v>
      </c>
      <c r="I92" s="1526">
        <f>当期計画!E91</f>
        <v>0</v>
      </c>
      <c r="J92" s="1515">
        <f>当期実績!E91</f>
        <v>0</v>
      </c>
      <c r="K92" s="1526">
        <f>当期計画!F91</f>
        <v>0</v>
      </c>
      <c r="L92" s="1515">
        <f>当期実績!F91</f>
        <v>0</v>
      </c>
      <c r="M92" s="1526">
        <f>当期計画!G91</f>
        <v>0</v>
      </c>
      <c r="N92" s="1515">
        <f>当期実績!G91</f>
        <v>0</v>
      </c>
      <c r="O92" s="1526">
        <f>当期計画!H91</f>
        <v>0</v>
      </c>
      <c r="P92" s="1515">
        <f>当期実績!H91</f>
        <v>0</v>
      </c>
      <c r="Q92" s="1526">
        <f>当期計画!I91</f>
        <v>0</v>
      </c>
      <c r="R92" s="1515">
        <f>当期実績!I91</f>
        <v>0</v>
      </c>
      <c r="S92" s="1526">
        <f>当期計画!J91</f>
        <v>0</v>
      </c>
      <c r="T92" s="1515">
        <f>当期実績!J91</f>
        <v>0</v>
      </c>
      <c r="U92" s="1526">
        <f>当期計画!K91</f>
        <v>0</v>
      </c>
      <c r="V92" s="1515">
        <f>当期実績!K91</f>
        <v>0</v>
      </c>
      <c r="W92" s="1526">
        <f>当期計画!L91</f>
        <v>0</v>
      </c>
      <c r="X92" s="1515">
        <f>当期実績!L91</f>
        <v>0</v>
      </c>
      <c r="Y92" s="1526">
        <f>当期計画!M91</f>
        <v>0</v>
      </c>
      <c r="Z92" s="1515">
        <f>当期実績!M91</f>
        <v>0</v>
      </c>
      <c r="AA92" s="1526">
        <f>当期計画!N91</f>
        <v>0</v>
      </c>
      <c r="AB92" s="1515">
        <f>当期実績!N91</f>
        <v>0</v>
      </c>
      <c r="AC92" s="1526">
        <f>当期計画!O91</f>
        <v>0</v>
      </c>
      <c r="AD92" s="1515">
        <f>当期実績!O91</f>
        <v>0</v>
      </c>
      <c r="AE92" s="1526">
        <f>当期計画!P91</f>
        <v>0</v>
      </c>
      <c r="AF92" s="1516">
        <f>当期実績!P91</f>
        <v>0</v>
      </c>
      <c r="AG92" s="1577">
        <f t="shared" si="11"/>
        <v>0</v>
      </c>
      <c r="AH92" s="1528">
        <f t="shared" ca="1" si="8"/>
        <v>0</v>
      </c>
      <c r="AI92" s="1528">
        <f t="shared" ca="1" si="12"/>
        <v>0</v>
      </c>
    </row>
    <row r="93" spans="2:35" s="1521" customFormat="1" ht="17.649999999999999" customHeight="1">
      <c r="B93" s="1522"/>
      <c r="C93" s="1575" t="str">
        <f>IF(当期実績!C92="","",当期実績!C92)</f>
        <v/>
      </c>
      <c r="D93" s="1523">
        <f t="shared" si="7"/>
        <v>0</v>
      </c>
      <c r="E93" s="1554">
        <f t="shared" si="9"/>
        <v>0</v>
      </c>
      <c r="F93" s="1525">
        <f t="shared" si="10"/>
        <v>0</v>
      </c>
      <c r="G93" s="1526">
        <f>当期計画!D92</f>
        <v>0</v>
      </c>
      <c r="H93" s="1515">
        <f>当期実績!D92</f>
        <v>0</v>
      </c>
      <c r="I93" s="1526">
        <f>当期計画!E92</f>
        <v>0</v>
      </c>
      <c r="J93" s="1515">
        <f>当期実績!E92</f>
        <v>0</v>
      </c>
      <c r="K93" s="1526">
        <f>当期計画!F92</f>
        <v>0</v>
      </c>
      <c r="L93" s="1515">
        <f>当期実績!F92</f>
        <v>0</v>
      </c>
      <c r="M93" s="1526">
        <f>当期計画!G92</f>
        <v>0</v>
      </c>
      <c r="N93" s="1515">
        <f>当期実績!G92</f>
        <v>0</v>
      </c>
      <c r="O93" s="1526">
        <f>当期計画!H92</f>
        <v>0</v>
      </c>
      <c r="P93" s="1515">
        <f>当期実績!H92</f>
        <v>0</v>
      </c>
      <c r="Q93" s="1526">
        <f>当期計画!I92</f>
        <v>0</v>
      </c>
      <c r="R93" s="1515">
        <f>当期実績!I92</f>
        <v>0</v>
      </c>
      <c r="S93" s="1526">
        <f>当期計画!J92</f>
        <v>0</v>
      </c>
      <c r="T93" s="1515">
        <f>当期実績!J92</f>
        <v>0</v>
      </c>
      <c r="U93" s="1526">
        <f>当期計画!K92</f>
        <v>0</v>
      </c>
      <c r="V93" s="1515">
        <f>当期実績!K92</f>
        <v>0</v>
      </c>
      <c r="W93" s="1526">
        <f>当期計画!L92</f>
        <v>0</v>
      </c>
      <c r="X93" s="1515">
        <f>当期実績!L92</f>
        <v>0</v>
      </c>
      <c r="Y93" s="1526">
        <f>当期計画!M92</f>
        <v>0</v>
      </c>
      <c r="Z93" s="1515">
        <f>当期実績!M92</f>
        <v>0</v>
      </c>
      <c r="AA93" s="1526">
        <f>当期計画!N92</f>
        <v>0</v>
      </c>
      <c r="AB93" s="1515">
        <f>当期実績!N92</f>
        <v>0</v>
      </c>
      <c r="AC93" s="1526">
        <f>当期計画!O92</f>
        <v>0</v>
      </c>
      <c r="AD93" s="1515">
        <f>当期実績!O92</f>
        <v>0</v>
      </c>
      <c r="AE93" s="1526">
        <f>当期計画!P92</f>
        <v>0</v>
      </c>
      <c r="AF93" s="1516">
        <f>当期実績!P92</f>
        <v>0</v>
      </c>
      <c r="AG93" s="1577">
        <f t="shared" si="11"/>
        <v>0</v>
      </c>
      <c r="AH93" s="1528">
        <f t="shared" ca="1" si="8"/>
        <v>0</v>
      </c>
      <c r="AI93" s="1528">
        <f t="shared" ca="1" si="12"/>
        <v>0</v>
      </c>
    </row>
    <row r="94" spans="2:35" s="1521" customFormat="1" ht="17.649999999999999" customHeight="1">
      <c r="B94" s="1522"/>
      <c r="C94" s="1575" t="str">
        <f>IF(当期実績!C93="","",当期実績!C93)</f>
        <v/>
      </c>
      <c r="D94" s="1523">
        <f t="shared" si="7"/>
        <v>0</v>
      </c>
      <c r="E94" s="1554">
        <f t="shared" si="9"/>
        <v>0</v>
      </c>
      <c r="F94" s="1525">
        <f t="shared" si="10"/>
        <v>0</v>
      </c>
      <c r="G94" s="1526">
        <f>当期計画!D93</f>
        <v>0</v>
      </c>
      <c r="H94" s="1515">
        <f>当期実績!D93</f>
        <v>0</v>
      </c>
      <c r="I94" s="1526">
        <f>当期計画!E93</f>
        <v>0</v>
      </c>
      <c r="J94" s="1515">
        <f>当期実績!E93</f>
        <v>0</v>
      </c>
      <c r="K94" s="1526">
        <f>当期計画!F93</f>
        <v>0</v>
      </c>
      <c r="L94" s="1515">
        <f>当期実績!F93</f>
        <v>0</v>
      </c>
      <c r="M94" s="1526">
        <f>当期計画!G93</f>
        <v>0</v>
      </c>
      <c r="N94" s="1515">
        <f>当期実績!G93</f>
        <v>0</v>
      </c>
      <c r="O94" s="1526">
        <f>当期計画!H93</f>
        <v>0</v>
      </c>
      <c r="P94" s="1515">
        <f>当期実績!H93</f>
        <v>0</v>
      </c>
      <c r="Q94" s="1526">
        <f>当期計画!I93</f>
        <v>0</v>
      </c>
      <c r="R94" s="1515">
        <f>当期実績!I93</f>
        <v>0</v>
      </c>
      <c r="S94" s="1526">
        <f>当期計画!J93</f>
        <v>0</v>
      </c>
      <c r="T94" s="1515">
        <f>当期実績!J93</f>
        <v>0</v>
      </c>
      <c r="U94" s="1526">
        <f>当期計画!K93</f>
        <v>0</v>
      </c>
      <c r="V94" s="1515">
        <f>当期実績!K93</f>
        <v>0</v>
      </c>
      <c r="W94" s="1526">
        <f>当期計画!L93</f>
        <v>0</v>
      </c>
      <c r="X94" s="1515">
        <f>当期実績!L93</f>
        <v>0</v>
      </c>
      <c r="Y94" s="1526">
        <f>当期計画!M93</f>
        <v>0</v>
      </c>
      <c r="Z94" s="1515">
        <f>当期実績!M93</f>
        <v>0</v>
      </c>
      <c r="AA94" s="1526">
        <f>当期計画!N93</f>
        <v>0</v>
      </c>
      <c r="AB94" s="1515">
        <f>当期実績!N93</f>
        <v>0</v>
      </c>
      <c r="AC94" s="1526">
        <f>当期計画!O93</f>
        <v>0</v>
      </c>
      <c r="AD94" s="1515">
        <f>当期実績!O93</f>
        <v>0</v>
      </c>
      <c r="AE94" s="1526">
        <f>当期計画!P93</f>
        <v>0</v>
      </c>
      <c r="AF94" s="1516">
        <f>当期実績!P93</f>
        <v>0</v>
      </c>
      <c r="AG94" s="1577">
        <f t="shared" si="11"/>
        <v>0</v>
      </c>
      <c r="AH94" s="1528">
        <f t="shared" ca="1" si="8"/>
        <v>0</v>
      </c>
      <c r="AI94" s="1528">
        <f t="shared" ca="1" si="12"/>
        <v>0</v>
      </c>
    </row>
    <row r="95" spans="2:35" s="1521" customFormat="1" ht="17.649999999999999" customHeight="1">
      <c r="B95" s="1522"/>
      <c r="C95" s="1575" t="str">
        <f>IF(当期実績!C94="","",当期実績!C94)</f>
        <v/>
      </c>
      <c r="D95" s="1523">
        <f t="shared" si="7"/>
        <v>0</v>
      </c>
      <c r="E95" s="1554">
        <f t="shared" si="9"/>
        <v>0</v>
      </c>
      <c r="F95" s="1525">
        <f t="shared" si="10"/>
        <v>0</v>
      </c>
      <c r="G95" s="1526">
        <f>当期計画!D94</f>
        <v>0</v>
      </c>
      <c r="H95" s="1515">
        <f>当期実績!D94</f>
        <v>0</v>
      </c>
      <c r="I95" s="1526">
        <f>当期計画!E94</f>
        <v>0</v>
      </c>
      <c r="J95" s="1515">
        <f>当期実績!E94</f>
        <v>0</v>
      </c>
      <c r="K95" s="1526">
        <f>当期計画!F94</f>
        <v>0</v>
      </c>
      <c r="L95" s="1515">
        <f>当期実績!F94</f>
        <v>0</v>
      </c>
      <c r="M95" s="1526">
        <f>当期計画!G94</f>
        <v>0</v>
      </c>
      <c r="N95" s="1515">
        <f>当期実績!G94</f>
        <v>0</v>
      </c>
      <c r="O95" s="1526">
        <f>当期計画!H94</f>
        <v>0</v>
      </c>
      <c r="P95" s="1515">
        <f>当期実績!H94</f>
        <v>0</v>
      </c>
      <c r="Q95" s="1526">
        <f>当期計画!I94</f>
        <v>0</v>
      </c>
      <c r="R95" s="1515">
        <f>当期実績!I94</f>
        <v>0</v>
      </c>
      <c r="S95" s="1526">
        <f>当期計画!J94</f>
        <v>0</v>
      </c>
      <c r="T95" s="1515">
        <f>当期実績!J94</f>
        <v>0</v>
      </c>
      <c r="U95" s="1526">
        <f>当期計画!K94</f>
        <v>0</v>
      </c>
      <c r="V95" s="1515">
        <f>当期実績!K94</f>
        <v>0</v>
      </c>
      <c r="W95" s="1526">
        <f>当期計画!L94</f>
        <v>0</v>
      </c>
      <c r="X95" s="1515">
        <f>当期実績!L94</f>
        <v>0</v>
      </c>
      <c r="Y95" s="1526">
        <f>当期計画!M94</f>
        <v>0</v>
      </c>
      <c r="Z95" s="1515">
        <f>当期実績!M94</f>
        <v>0</v>
      </c>
      <c r="AA95" s="1526">
        <f>当期計画!N94</f>
        <v>0</v>
      </c>
      <c r="AB95" s="1515">
        <f>当期実績!N94</f>
        <v>0</v>
      </c>
      <c r="AC95" s="1526">
        <f>当期計画!O94</f>
        <v>0</v>
      </c>
      <c r="AD95" s="1515">
        <f>当期実績!O94</f>
        <v>0</v>
      </c>
      <c r="AE95" s="1526">
        <f>当期計画!P94</f>
        <v>0</v>
      </c>
      <c r="AF95" s="1516">
        <f>当期実績!P94</f>
        <v>0</v>
      </c>
      <c r="AG95" s="1577">
        <f t="shared" si="11"/>
        <v>0</v>
      </c>
      <c r="AH95" s="1528">
        <f t="shared" ca="1" si="8"/>
        <v>0</v>
      </c>
      <c r="AI95" s="1528">
        <f t="shared" ca="1" si="12"/>
        <v>0</v>
      </c>
    </row>
    <row r="96" spans="2:35" s="1521" customFormat="1" ht="17.649999999999999" customHeight="1">
      <c r="B96" s="1522"/>
      <c r="C96" s="1575" t="str">
        <f>IF(当期実績!C95="","",当期実績!C95)</f>
        <v/>
      </c>
      <c r="D96" s="1523">
        <f t="shared" si="7"/>
        <v>0</v>
      </c>
      <c r="E96" s="1524">
        <f t="shared" si="9"/>
        <v>0</v>
      </c>
      <c r="F96" s="1525">
        <f t="shared" si="10"/>
        <v>0</v>
      </c>
      <c r="G96" s="1526">
        <f>当期計画!D95</f>
        <v>0</v>
      </c>
      <c r="H96" s="1515">
        <f>当期実績!D95</f>
        <v>0</v>
      </c>
      <c r="I96" s="1526">
        <f>当期計画!E95</f>
        <v>0</v>
      </c>
      <c r="J96" s="1515">
        <f>当期実績!E95</f>
        <v>0</v>
      </c>
      <c r="K96" s="1526">
        <f>当期計画!F95</f>
        <v>0</v>
      </c>
      <c r="L96" s="1515">
        <f>当期実績!F95</f>
        <v>0</v>
      </c>
      <c r="M96" s="1526">
        <f>当期計画!G95</f>
        <v>0</v>
      </c>
      <c r="N96" s="1515">
        <f>当期実績!G95</f>
        <v>0</v>
      </c>
      <c r="O96" s="1526">
        <f>当期計画!H95</f>
        <v>0</v>
      </c>
      <c r="P96" s="1515">
        <f>当期実績!H95</f>
        <v>0</v>
      </c>
      <c r="Q96" s="1526">
        <f>当期計画!I95</f>
        <v>0</v>
      </c>
      <c r="R96" s="1515">
        <f>当期実績!I95</f>
        <v>0</v>
      </c>
      <c r="S96" s="1526">
        <f>当期計画!J95</f>
        <v>0</v>
      </c>
      <c r="T96" s="1515">
        <f>当期実績!J95</f>
        <v>0</v>
      </c>
      <c r="U96" s="1526">
        <f>当期計画!K95</f>
        <v>0</v>
      </c>
      <c r="V96" s="1515">
        <f>当期実績!K95</f>
        <v>0</v>
      </c>
      <c r="W96" s="1526">
        <f>当期計画!L95</f>
        <v>0</v>
      </c>
      <c r="X96" s="1515">
        <f>当期実績!L95</f>
        <v>0</v>
      </c>
      <c r="Y96" s="1526">
        <f>当期計画!M95</f>
        <v>0</v>
      </c>
      <c r="Z96" s="1515">
        <f>当期実績!M95</f>
        <v>0</v>
      </c>
      <c r="AA96" s="1526">
        <f>当期計画!N95</f>
        <v>0</v>
      </c>
      <c r="AB96" s="1515">
        <f>当期実績!N95</f>
        <v>0</v>
      </c>
      <c r="AC96" s="1526">
        <f>当期計画!O95</f>
        <v>0</v>
      </c>
      <c r="AD96" s="1515">
        <f>当期実績!O95</f>
        <v>0</v>
      </c>
      <c r="AE96" s="1526">
        <f>当期計画!P95</f>
        <v>0</v>
      </c>
      <c r="AF96" s="1516">
        <f>当期実績!P95</f>
        <v>0</v>
      </c>
      <c r="AG96" s="1577">
        <f t="shared" si="11"/>
        <v>0</v>
      </c>
      <c r="AH96" s="1528">
        <f t="shared" ca="1" si="8"/>
        <v>0</v>
      </c>
      <c r="AI96" s="1528">
        <f t="shared" ca="1" si="12"/>
        <v>0</v>
      </c>
    </row>
    <row r="97" spans="2:35" s="1521" customFormat="1" ht="17.649999999999999" customHeight="1">
      <c r="B97" s="1522"/>
      <c r="C97" s="1714" t="str">
        <f>IF(当期実績!C96="","",当期実績!C96)</f>
        <v>営業外収益合計</v>
      </c>
      <c r="D97" s="1688">
        <f t="shared" si="7"/>
        <v>0</v>
      </c>
      <c r="E97" s="1704">
        <f t="shared" si="9"/>
        <v>0</v>
      </c>
      <c r="F97" s="1690">
        <f t="shared" si="10"/>
        <v>0</v>
      </c>
      <c r="G97" s="1698">
        <f>当期計画!D96</f>
        <v>0</v>
      </c>
      <c r="H97" s="1699">
        <f>当期実績!D96</f>
        <v>0</v>
      </c>
      <c r="I97" s="1698">
        <f>当期計画!E96</f>
        <v>0</v>
      </c>
      <c r="J97" s="1699">
        <f>当期実績!E96</f>
        <v>0</v>
      </c>
      <c r="K97" s="1698">
        <f>当期計画!F96</f>
        <v>0</v>
      </c>
      <c r="L97" s="1699">
        <f>当期実績!F96</f>
        <v>0</v>
      </c>
      <c r="M97" s="1698">
        <f>当期計画!G96</f>
        <v>0</v>
      </c>
      <c r="N97" s="1699">
        <f>当期実績!G96</f>
        <v>0</v>
      </c>
      <c r="O97" s="1698">
        <f>当期計画!H96</f>
        <v>0</v>
      </c>
      <c r="P97" s="1699">
        <f>当期実績!H96</f>
        <v>0</v>
      </c>
      <c r="Q97" s="1698">
        <f>当期計画!I96</f>
        <v>0</v>
      </c>
      <c r="R97" s="1699">
        <f>当期実績!I96</f>
        <v>0</v>
      </c>
      <c r="S97" s="1698">
        <f>当期計画!J96</f>
        <v>0</v>
      </c>
      <c r="T97" s="1699">
        <f>当期実績!J96</f>
        <v>0</v>
      </c>
      <c r="U97" s="1698">
        <f>当期計画!K96</f>
        <v>0</v>
      </c>
      <c r="V97" s="1699">
        <f>当期実績!K96</f>
        <v>0</v>
      </c>
      <c r="W97" s="1698">
        <f>当期計画!L96</f>
        <v>0</v>
      </c>
      <c r="X97" s="1699">
        <f>当期実績!L96</f>
        <v>0</v>
      </c>
      <c r="Y97" s="1698">
        <f>当期計画!M96</f>
        <v>0</v>
      </c>
      <c r="Z97" s="1699">
        <f>当期実績!M96</f>
        <v>0</v>
      </c>
      <c r="AA97" s="1698">
        <f>当期計画!N96</f>
        <v>0</v>
      </c>
      <c r="AB97" s="1699">
        <f>当期実績!N96</f>
        <v>0</v>
      </c>
      <c r="AC97" s="1698">
        <f>当期計画!O96</f>
        <v>0</v>
      </c>
      <c r="AD97" s="1699">
        <f>当期実績!O96</f>
        <v>0</v>
      </c>
      <c r="AE97" s="1698">
        <f>当期計画!P96</f>
        <v>0</v>
      </c>
      <c r="AF97" s="1700">
        <f>当期実績!P96</f>
        <v>0</v>
      </c>
      <c r="AG97" s="1701">
        <f t="shared" si="11"/>
        <v>0</v>
      </c>
      <c r="AH97" s="1702">
        <f t="shared" ca="1" si="8"/>
        <v>0</v>
      </c>
      <c r="AI97" s="1702">
        <f t="shared" ca="1" si="12"/>
        <v>0</v>
      </c>
    </row>
    <row r="98" spans="2:35" s="1521" customFormat="1" ht="17.649999999999999" customHeight="1">
      <c r="B98" s="1522"/>
      <c r="C98" s="1574" t="str">
        <f>IF(当期実績!C97="","",当期実績!C97)</f>
        <v>[営業外費用]</v>
      </c>
      <c r="D98" s="1540">
        <f t="shared" si="7"/>
        <v>0</v>
      </c>
      <c r="E98" s="1541">
        <f t="shared" si="9"/>
        <v>0</v>
      </c>
      <c r="F98" s="1542">
        <f t="shared" si="10"/>
        <v>0</v>
      </c>
      <c r="G98" s="1543">
        <f>当期計画!D97</f>
        <v>0</v>
      </c>
      <c r="H98" s="1544">
        <f>当期実績!D97</f>
        <v>0</v>
      </c>
      <c r="I98" s="1543">
        <f>当期計画!E97</f>
        <v>0</v>
      </c>
      <c r="J98" s="1544">
        <f>当期実績!E97</f>
        <v>0</v>
      </c>
      <c r="K98" s="1543">
        <f>当期計画!F97</f>
        <v>0</v>
      </c>
      <c r="L98" s="1544">
        <f>当期実績!F97</f>
        <v>0</v>
      </c>
      <c r="M98" s="1543">
        <f>当期計画!G97</f>
        <v>0</v>
      </c>
      <c r="N98" s="1544">
        <f>当期実績!G97</f>
        <v>0</v>
      </c>
      <c r="O98" s="1543">
        <f>当期計画!H97</f>
        <v>0</v>
      </c>
      <c r="P98" s="1544">
        <f>当期実績!H97</f>
        <v>0</v>
      </c>
      <c r="Q98" s="1543">
        <f>当期計画!I97</f>
        <v>0</v>
      </c>
      <c r="R98" s="1544">
        <f>当期実績!I97</f>
        <v>0</v>
      </c>
      <c r="S98" s="1543">
        <f>当期計画!J97</f>
        <v>0</v>
      </c>
      <c r="T98" s="1544">
        <f>当期実績!J97</f>
        <v>0</v>
      </c>
      <c r="U98" s="1543">
        <f>当期計画!K97</f>
        <v>0</v>
      </c>
      <c r="V98" s="1544">
        <f>当期実績!K97</f>
        <v>0</v>
      </c>
      <c r="W98" s="1543">
        <f>当期計画!L97</f>
        <v>0</v>
      </c>
      <c r="X98" s="1544">
        <f>当期実績!L97</f>
        <v>0</v>
      </c>
      <c r="Y98" s="1543">
        <f>当期計画!M97</f>
        <v>0</v>
      </c>
      <c r="Z98" s="1544">
        <f>当期実績!M97</f>
        <v>0</v>
      </c>
      <c r="AA98" s="1543">
        <f>当期計画!N97</f>
        <v>0</v>
      </c>
      <c r="AB98" s="1544">
        <f>当期実績!N97</f>
        <v>0</v>
      </c>
      <c r="AC98" s="1543">
        <f>当期計画!O97</f>
        <v>0</v>
      </c>
      <c r="AD98" s="1544">
        <f>当期実績!O97</f>
        <v>0</v>
      </c>
      <c r="AE98" s="1543">
        <f>当期計画!P97</f>
        <v>0</v>
      </c>
      <c r="AF98" s="1695">
        <f>当期実績!P97</f>
        <v>0</v>
      </c>
      <c r="AG98" s="1696">
        <f t="shared" si="11"/>
        <v>0</v>
      </c>
      <c r="AH98" s="1547">
        <f t="shared" ca="1" si="8"/>
        <v>0</v>
      </c>
      <c r="AI98" s="1547">
        <f t="shared" ca="1" si="12"/>
        <v>0</v>
      </c>
    </row>
    <row r="99" spans="2:35" s="1521" customFormat="1" ht="17.649999999999999" customHeight="1">
      <c r="B99" s="1522"/>
      <c r="C99" s="1513" t="str">
        <f>IF(当期実績!C98="","",当期実績!C98)</f>
        <v/>
      </c>
      <c r="D99" s="1523">
        <f t="shared" ref="D99:D125" si="13">SUMIF($G$323:$AF$323,"true",G99:AF99)</f>
        <v>0</v>
      </c>
      <c r="E99" s="1554">
        <f t="shared" si="9"/>
        <v>0</v>
      </c>
      <c r="F99" s="1525">
        <f t="shared" si="10"/>
        <v>0</v>
      </c>
      <c r="G99" s="1526">
        <f>当期計画!D98</f>
        <v>0</v>
      </c>
      <c r="H99" s="1515">
        <f>当期実績!D98</f>
        <v>0</v>
      </c>
      <c r="I99" s="1526">
        <f>当期計画!E98</f>
        <v>0</v>
      </c>
      <c r="J99" s="1515">
        <f>当期実績!E98</f>
        <v>0</v>
      </c>
      <c r="K99" s="1526">
        <f>当期計画!F98</f>
        <v>0</v>
      </c>
      <c r="L99" s="1515">
        <f>当期実績!F98</f>
        <v>0</v>
      </c>
      <c r="M99" s="1526">
        <f>当期計画!G98</f>
        <v>0</v>
      </c>
      <c r="N99" s="1515">
        <f>当期実績!G98</f>
        <v>0</v>
      </c>
      <c r="O99" s="1526">
        <f>当期計画!H98</f>
        <v>0</v>
      </c>
      <c r="P99" s="1515">
        <f>当期実績!H98</f>
        <v>0</v>
      </c>
      <c r="Q99" s="1526">
        <f>当期計画!I98</f>
        <v>0</v>
      </c>
      <c r="R99" s="1515">
        <f>当期実績!I98</f>
        <v>0</v>
      </c>
      <c r="S99" s="1526">
        <f>当期計画!J98</f>
        <v>0</v>
      </c>
      <c r="T99" s="1515">
        <f>当期実績!J98</f>
        <v>0</v>
      </c>
      <c r="U99" s="1526">
        <f>当期計画!K98</f>
        <v>0</v>
      </c>
      <c r="V99" s="1515">
        <f>当期実績!K98</f>
        <v>0</v>
      </c>
      <c r="W99" s="1526">
        <f>当期計画!L98</f>
        <v>0</v>
      </c>
      <c r="X99" s="1515">
        <f>当期実績!L98</f>
        <v>0</v>
      </c>
      <c r="Y99" s="1526">
        <f>当期計画!M98</f>
        <v>0</v>
      </c>
      <c r="Z99" s="1515">
        <f>当期実績!M98</f>
        <v>0</v>
      </c>
      <c r="AA99" s="1526">
        <f>当期計画!N98</f>
        <v>0</v>
      </c>
      <c r="AB99" s="1515">
        <f>当期実績!N98</f>
        <v>0</v>
      </c>
      <c r="AC99" s="1526">
        <f>当期計画!O98</f>
        <v>0</v>
      </c>
      <c r="AD99" s="1515">
        <f>当期実績!O98</f>
        <v>0</v>
      </c>
      <c r="AE99" s="1526">
        <f>当期計画!P98</f>
        <v>0</v>
      </c>
      <c r="AF99" s="1516">
        <f>当期実績!P98</f>
        <v>0</v>
      </c>
      <c r="AG99" s="1577">
        <f t="shared" si="11"/>
        <v>0</v>
      </c>
      <c r="AH99" s="1528">
        <f t="shared" ref="AH99:AH125" ca="1" si="14">E99+SUMIF($G$323:$AG$323,"false",G99:AF99)</f>
        <v>0</v>
      </c>
      <c r="AI99" s="1528">
        <f t="shared" ca="1" si="12"/>
        <v>0</v>
      </c>
    </row>
    <row r="100" spans="2:35" s="1521" customFormat="1" ht="17.649999999999999" customHeight="1">
      <c r="B100" s="1522"/>
      <c r="C100" s="1513" t="str">
        <f>IF(当期実績!C99="","",当期実績!C99)</f>
        <v/>
      </c>
      <c r="D100" s="1523">
        <f t="shared" si="13"/>
        <v>0</v>
      </c>
      <c r="E100" s="1524">
        <f t="shared" si="9"/>
        <v>0</v>
      </c>
      <c r="F100" s="1525">
        <f t="shared" si="10"/>
        <v>0</v>
      </c>
      <c r="G100" s="1526">
        <f>当期計画!D99</f>
        <v>0</v>
      </c>
      <c r="H100" s="1515">
        <f>当期実績!D99</f>
        <v>0</v>
      </c>
      <c r="I100" s="1526">
        <f>当期計画!E99</f>
        <v>0</v>
      </c>
      <c r="J100" s="1515">
        <f>当期実績!E99</f>
        <v>0</v>
      </c>
      <c r="K100" s="1526">
        <f>当期計画!F99</f>
        <v>0</v>
      </c>
      <c r="L100" s="1515">
        <f>当期実績!F99</f>
        <v>0</v>
      </c>
      <c r="M100" s="1526">
        <f>当期計画!G99</f>
        <v>0</v>
      </c>
      <c r="N100" s="1515">
        <f>当期実績!G99</f>
        <v>0</v>
      </c>
      <c r="O100" s="1526">
        <f>当期計画!H99</f>
        <v>0</v>
      </c>
      <c r="P100" s="1515">
        <f>当期実績!H99</f>
        <v>0</v>
      </c>
      <c r="Q100" s="1526">
        <f>当期計画!I99</f>
        <v>0</v>
      </c>
      <c r="R100" s="1515">
        <f>当期実績!I99</f>
        <v>0</v>
      </c>
      <c r="S100" s="1526">
        <f>当期計画!J99</f>
        <v>0</v>
      </c>
      <c r="T100" s="1515">
        <f>当期実績!J99</f>
        <v>0</v>
      </c>
      <c r="U100" s="1526">
        <f>当期計画!K99</f>
        <v>0</v>
      </c>
      <c r="V100" s="1515">
        <f>当期実績!K99</f>
        <v>0</v>
      </c>
      <c r="W100" s="1526">
        <f>当期計画!L99</f>
        <v>0</v>
      </c>
      <c r="X100" s="1515">
        <f>当期実績!L99</f>
        <v>0</v>
      </c>
      <c r="Y100" s="1526">
        <f>当期計画!M99</f>
        <v>0</v>
      </c>
      <c r="Z100" s="1515">
        <f>当期実績!M99</f>
        <v>0</v>
      </c>
      <c r="AA100" s="1526">
        <f>当期計画!N99</f>
        <v>0</v>
      </c>
      <c r="AB100" s="1515">
        <f>当期実績!N99</f>
        <v>0</v>
      </c>
      <c r="AC100" s="1526">
        <f>当期計画!O99</f>
        <v>0</v>
      </c>
      <c r="AD100" s="1515">
        <f>当期実績!O99</f>
        <v>0</v>
      </c>
      <c r="AE100" s="1526">
        <f>当期計画!P99</f>
        <v>0</v>
      </c>
      <c r="AF100" s="1516">
        <f>当期実績!P99</f>
        <v>0</v>
      </c>
      <c r="AG100" s="1577">
        <f t="shared" si="11"/>
        <v>0</v>
      </c>
      <c r="AH100" s="1528">
        <f t="shared" ca="1" si="14"/>
        <v>0</v>
      </c>
      <c r="AI100" s="1528">
        <f t="shared" ca="1" si="12"/>
        <v>0</v>
      </c>
    </row>
    <row r="101" spans="2:35" s="1521" customFormat="1" ht="17.649999999999999" customHeight="1">
      <c r="B101" s="1522"/>
      <c r="C101" s="1513" t="str">
        <f>IF(当期実績!C100="","",当期実績!C100)</f>
        <v/>
      </c>
      <c r="D101" s="1523">
        <f t="shared" si="13"/>
        <v>0</v>
      </c>
      <c r="E101" s="1524">
        <f t="shared" si="9"/>
        <v>0</v>
      </c>
      <c r="F101" s="1525">
        <f t="shared" si="10"/>
        <v>0</v>
      </c>
      <c r="G101" s="1526">
        <f>当期計画!D100</f>
        <v>0</v>
      </c>
      <c r="H101" s="1515">
        <f>当期実績!D100</f>
        <v>0</v>
      </c>
      <c r="I101" s="1526">
        <f>当期計画!E100</f>
        <v>0</v>
      </c>
      <c r="J101" s="1515">
        <f>当期実績!E100</f>
        <v>0</v>
      </c>
      <c r="K101" s="1526">
        <f>当期計画!F100</f>
        <v>0</v>
      </c>
      <c r="L101" s="1515">
        <f>当期実績!F100</f>
        <v>0</v>
      </c>
      <c r="M101" s="1526">
        <f>当期計画!G100</f>
        <v>0</v>
      </c>
      <c r="N101" s="1515">
        <f>当期実績!G100</f>
        <v>0</v>
      </c>
      <c r="O101" s="1526">
        <f>当期計画!H100</f>
        <v>0</v>
      </c>
      <c r="P101" s="1515">
        <f>当期実績!H100</f>
        <v>0</v>
      </c>
      <c r="Q101" s="1526">
        <f>当期計画!I100</f>
        <v>0</v>
      </c>
      <c r="R101" s="1515">
        <f>当期実績!I100</f>
        <v>0</v>
      </c>
      <c r="S101" s="1526">
        <f>当期計画!J100</f>
        <v>0</v>
      </c>
      <c r="T101" s="1515">
        <f>当期実績!J100</f>
        <v>0</v>
      </c>
      <c r="U101" s="1526">
        <f>当期計画!K100</f>
        <v>0</v>
      </c>
      <c r="V101" s="1515">
        <f>当期実績!K100</f>
        <v>0</v>
      </c>
      <c r="W101" s="1526">
        <f>当期計画!L100</f>
        <v>0</v>
      </c>
      <c r="X101" s="1515">
        <f>当期実績!L100</f>
        <v>0</v>
      </c>
      <c r="Y101" s="1526">
        <f>当期計画!M100</f>
        <v>0</v>
      </c>
      <c r="Z101" s="1515">
        <f>当期実績!M100</f>
        <v>0</v>
      </c>
      <c r="AA101" s="1526">
        <f>当期計画!N100</f>
        <v>0</v>
      </c>
      <c r="AB101" s="1515">
        <f>当期実績!N100</f>
        <v>0</v>
      </c>
      <c r="AC101" s="1526">
        <f>当期計画!O100</f>
        <v>0</v>
      </c>
      <c r="AD101" s="1515">
        <f>当期実績!O100</f>
        <v>0</v>
      </c>
      <c r="AE101" s="1526">
        <f>当期計画!P100</f>
        <v>0</v>
      </c>
      <c r="AF101" s="1516">
        <f>当期実績!P100</f>
        <v>0</v>
      </c>
      <c r="AG101" s="1577">
        <f t="shared" si="11"/>
        <v>0</v>
      </c>
      <c r="AH101" s="1528">
        <f t="shared" ca="1" si="14"/>
        <v>0</v>
      </c>
      <c r="AI101" s="1528">
        <f t="shared" ca="1" si="12"/>
        <v>0</v>
      </c>
    </row>
    <row r="102" spans="2:35" s="1521" customFormat="1" ht="17.649999999999999" customHeight="1">
      <c r="B102" s="1522"/>
      <c r="C102" s="1513" t="str">
        <f>IF(当期実績!C101="","",当期実績!C101)</f>
        <v/>
      </c>
      <c r="D102" s="1523">
        <f t="shared" si="13"/>
        <v>0</v>
      </c>
      <c r="E102" s="1554">
        <f t="shared" si="9"/>
        <v>0</v>
      </c>
      <c r="F102" s="1525">
        <f t="shared" si="10"/>
        <v>0</v>
      </c>
      <c r="G102" s="1526">
        <f>当期計画!D101</f>
        <v>0</v>
      </c>
      <c r="H102" s="1515">
        <f>当期実績!D101</f>
        <v>0</v>
      </c>
      <c r="I102" s="1526">
        <f>当期計画!E101</f>
        <v>0</v>
      </c>
      <c r="J102" s="1515">
        <f>当期実績!E101</f>
        <v>0</v>
      </c>
      <c r="K102" s="1526">
        <f>当期計画!F101</f>
        <v>0</v>
      </c>
      <c r="L102" s="1515">
        <f>当期実績!F101</f>
        <v>0</v>
      </c>
      <c r="M102" s="1526">
        <f>当期計画!G101</f>
        <v>0</v>
      </c>
      <c r="N102" s="1515">
        <f>当期実績!G101</f>
        <v>0</v>
      </c>
      <c r="O102" s="1526">
        <f>当期計画!H101</f>
        <v>0</v>
      </c>
      <c r="P102" s="1515">
        <f>当期実績!H101</f>
        <v>0</v>
      </c>
      <c r="Q102" s="1526">
        <f>当期計画!I101</f>
        <v>0</v>
      </c>
      <c r="R102" s="1515">
        <f>当期実績!I101</f>
        <v>0</v>
      </c>
      <c r="S102" s="1526">
        <f>当期計画!J101</f>
        <v>0</v>
      </c>
      <c r="T102" s="1515">
        <f>当期実績!J101</f>
        <v>0</v>
      </c>
      <c r="U102" s="1526">
        <f>当期計画!K101</f>
        <v>0</v>
      </c>
      <c r="V102" s="1515">
        <f>当期実績!K101</f>
        <v>0</v>
      </c>
      <c r="W102" s="1526">
        <f>当期計画!L101</f>
        <v>0</v>
      </c>
      <c r="X102" s="1515">
        <f>当期実績!L101</f>
        <v>0</v>
      </c>
      <c r="Y102" s="1526">
        <f>当期計画!M101</f>
        <v>0</v>
      </c>
      <c r="Z102" s="1515">
        <f>当期実績!M101</f>
        <v>0</v>
      </c>
      <c r="AA102" s="1526">
        <f>当期計画!N101</f>
        <v>0</v>
      </c>
      <c r="AB102" s="1515">
        <f>当期実績!N101</f>
        <v>0</v>
      </c>
      <c r="AC102" s="1526">
        <f>当期計画!O101</f>
        <v>0</v>
      </c>
      <c r="AD102" s="1515">
        <f>当期実績!O101</f>
        <v>0</v>
      </c>
      <c r="AE102" s="1526">
        <f>当期計画!P101</f>
        <v>0</v>
      </c>
      <c r="AF102" s="1516">
        <f>当期実績!P101</f>
        <v>0</v>
      </c>
      <c r="AG102" s="1577">
        <f t="shared" si="11"/>
        <v>0</v>
      </c>
      <c r="AH102" s="1528">
        <f t="shared" ca="1" si="14"/>
        <v>0</v>
      </c>
      <c r="AI102" s="1528">
        <f t="shared" ca="1" si="12"/>
        <v>0</v>
      </c>
    </row>
    <row r="103" spans="2:35" s="1521" customFormat="1" ht="17.649999999999999" customHeight="1">
      <c r="B103" s="1522"/>
      <c r="C103" s="1513" t="str">
        <f>IF(当期実績!C102="","",当期実績!C102)</f>
        <v/>
      </c>
      <c r="D103" s="1523">
        <f t="shared" si="13"/>
        <v>0</v>
      </c>
      <c r="E103" s="1554">
        <f t="shared" si="9"/>
        <v>0</v>
      </c>
      <c r="F103" s="1525">
        <f t="shared" si="10"/>
        <v>0</v>
      </c>
      <c r="G103" s="1526">
        <f>当期計画!D102</f>
        <v>0</v>
      </c>
      <c r="H103" s="1515">
        <f>当期実績!D102</f>
        <v>0</v>
      </c>
      <c r="I103" s="1526">
        <f>当期計画!E102</f>
        <v>0</v>
      </c>
      <c r="J103" s="1515">
        <f>当期実績!E102</f>
        <v>0</v>
      </c>
      <c r="K103" s="1526">
        <f>当期計画!F102</f>
        <v>0</v>
      </c>
      <c r="L103" s="1515">
        <f>当期実績!F102</f>
        <v>0</v>
      </c>
      <c r="M103" s="1526">
        <f>当期計画!G102</f>
        <v>0</v>
      </c>
      <c r="N103" s="1515">
        <f>当期実績!G102</f>
        <v>0</v>
      </c>
      <c r="O103" s="1526">
        <f>当期計画!H102</f>
        <v>0</v>
      </c>
      <c r="P103" s="1515">
        <f>当期実績!H102</f>
        <v>0</v>
      </c>
      <c r="Q103" s="1526">
        <f>当期計画!I102</f>
        <v>0</v>
      </c>
      <c r="R103" s="1515">
        <f>当期実績!I102</f>
        <v>0</v>
      </c>
      <c r="S103" s="1526">
        <f>当期計画!J102</f>
        <v>0</v>
      </c>
      <c r="T103" s="1515">
        <f>当期実績!J102</f>
        <v>0</v>
      </c>
      <c r="U103" s="1526">
        <f>当期計画!K102</f>
        <v>0</v>
      </c>
      <c r="V103" s="1515">
        <f>当期実績!K102</f>
        <v>0</v>
      </c>
      <c r="W103" s="1526">
        <f>当期計画!L102</f>
        <v>0</v>
      </c>
      <c r="X103" s="1515">
        <f>当期実績!L102</f>
        <v>0</v>
      </c>
      <c r="Y103" s="1526">
        <f>当期計画!M102</f>
        <v>0</v>
      </c>
      <c r="Z103" s="1515">
        <f>当期実績!M102</f>
        <v>0</v>
      </c>
      <c r="AA103" s="1526">
        <f>当期計画!N102</f>
        <v>0</v>
      </c>
      <c r="AB103" s="1515">
        <f>当期実績!N102</f>
        <v>0</v>
      </c>
      <c r="AC103" s="1526">
        <f>当期計画!O102</f>
        <v>0</v>
      </c>
      <c r="AD103" s="1515">
        <f>当期実績!O102</f>
        <v>0</v>
      </c>
      <c r="AE103" s="1526">
        <f>当期計画!P102</f>
        <v>0</v>
      </c>
      <c r="AF103" s="1516">
        <f>当期実績!P102</f>
        <v>0</v>
      </c>
      <c r="AG103" s="1577">
        <f t="shared" si="11"/>
        <v>0</v>
      </c>
      <c r="AH103" s="1528">
        <f t="shared" ca="1" si="14"/>
        <v>0</v>
      </c>
      <c r="AI103" s="1528">
        <f t="shared" ca="1" si="12"/>
        <v>0</v>
      </c>
    </row>
    <row r="104" spans="2:35" ht="17.649999999999999" customHeight="1">
      <c r="B104" s="1075"/>
      <c r="C104" s="1576" t="str">
        <f>IF(当期実績!C103="","",当期実績!C103)</f>
        <v/>
      </c>
      <c r="D104" s="1577">
        <f t="shared" si="13"/>
        <v>0</v>
      </c>
      <c r="E104" s="1578">
        <f t="shared" si="9"/>
        <v>0</v>
      </c>
      <c r="F104" s="1579">
        <f t="shared" si="10"/>
        <v>0</v>
      </c>
      <c r="G104" s="1526">
        <f>当期計画!D103</f>
        <v>0</v>
      </c>
      <c r="H104" s="1515">
        <f>当期実績!D103</f>
        <v>0</v>
      </c>
      <c r="I104" s="1526">
        <f>当期計画!E103</f>
        <v>0</v>
      </c>
      <c r="J104" s="1515">
        <f>当期実績!E103</f>
        <v>0</v>
      </c>
      <c r="K104" s="1526">
        <f>当期計画!F103</f>
        <v>0</v>
      </c>
      <c r="L104" s="1515">
        <f>当期実績!F103</f>
        <v>0</v>
      </c>
      <c r="M104" s="1526">
        <f>当期計画!G103</f>
        <v>0</v>
      </c>
      <c r="N104" s="1515">
        <f>当期実績!G103</f>
        <v>0</v>
      </c>
      <c r="O104" s="1526">
        <f>当期計画!H103</f>
        <v>0</v>
      </c>
      <c r="P104" s="1515">
        <f>当期実績!H103</f>
        <v>0</v>
      </c>
      <c r="Q104" s="1526">
        <f>当期計画!I103</f>
        <v>0</v>
      </c>
      <c r="R104" s="1515">
        <f>当期実績!I103</f>
        <v>0</v>
      </c>
      <c r="S104" s="1526">
        <f>当期計画!J103</f>
        <v>0</v>
      </c>
      <c r="T104" s="1515">
        <f>当期実績!J103</f>
        <v>0</v>
      </c>
      <c r="U104" s="1526">
        <f>当期計画!K103</f>
        <v>0</v>
      </c>
      <c r="V104" s="1515">
        <f>当期実績!K103</f>
        <v>0</v>
      </c>
      <c r="W104" s="1526">
        <f>当期計画!L103</f>
        <v>0</v>
      </c>
      <c r="X104" s="1515">
        <f>当期実績!L103</f>
        <v>0</v>
      </c>
      <c r="Y104" s="1526">
        <f>当期計画!M103</f>
        <v>0</v>
      </c>
      <c r="Z104" s="1515">
        <f>当期実績!M103</f>
        <v>0</v>
      </c>
      <c r="AA104" s="1526">
        <f>当期計画!N103</f>
        <v>0</v>
      </c>
      <c r="AB104" s="1515">
        <f>当期実績!N103</f>
        <v>0</v>
      </c>
      <c r="AC104" s="1526">
        <f>当期計画!O103</f>
        <v>0</v>
      </c>
      <c r="AD104" s="1515">
        <f>当期実績!O103</f>
        <v>0</v>
      </c>
      <c r="AE104" s="1526">
        <f>当期計画!P103</f>
        <v>0</v>
      </c>
      <c r="AF104" s="1516">
        <f>当期実績!P103</f>
        <v>0</v>
      </c>
      <c r="AG104" s="1577">
        <f t="shared" si="11"/>
        <v>0</v>
      </c>
      <c r="AH104" s="1528">
        <f t="shared" ca="1" si="14"/>
        <v>0</v>
      </c>
      <c r="AI104" s="1528">
        <f t="shared" ca="1" si="12"/>
        <v>0</v>
      </c>
    </row>
    <row r="105" spans="2:35" ht="17.649999999999999" customHeight="1">
      <c r="B105" s="198"/>
      <c r="C105" s="1576" t="str">
        <f>IF(当期実績!C104="","",当期実績!C104)</f>
        <v/>
      </c>
      <c r="D105" s="1577">
        <f t="shared" si="13"/>
        <v>0</v>
      </c>
      <c r="E105" s="1580">
        <f t="shared" si="9"/>
        <v>0</v>
      </c>
      <c r="F105" s="1579">
        <f t="shared" si="10"/>
        <v>0</v>
      </c>
      <c r="G105" s="1526">
        <f>当期計画!D104</f>
        <v>0</v>
      </c>
      <c r="H105" s="1515">
        <f>当期実績!D104</f>
        <v>0</v>
      </c>
      <c r="I105" s="1526">
        <f>当期計画!E104</f>
        <v>0</v>
      </c>
      <c r="J105" s="1515">
        <f>当期実績!E104</f>
        <v>0</v>
      </c>
      <c r="K105" s="1526">
        <f>当期計画!F104</f>
        <v>0</v>
      </c>
      <c r="L105" s="1515">
        <f>当期実績!F104</f>
        <v>0</v>
      </c>
      <c r="M105" s="1526">
        <f>当期計画!G104</f>
        <v>0</v>
      </c>
      <c r="N105" s="1515">
        <f>当期実績!G104</f>
        <v>0</v>
      </c>
      <c r="O105" s="1526">
        <f>当期計画!H104</f>
        <v>0</v>
      </c>
      <c r="P105" s="1515">
        <f>当期実績!H104</f>
        <v>0</v>
      </c>
      <c r="Q105" s="1526">
        <f>当期計画!I104</f>
        <v>0</v>
      </c>
      <c r="R105" s="1515">
        <f>当期実績!I104</f>
        <v>0</v>
      </c>
      <c r="S105" s="1526">
        <f>当期計画!J104</f>
        <v>0</v>
      </c>
      <c r="T105" s="1515">
        <f>当期実績!J104</f>
        <v>0</v>
      </c>
      <c r="U105" s="1526">
        <f>当期計画!K104</f>
        <v>0</v>
      </c>
      <c r="V105" s="1515">
        <f>当期実績!K104</f>
        <v>0</v>
      </c>
      <c r="W105" s="1526">
        <f>当期計画!L104</f>
        <v>0</v>
      </c>
      <c r="X105" s="1515">
        <f>当期実績!L104</f>
        <v>0</v>
      </c>
      <c r="Y105" s="1526">
        <f>当期計画!M104</f>
        <v>0</v>
      </c>
      <c r="Z105" s="1515">
        <f>当期実績!M104</f>
        <v>0</v>
      </c>
      <c r="AA105" s="1526">
        <f>当期計画!N104</f>
        <v>0</v>
      </c>
      <c r="AB105" s="1515">
        <f>当期実績!N104</f>
        <v>0</v>
      </c>
      <c r="AC105" s="1526">
        <f>当期計画!O104</f>
        <v>0</v>
      </c>
      <c r="AD105" s="1515">
        <f>当期実績!O104</f>
        <v>0</v>
      </c>
      <c r="AE105" s="1526">
        <f>当期計画!P104</f>
        <v>0</v>
      </c>
      <c r="AF105" s="1516">
        <f>当期実績!P104</f>
        <v>0</v>
      </c>
      <c r="AG105" s="1577">
        <f t="shared" si="11"/>
        <v>0</v>
      </c>
      <c r="AH105" s="1528">
        <f t="shared" ca="1" si="14"/>
        <v>0</v>
      </c>
      <c r="AI105" s="1528">
        <f t="shared" ca="1" si="12"/>
        <v>0</v>
      </c>
    </row>
    <row r="106" spans="2:35" ht="17.649999999999999" customHeight="1">
      <c r="B106" s="198"/>
      <c r="C106" s="1576" t="str">
        <f>IF(当期実績!C105="","",当期実績!C105)</f>
        <v/>
      </c>
      <c r="D106" s="1577">
        <f t="shared" si="13"/>
        <v>0</v>
      </c>
      <c r="E106" s="1578">
        <f t="shared" si="9"/>
        <v>0</v>
      </c>
      <c r="F106" s="1579">
        <f t="shared" si="10"/>
        <v>0</v>
      </c>
      <c r="G106" s="1526">
        <f>当期計画!D105</f>
        <v>0</v>
      </c>
      <c r="H106" s="1515">
        <f>当期実績!D105</f>
        <v>0</v>
      </c>
      <c r="I106" s="1526">
        <f>当期計画!E105</f>
        <v>0</v>
      </c>
      <c r="J106" s="1515">
        <f>当期実績!E105</f>
        <v>0</v>
      </c>
      <c r="K106" s="1526">
        <f>当期計画!F105</f>
        <v>0</v>
      </c>
      <c r="L106" s="1515">
        <f>当期実績!F105</f>
        <v>0</v>
      </c>
      <c r="M106" s="1526">
        <f>当期計画!G105</f>
        <v>0</v>
      </c>
      <c r="N106" s="1515">
        <f>当期実績!G105</f>
        <v>0</v>
      </c>
      <c r="O106" s="1526">
        <f>当期計画!H105</f>
        <v>0</v>
      </c>
      <c r="P106" s="1515">
        <f>当期実績!H105</f>
        <v>0</v>
      </c>
      <c r="Q106" s="1526">
        <f>当期計画!I105</f>
        <v>0</v>
      </c>
      <c r="R106" s="1515">
        <f>当期実績!I105</f>
        <v>0</v>
      </c>
      <c r="S106" s="1526">
        <f>当期計画!J105</f>
        <v>0</v>
      </c>
      <c r="T106" s="1515">
        <f>当期実績!J105</f>
        <v>0</v>
      </c>
      <c r="U106" s="1526">
        <f>当期計画!K105</f>
        <v>0</v>
      </c>
      <c r="V106" s="1515">
        <f>当期実績!K105</f>
        <v>0</v>
      </c>
      <c r="W106" s="1526">
        <f>当期計画!L105</f>
        <v>0</v>
      </c>
      <c r="X106" s="1515">
        <f>当期実績!L105</f>
        <v>0</v>
      </c>
      <c r="Y106" s="1526">
        <f>当期計画!M105</f>
        <v>0</v>
      </c>
      <c r="Z106" s="1515">
        <f>当期実績!M105</f>
        <v>0</v>
      </c>
      <c r="AA106" s="1526">
        <f>当期計画!N105</f>
        <v>0</v>
      </c>
      <c r="AB106" s="1515">
        <f>当期実績!N105</f>
        <v>0</v>
      </c>
      <c r="AC106" s="1526">
        <f>当期計画!O105</f>
        <v>0</v>
      </c>
      <c r="AD106" s="1515">
        <f>当期実績!O105</f>
        <v>0</v>
      </c>
      <c r="AE106" s="1526">
        <f>当期計画!P105</f>
        <v>0</v>
      </c>
      <c r="AF106" s="1516">
        <f>当期実績!P105</f>
        <v>0</v>
      </c>
      <c r="AG106" s="1577">
        <f t="shared" si="11"/>
        <v>0</v>
      </c>
      <c r="AH106" s="1528">
        <f t="shared" ca="1" si="14"/>
        <v>0</v>
      </c>
      <c r="AI106" s="1528">
        <f t="shared" ca="1" si="12"/>
        <v>0</v>
      </c>
    </row>
    <row r="107" spans="2:35" ht="17.649999999999999" customHeight="1">
      <c r="B107" s="198"/>
      <c r="C107" s="1576" t="str">
        <f>IF(当期実績!C106="","",当期実績!C106)</f>
        <v/>
      </c>
      <c r="D107" s="1577">
        <f t="shared" si="13"/>
        <v>0</v>
      </c>
      <c r="E107" s="1578">
        <f t="shared" si="9"/>
        <v>0</v>
      </c>
      <c r="F107" s="1579">
        <f t="shared" si="10"/>
        <v>0</v>
      </c>
      <c r="G107" s="1526">
        <f>当期計画!D106</f>
        <v>0</v>
      </c>
      <c r="H107" s="1515">
        <f>当期実績!D106</f>
        <v>0</v>
      </c>
      <c r="I107" s="1526">
        <f>当期計画!E106</f>
        <v>0</v>
      </c>
      <c r="J107" s="1515">
        <f>当期実績!E106</f>
        <v>0</v>
      </c>
      <c r="K107" s="1526">
        <f>当期計画!F106</f>
        <v>0</v>
      </c>
      <c r="L107" s="1515">
        <f>当期実績!F106</f>
        <v>0</v>
      </c>
      <c r="M107" s="1526">
        <f>当期計画!G106</f>
        <v>0</v>
      </c>
      <c r="N107" s="1515">
        <f>当期実績!G106</f>
        <v>0</v>
      </c>
      <c r="O107" s="1526">
        <f>当期計画!H106</f>
        <v>0</v>
      </c>
      <c r="P107" s="1515">
        <f>当期実績!H106</f>
        <v>0</v>
      </c>
      <c r="Q107" s="1526">
        <f>当期計画!I106</f>
        <v>0</v>
      </c>
      <c r="R107" s="1515">
        <f>当期実績!I106</f>
        <v>0</v>
      </c>
      <c r="S107" s="1526">
        <f>当期計画!J106</f>
        <v>0</v>
      </c>
      <c r="T107" s="1515">
        <f>当期実績!J106</f>
        <v>0</v>
      </c>
      <c r="U107" s="1526">
        <f>当期計画!K106</f>
        <v>0</v>
      </c>
      <c r="V107" s="1515">
        <f>当期実績!K106</f>
        <v>0</v>
      </c>
      <c r="W107" s="1526">
        <f>当期計画!L106</f>
        <v>0</v>
      </c>
      <c r="X107" s="1515">
        <f>当期実績!L106</f>
        <v>0</v>
      </c>
      <c r="Y107" s="1526">
        <f>当期計画!M106</f>
        <v>0</v>
      </c>
      <c r="Z107" s="1515">
        <f>当期実績!M106</f>
        <v>0</v>
      </c>
      <c r="AA107" s="1526">
        <f>当期計画!N106</f>
        <v>0</v>
      </c>
      <c r="AB107" s="1515">
        <f>当期実績!N106</f>
        <v>0</v>
      </c>
      <c r="AC107" s="1526">
        <f>当期計画!O106</f>
        <v>0</v>
      </c>
      <c r="AD107" s="1515">
        <f>当期実績!O106</f>
        <v>0</v>
      </c>
      <c r="AE107" s="1526">
        <f>当期計画!P106</f>
        <v>0</v>
      </c>
      <c r="AF107" s="1516">
        <f>当期実績!P106</f>
        <v>0</v>
      </c>
      <c r="AG107" s="1577">
        <f t="shared" si="11"/>
        <v>0</v>
      </c>
      <c r="AH107" s="1528">
        <f t="shared" ca="1" si="14"/>
        <v>0</v>
      </c>
      <c r="AI107" s="1528">
        <f t="shared" ca="1" si="12"/>
        <v>0</v>
      </c>
    </row>
    <row r="108" spans="2:35" ht="17.649999999999999" customHeight="1">
      <c r="B108" s="198"/>
      <c r="C108" s="1581" t="str">
        <f>IF(当期実績!C107="","",当期実績!C107)</f>
        <v/>
      </c>
      <c r="D108" s="1577">
        <f t="shared" si="13"/>
        <v>0</v>
      </c>
      <c r="E108" s="1578">
        <f t="shared" si="9"/>
        <v>0</v>
      </c>
      <c r="F108" s="1579">
        <f t="shared" si="10"/>
        <v>0</v>
      </c>
      <c r="G108" s="1526">
        <f>当期計画!D107</f>
        <v>0</v>
      </c>
      <c r="H108" s="1515">
        <f>当期実績!D107</f>
        <v>0</v>
      </c>
      <c r="I108" s="1526">
        <f>当期計画!E107</f>
        <v>0</v>
      </c>
      <c r="J108" s="1515">
        <f>当期実績!E107</f>
        <v>0</v>
      </c>
      <c r="K108" s="1526">
        <f>当期計画!F107</f>
        <v>0</v>
      </c>
      <c r="L108" s="1515">
        <f>当期実績!F107</f>
        <v>0</v>
      </c>
      <c r="M108" s="1526">
        <f>当期計画!G107</f>
        <v>0</v>
      </c>
      <c r="N108" s="1515">
        <f>当期実績!G107</f>
        <v>0</v>
      </c>
      <c r="O108" s="1526">
        <f>当期計画!H107</f>
        <v>0</v>
      </c>
      <c r="P108" s="1515">
        <f>当期実績!H107</f>
        <v>0</v>
      </c>
      <c r="Q108" s="1526">
        <f>当期計画!I107</f>
        <v>0</v>
      </c>
      <c r="R108" s="1515">
        <f>当期実績!I107</f>
        <v>0</v>
      </c>
      <c r="S108" s="1526">
        <f>当期計画!J107</f>
        <v>0</v>
      </c>
      <c r="T108" s="1515">
        <f>当期実績!J107</f>
        <v>0</v>
      </c>
      <c r="U108" s="1526">
        <f>当期計画!K107</f>
        <v>0</v>
      </c>
      <c r="V108" s="1515">
        <f>当期実績!K107</f>
        <v>0</v>
      </c>
      <c r="W108" s="1526">
        <f>当期計画!L107</f>
        <v>0</v>
      </c>
      <c r="X108" s="1515">
        <f>当期実績!L107</f>
        <v>0</v>
      </c>
      <c r="Y108" s="1526">
        <f>当期計画!M107</f>
        <v>0</v>
      </c>
      <c r="Z108" s="1515">
        <f>当期実績!M107</f>
        <v>0</v>
      </c>
      <c r="AA108" s="1526">
        <f>当期計画!N107</f>
        <v>0</v>
      </c>
      <c r="AB108" s="1515">
        <f>当期実績!N107</f>
        <v>0</v>
      </c>
      <c r="AC108" s="1526">
        <f>当期計画!O107</f>
        <v>0</v>
      </c>
      <c r="AD108" s="1515">
        <f>当期実績!O107</f>
        <v>0</v>
      </c>
      <c r="AE108" s="1526">
        <f>当期計画!P107</f>
        <v>0</v>
      </c>
      <c r="AF108" s="1516">
        <f>当期実績!P107</f>
        <v>0</v>
      </c>
      <c r="AG108" s="1577">
        <f t="shared" si="11"/>
        <v>0</v>
      </c>
      <c r="AH108" s="1528">
        <f t="shared" ca="1" si="14"/>
        <v>0</v>
      </c>
      <c r="AI108" s="1528">
        <f t="shared" ca="1" si="12"/>
        <v>0</v>
      </c>
    </row>
    <row r="109" spans="2:35" ht="17.649999999999999" customHeight="1">
      <c r="B109" s="198"/>
      <c r="C109" s="1715" t="str">
        <f>IF(当期実績!C108="","",当期実績!C108)</f>
        <v>営業外費用合計</v>
      </c>
      <c r="D109" s="1716">
        <f t="shared" si="13"/>
        <v>0</v>
      </c>
      <c r="E109" s="1717">
        <f t="shared" si="9"/>
        <v>0</v>
      </c>
      <c r="F109" s="1718">
        <f t="shared" si="10"/>
        <v>0</v>
      </c>
      <c r="G109" s="1698">
        <f>当期計画!D108</f>
        <v>0</v>
      </c>
      <c r="H109" s="1699">
        <f>当期実績!D108</f>
        <v>0</v>
      </c>
      <c r="I109" s="1698">
        <f>当期計画!E108</f>
        <v>0</v>
      </c>
      <c r="J109" s="1699">
        <f>当期実績!E108</f>
        <v>0</v>
      </c>
      <c r="K109" s="1698">
        <f>当期計画!F108</f>
        <v>0</v>
      </c>
      <c r="L109" s="1699">
        <f>当期実績!F108</f>
        <v>0</v>
      </c>
      <c r="M109" s="1698">
        <f>当期計画!G108</f>
        <v>0</v>
      </c>
      <c r="N109" s="1699">
        <f>当期実績!G108</f>
        <v>0</v>
      </c>
      <c r="O109" s="1698">
        <f>当期計画!H108</f>
        <v>0</v>
      </c>
      <c r="P109" s="1699">
        <f>当期実績!H108</f>
        <v>0</v>
      </c>
      <c r="Q109" s="1698">
        <f>当期計画!I108</f>
        <v>0</v>
      </c>
      <c r="R109" s="1699">
        <f>当期実績!I108</f>
        <v>0</v>
      </c>
      <c r="S109" s="1698">
        <f>当期計画!J108</f>
        <v>0</v>
      </c>
      <c r="T109" s="1699">
        <f>当期実績!J108</f>
        <v>0</v>
      </c>
      <c r="U109" s="1698">
        <f>当期計画!K108</f>
        <v>0</v>
      </c>
      <c r="V109" s="1699">
        <f>当期実績!K108</f>
        <v>0</v>
      </c>
      <c r="W109" s="1698">
        <f>当期計画!L108</f>
        <v>0</v>
      </c>
      <c r="X109" s="1699">
        <f>当期実績!L108</f>
        <v>0</v>
      </c>
      <c r="Y109" s="1698">
        <f>当期計画!M108</f>
        <v>0</v>
      </c>
      <c r="Z109" s="1699">
        <f>当期実績!M108</f>
        <v>0</v>
      </c>
      <c r="AA109" s="1698">
        <f>当期計画!N108</f>
        <v>0</v>
      </c>
      <c r="AB109" s="1699">
        <f>当期実績!N108</f>
        <v>0</v>
      </c>
      <c r="AC109" s="1698">
        <f>当期計画!O108</f>
        <v>0</v>
      </c>
      <c r="AD109" s="1699">
        <f>当期実績!O108</f>
        <v>0</v>
      </c>
      <c r="AE109" s="1698">
        <f>当期計画!P108</f>
        <v>0</v>
      </c>
      <c r="AF109" s="1700">
        <f>当期実績!P108</f>
        <v>0</v>
      </c>
      <c r="AG109" s="1701">
        <f t="shared" si="11"/>
        <v>0</v>
      </c>
      <c r="AH109" s="1702">
        <f t="shared" ca="1" si="14"/>
        <v>0</v>
      </c>
      <c r="AI109" s="1702">
        <f t="shared" ca="1" si="12"/>
        <v>0</v>
      </c>
    </row>
    <row r="110" spans="2:35" ht="17.649999999999999" customHeight="1">
      <c r="B110" s="198"/>
      <c r="C110" s="1719" t="str">
        <f>IF(当期実績!C109="","",当期実績!C109)</f>
        <v>経常損益金額</v>
      </c>
      <c r="D110" s="1716">
        <f t="shared" si="13"/>
        <v>0</v>
      </c>
      <c r="E110" s="1717">
        <f t="shared" si="9"/>
        <v>0</v>
      </c>
      <c r="F110" s="1718">
        <f t="shared" si="10"/>
        <v>0</v>
      </c>
      <c r="G110" s="1698">
        <f>当期計画!D109</f>
        <v>0</v>
      </c>
      <c r="H110" s="1699">
        <f>当期実績!D109</f>
        <v>0</v>
      </c>
      <c r="I110" s="1698">
        <f>当期計画!E109</f>
        <v>0</v>
      </c>
      <c r="J110" s="1699">
        <f>当期実績!E109</f>
        <v>0</v>
      </c>
      <c r="K110" s="1698">
        <f>当期計画!F109</f>
        <v>0</v>
      </c>
      <c r="L110" s="1699">
        <f>当期実績!F109</f>
        <v>0</v>
      </c>
      <c r="M110" s="1698">
        <f>当期計画!G109</f>
        <v>0</v>
      </c>
      <c r="N110" s="1699">
        <f>当期実績!G109</f>
        <v>0</v>
      </c>
      <c r="O110" s="1698">
        <f>当期計画!H109</f>
        <v>0</v>
      </c>
      <c r="P110" s="1699">
        <f>当期実績!H109</f>
        <v>0</v>
      </c>
      <c r="Q110" s="1698">
        <f>当期計画!I109</f>
        <v>0</v>
      </c>
      <c r="R110" s="1699">
        <f>当期実績!I109</f>
        <v>0</v>
      </c>
      <c r="S110" s="1698">
        <f>当期計画!J109</f>
        <v>0</v>
      </c>
      <c r="T110" s="1699">
        <f>当期実績!J109</f>
        <v>0</v>
      </c>
      <c r="U110" s="1698">
        <f>当期計画!K109</f>
        <v>0</v>
      </c>
      <c r="V110" s="1699">
        <f>当期実績!K109</f>
        <v>0</v>
      </c>
      <c r="W110" s="1698">
        <f>当期計画!L109</f>
        <v>0</v>
      </c>
      <c r="X110" s="1699">
        <f>当期実績!L109</f>
        <v>0</v>
      </c>
      <c r="Y110" s="1698">
        <f>当期計画!M109</f>
        <v>0</v>
      </c>
      <c r="Z110" s="1699">
        <f>当期実績!M109</f>
        <v>0</v>
      </c>
      <c r="AA110" s="1698">
        <f>当期計画!N109</f>
        <v>0</v>
      </c>
      <c r="AB110" s="1699">
        <f>当期実績!N109</f>
        <v>0</v>
      </c>
      <c r="AC110" s="1698">
        <f>当期計画!O109</f>
        <v>0</v>
      </c>
      <c r="AD110" s="1699">
        <f>当期実績!O109</f>
        <v>0</v>
      </c>
      <c r="AE110" s="1698">
        <f>当期計画!P109</f>
        <v>0</v>
      </c>
      <c r="AF110" s="1700">
        <f>当期実績!P109</f>
        <v>0</v>
      </c>
      <c r="AG110" s="1701">
        <f t="shared" si="11"/>
        <v>0</v>
      </c>
      <c r="AH110" s="1702">
        <f t="shared" ca="1" si="14"/>
        <v>0</v>
      </c>
      <c r="AI110" s="1702">
        <f t="shared" ca="1" si="12"/>
        <v>0</v>
      </c>
    </row>
    <row r="111" spans="2:35" ht="17.649999999999999" customHeight="1">
      <c r="B111" s="198"/>
      <c r="C111" s="1587" t="str">
        <f>IF(当期実績!C110="","",当期実績!C110)</f>
        <v>[特別利益]</v>
      </c>
      <c r="D111" s="1588">
        <f t="shared" si="13"/>
        <v>0</v>
      </c>
      <c r="E111" s="1589">
        <f t="shared" si="9"/>
        <v>0</v>
      </c>
      <c r="F111" s="1590">
        <f t="shared" si="10"/>
        <v>0</v>
      </c>
      <c r="G111" s="1543">
        <f>当期計画!D110</f>
        <v>0</v>
      </c>
      <c r="H111" s="1544">
        <f>当期実績!D110</f>
        <v>0</v>
      </c>
      <c r="I111" s="1543">
        <f>当期計画!E110</f>
        <v>0</v>
      </c>
      <c r="J111" s="1544">
        <f>当期実績!E110</f>
        <v>0</v>
      </c>
      <c r="K111" s="1543">
        <f>当期計画!F110</f>
        <v>0</v>
      </c>
      <c r="L111" s="1544">
        <f>当期実績!F110</f>
        <v>0</v>
      </c>
      <c r="M111" s="1543">
        <f>当期計画!G110</f>
        <v>0</v>
      </c>
      <c r="N111" s="1544">
        <f>当期実績!G110</f>
        <v>0</v>
      </c>
      <c r="O111" s="1543">
        <f>当期計画!H110</f>
        <v>0</v>
      </c>
      <c r="P111" s="1544">
        <f>当期実績!H110</f>
        <v>0</v>
      </c>
      <c r="Q111" s="1543">
        <f>当期計画!I110</f>
        <v>0</v>
      </c>
      <c r="R111" s="1544">
        <f>当期実績!I110</f>
        <v>0</v>
      </c>
      <c r="S111" s="1543">
        <f>当期計画!J110</f>
        <v>0</v>
      </c>
      <c r="T111" s="1544">
        <f>当期実績!J110</f>
        <v>0</v>
      </c>
      <c r="U111" s="1543">
        <f>当期計画!K110</f>
        <v>0</v>
      </c>
      <c r="V111" s="1544">
        <f>当期実績!K110</f>
        <v>0</v>
      </c>
      <c r="W111" s="1543">
        <f>当期計画!L110</f>
        <v>0</v>
      </c>
      <c r="X111" s="1544">
        <f>当期実績!L110</f>
        <v>0</v>
      </c>
      <c r="Y111" s="1543">
        <f>当期計画!M110</f>
        <v>0</v>
      </c>
      <c r="Z111" s="1544">
        <f>当期実績!M110</f>
        <v>0</v>
      </c>
      <c r="AA111" s="1543">
        <f>当期計画!N110</f>
        <v>0</v>
      </c>
      <c r="AB111" s="1544">
        <f>当期実績!N110</f>
        <v>0</v>
      </c>
      <c r="AC111" s="1543">
        <f>当期計画!O110</f>
        <v>0</v>
      </c>
      <c r="AD111" s="1544">
        <f>当期実績!O110</f>
        <v>0</v>
      </c>
      <c r="AE111" s="1543">
        <f>当期計画!P110</f>
        <v>0</v>
      </c>
      <c r="AF111" s="1695">
        <f>当期実績!P110</f>
        <v>0</v>
      </c>
      <c r="AG111" s="1696">
        <f t="shared" si="11"/>
        <v>0</v>
      </c>
      <c r="AH111" s="1547">
        <f t="shared" ca="1" si="14"/>
        <v>0</v>
      </c>
      <c r="AI111" s="1547">
        <f t="shared" ca="1" si="12"/>
        <v>0</v>
      </c>
    </row>
    <row r="112" spans="2:35" ht="17.649999999999999" customHeight="1">
      <c r="B112" s="198"/>
      <c r="C112" s="1581" t="str">
        <f>IF(当期実績!C111="","",当期実績!C111)</f>
        <v/>
      </c>
      <c r="D112" s="1591">
        <f t="shared" si="13"/>
        <v>0</v>
      </c>
      <c r="E112" s="1592">
        <f t="shared" si="9"/>
        <v>0</v>
      </c>
      <c r="F112" s="1593">
        <f t="shared" si="10"/>
        <v>0</v>
      </c>
      <c r="G112" s="1526">
        <f>当期計画!D111</f>
        <v>0</v>
      </c>
      <c r="H112" s="1515">
        <f>当期実績!D111</f>
        <v>0</v>
      </c>
      <c r="I112" s="1526">
        <f>当期計画!E111</f>
        <v>0</v>
      </c>
      <c r="J112" s="1515">
        <f>当期実績!E111</f>
        <v>0</v>
      </c>
      <c r="K112" s="1526">
        <f>当期計画!F111</f>
        <v>0</v>
      </c>
      <c r="L112" s="1515">
        <f>当期実績!F111</f>
        <v>0</v>
      </c>
      <c r="M112" s="1526">
        <f>当期計画!G111</f>
        <v>0</v>
      </c>
      <c r="N112" s="1515">
        <f>当期実績!G111</f>
        <v>0</v>
      </c>
      <c r="O112" s="1526">
        <f>当期計画!H111</f>
        <v>0</v>
      </c>
      <c r="P112" s="1515">
        <f>当期実績!H111</f>
        <v>0</v>
      </c>
      <c r="Q112" s="1526">
        <f>当期計画!I111</f>
        <v>0</v>
      </c>
      <c r="R112" s="1515">
        <f>当期実績!I111</f>
        <v>0</v>
      </c>
      <c r="S112" s="1526">
        <f>当期計画!J111</f>
        <v>0</v>
      </c>
      <c r="T112" s="1515">
        <f>当期実績!J111</f>
        <v>0</v>
      </c>
      <c r="U112" s="1526">
        <f>当期計画!K111</f>
        <v>0</v>
      </c>
      <c r="V112" s="1515">
        <f>当期実績!K111</f>
        <v>0</v>
      </c>
      <c r="W112" s="1526">
        <f>当期計画!L111</f>
        <v>0</v>
      </c>
      <c r="X112" s="1515">
        <f>当期実績!L111</f>
        <v>0</v>
      </c>
      <c r="Y112" s="1526">
        <f>当期計画!M111</f>
        <v>0</v>
      </c>
      <c r="Z112" s="1515">
        <f>当期実績!M111</f>
        <v>0</v>
      </c>
      <c r="AA112" s="1526">
        <f>当期計画!N111</f>
        <v>0</v>
      </c>
      <c r="AB112" s="1515">
        <f>当期実績!N111</f>
        <v>0</v>
      </c>
      <c r="AC112" s="1526">
        <f>当期計画!O111</f>
        <v>0</v>
      </c>
      <c r="AD112" s="1515">
        <f>当期実績!O111</f>
        <v>0</v>
      </c>
      <c r="AE112" s="1526">
        <f>当期計画!P111</f>
        <v>0</v>
      </c>
      <c r="AF112" s="1516">
        <f>当期実績!P111</f>
        <v>0</v>
      </c>
      <c r="AG112" s="1577">
        <f t="shared" si="11"/>
        <v>0</v>
      </c>
      <c r="AH112" s="1528">
        <f t="shared" ca="1" si="14"/>
        <v>0</v>
      </c>
      <c r="AI112" s="1528">
        <f t="shared" ca="1" si="12"/>
        <v>0</v>
      </c>
    </row>
    <row r="113" spans="2:35" ht="17.649999999999999" customHeight="1">
      <c r="B113" s="198"/>
      <c r="C113" s="1581" t="str">
        <f>IF(当期実績!C112="","",当期実績!C112)</f>
        <v/>
      </c>
      <c r="D113" s="1591">
        <f t="shared" si="13"/>
        <v>0</v>
      </c>
      <c r="E113" s="1592">
        <f t="shared" si="9"/>
        <v>0</v>
      </c>
      <c r="F113" s="1593">
        <f t="shared" si="10"/>
        <v>0</v>
      </c>
      <c r="G113" s="1526">
        <f>当期計画!D112</f>
        <v>0</v>
      </c>
      <c r="H113" s="1515">
        <f>当期実績!D112</f>
        <v>0</v>
      </c>
      <c r="I113" s="1526">
        <f>当期計画!E112</f>
        <v>0</v>
      </c>
      <c r="J113" s="1515">
        <f>当期実績!E112</f>
        <v>0</v>
      </c>
      <c r="K113" s="1526">
        <f>当期計画!F112</f>
        <v>0</v>
      </c>
      <c r="L113" s="1515">
        <f>当期実績!F112</f>
        <v>0</v>
      </c>
      <c r="M113" s="1526">
        <f>当期計画!G112</f>
        <v>0</v>
      </c>
      <c r="N113" s="1515">
        <f>当期実績!G112</f>
        <v>0</v>
      </c>
      <c r="O113" s="1526">
        <f>当期計画!H112</f>
        <v>0</v>
      </c>
      <c r="P113" s="1515">
        <f>当期実績!H112</f>
        <v>0</v>
      </c>
      <c r="Q113" s="1526">
        <f>当期計画!I112</f>
        <v>0</v>
      </c>
      <c r="R113" s="1515">
        <f>当期実績!I112</f>
        <v>0</v>
      </c>
      <c r="S113" s="1526">
        <f>当期計画!J112</f>
        <v>0</v>
      </c>
      <c r="T113" s="1515">
        <f>当期実績!J112</f>
        <v>0</v>
      </c>
      <c r="U113" s="1526">
        <f>当期計画!K112</f>
        <v>0</v>
      </c>
      <c r="V113" s="1515">
        <f>当期実績!K112</f>
        <v>0</v>
      </c>
      <c r="W113" s="1526">
        <f>当期計画!L112</f>
        <v>0</v>
      </c>
      <c r="X113" s="1515">
        <f>当期実績!L112</f>
        <v>0</v>
      </c>
      <c r="Y113" s="1526">
        <f>当期計画!M112</f>
        <v>0</v>
      </c>
      <c r="Z113" s="1515">
        <f>当期実績!M112</f>
        <v>0</v>
      </c>
      <c r="AA113" s="1526">
        <f>当期計画!N112</f>
        <v>0</v>
      </c>
      <c r="AB113" s="1515">
        <f>当期実績!N112</f>
        <v>0</v>
      </c>
      <c r="AC113" s="1526">
        <f>当期計画!O112</f>
        <v>0</v>
      </c>
      <c r="AD113" s="1515">
        <f>当期実績!O112</f>
        <v>0</v>
      </c>
      <c r="AE113" s="1526">
        <f>当期計画!P112</f>
        <v>0</v>
      </c>
      <c r="AF113" s="1516">
        <f>当期実績!P112</f>
        <v>0</v>
      </c>
      <c r="AG113" s="1577">
        <f t="shared" si="11"/>
        <v>0</v>
      </c>
      <c r="AH113" s="1528">
        <f t="shared" ca="1" si="14"/>
        <v>0</v>
      </c>
      <c r="AI113" s="1528">
        <f t="shared" ca="1" si="12"/>
        <v>0</v>
      </c>
    </row>
    <row r="114" spans="2:35" ht="17.649999999999999" customHeight="1">
      <c r="C114" s="1581" t="str">
        <f>IF(当期実績!C113="","",当期実績!C113)</f>
        <v/>
      </c>
      <c r="D114" s="1591">
        <f t="shared" si="13"/>
        <v>0</v>
      </c>
      <c r="E114" s="1592">
        <f t="shared" si="9"/>
        <v>0</v>
      </c>
      <c r="F114" s="1593">
        <f t="shared" si="10"/>
        <v>0</v>
      </c>
      <c r="G114" s="1526">
        <f>当期計画!D113</f>
        <v>0</v>
      </c>
      <c r="H114" s="1515">
        <f>当期実績!D113</f>
        <v>0</v>
      </c>
      <c r="I114" s="1526">
        <f>当期計画!E113</f>
        <v>0</v>
      </c>
      <c r="J114" s="1515">
        <f>当期実績!E113</f>
        <v>0</v>
      </c>
      <c r="K114" s="1526">
        <f>当期計画!F113</f>
        <v>0</v>
      </c>
      <c r="L114" s="1515">
        <f>当期実績!F113</f>
        <v>0</v>
      </c>
      <c r="M114" s="1526">
        <f>当期計画!G113</f>
        <v>0</v>
      </c>
      <c r="N114" s="1515">
        <f>当期実績!G113</f>
        <v>0</v>
      </c>
      <c r="O114" s="1526">
        <f>当期計画!H113</f>
        <v>0</v>
      </c>
      <c r="P114" s="1515">
        <f>当期実績!H113</f>
        <v>0</v>
      </c>
      <c r="Q114" s="1526">
        <f>当期計画!I113</f>
        <v>0</v>
      </c>
      <c r="R114" s="1515">
        <f>当期実績!I113</f>
        <v>0</v>
      </c>
      <c r="S114" s="1526">
        <f>当期計画!J113</f>
        <v>0</v>
      </c>
      <c r="T114" s="1515">
        <f>当期実績!J113</f>
        <v>0</v>
      </c>
      <c r="U114" s="1526">
        <f>当期計画!K113</f>
        <v>0</v>
      </c>
      <c r="V114" s="1515">
        <f>当期実績!K113</f>
        <v>0</v>
      </c>
      <c r="W114" s="1526">
        <f>当期計画!L113</f>
        <v>0</v>
      </c>
      <c r="X114" s="1515">
        <f>当期実績!L113</f>
        <v>0</v>
      </c>
      <c r="Y114" s="1526">
        <f>当期計画!M113</f>
        <v>0</v>
      </c>
      <c r="Z114" s="1515">
        <f>当期実績!M113</f>
        <v>0</v>
      </c>
      <c r="AA114" s="1526">
        <f>当期計画!N113</f>
        <v>0</v>
      </c>
      <c r="AB114" s="1515">
        <f>当期実績!N113</f>
        <v>0</v>
      </c>
      <c r="AC114" s="1526">
        <f>当期計画!O113</f>
        <v>0</v>
      </c>
      <c r="AD114" s="1515">
        <f>当期実績!O113</f>
        <v>0</v>
      </c>
      <c r="AE114" s="1526">
        <f>当期計画!P113</f>
        <v>0</v>
      </c>
      <c r="AF114" s="1516">
        <f>当期実績!P113</f>
        <v>0</v>
      </c>
      <c r="AG114" s="1577">
        <f t="shared" si="11"/>
        <v>0</v>
      </c>
      <c r="AH114" s="1528">
        <f t="shared" ca="1" si="14"/>
        <v>0</v>
      </c>
      <c r="AI114" s="1528">
        <f t="shared" ca="1" si="12"/>
        <v>0</v>
      </c>
    </row>
    <row r="115" spans="2:35" ht="17.649999999999999" customHeight="1">
      <c r="C115" s="1581" t="str">
        <f>IF(当期実績!C114="","",当期実績!C114)</f>
        <v/>
      </c>
      <c r="D115" s="1591">
        <f t="shared" si="13"/>
        <v>0</v>
      </c>
      <c r="E115" s="1592">
        <f t="shared" si="9"/>
        <v>0</v>
      </c>
      <c r="F115" s="1593">
        <f t="shared" si="10"/>
        <v>0</v>
      </c>
      <c r="G115" s="1526">
        <f>当期計画!D114</f>
        <v>0</v>
      </c>
      <c r="H115" s="1515">
        <f>当期実績!D114</f>
        <v>0</v>
      </c>
      <c r="I115" s="1526">
        <f>当期計画!E114</f>
        <v>0</v>
      </c>
      <c r="J115" s="1515">
        <f>当期実績!E114</f>
        <v>0</v>
      </c>
      <c r="K115" s="1526">
        <f>当期計画!F114</f>
        <v>0</v>
      </c>
      <c r="L115" s="1515">
        <f>当期実績!F114</f>
        <v>0</v>
      </c>
      <c r="M115" s="1526">
        <f>当期計画!G114</f>
        <v>0</v>
      </c>
      <c r="N115" s="1515">
        <f>当期実績!G114</f>
        <v>0</v>
      </c>
      <c r="O115" s="1526">
        <f>当期計画!H114</f>
        <v>0</v>
      </c>
      <c r="P115" s="1515">
        <f>当期実績!H114</f>
        <v>0</v>
      </c>
      <c r="Q115" s="1526">
        <f>当期計画!I114</f>
        <v>0</v>
      </c>
      <c r="R115" s="1515">
        <f>当期実績!I114</f>
        <v>0</v>
      </c>
      <c r="S115" s="1526">
        <f>当期計画!J114</f>
        <v>0</v>
      </c>
      <c r="T115" s="1515">
        <f>当期実績!J114</f>
        <v>0</v>
      </c>
      <c r="U115" s="1526">
        <f>当期計画!K114</f>
        <v>0</v>
      </c>
      <c r="V115" s="1515">
        <f>当期実績!K114</f>
        <v>0</v>
      </c>
      <c r="W115" s="1526">
        <f>当期計画!L114</f>
        <v>0</v>
      </c>
      <c r="X115" s="1515">
        <f>当期実績!L114</f>
        <v>0</v>
      </c>
      <c r="Y115" s="1526">
        <f>当期計画!M114</f>
        <v>0</v>
      </c>
      <c r="Z115" s="1515">
        <f>当期実績!M114</f>
        <v>0</v>
      </c>
      <c r="AA115" s="1526">
        <f>当期計画!N114</f>
        <v>0</v>
      </c>
      <c r="AB115" s="1515">
        <f>当期実績!N114</f>
        <v>0</v>
      </c>
      <c r="AC115" s="1526">
        <f>当期計画!O114</f>
        <v>0</v>
      </c>
      <c r="AD115" s="1515">
        <f>当期実績!O114</f>
        <v>0</v>
      </c>
      <c r="AE115" s="1526">
        <f>当期計画!P114</f>
        <v>0</v>
      </c>
      <c r="AF115" s="1516">
        <f>当期実績!P114</f>
        <v>0</v>
      </c>
      <c r="AG115" s="1577">
        <f t="shared" si="11"/>
        <v>0</v>
      </c>
      <c r="AH115" s="1528">
        <f t="shared" ca="1" si="14"/>
        <v>0</v>
      </c>
      <c r="AI115" s="1528">
        <f t="shared" ca="1" si="12"/>
        <v>0</v>
      </c>
    </row>
    <row r="116" spans="2:35" ht="17.649999999999999" customHeight="1">
      <c r="C116" s="1581" t="str">
        <f>IF(当期実績!C115="","",当期実績!C115)</f>
        <v/>
      </c>
      <c r="D116" s="1591">
        <f t="shared" si="13"/>
        <v>0</v>
      </c>
      <c r="E116" s="1592">
        <f t="shared" si="9"/>
        <v>0</v>
      </c>
      <c r="F116" s="1593">
        <f t="shared" si="10"/>
        <v>0</v>
      </c>
      <c r="G116" s="1526">
        <f>当期計画!D115</f>
        <v>0</v>
      </c>
      <c r="H116" s="1515">
        <f>当期実績!D115</f>
        <v>0</v>
      </c>
      <c r="I116" s="1526">
        <f>当期計画!E115</f>
        <v>0</v>
      </c>
      <c r="J116" s="1515">
        <f>当期実績!E115</f>
        <v>0</v>
      </c>
      <c r="K116" s="1526">
        <f>当期計画!F115</f>
        <v>0</v>
      </c>
      <c r="L116" s="1515">
        <f>当期実績!F115</f>
        <v>0</v>
      </c>
      <c r="M116" s="1526">
        <f>当期計画!G115</f>
        <v>0</v>
      </c>
      <c r="N116" s="1515">
        <f>当期実績!G115</f>
        <v>0</v>
      </c>
      <c r="O116" s="1526">
        <f>当期計画!H115</f>
        <v>0</v>
      </c>
      <c r="P116" s="1515">
        <f>当期実績!H115</f>
        <v>0</v>
      </c>
      <c r="Q116" s="1526">
        <f>当期計画!I115</f>
        <v>0</v>
      </c>
      <c r="R116" s="1515">
        <f>当期実績!I115</f>
        <v>0</v>
      </c>
      <c r="S116" s="1526">
        <f>当期計画!J115</f>
        <v>0</v>
      </c>
      <c r="T116" s="1515">
        <f>当期実績!J115</f>
        <v>0</v>
      </c>
      <c r="U116" s="1526">
        <f>当期計画!K115</f>
        <v>0</v>
      </c>
      <c r="V116" s="1515">
        <f>当期実績!K115</f>
        <v>0</v>
      </c>
      <c r="W116" s="1526">
        <f>当期計画!L115</f>
        <v>0</v>
      </c>
      <c r="X116" s="1515">
        <f>当期実績!L115</f>
        <v>0</v>
      </c>
      <c r="Y116" s="1526">
        <f>当期計画!M115</f>
        <v>0</v>
      </c>
      <c r="Z116" s="1515">
        <f>当期実績!M115</f>
        <v>0</v>
      </c>
      <c r="AA116" s="1526">
        <f>当期計画!N115</f>
        <v>0</v>
      </c>
      <c r="AB116" s="1515">
        <f>当期実績!N115</f>
        <v>0</v>
      </c>
      <c r="AC116" s="1526">
        <f>当期計画!O115</f>
        <v>0</v>
      </c>
      <c r="AD116" s="1515">
        <f>当期実績!O115</f>
        <v>0</v>
      </c>
      <c r="AE116" s="1526">
        <f>当期計画!P115</f>
        <v>0</v>
      </c>
      <c r="AF116" s="1516">
        <f>当期実績!P115</f>
        <v>0</v>
      </c>
      <c r="AG116" s="1577">
        <f t="shared" si="11"/>
        <v>0</v>
      </c>
      <c r="AH116" s="1528">
        <f t="shared" ca="1" si="14"/>
        <v>0</v>
      </c>
      <c r="AI116" s="1528">
        <f t="shared" ca="1" si="12"/>
        <v>0</v>
      </c>
    </row>
    <row r="117" spans="2:35" ht="17.649999999999999" customHeight="1">
      <c r="C117" s="1715" t="str">
        <f>IF(当期実績!C116="","",当期実績!C116)</f>
        <v>特別利益合計</v>
      </c>
      <c r="D117" s="1716">
        <f t="shared" si="13"/>
        <v>0</v>
      </c>
      <c r="E117" s="1717">
        <f t="shared" si="9"/>
        <v>0</v>
      </c>
      <c r="F117" s="1718">
        <f t="shared" si="10"/>
        <v>0</v>
      </c>
      <c r="G117" s="1698">
        <f>当期計画!D116</f>
        <v>0</v>
      </c>
      <c r="H117" s="1699">
        <f>当期実績!D116</f>
        <v>0</v>
      </c>
      <c r="I117" s="1698">
        <f>当期計画!E116</f>
        <v>0</v>
      </c>
      <c r="J117" s="1699">
        <f>当期実績!E116</f>
        <v>0</v>
      </c>
      <c r="K117" s="1698">
        <f>当期計画!F116</f>
        <v>0</v>
      </c>
      <c r="L117" s="1699">
        <f>当期実績!F116</f>
        <v>0</v>
      </c>
      <c r="M117" s="1698">
        <f>当期計画!G116</f>
        <v>0</v>
      </c>
      <c r="N117" s="1699">
        <f>当期実績!G116</f>
        <v>0</v>
      </c>
      <c r="O117" s="1698">
        <f>当期計画!H116</f>
        <v>0</v>
      </c>
      <c r="P117" s="1699">
        <f>当期実績!H116</f>
        <v>0</v>
      </c>
      <c r="Q117" s="1698">
        <f>当期計画!I116</f>
        <v>0</v>
      </c>
      <c r="R117" s="1699">
        <f>当期実績!I116</f>
        <v>0</v>
      </c>
      <c r="S117" s="1698">
        <f>当期計画!J116</f>
        <v>0</v>
      </c>
      <c r="T117" s="1699">
        <f>当期実績!J116</f>
        <v>0</v>
      </c>
      <c r="U117" s="1698">
        <f>当期計画!K116</f>
        <v>0</v>
      </c>
      <c r="V117" s="1699">
        <f>当期実績!K116</f>
        <v>0</v>
      </c>
      <c r="W117" s="1698">
        <f>当期計画!L116</f>
        <v>0</v>
      </c>
      <c r="X117" s="1699">
        <f>当期実績!L116</f>
        <v>0</v>
      </c>
      <c r="Y117" s="1698">
        <f>当期計画!M116</f>
        <v>0</v>
      </c>
      <c r="Z117" s="1699">
        <f>当期実績!M116</f>
        <v>0</v>
      </c>
      <c r="AA117" s="1698">
        <f>当期計画!N116</f>
        <v>0</v>
      </c>
      <c r="AB117" s="1699">
        <f>当期実績!N116</f>
        <v>0</v>
      </c>
      <c r="AC117" s="1698">
        <f>当期計画!O116</f>
        <v>0</v>
      </c>
      <c r="AD117" s="1699">
        <f>当期実績!O116</f>
        <v>0</v>
      </c>
      <c r="AE117" s="1698">
        <f>当期計画!P116</f>
        <v>0</v>
      </c>
      <c r="AF117" s="1700">
        <f>当期実績!P116</f>
        <v>0</v>
      </c>
      <c r="AG117" s="1701">
        <f t="shared" si="11"/>
        <v>0</v>
      </c>
      <c r="AH117" s="1702">
        <f t="shared" ca="1" si="14"/>
        <v>0</v>
      </c>
      <c r="AI117" s="1702">
        <f t="shared" ca="1" si="12"/>
        <v>0</v>
      </c>
    </row>
    <row r="118" spans="2:35" s="1295" customFormat="1" ht="17.649999999999999" customHeight="1">
      <c r="C118" s="1594" t="str">
        <f>IF(当期実績!C117="","",当期実績!C117)</f>
        <v>[特別損失]</v>
      </c>
      <c r="D118" s="1595">
        <f t="shared" si="13"/>
        <v>0</v>
      </c>
      <c r="E118" s="1596">
        <f t="shared" si="9"/>
        <v>0</v>
      </c>
      <c r="F118" s="1597">
        <f t="shared" si="10"/>
        <v>0</v>
      </c>
      <c r="G118" s="1543">
        <f>当期計画!D117</f>
        <v>0</v>
      </c>
      <c r="H118" s="1544">
        <f>当期実績!D117</f>
        <v>0</v>
      </c>
      <c r="I118" s="1543">
        <f>当期計画!E117</f>
        <v>0</v>
      </c>
      <c r="J118" s="1544">
        <f>当期実績!E117</f>
        <v>0</v>
      </c>
      <c r="K118" s="1543">
        <f>当期計画!F117</f>
        <v>0</v>
      </c>
      <c r="L118" s="1544">
        <f>当期実績!F117</f>
        <v>0</v>
      </c>
      <c r="M118" s="1543">
        <f>当期計画!G117</f>
        <v>0</v>
      </c>
      <c r="N118" s="1544">
        <f>当期実績!G117</f>
        <v>0</v>
      </c>
      <c r="O118" s="1543">
        <f>当期計画!H117</f>
        <v>0</v>
      </c>
      <c r="P118" s="1544">
        <f>当期実績!H117</f>
        <v>0</v>
      </c>
      <c r="Q118" s="1543">
        <f>当期計画!I117</f>
        <v>0</v>
      </c>
      <c r="R118" s="1544">
        <f>当期実績!I117</f>
        <v>0</v>
      </c>
      <c r="S118" s="1543">
        <f>当期計画!J117</f>
        <v>0</v>
      </c>
      <c r="T118" s="1544">
        <f>当期実績!J117</f>
        <v>0</v>
      </c>
      <c r="U118" s="1543">
        <f>当期計画!K117</f>
        <v>0</v>
      </c>
      <c r="V118" s="1544">
        <f>当期実績!K117</f>
        <v>0</v>
      </c>
      <c r="W118" s="1543">
        <f>当期計画!L117</f>
        <v>0</v>
      </c>
      <c r="X118" s="1544">
        <f>当期実績!L117</f>
        <v>0</v>
      </c>
      <c r="Y118" s="1543">
        <f>当期計画!M117</f>
        <v>0</v>
      </c>
      <c r="Z118" s="1544">
        <f>当期実績!M117</f>
        <v>0</v>
      </c>
      <c r="AA118" s="1543">
        <f>当期計画!N117</f>
        <v>0</v>
      </c>
      <c r="AB118" s="1544">
        <f>当期実績!N117</f>
        <v>0</v>
      </c>
      <c r="AC118" s="1543">
        <f>当期計画!O117</f>
        <v>0</v>
      </c>
      <c r="AD118" s="1544">
        <f>当期実績!O117</f>
        <v>0</v>
      </c>
      <c r="AE118" s="1543">
        <f>当期計画!P117</f>
        <v>0</v>
      </c>
      <c r="AF118" s="1695">
        <f>当期実績!P117</f>
        <v>0</v>
      </c>
      <c r="AG118" s="1696">
        <f t="shared" si="11"/>
        <v>0</v>
      </c>
      <c r="AH118" s="1547">
        <f t="shared" ca="1" si="14"/>
        <v>0</v>
      </c>
      <c r="AI118" s="1547">
        <f t="shared" ca="1" si="12"/>
        <v>0</v>
      </c>
    </row>
    <row r="119" spans="2:35" ht="17.649999999999999" customHeight="1">
      <c r="C119" s="1581" t="str">
        <f>IF(当期実績!C118="","",当期実績!C118)</f>
        <v/>
      </c>
      <c r="D119" s="1598">
        <f t="shared" si="13"/>
        <v>0</v>
      </c>
      <c r="E119" s="1599">
        <f t="shared" si="9"/>
        <v>0</v>
      </c>
      <c r="F119" s="1600">
        <f t="shared" si="10"/>
        <v>0</v>
      </c>
      <c r="G119" s="1526">
        <f>当期計画!D118</f>
        <v>0</v>
      </c>
      <c r="H119" s="1515">
        <f>当期実績!D118</f>
        <v>0</v>
      </c>
      <c r="I119" s="1526">
        <f>当期計画!E118</f>
        <v>0</v>
      </c>
      <c r="J119" s="1515">
        <f>当期実績!E118</f>
        <v>0</v>
      </c>
      <c r="K119" s="1526">
        <f>当期計画!F118</f>
        <v>0</v>
      </c>
      <c r="L119" s="1515">
        <f>当期実績!F118</f>
        <v>0</v>
      </c>
      <c r="M119" s="1526">
        <f>当期計画!G118</f>
        <v>0</v>
      </c>
      <c r="N119" s="1515">
        <f>当期実績!G118</f>
        <v>0</v>
      </c>
      <c r="O119" s="1526">
        <f>当期計画!H118</f>
        <v>0</v>
      </c>
      <c r="P119" s="1515">
        <f>当期実績!H118</f>
        <v>0</v>
      </c>
      <c r="Q119" s="1526">
        <f>当期計画!I118</f>
        <v>0</v>
      </c>
      <c r="R119" s="1515">
        <f>当期実績!I118</f>
        <v>0</v>
      </c>
      <c r="S119" s="1526">
        <f>当期計画!J118</f>
        <v>0</v>
      </c>
      <c r="T119" s="1515">
        <f>当期実績!J118</f>
        <v>0</v>
      </c>
      <c r="U119" s="1526">
        <f>当期計画!K118</f>
        <v>0</v>
      </c>
      <c r="V119" s="1515">
        <f>当期実績!K118</f>
        <v>0</v>
      </c>
      <c r="W119" s="1526">
        <f>当期計画!L118</f>
        <v>0</v>
      </c>
      <c r="X119" s="1515">
        <f>当期実績!L118</f>
        <v>0</v>
      </c>
      <c r="Y119" s="1526">
        <f>当期計画!M118</f>
        <v>0</v>
      </c>
      <c r="Z119" s="1515">
        <f>当期実績!M118</f>
        <v>0</v>
      </c>
      <c r="AA119" s="1526">
        <f>当期計画!N118</f>
        <v>0</v>
      </c>
      <c r="AB119" s="1515">
        <f>当期実績!N118</f>
        <v>0</v>
      </c>
      <c r="AC119" s="1526">
        <f>当期計画!O118</f>
        <v>0</v>
      </c>
      <c r="AD119" s="1515">
        <f>当期実績!O118</f>
        <v>0</v>
      </c>
      <c r="AE119" s="1526">
        <f>当期計画!P118</f>
        <v>0</v>
      </c>
      <c r="AF119" s="1516">
        <f>当期実績!P118</f>
        <v>0</v>
      </c>
      <c r="AG119" s="1577">
        <f t="shared" si="11"/>
        <v>0</v>
      </c>
      <c r="AH119" s="1528">
        <f t="shared" ca="1" si="14"/>
        <v>0</v>
      </c>
      <c r="AI119" s="1528">
        <f t="shared" ca="1" si="12"/>
        <v>0</v>
      </c>
    </row>
    <row r="120" spans="2:35" ht="17.649999999999999" customHeight="1">
      <c r="C120" s="1581" t="str">
        <f>IF(当期実績!C119="","",当期実績!C119)</f>
        <v/>
      </c>
      <c r="D120" s="1598">
        <f t="shared" si="13"/>
        <v>0</v>
      </c>
      <c r="E120" s="1599">
        <f t="shared" si="9"/>
        <v>0</v>
      </c>
      <c r="F120" s="1600">
        <f t="shared" si="10"/>
        <v>0</v>
      </c>
      <c r="G120" s="1526">
        <f>当期計画!D119</f>
        <v>0</v>
      </c>
      <c r="H120" s="1515">
        <f>当期実績!D119</f>
        <v>0</v>
      </c>
      <c r="I120" s="1526">
        <f>当期計画!E119</f>
        <v>0</v>
      </c>
      <c r="J120" s="1515">
        <f>当期実績!E119</f>
        <v>0</v>
      </c>
      <c r="K120" s="1526">
        <f>当期計画!F119</f>
        <v>0</v>
      </c>
      <c r="L120" s="1515">
        <f>当期実績!F119</f>
        <v>0</v>
      </c>
      <c r="M120" s="1526">
        <f>当期計画!G119</f>
        <v>0</v>
      </c>
      <c r="N120" s="1515">
        <f>当期実績!G119</f>
        <v>0</v>
      </c>
      <c r="O120" s="1526">
        <f>当期計画!H119</f>
        <v>0</v>
      </c>
      <c r="P120" s="1515">
        <f>当期実績!H119</f>
        <v>0</v>
      </c>
      <c r="Q120" s="1526">
        <f>当期計画!I119</f>
        <v>0</v>
      </c>
      <c r="R120" s="1515">
        <f>当期実績!I119</f>
        <v>0</v>
      </c>
      <c r="S120" s="1526">
        <f>当期計画!J119</f>
        <v>0</v>
      </c>
      <c r="T120" s="1515">
        <f>当期実績!J119</f>
        <v>0</v>
      </c>
      <c r="U120" s="1526">
        <f>当期計画!K119</f>
        <v>0</v>
      </c>
      <c r="V120" s="1515">
        <f>当期実績!K119</f>
        <v>0</v>
      </c>
      <c r="W120" s="1526">
        <f>当期計画!L119</f>
        <v>0</v>
      </c>
      <c r="X120" s="1515">
        <f>当期実績!L119</f>
        <v>0</v>
      </c>
      <c r="Y120" s="1526">
        <f>当期計画!M119</f>
        <v>0</v>
      </c>
      <c r="Z120" s="1515">
        <f>当期実績!M119</f>
        <v>0</v>
      </c>
      <c r="AA120" s="1526">
        <f>当期計画!N119</f>
        <v>0</v>
      </c>
      <c r="AB120" s="1515">
        <f>当期実績!N119</f>
        <v>0</v>
      </c>
      <c r="AC120" s="1526">
        <f>当期計画!O119</f>
        <v>0</v>
      </c>
      <c r="AD120" s="1515">
        <f>当期実績!O119</f>
        <v>0</v>
      </c>
      <c r="AE120" s="1526">
        <f>当期計画!P119</f>
        <v>0</v>
      </c>
      <c r="AF120" s="1516">
        <f>当期実績!P119</f>
        <v>0</v>
      </c>
      <c r="AG120" s="1577">
        <f t="shared" si="11"/>
        <v>0</v>
      </c>
      <c r="AH120" s="1528">
        <f t="shared" ca="1" si="14"/>
        <v>0</v>
      </c>
      <c r="AI120" s="1528">
        <f t="shared" ca="1" si="12"/>
        <v>0</v>
      </c>
    </row>
    <row r="121" spans="2:35" ht="17.649999999999999" customHeight="1">
      <c r="C121" s="1581" t="str">
        <f>IF(当期実績!C120="","",当期実績!C120)</f>
        <v/>
      </c>
      <c r="D121" s="1591">
        <f t="shared" si="13"/>
        <v>0</v>
      </c>
      <c r="E121" s="1592">
        <f t="shared" si="9"/>
        <v>0</v>
      </c>
      <c r="F121" s="1593">
        <f t="shared" si="10"/>
        <v>0</v>
      </c>
      <c r="G121" s="1526">
        <f>当期計画!D120</f>
        <v>0</v>
      </c>
      <c r="H121" s="1515">
        <f>当期実績!D120</f>
        <v>0</v>
      </c>
      <c r="I121" s="1526">
        <f>当期計画!E120</f>
        <v>0</v>
      </c>
      <c r="J121" s="1515">
        <f>当期実績!E120</f>
        <v>0</v>
      </c>
      <c r="K121" s="1526">
        <f>当期計画!F120</f>
        <v>0</v>
      </c>
      <c r="L121" s="1515">
        <f>当期実績!F120</f>
        <v>0</v>
      </c>
      <c r="M121" s="1526">
        <f>当期計画!G120</f>
        <v>0</v>
      </c>
      <c r="N121" s="1515">
        <f>当期実績!G120</f>
        <v>0</v>
      </c>
      <c r="O121" s="1526">
        <f>当期計画!H120</f>
        <v>0</v>
      </c>
      <c r="P121" s="1515">
        <f>当期実績!H120</f>
        <v>0</v>
      </c>
      <c r="Q121" s="1526">
        <f>当期計画!I120</f>
        <v>0</v>
      </c>
      <c r="R121" s="1515">
        <f>当期実績!I120</f>
        <v>0</v>
      </c>
      <c r="S121" s="1526">
        <f>当期計画!J120</f>
        <v>0</v>
      </c>
      <c r="T121" s="1515">
        <f>当期実績!J120</f>
        <v>0</v>
      </c>
      <c r="U121" s="1526">
        <f>当期計画!K120</f>
        <v>0</v>
      </c>
      <c r="V121" s="1515">
        <f>当期実績!K120</f>
        <v>0</v>
      </c>
      <c r="W121" s="1526">
        <f>当期計画!L120</f>
        <v>0</v>
      </c>
      <c r="X121" s="1515">
        <f>当期実績!L120</f>
        <v>0</v>
      </c>
      <c r="Y121" s="1526">
        <f>当期計画!M120</f>
        <v>0</v>
      </c>
      <c r="Z121" s="1515">
        <f>当期実績!M120</f>
        <v>0</v>
      </c>
      <c r="AA121" s="1526">
        <f>当期計画!N120</f>
        <v>0</v>
      </c>
      <c r="AB121" s="1515">
        <f>当期実績!N120</f>
        <v>0</v>
      </c>
      <c r="AC121" s="1526">
        <f>当期計画!O120</f>
        <v>0</v>
      </c>
      <c r="AD121" s="1515">
        <f>当期実績!O120</f>
        <v>0</v>
      </c>
      <c r="AE121" s="1526">
        <f>当期計画!P120</f>
        <v>0</v>
      </c>
      <c r="AF121" s="1516">
        <f>当期実績!P120</f>
        <v>0</v>
      </c>
      <c r="AG121" s="1577">
        <f t="shared" si="11"/>
        <v>0</v>
      </c>
      <c r="AH121" s="1528">
        <f t="shared" ca="1" si="14"/>
        <v>0</v>
      </c>
      <c r="AI121" s="1528">
        <f t="shared" ca="1" si="12"/>
        <v>0</v>
      </c>
    </row>
    <row r="122" spans="2:35" ht="17.649999999999999" customHeight="1">
      <c r="C122" s="1581" t="str">
        <f>IF(当期実績!C121="","",当期実績!C121)</f>
        <v/>
      </c>
      <c r="D122" s="1591">
        <f t="shared" si="13"/>
        <v>0</v>
      </c>
      <c r="E122" s="1592">
        <f t="shared" si="9"/>
        <v>0</v>
      </c>
      <c r="F122" s="1593">
        <f t="shared" si="10"/>
        <v>0</v>
      </c>
      <c r="G122" s="1526">
        <f>当期計画!D121</f>
        <v>0</v>
      </c>
      <c r="H122" s="1515">
        <f>当期実績!D121</f>
        <v>0</v>
      </c>
      <c r="I122" s="1526">
        <f>当期計画!E121</f>
        <v>0</v>
      </c>
      <c r="J122" s="1515">
        <f>当期実績!E121</f>
        <v>0</v>
      </c>
      <c r="K122" s="1526">
        <f>当期計画!F121</f>
        <v>0</v>
      </c>
      <c r="L122" s="1515">
        <f>当期実績!F121</f>
        <v>0</v>
      </c>
      <c r="M122" s="1526">
        <f>当期計画!G121</f>
        <v>0</v>
      </c>
      <c r="N122" s="1515">
        <f>当期実績!G121</f>
        <v>0</v>
      </c>
      <c r="O122" s="1526">
        <f>当期計画!H121</f>
        <v>0</v>
      </c>
      <c r="P122" s="1515">
        <f>当期実績!H121</f>
        <v>0</v>
      </c>
      <c r="Q122" s="1526">
        <f>当期計画!I121</f>
        <v>0</v>
      </c>
      <c r="R122" s="1515">
        <f>当期実績!I121</f>
        <v>0</v>
      </c>
      <c r="S122" s="1526">
        <f>当期計画!J121</f>
        <v>0</v>
      </c>
      <c r="T122" s="1515">
        <f>当期実績!J121</f>
        <v>0</v>
      </c>
      <c r="U122" s="1526">
        <f>当期計画!K121</f>
        <v>0</v>
      </c>
      <c r="V122" s="1515">
        <f>当期実績!K121</f>
        <v>0</v>
      </c>
      <c r="W122" s="1526">
        <f>当期計画!L121</f>
        <v>0</v>
      </c>
      <c r="X122" s="1515">
        <f>当期実績!L121</f>
        <v>0</v>
      </c>
      <c r="Y122" s="1526">
        <f>当期計画!M121</f>
        <v>0</v>
      </c>
      <c r="Z122" s="1515">
        <f>当期実績!M121</f>
        <v>0</v>
      </c>
      <c r="AA122" s="1526">
        <f>当期計画!N121</f>
        <v>0</v>
      </c>
      <c r="AB122" s="1515">
        <f>当期実績!N121</f>
        <v>0</v>
      </c>
      <c r="AC122" s="1526">
        <f>当期計画!O121</f>
        <v>0</v>
      </c>
      <c r="AD122" s="1515">
        <f>当期実績!O121</f>
        <v>0</v>
      </c>
      <c r="AE122" s="1526">
        <f>当期計画!P121</f>
        <v>0</v>
      </c>
      <c r="AF122" s="1516">
        <f>当期実績!P121</f>
        <v>0</v>
      </c>
      <c r="AG122" s="1577">
        <f t="shared" si="11"/>
        <v>0</v>
      </c>
      <c r="AH122" s="1528">
        <f t="shared" ca="1" si="14"/>
        <v>0</v>
      </c>
      <c r="AI122" s="1528">
        <f t="shared" ca="1" si="12"/>
        <v>0</v>
      </c>
    </row>
    <row r="123" spans="2:35" ht="17.649999999999999" customHeight="1">
      <c r="C123" s="1581" t="str">
        <f>IF(当期実績!C122="","",当期実績!C122)</f>
        <v/>
      </c>
      <c r="D123" s="1591">
        <f t="shared" si="13"/>
        <v>0</v>
      </c>
      <c r="E123" s="1592">
        <f t="shared" si="9"/>
        <v>0</v>
      </c>
      <c r="F123" s="1593">
        <f t="shared" si="10"/>
        <v>0</v>
      </c>
      <c r="G123" s="1526">
        <f>当期計画!D122</f>
        <v>0</v>
      </c>
      <c r="H123" s="1515">
        <f>当期実績!D122</f>
        <v>0</v>
      </c>
      <c r="I123" s="1526">
        <f>当期計画!E122</f>
        <v>0</v>
      </c>
      <c r="J123" s="1515">
        <f>当期実績!E122</f>
        <v>0</v>
      </c>
      <c r="K123" s="1526">
        <f>当期計画!F122</f>
        <v>0</v>
      </c>
      <c r="L123" s="1515">
        <f>当期実績!F122</f>
        <v>0</v>
      </c>
      <c r="M123" s="1526">
        <f>当期計画!G122</f>
        <v>0</v>
      </c>
      <c r="N123" s="1515">
        <f>当期実績!G122</f>
        <v>0</v>
      </c>
      <c r="O123" s="1526">
        <f>当期計画!H122</f>
        <v>0</v>
      </c>
      <c r="P123" s="1515">
        <f>当期実績!H122</f>
        <v>0</v>
      </c>
      <c r="Q123" s="1526">
        <f>当期計画!I122</f>
        <v>0</v>
      </c>
      <c r="R123" s="1515">
        <f>当期実績!I122</f>
        <v>0</v>
      </c>
      <c r="S123" s="1526">
        <f>当期計画!J122</f>
        <v>0</v>
      </c>
      <c r="T123" s="1515">
        <f>当期実績!J122</f>
        <v>0</v>
      </c>
      <c r="U123" s="1526">
        <f>当期計画!K122</f>
        <v>0</v>
      </c>
      <c r="V123" s="1515">
        <f>当期実績!K122</f>
        <v>0</v>
      </c>
      <c r="W123" s="1526">
        <f>当期計画!L122</f>
        <v>0</v>
      </c>
      <c r="X123" s="1515">
        <f>当期実績!L122</f>
        <v>0</v>
      </c>
      <c r="Y123" s="1526">
        <f>当期計画!M122</f>
        <v>0</v>
      </c>
      <c r="Z123" s="1515">
        <f>当期実績!M122</f>
        <v>0</v>
      </c>
      <c r="AA123" s="1526">
        <f>当期計画!N122</f>
        <v>0</v>
      </c>
      <c r="AB123" s="1515">
        <f>当期実績!N122</f>
        <v>0</v>
      </c>
      <c r="AC123" s="1526">
        <f>当期計画!O122</f>
        <v>0</v>
      </c>
      <c r="AD123" s="1515">
        <f>当期実績!O122</f>
        <v>0</v>
      </c>
      <c r="AE123" s="1526">
        <f>当期計画!P122</f>
        <v>0</v>
      </c>
      <c r="AF123" s="1516">
        <f>当期実績!P122</f>
        <v>0</v>
      </c>
      <c r="AG123" s="1577">
        <f t="shared" si="11"/>
        <v>0</v>
      </c>
      <c r="AH123" s="1528">
        <f t="shared" ca="1" si="14"/>
        <v>0</v>
      </c>
      <c r="AI123" s="1528">
        <f t="shared" ca="1" si="12"/>
        <v>0</v>
      </c>
    </row>
    <row r="124" spans="2:35" ht="17.649999999999999" customHeight="1" thickBot="1">
      <c r="C124" s="1720" t="str">
        <f>IF(当期実績!C123="","",当期実績!C123)</f>
        <v>特別損失合計</v>
      </c>
      <c r="D124" s="1721">
        <f t="shared" si="13"/>
        <v>0</v>
      </c>
      <c r="E124" s="1722">
        <f t="shared" si="9"/>
        <v>0</v>
      </c>
      <c r="F124" s="1723">
        <f t="shared" si="10"/>
        <v>0</v>
      </c>
      <c r="G124" s="1724">
        <f>当期計画!D123</f>
        <v>0</v>
      </c>
      <c r="H124" s="1725">
        <f>当期実績!D123</f>
        <v>0</v>
      </c>
      <c r="I124" s="1724">
        <f>当期計画!E123</f>
        <v>0</v>
      </c>
      <c r="J124" s="1725">
        <f>当期実績!E123</f>
        <v>0</v>
      </c>
      <c r="K124" s="1724">
        <f>当期計画!F123</f>
        <v>0</v>
      </c>
      <c r="L124" s="1725">
        <f>当期実績!F123</f>
        <v>0</v>
      </c>
      <c r="M124" s="1724">
        <f>当期計画!G123</f>
        <v>0</v>
      </c>
      <c r="N124" s="1725">
        <f>当期実績!G123</f>
        <v>0</v>
      </c>
      <c r="O124" s="1724">
        <f>当期計画!H123</f>
        <v>0</v>
      </c>
      <c r="P124" s="1725">
        <f>当期実績!H123</f>
        <v>0</v>
      </c>
      <c r="Q124" s="1724">
        <f>当期計画!I123</f>
        <v>0</v>
      </c>
      <c r="R124" s="1725">
        <f>当期実績!I123</f>
        <v>0</v>
      </c>
      <c r="S124" s="1724">
        <f>当期計画!J123</f>
        <v>0</v>
      </c>
      <c r="T124" s="1725">
        <f>当期実績!J123</f>
        <v>0</v>
      </c>
      <c r="U124" s="1724">
        <f>当期計画!K123</f>
        <v>0</v>
      </c>
      <c r="V124" s="1725">
        <f>当期実績!K123</f>
        <v>0</v>
      </c>
      <c r="W124" s="1724">
        <f>当期計画!L123</f>
        <v>0</v>
      </c>
      <c r="X124" s="1725">
        <f>当期実績!L123</f>
        <v>0</v>
      </c>
      <c r="Y124" s="1724">
        <f>当期計画!M123</f>
        <v>0</v>
      </c>
      <c r="Z124" s="1725">
        <f>当期実績!M123</f>
        <v>0</v>
      </c>
      <c r="AA124" s="1724">
        <f>当期計画!N123</f>
        <v>0</v>
      </c>
      <c r="AB124" s="1725">
        <f>当期実績!N123</f>
        <v>0</v>
      </c>
      <c r="AC124" s="1724">
        <f>当期計画!O123</f>
        <v>0</v>
      </c>
      <c r="AD124" s="1725">
        <f>当期実績!O123</f>
        <v>0</v>
      </c>
      <c r="AE124" s="1724">
        <f>当期計画!P123</f>
        <v>0</v>
      </c>
      <c r="AF124" s="1726">
        <f>当期実績!P123</f>
        <v>0</v>
      </c>
      <c r="AG124" s="1727">
        <f t="shared" si="11"/>
        <v>0</v>
      </c>
      <c r="AH124" s="1728">
        <f t="shared" ca="1" si="14"/>
        <v>0</v>
      </c>
      <c r="AI124" s="1728">
        <f t="shared" ca="1" si="12"/>
        <v>0</v>
      </c>
    </row>
    <row r="125" spans="2:35" ht="19.5" customHeight="1" thickBot="1">
      <c r="C125" s="1729" t="str">
        <f>IF(当期実績!C124="","",当期実績!C124)</f>
        <v>税引前当期純損益</v>
      </c>
      <c r="D125" s="1730">
        <f t="shared" si="13"/>
        <v>0</v>
      </c>
      <c r="E125" s="1731">
        <f t="shared" si="9"/>
        <v>0</v>
      </c>
      <c r="F125" s="1732">
        <f t="shared" si="10"/>
        <v>0</v>
      </c>
      <c r="G125" s="1733">
        <f>当期計画!D124</f>
        <v>0</v>
      </c>
      <c r="H125" s="1734">
        <f>当期実績!D124</f>
        <v>0</v>
      </c>
      <c r="I125" s="1733">
        <f>当期計画!E124</f>
        <v>0</v>
      </c>
      <c r="J125" s="1734">
        <f>当期実績!E124</f>
        <v>0</v>
      </c>
      <c r="K125" s="1733">
        <f>当期計画!F124</f>
        <v>0</v>
      </c>
      <c r="L125" s="1734">
        <f>当期実績!F124</f>
        <v>0</v>
      </c>
      <c r="M125" s="1733">
        <f>当期計画!G124</f>
        <v>0</v>
      </c>
      <c r="N125" s="1734">
        <f>当期実績!G124</f>
        <v>0</v>
      </c>
      <c r="O125" s="1733">
        <f>当期計画!H124</f>
        <v>0</v>
      </c>
      <c r="P125" s="1734">
        <f>当期実績!H124</f>
        <v>0</v>
      </c>
      <c r="Q125" s="1733">
        <f>当期計画!I124</f>
        <v>0</v>
      </c>
      <c r="R125" s="1734">
        <f>当期実績!I124</f>
        <v>0</v>
      </c>
      <c r="S125" s="1733">
        <f>当期計画!J124</f>
        <v>0</v>
      </c>
      <c r="T125" s="1734">
        <f>当期実績!J124</f>
        <v>0</v>
      </c>
      <c r="U125" s="1733">
        <f>当期計画!K124</f>
        <v>0</v>
      </c>
      <c r="V125" s="1734">
        <f>当期実績!K124</f>
        <v>0</v>
      </c>
      <c r="W125" s="1733">
        <f>当期計画!L124</f>
        <v>0</v>
      </c>
      <c r="X125" s="1734">
        <f>当期実績!L124</f>
        <v>0</v>
      </c>
      <c r="Y125" s="1733">
        <f>当期計画!M124</f>
        <v>0</v>
      </c>
      <c r="Z125" s="1734">
        <f>当期実績!M124</f>
        <v>0</v>
      </c>
      <c r="AA125" s="1733">
        <f>当期計画!N124</f>
        <v>0</v>
      </c>
      <c r="AB125" s="1734">
        <f>当期実績!N124</f>
        <v>0</v>
      </c>
      <c r="AC125" s="1733">
        <f>当期計画!O124</f>
        <v>0</v>
      </c>
      <c r="AD125" s="1734">
        <f>当期実績!O124</f>
        <v>0</v>
      </c>
      <c r="AE125" s="1733">
        <f>当期計画!P124</f>
        <v>0</v>
      </c>
      <c r="AF125" s="1735">
        <f>当期実績!P124</f>
        <v>0</v>
      </c>
      <c r="AG125" s="1736">
        <f t="shared" si="11"/>
        <v>0</v>
      </c>
      <c r="AH125" s="1737">
        <f t="shared" ca="1" si="14"/>
        <v>0</v>
      </c>
      <c r="AI125" s="1737">
        <f t="shared" ca="1" si="12"/>
        <v>0</v>
      </c>
    </row>
    <row r="126" spans="2:35" ht="20.65" customHeight="1" thickTop="1" thickBot="1">
      <c r="C126" s="1614" t="s">
        <v>65</v>
      </c>
      <c r="D126" s="1615" t="s">
        <v>210</v>
      </c>
      <c r="E126" s="1615" t="s">
        <v>406</v>
      </c>
      <c r="F126" s="1615"/>
      <c r="G126" s="1616">
        <f>AI2-1</f>
        <v>0.19999999999999996</v>
      </c>
      <c r="H126" s="1617" t="s">
        <v>66</v>
      </c>
      <c r="I126" s="1615"/>
      <c r="J126" s="1618"/>
      <c r="K126" s="1615"/>
      <c r="L126" s="1618"/>
      <c r="M126" s="1615"/>
      <c r="N126" s="1618"/>
      <c r="O126" s="1615"/>
      <c r="P126" s="1618"/>
      <c r="Q126" s="1615"/>
      <c r="R126" s="1618"/>
      <c r="S126" s="1615"/>
      <c r="T126" s="1618"/>
      <c r="U126" s="1615"/>
      <c r="V126" s="1618"/>
      <c r="W126" s="1615"/>
      <c r="X126" s="1618"/>
      <c r="Y126" s="1615"/>
      <c r="Z126" s="1618"/>
      <c r="AA126" s="1615"/>
      <c r="AB126" s="1618"/>
      <c r="AC126" s="1615"/>
      <c r="AD126" s="1618"/>
      <c r="AE126" s="1615"/>
      <c r="AF126" s="1618"/>
      <c r="AG126" s="1615"/>
      <c r="AH126" s="1615"/>
      <c r="AI126" s="1615"/>
    </row>
    <row r="127" spans="2:35" ht="20.65" customHeight="1">
      <c r="C127" s="1738" t="s">
        <v>67</v>
      </c>
      <c r="D127" s="2549" t="s">
        <v>306</v>
      </c>
      <c r="E127" s="2550"/>
      <c r="F127" s="1671"/>
      <c r="G127" s="1739">
        <f>G2</f>
        <v>45474</v>
      </c>
      <c r="H127" s="1740"/>
      <c r="I127" s="1739">
        <f>I2</f>
        <v>45505</v>
      </c>
      <c r="J127" s="1740"/>
      <c r="K127" s="1739">
        <f>K2</f>
        <v>45536</v>
      </c>
      <c r="L127" s="1740"/>
      <c r="M127" s="1739">
        <f>M2</f>
        <v>45566</v>
      </c>
      <c r="N127" s="1740"/>
      <c r="O127" s="1739">
        <f>O2</f>
        <v>45597</v>
      </c>
      <c r="P127" s="1740"/>
      <c r="Q127" s="1739">
        <f>Q2</f>
        <v>45627</v>
      </c>
      <c r="R127" s="1740"/>
      <c r="S127" s="1739">
        <f>S2</f>
        <v>45658</v>
      </c>
      <c r="T127" s="1740"/>
      <c r="U127" s="1741">
        <f>U2</f>
        <v>45689</v>
      </c>
      <c r="V127" s="1741"/>
      <c r="W127" s="1739">
        <f>W2</f>
        <v>45717</v>
      </c>
      <c r="X127" s="1740"/>
      <c r="Y127" s="1739">
        <f>Y2</f>
        <v>45748</v>
      </c>
      <c r="Z127" s="1740"/>
      <c r="AA127" s="1739">
        <f>AA2</f>
        <v>45778</v>
      </c>
      <c r="AB127" s="1741"/>
      <c r="AC127" s="1739">
        <f>AC2</f>
        <v>45809</v>
      </c>
      <c r="AD127" s="1740"/>
      <c r="AE127" s="1739" t="str">
        <f>AE2</f>
        <v>決算</v>
      </c>
      <c r="AF127" s="1740"/>
      <c r="AG127" s="1742" t="str">
        <f>AG2</f>
        <v>計画</v>
      </c>
      <c r="AH127" s="1743" t="str">
        <f>AH2</f>
        <v>当期実績</v>
      </c>
      <c r="AI127" s="1743"/>
    </row>
    <row r="128" spans="2:35" ht="20.65" customHeight="1">
      <c r="C128" s="1744" t="s">
        <v>321</v>
      </c>
      <c r="D128" s="1678" t="s">
        <v>319</v>
      </c>
      <c r="E128" s="1679" t="s">
        <v>62</v>
      </c>
      <c r="F128" s="1680" t="s">
        <v>143</v>
      </c>
      <c r="G128" s="1681" t="s">
        <v>226</v>
      </c>
      <c r="H128" s="1682" t="s">
        <v>144</v>
      </c>
      <c r="I128" s="1681" t="s">
        <v>226</v>
      </c>
      <c r="J128" s="1682" t="s">
        <v>144</v>
      </c>
      <c r="K128" s="1681" t="s">
        <v>226</v>
      </c>
      <c r="L128" s="1682" t="s">
        <v>144</v>
      </c>
      <c r="M128" s="1681" t="s">
        <v>226</v>
      </c>
      <c r="N128" s="1682" t="s">
        <v>144</v>
      </c>
      <c r="O128" s="1681" t="s">
        <v>226</v>
      </c>
      <c r="P128" s="1682" t="s">
        <v>144</v>
      </c>
      <c r="Q128" s="1681" t="s">
        <v>226</v>
      </c>
      <c r="R128" s="1682" t="s">
        <v>144</v>
      </c>
      <c r="S128" s="1681" t="s">
        <v>226</v>
      </c>
      <c r="T128" s="1682" t="s">
        <v>144</v>
      </c>
      <c r="U128" s="1745" t="s">
        <v>226</v>
      </c>
      <c r="V128" s="1683" t="s">
        <v>144</v>
      </c>
      <c r="W128" s="1681" t="s">
        <v>226</v>
      </c>
      <c r="X128" s="1682" t="s">
        <v>144</v>
      </c>
      <c r="Y128" s="1681" t="s">
        <v>226</v>
      </c>
      <c r="Z128" s="1682" t="s">
        <v>144</v>
      </c>
      <c r="AA128" s="1681" t="s">
        <v>226</v>
      </c>
      <c r="AB128" s="1683" t="s">
        <v>144</v>
      </c>
      <c r="AC128" s="1681" t="s">
        <v>226</v>
      </c>
      <c r="AD128" s="1682" t="s">
        <v>144</v>
      </c>
      <c r="AE128" s="1681" t="s">
        <v>226</v>
      </c>
      <c r="AF128" s="1682" t="s">
        <v>144</v>
      </c>
      <c r="AG128" s="1746" t="s">
        <v>63</v>
      </c>
      <c r="AH128" s="1747" t="s">
        <v>320</v>
      </c>
      <c r="AI128" s="1747" t="s">
        <v>228</v>
      </c>
    </row>
    <row r="129" spans="3:61" ht="20.65" customHeight="1">
      <c r="C129" s="1748" t="s">
        <v>69</v>
      </c>
      <c r="D129" s="1749">
        <f t="shared" ref="D129:E146" si="15">SUMIF($G$323:$AF$323,"true",G129:AF129)</f>
        <v>0</v>
      </c>
      <c r="E129" s="1750">
        <f t="shared" si="15"/>
        <v>0</v>
      </c>
      <c r="F129" s="1751">
        <f>E129-D129</f>
        <v>0</v>
      </c>
      <c r="G129" s="1752">
        <f>当期計画!D126</f>
        <v>0</v>
      </c>
      <c r="H129" s="1753">
        <f>予実管理!D126</f>
        <v>0</v>
      </c>
      <c r="I129" s="1752">
        <f>当期計画!E126</f>
        <v>0</v>
      </c>
      <c r="J129" s="1753">
        <f>予実管理!E126</f>
        <v>0</v>
      </c>
      <c r="K129" s="1752">
        <f>当期計画!F126</f>
        <v>0</v>
      </c>
      <c r="L129" s="1753">
        <f>予実管理!F126</f>
        <v>0</v>
      </c>
      <c r="M129" s="1752">
        <f>当期計画!G126</f>
        <v>0</v>
      </c>
      <c r="N129" s="1753">
        <f>予実管理!G126</f>
        <v>0</v>
      </c>
      <c r="O129" s="1752">
        <f>当期計画!H126</f>
        <v>0</v>
      </c>
      <c r="P129" s="1753">
        <f>予実管理!H126</f>
        <v>0</v>
      </c>
      <c r="Q129" s="1752">
        <f>当期計画!I126</f>
        <v>0</v>
      </c>
      <c r="R129" s="1753">
        <f>予実管理!I126</f>
        <v>0</v>
      </c>
      <c r="S129" s="1752">
        <f>当期計画!J126</f>
        <v>0</v>
      </c>
      <c r="T129" s="1753">
        <f>予実管理!J126</f>
        <v>0</v>
      </c>
      <c r="U129" s="1754">
        <f>当期計画!K126</f>
        <v>0</v>
      </c>
      <c r="V129" s="1755">
        <f>予実管理!K126</f>
        <v>0</v>
      </c>
      <c r="W129" s="1752">
        <f>当期計画!L126</f>
        <v>0</v>
      </c>
      <c r="X129" s="1753">
        <f>予実管理!L126</f>
        <v>0</v>
      </c>
      <c r="Y129" s="1752">
        <f>当期計画!M126</f>
        <v>0</v>
      </c>
      <c r="Z129" s="1753">
        <f>予実管理!M126</f>
        <v>0</v>
      </c>
      <c r="AA129" s="1752">
        <f>当期計画!N126</f>
        <v>0</v>
      </c>
      <c r="AB129" s="1755">
        <f>予実管理!N126</f>
        <v>0</v>
      </c>
      <c r="AC129" s="1752">
        <f>当期計画!O126</f>
        <v>0</v>
      </c>
      <c r="AD129" s="1753">
        <f>予実管理!O126</f>
        <v>0</v>
      </c>
      <c r="AE129" s="1752">
        <f>当期計画!P126</f>
        <v>0</v>
      </c>
      <c r="AF129" s="1753">
        <f>予実管理!P126</f>
        <v>0</v>
      </c>
      <c r="AG129" s="1756">
        <f>SUMIF($G$3:$AF$3,"計画",G129:AF129)</f>
        <v>0</v>
      </c>
      <c r="AH129" s="1751">
        <f ca="1">E129+SUMIF($G$323:$AG$323,"false",G129:AF129)</f>
        <v>0</v>
      </c>
      <c r="AI129" s="1751">
        <f t="shared" ref="AI129:AI146" ca="1" si="16">AH129-AG129</f>
        <v>0</v>
      </c>
    </row>
    <row r="130" spans="3:61" ht="20.65" customHeight="1">
      <c r="C130" s="1757" t="s">
        <v>70</v>
      </c>
      <c r="D130" s="1591">
        <f t="shared" si="15"/>
        <v>0</v>
      </c>
      <c r="E130" s="1592">
        <f t="shared" si="15"/>
        <v>0</v>
      </c>
      <c r="F130" s="1758">
        <f t="shared" ref="F130:F146" si="17">E130-D130</f>
        <v>0</v>
      </c>
      <c r="G130" s="1760">
        <f>当期計画!D127</f>
        <v>0</v>
      </c>
      <c r="H130" s="1759">
        <f>予実管理!D127</f>
        <v>0</v>
      </c>
      <c r="I130" s="1760">
        <f>当期計画!E127</f>
        <v>0</v>
      </c>
      <c r="J130" s="1759">
        <f>予実管理!E127</f>
        <v>0</v>
      </c>
      <c r="K130" s="1760">
        <f>当期計画!F127</f>
        <v>0</v>
      </c>
      <c r="L130" s="1759">
        <f>予実管理!F127</f>
        <v>0</v>
      </c>
      <c r="M130" s="1760">
        <f>当期計画!G127</f>
        <v>0</v>
      </c>
      <c r="N130" s="1759">
        <f>予実管理!G127</f>
        <v>0</v>
      </c>
      <c r="O130" s="1760">
        <f>当期計画!H127</f>
        <v>0</v>
      </c>
      <c r="P130" s="1759">
        <f>予実管理!H127</f>
        <v>0</v>
      </c>
      <c r="Q130" s="1760">
        <f>当期計画!I127</f>
        <v>0</v>
      </c>
      <c r="R130" s="1759">
        <f>予実管理!I127</f>
        <v>0</v>
      </c>
      <c r="S130" s="1760">
        <f>当期計画!J127</f>
        <v>0</v>
      </c>
      <c r="T130" s="1759">
        <f>予実管理!J127</f>
        <v>0</v>
      </c>
      <c r="U130" s="1761">
        <f>当期計画!K127</f>
        <v>0</v>
      </c>
      <c r="V130" s="1762">
        <f>予実管理!K127</f>
        <v>0</v>
      </c>
      <c r="W130" s="1760">
        <f>当期計画!L127</f>
        <v>0</v>
      </c>
      <c r="X130" s="1759">
        <f>予実管理!L127</f>
        <v>0</v>
      </c>
      <c r="Y130" s="1760">
        <f>当期計画!M127</f>
        <v>0</v>
      </c>
      <c r="Z130" s="1759">
        <f>予実管理!M127</f>
        <v>0</v>
      </c>
      <c r="AA130" s="1760">
        <f>当期計画!N127</f>
        <v>0</v>
      </c>
      <c r="AB130" s="1762">
        <f>予実管理!N127</f>
        <v>0</v>
      </c>
      <c r="AC130" s="1760">
        <f>当期計画!O127</f>
        <v>0</v>
      </c>
      <c r="AD130" s="1759">
        <f>予実管理!O127</f>
        <v>0</v>
      </c>
      <c r="AE130" s="1760">
        <f>当期計画!P127</f>
        <v>0</v>
      </c>
      <c r="AF130" s="1759">
        <f>予実管理!P127</f>
        <v>0</v>
      </c>
      <c r="AG130" s="1763">
        <f t="shared" ref="AG130:AG146" si="18">SUMIF($G$3:$AF$3,"計画",G130:AF130)</f>
        <v>0</v>
      </c>
      <c r="AH130" s="1758">
        <f t="shared" ref="AH130:AH146" ca="1" si="19">E130+SUMIF($G$323:$AG$323,"false",G130:AF130)</f>
        <v>0</v>
      </c>
      <c r="AI130" s="1758">
        <f t="shared" ca="1" si="16"/>
        <v>0</v>
      </c>
      <c r="AJ130" s="198"/>
      <c r="AK130" s="198"/>
      <c r="AL130" s="198"/>
      <c r="AM130" s="198"/>
      <c r="AN130" s="198"/>
      <c r="AO130" s="198"/>
      <c r="AP130" s="198"/>
      <c r="AQ130" s="198"/>
      <c r="AR130" s="198"/>
      <c r="AS130" s="198"/>
      <c r="AT130" s="198"/>
      <c r="AU130" s="198"/>
      <c r="AV130" s="198"/>
      <c r="AW130" s="198"/>
      <c r="AX130" s="198"/>
      <c r="AY130" s="198"/>
      <c r="AZ130" s="198"/>
      <c r="BA130" s="198"/>
      <c r="BB130" s="198"/>
      <c r="BC130" s="198"/>
      <c r="BD130" s="198"/>
      <c r="BE130" s="198"/>
      <c r="BF130" s="198"/>
      <c r="BG130" s="198"/>
      <c r="BH130" s="198"/>
      <c r="BI130" s="198"/>
    </row>
    <row r="131" spans="3:61" ht="20.65" customHeight="1">
      <c r="C131" s="1764" t="s">
        <v>71</v>
      </c>
      <c r="D131" s="1591">
        <f t="shared" si="15"/>
        <v>0</v>
      </c>
      <c r="E131" s="1592">
        <f t="shared" si="15"/>
        <v>0</v>
      </c>
      <c r="F131" s="1758">
        <f t="shared" si="17"/>
        <v>0</v>
      </c>
      <c r="G131" s="1760">
        <f>当期計画!D128</f>
        <v>0</v>
      </c>
      <c r="H131" s="1759">
        <f>予実管理!D128</f>
        <v>0</v>
      </c>
      <c r="I131" s="1760">
        <f>当期計画!E128</f>
        <v>0</v>
      </c>
      <c r="J131" s="1759">
        <f>予実管理!E128</f>
        <v>0</v>
      </c>
      <c r="K131" s="1760">
        <f>当期計画!F128</f>
        <v>0</v>
      </c>
      <c r="L131" s="1759">
        <f>予実管理!F128</f>
        <v>0</v>
      </c>
      <c r="M131" s="1760">
        <f>当期計画!G128</f>
        <v>0</v>
      </c>
      <c r="N131" s="1759">
        <f>予実管理!G128</f>
        <v>0</v>
      </c>
      <c r="O131" s="1760">
        <f>当期計画!H128</f>
        <v>0</v>
      </c>
      <c r="P131" s="1759">
        <f>予実管理!H128</f>
        <v>0</v>
      </c>
      <c r="Q131" s="1760">
        <f>当期計画!I128</f>
        <v>0</v>
      </c>
      <c r="R131" s="1759">
        <f>予実管理!I128</f>
        <v>0</v>
      </c>
      <c r="S131" s="1760">
        <f>当期計画!J128</f>
        <v>0</v>
      </c>
      <c r="T131" s="1759">
        <f>予実管理!J128</f>
        <v>0</v>
      </c>
      <c r="U131" s="1761">
        <f>当期計画!K128</f>
        <v>0</v>
      </c>
      <c r="V131" s="1762">
        <f>予実管理!K128</f>
        <v>0</v>
      </c>
      <c r="W131" s="1760">
        <f>当期計画!L128</f>
        <v>0</v>
      </c>
      <c r="X131" s="1759">
        <f>予実管理!L128</f>
        <v>0</v>
      </c>
      <c r="Y131" s="1760">
        <f>当期計画!M128</f>
        <v>0</v>
      </c>
      <c r="Z131" s="1759">
        <f>予実管理!M128</f>
        <v>0</v>
      </c>
      <c r="AA131" s="1760">
        <f>当期計画!N128</f>
        <v>0</v>
      </c>
      <c r="AB131" s="1762">
        <f>予実管理!N128</f>
        <v>0</v>
      </c>
      <c r="AC131" s="1760">
        <f>当期計画!O128</f>
        <v>0</v>
      </c>
      <c r="AD131" s="1759">
        <f>予実管理!O128</f>
        <v>0</v>
      </c>
      <c r="AE131" s="1760">
        <f>当期計画!P128</f>
        <v>0</v>
      </c>
      <c r="AF131" s="1759">
        <f>予実管理!P128</f>
        <v>0</v>
      </c>
      <c r="AG131" s="1763">
        <f t="shared" si="18"/>
        <v>0</v>
      </c>
      <c r="AH131" s="1758">
        <f t="shared" ca="1" si="19"/>
        <v>0</v>
      </c>
      <c r="AI131" s="1758">
        <f t="shared" ca="1" si="16"/>
        <v>0</v>
      </c>
      <c r="AJ131" s="198"/>
      <c r="AK131" s="198"/>
      <c r="AL131" s="198"/>
      <c r="AM131" s="198"/>
      <c r="AN131" s="198"/>
      <c r="AO131" s="198"/>
      <c r="AP131" s="198"/>
      <c r="AQ131" s="198"/>
      <c r="AR131" s="198"/>
      <c r="AS131" s="198"/>
      <c r="AT131" s="198"/>
      <c r="AU131" s="198"/>
      <c r="AV131" s="198"/>
      <c r="AW131" s="198"/>
      <c r="AX131" s="198"/>
      <c r="AY131" s="198"/>
      <c r="AZ131" s="198"/>
      <c r="BA131" s="198"/>
      <c r="BB131" s="198"/>
      <c r="BC131" s="198"/>
      <c r="BD131" s="198"/>
      <c r="BE131" s="198"/>
      <c r="BF131" s="198"/>
      <c r="BG131" s="198"/>
      <c r="BH131" s="198"/>
      <c r="BI131" s="198"/>
    </row>
    <row r="132" spans="3:61" ht="20.65" customHeight="1">
      <c r="C132" s="1765" t="s">
        <v>72</v>
      </c>
      <c r="D132" s="1591">
        <f t="shared" si="15"/>
        <v>0</v>
      </c>
      <c r="E132" s="1592">
        <f t="shared" si="15"/>
        <v>0</v>
      </c>
      <c r="F132" s="1758">
        <f t="shared" si="17"/>
        <v>0</v>
      </c>
      <c r="G132" s="1760">
        <f>当期計画!D129</f>
        <v>0</v>
      </c>
      <c r="H132" s="1759">
        <f>予実管理!D129</f>
        <v>0</v>
      </c>
      <c r="I132" s="1760">
        <f>当期計画!E129</f>
        <v>0</v>
      </c>
      <c r="J132" s="1759">
        <f>予実管理!E129</f>
        <v>0</v>
      </c>
      <c r="K132" s="1760">
        <f>当期計画!F129</f>
        <v>0</v>
      </c>
      <c r="L132" s="1759">
        <f>予実管理!F129</f>
        <v>0</v>
      </c>
      <c r="M132" s="1760">
        <f>当期計画!G129</f>
        <v>0</v>
      </c>
      <c r="N132" s="1759">
        <f>予実管理!G129</f>
        <v>0</v>
      </c>
      <c r="O132" s="1760">
        <f>当期計画!H129</f>
        <v>0</v>
      </c>
      <c r="P132" s="1759">
        <f>予実管理!H129</f>
        <v>0</v>
      </c>
      <c r="Q132" s="1760">
        <f>当期計画!I129</f>
        <v>0</v>
      </c>
      <c r="R132" s="1759">
        <f>予実管理!I129</f>
        <v>0</v>
      </c>
      <c r="S132" s="1760">
        <f>当期計画!J129</f>
        <v>0</v>
      </c>
      <c r="T132" s="1759">
        <f>予実管理!J129</f>
        <v>0</v>
      </c>
      <c r="U132" s="1761">
        <f>当期計画!K129</f>
        <v>0</v>
      </c>
      <c r="V132" s="1762">
        <f>予実管理!K129</f>
        <v>0</v>
      </c>
      <c r="W132" s="1760">
        <f>当期計画!L129</f>
        <v>0</v>
      </c>
      <c r="X132" s="1759">
        <f>予実管理!L129</f>
        <v>0</v>
      </c>
      <c r="Y132" s="1760">
        <f>当期計画!M129</f>
        <v>0</v>
      </c>
      <c r="Z132" s="1759">
        <f>予実管理!M129</f>
        <v>0</v>
      </c>
      <c r="AA132" s="1760">
        <f>当期計画!N129</f>
        <v>0</v>
      </c>
      <c r="AB132" s="1762">
        <f>予実管理!N129</f>
        <v>0</v>
      </c>
      <c r="AC132" s="1760">
        <f>当期計画!O129</f>
        <v>0</v>
      </c>
      <c r="AD132" s="1759">
        <f>予実管理!O129</f>
        <v>0</v>
      </c>
      <c r="AE132" s="1760">
        <f>当期計画!P129</f>
        <v>0</v>
      </c>
      <c r="AF132" s="1759">
        <f>予実管理!P129</f>
        <v>0</v>
      </c>
      <c r="AG132" s="1763">
        <f t="shared" si="18"/>
        <v>0</v>
      </c>
      <c r="AH132" s="1758">
        <f t="shared" ca="1" si="19"/>
        <v>0</v>
      </c>
      <c r="AI132" s="1758">
        <f t="shared" ca="1" si="16"/>
        <v>0</v>
      </c>
      <c r="AJ132" s="198"/>
      <c r="AK132" s="198"/>
      <c r="AL132" s="198"/>
      <c r="AM132" s="198"/>
      <c r="AN132" s="198"/>
      <c r="AO132" s="198"/>
      <c r="AP132" s="198"/>
      <c r="AQ132" s="198"/>
      <c r="AR132" s="198"/>
      <c r="AS132" s="198"/>
      <c r="AT132" s="198"/>
      <c r="AU132" s="198"/>
      <c r="AV132" s="198"/>
      <c r="AW132" s="198"/>
      <c r="AX132" s="198"/>
      <c r="AY132" s="198"/>
      <c r="AZ132" s="198"/>
      <c r="BA132" s="198"/>
      <c r="BB132" s="198"/>
      <c r="BC132" s="198"/>
      <c r="BD132" s="198"/>
      <c r="BE132" s="198"/>
      <c r="BF132" s="198"/>
      <c r="BG132" s="198"/>
      <c r="BH132" s="198"/>
      <c r="BI132" s="198"/>
    </row>
    <row r="133" spans="3:61" ht="20.65" customHeight="1">
      <c r="C133" s="1748" t="s">
        <v>73</v>
      </c>
      <c r="D133" s="1749">
        <f t="shared" si="15"/>
        <v>0</v>
      </c>
      <c r="E133" s="1750">
        <f t="shared" si="15"/>
        <v>0</v>
      </c>
      <c r="F133" s="1751">
        <f t="shared" si="17"/>
        <v>0</v>
      </c>
      <c r="G133" s="1752">
        <f>当期計画!D130</f>
        <v>0</v>
      </c>
      <c r="H133" s="1753">
        <f>予実管理!D130</f>
        <v>0</v>
      </c>
      <c r="I133" s="1752">
        <f>当期計画!E130</f>
        <v>0</v>
      </c>
      <c r="J133" s="1753">
        <f>予実管理!E130</f>
        <v>0</v>
      </c>
      <c r="K133" s="1752">
        <f>当期計画!F130</f>
        <v>0</v>
      </c>
      <c r="L133" s="1753">
        <f>予実管理!F130</f>
        <v>0</v>
      </c>
      <c r="M133" s="1752">
        <f>当期計画!G130</f>
        <v>0</v>
      </c>
      <c r="N133" s="1753">
        <f>予実管理!G130</f>
        <v>0</v>
      </c>
      <c r="O133" s="1752">
        <f>当期計画!H130</f>
        <v>0</v>
      </c>
      <c r="P133" s="1753">
        <f>予実管理!H130</f>
        <v>0</v>
      </c>
      <c r="Q133" s="1752">
        <f>当期計画!I130</f>
        <v>0</v>
      </c>
      <c r="R133" s="1753">
        <f>予実管理!I130</f>
        <v>0</v>
      </c>
      <c r="S133" s="1752">
        <f>当期計画!J130</f>
        <v>0</v>
      </c>
      <c r="T133" s="1753">
        <f>予実管理!J130</f>
        <v>0</v>
      </c>
      <c r="U133" s="1754">
        <f>当期計画!K130</f>
        <v>0</v>
      </c>
      <c r="V133" s="1755">
        <f>予実管理!K130</f>
        <v>0</v>
      </c>
      <c r="W133" s="1752">
        <f>当期計画!L130</f>
        <v>0</v>
      </c>
      <c r="X133" s="1753">
        <f>予実管理!L130</f>
        <v>0</v>
      </c>
      <c r="Y133" s="1752">
        <f>当期計画!M130</f>
        <v>0</v>
      </c>
      <c r="Z133" s="1753">
        <f>予実管理!M130</f>
        <v>0</v>
      </c>
      <c r="AA133" s="1752">
        <f>当期計画!N130</f>
        <v>0</v>
      </c>
      <c r="AB133" s="1755">
        <f>予実管理!N130</f>
        <v>0</v>
      </c>
      <c r="AC133" s="1752">
        <f>当期計画!O130</f>
        <v>0</v>
      </c>
      <c r="AD133" s="1753">
        <f>予実管理!O130</f>
        <v>0</v>
      </c>
      <c r="AE133" s="1752">
        <f>当期計画!P130</f>
        <v>0</v>
      </c>
      <c r="AF133" s="1753">
        <f>予実管理!P130</f>
        <v>0</v>
      </c>
      <c r="AG133" s="1756">
        <f t="shared" si="18"/>
        <v>0</v>
      </c>
      <c r="AH133" s="1751">
        <f t="shared" ca="1" si="19"/>
        <v>0</v>
      </c>
      <c r="AI133" s="1751">
        <f t="shared" ca="1" si="16"/>
        <v>0</v>
      </c>
      <c r="AJ133" s="198"/>
      <c r="AK133" s="198"/>
      <c r="AL133" s="198"/>
      <c r="AM133" s="198"/>
      <c r="AN133" s="198"/>
      <c r="AO133" s="198"/>
      <c r="AP133" s="198"/>
      <c r="AQ133" s="198"/>
      <c r="AR133" s="198"/>
      <c r="AS133" s="198"/>
      <c r="AT133" s="198"/>
      <c r="AU133" s="198"/>
      <c r="AV133" s="198"/>
      <c r="AW133" s="198"/>
      <c r="AX133" s="198"/>
      <c r="AY133" s="198"/>
      <c r="AZ133" s="198"/>
      <c r="BA133" s="198"/>
      <c r="BB133" s="198"/>
      <c r="BC133" s="198"/>
      <c r="BD133" s="198"/>
      <c r="BE133" s="198"/>
      <c r="BF133" s="198"/>
      <c r="BG133" s="198"/>
      <c r="BH133" s="198"/>
      <c r="BI133" s="198"/>
    </row>
    <row r="134" spans="3:61" ht="20.65" customHeight="1">
      <c r="C134" s="1766" t="s">
        <v>74</v>
      </c>
      <c r="D134" s="1591">
        <f t="shared" si="15"/>
        <v>0</v>
      </c>
      <c r="E134" s="1592">
        <f t="shared" si="15"/>
        <v>0</v>
      </c>
      <c r="F134" s="1758">
        <f t="shared" si="17"/>
        <v>0</v>
      </c>
      <c r="G134" s="1760">
        <f>当期計画!D131</f>
        <v>0</v>
      </c>
      <c r="H134" s="1759">
        <f>予実管理!D131</f>
        <v>0</v>
      </c>
      <c r="I134" s="1760">
        <f>当期計画!E131</f>
        <v>0</v>
      </c>
      <c r="J134" s="1759">
        <f>予実管理!E131</f>
        <v>0</v>
      </c>
      <c r="K134" s="1760">
        <f>当期計画!F131</f>
        <v>0</v>
      </c>
      <c r="L134" s="1759">
        <f>予実管理!F131</f>
        <v>0</v>
      </c>
      <c r="M134" s="1760">
        <f>当期計画!G131</f>
        <v>0</v>
      </c>
      <c r="N134" s="1759">
        <f>予実管理!G131</f>
        <v>0</v>
      </c>
      <c r="O134" s="1760">
        <f>当期計画!H131</f>
        <v>0</v>
      </c>
      <c r="P134" s="1759">
        <f>予実管理!H131</f>
        <v>0</v>
      </c>
      <c r="Q134" s="1760">
        <f>当期計画!I131</f>
        <v>0</v>
      </c>
      <c r="R134" s="1759">
        <f>予実管理!I131</f>
        <v>0</v>
      </c>
      <c r="S134" s="1760">
        <f>当期計画!J131</f>
        <v>0</v>
      </c>
      <c r="T134" s="1759">
        <f>予実管理!J131</f>
        <v>0</v>
      </c>
      <c r="U134" s="1761">
        <f>当期計画!K131</f>
        <v>0</v>
      </c>
      <c r="V134" s="1762">
        <f>予実管理!K131</f>
        <v>0</v>
      </c>
      <c r="W134" s="1760">
        <f>当期計画!L131</f>
        <v>0</v>
      </c>
      <c r="X134" s="1759">
        <f>予実管理!L131</f>
        <v>0</v>
      </c>
      <c r="Y134" s="1760">
        <f>当期計画!M131</f>
        <v>0</v>
      </c>
      <c r="Z134" s="1759">
        <f>予実管理!M131</f>
        <v>0</v>
      </c>
      <c r="AA134" s="1760">
        <f>当期計画!N131</f>
        <v>0</v>
      </c>
      <c r="AB134" s="1762">
        <f>予実管理!N131</f>
        <v>0</v>
      </c>
      <c r="AC134" s="1760">
        <f>当期計画!O131</f>
        <v>0</v>
      </c>
      <c r="AD134" s="1759">
        <f>予実管理!O131</f>
        <v>0</v>
      </c>
      <c r="AE134" s="1760">
        <f>当期計画!P131</f>
        <v>0</v>
      </c>
      <c r="AF134" s="1759">
        <f>予実管理!P131</f>
        <v>0</v>
      </c>
      <c r="AG134" s="1763">
        <f t="shared" si="18"/>
        <v>0</v>
      </c>
      <c r="AH134" s="1758">
        <f t="shared" ca="1" si="19"/>
        <v>0</v>
      </c>
      <c r="AI134" s="1758">
        <f t="shared" ca="1" si="16"/>
        <v>0</v>
      </c>
      <c r="AJ134" s="198"/>
      <c r="AK134" s="198"/>
      <c r="AL134" s="198"/>
      <c r="AM134" s="198"/>
      <c r="AN134" s="198"/>
      <c r="AO134" s="198"/>
      <c r="AP134" s="198"/>
      <c r="AQ134" s="198"/>
      <c r="AR134" s="198"/>
      <c r="AS134" s="198"/>
      <c r="AT134" s="198"/>
      <c r="AU134" s="198"/>
      <c r="AV134" s="198"/>
      <c r="AW134" s="198"/>
      <c r="AX134" s="198"/>
      <c r="AY134" s="198"/>
      <c r="AZ134" s="198"/>
      <c r="BA134" s="198"/>
      <c r="BB134" s="198"/>
      <c r="BC134" s="198"/>
      <c r="BD134" s="198"/>
      <c r="BE134" s="198"/>
      <c r="BF134" s="198"/>
      <c r="BG134" s="198"/>
      <c r="BH134" s="198"/>
      <c r="BI134" s="198"/>
    </row>
    <row r="135" spans="3:61" ht="20.65" customHeight="1">
      <c r="C135" s="1764" t="s">
        <v>75</v>
      </c>
      <c r="D135" s="1591">
        <f t="shared" si="15"/>
        <v>0</v>
      </c>
      <c r="E135" s="1592">
        <f t="shared" si="15"/>
        <v>0</v>
      </c>
      <c r="F135" s="1758">
        <f t="shared" si="17"/>
        <v>0</v>
      </c>
      <c r="G135" s="1760">
        <f>当期計画!D132</f>
        <v>0</v>
      </c>
      <c r="H135" s="1759">
        <f>予実管理!D132</f>
        <v>0</v>
      </c>
      <c r="I135" s="1760">
        <f>当期計画!E132</f>
        <v>0</v>
      </c>
      <c r="J135" s="1759">
        <f>予実管理!E132</f>
        <v>0</v>
      </c>
      <c r="K135" s="1760">
        <f>当期計画!F132</f>
        <v>0</v>
      </c>
      <c r="L135" s="1759">
        <f>予実管理!F132</f>
        <v>0</v>
      </c>
      <c r="M135" s="1760">
        <f>当期計画!G132</f>
        <v>0</v>
      </c>
      <c r="N135" s="1759">
        <f>予実管理!G132</f>
        <v>0</v>
      </c>
      <c r="O135" s="1760">
        <f>当期計画!H132</f>
        <v>0</v>
      </c>
      <c r="P135" s="1759">
        <f>予実管理!H132</f>
        <v>0</v>
      </c>
      <c r="Q135" s="1760">
        <f>当期計画!I132</f>
        <v>0</v>
      </c>
      <c r="R135" s="1759">
        <f>予実管理!I132</f>
        <v>0</v>
      </c>
      <c r="S135" s="1760">
        <f>当期計画!J132</f>
        <v>0</v>
      </c>
      <c r="T135" s="1759">
        <f>予実管理!J132</f>
        <v>0</v>
      </c>
      <c r="U135" s="1761">
        <f>当期計画!K132</f>
        <v>0</v>
      </c>
      <c r="V135" s="1762">
        <f>予実管理!K132</f>
        <v>0</v>
      </c>
      <c r="W135" s="1760">
        <f>当期計画!L132</f>
        <v>0</v>
      </c>
      <c r="X135" s="1759">
        <f>予実管理!L132</f>
        <v>0</v>
      </c>
      <c r="Y135" s="1760">
        <f>当期計画!M132</f>
        <v>0</v>
      </c>
      <c r="Z135" s="1759">
        <f>予実管理!M132</f>
        <v>0</v>
      </c>
      <c r="AA135" s="1760">
        <f>当期計画!N132</f>
        <v>0</v>
      </c>
      <c r="AB135" s="1762">
        <f>予実管理!N132</f>
        <v>0</v>
      </c>
      <c r="AC135" s="1760">
        <f>当期計画!O132</f>
        <v>0</v>
      </c>
      <c r="AD135" s="1759">
        <f>予実管理!O132</f>
        <v>0</v>
      </c>
      <c r="AE135" s="1760">
        <f>当期計画!P132</f>
        <v>0</v>
      </c>
      <c r="AF135" s="1759">
        <f>予実管理!P132</f>
        <v>0</v>
      </c>
      <c r="AG135" s="1763">
        <f t="shared" si="18"/>
        <v>0</v>
      </c>
      <c r="AH135" s="1758">
        <f t="shared" ca="1" si="19"/>
        <v>0</v>
      </c>
      <c r="AI135" s="1758">
        <f t="shared" ca="1" si="16"/>
        <v>0</v>
      </c>
      <c r="AJ135" s="198"/>
      <c r="AK135" s="198"/>
      <c r="AL135" s="198"/>
      <c r="AM135" s="198"/>
      <c r="AN135" s="198"/>
      <c r="AO135" s="198"/>
      <c r="AP135" s="198"/>
      <c r="AQ135" s="198"/>
      <c r="AR135" s="198"/>
      <c r="AS135" s="198"/>
      <c r="AT135" s="198"/>
      <c r="AU135" s="198"/>
      <c r="AV135" s="198"/>
      <c r="AW135" s="198"/>
      <c r="AX135" s="198"/>
      <c r="AY135" s="198"/>
      <c r="AZ135" s="198"/>
      <c r="BA135" s="198"/>
      <c r="BB135" s="198"/>
      <c r="BC135" s="198"/>
      <c r="BD135" s="198"/>
      <c r="BE135" s="198"/>
      <c r="BF135" s="198"/>
      <c r="BG135" s="198"/>
      <c r="BH135" s="198"/>
      <c r="BI135" s="198"/>
    </row>
    <row r="136" spans="3:61" ht="20.65" customHeight="1">
      <c r="C136" s="1767" t="s">
        <v>76</v>
      </c>
      <c r="D136" s="1591">
        <f t="shared" si="15"/>
        <v>0</v>
      </c>
      <c r="E136" s="1592">
        <f t="shared" si="15"/>
        <v>0</v>
      </c>
      <c r="F136" s="1758">
        <f t="shared" si="17"/>
        <v>0</v>
      </c>
      <c r="G136" s="1760">
        <f>当期計画!D133</f>
        <v>0</v>
      </c>
      <c r="H136" s="1759">
        <f>予実管理!D133</f>
        <v>0</v>
      </c>
      <c r="I136" s="1760">
        <f>当期計画!E133</f>
        <v>0</v>
      </c>
      <c r="J136" s="1759">
        <f>予実管理!E133</f>
        <v>0</v>
      </c>
      <c r="K136" s="1760">
        <f>当期計画!F133</f>
        <v>0</v>
      </c>
      <c r="L136" s="1759">
        <f>予実管理!F133</f>
        <v>0</v>
      </c>
      <c r="M136" s="1760">
        <f>当期計画!G133</f>
        <v>0</v>
      </c>
      <c r="N136" s="1759">
        <f>予実管理!G133</f>
        <v>0</v>
      </c>
      <c r="O136" s="1760">
        <f>当期計画!H133</f>
        <v>0</v>
      </c>
      <c r="P136" s="1759">
        <f>予実管理!H133</f>
        <v>0</v>
      </c>
      <c r="Q136" s="1760">
        <f>当期計画!I133</f>
        <v>0</v>
      </c>
      <c r="R136" s="1759">
        <f>予実管理!I133</f>
        <v>0</v>
      </c>
      <c r="S136" s="1760">
        <f>当期計画!J133</f>
        <v>0</v>
      </c>
      <c r="T136" s="1759">
        <f>予実管理!J133</f>
        <v>0</v>
      </c>
      <c r="U136" s="1761">
        <f>当期計画!K133</f>
        <v>0</v>
      </c>
      <c r="V136" s="1762">
        <f>予実管理!K133</f>
        <v>0</v>
      </c>
      <c r="W136" s="1760">
        <f>当期計画!L133</f>
        <v>0</v>
      </c>
      <c r="X136" s="1759">
        <f>予実管理!L133</f>
        <v>0</v>
      </c>
      <c r="Y136" s="1760">
        <f>当期計画!M133</f>
        <v>0</v>
      </c>
      <c r="Z136" s="1759">
        <f>予実管理!M133</f>
        <v>0</v>
      </c>
      <c r="AA136" s="1760">
        <f>当期計画!N133</f>
        <v>0</v>
      </c>
      <c r="AB136" s="1762">
        <f>予実管理!N133</f>
        <v>0</v>
      </c>
      <c r="AC136" s="1760">
        <f>当期計画!O133</f>
        <v>0</v>
      </c>
      <c r="AD136" s="1759">
        <f>予実管理!O133</f>
        <v>0</v>
      </c>
      <c r="AE136" s="1760">
        <f>当期計画!P133</f>
        <v>0</v>
      </c>
      <c r="AF136" s="1759">
        <f>予実管理!P133</f>
        <v>0</v>
      </c>
      <c r="AG136" s="1763">
        <f t="shared" si="18"/>
        <v>0</v>
      </c>
      <c r="AH136" s="1758">
        <f t="shared" ca="1" si="19"/>
        <v>0</v>
      </c>
      <c r="AI136" s="1758">
        <f t="shared" ca="1" si="16"/>
        <v>0</v>
      </c>
      <c r="AJ136" s="198"/>
      <c r="AK136" s="198"/>
      <c r="AL136" s="198"/>
      <c r="AM136" s="198"/>
      <c r="AN136" s="198"/>
      <c r="AO136" s="198"/>
      <c r="AP136" s="198"/>
      <c r="AQ136" s="198"/>
      <c r="AR136" s="198"/>
      <c r="AS136" s="198"/>
      <c r="AT136" s="198"/>
      <c r="AU136" s="198"/>
      <c r="AV136" s="198"/>
      <c r="AW136" s="198"/>
      <c r="AX136" s="198"/>
      <c r="AY136" s="198"/>
      <c r="AZ136" s="198"/>
      <c r="BA136" s="198"/>
      <c r="BB136" s="198"/>
      <c r="BC136" s="198"/>
      <c r="BD136" s="198"/>
      <c r="BE136" s="198"/>
      <c r="BF136" s="198"/>
      <c r="BG136" s="198"/>
      <c r="BH136" s="198"/>
      <c r="BI136" s="198"/>
    </row>
    <row r="137" spans="3:61" ht="20.65" customHeight="1">
      <c r="C137" s="1768" t="s">
        <v>77</v>
      </c>
      <c r="D137" s="1749">
        <f t="shared" si="15"/>
        <v>0</v>
      </c>
      <c r="E137" s="1750">
        <f t="shared" si="15"/>
        <v>0</v>
      </c>
      <c r="F137" s="1751">
        <f t="shared" si="17"/>
        <v>0</v>
      </c>
      <c r="G137" s="1752">
        <f>当期計画!D134</f>
        <v>0</v>
      </c>
      <c r="H137" s="1753">
        <f>予実管理!D134</f>
        <v>0</v>
      </c>
      <c r="I137" s="1752">
        <f>当期計画!E134</f>
        <v>0</v>
      </c>
      <c r="J137" s="1753">
        <f>予実管理!E134</f>
        <v>0</v>
      </c>
      <c r="K137" s="1752">
        <f>当期計画!F134</f>
        <v>0</v>
      </c>
      <c r="L137" s="1753">
        <f>予実管理!F134</f>
        <v>0</v>
      </c>
      <c r="M137" s="1752">
        <f>当期計画!G134</f>
        <v>0</v>
      </c>
      <c r="N137" s="1753">
        <f>予実管理!G134</f>
        <v>0</v>
      </c>
      <c r="O137" s="1752">
        <f>当期計画!H134</f>
        <v>0</v>
      </c>
      <c r="P137" s="1753">
        <f>予実管理!H134</f>
        <v>0</v>
      </c>
      <c r="Q137" s="1752">
        <f>当期計画!I134</f>
        <v>0</v>
      </c>
      <c r="R137" s="1753">
        <f>予実管理!I134</f>
        <v>0</v>
      </c>
      <c r="S137" s="1752">
        <f>当期計画!J134</f>
        <v>0</v>
      </c>
      <c r="T137" s="1753">
        <f>予実管理!J134</f>
        <v>0</v>
      </c>
      <c r="U137" s="1754">
        <f>当期計画!K134</f>
        <v>0</v>
      </c>
      <c r="V137" s="1755">
        <f>予実管理!K134</f>
        <v>0</v>
      </c>
      <c r="W137" s="1752">
        <f>当期計画!L134</f>
        <v>0</v>
      </c>
      <c r="X137" s="1753">
        <f>予実管理!L134</f>
        <v>0</v>
      </c>
      <c r="Y137" s="1752">
        <f>当期計画!M134</f>
        <v>0</v>
      </c>
      <c r="Z137" s="1753">
        <f>予実管理!M134</f>
        <v>0</v>
      </c>
      <c r="AA137" s="1752">
        <f>当期計画!N134</f>
        <v>0</v>
      </c>
      <c r="AB137" s="1755">
        <f>予実管理!N134</f>
        <v>0</v>
      </c>
      <c r="AC137" s="1752">
        <f>当期計画!O134</f>
        <v>0</v>
      </c>
      <c r="AD137" s="1753">
        <f>予実管理!O134</f>
        <v>0</v>
      </c>
      <c r="AE137" s="1752">
        <f>当期計画!P134</f>
        <v>0</v>
      </c>
      <c r="AF137" s="1753">
        <f>予実管理!P134</f>
        <v>0</v>
      </c>
      <c r="AG137" s="1756">
        <f t="shared" si="18"/>
        <v>0</v>
      </c>
      <c r="AH137" s="1751">
        <f t="shared" ca="1" si="19"/>
        <v>0</v>
      </c>
      <c r="AI137" s="1751">
        <f t="shared" ca="1" si="16"/>
        <v>0</v>
      </c>
      <c r="AJ137" s="198"/>
      <c r="AK137" s="198"/>
      <c r="AL137" s="198"/>
      <c r="AM137" s="198"/>
      <c r="AN137" s="198"/>
      <c r="AO137" s="198"/>
      <c r="AP137" s="198"/>
      <c r="AQ137" s="198"/>
      <c r="AR137" s="198"/>
      <c r="AS137" s="198"/>
      <c r="AT137" s="198"/>
      <c r="AU137" s="198"/>
      <c r="AV137" s="198"/>
      <c r="AW137" s="198"/>
      <c r="AX137" s="198"/>
      <c r="AY137" s="198"/>
      <c r="AZ137" s="198"/>
      <c r="BA137" s="198"/>
      <c r="BB137" s="198"/>
      <c r="BC137" s="198"/>
      <c r="BD137" s="198"/>
      <c r="BE137" s="198"/>
      <c r="BF137" s="198"/>
      <c r="BG137" s="198"/>
      <c r="BH137" s="198"/>
      <c r="BI137" s="198"/>
    </row>
    <row r="138" spans="3:61" ht="20.65" customHeight="1">
      <c r="C138" s="1766" t="s">
        <v>78</v>
      </c>
      <c r="D138" s="1591">
        <f t="shared" si="15"/>
        <v>0</v>
      </c>
      <c r="E138" s="1592">
        <f t="shared" si="15"/>
        <v>0</v>
      </c>
      <c r="F138" s="1758">
        <f t="shared" si="17"/>
        <v>0</v>
      </c>
      <c r="G138" s="1760">
        <f>当期計画!D135</f>
        <v>0</v>
      </c>
      <c r="H138" s="1759">
        <f>予実管理!D135</f>
        <v>0</v>
      </c>
      <c r="I138" s="1760">
        <f>当期計画!E135</f>
        <v>0</v>
      </c>
      <c r="J138" s="1759">
        <f>予実管理!E135</f>
        <v>0</v>
      </c>
      <c r="K138" s="1760">
        <f>当期計画!F135</f>
        <v>0</v>
      </c>
      <c r="L138" s="1759">
        <f>予実管理!F135</f>
        <v>0</v>
      </c>
      <c r="M138" s="1760">
        <f>当期計画!G135</f>
        <v>0</v>
      </c>
      <c r="N138" s="1759">
        <f>予実管理!G135</f>
        <v>0</v>
      </c>
      <c r="O138" s="1760">
        <f>当期計画!H135</f>
        <v>0</v>
      </c>
      <c r="P138" s="1759">
        <f>予実管理!H135</f>
        <v>0</v>
      </c>
      <c r="Q138" s="1760">
        <f>当期計画!I135</f>
        <v>0</v>
      </c>
      <c r="R138" s="1759">
        <f>予実管理!I135</f>
        <v>0</v>
      </c>
      <c r="S138" s="1760">
        <f>当期計画!J135</f>
        <v>0</v>
      </c>
      <c r="T138" s="1759">
        <f>予実管理!J135</f>
        <v>0</v>
      </c>
      <c r="U138" s="1761">
        <f>当期計画!K135</f>
        <v>0</v>
      </c>
      <c r="V138" s="1762">
        <f>予実管理!K135</f>
        <v>0</v>
      </c>
      <c r="W138" s="1760">
        <f>当期計画!L135</f>
        <v>0</v>
      </c>
      <c r="X138" s="1759">
        <f>予実管理!L135</f>
        <v>0</v>
      </c>
      <c r="Y138" s="1760">
        <f>当期計画!M135</f>
        <v>0</v>
      </c>
      <c r="Z138" s="1759">
        <f>予実管理!M135</f>
        <v>0</v>
      </c>
      <c r="AA138" s="1760">
        <f>当期計画!N135</f>
        <v>0</v>
      </c>
      <c r="AB138" s="1762">
        <f>予実管理!N135</f>
        <v>0</v>
      </c>
      <c r="AC138" s="1760">
        <f>当期計画!O135</f>
        <v>0</v>
      </c>
      <c r="AD138" s="1759">
        <f>予実管理!O135</f>
        <v>0</v>
      </c>
      <c r="AE138" s="1760">
        <f>当期計画!P135</f>
        <v>0</v>
      </c>
      <c r="AF138" s="1759">
        <f>予実管理!P135</f>
        <v>0</v>
      </c>
      <c r="AG138" s="1763">
        <f t="shared" si="18"/>
        <v>0</v>
      </c>
      <c r="AH138" s="1758">
        <f t="shared" ca="1" si="19"/>
        <v>0</v>
      </c>
      <c r="AI138" s="1758">
        <f t="shared" ca="1" si="16"/>
        <v>0</v>
      </c>
      <c r="AJ138" s="198"/>
      <c r="AK138" s="198"/>
      <c r="AL138" s="198"/>
      <c r="AM138" s="198"/>
      <c r="AN138" s="198"/>
      <c r="AO138" s="198"/>
      <c r="AP138" s="198"/>
      <c r="AQ138" s="198"/>
      <c r="AR138" s="198"/>
      <c r="AS138" s="198"/>
      <c r="AT138" s="198"/>
      <c r="AU138" s="198"/>
      <c r="AV138" s="198"/>
      <c r="AW138" s="198"/>
      <c r="AX138" s="198"/>
      <c r="AY138" s="198"/>
      <c r="AZ138" s="198"/>
      <c r="BA138" s="198"/>
      <c r="BB138" s="198"/>
      <c r="BC138" s="198"/>
      <c r="BD138" s="198"/>
      <c r="BE138" s="198"/>
      <c r="BF138" s="198"/>
      <c r="BG138" s="198"/>
      <c r="BH138" s="198"/>
      <c r="BI138" s="198"/>
    </row>
    <row r="139" spans="3:61" ht="20.65" customHeight="1">
      <c r="C139" s="1764" t="s">
        <v>79</v>
      </c>
      <c r="D139" s="1591">
        <f t="shared" si="15"/>
        <v>0</v>
      </c>
      <c r="E139" s="1592">
        <f t="shared" si="15"/>
        <v>0</v>
      </c>
      <c r="F139" s="1758">
        <f t="shared" si="17"/>
        <v>0</v>
      </c>
      <c r="G139" s="1760">
        <f>当期計画!D136</f>
        <v>0</v>
      </c>
      <c r="H139" s="1759">
        <f>予実管理!D136</f>
        <v>0</v>
      </c>
      <c r="I139" s="1760">
        <f>当期計画!E136</f>
        <v>0</v>
      </c>
      <c r="J139" s="1759">
        <f>予実管理!E136</f>
        <v>0</v>
      </c>
      <c r="K139" s="1760">
        <f>当期計画!F136</f>
        <v>0</v>
      </c>
      <c r="L139" s="1759">
        <f>予実管理!F136</f>
        <v>0</v>
      </c>
      <c r="M139" s="1760">
        <f>当期計画!G136</f>
        <v>0</v>
      </c>
      <c r="N139" s="1759">
        <f>予実管理!G136</f>
        <v>0</v>
      </c>
      <c r="O139" s="1760">
        <f>当期計画!H136</f>
        <v>0</v>
      </c>
      <c r="P139" s="1759">
        <f>予実管理!H136</f>
        <v>0</v>
      </c>
      <c r="Q139" s="1760">
        <f>当期計画!I136</f>
        <v>0</v>
      </c>
      <c r="R139" s="1759">
        <f>予実管理!I136</f>
        <v>0</v>
      </c>
      <c r="S139" s="1760">
        <f>当期計画!J136</f>
        <v>0</v>
      </c>
      <c r="T139" s="1759">
        <f>予実管理!J136</f>
        <v>0</v>
      </c>
      <c r="U139" s="1761">
        <f>当期計画!K136</f>
        <v>0</v>
      </c>
      <c r="V139" s="1762">
        <f>予実管理!K136</f>
        <v>0</v>
      </c>
      <c r="W139" s="1760">
        <f>当期計画!L136</f>
        <v>0</v>
      </c>
      <c r="X139" s="1759">
        <f>予実管理!L136</f>
        <v>0</v>
      </c>
      <c r="Y139" s="1760">
        <f>当期計画!M136</f>
        <v>0</v>
      </c>
      <c r="Z139" s="1759">
        <f>予実管理!M136</f>
        <v>0</v>
      </c>
      <c r="AA139" s="1760">
        <f>当期計画!N136</f>
        <v>0</v>
      </c>
      <c r="AB139" s="1762">
        <f>予実管理!N136</f>
        <v>0</v>
      </c>
      <c r="AC139" s="1760">
        <f>当期計画!O136</f>
        <v>0</v>
      </c>
      <c r="AD139" s="1759">
        <f>予実管理!O136</f>
        <v>0</v>
      </c>
      <c r="AE139" s="1760">
        <f>当期計画!P136</f>
        <v>0</v>
      </c>
      <c r="AF139" s="1759">
        <f>予実管理!P136</f>
        <v>0</v>
      </c>
      <c r="AG139" s="1763">
        <f t="shared" si="18"/>
        <v>0</v>
      </c>
      <c r="AH139" s="1758">
        <f t="shared" ca="1" si="19"/>
        <v>0</v>
      </c>
      <c r="AI139" s="1758">
        <f t="shared" ca="1" si="16"/>
        <v>0</v>
      </c>
      <c r="AJ139" s="198"/>
      <c r="AK139" s="198"/>
      <c r="AL139" s="198"/>
      <c r="AM139" s="198"/>
      <c r="AN139" s="198"/>
      <c r="AO139" s="198"/>
      <c r="AP139" s="198"/>
      <c r="AQ139" s="198"/>
      <c r="AR139" s="198"/>
      <c r="AS139" s="198"/>
      <c r="AT139" s="198"/>
      <c r="AU139" s="198"/>
      <c r="AV139" s="198"/>
      <c r="AW139" s="198"/>
      <c r="AX139" s="198"/>
      <c r="AY139" s="198"/>
      <c r="AZ139" s="198"/>
      <c r="BA139" s="198"/>
      <c r="BB139" s="198"/>
      <c r="BC139" s="198"/>
      <c r="BD139" s="198"/>
      <c r="BE139" s="198"/>
      <c r="BF139" s="198"/>
      <c r="BG139" s="198"/>
      <c r="BH139" s="198"/>
      <c r="BI139" s="198"/>
    </row>
    <row r="140" spans="3:61" ht="20.65" customHeight="1">
      <c r="C140" s="1764" t="s">
        <v>80</v>
      </c>
      <c r="D140" s="1591">
        <f t="shared" si="15"/>
        <v>0</v>
      </c>
      <c r="E140" s="1592">
        <f t="shared" si="15"/>
        <v>0</v>
      </c>
      <c r="F140" s="1758">
        <f t="shared" si="17"/>
        <v>0</v>
      </c>
      <c r="G140" s="1760">
        <f>当期計画!D137</f>
        <v>0</v>
      </c>
      <c r="H140" s="1759">
        <f>予実管理!D137</f>
        <v>0</v>
      </c>
      <c r="I140" s="1760">
        <f>当期計画!E137</f>
        <v>0</v>
      </c>
      <c r="J140" s="1759">
        <f>予実管理!E137</f>
        <v>0</v>
      </c>
      <c r="K140" s="1760">
        <f>当期計画!F137</f>
        <v>0</v>
      </c>
      <c r="L140" s="1759">
        <f>予実管理!F137</f>
        <v>0</v>
      </c>
      <c r="M140" s="1760">
        <f>当期計画!G137</f>
        <v>0</v>
      </c>
      <c r="N140" s="1759">
        <f>予実管理!G137</f>
        <v>0</v>
      </c>
      <c r="O140" s="1760">
        <f>当期計画!H137</f>
        <v>0</v>
      </c>
      <c r="P140" s="1759">
        <f>予実管理!H137</f>
        <v>0</v>
      </c>
      <c r="Q140" s="1760">
        <f>当期計画!I137</f>
        <v>0</v>
      </c>
      <c r="R140" s="1759">
        <f>予実管理!I137</f>
        <v>0</v>
      </c>
      <c r="S140" s="1760">
        <f>当期計画!J137</f>
        <v>0</v>
      </c>
      <c r="T140" s="1759">
        <f>予実管理!J137</f>
        <v>0</v>
      </c>
      <c r="U140" s="1761">
        <f>当期計画!K137</f>
        <v>0</v>
      </c>
      <c r="V140" s="1762">
        <f>予実管理!K137</f>
        <v>0</v>
      </c>
      <c r="W140" s="1760">
        <f>当期計画!L137</f>
        <v>0</v>
      </c>
      <c r="X140" s="1759">
        <f>予実管理!L137</f>
        <v>0</v>
      </c>
      <c r="Y140" s="1760">
        <f>当期計画!M137</f>
        <v>0</v>
      </c>
      <c r="Z140" s="1759">
        <f>予実管理!M137</f>
        <v>0</v>
      </c>
      <c r="AA140" s="1760">
        <f>当期計画!N137</f>
        <v>0</v>
      </c>
      <c r="AB140" s="1762">
        <f>予実管理!N137</f>
        <v>0</v>
      </c>
      <c r="AC140" s="1760">
        <f>当期計画!O137</f>
        <v>0</v>
      </c>
      <c r="AD140" s="1759">
        <f>予実管理!O137</f>
        <v>0</v>
      </c>
      <c r="AE140" s="1760">
        <f>当期計画!P137</f>
        <v>0</v>
      </c>
      <c r="AF140" s="1759">
        <f>予実管理!P137</f>
        <v>0</v>
      </c>
      <c r="AG140" s="1763">
        <f t="shared" si="18"/>
        <v>0</v>
      </c>
      <c r="AH140" s="1758">
        <f t="shared" ca="1" si="19"/>
        <v>0</v>
      </c>
      <c r="AI140" s="1758">
        <f t="shared" ca="1" si="16"/>
        <v>0</v>
      </c>
      <c r="AJ140" s="198"/>
      <c r="AK140" s="198"/>
      <c r="AL140" s="198"/>
      <c r="AM140" s="198"/>
      <c r="AN140" s="198"/>
      <c r="AO140" s="198"/>
      <c r="AP140" s="198"/>
      <c r="AQ140" s="198"/>
      <c r="AR140" s="198"/>
      <c r="AS140" s="198"/>
      <c r="AT140" s="198"/>
      <c r="AU140" s="198"/>
      <c r="AV140" s="198"/>
      <c r="AW140" s="198"/>
      <c r="AX140" s="198"/>
      <c r="AY140" s="198"/>
      <c r="AZ140" s="198"/>
      <c r="BA140" s="198"/>
      <c r="BB140" s="198"/>
      <c r="BC140" s="198"/>
      <c r="BD140" s="198"/>
      <c r="BE140" s="198"/>
      <c r="BF140" s="198"/>
      <c r="BG140" s="198"/>
      <c r="BH140" s="198"/>
      <c r="BI140" s="198"/>
    </row>
    <row r="141" spans="3:61" ht="20.65" customHeight="1">
      <c r="C141" s="1764" t="s">
        <v>81</v>
      </c>
      <c r="D141" s="1591">
        <f t="shared" si="15"/>
        <v>0</v>
      </c>
      <c r="E141" s="1592">
        <f t="shared" si="15"/>
        <v>0</v>
      </c>
      <c r="F141" s="1758">
        <f t="shared" si="17"/>
        <v>0</v>
      </c>
      <c r="G141" s="1760">
        <f>当期計画!D138</f>
        <v>0</v>
      </c>
      <c r="H141" s="1759">
        <f>予実管理!D138</f>
        <v>0</v>
      </c>
      <c r="I141" s="1760">
        <f>当期計画!E138</f>
        <v>0</v>
      </c>
      <c r="J141" s="1759">
        <f>予実管理!E138</f>
        <v>0</v>
      </c>
      <c r="K141" s="1760">
        <f>当期計画!F138</f>
        <v>0</v>
      </c>
      <c r="L141" s="1759">
        <f>予実管理!F138</f>
        <v>0</v>
      </c>
      <c r="M141" s="1760">
        <f>当期計画!G138</f>
        <v>0</v>
      </c>
      <c r="N141" s="1759">
        <f>予実管理!G138</f>
        <v>0</v>
      </c>
      <c r="O141" s="1760">
        <f>当期計画!H138</f>
        <v>0</v>
      </c>
      <c r="P141" s="1759">
        <f>予実管理!H138</f>
        <v>0</v>
      </c>
      <c r="Q141" s="1760">
        <f>当期計画!I138</f>
        <v>0</v>
      </c>
      <c r="R141" s="1759">
        <f>予実管理!I138</f>
        <v>0</v>
      </c>
      <c r="S141" s="1760">
        <f>当期計画!J138</f>
        <v>0</v>
      </c>
      <c r="T141" s="1759">
        <f>予実管理!J138</f>
        <v>0</v>
      </c>
      <c r="U141" s="1761">
        <f>当期計画!K138</f>
        <v>0</v>
      </c>
      <c r="V141" s="1762">
        <f>予実管理!K138</f>
        <v>0</v>
      </c>
      <c r="W141" s="1760">
        <f>当期計画!L138</f>
        <v>0</v>
      </c>
      <c r="X141" s="1759">
        <f>予実管理!L138</f>
        <v>0</v>
      </c>
      <c r="Y141" s="1760">
        <f>当期計画!M138</f>
        <v>0</v>
      </c>
      <c r="Z141" s="1759">
        <f>予実管理!M138</f>
        <v>0</v>
      </c>
      <c r="AA141" s="1760">
        <f>当期計画!N138</f>
        <v>0</v>
      </c>
      <c r="AB141" s="1762">
        <f>予実管理!N138</f>
        <v>0</v>
      </c>
      <c r="AC141" s="1760">
        <f>当期計画!O138</f>
        <v>0</v>
      </c>
      <c r="AD141" s="1759">
        <f>予実管理!O138</f>
        <v>0</v>
      </c>
      <c r="AE141" s="1760">
        <f>当期計画!P138</f>
        <v>0</v>
      </c>
      <c r="AF141" s="1759">
        <f>予実管理!P138</f>
        <v>0</v>
      </c>
      <c r="AG141" s="1763">
        <f t="shared" si="18"/>
        <v>0</v>
      </c>
      <c r="AH141" s="1758">
        <f t="shared" ca="1" si="19"/>
        <v>0</v>
      </c>
      <c r="AI141" s="1758">
        <f t="shared" ca="1" si="16"/>
        <v>0</v>
      </c>
      <c r="AJ141" s="198"/>
      <c r="AK141" s="198"/>
      <c r="AL141" s="198"/>
      <c r="AM141" s="198"/>
      <c r="AN141" s="198"/>
      <c r="AO141" s="198"/>
      <c r="AP141" s="198"/>
      <c r="AQ141" s="198"/>
      <c r="AR141" s="198"/>
      <c r="AS141" s="198"/>
      <c r="AT141" s="198"/>
      <c r="AU141" s="198"/>
      <c r="AV141" s="198"/>
      <c r="AW141" s="198"/>
      <c r="AX141" s="198"/>
      <c r="AY141" s="198"/>
      <c r="AZ141" s="198"/>
      <c r="BA141" s="198"/>
      <c r="BB141" s="198"/>
      <c r="BC141" s="198"/>
      <c r="BD141" s="198"/>
      <c r="BE141" s="198"/>
      <c r="BF141" s="198"/>
      <c r="BG141" s="198"/>
      <c r="BH141" s="198"/>
      <c r="BI141" s="198"/>
    </row>
    <row r="142" spans="3:61" ht="20.65" customHeight="1">
      <c r="C142" s="1764" t="s">
        <v>82</v>
      </c>
      <c r="D142" s="1591">
        <f t="shared" si="15"/>
        <v>0</v>
      </c>
      <c r="E142" s="1592">
        <f t="shared" si="15"/>
        <v>0</v>
      </c>
      <c r="F142" s="1758">
        <f t="shared" si="17"/>
        <v>0</v>
      </c>
      <c r="G142" s="1760">
        <f>当期計画!D139</f>
        <v>0</v>
      </c>
      <c r="H142" s="1759">
        <f>予実管理!D139</f>
        <v>0</v>
      </c>
      <c r="I142" s="1760">
        <f>当期計画!E139</f>
        <v>0</v>
      </c>
      <c r="J142" s="1759">
        <f>予実管理!E139</f>
        <v>0</v>
      </c>
      <c r="K142" s="1760">
        <f>当期計画!F139</f>
        <v>0</v>
      </c>
      <c r="L142" s="1759">
        <f>予実管理!F139</f>
        <v>0</v>
      </c>
      <c r="M142" s="1760">
        <f>当期計画!G139</f>
        <v>0</v>
      </c>
      <c r="N142" s="1759">
        <f>予実管理!G139</f>
        <v>0</v>
      </c>
      <c r="O142" s="1760">
        <f>当期計画!H139</f>
        <v>0</v>
      </c>
      <c r="P142" s="1759">
        <f>予実管理!H139</f>
        <v>0</v>
      </c>
      <c r="Q142" s="1760">
        <f>当期計画!I139</f>
        <v>0</v>
      </c>
      <c r="R142" s="1759">
        <f>予実管理!I139</f>
        <v>0</v>
      </c>
      <c r="S142" s="1760">
        <f>当期計画!J139</f>
        <v>0</v>
      </c>
      <c r="T142" s="1759">
        <f>予実管理!J139</f>
        <v>0</v>
      </c>
      <c r="U142" s="1761">
        <f>当期計画!K139</f>
        <v>0</v>
      </c>
      <c r="V142" s="1762">
        <f>予実管理!K139</f>
        <v>0</v>
      </c>
      <c r="W142" s="1760">
        <f>当期計画!L139</f>
        <v>0</v>
      </c>
      <c r="X142" s="1759">
        <f>予実管理!L139</f>
        <v>0</v>
      </c>
      <c r="Y142" s="1760">
        <f>当期計画!M139</f>
        <v>0</v>
      </c>
      <c r="Z142" s="1759">
        <f>予実管理!M139</f>
        <v>0</v>
      </c>
      <c r="AA142" s="1760">
        <f>当期計画!N139</f>
        <v>0</v>
      </c>
      <c r="AB142" s="1762">
        <f>予実管理!N139</f>
        <v>0</v>
      </c>
      <c r="AC142" s="1760">
        <f>当期計画!O139</f>
        <v>0</v>
      </c>
      <c r="AD142" s="1759">
        <f>予実管理!O139</f>
        <v>0</v>
      </c>
      <c r="AE142" s="1760">
        <f>当期計画!P139</f>
        <v>0</v>
      </c>
      <c r="AF142" s="1759">
        <f>予実管理!P139</f>
        <v>0</v>
      </c>
      <c r="AG142" s="1763">
        <f t="shared" si="18"/>
        <v>0</v>
      </c>
      <c r="AH142" s="1758">
        <f t="shared" ca="1" si="19"/>
        <v>0</v>
      </c>
      <c r="AI142" s="1758">
        <f t="shared" ca="1" si="16"/>
        <v>0</v>
      </c>
      <c r="AJ142" s="198"/>
      <c r="AK142" s="198"/>
      <c r="AL142" s="198"/>
      <c r="AM142" s="198"/>
      <c r="AN142" s="198"/>
      <c r="AO142" s="198"/>
      <c r="AP142" s="198"/>
      <c r="AQ142" s="198"/>
      <c r="AR142" s="198"/>
      <c r="AS142" s="198"/>
      <c r="AT142" s="198"/>
      <c r="AU142" s="198"/>
      <c r="AV142" s="198"/>
      <c r="AW142" s="198"/>
      <c r="AX142" s="198"/>
      <c r="AY142" s="198"/>
      <c r="AZ142" s="198"/>
      <c r="BA142" s="198"/>
      <c r="BB142" s="198"/>
      <c r="BC142" s="198"/>
      <c r="BD142" s="198"/>
      <c r="BE142" s="198"/>
      <c r="BF142" s="198"/>
      <c r="BG142" s="198"/>
      <c r="BH142" s="198"/>
      <c r="BI142" s="198"/>
    </row>
    <row r="143" spans="3:61" ht="20.65" customHeight="1">
      <c r="C143" s="1764" t="s">
        <v>83</v>
      </c>
      <c r="D143" s="1591">
        <f t="shared" si="15"/>
        <v>0</v>
      </c>
      <c r="E143" s="1592">
        <f t="shared" si="15"/>
        <v>0</v>
      </c>
      <c r="F143" s="1758">
        <f t="shared" si="17"/>
        <v>0</v>
      </c>
      <c r="G143" s="1760">
        <f>当期計画!D140</f>
        <v>0</v>
      </c>
      <c r="H143" s="1759">
        <f>予実管理!D140</f>
        <v>0</v>
      </c>
      <c r="I143" s="1760">
        <f>当期計画!E140</f>
        <v>0</v>
      </c>
      <c r="J143" s="1759">
        <f>予実管理!E140</f>
        <v>0</v>
      </c>
      <c r="K143" s="1760">
        <f>当期計画!F140</f>
        <v>0</v>
      </c>
      <c r="L143" s="1759">
        <f>予実管理!F140</f>
        <v>0</v>
      </c>
      <c r="M143" s="1760">
        <f>当期計画!G140</f>
        <v>0</v>
      </c>
      <c r="N143" s="1759">
        <f>予実管理!G140</f>
        <v>0</v>
      </c>
      <c r="O143" s="1760">
        <f>当期計画!H140</f>
        <v>0</v>
      </c>
      <c r="P143" s="1759">
        <f>予実管理!H140</f>
        <v>0</v>
      </c>
      <c r="Q143" s="1760">
        <f>当期計画!I140</f>
        <v>0</v>
      </c>
      <c r="R143" s="1759">
        <f>予実管理!I140</f>
        <v>0</v>
      </c>
      <c r="S143" s="1760">
        <f>当期計画!J140</f>
        <v>0</v>
      </c>
      <c r="T143" s="1759">
        <f>予実管理!J140</f>
        <v>0</v>
      </c>
      <c r="U143" s="1761">
        <f>当期計画!K140</f>
        <v>0</v>
      </c>
      <c r="V143" s="1762">
        <f>予実管理!K140</f>
        <v>0</v>
      </c>
      <c r="W143" s="1760">
        <f>当期計画!L140</f>
        <v>0</v>
      </c>
      <c r="X143" s="1759">
        <f>予実管理!L140</f>
        <v>0</v>
      </c>
      <c r="Y143" s="1760">
        <f>当期計画!M140</f>
        <v>0</v>
      </c>
      <c r="Z143" s="1759">
        <f>予実管理!M140</f>
        <v>0</v>
      </c>
      <c r="AA143" s="1760">
        <f>当期計画!N140</f>
        <v>0</v>
      </c>
      <c r="AB143" s="1762">
        <f>予実管理!N140</f>
        <v>0</v>
      </c>
      <c r="AC143" s="1760">
        <f>当期計画!O140</f>
        <v>0</v>
      </c>
      <c r="AD143" s="1759">
        <f>予実管理!O140</f>
        <v>0</v>
      </c>
      <c r="AE143" s="1760">
        <f>当期計画!P140</f>
        <v>0</v>
      </c>
      <c r="AF143" s="1759">
        <f>予実管理!P140</f>
        <v>0</v>
      </c>
      <c r="AG143" s="1763">
        <f t="shared" si="18"/>
        <v>0</v>
      </c>
      <c r="AH143" s="1758">
        <f t="shared" ca="1" si="19"/>
        <v>0</v>
      </c>
      <c r="AI143" s="1758">
        <f t="shared" ca="1" si="16"/>
        <v>0</v>
      </c>
      <c r="AJ143" s="198"/>
      <c r="AK143" s="198"/>
      <c r="AL143" s="198"/>
      <c r="AM143" s="198"/>
      <c r="AN143" s="198"/>
      <c r="AO143" s="198"/>
      <c r="AP143" s="198"/>
      <c r="AQ143" s="198"/>
      <c r="AR143" s="198"/>
      <c r="AS143" s="198"/>
      <c r="AT143" s="198"/>
      <c r="AU143" s="198"/>
      <c r="AV143" s="198"/>
      <c r="AW143" s="198"/>
      <c r="AX143" s="198"/>
      <c r="AY143" s="198"/>
      <c r="AZ143" s="198"/>
      <c r="BA143" s="198"/>
      <c r="BB143" s="198"/>
      <c r="BC143" s="198"/>
      <c r="BD143" s="198"/>
      <c r="BE143" s="198"/>
      <c r="BF143" s="198"/>
      <c r="BG143" s="198"/>
      <c r="BH143" s="198"/>
      <c r="BI143" s="198"/>
    </row>
    <row r="144" spans="3:61" ht="20.65" customHeight="1">
      <c r="C144" s="1767" t="s">
        <v>84</v>
      </c>
      <c r="D144" s="1591">
        <f t="shared" si="15"/>
        <v>0</v>
      </c>
      <c r="E144" s="1592">
        <f t="shared" si="15"/>
        <v>0</v>
      </c>
      <c r="F144" s="1758">
        <f t="shared" si="17"/>
        <v>0</v>
      </c>
      <c r="G144" s="1760">
        <f>当期計画!D141</f>
        <v>0</v>
      </c>
      <c r="H144" s="1759">
        <f>予実管理!D141</f>
        <v>0</v>
      </c>
      <c r="I144" s="1760">
        <f>当期計画!E141</f>
        <v>0</v>
      </c>
      <c r="J144" s="1759">
        <f>予実管理!E141</f>
        <v>0</v>
      </c>
      <c r="K144" s="1760">
        <f>当期計画!F141</f>
        <v>0</v>
      </c>
      <c r="L144" s="1759">
        <f>予実管理!F141</f>
        <v>0</v>
      </c>
      <c r="M144" s="1760">
        <f>当期計画!G141</f>
        <v>0</v>
      </c>
      <c r="N144" s="1759">
        <f>予実管理!G141</f>
        <v>0</v>
      </c>
      <c r="O144" s="1760">
        <f>当期計画!H141</f>
        <v>0</v>
      </c>
      <c r="P144" s="1759">
        <f>予実管理!H141</f>
        <v>0</v>
      </c>
      <c r="Q144" s="1760">
        <f>当期計画!I141</f>
        <v>0</v>
      </c>
      <c r="R144" s="1759">
        <f>予実管理!I141</f>
        <v>0</v>
      </c>
      <c r="S144" s="1760">
        <f>当期計画!J141</f>
        <v>0</v>
      </c>
      <c r="T144" s="1759">
        <f>予実管理!J141</f>
        <v>0</v>
      </c>
      <c r="U144" s="1761">
        <f>当期計画!K141</f>
        <v>0</v>
      </c>
      <c r="V144" s="1762">
        <f>予実管理!K141</f>
        <v>0</v>
      </c>
      <c r="W144" s="1760">
        <f>当期計画!L141</f>
        <v>0</v>
      </c>
      <c r="X144" s="1759">
        <f>予実管理!L141</f>
        <v>0</v>
      </c>
      <c r="Y144" s="1760">
        <f>当期計画!M141</f>
        <v>0</v>
      </c>
      <c r="Z144" s="1759">
        <f>予実管理!M141</f>
        <v>0</v>
      </c>
      <c r="AA144" s="1760">
        <f>当期計画!N141</f>
        <v>0</v>
      </c>
      <c r="AB144" s="1762">
        <f>予実管理!N141</f>
        <v>0</v>
      </c>
      <c r="AC144" s="1760">
        <f>当期計画!O141</f>
        <v>0</v>
      </c>
      <c r="AD144" s="1759">
        <f>予実管理!O141</f>
        <v>0</v>
      </c>
      <c r="AE144" s="1760">
        <f>当期計画!P141</f>
        <v>0</v>
      </c>
      <c r="AF144" s="1759">
        <f>予実管理!P141</f>
        <v>0</v>
      </c>
      <c r="AG144" s="1763">
        <f t="shared" si="18"/>
        <v>0</v>
      </c>
      <c r="AH144" s="1758">
        <f t="shared" ca="1" si="19"/>
        <v>0</v>
      </c>
      <c r="AI144" s="1758">
        <f t="shared" ca="1" si="16"/>
        <v>0</v>
      </c>
      <c r="AJ144" s="198"/>
      <c r="AK144" s="198"/>
      <c r="AL144" s="198"/>
      <c r="AM144" s="198"/>
      <c r="AN144" s="198"/>
      <c r="AO144" s="198"/>
      <c r="AP144" s="198"/>
      <c r="AQ144" s="198"/>
      <c r="AR144" s="198"/>
      <c r="AS144" s="198"/>
      <c r="AT144" s="198"/>
      <c r="AU144" s="198"/>
      <c r="AV144" s="198"/>
      <c r="AW144" s="198"/>
      <c r="AX144" s="198"/>
      <c r="AY144" s="198"/>
      <c r="AZ144" s="198"/>
      <c r="BA144" s="198"/>
      <c r="BB144" s="198"/>
      <c r="BC144" s="198"/>
      <c r="BD144" s="198"/>
      <c r="BE144" s="198"/>
      <c r="BF144" s="198"/>
      <c r="BG144" s="198"/>
      <c r="BH144" s="198"/>
      <c r="BI144" s="198"/>
    </row>
    <row r="145" spans="2:61" ht="20.65" customHeight="1">
      <c r="C145" s="1768" t="s">
        <v>85</v>
      </c>
      <c r="D145" s="1749">
        <f t="shared" si="15"/>
        <v>0</v>
      </c>
      <c r="E145" s="1750">
        <f t="shared" si="15"/>
        <v>0</v>
      </c>
      <c r="F145" s="1751">
        <f t="shared" si="17"/>
        <v>0</v>
      </c>
      <c r="G145" s="1752">
        <f>当期計画!D142</f>
        <v>0</v>
      </c>
      <c r="H145" s="1753">
        <f>予実管理!D142</f>
        <v>0</v>
      </c>
      <c r="I145" s="1752">
        <f>当期計画!E142</f>
        <v>0</v>
      </c>
      <c r="J145" s="1753">
        <f>予実管理!E142</f>
        <v>0</v>
      </c>
      <c r="K145" s="1752">
        <f>当期計画!F142</f>
        <v>0</v>
      </c>
      <c r="L145" s="1753">
        <f>予実管理!F142</f>
        <v>0</v>
      </c>
      <c r="M145" s="1752">
        <f>当期計画!G142</f>
        <v>0</v>
      </c>
      <c r="N145" s="1753">
        <f>予実管理!G142</f>
        <v>0</v>
      </c>
      <c r="O145" s="1752">
        <f>当期計画!H142</f>
        <v>0</v>
      </c>
      <c r="P145" s="1753">
        <f>予実管理!H142</f>
        <v>0</v>
      </c>
      <c r="Q145" s="1752">
        <f>当期計画!I142</f>
        <v>0</v>
      </c>
      <c r="R145" s="1753">
        <f>予実管理!I142</f>
        <v>0</v>
      </c>
      <c r="S145" s="1752">
        <f>当期計画!J142</f>
        <v>0</v>
      </c>
      <c r="T145" s="1753">
        <f>予実管理!J142</f>
        <v>0</v>
      </c>
      <c r="U145" s="1754">
        <f>当期計画!K142</f>
        <v>0</v>
      </c>
      <c r="V145" s="1755">
        <f>予実管理!K142</f>
        <v>0</v>
      </c>
      <c r="W145" s="1752">
        <f>当期計画!L142</f>
        <v>0</v>
      </c>
      <c r="X145" s="1753">
        <f>予実管理!L142</f>
        <v>0</v>
      </c>
      <c r="Y145" s="1752">
        <f>当期計画!M142</f>
        <v>0</v>
      </c>
      <c r="Z145" s="1753">
        <f>予実管理!M142</f>
        <v>0</v>
      </c>
      <c r="AA145" s="1752">
        <f>当期計画!N142</f>
        <v>0</v>
      </c>
      <c r="AB145" s="1755">
        <f>予実管理!N142</f>
        <v>0</v>
      </c>
      <c r="AC145" s="1752">
        <f>当期計画!O142</f>
        <v>0</v>
      </c>
      <c r="AD145" s="1753">
        <f>予実管理!O142</f>
        <v>0</v>
      </c>
      <c r="AE145" s="1752">
        <f>当期計画!P142</f>
        <v>0</v>
      </c>
      <c r="AF145" s="1753">
        <f>予実管理!P142</f>
        <v>0</v>
      </c>
      <c r="AG145" s="1756">
        <f t="shared" si="18"/>
        <v>0</v>
      </c>
      <c r="AH145" s="1751">
        <f t="shared" ca="1" si="19"/>
        <v>0</v>
      </c>
      <c r="AI145" s="1751">
        <f t="shared" ca="1" si="16"/>
        <v>0</v>
      </c>
      <c r="AJ145" s="198"/>
      <c r="AK145" s="198"/>
      <c r="AL145" s="198"/>
      <c r="AM145" s="198"/>
      <c r="AN145" s="198"/>
      <c r="AO145" s="198"/>
      <c r="AP145" s="198"/>
      <c r="AQ145" s="198"/>
      <c r="AR145" s="198"/>
      <c r="AS145" s="198"/>
      <c r="AT145" s="198"/>
      <c r="AU145" s="198"/>
      <c r="AV145" s="198"/>
      <c r="AW145" s="1769">
        <f>当期計画!D2</f>
        <v>45474</v>
      </c>
      <c r="AX145" s="1769">
        <f>当期計画!E2</f>
        <v>45505</v>
      </c>
      <c r="AY145" s="1769">
        <f>当期計画!F2</f>
        <v>45536</v>
      </c>
      <c r="AZ145" s="1769">
        <f>当期計画!G2</f>
        <v>45566</v>
      </c>
      <c r="BA145" s="1769">
        <f>当期計画!H2</f>
        <v>45597</v>
      </c>
      <c r="BB145" s="1769">
        <f>当期計画!I2</f>
        <v>45627</v>
      </c>
      <c r="BC145" s="1769">
        <f>当期計画!J2</f>
        <v>45658</v>
      </c>
      <c r="BD145" s="1769">
        <f>当期計画!K2</f>
        <v>45689</v>
      </c>
      <c r="BE145" s="1769">
        <f>当期計画!L2</f>
        <v>45717</v>
      </c>
      <c r="BF145" s="1769">
        <f>当期計画!M2</f>
        <v>45748</v>
      </c>
      <c r="BG145" s="1769">
        <f>当期計画!N2</f>
        <v>45778</v>
      </c>
      <c r="BH145" s="1769">
        <f>当期計画!O2</f>
        <v>45809</v>
      </c>
      <c r="BI145" s="684" t="str">
        <f>当期計画!P2</f>
        <v>決算</v>
      </c>
    </row>
    <row r="146" spans="2:61" ht="20.65" customHeight="1" thickBot="1">
      <c r="B146" s="198"/>
      <c r="C146" s="1770" t="s">
        <v>67</v>
      </c>
      <c r="D146" s="1721">
        <f t="shared" si="15"/>
        <v>0</v>
      </c>
      <c r="E146" s="1722">
        <f t="shared" si="15"/>
        <v>0</v>
      </c>
      <c r="F146" s="1771">
        <f t="shared" si="17"/>
        <v>0</v>
      </c>
      <c r="G146" s="1773">
        <f>当期計画!D143</f>
        <v>0</v>
      </c>
      <c r="H146" s="1772">
        <f>予実管理!D143</f>
        <v>0</v>
      </c>
      <c r="I146" s="1773">
        <f>当期計画!E143</f>
        <v>0</v>
      </c>
      <c r="J146" s="1772">
        <f>予実管理!E143</f>
        <v>0</v>
      </c>
      <c r="K146" s="1773">
        <f>当期計画!F143</f>
        <v>0</v>
      </c>
      <c r="L146" s="1772">
        <f>予実管理!F143</f>
        <v>0</v>
      </c>
      <c r="M146" s="1773">
        <f>当期計画!G143</f>
        <v>0</v>
      </c>
      <c r="N146" s="1772">
        <f>予実管理!G143</f>
        <v>0</v>
      </c>
      <c r="O146" s="1773">
        <f>当期計画!H143</f>
        <v>0</v>
      </c>
      <c r="P146" s="1772">
        <f>予実管理!H143</f>
        <v>0</v>
      </c>
      <c r="Q146" s="1773">
        <f>当期計画!I143</f>
        <v>0</v>
      </c>
      <c r="R146" s="1772">
        <f>予実管理!I143</f>
        <v>0</v>
      </c>
      <c r="S146" s="1773">
        <f>当期計画!J143</f>
        <v>0</v>
      </c>
      <c r="T146" s="1772">
        <f>予実管理!J143</f>
        <v>0</v>
      </c>
      <c r="U146" s="1774">
        <f>当期計画!K143</f>
        <v>0</v>
      </c>
      <c r="V146" s="1775">
        <f>予実管理!K143</f>
        <v>0</v>
      </c>
      <c r="W146" s="1773">
        <f>当期計画!L143</f>
        <v>0</v>
      </c>
      <c r="X146" s="1772">
        <f>予実管理!L143</f>
        <v>0</v>
      </c>
      <c r="Y146" s="1773">
        <f>当期計画!M143</f>
        <v>0</v>
      </c>
      <c r="Z146" s="1772">
        <f>予実管理!M143</f>
        <v>0</v>
      </c>
      <c r="AA146" s="1773">
        <f>当期計画!N143</f>
        <v>0</v>
      </c>
      <c r="AB146" s="1775">
        <f>予実管理!N143</f>
        <v>0</v>
      </c>
      <c r="AC146" s="1773">
        <f>当期計画!O143</f>
        <v>0</v>
      </c>
      <c r="AD146" s="1772">
        <f>予実管理!O143</f>
        <v>0</v>
      </c>
      <c r="AE146" s="1773">
        <f>当期計画!P143</f>
        <v>0</v>
      </c>
      <c r="AF146" s="1772">
        <f>予実管理!P143</f>
        <v>0</v>
      </c>
      <c r="AG146" s="1776">
        <f t="shared" si="18"/>
        <v>0</v>
      </c>
      <c r="AH146" s="1771">
        <f t="shared" ca="1" si="19"/>
        <v>0</v>
      </c>
      <c r="AI146" s="1771">
        <f t="shared" ca="1" si="16"/>
        <v>0</v>
      </c>
      <c r="AJ146" s="198"/>
      <c r="AK146" s="198"/>
      <c r="AL146" s="198"/>
      <c r="AM146" s="198"/>
      <c r="AN146" s="198"/>
      <c r="AO146" s="198"/>
      <c r="AP146" s="198"/>
      <c r="AQ146" s="198"/>
      <c r="AR146" s="198"/>
      <c r="AS146" s="198"/>
      <c r="AT146" s="198"/>
      <c r="AU146" s="198" t="s">
        <v>322</v>
      </c>
      <c r="AV146" s="198"/>
      <c r="AW146" s="684">
        <f>当期計画!D144</f>
        <v>0</v>
      </c>
      <c r="AX146" s="684">
        <f>当期計画!E144</f>
        <v>0</v>
      </c>
      <c r="AY146" s="684">
        <f>当期計画!F144</f>
        <v>0</v>
      </c>
      <c r="AZ146" s="684">
        <f>当期計画!G144</f>
        <v>0</v>
      </c>
      <c r="BA146" s="684">
        <f>当期計画!H144</f>
        <v>0</v>
      </c>
      <c r="BB146" s="684">
        <f>当期計画!I144</f>
        <v>0</v>
      </c>
      <c r="BC146" s="684">
        <f>当期計画!J144</f>
        <v>0</v>
      </c>
      <c r="BD146" s="684">
        <f>当期計画!K144</f>
        <v>0</v>
      </c>
      <c r="BE146" s="684">
        <f>当期計画!L144</f>
        <v>0</v>
      </c>
      <c r="BF146" s="684">
        <f>当期計画!M144</f>
        <v>0</v>
      </c>
      <c r="BG146" s="684">
        <f>当期計画!N144</f>
        <v>0</v>
      </c>
      <c r="BH146" s="684">
        <f>当期計画!O144</f>
        <v>0</v>
      </c>
      <c r="BI146" s="684">
        <f>当期計画!P144</f>
        <v>0</v>
      </c>
    </row>
    <row r="147" spans="2:61" ht="20.65" customHeight="1" thickBot="1">
      <c r="B147" s="198"/>
      <c r="C147" s="1777" t="s">
        <v>86</v>
      </c>
      <c r="D147" s="1730"/>
      <c r="E147" s="1731"/>
      <c r="F147" s="1778"/>
      <c r="G147" s="1780">
        <f>当期計画!D144</f>
        <v>0</v>
      </c>
      <c r="H147" s="1779">
        <f>予実管理!D144</f>
        <v>0</v>
      </c>
      <c r="I147" s="1780">
        <f>当期計画!E144</f>
        <v>0</v>
      </c>
      <c r="J147" s="1779">
        <f>予実管理!E144</f>
        <v>0</v>
      </c>
      <c r="K147" s="1780">
        <f>当期計画!F144</f>
        <v>0</v>
      </c>
      <c r="L147" s="1779">
        <f>予実管理!F144</f>
        <v>0</v>
      </c>
      <c r="M147" s="1780">
        <f>当期計画!G144</f>
        <v>0</v>
      </c>
      <c r="N147" s="1779">
        <f>予実管理!G144</f>
        <v>0</v>
      </c>
      <c r="O147" s="1780">
        <f>当期計画!H144</f>
        <v>0</v>
      </c>
      <c r="P147" s="1779">
        <f>予実管理!H144</f>
        <v>0</v>
      </c>
      <c r="Q147" s="1780">
        <f>当期計画!I144</f>
        <v>0</v>
      </c>
      <c r="R147" s="1779">
        <f>予実管理!I144</f>
        <v>0</v>
      </c>
      <c r="S147" s="1780">
        <f>当期計画!J144</f>
        <v>0</v>
      </c>
      <c r="T147" s="1779">
        <f>予実管理!J144</f>
        <v>0</v>
      </c>
      <c r="U147" s="1781">
        <f>当期計画!K144</f>
        <v>0</v>
      </c>
      <c r="V147" s="1782">
        <f>予実管理!K144</f>
        <v>0</v>
      </c>
      <c r="W147" s="1780">
        <f>当期計画!L144</f>
        <v>0</v>
      </c>
      <c r="X147" s="1779">
        <f>予実管理!L144</f>
        <v>0</v>
      </c>
      <c r="Y147" s="1780">
        <f>当期計画!M144</f>
        <v>0</v>
      </c>
      <c r="Z147" s="1779">
        <f>予実管理!M144</f>
        <v>0</v>
      </c>
      <c r="AA147" s="1781">
        <f>当期計画!N144</f>
        <v>0</v>
      </c>
      <c r="AB147" s="1782">
        <f>予実管理!N144</f>
        <v>0</v>
      </c>
      <c r="AC147" s="1780">
        <f>当期計画!O144</f>
        <v>0</v>
      </c>
      <c r="AD147" s="1779">
        <f>予実管理!O144</f>
        <v>0</v>
      </c>
      <c r="AE147" s="1780">
        <f>当期計画!P144</f>
        <v>0</v>
      </c>
      <c r="AF147" s="1779">
        <f>予実管理!P144</f>
        <v>0</v>
      </c>
      <c r="AG147" s="1781"/>
      <c r="AH147" s="1779"/>
      <c r="AI147" s="1779"/>
      <c r="AJ147" s="198"/>
      <c r="AK147" s="198"/>
      <c r="AL147" s="198"/>
      <c r="AM147" s="198"/>
      <c r="AN147" s="198"/>
      <c r="AO147" s="198"/>
      <c r="AP147" s="198"/>
      <c r="AQ147" s="198"/>
      <c r="AR147" s="198"/>
      <c r="AS147" s="198"/>
      <c r="AT147" s="198"/>
      <c r="AU147" s="198" t="s">
        <v>323</v>
      </c>
      <c r="AV147" s="198"/>
      <c r="AW147" s="684">
        <f>予実管理!D144</f>
        <v>0</v>
      </c>
      <c r="AX147" s="684">
        <f>予実管理!E144</f>
        <v>0</v>
      </c>
      <c r="AY147" s="684">
        <f>予実管理!F144</f>
        <v>0</v>
      </c>
      <c r="AZ147" s="684">
        <f>予実管理!G144</f>
        <v>0</v>
      </c>
      <c r="BA147" s="684">
        <f>予実管理!H144</f>
        <v>0</v>
      </c>
      <c r="BB147" s="684">
        <f>予実管理!I144</f>
        <v>0</v>
      </c>
      <c r="BC147" s="684">
        <f>予実管理!J144</f>
        <v>0</v>
      </c>
      <c r="BD147" s="684">
        <f>予実管理!K144</f>
        <v>0</v>
      </c>
      <c r="BE147" s="684">
        <f>予実管理!L144</f>
        <v>0</v>
      </c>
      <c r="BF147" s="684">
        <f>予実管理!M144</f>
        <v>0</v>
      </c>
      <c r="BG147" s="684">
        <f>予実管理!N144</f>
        <v>0</v>
      </c>
      <c r="BH147" s="684">
        <f>予実管理!O144</f>
        <v>0</v>
      </c>
      <c r="BI147" s="684">
        <f>予実管理!P144</f>
        <v>0</v>
      </c>
    </row>
    <row r="148" spans="2:61" ht="317.25" customHeight="1" thickTop="1" thickBot="1">
      <c r="B148" s="198"/>
      <c r="C148" s="689" t="s">
        <v>65</v>
      </c>
      <c r="D148" s="198"/>
      <c r="E148" s="198"/>
      <c r="F148" s="198"/>
      <c r="G148" s="1783"/>
      <c r="H148" s="1784"/>
      <c r="I148" s="198"/>
      <c r="J148" s="508"/>
      <c r="K148" s="198"/>
      <c r="L148" s="508"/>
      <c r="M148" s="198"/>
      <c r="N148" s="508"/>
      <c r="O148" s="198"/>
      <c r="P148" s="508"/>
      <c r="Q148" s="198"/>
      <c r="R148" s="508"/>
      <c r="S148" s="198"/>
      <c r="T148" s="508"/>
      <c r="U148" s="198"/>
      <c r="V148" s="508"/>
      <c r="W148" s="198"/>
      <c r="X148" s="508"/>
      <c r="Y148" s="198"/>
      <c r="Z148" s="508"/>
      <c r="AA148" s="198"/>
      <c r="AB148" s="508"/>
      <c r="AC148" s="198"/>
      <c r="AD148" s="508"/>
      <c r="AE148" s="198"/>
      <c r="AF148" s="508"/>
      <c r="AG148" s="198"/>
      <c r="AH148" s="198"/>
      <c r="AI148" s="198"/>
      <c r="AJ148" s="198"/>
      <c r="AK148" s="198"/>
      <c r="AL148" s="198"/>
      <c r="AM148" s="198"/>
      <c r="AN148" s="198"/>
      <c r="AO148" s="198"/>
      <c r="AP148" s="198"/>
      <c r="AQ148" s="198"/>
      <c r="AR148" s="198"/>
      <c r="AS148" s="198"/>
      <c r="AT148" s="198"/>
      <c r="AU148" s="198"/>
      <c r="AV148" s="198"/>
      <c r="AW148" s="198"/>
      <c r="AX148" s="198"/>
      <c r="AY148" s="198"/>
      <c r="AZ148" s="198"/>
      <c r="BA148" s="198"/>
      <c r="BB148" s="198"/>
      <c r="BC148" s="198"/>
      <c r="BD148" s="198"/>
      <c r="BE148" s="198"/>
      <c r="BF148" s="198"/>
      <c r="BG148" s="198"/>
      <c r="BH148" s="198"/>
      <c r="BI148" s="198"/>
    </row>
    <row r="149" spans="2:61" ht="19">
      <c r="B149" s="198"/>
      <c r="C149" s="1785" t="s">
        <v>307</v>
      </c>
      <c r="D149" s="2549" t="s">
        <v>306</v>
      </c>
      <c r="E149" s="2550"/>
      <c r="F149" s="1671">
        <f>F1</f>
        <v>0</v>
      </c>
      <c r="G149" s="1739">
        <f>G2</f>
        <v>45474</v>
      </c>
      <c r="H149" s="1740"/>
      <c r="I149" s="1739">
        <f t="shared" ref="I149:AH149" si="20">I2</f>
        <v>45505</v>
      </c>
      <c r="J149" s="1740">
        <f t="shared" si="20"/>
        <v>0</v>
      </c>
      <c r="K149" s="1739">
        <f t="shared" si="20"/>
        <v>45536</v>
      </c>
      <c r="L149" s="1740">
        <f t="shared" si="20"/>
        <v>0</v>
      </c>
      <c r="M149" s="1739">
        <f t="shared" si="20"/>
        <v>45566</v>
      </c>
      <c r="N149" s="1740">
        <f t="shared" si="20"/>
        <v>0</v>
      </c>
      <c r="O149" s="1739">
        <f t="shared" si="20"/>
        <v>45597</v>
      </c>
      <c r="P149" s="1740">
        <f t="shared" si="20"/>
        <v>0</v>
      </c>
      <c r="Q149" s="1739">
        <f t="shared" si="20"/>
        <v>45627</v>
      </c>
      <c r="R149" s="1740">
        <f t="shared" si="20"/>
        <v>0</v>
      </c>
      <c r="S149" s="1739">
        <f t="shared" si="20"/>
        <v>45658</v>
      </c>
      <c r="T149" s="1740">
        <f t="shared" si="20"/>
        <v>0</v>
      </c>
      <c r="U149" s="1739">
        <f t="shared" si="20"/>
        <v>45689</v>
      </c>
      <c r="V149" s="1740">
        <f t="shared" si="20"/>
        <v>0</v>
      </c>
      <c r="W149" s="1739">
        <f t="shared" si="20"/>
        <v>45717</v>
      </c>
      <c r="X149" s="1740">
        <f t="shared" si="20"/>
        <v>0</v>
      </c>
      <c r="Y149" s="1739">
        <f t="shared" si="20"/>
        <v>45748</v>
      </c>
      <c r="Z149" s="1740">
        <f t="shared" si="20"/>
        <v>0</v>
      </c>
      <c r="AA149" s="1739">
        <f t="shared" si="20"/>
        <v>45778</v>
      </c>
      <c r="AB149" s="1740">
        <f t="shared" si="20"/>
        <v>0</v>
      </c>
      <c r="AC149" s="1739">
        <f t="shared" si="20"/>
        <v>45809</v>
      </c>
      <c r="AD149" s="1740">
        <f t="shared" si="20"/>
        <v>0</v>
      </c>
      <c r="AE149" s="1739" t="str">
        <f t="shared" si="20"/>
        <v>決算</v>
      </c>
      <c r="AF149" s="1741">
        <f t="shared" si="20"/>
        <v>0</v>
      </c>
      <c r="AG149" s="1786" t="str">
        <f t="shared" si="20"/>
        <v>計画</v>
      </c>
      <c r="AH149" s="1743" t="str">
        <f t="shared" si="20"/>
        <v>当期実績</v>
      </c>
      <c r="AI149" s="1743"/>
      <c r="AJ149" s="198"/>
      <c r="AK149" s="198"/>
      <c r="AL149" s="198"/>
      <c r="AM149" s="198"/>
      <c r="AN149" s="198"/>
      <c r="AO149" s="198"/>
      <c r="AP149" s="198"/>
      <c r="AQ149" s="198"/>
      <c r="AR149" s="198"/>
      <c r="AS149" s="198"/>
      <c r="AT149" s="198"/>
      <c r="AU149" s="198"/>
      <c r="AV149" s="198"/>
      <c r="AW149" s="198"/>
      <c r="AX149" s="198"/>
      <c r="AY149" s="198"/>
      <c r="AZ149" s="198"/>
      <c r="BA149" s="198"/>
      <c r="BB149" s="198"/>
      <c r="BC149" s="198"/>
      <c r="BD149" s="198"/>
      <c r="BE149" s="198"/>
      <c r="BF149" s="198"/>
      <c r="BG149" s="198"/>
      <c r="BH149" s="198"/>
      <c r="BI149" s="198"/>
    </row>
    <row r="150" spans="2:61" ht="19.5" thickBot="1">
      <c r="B150" s="1624"/>
      <c r="C150" s="1787" t="s">
        <v>308</v>
      </c>
      <c r="D150" s="1678" t="s">
        <v>319</v>
      </c>
      <c r="E150" s="1679" t="s">
        <v>62</v>
      </c>
      <c r="F150" s="1680" t="s">
        <v>143</v>
      </c>
      <c r="G150" s="1681" t="s">
        <v>226</v>
      </c>
      <c r="H150" s="1682" t="s">
        <v>144</v>
      </c>
      <c r="I150" s="1681" t="s">
        <v>226</v>
      </c>
      <c r="J150" s="1682" t="s">
        <v>144</v>
      </c>
      <c r="K150" s="1681" t="s">
        <v>226</v>
      </c>
      <c r="L150" s="1682" t="s">
        <v>144</v>
      </c>
      <c r="M150" s="1681" t="s">
        <v>226</v>
      </c>
      <c r="N150" s="1682" t="s">
        <v>144</v>
      </c>
      <c r="O150" s="1681" t="s">
        <v>226</v>
      </c>
      <c r="P150" s="1682" t="s">
        <v>144</v>
      </c>
      <c r="Q150" s="1681" t="s">
        <v>226</v>
      </c>
      <c r="R150" s="1682" t="s">
        <v>144</v>
      </c>
      <c r="S150" s="1681" t="s">
        <v>226</v>
      </c>
      <c r="T150" s="1682" t="s">
        <v>144</v>
      </c>
      <c r="U150" s="1681" t="s">
        <v>226</v>
      </c>
      <c r="V150" s="1682" t="s">
        <v>144</v>
      </c>
      <c r="W150" s="1681" t="s">
        <v>226</v>
      </c>
      <c r="X150" s="1682" t="s">
        <v>144</v>
      </c>
      <c r="Y150" s="1681" t="s">
        <v>226</v>
      </c>
      <c r="Z150" s="1682" t="s">
        <v>144</v>
      </c>
      <c r="AA150" s="1681" t="s">
        <v>226</v>
      </c>
      <c r="AB150" s="1682" t="s">
        <v>144</v>
      </c>
      <c r="AC150" s="1681" t="s">
        <v>226</v>
      </c>
      <c r="AD150" s="1682" t="s">
        <v>144</v>
      </c>
      <c r="AE150" s="1745" t="s">
        <v>226</v>
      </c>
      <c r="AF150" s="1683" t="s">
        <v>144</v>
      </c>
      <c r="AG150" s="1788" t="s">
        <v>63</v>
      </c>
      <c r="AH150" s="1747" t="s">
        <v>320</v>
      </c>
      <c r="AI150" s="1747" t="s">
        <v>228</v>
      </c>
      <c r="AJ150" s="198"/>
      <c r="AK150" s="198"/>
      <c r="AL150" s="198"/>
      <c r="AM150" s="198"/>
      <c r="AN150" s="198"/>
      <c r="AO150" s="198"/>
      <c r="AP150" s="198"/>
      <c r="AQ150" s="198"/>
      <c r="AR150" s="198"/>
      <c r="AS150" s="198"/>
      <c r="AT150" s="198"/>
      <c r="AU150" s="198"/>
      <c r="AV150" s="198"/>
      <c r="AW150" s="198"/>
      <c r="AX150" s="198"/>
      <c r="AY150" s="198"/>
      <c r="AZ150" s="198"/>
      <c r="BA150" s="198"/>
      <c r="BB150" s="198"/>
      <c r="BC150" s="198"/>
      <c r="BD150" s="198"/>
      <c r="BE150" s="198"/>
      <c r="BF150" s="198"/>
      <c r="BG150" s="198"/>
      <c r="BH150" s="198"/>
      <c r="BI150" s="198"/>
    </row>
    <row r="151" spans="2:61" ht="19">
      <c r="B151" s="1624"/>
      <c r="C151" s="1628" t="s">
        <v>51</v>
      </c>
      <c r="D151" s="1629"/>
      <c r="E151" s="1630"/>
      <c r="F151" s="1631"/>
      <c r="G151" s="2135"/>
      <c r="H151" s="2136"/>
      <c r="I151" s="2137"/>
      <c r="J151" s="1942"/>
      <c r="K151" s="2135"/>
      <c r="L151" s="2138"/>
      <c r="M151" s="2135"/>
      <c r="N151" s="2138"/>
      <c r="O151" s="2135"/>
      <c r="P151" s="2138"/>
      <c r="Q151" s="2135"/>
      <c r="R151" s="2138"/>
      <c r="S151" s="2135"/>
      <c r="T151" s="2138"/>
      <c r="U151" s="2135"/>
      <c r="V151" s="2138"/>
      <c r="W151" s="2135"/>
      <c r="X151" s="2138"/>
      <c r="Y151" s="2135"/>
      <c r="Z151" s="2138"/>
      <c r="AA151" s="2135"/>
      <c r="AB151" s="2138"/>
      <c r="AC151" s="2135"/>
      <c r="AD151" s="2138"/>
      <c r="AE151" s="2135"/>
      <c r="AF151" s="2139"/>
      <c r="AG151" s="2135"/>
      <c r="AH151" s="2140"/>
      <c r="AI151" s="2140">
        <f t="shared" ref="AI151" si="21">AG151-AH151</f>
        <v>0</v>
      </c>
      <c r="AJ151" s="198"/>
      <c r="AK151" s="198"/>
      <c r="AL151" s="198"/>
      <c r="AM151" s="198"/>
      <c r="AN151" s="198"/>
      <c r="AO151" s="198"/>
      <c r="AP151" s="198"/>
      <c r="AQ151" s="198"/>
      <c r="AR151" s="198"/>
      <c r="AS151" s="198"/>
      <c r="AT151" s="198"/>
      <c r="AU151" s="198"/>
      <c r="AV151" s="198"/>
      <c r="AW151" s="198"/>
      <c r="AX151" s="198"/>
      <c r="AY151" s="198"/>
      <c r="AZ151" s="198"/>
      <c r="BA151" s="198"/>
      <c r="BB151" s="198"/>
      <c r="BC151" s="198"/>
      <c r="BD151" s="198"/>
      <c r="BE151" s="198"/>
      <c r="BF151" s="198"/>
      <c r="BG151" s="198"/>
      <c r="BH151" s="198"/>
      <c r="BI151" s="198"/>
    </row>
    <row r="152" spans="2:61" ht="19">
      <c r="B152" s="1624"/>
      <c r="C152" s="1633" t="str">
        <f>IF(当期実績!C129="","",当期実績!C129)</f>
        <v>[製]期首材料棚卸高</v>
      </c>
      <c r="D152" s="1634">
        <f t="shared" ref="D152:D212" si="22">SUMIF($G$323:$AF$323,"true",G152:AF152)</f>
        <v>0</v>
      </c>
      <c r="E152" s="1635">
        <f t="shared" ref="E152:E212" si="23">SUMIF($G$3:$AF$3,"当期",G152:AF152)</f>
        <v>0</v>
      </c>
      <c r="F152" s="1636">
        <f t="shared" ref="F152:F212" si="24">E152-D152</f>
        <v>0</v>
      </c>
      <c r="G152" s="1634">
        <f>当期計画!D171</f>
        <v>0</v>
      </c>
      <c r="H152" s="2131">
        <f>当期実績!D129</f>
        <v>0</v>
      </c>
      <c r="I152" s="1637">
        <f>当期計画!E171</f>
        <v>0</v>
      </c>
      <c r="J152" s="1943">
        <f>当期実績!E129</f>
        <v>0</v>
      </c>
      <c r="K152" s="1634">
        <f>当期計画!F171</f>
        <v>0</v>
      </c>
      <c r="L152" s="2144">
        <f>当期実績!F129</f>
        <v>0</v>
      </c>
      <c r="M152" s="1634">
        <f>当期計画!G171</f>
        <v>0</v>
      </c>
      <c r="N152" s="2144">
        <f>当期実績!G129</f>
        <v>0</v>
      </c>
      <c r="O152" s="1634">
        <f>当期計画!H171</f>
        <v>0</v>
      </c>
      <c r="P152" s="2144">
        <f>当期実績!H129</f>
        <v>0</v>
      </c>
      <c r="Q152" s="1634">
        <f>当期計画!I171</f>
        <v>0</v>
      </c>
      <c r="R152" s="2144">
        <f>当期実績!I129</f>
        <v>0</v>
      </c>
      <c r="S152" s="1634">
        <f>当期計画!J171</f>
        <v>0</v>
      </c>
      <c r="T152" s="2144">
        <f>当期実績!J129</f>
        <v>0</v>
      </c>
      <c r="U152" s="1634">
        <f>当期計画!K171</f>
        <v>0</v>
      </c>
      <c r="V152" s="2144">
        <f>当期実績!K129</f>
        <v>0</v>
      </c>
      <c r="W152" s="1634">
        <f>当期計画!L171</f>
        <v>0</v>
      </c>
      <c r="X152" s="2144">
        <f>当期実績!L129</f>
        <v>0</v>
      </c>
      <c r="Y152" s="1634">
        <f>当期計画!M171</f>
        <v>0</v>
      </c>
      <c r="Z152" s="2144">
        <f>当期実績!M129</f>
        <v>0</v>
      </c>
      <c r="AA152" s="1634">
        <f>当期計画!N171</f>
        <v>0</v>
      </c>
      <c r="AB152" s="2144">
        <f>当期実績!N129</f>
        <v>0</v>
      </c>
      <c r="AC152" s="1634">
        <f>当期計画!O171</f>
        <v>0</v>
      </c>
      <c r="AD152" s="2144">
        <f>当期実績!O129</f>
        <v>0</v>
      </c>
      <c r="AE152" s="1634">
        <f>当期計画!P171</f>
        <v>0</v>
      </c>
      <c r="AF152" s="2145">
        <f>当期実績!P129</f>
        <v>0</v>
      </c>
      <c r="AG152" s="1634">
        <f t="shared" ref="AG152:AG212" si="25">SUMIF($G$3:$AF$3,"計画",G152:AF152)</f>
        <v>0</v>
      </c>
      <c r="AH152" s="1636">
        <f t="shared" ref="AH152:AH212" ca="1" si="26">E152+SUMIF($G$323:$AG$323,"false",G152:AF152)</f>
        <v>0</v>
      </c>
      <c r="AI152" s="1636">
        <f ca="1">AH152-AG152</f>
        <v>0</v>
      </c>
      <c r="AJ152" s="198"/>
      <c r="AK152" s="198"/>
      <c r="AL152" s="198"/>
      <c r="AM152" s="198"/>
      <c r="AN152" s="198"/>
      <c r="AO152" s="198"/>
      <c r="AP152" s="198"/>
      <c r="AQ152" s="198"/>
      <c r="AR152" s="198"/>
      <c r="AS152" s="198"/>
      <c r="AT152" s="198"/>
      <c r="AU152" s="198"/>
      <c r="AV152" s="198"/>
      <c r="AW152" s="198"/>
      <c r="AX152" s="198"/>
      <c r="AY152" s="198"/>
      <c r="AZ152" s="198"/>
      <c r="BA152" s="198"/>
      <c r="BB152" s="198"/>
      <c r="BC152" s="198"/>
      <c r="BD152" s="198"/>
      <c r="BE152" s="198"/>
      <c r="BF152" s="198"/>
      <c r="BG152" s="198"/>
      <c r="BH152" s="198"/>
      <c r="BI152" s="198"/>
    </row>
    <row r="153" spans="2:61" ht="19">
      <c r="B153" s="1624"/>
      <c r="C153" s="1638" t="str">
        <f>IF(当期実績!C130="","",当期実績!C130)</f>
        <v/>
      </c>
      <c r="D153" s="1634">
        <f t="shared" si="22"/>
        <v>0</v>
      </c>
      <c r="E153" s="1635">
        <f t="shared" si="23"/>
        <v>0</v>
      </c>
      <c r="F153" s="1636">
        <f t="shared" si="24"/>
        <v>0</v>
      </c>
      <c r="G153" s="1634">
        <f>当期計画!D172</f>
        <v>0</v>
      </c>
      <c r="H153" s="2131">
        <f>当期実績!D130</f>
        <v>0</v>
      </c>
      <c r="I153" s="1637">
        <f>当期計画!E172</f>
        <v>0</v>
      </c>
      <c r="J153" s="1943">
        <f>当期実績!E130</f>
        <v>0</v>
      </c>
      <c r="K153" s="1634">
        <f>当期計画!F172</f>
        <v>0</v>
      </c>
      <c r="L153" s="2144">
        <f>当期実績!F130</f>
        <v>0</v>
      </c>
      <c r="M153" s="1634">
        <f>当期計画!G172</f>
        <v>0</v>
      </c>
      <c r="N153" s="2144">
        <f>当期実績!G130</f>
        <v>0</v>
      </c>
      <c r="O153" s="1634">
        <f>当期計画!H172</f>
        <v>0</v>
      </c>
      <c r="P153" s="2144">
        <f>当期実績!H130</f>
        <v>0</v>
      </c>
      <c r="Q153" s="1634">
        <f>当期計画!I172</f>
        <v>0</v>
      </c>
      <c r="R153" s="2144">
        <f>当期実績!I130</f>
        <v>0</v>
      </c>
      <c r="S153" s="1634">
        <f>当期計画!J172</f>
        <v>0</v>
      </c>
      <c r="T153" s="2144">
        <f>当期実績!J130</f>
        <v>0</v>
      </c>
      <c r="U153" s="1634">
        <f>当期計画!K172</f>
        <v>0</v>
      </c>
      <c r="V153" s="2144">
        <f>当期実績!K130</f>
        <v>0</v>
      </c>
      <c r="W153" s="1634">
        <f>当期計画!L172</f>
        <v>0</v>
      </c>
      <c r="X153" s="2144">
        <f>当期実績!L130</f>
        <v>0</v>
      </c>
      <c r="Y153" s="1634">
        <f>当期計画!M172</f>
        <v>0</v>
      </c>
      <c r="Z153" s="2144">
        <f>当期実績!M130</f>
        <v>0</v>
      </c>
      <c r="AA153" s="1634">
        <f>当期計画!N172</f>
        <v>0</v>
      </c>
      <c r="AB153" s="2144">
        <f>当期実績!N130</f>
        <v>0</v>
      </c>
      <c r="AC153" s="1634">
        <f>当期計画!O172</f>
        <v>0</v>
      </c>
      <c r="AD153" s="2144">
        <f>当期実績!O130</f>
        <v>0</v>
      </c>
      <c r="AE153" s="1634">
        <f>当期計画!P172</f>
        <v>0</v>
      </c>
      <c r="AF153" s="2145">
        <f>当期実績!P130</f>
        <v>0</v>
      </c>
      <c r="AG153" s="1634">
        <f t="shared" si="25"/>
        <v>0</v>
      </c>
      <c r="AH153" s="1636">
        <f t="shared" ca="1" si="26"/>
        <v>0</v>
      </c>
      <c r="AI153" s="1636">
        <f t="shared" ref="AI153:AI212" ca="1" si="27">AH153-AG153</f>
        <v>0</v>
      </c>
      <c r="AJ153" s="198"/>
      <c r="AK153" s="198"/>
      <c r="AL153" s="198"/>
      <c r="AM153" s="198"/>
      <c r="AN153" s="198"/>
      <c r="AO153" s="198"/>
      <c r="AP153" s="198"/>
      <c r="AQ153" s="198"/>
      <c r="AR153" s="198"/>
      <c r="AS153" s="198"/>
      <c r="AT153" s="198"/>
      <c r="AU153" s="198"/>
      <c r="AV153" s="198"/>
      <c r="AW153" s="198"/>
      <c r="AX153" s="198"/>
      <c r="AY153" s="198"/>
      <c r="AZ153" s="198"/>
      <c r="BA153" s="198"/>
      <c r="BB153" s="198"/>
      <c r="BC153" s="198"/>
      <c r="BD153" s="198"/>
      <c r="BE153" s="198"/>
      <c r="BF153" s="198"/>
      <c r="BG153" s="198"/>
      <c r="BH153" s="198"/>
      <c r="BI153" s="198"/>
    </row>
    <row r="154" spans="2:61" ht="19">
      <c r="B154" s="1624"/>
      <c r="C154" s="1639" t="str">
        <f>IF(当期実績!C131="","",当期実績!C131)</f>
        <v/>
      </c>
      <c r="D154" s="1634">
        <f t="shared" si="22"/>
        <v>0</v>
      </c>
      <c r="E154" s="1635">
        <f t="shared" si="23"/>
        <v>0</v>
      </c>
      <c r="F154" s="1636">
        <f t="shared" si="24"/>
        <v>0</v>
      </c>
      <c r="G154" s="1634">
        <f>当期計画!D173</f>
        <v>0</v>
      </c>
      <c r="H154" s="2131">
        <f>当期実績!D131</f>
        <v>0</v>
      </c>
      <c r="I154" s="1637">
        <f>当期計画!E173</f>
        <v>0</v>
      </c>
      <c r="J154" s="1943">
        <f>当期実績!E131</f>
        <v>0</v>
      </c>
      <c r="K154" s="1634">
        <f>当期計画!F173</f>
        <v>0</v>
      </c>
      <c r="L154" s="2144">
        <f>当期実績!F131</f>
        <v>0</v>
      </c>
      <c r="M154" s="1634">
        <f>当期計画!G173</f>
        <v>0</v>
      </c>
      <c r="N154" s="2144">
        <f>当期実績!G131</f>
        <v>0</v>
      </c>
      <c r="O154" s="1634">
        <f>当期計画!H173</f>
        <v>0</v>
      </c>
      <c r="P154" s="2144">
        <f>当期実績!H131</f>
        <v>0</v>
      </c>
      <c r="Q154" s="1634">
        <f>当期計画!I173</f>
        <v>0</v>
      </c>
      <c r="R154" s="2144">
        <f>当期実績!I131</f>
        <v>0</v>
      </c>
      <c r="S154" s="1634">
        <f>当期計画!J173</f>
        <v>0</v>
      </c>
      <c r="T154" s="2144">
        <f>当期実績!J131</f>
        <v>0</v>
      </c>
      <c r="U154" s="1634">
        <f>当期計画!K173</f>
        <v>0</v>
      </c>
      <c r="V154" s="2144">
        <f>当期実績!K131</f>
        <v>0</v>
      </c>
      <c r="W154" s="1634">
        <f>当期計画!L173</f>
        <v>0</v>
      </c>
      <c r="X154" s="2144">
        <f>当期実績!L131</f>
        <v>0</v>
      </c>
      <c r="Y154" s="1634">
        <f>当期計画!M173</f>
        <v>0</v>
      </c>
      <c r="Z154" s="2144">
        <f>当期実績!M131</f>
        <v>0</v>
      </c>
      <c r="AA154" s="1634">
        <f>当期計画!N173</f>
        <v>0</v>
      </c>
      <c r="AB154" s="2144">
        <f>当期実績!N131</f>
        <v>0</v>
      </c>
      <c r="AC154" s="1634">
        <f>当期計画!O173</f>
        <v>0</v>
      </c>
      <c r="AD154" s="2144">
        <f>当期実績!O131</f>
        <v>0</v>
      </c>
      <c r="AE154" s="1634">
        <f>当期計画!P173</f>
        <v>0</v>
      </c>
      <c r="AF154" s="2145">
        <f>当期実績!P131</f>
        <v>0</v>
      </c>
      <c r="AG154" s="1634">
        <f t="shared" si="25"/>
        <v>0</v>
      </c>
      <c r="AH154" s="1636">
        <f t="shared" ca="1" si="26"/>
        <v>0</v>
      </c>
      <c r="AI154" s="1636">
        <f t="shared" ca="1" si="27"/>
        <v>0</v>
      </c>
      <c r="AJ154" s="198"/>
      <c r="AK154" s="198"/>
      <c r="AL154" s="198"/>
      <c r="AM154" s="198"/>
      <c r="AN154" s="198"/>
      <c r="AO154" s="198"/>
      <c r="AP154" s="198"/>
      <c r="AQ154" s="198"/>
      <c r="AR154" s="198"/>
      <c r="AS154" s="198"/>
      <c r="AT154" s="198"/>
      <c r="AU154" s="198"/>
      <c r="AV154" s="198"/>
      <c r="AW154" s="198"/>
      <c r="AX154" s="198"/>
      <c r="AY154" s="198"/>
      <c r="AZ154" s="198"/>
      <c r="BA154" s="198"/>
      <c r="BB154" s="198"/>
      <c r="BC154" s="198"/>
      <c r="BD154" s="198"/>
      <c r="BE154" s="198"/>
      <c r="BF154" s="198"/>
      <c r="BG154" s="198"/>
      <c r="BH154" s="198"/>
      <c r="BI154" s="198"/>
    </row>
    <row r="155" spans="2:61" ht="19">
      <c r="B155" s="1624"/>
      <c r="C155" s="1639" t="str">
        <f>IF(当期実績!C132="","",当期実績!C132)</f>
        <v/>
      </c>
      <c r="D155" s="1634">
        <f t="shared" si="22"/>
        <v>0</v>
      </c>
      <c r="E155" s="1635">
        <f t="shared" si="23"/>
        <v>0</v>
      </c>
      <c r="F155" s="1636">
        <f t="shared" si="24"/>
        <v>0</v>
      </c>
      <c r="G155" s="1634">
        <f>当期計画!D174</f>
        <v>0</v>
      </c>
      <c r="H155" s="2131">
        <f>当期実績!D132</f>
        <v>0</v>
      </c>
      <c r="I155" s="1637">
        <f>当期計画!E174</f>
        <v>0</v>
      </c>
      <c r="J155" s="1943">
        <f>当期実績!E132</f>
        <v>0</v>
      </c>
      <c r="K155" s="1634">
        <f>当期計画!F174</f>
        <v>0</v>
      </c>
      <c r="L155" s="2144">
        <f>当期実績!F132</f>
        <v>0</v>
      </c>
      <c r="M155" s="1634">
        <f>当期計画!G174</f>
        <v>0</v>
      </c>
      <c r="N155" s="2144">
        <f>当期実績!G132</f>
        <v>0</v>
      </c>
      <c r="O155" s="1634">
        <f>当期計画!H174</f>
        <v>0</v>
      </c>
      <c r="P155" s="2144">
        <f>当期実績!H132</f>
        <v>0</v>
      </c>
      <c r="Q155" s="1634">
        <f>当期計画!I174</f>
        <v>0</v>
      </c>
      <c r="R155" s="2144">
        <f>当期実績!I132</f>
        <v>0</v>
      </c>
      <c r="S155" s="1634">
        <f>当期計画!J174</f>
        <v>0</v>
      </c>
      <c r="T155" s="2144">
        <f>当期実績!J132</f>
        <v>0</v>
      </c>
      <c r="U155" s="1634">
        <f>当期計画!K174</f>
        <v>0</v>
      </c>
      <c r="V155" s="2144">
        <f>当期実績!K132</f>
        <v>0</v>
      </c>
      <c r="W155" s="1634">
        <f>当期計画!L174</f>
        <v>0</v>
      </c>
      <c r="X155" s="2144">
        <f>当期実績!L132</f>
        <v>0</v>
      </c>
      <c r="Y155" s="1634">
        <f>当期計画!M174</f>
        <v>0</v>
      </c>
      <c r="Z155" s="2144">
        <f>当期実績!M132</f>
        <v>0</v>
      </c>
      <c r="AA155" s="1634">
        <f>当期計画!N174</f>
        <v>0</v>
      </c>
      <c r="AB155" s="2144">
        <f>当期実績!N132</f>
        <v>0</v>
      </c>
      <c r="AC155" s="1634">
        <f>当期計画!O174</f>
        <v>0</v>
      </c>
      <c r="AD155" s="2144">
        <f>当期実績!O132</f>
        <v>0</v>
      </c>
      <c r="AE155" s="1634">
        <f>当期計画!P174</f>
        <v>0</v>
      </c>
      <c r="AF155" s="2145">
        <f>当期実績!P132</f>
        <v>0</v>
      </c>
      <c r="AG155" s="1634">
        <f t="shared" si="25"/>
        <v>0</v>
      </c>
      <c r="AH155" s="1636">
        <f t="shared" ca="1" si="26"/>
        <v>0</v>
      </c>
      <c r="AI155" s="1636">
        <f t="shared" ca="1" si="27"/>
        <v>0</v>
      </c>
      <c r="AJ155" s="198"/>
      <c r="AK155" s="198"/>
      <c r="AL155" s="198"/>
      <c r="AM155" s="198"/>
      <c r="AN155" s="198"/>
      <c r="AO155" s="198"/>
      <c r="AP155" s="198"/>
      <c r="AQ155" s="198"/>
      <c r="AR155" s="198"/>
      <c r="AS155" s="198"/>
      <c r="AT155" s="198"/>
      <c r="AU155" s="198"/>
      <c r="AV155" s="198"/>
      <c r="AW155" s="198"/>
      <c r="AX155" s="198"/>
      <c r="AY155" s="198"/>
      <c r="AZ155" s="198"/>
      <c r="BA155" s="198"/>
      <c r="BB155" s="198"/>
      <c r="BC155" s="198"/>
      <c r="BD155" s="198"/>
      <c r="BE155" s="198"/>
      <c r="BF155" s="198"/>
      <c r="BG155" s="198"/>
      <c r="BH155" s="198"/>
      <c r="BI155" s="198"/>
    </row>
    <row r="156" spans="2:61" ht="19">
      <c r="B156" s="1624"/>
      <c r="C156" s="1639" t="str">
        <f>IF(当期実績!C133="","",当期実績!C133)</f>
        <v/>
      </c>
      <c r="D156" s="1634">
        <f t="shared" si="22"/>
        <v>0</v>
      </c>
      <c r="E156" s="1635">
        <f t="shared" si="23"/>
        <v>0</v>
      </c>
      <c r="F156" s="1636">
        <f t="shared" si="24"/>
        <v>0</v>
      </c>
      <c r="G156" s="1634">
        <f>当期計画!D175</f>
        <v>0</v>
      </c>
      <c r="H156" s="2131">
        <f>当期実績!D133</f>
        <v>0</v>
      </c>
      <c r="I156" s="1637">
        <f>当期計画!E175</f>
        <v>0</v>
      </c>
      <c r="J156" s="1943">
        <f>当期実績!E133</f>
        <v>0</v>
      </c>
      <c r="K156" s="1634">
        <f>当期計画!F175</f>
        <v>0</v>
      </c>
      <c r="L156" s="2144">
        <f>当期実績!F133</f>
        <v>0</v>
      </c>
      <c r="M156" s="1634">
        <f>当期計画!G175</f>
        <v>0</v>
      </c>
      <c r="N156" s="2144">
        <f>当期実績!G133</f>
        <v>0</v>
      </c>
      <c r="O156" s="1634">
        <f>当期計画!H175</f>
        <v>0</v>
      </c>
      <c r="P156" s="2144">
        <f>当期実績!H133</f>
        <v>0</v>
      </c>
      <c r="Q156" s="1634">
        <f>当期計画!I175</f>
        <v>0</v>
      </c>
      <c r="R156" s="2144">
        <f>当期実績!I133</f>
        <v>0</v>
      </c>
      <c r="S156" s="1634">
        <f>当期計画!J175</f>
        <v>0</v>
      </c>
      <c r="T156" s="2144">
        <f>当期実績!J133</f>
        <v>0</v>
      </c>
      <c r="U156" s="1634">
        <f>当期計画!K175</f>
        <v>0</v>
      </c>
      <c r="V156" s="2144">
        <f>当期実績!K133</f>
        <v>0</v>
      </c>
      <c r="W156" s="1634">
        <f>当期計画!L175</f>
        <v>0</v>
      </c>
      <c r="X156" s="2144">
        <f>当期実績!L133</f>
        <v>0</v>
      </c>
      <c r="Y156" s="1634">
        <f>当期計画!M175</f>
        <v>0</v>
      </c>
      <c r="Z156" s="2144">
        <f>当期実績!M133</f>
        <v>0</v>
      </c>
      <c r="AA156" s="1634">
        <f>当期計画!N175</f>
        <v>0</v>
      </c>
      <c r="AB156" s="2144">
        <f>当期実績!N133</f>
        <v>0</v>
      </c>
      <c r="AC156" s="1634">
        <f>当期計画!O175</f>
        <v>0</v>
      </c>
      <c r="AD156" s="2144">
        <f>当期実績!O133</f>
        <v>0</v>
      </c>
      <c r="AE156" s="1634">
        <f>当期計画!P175</f>
        <v>0</v>
      </c>
      <c r="AF156" s="2145">
        <f>当期実績!P133</f>
        <v>0</v>
      </c>
      <c r="AG156" s="1634">
        <f t="shared" si="25"/>
        <v>0</v>
      </c>
      <c r="AH156" s="1636">
        <f t="shared" ca="1" si="26"/>
        <v>0</v>
      </c>
      <c r="AI156" s="1636">
        <f t="shared" ca="1" si="27"/>
        <v>0</v>
      </c>
      <c r="AJ156" s="198"/>
      <c r="AK156" s="198"/>
      <c r="AL156" s="198"/>
      <c r="AM156" s="198"/>
      <c r="AN156" s="198"/>
      <c r="AO156" s="198"/>
      <c r="AP156" s="198"/>
      <c r="AQ156" s="198"/>
      <c r="AR156" s="198"/>
      <c r="AS156" s="198"/>
      <c r="AT156" s="198"/>
      <c r="AU156" s="198"/>
      <c r="AV156" s="198"/>
      <c r="AW156" s="198"/>
      <c r="AX156" s="198"/>
      <c r="AY156" s="198"/>
      <c r="AZ156" s="198"/>
      <c r="BA156" s="198"/>
      <c r="BB156" s="198"/>
      <c r="BC156" s="198"/>
      <c r="BD156" s="198"/>
      <c r="BE156" s="198"/>
      <c r="BF156" s="198"/>
      <c r="BG156" s="198"/>
      <c r="BH156" s="198"/>
      <c r="BI156" s="198"/>
    </row>
    <row r="157" spans="2:61" ht="19">
      <c r="B157" s="1624"/>
      <c r="C157" s="1639" t="str">
        <f>IF(当期実績!C134="","",当期実績!C134)</f>
        <v/>
      </c>
      <c r="D157" s="1634">
        <f t="shared" si="22"/>
        <v>0</v>
      </c>
      <c r="E157" s="1635">
        <f t="shared" si="23"/>
        <v>0</v>
      </c>
      <c r="F157" s="1636">
        <f t="shared" si="24"/>
        <v>0</v>
      </c>
      <c r="G157" s="1634">
        <f>当期計画!D176</f>
        <v>0</v>
      </c>
      <c r="H157" s="2131">
        <f>当期実績!D134</f>
        <v>0</v>
      </c>
      <c r="I157" s="1637">
        <f>当期計画!E176</f>
        <v>0</v>
      </c>
      <c r="J157" s="1943">
        <f>当期実績!E134</f>
        <v>0</v>
      </c>
      <c r="K157" s="1634">
        <f>当期計画!F176</f>
        <v>0</v>
      </c>
      <c r="L157" s="2144">
        <f>当期実績!F134</f>
        <v>0</v>
      </c>
      <c r="M157" s="1634">
        <f>当期計画!G176</f>
        <v>0</v>
      </c>
      <c r="N157" s="2144">
        <f>当期実績!G134</f>
        <v>0</v>
      </c>
      <c r="O157" s="1634">
        <f>当期計画!H176</f>
        <v>0</v>
      </c>
      <c r="P157" s="2144">
        <f>当期実績!H134</f>
        <v>0</v>
      </c>
      <c r="Q157" s="1634">
        <f>当期計画!I176</f>
        <v>0</v>
      </c>
      <c r="R157" s="2144">
        <f>当期実績!I134</f>
        <v>0</v>
      </c>
      <c r="S157" s="1634">
        <f>当期計画!J176</f>
        <v>0</v>
      </c>
      <c r="T157" s="2144">
        <f>当期実績!J134</f>
        <v>0</v>
      </c>
      <c r="U157" s="1634">
        <f>当期計画!K176</f>
        <v>0</v>
      </c>
      <c r="V157" s="2144">
        <f>当期実績!K134</f>
        <v>0</v>
      </c>
      <c r="W157" s="1634">
        <f>当期計画!L176</f>
        <v>0</v>
      </c>
      <c r="X157" s="2144">
        <f>当期実績!L134</f>
        <v>0</v>
      </c>
      <c r="Y157" s="1634">
        <f>当期計画!M176</f>
        <v>0</v>
      </c>
      <c r="Z157" s="2144">
        <f>当期実績!M134</f>
        <v>0</v>
      </c>
      <c r="AA157" s="1634">
        <f>当期計画!N176</f>
        <v>0</v>
      </c>
      <c r="AB157" s="2144">
        <f>当期実績!N134</f>
        <v>0</v>
      </c>
      <c r="AC157" s="1634">
        <f>当期計画!O176</f>
        <v>0</v>
      </c>
      <c r="AD157" s="2144">
        <f>当期実績!O134</f>
        <v>0</v>
      </c>
      <c r="AE157" s="1634">
        <f>当期計画!P176</f>
        <v>0</v>
      </c>
      <c r="AF157" s="2145">
        <f>当期実績!P134</f>
        <v>0</v>
      </c>
      <c r="AG157" s="1634">
        <f t="shared" si="25"/>
        <v>0</v>
      </c>
      <c r="AH157" s="1636">
        <f t="shared" ca="1" si="26"/>
        <v>0</v>
      </c>
      <c r="AI157" s="1636">
        <f t="shared" ca="1" si="27"/>
        <v>0</v>
      </c>
      <c r="AJ157" s="198"/>
      <c r="AK157" s="198"/>
      <c r="AL157" s="198"/>
      <c r="AM157" s="198"/>
      <c r="AN157" s="198"/>
      <c r="AO157" s="198"/>
      <c r="AP157" s="198"/>
      <c r="AQ157" s="198"/>
      <c r="AR157" s="198"/>
      <c r="AS157" s="198"/>
      <c r="AT157" s="198"/>
      <c r="AU157" s="198"/>
      <c r="AV157" s="198"/>
      <c r="AW157" s="198"/>
      <c r="AX157" s="198"/>
      <c r="AY157" s="198"/>
      <c r="AZ157" s="198"/>
      <c r="BA157" s="198"/>
      <c r="BB157" s="198"/>
      <c r="BC157" s="198"/>
      <c r="BD157" s="198"/>
      <c r="BE157" s="198"/>
      <c r="BF157" s="198"/>
      <c r="BG157" s="198"/>
      <c r="BH157" s="198"/>
      <c r="BI157" s="198"/>
    </row>
    <row r="158" spans="2:61" ht="19">
      <c r="B158" s="1624"/>
      <c r="C158" s="1639" t="str">
        <f>IF(当期実績!C135="","",当期実績!C135)</f>
        <v/>
      </c>
      <c r="D158" s="1634">
        <f t="shared" si="22"/>
        <v>0</v>
      </c>
      <c r="E158" s="1635">
        <f t="shared" si="23"/>
        <v>0</v>
      </c>
      <c r="F158" s="1636">
        <f t="shared" si="24"/>
        <v>0</v>
      </c>
      <c r="G158" s="1634">
        <f>当期計画!D177</f>
        <v>0</v>
      </c>
      <c r="H158" s="2131">
        <f>当期実績!D135</f>
        <v>0</v>
      </c>
      <c r="I158" s="1637">
        <f>当期計画!E177</f>
        <v>0</v>
      </c>
      <c r="J158" s="1943">
        <f>当期実績!E135</f>
        <v>0</v>
      </c>
      <c r="K158" s="1634">
        <f>当期計画!F177</f>
        <v>0</v>
      </c>
      <c r="L158" s="2144">
        <f>当期実績!F135</f>
        <v>0</v>
      </c>
      <c r="M158" s="1634">
        <f>当期計画!G177</f>
        <v>0</v>
      </c>
      <c r="N158" s="2144">
        <f>当期実績!G135</f>
        <v>0</v>
      </c>
      <c r="O158" s="1634">
        <f>当期計画!H177</f>
        <v>0</v>
      </c>
      <c r="P158" s="2144">
        <f>当期実績!H135</f>
        <v>0</v>
      </c>
      <c r="Q158" s="1634">
        <f>当期計画!I177</f>
        <v>0</v>
      </c>
      <c r="R158" s="2144">
        <f>当期実績!I135</f>
        <v>0</v>
      </c>
      <c r="S158" s="1634">
        <f>当期計画!J177</f>
        <v>0</v>
      </c>
      <c r="T158" s="2144">
        <f>当期実績!J135</f>
        <v>0</v>
      </c>
      <c r="U158" s="1634">
        <f>当期計画!K177</f>
        <v>0</v>
      </c>
      <c r="V158" s="2144">
        <f>当期実績!K135</f>
        <v>0</v>
      </c>
      <c r="W158" s="1634">
        <f>当期計画!L177</f>
        <v>0</v>
      </c>
      <c r="X158" s="2144">
        <f>当期実績!L135</f>
        <v>0</v>
      </c>
      <c r="Y158" s="1634">
        <f>当期計画!M177</f>
        <v>0</v>
      </c>
      <c r="Z158" s="2144">
        <f>当期実績!M135</f>
        <v>0</v>
      </c>
      <c r="AA158" s="1634">
        <f>当期計画!N177</f>
        <v>0</v>
      </c>
      <c r="AB158" s="2144">
        <f>当期実績!N135</f>
        <v>0</v>
      </c>
      <c r="AC158" s="1634">
        <f>当期計画!O177</f>
        <v>0</v>
      </c>
      <c r="AD158" s="2144">
        <f>当期実績!O135</f>
        <v>0</v>
      </c>
      <c r="AE158" s="1634">
        <f>当期計画!P177</f>
        <v>0</v>
      </c>
      <c r="AF158" s="2145">
        <f>当期実績!P135</f>
        <v>0</v>
      </c>
      <c r="AG158" s="1634">
        <f t="shared" si="25"/>
        <v>0</v>
      </c>
      <c r="AH158" s="1636">
        <f t="shared" ca="1" si="26"/>
        <v>0</v>
      </c>
      <c r="AI158" s="1636">
        <f t="shared" ca="1" si="27"/>
        <v>0</v>
      </c>
      <c r="AJ158" s="198"/>
      <c r="AK158" s="198"/>
      <c r="AL158" s="198"/>
      <c r="AM158" s="198"/>
      <c r="AN158" s="198"/>
      <c r="AO158" s="198"/>
      <c r="AP158" s="198"/>
      <c r="AQ158" s="198"/>
      <c r="AR158" s="198"/>
      <c r="AS158" s="198"/>
      <c r="AT158" s="198"/>
      <c r="AU158" s="198"/>
      <c r="AV158" s="198"/>
      <c r="AW158" s="198"/>
      <c r="AX158" s="198"/>
      <c r="AY158" s="198"/>
      <c r="AZ158" s="198"/>
      <c r="BA158" s="198"/>
      <c r="BB158" s="198"/>
      <c r="BC158" s="198"/>
      <c r="BD158" s="198"/>
      <c r="BE158" s="198"/>
      <c r="BF158" s="198"/>
      <c r="BG158" s="198"/>
      <c r="BH158" s="198"/>
      <c r="BI158" s="198"/>
    </row>
    <row r="159" spans="2:61" ht="19">
      <c r="B159" s="1624"/>
      <c r="C159" s="1639" t="str">
        <f>IF(当期実績!C136="","",当期実績!C136)</f>
        <v/>
      </c>
      <c r="D159" s="1634">
        <f t="shared" si="22"/>
        <v>0</v>
      </c>
      <c r="E159" s="1635">
        <f t="shared" si="23"/>
        <v>0</v>
      </c>
      <c r="F159" s="1636">
        <f t="shared" si="24"/>
        <v>0</v>
      </c>
      <c r="G159" s="1634">
        <f>当期計画!D178</f>
        <v>0</v>
      </c>
      <c r="H159" s="2131">
        <f>当期実績!D136</f>
        <v>0</v>
      </c>
      <c r="I159" s="1637">
        <f>当期計画!E178</f>
        <v>0</v>
      </c>
      <c r="J159" s="1943">
        <f>当期実績!E136</f>
        <v>0</v>
      </c>
      <c r="K159" s="1634">
        <f>当期計画!F178</f>
        <v>0</v>
      </c>
      <c r="L159" s="2144">
        <f>当期実績!F136</f>
        <v>0</v>
      </c>
      <c r="M159" s="1634">
        <f>当期計画!G178</f>
        <v>0</v>
      </c>
      <c r="N159" s="2144">
        <f>当期実績!G136</f>
        <v>0</v>
      </c>
      <c r="O159" s="1634">
        <f>当期計画!H178</f>
        <v>0</v>
      </c>
      <c r="P159" s="2144">
        <f>当期実績!H136</f>
        <v>0</v>
      </c>
      <c r="Q159" s="1634">
        <f>当期計画!I178</f>
        <v>0</v>
      </c>
      <c r="R159" s="2144">
        <f>当期実績!I136</f>
        <v>0</v>
      </c>
      <c r="S159" s="1634">
        <f>当期計画!J178</f>
        <v>0</v>
      </c>
      <c r="T159" s="2144">
        <f>当期実績!J136</f>
        <v>0</v>
      </c>
      <c r="U159" s="1634">
        <f>当期計画!K178</f>
        <v>0</v>
      </c>
      <c r="V159" s="2144">
        <f>当期実績!K136</f>
        <v>0</v>
      </c>
      <c r="W159" s="1634">
        <f>当期計画!L178</f>
        <v>0</v>
      </c>
      <c r="X159" s="2144">
        <f>当期実績!L136</f>
        <v>0</v>
      </c>
      <c r="Y159" s="1634">
        <f>当期計画!M178</f>
        <v>0</v>
      </c>
      <c r="Z159" s="2144">
        <f>当期実績!M136</f>
        <v>0</v>
      </c>
      <c r="AA159" s="1634">
        <f>当期計画!N178</f>
        <v>0</v>
      </c>
      <c r="AB159" s="2144">
        <f>当期実績!N136</f>
        <v>0</v>
      </c>
      <c r="AC159" s="1634">
        <f>当期計画!O178</f>
        <v>0</v>
      </c>
      <c r="AD159" s="2144">
        <f>当期実績!O136</f>
        <v>0</v>
      </c>
      <c r="AE159" s="1634">
        <f>当期計画!P178</f>
        <v>0</v>
      </c>
      <c r="AF159" s="2145">
        <f>当期実績!P136</f>
        <v>0</v>
      </c>
      <c r="AG159" s="1634">
        <f t="shared" si="25"/>
        <v>0</v>
      </c>
      <c r="AH159" s="1636">
        <f t="shared" ca="1" si="26"/>
        <v>0</v>
      </c>
      <c r="AI159" s="1636">
        <f t="shared" ca="1" si="27"/>
        <v>0</v>
      </c>
      <c r="AJ159" s="198"/>
      <c r="AK159" s="198"/>
      <c r="AL159" s="198"/>
      <c r="AM159" s="198"/>
      <c r="AN159" s="198"/>
      <c r="AO159" s="198"/>
      <c r="AP159" s="198"/>
      <c r="AQ159" s="198"/>
      <c r="AR159" s="198"/>
      <c r="AS159" s="198"/>
      <c r="AT159" s="198"/>
      <c r="AU159" s="198"/>
      <c r="AV159" s="198"/>
      <c r="AW159" s="198"/>
      <c r="AX159" s="198"/>
      <c r="AY159" s="198"/>
      <c r="AZ159" s="198"/>
      <c r="BA159" s="198"/>
      <c r="BB159" s="198"/>
      <c r="BC159" s="198"/>
      <c r="BD159" s="198"/>
      <c r="BE159" s="198"/>
      <c r="BF159" s="198"/>
      <c r="BG159" s="198"/>
      <c r="BH159" s="198"/>
      <c r="BI159" s="198"/>
    </row>
    <row r="160" spans="2:61" ht="19">
      <c r="B160" s="1624"/>
      <c r="C160" s="1639" t="str">
        <f>IF(当期実績!C137="","",当期実績!C137)</f>
        <v/>
      </c>
      <c r="D160" s="1634">
        <f t="shared" si="22"/>
        <v>0</v>
      </c>
      <c r="E160" s="1635">
        <f t="shared" si="23"/>
        <v>0</v>
      </c>
      <c r="F160" s="1636">
        <f t="shared" si="24"/>
        <v>0</v>
      </c>
      <c r="G160" s="1634">
        <f>当期計画!D179</f>
        <v>0</v>
      </c>
      <c r="H160" s="2131">
        <f>当期実績!D137</f>
        <v>0</v>
      </c>
      <c r="I160" s="1637">
        <f>当期計画!E179</f>
        <v>0</v>
      </c>
      <c r="J160" s="1943">
        <f>当期実績!E137</f>
        <v>0</v>
      </c>
      <c r="K160" s="1634">
        <f>当期計画!F179</f>
        <v>0</v>
      </c>
      <c r="L160" s="2144">
        <f>当期実績!F137</f>
        <v>0</v>
      </c>
      <c r="M160" s="1634">
        <f>当期計画!G179</f>
        <v>0</v>
      </c>
      <c r="N160" s="2144">
        <f>当期実績!G137</f>
        <v>0</v>
      </c>
      <c r="O160" s="1634">
        <f>当期計画!H179</f>
        <v>0</v>
      </c>
      <c r="P160" s="2144">
        <f>当期実績!H137</f>
        <v>0</v>
      </c>
      <c r="Q160" s="1634">
        <f>当期計画!I179</f>
        <v>0</v>
      </c>
      <c r="R160" s="2144">
        <f>当期実績!I137</f>
        <v>0</v>
      </c>
      <c r="S160" s="1634">
        <f>当期計画!J179</f>
        <v>0</v>
      </c>
      <c r="T160" s="2144">
        <f>当期実績!J137</f>
        <v>0</v>
      </c>
      <c r="U160" s="1634">
        <f>当期計画!K179</f>
        <v>0</v>
      </c>
      <c r="V160" s="2144">
        <f>当期実績!K137</f>
        <v>0</v>
      </c>
      <c r="W160" s="1634">
        <f>当期計画!L179</f>
        <v>0</v>
      </c>
      <c r="X160" s="2144">
        <f>当期実績!L137</f>
        <v>0</v>
      </c>
      <c r="Y160" s="1634">
        <f>当期計画!M179</f>
        <v>0</v>
      </c>
      <c r="Z160" s="2144">
        <f>当期実績!M137</f>
        <v>0</v>
      </c>
      <c r="AA160" s="1634">
        <f>当期計画!N179</f>
        <v>0</v>
      </c>
      <c r="AB160" s="2144">
        <f>当期実績!N137</f>
        <v>0</v>
      </c>
      <c r="AC160" s="1634">
        <f>当期計画!O179</f>
        <v>0</v>
      </c>
      <c r="AD160" s="2144">
        <f>当期実績!O137</f>
        <v>0</v>
      </c>
      <c r="AE160" s="1634">
        <f>当期計画!P179</f>
        <v>0</v>
      </c>
      <c r="AF160" s="2145">
        <f>当期実績!P137</f>
        <v>0</v>
      </c>
      <c r="AG160" s="1634">
        <f t="shared" si="25"/>
        <v>0</v>
      </c>
      <c r="AH160" s="1636">
        <f t="shared" ca="1" si="26"/>
        <v>0</v>
      </c>
      <c r="AI160" s="1636">
        <f t="shared" ca="1" si="27"/>
        <v>0</v>
      </c>
      <c r="AJ160" s="198"/>
      <c r="AK160" s="198"/>
      <c r="AL160" s="198"/>
      <c r="AM160" s="198"/>
      <c r="AN160" s="198"/>
      <c r="AO160" s="198"/>
      <c r="AP160" s="198"/>
      <c r="AQ160" s="198"/>
      <c r="AR160" s="198"/>
      <c r="AS160" s="198"/>
      <c r="AT160" s="198"/>
      <c r="AU160" s="198"/>
      <c r="AV160" s="198"/>
      <c r="AW160" s="198"/>
      <c r="AX160" s="198"/>
      <c r="AY160" s="198"/>
      <c r="AZ160" s="198"/>
      <c r="BA160" s="198"/>
      <c r="BB160" s="198"/>
      <c r="BC160" s="198"/>
      <c r="BD160" s="198"/>
      <c r="BE160" s="198"/>
      <c r="BF160" s="198"/>
      <c r="BG160" s="198"/>
      <c r="BH160" s="198"/>
      <c r="BI160" s="198"/>
    </row>
    <row r="161" spans="2:61" ht="19">
      <c r="B161" s="1624"/>
      <c r="C161" s="1639" t="str">
        <f>IF(当期実績!C138="","",当期実績!C138)</f>
        <v/>
      </c>
      <c r="D161" s="1634">
        <f t="shared" si="22"/>
        <v>0</v>
      </c>
      <c r="E161" s="1635">
        <f t="shared" si="23"/>
        <v>0</v>
      </c>
      <c r="F161" s="1636">
        <f t="shared" si="24"/>
        <v>0</v>
      </c>
      <c r="G161" s="1634">
        <f>当期計画!D180</f>
        <v>0</v>
      </c>
      <c r="H161" s="2131">
        <f>当期実績!D138</f>
        <v>0</v>
      </c>
      <c r="I161" s="1637">
        <f>当期計画!E180</f>
        <v>0</v>
      </c>
      <c r="J161" s="1943">
        <f>当期実績!E138</f>
        <v>0</v>
      </c>
      <c r="K161" s="1634">
        <f>当期計画!F180</f>
        <v>0</v>
      </c>
      <c r="L161" s="2144">
        <f>当期実績!F138</f>
        <v>0</v>
      </c>
      <c r="M161" s="1634">
        <f>当期計画!G180</f>
        <v>0</v>
      </c>
      <c r="N161" s="2144">
        <f>当期実績!G138</f>
        <v>0</v>
      </c>
      <c r="O161" s="1634">
        <f>当期計画!H180</f>
        <v>0</v>
      </c>
      <c r="P161" s="2144">
        <f>当期実績!H138</f>
        <v>0</v>
      </c>
      <c r="Q161" s="1634">
        <f>当期計画!I180</f>
        <v>0</v>
      </c>
      <c r="R161" s="2144">
        <f>当期実績!I138</f>
        <v>0</v>
      </c>
      <c r="S161" s="1634">
        <f>当期計画!J180</f>
        <v>0</v>
      </c>
      <c r="T161" s="2144">
        <f>当期実績!J138</f>
        <v>0</v>
      </c>
      <c r="U161" s="1634">
        <f>当期計画!K180</f>
        <v>0</v>
      </c>
      <c r="V161" s="2144">
        <f>当期実績!K138</f>
        <v>0</v>
      </c>
      <c r="W161" s="1634">
        <f>当期計画!L180</f>
        <v>0</v>
      </c>
      <c r="X161" s="2144">
        <f>当期実績!L138</f>
        <v>0</v>
      </c>
      <c r="Y161" s="1634">
        <f>当期計画!M180</f>
        <v>0</v>
      </c>
      <c r="Z161" s="2144">
        <f>当期実績!M138</f>
        <v>0</v>
      </c>
      <c r="AA161" s="1634">
        <f>当期計画!N180</f>
        <v>0</v>
      </c>
      <c r="AB161" s="2144">
        <f>当期実績!N138</f>
        <v>0</v>
      </c>
      <c r="AC161" s="1634">
        <f>当期計画!O180</f>
        <v>0</v>
      </c>
      <c r="AD161" s="2144">
        <f>当期実績!O138</f>
        <v>0</v>
      </c>
      <c r="AE161" s="1634">
        <f>当期計画!P180</f>
        <v>0</v>
      </c>
      <c r="AF161" s="2145">
        <f>当期実績!P138</f>
        <v>0</v>
      </c>
      <c r="AG161" s="1634">
        <f t="shared" si="25"/>
        <v>0</v>
      </c>
      <c r="AH161" s="1636">
        <f t="shared" ca="1" si="26"/>
        <v>0</v>
      </c>
      <c r="AI161" s="1636">
        <f t="shared" ca="1" si="27"/>
        <v>0</v>
      </c>
      <c r="AJ161" s="198"/>
      <c r="AK161" s="198"/>
      <c r="AL161" s="198"/>
      <c r="AM161" s="198"/>
      <c r="AN161" s="198"/>
      <c r="AO161" s="198"/>
      <c r="AP161" s="198"/>
      <c r="AQ161" s="198"/>
      <c r="AR161" s="198"/>
      <c r="AS161" s="198"/>
      <c r="AT161" s="198"/>
      <c r="AU161" s="198"/>
      <c r="AV161" s="198"/>
      <c r="AW161" s="198"/>
      <c r="AX161" s="198"/>
      <c r="AY161" s="198"/>
      <c r="AZ161" s="198"/>
      <c r="BA161" s="198"/>
      <c r="BB161" s="198"/>
      <c r="BC161" s="198"/>
      <c r="BD161" s="198"/>
      <c r="BE161" s="198"/>
      <c r="BF161" s="198"/>
      <c r="BG161" s="198"/>
      <c r="BH161" s="198"/>
      <c r="BI161" s="198"/>
    </row>
    <row r="162" spans="2:61" ht="19">
      <c r="B162" s="1624"/>
      <c r="C162" s="1639" t="str">
        <f>IF(当期実績!C139="","",当期実績!C139)</f>
        <v/>
      </c>
      <c r="D162" s="1634">
        <f t="shared" si="22"/>
        <v>0</v>
      </c>
      <c r="E162" s="1635">
        <f t="shared" si="23"/>
        <v>0</v>
      </c>
      <c r="F162" s="1636">
        <f t="shared" si="24"/>
        <v>0</v>
      </c>
      <c r="G162" s="1634">
        <f>当期計画!D181</f>
        <v>0</v>
      </c>
      <c r="H162" s="2131">
        <f>当期実績!D139</f>
        <v>0</v>
      </c>
      <c r="I162" s="1637">
        <f>当期計画!E181</f>
        <v>0</v>
      </c>
      <c r="J162" s="1943">
        <f>当期実績!E139</f>
        <v>0</v>
      </c>
      <c r="K162" s="1634">
        <f>当期計画!F181</f>
        <v>0</v>
      </c>
      <c r="L162" s="2144">
        <f>当期実績!F139</f>
        <v>0</v>
      </c>
      <c r="M162" s="1634">
        <f>当期計画!G181</f>
        <v>0</v>
      </c>
      <c r="N162" s="2144">
        <f>当期実績!G139</f>
        <v>0</v>
      </c>
      <c r="O162" s="1634">
        <f>当期計画!H181</f>
        <v>0</v>
      </c>
      <c r="P162" s="2144">
        <f>当期実績!H139</f>
        <v>0</v>
      </c>
      <c r="Q162" s="1634">
        <f>当期計画!I181</f>
        <v>0</v>
      </c>
      <c r="R162" s="2144">
        <f>当期実績!I139</f>
        <v>0</v>
      </c>
      <c r="S162" s="1634">
        <f>当期計画!J181</f>
        <v>0</v>
      </c>
      <c r="T162" s="2144">
        <f>当期実績!J139</f>
        <v>0</v>
      </c>
      <c r="U162" s="1634">
        <f>当期計画!K181</f>
        <v>0</v>
      </c>
      <c r="V162" s="2144">
        <f>当期実績!K139</f>
        <v>0</v>
      </c>
      <c r="W162" s="1634">
        <f>当期計画!L181</f>
        <v>0</v>
      </c>
      <c r="X162" s="2144">
        <f>当期実績!L139</f>
        <v>0</v>
      </c>
      <c r="Y162" s="1634">
        <f>当期計画!M181</f>
        <v>0</v>
      </c>
      <c r="Z162" s="2144">
        <f>当期実績!M139</f>
        <v>0</v>
      </c>
      <c r="AA162" s="1634">
        <f>当期計画!N181</f>
        <v>0</v>
      </c>
      <c r="AB162" s="2144">
        <f>当期実績!N139</f>
        <v>0</v>
      </c>
      <c r="AC162" s="1634">
        <f>当期計画!O181</f>
        <v>0</v>
      </c>
      <c r="AD162" s="2144">
        <f>当期実績!O139</f>
        <v>0</v>
      </c>
      <c r="AE162" s="1634">
        <f>当期計画!P181</f>
        <v>0</v>
      </c>
      <c r="AF162" s="2145">
        <f>当期実績!P139</f>
        <v>0</v>
      </c>
      <c r="AG162" s="1634">
        <f t="shared" si="25"/>
        <v>0</v>
      </c>
      <c r="AH162" s="1636">
        <f t="shared" ca="1" si="26"/>
        <v>0</v>
      </c>
      <c r="AI162" s="1636">
        <f t="shared" ca="1" si="27"/>
        <v>0</v>
      </c>
    </row>
    <row r="163" spans="2:61" ht="19">
      <c r="B163" s="1624"/>
      <c r="C163" s="1639" t="str">
        <f>IF(当期実績!C140="","",当期実績!C140)</f>
        <v>[製]期末材料棚卸高</v>
      </c>
      <c r="D163" s="1634">
        <f t="shared" si="22"/>
        <v>0</v>
      </c>
      <c r="E163" s="1635">
        <f t="shared" si="23"/>
        <v>0</v>
      </c>
      <c r="F163" s="1636">
        <f t="shared" si="24"/>
        <v>0</v>
      </c>
      <c r="G163" s="1634">
        <f>当期計画!D182</f>
        <v>0</v>
      </c>
      <c r="H163" s="2131">
        <f>当期実績!D140</f>
        <v>0</v>
      </c>
      <c r="I163" s="1637">
        <f>当期計画!E182</f>
        <v>0</v>
      </c>
      <c r="J163" s="1943">
        <f>当期実績!E140</f>
        <v>0</v>
      </c>
      <c r="K163" s="1634">
        <f>当期計画!F182</f>
        <v>0</v>
      </c>
      <c r="L163" s="2144">
        <f>当期実績!F140</f>
        <v>0</v>
      </c>
      <c r="M163" s="1634">
        <f>当期計画!G182</f>
        <v>0</v>
      </c>
      <c r="N163" s="2144">
        <f>当期実績!G140</f>
        <v>0</v>
      </c>
      <c r="O163" s="1634">
        <f>当期計画!H182</f>
        <v>0</v>
      </c>
      <c r="P163" s="2144">
        <f>当期実績!H140</f>
        <v>0</v>
      </c>
      <c r="Q163" s="1634">
        <f>当期計画!I182</f>
        <v>0</v>
      </c>
      <c r="R163" s="2144">
        <f>当期実績!I140</f>
        <v>0</v>
      </c>
      <c r="S163" s="1634">
        <f>当期計画!J182</f>
        <v>0</v>
      </c>
      <c r="T163" s="2144">
        <f>当期実績!J140</f>
        <v>0</v>
      </c>
      <c r="U163" s="1634">
        <f>当期計画!K182</f>
        <v>0</v>
      </c>
      <c r="V163" s="2144">
        <f>当期実績!K140</f>
        <v>0</v>
      </c>
      <c r="W163" s="1634">
        <f>当期計画!L182</f>
        <v>0</v>
      </c>
      <c r="X163" s="2144">
        <f>当期実績!L140</f>
        <v>0</v>
      </c>
      <c r="Y163" s="1634">
        <f>当期計画!M182</f>
        <v>0</v>
      </c>
      <c r="Z163" s="2144">
        <f>当期実績!M140</f>
        <v>0</v>
      </c>
      <c r="AA163" s="1634">
        <f>当期計画!N182</f>
        <v>0</v>
      </c>
      <c r="AB163" s="2144">
        <f>当期実績!N140</f>
        <v>0</v>
      </c>
      <c r="AC163" s="1634">
        <f>当期計画!O182</f>
        <v>0</v>
      </c>
      <c r="AD163" s="2144">
        <f>当期実績!O140</f>
        <v>0</v>
      </c>
      <c r="AE163" s="1634">
        <f>当期計画!P182</f>
        <v>0</v>
      </c>
      <c r="AF163" s="2145">
        <f>当期実績!P140</f>
        <v>0</v>
      </c>
      <c r="AG163" s="1634">
        <f t="shared" si="25"/>
        <v>0</v>
      </c>
      <c r="AH163" s="1636">
        <f t="shared" ca="1" si="26"/>
        <v>0</v>
      </c>
      <c r="AI163" s="1636">
        <f t="shared" ca="1" si="27"/>
        <v>0</v>
      </c>
    </row>
    <row r="164" spans="2:61" ht="19">
      <c r="B164" s="1624"/>
      <c r="C164" s="1789" t="str">
        <f>IF(当期実績!C141="","",当期実績!C141)</f>
        <v>( 材料費合計)</v>
      </c>
      <c r="D164" s="1790">
        <f t="shared" si="22"/>
        <v>0</v>
      </c>
      <c r="E164" s="1791">
        <f t="shared" si="23"/>
        <v>0</v>
      </c>
      <c r="F164" s="1792">
        <f t="shared" si="24"/>
        <v>0</v>
      </c>
      <c r="G164" s="1790">
        <f>当期計画!D183</f>
        <v>0</v>
      </c>
      <c r="H164" s="2132">
        <f>当期実績!D141</f>
        <v>0</v>
      </c>
      <c r="I164" s="1793">
        <f>当期計画!E183</f>
        <v>0</v>
      </c>
      <c r="J164" s="2134">
        <f>当期実績!E141</f>
        <v>0</v>
      </c>
      <c r="K164" s="1790">
        <f>当期計画!F183</f>
        <v>0</v>
      </c>
      <c r="L164" s="2146">
        <f>当期実績!F141</f>
        <v>0</v>
      </c>
      <c r="M164" s="1790">
        <f>当期計画!G183</f>
        <v>0</v>
      </c>
      <c r="N164" s="2146">
        <f>当期実績!G141</f>
        <v>0</v>
      </c>
      <c r="O164" s="1790">
        <f>当期計画!H183</f>
        <v>0</v>
      </c>
      <c r="P164" s="2146">
        <f>当期実績!H141</f>
        <v>0</v>
      </c>
      <c r="Q164" s="1790">
        <f>当期計画!I183</f>
        <v>0</v>
      </c>
      <c r="R164" s="2146">
        <f>当期実績!I141</f>
        <v>0</v>
      </c>
      <c r="S164" s="1790">
        <f>当期計画!J183</f>
        <v>0</v>
      </c>
      <c r="T164" s="2146">
        <f>当期実績!J141</f>
        <v>0</v>
      </c>
      <c r="U164" s="1790">
        <f>当期計画!K183</f>
        <v>0</v>
      </c>
      <c r="V164" s="2146">
        <f>当期実績!K141</f>
        <v>0</v>
      </c>
      <c r="W164" s="1790">
        <f>当期計画!L183</f>
        <v>0</v>
      </c>
      <c r="X164" s="2146">
        <f>当期実績!L141</f>
        <v>0</v>
      </c>
      <c r="Y164" s="1790">
        <f>当期計画!M183</f>
        <v>0</v>
      </c>
      <c r="Z164" s="2146">
        <f>当期実績!M141</f>
        <v>0</v>
      </c>
      <c r="AA164" s="1790">
        <f>当期計画!N183</f>
        <v>0</v>
      </c>
      <c r="AB164" s="2146">
        <f>当期実績!N141</f>
        <v>0</v>
      </c>
      <c r="AC164" s="1790">
        <f>当期計画!O183</f>
        <v>0</v>
      </c>
      <c r="AD164" s="2146">
        <f>当期実績!O141</f>
        <v>0</v>
      </c>
      <c r="AE164" s="1790">
        <f>当期計画!P183</f>
        <v>0</v>
      </c>
      <c r="AF164" s="2147">
        <f>当期実績!P141</f>
        <v>0</v>
      </c>
      <c r="AG164" s="1790">
        <f t="shared" si="25"/>
        <v>0</v>
      </c>
      <c r="AH164" s="1792">
        <f t="shared" ca="1" si="26"/>
        <v>0</v>
      </c>
      <c r="AI164" s="1792">
        <f t="shared" ca="1" si="27"/>
        <v>0</v>
      </c>
    </row>
    <row r="165" spans="2:61" ht="19">
      <c r="B165" s="1624"/>
      <c r="C165" s="1645" t="str">
        <f>IF(当期実績!C142="","",当期実績!C142)</f>
        <v>[労務費]</v>
      </c>
      <c r="D165" s="1646">
        <f t="shared" si="22"/>
        <v>0</v>
      </c>
      <c r="E165" s="1647">
        <f t="shared" si="23"/>
        <v>0</v>
      </c>
      <c r="F165" s="1648">
        <f t="shared" si="24"/>
        <v>0</v>
      </c>
      <c r="G165" s="1646">
        <f>当期計画!D184</f>
        <v>0</v>
      </c>
      <c r="H165" s="2133">
        <f>当期実績!D142</f>
        <v>0</v>
      </c>
      <c r="I165" s="1649">
        <f>当期計画!E184</f>
        <v>0</v>
      </c>
      <c r="J165" s="1945">
        <f>当期実績!E142</f>
        <v>0</v>
      </c>
      <c r="K165" s="1646">
        <f>当期計画!F184</f>
        <v>0</v>
      </c>
      <c r="L165" s="2148">
        <f>当期実績!F142</f>
        <v>0</v>
      </c>
      <c r="M165" s="1646">
        <f>当期計画!G184</f>
        <v>0</v>
      </c>
      <c r="N165" s="2148">
        <f>当期実績!G142</f>
        <v>0</v>
      </c>
      <c r="O165" s="1646">
        <f>当期計画!H184</f>
        <v>0</v>
      </c>
      <c r="P165" s="2148">
        <f>当期実績!H142</f>
        <v>0</v>
      </c>
      <c r="Q165" s="1646">
        <f>当期計画!I184</f>
        <v>0</v>
      </c>
      <c r="R165" s="2148">
        <f>当期実績!I142</f>
        <v>0</v>
      </c>
      <c r="S165" s="1646">
        <f>当期計画!J184</f>
        <v>0</v>
      </c>
      <c r="T165" s="2148">
        <f>当期実績!J142</f>
        <v>0</v>
      </c>
      <c r="U165" s="1646">
        <f>当期計画!K184</f>
        <v>0</v>
      </c>
      <c r="V165" s="2148">
        <f>当期実績!K142</f>
        <v>0</v>
      </c>
      <c r="W165" s="1646">
        <f>当期計画!L184</f>
        <v>0</v>
      </c>
      <c r="X165" s="2148">
        <f>当期実績!L142</f>
        <v>0</v>
      </c>
      <c r="Y165" s="1646">
        <f>当期計画!M184</f>
        <v>0</v>
      </c>
      <c r="Z165" s="2148">
        <f>当期実績!M142</f>
        <v>0</v>
      </c>
      <c r="AA165" s="1646">
        <f>当期計画!N184</f>
        <v>0</v>
      </c>
      <c r="AB165" s="2148">
        <f>当期実績!N142</f>
        <v>0</v>
      </c>
      <c r="AC165" s="1646">
        <f>当期計画!O184</f>
        <v>0</v>
      </c>
      <c r="AD165" s="2148">
        <f>当期実績!O142</f>
        <v>0</v>
      </c>
      <c r="AE165" s="1646">
        <f>当期計画!P184</f>
        <v>0</v>
      </c>
      <c r="AF165" s="2149">
        <f>当期実績!P142</f>
        <v>0</v>
      </c>
      <c r="AG165" s="1646">
        <f t="shared" si="25"/>
        <v>0</v>
      </c>
      <c r="AH165" s="1648">
        <f t="shared" ca="1" si="26"/>
        <v>0</v>
      </c>
      <c r="AI165" s="1648">
        <f t="shared" ca="1" si="27"/>
        <v>0</v>
      </c>
    </row>
    <row r="166" spans="2:61" ht="19">
      <c r="B166" s="1624"/>
      <c r="C166" s="1639" t="str">
        <f>IF(当期実績!C143="","",当期実績!C143)</f>
        <v/>
      </c>
      <c r="D166" s="1634">
        <f t="shared" si="22"/>
        <v>0</v>
      </c>
      <c r="E166" s="1635">
        <f t="shared" si="23"/>
        <v>0</v>
      </c>
      <c r="F166" s="1636">
        <f t="shared" si="24"/>
        <v>0</v>
      </c>
      <c r="G166" s="1634">
        <f>当期計画!D185</f>
        <v>0</v>
      </c>
      <c r="H166" s="2131">
        <f>当期実績!D143</f>
        <v>0</v>
      </c>
      <c r="I166" s="1637">
        <f>当期計画!E185</f>
        <v>0</v>
      </c>
      <c r="J166" s="1943">
        <f>当期実績!E143</f>
        <v>0</v>
      </c>
      <c r="K166" s="1634">
        <f>当期計画!F185</f>
        <v>0</v>
      </c>
      <c r="L166" s="2144">
        <f>当期実績!F143</f>
        <v>0</v>
      </c>
      <c r="M166" s="1634">
        <f>当期計画!G185</f>
        <v>0</v>
      </c>
      <c r="N166" s="2144">
        <f>当期実績!G143</f>
        <v>0</v>
      </c>
      <c r="O166" s="1634">
        <f>当期計画!H185</f>
        <v>0</v>
      </c>
      <c r="P166" s="2144">
        <f>当期実績!H143</f>
        <v>0</v>
      </c>
      <c r="Q166" s="1634">
        <f>当期計画!I185</f>
        <v>0</v>
      </c>
      <c r="R166" s="2144">
        <f>当期実績!I143</f>
        <v>0</v>
      </c>
      <c r="S166" s="1634">
        <f>当期計画!J185</f>
        <v>0</v>
      </c>
      <c r="T166" s="2144">
        <f>当期実績!J143</f>
        <v>0</v>
      </c>
      <c r="U166" s="1634">
        <f>当期計画!K185</f>
        <v>0</v>
      </c>
      <c r="V166" s="2144">
        <f>当期実績!K143</f>
        <v>0</v>
      </c>
      <c r="W166" s="1634">
        <f>当期計画!L185</f>
        <v>0</v>
      </c>
      <c r="X166" s="2144">
        <f>当期実績!L143</f>
        <v>0</v>
      </c>
      <c r="Y166" s="1634">
        <f>当期計画!M185</f>
        <v>0</v>
      </c>
      <c r="Z166" s="2144">
        <f>当期実績!M143</f>
        <v>0</v>
      </c>
      <c r="AA166" s="1634">
        <f>当期計画!N185</f>
        <v>0</v>
      </c>
      <c r="AB166" s="2144">
        <f>当期実績!N143</f>
        <v>0</v>
      </c>
      <c r="AC166" s="1634">
        <f>当期計画!O185</f>
        <v>0</v>
      </c>
      <c r="AD166" s="2144">
        <f>当期実績!O143</f>
        <v>0</v>
      </c>
      <c r="AE166" s="1634">
        <f>当期計画!P185</f>
        <v>0</v>
      </c>
      <c r="AF166" s="2145">
        <f>当期実績!P143</f>
        <v>0</v>
      </c>
      <c r="AG166" s="1634">
        <f t="shared" si="25"/>
        <v>0</v>
      </c>
      <c r="AH166" s="1636">
        <f t="shared" ca="1" si="26"/>
        <v>0</v>
      </c>
      <c r="AI166" s="1636">
        <f t="shared" ca="1" si="27"/>
        <v>0</v>
      </c>
    </row>
    <row r="167" spans="2:61" ht="19">
      <c r="B167" s="1624"/>
      <c r="C167" s="1639" t="str">
        <f>IF(当期実績!C144="","",当期実績!C144)</f>
        <v/>
      </c>
      <c r="D167" s="1634">
        <f t="shared" si="22"/>
        <v>0</v>
      </c>
      <c r="E167" s="1635">
        <f t="shared" si="23"/>
        <v>0</v>
      </c>
      <c r="F167" s="1636">
        <f t="shared" si="24"/>
        <v>0</v>
      </c>
      <c r="G167" s="1634">
        <f>当期計画!D186</f>
        <v>0</v>
      </c>
      <c r="H167" s="2131">
        <f>当期実績!D144</f>
        <v>0</v>
      </c>
      <c r="I167" s="1637">
        <f>当期計画!E186</f>
        <v>0</v>
      </c>
      <c r="J167" s="1943">
        <f>当期実績!E144</f>
        <v>0</v>
      </c>
      <c r="K167" s="1634">
        <f>当期計画!F186</f>
        <v>0</v>
      </c>
      <c r="L167" s="2144">
        <f>当期実績!F144</f>
        <v>0</v>
      </c>
      <c r="M167" s="1634">
        <f>当期計画!G186</f>
        <v>0</v>
      </c>
      <c r="N167" s="2144">
        <f>当期実績!G144</f>
        <v>0</v>
      </c>
      <c r="O167" s="1634">
        <f>当期計画!H186</f>
        <v>0</v>
      </c>
      <c r="P167" s="2144">
        <f>当期実績!H144</f>
        <v>0</v>
      </c>
      <c r="Q167" s="1634">
        <f>当期計画!I186</f>
        <v>0</v>
      </c>
      <c r="R167" s="2144">
        <f>当期実績!I144</f>
        <v>0</v>
      </c>
      <c r="S167" s="1634">
        <f>当期計画!J186</f>
        <v>0</v>
      </c>
      <c r="T167" s="2144">
        <f>当期実績!J144</f>
        <v>0</v>
      </c>
      <c r="U167" s="1634">
        <f>当期計画!K186</f>
        <v>0</v>
      </c>
      <c r="V167" s="2144">
        <f>当期実績!K144</f>
        <v>0</v>
      </c>
      <c r="W167" s="1634">
        <f>当期計画!L186</f>
        <v>0</v>
      </c>
      <c r="X167" s="2144">
        <f>当期実績!L144</f>
        <v>0</v>
      </c>
      <c r="Y167" s="1634">
        <f>当期計画!M186</f>
        <v>0</v>
      </c>
      <c r="Z167" s="2144">
        <f>当期実績!M144</f>
        <v>0</v>
      </c>
      <c r="AA167" s="1634">
        <f>当期計画!N186</f>
        <v>0</v>
      </c>
      <c r="AB167" s="2144">
        <f>当期実績!N144</f>
        <v>0</v>
      </c>
      <c r="AC167" s="1634">
        <f>当期計画!O186</f>
        <v>0</v>
      </c>
      <c r="AD167" s="2144">
        <f>当期実績!O144</f>
        <v>0</v>
      </c>
      <c r="AE167" s="1634">
        <f>当期計画!P186</f>
        <v>0</v>
      </c>
      <c r="AF167" s="2145">
        <f>当期実績!P144</f>
        <v>0</v>
      </c>
      <c r="AG167" s="1634">
        <f t="shared" si="25"/>
        <v>0</v>
      </c>
      <c r="AH167" s="1636">
        <f t="shared" ca="1" si="26"/>
        <v>0</v>
      </c>
      <c r="AI167" s="1636">
        <f t="shared" ca="1" si="27"/>
        <v>0</v>
      </c>
    </row>
    <row r="168" spans="2:61" ht="19">
      <c r="B168" s="1624"/>
      <c r="C168" s="1639" t="str">
        <f>IF(当期実績!C145="","",当期実績!C145)</f>
        <v/>
      </c>
      <c r="D168" s="1634">
        <f t="shared" si="22"/>
        <v>0</v>
      </c>
      <c r="E168" s="1635">
        <f t="shared" si="23"/>
        <v>0</v>
      </c>
      <c r="F168" s="1636">
        <f t="shared" si="24"/>
        <v>0</v>
      </c>
      <c r="G168" s="1634">
        <f>当期計画!D187</f>
        <v>0</v>
      </c>
      <c r="H168" s="2131">
        <f>当期実績!D145</f>
        <v>0</v>
      </c>
      <c r="I168" s="1637">
        <f>当期計画!E187</f>
        <v>0</v>
      </c>
      <c r="J168" s="1943">
        <f>当期実績!E145</f>
        <v>0</v>
      </c>
      <c r="K168" s="1634">
        <f>当期計画!F187</f>
        <v>0</v>
      </c>
      <c r="L168" s="2144">
        <f>当期実績!F145</f>
        <v>0</v>
      </c>
      <c r="M168" s="1634">
        <f>当期計画!G187</f>
        <v>0</v>
      </c>
      <c r="N168" s="2144">
        <f>当期実績!G145</f>
        <v>0</v>
      </c>
      <c r="O168" s="1634">
        <f>当期計画!H187</f>
        <v>0</v>
      </c>
      <c r="P168" s="2144">
        <f>当期実績!H145</f>
        <v>0</v>
      </c>
      <c r="Q168" s="1634">
        <f>当期計画!I187</f>
        <v>0</v>
      </c>
      <c r="R168" s="2144">
        <f>当期実績!I145</f>
        <v>0</v>
      </c>
      <c r="S168" s="1634">
        <f>当期計画!J187</f>
        <v>0</v>
      </c>
      <c r="T168" s="2144">
        <f>当期実績!J145</f>
        <v>0</v>
      </c>
      <c r="U168" s="1634">
        <f>当期計画!K187</f>
        <v>0</v>
      </c>
      <c r="V168" s="2144">
        <f>当期実績!K145</f>
        <v>0</v>
      </c>
      <c r="W168" s="1634">
        <f>当期計画!L187</f>
        <v>0</v>
      </c>
      <c r="X168" s="2144">
        <f>当期実績!L145</f>
        <v>0</v>
      </c>
      <c r="Y168" s="1634">
        <f>当期計画!M187</f>
        <v>0</v>
      </c>
      <c r="Z168" s="2144">
        <f>当期実績!M145</f>
        <v>0</v>
      </c>
      <c r="AA168" s="1634">
        <f>当期計画!N187</f>
        <v>0</v>
      </c>
      <c r="AB168" s="2144">
        <f>当期実績!N145</f>
        <v>0</v>
      </c>
      <c r="AC168" s="1634">
        <f>当期計画!O187</f>
        <v>0</v>
      </c>
      <c r="AD168" s="2144">
        <f>当期実績!O145</f>
        <v>0</v>
      </c>
      <c r="AE168" s="1634">
        <f>当期計画!P187</f>
        <v>0</v>
      </c>
      <c r="AF168" s="2145">
        <f>当期実績!P145</f>
        <v>0</v>
      </c>
      <c r="AG168" s="1634">
        <f t="shared" si="25"/>
        <v>0</v>
      </c>
      <c r="AH168" s="1636">
        <f t="shared" ca="1" si="26"/>
        <v>0</v>
      </c>
      <c r="AI168" s="1636">
        <f t="shared" ca="1" si="27"/>
        <v>0</v>
      </c>
    </row>
    <row r="169" spans="2:61" ht="19">
      <c r="B169" s="1624"/>
      <c r="C169" s="1639" t="str">
        <f>IF(当期実績!C146="","",当期実績!C146)</f>
        <v/>
      </c>
      <c r="D169" s="1634">
        <f t="shared" si="22"/>
        <v>0</v>
      </c>
      <c r="E169" s="1635">
        <f t="shared" si="23"/>
        <v>0</v>
      </c>
      <c r="F169" s="1636">
        <f t="shared" si="24"/>
        <v>0</v>
      </c>
      <c r="G169" s="1634">
        <f>当期計画!D188</f>
        <v>0</v>
      </c>
      <c r="H169" s="2131">
        <f>当期実績!D146</f>
        <v>0</v>
      </c>
      <c r="I169" s="1637">
        <f>当期計画!E188</f>
        <v>0</v>
      </c>
      <c r="J169" s="1943">
        <f>当期実績!E146</f>
        <v>0</v>
      </c>
      <c r="K169" s="1634">
        <f>当期計画!F188</f>
        <v>0</v>
      </c>
      <c r="L169" s="2144">
        <f>当期実績!F146</f>
        <v>0</v>
      </c>
      <c r="M169" s="1634">
        <f>当期計画!G188</f>
        <v>0</v>
      </c>
      <c r="N169" s="2144">
        <f>当期実績!G146</f>
        <v>0</v>
      </c>
      <c r="O169" s="1634">
        <f>当期計画!H188</f>
        <v>0</v>
      </c>
      <c r="P169" s="2144">
        <f>当期実績!H146</f>
        <v>0</v>
      </c>
      <c r="Q169" s="1634">
        <f>当期計画!I188</f>
        <v>0</v>
      </c>
      <c r="R169" s="2144">
        <f>当期実績!I146</f>
        <v>0</v>
      </c>
      <c r="S169" s="1634">
        <f>当期計画!J188</f>
        <v>0</v>
      </c>
      <c r="T169" s="2144">
        <f>当期実績!J146</f>
        <v>0</v>
      </c>
      <c r="U169" s="1634">
        <f>当期計画!K188</f>
        <v>0</v>
      </c>
      <c r="V169" s="2144">
        <f>当期実績!K146</f>
        <v>0</v>
      </c>
      <c r="W169" s="1634">
        <f>当期計画!L188</f>
        <v>0</v>
      </c>
      <c r="X169" s="2144">
        <f>当期実績!L146</f>
        <v>0</v>
      </c>
      <c r="Y169" s="1634">
        <f>当期計画!M188</f>
        <v>0</v>
      </c>
      <c r="Z169" s="2144">
        <f>当期実績!M146</f>
        <v>0</v>
      </c>
      <c r="AA169" s="1634">
        <f>当期計画!N188</f>
        <v>0</v>
      </c>
      <c r="AB169" s="2144">
        <f>当期実績!N146</f>
        <v>0</v>
      </c>
      <c r="AC169" s="1634">
        <f>当期計画!O188</f>
        <v>0</v>
      </c>
      <c r="AD169" s="2144">
        <f>当期実績!O146</f>
        <v>0</v>
      </c>
      <c r="AE169" s="1634">
        <f>当期計画!P188</f>
        <v>0</v>
      </c>
      <c r="AF169" s="2145">
        <f>当期実績!P146</f>
        <v>0</v>
      </c>
      <c r="AG169" s="1634">
        <f t="shared" si="25"/>
        <v>0</v>
      </c>
      <c r="AH169" s="1636">
        <f t="shared" ca="1" si="26"/>
        <v>0</v>
      </c>
      <c r="AI169" s="1636">
        <f t="shared" ca="1" si="27"/>
        <v>0</v>
      </c>
    </row>
    <row r="170" spans="2:61" ht="19">
      <c r="B170" s="1624"/>
      <c r="C170" s="1639" t="str">
        <f>IF(当期実績!C147="","",当期実績!C147)</f>
        <v/>
      </c>
      <c r="D170" s="1634">
        <f t="shared" si="22"/>
        <v>0</v>
      </c>
      <c r="E170" s="1635">
        <f t="shared" si="23"/>
        <v>0</v>
      </c>
      <c r="F170" s="1636">
        <f t="shared" si="24"/>
        <v>0</v>
      </c>
      <c r="G170" s="1634">
        <f>当期計画!D189</f>
        <v>0</v>
      </c>
      <c r="H170" s="2131">
        <f>当期実績!D147</f>
        <v>0</v>
      </c>
      <c r="I170" s="1637">
        <f>当期計画!E189</f>
        <v>0</v>
      </c>
      <c r="J170" s="1943">
        <f>当期実績!E147</f>
        <v>0</v>
      </c>
      <c r="K170" s="1634">
        <f>当期計画!F189</f>
        <v>0</v>
      </c>
      <c r="L170" s="2144">
        <f>当期実績!F147</f>
        <v>0</v>
      </c>
      <c r="M170" s="1634">
        <f>当期計画!G189</f>
        <v>0</v>
      </c>
      <c r="N170" s="2144">
        <f>当期実績!G147</f>
        <v>0</v>
      </c>
      <c r="O170" s="1634">
        <f>当期計画!H189</f>
        <v>0</v>
      </c>
      <c r="P170" s="2144">
        <f>当期実績!H147</f>
        <v>0</v>
      </c>
      <c r="Q170" s="1634">
        <f>当期計画!I189</f>
        <v>0</v>
      </c>
      <c r="R170" s="2144">
        <f>当期実績!I147</f>
        <v>0</v>
      </c>
      <c r="S170" s="1634">
        <f>当期計画!J189</f>
        <v>0</v>
      </c>
      <c r="T170" s="2144">
        <f>当期実績!J147</f>
        <v>0</v>
      </c>
      <c r="U170" s="1634">
        <f>当期計画!K189</f>
        <v>0</v>
      </c>
      <c r="V170" s="2144">
        <f>当期実績!K147</f>
        <v>0</v>
      </c>
      <c r="W170" s="1634">
        <f>当期計画!L189</f>
        <v>0</v>
      </c>
      <c r="X170" s="2144">
        <f>当期実績!L147</f>
        <v>0</v>
      </c>
      <c r="Y170" s="1634">
        <f>当期計画!M189</f>
        <v>0</v>
      </c>
      <c r="Z170" s="2144">
        <f>当期実績!M147</f>
        <v>0</v>
      </c>
      <c r="AA170" s="1634">
        <f>当期計画!N189</f>
        <v>0</v>
      </c>
      <c r="AB170" s="2144">
        <f>当期実績!N147</f>
        <v>0</v>
      </c>
      <c r="AC170" s="1634">
        <f>当期計画!O189</f>
        <v>0</v>
      </c>
      <c r="AD170" s="2144">
        <f>当期実績!O147</f>
        <v>0</v>
      </c>
      <c r="AE170" s="1634">
        <f>当期計画!P189</f>
        <v>0</v>
      </c>
      <c r="AF170" s="2145">
        <f>当期実績!P147</f>
        <v>0</v>
      </c>
      <c r="AG170" s="1634">
        <f t="shared" si="25"/>
        <v>0</v>
      </c>
      <c r="AH170" s="1636">
        <f t="shared" ca="1" si="26"/>
        <v>0</v>
      </c>
      <c r="AI170" s="1636">
        <f t="shared" ca="1" si="27"/>
        <v>0</v>
      </c>
    </row>
    <row r="171" spans="2:61" ht="19">
      <c r="B171" s="1624"/>
      <c r="C171" s="1639" t="str">
        <f>IF(当期実績!C148="","",当期実績!C148)</f>
        <v/>
      </c>
      <c r="D171" s="1634">
        <f t="shared" si="22"/>
        <v>0</v>
      </c>
      <c r="E171" s="1635">
        <f t="shared" si="23"/>
        <v>0</v>
      </c>
      <c r="F171" s="1636">
        <f t="shared" si="24"/>
        <v>0</v>
      </c>
      <c r="G171" s="1634">
        <f>当期計画!D190</f>
        <v>0</v>
      </c>
      <c r="H171" s="2131">
        <f>当期実績!D148</f>
        <v>0</v>
      </c>
      <c r="I171" s="1637">
        <f>当期計画!E190</f>
        <v>0</v>
      </c>
      <c r="J171" s="1943">
        <f>当期実績!E148</f>
        <v>0</v>
      </c>
      <c r="K171" s="1634">
        <f>当期計画!F190</f>
        <v>0</v>
      </c>
      <c r="L171" s="2144">
        <f>当期実績!F148</f>
        <v>0</v>
      </c>
      <c r="M171" s="1634">
        <f>当期計画!G190</f>
        <v>0</v>
      </c>
      <c r="N171" s="2144">
        <f>当期実績!G148</f>
        <v>0</v>
      </c>
      <c r="O171" s="1634">
        <f>当期計画!H190</f>
        <v>0</v>
      </c>
      <c r="P171" s="2144">
        <f>当期実績!H148</f>
        <v>0</v>
      </c>
      <c r="Q171" s="1634">
        <f>当期計画!I190</f>
        <v>0</v>
      </c>
      <c r="R171" s="2144">
        <f>当期実績!I148</f>
        <v>0</v>
      </c>
      <c r="S171" s="1634">
        <f>当期計画!J190</f>
        <v>0</v>
      </c>
      <c r="T171" s="2144">
        <f>当期実績!J148</f>
        <v>0</v>
      </c>
      <c r="U171" s="1634">
        <f>当期計画!K190</f>
        <v>0</v>
      </c>
      <c r="V171" s="2144">
        <f>当期実績!K148</f>
        <v>0</v>
      </c>
      <c r="W171" s="1634">
        <f>当期計画!L190</f>
        <v>0</v>
      </c>
      <c r="X171" s="2144">
        <f>当期実績!L148</f>
        <v>0</v>
      </c>
      <c r="Y171" s="1634">
        <f>当期計画!M190</f>
        <v>0</v>
      </c>
      <c r="Z171" s="2144">
        <f>当期実績!M148</f>
        <v>0</v>
      </c>
      <c r="AA171" s="1634">
        <f>当期計画!N190</f>
        <v>0</v>
      </c>
      <c r="AB171" s="2144">
        <f>当期実績!N148</f>
        <v>0</v>
      </c>
      <c r="AC171" s="1634">
        <f>当期計画!O190</f>
        <v>0</v>
      </c>
      <c r="AD171" s="2144">
        <f>当期実績!O148</f>
        <v>0</v>
      </c>
      <c r="AE171" s="1634">
        <f>当期計画!P190</f>
        <v>0</v>
      </c>
      <c r="AF171" s="2145">
        <f>当期実績!P148</f>
        <v>0</v>
      </c>
      <c r="AG171" s="1634">
        <f t="shared" si="25"/>
        <v>0</v>
      </c>
      <c r="AH171" s="1636">
        <f t="shared" ca="1" si="26"/>
        <v>0</v>
      </c>
      <c r="AI171" s="1636">
        <f t="shared" ca="1" si="27"/>
        <v>0</v>
      </c>
    </row>
    <row r="172" spans="2:61" ht="19">
      <c r="B172" s="1624"/>
      <c r="C172" s="1639" t="str">
        <f>IF(当期実績!C149="","",当期実績!C149)</f>
        <v/>
      </c>
      <c r="D172" s="1634">
        <f t="shared" si="22"/>
        <v>0</v>
      </c>
      <c r="E172" s="1635">
        <f t="shared" si="23"/>
        <v>0</v>
      </c>
      <c r="F172" s="1636">
        <f t="shared" si="24"/>
        <v>0</v>
      </c>
      <c r="G172" s="1634">
        <f>当期計画!D191</f>
        <v>0</v>
      </c>
      <c r="H172" s="2131">
        <f>当期実績!D149</f>
        <v>0</v>
      </c>
      <c r="I172" s="1637">
        <f>当期計画!E191</f>
        <v>0</v>
      </c>
      <c r="J172" s="1943">
        <f>当期実績!E149</f>
        <v>0</v>
      </c>
      <c r="K172" s="1634">
        <f>当期計画!F191</f>
        <v>0</v>
      </c>
      <c r="L172" s="2144">
        <f>当期実績!F149</f>
        <v>0</v>
      </c>
      <c r="M172" s="1634">
        <f>当期計画!G191</f>
        <v>0</v>
      </c>
      <c r="N172" s="2144">
        <f>当期実績!G149</f>
        <v>0</v>
      </c>
      <c r="O172" s="1634">
        <f>当期計画!H191</f>
        <v>0</v>
      </c>
      <c r="P172" s="2144">
        <f>当期実績!H149</f>
        <v>0</v>
      </c>
      <c r="Q172" s="1634">
        <f>当期計画!I191</f>
        <v>0</v>
      </c>
      <c r="R172" s="2144">
        <f>当期実績!I149</f>
        <v>0</v>
      </c>
      <c r="S172" s="1634">
        <f>当期計画!J191</f>
        <v>0</v>
      </c>
      <c r="T172" s="2144">
        <f>当期実績!J149</f>
        <v>0</v>
      </c>
      <c r="U172" s="1634">
        <f>当期計画!K191</f>
        <v>0</v>
      </c>
      <c r="V172" s="2144">
        <f>当期実績!K149</f>
        <v>0</v>
      </c>
      <c r="W172" s="1634">
        <f>当期計画!L191</f>
        <v>0</v>
      </c>
      <c r="X172" s="2144">
        <f>当期実績!L149</f>
        <v>0</v>
      </c>
      <c r="Y172" s="1634">
        <f>当期計画!M191</f>
        <v>0</v>
      </c>
      <c r="Z172" s="2144">
        <f>当期実績!M149</f>
        <v>0</v>
      </c>
      <c r="AA172" s="1634">
        <f>当期計画!N191</f>
        <v>0</v>
      </c>
      <c r="AB172" s="2144">
        <f>当期実績!N149</f>
        <v>0</v>
      </c>
      <c r="AC172" s="1634">
        <f>当期計画!O191</f>
        <v>0</v>
      </c>
      <c r="AD172" s="2144">
        <f>当期実績!O149</f>
        <v>0</v>
      </c>
      <c r="AE172" s="1634">
        <f>当期計画!P191</f>
        <v>0</v>
      </c>
      <c r="AF172" s="2145">
        <f>当期実績!P149</f>
        <v>0</v>
      </c>
      <c r="AG172" s="1634">
        <f t="shared" si="25"/>
        <v>0</v>
      </c>
      <c r="AH172" s="1636">
        <f t="shared" ca="1" si="26"/>
        <v>0</v>
      </c>
      <c r="AI172" s="1636">
        <f t="shared" ca="1" si="27"/>
        <v>0</v>
      </c>
    </row>
    <row r="173" spans="2:61" ht="19">
      <c r="B173" s="1624"/>
      <c r="C173" s="1639" t="str">
        <f>IF(当期実績!C150="","",当期実績!C150)</f>
        <v/>
      </c>
      <c r="D173" s="1634">
        <f t="shared" si="22"/>
        <v>0</v>
      </c>
      <c r="E173" s="1635">
        <f t="shared" si="23"/>
        <v>0</v>
      </c>
      <c r="F173" s="1636">
        <f t="shared" si="24"/>
        <v>0</v>
      </c>
      <c r="G173" s="1634">
        <f>当期計画!D192</f>
        <v>0</v>
      </c>
      <c r="H173" s="2131">
        <f>当期実績!D150</f>
        <v>0</v>
      </c>
      <c r="I173" s="1637">
        <f>当期計画!E192</f>
        <v>0</v>
      </c>
      <c r="J173" s="1943">
        <f>当期実績!E150</f>
        <v>0</v>
      </c>
      <c r="K173" s="1634">
        <f>当期計画!F192</f>
        <v>0</v>
      </c>
      <c r="L173" s="2144">
        <f>当期実績!F150</f>
        <v>0</v>
      </c>
      <c r="M173" s="1634">
        <f>当期計画!G192</f>
        <v>0</v>
      </c>
      <c r="N173" s="2144">
        <f>当期実績!G150</f>
        <v>0</v>
      </c>
      <c r="O173" s="1634">
        <f>当期計画!H192</f>
        <v>0</v>
      </c>
      <c r="P173" s="2144">
        <f>当期実績!H150</f>
        <v>0</v>
      </c>
      <c r="Q173" s="1634">
        <f>当期計画!I192</f>
        <v>0</v>
      </c>
      <c r="R173" s="2144">
        <f>当期実績!I150</f>
        <v>0</v>
      </c>
      <c r="S173" s="1634">
        <f>当期計画!J192</f>
        <v>0</v>
      </c>
      <c r="T173" s="2144">
        <f>当期実績!J150</f>
        <v>0</v>
      </c>
      <c r="U173" s="1634">
        <f>当期計画!K192</f>
        <v>0</v>
      </c>
      <c r="V173" s="2144">
        <f>当期実績!K150</f>
        <v>0</v>
      </c>
      <c r="W173" s="1634">
        <f>当期計画!L192</f>
        <v>0</v>
      </c>
      <c r="X173" s="2144">
        <f>当期実績!L150</f>
        <v>0</v>
      </c>
      <c r="Y173" s="1634">
        <f>当期計画!M192</f>
        <v>0</v>
      </c>
      <c r="Z173" s="2144">
        <f>当期実績!M150</f>
        <v>0</v>
      </c>
      <c r="AA173" s="1634">
        <f>当期計画!N192</f>
        <v>0</v>
      </c>
      <c r="AB173" s="2144">
        <f>当期実績!N150</f>
        <v>0</v>
      </c>
      <c r="AC173" s="1634">
        <f>当期計画!O192</f>
        <v>0</v>
      </c>
      <c r="AD173" s="2144">
        <f>当期実績!O150</f>
        <v>0</v>
      </c>
      <c r="AE173" s="1634">
        <f>当期計画!P192</f>
        <v>0</v>
      </c>
      <c r="AF173" s="2145">
        <f>当期実績!P150</f>
        <v>0</v>
      </c>
      <c r="AG173" s="1634">
        <f t="shared" si="25"/>
        <v>0</v>
      </c>
      <c r="AH173" s="1636">
        <f t="shared" ca="1" si="26"/>
        <v>0</v>
      </c>
      <c r="AI173" s="1636">
        <f t="shared" ca="1" si="27"/>
        <v>0</v>
      </c>
    </row>
    <row r="174" spans="2:61" ht="19">
      <c r="B174" s="1624"/>
      <c r="C174" s="1639" t="str">
        <f>IF(当期実績!C151="","",当期実績!C151)</f>
        <v/>
      </c>
      <c r="D174" s="1634">
        <f t="shared" si="22"/>
        <v>0</v>
      </c>
      <c r="E174" s="1635">
        <f t="shared" si="23"/>
        <v>0</v>
      </c>
      <c r="F174" s="1636">
        <f t="shared" si="24"/>
        <v>0</v>
      </c>
      <c r="G174" s="1634">
        <f>当期計画!D193</f>
        <v>0</v>
      </c>
      <c r="H174" s="2131">
        <f>当期実績!D151</f>
        <v>0</v>
      </c>
      <c r="I174" s="1637">
        <f>当期計画!E193</f>
        <v>0</v>
      </c>
      <c r="J174" s="1943">
        <f>当期実績!E151</f>
        <v>0</v>
      </c>
      <c r="K174" s="1634">
        <f>当期計画!F193</f>
        <v>0</v>
      </c>
      <c r="L174" s="2144">
        <f>当期実績!F151</f>
        <v>0</v>
      </c>
      <c r="M174" s="1634">
        <f>当期計画!G193</f>
        <v>0</v>
      </c>
      <c r="N174" s="2144">
        <f>当期実績!G151</f>
        <v>0</v>
      </c>
      <c r="O174" s="1634">
        <f>当期計画!H193</f>
        <v>0</v>
      </c>
      <c r="P174" s="2144">
        <f>当期実績!H151</f>
        <v>0</v>
      </c>
      <c r="Q174" s="1634">
        <f>当期計画!I193</f>
        <v>0</v>
      </c>
      <c r="R174" s="2144">
        <f>当期実績!I151</f>
        <v>0</v>
      </c>
      <c r="S174" s="1634">
        <f>当期計画!J193</f>
        <v>0</v>
      </c>
      <c r="T174" s="2144">
        <f>当期実績!J151</f>
        <v>0</v>
      </c>
      <c r="U174" s="1634">
        <f>当期計画!K193</f>
        <v>0</v>
      </c>
      <c r="V174" s="2144">
        <f>当期実績!K151</f>
        <v>0</v>
      </c>
      <c r="W174" s="1634">
        <f>当期計画!L193</f>
        <v>0</v>
      </c>
      <c r="X174" s="2144">
        <f>当期実績!L151</f>
        <v>0</v>
      </c>
      <c r="Y174" s="1634">
        <f>当期計画!M193</f>
        <v>0</v>
      </c>
      <c r="Z174" s="2144">
        <f>当期実績!M151</f>
        <v>0</v>
      </c>
      <c r="AA174" s="1634">
        <f>当期計画!N193</f>
        <v>0</v>
      </c>
      <c r="AB174" s="2144">
        <f>当期実績!N151</f>
        <v>0</v>
      </c>
      <c r="AC174" s="1634">
        <f>当期計画!O193</f>
        <v>0</v>
      </c>
      <c r="AD174" s="2144">
        <f>当期実績!O151</f>
        <v>0</v>
      </c>
      <c r="AE174" s="1634">
        <f>当期計画!P193</f>
        <v>0</v>
      </c>
      <c r="AF174" s="2145">
        <f>当期実績!P151</f>
        <v>0</v>
      </c>
      <c r="AG174" s="1634">
        <f t="shared" si="25"/>
        <v>0</v>
      </c>
      <c r="AH174" s="1636">
        <f t="shared" ca="1" si="26"/>
        <v>0</v>
      </c>
      <c r="AI174" s="1636">
        <f t="shared" ca="1" si="27"/>
        <v>0</v>
      </c>
    </row>
    <row r="175" spans="2:61" ht="19">
      <c r="B175" s="1624"/>
      <c r="C175" s="1639" t="str">
        <f>IF(当期実績!C152="","",当期実績!C152)</f>
        <v/>
      </c>
      <c r="D175" s="1634">
        <f t="shared" si="22"/>
        <v>0</v>
      </c>
      <c r="E175" s="1635">
        <f t="shared" si="23"/>
        <v>0</v>
      </c>
      <c r="F175" s="1636">
        <f t="shared" si="24"/>
        <v>0</v>
      </c>
      <c r="G175" s="1634">
        <f>当期計画!D194</f>
        <v>0</v>
      </c>
      <c r="H175" s="2131">
        <f>当期実績!D152</f>
        <v>0</v>
      </c>
      <c r="I175" s="1637">
        <f>当期計画!E194</f>
        <v>0</v>
      </c>
      <c r="J175" s="1943">
        <f>当期実績!E152</f>
        <v>0</v>
      </c>
      <c r="K175" s="1634">
        <f>当期計画!F194</f>
        <v>0</v>
      </c>
      <c r="L175" s="2144">
        <f>当期実績!F152</f>
        <v>0</v>
      </c>
      <c r="M175" s="1634">
        <f>当期計画!G194</f>
        <v>0</v>
      </c>
      <c r="N175" s="2144">
        <f>当期実績!G152</f>
        <v>0</v>
      </c>
      <c r="O175" s="1634">
        <f>当期計画!H194</f>
        <v>0</v>
      </c>
      <c r="P175" s="2144">
        <f>当期実績!H152</f>
        <v>0</v>
      </c>
      <c r="Q175" s="1634">
        <f>当期計画!I194</f>
        <v>0</v>
      </c>
      <c r="R175" s="2144">
        <f>当期実績!I152</f>
        <v>0</v>
      </c>
      <c r="S175" s="1634">
        <f>当期計画!J194</f>
        <v>0</v>
      </c>
      <c r="T175" s="2144">
        <f>当期実績!J152</f>
        <v>0</v>
      </c>
      <c r="U175" s="1634">
        <f>当期計画!K194</f>
        <v>0</v>
      </c>
      <c r="V175" s="2144">
        <f>当期実績!K152</f>
        <v>0</v>
      </c>
      <c r="W175" s="1634">
        <f>当期計画!L194</f>
        <v>0</v>
      </c>
      <c r="X175" s="2144">
        <f>当期実績!L152</f>
        <v>0</v>
      </c>
      <c r="Y175" s="1634">
        <f>当期計画!M194</f>
        <v>0</v>
      </c>
      <c r="Z175" s="2144">
        <f>当期実績!M152</f>
        <v>0</v>
      </c>
      <c r="AA175" s="1634">
        <f>当期計画!N194</f>
        <v>0</v>
      </c>
      <c r="AB175" s="2144">
        <f>当期実績!N152</f>
        <v>0</v>
      </c>
      <c r="AC175" s="1634">
        <f>当期計画!O194</f>
        <v>0</v>
      </c>
      <c r="AD175" s="2144">
        <f>当期実績!O152</f>
        <v>0</v>
      </c>
      <c r="AE175" s="1634">
        <f>当期計画!P194</f>
        <v>0</v>
      </c>
      <c r="AF175" s="2145">
        <f>当期実績!P152</f>
        <v>0</v>
      </c>
      <c r="AG175" s="1634">
        <f t="shared" si="25"/>
        <v>0</v>
      </c>
      <c r="AH175" s="1636">
        <f t="shared" ca="1" si="26"/>
        <v>0</v>
      </c>
      <c r="AI175" s="1636">
        <f t="shared" ca="1" si="27"/>
        <v>0</v>
      </c>
    </row>
    <row r="176" spans="2:61" ht="19">
      <c r="B176" s="1624"/>
      <c r="C176" s="1794" t="str">
        <f>IF(当期実績!C153="","",当期実績!C153)</f>
        <v>( 労務費合計)</v>
      </c>
      <c r="D176" s="1790">
        <f t="shared" si="22"/>
        <v>0</v>
      </c>
      <c r="E176" s="1791">
        <f t="shared" si="23"/>
        <v>0</v>
      </c>
      <c r="F176" s="1792">
        <f t="shared" si="24"/>
        <v>0</v>
      </c>
      <c r="G176" s="1790">
        <f>当期計画!D195</f>
        <v>0</v>
      </c>
      <c r="H176" s="2132">
        <f>当期実績!D153</f>
        <v>0</v>
      </c>
      <c r="I176" s="1793">
        <f>当期計画!E195</f>
        <v>0</v>
      </c>
      <c r="J176" s="2134">
        <f>当期実績!E153</f>
        <v>0</v>
      </c>
      <c r="K176" s="1790">
        <f>当期計画!F195</f>
        <v>0</v>
      </c>
      <c r="L176" s="2146">
        <f>当期実績!F153</f>
        <v>0</v>
      </c>
      <c r="M176" s="1790">
        <f>当期計画!G195</f>
        <v>0</v>
      </c>
      <c r="N176" s="2146">
        <f>当期実績!G153</f>
        <v>0</v>
      </c>
      <c r="O176" s="1790">
        <f>当期計画!H195</f>
        <v>0</v>
      </c>
      <c r="P176" s="2146">
        <f>当期実績!H153</f>
        <v>0</v>
      </c>
      <c r="Q176" s="1790">
        <f>当期計画!I195</f>
        <v>0</v>
      </c>
      <c r="R176" s="2146">
        <f>当期実績!I153</f>
        <v>0</v>
      </c>
      <c r="S176" s="1790">
        <f>当期計画!J195</f>
        <v>0</v>
      </c>
      <c r="T176" s="2146">
        <f>当期実績!J153</f>
        <v>0</v>
      </c>
      <c r="U176" s="1790">
        <f>当期計画!K195</f>
        <v>0</v>
      </c>
      <c r="V176" s="2146">
        <f>当期実績!K153</f>
        <v>0</v>
      </c>
      <c r="W176" s="1790">
        <f>当期計画!L195</f>
        <v>0</v>
      </c>
      <c r="X176" s="2146">
        <f>当期実績!L153</f>
        <v>0</v>
      </c>
      <c r="Y176" s="1790">
        <f>当期計画!M195</f>
        <v>0</v>
      </c>
      <c r="Z176" s="2146">
        <f>当期実績!M153</f>
        <v>0</v>
      </c>
      <c r="AA176" s="1790">
        <f>当期計画!N195</f>
        <v>0</v>
      </c>
      <c r="AB176" s="2146">
        <f>当期実績!N153</f>
        <v>0</v>
      </c>
      <c r="AC176" s="1790">
        <f>当期計画!O195</f>
        <v>0</v>
      </c>
      <c r="AD176" s="2146">
        <f>当期実績!O153</f>
        <v>0</v>
      </c>
      <c r="AE176" s="1790">
        <f>当期計画!P195</f>
        <v>0</v>
      </c>
      <c r="AF176" s="2147">
        <f>当期実績!P153</f>
        <v>0</v>
      </c>
      <c r="AG176" s="1790">
        <f t="shared" si="25"/>
        <v>0</v>
      </c>
      <c r="AH176" s="1792">
        <f t="shared" ca="1" si="26"/>
        <v>0</v>
      </c>
      <c r="AI176" s="1792">
        <f t="shared" ca="1" si="27"/>
        <v>0</v>
      </c>
    </row>
    <row r="177" spans="2:35" ht="19">
      <c r="B177" s="1624"/>
      <c r="C177" s="1651" t="str">
        <f>IF(当期実績!C154="","",当期実績!C154)</f>
        <v>[製造経費]</v>
      </c>
      <c r="D177" s="1646">
        <f t="shared" si="22"/>
        <v>0</v>
      </c>
      <c r="E177" s="1647">
        <f t="shared" si="23"/>
        <v>0</v>
      </c>
      <c r="F177" s="1648">
        <f t="shared" si="24"/>
        <v>0</v>
      </c>
      <c r="G177" s="1646">
        <f>当期計画!D196</f>
        <v>0</v>
      </c>
      <c r="H177" s="2133">
        <f>当期実績!D154</f>
        <v>0</v>
      </c>
      <c r="I177" s="1649">
        <f>当期計画!E196</f>
        <v>0</v>
      </c>
      <c r="J177" s="1945">
        <f>当期実績!E154</f>
        <v>0</v>
      </c>
      <c r="K177" s="1646">
        <f>当期計画!F196</f>
        <v>0</v>
      </c>
      <c r="L177" s="2148">
        <f>当期実績!F154</f>
        <v>0</v>
      </c>
      <c r="M177" s="1646">
        <f>当期計画!G196</f>
        <v>0</v>
      </c>
      <c r="N177" s="2148">
        <f>当期実績!G154</f>
        <v>0</v>
      </c>
      <c r="O177" s="1646">
        <f>当期計画!H196</f>
        <v>0</v>
      </c>
      <c r="P177" s="2148">
        <f>当期実績!H154</f>
        <v>0</v>
      </c>
      <c r="Q177" s="1646">
        <f>当期計画!I196</f>
        <v>0</v>
      </c>
      <c r="R177" s="2148">
        <f>当期実績!I154</f>
        <v>0</v>
      </c>
      <c r="S177" s="1646">
        <f>当期計画!J196</f>
        <v>0</v>
      </c>
      <c r="T177" s="2148">
        <f>当期実績!J154</f>
        <v>0</v>
      </c>
      <c r="U177" s="1646">
        <f>当期計画!K196</f>
        <v>0</v>
      </c>
      <c r="V177" s="2148">
        <f>当期実績!K154</f>
        <v>0</v>
      </c>
      <c r="W177" s="1646">
        <f>当期計画!L196</f>
        <v>0</v>
      </c>
      <c r="X177" s="2148">
        <f>当期実績!L154</f>
        <v>0</v>
      </c>
      <c r="Y177" s="1646">
        <f>当期計画!M196</f>
        <v>0</v>
      </c>
      <c r="Z177" s="2148">
        <f>当期実績!M154</f>
        <v>0</v>
      </c>
      <c r="AA177" s="1646">
        <f>当期計画!N196</f>
        <v>0</v>
      </c>
      <c r="AB177" s="2148">
        <f>当期実績!N154</f>
        <v>0</v>
      </c>
      <c r="AC177" s="1646">
        <f>当期計画!O196</f>
        <v>0</v>
      </c>
      <c r="AD177" s="2148">
        <f>当期実績!O154</f>
        <v>0</v>
      </c>
      <c r="AE177" s="1646">
        <f>当期計画!P196</f>
        <v>0</v>
      </c>
      <c r="AF177" s="2149">
        <f>当期実績!P154</f>
        <v>0</v>
      </c>
      <c r="AG177" s="1646">
        <f t="shared" si="25"/>
        <v>0</v>
      </c>
      <c r="AH177" s="1648">
        <f t="shared" ca="1" si="26"/>
        <v>0</v>
      </c>
      <c r="AI177" s="1648">
        <f t="shared" ca="1" si="27"/>
        <v>0</v>
      </c>
    </row>
    <row r="178" spans="2:35" ht="19">
      <c r="B178" s="1624"/>
      <c r="C178" s="1639" t="str">
        <f>IF(当期実績!C155="","",当期実績!C155)</f>
        <v/>
      </c>
      <c r="D178" s="1634">
        <f t="shared" si="22"/>
        <v>0</v>
      </c>
      <c r="E178" s="1635">
        <f t="shared" si="23"/>
        <v>0</v>
      </c>
      <c r="F178" s="1636">
        <f t="shared" si="24"/>
        <v>0</v>
      </c>
      <c r="G178" s="1634">
        <f>当期計画!D197</f>
        <v>0</v>
      </c>
      <c r="H178" s="2131">
        <f>当期実績!D155</f>
        <v>0</v>
      </c>
      <c r="I178" s="1637">
        <f>当期計画!E197</f>
        <v>0</v>
      </c>
      <c r="J178" s="1943">
        <f>当期実績!E155</f>
        <v>0</v>
      </c>
      <c r="K178" s="1634">
        <f>当期計画!F197</f>
        <v>0</v>
      </c>
      <c r="L178" s="2144">
        <f>当期実績!F155</f>
        <v>0</v>
      </c>
      <c r="M178" s="1634">
        <f>当期計画!G197</f>
        <v>0</v>
      </c>
      <c r="N178" s="2144">
        <f>当期実績!G155</f>
        <v>0</v>
      </c>
      <c r="O178" s="1634">
        <f>当期計画!H197</f>
        <v>0</v>
      </c>
      <c r="P178" s="2144">
        <f>当期実績!H155</f>
        <v>0</v>
      </c>
      <c r="Q178" s="1634">
        <f>当期計画!I197</f>
        <v>0</v>
      </c>
      <c r="R178" s="2144">
        <f>当期実績!I155</f>
        <v>0</v>
      </c>
      <c r="S178" s="1634">
        <f>当期計画!J197</f>
        <v>0</v>
      </c>
      <c r="T178" s="2144">
        <f>当期実績!J155</f>
        <v>0</v>
      </c>
      <c r="U178" s="1634">
        <f>当期計画!K197</f>
        <v>0</v>
      </c>
      <c r="V178" s="2144">
        <f>当期実績!K155</f>
        <v>0</v>
      </c>
      <c r="W178" s="1634">
        <f>当期計画!L197</f>
        <v>0</v>
      </c>
      <c r="X178" s="2144">
        <f>当期実績!L155</f>
        <v>0</v>
      </c>
      <c r="Y178" s="1634">
        <f>当期計画!M197</f>
        <v>0</v>
      </c>
      <c r="Z178" s="2144">
        <f>当期実績!M155</f>
        <v>0</v>
      </c>
      <c r="AA178" s="1634">
        <f>当期計画!N197</f>
        <v>0</v>
      </c>
      <c r="AB178" s="2144">
        <f>当期実績!N155</f>
        <v>0</v>
      </c>
      <c r="AC178" s="1634">
        <f>当期計画!O197</f>
        <v>0</v>
      </c>
      <c r="AD178" s="2144">
        <f>当期実績!O155</f>
        <v>0</v>
      </c>
      <c r="AE178" s="1634">
        <f>当期計画!P197</f>
        <v>0</v>
      </c>
      <c r="AF178" s="2145">
        <f>当期実績!P155</f>
        <v>0</v>
      </c>
      <c r="AG178" s="1634">
        <f t="shared" si="25"/>
        <v>0</v>
      </c>
      <c r="AH178" s="1636">
        <f t="shared" ca="1" si="26"/>
        <v>0</v>
      </c>
      <c r="AI178" s="1636">
        <f t="shared" ca="1" si="27"/>
        <v>0</v>
      </c>
    </row>
    <row r="179" spans="2:35" ht="19">
      <c r="B179" s="1624"/>
      <c r="C179" s="1639" t="str">
        <f>IF(当期実績!C156="","",当期実績!C156)</f>
        <v/>
      </c>
      <c r="D179" s="1634">
        <f t="shared" si="22"/>
        <v>0</v>
      </c>
      <c r="E179" s="1635">
        <f t="shared" si="23"/>
        <v>0</v>
      </c>
      <c r="F179" s="1636">
        <f t="shared" si="24"/>
        <v>0</v>
      </c>
      <c r="G179" s="1634">
        <f>当期計画!D198</f>
        <v>0</v>
      </c>
      <c r="H179" s="2131">
        <f>当期実績!D156</f>
        <v>0</v>
      </c>
      <c r="I179" s="1637">
        <f>当期計画!E198</f>
        <v>0</v>
      </c>
      <c r="J179" s="1943">
        <f>当期実績!E156</f>
        <v>0</v>
      </c>
      <c r="K179" s="1634">
        <f>当期計画!F198</f>
        <v>0</v>
      </c>
      <c r="L179" s="2144">
        <f>当期実績!F156</f>
        <v>0</v>
      </c>
      <c r="M179" s="1634">
        <f>当期計画!G198</f>
        <v>0</v>
      </c>
      <c r="N179" s="2144">
        <f>当期実績!G156</f>
        <v>0</v>
      </c>
      <c r="O179" s="1634">
        <f>当期計画!H198</f>
        <v>0</v>
      </c>
      <c r="P179" s="2144">
        <f>当期実績!H156</f>
        <v>0</v>
      </c>
      <c r="Q179" s="1634">
        <f>当期計画!I198</f>
        <v>0</v>
      </c>
      <c r="R179" s="2144">
        <f>当期実績!I156</f>
        <v>0</v>
      </c>
      <c r="S179" s="1634">
        <f>当期計画!J198</f>
        <v>0</v>
      </c>
      <c r="T179" s="2144">
        <f>当期実績!J156</f>
        <v>0</v>
      </c>
      <c r="U179" s="1634">
        <f>当期計画!K198</f>
        <v>0</v>
      </c>
      <c r="V179" s="2144">
        <f>当期実績!K156</f>
        <v>0</v>
      </c>
      <c r="W179" s="1634">
        <f>当期計画!L198</f>
        <v>0</v>
      </c>
      <c r="X179" s="2144">
        <f>当期実績!L156</f>
        <v>0</v>
      </c>
      <c r="Y179" s="1634">
        <f>当期計画!M198</f>
        <v>0</v>
      </c>
      <c r="Z179" s="2144">
        <f>当期実績!M156</f>
        <v>0</v>
      </c>
      <c r="AA179" s="1634">
        <f>当期計画!N198</f>
        <v>0</v>
      </c>
      <c r="AB179" s="2144">
        <f>当期実績!N156</f>
        <v>0</v>
      </c>
      <c r="AC179" s="1634">
        <f>当期計画!O198</f>
        <v>0</v>
      </c>
      <c r="AD179" s="2144">
        <f>当期実績!O156</f>
        <v>0</v>
      </c>
      <c r="AE179" s="1634">
        <f>当期計画!P198</f>
        <v>0</v>
      </c>
      <c r="AF179" s="2145">
        <f>当期実績!P156</f>
        <v>0</v>
      </c>
      <c r="AG179" s="1634">
        <f t="shared" si="25"/>
        <v>0</v>
      </c>
      <c r="AH179" s="1636">
        <f t="shared" ca="1" si="26"/>
        <v>0</v>
      </c>
      <c r="AI179" s="1636">
        <f t="shared" ca="1" si="27"/>
        <v>0</v>
      </c>
    </row>
    <row r="180" spans="2:35" ht="19">
      <c r="B180" s="1624"/>
      <c r="C180" s="1639" t="str">
        <f>IF(当期実績!C157="","",当期実績!C157)</f>
        <v/>
      </c>
      <c r="D180" s="1634">
        <f t="shared" si="22"/>
        <v>0</v>
      </c>
      <c r="E180" s="1635">
        <f t="shared" si="23"/>
        <v>0</v>
      </c>
      <c r="F180" s="1636">
        <f t="shared" si="24"/>
        <v>0</v>
      </c>
      <c r="G180" s="1634">
        <f>当期計画!D199</f>
        <v>0</v>
      </c>
      <c r="H180" s="2131">
        <f>当期実績!D157</f>
        <v>0</v>
      </c>
      <c r="I180" s="1637">
        <f>当期計画!E199</f>
        <v>0</v>
      </c>
      <c r="J180" s="1943">
        <f>当期実績!E157</f>
        <v>0</v>
      </c>
      <c r="K180" s="1634">
        <f>当期計画!F199</f>
        <v>0</v>
      </c>
      <c r="L180" s="2144">
        <f>当期実績!F157</f>
        <v>0</v>
      </c>
      <c r="M180" s="1634">
        <f>当期計画!G199</f>
        <v>0</v>
      </c>
      <c r="N180" s="2144">
        <f>当期実績!G157</f>
        <v>0</v>
      </c>
      <c r="O180" s="1634">
        <f>当期計画!H199</f>
        <v>0</v>
      </c>
      <c r="P180" s="2144">
        <f>当期実績!H157</f>
        <v>0</v>
      </c>
      <c r="Q180" s="1634">
        <f>当期計画!I199</f>
        <v>0</v>
      </c>
      <c r="R180" s="2144">
        <f>当期実績!I157</f>
        <v>0</v>
      </c>
      <c r="S180" s="1634">
        <f>当期計画!J199</f>
        <v>0</v>
      </c>
      <c r="T180" s="2144">
        <f>当期実績!J157</f>
        <v>0</v>
      </c>
      <c r="U180" s="1634">
        <f>当期計画!K199</f>
        <v>0</v>
      </c>
      <c r="V180" s="2144">
        <f>当期実績!K157</f>
        <v>0</v>
      </c>
      <c r="W180" s="1634">
        <f>当期計画!L199</f>
        <v>0</v>
      </c>
      <c r="X180" s="2144">
        <f>当期実績!L157</f>
        <v>0</v>
      </c>
      <c r="Y180" s="1634">
        <f>当期計画!M199</f>
        <v>0</v>
      </c>
      <c r="Z180" s="2144">
        <f>当期実績!M157</f>
        <v>0</v>
      </c>
      <c r="AA180" s="1634">
        <f>当期計画!N199</f>
        <v>0</v>
      </c>
      <c r="AB180" s="2144">
        <f>当期実績!N157</f>
        <v>0</v>
      </c>
      <c r="AC180" s="1634">
        <f>当期計画!O199</f>
        <v>0</v>
      </c>
      <c r="AD180" s="2144">
        <f>当期実績!O157</f>
        <v>0</v>
      </c>
      <c r="AE180" s="1634">
        <f>当期計画!P199</f>
        <v>0</v>
      </c>
      <c r="AF180" s="2145">
        <f>当期実績!P157</f>
        <v>0</v>
      </c>
      <c r="AG180" s="1634">
        <f t="shared" si="25"/>
        <v>0</v>
      </c>
      <c r="AH180" s="1636">
        <f t="shared" ca="1" si="26"/>
        <v>0</v>
      </c>
      <c r="AI180" s="1636">
        <f t="shared" ca="1" si="27"/>
        <v>0</v>
      </c>
    </row>
    <row r="181" spans="2:35" ht="19">
      <c r="B181" s="1624"/>
      <c r="C181" s="1639" t="str">
        <f>IF(当期実績!C158="","",当期実績!C158)</f>
        <v/>
      </c>
      <c r="D181" s="1634">
        <f t="shared" si="22"/>
        <v>0</v>
      </c>
      <c r="E181" s="1635">
        <f t="shared" si="23"/>
        <v>0</v>
      </c>
      <c r="F181" s="1636">
        <f t="shared" si="24"/>
        <v>0</v>
      </c>
      <c r="G181" s="1634">
        <f>当期計画!D200</f>
        <v>0</v>
      </c>
      <c r="H181" s="2131">
        <f>当期実績!D158</f>
        <v>0</v>
      </c>
      <c r="I181" s="1637">
        <f>当期計画!E200</f>
        <v>0</v>
      </c>
      <c r="J181" s="1943">
        <f>当期実績!E158</f>
        <v>0</v>
      </c>
      <c r="K181" s="1634">
        <f>当期計画!F200</f>
        <v>0</v>
      </c>
      <c r="L181" s="2144">
        <f>当期実績!F158</f>
        <v>0</v>
      </c>
      <c r="M181" s="1634">
        <f>当期計画!G200</f>
        <v>0</v>
      </c>
      <c r="N181" s="2144">
        <f>当期実績!G158</f>
        <v>0</v>
      </c>
      <c r="O181" s="1634">
        <f>当期計画!H200</f>
        <v>0</v>
      </c>
      <c r="P181" s="2144">
        <f>当期実績!H158</f>
        <v>0</v>
      </c>
      <c r="Q181" s="1634">
        <f>当期計画!I200</f>
        <v>0</v>
      </c>
      <c r="R181" s="2144">
        <f>当期実績!I158</f>
        <v>0</v>
      </c>
      <c r="S181" s="1634">
        <f>当期計画!J200</f>
        <v>0</v>
      </c>
      <c r="T181" s="2144">
        <f>当期実績!J158</f>
        <v>0</v>
      </c>
      <c r="U181" s="1634">
        <f>当期計画!K200</f>
        <v>0</v>
      </c>
      <c r="V181" s="2144">
        <f>当期実績!K158</f>
        <v>0</v>
      </c>
      <c r="W181" s="1634">
        <f>当期計画!L200</f>
        <v>0</v>
      </c>
      <c r="X181" s="2144">
        <f>当期実績!L158</f>
        <v>0</v>
      </c>
      <c r="Y181" s="1634">
        <f>当期計画!M200</f>
        <v>0</v>
      </c>
      <c r="Z181" s="2144">
        <f>当期実績!M158</f>
        <v>0</v>
      </c>
      <c r="AA181" s="1634">
        <f>当期計画!N200</f>
        <v>0</v>
      </c>
      <c r="AB181" s="2144">
        <f>当期実績!N158</f>
        <v>0</v>
      </c>
      <c r="AC181" s="1634">
        <f>当期計画!O200</f>
        <v>0</v>
      </c>
      <c r="AD181" s="2144">
        <f>当期実績!O158</f>
        <v>0</v>
      </c>
      <c r="AE181" s="1634">
        <f>当期計画!P200</f>
        <v>0</v>
      </c>
      <c r="AF181" s="2145">
        <f>当期実績!P158</f>
        <v>0</v>
      </c>
      <c r="AG181" s="1634">
        <f t="shared" si="25"/>
        <v>0</v>
      </c>
      <c r="AH181" s="1636">
        <f t="shared" ca="1" si="26"/>
        <v>0</v>
      </c>
      <c r="AI181" s="1636">
        <f t="shared" ca="1" si="27"/>
        <v>0</v>
      </c>
    </row>
    <row r="182" spans="2:35" ht="19">
      <c r="B182" s="1624"/>
      <c r="C182" s="1639" t="str">
        <f>IF(当期実績!C159="","",当期実績!C159)</f>
        <v/>
      </c>
      <c r="D182" s="1634">
        <f t="shared" si="22"/>
        <v>0</v>
      </c>
      <c r="E182" s="1635">
        <f t="shared" si="23"/>
        <v>0</v>
      </c>
      <c r="F182" s="1636">
        <f t="shared" si="24"/>
        <v>0</v>
      </c>
      <c r="G182" s="1634">
        <f>当期計画!D201</f>
        <v>0</v>
      </c>
      <c r="H182" s="2131">
        <f>当期実績!D159</f>
        <v>0</v>
      </c>
      <c r="I182" s="1637">
        <f>当期計画!E201</f>
        <v>0</v>
      </c>
      <c r="J182" s="1943">
        <f>当期実績!E159</f>
        <v>0</v>
      </c>
      <c r="K182" s="1634">
        <f>当期計画!F201</f>
        <v>0</v>
      </c>
      <c r="L182" s="2144">
        <f>当期実績!F159</f>
        <v>0</v>
      </c>
      <c r="M182" s="1634">
        <f>当期計画!G201</f>
        <v>0</v>
      </c>
      <c r="N182" s="2144">
        <f>当期実績!G159</f>
        <v>0</v>
      </c>
      <c r="O182" s="1634">
        <f>当期計画!H201</f>
        <v>0</v>
      </c>
      <c r="P182" s="2144">
        <f>当期実績!H159</f>
        <v>0</v>
      </c>
      <c r="Q182" s="1634">
        <f>当期計画!I201</f>
        <v>0</v>
      </c>
      <c r="R182" s="2144">
        <f>当期実績!I159</f>
        <v>0</v>
      </c>
      <c r="S182" s="1634">
        <f>当期計画!J201</f>
        <v>0</v>
      </c>
      <c r="T182" s="2144">
        <f>当期実績!J159</f>
        <v>0</v>
      </c>
      <c r="U182" s="1634">
        <f>当期計画!K201</f>
        <v>0</v>
      </c>
      <c r="V182" s="2144">
        <f>当期実績!K159</f>
        <v>0</v>
      </c>
      <c r="W182" s="1634">
        <f>当期計画!L201</f>
        <v>0</v>
      </c>
      <c r="X182" s="2144">
        <f>当期実績!L159</f>
        <v>0</v>
      </c>
      <c r="Y182" s="1634">
        <f>当期計画!M201</f>
        <v>0</v>
      </c>
      <c r="Z182" s="2144">
        <f>当期実績!M159</f>
        <v>0</v>
      </c>
      <c r="AA182" s="1634">
        <f>当期計画!N201</f>
        <v>0</v>
      </c>
      <c r="AB182" s="2144">
        <f>当期実績!N159</f>
        <v>0</v>
      </c>
      <c r="AC182" s="1634">
        <f>当期計画!O201</f>
        <v>0</v>
      </c>
      <c r="AD182" s="2144">
        <f>当期実績!O159</f>
        <v>0</v>
      </c>
      <c r="AE182" s="1634">
        <f>当期計画!P201</f>
        <v>0</v>
      </c>
      <c r="AF182" s="2145">
        <f>当期実績!P159</f>
        <v>0</v>
      </c>
      <c r="AG182" s="1634">
        <f t="shared" si="25"/>
        <v>0</v>
      </c>
      <c r="AH182" s="1636">
        <f t="shared" ca="1" si="26"/>
        <v>0</v>
      </c>
      <c r="AI182" s="1636">
        <f t="shared" ca="1" si="27"/>
        <v>0</v>
      </c>
    </row>
    <row r="183" spans="2:35" ht="19">
      <c r="B183" s="1624"/>
      <c r="C183" s="1639" t="str">
        <f>IF(当期実績!C160="","",当期実績!C160)</f>
        <v/>
      </c>
      <c r="D183" s="1634">
        <f t="shared" si="22"/>
        <v>0</v>
      </c>
      <c r="E183" s="1635">
        <f t="shared" si="23"/>
        <v>0</v>
      </c>
      <c r="F183" s="1636">
        <f t="shared" si="24"/>
        <v>0</v>
      </c>
      <c r="G183" s="1634">
        <f>当期計画!D202</f>
        <v>0</v>
      </c>
      <c r="H183" s="2131">
        <f>当期実績!D160</f>
        <v>0</v>
      </c>
      <c r="I183" s="1637">
        <f>当期計画!E202</f>
        <v>0</v>
      </c>
      <c r="J183" s="1943">
        <f>当期実績!E160</f>
        <v>0</v>
      </c>
      <c r="K183" s="1634">
        <f>当期計画!F202</f>
        <v>0</v>
      </c>
      <c r="L183" s="2144">
        <f>当期実績!F160</f>
        <v>0</v>
      </c>
      <c r="M183" s="1634">
        <f>当期計画!G202</f>
        <v>0</v>
      </c>
      <c r="N183" s="2144">
        <f>当期実績!G160</f>
        <v>0</v>
      </c>
      <c r="O183" s="1634">
        <f>当期計画!H202</f>
        <v>0</v>
      </c>
      <c r="P183" s="2144">
        <f>当期実績!H160</f>
        <v>0</v>
      </c>
      <c r="Q183" s="1634">
        <f>当期計画!I202</f>
        <v>0</v>
      </c>
      <c r="R183" s="2144">
        <f>当期実績!I160</f>
        <v>0</v>
      </c>
      <c r="S183" s="1634">
        <f>当期計画!J202</f>
        <v>0</v>
      </c>
      <c r="T183" s="2144">
        <f>当期実績!J160</f>
        <v>0</v>
      </c>
      <c r="U183" s="1634">
        <f>当期計画!K202</f>
        <v>0</v>
      </c>
      <c r="V183" s="2144">
        <f>当期実績!K160</f>
        <v>0</v>
      </c>
      <c r="W183" s="1634">
        <f>当期計画!L202</f>
        <v>0</v>
      </c>
      <c r="X183" s="2144">
        <f>当期実績!L160</f>
        <v>0</v>
      </c>
      <c r="Y183" s="1634">
        <f>当期計画!M202</f>
        <v>0</v>
      </c>
      <c r="Z183" s="2144">
        <f>当期実績!M160</f>
        <v>0</v>
      </c>
      <c r="AA183" s="1634">
        <f>当期計画!N202</f>
        <v>0</v>
      </c>
      <c r="AB183" s="2144">
        <f>当期実績!N160</f>
        <v>0</v>
      </c>
      <c r="AC183" s="1634">
        <f>当期計画!O202</f>
        <v>0</v>
      </c>
      <c r="AD183" s="2144">
        <f>当期実績!O160</f>
        <v>0</v>
      </c>
      <c r="AE183" s="1634">
        <f>当期計画!P202</f>
        <v>0</v>
      </c>
      <c r="AF183" s="2145">
        <f>当期実績!P160</f>
        <v>0</v>
      </c>
      <c r="AG183" s="1634">
        <f t="shared" si="25"/>
        <v>0</v>
      </c>
      <c r="AH183" s="1636">
        <f t="shared" ca="1" si="26"/>
        <v>0</v>
      </c>
      <c r="AI183" s="1636">
        <f t="shared" ca="1" si="27"/>
        <v>0</v>
      </c>
    </row>
    <row r="184" spans="2:35" ht="19">
      <c r="B184" s="1624"/>
      <c r="C184" s="1639" t="str">
        <f>IF(当期実績!C161="","",当期実績!C161)</f>
        <v/>
      </c>
      <c r="D184" s="1634">
        <f t="shared" si="22"/>
        <v>0</v>
      </c>
      <c r="E184" s="1635">
        <f t="shared" si="23"/>
        <v>0</v>
      </c>
      <c r="F184" s="1636">
        <f t="shared" si="24"/>
        <v>0</v>
      </c>
      <c r="G184" s="1634">
        <f>当期計画!D203</f>
        <v>0</v>
      </c>
      <c r="H184" s="2131">
        <f>当期実績!D161</f>
        <v>0</v>
      </c>
      <c r="I184" s="1637">
        <f>当期計画!E203</f>
        <v>0</v>
      </c>
      <c r="J184" s="1943">
        <f>当期実績!E161</f>
        <v>0</v>
      </c>
      <c r="K184" s="1634">
        <f>当期計画!F203</f>
        <v>0</v>
      </c>
      <c r="L184" s="2144">
        <f>当期実績!F161</f>
        <v>0</v>
      </c>
      <c r="M184" s="1634">
        <f>当期計画!G203</f>
        <v>0</v>
      </c>
      <c r="N184" s="2144">
        <f>当期実績!G161</f>
        <v>0</v>
      </c>
      <c r="O184" s="1634">
        <f>当期計画!H203</f>
        <v>0</v>
      </c>
      <c r="P184" s="2144">
        <f>当期実績!H161</f>
        <v>0</v>
      </c>
      <c r="Q184" s="1634">
        <f>当期計画!I203</f>
        <v>0</v>
      </c>
      <c r="R184" s="2144">
        <f>当期実績!I161</f>
        <v>0</v>
      </c>
      <c r="S184" s="1634">
        <f>当期計画!J203</f>
        <v>0</v>
      </c>
      <c r="T184" s="2144">
        <f>当期実績!J161</f>
        <v>0</v>
      </c>
      <c r="U184" s="1634">
        <f>当期計画!K203</f>
        <v>0</v>
      </c>
      <c r="V184" s="2144">
        <f>当期実績!K161</f>
        <v>0</v>
      </c>
      <c r="W184" s="1634">
        <f>当期計画!L203</f>
        <v>0</v>
      </c>
      <c r="X184" s="2144">
        <f>当期実績!L161</f>
        <v>0</v>
      </c>
      <c r="Y184" s="1634">
        <f>当期計画!M203</f>
        <v>0</v>
      </c>
      <c r="Z184" s="2144">
        <f>当期実績!M161</f>
        <v>0</v>
      </c>
      <c r="AA184" s="1634">
        <f>当期計画!N203</f>
        <v>0</v>
      </c>
      <c r="AB184" s="2144">
        <f>当期実績!N161</f>
        <v>0</v>
      </c>
      <c r="AC184" s="1634">
        <f>当期計画!O203</f>
        <v>0</v>
      </c>
      <c r="AD184" s="2144">
        <f>当期実績!O161</f>
        <v>0</v>
      </c>
      <c r="AE184" s="1634">
        <f>当期計画!P203</f>
        <v>0</v>
      </c>
      <c r="AF184" s="2145">
        <f>当期実績!P161</f>
        <v>0</v>
      </c>
      <c r="AG184" s="1634">
        <f t="shared" si="25"/>
        <v>0</v>
      </c>
      <c r="AH184" s="1636">
        <f t="shared" ca="1" si="26"/>
        <v>0</v>
      </c>
      <c r="AI184" s="1636">
        <f t="shared" ca="1" si="27"/>
        <v>0</v>
      </c>
    </row>
    <row r="185" spans="2:35" ht="19">
      <c r="B185" s="1624"/>
      <c r="C185" s="1639" t="str">
        <f>IF(当期実績!C162="","",当期実績!C162)</f>
        <v/>
      </c>
      <c r="D185" s="1634">
        <f t="shared" si="22"/>
        <v>0</v>
      </c>
      <c r="E185" s="1635">
        <f t="shared" si="23"/>
        <v>0</v>
      </c>
      <c r="F185" s="1636">
        <f t="shared" si="24"/>
        <v>0</v>
      </c>
      <c r="G185" s="1634">
        <f>当期計画!D204</f>
        <v>0</v>
      </c>
      <c r="H185" s="2131">
        <f>当期実績!D162</f>
        <v>0</v>
      </c>
      <c r="I185" s="1637">
        <f>当期計画!E204</f>
        <v>0</v>
      </c>
      <c r="J185" s="1943">
        <f>当期実績!E162</f>
        <v>0</v>
      </c>
      <c r="K185" s="1634">
        <f>当期計画!F204</f>
        <v>0</v>
      </c>
      <c r="L185" s="2144">
        <f>当期実績!F162</f>
        <v>0</v>
      </c>
      <c r="M185" s="1634">
        <f>当期計画!G204</f>
        <v>0</v>
      </c>
      <c r="N185" s="2144">
        <f>当期実績!G162</f>
        <v>0</v>
      </c>
      <c r="O185" s="1634">
        <f>当期計画!H204</f>
        <v>0</v>
      </c>
      <c r="P185" s="2144">
        <f>当期実績!H162</f>
        <v>0</v>
      </c>
      <c r="Q185" s="1634">
        <f>当期計画!I204</f>
        <v>0</v>
      </c>
      <c r="R185" s="2144">
        <f>当期実績!I162</f>
        <v>0</v>
      </c>
      <c r="S185" s="1634">
        <f>当期計画!J204</f>
        <v>0</v>
      </c>
      <c r="T185" s="2144">
        <f>当期実績!J162</f>
        <v>0</v>
      </c>
      <c r="U185" s="1634">
        <f>当期計画!K204</f>
        <v>0</v>
      </c>
      <c r="V185" s="2144">
        <f>当期実績!K162</f>
        <v>0</v>
      </c>
      <c r="W185" s="1634">
        <f>当期計画!L204</f>
        <v>0</v>
      </c>
      <c r="X185" s="2144">
        <f>当期実績!L162</f>
        <v>0</v>
      </c>
      <c r="Y185" s="1634">
        <f>当期計画!M204</f>
        <v>0</v>
      </c>
      <c r="Z185" s="2144">
        <f>当期実績!M162</f>
        <v>0</v>
      </c>
      <c r="AA185" s="1634">
        <f>当期計画!N204</f>
        <v>0</v>
      </c>
      <c r="AB185" s="2144">
        <f>当期実績!N162</f>
        <v>0</v>
      </c>
      <c r="AC185" s="1634">
        <f>当期計画!O204</f>
        <v>0</v>
      </c>
      <c r="AD185" s="2144">
        <f>当期実績!O162</f>
        <v>0</v>
      </c>
      <c r="AE185" s="1634">
        <f>当期計画!P204</f>
        <v>0</v>
      </c>
      <c r="AF185" s="2145">
        <f>当期実績!P162</f>
        <v>0</v>
      </c>
      <c r="AG185" s="1634">
        <f t="shared" si="25"/>
        <v>0</v>
      </c>
      <c r="AH185" s="1636">
        <f t="shared" ca="1" si="26"/>
        <v>0</v>
      </c>
      <c r="AI185" s="1636">
        <f t="shared" ca="1" si="27"/>
        <v>0</v>
      </c>
    </row>
    <row r="186" spans="2:35" ht="19">
      <c r="B186" s="1624"/>
      <c r="C186" s="1639" t="str">
        <f>IF(当期実績!C163="","",当期実績!C163)</f>
        <v/>
      </c>
      <c r="D186" s="1634">
        <f t="shared" si="22"/>
        <v>0</v>
      </c>
      <c r="E186" s="1635">
        <f t="shared" si="23"/>
        <v>0</v>
      </c>
      <c r="F186" s="1636">
        <f t="shared" si="24"/>
        <v>0</v>
      </c>
      <c r="G186" s="1634">
        <f>当期計画!D205</f>
        <v>0</v>
      </c>
      <c r="H186" s="2131">
        <f>当期実績!D163</f>
        <v>0</v>
      </c>
      <c r="I186" s="1637">
        <f>当期計画!E205</f>
        <v>0</v>
      </c>
      <c r="J186" s="1943">
        <f>当期実績!E163</f>
        <v>0</v>
      </c>
      <c r="K186" s="1634">
        <f>当期計画!F205</f>
        <v>0</v>
      </c>
      <c r="L186" s="2144">
        <f>当期実績!F163</f>
        <v>0</v>
      </c>
      <c r="M186" s="1634">
        <f>当期計画!G205</f>
        <v>0</v>
      </c>
      <c r="N186" s="2144">
        <f>当期実績!G163</f>
        <v>0</v>
      </c>
      <c r="O186" s="1634">
        <f>当期計画!H205</f>
        <v>0</v>
      </c>
      <c r="P186" s="2144">
        <f>当期実績!H163</f>
        <v>0</v>
      </c>
      <c r="Q186" s="1634">
        <f>当期計画!I205</f>
        <v>0</v>
      </c>
      <c r="R186" s="2144">
        <f>当期実績!I163</f>
        <v>0</v>
      </c>
      <c r="S186" s="1634">
        <f>当期計画!J205</f>
        <v>0</v>
      </c>
      <c r="T186" s="2144">
        <f>当期実績!J163</f>
        <v>0</v>
      </c>
      <c r="U186" s="1634">
        <f>当期計画!K205</f>
        <v>0</v>
      </c>
      <c r="V186" s="2144">
        <f>当期実績!K163</f>
        <v>0</v>
      </c>
      <c r="W186" s="1634">
        <f>当期計画!L205</f>
        <v>0</v>
      </c>
      <c r="X186" s="2144">
        <f>当期実績!L163</f>
        <v>0</v>
      </c>
      <c r="Y186" s="1634">
        <f>当期計画!M205</f>
        <v>0</v>
      </c>
      <c r="Z186" s="2144">
        <f>当期実績!M163</f>
        <v>0</v>
      </c>
      <c r="AA186" s="1634">
        <f>当期計画!N205</f>
        <v>0</v>
      </c>
      <c r="AB186" s="2144">
        <f>当期実績!N163</f>
        <v>0</v>
      </c>
      <c r="AC186" s="1634">
        <f>当期計画!O205</f>
        <v>0</v>
      </c>
      <c r="AD186" s="2144">
        <f>当期実績!O163</f>
        <v>0</v>
      </c>
      <c r="AE186" s="1634">
        <f>当期計画!P205</f>
        <v>0</v>
      </c>
      <c r="AF186" s="2145">
        <f>当期実績!P163</f>
        <v>0</v>
      </c>
      <c r="AG186" s="1634">
        <f t="shared" si="25"/>
        <v>0</v>
      </c>
      <c r="AH186" s="1636">
        <f t="shared" ca="1" si="26"/>
        <v>0</v>
      </c>
      <c r="AI186" s="1636">
        <f t="shared" ca="1" si="27"/>
        <v>0</v>
      </c>
    </row>
    <row r="187" spans="2:35" ht="19">
      <c r="B187" s="1624"/>
      <c r="C187" s="1639" t="str">
        <f>IF(当期実績!C164="","",当期実績!C164)</f>
        <v/>
      </c>
      <c r="D187" s="1634">
        <f t="shared" si="22"/>
        <v>0</v>
      </c>
      <c r="E187" s="1635">
        <f t="shared" si="23"/>
        <v>0</v>
      </c>
      <c r="F187" s="1636">
        <f t="shared" si="24"/>
        <v>0</v>
      </c>
      <c r="G187" s="1634">
        <f>当期計画!D206</f>
        <v>0</v>
      </c>
      <c r="H187" s="2131">
        <f>当期実績!D164</f>
        <v>0</v>
      </c>
      <c r="I187" s="1637">
        <f>当期計画!E206</f>
        <v>0</v>
      </c>
      <c r="J187" s="1943">
        <f>当期実績!E164</f>
        <v>0</v>
      </c>
      <c r="K187" s="1634">
        <f>当期計画!F206</f>
        <v>0</v>
      </c>
      <c r="L187" s="2144">
        <f>当期実績!F164</f>
        <v>0</v>
      </c>
      <c r="M187" s="1634">
        <f>当期計画!G206</f>
        <v>0</v>
      </c>
      <c r="N187" s="2144">
        <f>当期実績!G164</f>
        <v>0</v>
      </c>
      <c r="O187" s="1634">
        <f>当期計画!H206</f>
        <v>0</v>
      </c>
      <c r="P187" s="2144">
        <f>当期実績!H164</f>
        <v>0</v>
      </c>
      <c r="Q187" s="1634">
        <f>当期計画!I206</f>
        <v>0</v>
      </c>
      <c r="R187" s="2144">
        <f>当期実績!I164</f>
        <v>0</v>
      </c>
      <c r="S187" s="1634">
        <f>当期計画!J206</f>
        <v>0</v>
      </c>
      <c r="T187" s="2144">
        <f>当期実績!J164</f>
        <v>0</v>
      </c>
      <c r="U187" s="1634">
        <f>当期計画!K206</f>
        <v>0</v>
      </c>
      <c r="V187" s="2144">
        <f>当期実績!K164</f>
        <v>0</v>
      </c>
      <c r="W187" s="1634">
        <f>当期計画!L206</f>
        <v>0</v>
      </c>
      <c r="X187" s="2144">
        <f>当期実績!L164</f>
        <v>0</v>
      </c>
      <c r="Y187" s="1634">
        <f>当期計画!M206</f>
        <v>0</v>
      </c>
      <c r="Z187" s="2144">
        <f>当期実績!M164</f>
        <v>0</v>
      </c>
      <c r="AA187" s="1634">
        <f>当期計画!N206</f>
        <v>0</v>
      </c>
      <c r="AB187" s="2144">
        <f>当期実績!N164</f>
        <v>0</v>
      </c>
      <c r="AC187" s="1634">
        <f>当期計画!O206</f>
        <v>0</v>
      </c>
      <c r="AD187" s="2144">
        <f>当期実績!O164</f>
        <v>0</v>
      </c>
      <c r="AE187" s="1634">
        <f>当期計画!P206</f>
        <v>0</v>
      </c>
      <c r="AF187" s="2145">
        <f>当期実績!P164</f>
        <v>0</v>
      </c>
      <c r="AG187" s="1634">
        <f t="shared" si="25"/>
        <v>0</v>
      </c>
      <c r="AH187" s="1636">
        <f t="shared" ca="1" si="26"/>
        <v>0</v>
      </c>
      <c r="AI187" s="1636">
        <f t="shared" ca="1" si="27"/>
        <v>0</v>
      </c>
    </row>
    <row r="188" spans="2:35" ht="19">
      <c r="B188" s="1624"/>
      <c r="C188" s="1639" t="str">
        <f>IF(当期実績!C165="","",当期実績!C165)</f>
        <v/>
      </c>
      <c r="D188" s="1634">
        <f t="shared" si="22"/>
        <v>0</v>
      </c>
      <c r="E188" s="1635">
        <f t="shared" si="23"/>
        <v>0</v>
      </c>
      <c r="F188" s="1636">
        <f t="shared" si="24"/>
        <v>0</v>
      </c>
      <c r="G188" s="1634">
        <f>当期計画!D207</f>
        <v>0</v>
      </c>
      <c r="H188" s="2131">
        <f>当期実績!D165</f>
        <v>0</v>
      </c>
      <c r="I188" s="1637">
        <f>当期計画!E207</f>
        <v>0</v>
      </c>
      <c r="J188" s="1943">
        <f>当期実績!E165</f>
        <v>0</v>
      </c>
      <c r="K188" s="1634">
        <f>当期計画!F207</f>
        <v>0</v>
      </c>
      <c r="L188" s="2144">
        <f>当期実績!F165</f>
        <v>0</v>
      </c>
      <c r="M188" s="1634">
        <f>当期計画!G207</f>
        <v>0</v>
      </c>
      <c r="N188" s="2144">
        <f>当期実績!G165</f>
        <v>0</v>
      </c>
      <c r="O188" s="1634">
        <f>当期計画!H207</f>
        <v>0</v>
      </c>
      <c r="P188" s="2144">
        <f>当期実績!H165</f>
        <v>0</v>
      </c>
      <c r="Q188" s="1634">
        <f>当期計画!I207</f>
        <v>0</v>
      </c>
      <c r="R188" s="2144">
        <f>当期実績!I165</f>
        <v>0</v>
      </c>
      <c r="S188" s="1634">
        <f>当期計画!J207</f>
        <v>0</v>
      </c>
      <c r="T188" s="2144">
        <f>当期実績!J165</f>
        <v>0</v>
      </c>
      <c r="U188" s="1634">
        <f>当期計画!K207</f>
        <v>0</v>
      </c>
      <c r="V188" s="2144">
        <f>当期実績!K165</f>
        <v>0</v>
      </c>
      <c r="W188" s="1634">
        <f>当期計画!L207</f>
        <v>0</v>
      </c>
      <c r="X188" s="2144">
        <f>当期実績!L165</f>
        <v>0</v>
      </c>
      <c r="Y188" s="1634">
        <f>当期計画!M207</f>
        <v>0</v>
      </c>
      <c r="Z188" s="2144">
        <f>当期実績!M165</f>
        <v>0</v>
      </c>
      <c r="AA188" s="1634">
        <f>当期計画!N207</f>
        <v>0</v>
      </c>
      <c r="AB188" s="2144">
        <f>当期実績!N165</f>
        <v>0</v>
      </c>
      <c r="AC188" s="1634">
        <f>当期計画!O207</f>
        <v>0</v>
      </c>
      <c r="AD188" s="2144">
        <f>当期実績!O165</f>
        <v>0</v>
      </c>
      <c r="AE188" s="1634">
        <f>当期計画!P207</f>
        <v>0</v>
      </c>
      <c r="AF188" s="2145">
        <f>当期実績!P165</f>
        <v>0</v>
      </c>
      <c r="AG188" s="1634">
        <f t="shared" si="25"/>
        <v>0</v>
      </c>
      <c r="AH188" s="1636">
        <f t="shared" ca="1" si="26"/>
        <v>0</v>
      </c>
      <c r="AI188" s="1636">
        <f t="shared" ca="1" si="27"/>
        <v>0</v>
      </c>
    </row>
    <row r="189" spans="2:35" ht="19">
      <c r="B189" s="1624"/>
      <c r="C189" s="1639" t="str">
        <f>IF(当期実績!C166="","",当期実績!C166)</f>
        <v/>
      </c>
      <c r="D189" s="1634">
        <f t="shared" si="22"/>
        <v>0</v>
      </c>
      <c r="E189" s="1635">
        <f t="shared" si="23"/>
        <v>0</v>
      </c>
      <c r="F189" s="1636">
        <f t="shared" si="24"/>
        <v>0</v>
      </c>
      <c r="G189" s="1634">
        <f>当期計画!D208</f>
        <v>0</v>
      </c>
      <c r="H189" s="2131">
        <f>当期実績!D166</f>
        <v>0</v>
      </c>
      <c r="I189" s="1637">
        <f>当期計画!E208</f>
        <v>0</v>
      </c>
      <c r="J189" s="1943">
        <f>当期実績!E166</f>
        <v>0</v>
      </c>
      <c r="K189" s="1634">
        <f>当期計画!F208</f>
        <v>0</v>
      </c>
      <c r="L189" s="2144">
        <f>当期実績!F166</f>
        <v>0</v>
      </c>
      <c r="M189" s="1634">
        <f>当期計画!G208</f>
        <v>0</v>
      </c>
      <c r="N189" s="2144">
        <f>当期実績!G166</f>
        <v>0</v>
      </c>
      <c r="O189" s="1634">
        <f>当期計画!H208</f>
        <v>0</v>
      </c>
      <c r="P189" s="2144">
        <f>当期実績!H166</f>
        <v>0</v>
      </c>
      <c r="Q189" s="1634">
        <f>当期計画!I208</f>
        <v>0</v>
      </c>
      <c r="R189" s="2144">
        <f>当期実績!I166</f>
        <v>0</v>
      </c>
      <c r="S189" s="1634">
        <f>当期計画!J208</f>
        <v>0</v>
      </c>
      <c r="T189" s="2144">
        <f>当期実績!J166</f>
        <v>0</v>
      </c>
      <c r="U189" s="1634">
        <f>当期計画!K208</f>
        <v>0</v>
      </c>
      <c r="V189" s="2144">
        <f>当期実績!K166</f>
        <v>0</v>
      </c>
      <c r="W189" s="1634">
        <f>当期計画!L208</f>
        <v>0</v>
      </c>
      <c r="X189" s="2144">
        <f>当期実績!L166</f>
        <v>0</v>
      </c>
      <c r="Y189" s="1634">
        <f>当期計画!M208</f>
        <v>0</v>
      </c>
      <c r="Z189" s="2144">
        <f>当期実績!M166</f>
        <v>0</v>
      </c>
      <c r="AA189" s="1634">
        <f>当期計画!N208</f>
        <v>0</v>
      </c>
      <c r="AB189" s="2144">
        <f>当期実績!N166</f>
        <v>0</v>
      </c>
      <c r="AC189" s="1634">
        <f>当期計画!O208</f>
        <v>0</v>
      </c>
      <c r="AD189" s="2144">
        <f>当期実績!O166</f>
        <v>0</v>
      </c>
      <c r="AE189" s="1634">
        <f>当期計画!P208</f>
        <v>0</v>
      </c>
      <c r="AF189" s="2145">
        <f>当期実績!P166</f>
        <v>0</v>
      </c>
      <c r="AG189" s="1634">
        <f t="shared" si="25"/>
        <v>0</v>
      </c>
      <c r="AH189" s="1636">
        <f t="shared" ca="1" si="26"/>
        <v>0</v>
      </c>
      <c r="AI189" s="1636">
        <f t="shared" ca="1" si="27"/>
        <v>0</v>
      </c>
    </row>
    <row r="190" spans="2:35" ht="19">
      <c r="B190" s="1624"/>
      <c r="C190" s="1639" t="str">
        <f>IF(当期実績!C167="","",当期実績!C167)</f>
        <v/>
      </c>
      <c r="D190" s="1634">
        <f t="shared" si="22"/>
        <v>0</v>
      </c>
      <c r="E190" s="1635">
        <f t="shared" si="23"/>
        <v>0</v>
      </c>
      <c r="F190" s="1636">
        <f t="shared" si="24"/>
        <v>0</v>
      </c>
      <c r="G190" s="1634">
        <f>当期計画!D209</f>
        <v>0</v>
      </c>
      <c r="H190" s="2131">
        <f>当期実績!D167</f>
        <v>0</v>
      </c>
      <c r="I190" s="1637">
        <f>当期計画!E209</f>
        <v>0</v>
      </c>
      <c r="J190" s="1943">
        <f>当期実績!E167</f>
        <v>0</v>
      </c>
      <c r="K190" s="1634">
        <f>当期計画!F209</f>
        <v>0</v>
      </c>
      <c r="L190" s="2144">
        <f>当期実績!F167</f>
        <v>0</v>
      </c>
      <c r="M190" s="1634">
        <f>当期計画!G209</f>
        <v>0</v>
      </c>
      <c r="N190" s="2144">
        <f>当期実績!G167</f>
        <v>0</v>
      </c>
      <c r="O190" s="1634">
        <f>当期計画!H209</f>
        <v>0</v>
      </c>
      <c r="P190" s="2144">
        <f>当期実績!H167</f>
        <v>0</v>
      </c>
      <c r="Q190" s="1634">
        <f>当期計画!I209</f>
        <v>0</v>
      </c>
      <c r="R190" s="2144">
        <f>当期実績!I167</f>
        <v>0</v>
      </c>
      <c r="S190" s="1634">
        <f>当期計画!J209</f>
        <v>0</v>
      </c>
      <c r="T190" s="2144">
        <f>当期実績!J167</f>
        <v>0</v>
      </c>
      <c r="U190" s="1634">
        <f>当期計画!K209</f>
        <v>0</v>
      </c>
      <c r="V190" s="2144">
        <f>当期実績!K167</f>
        <v>0</v>
      </c>
      <c r="W190" s="1634">
        <f>当期計画!L209</f>
        <v>0</v>
      </c>
      <c r="X190" s="2144">
        <f>当期実績!L167</f>
        <v>0</v>
      </c>
      <c r="Y190" s="1634">
        <f>当期計画!M209</f>
        <v>0</v>
      </c>
      <c r="Z190" s="2144">
        <f>当期実績!M167</f>
        <v>0</v>
      </c>
      <c r="AA190" s="1634">
        <f>当期計画!N209</f>
        <v>0</v>
      </c>
      <c r="AB190" s="2144">
        <f>当期実績!N167</f>
        <v>0</v>
      </c>
      <c r="AC190" s="1634">
        <f>当期計画!O209</f>
        <v>0</v>
      </c>
      <c r="AD190" s="2144">
        <f>当期実績!O167</f>
        <v>0</v>
      </c>
      <c r="AE190" s="1634">
        <f>当期計画!P209</f>
        <v>0</v>
      </c>
      <c r="AF190" s="2145">
        <f>当期実績!P167</f>
        <v>0</v>
      </c>
      <c r="AG190" s="1634">
        <f t="shared" si="25"/>
        <v>0</v>
      </c>
      <c r="AH190" s="1636">
        <f t="shared" ca="1" si="26"/>
        <v>0</v>
      </c>
      <c r="AI190" s="1636">
        <f t="shared" ca="1" si="27"/>
        <v>0</v>
      </c>
    </row>
    <row r="191" spans="2:35" ht="19">
      <c r="B191" s="1624"/>
      <c r="C191" s="1639" t="str">
        <f>IF(当期実績!C168="","",当期実績!C168)</f>
        <v/>
      </c>
      <c r="D191" s="1634">
        <f t="shared" si="22"/>
        <v>0</v>
      </c>
      <c r="E191" s="1635">
        <f t="shared" si="23"/>
        <v>0</v>
      </c>
      <c r="F191" s="1636">
        <f t="shared" si="24"/>
        <v>0</v>
      </c>
      <c r="G191" s="1634">
        <f>当期計画!D210</f>
        <v>0</v>
      </c>
      <c r="H191" s="2131">
        <f>当期実績!D168</f>
        <v>0</v>
      </c>
      <c r="I191" s="1637">
        <f>当期計画!E210</f>
        <v>0</v>
      </c>
      <c r="J191" s="1943">
        <f>当期実績!E168</f>
        <v>0</v>
      </c>
      <c r="K191" s="1634">
        <f>当期計画!F210</f>
        <v>0</v>
      </c>
      <c r="L191" s="2144">
        <f>当期実績!F168</f>
        <v>0</v>
      </c>
      <c r="M191" s="1634">
        <f>当期計画!G210</f>
        <v>0</v>
      </c>
      <c r="N191" s="2144">
        <f>当期実績!G168</f>
        <v>0</v>
      </c>
      <c r="O191" s="1634">
        <f>当期計画!H210</f>
        <v>0</v>
      </c>
      <c r="P191" s="2144">
        <f>当期実績!H168</f>
        <v>0</v>
      </c>
      <c r="Q191" s="1634">
        <f>当期計画!I210</f>
        <v>0</v>
      </c>
      <c r="R191" s="2144">
        <f>当期実績!I168</f>
        <v>0</v>
      </c>
      <c r="S191" s="1634">
        <f>当期計画!J210</f>
        <v>0</v>
      </c>
      <c r="T191" s="2144">
        <f>当期実績!J168</f>
        <v>0</v>
      </c>
      <c r="U191" s="1634">
        <f>当期計画!K210</f>
        <v>0</v>
      </c>
      <c r="V191" s="2144">
        <f>当期実績!K168</f>
        <v>0</v>
      </c>
      <c r="W191" s="1634">
        <f>当期計画!L210</f>
        <v>0</v>
      </c>
      <c r="X191" s="2144">
        <f>当期実績!L168</f>
        <v>0</v>
      </c>
      <c r="Y191" s="1634">
        <f>当期計画!M210</f>
        <v>0</v>
      </c>
      <c r="Z191" s="2144">
        <f>当期実績!M168</f>
        <v>0</v>
      </c>
      <c r="AA191" s="1634">
        <f>当期計画!N210</f>
        <v>0</v>
      </c>
      <c r="AB191" s="2144">
        <f>当期実績!N168</f>
        <v>0</v>
      </c>
      <c r="AC191" s="1634">
        <f>当期計画!O210</f>
        <v>0</v>
      </c>
      <c r="AD191" s="2144">
        <f>当期実績!O168</f>
        <v>0</v>
      </c>
      <c r="AE191" s="1634">
        <f>当期計画!P210</f>
        <v>0</v>
      </c>
      <c r="AF191" s="2145">
        <f>当期実績!P168</f>
        <v>0</v>
      </c>
      <c r="AG191" s="1634">
        <f t="shared" si="25"/>
        <v>0</v>
      </c>
      <c r="AH191" s="1636">
        <f t="shared" ca="1" si="26"/>
        <v>0</v>
      </c>
      <c r="AI191" s="1636">
        <f t="shared" ca="1" si="27"/>
        <v>0</v>
      </c>
    </row>
    <row r="192" spans="2:35" ht="19">
      <c r="B192" s="1624"/>
      <c r="C192" s="1639" t="str">
        <f>IF(当期実績!C169="","",当期実績!C169)</f>
        <v/>
      </c>
      <c r="D192" s="1634">
        <f t="shared" si="22"/>
        <v>0</v>
      </c>
      <c r="E192" s="1635">
        <f t="shared" si="23"/>
        <v>0</v>
      </c>
      <c r="F192" s="1636">
        <f t="shared" si="24"/>
        <v>0</v>
      </c>
      <c r="G192" s="1634">
        <f>当期計画!D211</f>
        <v>0</v>
      </c>
      <c r="H192" s="2131">
        <f>当期実績!D169</f>
        <v>0</v>
      </c>
      <c r="I192" s="1637">
        <f>当期計画!E211</f>
        <v>0</v>
      </c>
      <c r="J192" s="1943">
        <f>当期実績!E169</f>
        <v>0</v>
      </c>
      <c r="K192" s="1634">
        <f>当期計画!F211</f>
        <v>0</v>
      </c>
      <c r="L192" s="2144">
        <f>当期実績!F169</f>
        <v>0</v>
      </c>
      <c r="M192" s="1634">
        <f>当期計画!G211</f>
        <v>0</v>
      </c>
      <c r="N192" s="2144">
        <f>当期実績!G169</f>
        <v>0</v>
      </c>
      <c r="O192" s="1634">
        <f>当期計画!H211</f>
        <v>0</v>
      </c>
      <c r="P192" s="2144">
        <f>当期実績!H169</f>
        <v>0</v>
      </c>
      <c r="Q192" s="1634">
        <f>当期計画!I211</f>
        <v>0</v>
      </c>
      <c r="R192" s="2144">
        <f>当期実績!I169</f>
        <v>0</v>
      </c>
      <c r="S192" s="1634">
        <f>当期計画!J211</f>
        <v>0</v>
      </c>
      <c r="T192" s="2144">
        <f>当期実績!J169</f>
        <v>0</v>
      </c>
      <c r="U192" s="1634">
        <f>当期計画!K211</f>
        <v>0</v>
      </c>
      <c r="V192" s="2144">
        <f>当期実績!K169</f>
        <v>0</v>
      </c>
      <c r="W192" s="1634">
        <f>当期計画!L211</f>
        <v>0</v>
      </c>
      <c r="X192" s="2144">
        <f>当期実績!L169</f>
        <v>0</v>
      </c>
      <c r="Y192" s="1634">
        <f>当期計画!M211</f>
        <v>0</v>
      </c>
      <c r="Z192" s="2144">
        <f>当期実績!M169</f>
        <v>0</v>
      </c>
      <c r="AA192" s="1634">
        <f>当期計画!N211</f>
        <v>0</v>
      </c>
      <c r="AB192" s="2144">
        <f>当期実績!N169</f>
        <v>0</v>
      </c>
      <c r="AC192" s="1634">
        <f>当期計画!O211</f>
        <v>0</v>
      </c>
      <c r="AD192" s="2144">
        <f>当期実績!O169</f>
        <v>0</v>
      </c>
      <c r="AE192" s="1634">
        <f>当期計画!P211</f>
        <v>0</v>
      </c>
      <c r="AF192" s="2145">
        <f>当期実績!P169</f>
        <v>0</v>
      </c>
      <c r="AG192" s="1634">
        <f t="shared" si="25"/>
        <v>0</v>
      </c>
      <c r="AH192" s="1636">
        <f t="shared" ca="1" si="26"/>
        <v>0</v>
      </c>
      <c r="AI192" s="1636">
        <f t="shared" ca="1" si="27"/>
        <v>0</v>
      </c>
    </row>
    <row r="193" spans="2:35" ht="19">
      <c r="B193" s="1624"/>
      <c r="C193" s="1639" t="str">
        <f>IF(当期実績!C170="","",当期実績!C170)</f>
        <v/>
      </c>
      <c r="D193" s="1634">
        <f t="shared" si="22"/>
        <v>0</v>
      </c>
      <c r="E193" s="1635">
        <f t="shared" si="23"/>
        <v>0</v>
      </c>
      <c r="F193" s="1636">
        <f t="shared" si="24"/>
        <v>0</v>
      </c>
      <c r="G193" s="1634">
        <f>当期計画!D212</f>
        <v>0</v>
      </c>
      <c r="H193" s="2131">
        <f>当期実績!D170</f>
        <v>0</v>
      </c>
      <c r="I193" s="1637">
        <f>当期計画!E212</f>
        <v>0</v>
      </c>
      <c r="J193" s="1943">
        <f>当期実績!E170</f>
        <v>0</v>
      </c>
      <c r="K193" s="1634">
        <f>当期計画!F212</f>
        <v>0</v>
      </c>
      <c r="L193" s="2144">
        <f>当期実績!F170</f>
        <v>0</v>
      </c>
      <c r="M193" s="1634">
        <f>当期計画!G212</f>
        <v>0</v>
      </c>
      <c r="N193" s="2144">
        <f>当期実績!G170</f>
        <v>0</v>
      </c>
      <c r="O193" s="1634">
        <f>当期計画!H212</f>
        <v>0</v>
      </c>
      <c r="P193" s="2144">
        <f>当期実績!H170</f>
        <v>0</v>
      </c>
      <c r="Q193" s="1634">
        <f>当期計画!I212</f>
        <v>0</v>
      </c>
      <c r="R193" s="2144">
        <f>当期実績!I170</f>
        <v>0</v>
      </c>
      <c r="S193" s="1634">
        <f>当期計画!J212</f>
        <v>0</v>
      </c>
      <c r="T193" s="2144">
        <f>当期実績!J170</f>
        <v>0</v>
      </c>
      <c r="U193" s="1634">
        <f>当期計画!K212</f>
        <v>0</v>
      </c>
      <c r="V193" s="2144">
        <f>当期実績!K170</f>
        <v>0</v>
      </c>
      <c r="W193" s="1634">
        <f>当期計画!L212</f>
        <v>0</v>
      </c>
      <c r="X193" s="2144">
        <f>当期実績!L170</f>
        <v>0</v>
      </c>
      <c r="Y193" s="1634">
        <f>当期計画!M212</f>
        <v>0</v>
      </c>
      <c r="Z193" s="2144">
        <f>当期実績!M170</f>
        <v>0</v>
      </c>
      <c r="AA193" s="1634">
        <f>当期計画!N212</f>
        <v>0</v>
      </c>
      <c r="AB193" s="2144">
        <f>当期実績!N170</f>
        <v>0</v>
      </c>
      <c r="AC193" s="1634">
        <f>当期計画!O212</f>
        <v>0</v>
      </c>
      <c r="AD193" s="2144">
        <f>当期実績!O170</f>
        <v>0</v>
      </c>
      <c r="AE193" s="1634">
        <f>当期計画!P212</f>
        <v>0</v>
      </c>
      <c r="AF193" s="2145">
        <f>当期実績!P170</f>
        <v>0</v>
      </c>
      <c r="AG193" s="1634">
        <f t="shared" si="25"/>
        <v>0</v>
      </c>
      <c r="AH193" s="1636">
        <f t="shared" ca="1" si="26"/>
        <v>0</v>
      </c>
      <c r="AI193" s="1636">
        <f t="shared" ca="1" si="27"/>
        <v>0</v>
      </c>
    </row>
    <row r="194" spans="2:35" ht="19">
      <c r="B194" s="1624"/>
      <c r="C194" s="1639" t="str">
        <f>IF(当期実績!C171="","",当期実績!C171)</f>
        <v/>
      </c>
      <c r="D194" s="1634">
        <f t="shared" si="22"/>
        <v>0</v>
      </c>
      <c r="E194" s="1635">
        <f t="shared" si="23"/>
        <v>0</v>
      </c>
      <c r="F194" s="1636">
        <f t="shared" si="24"/>
        <v>0</v>
      </c>
      <c r="G194" s="1634">
        <f>当期計画!D213</f>
        <v>0</v>
      </c>
      <c r="H194" s="2131">
        <f>当期実績!D171</f>
        <v>0</v>
      </c>
      <c r="I194" s="1637">
        <f>当期計画!E213</f>
        <v>0</v>
      </c>
      <c r="J194" s="1943">
        <f>当期実績!E171</f>
        <v>0</v>
      </c>
      <c r="K194" s="1634">
        <f>当期計画!F213</f>
        <v>0</v>
      </c>
      <c r="L194" s="2144">
        <f>当期実績!F171</f>
        <v>0</v>
      </c>
      <c r="M194" s="1634">
        <f>当期計画!G213</f>
        <v>0</v>
      </c>
      <c r="N194" s="2144">
        <f>当期実績!G171</f>
        <v>0</v>
      </c>
      <c r="O194" s="1634">
        <f>当期計画!H213</f>
        <v>0</v>
      </c>
      <c r="P194" s="2144">
        <f>当期実績!H171</f>
        <v>0</v>
      </c>
      <c r="Q194" s="1634">
        <f>当期計画!I213</f>
        <v>0</v>
      </c>
      <c r="R194" s="2144">
        <f>当期実績!I171</f>
        <v>0</v>
      </c>
      <c r="S194" s="1634">
        <f>当期計画!J213</f>
        <v>0</v>
      </c>
      <c r="T194" s="2144">
        <f>当期実績!J171</f>
        <v>0</v>
      </c>
      <c r="U194" s="1634">
        <f>当期計画!K213</f>
        <v>0</v>
      </c>
      <c r="V194" s="2144">
        <f>当期実績!K171</f>
        <v>0</v>
      </c>
      <c r="W194" s="1634">
        <f>当期計画!L213</f>
        <v>0</v>
      </c>
      <c r="X194" s="2144">
        <f>当期実績!L171</f>
        <v>0</v>
      </c>
      <c r="Y194" s="1634">
        <f>当期計画!M213</f>
        <v>0</v>
      </c>
      <c r="Z194" s="2144">
        <f>当期実績!M171</f>
        <v>0</v>
      </c>
      <c r="AA194" s="1634">
        <f>当期計画!N213</f>
        <v>0</v>
      </c>
      <c r="AB194" s="2144">
        <f>当期実績!N171</f>
        <v>0</v>
      </c>
      <c r="AC194" s="1634">
        <f>当期計画!O213</f>
        <v>0</v>
      </c>
      <c r="AD194" s="2144">
        <f>当期実績!O171</f>
        <v>0</v>
      </c>
      <c r="AE194" s="1634">
        <f>当期計画!P213</f>
        <v>0</v>
      </c>
      <c r="AF194" s="2145">
        <f>当期実績!P171</f>
        <v>0</v>
      </c>
      <c r="AG194" s="1634">
        <f t="shared" si="25"/>
        <v>0</v>
      </c>
      <c r="AH194" s="1636">
        <f t="shared" ca="1" si="26"/>
        <v>0</v>
      </c>
      <c r="AI194" s="1636">
        <f t="shared" ca="1" si="27"/>
        <v>0</v>
      </c>
    </row>
    <row r="195" spans="2:35" ht="19">
      <c r="B195" s="1624"/>
      <c r="C195" s="1639" t="str">
        <f>IF(当期実績!C172="","",当期実績!C172)</f>
        <v/>
      </c>
      <c r="D195" s="1634">
        <f t="shared" si="22"/>
        <v>0</v>
      </c>
      <c r="E195" s="1635">
        <f t="shared" si="23"/>
        <v>0</v>
      </c>
      <c r="F195" s="1636">
        <f t="shared" si="24"/>
        <v>0</v>
      </c>
      <c r="G195" s="1634">
        <f>当期計画!D214</f>
        <v>0</v>
      </c>
      <c r="H195" s="2131">
        <f>当期実績!D172</f>
        <v>0</v>
      </c>
      <c r="I195" s="1637">
        <f>当期計画!E214</f>
        <v>0</v>
      </c>
      <c r="J195" s="1943">
        <f>当期実績!E172</f>
        <v>0</v>
      </c>
      <c r="K195" s="1634">
        <f>当期計画!F214</f>
        <v>0</v>
      </c>
      <c r="L195" s="2144">
        <f>当期実績!F172</f>
        <v>0</v>
      </c>
      <c r="M195" s="1634">
        <f>当期計画!G214</f>
        <v>0</v>
      </c>
      <c r="N195" s="2144">
        <f>当期実績!G172</f>
        <v>0</v>
      </c>
      <c r="O195" s="1634">
        <f>当期計画!H214</f>
        <v>0</v>
      </c>
      <c r="P195" s="2144">
        <f>当期実績!H172</f>
        <v>0</v>
      </c>
      <c r="Q195" s="1634">
        <f>当期計画!I214</f>
        <v>0</v>
      </c>
      <c r="R195" s="2144">
        <f>当期実績!I172</f>
        <v>0</v>
      </c>
      <c r="S195" s="1634">
        <f>当期計画!J214</f>
        <v>0</v>
      </c>
      <c r="T195" s="2144">
        <f>当期実績!J172</f>
        <v>0</v>
      </c>
      <c r="U195" s="1634">
        <f>当期計画!K214</f>
        <v>0</v>
      </c>
      <c r="V195" s="2144">
        <f>当期実績!K172</f>
        <v>0</v>
      </c>
      <c r="W195" s="1634">
        <f>当期計画!L214</f>
        <v>0</v>
      </c>
      <c r="X195" s="2144">
        <f>当期実績!L172</f>
        <v>0</v>
      </c>
      <c r="Y195" s="1634">
        <f>当期計画!M214</f>
        <v>0</v>
      </c>
      <c r="Z195" s="2144">
        <f>当期実績!M172</f>
        <v>0</v>
      </c>
      <c r="AA195" s="1634">
        <f>当期計画!N214</f>
        <v>0</v>
      </c>
      <c r="AB195" s="2144">
        <f>当期実績!N172</f>
        <v>0</v>
      </c>
      <c r="AC195" s="1634">
        <f>当期計画!O214</f>
        <v>0</v>
      </c>
      <c r="AD195" s="2144">
        <f>当期実績!O172</f>
        <v>0</v>
      </c>
      <c r="AE195" s="1634">
        <f>当期計画!P214</f>
        <v>0</v>
      </c>
      <c r="AF195" s="2145">
        <f>当期実績!P172</f>
        <v>0</v>
      </c>
      <c r="AG195" s="1634">
        <f t="shared" si="25"/>
        <v>0</v>
      </c>
      <c r="AH195" s="1636">
        <f t="shared" ca="1" si="26"/>
        <v>0</v>
      </c>
      <c r="AI195" s="1636">
        <f t="shared" ca="1" si="27"/>
        <v>0</v>
      </c>
    </row>
    <row r="196" spans="2:35" ht="19">
      <c r="B196" s="1624"/>
      <c r="C196" s="1639" t="str">
        <f>IF(当期実績!C173="","",当期実績!C173)</f>
        <v/>
      </c>
      <c r="D196" s="1634">
        <f t="shared" si="22"/>
        <v>0</v>
      </c>
      <c r="E196" s="1635">
        <f t="shared" si="23"/>
        <v>0</v>
      </c>
      <c r="F196" s="1636">
        <f t="shared" si="24"/>
        <v>0</v>
      </c>
      <c r="G196" s="1634">
        <f>当期計画!D215</f>
        <v>0</v>
      </c>
      <c r="H196" s="2131">
        <f>当期実績!D173</f>
        <v>0</v>
      </c>
      <c r="I196" s="1637">
        <f>当期計画!E215</f>
        <v>0</v>
      </c>
      <c r="J196" s="1943">
        <f>当期実績!E173</f>
        <v>0</v>
      </c>
      <c r="K196" s="1634">
        <f>当期計画!F215</f>
        <v>0</v>
      </c>
      <c r="L196" s="2144">
        <f>当期実績!F173</f>
        <v>0</v>
      </c>
      <c r="M196" s="1634">
        <f>当期計画!G215</f>
        <v>0</v>
      </c>
      <c r="N196" s="2144">
        <f>当期実績!G173</f>
        <v>0</v>
      </c>
      <c r="O196" s="1634">
        <f>当期計画!H215</f>
        <v>0</v>
      </c>
      <c r="P196" s="2144">
        <f>当期実績!H173</f>
        <v>0</v>
      </c>
      <c r="Q196" s="1634">
        <f>当期計画!I215</f>
        <v>0</v>
      </c>
      <c r="R196" s="2144">
        <f>当期実績!I173</f>
        <v>0</v>
      </c>
      <c r="S196" s="1634">
        <f>当期計画!J215</f>
        <v>0</v>
      </c>
      <c r="T196" s="2144">
        <f>当期実績!J173</f>
        <v>0</v>
      </c>
      <c r="U196" s="1634">
        <f>当期計画!K215</f>
        <v>0</v>
      </c>
      <c r="V196" s="2144">
        <f>当期実績!K173</f>
        <v>0</v>
      </c>
      <c r="W196" s="1634">
        <f>当期計画!L215</f>
        <v>0</v>
      </c>
      <c r="X196" s="2144">
        <f>当期実績!L173</f>
        <v>0</v>
      </c>
      <c r="Y196" s="1634">
        <f>当期計画!M215</f>
        <v>0</v>
      </c>
      <c r="Z196" s="2144">
        <f>当期実績!M173</f>
        <v>0</v>
      </c>
      <c r="AA196" s="1634">
        <f>当期計画!N215</f>
        <v>0</v>
      </c>
      <c r="AB196" s="2144">
        <f>当期実績!N173</f>
        <v>0</v>
      </c>
      <c r="AC196" s="1634">
        <f>当期計画!O215</f>
        <v>0</v>
      </c>
      <c r="AD196" s="2144">
        <f>当期実績!O173</f>
        <v>0</v>
      </c>
      <c r="AE196" s="1634">
        <f>当期計画!P215</f>
        <v>0</v>
      </c>
      <c r="AF196" s="2145">
        <f>当期実績!P173</f>
        <v>0</v>
      </c>
      <c r="AG196" s="1634">
        <f t="shared" si="25"/>
        <v>0</v>
      </c>
      <c r="AH196" s="1636">
        <f t="shared" ca="1" si="26"/>
        <v>0</v>
      </c>
      <c r="AI196" s="1636">
        <f t="shared" ca="1" si="27"/>
        <v>0</v>
      </c>
    </row>
    <row r="197" spans="2:35" ht="19">
      <c r="B197" s="1624"/>
      <c r="C197" s="1639" t="str">
        <f>IF(当期実績!C174="","",当期実績!C174)</f>
        <v/>
      </c>
      <c r="D197" s="1634">
        <f t="shared" si="22"/>
        <v>0</v>
      </c>
      <c r="E197" s="1635">
        <f t="shared" si="23"/>
        <v>0</v>
      </c>
      <c r="F197" s="1636">
        <f t="shared" si="24"/>
        <v>0</v>
      </c>
      <c r="G197" s="1634">
        <f>当期計画!D216</f>
        <v>0</v>
      </c>
      <c r="H197" s="2131">
        <f>当期実績!D174</f>
        <v>0</v>
      </c>
      <c r="I197" s="1637">
        <f>当期計画!E216</f>
        <v>0</v>
      </c>
      <c r="J197" s="1943">
        <f>当期実績!E174</f>
        <v>0</v>
      </c>
      <c r="K197" s="1634">
        <f>当期計画!F216</f>
        <v>0</v>
      </c>
      <c r="L197" s="2144">
        <f>当期実績!F174</f>
        <v>0</v>
      </c>
      <c r="M197" s="1634">
        <f>当期計画!G216</f>
        <v>0</v>
      </c>
      <c r="N197" s="2144">
        <f>当期実績!G174</f>
        <v>0</v>
      </c>
      <c r="O197" s="1634">
        <f>当期計画!H216</f>
        <v>0</v>
      </c>
      <c r="P197" s="2144">
        <f>当期実績!H174</f>
        <v>0</v>
      </c>
      <c r="Q197" s="1634">
        <f>当期計画!I216</f>
        <v>0</v>
      </c>
      <c r="R197" s="2144">
        <f>当期実績!I174</f>
        <v>0</v>
      </c>
      <c r="S197" s="1634">
        <f>当期計画!J216</f>
        <v>0</v>
      </c>
      <c r="T197" s="2144">
        <f>当期実績!J174</f>
        <v>0</v>
      </c>
      <c r="U197" s="1634">
        <f>当期計画!K216</f>
        <v>0</v>
      </c>
      <c r="V197" s="2144">
        <f>当期実績!K174</f>
        <v>0</v>
      </c>
      <c r="W197" s="1634">
        <f>当期計画!L216</f>
        <v>0</v>
      </c>
      <c r="X197" s="2144">
        <f>当期実績!L174</f>
        <v>0</v>
      </c>
      <c r="Y197" s="1634">
        <f>当期計画!M216</f>
        <v>0</v>
      </c>
      <c r="Z197" s="2144">
        <f>当期実績!M174</f>
        <v>0</v>
      </c>
      <c r="AA197" s="1634">
        <f>当期計画!N216</f>
        <v>0</v>
      </c>
      <c r="AB197" s="2144">
        <f>当期実績!N174</f>
        <v>0</v>
      </c>
      <c r="AC197" s="1634">
        <f>当期計画!O216</f>
        <v>0</v>
      </c>
      <c r="AD197" s="2144">
        <f>当期実績!O174</f>
        <v>0</v>
      </c>
      <c r="AE197" s="1634">
        <f>当期計画!P216</f>
        <v>0</v>
      </c>
      <c r="AF197" s="2145">
        <f>当期実績!P174</f>
        <v>0</v>
      </c>
      <c r="AG197" s="1634">
        <f t="shared" si="25"/>
        <v>0</v>
      </c>
      <c r="AH197" s="1636">
        <f t="shared" ca="1" si="26"/>
        <v>0</v>
      </c>
      <c r="AI197" s="1636">
        <f t="shared" ca="1" si="27"/>
        <v>0</v>
      </c>
    </row>
    <row r="198" spans="2:35" ht="19">
      <c r="B198" s="1624"/>
      <c r="C198" s="1639" t="str">
        <f>IF(当期実績!C175="","",当期実績!C175)</f>
        <v/>
      </c>
      <c r="D198" s="1634">
        <f t="shared" si="22"/>
        <v>0</v>
      </c>
      <c r="E198" s="1635">
        <f t="shared" si="23"/>
        <v>0</v>
      </c>
      <c r="F198" s="1636">
        <f t="shared" si="24"/>
        <v>0</v>
      </c>
      <c r="G198" s="1634">
        <f>当期計画!D217</f>
        <v>0</v>
      </c>
      <c r="H198" s="2131">
        <f>当期実績!D175</f>
        <v>0</v>
      </c>
      <c r="I198" s="1637">
        <f>当期計画!E217</f>
        <v>0</v>
      </c>
      <c r="J198" s="1943">
        <f>当期実績!E175</f>
        <v>0</v>
      </c>
      <c r="K198" s="1634">
        <f>当期計画!F217</f>
        <v>0</v>
      </c>
      <c r="L198" s="2144">
        <f>当期実績!F175</f>
        <v>0</v>
      </c>
      <c r="M198" s="1634">
        <f>当期計画!G217</f>
        <v>0</v>
      </c>
      <c r="N198" s="2144">
        <f>当期実績!G175</f>
        <v>0</v>
      </c>
      <c r="O198" s="1634">
        <f>当期計画!H217</f>
        <v>0</v>
      </c>
      <c r="P198" s="2144">
        <f>当期実績!H175</f>
        <v>0</v>
      </c>
      <c r="Q198" s="1634">
        <f>当期計画!I217</f>
        <v>0</v>
      </c>
      <c r="R198" s="2144">
        <f>当期実績!I175</f>
        <v>0</v>
      </c>
      <c r="S198" s="1634">
        <f>当期計画!J217</f>
        <v>0</v>
      </c>
      <c r="T198" s="2144">
        <f>当期実績!J175</f>
        <v>0</v>
      </c>
      <c r="U198" s="1634">
        <f>当期計画!K217</f>
        <v>0</v>
      </c>
      <c r="V198" s="2144">
        <f>当期実績!K175</f>
        <v>0</v>
      </c>
      <c r="W198" s="1634">
        <f>当期計画!L217</f>
        <v>0</v>
      </c>
      <c r="X198" s="2144">
        <f>当期実績!L175</f>
        <v>0</v>
      </c>
      <c r="Y198" s="1634">
        <f>当期計画!M217</f>
        <v>0</v>
      </c>
      <c r="Z198" s="2144">
        <f>当期実績!M175</f>
        <v>0</v>
      </c>
      <c r="AA198" s="1634">
        <f>当期計画!N217</f>
        <v>0</v>
      </c>
      <c r="AB198" s="2144">
        <f>当期実績!N175</f>
        <v>0</v>
      </c>
      <c r="AC198" s="1634">
        <f>当期計画!O217</f>
        <v>0</v>
      </c>
      <c r="AD198" s="2144">
        <f>当期実績!O175</f>
        <v>0</v>
      </c>
      <c r="AE198" s="1634">
        <f>当期計画!P217</f>
        <v>0</v>
      </c>
      <c r="AF198" s="2145">
        <f>当期実績!P175</f>
        <v>0</v>
      </c>
      <c r="AG198" s="1634">
        <f t="shared" si="25"/>
        <v>0</v>
      </c>
      <c r="AH198" s="1636">
        <f t="shared" ca="1" si="26"/>
        <v>0</v>
      </c>
      <c r="AI198" s="1636">
        <f t="shared" ca="1" si="27"/>
        <v>0</v>
      </c>
    </row>
    <row r="199" spans="2:35" ht="19">
      <c r="B199" s="1624"/>
      <c r="C199" s="1639" t="str">
        <f>IF(当期実績!C176="","",当期実績!C176)</f>
        <v/>
      </c>
      <c r="D199" s="1634">
        <f t="shared" si="22"/>
        <v>0</v>
      </c>
      <c r="E199" s="1635">
        <f t="shared" si="23"/>
        <v>0</v>
      </c>
      <c r="F199" s="1636">
        <f t="shared" si="24"/>
        <v>0</v>
      </c>
      <c r="G199" s="1634">
        <f>当期計画!D218</f>
        <v>0</v>
      </c>
      <c r="H199" s="2131">
        <f>当期実績!D176</f>
        <v>0</v>
      </c>
      <c r="I199" s="1637">
        <f>当期計画!E218</f>
        <v>0</v>
      </c>
      <c r="J199" s="1943">
        <f>当期実績!E176</f>
        <v>0</v>
      </c>
      <c r="K199" s="1634">
        <f>当期計画!F218</f>
        <v>0</v>
      </c>
      <c r="L199" s="2144">
        <f>当期実績!F176</f>
        <v>0</v>
      </c>
      <c r="M199" s="1634">
        <f>当期計画!G218</f>
        <v>0</v>
      </c>
      <c r="N199" s="2144">
        <f>当期実績!G176</f>
        <v>0</v>
      </c>
      <c r="O199" s="1634">
        <f>当期計画!H218</f>
        <v>0</v>
      </c>
      <c r="P199" s="2144">
        <f>当期実績!H176</f>
        <v>0</v>
      </c>
      <c r="Q199" s="1634">
        <f>当期計画!I218</f>
        <v>0</v>
      </c>
      <c r="R199" s="2144">
        <f>当期実績!I176</f>
        <v>0</v>
      </c>
      <c r="S199" s="1634">
        <f>当期計画!J218</f>
        <v>0</v>
      </c>
      <c r="T199" s="2144">
        <f>当期実績!J176</f>
        <v>0</v>
      </c>
      <c r="U199" s="1634">
        <f>当期計画!K218</f>
        <v>0</v>
      </c>
      <c r="V199" s="2144">
        <f>当期実績!K176</f>
        <v>0</v>
      </c>
      <c r="W199" s="1634">
        <f>当期計画!L218</f>
        <v>0</v>
      </c>
      <c r="X199" s="2144">
        <f>当期実績!L176</f>
        <v>0</v>
      </c>
      <c r="Y199" s="1634">
        <f>当期計画!M218</f>
        <v>0</v>
      </c>
      <c r="Z199" s="2144">
        <f>当期実績!M176</f>
        <v>0</v>
      </c>
      <c r="AA199" s="1634">
        <f>当期計画!N218</f>
        <v>0</v>
      </c>
      <c r="AB199" s="2144">
        <f>当期実績!N176</f>
        <v>0</v>
      </c>
      <c r="AC199" s="1634">
        <f>当期計画!O218</f>
        <v>0</v>
      </c>
      <c r="AD199" s="2144">
        <f>当期実績!O176</f>
        <v>0</v>
      </c>
      <c r="AE199" s="1634">
        <f>当期計画!P218</f>
        <v>0</v>
      </c>
      <c r="AF199" s="2145">
        <f>当期実績!P176</f>
        <v>0</v>
      </c>
      <c r="AG199" s="1634">
        <f t="shared" si="25"/>
        <v>0</v>
      </c>
      <c r="AH199" s="1636">
        <f t="shared" ca="1" si="26"/>
        <v>0</v>
      </c>
      <c r="AI199" s="1636">
        <f t="shared" ca="1" si="27"/>
        <v>0</v>
      </c>
    </row>
    <row r="200" spans="2:35" ht="19">
      <c r="B200" s="1624"/>
      <c r="C200" s="1639" t="str">
        <f>IF(当期実績!C177="","",当期実績!C177)</f>
        <v/>
      </c>
      <c r="D200" s="1634">
        <f t="shared" si="22"/>
        <v>0</v>
      </c>
      <c r="E200" s="1635">
        <f t="shared" si="23"/>
        <v>0</v>
      </c>
      <c r="F200" s="1636">
        <f t="shared" si="24"/>
        <v>0</v>
      </c>
      <c r="G200" s="1634">
        <f>当期計画!D219</f>
        <v>0</v>
      </c>
      <c r="H200" s="2131">
        <f>当期実績!D177</f>
        <v>0</v>
      </c>
      <c r="I200" s="1637">
        <f>当期計画!E219</f>
        <v>0</v>
      </c>
      <c r="J200" s="1943">
        <f>当期実績!E177</f>
        <v>0</v>
      </c>
      <c r="K200" s="1634">
        <f>当期計画!F219</f>
        <v>0</v>
      </c>
      <c r="L200" s="2144">
        <f>当期実績!F177</f>
        <v>0</v>
      </c>
      <c r="M200" s="1634">
        <f>当期計画!G219</f>
        <v>0</v>
      </c>
      <c r="N200" s="2144">
        <f>当期実績!G177</f>
        <v>0</v>
      </c>
      <c r="O200" s="1634">
        <f>当期計画!H219</f>
        <v>0</v>
      </c>
      <c r="P200" s="2144">
        <f>当期実績!H177</f>
        <v>0</v>
      </c>
      <c r="Q200" s="1634">
        <f>当期計画!I219</f>
        <v>0</v>
      </c>
      <c r="R200" s="2144">
        <f>当期実績!I177</f>
        <v>0</v>
      </c>
      <c r="S200" s="1634">
        <f>当期計画!J219</f>
        <v>0</v>
      </c>
      <c r="T200" s="2144">
        <f>当期実績!J177</f>
        <v>0</v>
      </c>
      <c r="U200" s="1634">
        <f>当期計画!K219</f>
        <v>0</v>
      </c>
      <c r="V200" s="2144">
        <f>当期実績!K177</f>
        <v>0</v>
      </c>
      <c r="W200" s="1634">
        <f>当期計画!L219</f>
        <v>0</v>
      </c>
      <c r="X200" s="2144">
        <f>当期実績!L177</f>
        <v>0</v>
      </c>
      <c r="Y200" s="1634">
        <f>当期計画!M219</f>
        <v>0</v>
      </c>
      <c r="Z200" s="2144">
        <f>当期実績!M177</f>
        <v>0</v>
      </c>
      <c r="AA200" s="1634">
        <f>当期計画!N219</f>
        <v>0</v>
      </c>
      <c r="AB200" s="2144">
        <f>当期実績!N177</f>
        <v>0</v>
      </c>
      <c r="AC200" s="1634">
        <f>当期計画!O219</f>
        <v>0</v>
      </c>
      <c r="AD200" s="2144">
        <f>当期実績!O177</f>
        <v>0</v>
      </c>
      <c r="AE200" s="1634">
        <f>当期計画!P219</f>
        <v>0</v>
      </c>
      <c r="AF200" s="2145">
        <f>当期実績!P177</f>
        <v>0</v>
      </c>
      <c r="AG200" s="1634">
        <f t="shared" si="25"/>
        <v>0</v>
      </c>
      <c r="AH200" s="1636">
        <f t="shared" ca="1" si="26"/>
        <v>0</v>
      </c>
      <c r="AI200" s="1636">
        <f t="shared" ca="1" si="27"/>
        <v>0</v>
      </c>
    </row>
    <row r="201" spans="2:35" ht="19">
      <c r="B201" s="1624"/>
      <c r="C201" s="1639" t="str">
        <f>IF(当期実績!C178="","",当期実績!C178)</f>
        <v/>
      </c>
      <c r="D201" s="1634">
        <f t="shared" si="22"/>
        <v>0</v>
      </c>
      <c r="E201" s="1635">
        <f t="shared" si="23"/>
        <v>0</v>
      </c>
      <c r="F201" s="1636">
        <f t="shared" si="24"/>
        <v>0</v>
      </c>
      <c r="G201" s="1634">
        <f>当期計画!D220</f>
        <v>0</v>
      </c>
      <c r="H201" s="2131">
        <f>当期実績!D178</f>
        <v>0</v>
      </c>
      <c r="I201" s="1637">
        <f>当期計画!E220</f>
        <v>0</v>
      </c>
      <c r="J201" s="1943">
        <f>当期実績!E178</f>
        <v>0</v>
      </c>
      <c r="K201" s="1634">
        <f>当期計画!F220</f>
        <v>0</v>
      </c>
      <c r="L201" s="2144">
        <f>当期実績!F178</f>
        <v>0</v>
      </c>
      <c r="M201" s="1634">
        <f>当期計画!G220</f>
        <v>0</v>
      </c>
      <c r="N201" s="2144">
        <f>当期実績!G178</f>
        <v>0</v>
      </c>
      <c r="O201" s="1634">
        <f>当期計画!H220</f>
        <v>0</v>
      </c>
      <c r="P201" s="2144">
        <f>当期実績!H178</f>
        <v>0</v>
      </c>
      <c r="Q201" s="1634">
        <f>当期計画!I220</f>
        <v>0</v>
      </c>
      <c r="R201" s="2144">
        <f>当期実績!I178</f>
        <v>0</v>
      </c>
      <c r="S201" s="1634">
        <f>当期計画!J220</f>
        <v>0</v>
      </c>
      <c r="T201" s="2144">
        <f>当期実績!J178</f>
        <v>0</v>
      </c>
      <c r="U201" s="1634">
        <f>当期計画!K220</f>
        <v>0</v>
      </c>
      <c r="V201" s="2144">
        <f>当期実績!K178</f>
        <v>0</v>
      </c>
      <c r="W201" s="1634">
        <f>当期計画!L220</f>
        <v>0</v>
      </c>
      <c r="X201" s="2144">
        <f>当期実績!L178</f>
        <v>0</v>
      </c>
      <c r="Y201" s="1634">
        <f>当期計画!M220</f>
        <v>0</v>
      </c>
      <c r="Z201" s="2144">
        <f>当期実績!M178</f>
        <v>0</v>
      </c>
      <c r="AA201" s="1634">
        <f>当期計画!N220</f>
        <v>0</v>
      </c>
      <c r="AB201" s="2144">
        <f>当期実績!N178</f>
        <v>0</v>
      </c>
      <c r="AC201" s="1634">
        <f>当期計画!O220</f>
        <v>0</v>
      </c>
      <c r="AD201" s="2144">
        <f>当期実績!O178</f>
        <v>0</v>
      </c>
      <c r="AE201" s="1634">
        <f>当期計画!P220</f>
        <v>0</v>
      </c>
      <c r="AF201" s="2145">
        <f>当期実績!P178</f>
        <v>0</v>
      </c>
      <c r="AG201" s="1634">
        <f t="shared" si="25"/>
        <v>0</v>
      </c>
      <c r="AH201" s="1636">
        <f t="shared" ca="1" si="26"/>
        <v>0</v>
      </c>
      <c r="AI201" s="1636">
        <f t="shared" ca="1" si="27"/>
        <v>0</v>
      </c>
    </row>
    <row r="202" spans="2:35" ht="19">
      <c r="B202" s="1624"/>
      <c r="C202" s="1639" t="str">
        <f>IF(当期実績!C179="","",当期実績!C179)</f>
        <v/>
      </c>
      <c r="D202" s="1634">
        <f t="shared" si="22"/>
        <v>0</v>
      </c>
      <c r="E202" s="1635">
        <f t="shared" si="23"/>
        <v>0</v>
      </c>
      <c r="F202" s="1636">
        <f t="shared" si="24"/>
        <v>0</v>
      </c>
      <c r="G202" s="1634">
        <f>当期計画!D221</f>
        <v>0</v>
      </c>
      <c r="H202" s="2131">
        <f>当期実績!D179</f>
        <v>0</v>
      </c>
      <c r="I202" s="1637">
        <f>当期計画!E221</f>
        <v>0</v>
      </c>
      <c r="J202" s="1943">
        <f>当期実績!E179</f>
        <v>0</v>
      </c>
      <c r="K202" s="1634">
        <f>当期計画!F221</f>
        <v>0</v>
      </c>
      <c r="L202" s="2144">
        <f>当期実績!F179</f>
        <v>0</v>
      </c>
      <c r="M202" s="1634">
        <f>当期計画!G221</f>
        <v>0</v>
      </c>
      <c r="N202" s="2144">
        <f>当期実績!G179</f>
        <v>0</v>
      </c>
      <c r="O202" s="1634">
        <f>当期計画!H221</f>
        <v>0</v>
      </c>
      <c r="P202" s="2144">
        <f>当期実績!H179</f>
        <v>0</v>
      </c>
      <c r="Q202" s="1634">
        <f>当期計画!I221</f>
        <v>0</v>
      </c>
      <c r="R202" s="2144">
        <f>当期実績!I179</f>
        <v>0</v>
      </c>
      <c r="S202" s="1634">
        <f>当期計画!J221</f>
        <v>0</v>
      </c>
      <c r="T202" s="2144">
        <f>当期実績!J179</f>
        <v>0</v>
      </c>
      <c r="U202" s="1634">
        <f>当期計画!K221</f>
        <v>0</v>
      </c>
      <c r="V202" s="2144">
        <f>当期実績!K179</f>
        <v>0</v>
      </c>
      <c r="W202" s="1634">
        <f>当期計画!L221</f>
        <v>0</v>
      </c>
      <c r="X202" s="2144">
        <f>当期実績!L179</f>
        <v>0</v>
      </c>
      <c r="Y202" s="1634">
        <f>当期計画!M221</f>
        <v>0</v>
      </c>
      <c r="Z202" s="2144">
        <f>当期実績!M179</f>
        <v>0</v>
      </c>
      <c r="AA202" s="1634">
        <f>当期計画!N221</f>
        <v>0</v>
      </c>
      <c r="AB202" s="2144">
        <f>当期実績!N179</f>
        <v>0</v>
      </c>
      <c r="AC202" s="1634">
        <f>当期計画!O221</f>
        <v>0</v>
      </c>
      <c r="AD202" s="2144">
        <f>当期実績!O179</f>
        <v>0</v>
      </c>
      <c r="AE202" s="1634">
        <f>当期計画!P221</f>
        <v>0</v>
      </c>
      <c r="AF202" s="2145">
        <f>当期実績!P179</f>
        <v>0</v>
      </c>
      <c r="AG202" s="1634">
        <f t="shared" si="25"/>
        <v>0</v>
      </c>
      <c r="AH202" s="1636">
        <f t="shared" ca="1" si="26"/>
        <v>0</v>
      </c>
      <c r="AI202" s="1636">
        <f t="shared" ca="1" si="27"/>
        <v>0</v>
      </c>
    </row>
    <row r="203" spans="2:35" ht="19">
      <c r="B203" s="1624"/>
      <c r="C203" s="1639" t="str">
        <f>IF(当期実績!C180="","",当期実績!C180)</f>
        <v/>
      </c>
      <c r="D203" s="1634">
        <f t="shared" si="22"/>
        <v>0</v>
      </c>
      <c r="E203" s="1635">
        <f t="shared" si="23"/>
        <v>0</v>
      </c>
      <c r="F203" s="1636">
        <f t="shared" si="24"/>
        <v>0</v>
      </c>
      <c r="G203" s="1634">
        <f>当期計画!D222</f>
        <v>0</v>
      </c>
      <c r="H203" s="2131">
        <f>当期実績!D180</f>
        <v>0</v>
      </c>
      <c r="I203" s="1637">
        <f>当期計画!E222</f>
        <v>0</v>
      </c>
      <c r="J203" s="1943">
        <f>当期実績!E180</f>
        <v>0</v>
      </c>
      <c r="K203" s="1634">
        <f>当期計画!F222</f>
        <v>0</v>
      </c>
      <c r="L203" s="2144">
        <f>当期実績!F180</f>
        <v>0</v>
      </c>
      <c r="M203" s="1634">
        <f>当期計画!G222</f>
        <v>0</v>
      </c>
      <c r="N203" s="2144">
        <f>当期実績!G180</f>
        <v>0</v>
      </c>
      <c r="O203" s="1634">
        <f>当期計画!H222</f>
        <v>0</v>
      </c>
      <c r="P203" s="2144">
        <f>当期実績!H180</f>
        <v>0</v>
      </c>
      <c r="Q203" s="1634">
        <f>当期計画!I222</f>
        <v>0</v>
      </c>
      <c r="R203" s="2144">
        <f>当期実績!I180</f>
        <v>0</v>
      </c>
      <c r="S203" s="1634">
        <f>当期計画!J222</f>
        <v>0</v>
      </c>
      <c r="T203" s="2144">
        <f>当期実績!J180</f>
        <v>0</v>
      </c>
      <c r="U203" s="1634">
        <f>当期計画!K222</f>
        <v>0</v>
      </c>
      <c r="V203" s="2144">
        <f>当期実績!K180</f>
        <v>0</v>
      </c>
      <c r="W203" s="1634">
        <f>当期計画!L222</f>
        <v>0</v>
      </c>
      <c r="X203" s="2144">
        <f>当期実績!L180</f>
        <v>0</v>
      </c>
      <c r="Y203" s="1634">
        <f>当期計画!M222</f>
        <v>0</v>
      </c>
      <c r="Z203" s="2144">
        <f>当期実績!M180</f>
        <v>0</v>
      </c>
      <c r="AA203" s="1634">
        <f>当期計画!N222</f>
        <v>0</v>
      </c>
      <c r="AB203" s="2144">
        <f>当期実績!N180</f>
        <v>0</v>
      </c>
      <c r="AC203" s="1634">
        <f>当期計画!O222</f>
        <v>0</v>
      </c>
      <c r="AD203" s="2144">
        <f>当期実績!O180</f>
        <v>0</v>
      </c>
      <c r="AE203" s="1634">
        <f>当期計画!P222</f>
        <v>0</v>
      </c>
      <c r="AF203" s="2145">
        <f>当期実績!P180</f>
        <v>0</v>
      </c>
      <c r="AG203" s="1634">
        <f t="shared" si="25"/>
        <v>0</v>
      </c>
      <c r="AH203" s="1636">
        <f t="shared" ca="1" si="26"/>
        <v>0</v>
      </c>
      <c r="AI203" s="1636">
        <f t="shared" ca="1" si="27"/>
        <v>0</v>
      </c>
    </row>
    <row r="204" spans="2:35" ht="19">
      <c r="B204" s="1624"/>
      <c r="C204" s="1639" t="str">
        <f>IF(当期実績!C181="","",当期実績!C181)</f>
        <v/>
      </c>
      <c r="D204" s="1634">
        <f t="shared" si="22"/>
        <v>0</v>
      </c>
      <c r="E204" s="1635">
        <f t="shared" si="23"/>
        <v>0</v>
      </c>
      <c r="F204" s="1636">
        <f t="shared" si="24"/>
        <v>0</v>
      </c>
      <c r="G204" s="1634">
        <f>当期計画!D223</f>
        <v>0</v>
      </c>
      <c r="H204" s="2131">
        <f>当期実績!D181</f>
        <v>0</v>
      </c>
      <c r="I204" s="1637">
        <f>当期計画!E223</f>
        <v>0</v>
      </c>
      <c r="J204" s="1943">
        <f>当期実績!E181</f>
        <v>0</v>
      </c>
      <c r="K204" s="1634">
        <f>当期計画!F223</f>
        <v>0</v>
      </c>
      <c r="L204" s="2144">
        <f>当期実績!F181</f>
        <v>0</v>
      </c>
      <c r="M204" s="1634">
        <f>当期計画!G223</f>
        <v>0</v>
      </c>
      <c r="N204" s="2144">
        <f>当期実績!G181</f>
        <v>0</v>
      </c>
      <c r="O204" s="1634">
        <f>当期計画!H223</f>
        <v>0</v>
      </c>
      <c r="P204" s="2144">
        <f>当期実績!H181</f>
        <v>0</v>
      </c>
      <c r="Q204" s="1634">
        <f>当期計画!I223</f>
        <v>0</v>
      </c>
      <c r="R204" s="2144">
        <f>当期実績!I181</f>
        <v>0</v>
      </c>
      <c r="S204" s="1634">
        <f>当期計画!J223</f>
        <v>0</v>
      </c>
      <c r="T204" s="2144">
        <f>当期実績!J181</f>
        <v>0</v>
      </c>
      <c r="U204" s="1634">
        <f>当期計画!K223</f>
        <v>0</v>
      </c>
      <c r="V204" s="2144">
        <f>当期実績!K181</f>
        <v>0</v>
      </c>
      <c r="W204" s="1634">
        <f>当期計画!L223</f>
        <v>0</v>
      </c>
      <c r="X204" s="2144">
        <f>当期実績!L181</f>
        <v>0</v>
      </c>
      <c r="Y204" s="1634">
        <f>当期計画!M223</f>
        <v>0</v>
      </c>
      <c r="Z204" s="2144">
        <f>当期実績!M181</f>
        <v>0</v>
      </c>
      <c r="AA204" s="1634">
        <f>当期計画!N223</f>
        <v>0</v>
      </c>
      <c r="AB204" s="2144">
        <f>当期実績!N181</f>
        <v>0</v>
      </c>
      <c r="AC204" s="1634">
        <f>当期計画!O223</f>
        <v>0</v>
      </c>
      <c r="AD204" s="2144">
        <f>当期実績!O181</f>
        <v>0</v>
      </c>
      <c r="AE204" s="1634">
        <f>当期計画!P223</f>
        <v>0</v>
      </c>
      <c r="AF204" s="2145">
        <f>当期実績!P181</f>
        <v>0</v>
      </c>
      <c r="AG204" s="1634">
        <f t="shared" si="25"/>
        <v>0</v>
      </c>
      <c r="AH204" s="1636">
        <f t="shared" ca="1" si="26"/>
        <v>0</v>
      </c>
      <c r="AI204" s="1636">
        <f t="shared" ca="1" si="27"/>
        <v>0</v>
      </c>
    </row>
    <row r="205" spans="2:35" ht="19">
      <c r="B205" s="1624"/>
      <c r="C205" s="1639" t="str">
        <f>IF(当期実績!C182="","",当期実績!C182)</f>
        <v/>
      </c>
      <c r="D205" s="1634">
        <f t="shared" si="22"/>
        <v>0</v>
      </c>
      <c r="E205" s="1635">
        <f t="shared" si="23"/>
        <v>0</v>
      </c>
      <c r="F205" s="1636">
        <f t="shared" si="24"/>
        <v>0</v>
      </c>
      <c r="G205" s="1634">
        <f>当期計画!D224</f>
        <v>0</v>
      </c>
      <c r="H205" s="2131">
        <f>当期実績!D182</f>
        <v>0</v>
      </c>
      <c r="I205" s="1637">
        <f>当期計画!E224</f>
        <v>0</v>
      </c>
      <c r="J205" s="1943">
        <f>当期実績!E182</f>
        <v>0</v>
      </c>
      <c r="K205" s="1634">
        <f>当期計画!F224</f>
        <v>0</v>
      </c>
      <c r="L205" s="2144">
        <f>当期実績!F182</f>
        <v>0</v>
      </c>
      <c r="M205" s="1634">
        <f>当期計画!G224</f>
        <v>0</v>
      </c>
      <c r="N205" s="2144">
        <f>当期実績!G182</f>
        <v>0</v>
      </c>
      <c r="O205" s="1634">
        <f>当期計画!H224</f>
        <v>0</v>
      </c>
      <c r="P205" s="2144">
        <f>当期実績!H182</f>
        <v>0</v>
      </c>
      <c r="Q205" s="1634">
        <f>当期計画!I224</f>
        <v>0</v>
      </c>
      <c r="R205" s="2144">
        <f>当期実績!I182</f>
        <v>0</v>
      </c>
      <c r="S205" s="1634">
        <f>当期計画!J224</f>
        <v>0</v>
      </c>
      <c r="T205" s="2144">
        <f>当期実績!J182</f>
        <v>0</v>
      </c>
      <c r="U205" s="1634">
        <f>当期計画!K224</f>
        <v>0</v>
      </c>
      <c r="V205" s="2144">
        <f>当期実績!K182</f>
        <v>0</v>
      </c>
      <c r="W205" s="1634">
        <f>当期計画!L224</f>
        <v>0</v>
      </c>
      <c r="X205" s="2144">
        <f>当期実績!L182</f>
        <v>0</v>
      </c>
      <c r="Y205" s="1634">
        <f>当期計画!M224</f>
        <v>0</v>
      </c>
      <c r="Z205" s="2144">
        <f>当期実績!M182</f>
        <v>0</v>
      </c>
      <c r="AA205" s="1634">
        <f>当期計画!N224</f>
        <v>0</v>
      </c>
      <c r="AB205" s="2144">
        <f>当期実績!N182</f>
        <v>0</v>
      </c>
      <c r="AC205" s="1634">
        <f>当期計画!O224</f>
        <v>0</v>
      </c>
      <c r="AD205" s="2144">
        <f>当期実績!O182</f>
        <v>0</v>
      </c>
      <c r="AE205" s="1634">
        <f>当期計画!P224</f>
        <v>0</v>
      </c>
      <c r="AF205" s="2145">
        <f>当期実績!P182</f>
        <v>0</v>
      </c>
      <c r="AG205" s="1634">
        <f t="shared" si="25"/>
        <v>0</v>
      </c>
      <c r="AH205" s="1636">
        <f t="shared" ca="1" si="26"/>
        <v>0</v>
      </c>
      <c r="AI205" s="1636">
        <f t="shared" ca="1" si="27"/>
        <v>0</v>
      </c>
    </row>
    <row r="206" spans="2:35" ht="19">
      <c r="B206" s="1624"/>
      <c r="C206" s="1639" t="str">
        <f>IF(当期実績!C183="","",当期実績!C183)</f>
        <v/>
      </c>
      <c r="D206" s="1634">
        <f t="shared" si="22"/>
        <v>0</v>
      </c>
      <c r="E206" s="1635">
        <f t="shared" si="23"/>
        <v>0</v>
      </c>
      <c r="F206" s="1636">
        <f t="shared" si="24"/>
        <v>0</v>
      </c>
      <c r="G206" s="1634">
        <f>当期計画!D225</f>
        <v>0</v>
      </c>
      <c r="H206" s="2131">
        <f>当期実績!D183</f>
        <v>0</v>
      </c>
      <c r="I206" s="1637">
        <f>当期計画!E225</f>
        <v>0</v>
      </c>
      <c r="J206" s="1943">
        <f>当期実績!E183</f>
        <v>0</v>
      </c>
      <c r="K206" s="1634">
        <f>当期計画!F225</f>
        <v>0</v>
      </c>
      <c r="L206" s="2144">
        <f>当期実績!F183</f>
        <v>0</v>
      </c>
      <c r="M206" s="1634">
        <f>当期計画!G225</f>
        <v>0</v>
      </c>
      <c r="N206" s="2144">
        <f>当期実績!G183</f>
        <v>0</v>
      </c>
      <c r="O206" s="1634">
        <f>当期計画!H225</f>
        <v>0</v>
      </c>
      <c r="P206" s="2144">
        <f>当期実績!H183</f>
        <v>0</v>
      </c>
      <c r="Q206" s="1634">
        <f>当期計画!I225</f>
        <v>0</v>
      </c>
      <c r="R206" s="2144">
        <f>当期実績!I183</f>
        <v>0</v>
      </c>
      <c r="S206" s="1634">
        <f>当期計画!J225</f>
        <v>0</v>
      </c>
      <c r="T206" s="2144">
        <f>当期実績!J183</f>
        <v>0</v>
      </c>
      <c r="U206" s="1634">
        <f>当期計画!K225</f>
        <v>0</v>
      </c>
      <c r="V206" s="2144">
        <f>当期実績!K183</f>
        <v>0</v>
      </c>
      <c r="W206" s="1634">
        <f>当期計画!L225</f>
        <v>0</v>
      </c>
      <c r="X206" s="2144">
        <f>当期実績!L183</f>
        <v>0</v>
      </c>
      <c r="Y206" s="1634">
        <f>当期計画!M225</f>
        <v>0</v>
      </c>
      <c r="Z206" s="2144">
        <f>当期実績!M183</f>
        <v>0</v>
      </c>
      <c r="AA206" s="1634">
        <f>当期計画!N225</f>
        <v>0</v>
      </c>
      <c r="AB206" s="2144">
        <f>当期実績!N183</f>
        <v>0</v>
      </c>
      <c r="AC206" s="1634">
        <f>当期計画!O225</f>
        <v>0</v>
      </c>
      <c r="AD206" s="2144">
        <f>当期実績!O183</f>
        <v>0</v>
      </c>
      <c r="AE206" s="1634">
        <f>当期計画!P225</f>
        <v>0</v>
      </c>
      <c r="AF206" s="2145">
        <f>当期実績!P183</f>
        <v>0</v>
      </c>
      <c r="AG206" s="1634">
        <f t="shared" si="25"/>
        <v>0</v>
      </c>
      <c r="AH206" s="1636">
        <f t="shared" ca="1" si="26"/>
        <v>0</v>
      </c>
      <c r="AI206" s="1636">
        <f t="shared" ca="1" si="27"/>
        <v>0</v>
      </c>
    </row>
    <row r="207" spans="2:35" ht="19">
      <c r="B207" s="1624"/>
      <c r="C207" s="1639" t="str">
        <f>IF(当期実績!C184="","",当期実績!C184)</f>
        <v/>
      </c>
      <c r="D207" s="1634">
        <f t="shared" si="22"/>
        <v>0</v>
      </c>
      <c r="E207" s="1635">
        <f t="shared" si="23"/>
        <v>0</v>
      </c>
      <c r="F207" s="1636">
        <f t="shared" si="24"/>
        <v>0</v>
      </c>
      <c r="G207" s="1634">
        <f>当期計画!D226</f>
        <v>0</v>
      </c>
      <c r="H207" s="2131">
        <f>当期実績!D184</f>
        <v>0</v>
      </c>
      <c r="I207" s="1637">
        <f>当期計画!E226</f>
        <v>0</v>
      </c>
      <c r="J207" s="1943">
        <f>当期実績!E184</f>
        <v>0</v>
      </c>
      <c r="K207" s="1634">
        <f>当期計画!F226</f>
        <v>0</v>
      </c>
      <c r="L207" s="2144">
        <f>当期実績!F184</f>
        <v>0</v>
      </c>
      <c r="M207" s="1634">
        <f>当期計画!G226</f>
        <v>0</v>
      </c>
      <c r="N207" s="2144">
        <f>当期実績!G184</f>
        <v>0</v>
      </c>
      <c r="O207" s="1634">
        <f>当期計画!H226</f>
        <v>0</v>
      </c>
      <c r="P207" s="2144">
        <f>当期実績!H184</f>
        <v>0</v>
      </c>
      <c r="Q207" s="1634">
        <f>当期計画!I226</f>
        <v>0</v>
      </c>
      <c r="R207" s="2144">
        <f>当期実績!I184</f>
        <v>0</v>
      </c>
      <c r="S207" s="1634">
        <f>当期計画!J226</f>
        <v>0</v>
      </c>
      <c r="T207" s="2144">
        <f>当期実績!J184</f>
        <v>0</v>
      </c>
      <c r="U207" s="1634">
        <f>当期計画!K226</f>
        <v>0</v>
      </c>
      <c r="V207" s="2144">
        <f>当期実績!K184</f>
        <v>0</v>
      </c>
      <c r="W207" s="1634">
        <f>当期計画!L226</f>
        <v>0</v>
      </c>
      <c r="X207" s="2144">
        <f>当期実績!L184</f>
        <v>0</v>
      </c>
      <c r="Y207" s="1634">
        <f>当期計画!M226</f>
        <v>0</v>
      </c>
      <c r="Z207" s="2144">
        <f>当期実績!M184</f>
        <v>0</v>
      </c>
      <c r="AA207" s="1634">
        <f>当期計画!N226</f>
        <v>0</v>
      </c>
      <c r="AB207" s="2144">
        <f>当期実績!N184</f>
        <v>0</v>
      </c>
      <c r="AC207" s="1634">
        <f>当期計画!O226</f>
        <v>0</v>
      </c>
      <c r="AD207" s="2144">
        <f>当期実績!O184</f>
        <v>0</v>
      </c>
      <c r="AE207" s="1634">
        <f>当期計画!P226</f>
        <v>0</v>
      </c>
      <c r="AF207" s="2145">
        <f>当期実績!P184</f>
        <v>0</v>
      </c>
      <c r="AG207" s="1634">
        <f t="shared" si="25"/>
        <v>0</v>
      </c>
      <c r="AH207" s="1636">
        <f t="shared" ca="1" si="26"/>
        <v>0</v>
      </c>
      <c r="AI207" s="1636">
        <f t="shared" ca="1" si="27"/>
        <v>0</v>
      </c>
    </row>
    <row r="208" spans="2:35" ht="19">
      <c r="B208" s="1624"/>
      <c r="C208" s="1794" t="str">
        <f>IF(当期実績!C185="","",当期実績!C185)</f>
        <v>( 製造経費合計)</v>
      </c>
      <c r="D208" s="1790">
        <f t="shared" si="22"/>
        <v>0</v>
      </c>
      <c r="E208" s="1791">
        <f t="shared" si="23"/>
        <v>0</v>
      </c>
      <c r="F208" s="1792">
        <f t="shared" si="24"/>
        <v>0</v>
      </c>
      <c r="G208" s="2129">
        <f>当期計画!D227</f>
        <v>0</v>
      </c>
      <c r="H208" s="2130">
        <f>当期実績!D185</f>
        <v>0</v>
      </c>
      <c r="I208" s="2141">
        <f>当期計画!E227</f>
        <v>0</v>
      </c>
      <c r="J208" s="2142">
        <f>当期実績!E185</f>
        <v>0</v>
      </c>
      <c r="K208" s="2129">
        <f>当期計画!F227</f>
        <v>0</v>
      </c>
      <c r="L208" s="2130">
        <f>当期実績!F185</f>
        <v>0</v>
      </c>
      <c r="M208" s="2129">
        <f>当期計画!G227</f>
        <v>0</v>
      </c>
      <c r="N208" s="2130">
        <f>当期実績!G185</f>
        <v>0</v>
      </c>
      <c r="O208" s="2129">
        <f>当期計画!H227</f>
        <v>0</v>
      </c>
      <c r="P208" s="2130">
        <f>当期実績!H185</f>
        <v>0</v>
      </c>
      <c r="Q208" s="2129">
        <f>当期計画!I227</f>
        <v>0</v>
      </c>
      <c r="R208" s="2130">
        <f>当期実績!I185</f>
        <v>0</v>
      </c>
      <c r="S208" s="2129">
        <f>当期計画!J227</f>
        <v>0</v>
      </c>
      <c r="T208" s="2130">
        <f>当期実績!J185</f>
        <v>0</v>
      </c>
      <c r="U208" s="2129">
        <f>当期計画!K227</f>
        <v>0</v>
      </c>
      <c r="V208" s="2130">
        <f>当期実績!K185</f>
        <v>0</v>
      </c>
      <c r="W208" s="2129">
        <f>当期計画!L227</f>
        <v>0</v>
      </c>
      <c r="X208" s="2130">
        <f>当期実績!L185</f>
        <v>0</v>
      </c>
      <c r="Y208" s="2129">
        <f>当期計画!M227</f>
        <v>0</v>
      </c>
      <c r="Z208" s="2130">
        <f>当期実績!M185</f>
        <v>0</v>
      </c>
      <c r="AA208" s="2129">
        <f>当期計画!N227</f>
        <v>0</v>
      </c>
      <c r="AB208" s="2130">
        <f>当期実績!N185</f>
        <v>0</v>
      </c>
      <c r="AC208" s="2129">
        <f>当期計画!O227</f>
        <v>0</v>
      </c>
      <c r="AD208" s="2130">
        <f>当期実績!O185</f>
        <v>0</v>
      </c>
      <c r="AE208" s="2129">
        <f>当期計画!P227</f>
        <v>0</v>
      </c>
      <c r="AF208" s="2143">
        <f>当期実績!P185</f>
        <v>0</v>
      </c>
      <c r="AG208" s="2129">
        <f t="shared" si="25"/>
        <v>0</v>
      </c>
      <c r="AH208" s="2130">
        <f t="shared" ca="1" si="26"/>
        <v>0</v>
      </c>
      <c r="AI208" s="2130">
        <f t="shared" ca="1" si="27"/>
        <v>0</v>
      </c>
    </row>
    <row r="209" spans="2:65" ht="19">
      <c r="B209" s="1624"/>
      <c r="C209" s="1794" t="str">
        <f>IF(当期実績!C186="","",当期実績!C186)</f>
        <v>( 総製造費用)</v>
      </c>
      <c r="D209" s="1790">
        <f t="shared" si="22"/>
        <v>0</v>
      </c>
      <c r="E209" s="1791">
        <f t="shared" si="23"/>
        <v>0</v>
      </c>
      <c r="F209" s="1792">
        <f t="shared" si="24"/>
        <v>0</v>
      </c>
      <c r="G209" s="1790">
        <f>当期計画!D228</f>
        <v>0</v>
      </c>
      <c r="H209" s="1792">
        <f>当期実績!D186</f>
        <v>0</v>
      </c>
      <c r="I209" s="1793">
        <f>当期計画!E228</f>
        <v>0</v>
      </c>
      <c r="J209" s="1791">
        <f>当期実績!E186</f>
        <v>0</v>
      </c>
      <c r="K209" s="1790">
        <f>当期計画!F228</f>
        <v>0</v>
      </c>
      <c r="L209" s="1792">
        <f>当期実績!F186</f>
        <v>0</v>
      </c>
      <c r="M209" s="1790">
        <f>当期計画!G228</f>
        <v>0</v>
      </c>
      <c r="N209" s="1792">
        <f>当期実績!G186</f>
        <v>0</v>
      </c>
      <c r="O209" s="1790">
        <f>当期計画!H228</f>
        <v>0</v>
      </c>
      <c r="P209" s="1792">
        <f>当期実績!H186</f>
        <v>0</v>
      </c>
      <c r="Q209" s="1790">
        <f>当期計画!I228</f>
        <v>0</v>
      </c>
      <c r="R209" s="1792">
        <f>当期実績!I186</f>
        <v>0</v>
      </c>
      <c r="S209" s="1790">
        <f>当期計画!J228</f>
        <v>0</v>
      </c>
      <c r="T209" s="1792">
        <f>当期実績!J186</f>
        <v>0</v>
      </c>
      <c r="U209" s="1790">
        <f>当期計画!K228</f>
        <v>0</v>
      </c>
      <c r="V209" s="1792">
        <f>当期実績!K186</f>
        <v>0</v>
      </c>
      <c r="W209" s="1790">
        <f>当期計画!L228</f>
        <v>0</v>
      </c>
      <c r="X209" s="1792">
        <f>当期実績!L186</f>
        <v>0</v>
      </c>
      <c r="Y209" s="1790">
        <f>当期計画!M228</f>
        <v>0</v>
      </c>
      <c r="Z209" s="1792">
        <f>当期実績!M186</f>
        <v>0</v>
      </c>
      <c r="AA209" s="1790">
        <f>当期計画!N228</f>
        <v>0</v>
      </c>
      <c r="AB209" s="1792">
        <f>当期実績!N186</f>
        <v>0</v>
      </c>
      <c r="AC209" s="1790">
        <f>当期計画!O228</f>
        <v>0</v>
      </c>
      <c r="AD209" s="1792">
        <f>当期実績!O186</f>
        <v>0</v>
      </c>
      <c r="AE209" s="1790">
        <f>当期計画!P228</f>
        <v>0</v>
      </c>
      <c r="AF209" s="1795">
        <f>当期実績!P186</f>
        <v>0</v>
      </c>
      <c r="AG209" s="1790">
        <f t="shared" si="25"/>
        <v>0</v>
      </c>
      <c r="AH209" s="1792">
        <f t="shared" ca="1" si="26"/>
        <v>0</v>
      </c>
      <c r="AI209" s="1792">
        <f t="shared" ca="1" si="27"/>
        <v>0</v>
      </c>
    </row>
    <row r="210" spans="2:65" ht="19">
      <c r="B210" s="1624"/>
      <c r="C210" s="1794" t="str">
        <f>IF(当期実績!C187="","",当期実績!C187)</f>
        <v>[製]期首仕掛品</v>
      </c>
      <c r="D210" s="1790">
        <f t="shared" si="22"/>
        <v>0</v>
      </c>
      <c r="E210" s="1791">
        <f t="shared" si="23"/>
        <v>0</v>
      </c>
      <c r="F210" s="1792">
        <f t="shared" si="24"/>
        <v>0</v>
      </c>
      <c r="G210" s="1790">
        <f>当期計画!D229</f>
        <v>0</v>
      </c>
      <c r="H210" s="1792">
        <f>当期実績!D187</f>
        <v>0</v>
      </c>
      <c r="I210" s="1793">
        <f>当期計画!E229</f>
        <v>0</v>
      </c>
      <c r="J210" s="1791">
        <f>当期実績!E187</f>
        <v>0</v>
      </c>
      <c r="K210" s="1790">
        <f>当期計画!F229</f>
        <v>0</v>
      </c>
      <c r="L210" s="1792">
        <f>当期実績!F187</f>
        <v>0</v>
      </c>
      <c r="M210" s="1790">
        <f>当期計画!G229</f>
        <v>0</v>
      </c>
      <c r="N210" s="1792">
        <f>当期実績!G187</f>
        <v>0</v>
      </c>
      <c r="O210" s="1790">
        <f>当期計画!H229</f>
        <v>0</v>
      </c>
      <c r="P210" s="1792">
        <f>当期実績!H187</f>
        <v>0</v>
      </c>
      <c r="Q210" s="1790">
        <f>当期計画!I229</f>
        <v>0</v>
      </c>
      <c r="R210" s="1792">
        <f>当期実績!I187</f>
        <v>0</v>
      </c>
      <c r="S210" s="1790">
        <f>当期計画!J229</f>
        <v>0</v>
      </c>
      <c r="T210" s="1792">
        <f>当期実績!J187</f>
        <v>0</v>
      </c>
      <c r="U210" s="1790">
        <f>当期計画!K229</f>
        <v>0</v>
      </c>
      <c r="V210" s="1792">
        <f>当期実績!K187</f>
        <v>0</v>
      </c>
      <c r="W210" s="1790">
        <f>当期計画!L229</f>
        <v>0</v>
      </c>
      <c r="X210" s="1792">
        <f>当期実績!L187</f>
        <v>0</v>
      </c>
      <c r="Y210" s="1790">
        <f>当期計画!M229</f>
        <v>0</v>
      </c>
      <c r="Z210" s="1792">
        <f>当期実績!M187</f>
        <v>0</v>
      </c>
      <c r="AA210" s="1790">
        <f>当期計画!N229</f>
        <v>0</v>
      </c>
      <c r="AB210" s="1792">
        <f>当期実績!N187</f>
        <v>0</v>
      </c>
      <c r="AC210" s="1790">
        <f>当期計画!O229</f>
        <v>0</v>
      </c>
      <c r="AD210" s="1792">
        <f>当期実績!O187</f>
        <v>0</v>
      </c>
      <c r="AE210" s="1790">
        <f>当期計画!P229</f>
        <v>0</v>
      </c>
      <c r="AF210" s="1795">
        <f>当期実績!P187</f>
        <v>0</v>
      </c>
      <c r="AG210" s="1790">
        <f t="shared" si="25"/>
        <v>0</v>
      </c>
      <c r="AH210" s="1792">
        <f t="shared" ca="1" si="26"/>
        <v>0</v>
      </c>
      <c r="AI210" s="1792">
        <f t="shared" ca="1" si="27"/>
        <v>0</v>
      </c>
      <c r="AJ210" s="198"/>
      <c r="AK210" s="198"/>
      <c r="AL210" s="198"/>
      <c r="AM210" s="198"/>
      <c r="AN210" s="198"/>
      <c r="AO210" s="198"/>
      <c r="AP210" s="198"/>
      <c r="AQ210" s="198"/>
      <c r="AR210" s="198"/>
      <c r="AS210" s="198"/>
      <c r="AT210" s="198"/>
      <c r="AU210" s="198"/>
      <c r="AV210" s="198"/>
      <c r="AW210" s="198"/>
      <c r="AX210" s="198"/>
      <c r="AY210" s="198"/>
      <c r="AZ210" s="198"/>
      <c r="BA210" s="198"/>
      <c r="BB210" s="198"/>
      <c r="BC210" s="198"/>
      <c r="BD210" s="198"/>
      <c r="BE210" s="198"/>
      <c r="BF210" s="198"/>
      <c r="BG210" s="198"/>
      <c r="BH210" s="198"/>
      <c r="BI210" s="198"/>
      <c r="BJ210" s="198"/>
      <c r="BK210" s="198"/>
      <c r="BL210" s="198"/>
      <c r="BM210" s="198"/>
    </row>
    <row r="211" spans="2:65" ht="19">
      <c r="B211" s="1624"/>
      <c r="C211" s="1796" t="str">
        <f>IF(当期実績!C188="","",当期実績!C188)</f>
        <v>[製]期末仕掛品</v>
      </c>
      <c r="D211" s="1797">
        <f t="shared" si="22"/>
        <v>0</v>
      </c>
      <c r="E211" s="1798">
        <f t="shared" si="23"/>
        <v>0</v>
      </c>
      <c r="F211" s="1799">
        <f t="shared" si="24"/>
        <v>0</v>
      </c>
      <c r="G211" s="1800">
        <f>当期計画!D230</f>
        <v>0</v>
      </c>
      <c r="H211" s="1801">
        <f>当期実績!D188</f>
        <v>0</v>
      </c>
      <c r="I211" s="1802">
        <f>当期計画!E230</f>
        <v>0</v>
      </c>
      <c r="J211" s="1798">
        <f>当期実績!E188</f>
        <v>0</v>
      </c>
      <c r="K211" s="1800">
        <f>当期計画!F230</f>
        <v>0</v>
      </c>
      <c r="L211" s="1801">
        <f>当期実績!F188</f>
        <v>0</v>
      </c>
      <c r="M211" s="1800">
        <f>当期計画!G230</f>
        <v>0</v>
      </c>
      <c r="N211" s="1801">
        <f>当期実績!G188</f>
        <v>0</v>
      </c>
      <c r="O211" s="1800">
        <f>当期計画!H230</f>
        <v>0</v>
      </c>
      <c r="P211" s="1801">
        <f>当期実績!H188</f>
        <v>0</v>
      </c>
      <c r="Q211" s="1800">
        <f>当期計画!I230</f>
        <v>0</v>
      </c>
      <c r="R211" s="1801">
        <f>当期実績!I188</f>
        <v>0</v>
      </c>
      <c r="S211" s="1800">
        <f>当期計画!J230</f>
        <v>0</v>
      </c>
      <c r="T211" s="1801">
        <f>当期実績!J188</f>
        <v>0</v>
      </c>
      <c r="U211" s="1800">
        <f>当期計画!K230</f>
        <v>0</v>
      </c>
      <c r="V211" s="1801">
        <f>当期実績!K188</f>
        <v>0</v>
      </c>
      <c r="W211" s="1800">
        <f>当期計画!L230</f>
        <v>0</v>
      </c>
      <c r="X211" s="1801">
        <f>当期実績!L188</f>
        <v>0</v>
      </c>
      <c r="Y211" s="1800">
        <f>当期計画!M230</f>
        <v>0</v>
      </c>
      <c r="Z211" s="1801">
        <f>当期実績!M188</f>
        <v>0</v>
      </c>
      <c r="AA211" s="1800">
        <f>当期計画!N230</f>
        <v>0</v>
      </c>
      <c r="AB211" s="1801">
        <f>当期実績!N188</f>
        <v>0</v>
      </c>
      <c r="AC211" s="1800">
        <f>当期計画!O230</f>
        <v>0</v>
      </c>
      <c r="AD211" s="1801">
        <f>当期実績!O188</f>
        <v>0</v>
      </c>
      <c r="AE211" s="1800">
        <f>当期計画!P230</f>
        <v>0</v>
      </c>
      <c r="AF211" s="1803">
        <f>当期実績!P188</f>
        <v>0</v>
      </c>
      <c r="AG211" s="1797">
        <f t="shared" si="25"/>
        <v>0</v>
      </c>
      <c r="AH211" s="1799">
        <f t="shared" ca="1" si="26"/>
        <v>0</v>
      </c>
      <c r="AI211" s="1799">
        <f t="shared" ca="1" si="27"/>
        <v>0</v>
      </c>
      <c r="AJ211" s="198"/>
      <c r="AK211" s="198"/>
      <c r="AL211" s="198"/>
      <c r="AM211" s="198"/>
      <c r="AN211" s="198"/>
      <c r="AO211" s="198"/>
      <c r="AP211" s="198"/>
      <c r="AQ211" s="198"/>
      <c r="AR211" s="198"/>
      <c r="AS211" s="198"/>
      <c r="AT211" s="198"/>
      <c r="AU211" s="198"/>
      <c r="AV211" s="198"/>
      <c r="AW211" s="198"/>
      <c r="AX211" s="198"/>
      <c r="AY211" s="198"/>
      <c r="AZ211" s="198"/>
      <c r="BA211" s="198"/>
      <c r="BB211" s="198"/>
      <c r="BC211" s="198"/>
      <c r="BD211" s="198"/>
      <c r="BE211" s="198"/>
      <c r="BF211" s="198"/>
      <c r="BG211" s="198"/>
      <c r="BH211" s="198"/>
      <c r="BI211" s="198"/>
      <c r="BJ211" s="198"/>
      <c r="BK211" s="198"/>
      <c r="BL211" s="198"/>
      <c r="BM211" s="198"/>
    </row>
    <row r="212" spans="2:65" ht="19.5" thickBot="1">
      <c r="B212" s="1624"/>
      <c r="C212" s="1804" t="str">
        <f>IF(当期実績!C189="","",当期実績!C189)</f>
        <v>(当期製品製造原価</v>
      </c>
      <c r="D212" s="1805">
        <f t="shared" si="22"/>
        <v>0</v>
      </c>
      <c r="E212" s="1806">
        <f t="shared" si="23"/>
        <v>0</v>
      </c>
      <c r="F212" s="1807">
        <f t="shared" si="24"/>
        <v>0</v>
      </c>
      <c r="G212" s="1808">
        <f>当期計画!D231</f>
        <v>0</v>
      </c>
      <c r="H212" s="1807">
        <f>当期実績!D189</f>
        <v>0</v>
      </c>
      <c r="I212" s="1808">
        <f>当期計画!E231</f>
        <v>0</v>
      </c>
      <c r="J212" s="1809">
        <f>当期実績!E189</f>
        <v>0</v>
      </c>
      <c r="K212" s="1805">
        <f>当期計画!F231</f>
        <v>0</v>
      </c>
      <c r="L212" s="1807">
        <f>当期実績!F189</f>
        <v>0</v>
      </c>
      <c r="M212" s="1808">
        <f>当期計画!G231</f>
        <v>0</v>
      </c>
      <c r="N212" s="1809">
        <f>当期実績!G189</f>
        <v>0</v>
      </c>
      <c r="O212" s="1805">
        <f>当期計画!H231</f>
        <v>0</v>
      </c>
      <c r="P212" s="1807">
        <f>当期実績!H189</f>
        <v>0</v>
      </c>
      <c r="Q212" s="1808">
        <f>当期計画!I231</f>
        <v>0</v>
      </c>
      <c r="R212" s="1809">
        <f>当期実績!I189</f>
        <v>0</v>
      </c>
      <c r="S212" s="1805">
        <f>当期計画!J231</f>
        <v>0</v>
      </c>
      <c r="T212" s="1807">
        <f>当期実績!J189</f>
        <v>0</v>
      </c>
      <c r="U212" s="1808">
        <f>当期計画!K231</f>
        <v>0</v>
      </c>
      <c r="V212" s="1809">
        <f>当期実績!K189</f>
        <v>0</v>
      </c>
      <c r="W212" s="1805">
        <f>当期計画!L231</f>
        <v>0</v>
      </c>
      <c r="X212" s="1807">
        <f>当期実績!L189</f>
        <v>0</v>
      </c>
      <c r="Y212" s="1808">
        <f>当期計画!M231</f>
        <v>0</v>
      </c>
      <c r="Z212" s="1809">
        <f>当期実績!M189</f>
        <v>0</v>
      </c>
      <c r="AA212" s="1805">
        <f>当期計画!N231</f>
        <v>0</v>
      </c>
      <c r="AB212" s="1807">
        <f>当期実績!N189</f>
        <v>0</v>
      </c>
      <c r="AC212" s="1808">
        <f>当期計画!O231</f>
        <v>0</v>
      </c>
      <c r="AD212" s="1809">
        <f>当期実績!O189</f>
        <v>0</v>
      </c>
      <c r="AE212" s="1805">
        <f>当期計画!P231</f>
        <v>0</v>
      </c>
      <c r="AF212" s="1809">
        <f>当期実績!P189</f>
        <v>0</v>
      </c>
      <c r="AG212" s="1805">
        <f t="shared" si="25"/>
        <v>0</v>
      </c>
      <c r="AH212" s="1807">
        <f t="shared" ca="1" si="26"/>
        <v>0</v>
      </c>
      <c r="AI212" s="1807">
        <f t="shared" ca="1" si="27"/>
        <v>0</v>
      </c>
      <c r="AJ212" s="198"/>
      <c r="AK212" s="198"/>
      <c r="AL212" s="198"/>
      <c r="AM212" s="198"/>
      <c r="AN212" s="198"/>
      <c r="AO212" s="198"/>
      <c r="AP212" s="198"/>
      <c r="AQ212" s="198"/>
      <c r="AR212" s="198"/>
      <c r="AS212" s="198"/>
      <c r="AT212" s="198"/>
      <c r="AU212" s="198"/>
      <c r="AV212" s="198"/>
      <c r="AW212" s="198"/>
      <c r="AX212" s="198"/>
      <c r="AY212" s="198"/>
      <c r="AZ212" s="198"/>
      <c r="BA212" s="198"/>
      <c r="BB212" s="198"/>
      <c r="BC212" s="198"/>
      <c r="BD212" s="198"/>
      <c r="BE212" s="198"/>
      <c r="BF212" s="198"/>
      <c r="BG212" s="198"/>
      <c r="BH212" s="198"/>
      <c r="BI212" s="198"/>
      <c r="BJ212" s="198"/>
      <c r="BK212" s="198"/>
      <c r="BL212" s="198"/>
      <c r="BM212" s="198"/>
    </row>
    <row r="213" spans="2:65" ht="19.5" thickTop="1">
      <c r="B213" s="198"/>
      <c r="C213" s="1665" t="s">
        <v>65</v>
      </c>
      <c r="D213" s="198"/>
      <c r="E213" s="198"/>
      <c r="F213" s="198"/>
      <c r="G213" s="198"/>
      <c r="H213" s="198"/>
      <c r="I213" s="198"/>
      <c r="J213" s="198"/>
      <c r="K213" s="198"/>
      <c r="L213" s="198"/>
      <c r="M213" s="198"/>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198"/>
      <c r="AK213" s="198"/>
      <c r="AL213" s="198"/>
      <c r="AM213" s="198"/>
      <c r="AN213" s="198"/>
      <c r="AO213" s="198"/>
      <c r="AP213" s="198"/>
      <c r="AQ213" s="198"/>
      <c r="AR213" s="198"/>
      <c r="AS213" s="198"/>
      <c r="AT213" s="198"/>
      <c r="AU213" s="198"/>
      <c r="AV213" s="198"/>
      <c r="AW213" s="198"/>
      <c r="AX213" s="198"/>
      <c r="AY213" s="198"/>
      <c r="AZ213" s="198"/>
      <c r="BA213" s="198"/>
      <c r="BB213" s="198"/>
      <c r="BC213" s="198"/>
      <c r="BD213" s="198"/>
      <c r="BE213" s="198"/>
      <c r="BF213" s="198"/>
      <c r="BG213" s="198"/>
      <c r="BH213" s="198"/>
      <c r="BI213" s="198"/>
      <c r="BJ213" s="198"/>
      <c r="BK213" s="198"/>
      <c r="BL213" s="198"/>
      <c r="BM213" s="198"/>
    </row>
    <row r="214" spans="2:65" ht="19">
      <c r="B214" s="198"/>
      <c r="C214" s="1665" t="s">
        <v>65</v>
      </c>
      <c r="D214" s="198"/>
      <c r="E214" s="198"/>
      <c r="F214" s="198"/>
      <c r="G214" s="198"/>
      <c r="H214" s="198"/>
      <c r="I214" s="198"/>
      <c r="J214" s="198"/>
      <c r="K214" s="198"/>
      <c r="L214" s="198"/>
      <c r="M214" s="198"/>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198"/>
      <c r="AK214" s="198"/>
      <c r="AL214" s="198"/>
      <c r="AM214" s="198"/>
      <c r="AN214" s="198"/>
      <c r="AO214" s="198"/>
      <c r="AP214" s="198"/>
      <c r="AQ214" s="198"/>
      <c r="AR214" s="198"/>
      <c r="AS214" s="198"/>
      <c r="AT214" s="198"/>
      <c r="AU214" s="198"/>
      <c r="AV214" s="198"/>
      <c r="AW214" s="198"/>
      <c r="AX214" s="198"/>
      <c r="AY214" s="198"/>
      <c r="AZ214" s="198"/>
      <c r="BA214" s="198"/>
      <c r="BB214" s="198"/>
      <c r="BC214" s="198"/>
      <c r="BD214" s="198"/>
      <c r="BE214" s="198"/>
      <c r="BF214" s="198"/>
      <c r="BG214" s="198"/>
      <c r="BH214" s="198"/>
      <c r="BI214" s="198"/>
      <c r="BJ214" s="198"/>
      <c r="BK214" s="198"/>
      <c r="BL214" s="198"/>
      <c r="BM214" s="198"/>
    </row>
    <row r="215" spans="2:65" ht="19">
      <c r="B215" s="198"/>
      <c r="C215" s="1665" t="s">
        <v>65</v>
      </c>
      <c r="D215" s="198"/>
      <c r="E215" s="198"/>
      <c r="F215" s="198"/>
      <c r="G215" s="198"/>
      <c r="H215" s="198"/>
      <c r="I215" s="198"/>
      <c r="J215" s="198"/>
      <c r="K215" s="198"/>
      <c r="L215" s="198"/>
      <c r="M215" s="198"/>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198"/>
      <c r="AK215" s="198"/>
      <c r="AL215" s="198"/>
      <c r="AM215" s="198"/>
      <c r="AN215" s="198"/>
      <c r="AO215" s="198"/>
      <c r="AP215" s="198"/>
      <c r="AQ215" s="198"/>
      <c r="AR215" s="198"/>
      <c r="AS215" s="198"/>
      <c r="AT215" s="198"/>
      <c r="AU215" s="198"/>
      <c r="AV215" s="198"/>
      <c r="AW215" s="198"/>
      <c r="AX215" s="198"/>
      <c r="AY215" s="198"/>
      <c r="AZ215" s="198"/>
      <c r="BA215" s="198"/>
      <c r="BB215" s="198"/>
      <c r="BC215" s="198"/>
      <c r="BD215" s="198"/>
      <c r="BE215" s="198"/>
      <c r="BF215" s="198"/>
      <c r="BG215" s="198"/>
      <c r="BH215" s="198"/>
      <c r="BI215" s="198"/>
      <c r="BJ215" s="198"/>
      <c r="BK215" s="198"/>
      <c r="BL215" s="198"/>
      <c r="BM215" s="198"/>
    </row>
    <row r="216" spans="2:65" ht="19">
      <c r="B216" s="198"/>
      <c r="C216" s="1665" t="s">
        <v>65</v>
      </c>
      <c r="D216" s="198"/>
      <c r="E216" s="198"/>
      <c r="F216" s="198"/>
      <c r="G216" s="198"/>
      <c r="H216" s="198"/>
      <c r="I216" s="198"/>
      <c r="J216" s="198"/>
      <c r="K216" s="198"/>
      <c r="L216" s="198"/>
      <c r="M216" s="198"/>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198"/>
      <c r="AK216" s="198"/>
      <c r="AL216" s="198"/>
      <c r="AM216" s="198"/>
      <c r="AN216" s="198"/>
      <c r="AO216" s="198"/>
      <c r="AP216" s="198"/>
      <c r="AQ216" s="198"/>
      <c r="AR216" s="198"/>
      <c r="AS216" s="198"/>
      <c r="AT216" s="198"/>
      <c r="AU216" s="198"/>
      <c r="AV216" s="198"/>
      <c r="AW216" s="198"/>
      <c r="AX216" s="198"/>
      <c r="AY216" s="198"/>
      <c r="AZ216" s="198"/>
      <c r="BA216" s="198"/>
      <c r="BB216" s="198"/>
      <c r="BC216" s="198"/>
      <c r="BD216" s="198"/>
      <c r="BE216" s="198"/>
      <c r="BF216" s="198"/>
      <c r="BG216" s="198"/>
      <c r="BH216" s="198"/>
      <c r="BI216" s="198"/>
      <c r="BJ216" s="198"/>
      <c r="BK216" s="198"/>
      <c r="BL216" s="198"/>
      <c r="BM216" s="198"/>
    </row>
    <row r="217" spans="2:65" ht="19">
      <c r="B217" s="198"/>
      <c r="C217" s="1665" t="s">
        <v>65</v>
      </c>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198"/>
      <c r="AK217" s="198"/>
      <c r="AL217" s="198"/>
      <c r="AM217" s="198"/>
      <c r="AN217" s="198"/>
      <c r="AO217" s="198"/>
      <c r="AP217" s="198"/>
      <c r="AQ217" s="198"/>
      <c r="AR217" s="198"/>
      <c r="AS217" s="198"/>
      <c r="AT217" s="198"/>
      <c r="AU217" s="198"/>
      <c r="AV217" s="198"/>
      <c r="AW217" s="198"/>
      <c r="AX217" s="198"/>
      <c r="AY217" s="198"/>
      <c r="AZ217" s="198"/>
      <c r="BA217" s="198"/>
      <c r="BB217" s="198"/>
      <c r="BC217" s="198"/>
      <c r="BD217" s="198"/>
      <c r="BE217" s="198"/>
      <c r="BF217" s="198"/>
      <c r="BG217" s="198"/>
      <c r="BH217" s="198"/>
      <c r="BI217" s="198"/>
      <c r="BJ217" s="198"/>
      <c r="BK217" s="198"/>
      <c r="BL217" s="198"/>
      <c r="BM217" s="198"/>
    </row>
    <row r="218" spans="2:65" ht="19">
      <c r="B218" s="198"/>
      <c r="C218" s="1665" t="s">
        <v>65</v>
      </c>
      <c r="D218" s="198"/>
      <c r="E218" s="198"/>
      <c r="F218" s="198"/>
      <c r="G218" s="198"/>
      <c r="H218" s="198"/>
      <c r="I218" s="198"/>
      <c r="J218" s="198"/>
      <c r="K218" s="198"/>
      <c r="L218" s="198"/>
      <c r="M218" s="198"/>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198"/>
      <c r="AK218" s="198"/>
      <c r="AL218" s="198"/>
      <c r="AM218" s="198"/>
      <c r="AN218" s="198"/>
      <c r="AO218" s="198"/>
      <c r="AP218" s="198"/>
      <c r="AQ218" s="198"/>
      <c r="AR218" s="198"/>
      <c r="AS218" s="198"/>
      <c r="AT218" s="198"/>
      <c r="AU218" s="198"/>
      <c r="AV218" s="198"/>
      <c r="AW218" s="198"/>
      <c r="AX218" s="198"/>
      <c r="AY218" s="198"/>
      <c r="AZ218" s="198"/>
      <c r="BA218" s="198"/>
      <c r="BB218" s="198"/>
      <c r="BC218" s="198"/>
      <c r="BD218" s="198"/>
      <c r="BE218" s="198"/>
      <c r="BF218" s="198"/>
      <c r="BG218" s="198"/>
      <c r="BH218" s="198"/>
      <c r="BI218" s="198"/>
      <c r="BJ218" s="198"/>
      <c r="BK218" s="198"/>
      <c r="BL218" s="198"/>
      <c r="BM218" s="198"/>
    </row>
    <row r="219" spans="2:65" ht="19">
      <c r="B219" s="198"/>
      <c r="C219" s="1665" t="s">
        <v>65</v>
      </c>
      <c r="D219" s="198"/>
      <c r="E219" s="198"/>
      <c r="F219" s="198"/>
      <c r="G219" s="198"/>
      <c r="H219" s="198"/>
      <c r="I219" s="198"/>
      <c r="J219" s="198"/>
      <c r="K219" s="198"/>
      <c r="L219" s="198"/>
      <c r="M219" s="198"/>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198"/>
      <c r="AK219" s="198"/>
      <c r="AL219" s="198"/>
      <c r="AM219" s="198"/>
      <c r="AN219" s="198"/>
      <c r="AO219" s="198"/>
      <c r="AP219" s="198"/>
      <c r="AQ219" s="198"/>
      <c r="AR219" s="198"/>
      <c r="AS219" s="198"/>
      <c r="AT219" s="198"/>
      <c r="AU219" s="198"/>
      <c r="AV219" s="198"/>
      <c r="AW219" s="198"/>
      <c r="AX219" s="198"/>
      <c r="AY219" s="198"/>
      <c r="AZ219" s="198"/>
      <c r="BA219" s="198"/>
      <c r="BB219" s="198"/>
      <c r="BC219" s="198"/>
      <c r="BD219" s="198"/>
      <c r="BE219" s="198"/>
      <c r="BF219" s="198"/>
      <c r="BG219" s="198"/>
      <c r="BH219" s="198"/>
      <c r="BI219" s="198"/>
      <c r="BJ219" s="198"/>
      <c r="BK219" s="198"/>
      <c r="BL219" s="198"/>
      <c r="BM219" s="198"/>
    </row>
    <row r="220" spans="2:65" ht="19">
      <c r="B220" s="198"/>
      <c r="C220" s="1665" t="s">
        <v>65</v>
      </c>
      <c r="D220" s="198"/>
      <c r="E220" s="198"/>
      <c r="F220" s="198"/>
      <c r="G220" s="198"/>
      <c r="H220" s="198"/>
      <c r="I220" s="198"/>
      <c r="J220" s="198"/>
      <c r="K220" s="198"/>
      <c r="L220" s="198"/>
      <c r="M220" s="198"/>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198"/>
      <c r="AK220" s="198"/>
      <c r="AL220" s="198"/>
      <c r="AM220" s="198"/>
      <c r="AN220" s="198"/>
      <c r="AO220" s="198"/>
      <c r="AP220" s="198"/>
      <c r="AQ220" s="198"/>
      <c r="AR220" s="198"/>
      <c r="AS220" s="198"/>
      <c r="AT220" s="198"/>
      <c r="AU220" s="198"/>
      <c r="AV220" s="198"/>
      <c r="AW220" s="198"/>
      <c r="AX220" s="198"/>
      <c r="AY220" s="198"/>
      <c r="AZ220" s="198"/>
      <c r="BA220" s="198"/>
      <c r="BB220" s="198"/>
      <c r="BC220" s="198"/>
      <c r="BD220" s="198"/>
      <c r="BE220" s="198"/>
      <c r="BF220" s="198"/>
      <c r="BG220" s="198"/>
      <c r="BH220" s="198"/>
      <c r="BI220" s="198"/>
      <c r="BJ220" s="198"/>
      <c r="BK220" s="198"/>
      <c r="BL220" s="198"/>
      <c r="BM220" s="198"/>
    </row>
    <row r="221" spans="2:65" ht="19">
      <c r="B221" s="198"/>
      <c r="C221" s="1665" t="s">
        <v>65</v>
      </c>
      <c r="D221" s="198"/>
      <c r="E221" s="198"/>
      <c r="F221" s="198"/>
      <c r="G221" s="198"/>
      <c r="H221" s="198"/>
      <c r="I221" s="198"/>
      <c r="J221" s="198"/>
      <c r="K221" s="198"/>
      <c r="L221" s="198"/>
      <c r="M221" s="198"/>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198"/>
      <c r="AK221" s="198"/>
      <c r="AL221" s="198"/>
      <c r="AM221" s="198"/>
      <c r="AN221" s="198"/>
      <c r="AO221" s="198"/>
      <c r="AP221" s="198"/>
      <c r="AQ221" s="198"/>
      <c r="AR221" s="198"/>
      <c r="AS221" s="198"/>
      <c r="AT221" s="198"/>
      <c r="AU221" s="198"/>
      <c r="AV221" s="198"/>
      <c r="AW221" s="198"/>
      <c r="AX221" s="198"/>
      <c r="AY221" s="198"/>
      <c r="AZ221" s="198"/>
      <c r="BA221" s="198"/>
      <c r="BB221" s="198"/>
      <c r="BC221" s="198"/>
      <c r="BD221" s="198"/>
      <c r="BE221" s="198"/>
      <c r="BF221" s="198"/>
      <c r="BG221" s="198"/>
      <c r="BH221" s="198"/>
      <c r="BI221" s="198"/>
      <c r="BJ221" s="198"/>
      <c r="BK221" s="198"/>
      <c r="BL221" s="198"/>
      <c r="BM221" s="198"/>
    </row>
    <row r="222" spans="2:65" ht="19">
      <c r="B222" s="198"/>
      <c r="C222" s="1665" t="s">
        <v>65</v>
      </c>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198"/>
      <c r="AK222" s="198"/>
      <c r="AL222" s="198"/>
      <c r="AM222" s="198"/>
      <c r="AN222" s="198"/>
      <c r="AO222" s="198"/>
      <c r="AP222" s="198"/>
      <c r="AQ222" s="198"/>
      <c r="AR222" s="198"/>
      <c r="AS222" s="198"/>
      <c r="AT222" s="198"/>
      <c r="AU222" s="198"/>
      <c r="AV222" s="198"/>
      <c r="AW222" s="198"/>
      <c r="AX222" s="198"/>
      <c r="AY222" s="198"/>
      <c r="AZ222" s="198"/>
      <c r="BA222" s="198"/>
      <c r="BB222" s="198"/>
      <c r="BC222" s="198"/>
      <c r="BD222" s="198"/>
      <c r="BE222" s="198"/>
      <c r="BF222" s="198"/>
      <c r="BG222" s="198"/>
      <c r="BH222" s="198"/>
      <c r="BI222" s="198"/>
      <c r="BJ222" s="198"/>
      <c r="BK222" s="198"/>
      <c r="BL222" s="198"/>
      <c r="BM222" s="198"/>
    </row>
    <row r="223" spans="2:65" ht="19">
      <c r="B223" s="198"/>
      <c r="C223" s="1665" t="s">
        <v>65</v>
      </c>
      <c r="D223" s="198"/>
      <c r="E223" s="198"/>
      <c r="F223" s="198"/>
      <c r="G223" s="198"/>
      <c r="H223" s="198"/>
      <c r="I223" s="198"/>
      <c r="J223" s="198"/>
      <c r="K223" s="198"/>
      <c r="L223" s="198"/>
      <c r="M223" s="198"/>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198"/>
      <c r="AK223" s="198"/>
      <c r="AL223" s="198"/>
      <c r="AM223" s="198"/>
      <c r="AN223" s="198"/>
      <c r="AO223" s="198"/>
      <c r="AP223" s="198"/>
      <c r="AQ223" s="198"/>
      <c r="AR223" s="198"/>
      <c r="AS223" s="198"/>
      <c r="AT223" s="198"/>
      <c r="AU223" s="198"/>
      <c r="AV223" s="198"/>
      <c r="AW223" s="198"/>
      <c r="AX223" s="198"/>
      <c r="AY223" s="1666">
        <f>当期実績!$D$2</f>
        <v>45474</v>
      </c>
      <c r="AZ223" s="1666">
        <f>当期実績!$E$2</f>
        <v>45505</v>
      </c>
      <c r="BA223" s="1666">
        <f>当期実績!$F$2</f>
        <v>45536</v>
      </c>
      <c r="BB223" s="1666">
        <f>当期実績!$G$2</f>
        <v>45566</v>
      </c>
      <c r="BC223" s="1666">
        <f>当期実績!$H$2</f>
        <v>45597</v>
      </c>
      <c r="BD223" s="1666">
        <f>当期実績!$I$2</f>
        <v>45627</v>
      </c>
      <c r="BE223" s="1666">
        <f>当期実績!$J$2</f>
        <v>45658</v>
      </c>
      <c r="BF223" s="1666">
        <f>当期実績!$K$2</f>
        <v>45689</v>
      </c>
      <c r="BG223" s="1666">
        <f>当期実績!$L$2</f>
        <v>45717</v>
      </c>
      <c r="BH223" s="1666">
        <f>当期実績!$M$2</f>
        <v>45748</v>
      </c>
      <c r="BI223" s="1666">
        <f>当期実績!$N$2</f>
        <v>45778</v>
      </c>
      <c r="BJ223" s="1666">
        <f>当期実績!$O$2</f>
        <v>45809</v>
      </c>
      <c r="BK223" s="1666" t="str">
        <f>当期実績!$P$2</f>
        <v>決算</v>
      </c>
      <c r="BL223" s="1666"/>
      <c r="BM223" s="1666"/>
    </row>
    <row r="224" spans="2:65" ht="19">
      <c r="B224" s="198"/>
      <c r="C224" s="1665" t="s">
        <v>65</v>
      </c>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198"/>
      <c r="AK224" s="198"/>
      <c r="AL224" s="198"/>
      <c r="AM224" s="198"/>
      <c r="AN224" s="198"/>
      <c r="AO224" s="198"/>
      <c r="AP224" s="198"/>
      <c r="AQ224" s="198"/>
      <c r="AR224" s="198"/>
      <c r="AS224" s="198"/>
      <c r="AT224" s="198"/>
      <c r="AU224" s="198"/>
      <c r="AV224" s="198"/>
      <c r="AW224" s="198"/>
      <c r="AX224" s="1667" t="s">
        <v>324</v>
      </c>
      <c r="AY224" s="684">
        <f>当期計画!D14</f>
        <v>0</v>
      </c>
      <c r="AZ224" s="684">
        <f>当期計画!E14</f>
        <v>0</v>
      </c>
      <c r="BA224" s="684">
        <f>当期計画!F14</f>
        <v>0</v>
      </c>
      <c r="BB224" s="684">
        <f>当期計画!G14</f>
        <v>0</v>
      </c>
      <c r="BC224" s="684">
        <f>当期計画!H14</f>
        <v>0</v>
      </c>
      <c r="BD224" s="684">
        <f>当期計画!I14</f>
        <v>0</v>
      </c>
      <c r="BE224" s="684">
        <f>当期計画!J14</f>
        <v>0</v>
      </c>
      <c r="BF224" s="684">
        <f>当期計画!K14</f>
        <v>0</v>
      </c>
      <c r="BG224" s="684">
        <f>当期計画!L14</f>
        <v>0</v>
      </c>
      <c r="BH224" s="684">
        <f>当期計画!M14</f>
        <v>0</v>
      </c>
      <c r="BI224" s="684">
        <f>当期計画!N14</f>
        <v>0</v>
      </c>
      <c r="BJ224" s="684">
        <f>当期計画!O14</f>
        <v>0</v>
      </c>
      <c r="BK224" s="684">
        <f>当期計画!P14</f>
        <v>0</v>
      </c>
      <c r="BL224" s="1667" t="s">
        <v>309</v>
      </c>
      <c r="BM224" s="684">
        <f>D15</f>
        <v>0</v>
      </c>
    </row>
    <row r="225" spans="2:65" ht="19">
      <c r="B225" s="198"/>
      <c r="C225" s="1665" t="s">
        <v>65</v>
      </c>
      <c r="D225" s="198"/>
      <c r="E225" s="198"/>
      <c r="F225" s="198"/>
      <c r="G225" s="198"/>
      <c r="H225" s="198"/>
      <c r="I225" s="198"/>
      <c r="J225" s="198"/>
      <c r="K225" s="198"/>
      <c r="L225" s="198"/>
      <c r="M225" s="198"/>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198"/>
      <c r="AK225" s="198"/>
      <c r="AL225" s="198"/>
      <c r="AM225" s="198"/>
      <c r="AN225" s="198"/>
      <c r="AO225" s="198"/>
      <c r="AP225" s="198"/>
      <c r="AQ225" s="198"/>
      <c r="AR225" s="198"/>
      <c r="AS225" s="198"/>
      <c r="AT225" s="198"/>
      <c r="AU225" s="198"/>
      <c r="AV225" s="198"/>
      <c r="AW225" s="198"/>
      <c r="AX225" s="198" t="s">
        <v>310</v>
      </c>
      <c r="AY225" s="684">
        <f>当期実績!D14</f>
        <v>0</v>
      </c>
      <c r="AZ225" s="684">
        <f>当期実績!E14</f>
        <v>0</v>
      </c>
      <c r="BA225" s="684">
        <f>当期実績!F14</f>
        <v>0</v>
      </c>
      <c r="BB225" s="684">
        <f>当期実績!G14</f>
        <v>0</v>
      </c>
      <c r="BC225" s="684">
        <f>当期実績!H14</f>
        <v>0</v>
      </c>
      <c r="BD225" s="684">
        <f>当期実績!I14</f>
        <v>0</v>
      </c>
      <c r="BE225" s="684">
        <f>当期実績!J14</f>
        <v>0</v>
      </c>
      <c r="BF225" s="684">
        <f>当期実績!K14</f>
        <v>0</v>
      </c>
      <c r="BG225" s="684">
        <f>当期実績!L14</f>
        <v>0</v>
      </c>
      <c r="BH225" s="684">
        <f>当期実績!M14</f>
        <v>0</v>
      </c>
      <c r="BI225" s="684">
        <f>当期実績!N14</f>
        <v>0</v>
      </c>
      <c r="BJ225" s="684">
        <f>当期実績!O14</f>
        <v>0</v>
      </c>
      <c r="BK225" s="684">
        <f>当期実績!P14</f>
        <v>0</v>
      </c>
      <c r="BL225" s="198" t="s">
        <v>310</v>
      </c>
      <c r="BM225" s="684">
        <f>E15</f>
        <v>0</v>
      </c>
    </row>
    <row r="226" spans="2:65" ht="19">
      <c r="C226" s="1665" t="s">
        <v>65</v>
      </c>
      <c r="D226" s="198"/>
      <c r="E226" s="198"/>
      <c r="F226" s="198"/>
      <c r="G226" s="198"/>
      <c r="H226" s="198"/>
      <c r="I226" s="198"/>
      <c r="J226" s="198"/>
      <c r="K226" s="198"/>
      <c r="L226" s="198"/>
      <c r="M226" s="198"/>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198"/>
      <c r="AK226" s="198"/>
      <c r="AL226" s="198"/>
      <c r="AM226" s="198"/>
      <c r="AN226" s="198"/>
      <c r="AO226" s="198"/>
      <c r="AP226" s="198"/>
      <c r="AQ226" s="198"/>
      <c r="AR226" s="198"/>
      <c r="AS226" s="198"/>
      <c r="AT226" s="198"/>
      <c r="AU226" s="198"/>
      <c r="AV226" s="198"/>
      <c r="AW226" s="198"/>
      <c r="AX226" s="198"/>
      <c r="AY226" s="198"/>
      <c r="AZ226" s="198"/>
      <c r="BA226" s="198"/>
      <c r="BB226" s="198"/>
      <c r="BC226" s="198"/>
      <c r="BD226" s="198"/>
      <c r="BE226" s="198"/>
      <c r="BF226" s="198"/>
      <c r="BG226" s="198"/>
      <c r="BH226" s="198"/>
      <c r="BI226" s="198"/>
      <c r="BJ226" s="198"/>
      <c r="BK226" s="198"/>
      <c r="BL226" s="198"/>
      <c r="BM226" s="198"/>
    </row>
    <row r="227" spans="2:65" ht="19">
      <c r="C227" s="1665" t="s">
        <v>65</v>
      </c>
      <c r="D227" s="198"/>
      <c r="E227" s="198"/>
      <c r="F227" s="198"/>
      <c r="G227" s="198"/>
      <c r="H227" s="198"/>
      <c r="I227" s="198"/>
      <c r="J227" s="198"/>
      <c r="K227" s="198"/>
      <c r="L227" s="198"/>
      <c r="M227" s="198"/>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198"/>
      <c r="AK227" s="198"/>
      <c r="AL227" s="198"/>
      <c r="AM227" s="198"/>
      <c r="AN227" s="198"/>
      <c r="AO227" s="198"/>
      <c r="AP227" s="198"/>
      <c r="AQ227" s="198"/>
      <c r="AR227" s="198"/>
      <c r="AS227" s="198"/>
      <c r="AT227" s="198"/>
      <c r="AU227" s="198"/>
      <c r="AV227" s="198"/>
      <c r="AW227" s="198"/>
      <c r="AX227" s="198"/>
      <c r="AY227" s="1666">
        <f>当期実績!$D$2</f>
        <v>45474</v>
      </c>
      <c r="AZ227" s="1666">
        <f>当期実績!$E$2</f>
        <v>45505</v>
      </c>
      <c r="BA227" s="1666">
        <f>当期実績!$F$2</f>
        <v>45536</v>
      </c>
      <c r="BB227" s="1666">
        <f>当期実績!$G$2</f>
        <v>45566</v>
      </c>
      <c r="BC227" s="1666">
        <f>当期実績!$H$2</f>
        <v>45597</v>
      </c>
      <c r="BD227" s="1666">
        <f>当期実績!$I$2</f>
        <v>45627</v>
      </c>
      <c r="BE227" s="1666">
        <f>当期実績!$J$2</f>
        <v>45658</v>
      </c>
      <c r="BF227" s="1666">
        <f>当期実績!$K$2</f>
        <v>45689</v>
      </c>
      <c r="BG227" s="1666">
        <f>当期実績!$L$2</f>
        <v>45717</v>
      </c>
      <c r="BH227" s="1666">
        <f>当期実績!$M$2</f>
        <v>45748</v>
      </c>
      <c r="BI227" s="1666">
        <f>当期実績!$N$2</f>
        <v>45778</v>
      </c>
      <c r="BJ227" s="1666">
        <f>当期実績!$O$2</f>
        <v>45809</v>
      </c>
      <c r="BK227" s="1666" t="str">
        <f>当期実績!$P$2</f>
        <v>決算</v>
      </c>
      <c r="BL227" s="198"/>
      <c r="BM227" s="198"/>
    </row>
    <row r="228" spans="2:65" ht="19">
      <c r="C228" s="1665" t="s">
        <v>65</v>
      </c>
      <c r="D228" s="198"/>
      <c r="E228" s="198"/>
      <c r="F228" s="198"/>
      <c r="G228" s="198"/>
      <c r="H228" s="198"/>
      <c r="I228" s="198"/>
      <c r="J228" s="198"/>
      <c r="K228" s="198"/>
      <c r="L228" s="198"/>
      <c r="M228" s="198"/>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198"/>
      <c r="AK228" s="198"/>
      <c r="AL228" s="198"/>
      <c r="AM228" s="198"/>
      <c r="AN228" s="198"/>
      <c r="AO228" s="198"/>
      <c r="AP228" s="198"/>
      <c r="AQ228" s="198"/>
      <c r="AR228" s="198"/>
      <c r="AS228" s="198"/>
      <c r="AT228" s="198"/>
      <c r="AU228" s="198"/>
      <c r="AV228" s="198"/>
      <c r="AW228" s="198"/>
      <c r="AX228" s="198" t="s">
        <v>325</v>
      </c>
      <c r="AY228" s="1668">
        <f>当期計画!D33</f>
        <v>0</v>
      </c>
      <c r="AZ228" s="1668">
        <f>当期計画!E33</f>
        <v>0</v>
      </c>
      <c r="BA228" s="1668">
        <f>当期計画!F33</f>
        <v>0</v>
      </c>
      <c r="BB228" s="1668">
        <f>当期計画!G33</f>
        <v>0</v>
      </c>
      <c r="BC228" s="1668">
        <f>当期計画!H33</f>
        <v>0</v>
      </c>
      <c r="BD228" s="1668">
        <f>当期計画!I33</f>
        <v>0</v>
      </c>
      <c r="BE228" s="1668">
        <f>当期計画!J33</f>
        <v>0</v>
      </c>
      <c r="BF228" s="1668">
        <f>当期計画!K33</f>
        <v>0</v>
      </c>
      <c r="BG228" s="1668">
        <f>当期計画!L33</f>
        <v>0</v>
      </c>
      <c r="BH228" s="1668">
        <f>当期計画!M33</f>
        <v>0</v>
      </c>
      <c r="BI228" s="1668">
        <f>当期計画!N33</f>
        <v>0</v>
      </c>
      <c r="BJ228" s="1668">
        <f>当期計画!O33</f>
        <v>0</v>
      </c>
      <c r="BK228" s="198">
        <f>前期実績!P33</f>
        <v>0</v>
      </c>
      <c r="BL228" s="198" t="s">
        <v>226</v>
      </c>
      <c r="BM228" s="1669">
        <f>D34</f>
        <v>0</v>
      </c>
    </row>
    <row r="229" spans="2:65" ht="19">
      <c r="C229" s="1665" t="s">
        <v>65</v>
      </c>
      <c r="D229" s="198"/>
      <c r="E229" s="198"/>
      <c r="F229" s="198"/>
      <c r="G229" s="198"/>
      <c r="H229" s="198"/>
      <c r="I229" s="198"/>
      <c r="J229" s="198"/>
      <c r="K229" s="198"/>
      <c r="L229" s="198"/>
      <c r="M229" s="198"/>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198"/>
      <c r="AK229" s="198"/>
      <c r="AL229" s="198"/>
      <c r="AM229" s="198"/>
      <c r="AN229" s="198"/>
      <c r="AO229" s="198"/>
      <c r="AP229" s="198"/>
      <c r="AQ229" s="198"/>
      <c r="AR229" s="198"/>
      <c r="AS229" s="198"/>
      <c r="AT229" s="198"/>
      <c r="AU229" s="198"/>
      <c r="AV229" s="198"/>
      <c r="AW229" s="198"/>
      <c r="AX229" s="198" t="s">
        <v>312</v>
      </c>
      <c r="AY229" s="1668">
        <f>当期実績!D33</f>
        <v>0</v>
      </c>
      <c r="AZ229" s="1668">
        <f>当期実績!E33</f>
        <v>0</v>
      </c>
      <c r="BA229" s="1668">
        <f>当期実績!F33</f>
        <v>0</v>
      </c>
      <c r="BB229" s="1668">
        <f>当期実績!G33</f>
        <v>0</v>
      </c>
      <c r="BC229" s="1668">
        <f>当期実績!H33</f>
        <v>0</v>
      </c>
      <c r="BD229" s="1668">
        <f>当期実績!I33</f>
        <v>0</v>
      </c>
      <c r="BE229" s="1668">
        <f>当期実績!J33</f>
        <v>0</v>
      </c>
      <c r="BF229" s="1668">
        <f>当期実績!K33</f>
        <v>0</v>
      </c>
      <c r="BG229" s="1668">
        <f>当期実績!L33</f>
        <v>0</v>
      </c>
      <c r="BH229" s="1668">
        <f>当期実績!M33</f>
        <v>0</v>
      </c>
      <c r="BI229" s="1668">
        <f>当期実績!N33</f>
        <v>0</v>
      </c>
      <c r="BJ229" s="1668">
        <f>当期実績!O33</f>
        <v>0</v>
      </c>
      <c r="BK229" s="1668">
        <f>当期実績!P33</f>
        <v>0</v>
      </c>
      <c r="BL229" s="198" t="s">
        <v>144</v>
      </c>
      <c r="BM229" s="1669">
        <f>E34</f>
        <v>0</v>
      </c>
    </row>
    <row r="230" spans="2:65" ht="19">
      <c r="C230" s="1665" t="s">
        <v>65</v>
      </c>
      <c r="D230" s="198"/>
      <c r="E230" s="198"/>
      <c r="F230" s="198"/>
      <c r="G230" s="198"/>
      <c r="H230" s="198"/>
      <c r="I230" s="198"/>
      <c r="J230" s="198"/>
      <c r="K230" s="198"/>
      <c r="L230" s="198"/>
      <c r="M230" s="198"/>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198"/>
      <c r="AK230" s="198"/>
      <c r="AL230" s="198"/>
      <c r="AM230" s="198"/>
      <c r="AN230" s="198"/>
      <c r="AO230" s="198"/>
      <c r="AP230" s="198"/>
      <c r="AQ230" s="198"/>
      <c r="AR230" s="198"/>
      <c r="AS230" s="198"/>
      <c r="AT230" s="198"/>
      <c r="AU230" s="198"/>
      <c r="AV230" s="198"/>
      <c r="AW230" s="198"/>
      <c r="AX230" s="198"/>
      <c r="AY230" s="198"/>
      <c r="AZ230" s="198"/>
      <c r="BA230" s="198"/>
      <c r="BB230" s="198"/>
      <c r="BC230" s="198"/>
      <c r="BD230" s="198"/>
      <c r="BE230" s="198"/>
      <c r="BF230" s="198"/>
      <c r="BG230" s="198"/>
      <c r="BH230" s="198"/>
      <c r="BI230" s="198"/>
      <c r="BJ230" s="198"/>
      <c r="BK230" s="198"/>
      <c r="BL230" s="198"/>
      <c r="BM230" s="198"/>
    </row>
    <row r="231" spans="2:65" ht="19">
      <c r="C231" s="1665" t="s">
        <v>65</v>
      </c>
      <c r="D231" s="198"/>
      <c r="E231" s="198"/>
      <c r="F231" s="198"/>
      <c r="G231" s="198"/>
      <c r="H231" s="198"/>
      <c r="I231" s="198"/>
      <c r="J231" s="198"/>
      <c r="K231" s="198"/>
      <c r="L231" s="198"/>
      <c r="M231" s="198"/>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198"/>
      <c r="AK231" s="198"/>
      <c r="AL231" s="198"/>
      <c r="AM231" s="198"/>
      <c r="AN231" s="198"/>
      <c r="AO231" s="198"/>
      <c r="AP231" s="198"/>
      <c r="AQ231" s="198"/>
      <c r="AR231" s="198"/>
      <c r="AS231" s="198"/>
      <c r="AT231" s="198"/>
      <c r="AU231" s="198"/>
      <c r="AV231" s="198"/>
      <c r="AW231" s="198"/>
      <c r="AX231" s="198"/>
      <c r="AY231" s="1666">
        <f>当期実績!$D$2</f>
        <v>45474</v>
      </c>
      <c r="AZ231" s="1666">
        <f>当期実績!$E$2</f>
        <v>45505</v>
      </c>
      <c r="BA231" s="1666">
        <f>当期実績!$F$2</f>
        <v>45536</v>
      </c>
      <c r="BB231" s="1666">
        <f>当期実績!$G$2</f>
        <v>45566</v>
      </c>
      <c r="BC231" s="1666">
        <f>当期実績!$H$2</f>
        <v>45597</v>
      </c>
      <c r="BD231" s="1666">
        <f>当期実績!$I$2</f>
        <v>45627</v>
      </c>
      <c r="BE231" s="1666">
        <f>当期実績!$J$2</f>
        <v>45658</v>
      </c>
      <c r="BF231" s="1666">
        <f>当期実績!$K$2</f>
        <v>45689</v>
      </c>
      <c r="BG231" s="1666">
        <f>当期実績!$L$2</f>
        <v>45717</v>
      </c>
      <c r="BH231" s="1666">
        <f>当期実績!$M$2</f>
        <v>45748</v>
      </c>
      <c r="BI231" s="1666">
        <f>当期実績!$N$2</f>
        <v>45778</v>
      </c>
      <c r="BJ231" s="1666">
        <f>当期実績!$O$2</f>
        <v>45809</v>
      </c>
      <c r="BK231" s="1666" t="str">
        <f>当期実績!$P$2</f>
        <v>決算</v>
      </c>
      <c r="BL231" s="198"/>
      <c r="BM231" s="198"/>
    </row>
    <row r="232" spans="2:65" ht="19">
      <c r="C232" s="1665" t="s">
        <v>65</v>
      </c>
      <c r="D232" s="198"/>
      <c r="E232" s="198"/>
      <c r="F232" s="198"/>
      <c r="G232" s="198"/>
      <c r="H232" s="198"/>
      <c r="I232" s="198"/>
      <c r="J232" s="198"/>
      <c r="K232" s="198"/>
      <c r="L232" s="198"/>
      <c r="M232" s="198"/>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198"/>
      <c r="AK232" s="198"/>
      <c r="AL232" s="198"/>
      <c r="AM232" s="198"/>
      <c r="AN232" s="198"/>
      <c r="AO232" s="198"/>
      <c r="AP232" s="198"/>
      <c r="AQ232" s="198"/>
      <c r="AR232" s="198"/>
      <c r="AS232" s="198"/>
      <c r="AT232" s="198"/>
      <c r="AU232" s="198"/>
      <c r="AV232" s="198"/>
      <c r="AW232" s="198"/>
      <c r="AX232" s="198" t="s">
        <v>326</v>
      </c>
      <c r="AY232" s="684">
        <f>当期計画!D45</f>
        <v>0</v>
      </c>
      <c r="AZ232" s="684">
        <f>当期計画!E45</f>
        <v>0</v>
      </c>
      <c r="BA232" s="684">
        <f>当期計画!F45</f>
        <v>0</v>
      </c>
      <c r="BB232" s="684">
        <f>当期計画!G45</f>
        <v>0</v>
      </c>
      <c r="BC232" s="684">
        <f>当期計画!H45</f>
        <v>0</v>
      </c>
      <c r="BD232" s="684">
        <f>当期計画!I45</f>
        <v>0</v>
      </c>
      <c r="BE232" s="684">
        <f>当期計画!J45</f>
        <v>0</v>
      </c>
      <c r="BF232" s="684">
        <f>当期計画!K45</f>
        <v>0</v>
      </c>
      <c r="BG232" s="684">
        <f>当期計画!L45</f>
        <v>0</v>
      </c>
      <c r="BH232" s="684">
        <f>当期計画!M45</f>
        <v>0</v>
      </c>
      <c r="BI232" s="684">
        <f>当期計画!N45</f>
        <v>0</v>
      </c>
      <c r="BJ232" s="684">
        <f>当期計画!O45</f>
        <v>0</v>
      </c>
      <c r="BK232" s="684">
        <f>当期計画!P45</f>
        <v>0</v>
      </c>
      <c r="BL232" s="198" t="s">
        <v>326</v>
      </c>
      <c r="BM232" s="684">
        <f>D46</f>
        <v>0</v>
      </c>
    </row>
    <row r="233" spans="2:65" ht="19">
      <c r="C233" s="1665" t="s">
        <v>65</v>
      </c>
      <c r="D233" s="198"/>
      <c r="E233" s="198"/>
      <c r="F233" s="198"/>
      <c r="G233" s="198"/>
      <c r="H233" s="198"/>
      <c r="I233" s="198"/>
      <c r="J233" s="198"/>
      <c r="K233" s="198"/>
      <c r="L233" s="198"/>
      <c r="M233" s="198"/>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198"/>
      <c r="AK233" s="198"/>
      <c r="AL233" s="198"/>
      <c r="AM233" s="198"/>
      <c r="AN233" s="198"/>
      <c r="AO233" s="198"/>
      <c r="AP233" s="198"/>
      <c r="AQ233" s="198"/>
      <c r="AR233" s="198"/>
      <c r="AS233" s="198"/>
      <c r="AT233" s="198"/>
      <c r="AU233" s="198"/>
      <c r="AV233" s="198"/>
      <c r="AW233" s="198"/>
      <c r="AX233" s="198" t="s">
        <v>313</v>
      </c>
      <c r="AY233" s="684">
        <f>当期実績!D45</f>
        <v>0</v>
      </c>
      <c r="AZ233" s="684">
        <f>当期実績!E45</f>
        <v>0</v>
      </c>
      <c r="BA233" s="684">
        <f>当期実績!F45</f>
        <v>0</v>
      </c>
      <c r="BB233" s="684">
        <f>当期実績!G45</f>
        <v>0</v>
      </c>
      <c r="BC233" s="684">
        <f>当期実績!H45</f>
        <v>0</v>
      </c>
      <c r="BD233" s="684">
        <f>当期実績!I45</f>
        <v>0</v>
      </c>
      <c r="BE233" s="684">
        <f>当期実績!J45</f>
        <v>0</v>
      </c>
      <c r="BF233" s="684">
        <f>当期実績!K45</f>
        <v>0</v>
      </c>
      <c r="BG233" s="684">
        <f>当期実績!L45</f>
        <v>0</v>
      </c>
      <c r="BH233" s="684">
        <f>当期実績!M45</f>
        <v>0</v>
      </c>
      <c r="BI233" s="684">
        <f>当期実績!N45</f>
        <v>0</v>
      </c>
      <c r="BJ233" s="684">
        <f>当期実績!O45</f>
        <v>0</v>
      </c>
      <c r="BK233" s="684">
        <f>当期実績!P45</f>
        <v>0</v>
      </c>
      <c r="BL233" s="198" t="s">
        <v>313</v>
      </c>
      <c r="BM233" s="684">
        <f>E46</f>
        <v>0</v>
      </c>
    </row>
    <row r="234" spans="2:65" ht="19">
      <c r="C234" s="1665" t="s">
        <v>65</v>
      </c>
      <c r="D234" s="198"/>
      <c r="E234" s="198"/>
      <c r="F234" s="198"/>
      <c r="G234" s="198"/>
      <c r="H234" s="198"/>
      <c r="I234" s="198"/>
      <c r="J234" s="198"/>
      <c r="K234" s="198"/>
      <c r="L234" s="198"/>
      <c r="M234" s="198"/>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198"/>
      <c r="AK234" s="198"/>
      <c r="AL234" s="198"/>
      <c r="AM234" s="198"/>
      <c r="AN234" s="198"/>
      <c r="AO234" s="198"/>
      <c r="AP234" s="198"/>
      <c r="AQ234" s="198"/>
      <c r="AR234" s="198"/>
      <c r="AS234" s="198"/>
      <c r="AT234" s="198"/>
      <c r="AU234" s="198"/>
      <c r="AV234" s="198"/>
      <c r="AW234" s="198"/>
      <c r="AX234" s="198"/>
      <c r="AY234" s="1666"/>
      <c r="AZ234" s="1666"/>
      <c r="BA234" s="1666"/>
      <c r="BB234" s="1666"/>
      <c r="BC234" s="1666"/>
      <c r="BD234" s="1666"/>
      <c r="BE234" s="1666"/>
      <c r="BF234" s="1666"/>
      <c r="BG234" s="1666"/>
      <c r="BH234" s="1666"/>
      <c r="BI234" s="1666"/>
      <c r="BJ234" s="1666"/>
      <c r="BK234" s="1666"/>
      <c r="BL234" s="198"/>
      <c r="BM234" s="198"/>
    </row>
    <row r="235" spans="2:65" ht="19">
      <c r="C235" s="1665" t="s">
        <v>65</v>
      </c>
      <c r="D235" s="198"/>
      <c r="E235" s="198"/>
      <c r="F235" s="198"/>
      <c r="G235" s="198"/>
      <c r="H235" s="198"/>
      <c r="I235" s="198"/>
      <c r="J235" s="198"/>
      <c r="K235" s="198"/>
      <c r="L235" s="198"/>
      <c r="M235" s="198"/>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198"/>
      <c r="AK235" s="198"/>
      <c r="AL235" s="198"/>
      <c r="AM235" s="198"/>
      <c r="AN235" s="198"/>
      <c r="AO235" s="198"/>
      <c r="AP235" s="198"/>
      <c r="AQ235" s="198"/>
      <c r="AR235" s="198"/>
      <c r="AS235" s="198"/>
      <c r="AT235" s="198"/>
      <c r="AU235" s="198"/>
      <c r="AV235" s="198"/>
      <c r="AW235" s="198"/>
      <c r="AX235" s="198"/>
      <c r="AY235" s="1666">
        <f>当期実績!$D$2</f>
        <v>45474</v>
      </c>
      <c r="AZ235" s="1666">
        <f>当期実績!$E$2</f>
        <v>45505</v>
      </c>
      <c r="BA235" s="1666">
        <f>当期実績!$F$2</f>
        <v>45536</v>
      </c>
      <c r="BB235" s="1666">
        <f>当期実績!$G$2</f>
        <v>45566</v>
      </c>
      <c r="BC235" s="1666">
        <f>当期実績!$H$2</f>
        <v>45597</v>
      </c>
      <c r="BD235" s="1666">
        <f>当期実績!$I$2</f>
        <v>45627</v>
      </c>
      <c r="BE235" s="1666">
        <f>当期実績!$J$2</f>
        <v>45658</v>
      </c>
      <c r="BF235" s="1666">
        <f>当期実績!$K$2</f>
        <v>45689</v>
      </c>
      <c r="BG235" s="1666">
        <f>当期実績!$L$2</f>
        <v>45717</v>
      </c>
      <c r="BH235" s="1666">
        <f>当期実績!$M$2</f>
        <v>45748</v>
      </c>
      <c r="BI235" s="1666">
        <f>当期実績!$N$2</f>
        <v>45778</v>
      </c>
      <c r="BJ235" s="1666">
        <f>当期実績!$O$2</f>
        <v>45809</v>
      </c>
      <c r="BK235" s="1666" t="str">
        <f>当期実績!$P$2</f>
        <v>決算</v>
      </c>
      <c r="BL235" s="198"/>
      <c r="BM235" s="198"/>
    </row>
    <row r="236" spans="2:65" ht="19">
      <c r="C236" s="1665" t="s">
        <v>65</v>
      </c>
      <c r="D236" s="198"/>
      <c r="E236" s="198"/>
      <c r="F236" s="198"/>
      <c r="G236" s="198"/>
      <c r="H236" s="198"/>
      <c r="I236" s="198"/>
      <c r="J236" s="198"/>
      <c r="K236" s="198"/>
      <c r="L236" s="198"/>
      <c r="M236" s="198"/>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198"/>
      <c r="AK236" s="198"/>
      <c r="AL236" s="198"/>
      <c r="AM236" s="198"/>
      <c r="AN236" s="198"/>
      <c r="AO236" s="198"/>
      <c r="AP236" s="198"/>
      <c r="AQ236" s="198"/>
      <c r="AR236" s="198"/>
      <c r="AS236" s="198"/>
      <c r="AT236" s="198"/>
      <c r="AU236" s="198"/>
      <c r="AV236" s="198"/>
      <c r="AW236" s="198"/>
      <c r="AX236" s="198" t="s">
        <v>327</v>
      </c>
      <c r="AY236" s="684">
        <f>当期計画!D82</f>
        <v>0</v>
      </c>
      <c r="AZ236" s="684">
        <f>当期計画!E82</f>
        <v>0</v>
      </c>
      <c r="BA236" s="684">
        <f>当期計画!F82</f>
        <v>0</v>
      </c>
      <c r="BB236" s="684">
        <f>当期計画!G82</f>
        <v>0</v>
      </c>
      <c r="BC236" s="684">
        <f>当期計画!H82</f>
        <v>0</v>
      </c>
      <c r="BD236" s="684">
        <f>当期計画!I82</f>
        <v>0</v>
      </c>
      <c r="BE236" s="684">
        <f>当期計画!J82</f>
        <v>0</v>
      </c>
      <c r="BF236" s="684">
        <f>当期計画!K82</f>
        <v>0</v>
      </c>
      <c r="BG236" s="684">
        <f>当期計画!L82</f>
        <v>0</v>
      </c>
      <c r="BH236" s="684">
        <f>当期計画!M82</f>
        <v>0</v>
      </c>
      <c r="BI236" s="684">
        <f>当期計画!N82</f>
        <v>0</v>
      </c>
      <c r="BJ236" s="684">
        <f>当期計画!O82</f>
        <v>0</v>
      </c>
      <c r="BK236" s="684">
        <f>当期計画!P82</f>
        <v>0</v>
      </c>
      <c r="BL236" s="198" t="s">
        <v>226</v>
      </c>
      <c r="BM236" s="684">
        <f>D83</f>
        <v>0</v>
      </c>
    </row>
    <row r="237" spans="2:65" ht="19">
      <c r="C237" s="1665" t="s">
        <v>65</v>
      </c>
      <c r="D237" s="198"/>
      <c r="E237" s="198"/>
      <c r="F237" s="198"/>
      <c r="G237" s="198"/>
      <c r="H237" s="198"/>
      <c r="I237" s="198"/>
      <c r="J237" s="198"/>
      <c r="K237" s="198"/>
      <c r="L237" s="198"/>
      <c r="M237" s="198"/>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198"/>
      <c r="AK237" s="198"/>
      <c r="AL237" s="198"/>
      <c r="AM237" s="198"/>
      <c r="AN237" s="198"/>
      <c r="AO237" s="198"/>
      <c r="AP237" s="198"/>
      <c r="AQ237" s="198"/>
      <c r="AR237" s="198"/>
      <c r="AS237" s="198"/>
      <c r="AT237" s="198"/>
      <c r="AU237" s="198"/>
      <c r="AV237" s="198"/>
      <c r="AW237" s="198"/>
      <c r="AX237" s="198" t="s">
        <v>315</v>
      </c>
      <c r="AY237" s="684">
        <f>当期実績!D82</f>
        <v>0</v>
      </c>
      <c r="AZ237" s="684">
        <f>当期実績!E82</f>
        <v>0</v>
      </c>
      <c r="BA237" s="684">
        <f>当期実績!F82</f>
        <v>0</v>
      </c>
      <c r="BB237" s="684">
        <f>当期実績!G82</f>
        <v>0</v>
      </c>
      <c r="BC237" s="684">
        <f>当期実績!H82</f>
        <v>0</v>
      </c>
      <c r="BD237" s="684">
        <f>当期実績!I82</f>
        <v>0</v>
      </c>
      <c r="BE237" s="684">
        <f>当期実績!J82</f>
        <v>0</v>
      </c>
      <c r="BF237" s="684">
        <f>当期実績!K82</f>
        <v>0</v>
      </c>
      <c r="BG237" s="684">
        <f>当期実績!L82</f>
        <v>0</v>
      </c>
      <c r="BH237" s="684">
        <f>当期実績!M82</f>
        <v>0</v>
      </c>
      <c r="BI237" s="684">
        <f>当期実績!N82</f>
        <v>0</v>
      </c>
      <c r="BJ237" s="684">
        <f>当期実績!O82</f>
        <v>0</v>
      </c>
      <c r="BK237" s="684">
        <f>当期実績!P82</f>
        <v>0</v>
      </c>
      <c r="BL237" s="198" t="s">
        <v>144</v>
      </c>
      <c r="BM237" s="684">
        <f>E83</f>
        <v>0</v>
      </c>
    </row>
    <row r="238" spans="2:65" ht="19">
      <c r="C238" s="1665" t="s">
        <v>65</v>
      </c>
      <c r="D238" s="198"/>
      <c r="E238" s="198"/>
      <c r="F238" s="198"/>
      <c r="G238" s="198"/>
      <c r="H238" s="198"/>
      <c r="I238" s="198"/>
      <c r="J238" s="198"/>
      <c r="K238" s="198"/>
      <c r="L238" s="198"/>
      <c r="M238" s="198"/>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198"/>
      <c r="AK238" s="198"/>
      <c r="AL238" s="198"/>
      <c r="AM238" s="198"/>
      <c r="AN238" s="198"/>
      <c r="AO238" s="198"/>
      <c r="AP238" s="198"/>
      <c r="AQ238" s="198"/>
      <c r="AR238" s="198"/>
      <c r="AS238" s="198"/>
      <c r="AT238" s="198"/>
      <c r="AU238" s="198"/>
      <c r="AV238" s="198"/>
      <c r="AW238" s="198"/>
      <c r="AX238" s="198"/>
      <c r="AY238" s="198"/>
      <c r="AZ238" s="198"/>
      <c r="BA238" s="198"/>
      <c r="BB238" s="198"/>
      <c r="BC238" s="198"/>
      <c r="BD238" s="198"/>
      <c r="BE238" s="198"/>
      <c r="BF238" s="198"/>
      <c r="BG238" s="198"/>
      <c r="BH238" s="198"/>
      <c r="BI238" s="198"/>
      <c r="BJ238" s="198"/>
      <c r="BK238" s="198"/>
      <c r="BL238" s="198"/>
      <c r="BM238" s="198"/>
    </row>
    <row r="239" spans="2:65" ht="19">
      <c r="C239" s="1665" t="s">
        <v>65</v>
      </c>
      <c r="D239" s="198"/>
      <c r="E239" s="198"/>
      <c r="F239" s="198"/>
      <c r="G239" s="198"/>
      <c r="H239" s="198"/>
      <c r="I239" s="198"/>
      <c r="J239" s="198"/>
      <c r="K239" s="198"/>
      <c r="L239" s="198"/>
      <c r="M239" s="198"/>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198"/>
      <c r="AK239" s="198"/>
      <c r="AL239" s="198"/>
      <c r="AM239" s="198"/>
      <c r="AN239" s="198"/>
      <c r="AO239" s="198"/>
      <c r="AP239" s="198"/>
      <c r="AQ239" s="198"/>
      <c r="AR239" s="198"/>
      <c r="AS239" s="198"/>
      <c r="AT239" s="198"/>
      <c r="AU239" s="198"/>
      <c r="AV239" s="198"/>
      <c r="AW239" s="198"/>
      <c r="AX239" s="198"/>
      <c r="AY239" s="1666">
        <f>当期実績!$D$2</f>
        <v>45474</v>
      </c>
      <c r="AZ239" s="1666">
        <f>当期実績!$E$2</f>
        <v>45505</v>
      </c>
      <c r="BA239" s="1666">
        <f>当期実績!$F$2</f>
        <v>45536</v>
      </c>
      <c r="BB239" s="1666">
        <f>当期実績!$G$2</f>
        <v>45566</v>
      </c>
      <c r="BC239" s="1666">
        <f>当期実績!$H$2</f>
        <v>45597</v>
      </c>
      <c r="BD239" s="1666">
        <f>当期実績!$I$2</f>
        <v>45627</v>
      </c>
      <c r="BE239" s="1666">
        <f>当期実績!$J$2</f>
        <v>45658</v>
      </c>
      <c r="BF239" s="1666">
        <f>当期実績!$K$2</f>
        <v>45689</v>
      </c>
      <c r="BG239" s="1666">
        <f>当期実績!$L$2</f>
        <v>45717</v>
      </c>
      <c r="BH239" s="1666">
        <f>当期実績!$M$2</f>
        <v>45748</v>
      </c>
      <c r="BI239" s="1666">
        <f>当期実績!$N$2</f>
        <v>45778</v>
      </c>
      <c r="BJ239" s="1666">
        <f>当期実績!$O$2</f>
        <v>45809</v>
      </c>
      <c r="BK239" s="1666" t="str">
        <f>当期実績!$P$2</f>
        <v>決算</v>
      </c>
      <c r="BL239" s="198"/>
      <c r="BM239" s="198"/>
    </row>
    <row r="240" spans="2:65" ht="19">
      <c r="C240" s="1665" t="s">
        <v>65</v>
      </c>
      <c r="D240" s="198"/>
      <c r="E240" s="198"/>
      <c r="F240" s="198"/>
      <c r="G240" s="198"/>
      <c r="H240" s="198"/>
      <c r="I240" s="198"/>
      <c r="J240" s="198"/>
      <c r="K240" s="198"/>
      <c r="L240" s="198"/>
      <c r="M240" s="198"/>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198"/>
      <c r="AK240" s="198"/>
      <c r="AL240" s="198"/>
      <c r="AM240" s="198"/>
      <c r="AN240" s="198"/>
      <c r="AO240" s="198"/>
      <c r="AP240" s="198"/>
      <c r="AQ240" s="198"/>
      <c r="AR240" s="198"/>
      <c r="AS240" s="198"/>
      <c r="AT240" s="198"/>
      <c r="AU240" s="198"/>
      <c r="AV240" s="198"/>
      <c r="AW240" s="198"/>
      <c r="AX240" s="198" t="s">
        <v>328</v>
      </c>
      <c r="AY240" s="684">
        <f>当期計画!D109</f>
        <v>0</v>
      </c>
      <c r="AZ240" s="684">
        <f>当期計画!E109</f>
        <v>0</v>
      </c>
      <c r="BA240" s="684">
        <f>当期計画!F109</f>
        <v>0</v>
      </c>
      <c r="BB240" s="684">
        <f>当期計画!G109</f>
        <v>0</v>
      </c>
      <c r="BC240" s="684">
        <f>当期計画!H109</f>
        <v>0</v>
      </c>
      <c r="BD240" s="684">
        <f>当期計画!I109</f>
        <v>0</v>
      </c>
      <c r="BE240" s="684">
        <f>当期計画!J109</f>
        <v>0</v>
      </c>
      <c r="BF240" s="684">
        <f>当期計画!K109</f>
        <v>0</v>
      </c>
      <c r="BG240" s="684">
        <f>当期計画!L109</f>
        <v>0</v>
      </c>
      <c r="BH240" s="684">
        <f>当期計画!M109</f>
        <v>0</v>
      </c>
      <c r="BI240" s="684">
        <f>当期計画!N109</f>
        <v>0</v>
      </c>
      <c r="BJ240" s="684">
        <f>当期計画!O109</f>
        <v>0</v>
      </c>
      <c r="BK240" s="684">
        <f>当期計画!P109</f>
        <v>0</v>
      </c>
      <c r="BL240" s="198" t="s">
        <v>226</v>
      </c>
      <c r="BM240" s="684">
        <f>D110</f>
        <v>0</v>
      </c>
    </row>
    <row r="241" spans="3:65" ht="19">
      <c r="C241" s="1665" t="s">
        <v>65</v>
      </c>
      <c r="D241" s="198"/>
      <c r="E241" s="198"/>
      <c r="F241" s="198"/>
      <c r="G241" s="198"/>
      <c r="H241" s="198"/>
      <c r="I241" s="198"/>
      <c r="J241" s="198"/>
      <c r="K241" s="198"/>
      <c r="L241" s="198"/>
      <c r="M241" s="198"/>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198"/>
      <c r="AK241" s="198"/>
      <c r="AL241" s="198"/>
      <c r="AM241" s="198"/>
      <c r="AN241" s="198"/>
      <c r="AO241" s="198"/>
      <c r="AP241" s="198"/>
      <c r="AQ241" s="198"/>
      <c r="AR241" s="198"/>
      <c r="AS241" s="198"/>
      <c r="AT241" s="198"/>
      <c r="AU241" s="198"/>
      <c r="AV241" s="198"/>
      <c r="AW241" s="198"/>
      <c r="AX241" s="198" t="s">
        <v>317</v>
      </c>
      <c r="AY241" s="684">
        <f>当期実績!D109</f>
        <v>0</v>
      </c>
      <c r="AZ241" s="684">
        <f>当期実績!E109</f>
        <v>0</v>
      </c>
      <c r="BA241" s="684">
        <f>当期実績!F109</f>
        <v>0</v>
      </c>
      <c r="BB241" s="684">
        <f>当期実績!G109</f>
        <v>0</v>
      </c>
      <c r="BC241" s="684">
        <f>当期実績!H109</f>
        <v>0</v>
      </c>
      <c r="BD241" s="684">
        <f>当期実績!I109</f>
        <v>0</v>
      </c>
      <c r="BE241" s="684">
        <f>当期実績!J109</f>
        <v>0</v>
      </c>
      <c r="BF241" s="684">
        <f>当期実績!K109</f>
        <v>0</v>
      </c>
      <c r="BG241" s="684">
        <f>当期実績!L109</f>
        <v>0</v>
      </c>
      <c r="BH241" s="684">
        <f>当期実績!M109</f>
        <v>0</v>
      </c>
      <c r="BI241" s="684">
        <f>当期実績!N109</f>
        <v>0</v>
      </c>
      <c r="BJ241" s="684">
        <f>当期実績!O109</f>
        <v>0</v>
      </c>
      <c r="BK241" s="684">
        <f>当期実績!P109</f>
        <v>0</v>
      </c>
      <c r="BL241" s="198" t="s">
        <v>144</v>
      </c>
      <c r="BM241" s="684">
        <f>E110</f>
        <v>0</v>
      </c>
    </row>
    <row r="242" spans="3:65" ht="19">
      <c r="C242" s="1665" t="s">
        <v>65</v>
      </c>
    </row>
    <row r="243" spans="3:65" ht="19">
      <c r="C243" s="1665" t="s">
        <v>65</v>
      </c>
    </row>
    <row r="244" spans="3:65" ht="19">
      <c r="C244" s="1665" t="s">
        <v>65</v>
      </c>
    </row>
    <row r="245" spans="3:65" ht="19">
      <c r="C245" s="1665" t="s">
        <v>65</v>
      </c>
    </row>
    <row r="246" spans="3:65" ht="19">
      <c r="C246" s="1665" t="s">
        <v>65</v>
      </c>
    </row>
    <row r="247" spans="3:65" ht="19">
      <c r="C247" s="1665" t="s">
        <v>65</v>
      </c>
    </row>
    <row r="248" spans="3:65" ht="19">
      <c r="C248" s="1665" t="s">
        <v>65</v>
      </c>
    </row>
    <row r="249" spans="3:65" ht="19">
      <c r="C249" s="1665" t="s">
        <v>65</v>
      </c>
    </row>
    <row r="250" spans="3:65" ht="19">
      <c r="C250" s="1665" t="s">
        <v>65</v>
      </c>
    </row>
    <row r="251" spans="3:65" ht="19">
      <c r="C251" s="1665" t="s">
        <v>65</v>
      </c>
    </row>
    <row r="252" spans="3:65" ht="19">
      <c r="C252" s="1665" t="s">
        <v>65</v>
      </c>
    </row>
    <row r="253" spans="3:65" ht="19">
      <c r="C253" s="1665" t="s">
        <v>65</v>
      </c>
    </row>
    <row r="254" spans="3:65" ht="19">
      <c r="C254" s="1665" t="s">
        <v>65</v>
      </c>
    </row>
    <row r="255" spans="3:65" ht="19">
      <c r="C255" s="1665" t="s">
        <v>65</v>
      </c>
    </row>
    <row r="256" spans="3:65" ht="19">
      <c r="C256" s="1665" t="s">
        <v>65</v>
      </c>
    </row>
    <row r="257" spans="3:3" ht="19">
      <c r="C257" s="1665" t="s">
        <v>65</v>
      </c>
    </row>
    <row r="258" spans="3:3" ht="19">
      <c r="C258" s="1665" t="s">
        <v>65</v>
      </c>
    </row>
    <row r="259" spans="3:3" ht="19">
      <c r="C259" s="1665" t="s">
        <v>65</v>
      </c>
    </row>
    <row r="260" spans="3:3" ht="19">
      <c r="C260" s="1665" t="s">
        <v>65</v>
      </c>
    </row>
    <row r="261" spans="3:3" ht="19">
      <c r="C261" s="1665" t="s">
        <v>65</v>
      </c>
    </row>
    <row r="262" spans="3:3" ht="19">
      <c r="C262" s="1665" t="s">
        <v>65</v>
      </c>
    </row>
    <row r="263" spans="3:3" ht="19">
      <c r="C263" s="1665" t="s">
        <v>65</v>
      </c>
    </row>
    <row r="264" spans="3:3" ht="19">
      <c r="C264" s="1665" t="s">
        <v>65</v>
      </c>
    </row>
    <row r="265" spans="3:3" ht="19">
      <c r="C265" s="1665" t="s">
        <v>65</v>
      </c>
    </row>
    <row r="266" spans="3:3" ht="19">
      <c r="C266" s="1665" t="s">
        <v>65</v>
      </c>
    </row>
    <row r="267" spans="3:3" ht="19">
      <c r="C267" s="1665" t="s">
        <v>65</v>
      </c>
    </row>
    <row r="268" spans="3:3" ht="19">
      <c r="C268" s="1665" t="s">
        <v>65</v>
      </c>
    </row>
    <row r="269" spans="3:3" ht="19">
      <c r="C269" s="1665" t="s">
        <v>65</v>
      </c>
    </row>
    <row r="270" spans="3:3" ht="19">
      <c r="C270" s="1665" t="s">
        <v>65</v>
      </c>
    </row>
    <row r="271" spans="3:3" ht="19">
      <c r="C271" s="1665" t="s">
        <v>65</v>
      </c>
    </row>
    <row r="272" spans="3:3" ht="19">
      <c r="C272" s="1665" t="s">
        <v>65</v>
      </c>
    </row>
    <row r="273" spans="3:3" ht="19">
      <c r="C273" s="1665" t="s">
        <v>65</v>
      </c>
    </row>
    <row r="274" spans="3:3" ht="19">
      <c r="C274" s="1665" t="s">
        <v>65</v>
      </c>
    </row>
    <row r="275" spans="3:3" ht="19">
      <c r="C275" s="1665" t="s">
        <v>65</v>
      </c>
    </row>
    <row r="276" spans="3:3" ht="19">
      <c r="C276" s="1665" t="s">
        <v>65</v>
      </c>
    </row>
    <row r="277" spans="3:3" ht="19">
      <c r="C277" s="1665" t="s">
        <v>65</v>
      </c>
    </row>
    <row r="278" spans="3:3" ht="19">
      <c r="C278" s="1665" t="s">
        <v>65</v>
      </c>
    </row>
    <row r="279" spans="3:3" ht="19">
      <c r="C279" s="1665" t="s">
        <v>65</v>
      </c>
    </row>
    <row r="280" spans="3:3" ht="19">
      <c r="C280" s="1665" t="s">
        <v>65</v>
      </c>
    </row>
    <row r="281" spans="3:3" ht="19">
      <c r="C281" s="1665" t="s">
        <v>65</v>
      </c>
    </row>
    <row r="282" spans="3:3" ht="19">
      <c r="C282" s="1665" t="s">
        <v>65</v>
      </c>
    </row>
    <row r="283" spans="3:3" ht="19">
      <c r="C283" s="1665" t="s">
        <v>65</v>
      </c>
    </row>
    <row r="284" spans="3:3" ht="19">
      <c r="C284" s="1665" t="s">
        <v>65</v>
      </c>
    </row>
    <row r="285" spans="3:3" ht="19">
      <c r="C285" s="1665" t="s">
        <v>65</v>
      </c>
    </row>
    <row r="286" spans="3:3" ht="19">
      <c r="C286" s="1665" t="s">
        <v>65</v>
      </c>
    </row>
    <row r="287" spans="3:3" ht="19">
      <c r="C287" s="1665" t="s">
        <v>65</v>
      </c>
    </row>
    <row r="288" spans="3:3" ht="19">
      <c r="C288" s="1665" t="s">
        <v>65</v>
      </c>
    </row>
    <row r="289" spans="3:3" ht="19">
      <c r="C289" s="1665" t="s">
        <v>65</v>
      </c>
    </row>
    <row r="290" spans="3:3" ht="19">
      <c r="C290" s="1665" t="s">
        <v>65</v>
      </c>
    </row>
    <row r="291" spans="3:3" ht="19">
      <c r="C291" s="1665" t="s">
        <v>65</v>
      </c>
    </row>
    <row r="292" spans="3:3" ht="19">
      <c r="C292" s="1665" t="s">
        <v>65</v>
      </c>
    </row>
    <row r="293" spans="3:3" ht="19">
      <c r="C293" s="1665" t="s">
        <v>65</v>
      </c>
    </row>
    <row r="294" spans="3:3" ht="19">
      <c r="C294" s="1665" t="s">
        <v>65</v>
      </c>
    </row>
    <row r="295" spans="3:3" ht="19">
      <c r="C295" s="1665" t="s">
        <v>65</v>
      </c>
    </row>
    <row r="296" spans="3:3" ht="19">
      <c r="C296" s="1665" t="s">
        <v>65</v>
      </c>
    </row>
    <row r="297" spans="3:3" ht="19">
      <c r="C297" s="1665" t="s">
        <v>65</v>
      </c>
    </row>
    <row r="298" spans="3:3" ht="19">
      <c r="C298" s="1665" t="s">
        <v>65</v>
      </c>
    </row>
    <row r="299" spans="3:3" ht="19">
      <c r="C299" s="1665" t="s">
        <v>65</v>
      </c>
    </row>
    <row r="300" spans="3:3" ht="19">
      <c r="C300" s="1665" t="s">
        <v>65</v>
      </c>
    </row>
    <row r="301" spans="3:3" ht="19">
      <c r="C301" s="1665" t="s">
        <v>65</v>
      </c>
    </row>
    <row r="302" spans="3:3" ht="19">
      <c r="C302" s="1665" t="s">
        <v>65</v>
      </c>
    </row>
    <row r="303" spans="3:3" ht="19">
      <c r="C303" s="1665" t="s">
        <v>65</v>
      </c>
    </row>
    <row r="304" spans="3:3" ht="19">
      <c r="C304" s="1665" t="s">
        <v>65</v>
      </c>
    </row>
    <row r="305" spans="3:3" ht="19">
      <c r="C305" s="1665" t="s">
        <v>65</v>
      </c>
    </row>
    <row r="306" spans="3:3" ht="19">
      <c r="C306" s="1665" t="s">
        <v>65</v>
      </c>
    </row>
    <row r="307" spans="3:3" ht="19">
      <c r="C307" s="1665" t="s">
        <v>65</v>
      </c>
    </row>
    <row r="322" spans="4:34" ht="28" customHeight="1"/>
    <row r="323" spans="4:34" ht="15.65" customHeight="1">
      <c r="D323" s="667"/>
      <c r="E323" s="667"/>
      <c r="F323" s="667"/>
      <c r="G323" s="2398" t="b">
        <f>予実管理!D235</f>
        <v>0</v>
      </c>
      <c r="H323" s="667"/>
      <c r="I323" s="2398" t="b">
        <f>予実管理!E235</f>
        <v>0</v>
      </c>
      <c r="J323" s="667"/>
      <c r="K323" s="2398" t="b">
        <f>予実管理!F235</f>
        <v>0</v>
      </c>
      <c r="L323" s="667"/>
      <c r="M323" s="2398" t="b">
        <f>予実管理!G235</f>
        <v>0</v>
      </c>
      <c r="N323" s="667"/>
      <c r="O323" s="2398" t="b">
        <f>予実管理!H235</f>
        <v>0</v>
      </c>
      <c r="P323" s="667"/>
      <c r="Q323" s="2398" t="b">
        <f>予実管理!I235</f>
        <v>0</v>
      </c>
      <c r="R323" s="667"/>
      <c r="S323" s="2398" t="b">
        <f>予実管理!J235</f>
        <v>0</v>
      </c>
      <c r="T323" s="667"/>
      <c r="U323" s="2398" t="b">
        <f>予実管理!K235</f>
        <v>0</v>
      </c>
      <c r="V323" s="667"/>
      <c r="W323" s="2398" t="b">
        <f>予実管理!L235</f>
        <v>0</v>
      </c>
      <c r="X323" s="667"/>
      <c r="Y323" s="2398" t="b">
        <f>予実管理!M235</f>
        <v>0</v>
      </c>
      <c r="Z323" s="667"/>
      <c r="AA323" s="2398" t="b">
        <f>予実管理!N235</f>
        <v>0</v>
      </c>
      <c r="AB323" s="667"/>
      <c r="AC323" s="2398" t="b">
        <f>予実管理!O235</f>
        <v>0</v>
      </c>
      <c r="AD323" s="667"/>
      <c r="AE323" s="2398" t="b">
        <f>予実管理!P235</f>
        <v>0</v>
      </c>
      <c r="AF323" s="667"/>
      <c r="AG323" s="667"/>
      <c r="AH323" s="667"/>
    </row>
    <row r="324" spans="4:34" ht="28" customHeight="1">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row>
  </sheetData>
  <sheetProtection sheet="1" objects="1" scenarios="1"/>
  <mergeCells count="5">
    <mergeCell ref="D2:E2"/>
    <mergeCell ref="G2:H2"/>
    <mergeCell ref="I2:J2"/>
    <mergeCell ref="D127:E127"/>
    <mergeCell ref="D149:E149"/>
  </mergeCells>
  <phoneticPr fontId="2"/>
  <conditionalFormatting sqref="E5">
    <cfRule type="expression" dxfId="2440" priority="2338">
      <formula>IF(D5&lt;=0,AND(D5&lt;=0,E5&gt;=1),OR(D5/E5&gt;$AI$2,E5/D5&gt;$AI$2))</formula>
    </cfRule>
  </conditionalFormatting>
  <conditionalFormatting sqref="H5">
    <cfRule type="expression" dxfId="2439" priority="2337">
      <formula>IF(G5&lt;=0,AND(G5&lt;=0,H5&gt;=1),OR(G5/H5&gt;$AI$2,H5/G5&gt;$AI$2))</formula>
    </cfRule>
  </conditionalFormatting>
  <conditionalFormatting sqref="J5">
    <cfRule type="expression" dxfId="2438" priority="2336">
      <formula>IF(I5&lt;=0,AND(I5&lt;=0,J5&gt;=1),OR(I5/J5&gt;$AI$2,J5/I5&gt;$AI$2))</formula>
    </cfRule>
  </conditionalFormatting>
  <conditionalFormatting sqref="L5">
    <cfRule type="expression" dxfId="2437" priority="2335">
      <formula>IF(K5&lt;=0,AND(K5&lt;=0,L5&gt;=1),OR(K5/L5&gt;$AI$2,L5/K5&gt;$AI$2))</formula>
    </cfRule>
  </conditionalFormatting>
  <conditionalFormatting sqref="N5">
    <cfRule type="expression" dxfId="2436" priority="2334">
      <formula>IF(M5&lt;=0,AND(M5&lt;=0,N5&gt;=1),OR(M5/N5&gt;$AI$2,N5/M5&gt;$AI$2))</formula>
    </cfRule>
  </conditionalFormatting>
  <conditionalFormatting sqref="P5">
    <cfRule type="expression" dxfId="2435" priority="2333">
      <formula>IF(O5&lt;=0,AND(O5&lt;=0,P5&gt;=1),OR(O5/P5&gt;$AI$2,P5/O5&gt;$AI$2))</formula>
    </cfRule>
  </conditionalFormatting>
  <conditionalFormatting sqref="R5">
    <cfRule type="expression" dxfId="2434" priority="2332">
      <formula>IF(Q5&lt;=0,AND(Q5&lt;=0,R5&gt;=1),OR(Q5/R5&gt;$AI$2,R5/Q5&gt;$AI$2))</formula>
    </cfRule>
  </conditionalFormatting>
  <conditionalFormatting sqref="T5">
    <cfRule type="expression" dxfId="2433" priority="2331">
      <formula>IF(S5&lt;=0,AND(S5&lt;=0,T5&gt;=1),OR(S5/T5&gt;$AI$2,T5/S5&gt;$AI$2))</formula>
    </cfRule>
  </conditionalFormatting>
  <conditionalFormatting sqref="V5">
    <cfRule type="expression" dxfId="2432" priority="2330">
      <formula>IF(U5&lt;=0,AND(U5&lt;=0,V5&gt;=1),OR(U5/V5&gt;$AI$2,V5/U5&gt;$AI$2))</formula>
    </cfRule>
  </conditionalFormatting>
  <conditionalFormatting sqref="X5">
    <cfRule type="expression" dxfId="2431" priority="2329">
      <formula>IF(W5&lt;=0,AND(W5&lt;=0,X5&gt;=1),OR(W5/X5&gt;$AI$2,X5/W5&gt;$AI$2))</formula>
    </cfRule>
  </conditionalFormatting>
  <conditionalFormatting sqref="Z5">
    <cfRule type="expression" dxfId="2430" priority="2328">
      <formula>IF(Y5&lt;=0,AND(Y5&lt;=0,Z5&gt;=1),OR(Y5/Z5&gt;$AI$2,Z5/Y5&gt;$AI$2))</formula>
    </cfRule>
  </conditionalFormatting>
  <conditionalFormatting sqref="AB5">
    <cfRule type="expression" dxfId="2429" priority="2327">
      <formula>IF(AA5&lt;=0,AND(AA5&lt;=0,AB5&gt;=1),OR(AA5/AB5&gt;$AI$2,AB5/AA5&gt;$AI$2))</formula>
    </cfRule>
  </conditionalFormatting>
  <conditionalFormatting sqref="AD5">
    <cfRule type="expression" dxfId="2428" priority="2326">
      <formula>IF(AC5&lt;=0,AND(AC5&lt;=0,AD5&gt;=1),OR(AC5/AD5&gt;$AI$2,AD5/AC5&gt;$AI$2))</formula>
    </cfRule>
  </conditionalFormatting>
  <conditionalFormatting sqref="AF5">
    <cfRule type="expression" dxfId="2427" priority="2325">
      <formula>IF(AE5&lt;=0,AND(AE5&lt;=0,AF5&gt;=1),OR(AE5/AF5&gt;$AI$2,AF5/AE5&gt;$AI$2))</formula>
    </cfRule>
  </conditionalFormatting>
  <conditionalFormatting sqref="H6">
    <cfRule type="expression" dxfId="2426" priority="2324">
      <formula>IF(G6&lt;=0,AND(G6&lt;=0,H6&gt;=1),OR(G6/H6&gt;$AI$2,H6/G6&gt;$AI$2))</formula>
    </cfRule>
  </conditionalFormatting>
  <conditionalFormatting sqref="H7">
    <cfRule type="expression" dxfId="2425" priority="2323">
      <formula>IF(G7&lt;=0,AND(G7&lt;=0,H7&gt;=1),OR(G7/H7&gt;$AI$2,H7/G7&gt;$AI$2))</formula>
    </cfRule>
  </conditionalFormatting>
  <conditionalFormatting sqref="H8">
    <cfRule type="expression" dxfId="2424" priority="2322">
      <formula>IF(G8&lt;=0,AND(G8&lt;=0,H8&gt;=1),OR(G8/H8&gt;$AI$2,H8/G8&gt;$AI$2))</formula>
    </cfRule>
  </conditionalFormatting>
  <conditionalFormatting sqref="H9">
    <cfRule type="expression" dxfId="2423" priority="2321">
      <formula>IF(G9&lt;=0,AND(G9&lt;=0,H9&gt;=1),OR(G9/H9&gt;$AI$2,H9/G9&gt;$AI$2))</formula>
    </cfRule>
  </conditionalFormatting>
  <conditionalFormatting sqref="H10">
    <cfRule type="expression" dxfId="2422" priority="2320">
      <formula>IF(G10&lt;=0,AND(G10&lt;=0,H10&gt;=1),OR(G10/H10&gt;$AI$2,H10/G10&gt;$AI$2))</formula>
    </cfRule>
  </conditionalFormatting>
  <conditionalFormatting sqref="H11">
    <cfRule type="expression" dxfId="2421" priority="2319">
      <formula>IF(G11&lt;=0,AND(G11&lt;=0,H11&gt;=1),OR(G11/H11&gt;$AI$2,H11/G11&gt;$AI$2))</formula>
    </cfRule>
  </conditionalFormatting>
  <conditionalFormatting sqref="H12">
    <cfRule type="expression" dxfId="2420" priority="2318">
      <formula>IF(G12&lt;=0,AND(G12&lt;=0,H12&gt;=1),OR(G12/H12&gt;$AI$2,H12/G12&gt;$AI$2))</formula>
    </cfRule>
  </conditionalFormatting>
  <conditionalFormatting sqref="H13">
    <cfRule type="expression" dxfId="2419" priority="2317">
      <formula>IF(G13&lt;=0,AND(G13&lt;=0,H13&gt;=1),OR(G13/H13&gt;$AI$2,H13/G13&gt;$AI$2))</formula>
    </cfRule>
  </conditionalFormatting>
  <conditionalFormatting sqref="H14">
    <cfRule type="expression" dxfId="2418" priority="2316">
      <formula>IF(G14&lt;=0,AND(G14&lt;=0,H14&gt;=1),OR(G14/H14&gt;$AI$2,H14/G14&gt;$AI$2))</formula>
    </cfRule>
  </conditionalFormatting>
  <conditionalFormatting sqref="H15">
    <cfRule type="expression" dxfId="2417" priority="2315">
      <formula>IF(G15&lt;=0,AND(G15&lt;=0,H15&gt;=1),OR(G15/H15&gt;$AI$2,H15/G15&gt;$AI$2))</formula>
    </cfRule>
  </conditionalFormatting>
  <conditionalFormatting sqref="H16">
    <cfRule type="expression" dxfId="2416" priority="2314">
      <formula>IF(G16&lt;=0,AND(G16&lt;=0,H16&gt;=1),OR(G16/H16&gt;$AI$2,H16/G16&gt;$AI$2))</formula>
    </cfRule>
  </conditionalFormatting>
  <conditionalFormatting sqref="H17">
    <cfRule type="expression" dxfId="2415" priority="2313">
      <formula>IF(G17&lt;=0,AND(G17&lt;=0,H17&gt;=1),OR(G17/H17&gt;$AI$2,H17/G17&gt;$AI$2))</formula>
    </cfRule>
  </conditionalFormatting>
  <conditionalFormatting sqref="H18">
    <cfRule type="expression" dxfId="2414" priority="2312">
      <formula>IF(G18&lt;=0,AND(G18&lt;=0,H18&gt;=1),OR(G18/H18&gt;$AI$2,H18/G18&gt;$AI$2))</formula>
    </cfRule>
  </conditionalFormatting>
  <conditionalFormatting sqref="H19">
    <cfRule type="expression" dxfId="2413" priority="2311">
      <formula>IF(G19&lt;=0,AND(G19&lt;=0,H19&gt;=1),OR(G19/H19&gt;$AI$2,H19/G19&gt;$AI$2))</formula>
    </cfRule>
  </conditionalFormatting>
  <conditionalFormatting sqref="H20">
    <cfRule type="expression" dxfId="2412" priority="2310">
      <formula>IF(G20&lt;=0,AND(G20&lt;=0,H20&gt;=1),OR(G20/H20&gt;$AI$2,H20/G20&gt;$AI$2))</formula>
    </cfRule>
  </conditionalFormatting>
  <conditionalFormatting sqref="H21">
    <cfRule type="expression" dxfId="2411" priority="2309">
      <formula>IF(G21&lt;=0,AND(G21&lt;=0,H21&gt;=1),OR(G21/H21&gt;$AI$2,H21/G21&gt;$AI$2))</formula>
    </cfRule>
  </conditionalFormatting>
  <conditionalFormatting sqref="H22">
    <cfRule type="expression" dxfId="2410" priority="2308">
      <formula>IF(G22&lt;=0,AND(G22&lt;=0,H22&gt;=1),OR(G22/H22&gt;$AI$2,H22/G22&gt;$AI$2))</formula>
    </cfRule>
  </conditionalFormatting>
  <conditionalFormatting sqref="H23">
    <cfRule type="expression" dxfId="2409" priority="2307">
      <formula>IF(G23&lt;=0,AND(G23&lt;=0,H23&gt;=1),OR(G23/H23&gt;$AI$2,H23/G23&gt;$AI$2))</formula>
    </cfRule>
  </conditionalFormatting>
  <conditionalFormatting sqref="H24">
    <cfRule type="expression" dxfId="2408" priority="2306">
      <formula>IF(G24&lt;=0,AND(G24&lt;=0,H24&gt;=1),OR(G24/H24&gt;$AI$2,H24/G24&gt;$AI$2))</formula>
    </cfRule>
  </conditionalFormatting>
  <conditionalFormatting sqref="H25">
    <cfRule type="expression" dxfId="2407" priority="2305">
      <formula>IF(G25&lt;=0,AND(G25&lt;=0,H25&gt;=1),OR(G25/H25&gt;$AI$2,H25/G25&gt;$AI$2))</formula>
    </cfRule>
  </conditionalFormatting>
  <conditionalFormatting sqref="H26">
    <cfRule type="expression" dxfId="2406" priority="2304">
      <formula>IF(G26&lt;=0,AND(G26&lt;=0,H26&gt;=1),OR(G26/H26&gt;$AI$2,H26/G26&gt;$AI$2))</formula>
    </cfRule>
  </conditionalFormatting>
  <conditionalFormatting sqref="H27">
    <cfRule type="expression" dxfId="2405" priority="2303">
      <formula>IF(G27&lt;=0,AND(G27&lt;=0,H27&gt;=1),OR(G27/H27&gt;$AI$2,H27/G27&gt;$AI$2))</formula>
    </cfRule>
  </conditionalFormatting>
  <conditionalFormatting sqref="H28">
    <cfRule type="expression" dxfId="2404" priority="2302">
      <formula>IF(G28&lt;=0,AND(G28&lt;=0,H28&gt;=1),OR(G28/H28&gt;$AI$2,H28/G28&gt;$AI$2))</formula>
    </cfRule>
  </conditionalFormatting>
  <conditionalFormatting sqref="H29">
    <cfRule type="expression" dxfId="2403" priority="2301">
      <formula>IF(G29&lt;=0,AND(G29&lt;=0,H29&gt;=1),OR(G29/H29&gt;$AI$2,H29/G29&gt;$AI$2))</formula>
    </cfRule>
  </conditionalFormatting>
  <conditionalFormatting sqref="H30">
    <cfRule type="expression" dxfId="2402" priority="2300">
      <formula>IF(G30&lt;=0,AND(G30&lt;=0,H30&gt;=1),OR(G30/H30&gt;$AI$2,H30/G30&gt;$AI$2))</formula>
    </cfRule>
  </conditionalFormatting>
  <conditionalFormatting sqref="H31">
    <cfRule type="expression" dxfId="2401" priority="2299">
      <formula>IF(G31&lt;=0,AND(G31&lt;=0,H31&gt;=1),OR(G31/H31&gt;$AI$2,H31/G31&gt;$AI$2))</formula>
    </cfRule>
  </conditionalFormatting>
  <conditionalFormatting sqref="H32">
    <cfRule type="expression" dxfId="2400" priority="2298">
      <formula>IF(G32&lt;=0,AND(G32&lt;=0,H32&gt;=1),OR(G32/H32&gt;$AI$2,H32/G32&gt;$AI$2))</formula>
    </cfRule>
  </conditionalFormatting>
  <conditionalFormatting sqref="H33">
    <cfRule type="expression" dxfId="2399" priority="2297">
      <formula>IF(G33&lt;=0,AND(G33&lt;=0,H33&gt;=1),OR(G33/H33&gt;$AI$2,H33/G33&gt;$AI$2))</formula>
    </cfRule>
  </conditionalFormatting>
  <conditionalFormatting sqref="H34">
    <cfRule type="expression" dxfId="2398" priority="2296">
      <formula>IF(G34&lt;=0,AND(G34&lt;=0,H34&gt;=1),OR(G34/H34&gt;$AI$2,H34/G34&gt;$AI$2))</formula>
    </cfRule>
  </conditionalFormatting>
  <conditionalFormatting sqref="H35">
    <cfRule type="expression" dxfId="2397" priority="2295">
      <formula>IF(G35&lt;=0,AND(G35&lt;=0,H35&gt;=1),OR(G35/H35&gt;$AI$2,H35/G35&gt;$AI$2))</formula>
    </cfRule>
  </conditionalFormatting>
  <conditionalFormatting sqref="H36">
    <cfRule type="expression" dxfId="2396" priority="2294">
      <formula>IF(G36&lt;=0,AND(G36&lt;=0,H36&gt;=1),OR(G36/H36&gt;$AI$2,H36/G36&gt;$AI$2))</formula>
    </cfRule>
  </conditionalFormatting>
  <conditionalFormatting sqref="H37">
    <cfRule type="expression" dxfId="2395" priority="2293">
      <formula>IF(G37&lt;=0,AND(G37&lt;=0,H37&gt;=1),OR(G37/H37&gt;$AI$2,H37/G37&gt;$AI$2))</formula>
    </cfRule>
  </conditionalFormatting>
  <conditionalFormatting sqref="H38">
    <cfRule type="expression" dxfId="2394" priority="2292">
      <formula>IF(G38&lt;=0,AND(G38&lt;=0,H38&gt;=1),OR(G38/H38&gt;$AI$2,H38/G38&gt;$AI$2))</formula>
    </cfRule>
  </conditionalFormatting>
  <conditionalFormatting sqref="H39">
    <cfRule type="expression" dxfId="2393" priority="2291">
      <formula>IF(G39&lt;=0,AND(G39&lt;=0,H39&gt;=1),OR(G39/H39&gt;$AI$2,H39/G39&gt;$AI$2))</formula>
    </cfRule>
  </conditionalFormatting>
  <conditionalFormatting sqref="H40">
    <cfRule type="expression" dxfId="2392" priority="2290">
      <formula>IF(G40&lt;=0,AND(G40&lt;=0,H40&gt;=1),OR(G40/H40&gt;$AI$2,H40/G40&gt;$AI$2))</formula>
    </cfRule>
  </conditionalFormatting>
  <conditionalFormatting sqref="H41">
    <cfRule type="expression" dxfId="2391" priority="2289">
      <formula>IF(G41&lt;=0,AND(G41&lt;=0,H41&gt;=1),OR(G41/H41&gt;$AI$2,H41/G41&gt;$AI$2))</formula>
    </cfRule>
  </conditionalFormatting>
  <conditionalFormatting sqref="H42">
    <cfRule type="expression" dxfId="2390" priority="2288">
      <formula>IF(G42&lt;=0,AND(G42&lt;=0,H42&gt;=1),OR(G42/H42&gt;$AI$2,H42/G42&gt;$AI$2))</formula>
    </cfRule>
  </conditionalFormatting>
  <conditionalFormatting sqref="H43">
    <cfRule type="expression" dxfId="2389" priority="2287">
      <formula>IF(G43&lt;=0,AND(G43&lt;=0,H43&gt;=1),OR(G43/H43&gt;$AI$2,H43/G43&gt;$AI$2))</formula>
    </cfRule>
  </conditionalFormatting>
  <conditionalFormatting sqref="H44">
    <cfRule type="expression" dxfId="2388" priority="2286">
      <formula>IF(G44&lt;=0,AND(G44&lt;=0,H44&gt;=1),OR(G44/H44&gt;$AI$2,H44/G44&gt;$AI$2))</formula>
    </cfRule>
  </conditionalFormatting>
  <conditionalFormatting sqref="H45">
    <cfRule type="expression" dxfId="2387" priority="2285">
      <formula>IF(G45&lt;=0,AND(G45&lt;=0,H45&gt;=1),OR(G45/H45&gt;$AI$2,H45/G45&gt;$AI$2))</formula>
    </cfRule>
  </conditionalFormatting>
  <conditionalFormatting sqref="H46">
    <cfRule type="expression" dxfId="2386" priority="2284">
      <formula>IF(G46&lt;=0,AND(G46&lt;=0,H46&gt;=1),OR(G46/H46&gt;$AI$2,H46/G46&gt;$AI$2))</formula>
    </cfRule>
  </conditionalFormatting>
  <conditionalFormatting sqref="H47">
    <cfRule type="expression" dxfId="2385" priority="2283">
      <formula>IF(G47&lt;=0,AND(G47&lt;=0,H47&gt;=1),OR(G47/H47&gt;$AI$2,H47/G47&gt;$AI$2))</formula>
    </cfRule>
  </conditionalFormatting>
  <conditionalFormatting sqref="H48">
    <cfRule type="expression" dxfId="2384" priority="2282">
      <formula>IF(G48&lt;=0,AND(G48&lt;=0,H48&gt;=1),OR(G48/H48&gt;$AI$2,H48/G48&gt;$AI$2))</formula>
    </cfRule>
  </conditionalFormatting>
  <conditionalFormatting sqref="H49">
    <cfRule type="expression" dxfId="2383" priority="2281">
      <formula>IF(G49&lt;=0,AND(G49&lt;=0,H49&gt;=1),OR(G49/H49&gt;$AI$2,H49/G49&gt;$AI$2))</formula>
    </cfRule>
  </conditionalFormatting>
  <conditionalFormatting sqref="H50">
    <cfRule type="expression" dxfId="2382" priority="2280">
      <formula>IF(G50&lt;=0,AND(G50&lt;=0,H50&gt;=1),OR(G50/H50&gt;$AI$2,H50/G50&gt;$AI$2))</formula>
    </cfRule>
  </conditionalFormatting>
  <conditionalFormatting sqref="H51">
    <cfRule type="expression" dxfId="2381" priority="2279">
      <formula>IF(G51&lt;=0,AND(G51&lt;=0,H51&gt;=1),OR(G51/H51&gt;$AI$2,H51/G51&gt;$AI$2))</formula>
    </cfRule>
  </conditionalFormatting>
  <conditionalFormatting sqref="H52">
    <cfRule type="expression" dxfId="2380" priority="2278">
      <formula>IF(G52&lt;=0,AND(G52&lt;=0,H52&gt;=1),OR(G52/H52&gt;$AI$2,H52/G52&gt;$AI$2))</formula>
    </cfRule>
  </conditionalFormatting>
  <conditionalFormatting sqref="H53">
    <cfRule type="expression" dxfId="2379" priority="2277">
      <formula>IF(G53&lt;=0,AND(G53&lt;=0,H53&gt;=1),OR(G53/H53&gt;$AI$2,H53/G53&gt;$AI$2))</formula>
    </cfRule>
  </conditionalFormatting>
  <conditionalFormatting sqref="H54">
    <cfRule type="expression" dxfId="2378" priority="2276">
      <formula>IF(G54&lt;=0,AND(G54&lt;=0,H54&gt;=1),OR(G54/H54&gt;$AI$2,H54/G54&gt;$AI$2))</formula>
    </cfRule>
  </conditionalFormatting>
  <conditionalFormatting sqref="H55">
    <cfRule type="expression" dxfId="2377" priority="2275">
      <formula>IF(G55&lt;=0,AND(G55&lt;=0,H55&gt;=1),OR(G55/H55&gt;$AI$2,H55/G55&gt;$AI$2))</formula>
    </cfRule>
  </conditionalFormatting>
  <conditionalFormatting sqref="H56">
    <cfRule type="expression" dxfId="2376" priority="2274">
      <formula>IF(G56&lt;=0,AND(G56&lt;=0,H56&gt;=1),OR(G56/H56&gt;$AI$2,H56/G56&gt;$AI$2))</formula>
    </cfRule>
  </conditionalFormatting>
  <conditionalFormatting sqref="H57">
    <cfRule type="expression" dxfId="2375" priority="2273">
      <formula>IF(G57&lt;=0,AND(G57&lt;=0,H57&gt;=1),OR(G57/H57&gt;$AI$2,H57/G57&gt;$AI$2))</formula>
    </cfRule>
  </conditionalFormatting>
  <conditionalFormatting sqref="H58">
    <cfRule type="expression" dxfId="2374" priority="2272">
      <formula>IF(G58&lt;=0,AND(G58&lt;=0,H58&gt;=1),OR(G58/H58&gt;$AI$2,H58/G58&gt;$AI$2))</formula>
    </cfRule>
  </conditionalFormatting>
  <conditionalFormatting sqref="H59">
    <cfRule type="expression" dxfId="2373" priority="2271">
      <formula>IF(G59&lt;=0,AND(G59&lt;=0,H59&gt;=1),OR(G59/H59&gt;$AI$2,H59/G59&gt;$AI$2))</formula>
    </cfRule>
  </conditionalFormatting>
  <conditionalFormatting sqref="H60">
    <cfRule type="expression" dxfId="2372" priority="2270">
      <formula>IF(G60&lt;=0,AND(G60&lt;=0,H60&gt;=1),OR(G60/H60&gt;$AI$2,H60/G60&gt;$AI$2))</formula>
    </cfRule>
  </conditionalFormatting>
  <conditionalFormatting sqref="H61">
    <cfRule type="expression" dxfId="2371" priority="2269">
      <formula>IF(G61&lt;=0,AND(G61&lt;=0,H61&gt;=1),OR(G61/H61&gt;$AI$2,H61/G61&gt;$AI$2))</formula>
    </cfRule>
  </conditionalFormatting>
  <conditionalFormatting sqref="H62">
    <cfRule type="expression" dxfId="2370" priority="2268">
      <formula>IF(G62&lt;=0,AND(G62&lt;=0,H62&gt;=1),OR(G62/H62&gt;$AI$2,H62/G62&gt;$AI$2))</formula>
    </cfRule>
  </conditionalFormatting>
  <conditionalFormatting sqref="H63">
    <cfRule type="expression" dxfId="2369" priority="2267">
      <formula>IF(G63&lt;=0,AND(G63&lt;=0,H63&gt;=1),OR(G63/H63&gt;$AI$2,H63/G63&gt;$AI$2))</formula>
    </cfRule>
  </conditionalFormatting>
  <conditionalFormatting sqref="H64">
    <cfRule type="expression" dxfId="2368" priority="2266">
      <formula>IF(G64&lt;=0,AND(G64&lt;=0,H64&gt;=1),OR(G64/H64&gt;$AI$2,H64/G64&gt;$AI$2))</formula>
    </cfRule>
  </conditionalFormatting>
  <conditionalFormatting sqref="H65">
    <cfRule type="expression" dxfId="2367" priority="2265">
      <formula>IF(G65&lt;=0,AND(G65&lt;=0,H65&gt;=1),OR(G65/H65&gt;$AI$2,H65/G65&gt;$AI$2))</formula>
    </cfRule>
  </conditionalFormatting>
  <conditionalFormatting sqref="H66">
    <cfRule type="expression" dxfId="2366" priority="2264">
      <formula>IF(G66&lt;=0,AND(G66&lt;=0,H66&gt;=1),OR(G66/H66&gt;$AI$2,H66/G66&gt;$AI$2))</formula>
    </cfRule>
  </conditionalFormatting>
  <conditionalFormatting sqref="H67">
    <cfRule type="expression" dxfId="2365" priority="2263">
      <formula>IF(G67&lt;=0,AND(G67&lt;=0,H67&gt;=1),OR(G67/H67&gt;$AI$2,H67/G67&gt;$AI$2))</formula>
    </cfRule>
  </conditionalFormatting>
  <conditionalFormatting sqref="H68">
    <cfRule type="expression" dxfId="2364" priority="2262">
      <formula>IF(G68&lt;=0,AND(G68&lt;=0,H68&gt;=1),OR(G68/H68&gt;$AI$2,H68/G68&gt;$AI$2))</formula>
    </cfRule>
  </conditionalFormatting>
  <conditionalFormatting sqref="H69">
    <cfRule type="expression" dxfId="2363" priority="2261">
      <formula>IF(G69&lt;=0,AND(G69&lt;=0,H69&gt;=1),OR(G69/H69&gt;$AI$2,H69/G69&gt;$AI$2))</formula>
    </cfRule>
  </conditionalFormatting>
  <conditionalFormatting sqref="H70">
    <cfRule type="expression" dxfId="2362" priority="2260">
      <formula>IF(G70&lt;=0,AND(G70&lt;=0,H70&gt;=1),OR(G70/H70&gt;$AI$2,H70/G70&gt;$AI$2))</formula>
    </cfRule>
  </conditionalFormatting>
  <conditionalFormatting sqref="H71">
    <cfRule type="expression" dxfId="2361" priority="2259">
      <formula>IF(G71&lt;=0,AND(G71&lt;=0,H71&gt;=1),OR(G71/H71&gt;$AI$2,H71/G71&gt;$AI$2))</formula>
    </cfRule>
  </conditionalFormatting>
  <conditionalFormatting sqref="H72">
    <cfRule type="expression" dxfId="2360" priority="2258">
      <formula>IF(G72&lt;=0,AND(G72&lt;=0,H72&gt;=1),OR(G72/H72&gt;$AI$2,H72/G72&gt;$AI$2))</formula>
    </cfRule>
  </conditionalFormatting>
  <conditionalFormatting sqref="H73">
    <cfRule type="expression" dxfId="2359" priority="2257">
      <formula>IF(G73&lt;=0,AND(G73&lt;=0,H73&gt;=1),OR(G73/H73&gt;$AI$2,H73/G73&gt;$AI$2))</formula>
    </cfRule>
  </conditionalFormatting>
  <conditionalFormatting sqref="H74">
    <cfRule type="expression" dxfId="2358" priority="2256">
      <formula>IF(G74&lt;=0,AND(G74&lt;=0,H74&gt;=1),OR(G74/H74&gt;$AI$2,H74/G74&gt;$AI$2))</formula>
    </cfRule>
  </conditionalFormatting>
  <conditionalFormatting sqref="H75">
    <cfRule type="expression" dxfId="2357" priority="2255">
      <formula>IF(G75&lt;=0,AND(G75&lt;=0,H75&gt;=1),OR(G75/H75&gt;$AI$2,H75/G75&gt;$AI$2))</formula>
    </cfRule>
  </conditionalFormatting>
  <conditionalFormatting sqref="H76">
    <cfRule type="expression" dxfId="2356" priority="2254">
      <formula>IF(G76&lt;=0,AND(G76&lt;=0,H76&gt;=1),OR(G76/H76&gt;$AI$2,H76/G76&gt;$AI$2))</formula>
    </cfRule>
  </conditionalFormatting>
  <conditionalFormatting sqref="H77">
    <cfRule type="expression" dxfId="2355" priority="2253">
      <formula>IF(G77&lt;=0,AND(G77&lt;=0,H77&gt;=1),OR(G77/H77&gt;$AI$2,H77/G77&gt;$AI$2))</formula>
    </cfRule>
  </conditionalFormatting>
  <conditionalFormatting sqref="H78">
    <cfRule type="expression" dxfId="2354" priority="2252">
      <formula>IF(G78&lt;=0,AND(G78&lt;=0,H78&gt;=1),OR(G78/H78&gt;$AI$2,H78/G78&gt;$AI$2))</formula>
    </cfRule>
  </conditionalFormatting>
  <conditionalFormatting sqref="H79">
    <cfRule type="expression" dxfId="2353" priority="2251">
      <formula>IF(G79&lt;=0,AND(G79&lt;=0,H79&gt;=1),OR(G79/H79&gt;$AI$2,H79/G79&gt;$AI$2))</formula>
    </cfRule>
  </conditionalFormatting>
  <conditionalFormatting sqref="H80">
    <cfRule type="expression" dxfId="2352" priority="2250">
      <formula>IF(G80&lt;=0,AND(G80&lt;=0,H80&gt;=1),OR(G80/H80&gt;$AI$2,H80/G80&gt;$AI$2))</formula>
    </cfRule>
  </conditionalFormatting>
  <conditionalFormatting sqref="H81">
    <cfRule type="expression" dxfId="2351" priority="2249">
      <formula>IF(G81&lt;=0,AND(G81&lt;=0,H81&gt;=1),OR(G81/H81&gt;$AI$2,H81/G81&gt;$AI$2))</formula>
    </cfRule>
  </conditionalFormatting>
  <conditionalFormatting sqref="H82">
    <cfRule type="expression" dxfId="2350" priority="2248">
      <formula>IF(G82&lt;=0,AND(G82&lt;=0,H82&gt;=1),OR(G82/H82&gt;$AI$2,H82/G82&gt;$AI$2))</formula>
    </cfRule>
  </conditionalFormatting>
  <conditionalFormatting sqref="H83">
    <cfRule type="expression" dxfId="2349" priority="2247">
      <formula>IF(G83&lt;=0,AND(G83&lt;=0,H83&gt;=1),OR(G83/H83&gt;$AI$2,H83/G83&gt;$AI$2))</formula>
    </cfRule>
  </conditionalFormatting>
  <conditionalFormatting sqref="H84">
    <cfRule type="expression" dxfId="2348" priority="2246">
      <formula>IF(G84&lt;=0,AND(G84&lt;=0,H84&gt;=1),OR(G84/H84&gt;$AI$2,H84/G84&gt;$AI$2))</formula>
    </cfRule>
  </conditionalFormatting>
  <conditionalFormatting sqref="H85">
    <cfRule type="expression" dxfId="2347" priority="2245">
      <formula>IF(G85&lt;=0,AND(G85&lt;=0,H85&gt;=1),OR(G85/H85&gt;$AI$2,H85/G85&gt;$AI$2))</formula>
    </cfRule>
  </conditionalFormatting>
  <conditionalFormatting sqref="H86">
    <cfRule type="expression" dxfId="2346" priority="2244">
      <formula>IF(G86&lt;=0,AND(G86&lt;=0,H86&gt;=1),OR(G86/H86&gt;$AI$2,H86/G86&gt;$AI$2))</formula>
    </cfRule>
  </conditionalFormatting>
  <conditionalFormatting sqref="H87">
    <cfRule type="expression" dxfId="2345" priority="2243">
      <formula>IF(G87&lt;=0,AND(G87&lt;=0,H87&gt;=1),OR(G87/H87&gt;$AI$2,H87/G87&gt;$AI$2))</formula>
    </cfRule>
  </conditionalFormatting>
  <conditionalFormatting sqref="H88">
    <cfRule type="expression" dxfId="2344" priority="2242">
      <formula>IF(G88&lt;=0,AND(G88&lt;=0,H88&gt;=1),OR(G88/H88&gt;$AI$2,H88/G88&gt;$AI$2))</formula>
    </cfRule>
  </conditionalFormatting>
  <conditionalFormatting sqref="H89">
    <cfRule type="expression" dxfId="2343" priority="2241">
      <formula>IF(G89&lt;=0,AND(G89&lt;=0,H89&gt;=1),OR(G89/H89&gt;$AI$2,H89/G89&gt;$AI$2))</formula>
    </cfRule>
  </conditionalFormatting>
  <conditionalFormatting sqref="H90">
    <cfRule type="expression" dxfId="2342" priority="2240">
      <formula>IF(G90&lt;=0,AND(G90&lt;=0,H90&gt;=1),OR(G90/H90&gt;$AI$2,H90/G90&gt;$AI$2))</formula>
    </cfRule>
  </conditionalFormatting>
  <conditionalFormatting sqref="H91">
    <cfRule type="expression" dxfId="2341" priority="2239">
      <formula>IF(G91&lt;=0,AND(G91&lt;=0,H91&gt;=1),OR(G91/H91&gt;$AI$2,H91/G91&gt;$AI$2))</formula>
    </cfRule>
  </conditionalFormatting>
  <conditionalFormatting sqref="H92">
    <cfRule type="expression" dxfId="2340" priority="2238">
      <formula>IF(G92&lt;=0,AND(G92&lt;=0,H92&gt;=1),OR(G92/H92&gt;$AI$2,H92/G92&gt;$AI$2))</formula>
    </cfRule>
  </conditionalFormatting>
  <conditionalFormatting sqref="H93">
    <cfRule type="expression" dxfId="2339" priority="2237">
      <formula>IF(G93&lt;=0,AND(G93&lt;=0,H93&gt;=1),OR(G93/H93&gt;$AI$2,H93/G93&gt;$AI$2))</formula>
    </cfRule>
  </conditionalFormatting>
  <conditionalFormatting sqref="H94">
    <cfRule type="expression" dxfId="2338" priority="2236">
      <formula>IF(G94&lt;=0,AND(G94&lt;=0,H94&gt;=1),OR(G94/H94&gt;$AI$2,H94/G94&gt;$AI$2))</formula>
    </cfRule>
  </conditionalFormatting>
  <conditionalFormatting sqref="H95">
    <cfRule type="expression" dxfId="2337" priority="2235">
      <formula>IF(G95&lt;=0,AND(G95&lt;=0,H95&gt;=1),OR(G95/H95&gt;$AI$2,H95/G95&gt;$AI$2))</formula>
    </cfRule>
  </conditionalFormatting>
  <conditionalFormatting sqref="H96">
    <cfRule type="expression" dxfId="2336" priority="2234">
      <formula>IF(G96&lt;=0,AND(G96&lt;=0,H96&gt;=1),OR(G96/H96&gt;$AI$2,H96/G96&gt;$AI$2))</formula>
    </cfRule>
  </conditionalFormatting>
  <conditionalFormatting sqref="H97">
    <cfRule type="expression" dxfId="2335" priority="2233">
      <formula>IF(G97&lt;=0,AND(G97&lt;=0,H97&gt;=1),OR(G97/H97&gt;$AI$2,H97/G97&gt;$AI$2))</formula>
    </cfRule>
  </conditionalFormatting>
  <conditionalFormatting sqref="H98">
    <cfRule type="expression" dxfId="2334" priority="2232">
      <formula>IF(G98&lt;=0,AND(G98&lt;=0,H98&gt;=1),OR(G98/H98&gt;$AI$2,H98/G98&gt;$AI$2))</formula>
    </cfRule>
  </conditionalFormatting>
  <conditionalFormatting sqref="H99">
    <cfRule type="expression" dxfId="2333" priority="2231">
      <formula>IF(G99&lt;=0,AND(G99&lt;=0,H99&gt;=1),OR(G99/H99&gt;$AI$2,H99/G99&gt;$AI$2))</formula>
    </cfRule>
  </conditionalFormatting>
  <conditionalFormatting sqref="H100">
    <cfRule type="expression" dxfId="2332" priority="2230">
      <formula>IF(G100&lt;=0,AND(G100&lt;=0,H100&gt;=1),OR(G100/H100&gt;$AI$2,H100/G100&gt;$AI$2))</formula>
    </cfRule>
  </conditionalFormatting>
  <conditionalFormatting sqref="H101">
    <cfRule type="expression" dxfId="2331" priority="2229">
      <formula>IF(G101&lt;=0,AND(G101&lt;=0,H101&gt;=1),OR(G101/H101&gt;$AI$2,H101/G101&gt;$AI$2))</formula>
    </cfRule>
  </conditionalFormatting>
  <conditionalFormatting sqref="H102">
    <cfRule type="expression" dxfId="2330" priority="2228">
      <formula>IF(G102&lt;=0,AND(G102&lt;=0,H102&gt;=1),OR(G102/H102&gt;$AI$2,H102/G102&gt;$AI$2))</formula>
    </cfRule>
  </conditionalFormatting>
  <conditionalFormatting sqref="H103">
    <cfRule type="expression" dxfId="2329" priority="2227">
      <formula>IF(G103&lt;=0,AND(G103&lt;=0,H103&gt;=1),OR(G103/H103&gt;$AI$2,H103/G103&gt;$AI$2))</formula>
    </cfRule>
  </conditionalFormatting>
  <conditionalFormatting sqref="H104">
    <cfRule type="expression" dxfId="2328" priority="2226">
      <formula>IF(G104&lt;=0,AND(G104&lt;=0,H104&gt;=1),OR(G104/H104&gt;$AI$2,H104/G104&gt;$AI$2))</formula>
    </cfRule>
  </conditionalFormatting>
  <conditionalFormatting sqref="H105">
    <cfRule type="expression" dxfId="2327" priority="2225">
      <formula>IF(G105&lt;=0,AND(G105&lt;=0,H105&gt;=1),OR(G105/H105&gt;$AI$2,H105/G105&gt;$AI$2))</formula>
    </cfRule>
  </conditionalFormatting>
  <conditionalFormatting sqref="H106">
    <cfRule type="expression" dxfId="2326" priority="2224">
      <formula>IF(G106&lt;=0,AND(G106&lt;=0,H106&gt;=1),OR(G106/H106&gt;$AI$2,H106/G106&gt;$AI$2))</formula>
    </cfRule>
  </conditionalFormatting>
  <conditionalFormatting sqref="H107">
    <cfRule type="expression" dxfId="2325" priority="2223">
      <formula>IF(G107&lt;=0,AND(G107&lt;=0,H107&gt;=1),OR(G107/H107&gt;$AI$2,H107/G107&gt;$AI$2))</formula>
    </cfRule>
  </conditionalFormatting>
  <conditionalFormatting sqref="H108">
    <cfRule type="expression" dxfId="2324" priority="2222">
      <formula>IF(G108&lt;=0,AND(G108&lt;=0,H108&gt;=1),OR(G108/H108&gt;$AI$2,H108/G108&gt;$AI$2))</formula>
    </cfRule>
  </conditionalFormatting>
  <conditionalFormatting sqref="H109">
    <cfRule type="expression" dxfId="2323" priority="2221">
      <formula>IF(G109&lt;=0,AND(G109&lt;=0,H109&gt;=1),OR(G109/H109&gt;$AI$2,H109/G109&gt;$AI$2))</formula>
    </cfRule>
  </conditionalFormatting>
  <conditionalFormatting sqref="H110">
    <cfRule type="expression" dxfId="2322" priority="2220">
      <formula>IF(G110&lt;=0,AND(G110&lt;=0,H110&gt;=1),OR(G110/H110&gt;$AI$2,H110/G110&gt;$AI$2))</formula>
    </cfRule>
  </conditionalFormatting>
  <conditionalFormatting sqref="H111">
    <cfRule type="expression" dxfId="2321" priority="2219">
      <formula>IF(G111&lt;=0,AND(G111&lt;=0,H111&gt;=1),OR(G111/H111&gt;$AI$2,H111/G111&gt;$AI$2))</formula>
    </cfRule>
  </conditionalFormatting>
  <conditionalFormatting sqref="H112">
    <cfRule type="expression" dxfId="2320" priority="2218">
      <formula>IF(G112&lt;=0,AND(G112&lt;=0,H112&gt;=1),OR(G112/H112&gt;$AI$2,H112/G112&gt;$AI$2))</formula>
    </cfRule>
  </conditionalFormatting>
  <conditionalFormatting sqref="H113">
    <cfRule type="expression" dxfId="2319" priority="2217">
      <formula>IF(G113&lt;=0,AND(G113&lt;=0,H113&gt;=1),OR(G113/H113&gt;$AI$2,H113/G113&gt;$AI$2))</formula>
    </cfRule>
  </conditionalFormatting>
  <conditionalFormatting sqref="H114">
    <cfRule type="expression" dxfId="2318" priority="2216">
      <formula>IF(G114&lt;=0,AND(G114&lt;=0,H114&gt;=1),OR(G114/H114&gt;$AI$2,H114/G114&gt;$AI$2))</formula>
    </cfRule>
  </conditionalFormatting>
  <conditionalFormatting sqref="H115">
    <cfRule type="expression" dxfId="2317" priority="2215">
      <formula>IF(G115&lt;=0,AND(G115&lt;=0,H115&gt;=1),OR(G115/H115&gt;$AI$2,H115/G115&gt;$AI$2))</formula>
    </cfRule>
  </conditionalFormatting>
  <conditionalFormatting sqref="H116">
    <cfRule type="expression" dxfId="2316" priority="2214">
      <formula>IF(G116&lt;=0,AND(G116&lt;=0,H116&gt;=1),OR(G116/H116&gt;$AI$2,H116/G116&gt;$AI$2))</formula>
    </cfRule>
  </conditionalFormatting>
  <conditionalFormatting sqref="H117">
    <cfRule type="expression" dxfId="2315" priority="2213">
      <formula>IF(G117&lt;=0,AND(G117&lt;=0,H117&gt;=1),OR(G117/H117&gt;$AI$2,H117/G117&gt;$AI$2))</formula>
    </cfRule>
  </conditionalFormatting>
  <conditionalFormatting sqref="H118">
    <cfRule type="expression" dxfId="2314" priority="2212">
      <formula>IF(G118&lt;=0,AND(G118&lt;=0,H118&gt;=1),OR(G118/H118&gt;$AI$2,H118/G118&gt;$AI$2))</formula>
    </cfRule>
  </conditionalFormatting>
  <conditionalFormatting sqref="H119">
    <cfRule type="expression" dxfId="2313" priority="2211">
      <formula>IF(G119&lt;=0,AND(G119&lt;=0,H119&gt;=1),OR(G119/H119&gt;$AI$2,H119/G119&gt;$AI$2))</formula>
    </cfRule>
  </conditionalFormatting>
  <conditionalFormatting sqref="H120">
    <cfRule type="expression" dxfId="2312" priority="2210">
      <formula>IF(G120&lt;=0,AND(G120&lt;=0,H120&gt;=1),OR(G120/H120&gt;$AI$2,H120/G120&gt;$AI$2))</formula>
    </cfRule>
  </conditionalFormatting>
  <conditionalFormatting sqref="H121">
    <cfRule type="expression" dxfId="2311" priority="2209">
      <formula>IF(G121&lt;=0,AND(G121&lt;=0,H121&gt;=1),OR(G121/H121&gt;$AI$2,H121/G121&gt;$AI$2))</formula>
    </cfRule>
  </conditionalFormatting>
  <conditionalFormatting sqref="H122">
    <cfRule type="expression" dxfId="2310" priority="2208">
      <formula>IF(G122&lt;=0,AND(G122&lt;=0,H122&gt;=1),OR(G122/H122&gt;$AI$2,H122/G122&gt;$AI$2))</formula>
    </cfRule>
  </conditionalFormatting>
  <conditionalFormatting sqref="H123">
    <cfRule type="expression" dxfId="2309" priority="2207">
      <formula>IF(G123&lt;=0,AND(G123&lt;=0,H123&gt;=1),OR(G123/H123&gt;$AI$2,H123/G123&gt;$AI$2))</formula>
    </cfRule>
  </conditionalFormatting>
  <conditionalFormatting sqref="H124">
    <cfRule type="expression" dxfId="2308" priority="2206">
      <formula>IF(G124&lt;=0,AND(G124&lt;=0,H124&gt;=1),OR(G124/H124&gt;$AI$2,H124/G124&gt;$AI$2))</formula>
    </cfRule>
  </conditionalFormatting>
  <conditionalFormatting sqref="H125">
    <cfRule type="expression" dxfId="2307" priority="2205">
      <formula>IF(G125&lt;=0,AND(G125&lt;=0,H125&gt;=1),OR(G125/H125&gt;$AI$2,H125/G125&gt;$AI$2))</formula>
    </cfRule>
  </conditionalFormatting>
  <conditionalFormatting sqref="H148">
    <cfRule type="expression" dxfId="2306" priority="2204">
      <formula>IF(G148&lt;=0,AND(G148&lt;=0,H148&gt;=1),OR(G148/H148&gt;$AI$2,H148/G148&gt;$AI$2))</formula>
    </cfRule>
  </conditionalFormatting>
  <conditionalFormatting sqref="H151">
    <cfRule type="expression" dxfId="2305" priority="2203">
      <formula>IF(G151&lt;=0,AND(G151&lt;=0,H151&gt;=1),OR(G151/H151&gt;$AI$2,H151/G151&gt;$AI$2))</formula>
    </cfRule>
  </conditionalFormatting>
  <conditionalFormatting sqref="H152">
    <cfRule type="expression" dxfId="2304" priority="2202">
      <formula>IF(G152&lt;=0,AND(G152&lt;=0,H152&gt;=1),OR(G152/H152&gt;$AI$2,H152/G152&gt;$AI$2))</formula>
    </cfRule>
  </conditionalFormatting>
  <conditionalFormatting sqref="H153">
    <cfRule type="expression" dxfId="2303" priority="2201">
      <formula>IF(G153&lt;=0,AND(G153&lt;=0,H153&gt;=1),OR(G153/H153&gt;$AI$2,H153/G153&gt;$AI$2))</formula>
    </cfRule>
  </conditionalFormatting>
  <conditionalFormatting sqref="H154">
    <cfRule type="expression" dxfId="2302" priority="2200">
      <formula>IF(G154&lt;=0,AND(G154&lt;=0,H154&gt;=1),OR(G154/H154&gt;$AI$2,H154/G154&gt;$AI$2))</formula>
    </cfRule>
  </conditionalFormatting>
  <conditionalFormatting sqref="H155">
    <cfRule type="expression" dxfId="2301" priority="2199">
      <formula>IF(G155&lt;=0,AND(G155&lt;=0,H155&gt;=1),OR(G155/H155&gt;$AI$2,H155/G155&gt;$AI$2))</formula>
    </cfRule>
  </conditionalFormatting>
  <conditionalFormatting sqref="H156">
    <cfRule type="expression" dxfId="2300" priority="2198">
      <formula>IF(G156&lt;=0,AND(G156&lt;=0,H156&gt;=1),OR(G156/H156&gt;$AI$2,H156/G156&gt;$AI$2))</formula>
    </cfRule>
  </conditionalFormatting>
  <conditionalFormatting sqref="H157">
    <cfRule type="expression" dxfId="2299" priority="2197">
      <formula>IF(G157&lt;=0,AND(G157&lt;=0,H157&gt;=1),OR(G157/H157&gt;$AI$2,H157/G157&gt;$AI$2))</formula>
    </cfRule>
  </conditionalFormatting>
  <conditionalFormatting sqref="H158">
    <cfRule type="expression" dxfId="2298" priority="2196">
      <formula>IF(G158&lt;=0,AND(G158&lt;=0,H158&gt;=1),OR(G158/H158&gt;$AI$2,H158/G158&gt;$AI$2))</formula>
    </cfRule>
  </conditionalFormatting>
  <conditionalFormatting sqref="H159">
    <cfRule type="expression" dxfId="2297" priority="2195">
      <formula>IF(G159&lt;=0,AND(G159&lt;=0,H159&gt;=1),OR(G159/H159&gt;$AI$2,H159/G159&gt;$AI$2))</formula>
    </cfRule>
  </conditionalFormatting>
  <conditionalFormatting sqref="H160">
    <cfRule type="expression" dxfId="2296" priority="2194">
      <formula>IF(G160&lt;=0,AND(G160&lt;=0,H160&gt;=1),OR(G160/H160&gt;$AI$2,H160/G160&gt;$AI$2))</formula>
    </cfRule>
  </conditionalFormatting>
  <conditionalFormatting sqref="H161">
    <cfRule type="expression" dxfId="2295" priority="2193">
      <formula>IF(G161&lt;=0,AND(G161&lt;=0,H161&gt;=1),OR(G161/H161&gt;$AI$2,H161/G161&gt;$AI$2))</formula>
    </cfRule>
  </conditionalFormatting>
  <conditionalFormatting sqref="H162">
    <cfRule type="expression" dxfId="2294" priority="2192">
      <formula>IF(G162&lt;=0,AND(G162&lt;=0,H162&gt;=1),OR(G162/H162&gt;$AI$2,H162/G162&gt;$AI$2))</formula>
    </cfRule>
  </conditionalFormatting>
  <conditionalFormatting sqref="H163">
    <cfRule type="expression" dxfId="2293" priority="2191">
      <formula>IF(G163&lt;=0,AND(G163&lt;=0,H163&gt;=1),OR(G163/H163&gt;$AI$2,H163/G163&gt;$AI$2))</formula>
    </cfRule>
  </conditionalFormatting>
  <conditionalFormatting sqref="H164">
    <cfRule type="expression" dxfId="2292" priority="2190">
      <formula>IF(G164&lt;=0,AND(G164&lt;=0,H164&gt;=1),OR(G164/H164&gt;$AI$2,H164/G164&gt;$AI$2))</formula>
    </cfRule>
  </conditionalFormatting>
  <conditionalFormatting sqref="H165">
    <cfRule type="expression" dxfId="2291" priority="2189">
      <formula>IF(G165&lt;=0,AND(G165&lt;=0,H165&gt;=1),OR(G165/H165&gt;$AI$2,H165/G165&gt;$AI$2))</formula>
    </cfRule>
  </conditionalFormatting>
  <conditionalFormatting sqref="H166">
    <cfRule type="expression" dxfId="2290" priority="2188">
      <formula>IF(G166&lt;=0,AND(G166&lt;=0,H166&gt;=1),OR(G166/H166&gt;$AI$2,H166/G166&gt;$AI$2))</formula>
    </cfRule>
  </conditionalFormatting>
  <conditionalFormatting sqref="H167">
    <cfRule type="expression" dxfId="2289" priority="2187">
      <formula>IF(G167&lt;=0,AND(G167&lt;=0,H167&gt;=1),OR(G167/H167&gt;$AI$2,H167/G167&gt;$AI$2))</formula>
    </cfRule>
  </conditionalFormatting>
  <conditionalFormatting sqref="H168">
    <cfRule type="expression" dxfId="2288" priority="2186">
      <formula>IF(G168&lt;=0,AND(G168&lt;=0,H168&gt;=1),OR(G168/H168&gt;$AI$2,H168/G168&gt;$AI$2))</formula>
    </cfRule>
  </conditionalFormatting>
  <conditionalFormatting sqref="H169">
    <cfRule type="expression" dxfId="2287" priority="2185">
      <formula>IF(G169&lt;=0,AND(G169&lt;=0,H169&gt;=1),OR(G169/H169&gt;$AI$2,H169/G169&gt;$AI$2))</formula>
    </cfRule>
  </conditionalFormatting>
  <conditionalFormatting sqref="H170">
    <cfRule type="expression" dxfId="2286" priority="2184">
      <formula>IF(G170&lt;=0,AND(G170&lt;=0,H170&gt;=1),OR(G170/H170&gt;$AI$2,H170/G170&gt;$AI$2))</formula>
    </cfRule>
  </conditionalFormatting>
  <conditionalFormatting sqref="H171">
    <cfRule type="expression" dxfId="2285" priority="2183">
      <formula>IF(G171&lt;=0,AND(G171&lt;=0,H171&gt;=1),OR(G171/H171&gt;$AI$2,H171/G171&gt;$AI$2))</formula>
    </cfRule>
  </conditionalFormatting>
  <conditionalFormatting sqref="H172">
    <cfRule type="expression" dxfId="2284" priority="2182">
      <formula>IF(G172&lt;=0,AND(G172&lt;=0,H172&gt;=1),OR(G172/H172&gt;$AI$2,H172/G172&gt;$AI$2))</formula>
    </cfRule>
  </conditionalFormatting>
  <conditionalFormatting sqref="H173">
    <cfRule type="expression" dxfId="2283" priority="2181">
      <formula>IF(G173&lt;=0,AND(G173&lt;=0,H173&gt;=1),OR(G173/H173&gt;$AI$2,H173/G173&gt;$AI$2))</formula>
    </cfRule>
  </conditionalFormatting>
  <conditionalFormatting sqref="H174">
    <cfRule type="expression" dxfId="2282" priority="2180">
      <formula>IF(G174&lt;=0,AND(G174&lt;=0,H174&gt;=1),OR(G174/H174&gt;$AI$2,H174/G174&gt;$AI$2))</formula>
    </cfRule>
  </conditionalFormatting>
  <conditionalFormatting sqref="H175">
    <cfRule type="expression" dxfId="2281" priority="2179">
      <formula>IF(G175&lt;=0,AND(G175&lt;=0,H175&gt;=1),OR(G175/H175&gt;$AI$2,H175/G175&gt;$AI$2))</formula>
    </cfRule>
  </conditionalFormatting>
  <conditionalFormatting sqref="H176">
    <cfRule type="expression" dxfId="2280" priority="2178">
      <formula>IF(G176&lt;=0,AND(G176&lt;=0,H176&gt;=1),OR(G176/H176&gt;$AI$2,H176/G176&gt;$AI$2))</formula>
    </cfRule>
  </conditionalFormatting>
  <conditionalFormatting sqref="H177">
    <cfRule type="expression" dxfId="2279" priority="2177">
      <formula>IF(G177&lt;=0,AND(G177&lt;=0,H177&gt;=1),OR(G177/H177&gt;$AI$2,H177/G177&gt;$AI$2))</formula>
    </cfRule>
  </conditionalFormatting>
  <conditionalFormatting sqref="H178">
    <cfRule type="expression" dxfId="2278" priority="2176">
      <formula>IF(G178&lt;=0,AND(G178&lt;=0,H178&gt;=1),OR(G178/H178&gt;$AI$2,H178/G178&gt;$AI$2))</formula>
    </cfRule>
  </conditionalFormatting>
  <conditionalFormatting sqref="H179">
    <cfRule type="expression" dxfId="2277" priority="2175">
      <formula>IF(G179&lt;=0,AND(G179&lt;=0,H179&gt;=1),OR(G179/H179&gt;$AI$2,H179/G179&gt;$AI$2))</formula>
    </cfRule>
  </conditionalFormatting>
  <conditionalFormatting sqref="H180">
    <cfRule type="expression" dxfId="2276" priority="2174">
      <formula>IF(G180&lt;=0,AND(G180&lt;=0,H180&gt;=1),OR(G180/H180&gt;$AI$2,H180/G180&gt;$AI$2))</formula>
    </cfRule>
  </conditionalFormatting>
  <conditionalFormatting sqref="H181">
    <cfRule type="expression" dxfId="2275" priority="2173">
      <formula>IF(G181&lt;=0,AND(G181&lt;=0,H181&gt;=1),OR(G181/H181&gt;$AI$2,H181/G181&gt;$AI$2))</formula>
    </cfRule>
  </conditionalFormatting>
  <conditionalFormatting sqref="H182">
    <cfRule type="expression" dxfId="2274" priority="2172">
      <formula>IF(G182&lt;=0,AND(G182&lt;=0,H182&gt;=1),OR(G182/H182&gt;$AI$2,H182/G182&gt;$AI$2))</formula>
    </cfRule>
  </conditionalFormatting>
  <conditionalFormatting sqref="H183">
    <cfRule type="expression" dxfId="2273" priority="2171">
      <formula>IF(G183&lt;=0,AND(G183&lt;=0,H183&gt;=1),OR(G183/H183&gt;$AI$2,H183/G183&gt;$AI$2))</formula>
    </cfRule>
  </conditionalFormatting>
  <conditionalFormatting sqref="H184">
    <cfRule type="expression" dxfId="2272" priority="2170">
      <formula>IF(G184&lt;=0,AND(G184&lt;=0,H184&gt;=1),OR(G184/H184&gt;$AI$2,H184/G184&gt;$AI$2))</formula>
    </cfRule>
  </conditionalFormatting>
  <conditionalFormatting sqref="H185">
    <cfRule type="expression" dxfId="2271" priority="2169">
      <formula>IF(G185&lt;=0,AND(G185&lt;=0,H185&gt;=1),OR(G185/H185&gt;$AI$2,H185/G185&gt;$AI$2))</formula>
    </cfRule>
  </conditionalFormatting>
  <conditionalFormatting sqref="H186">
    <cfRule type="expression" dxfId="2270" priority="2168">
      <formula>IF(G186&lt;=0,AND(G186&lt;=0,H186&gt;=1),OR(G186/H186&gt;$AI$2,H186/G186&gt;$AI$2))</formula>
    </cfRule>
  </conditionalFormatting>
  <conditionalFormatting sqref="H187">
    <cfRule type="expression" dxfId="2269" priority="2167">
      <formula>IF(G187&lt;=0,AND(G187&lt;=0,H187&gt;=1),OR(G187/H187&gt;$AI$2,H187/G187&gt;$AI$2))</formula>
    </cfRule>
  </conditionalFormatting>
  <conditionalFormatting sqref="H188">
    <cfRule type="expression" dxfId="2268" priority="2166">
      <formula>IF(G188&lt;=0,AND(G188&lt;=0,H188&gt;=1),OR(G188/H188&gt;$AI$2,H188/G188&gt;$AI$2))</formula>
    </cfRule>
  </conditionalFormatting>
  <conditionalFormatting sqref="H189">
    <cfRule type="expression" dxfId="2267" priority="2165">
      <formula>IF(G189&lt;=0,AND(G189&lt;=0,H189&gt;=1),OR(G189/H189&gt;$AI$2,H189/G189&gt;$AI$2))</formula>
    </cfRule>
  </conditionalFormatting>
  <conditionalFormatting sqref="H190">
    <cfRule type="expression" dxfId="2266" priority="2164">
      <formula>IF(G190&lt;=0,AND(G190&lt;=0,H190&gt;=1),OR(G190/H190&gt;$AI$2,H190/G190&gt;$AI$2))</formula>
    </cfRule>
  </conditionalFormatting>
  <conditionalFormatting sqref="H191">
    <cfRule type="expression" dxfId="2265" priority="2163">
      <formula>IF(G191&lt;=0,AND(G191&lt;=0,H191&gt;=1),OR(G191/H191&gt;$AI$2,H191/G191&gt;$AI$2))</formula>
    </cfRule>
  </conditionalFormatting>
  <conditionalFormatting sqref="H192">
    <cfRule type="expression" dxfId="2264" priority="2162">
      <formula>IF(G192&lt;=0,AND(G192&lt;=0,H192&gt;=1),OR(G192/H192&gt;$AI$2,H192/G192&gt;$AI$2))</formula>
    </cfRule>
  </conditionalFormatting>
  <conditionalFormatting sqref="H193">
    <cfRule type="expression" dxfId="2263" priority="2161">
      <formula>IF(G193&lt;=0,AND(G193&lt;=0,H193&gt;=1),OR(G193/H193&gt;$AI$2,H193/G193&gt;$AI$2))</formula>
    </cfRule>
  </conditionalFormatting>
  <conditionalFormatting sqref="H194">
    <cfRule type="expression" dxfId="2262" priority="2160">
      <formula>IF(G194&lt;=0,AND(G194&lt;=0,H194&gt;=1),OR(G194/H194&gt;$AI$2,H194/G194&gt;$AI$2))</formula>
    </cfRule>
  </conditionalFormatting>
  <conditionalFormatting sqref="H195">
    <cfRule type="expression" dxfId="2261" priority="2159">
      <formula>IF(G195&lt;=0,AND(G195&lt;=0,H195&gt;=1),OR(G195/H195&gt;$AI$2,H195/G195&gt;$AI$2))</formula>
    </cfRule>
  </conditionalFormatting>
  <conditionalFormatting sqref="H196">
    <cfRule type="expression" dxfId="2260" priority="2158">
      <formula>IF(G196&lt;=0,AND(G196&lt;=0,H196&gt;=1),OR(G196/H196&gt;$AI$2,H196/G196&gt;$AI$2))</formula>
    </cfRule>
  </conditionalFormatting>
  <conditionalFormatting sqref="H197">
    <cfRule type="expression" dxfId="2259" priority="2157">
      <formula>IF(G197&lt;=0,AND(G197&lt;=0,H197&gt;=1),OR(G197/H197&gt;$AI$2,H197/G197&gt;$AI$2))</formula>
    </cfRule>
  </conditionalFormatting>
  <conditionalFormatting sqref="H198">
    <cfRule type="expression" dxfId="2258" priority="2156">
      <formula>IF(G198&lt;=0,AND(G198&lt;=0,H198&gt;=1),OR(G198/H198&gt;$AI$2,H198/G198&gt;$AI$2))</formula>
    </cfRule>
  </conditionalFormatting>
  <conditionalFormatting sqref="H199">
    <cfRule type="expression" dxfId="2257" priority="2155">
      <formula>IF(G199&lt;=0,AND(G199&lt;=0,H199&gt;=1),OR(G199/H199&gt;$AI$2,H199/G199&gt;$AI$2))</formula>
    </cfRule>
  </conditionalFormatting>
  <conditionalFormatting sqref="H200">
    <cfRule type="expression" dxfId="2256" priority="2154">
      <formula>IF(G200&lt;=0,AND(G200&lt;=0,H200&gt;=1),OR(G200/H200&gt;$AI$2,H200/G200&gt;$AI$2))</formula>
    </cfRule>
  </conditionalFormatting>
  <conditionalFormatting sqref="H201">
    <cfRule type="expression" dxfId="2255" priority="2153">
      <formula>IF(G201&lt;=0,AND(G201&lt;=0,H201&gt;=1),OR(G201/H201&gt;$AI$2,H201/G201&gt;$AI$2))</formula>
    </cfRule>
  </conditionalFormatting>
  <conditionalFormatting sqref="H202">
    <cfRule type="expression" dxfId="2254" priority="2152">
      <formula>IF(G202&lt;=0,AND(G202&lt;=0,H202&gt;=1),OR(G202/H202&gt;$AI$2,H202/G202&gt;$AI$2))</formula>
    </cfRule>
  </conditionalFormatting>
  <conditionalFormatting sqref="H203">
    <cfRule type="expression" dxfId="2253" priority="2151">
      <formula>IF(G203&lt;=0,AND(G203&lt;=0,H203&gt;=1),OR(G203/H203&gt;$AI$2,H203/G203&gt;$AI$2))</formula>
    </cfRule>
  </conditionalFormatting>
  <conditionalFormatting sqref="H204">
    <cfRule type="expression" dxfId="2252" priority="2150">
      <formula>IF(G204&lt;=0,AND(G204&lt;=0,H204&gt;=1),OR(G204/H204&gt;$AI$2,H204/G204&gt;$AI$2))</formula>
    </cfRule>
  </conditionalFormatting>
  <conditionalFormatting sqref="H205">
    <cfRule type="expression" dxfId="2251" priority="2149">
      <formula>IF(G205&lt;=0,AND(G205&lt;=0,H205&gt;=1),OR(G205/H205&gt;$AI$2,H205/G205&gt;$AI$2))</formula>
    </cfRule>
  </conditionalFormatting>
  <conditionalFormatting sqref="H206">
    <cfRule type="expression" dxfId="2250" priority="2148">
      <formula>IF(G206&lt;=0,AND(G206&lt;=0,H206&gt;=1),OR(G206/H206&gt;$AI$2,H206/G206&gt;$AI$2))</formula>
    </cfRule>
  </conditionalFormatting>
  <conditionalFormatting sqref="H207">
    <cfRule type="expression" dxfId="2249" priority="2147">
      <formula>IF(G207&lt;=0,AND(G207&lt;=0,H207&gt;=1),OR(G207/H207&gt;$AI$2,H207/G207&gt;$AI$2))</formula>
    </cfRule>
  </conditionalFormatting>
  <conditionalFormatting sqref="J6">
    <cfRule type="expression" dxfId="2248" priority="2146">
      <formula>IF(I6&lt;=0,AND(I6&lt;=0,J6&gt;=1),OR(I6/J6&gt;$AI$2,J6/I6&gt;$AI$2))</formula>
    </cfRule>
  </conditionalFormatting>
  <conditionalFormatting sqref="J7">
    <cfRule type="expression" dxfId="2247" priority="2145">
      <formula>IF(I7&lt;=0,AND(I7&lt;=0,J7&gt;=1),OR(I7/J7&gt;$AI$2,J7/I7&gt;$AI$2))</formula>
    </cfRule>
  </conditionalFormatting>
  <conditionalFormatting sqref="J8">
    <cfRule type="expression" dxfId="2246" priority="2144">
      <formula>IF(I8&lt;=0,AND(I8&lt;=0,J8&gt;=1),OR(I8/J8&gt;$AI$2,J8/I8&gt;$AI$2))</formula>
    </cfRule>
  </conditionalFormatting>
  <conditionalFormatting sqref="J9">
    <cfRule type="expression" dxfId="2245" priority="2143">
      <formula>IF(I9&lt;=0,AND(I9&lt;=0,J9&gt;=1),OR(I9/J9&gt;$AI$2,J9/I9&gt;$AI$2))</formula>
    </cfRule>
  </conditionalFormatting>
  <conditionalFormatting sqref="J10">
    <cfRule type="expression" dxfId="2244" priority="2142">
      <formula>IF(I10&lt;=0,AND(I10&lt;=0,J10&gt;=1),OR(I10/J10&gt;$AI$2,J10/I10&gt;$AI$2))</formula>
    </cfRule>
  </conditionalFormatting>
  <conditionalFormatting sqref="J11">
    <cfRule type="expression" dxfId="2243" priority="2141">
      <formula>IF(I11&lt;=0,AND(I11&lt;=0,J11&gt;=1),OR(I11/J11&gt;$AI$2,J11/I11&gt;$AI$2))</formula>
    </cfRule>
  </conditionalFormatting>
  <conditionalFormatting sqref="J12">
    <cfRule type="expression" dxfId="2242" priority="2140">
      <formula>IF(I12&lt;=0,AND(I12&lt;=0,J12&gt;=1),OR(I12/J12&gt;$AI$2,J12/I12&gt;$AI$2))</formula>
    </cfRule>
  </conditionalFormatting>
  <conditionalFormatting sqref="J13">
    <cfRule type="expression" dxfId="2241" priority="2139">
      <formula>IF(I13&lt;=0,AND(I13&lt;=0,J13&gt;=1),OR(I13/J13&gt;$AI$2,J13/I13&gt;$AI$2))</formula>
    </cfRule>
  </conditionalFormatting>
  <conditionalFormatting sqref="J14">
    <cfRule type="expression" dxfId="2240" priority="2138">
      <formula>IF(I14&lt;=0,AND(I14&lt;=0,J14&gt;=1),OR(I14/J14&gt;$AI$2,J14/I14&gt;$AI$2))</formula>
    </cfRule>
  </conditionalFormatting>
  <conditionalFormatting sqref="J15">
    <cfRule type="expression" dxfId="2239" priority="2137">
      <formula>IF(I15&lt;=0,AND(I15&lt;=0,J15&gt;=1),OR(I15/J15&gt;$AI$2,J15/I15&gt;$AI$2))</formula>
    </cfRule>
  </conditionalFormatting>
  <conditionalFormatting sqref="J16">
    <cfRule type="expression" dxfId="2238" priority="2136">
      <formula>IF(I16&lt;=0,AND(I16&lt;=0,J16&gt;=1),OR(I16/J16&gt;$AI$2,J16/I16&gt;$AI$2))</formula>
    </cfRule>
  </conditionalFormatting>
  <conditionalFormatting sqref="J17">
    <cfRule type="expression" dxfId="2237" priority="2135">
      <formula>IF(I17&lt;=0,AND(I17&lt;=0,J17&gt;=1),OR(I17/J17&gt;$AI$2,J17/I17&gt;$AI$2))</formula>
    </cfRule>
  </conditionalFormatting>
  <conditionalFormatting sqref="J18">
    <cfRule type="expression" dxfId="2236" priority="2134">
      <formula>IF(I18&lt;=0,AND(I18&lt;=0,J18&gt;=1),OR(I18/J18&gt;$AI$2,J18/I18&gt;$AI$2))</formula>
    </cfRule>
  </conditionalFormatting>
  <conditionalFormatting sqref="J19">
    <cfRule type="expression" dxfId="2235" priority="2133">
      <formula>IF(I19&lt;=0,AND(I19&lt;=0,J19&gt;=1),OR(I19/J19&gt;$AI$2,J19/I19&gt;$AI$2))</formula>
    </cfRule>
  </conditionalFormatting>
  <conditionalFormatting sqref="J20">
    <cfRule type="expression" dxfId="2234" priority="2132">
      <formula>IF(I20&lt;=0,AND(I20&lt;=0,J20&gt;=1),OR(I20/J20&gt;$AI$2,J20/I20&gt;$AI$2))</formula>
    </cfRule>
  </conditionalFormatting>
  <conditionalFormatting sqref="J21">
    <cfRule type="expression" dxfId="2233" priority="2131">
      <formula>IF(I21&lt;=0,AND(I21&lt;=0,J21&gt;=1),OR(I21/J21&gt;$AI$2,J21/I21&gt;$AI$2))</formula>
    </cfRule>
  </conditionalFormatting>
  <conditionalFormatting sqref="J22">
    <cfRule type="expression" dxfId="2232" priority="2130">
      <formula>IF(I22&lt;=0,AND(I22&lt;=0,J22&gt;=1),OR(I22/J22&gt;$AI$2,J22/I22&gt;$AI$2))</formula>
    </cfRule>
  </conditionalFormatting>
  <conditionalFormatting sqref="J23">
    <cfRule type="expression" dxfId="2231" priority="2129">
      <formula>IF(I23&lt;=0,AND(I23&lt;=0,J23&gt;=1),OR(I23/J23&gt;$AI$2,J23/I23&gt;$AI$2))</formula>
    </cfRule>
  </conditionalFormatting>
  <conditionalFormatting sqref="J24">
    <cfRule type="expression" dxfId="2230" priority="2128">
      <formula>IF(I24&lt;=0,AND(I24&lt;=0,J24&gt;=1),OR(I24/J24&gt;$AI$2,J24/I24&gt;$AI$2))</formula>
    </cfRule>
  </conditionalFormatting>
  <conditionalFormatting sqref="J25">
    <cfRule type="expression" dxfId="2229" priority="2127">
      <formula>IF(I25&lt;=0,AND(I25&lt;=0,J25&gt;=1),OR(I25/J25&gt;$AI$2,J25/I25&gt;$AI$2))</formula>
    </cfRule>
  </conditionalFormatting>
  <conditionalFormatting sqref="J26">
    <cfRule type="expression" dxfId="2228" priority="2126">
      <formula>IF(I26&lt;=0,AND(I26&lt;=0,J26&gt;=1),OR(I26/J26&gt;$AI$2,J26/I26&gt;$AI$2))</formula>
    </cfRule>
  </conditionalFormatting>
  <conditionalFormatting sqref="J27">
    <cfRule type="expression" dxfId="2227" priority="2125">
      <formula>IF(I27&lt;=0,AND(I27&lt;=0,J27&gt;=1),OR(I27/J27&gt;$AI$2,J27/I27&gt;$AI$2))</formula>
    </cfRule>
  </conditionalFormatting>
  <conditionalFormatting sqref="J28">
    <cfRule type="expression" dxfId="2226" priority="2124">
      <formula>IF(I28&lt;=0,AND(I28&lt;=0,J28&gt;=1),OR(I28/J28&gt;$AI$2,J28/I28&gt;$AI$2))</formula>
    </cfRule>
  </conditionalFormatting>
  <conditionalFormatting sqref="J29">
    <cfRule type="expression" dxfId="2225" priority="2123">
      <formula>IF(I29&lt;=0,AND(I29&lt;=0,J29&gt;=1),OR(I29/J29&gt;$AI$2,J29/I29&gt;$AI$2))</formula>
    </cfRule>
  </conditionalFormatting>
  <conditionalFormatting sqref="J30">
    <cfRule type="expression" dxfId="2224" priority="2122">
      <formula>IF(I30&lt;=0,AND(I30&lt;=0,J30&gt;=1),OR(I30/J30&gt;$AI$2,J30/I30&gt;$AI$2))</formula>
    </cfRule>
  </conditionalFormatting>
  <conditionalFormatting sqref="J31">
    <cfRule type="expression" dxfId="2223" priority="2121">
      <formula>IF(I31&lt;=0,AND(I31&lt;=0,J31&gt;=1),OR(I31/J31&gt;$AI$2,J31/I31&gt;$AI$2))</formula>
    </cfRule>
  </conditionalFormatting>
  <conditionalFormatting sqref="J32">
    <cfRule type="expression" dxfId="2222" priority="2120">
      <formula>IF(I32&lt;=0,AND(I32&lt;=0,J32&gt;=1),OR(I32/J32&gt;$AI$2,J32/I32&gt;$AI$2))</formula>
    </cfRule>
  </conditionalFormatting>
  <conditionalFormatting sqref="J33">
    <cfRule type="expression" dxfId="2221" priority="2119">
      <formula>IF(I33&lt;=0,AND(I33&lt;=0,J33&gt;=1),OR(I33/J33&gt;$AI$2,J33/I33&gt;$AI$2))</formula>
    </cfRule>
  </conditionalFormatting>
  <conditionalFormatting sqref="J34">
    <cfRule type="expression" dxfId="2220" priority="2118">
      <formula>IF(I34&lt;=0,AND(I34&lt;=0,J34&gt;=1),OR(I34/J34&gt;$AI$2,J34/I34&gt;$AI$2))</formula>
    </cfRule>
  </conditionalFormatting>
  <conditionalFormatting sqref="J35">
    <cfRule type="expression" dxfId="2219" priority="2117">
      <formula>IF(I35&lt;=0,AND(I35&lt;=0,J35&gt;=1),OR(I35/J35&gt;$AI$2,J35/I35&gt;$AI$2))</formula>
    </cfRule>
  </conditionalFormatting>
  <conditionalFormatting sqref="J36">
    <cfRule type="expression" dxfId="2218" priority="2116">
      <formula>IF(I36&lt;=0,AND(I36&lt;=0,J36&gt;=1),OR(I36/J36&gt;$AI$2,J36/I36&gt;$AI$2))</formula>
    </cfRule>
  </conditionalFormatting>
  <conditionalFormatting sqref="J37">
    <cfRule type="expression" dxfId="2217" priority="2115">
      <formula>IF(I37&lt;=0,AND(I37&lt;=0,J37&gt;=1),OR(I37/J37&gt;$AI$2,J37/I37&gt;$AI$2))</formula>
    </cfRule>
  </conditionalFormatting>
  <conditionalFormatting sqref="J38">
    <cfRule type="expression" dxfId="2216" priority="2114">
      <formula>IF(I38&lt;=0,AND(I38&lt;=0,J38&gt;=1),OR(I38/J38&gt;$AI$2,J38/I38&gt;$AI$2))</formula>
    </cfRule>
  </conditionalFormatting>
  <conditionalFormatting sqref="J39">
    <cfRule type="expression" dxfId="2215" priority="2113">
      <formula>IF(I39&lt;=0,AND(I39&lt;=0,J39&gt;=1),OR(I39/J39&gt;$AI$2,J39/I39&gt;$AI$2))</formula>
    </cfRule>
  </conditionalFormatting>
  <conditionalFormatting sqref="J40">
    <cfRule type="expression" dxfId="2214" priority="2112">
      <formula>IF(I40&lt;=0,AND(I40&lt;=0,J40&gt;=1),OR(I40/J40&gt;$AI$2,J40/I40&gt;$AI$2))</formula>
    </cfRule>
  </conditionalFormatting>
  <conditionalFormatting sqref="J41">
    <cfRule type="expression" dxfId="2213" priority="2111">
      <formula>IF(I41&lt;=0,AND(I41&lt;=0,J41&gt;=1),OR(I41/J41&gt;$AI$2,J41/I41&gt;$AI$2))</formula>
    </cfRule>
  </conditionalFormatting>
  <conditionalFormatting sqref="J42">
    <cfRule type="expression" dxfId="2212" priority="2110">
      <formula>IF(I42&lt;=0,AND(I42&lt;=0,J42&gt;=1),OR(I42/J42&gt;$AI$2,J42/I42&gt;$AI$2))</formula>
    </cfRule>
  </conditionalFormatting>
  <conditionalFormatting sqref="J43">
    <cfRule type="expression" dxfId="2211" priority="2109">
      <formula>IF(I43&lt;=0,AND(I43&lt;=0,J43&gt;=1),OR(I43/J43&gt;$AI$2,J43/I43&gt;$AI$2))</formula>
    </cfRule>
  </conditionalFormatting>
  <conditionalFormatting sqref="J44">
    <cfRule type="expression" dxfId="2210" priority="2108">
      <formula>IF(I44&lt;=0,AND(I44&lt;=0,J44&gt;=1),OR(I44/J44&gt;$AI$2,J44/I44&gt;$AI$2))</formula>
    </cfRule>
  </conditionalFormatting>
  <conditionalFormatting sqref="J45">
    <cfRule type="expression" dxfId="2209" priority="2107">
      <formula>IF(I45&lt;=0,AND(I45&lt;=0,J45&gt;=1),OR(I45/J45&gt;$AI$2,J45/I45&gt;$AI$2))</formula>
    </cfRule>
  </conditionalFormatting>
  <conditionalFormatting sqref="J46">
    <cfRule type="expression" dxfId="2208" priority="2106">
      <formula>IF(I46&lt;=0,AND(I46&lt;=0,J46&gt;=1),OR(I46/J46&gt;$AI$2,J46/I46&gt;$AI$2))</formula>
    </cfRule>
  </conditionalFormatting>
  <conditionalFormatting sqref="J47">
    <cfRule type="expression" dxfId="2207" priority="2105">
      <formula>IF(I47&lt;=0,AND(I47&lt;=0,J47&gt;=1),OR(I47/J47&gt;$AI$2,J47/I47&gt;$AI$2))</formula>
    </cfRule>
  </conditionalFormatting>
  <conditionalFormatting sqref="J48">
    <cfRule type="expression" dxfId="2206" priority="2104">
      <formula>IF(I48&lt;=0,AND(I48&lt;=0,J48&gt;=1),OR(I48/J48&gt;$AI$2,J48/I48&gt;$AI$2))</formula>
    </cfRule>
  </conditionalFormatting>
  <conditionalFormatting sqref="J49">
    <cfRule type="expression" dxfId="2205" priority="2103">
      <formula>IF(I49&lt;=0,AND(I49&lt;=0,J49&gt;=1),OR(I49/J49&gt;$AI$2,J49/I49&gt;$AI$2))</formula>
    </cfRule>
  </conditionalFormatting>
  <conditionalFormatting sqref="J50">
    <cfRule type="expression" dxfId="2204" priority="2102">
      <formula>IF(I50&lt;=0,AND(I50&lt;=0,J50&gt;=1),OR(I50/J50&gt;$AI$2,J50/I50&gt;$AI$2))</formula>
    </cfRule>
  </conditionalFormatting>
  <conditionalFormatting sqref="J51">
    <cfRule type="expression" dxfId="2203" priority="2101">
      <formula>IF(I51&lt;=0,AND(I51&lt;=0,J51&gt;=1),OR(I51/J51&gt;$AI$2,J51/I51&gt;$AI$2))</formula>
    </cfRule>
  </conditionalFormatting>
  <conditionalFormatting sqref="J52">
    <cfRule type="expression" dxfId="2202" priority="2100">
      <formula>IF(I52&lt;=0,AND(I52&lt;=0,J52&gt;=1),OR(I52/J52&gt;$AI$2,J52/I52&gt;$AI$2))</formula>
    </cfRule>
  </conditionalFormatting>
  <conditionalFormatting sqref="J53">
    <cfRule type="expression" dxfId="2201" priority="2099">
      <formula>IF(I53&lt;=0,AND(I53&lt;=0,J53&gt;=1),OR(I53/J53&gt;$AI$2,J53/I53&gt;$AI$2))</formula>
    </cfRule>
  </conditionalFormatting>
  <conditionalFormatting sqref="J54">
    <cfRule type="expression" dxfId="2200" priority="2098">
      <formula>IF(I54&lt;=0,AND(I54&lt;=0,J54&gt;=1),OR(I54/J54&gt;$AI$2,J54/I54&gt;$AI$2))</formula>
    </cfRule>
  </conditionalFormatting>
  <conditionalFormatting sqref="J55">
    <cfRule type="expression" dxfId="2199" priority="2097">
      <formula>IF(I55&lt;=0,AND(I55&lt;=0,J55&gt;=1),OR(I55/J55&gt;$AI$2,J55/I55&gt;$AI$2))</formula>
    </cfRule>
  </conditionalFormatting>
  <conditionalFormatting sqref="J56">
    <cfRule type="expression" dxfId="2198" priority="2096">
      <formula>IF(I56&lt;=0,AND(I56&lt;=0,J56&gt;=1),OR(I56/J56&gt;$AI$2,J56/I56&gt;$AI$2))</formula>
    </cfRule>
  </conditionalFormatting>
  <conditionalFormatting sqref="J57">
    <cfRule type="expression" dxfId="2197" priority="2095">
      <formula>IF(I57&lt;=0,AND(I57&lt;=0,J57&gt;=1),OR(I57/J57&gt;$AI$2,J57/I57&gt;$AI$2))</formula>
    </cfRule>
  </conditionalFormatting>
  <conditionalFormatting sqref="J58">
    <cfRule type="expression" dxfId="2196" priority="2094">
      <formula>IF(I58&lt;=0,AND(I58&lt;=0,J58&gt;=1),OR(I58/J58&gt;$AI$2,J58/I58&gt;$AI$2))</formula>
    </cfRule>
  </conditionalFormatting>
  <conditionalFormatting sqref="J59">
    <cfRule type="expression" dxfId="2195" priority="2093">
      <formula>IF(I59&lt;=0,AND(I59&lt;=0,J59&gt;=1),OR(I59/J59&gt;$AI$2,J59/I59&gt;$AI$2))</formula>
    </cfRule>
  </conditionalFormatting>
  <conditionalFormatting sqref="J60">
    <cfRule type="expression" dxfId="2194" priority="2092">
      <formula>IF(I60&lt;=0,AND(I60&lt;=0,J60&gt;=1),OR(I60/J60&gt;$AI$2,J60/I60&gt;$AI$2))</formula>
    </cfRule>
  </conditionalFormatting>
  <conditionalFormatting sqref="J61">
    <cfRule type="expression" dxfId="2193" priority="2091">
      <formula>IF(I61&lt;=0,AND(I61&lt;=0,J61&gt;=1),OR(I61/J61&gt;$AI$2,J61/I61&gt;$AI$2))</formula>
    </cfRule>
  </conditionalFormatting>
  <conditionalFormatting sqref="J62">
    <cfRule type="expression" dxfId="2192" priority="2090">
      <formula>IF(I62&lt;=0,AND(I62&lt;=0,J62&gt;=1),OR(I62/J62&gt;$AI$2,J62/I62&gt;$AI$2))</formula>
    </cfRule>
  </conditionalFormatting>
  <conditionalFormatting sqref="J63">
    <cfRule type="expression" dxfId="2191" priority="2089">
      <formula>IF(I63&lt;=0,AND(I63&lt;=0,J63&gt;=1),OR(I63/J63&gt;$AI$2,J63/I63&gt;$AI$2))</formula>
    </cfRule>
  </conditionalFormatting>
  <conditionalFormatting sqref="J64">
    <cfRule type="expression" dxfId="2190" priority="2088">
      <formula>IF(I64&lt;=0,AND(I64&lt;=0,J64&gt;=1),OR(I64/J64&gt;$AI$2,J64/I64&gt;$AI$2))</formula>
    </cfRule>
  </conditionalFormatting>
  <conditionalFormatting sqref="J65">
    <cfRule type="expression" dxfId="2189" priority="2087">
      <formula>IF(I65&lt;=0,AND(I65&lt;=0,J65&gt;=1),OR(I65/J65&gt;$AI$2,J65/I65&gt;$AI$2))</formula>
    </cfRule>
  </conditionalFormatting>
  <conditionalFormatting sqref="J66">
    <cfRule type="expression" dxfId="2188" priority="2086">
      <formula>IF(I66&lt;=0,AND(I66&lt;=0,J66&gt;=1),OR(I66/J66&gt;$AI$2,J66/I66&gt;$AI$2))</formula>
    </cfRule>
  </conditionalFormatting>
  <conditionalFormatting sqref="J67">
    <cfRule type="expression" dxfId="2187" priority="2085">
      <formula>IF(I67&lt;=0,AND(I67&lt;=0,J67&gt;=1),OR(I67/J67&gt;$AI$2,J67/I67&gt;$AI$2))</formula>
    </cfRule>
  </conditionalFormatting>
  <conditionalFormatting sqref="J68">
    <cfRule type="expression" dxfId="2186" priority="2084">
      <formula>IF(I68&lt;=0,AND(I68&lt;=0,J68&gt;=1),OR(I68/J68&gt;$AI$2,J68/I68&gt;$AI$2))</formula>
    </cfRule>
  </conditionalFormatting>
  <conditionalFormatting sqref="J69">
    <cfRule type="expression" dxfId="2185" priority="2083">
      <formula>IF(I69&lt;=0,AND(I69&lt;=0,J69&gt;=1),OR(I69/J69&gt;$AI$2,J69/I69&gt;$AI$2))</formula>
    </cfRule>
  </conditionalFormatting>
  <conditionalFormatting sqref="J70">
    <cfRule type="expression" dxfId="2184" priority="2082">
      <formula>IF(I70&lt;=0,AND(I70&lt;=0,J70&gt;=1),OR(I70/J70&gt;$AI$2,J70/I70&gt;$AI$2))</formula>
    </cfRule>
  </conditionalFormatting>
  <conditionalFormatting sqref="J71">
    <cfRule type="expression" dxfId="2183" priority="2081">
      <formula>IF(I71&lt;=0,AND(I71&lt;=0,J71&gt;=1),OR(I71/J71&gt;$AI$2,J71/I71&gt;$AI$2))</formula>
    </cfRule>
  </conditionalFormatting>
  <conditionalFormatting sqref="J72">
    <cfRule type="expression" dxfId="2182" priority="2080">
      <formula>IF(I72&lt;=0,AND(I72&lt;=0,J72&gt;=1),OR(I72/J72&gt;$AI$2,J72/I72&gt;$AI$2))</formula>
    </cfRule>
  </conditionalFormatting>
  <conditionalFormatting sqref="J73">
    <cfRule type="expression" dxfId="2181" priority="2079">
      <formula>IF(I73&lt;=0,AND(I73&lt;=0,J73&gt;=1),OR(I73/J73&gt;$AI$2,J73/I73&gt;$AI$2))</formula>
    </cfRule>
  </conditionalFormatting>
  <conditionalFormatting sqref="J74">
    <cfRule type="expression" dxfId="2180" priority="2078">
      <formula>IF(I74&lt;=0,AND(I74&lt;=0,J74&gt;=1),OR(I74/J74&gt;$AI$2,J74/I74&gt;$AI$2))</formula>
    </cfRule>
  </conditionalFormatting>
  <conditionalFormatting sqref="J75">
    <cfRule type="expression" dxfId="2179" priority="2077">
      <formula>IF(I75&lt;=0,AND(I75&lt;=0,J75&gt;=1),OR(I75/J75&gt;$AI$2,J75/I75&gt;$AI$2))</formula>
    </cfRule>
  </conditionalFormatting>
  <conditionalFormatting sqref="J76">
    <cfRule type="expression" dxfId="2178" priority="2076">
      <formula>IF(I76&lt;=0,AND(I76&lt;=0,J76&gt;=1),OR(I76/J76&gt;$AI$2,J76/I76&gt;$AI$2))</formula>
    </cfRule>
  </conditionalFormatting>
  <conditionalFormatting sqref="J77">
    <cfRule type="expression" dxfId="2177" priority="2075">
      <formula>IF(I77&lt;=0,AND(I77&lt;=0,J77&gt;=1),OR(I77/J77&gt;$AI$2,J77/I77&gt;$AI$2))</formula>
    </cfRule>
  </conditionalFormatting>
  <conditionalFormatting sqref="J78">
    <cfRule type="expression" dxfId="2176" priority="2074">
      <formula>IF(I78&lt;=0,AND(I78&lt;=0,J78&gt;=1),OR(I78/J78&gt;$AI$2,J78/I78&gt;$AI$2))</formula>
    </cfRule>
  </conditionalFormatting>
  <conditionalFormatting sqref="J79">
    <cfRule type="expression" dxfId="2175" priority="2073">
      <formula>IF(I79&lt;=0,AND(I79&lt;=0,J79&gt;=1),OR(I79/J79&gt;$AI$2,J79/I79&gt;$AI$2))</formula>
    </cfRule>
  </conditionalFormatting>
  <conditionalFormatting sqref="J80">
    <cfRule type="expression" dxfId="2174" priority="2072">
      <formula>IF(I80&lt;=0,AND(I80&lt;=0,J80&gt;=1),OR(I80/J80&gt;$AI$2,J80/I80&gt;$AI$2))</formula>
    </cfRule>
  </conditionalFormatting>
  <conditionalFormatting sqref="J81">
    <cfRule type="expression" dxfId="2173" priority="2071">
      <formula>IF(I81&lt;=0,AND(I81&lt;=0,J81&gt;=1),OR(I81/J81&gt;$AI$2,J81/I81&gt;$AI$2))</formula>
    </cfRule>
  </conditionalFormatting>
  <conditionalFormatting sqref="J82">
    <cfRule type="expression" dxfId="2172" priority="2070">
      <formula>IF(I82&lt;=0,AND(I82&lt;=0,J82&gt;=1),OR(I82/J82&gt;$AI$2,J82/I82&gt;$AI$2))</formula>
    </cfRule>
  </conditionalFormatting>
  <conditionalFormatting sqref="J83">
    <cfRule type="expression" dxfId="2171" priority="2069">
      <formula>IF(I83&lt;=0,AND(I83&lt;=0,J83&gt;=1),OR(I83/J83&gt;$AI$2,J83/I83&gt;$AI$2))</formula>
    </cfRule>
  </conditionalFormatting>
  <conditionalFormatting sqref="J84">
    <cfRule type="expression" dxfId="2170" priority="2068">
      <formula>IF(I84&lt;=0,AND(I84&lt;=0,J84&gt;=1),OR(I84/J84&gt;$AI$2,J84/I84&gt;$AI$2))</formula>
    </cfRule>
  </conditionalFormatting>
  <conditionalFormatting sqref="J85">
    <cfRule type="expression" dxfId="2169" priority="2067">
      <formula>IF(I85&lt;=0,AND(I85&lt;=0,J85&gt;=1),OR(I85/J85&gt;$AI$2,J85/I85&gt;$AI$2))</formula>
    </cfRule>
  </conditionalFormatting>
  <conditionalFormatting sqref="J86">
    <cfRule type="expression" dxfId="2168" priority="2066">
      <formula>IF(I86&lt;=0,AND(I86&lt;=0,J86&gt;=1),OR(I86/J86&gt;$AI$2,J86/I86&gt;$AI$2))</formula>
    </cfRule>
  </conditionalFormatting>
  <conditionalFormatting sqref="J87">
    <cfRule type="expression" dxfId="2167" priority="2065">
      <formula>IF(I87&lt;=0,AND(I87&lt;=0,J87&gt;=1),OR(I87/J87&gt;$AI$2,J87/I87&gt;$AI$2))</formula>
    </cfRule>
  </conditionalFormatting>
  <conditionalFormatting sqref="J88">
    <cfRule type="expression" dxfId="2166" priority="2064">
      <formula>IF(I88&lt;=0,AND(I88&lt;=0,J88&gt;=1),OR(I88/J88&gt;$AI$2,J88/I88&gt;$AI$2))</formula>
    </cfRule>
  </conditionalFormatting>
  <conditionalFormatting sqref="J89">
    <cfRule type="expression" dxfId="2165" priority="2063">
      <formula>IF(I89&lt;=0,AND(I89&lt;=0,J89&gt;=1),OR(I89/J89&gt;$AI$2,J89/I89&gt;$AI$2))</formula>
    </cfRule>
  </conditionalFormatting>
  <conditionalFormatting sqref="J90">
    <cfRule type="expression" dxfId="2164" priority="2062">
      <formula>IF(I90&lt;=0,AND(I90&lt;=0,J90&gt;=1),OR(I90/J90&gt;$AI$2,J90/I90&gt;$AI$2))</formula>
    </cfRule>
  </conditionalFormatting>
  <conditionalFormatting sqref="J91">
    <cfRule type="expression" dxfId="2163" priority="2061">
      <formula>IF(I91&lt;=0,AND(I91&lt;=0,J91&gt;=1),OR(I91/J91&gt;$AI$2,J91/I91&gt;$AI$2))</formula>
    </cfRule>
  </conditionalFormatting>
  <conditionalFormatting sqref="J92">
    <cfRule type="expression" dxfId="2162" priority="2060">
      <formula>IF(I92&lt;=0,AND(I92&lt;=0,J92&gt;=1),OR(I92/J92&gt;$AI$2,J92/I92&gt;$AI$2))</formula>
    </cfRule>
  </conditionalFormatting>
  <conditionalFormatting sqref="J93">
    <cfRule type="expression" dxfId="2161" priority="2059">
      <formula>IF(I93&lt;=0,AND(I93&lt;=0,J93&gt;=1),OR(I93/J93&gt;$AI$2,J93/I93&gt;$AI$2))</formula>
    </cfRule>
  </conditionalFormatting>
  <conditionalFormatting sqref="J94">
    <cfRule type="expression" dxfId="2160" priority="2058">
      <formula>IF(I94&lt;=0,AND(I94&lt;=0,J94&gt;=1),OR(I94/J94&gt;$AI$2,J94/I94&gt;$AI$2))</formula>
    </cfRule>
  </conditionalFormatting>
  <conditionalFormatting sqref="J95">
    <cfRule type="expression" dxfId="2159" priority="2057">
      <formula>IF(I95&lt;=0,AND(I95&lt;=0,J95&gt;=1),OR(I95/J95&gt;$AI$2,J95/I95&gt;$AI$2))</formula>
    </cfRule>
  </conditionalFormatting>
  <conditionalFormatting sqref="J96">
    <cfRule type="expression" dxfId="2158" priority="2056">
      <formula>IF(I96&lt;=0,AND(I96&lt;=0,J96&gt;=1),OR(I96/J96&gt;$AI$2,J96/I96&gt;$AI$2))</formula>
    </cfRule>
  </conditionalFormatting>
  <conditionalFormatting sqref="J97">
    <cfRule type="expression" dxfId="2157" priority="2055">
      <formula>IF(I97&lt;=0,AND(I97&lt;=0,J97&gt;=1),OR(I97/J97&gt;$AI$2,J97/I97&gt;$AI$2))</formula>
    </cfRule>
  </conditionalFormatting>
  <conditionalFormatting sqref="J98">
    <cfRule type="expression" dxfId="2156" priority="2054">
      <formula>IF(I98&lt;=0,AND(I98&lt;=0,J98&gt;=1),OR(I98/J98&gt;$AI$2,J98/I98&gt;$AI$2))</formula>
    </cfRule>
  </conditionalFormatting>
  <conditionalFormatting sqref="J99">
    <cfRule type="expression" dxfId="2155" priority="2053">
      <formula>IF(I99&lt;=0,AND(I99&lt;=0,J99&gt;=1),OR(I99/J99&gt;$AI$2,J99/I99&gt;$AI$2))</formula>
    </cfRule>
  </conditionalFormatting>
  <conditionalFormatting sqref="J100">
    <cfRule type="expression" dxfId="2154" priority="2052">
      <formula>IF(I100&lt;=0,AND(I100&lt;=0,J100&gt;=1),OR(I100/J100&gt;$AI$2,J100/I100&gt;$AI$2))</formula>
    </cfRule>
  </conditionalFormatting>
  <conditionalFormatting sqref="J101">
    <cfRule type="expression" dxfId="2153" priority="2051">
      <formula>IF(I101&lt;=0,AND(I101&lt;=0,J101&gt;=1),OR(I101/J101&gt;$AI$2,J101/I101&gt;$AI$2))</formula>
    </cfRule>
  </conditionalFormatting>
  <conditionalFormatting sqref="J102">
    <cfRule type="expression" dxfId="2152" priority="2050">
      <formula>IF(I102&lt;=0,AND(I102&lt;=0,J102&gt;=1),OR(I102/J102&gt;$AI$2,J102/I102&gt;$AI$2))</formula>
    </cfRule>
  </conditionalFormatting>
  <conditionalFormatting sqref="J103">
    <cfRule type="expression" dxfId="2151" priority="2049">
      <formula>IF(I103&lt;=0,AND(I103&lt;=0,J103&gt;=1),OR(I103/J103&gt;$AI$2,J103/I103&gt;$AI$2))</formula>
    </cfRule>
  </conditionalFormatting>
  <conditionalFormatting sqref="J104">
    <cfRule type="expression" dxfId="2150" priority="2048">
      <formula>IF(I104&lt;=0,AND(I104&lt;=0,J104&gt;=1),OR(I104/J104&gt;$AI$2,J104/I104&gt;$AI$2))</formula>
    </cfRule>
  </conditionalFormatting>
  <conditionalFormatting sqref="J105">
    <cfRule type="expression" dxfId="2149" priority="2047">
      <formula>IF(I105&lt;=0,AND(I105&lt;=0,J105&gt;=1),OR(I105/J105&gt;$AI$2,J105/I105&gt;$AI$2))</formula>
    </cfRule>
  </conditionalFormatting>
  <conditionalFormatting sqref="J106">
    <cfRule type="expression" dxfId="2148" priority="2046">
      <formula>IF(I106&lt;=0,AND(I106&lt;=0,J106&gt;=1),OR(I106/J106&gt;$AI$2,J106/I106&gt;$AI$2))</formula>
    </cfRule>
  </conditionalFormatting>
  <conditionalFormatting sqref="J107">
    <cfRule type="expression" dxfId="2147" priority="2045">
      <formula>IF(I107&lt;=0,AND(I107&lt;=0,J107&gt;=1),OR(I107/J107&gt;$AI$2,J107/I107&gt;$AI$2))</formula>
    </cfRule>
  </conditionalFormatting>
  <conditionalFormatting sqref="J108">
    <cfRule type="expression" dxfId="2146" priority="2044">
      <formula>IF(I108&lt;=0,AND(I108&lt;=0,J108&gt;=1),OR(I108/J108&gt;$AI$2,J108/I108&gt;$AI$2))</formula>
    </cfRule>
  </conditionalFormatting>
  <conditionalFormatting sqref="J109">
    <cfRule type="expression" dxfId="2145" priority="2043">
      <formula>IF(I109&lt;=0,AND(I109&lt;=0,J109&gt;=1),OR(I109/J109&gt;$AI$2,J109/I109&gt;$AI$2))</formula>
    </cfRule>
  </conditionalFormatting>
  <conditionalFormatting sqref="J110">
    <cfRule type="expression" dxfId="2144" priority="2042">
      <formula>IF(I110&lt;=0,AND(I110&lt;=0,J110&gt;=1),OR(I110/J110&gt;$AI$2,J110/I110&gt;$AI$2))</formula>
    </cfRule>
  </conditionalFormatting>
  <conditionalFormatting sqref="J111">
    <cfRule type="expression" dxfId="2143" priority="2041">
      <formula>IF(I111&lt;=0,AND(I111&lt;=0,J111&gt;=1),OR(I111/J111&gt;$AI$2,J111/I111&gt;$AI$2))</formula>
    </cfRule>
  </conditionalFormatting>
  <conditionalFormatting sqref="J112">
    <cfRule type="expression" dxfId="2142" priority="2040">
      <formula>IF(I112&lt;=0,AND(I112&lt;=0,J112&gt;=1),OR(I112/J112&gt;$AI$2,J112/I112&gt;$AI$2))</formula>
    </cfRule>
  </conditionalFormatting>
  <conditionalFormatting sqref="J113">
    <cfRule type="expression" dxfId="2141" priority="2039">
      <formula>IF(I113&lt;=0,AND(I113&lt;=0,J113&gt;=1),OR(I113/J113&gt;$AI$2,J113/I113&gt;$AI$2))</formula>
    </cfRule>
  </conditionalFormatting>
  <conditionalFormatting sqref="J114">
    <cfRule type="expression" dxfId="2140" priority="2038">
      <formula>IF(I114&lt;=0,AND(I114&lt;=0,J114&gt;=1),OR(I114/J114&gt;$AI$2,J114/I114&gt;$AI$2))</formula>
    </cfRule>
  </conditionalFormatting>
  <conditionalFormatting sqref="J115">
    <cfRule type="expression" dxfId="2139" priority="2037">
      <formula>IF(I115&lt;=0,AND(I115&lt;=0,J115&gt;=1),OR(I115/J115&gt;$AI$2,J115/I115&gt;$AI$2))</formula>
    </cfRule>
  </conditionalFormatting>
  <conditionalFormatting sqref="J116">
    <cfRule type="expression" dxfId="2138" priority="2036">
      <formula>IF(I116&lt;=0,AND(I116&lt;=0,J116&gt;=1),OR(I116/J116&gt;$AI$2,J116/I116&gt;$AI$2))</formula>
    </cfRule>
  </conditionalFormatting>
  <conditionalFormatting sqref="J117">
    <cfRule type="expression" dxfId="2137" priority="2035">
      <formula>IF(I117&lt;=0,AND(I117&lt;=0,J117&gt;=1),OR(I117/J117&gt;$AI$2,J117/I117&gt;$AI$2))</formula>
    </cfRule>
  </conditionalFormatting>
  <conditionalFormatting sqref="J118">
    <cfRule type="expression" dxfId="2136" priority="2034">
      <formula>IF(I118&lt;=0,AND(I118&lt;=0,J118&gt;=1),OR(I118/J118&gt;$AI$2,J118/I118&gt;$AI$2))</formula>
    </cfRule>
  </conditionalFormatting>
  <conditionalFormatting sqref="J119">
    <cfRule type="expression" dxfId="2135" priority="2033">
      <formula>IF(I119&lt;=0,AND(I119&lt;=0,J119&gt;=1),OR(I119/J119&gt;$AI$2,J119/I119&gt;$AI$2))</formula>
    </cfRule>
  </conditionalFormatting>
  <conditionalFormatting sqref="J120">
    <cfRule type="expression" dxfId="2134" priority="2032">
      <formula>IF(I120&lt;=0,AND(I120&lt;=0,J120&gt;=1),OR(I120/J120&gt;$AI$2,J120/I120&gt;$AI$2))</formula>
    </cfRule>
  </conditionalFormatting>
  <conditionalFormatting sqref="J121">
    <cfRule type="expression" dxfId="2133" priority="2031">
      <formula>IF(I121&lt;=0,AND(I121&lt;=0,J121&gt;=1),OR(I121/J121&gt;$AI$2,J121/I121&gt;$AI$2))</formula>
    </cfRule>
  </conditionalFormatting>
  <conditionalFormatting sqref="J122">
    <cfRule type="expression" dxfId="2132" priority="2030">
      <formula>IF(I122&lt;=0,AND(I122&lt;=0,J122&gt;=1),OR(I122/J122&gt;$AI$2,J122/I122&gt;$AI$2))</formula>
    </cfRule>
  </conditionalFormatting>
  <conditionalFormatting sqref="J123">
    <cfRule type="expression" dxfId="2131" priority="2029">
      <formula>IF(I123&lt;=0,AND(I123&lt;=0,J123&gt;=1),OR(I123/J123&gt;$AI$2,J123/I123&gt;$AI$2))</formula>
    </cfRule>
  </conditionalFormatting>
  <conditionalFormatting sqref="J124">
    <cfRule type="expression" dxfId="2130" priority="2028">
      <formula>IF(I124&lt;=0,AND(I124&lt;=0,J124&gt;=1),OR(I124/J124&gt;$AI$2,J124/I124&gt;$AI$2))</formula>
    </cfRule>
  </conditionalFormatting>
  <conditionalFormatting sqref="J125">
    <cfRule type="expression" dxfId="2129" priority="2027">
      <formula>IF(I125&lt;=0,AND(I125&lt;=0,J125&gt;=1),OR(I125/J125&gt;$AI$2,J125/I125&gt;$AI$2))</formula>
    </cfRule>
  </conditionalFormatting>
  <conditionalFormatting sqref="J126 J148">
    <cfRule type="expression" dxfId="2128" priority="2026">
      <formula>IF(I126&lt;=0,AND(I126&lt;=0,J126&gt;=1),OR(I126/J126&gt;$AI$2,J126/I126&gt;$AI$2))</formula>
    </cfRule>
  </conditionalFormatting>
  <conditionalFormatting sqref="J151">
    <cfRule type="expression" dxfId="2127" priority="2025">
      <formula>IF(I151&lt;=0,AND(I151&lt;=0,J151&gt;=1),OR(I151/J151&gt;$AI$2,J151/I151&gt;$AI$2))</formula>
    </cfRule>
  </conditionalFormatting>
  <conditionalFormatting sqref="J152">
    <cfRule type="expression" dxfId="2126" priority="2024">
      <formula>IF(I152&lt;=0,AND(I152&lt;=0,J152&gt;=1),OR(I152/J152&gt;$AI$2,J152/I152&gt;$AI$2))</formula>
    </cfRule>
  </conditionalFormatting>
  <conditionalFormatting sqref="J153">
    <cfRule type="expression" dxfId="2125" priority="2023">
      <formula>IF(I153&lt;=0,AND(I153&lt;=0,J153&gt;=1),OR(I153/J153&gt;$AI$2,J153/I153&gt;$AI$2))</formula>
    </cfRule>
  </conditionalFormatting>
  <conditionalFormatting sqref="J154">
    <cfRule type="expression" dxfId="2124" priority="2022">
      <formula>IF(I154&lt;=0,AND(I154&lt;=0,J154&gt;=1),OR(I154/J154&gt;$AI$2,J154/I154&gt;$AI$2))</formula>
    </cfRule>
  </conditionalFormatting>
  <conditionalFormatting sqref="J155">
    <cfRule type="expression" dxfId="2123" priority="2021">
      <formula>IF(I155&lt;=0,AND(I155&lt;=0,J155&gt;=1),OR(I155/J155&gt;$AI$2,J155/I155&gt;$AI$2))</formula>
    </cfRule>
  </conditionalFormatting>
  <conditionalFormatting sqref="J156">
    <cfRule type="expression" dxfId="2122" priority="2020">
      <formula>IF(I156&lt;=0,AND(I156&lt;=0,J156&gt;=1),OR(I156/J156&gt;$AI$2,J156/I156&gt;$AI$2))</formula>
    </cfRule>
  </conditionalFormatting>
  <conditionalFormatting sqref="J157">
    <cfRule type="expression" dxfId="2121" priority="2019">
      <formula>IF(I157&lt;=0,AND(I157&lt;=0,J157&gt;=1),OR(I157/J157&gt;$AI$2,J157/I157&gt;$AI$2))</formula>
    </cfRule>
  </conditionalFormatting>
  <conditionalFormatting sqref="J158">
    <cfRule type="expression" dxfId="2120" priority="2018">
      <formula>IF(I158&lt;=0,AND(I158&lt;=0,J158&gt;=1),OR(I158/J158&gt;$AI$2,J158/I158&gt;$AI$2))</formula>
    </cfRule>
  </conditionalFormatting>
  <conditionalFormatting sqref="J159">
    <cfRule type="expression" dxfId="2119" priority="2017">
      <formula>IF(I159&lt;=0,AND(I159&lt;=0,J159&gt;=1),OR(I159/J159&gt;$AI$2,J159/I159&gt;$AI$2))</formula>
    </cfRule>
  </conditionalFormatting>
  <conditionalFormatting sqref="J160">
    <cfRule type="expression" dxfId="2118" priority="2016">
      <formula>IF(I160&lt;=0,AND(I160&lt;=0,J160&gt;=1),OR(I160/J160&gt;$AI$2,J160/I160&gt;$AI$2))</formula>
    </cfRule>
  </conditionalFormatting>
  <conditionalFormatting sqref="J161">
    <cfRule type="expression" dxfId="2117" priority="2015">
      <formula>IF(I161&lt;=0,AND(I161&lt;=0,J161&gt;=1),OR(I161/J161&gt;$AI$2,J161/I161&gt;$AI$2))</formula>
    </cfRule>
  </conditionalFormatting>
  <conditionalFormatting sqref="J162">
    <cfRule type="expression" dxfId="2116" priority="2014">
      <formula>IF(I162&lt;=0,AND(I162&lt;=0,J162&gt;=1),OR(I162/J162&gt;$AI$2,J162/I162&gt;$AI$2))</formula>
    </cfRule>
  </conditionalFormatting>
  <conditionalFormatting sqref="J163">
    <cfRule type="expression" dxfId="2115" priority="2013">
      <formula>IF(I163&lt;=0,AND(I163&lt;=0,J163&gt;=1),OR(I163/J163&gt;$AI$2,J163/I163&gt;$AI$2))</formula>
    </cfRule>
  </conditionalFormatting>
  <conditionalFormatting sqref="J164">
    <cfRule type="expression" dxfId="2114" priority="2012">
      <formula>IF(I164&lt;=0,AND(I164&lt;=0,J164&gt;=1),OR(I164/J164&gt;$AI$2,J164/I164&gt;$AI$2))</formula>
    </cfRule>
  </conditionalFormatting>
  <conditionalFormatting sqref="J165">
    <cfRule type="expression" dxfId="2113" priority="2011">
      <formula>IF(I165&lt;=0,AND(I165&lt;=0,J165&gt;=1),OR(I165/J165&gt;$AI$2,J165/I165&gt;$AI$2))</formula>
    </cfRule>
  </conditionalFormatting>
  <conditionalFormatting sqref="J166">
    <cfRule type="expression" dxfId="2112" priority="2010">
      <formula>IF(I166&lt;=0,AND(I166&lt;=0,J166&gt;=1),OR(I166/J166&gt;$AI$2,J166/I166&gt;$AI$2))</formula>
    </cfRule>
  </conditionalFormatting>
  <conditionalFormatting sqref="J167">
    <cfRule type="expression" dxfId="2111" priority="2009">
      <formula>IF(I167&lt;=0,AND(I167&lt;=0,J167&gt;=1),OR(I167/J167&gt;$AI$2,J167/I167&gt;$AI$2))</formula>
    </cfRule>
  </conditionalFormatting>
  <conditionalFormatting sqref="J168">
    <cfRule type="expression" dxfId="2110" priority="2008">
      <formula>IF(I168&lt;=0,AND(I168&lt;=0,J168&gt;=1),OR(I168/J168&gt;$AI$2,J168/I168&gt;$AI$2))</formula>
    </cfRule>
  </conditionalFormatting>
  <conditionalFormatting sqref="J169">
    <cfRule type="expression" dxfId="2109" priority="2007">
      <formula>IF(I169&lt;=0,AND(I169&lt;=0,J169&gt;=1),OR(I169/J169&gt;$AI$2,J169/I169&gt;$AI$2))</formula>
    </cfRule>
  </conditionalFormatting>
  <conditionalFormatting sqref="J170">
    <cfRule type="expression" dxfId="2108" priority="2006">
      <formula>IF(I170&lt;=0,AND(I170&lt;=0,J170&gt;=1),OR(I170/J170&gt;$AI$2,J170/I170&gt;$AI$2))</formula>
    </cfRule>
  </conditionalFormatting>
  <conditionalFormatting sqref="J171">
    <cfRule type="expression" dxfId="2107" priority="2005">
      <formula>IF(I171&lt;=0,AND(I171&lt;=0,J171&gt;=1),OR(I171/J171&gt;$AI$2,J171/I171&gt;$AI$2))</formula>
    </cfRule>
  </conditionalFormatting>
  <conditionalFormatting sqref="J172">
    <cfRule type="expression" dxfId="2106" priority="2004">
      <formula>IF(I172&lt;=0,AND(I172&lt;=0,J172&gt;=1),OR(I172/J172&gt;$AI$2,J172/I172&gt;$AI$2))</formula>
    </cfRule>
  </conditionalFormatting>
  <conditionalFormatting sqref="J173">
    <cfRule type="expression" dxfId="2105" priority="2003">
      <formula>IF(I173&lt;=0,AND(I173&lt;=0,J173&gt;=1),OR(I173/J173&gt;$AI$2,J173/I173&gt;$AI$2))</formula>
    </cfRule>
  </conditionalFormatting>
  <conditionalFormatting sqref="J174">
    <cfRule type="expression" dxfId="2104" priority="2002">
      <formula>IF(I174&lt;=0,AND(I174&lt;=0,J174&gt;=1),OR(I174/J174&gt;$AI$2,J174/I174&gt;$AI$2))</formula>
    </cfRule>
  </conditionalFormatting>
  <conditionalFormatting sqref="J175">
    <cfRule type="expression" dxfId="2103" priority="2001">
      <formula>IF(I175&lt;=0,AND(I175&lt;=0,J175&gt;=1),OR(I175/J175&gt;$AI$2,J175/I175&gt;$AI$2))</formula>
    </cfRule>
  </conditionalFormatting>
  <conditionalFormatting sqref="J176">
    <cfRule type="expression" dxfId="2102" priority="2000">
      <formula>IF(I176&lt;=0,AND(I176&lt;=0,J176&gt;=1),OR(I176/J176&gt;$AI$2,J176/I176&gt;$AI$2))</formula>
    </cfRule>
  </conditionalFormatting>
  <conditionalFormatting sqref="J177">
    <cfRule type="expression" dxfId="2101" priority="1999">
      <formula>IF(I177&lt;=0,AND(I177&lt;=0,J177&gt;=1),OR(I177/J177&gt;$AI$2,J177/I177&gt;$AI$2))</formula>
    </cfRule>
  </conditionalFormatting>
  <conditionalFormatting sqref="J178">
    <cfRule type="expression" dxfId="2100" priority="1998">
      <formula>IF(I178&lt;=0,AND(I178&lt;=0,J178&gt;=1),OR(I178/J178&gt;$AI$2,J178/I178&gt;$AI$2))</formula>
    </cfRule>
  </conditionalFormatting>
  <conditionalFormatting sqref="J179">
    <cfRule type="expression" dxfId="2099" priority="1997">
      <formula>IF(I179&lt;=0,AND(I179&lt;=0,J179&gt;=1),OR(I179/J179&gt;$AI$2,J179/I179&gt;$AI$2))</formula>
    </cfRule>
  </conditionalFormatting>
  <conditionalFormatting sqref="J180">
    <cfRule type="expression" dxfId="2098" priority="1996">
      <formula>IF(I180&lt;=0,AND(I180&lt;=0,J180&gt;=1),OR(I180/J180&gt;$AI$2,J180/I180&gt;$AI$2))</formula>
    </cfRule>
  </conditionalFormatting>
  <conditionalFormatting sqref="J181">
    <cfRule type="expression" dxfId="2097" priority="1995">
      <formula>IF(I181&lt;=0,AND(I181&lt;=0,J181&gt;=1),OR(I181/J181&gt;$AI$2,J181/I181&gt;$AI$2))</formula>
    </cfRule>
  </conditionalFormatting>
  <conditionalFormatting sqref="J182">
    <cfRule type="expression" dxfId="2096" priority="1994">
      <formula>IF(I182&lt;=0,AND(I182&lt;=0,J182&gt;=1),OR(I182/J182&gt;$AI$2,J182/I182&gt;$AI$2))</formula>
    </cfRule>
  </conditionalFormatting>
  <conditionalFormatting sqref="J183">
    <cfRule type="expression" dxfId="2095" priority="1993">
      <formula>IF(I183&lt;=0,AND(I183&lt;=0,J183&gt;=1),OR(I183/J183&gt;$AI$2,J183/I183&gt;$AI$2))</formula>
    </cfRule>
  </conditionalFormatting>
  <conditionalFormatting sqref="J184">
    <cfRule type="expression" dxfId="2094" priority="1992">
      <formula>IF(I184&lt;=0,AND(I184&lt;=0,J184&gt;=1),OR(I184/J184&gt;$AI$2,J184/I184&gt;$AI$2))</formula>
    </cfRule>
  </conditionalFormatting>
  <conditionalFormatting sqref="J185">
    <cfRule type="expression" dxfId="2093" priority="1991">
      <formula>IF(I185&lt;=0,AND(I185&lt;=0,J185&gt;=1),OR(I185/J185&gt;$AI$2,J185/I185&gt;$AI$2))</formula>
    </cfRule>
  </conditionalFormatting>
  <conditionalFormatting sqref="J186">
    <cfRule type="expression" dxfId="2092" priority="1990">
      <formula>IF(I186&lt;=0,AND(I186&lt;=0,J186&gt;=1),OR(I186/J186&gt;$AI$2,J186/I186&gt;$AI$2))</formula>
    </cfRule>
  </conditionalFormatting>
  <conditionalFormatting sqref="J187">
    <cfRule type="expression" dxfId="2091" priority="1989">
      <formula>IF(I187&lt;=0,AND(I187&lt;=0,J187&gt;=1),OR(I187/J187&gt;$AI$2,J187/I187&gt;$AI$2))</formula>
    </cfRule>
  </conditionalFormatting>
  <conditionalFormatting sqref="J188">
    <cfRule type="expression" dxfId="2090" priority="1988">
      <formula>IF(I188&lt;=0,AND(I188&lt;=0,J188&gt;=1),OR(I188/J188&gt;$AI$2,J188/I188&gt;$AI$2))</formula>
    </cfRule>
  </conditionalFormatting>
  <conditionalFormatting sqref="J189">
    <cfRule type="expression" dxfId="2089" priority="1987">
      <formula>IF(I189&lt;=0,AND(I189&lt;=0,J189&gt;=1),OR(I189/J189&gt;$AI$2,J189/I189&gt;$AI$2))</formula>
    </cfRule>
  </conditionalFormatting>
  <conditionalFormatting sqref="J190">
    <cfRule type="expression" dxfId="2088" priority="1986">
      <formula>IF(I190&lt;=0,AND(I190&lt;=0,J190&gt;=1),OR(I190/J190&gt;$AI$2,J190/I190&gt;$AI$2))</formula>
    </cfRule>
  </conditionalFormatting>
  <conditionalFormatting sqref="J191">
    <cfRule type="expression" dxfId="2087" priority="1985">
      <formula>IF(I191&lt;=0,AND(I191&lt;=0,J191&gt;=1),OR(I191/J191&gt;$AI$2,J191/I191&gt;$AI$2))</formula>
    </cfRule>
  </conditionalFormatting>
  <conditionalFormatting sqref="J192">
    <cfRule type="expression" dxfId="2086" priority="1984">
      <formula>IF(I192&lt;=0,AND(I192&lt;=0,J192&gt;=1),OR(I192/J192&gt;$AI$2,J192/I192&gt;$AI$2))</formula>
    </cfRule>
  </conditionalFormatting>
  <conditionalFormatting sqref="J193">
    <cfRule type="expression" dxfId="2085" priority="1983">
      <formula>IF(I193&lt;=0,AND(I193&lt;=0,J193&gt;=1),OR(I193/J193&gt;$AI$2,J193/I193&gt;$AI$2))</formula>
    </cfRule>
  </conditionalFormatting>
  <conditionalFormatting sqref="J194">
    <cfRule type="expression" dxfId="2084" priority="1982">
      <formula>IF(I194&lt;=0,AND(I194&lt;=0,J194&gt;=1),OR(I194/J194&gt;$AI$2,J194/I194&gt;$AI$2))</formula>
    </cfRule>
  </conditionalFormatting>
  <conditionalFormatting sqref="J195">
    <cfRule type="expression" dxfId="2083" priority="1981">
      <formula>IF(I195&lt;=0,AND(I195&lt;=0,J195&gt;=1),OR(I195/J195&gt;$AI$2,J195/I195&gt;$AI$2))</formula>
    </cfRule>
  </conditionalFormatting>
  <conditionalFormatting sqref="J196">
    <cfRule type="expression" dxfId="2082" priority="1980">
      <formula>IF(I196&lt;=0,AND(I196&lt;=0,J196&gt;=1),OR(I196/J196&gt;$AI$2,J196/I196&gt;$AI$2))</formula>
    </cfRule>
  </conditionalFormatting>
  <conditionalFormatting sqref="J197">
    <cfRule type="expression" dxfId="2081" priority="1979">
      <formula>IF(I197&lt;=0,AND(I197&lt;=0,J197&gt;=1),OR(I197/J197&gt;$AI$2,J197/I197&gt;$AI$2))</formula>
    </cfRule>
  </conditionalFormatting>
  <conditionalFormatting sqref="J198">
    <cfRule type="expression" dxfId="2080" priority="1978">
      <formula>IF(I198&lt;=0,AND(I198&lt;=0,J198&gt;=1),OR(I198/J198&gt;$AI$2,J198/I198&gt;$AI$2))</formula>
    </cfRule>
  </conditionalFormatting>
  <conditionalFormatting sqref="J199">
    <cfRule type="expression" dxfId="2079" priority="1977">
      <formula>IF(I199&lt;=0,AND(I199&lt;=0,J199&gt;=1),OR(I199/J199&gt;$AI$2,J199/I199&gt;$AI$2))</formula>
    </cfRule>
  </conditionalFormatting>
  <conditionalFormatting sqref="J200">
    <cfRule type="expression" dxfId="2078" priority="1976">
      <formula>IF(I200&lt;=0,AND(I200&lt;=0,J200&gt;=1),OR(I200/J200&gt;$AI$2,J200/I200&gt;$AI$2))</formula>
    </cfRule>
  </conditionalFormatting>
  <conditionalFormatting sqref="J201">
    <cfRule type="expression" dxfId="2077" priority="1975">
      <formula>IF(I201&lt;=0,AND(I201&lt;=0,J201&gt;=1),OR(I201/J201&gt;$AI$2,J201/I201&gt;$AI$2))</formula>
    </cfRule>
  </conditionalFormatting>
  <conditionalFormatting sqref="J202">
    <cfRule type="expression" dxfId="2076" priority="1974">
      <formula>IF(I202&lt;=0,AND(I202&lt;=0,J202&gt;=1),OR(I202/J202&gt;$AI$2,J202/I202&gt;$AI$2))</formula>
    </cfRule>
  </conditionalFormatting>
  <conditionalFormatting sqref="J203">
    <cfRule type="expression" dxfId="2075" priority="1973">
      <formula>IF(I203&lt;=0,AND(I203&lt;=0,J203&gt;=1),OR(I203/J203&gt;$AI$2,J203/I203&gt;$AI$2))</formula>
    </cfRule>
  </conditionalFormatting>
  <conditionalFormatting sqref="J204">
    <cfRule type="expression" dxfId="2074" priority="1972">
      <formula>IF(I204&lt;=0,AND(I204&lt;=0,J204&gt;=1),OR(I204/J204&gt;$AI$2,J204/I204&gt;$AI$2))</formula>
    </cfRule>
  </conditionalFormatting>
  <conditionalFormatting sqref="J205">
    <cfRule type="expression" dxfId="2073" priority="1971">
      <formula>IF(I205&lt;=0,AND(I205&lt;=0,J205&gt;=1),OR(I205/J205&gt;$AI$2,J205/I205&gt;$AI$2))</formula>
    </cfRule>
  </conditionalFormatting>
  <conditionalFormatting sqref="J206">
    <cfRule type="expression" dxfId="2072" priority="1970">
      <formula>IF(I206&lt;=0,AND(I206&lt;=0,J206&gt;=1),OR(I206/J206&gt;$AI$2,J206/I206&gt;$AI$2))</formula>
    </cfRule>
  </conditionalFormatting>
  <conditionalFormatting sqref="J207">
    <cfRule type="expression" dxfId="2071" priority="1969">
      <formula>IF(I207&lt;=0,AND(I207&lt;=0,J207&gt;=1),OR(I207/J207&gt;$AI$2,J207/I207&gt;$AI$2))</formula>
    </cfRule>
  </conditionalFormatting>
  <conditionalFormatting sqref="L6">
    <cfRule type="expression" dxfId="2070" priority="1968">
      <formula>IF(K6&lt;=0,AND(K6&lt;=0,L6&gt;=1),OR(K6/L6&gt;$AI$2,L6/K6&gt;$AI$2))</formula>
    </cfRule>
  </conditionalFormatting>
  <conditionalFormatting sqref="L7">
    <cfRule type="expression" dxfId="2069" priority="1967">
      <formula>IF(K7&lt;=0,AND(K7&lt;=0,L7&gt;=1),OR(K7/L7&gt;$AI$2,L7/K7&gt;$AI$2))</formula>
    </cfRule>
  </conditionalFormatting>
  <conditionalFormatting sqref="L8">
    <cfRule type="expression" dxfId="2068" priority="1966">
      <formula>IF(K8&lt;=0,AND(K8&lt;=0,L8&gt;=1),OR(K8/L8&gt;$AI$2,L8/K8&gt;$AI$2))</formula>
    </cfRule>
  </conditionalFormatting>
  <conditionalFormatting sqref="L9">
    <cfRule type="expression" dxfId="2067" priority="1965">
      <formula>IF(K9&lt;=0,AND(K9&lt;=0,L9&gt;=1),OR(K9/L9&gt;$AI$2,L9/K9&gt;$AI$2))</formula>
    </cfRule>
  </conditionalFormatting>
  <conditionalFormatting sqref="L10">
    <cfRule type="expression" dxfId="2066" priority="1964">
      <formula>IF(K10&lt;=0,AND(K10&lt;=0,L10&gt;=1),OR(K10/L10&gt;$AI$2,L10/K10&gt;$AI$2))</formula>
    </cfRule>
  </conditionalFormatting>
  <conditionalFormatting sqref="L11">
    <cfRule type="expression" dxfId="2065" priority="1963">
      <formula>IF(K11&lt;=0,AND(K11&lt;=0,L11&gt;=1),OR(K11/L11&gt;$AI$2,L11/K11&gt;$AI$2))</formula>
    </cfRule>
  </conditionalFormatting>
  <conditionalFormatting sqref="L12">
    <cfRule type="expression" dxfId="2064" priority="1962">
      <formula>IF(K12&lt;=0,AND(K12&lt;=0,L12&gt;=1),OR(K12/L12&gt;$AI$2,L12/K12&gt;$AI$2))</formula>
    </cfRule>
  </conditionalFormatting>
  <conditionalFormatting sqref="L13">
    <cfRule type="expression" dxfId="2063" priority="1961">
      <formula>IF(K13&lt;=0,AND(K13&lt;=0,L13&gt;=1),OR(K13/L13&gt;$AI$2,L13/K13&gt;$AI$2))</formula>
    </cfRule>
  </conditionalFormatting>
  <conditionalFormatting sqref="L14">
    <cfRule type="expression" dxfId="2062" priority="1960">
      <formula>IF(K14&lt;=0,AND(K14&lt;=0,L14&gt;=1),OR(K14/L14&gt;$AI$2,L14/K14&gt;$AI$2))</formula>
    </cfRule>
  </conditionalFormatting>
  <conditionalFormatting sqref="L15">
    <cfRule type="expression" dxfId="2061" priority="1959">
      <formula>IF(K15&lt;=0,AND(K15&lt;=0,L15&gt;=1),OR(K15/L15&gt;$AI$2,L15/K15&gt;$AI$2))</formula>
    </cfRule>
  </conditionalFormatting>
  <conditionalFormatting sqref="L16">
    <cfRule type="expression" dxfId="2060" priority="1958">
      <formula>IF(K16&lt;=0,AND(K16&lt;=0,L16&gt;=1),OR(K16/L16&gt;$AI$2,L16/K16&gt;$AI$2))</formula>
    </cfRule>
  </conditionalFormatting>
  <conditionalFormatting sqref="L17">
    <cfRule type="expression" dxfId="2059" priority="1957">
      <formula>IF(K17&lt;=0,AND(K17&lt;=0,L17&gt;=1),OR(K17/L17&gt;$AI$2,L17/K17&gt;$AI$2))</formula>
    </cfRule>
  </conditionalFormatting>
  <conditionalFormatting sqref="L18">
    <cfRule type="expression" dxfId="2058" priority="1956">
      <formula>IF(K18&lt;=0,AND(K18&lt;=0,L18&gt;=1),OR(K18/L18&gt;$AI$2,L18/K18&gt;$AI$2))</formula>
    </cfRule>
  </conditionalFormatting>
  <conditionalFormatting sqref="L19">
    <cfRule type="expression" dxfId="2057" priority="1955">
      <formula>IF(K19&lt;=0,AND(K19&lt;=0,L19&gt;=1),OR(K19/L19&gt;$AI$2,L19/K19&gt;$AI$2))</formula>
    </cfRule>
  </conditionalFormatting>
  <conditionalFormatting sqref="L20">
    <cfRule type="expression" dxfId="2056" priority="1954">
      <formula>IF(K20&lt;=0,AND(K20&lt;=0,L20&gt;=1),OR(K20/L20&gt;$AI$2,L20/K20&gt;$AI$2))</formula>
    </cfRule>
  </conditionalFormatting>
  <conditionalFormatting sqref="L21">
    <cfRule type="expression" dxfId="2055" priority="1953">
      <formula>IF(K21&lt;=0,AND(K21&lt;=0,L21&gt;=1),OR(K21/L21&gt;$AI$2,L21/K21&gt;$AI$2))</formula>
    </cfRule>
  </conditionalFormatting>
  <conditionalFormatting sqref="L22">
    <cfRule type="expression" dxfId="2054" priority="1952">
      <formula>IF(K22&lt;=0,AND(K22&lt;=0,L22&gt;=1),OR(K22/L22&gt;$AI$2,L22/K22&gt;$AI$2))</formula>
    </cfRule>
  </conditionalFormatting>
  <conditionalFormatting sqref="L23">
    <cfRule type="expression" dxfId="2053" priority="1951">
      <formula>IF(K23&lt;=0,AND(K23&lt;=0,L23&gt;=1),OR(K23/L23&gt;$AI$2,L23/K23&gt;$AI$2))</formula>
    </cfRule>
  </conditionalFormatting>
  <conditionalFormatting sqref="L24">
    <cfRule type="expression" dxfId="2052" priority="1950">
      <formula>IF(K24&lt;=0,AND(K24&lt;=0,L24&gt;=1),OR(K24/L24&gt;$AI$2,L24/K24&gt;$AI$2))</formula>
    </cfRule>
  </conditionalFormatting>
  <conditionalFormatting sqref="L25">
    <cfRule type="expression" dxfId="2051" priority="1949">
      <formula>IF(K25&lt;=0,AND(K25&lt;=0,L25&gt;=1),OR(K25/L25&gt;$AI$2,L25/K25&gt;$AI$2))</formula>
    </cfRule>
  </conditionalFormatting>
  <conditionalFormatting sqref="L26">
    <cfRule type="expression" dxfId="2050" priority="1948">
      <formula>IF(K26&lt;=0,AND(K26&lt;=0,L26&gt;=1),OR(K26/L26&gt;$AI$2,L26/K26&gt;$AI$2))</formula>
    </cfRule>
  </conditionalFormatting>
  <conditionalFormatting sqref="L27">
    <cfRule type="expression" dxfId="2049" priority="1947">
      <formula>IF(K27&lt;=0,AND(K27&lt;=0,L27&gt;=1),OR(K27/L27&gt;$AI$2,L27/K27&gt;$AI$2))</formula>
    </cfRule>
  </conditionalFormatting>
  <conditionalFormatting sqref="L28">
    <cfRule type="expression" dxfId="2048" priority="1946">
      <formula>IF(K28&lt;=0,AND(K28&lt;=0,L28&gt;=1),OR(K28/L28&gt;$AI$2,L28/K28&gt;$AI$2))</formula>
    </cfRule>
  </conditionalFormatting>
  <conditionalFormatting sqref="L29">
    <cfRule type="expression" dxfId="2047" priority="1945">
      <formula>IF(K29&lt;=0,AND(K29&lt;=0,L29&gt;=1),OR(K29/L29&gt;$AI$2,L29/K29&gt;$AI$2))</formula>
    </cfRule>
  </conditionalFormatting>
  <conditionalFormatting sqref="L30">
    <cfRule type="expression" dxfId="2046" priority="1944">
      <formula>IF(K30&lt;=0,AND(K30&lt;=0,L30&gt;=1),OR(K30/L30&gt;$AI$2,L30/K30&gt;$AI$2))</formula>
    </cfRule>
  </conditionalFormatting>
  <conditionalFormatting sqref="L31">
    <cfRule type="expression" dxfId="2045" priority="1943">
      <formula>IF(K31&lt;=0,AND(K31&lt;=0,L31&gt;=1),OR(K31/L31&gt;$AI$2,L31/K31&gt;$AI$2))</formula>
    </cfRule>
  </conditionalFormatting>
  <conditionalFormatting sqref="L32">
    <cfRule type="expression" dxfId="2044" priority="1942">
      <formula>IF(K32&lt;=0,AND(K32&lt;=0,L32&gt;=1),OR(K32/L32&gt;$AI$2,L32/K32&gt;$AI$2))</formula>
    </cfRule>
  </conditionalFormatting>
  <conditionalFormatting sqref="L33">
    <cfRule type="expression" dxfId="2043" priority="1941">
      <formula>IF(K33&lt;=0,AND(K33&lt;=0,L33&gt;=1),OR(K33/L33&gt;$AI$2,L33/K33&gt;$AI$2))</formula>
    </cfRule>
  </conditionalFormatting>
  <conditionalFormatting sqref="L34">
    <cfRule type="expression" dxfId="2042" priority="1940">
      <formula>IF(K34&lt;=0,AND(K34&lt;=0,L34&gt;=1),OR(K34/L34&gt;$AI$2,L34/K34&gt;$AI$2))</formula>
    </cfRule>
  </conditionalFormatting>
  <conditionalFormatting sqref="L35">
    <cfRule type="expression" dxfId="2041" priority="1939">
      <formula>IF(K35&lt;=0,AND(K35&lt;=0,L35&gt;=1),OR(K35/L35&gt;$AI$2,L35/K35&gt;$AI$2))</formula>
    </cfRule>
  </conditionalFormatting>
  <conditionalFormatting sqref="L36">
    <cfRule type="expression" dxfId="2040" priority="1938">
      <formula>IF(K36&lt;=0,AND(K36&lt;=0,L36&gt;=1),OR(K36/L36&gt;$AI$2,L36/K36&gt;$AI$2))</formula>
    </cfRule>
  </conditionalFormatting>
  <conditionalFormatting sqref="L37">
    <cfRule type="expression" dxfId="2039" priority="1937">
      <formula>IF(K37&lt;=0,AND(K37&lt;=0,L37&gt;=1),OR(K37/L37&gt;$AI$2,L37/K37&gt;$AI$2))</formula>
    </cfRule>
  </conditionalFormatting>
  <conditionalFormatting sqref="L38">
    <cfRule type="expression" dxfId="2038" priority="1936">
      <formula>IF(K38&lt;=0,AND(K38&lt;=0,L38&gt;=1),OR(K38/L38&gt;$AI$2,L38/K38&gt;$AI$2))</formula>
    </cfRule>
  </conditionalFormatting>
  <conditionalFormatting sqref="L39">
    <cfRule type="expression" dxfId="2037" priority="1935">
      <formula>IF(K39&lt;=0,AND(K39&lt;=0,L39&gt;=1),OR(K39/L39&gt;$AI$2,L39/K39&gt;$AI$2))</formula>
    </cfRule>
  </conditionalFormatting>
  <conditionalFormatting sqref="L40">
    <cfRule type="expression" dxfId="2036" priority="1934">
      <formula>IF(K40&lt;=0,AND(K40&lt;=0,L40&gt;=1),OR(K40/L40&gt;$AI$2,L40/K40&gt;$AI$2))</formula>
    </cfRule>
  </conditionalFormatting>
  <conditionalFormatting sqref="L41">
    <cfRule type="expression" dxfId="2035" priority="1933">
      <formula>IF(K41&lt;=0,AND(K41&lt;=0,L41&gt;=1),OR(K41/L41&gt;$AI$2,L41/K41&gt;$AI$2))</formula>
    </cfRule>
  </conditionalFormatting>
  <conditionalFormatting sqref="L42">
    <cfRule type="expression" dxfId="2034" priority="1932">
      <formula>IF(K42&lt;=0,AND(K42&lt;=0,L42&gt;=1),OR(K42/L42&gt;$AI$2,L42/K42&gt;$AI$2))</formula>
    </cfRule>
  </conditionalFormatting>
  <conditionalFormatting sqref="L43">
    <cfRule type="expression" dxfId="2033" priority="1931">
      <formula>IF(K43&lt;=0,AND(K43&lt;=0,L43&gt;=1),OR(K43/L43&gt;$AI$2,L43/K43&gt;$AI$2))</formula>
    </cfRule>
  </conditionalFormatting>
  <conditionalFormatting sqref="L44">
    <cfRule type="expression" dxfId="2032" priority="1930">
      <formula>IF(K44&lt;=0,AND(K44&lt;=0,L44&gt;=1),OR(K44/L44&gt;$AI$2,L44/K44&gt;$AI$2))</formula>
    </cfRule>
  </conditionalFormatting>
  <conditionalFormatting sqref="L45">
    <cfRule type="expression" dxfId="2031" priority="1929">
      <formula>IF(K45&lt;=0,AND(K45&lt;=0,L45&gt;=1),OR(K45/L45&gt;$AI$2,L45/K45&gt;$AI$2))</formula>
    </cfRule>
  </conditionalFormatting>
  <conditionalFormatting sqref="L46">
    <cfRule type="expression" dxfId="2030" priority="1928">
      <formula>IF(K46&lt;=0,AND(K46&lt;=0,L46&gt;=1),OR(K46/L46&gt;$AI$2,L46/K46&gt;$AI$2))</formula>
    </cfRule>
  </conditionalFormatting>
  <conditionalFormatting sqref="L47">
    <cfRule type="expression" dxfId="2029" priority="1927">
      <formula>IF(K47&lt;=0,AND(K47&lt;=0,L47&gt;=1),OR(K47/L47&gt;$AI$2,L47/K47&gt;$AI$2))</formula>
    </cfRule>
  </conditionalFormatting>
  <conditionalFormatting sqref="L48">
    <cfRule type="expression" dxfId="2028" priority="1926">
      <formula>IF(K48&lt;=0,AND(K48&lt;=0,L48&gt;=1),OR(K48/L48&gt;$AI$2,L48/K48&gt;$AI$2))</formula>
    </cfRule>
  </conditionalFormatting>
  <conditionalFormatting sqref="L49">
    <cfRule type="expression" dxfId="2027" priority="1925">
      <formula>IF(K49&lt;=0,AND(K49&lt;=0,L49&gt;=1),OR(K49/L49&gt;$AI$2,L49/K49&gt;$AI$2))</formula>
    </cfRule>
  </conditionalFormatting>
  <conditionalFormatting sqref="L50">
    <cfRule type="expression" dxfId="2026" priority="1924">
      <formula>IF(K50&lt;=0,AND(K50&lt;=0,L50&gt;=1),OR(K50/L50&gt;$AI$2,L50/K50&gt;$AI$2))</formula>
    </cfRule>
  </conditionalFormatting>
  <conditionalFormatting sqref="L51">
    <cfRule type="expression" dxfId="2025" priority="1923">
      <formula>IF(K51&lt;=0,AND(K51&lt;=0,L51&gt;=1),OR(K51/L51&gt;$AI$2,L51/K51&gt;$AI$2))</formula>
    </cfRule>
  </conditionalFormatting>
  <conditionalFormatting sqref="L52">
    <cfRule type="expression" dxfId="2024" priority="1922">
      <formula>IF(K52&lt;=0,AND(K52&lt;=0,L52&gt;=1),OR(K52/L52&gt;$AI$2,L52/K52&gt;$AI$2))</formula>
    </cfRule>
  </conditionalFormatting>
  <conditionalFormatting sqref="L53">
    <cfRule type="expression" dxfId="2023" priority="1921">
      <formula>IF(K53&lt;=0,AND(K53&lt;=0,L53&gt;=1),OR(K53/L53&gt;$AI$2,L53/K53&gt;$AI$2))</formula>
    </cfRule>
  </conditionalFormatting>
  <conditionalFormatting sqref="L54">
    <cfRule type="expression" dxfId="2022" priority="1920">
      <formula>IF(K54&lt;=0,AND(K54&lt;=0,L54&gt;=1),OR(K54/L54&gt;$AI$2,L54/K54&gt;$AI$2))</formula>
    </cfRule>
  </conditionalFormatting>
  <conditionalFormatting sqref="L55">
    <cfRule type="expression" dxfId="2021" priority="1919">
      <formula>IF(K55&lt;=0,AND(K55&lt;=0,L55&gt;=1),OR(K55/L55&gt;$AI$2,L55/K55&gt;$AI$2))</formula>
    </cfRule>
  </conditionalFormatting>
  <conditionalFormatting sqref="L56">
    <cfRule type="expression" dxfId="2020" priority="1918">
      <formula>IF(K56&lt;=0,AND(K56&lt;=0,L56&gt;=1),OR(K56/L56&gt;$AI$2,L56/K56&gt;$AI$2))</formula>
    </cfRule>
  </conditionalFormatting>
  <conditionalFormatting sqref="L57">
    <cfRule type="expression" dxfId="2019" priority="1917">
      <formula>IF(K57&lt;=0,AND(K57&lt;=0,L57&gt;=1),OR(K57/L57&gt;$AI$2,L57/K57&gt;$AI$2))</formula>
    </cfRule>
  </conditionalFormatting>
  <conditionalFormatting sqref="L58">
    <cfRule type="expression" dxfId="2018" priority="1916">
      <formula>IF(K58&lt;=0,AND(K58&lt;=0,L58&gt;=1),OR(K58/L58&gt;$AI$2,L58/K58&gt;$AI$2))</formula>
    </cfRule>
  </conditionalFormatting>
  <conditionalFormatting sqref="L59">
    <cfRule type="expression" dxfId="2017" priority="1915">
      <formula>IF(K59&lt;=0,AND(K59&lt;=0,L59&gt;=1),OR(K59/L59&gt;$AI$2,L59/K59&gt;$AI$2))</formula>
    </cfRule>
  </conditionalFormatting>
  <conditionalFormatting sqref="L60">
    <cfRule type="expression" dxfId="2016" priority="1914">
      <formula>IF(K60&lt;=0,AND(K60&lt;=0,L60&gt;=1),OR(K60/L60&gt;$AI$2,L60/K60&gt;$AI$2))</formula>
    </cfRule>
  </conditionalFormatting>
  <conditionalFormatting sqref="L61">
    <cfRule type="expression" dxfId="2015" priority="1913">
      <formula>IF(K61&lt;=0,AND(K61&lt;=0,L61&gt;=1),OR(K61/L61&gt;$AI$2,L61/K61&gt;$AI$2))</formula>
    </cfRule>
  </conditionalFormatting>
  <conditionalFormatting sqref="L62">
    <cfRule type="expression" dxfId="2014" priority="1912">
      <formula>IF(K62&lt;=0,AND(K62&lt;=0,L62&gt;=1),OR(K62/L62&gt;$AI$2,L62/K62&gt;$AI$2))</formula>
    </cfRule>
  </conditionalFormatting>
  <conditionalFormatting sqref="L63">
    <cfRule type="expression" dxfId="2013" priority="1911">
      <formula>IF(K63&lt;=0,AND(K63&lt;=0,L63&gt;=1),OR(K63/L63&gt;$AI$2,L63/K63&gt;$AI$2))</formula>
    </cfRule>
  </conditionalFormatting>
  <conditionalFormatting sqref="L64">
    <cfRule type="expression" dxfId="2012" priority="1910">
      <formula>IF(K64&lt;=0,AND(K64&lt;=0,L64&gt;=1),OR(K64/L64&gt;$AI$2,L64/K64&gt;$AI$2))</formula>
    </cfRule>
  </conditionalFormatting>
  <conditionalFormatting sqref="L65">
    <cfRule type="expression" dxfId="2011" priority="1909">
      <formula>IF(K65&lt;=0,AND(K65&lt;=0,L65&gt;=1),OR(K65/L65&gt;$AI$2,L65/K65&gt;$AI$2))</formula>
    </cfRule>
  </conditionalFormatting>
  <conditionalFormatting sqref="L66">
    <cfRule type="expression" dxfId="2010" priority="1908">
      <formula>IF(K66&lt;=0,AND(K66&lt;=0,L66&gt;=1),OR(K66/L66&gt;$AI$2,L66/K66&gt;$AI$2))</formula>
    </cfRule>
  </conditionalFormatting>
  <conditionalFormatting sqref="L67">
    <cfRule type="expression" dxfId="2009" priority="1907">
      <formula>IF(K67&lt;=0,AND(K67&lt;=0,L67&gt;=1),OR(K67/L67&gt;$AI$2,L67/K67&gt;$AI$2))</formula>
    </cfRule>
  </conditionalFormatting>
  <conditionalFormatting sqref="L68">
    <cfRule type="expression" dxfId="2008" priority="1906">
      <formula>IF(K68&lt;=0,AND(K68&lt;=0,L68&gt;=1),OR(K68/L68&gt;$AI$2,L68/K68&gt;$AI$2))</formula>
    </cfRule>
  </conditionalFormatting>
  <conditionalFormatting sqref="L69">
    <cfRule type="expression" dxfId="2007" priority="1905">
      <formula>IF(K69&lt;=0,AND(K69&lt;=0,L69&gt;=1),OR(K69/L69&gt;$AI$2,L69/K69&gt;$AI$2))</formula>
    </cfRule>
  </conditionalFormatting>
  <conditionalFormatting sqref="L70">
    <cfRule type="expression" dxfId="2006" priority="1904">
      <formula>IF(K70&lt;=0,AND(K70&lt;=0,L70&gt;=1),OR(K70/L70&gt;$AI$2,L70/K70&gt;$AI$2))</formula>
    </cfRule>
  </conditionalFormatting>
  <conditionalFormatting sqref="L71">
    <cfRule type="expression" dxfId="2005" priority="1903">
      <formula>IF(K71&lt;=0,AND(K71&lt;=0,L71&gt;=1),OR(K71/L71&gt;$AI$2,L71/K71&gt;$AI$2))</formula>
    </cfRule>
  </conditionalFormatting>
  <conditionalFormatting sqref="L72">
    <cfRule type="expression" dxfId="2004" priority="1902">
      <formula>IF(K72&lt;=0,AND(K72&lt;=0,L72&gt;=1),OR(K72/L72&gt;$AI$2,L72/K72&gt;$AI$2))</formula>
    </cfRule>
  </conditionalFormatting>
  <conditionalFormatting sqref="L73">
    <cfRule type="expression" dxfId="2003" priority="1901">
      <formula>IF(K73&lt;=0,AND(K73&lt;=0,L73&gt;=1),OR(K73/L73&gt;$AI$2,L73/K73&gt;$AI$2))</formula>
    </cfRule>
  </conditionalFormatting>
  <conditionalFormatting sqref="L74">
    <cfRule type="expression" dxfId="2002" priority="1900">
      <formula>IF(K74&lt;=0,AND(K74&lt;=0,L74&gt;=1),OR(K74/L74&gt;$AI$2,L74/K74&gt;$AI$2))</formula>
    </cfRule>
  </conditionalFormatting>
  <conditionalFormatting sqref="L75">
    <cfRule type="expression" dxfId="2001" priority="1899">
      <formula>IF(K75&lt;=0,AND(K75&lt;=0,L75&gt;=1),OR(K75/L75&gt;$AI$2,L75/K75&gt;$AI$2))</formula>
    </cfRule>
  </conditionalFormatting>
  <conditionalFormatting sqref="L76">
    <cfRule type="expression" dxfId="2000" priority="1898">
      <formula>IF(K76&lt;=0,AND(K76&lt;=0,L76&gt;=1),OR(K76/L76&gt;$AI$2,L76/K76&gt;$AI$2))</formula>
    </cfRule>
  </conditionalFormatting>
  <conditionalFormatting sqref="L77">
    <cfRule type="expression" dxfId="1999" priority="1897">
      <formula>IF(K77&lt;=0,AND(K77&lt;=0,L77&gt;=1),OR(K77/L77&gt;$AI$2,L77/K77&gt;$AI$2))</formula>
    </cfRule>
  </conditionalFormatting>
  <conditionalFormatting sqref="L78">
    <cfRule type="expression" dxfId="1998" priority="1896">
      <formula>IF(K78&lt;=0,AND(K78&lt;=0,L78&gt;=1),OR(K78/L78&gt;$AI$2,L78/K78&gt;$AI$2))</formula>
    </cfRule>
  </conditionalFormatting>
  <conditionalFormatting sqref="L79">
    <cfRule type="expression" dxfId="1997" priority="1895">
      <formula>IF(K79&lt;=0,AND(K79&lt;=0,L79&gt;=1),OR(K79/L79&gt;$AI$2,L79/K79&gt;$AI$2))</formula>
    </cfRule>
  </conditionalFormatting>
  <conditionalFormatting sqref="L80">
    <cfRule type="expression" dxfId="1996" priority="1894">
      <formula>IF(K80&lt;=0,AND(K80&lt;=0,L80&gt;=1),OR(K80/L80&gt;$AI$2,L80/K80&gt;$AI$2))</formula>
    </cfRule>
  </conditionalFormatting>
  <conditionalFormatting sqref="L81">
    <cfRule type="expression" dxfId="1995" priority="1893">
      <formula>IF(K81&lt;=0,AND(K81&lt;=0,L81&gt;=1),OR(K81/L81&gt;$AI$2,L81/K81&gt;$AI$2))</formula>
    </cfRule>
  </conditionalFormatting>
  <conditionalFormatting sqref="L82">
    <cfRule type="expression" dxfId="1994" priority="1892">
      <formula>IF(K82&lt;=0,AND(K82&lt;=0,L82&gt;=1),OR(K82/L82&gt;$AI$2,L82/K82&gt;$AI$2))</formula>
    </cfRule>
  </conditionalFormatting>
  <conditionalFormatting sqref="L83">
    <cfRule type="expression" dxfId="1993" priority="1891">
      <formula>IF(K83&lt;=0,AND(K83&lt;=0,L83&gt;=1),OR(K83/L83&gt;$AI$2,L83/K83&gt;$AI$2))</formula>
    </cfRule>
  </conditionalFormatting>
  <conditionalFormatting sqref="L84">
    <cfRule type="expression" dxfId="1992" priority="1890">
      <formula>IF(K84&lt;=0,AND(K84&lt;=0,L84&gt;=1),OR(K84/L84&gt;$AI$2,L84/K84&gt;$AI$2))</formula>
    </cfRule>
  </conditionalFormatting>
  <conditionalFormatting sqref="L85">
    <cfRule type="expression" dxfId="1991" priority="1889">
      <formula>IF(K85&lt;=0,AND(K85&lt;=0,L85&gt;=1),OR(K85/L85&gt;$AI$2,L85/K85&gt;$AI$2))</formula>
    </cfRule>
  </conditionalFormatting>
  <conditionalFormatting sqref="L86">
    <cfRule type="expression" dxfId="1990" priority="1888">
      <formula>IF(K86&lt;=0,AND(K86&lt;=0,L86&gt;=1),OR(K86/L86&gt;$AI$2,L86/K86&gt;$AI$2))</formula>
    </cfRule>
  </conditionalFormatting>
  <conditionalFormatting sqref="L87">
    <cfRule type="expression" dxfId="1989" priority="1887">
      <formula>IF(K87&lt;=0,AND(K87&lt;=0,L87&gt;=1),OR(K87/L87&gt;$AI$2,L87/K87&gt;$AI$2))</formula>
    </cfRule>
  </conditionalFormatting>
  <conditionalFormatting sqref="L88">
    <cfRule type="expression" dxfId="1988" priority="1886">
      <formula>IF(K88&lt;=0,AND(K88&lt;=0,L88&gt;=1),OR(K88/L88&gt;$AI$2,L88/K88&gt;$AI$2))</formula>
    </cfRule>
  </conditionalFormatting>
  <conditionalFormatting sqref="L89">
    <cfRule type="expression" dxfId="1987" priority="1885">
      <formula>IF(K89&lt;=0,AND(K89&lt;=0,L89&gt;=1),OR(K89/L89&gt;$AI$2,L89/K89&gt;$AI$2))</formula>
    </cfRule>
  </conditionalFormatting>
  <conditionalFormatting sqref="L90">
    <cfRule type="expression" dxfId="1986" priority="1884">
      <formula>IF(K90&lt;=0,AND(K90&lt;=0,L90&gt;=1),OR(K90/L90&gt;$AI$2,L90/K90&gt;$AI$2))</formula>
    </cfRule>
  </conditionalFormatting>
  <conditionalFormatting sqref="L91">
    <cfRule type="expression" dxfId="1985" priority="1883">
      <formula>IF(K91&lt;=0,AND(K91&lt;=0,L91&gt;=1),OR(K91/L91&gt;$AI$2,L91/K91&gt;$AI$2))</formula>
    </cfRule>
  </conditionalFormatting>
  <conditionalFormatting sqref="L92">
    <cfRule type="expression" dxfId="1984" priority="1882">
      <formula>IF(K92&lt;=0,AND(K92&lt;=0,L92&gt;=1),OR(K92/L92&gt;$AI$2,L92/K92&gt;$AI$2))</formula>
    </cfRule>
  </conditionalFormatting>
  <conditionalFormatting sqref="L93">
    <cfRule type="expression" dxfId="1983" priority="1881">
      <formula>IF(K93&lt;=0,AND(K93&lt;=0,L93&gt;=1),OR(K93/L93&gt;$AI$2,L93/K93&gt;$AI$2))</formula>
    </cfRule>
  </conditionalFormatting>
  <conditionalFormatting sqref="L94">
    <cfRule type="expression" dxfId="1982" priority="1880">
      <formula>IF(K94&lt;=0,AND(K94&lt;=0,L94&gt;=1),OR(K94/L94&gt;$AI$2,L94/K94&gt;$AI$2))</formula>
    </cfRule>
  </conditionalFormatting>
  <conditionalFormatting sqref="L95">
    <cfRule type="expression" dxfId="1981" priority="1879">
      <formula>IF(K95&lt;=0,AND(K95&lt;=0,L95&gt;=1),OR(K95/L95&gt;$AI$2,L95/K95&gt;$AI$2))</formula>
    </cfRule>
  </conditionalFormatting>
  <conditionalFormatting sqref="L96">
    <cfRule type="expression" dxfId="1980" priority="1878">
      <formula>IF(K96&lt;=0,AND(K96&lt;=0,L96&gt;=1),OR(K96/L96&gt;$AI$2,L96/K96&gt;$AI$2))</formula>
    </cfRule>
  </conditionalFormatting>
  <conditionalFormatting sqref="L97">
    <cfRule type="expression" dxfId="1979" priority="1877">
      <formula>IF(K97&lt;=0,AND(K97&lt;=0,L97&gt;=1),OR(K97/L97&gt;$AI$2,L97/K97&gt;$AI$2))</formula>
    </cfRule>
  </conditionalFormatting>
  <conditionalFormatting sqref="L98">
    <cfRule type="expression" dxfId="1978" priority="1876">
      <formula>IF(K98&lt;=0,AND(K98&lt;=0,L98&gt;=1),OR(K98/L98&gt;$AI$2,L98/K98&gt;$AI$2))</formula>
    </cfRule>
  </conditionalFormatting>
  <conditionalFormatting sqref="L99">
    <cfRule type="expression" dxfId="1977" priority="1875">
      <formula>IF(K99&lt;=0,AND(K99&lt;=0,L99&gt;=1),OR(K99/L99&gt;$AI$2,L99/K99&gt;$AI$2))</formula>
    </cfRule>
  </conditionalFormatting>
  <conditionalFormatting sqref="L100">
    <cfRule type="expression" dxfId="1976" priority="1874">
      <formula>IF(K100&lt;=0,AND(K100&lt;=0,L100&gt;=1),OR(K100/L100&gt;$AI$2,L100/K100&gt;$AI$2))</formula>
    </cfRule>
  </conditionalFormatting>
  <conditionalFormatting sqref="L101">
    <cfRule type="expression" dxfId="1975" priority="1873">
      <formula>IF(K101&lt;=0,AND(K101&lt;=0,L101&gt;=1),OR(K101/L101&gt;$AI$2,L101/K101&gt;$AI$2))</formula>
    </cfRule>
  </conditionalFormatting>
  <conditionalFormatting sqref="L102">
    <cfRule type="expression" dxfId="1974" priority="1872">
      <formula>IF(K102&lt;=0,AND(K102&lt;=0,L102&gt;=1),OR(K102/L102&gt;$AI$2,L102/K102&gt;$AI$2))</formula>
    </cfRule>
  </conditionalFormatting>
  <conditionalFormatting sqref="L103">
    <cfRule type="expression" dxfId="1973" priority="1871">
      <formula>IF(K103&lt;=0,AND(K103&lt;=0,L103&gt;=1),OR(K103/L103&gt;$AI$2,L103/K103&gt;$AI$2))</formula>
    </cfRule>
  </conditionalFormatting>
  <conditionalFormatting sqref="L104">
    <cfRule type="expression" dxfId="1972" priority="1870">
      <formula>IF(K104&lt;=0,AND(K104&lt;=0,L104&gt;=1),OR(K104/L104&gt;$AI$2,L104/K104&gt;$AI$2))</formula>
    </cfRule>
  </conditionalFormatting>
  <conditionalFormatting sqref="L105">
    <cfRule type="expression" dxfId="1971" priority="1869">
      <formula>IF(K105&lt;=0,AND(K105&lt;=0,L105&gt;=1),OR(K105/L105&gt;$AI$2,L105/K105&gt;$AI$2))</formula>
    </cfRule>
  </conditionalFormatting>
  <conditionalFormatting sqref="L106">
    <cfRule type="expression" dxfId="1970" priority="1868">
      <formula>IF(K106&lt;=0,AND(K106&lt;=0,L106&gt;=1),OR(K106/L106&gt;$AI$2,L106/K106&gt;$AI$2))</formula>
    </cfRule>
  </conditionalFormatting>
  <conditionalFormatting sqref="L107">
    <cfRule type="expression" dxfId="1969" priority="1867">
      <formula>IF(K107&lt;=0,AND(K107&lt;=0,L107&gt;=1),OR(K107/L107&gt;$AI$2,L107/K107&gt;$AI$2))</formula>
    </cfRule>
  </conditionalFormatting>
  <conditionalFormatting sqref="L108">
    <cfRule type="expression" dxfId="1968" priority="1866">
      <formula>IF(K108&lt;=0,AND(K108&lt;=0,L108&gt;=1),OR(K108/L108&gt;$AI$2,L108/K108&gt;$AI$2))</formula>
    </cfRule>
  </conditionalFormatting>
  <conditionalFormatting sqref="L109">
    <cfRule type="expression" dxfId="1967" priority="1865">
      <formula>IF(K109&lt;=0,AND(K109&lt;=0,L109&gt;=1),OR(K109/L109&gt;$AI$2,L109/K109&gt;$AI$2))</formula>
    </cfRule>
  </conditionalFormatting>
  <conditionalFormatting sqref="L110">
    <cfRule type="expression" dxfId="1966" priority="1864">
      <formula>IF(K110&lt;=0,AND(K110&lt;=0,L110&gt;=1),OR(K110/L110&gt;$AI$2,L110/K110&gt;$AI$2))</formula>
    </cfRule>
  </conditionalFormatting>
  <conditionalFormatting sqref="L111">
    <cfRule type="expression" dxfId="1965" priority="1863">
      <formula>IF(K111&lt;=0,AND(K111&lt;=0,L111&gt;=1),OR(K111/L111&gt;$AI$2,L111/K111&gt;$AI$2))</formula>
    </cfRule>
  </conditionalFormatting>
  <conditionalFormatting sqref="L112">
    <cfRule type="expression" dxfId="1964" priority="1862">
      <formula>IF(K112&lt;=0,AND(K112&lt;=0,L112&gt;=1),OR(K112/L112&gt;$AI$2,L112/K112&gt;$AI$2))</formula>
    </cfRule>
  </conditionalFormatting>
  <conditionalFormatting sqref="L113">
    <cfRule type="expression" dxfId="1963" priority="1861">
      <formula>IF(K113&lt;=0,AND(K113&lt;=0,L113&gt;=1),OR(K113/L113&gt;$AI$2,L113/K113&gt;$AI$2))</formula>
    </cfRule>
  </conditionalFormatting>
  <conditionalFormatting sqref="L114">
    <cfRule type="expression" dxfId="1962" priority="1860">
      <formula>IF(K114&lt;=0,AND(K114&lt;=0,L114&gt;=1),OR(K114/L114&gt;$AI$2,L114/K114&gt;$AI$2))</formula>
    </cfRule>
  </conditionalFormatting>
  <conditionalFormatting sqref="L115">
    <cfRule type="expression" dxfId="1961" priority="1859">
      <formula>IF(K115&lt;=0,AND(K115&lt;=0,L115&gt;=1),OR(K115/L115&gt;$AI$2,L115/K115&gt;$AI$2))</formula>
    </cfRule>
  </conditionalFormatting>
  <conditionalFormatting sqref="L116">
    <cfRule type="expression" dxfId="1960" priority="1858">
      <formula>IF(K116&lt;=0,AND(K116&lt;=0,L116&gt;=1),OR(K116/L116&gt;$AI$2,L116/K116&gt;$AI$2))</formula>
    </cfRule>
  </conditionalFormatting>
  <conditionalFormatting sqref="L117">
    <cfRule type="expression" dxfId="1959" priority="1857">
      <formula>IF(K117&lt;=0,AND(K117&lt;=0,L117&gt;=1),OR(K117/L117&gt;$AI$2,L117/K117&gt;$AI$2))</formula>
    </cfRule>
  </conditionalFormatting>
  <conditionalFormatting sqref="L118">
    <cfRule type="expression" dxfId="1958" priority="1856">
      <formula>IF(K118&lt;=0,AND(K118&lt;=0,L118&gt;=1),OR(K118/L118&gt;$AI$2,L118/K118&gt;$AI$2))</formula>
    </cfRule>
  </conditionalFormatting>
  <conditionalFormatting sqref="L119">
    <cfRule type="expression" dxfId="1957" priority="1855">
      <formula>IF(K119&lt;=0,AND(K119&lt;=0,L119&gt;=1),OR(K119/L119&gt;$AI$2,L119/K119&gt;$AI$2))</formula>
    </cfRule>
  </conditionalFormatting>
  <conditionalFormatting sqref="L120">
    <cfRule type="expression" dxfId="1956" priority="1854">
      <formula>IF(K120&lt;=0,AND(K120&lt;=0,L120&gt;=1),OR(K120/L120&gt;$AI$2,L120/K120&gt;$AI$2))</formula>
    </cfRule>
  </conditionalFormatting>
  <conditionalFormatting sqref="L121">
    <cfRule type="expression" dxfId="1955" priority="1853">
      <formula>IF(K121&lt;=0,AND(K121&lt;=0,L121&gt;=1),OR(K121/L121&gt;$AI$2,L121/K121&gt;$AI$2))</formula>
    </cfRule>
  </conditionalFormatting>
  <conditionalFormatting sqref="L122">
    <cfRule type="expression" dxfId="1954" priority="1852">
      <formula>IF(K122&lt;=0,AND(K122&lt;=0,L122&gt;=1),OR(K122/L122&gt;$AI$2,L122/K122&gt;$AI$2))</formula>
    </cfRule>
  </conditionalFormatting>
  <conditionalFormatting sqref="L123">
    <cfRule type="expression" dxfId="1953" priority="1851">
      <formula>IF(K123&lt;=0,AND(K123&lt;=0,L123&gt;=1),OR(K123/L123&gt;$AI$2,L123/K123&gt;$AI$2))</formula>
    </cfRule>
  </conditionalFormatting>
  <conditionalFormatting sqref="L124">
    <cfRule type="expression" dxfId="1952" priority="1850">
      <formula>IF(K124&lt;=0,AND(K124&lt;=0,L124&gt;=1),OR(K124/L124&gt;$AI$2,L124/K124&gt;$AI$2))</formula>
    </cfRule>
  </conditionalFormatting>
  <conditionalFormatting sqref="L125">
    <cfRule type="expression" dxfId="1951" priority="1849">
      <formula>IF(K125&lt;=0,AND(K125&lt;=0,L125&gt;=1),OR(K125/L125&gt;$AI$2,L125/K125&gt;$AI$2))</formula>
    </cfRule>
  </conditionalFormatting>
  <conditionalFormatting sqref="L126 L148">
    <cfRule type="expression" dxfId="1950" priority="1848">
      <formula>IF(K126&lt;=0,AND(K126&lt;=0,L126&gt;=1),OR(K126/L126&gt;$AI$2,L126/K126&gt;$AI$2))</formula>
    </cfRule>
  </conditionalFormatting>
  <conditionalFormatting sqref="L151">
    <cfRule type="expression" dxfId="1949" priority="1847">
      <formula>IF(K151&lt;=0,AND(K151&lt;=0,L151&gt;=1),OR(K151/L151&gt;$AI$2,L151/K151&gt;$AI$2))</formula>
    </cfRule>
  </conditionalFormatting>
  <conditionalFormatting sqref="L152">
    <cfRule type="expression" dxfId="1948" priority="1846">
      <formula>IF(K152&lt;=0,AND(K152&lt;=0,L152&gt;=1),OR(K152/L152&gt;$AI$2,L152/K152&gt;$AI$2))</formula>
    </cfRule>
  </conditionalFormatting>
  <conditionalFormatting sqref="L153">
    <cfRule type="expression" dxfId="1947" priority="1845">
      <formula>IF(K153&lt;=0,AND(K153&lt;=0,L153&gt;=1),OR(K153/L153&gt;$AI$2,L153/K153&gt;$AI$2))</formula>
    </cfRule>
  </conditionalFormatting>
  <conditionalFormatting sqref="L154">
    <cfRule type="expression" dxfId="1946" priority="1844">
      <formula>IF(K154&lt;=0,AND(K154&lt;=0,L154&gt;=1),OR(K154/L154&gt;$AI$2,L154/K154&gt;$AI$2))</formula>
    </cfRule>
  </conditionalFormatting>
  <conditionalFormatting sqref="L155">
    <cfRule type="expression" dxfId="1945" priority="1843">
      <formula>IF(K155&lt;=0,AND(K155&lt;=0,L155&gt;=1),OR(K155/L155&gt;$AI$2,L155/K155&gt;$AI$2))</formula>
    </cfRule>
  </conditionalFormatting>
  <conditionalFormatting sqref="L156">
    <cfRule type="expression" dxfId="1944" priority="1842">
      <formula>IF(K156&lt;=0,AND(K156&lt;=0,L156&gt;=1),OR(K156/L156&gt;$AI$2,L156/K156&gt;$AI$2))</formula>
    </cfRule>
  </conditionalFormatting>
  <conditionalFormatting sqref="L157">
    <cfRule type="expression" dxfId="1943" priority="1841">
      <formula>IF(K157&lt;=0,AND(K157&lt;=0,L157&gt;=1),OR(K157/L157&gt;$AI$2,L157/K157&gt;$AI$2))</formula>
    </cfRule>
  </conditionalFormatting>
  <conditionalFormatting sqref="L158">
    <cfRule type="expression" dxfId="1942" priority="1840">
      <formula>IF(K158&lt;=0,AND(K158&lt;=0,L158&gt;=1),OR(K158/L158&gt;$AI$2,L158/K158&gt;$AI$2))</formula>
    </cfRule>
  </conditionalFormatting>
  <conditionalFormatting sqref="L159">
    <cfRule type="expression" dxfId="1941" priority="1839">
      <formula>IF(K159&lt;=0,AND(K159&lt;=0,L159&gt;=1),OR(K159/L159&gt;$AI$2,L159/K159&gt;$AI$2))</formula>
    </cfRule>
  </conditionalFormatting>
  <conditionalFormatting sqref="L160">
    <cfRule type="expression" dxfId="1940" priority="1838">
      <formula>IF(K160&lt;=0,AND(K160&lt;=0,L160&gt;=1),OR(K160/L160&gt;$AI$2,L160/K160&gt;$AI$2))</formula>
    </cfRule>
  </conditionalFormatting>
  <conditionalFormatting sqref="L161">
    <cfRule type="expression" dxfId="1939" priority="1837">
      <formula>IF(K161&lt;=0,AND(K161&lt;=0,L161&gt;=1),OR(K161/L161&gt;$AI$2,L161/K161&gt;$AI$2))</formula>
    </cfRule>
  </conditionalFormatting>
  <conditionalFormatting sqref="L162">
    <cfRule type="expression" dxfId="1938" priority="1836">
      <formula>IF(K162&lt;=0,AND(K162&lt;=0,L162&gt;=1),OR(K162/L162&gt;$AI$2,L162/K162&gt;$AI$2))</formula>
    </cfRule>
  </conditionalFormatting>
  <conditionalFormatting sqref="L163">
    <cfRule type="expression" dxfId="1937" priority="1835">
      <formula>IF(K163&lt;=0,AND(K163&lt;=0,L163&gt;=1),OR(K163/L163&gt;$AI$2,L163/K163&gt;$AI$2))</formula>
    </cfRule>
  </conditionalFormatting>
  <conditionalFormatting sqref="L164">
    <cfRule type="expression" dxfId="1936" priority="1834">
      <formula>IF(K164&lt;=0,AND(K164&lt;=0,L164&gt;=1),OR(K164/L164&gt;$AI$2,L164/K164&gt;$AI$2))</formula>
    </cfRule>
  </conditionalFormatting>
  <conditionalFormatting sqref="L165">
    <cfRule type="expression" dxfId="1935" priority="1833">
      <formula>IF(K165&lt;=0,AND(K165&lt;=0,L165&gt;=1),OR(K165/L165&gt;$AI$2,L165/K165&gt;$AI$2))</formula>
    </cfRule>
  </conditionalFormatting>
  <conditionalFormatting sqref="L166">
    <cfRule type="expression" dxfId="1934" priority="1832">
      <formula>IF(K166&lt;=0,AND(K166&lt;=0,L166&gt;=1),OR(K166/L166&gt;$AI$2,L166/K166&gt;$AI$2))</formula>
    </cfRule>
  </conditionalFormatting>
  <conditionalFormatting sqref="L167">
    <cfRule type="expression" dxfId="1933" priority="1831">
      <formula>IF(K167&lt;=0,AND(K167&lt;=0,L167&gt;=1),OR(K167/L167&gt;$AI$2,L167/K167&gt;$AI$2))</formula>
    </cfRule>
  </conditionalFormatting>
  <conditionalFormatting sqref="L168">
    <cfRule type="expression" dxfId="1932" priority="1830">
      <formula>IF(K168&lt;=0,AND(K168&lt;=0,L168&gt;=1),OR(K168/L168&gt;$AI$2,L168/K168&gt;$AI$2))</formula>
    </cfRule>
  </conditionalFormatting>
  <conditionalFormatting sqref="L169">
    <cfRule type="expression" dxfId="1931" priority="1829">
      <formula>IF(K169&lt;=0,AND(K169&lt;=0,L169&gt;=1),OR(K169/L169&gt;$AI$2,L169/K169&gt;$AI$2))</formula>
    </cfRule>
  </conditionalFormatting>
  <conditionalFormatting sqref="L170">
    <cfRule type="expression" dxfId="1930" priority="1828">
      <formula>IF(K170&lt;=0,AND(K170&lt;=0,L170&gt;=1),OR(K170/L170&gt;$AI$2,L170/K170&gt;$AI$2))</formula>
    </cfRule>
  </conditionalFormatting>
  <conditionalFormatting sqref="L171">
    <cfRule type="expression" dxfId="1929" priority="1827">
      <formula>IF(K171&lt;=0,AND(K171&lt;=0,L171&gt;=1),OR(K171/L171&gt;$AI$2,L171/K171&gt;$AI$2))</formula>
    </cfRule>
  </conditionalFormatting>
  <conditionalFormatting sqref="L172">
    <cfRule type="expression" dxfId="1928" priority="1826">
      <formula>IF(K172&lt;=0,AND(K172&lt;=0,L172&gt;=1),OR(K172/L172&gt;$AI$2,L172/K172&gt;$AI$2))</formula>
    </cfRule>
  </conditionalFormatting>
  <conditionalFormatting sqref="L173">
    <cfRule type="expression" dxfId="1927" priority="1825">
      <formula>IF(K173&lt;=0,AND(K173&lt;=0,L173&gt;=1),OR(K173/L173&gt;$AI$2,L173/K173&gt;$AI$2))</formula>
    </cfRule>
  </conditionalFormatting>
  <conditionalFormatting sqref="L174">
    <cfRule type="expression" dxfId="1926" priority="1824">
      <formula>IF(K174&lt;=0,AND(K174&lt;=0,L174&gt;=1),OR(K174/L174&gt;$AI$2,L174/K174&gt;$AI$2))</formula>
    </cfRule>
  </conditionalFormatting>
  <conditionalFormatting sqref="L175">
    <cfRule type="expression" dxfId="1925" priority="1823">
      <formula>IF(K175&lt;=0,AND(K175&lt;=0,L175&gt;=1),OR(K175/L175&gt;$AI$2,L175/K175&gt;$AI$2))</formula>
    </cfRule>
  </conditionalFormatting>
  <conditionalFormatting sqref="L176">
    <cfRule type="expression" dxfId="1924" priority="1822">
      <formula>IF(K176&lt;=0,AND(K176&lt;=0,L176&gt;=1),OR(K176/L176&gt;$AI$2,L176/K176&gt;$AI$2))</formula>
    </cfRule>
  </conditionalFormatting>
  <conditionalFormatting sqref="L177">
    <cfRule type="expression" dxfId="1923" priority="1821">
      <formula>IF(K177&lt;=0,AND(K177&lt;=0,L177&gt;=1),OR(K177/L177&gt;$AI$2,L177/K177&gt;$AI$2))</formula>
    </cfRule>
  </conditionalFormatting>
  <conditionalFormatting sqref="L178">
    <cfRule type="expression" dxfId="1922" priority="1820">
      <formula>IF(K178&lt;=0,AND(K178&lt;=0,L178&gt;=1),OR(K178/L178&gt;$AI$2,L178/K178&gt;$AI$2))</formula>
    </cfRule>
  </conditionalFormatting>
  <conditionalFormatting sqref="L179">
    <cfRule type="expression" dxfId="1921" priority="1819">
      <formula>IF(K179&lt;=0,AND(K179&lt;=0,L179&gt;=1),OR(K179/L179&gt;$AI$2,L179/K179&gt;$AI$2))</formula>
    </cfRule>
  </conditionalFormatting>
  <conditionalFormatting sqref="L180">
    <cfRule type="expression" dxfId="1920" priority="1818">
      <formula>IF(K180&lt;=0,AND(K180&lt;=0,L180&gt;=1),OR(K180/L180&gt;$AI$2,L180/K180&gt;$AI$2))</formula>
    </cfRule>
  </conditionalFormatting>
  <conditionalFormatting sqref="L181">
    <cfRule type="expression" dxfId="1919" priority="1817">
      <formula>IF(K181&lt;=0,AND(K181&lt;=0,L181&gt;=1),OR(K181/L181&gt;$AI$2,L181/K181&gt;$AI$2))</formula>
    </cfRule>
  </conditionalFormatting>
  <conditionalFormatting sqref="L182">
    <cfRule type="expression" dxfId="1918" priority="1816">
      <formula>IF(K182&lt;=0,AND(K182&lt;=0,L182&gt;=1),OR(K182/L182&gt;$AI$2,L182/K182&gt;$AI$2))</formula>
    </cfRule>
  </conditionalFormatting>
  <conditionalFormatting sqref="L183">
    <cfRule type="expression" dxfId="1917" priority="1815">
      <formula>IF(K183&lt;=0,AND(K183&lt;=0,L183&gt;=1),OR(K183/L183&gt;$AI$2,L183/K183&gt;$AI$2))</formula>
    </cfRule>
  </conditionalFormatting>
  <conditionalFormatting sqref="L184">
    <cfRule type="expression" dxfId="1916" priority="1814">
      <formula>IF(K184&lt;=0,AND(K184&lt;=0,L184&gt;=1),OR(K184/L184&gt;$AI$2,L184/K184&gt;$AI$2))</formula>
    </cfRule>
  </conditionalFormatting>
  <conditionalFormatting sqref="L185">
    <cfRule type="expression" dxfId="1915" priority="1813">
      <formula>IF(K185&lt;=0,AND(K185&lt;=0,L185&gt;=1),OR(K185/L185&gt;$AI$2,L185/K185&gt;$AI$2))</formula>
    </cfRule>
  </conditionalFormatting>
  <conditionalFormatting sqref="L186">
    <cfRule type="expression" dxfId="1914" priority="1812">
      <formula>IF(K186&lt;=0,AND(K186&lt;=0,L186&gt;=1),OR(K186/L186&gt;$AI$2,L186/K186&gt;$AI$2))</formula>
    </cfRule>
  </conditionalFormatting>
  <conditionalFormatting sqref="L187">
    <cfRule type="expression" dxfId="1913" priority="1811">
      <formula>IF(K187&lt;=0,AND(K187&lt;=0,L187&gt;=1),OR(K187/L187&gt;$AI$2,L187/K187&gt;$AI$2))</formula>
    </cfRule>
  </conditionalFormatting>
  <conditionalFormatting sqref="L188">
    <cfRule type="expression" dxfId="1912" priority="1810">
      <formula>IF(K188&lt;=0,AND(K188&lt;=0,L188&gt;=1),OR(K188/L188&gt;$AI$2,L188/K188&gt;$AI$2))</formula>
    </cfRule>
  </conditionalFormatting>
  <conditionalFormatting sqref="L189">
    <cfRule type="expression" dxfId="1911" priority="1809">
      <formula>IF(K189&lt;=0,AND(K189&lt;=0,L189&gt;=1),OR(K189/L189&gt;$AI$2,L189/K189&gt;$AI$2))</formula>
    </cfRule>
  </conditionalFormatting>
  <conditionalFormatting sqref="L190">
    <cfRule type="expression" dxfId="1910" priority="1808">
      <formula>IF(K190&lt;=0,AND(K190&lt;=0,L190&gt;=1),OR(K190/L190&gt;$AI$2,L190/K190&gt;$AI$2))</formula>
    </cfRule>
  </conditionalFormatting>
  <conditionalFormatting sqref="L191">
    <cfRule type="expression" dxfId="1909" priority="1807">
      <formula>IF(K191&lt;=0,AND(K191&lt;=0,L191&gt;=1),OR(K191/L191&gt;$AI$2,L191/K191&gt;$AI$2))</formula>
    </cfRule>
  </conditionalFormatting>
  <conditionalFormatting sqref="L192">
    <cfRule type="expression" dxfId="1908" priority="1806">
      <formula>IF(K192&lt;=0,AND(K192&lt;=0,L192&gt;=1),OR(K192/L192&gt;$AI$2,L192/K192&gt;$AI$2))</formula>
    </cfRule>
  </conditionalFormatting>
  <conditionalFormatting sqref="L193">
    <cfRule type="expression" dxfId="1907" priority="1805">
      <formula>IF(K193&lt;=0,AND(K193&lt;=0,L193&gt;=1),OR(K193/L193&gt;$AI$2,L193/K193&gt;$AI$2))</formula>
    </cfRule>
  </conditionalFormatting>
  <conditionalFormatting sqref="L194">
    <cfRule type="expression" dxfId="1906" priority="1804">
      <formula>IF(K194&lt;=0,AND(K194&lt;=0,L194&gt;=1),OR(K194/L194&gt;$AI$2,L194/K194&gt;$AI$2))</formula>
    </cfRule>
  </conditionalFormatting>
  <conditionalFormatting sqref="L195">
    <cfRule type="expression" dxfId="1905" priority="1803">
      <formula>IF(K195&lt;=0,AND(K195&lt;=0,L195&gt;=1),OR(K195/L195&gt;$AI$2,L195/K195&gt;$AI$2))</formula>
    </cfRule>
  </conditionalFormatting>
  <conditionalFormatting sqref="L196">
    <cfRule type="expression" dxfId="1904" priority="1802">
      <formula>IF(K196&lt;=0,AND(K196&lt;=0,L196&gt;=1),OR(K196/L196&gt;$AI$2,L196/K196&gt;$AI$2))</formula>
    </cfRule>
  </conditionalFormatting>
  <conditionalFormatting sqref="L197">
    <cfRule type="expression" dxfId="1903" priority="1801">
      <formula>IF(K197&lt;=0,AND(K197&lt;=0,L197&gt;=1),OR(K197/L197&gt;$AI$2,L197/K197&gt;$AI$2))</formula>
    </cfRule>
  </conditionalFormatting>
  <conditionalFormatting sqref="L198">
    <cfRule type="expression" dxfId="1902" priority="1800">
      <formula>IF(K198&lt;=0,AND(K198&lt;=0,L198&gt;=1),OR(K198/L198&gt;$AI$2,L198/K198&gt;$AI$2))</formula>
    </cfRule>
  </conditionalFormatting>
  <conditionalFormatting sqref="L199">
    <cfRule type="expression" dxfId="1901" priority="1799">
      <formula>IF(K199&lt;=0,AND(K199&lt;=0,L199&gt;=1),OR(K199/L199&gt;$AI$2,L199/K199&gt;$AI$2))</formula>
    </cfRule>
  </conditionalFormatting>
  <conditionalFormatting sqref="L200">
    <cfRule type="expression" dxfId="1900" priority="1798">
      <formula>IF(K200&lt;=0,AND(K200&lt;=0,L200&gt;=1),OR(K200/L200&gt;$AI$2,L200/K200&gt;$AI$2))</formula>
    </cfRule>
  </conditionalFormatting>
  <conditionalFormatting sqref="L201">
    <cfRule type="expression" dxfId="1899" priority="1797">
      <formula>IF(K201&lt;=0,AND(K201&lt;=0,L201&gt;=1),OR(K201/L201&gt;$AI$2,L201/K201&gt;$AI$2))</formula>
    </cfRule>
  </conditionalFormatting>
  <conditionalFormatting sqref="L202">
    <cfRule type="expression" dxfId="1898" priority="1796">
      <formula>IF(K202&lt;=0,AND(K202&lt;=0,L202&gt;=1),OR(K202/L202&gt;$AI$2,L202/K202&gt;$AI$2))</formula>
    </cfRule>
  </conditionalFormatting>
  <conditionalFormatting sqref="L203">
    <cfRule type="expression" dxfId="1897" priority="1795">
      <formula>IF(K203&lt;=0,AND(K203&lt;=0,L203&gt;=1),OR(K203/L203&gt;$AI$2,L203/K203&gt;$AI$2))</formula>
    </cfRule>
  </conditionalFormatting>
  <conditionalFormatting sqref="L204">
    <cfRule type="expression" dxfId="1896" priority="1794">
      <formula>IF(K204&lt;=0,AND(K204&lt;=0,L204&gt;=1),OR(K204/L204&gt;$AI$2,L204/K204&gt;$AI$2))</formula>
    </cfRule>
  </conditionalFormatting>
  <conditionalFormatting sqref="L205">
    <cfRule type="expression" dxfId="1895" priority="1793">
      <formula>IF(K205&lt;=0,AND(K205&lt;=0,L205&gt;=1),OR(K205/L205&gt;$AI$2,L205/K205&gt;$AI$2))</formula>
    </cfRule>
  </conditionalFormatting>
  <conditionalFormatting sqref="L206">
    <cfRule type="expression" dxfId="1894" priority="1792">
      <formula>IF(K206&lt;=0,AND(K206&lt;=0,L206&gt;=1),OR(K206/L206&gt;$AI$2,L206/K206&gt;$AI$2))</formula>
    </cfRule>
  </conditionalFormatting>
  <conditionalFormatting sqref="L207">
    <cfRule type="expression" dxfId="1893" priority="1791">
      <formula>IF(K207&lt;=0,AND(K207&lt;=0,L207&gt;=1),OR(K207/L207&gt;$AI$2,L207/K207&gt;$AI$2))</formula>
    </cfRule>
  </conditionalFormatting>
  <conditionalFormatting sqref="N6">
    <cfRule type="expression" dxfId="1892" priority="1790">
      <formula>IF(M6&lt;=0,AND(M6&lt;=0,N6&gt;=1),OR(M6/N6&gt;$AI$2,N6/M6&gt;$AI$2))</formula>
    </cfRule>
  </conditionalFormatting>
  <conditionalFormatting sqref="N7">
    <cfRule type="expression" dxfId="1891" priority="1789">
      <formula>IF(M7&lt;=0,AND(M7&lt;=0,N7&gt;=1),OR(M7/N7&gt;$AI$2,N7/M7&gt;$AI$2))</formula>
    </cfRule>
  </conditionalFormatting>
  <conditionalFormatting sqref="N8">
    <cfRule type="expression" dxfId="1890" priority="1788">
      <formula>IF(M8&lt;=0,AND(M8&lt;=0,N8&gt;=1),OR(M8/N8&gt;$AI$2,N8/M8&gt;$AI$2))</formula>
    </cfRule>
  </conditionalFormatting>
  <conditionalFormatting sqref="N9">
    <cfRule type="expression" dxfId="1889" priority="1787">
      <formula>IF(M9&lt;=0,AND(M9&lt;=0,N9&gt;=1),OR(M9/N9&gt;$AI$2,N9/M9&gt;$AI$2))</formula>
    </cfRule>
  </conditionalFormatting>
  <conditionalFormatting sqref="N10">
    <cfRule type="expression" dxfId="1888" priority="1786">
      <formula>IF(M10&lt;=0,AND(M10&lt;=0,N10&gt;=1),OR(M10/N10&gt;$AI$2,N10/M10&gt;$AI$2))</formula>
    </cfRule>
  </conditionalFormatting>
  <conditionalFormatting sqref="N11">
    <cfRule type="expression" dxfId="1887" priority="1785">
      <formula>IF(M11&lt;=0,AND(M11&lt;=0,N11&gt;=1),OR(M11/N11&gt;$AI$2,N11/M11&gt;$AI$2))</formula>
    </cfRule>
  </conditionalFormatting>
  <conditionalFormatting sqref="N12">
    <cfRule type="expression" dxfId="1886" priority="1784">
      <formula>IF(M12&lt;=0,AND(M12&lt;=0,N12&gt;=1),OR(M12/N12&gt;$AI$2,N12/M12&gt;$AI$2))</formula>
    </cfRule>
  </conditionalFormatting>
  <conditionalFormatting sqref="N13">
    <cfRule type="expression" dxfId="1885" priority="1783">
      <formula>IF(M13&lt;=0,AND(M13&lt;=0,N13&gt;=1),OR(M13/N13&gt;$AI$2,N13/M13&gt;$AI$2))</formula>
    </cfRule>
  </conditionalFormatting>
  <conditionalFormatting sqref="N14">
    <cfRule type="expression" dxfId="1884" priority="1782">
      <formula>IF(M14&lt;=0,AND(M14&lt;=0,N14&gt;=1),OR(M14/N14&gt;$AI$2,N14/M14&gt;$AI$2))</formula>
    </cfRule>
  </conditionalFormatting>
  <conditionalFormatting sqref="N15">
    <cfRule type="expression" dxfId="1883" priority="1781">
      <formula>IF(M15&lt;=0,AND(M15&lt;=0,N15&gt;=1),OR(M15/N15&gt;$AI$2,N15/M15&gt;$AI$2))</formula>
    </cfRule>
  </conditionalFormatting>
  <conditionalFormatting sqref="N16">
    <cfRule type="expression" dxfId="1882" priority="1780">
      <formula>IF(M16&lt;=0,AND(M16&lt;=0,N16&gt;=1),OR(M16/N16&gt;$AI$2,N16/M16&gt;$AI$2))</formula>
    </cfRule>
  </conditionalFormatting>
  <conditionalFormatting sqref="N17">
    <cfRule type="expression" dxfId="1881" priority="1779">
      <formula>IF(M17&lt;=0,AND(M17&lt;=0,N17&gt;=1),OR(M17/N17&gt;$AI$2,N17/M17&gt;$AI$2))</formula>
    </cfRule>
  </conditionalFormatting>
  <conditionalFormatting sqref="N18">
    <cfRule type="expression" dxfId="1880" priority="1778">
      <formula>IF(M18&lt;=0,AND(M18&lt;=0,N18&gt;=1),OR(M18/N18&gt;$AI$2,N18/M18&gt;$AI$2))</formula>
    </cfRule>
  </conditionalFormatting>
  <conditionalFormatting sqref="N19">
    <cfRule type="expression" dxfId="1879" priority="1777">
      <formula>IF(M19&lt;=0,AND(M19&lt;=0,N19&gt;=1),OR(M19/N19&gt;$AI$2,N19/M19&gt;$AI$2))</formula>
    </cfRule>
  </conditionalFormatting>
  <conditionalFormatting sqref="N20">
    <cfRule type="expression" dxfId="1878" priority="1776">
      <formula>IF(M20&lt;=0,AND(M20&lt;=0,N20&gt;=1),OR(M20/N20&gt;$AI$2,N20/M20&gt;$AI$2))</formula>
    </cfRule>
  </conditionalFormatting>
  <conditionalFormatting sqref="N21">
    <cfRule type="expression" dxfId="1877" priority="1775">
      <formula>IF(M21&lt;=0,AND(M21&lt;=0,N21&gt;=1),OR(M21/N21&gt;$AI$2,N21/M21&gt;$AI$2))</formula>
    </cfRule>
  </conditionalFormatting>
  <conditionalFormatting sqref="N22">
    <cfRule type="expression" dxfId="1876" priority="1774">
      <formula>IF(M22&lt;=0,AND(M22&lt;=0,N22&gt;=1),OR(M22/N22&gt;$AI$2,N22/M22&gt;$AI$2))</formula>
    </cfRule>
  </conditionalFormatting>
  <conditionalFormatting sqref="N23">
    <cfRule type="expression" dxfId="1875" priority="1773">
      <formula>IF(M23&lt;=0,AND(M23&lt;=0,N23&gt;=1),OR(M23/N23&gt;$AI$2,N23/M23&gt;$AI$2))</formula>
    </cfRule>
  </conditionalFormatting>
  <conditionalFormatting sqref="N24">
    <cfRule type="expression" dxfId="1874" priority="1772">
      <formula>IF(M24&lt;=0,AND(M24&lt;=0,N24&gt;=1),OR(M24/N24&gt;$AI$2,N24/M24&gt;$AI$2))</formula>
    </cfRule>
  </conditionalFormatting>
  <conditionalFormatting sqref="N25">
    <cfRule type="expression" dxfId="1873" priority="1771">
      <formula>IF(M25&lt;=0,AND(M25&lt;=0,N25&gt;=1),OR(M25/N25&gt;$AI$2,N25/M25&gt;$AI$2))</formula>
    </cfRule>
  </conditionalFormatting>
  <conditionalFormatting sqref="N26">
    <cfRule type="expression" dxfId="1872" priority="1770">
      <formula>IF(M26&lt;=0,AND(M26&lt;=0,N26&gt;=1),OR(M26/N26&gt;$AI$2,N26/M26&gt;$AI$2))</formula>
    </cfRule>
  </conditionalFormatting>
  <conditionalFormatting sqref="N27">
    <cfRule type="expression" dxfId="1871" priority="1769">
      <formula>IF(M27&lt;=0,AND(M27&lt;=0,N27&gt;=1),OR(M27/N27&gt;$AI$2,N27/M27&gt;$AI$2))</formula>
    </cfRule>
  </conditionalFormatting>
  <conditionalFormatting sqref="N28">
    <cfRule type="expression" dxfId="1870" priority="1768">
      <formula>IF(M28&lt;=0,AND(M28&lt;=0,N28&gt;=1),OR(M28/N28&gt;$AI$2,N28/M28&gt;$AI$2))</formula>
    </cfRule>
  </conditionalFormatting>
  <conditionalFormatting sqref="N29">
    <cfRule type="expression" dxfId="1869" priority="1767">
      <formula>IF(M29&lt;=0,AND(M29&lt;=0,N29&gt;=1),OR(M29/N29&gt;$AI$2,N29/M29&gt;$AI$2))</formula>
    </cfRule>
  </conditionalFormatting>
  <conditionalFormatting sqref="N30">
    <cfRule type="expression" dxfId="1868" priority="1766">
      <formula>IF(M30&lt;=0,AND(M30&lt;=0,N30&gt;=1),OR(M30/N30&gt;$AI$2,N30/M30&gt;$AI$2))</formula>
    </cfRule>
  </conditionalFormatting>
  <conditionalFormatting sqref="N31">
    <cfRule type="expression" dxfId="1867" priority="1765">
      <formula>IF(M31&lt;=0,AND(M31&lt;=0,N31&gt;=1),OR(M31/N31&gt;$AI$2,N31/M31&gt;$AI$2))</formula>
    </cfRule>
  </conditionalFormatting>
  <conditionalFormatting sqref="N32">
    <cfRule type="expression" dxfId="1866" priority="1764">
      <formula>IF(M32&lt;=0,AND(M32&lt;=0,N32&gt;=1),OR(M32/N32&gt;$AI$2,N32/M32&gt;$AI$2))</formula>
    </cfRule>
  </conditionalFormatting>
  <conditionalFormatting sqref="N33">
    <cfRule type="expression" dxfId="1865" priority="1763">
      <formula>IF(M33&lt;=0,AND(M33&lt;=0,N33&gt;=1),OR(M33/N33&gt;$AI$2,N33/M33&gt;$AI$2))</formula>
    </cfRule>
  </conditionalFormatting>
  <conditionalFormatting sqref="N34">
    <cfRule type="expression" dxfId="1864" priority="1762">
      <formula>IF(M34&lt;=0,AND(M34&lt;=0,N34&gt;=1),OR(M34/N34&gt;$AI$2,N34/M34&gt;$AI$2))</formula>
    </cfRule>
  </conditionalFormatting>
  <conditionalFormatting sqref="N35">
    <cfRule type="expression" dxfId="1863" priority="1761">
      <formula>IF(M35&lt;=0,AND(M35&lt;=0,N35&gt;=1),OR(M35/N35&gt;$AI$2,N35/M35&gt;$AI$2))</formula>
    </cfRule>
  </conditionalFormatting>
  <conditionalFormatting sqref="N36">
    <cfRule type="expression" dxfId="1862" priority="1760">
      <formula>IF(M36&lt;=0,AND(M36&lt;=0,N36&gt;=1),OR(M36/N36&gt;$AI$2,N36/M36&gt;$AI$2))</formula>
    </cfRule>
  </conditionalFormatting>
  <conditionalFormatting sqref="N37">
    <cfRule type="expression" dxfId="1861" priority="1759">
      <formula>IF(M37&lt;=0,AND(M37&lt;=0,N37&gt;=1),OR(M37/N37&gt;$AI$2,N37/M37&gt;$AI$2))</formula>
    </cfRule>
  </conditionalFormatting>
  <conditionalFormatting sqref="N38">
    <cfRule type="expression" dxfId="1860" priority="1758">
      <formula>IF(M38&lt;=0,AND(M38&lt;=0,N38&gt;=1),OR(M38/N38&gt;$AI$2,N38/M38&gt;$AI$2))</formula>
    </cfRule>
  </conditionalFormatting>
  <conditionalFormatting sqref="N39">
    <cfRule type="expression" dxfId="1859" priority="1757">
      <formula>IF(M39&lt;=0,AND(M39&lt;=0,N39&gt;=1),OR(M39/N39&gt;$AI$2,N39/M39&gt;$AI$2))</formula>
    </cfRule>
  </conditionalFormatting>
  <conditionalFormatting sqref="N40">
    <cfRule type="expression" dxfId="1858" priority="1756">
      <formula>IF(M40&lt;=0,AND(M40&lt;=0,N40&gt;=1),OR(M40/N40&gt;$AI$2,N40/M40&gt;$AI$2))</formula>
    </cfRule>
  </conditionalFormatting>
  <conditionalFormatting sqref="N41">
    <cfRule type="expression" dxfId="1857" priority="1755">
      <formula>IF(M41&lt;=0,AND(M41&lt;=0,N41&gt;=1),OR(M41/N41&gt;$AI$2,N41/M41&gt;$AI$2))</formula>
    </cfRule>
  </conditionalFormatting>
  <conditionalFormatting sqref="N42">
    <cfRule type="expression" dxfId="1856" priority="1754">
      <formula>IF(M42&lt;=0,AND(M42&lt;=0,N42&gt;=1),OR(M42/N42&gt;$AI$2,N42/M42&gt;$AI$2))</formula>
    </cfRule>
  </conditionalFormatting>
  <conditionalFormatting sqref="N43">
    <cfRule type="expression" dxfId="1855" priority="1753">
      <formula>IF(M43&lt;=0,AND(M43&lt;=0,N43&gt;=1),OR(M43/N43&gt;$AI$2,N43/M43&gt;$AI$2))</formula>
    </cfRule>
  </conditionalFormatting>
  <conditionalFormatting sqref="N44">
    <cfRule type="expression" dxfId="1854" priority="1752">
      <formula>IF(M44&lt;=0,AND(M44&lt;=0,N44&gt;=1),OR(M44/N44&gt;$AI$2,N44/M44&gt;$AI$2))</formula>
    </cfRule>
  </conditionalFormatting>
  <conditionalFormatting sqref="N45">
    <cfRule type="expression" dxfId="1853" priority="1751">
      <formula>IF(M45&lt;=0,AND(M45&lt;=0,N45&gt;=1),OR(M45/N45&gt;$AI$2,N45/M45&gt;$AI$2))</formula>
    </cfRule>
  </conditionalFormatting>
  <conditionalFormatting sqref="N46">
    <cfRule type="expression" dxfId="1852" priority="1750">
      <formula>IF(M46&lt;=0,AND(M46&lt;=0,N46&gt;=1),OR(M46/N46&gt;$AI$2,N46/M46&gt;$AI$2))</formula>
    </cfRule>
  </conditionalFormatting>
  <conditionalFormatting sqref="N47">
    <cfRule type="expression" dxfId="1851" priority="1749">
      <formula>IF(M47&lt;=0,AND(M47&lt;=0,N47&gt;=1),OR(M47/N47&gt;$AI$2,N47/M47&gt;$AI$2))</formula>
    </cfRule>
  </conditionalFormatting>
  <conditionalFormatting sqref="N48">
    <cfRule type="expression" dxfId="1850" priority="1748">
      <formula>IF(M48&lt;=0,AND(M48&lt;=0,N48&gt;=1),OR(M48/N48&gt;$AI$2,N48/M48&gt;$AI$2))</formula>
    </cfRule>
  </conditionalFormatting>
  <conditionalFormatting sqref="N49">
    <cfRule type="expression" dxfId="1849" priority="1747">
      <formula>IF(M49&lt;=0,AND(M49&lt;=0,N49&gt;=1),OR(M49/N49&gt;$AI$2,N49/M49&gt;$AI$2))</formula>
    </cfRule>
  </conditionalFormatting>
  <conditionalFormatting sqref="N50">
    <cfRule type="expression" dxfId="1848" priority="1746">
      <formula>IF(M50&lt;=0,AND(M50&lt;=0,N50&gt;=1),OR(M50/N50&gt;$AI$2,N50/M50&gt;$AI$2))</formula>
    </cfRule>
  </conditionalFormatting>
  <conditionalFormatting sqref="N51">
    <cfRule type="expression" dxfId="1847" priority="1745">
      <formula>IF(M51&lt;=0,AND(M51&lt;=0,N51&gt;=1),OR(M51/N51&gt;$AI$2,N51/M51&gt;$AI$2))</formula>
    </cfRule>
  </conditionalFormatting>
  <conditionalFormatting sqref="N52">
    <cfRule type="expression" dxfId="1846" priority="1744">
      <formula>IF(M52&lt;=0,AND(M52&lt;=0,N52&gt;=1),OR(M52/N52&gt;$AI$2,N52/M52&gt;$AI$2))</formula>
    </cfRule>
  </conditionalFormatting>
  <conditionalFormatting sqref="N53">
    <cfRule type="expression" dxfId="1845" priority="1743">
      <formula>IF(M53&lt;=0,AND(M53&lt;=0,N53&gt;=1),OR(M53/N53&gt;$AI$2,N53/M53&gt;$AI$2))</formula>
    </cfRule>
  </conditionalFormatting>
  <conditionalFormatting sqref="N54">
    <cfRule type="expression" dxfId="1844" priority="1742">
      <formula>IF(M54&lt;=0,AND(M54&lt;=0,N54&gt;=1),OR(M54/N54&gt;$AI$2,N54/M54&gt;$AI$2))</formula>
    </cfRule>
  </conditionalFormatting>
  <conditionalFormatting sqref="N55">
    <cfRule type="expression" dxfId="1843" priority="1741">
      <formula>IF(M55&lt;=0,AND(M55&lt;=0,N55&gt;=1),OR(M55/N55&gt;$AI$2,N55/M55&gt;$AI$2))</formula>
    </cfRule>
  </conditionalFormatting>
  <conditionalFormatting sqref="N56">
    <cfRule type="expression" dxfId="1842" priority="1740">
      <formula>IF(M56&lt;=0,AND(M56&lt;=0,N56&gt;=1),OR(M56/N56&gt;$AI$2,N56/M56&gt;$AI$2))</formula>
    </cfRule>
  </conditionalFormatting>
  <conditionalFormatting sqref="N57">
    <cfRule type="expression" dxfId="1841" priority="1739">
      <formula>IF(M57&lt;=0,AND(M57&lt;=0,N57&gt;=1),OR(M57/N57&gt;$AI$2,N57/M57&gt;$AI$2))</formula>
    </cfRule>
  </conditionalFormatting>
  <conditionalFormatting sqref="N58">
    <cfRule type="expression" dxfId="1840" priority="1738">
      <formula>IF(M58&lt;=0,AND(M58&lt;=0,N58&gt;=1),OR(M58/N58&gt;$AI$2,N58/M58&gt;$AI$2))</formula>
    </cfRule>
  </conditionalFormatting>
  <conditionalFormatting sqref="N59">
    <cfRule type="expression" dxfId="1839" priority="1737">
      <formula>IF(M59&lt;=0,AND(M59&lt;=0,N59&gt;=1),OR(M59/N59&gt;$AI$2,N59/M59&gt;$AI$2))</formula>
    </cfRule>
  </conditionalFormatting>
  <conditionalFormatting sqref="N60">
    <cfRule type="expression" dxfId="1838" priority="1736">
      <formula>IF(M60&lt;=0,AND(M60&lt;=0,N60&gt;=1),OR(M60/N60&gt;$AI$2,N60/M60&gt;$AI$2))</formula>
    </cfRule>
  </conditionalFormatting>
  <conditionalFormatting sqref="N61">
    <cfRule type="expression" dxfId="1837" priority="1735">
      <formula>IF(M61&lt;=0,AND(M61&lt;=0,N61&gt;=1),OR(M61/N61&gt;$AI$2,N61/M61&gt;$AI$2))</formula>
    </cfRule>
  </conditionalFormatting>
  <conditionalFormatting sqref="N62">
    <cfRule type="expression" dxfId="1836" priority="1734">
      <formula>IF(M62&lt;=0,AND(M62&lt;=0,N62&gt;=1),OR(M62/N62&gt;$AI$2,N62/M62&gt;$AI$2))</formula>
    </cfRule>
  </conditionalFormatting>
  <conditionalFormatting sqref="N63">
    <cfRule type="expression" dxfId="1835" priority="1733">
      <formula>IF(M63&lt;=0,AND(M63&lt;=0,N63&gt;=1),OR(M63/N63&gt;$AI$2,N63/M63&gt;$AI$2))</formula>
    </cfRule>
  </conditionalFormatting>
  <conditionalFormatting sqref="N64">
    <cfRule type="expression" dxfId="1834" priority="1732">
      <formula>IF(M64&lt;=0,AND(M64&lt;=0,N64&gt;=1),OR(M64/N64&gt;$AI$2,N64/M64&gt;$AI$2))</formula>
    </cfRule>
  </conditionalFormatting>
  <conditionalFormatting sqref="N65">
    <cfRule type="expression" dxfId="1833" priority="1731">
      <formula>IF(M65&lt;=0,AND(M65&lt;=0,N65&gt;=1),OR(M65/N65&gt;$AI$2,N65/M65&gt;$AI$2))</formula>
    </cfRule>
  </conditionalFormatting>
  <conditionalFormatting sqref="N66">
    <cfRule type="expression" dxfId="1832" priority="1730">
      <formula>IF(M66&lt;=0,AND(M66&lt;=0,N66&gt;=1),OR(M66/N66&gt;$AI$2,N66/M66&gt;$AI$2))</formula>
    </cfRule>
  </conditionalFormatting>
  <conditionalFormatting sqref="N67">
    <cfRule type="expression" dxfId="1831" priority="1729">
      <formula>IF(M67&lt;=0,AND(M67&lt;=0,N67&gt;=1),OR(M67/N67&gt;$AI$2,N67/M67&gt;$AI$2))</formula>
    </cfRule>
  </conditionalFormatting>
  <conditionalFormatting sqref="N68">
    <cfRule type="expression" dxfId="1830" priority="1728">
      <formula>IF(M68&lt;=0,AND(M68&lt;=0,N68&gt;=1),OR(M68/N68&gt;$AI$2,N68/M68&gt;$AI$2))</formula>
    </cfRule>
  </conditionalFormatting>
  <conditionalFormatting sqref="N69">
    <cfRule type="expression" dxfId="1829" priority="1727">
      <formula>IF(M69&lt;=0,AND(M69&lt;=0,N69&gt;=1),OR(M69/N69&gt;$AI$2,N69/M69&gt;$AI$2))</formula>
    </cfRule>
  </conditionalFormatting>
  <conditionalFormatting sqref="N70">
    <cfRule type="expression" dxfId="1828" priority="1726">
      <formula>IF(M70&lt;=0,AND(M70&lt;=0,N70&gt;=1),OR(M70/N70&gt;$AI$2,N70/M70&gt;$AI$2))</formula>
    </cfRule>
  </conditionalFormatting>
  <conditionalFormatting sqref="N71">
    <cfRule type="expression" dxfId="1827" priority="1725">
      <formula>IF(M71&lt;=0,AND(M71&lt;=0,N71&gt;=1),OR(M71/N71&gt;$AI$2,N71/M71&gt;$AI$2))</formula>
    </cfRule>
  </conditionalFormatting>
  <conditionalFormatting sqref="N72">
    <cfRule type="expression" dxfId="1826" priority="1724">
      <formula>IF(M72&lt;=0,AND(M72&lt;=0,N72&gt;=1),OR(M72/N72&gt;$AI$2,N72/M72&gt;$AI$2))</formula>
    </cfRule>
  </conditionalFormatting>
  <conditionalFormatting sqref="N73">
    <cfRule type="expression" dxfId="1825" priority="1723">
      <formula>IF(M73&lt;=0,AND(M73&lt;=0,N73&gt;=1),OR(M73/N73&gt;$AI$2,N73/M73&gt;$AI$2))</formula>
    </cfRule>
  </conditionalFormatting>
  <conditionalFormatting sqref="N74">
    <cfRule type="expression" dxfId="1824" priority="1722">
      <formula>IF(M74&lt;=0,AND(M74&lt;=0,N74&gt;=1),OR(M74/N74&gt;$AI$2,N74/M74&gt;$AI$2))</formula>
    </cfRule>
  </conditionalFormatting>
  <conditionalFormatting sqref="N75">
    <cfRule type="expression" dxfId="1823" priority="1721">
      <formula>IF(M75&lt;=0,AND(M75&lt;=0,N75&gt;=1),OR(M75/N75&gt;$AI$2,N75/M75&gt;$AI$2))</formula>
    </cfRule>
  </conditionalFormatting>
  <conditionalFormatting sqref="N76">
    <cfRule type="expression" dxfId="1822" priority="1720">
      <formula>IF(M76&lt;=0,AND(M76&lt;=0,N76&gt;=1),OR(M76/N76&gt;$AI$2,N76/M76&gt;$AI$2))</formula>
    </cfRule>
  </conditionalFormatting>
  <conditionalFormatting sqref="N77">
    <cfRule type="expression" dxfId="1821" priority="1719">
      <formula>IF(M77&lt;=0,AND(M77&lt;=0,N77&gt;=1),OR(M77/N77&gt;$AI$2,N77/M77&gt;$AI$2))</formula>
    </cfRule>
  </conditionalFormatting>
  <conditionalFormatting sqref="N78">
    <cfRule type="expression" dxfId="1820" priority="1718">
      <formula>IF(M78&lt;=0,AND(M78&lt;=0,N78&gt;=1),OR(M78/N78&gt;$AI$2,N78/M78&gt;$AI$2))</formula>
    </cfRule>
  </conditionalFormatting>
  <conditionalFormatting sqref="N79">
    <cfRule type="expression" dxfId="1819" priority="1717">
      <formula>IF(M79&lt;=0,AND(M79&lt;=0,N79&gt;=1),OR(M79/N79&gt;$AI$2,N79/M79&gt;$AI$2))</formula>
    </cfRule>
  </conditionalFormatting>
  <conditionalFormatting sqref="N80">
    <cfRule type="expression" dxfId="1818" priority="1716">
      <formula>IF(M80&lt;=0,AND(M80&lt;=0,N80&gt;=1),OR(M80/N80&gt;$AI$2,N80/M80&gt;$AI$2))</formula>
    </cfRule>
  </conditionalFormatting>
  <conditionalFormatting sqref="N81">
    <cfRule type="expression" dxfId="1817" priority="1715">
      <formula>IF(M81&lt;=0,AND(M81&lt;=0,N81&gt;=1),OR(M81/N81&gt;$AI$2,N81/M81&gt;$AI$2))</formula>
    </cfRule>
  </conditionalFormatting>
  <conditionalFormatting sqref="N82">
    <cfRule type="expression" dxfId="1816" priority="1714">
      <formula>IF(M82&lt;=0,AND(M82&lt;=0,N82&gt;=1),OR(M82/N82&gt;$AI$2,N82/M82&gt;$AI$2))</formula>
    </cfRule>
  </conditionalFormatting>
  <conditionalFormatting sqref="N83">
    <cfRule type="expression" dxfId="1815" priority="1713">
      <formula>IF(M83&lt;=0,AND(M83&lt;=0,N83&gt;=1),OR(M83/N83&gt;$AI$2,N83/M83&gt;$AI$2))</formula>
    </cfRule>
  </conditionalFormatting>
  <conditionalFormatting sqref="N84">
    <cfRule type="expression" dxfId="1814" priority="1712">
      <formula>IF(M84&lt;=0,AND(M84&lt;=0,N84&gt;=1),OR(M84/N84&gt;$AI$2,N84/M84&gt;$AI$2))</formula>
    </cfRule>
  </conditionalFormatting>
  <conditionalFormatting sqref="N85">
    <cfRule type="expression" dxfId="1813" priority="1711">
      <formula>IF(M85&lt;=0,AND(M85&lt;=0,N85&gt;=1),OR(M85/N85&gt;$AI$2,N85/M85&gt;$AI$2))</formula>
    </cfRule>
  </conditionalFormatting>
  <conditionalFormatting sqref="N86">
    <cfRule type="expression" dxfId="1812" priority="1710">
      <formula>IF(M86&lt;=0,AND(M86&lt;=0,N86&gt;=1),OR(M86/N86&gt;$AI$2,N86/M86&gt;$AI$2))</formula>
    </cfRule>
  </conditionalFormatting>
  <conditionalFormatting sqref="N87">
    <cfRule type="expression" dxfId="1811" priority="1709">
      <formula>IF(M87&lt;=0,AND(M87&lt;=0,N87&gt;=1),OR(M87/N87&gt;$AI$2,N87/M87&gt;$AI$2))</formula>
    </cfRule>
  </conditionalFormatting>
  <conditionalFormatting sqref="N88">
    <cfRule type="expression" dxfId="1810" priority="1708">
      <formula>IF(M88&lt;=0,AND(M88&lt;=0,N88&gt;=1),OR(M88/N88&gt;$AI$2,N88/M88&gt;$AI$2))</formula>
    </cfRule>
  </conditionalFormatting>
  <conditionalFormatting sqref="N89">
    <cfRule type="expression" dxfId="1809" priority="1707">
      <formula>IF(M89&lt;=0,AND(M89&lt;=0,N89&gt;=1),OR(M89/N89&gt;$AI$2,N89/M89&gt;$AI$2))</formula>
    </cfRule>
  </conditionalFormatting>
  <conditionalFormatting sqref="N90">
    <cfRule type="expression" dxfId="1808" priority="1706">
      <formula>IF(M90&lt;=0,AND(M90&lt;=0,N90&gt;=1),OR(M90/N90&gt;$AI$2,N90/M90&gt;$AI$2))</formula>
    </cfRule>
  </conditionalFormatting>
  <conditionalFormatting sqref="N91">
    <cfRule type="expression" dxfId="1807" priority="1705">
      <formula>IF(M91&lt;=0,AND(M91&lt;=0,N91&gt;=1),OR(M91/N91&gt;$AI$2,N91/M91&gt;$AI$2))</formula>
    </cfRule>
  </conditionalFormatting>
  <conditionalFormatting sqref="N92">
    <cfRule type="expression" dxfId="1806" priority="1704">
      <formula>IF(M92&lt;=0,AND(M92&lt;=0,N92&gt;=1),OR(M92/N92&gt;$AI$2,N92/M92&gt;$AI$2))</formula>
    </cfRule>
  </conditionalFormatting>
  <conditionalFormatting sqref="N93">
    <cfRule type="expression" dxfId="1805" priority="1703">
      <formula>IF(M93&lt;=0,AND(M93&lt;=0,N93&gt;=1),OR(M93/N93&gt;$AI$2,N93/M93&gt;$AI$2))</formula>
    </cfRule>
  </conditionalFormatting>
  <conditionalFormatting sqref="N94">
    <cfRule type="expression" dxfId="1804" priority="1702">
      <formula>IF(M94&lt;=0,AND(M94&lt;=0,N94&gt;=1),OR(M94/N94&gt;$AI$2,N94/M94&gt;$AI$2))</formula>
    </cfRule>
  </conditionalFormatting>
  <conditionalFormatting sqref="N95">
    <cfRule type="expression" dxfId="1803" priority="1701">
      <formula>IF(M95&lt;=0,AND(M95&lt;=0,N95&gt;=1),OR(M95/N95&gt;$AI$2,N95/M95&gt;$AI$2))</formula>
    </cfRule>
  </conditionalFormatting>
  <conditionalFormatting sqref="N96">
    <cfRule type="expression" dxfId="1802" priority="1700">
      <formula>IF(M96&lt;=0,AND(M96&lt;=0,N96&gt;=1),OR(M96/N96&gt;$AI$2,N96/M96&gt;$AI$2))</formula>
    </cfRule>
  </conditionalFormatting>
  <conditionalFormatting sqref="N97">
    <cfRule type="expression" dxfId="1801" priority="1699">
      <formula>IF(M97&lt;=0,AND(M97&lt;=0,N97&gt;=1),OR(M97/N97&gt;$AI$2,N97/M97&gt;$AI$2))</formula>
    </cfRule>
  </conditionalFormatting>
  <conditionalFormatting sqref="N98">
    <cfRule type="expression" dxfId="1800" priority="1698">
      <formula>IF(M98&lt;=0,AND(M98&lt;=0,N98&gt;=1),OR(M98/N98&gt;$AI$2,N98/M98&gt;$AI$2))</formula>
    </cfRule>
  </conditionalFormatting>
  <conditionalFormatting sqref="N99">
    <cfRule type="expression" dxfId="1799" priority="1697">
      <formula>IF(M99&lt;=0,AND(M99&lt;=0,N99&gt;=1),OR(M99/N99&gt;$AI$2,N99/M99&gt;$AI$2))</formula>
    </cfRule>
  </conditionalFormatting>
  <conditionalFormatting sqref="N100">
    <cfRule type="expression" dxfId="1798" priority="1696">
      <formula>IF(M100&lt;=0,AND(M100&lt;=0,N100&gt;=1),OR(M100/N100&gt;$AI$2,N100/M100&gt;$AI$2))</formula>
    </cfRule>
  </conditionalFormatting>
  <conditionalFormatting sqref="N101">
    <cfRule type="expression" dxfId="1797" priority="1695">
      <formula>IF(M101&lt;=0,AND(M101&lt;=0,N101&gt;=1),OR(M101/N101&gt;$AI$2,N101/M101&gt;$AI$2))</formula>
    </cfRule>
  </conditionalFormatting>
  <conditionalFormatting sqref="N102">
    <cfRule type="expression" dxfId="1796" priority="1694">
      <formula>IF(M102&lt;=0,AND(M102&lt;=0,N102&gt;=1),OR(M102/N102&gt;$AI$2,N102/M102&gt;$AI$2))</formula>
    </cfRule>
  </conditionalFormatting>
  <conditionalFormatting sqref="N103">
    <cfRule type="expression" dxfId="1795" priority="1693">
      <formula>IF(M103&lt;=0,AND(M103&lt;=0,N103&gt;=1),OR(M103/N103&gt;$AI$2,N103/M103&gt;$AI$2))</formula>
    </cfRule>
  </conditionalFormatting>
  <conditionalFormatting sqref="N104">
    <cfRule type="expression" dxfId="1794" priority="1692">
      <formula>IF(M104&lt;=0,AND(M104&lt;=0,N104&gt;=1),OR(M104/N104&gt;$AI$2,N104/M104&gt;$AI$2))</formula>
    </cfRule>
  </conditionalFormatting>
  <conditionalFormatting sqref="N105">
    <cfRule type="expression" dxfId="1793" priority="1691">
      <formula>IF(M105&lt;=0,AND(M105&lt;=0,N105&gt;=1),OR(M105/N105&gt;$AI$2,N105/M105&gt;$AI$2))</formula>
    </cfRule>
  </conditionalFormatting>
  <conditionalFormatting sqref="N106">
    <cfRule type="expression" dxfId="1792" priority="1690">
      <formula>IF(M106&lt;=0,AND(M106&lt;=0,N106&gt;=1),OR(M106/N106&gt;$AI$2,N106/M106&gt;$AI$2))</formula>
    </cfRule>
  </conditionalFormatting>
  <conditionalFormatting sqref="N107">
    <cfRule type="expression" dxfId="1791" priority="1689">
      <formula>IF(M107&lt;=0,AND(M107&lt;=0,N107&gt;=1),OR(M107/N107&gt;$AI$2,N107/M107&gt;$AI$2))</formula>
    </cfRule>
  </conditionalFormatting>
  <conditionalFormatting sqref="N108">
    <cfRule type="expression" dxfId="1790" priority="1688">
      <formula>IF(M108&lt;=0,AND(M108&lt;=0,N108&gt;=1),OR(M108/N108&gt;$AI$2,N108/M108&gt;$AI$2))</formula>
    </cfRule>
  </conditionalFormatting>
  <conditionalFormatting sqref="N109">
    <cfRule type="expression" dxfId="1789" priority="1687">
      <formula>IF(M109&lt;=0,AND(M109&lt;=0,N109&gt;=1),OR(M109/N109&gt;$AI$2,N109/M109&gt;$AI$2))</formula>
    </cfRule>
  </conditionalFormatting>
  <conditionalFormatting sqref="N110">
    <cfRule type="expression" dxfId="1788" priority="1686">
      <formula>IF(M110&lt;=0,AND(M110&lt;=0,N110&gt;=1),OR(M110/N110&gt;$AI$2,N110/M110&gt;$AI$2))</formula>
    </cfRule>
  </conditionalFormatting>
  <conditionalFormatting sqref="N111">
    <cfRule type="expression" dxfId="1787" priority="1685">
      <formula>IF(M111&lt;=0,AND(M111&lt;=0,N111&gt;=1),OR(M111/N111&gt;$AI$2,N111/M111&gt;$AI$2))</formula>
    </cfRule>
  </conditionalFormatting>
  <conditionalFormatting sqref="N112">
    <cfRule type="expression" dxfId="1786" priority="1684">
      <formula>IF(M112&lt;=0,AND(M112&lt;=0,N112&gt;=1),OR(M112/N112&gt;$AI$2,N112/M112&gt;$AI$2))</formula>
    </cfRule>
  </conditionalFormatting>
  <conditionalFormatting sqref="N113">
    <cfRule type="expression" dxfId="1785" priority="1683">
      <formula>IF(M113&lt;=0,AND(M113&lt;=0,N113&gt;=1),OR(M113/N113&gt;$AI$2,N113/M113&gt;$AI$2))</formula>
    </cfRule>
  </conditionalFormatting>
  <conditionalFormatting sqref="N114">
    <cfRule type="expression" dxfId="1784" priority="1682">
      <formula>IF(M114&lt;=0,AND(M114&lt;=0,N114&gt;=1),OR(M114/N114&gt;$AI$2,N114/M114&gt;$AI$2))</formula>
    </cfRule>
  </conditionalFormatting>
  <conditionalFormatting sqref="N115">
    <cfRule type="expression" dxfId="1783" priority="1681">
      <formula>IF(M115&lt;=0,AND(M115&lt;=0,N115&gt;=1),OR(M115/N115&gt;$AI$2,N115/M115&gt;$AI$2))</formula>
    </cfRule>
  </conditionalFormatting>
  <conditionalFormatting sqref="N116">
    <cfRule type="expression" dxfId="1782" priority="1680">
      <formula>IF(M116&lt;=0,AND(M116&lt;=0,N116&gt;=1),OR(M116/N116&gt;$AI$2,N116/M116&gt;$AI$2))</formula>
    </cfRule>
  </conditionalFormatting>
  <conditionalFormatting sqref="N117">
    <cfRule type="expression" dxfId="1781" priority="1679">
      <formula>IF(M117&lt;=0,AND(M117&lt;=0,N117&gt;=1),OR(M117/N117&gt;$AI$2,N117/M117&gt;$AI$2))</formula>
    </cfRule>
  </conditionalFormatting>
  <conditionalFormatting sqref="N118">
    <cfRule type="expression" dxfId="1780" priority="1678">
      <formula>IF(M118&lt;=0,AND(M118&lt;=0,N118&gt;=1),OR(M118/N118&gt;$AI$2,N118/M118&gt;$AI$2))</formula>
    </cfRule>
  </conditionalFormatting>
  <conditionalFormatting sqref="N119">
    <cfRule type="expression" dxfId="1779" priority="1677">
      <formula>IF(M119&lt;=0,AND(M119&lt;=0,N119&gt;=1),OR(M119/N119&gt;$AI$2,N119/M119&gt;$AI$2))</formula>
    </cfRule>
  </conditionalFormatting>
  <conditionalFormatting sqref="N120">
    <cfRule type="expression" dxfId="1778" priority="1676">
      <formula>IF(M120&lt;=0,AND(M120&lt;=0,N120&gt;=1),OR(M120/N120&gt;$AI$2,N120/M120&gt;$AI$2))</formula>
    </cfRule>
  </conditionalFormatting>
  <conditionalFormatting sqref="N121">
    <cfRule type="expression" dxfId="1777" priority="1675">
      <formula>IF(M121&lt;=0,AND(M121&lt;=0,N121&gt;=1),OR(M121/N121&gt;$AI$2,N121/M121&gt;$AI$2))</formula>
    </cfRule>
  </conditionalFormatting>
  <conditionalFormatting sqref="N122">
    <cfRule type="expression" dxfId="1776" priority="1674">
      <formula>IF(M122&lt;=0,AND(M122&lt;=0,N122&gt;=1),OR(M122/N122&gt;$AI$2,N122/M122&gt;$AI$2))</formula>
    </cfRule>
  </conditionalFormatting>
  <conditionalFormatting sqref="N123">
    <cfRule type="expression" dxfId="1775" priority="1673">
      <formula>IF(M123&lt;=0,AND(M123&lt;=0,N123&gt;=1),OR(M123/N123&gt;$AI$2,N123/M123&gt;$AI$2))</formula>
    </cfRule>
  </conditionalFormatting>
  <conditionalFormatting sqref="N124">
    <cfRule type="expression" dxfId="1774" priority="1672">
      <formula>IF(M124&lt;=0,AND(M124&lt;=0,N124&gt;=1),OR(M124/N124&gt;$AI$2,N124/M124&gt;$AI$2))</formula>
    </cfRule>
  </conditionalFormatting>
  <conditionalFormatting sqref="N125">
    <cfRule type="expression" dxfId="1773" priority="1671">
      <formula>IF(M125&lt;=0,AND(M125&lt;=0,N125&gt;=1),OR(M125/N125&gt;$AI$2,N125/M125&gt;$AI$2))</formula>
    </cfRule>
  </conditionalFormatting>
  <conditionalFormatting sqref="N126 N148">
    <cfRule type="expression" dxfId="1772" priority="1670">
      <formula>IF(M126&lt;=0,AND(M126&lt;=0,N126&gt;=1),OR(M126/N126&gt;$AI$2,N126/M126&gt;$AI$2))</formula>
    </cfRule>
  </conditionalFormatting>
  <conditionalFormatting sqref="N151">
    <cfRule type="expression" dxfId="1771" priority="1669">
      <formula>IF(M151&lt;=0,AND(M151&lt;=0,N151&gt;=1),OR(M151/N151&gt;$AI$2,N151/M151&gt;$AI$2))</formula>
    </cfRule>
  </conditionalFormatting>
  <conditionalFormatting sqref="N152">
    <cfRule type="expression" dxfId="1770" priority="1668">
      <formula>IF(M152&lt;=0,AND(M152&lt;=0,N152&gt;=1),OR(M152/N152&gt;$AI$2,N152/M152&gt;$AI$2))</formula>
    </cfRule>
  </conditionalFormatting>
  <conditionalFormatting sqref="N153">
    <cfRule type="expression" dxfId="1769" priority="1667">
      <formula>IF(M153&lt;=0,AND(M153&lt;=0,N153&gt;=1),OR(M153/N153&gt;$AI$2,N153/M153&gt;$AI$2))</formula>
    </cfRule>
  </conditionalFormatting>
  <conditionalFormatting sqref="N154">
    <cfRule type="expression" dxfId="1768" priority="1666">
      <formula>IF(M154&lt;=0,AND(M154&lt;=0,N154&gt;=1),OR(M154/N154&gt;$AI$2,N154/M154&gt;$AI$2))</formula>
    </cfRule>
  </conditionalFormatting>
  <conditionalFormatting sqref="N155">
    <cfRule type="expression" dxfId="1767" priority="1665">
      <formula>IF(M155&lt;=0,AND(M155&lt;=0,N155&gt;=1),OR(M155/N155&gt;$AI$2,N155/M155&gt;$AI$2))</formula>
    </cfRule>
  </conditionalFormatting>
  <conditionalFormatting sqref="N156">
    <cfRule type="expression" dxfId="1766" priority="1664">
      <formula>IF(M156&lt;=0,AND(M156&lt;=0,N156&gt;=1),OR(M156/N156&gt;$AI$2,N156/M156&gt;$AI$2))</formula>
    </cfRule>
  </conditionalFormatting>
  <conditionalFormatting sqref="N157">
    <cfRule type="expression" dxfId="1765" priority="1663">
      <formula>IF(M157&lt;=0,AND(M157&lt;=0,N157&gt;=1),OR(M157/N157&gt;$AI$2,N157/M157&gt;$AI$2))</formula>
    </cfRule>
  </conditionalFormatting>
  <conditionalFormatting sqref="N158">
    <cfRule type="expression" dxfId="1764" priority="1662">
      <formula>IF(M158&lt;=0,AND(M158&lt;=0,N158&gt;=1),OR(M158/N158&gt;$AI$2,N158/M158&gt;$AI$2))</formula>
    </cfRule>
  </conditionalFormatting>
  <conditionalFormatting sqref="N159">
    <cfRule type="expression" dxfId="1763" priority="1661">
      <formula>IF(M159&lt;=0,AND(M159&lt;=0,N159&gt;=1),OR(M159/N159&gt;$AI$2,N159/M159&gt;$AI$2))</formula>
    </cfRule>
  </conditionalFormatting>
  <conditionalFormatting sqref="N160">
    <cfRule type="expression" dxfId="1762" priority="1660">
      <formula>IF(M160&lt;=0,AND(M160&lt;=0,N160&gt;=1),OR(M160/N160&gt;$AI$2,N160/M160&gt;$AI$2))</formula>
    </cfRule>
  </conditionalFormatting>
  <conditionalFormatting sqref="N161">
    <cfRule type="expression" dxfId="1761" priority="1659">
      <formula>IF(M161&lt;=0,AND(M161&lt;=0,N161&gt;=1),OR(M161/N161&gt;$AI$2,N161/M161&gt;$AI$2))</formula>
    </cfRule>
  </conditionalFormatting>
  <conditionalFormatting sqref="N162">
    <cfRule type="expression" dxfId="1760" priority="1658">
      <formula>IF(M162&lt;=0,AND(M162&lt;=0,N162&gt;=1),OR(M162/N162&gt;$AI$2,N162/M162&gt;$AI$2))</formula>
    </cfRule>
  </conditionalFormatting>
  <conditionalFormatting sqref="N163">
    <cfRule type="expression" dxfId="1759" priority="1657">
      <formula>IF(M163&lt;=0,AND(M163&lt;=0,N163&gt;=1),OR(M163/N163&gt;$AI$2,N163/M163&gt;$AI$2))</formula>
    </cfRule>
  </conditionalFormatting>
  <conditionalFormatting sqref="N164">
    <cfRule type="expression" dxfId="1758" priority="1656">
      <formula>IF(M164&lt;=0,AND(M164&lt;=0,N164&gt;=1),OR(M164/N164&gt;$AI$2,N164/M164&gt;$AI$2))</formula>
    </cfRule>
  </conditionalFormatting>
  <conditionalFormatting sqref="N165">
    <cfRule type="expression" dxfId="1757" priority="1655">
      <formula>IF(M165&lt;=0,AND(M165&lt;=0,N165&gt;=1),OR(M165/N165&gt;$AI$2,N165/M165&gt;$AI$2))</formula>
    </cfRule>
  </conditionalFormatting>
  <conditionalFormatting sqref="N166">
    <cfRule type="expression" dxfId="1756" priority="1654">
      <formula>IF(M166&lt;=0,AND(M166&lt;=0,N166&gt;=1),OR(M166/N166&gt;$AI$2,N166/M166&gt;$AI$2))</formula>
    </cfRule>
  </conditionalFormatting>
  <conditionalFormatting sqref="N167">
    <cfRule type="expression" dxfId="1755" priority="1653">
      <formula>IF(M167&lt;=0,AND(M167&lt;=0,N167&gt;=1),OR(M167/N167&gt;$AI$2,N167/M167&gt;$AI$2))</formula>
    </cfRule>
  </conditionalFormatting>
  <conditionalFormatting sqref="N168">
    <cfRule type="expression" dxfId="1754" priority="1652">
      <formula>IF(M168&lt;=0,AND(M168&lt;=0,N168&gt;=1),OR(M168/N168&gt;$AI$2,N168/M168&gt;$AI$2))</formula>
    </cfRule>
  </conditionalFormatting>
  <conditionalFormatting sqref="N169">
    <cfRule type="expression" dxfId="1753" priority="1651">
      <formula>IF(M169&lt;=0,AND(M169&lt;=0,N169&gt;=1),OR(M169/N169&gt;$AI$2,N169/M169&gt;$AI$2))</formula>
    </cfRule>
  </conditionalFormatting>
  <conditionalFormatting sqref="N170">
    <cfRule type="expression" dxfId="1752" priority="1650">
      <formula>IF(M170&lt;=0,AND(M170&lt;=0,N170&gt;=1),OR(M170/N170&gt;$AI$2,N170/M170&gt;$AI$2))</formula>
    </cfRule>
  </conditionalFormatting>
  <conditionalFormatting sqref="N171">
    <cfRule type="expression" dxfId="1751" priority="1649">
      <formula>IF(M171&lt;=0,AND(M171&lt;=0,N171&gt;=1),OR(M171/N171&gt;$AI$2,N171/M171&gt;$AI$2))</formula>
    </cfRule>
  </conditionalFormatting>
  <conditionalFormatting sqref="N172">
    <cfRule type="expression" dxfId="1750" priority="1648">
      <formula>IF(M172&lt;=0,AND(M172&lt;=0,N172&gt;=1),OR(M172/N172&gt;$AI$2,N172/M172&gt;$AI$2))</formula>
    </cfRule>
  </conditionalFormatting>
  <conditionalFormatting sqref="N173">
    <cfRule type="expression" dxfId="1749" priority="1647">
      <formula>IF(M173&lt;=0,AND(M173&lt;=0,N173&gt;=1),OR(M173/N173&gt;$AI$2,N173/M173&gt;$AI$2))</formula>
    </cfRule>
  </conditionalFormatting>
  <conditionalFormatting sqref="N174">
    <cfRule type="expression" dxfId="1748" priority="1646">
      <formula>IF(M174&lt;=0,AND(M174&lt;=0,N174&gt;=1),OR(M174/N174&gt;$AI$2,N174/M174&gt;$AI$2))</formula>
    </cfRule>
  </conditionalFormatting>
  <conditionalFormatting sqref="N175">
    <cfRule type="expression" dxfId="1747" priority="1645">
      <formula>IF(M175&lt;=0,AND(M175&lt;=0,N175&gt;=1),OR(M175/N175&gt;$AI$2,N175/M175&gt;$AI$2))</formula>
    </cfRule>
  </conditionalFormatting>
  <conditionalFormatting sqref="N176">
    <cfRule type="expression" dxfId="1746" priority="1644">
      <formula>IF(M176&lt;=0,AND(M176&lt;=0,N176&gt;=1),OR(M176/N176&gt;$AI$2,N176/M176&gt;$AI$2))</formula>
    </cfRule>
  </conditionalFormatting>
  <conditionalFormatting sqref="N177">
    <cfRule type="expression" dxfId="1745" priority="1643">
      <formula>IF(M177&lt;=0,AND(M177&lt;=0,N177&gt;=1),OR(M177/N177&gt;$AI$2,N177/M177&gt;$AI$2))</formula>
    </cfRule>
  </conditionalFormatting>
  <conditionalFormatting sqref="N178">
    <cfRule type="expression" dxfId="1744" priority="1642">
      <formula>IF(M178&lt;=0,AND(M178&lt;=0,N178&gt;=1),OR(M178/N178&gt;$AI$2,N178/M178&gt;$AI$2))</formula>
    </cfRule>
  </conditionalFormatting>
  <conditionalFormatting sqref="N179">
    <cfRule type="expression" dxfId="1743" priority="1641">
      <formula>IF(M179&lt;=0,AND(M179&lt;=0,N179&gt;=1),OR(M179/N179&gt;$AI$2,N179/M179&gt;$AI$2))</formula>
    </cfRule>
  </conditionalFormatting>
  <conditionalFormatting sqref="N180">
    <cfRule type="expression" dxfId="1742" priority="1640">
      <formula>IF(M180&lt;=0,AND(M180&lt;=0,N180&gt;=1),OR(M180/N180&gt;$AI$2,N180/M180&gt;$AI$2))</formula>
    </cfRule>
  </conditionalFormatting>
  <conditionalFormatting sqref="N181">
    <cfRule type="expression" dxfId="1741" priority="1639">
      <formula>IF(M181&lt;=0,AND(M181&lt;=0,N181&gt;=1),OR(M181/N181&gt;$AI$2,N181/M181&gt;$AI$2))</formula>
    </cfRule>
  </conditionalFormatting>
  <conditionalFormatting sqref="N182">
    <cfRule type="expression" dxfId="1740" priority="1638">
      <formula>IF(M182&lt;=0,AND(M182&lt;=0,N182&gt;=1),OR(M182/N182&gt;$AI$2,N182/M182&gt;$AI$2))</formula>
    </cfRule>
  </conditionalFormatting>
  <conditionalFormatting sqref="N183">
    <cfRule type="expression" dxfId="1739" priority="1637">
      <formula>IF(M183&lt;=0,AND(M183&lt;=0,N183&gt;=1),OR(M183/N183&gt;$AI$2,N183/M183&gt;$AI$2))</formula>
    </cfRule>
  </conditionalFormatting>
  <conditionalFormatting sqref="N184">
    <cfRule type="expression" dxfId="1738" priority="1636">
      <formula>IF(M184&lt;=0,AND(M184&lt;=0,N184&gt;=1),OR(M184/N184&gt;$AI$2,N184/M184&gt;$AI$2))</formula>
    </cfRule>
  </conditionalFormatting>
  <conditionalFormatting sqref="N185">
    <cfRule type="expression" dxfId="1737" priority="1635">
      <formula>IF(M185&lt;=0,AND(M185&lt;=0,N185&gt;=1),OR(M185/N185&gt;$AI$2,N185/M185&gt;$AI$2))</formula>
    </cfRule>
  </conditionalFormatting>
  <conditionalFormatting sqref="N186">
    <cfRule type="expression" dxfId="1736" priority="1634">
      <formula>IF(M186&lt;=0,AND(M186&lt;=0,N186&gt;=1),OR(M186/N186&gt;$AI$2,N186/M186&gt;$AI$2))</formula>
    </cfRule>
  </conditionalFormatting>
  <conditionalFormatting sqref="N187">
    <cfRule type="expression" dxfId="1735" priority="1633">
      <formula>IF(M187&lt;=0,AND(M187&lt;=0,N187&gt;=1),OR(M187/N187&gt;$AI$2,N187/M187&gt;$AI$2))</formula>
    </cfRule>
  </conditionalFormatting>
  <conditionalFormatting sqref="N188">
    <cfRule type="expression" dxfId="1734" priority="1632">
      <formula>IF(M188&lt;=0,AND(M188&lt;=0,N188&gt;=1),OR(M188/N188&gt;$AI$2,N188/M188&gt;$AI$2))</formula>
    </cfRule>
  </conditionalFormatting>
  <conditionalFormatting sqref="N189">
    <cfRule type="expression" dxfId="1733" priority="1631">
      <formula>IF(M189&lt;=0,AND(M189&lt;=0,N189&gt;=1),OR(M189/N189&gt;$AI$2,N189/M189&gt;$AI$2))</formula>
    </cfRule>
  </conditionalFormatting>
  <conditionalFormatting sqref="N190">
    <cfRule type="expression" dxfId="1732" priority="1630">
      <formula>IF(M190&lt;=0,AND(M190&lt;=0,N190&gt;=1),OR(M190/N190&gt;$AI$2,N190/M190&gt;$AI$2))</formula>
    </cfRule>
  </conditionalFormatting>
  <conditionalFormatting sqref="N191">
    <cfRule type="expression" dxfId="1731" priority="1629">
      <formula>IF(M191&lt;=0,AND(M191&lt;=0,N191&gt;=1),OR(M191/N191&gt;$AI$2,N191/M191&gt;$AI$2))</formula>
    </cfRule>
  </conditionalFormatting>
  <conditionalFormatting sqref="N192">
    <cfRule type="expression" dxfId="1730" priority="1628">
      <formula>IF(M192&lt;=0,AND(M192&lt;=0,N192&gt;=1),OR(M192/N192&gt;$AI$2,N192/M192&gt;$AI$2))</formula>
    </cfRule>
  </conditionalFormatting>
  <conditionalFormatting sqref="N193">
    <cfRule type="expression" dxfId="1729" priority="1627">
      <formula>IF(M193&lt;=0,AND(M193&lt;=0,N193&gt;=1),OR(M193/N193&gt;$AI$2,N193/M193&gt;$AI$2))</formula>
    </cfRule>
  </conditionalFormatting>
  <conditionalFormatting sqref="N194">
    <cfRule type="expression" dxfId="1728" priority="1626">
      <formula>IF(M194&lt;=0,AND(M194&lt;=0,N194&gt;=1),OR(M194/N194&gt;$AI$2,N194/M194&gt;$AI$2))</formula>
    </cfRule>
  </conditionalFormatting>
  <conditionalFormatting sqref="N195">
    <cfRule type="expression" dxfId="1727" priority="1625">
      <formula>IF(M195&lt;=0,AND(M195&lt;=0,N195&gt;=1),OR(M195/N195&gt;$AI$2,N195/M195&gt;$AI$2))</formula>
    </cfRule>
  </conditionalFormatting>
  <conditionalFormatting sqref="N196">
    <cfRule type="expression" dxfId="1726" priority="1624">
      <formula>IF(M196&lt;=0,AND(M196&lt;=0,N196&gt;=1),OR(M196/N196&gt;$AI$2,N196/M196&gt;$AI$2))</formula>
    </cfRule>
  </conditionalFormatting>
  <conditionalFormatting sqref="N197">
    <cfRule type="expression" dxfId="1725" priority="1623">
      <formula>IF(M197&lt;=0,AND(M197&lt;=0,N197&gt;=1),OR(M197/N197&gt;$AI$2,N197/M197&gt;$AI$2))</formula>
    </cfRule>
  </conditionalFormatting>
  <conditionalFormatting sqref="N198">
    <cfRule type="expression" dxfId="1724" priority="1622">
      <formula>IF(M198&lt;=0,AND(M198&lt;=0,N198&gt;=1),OR(M198/N198&gt;$AI$2,N198/M198&gt;$AI$2))</formula>
    </cfRule>
  </conditionalFormatting>
  <conditionalFormatting sqref="N199">
    <cfRule type="expression" dxfId="1723" priority="1621">
      <formula>IF(M199&lt;=0,AND(M199&lt;=0,N199&gt;=1),OR(M199/N199&gt;$AI$2,N199/M199&gt;$AI$2))</formula>
    </cfRule>
  </conditionalFormatting>
  <conditionalFormatting sqref="N200">
    <cfRule type="expression" dxfId="1722" priority="1620">
      <formula>IF(M200&lt;=0,AND(M200&lt;=0,N200&gt;=1),OR(M200/N200&gt;$AI$2,N200/M200&gt;$AI$2))</formula>
    </cfRule>
  </conditionalFormatting>
  <conditionalFormatting sqref="N201">
    <cfRule type="expression" dxfId="1721" priority="1619">
      <formula>IF(M201&lt;=0,AND(M201&lt;=0,N201&gt;=1),OR(M201/N201&gt;$AI$2,N201/M201&gt;$AI$2))</formula>
    </cfRule>
  </conditionalFormatting>
  <conditionalFormatting sqref="N202">
    <cfRule type="expression" dxfId="1720" priority="1618">
      <formula>IF(M202&lt;=0,AND(M202&lt;=0,N202&gt;=1),OR(M202/N202&gt;$AI$2,N202/M202&gt;$AI$2))</formula>
    </cfRule>
  </conditionalFormatting>
  <conditionalFormatting sqref="N203">
    <cfRule type="expression" dxfId="1719" priority="1617">
      <formula>IF(M203&lt;=0,AND(M203&lt;=0,N203&gt;=1),OR(M203/N203&gt;$AI$2,N203/M203&gt;$AI$2))</formula>
    </cfRule>
  </conditionalFormatting>
  <conditionalFormatting sqref="N204">
    <cfRule type="expression" dxfId="1718" priority="1616">
      <formula>IF(M204&lt;=0,AND(M204&lt;=0,N204&gt;=1),OR(M204/N204&gt;$AI$2,N204/M204&gt;$AI$2))</formula>
    </cfRule>
  </conditionalFormatting>
  <conditionalFormatting sqref="N205">
    <cfRule type="expression" dxfId="1717" priority="1615">
      <formula>IF(M205&lt;=0,AND(M205&lt;=0,N205&gt;=1),OR(M205/N205&gt;$AI$2,N205/M205&gt;$AI$2))</formula>
    </cfRule>
  </conditionalFormatting>
  <conditionalFormatting sqref="N206">
    <cfRule type="expression" dxfId="1716" priority="1614">
      <formula>IF(M206&lt;=0,AND(M206&lt;=0,N206&gt;=1),OR(M206/N206&gt;$AI$2,N206/M206&gt;$AI$2))</formula>
    </cfRule>
  </conditionalFormatting>
  <conditionalFormatting sqref="N207">
    <cfRule type="expression" dxfId="1715" priority="1613">
      <formula>IF(M207&lt;=0,AND(M207&lt;=0,N207&gt;=1),OR(M207/N207&gt;$AI$2,N207/M207&gt;$AI$2))</formula>
    </cfRule>
  </conditionalFormatting>
  <conditionalFormatting sqref="P6">
    <cfRule type="expression" dxfId="1714" priority="1612">
      <formula>IF(O6&lt;=0,AND(O6&lt;=0,P6&gt;=1),OR(O6/P6&gt;$AI$2,P6/O6&gt;$AI$2))</formula>
    </cfRule>
  </conditionalFormatting>
  <conditionalFormatting sqref="P7">
    <cfRule type="expression" dxfId="1713" priority="1611">
      <formula>IF(O7&lt;=0,AND(O7&lt;=0,P7&gt;=1),OR(O7/P7&gt;$AI$2,P7/O7&gt;$AI$2))</formula>
    </cfRule>
  </conditionalFormatting>
  <conditionalFormatting sqref="P8">
    <cfRule type="expression" dxfId="1712" priority="1610">
      <formula>IF(O8&lt;=0,AND(O8&lt;=0,P8&gt;=1),OR(O8/P8&gt;$AI$2,P8/O8&gt;$AI$2))</formula>
    </cfRule>
  </conditionalFormatting>
  <conditionalFormatting sqref="P9">
    <cfRule type="expression" dxfId="1711" priority="1609">
      <formula>IF(O9&lt;=0,AND(O9&lt;=0,P9&gt;=1),OR(O9/P9&gt;$AI$2,P9/O9&gt;$AI$2))</formula>
    </cfRule>
  </conditionalFormatting>
  <conditionalFormatting sqref="P10">
    <cfRule type="expression" dxfId="1710" priority="1608">
      <formula>IF(O10&lt;=0,AND(O10&lt;=0,P10&gt;=1),OR(O10/P10&gt;$AI$2,P10/O10&gt;$AI$2))</formula>
    </cfRule>
  </conditionalFormatting>
  <conditionalFormatting sqref="P11">
    <cfRule type="expression" dxfId="1709" priority="1607">
      <formula>IF(O11&lt;=0,AND(O11&lt;=0,P11&gt;=1),OR(O11/P11&gt;$AI$2,P11/O11&gt;$AI$2))</formula>
    </cfRule>
  </conditionalFormatting>
  <conditionalFormatting sqref="P12">
    <cfRule type="expression" dxfId="1708" priority="1606">
      <formula>IF(O12&lt;=0,AND(O12&lt;=0,P12&gt;=1),OR(O12/P12&gt;$AI$2,P12/O12&gt;$AI$2))</formula>
    </cfRule>
  </conditionalFormatting>
  <conditionalFormatting sqref="P13">
    <cfRule type="expression" dxfId="1707" priority="1605">
      <formula>IF(O13&lt;=0,AND(O13&lt;=0,P13&gt;=1),OR(O13/P13&gt;$AI$2,P13/O13&gt;$AI$2))</formula>
    </cfRule>
  </conditionalFormatting>
  <conditionalFormatting sqref="P14">
    <cfRule type="expression" dxfId="1706" priority="1604">
      <formula>IF(O14&lt;=0,AND(O14&lt;=0,P14&gt;=1),OR(O14/P14&gt;$AI$2,P14/O14&gt;$AI$2))</formula>
    </cfRule>
  </conditionalFormatting>
  <conditionalFormatting sqref="P15">
    <cfRule type="expression" dxfId="1705" priority="1603">
      <formula>IF(O15&lt;=0,AND(O15&lt;=0,P15&gt;=1),OR(O15/P15&gt;$AI$2,P15/O15&gt;$AI$2))</formula>
    </cfRule>
  </conditionalFormatting>
  <conditionalFormatting sqref="P16">
    <cfRule type="expression" dxfId="1704" priority="1602">
      <formula>IF(O16&lt;=0,AND(O16&lt;=0,P16&gt;=1),OR(O16/P16&gt;$AI$2,P16/O16&gt;$AI$2))</formula>
    </cfRule>
  </conditionalFormatting>
  <conditionalFormatting sqref="P17">
    <cfRule type="expression" dxfId="1703" priority="1601">
      <formula>IF(O17&lt;=0,AND(O17&lt;=0,P17&gt;=1),OR(O17/P17&gt;$AI$2,P17/O17&gt;$AI$2))</formula>
    </cfRule>
  </conditionalFormatting>
  <conditionalFormatting sqref="P18">
    <cfRule type="expression" dxfId="1702" priority="1600">
      <formula>IF(O18&lt;=0,AND(O18&lt;=0,P18&gt;=1),OR(O18/P18&gt;$AI$2,P18/O18&gt;$AI$2))</formula>
    </cfRule>
  </conditionalFormatting>
  <conditionalFormatting sqref="P19">
    <cfRule type="expression" dxfId="1701" priority="1599">
      <formula>IF(O19&lt;=0,AND(O19&lt;=0,P19&gt;=1),OR(O19/P19&gt;$AI$2,P19/O19&gt;$AI$2))</formula>
    </cfRule>
  </conditionalFormatting>
  <conditionalFormatting sqref="P20">
    <cfRule type="expression" dxfId="1700" priority="1598">
      <formula>IF(O20&lt;=0,AND(O20&lt;=0,P20&gt;=1),OR(O20/P20&gt;$AI$2,P20/O20&gt;$AI$2))</formula>
    </cfRule>
  </conditionalFormatting>
  <conditionalFormatting sqref="P21">
    <cfRule type="expression" dxfId="1699" priority="1597">
      <formula>IF(O21&lt;=0,AND(O21&lt;=0,P21&gt;=1),OR(O21/P21&gt;$AI$2,P21/O21&gt;$AI$2))</formula>
    </cfRule>
  </conditionalFormatting>
  <conditionalFormatting sqref="P22">
    <cfRule type="expression" dxfId="1698" priority="1596">
      <formula>IF(O22&lt;=0,AND(O22&lt;=0,P22&gt;=1),OR(O22/P22&gt;$AI$2,P22/O22&gt;$AI$2))</formula>
    </cfRule>
  </conditionalFormatting>
  <conditionalFormatting sqref="P23">
    <cfRule type="expression" dxfId="1697" priority="1595">
      <formula>IF(O23&lt;=0,AND(O23&lt;=0,P23&gt;=1),OR(O23/P23&gt;$AI$2,P23/O23&gt;$AI$2))</formula>
    </cfRule>
  </conditionalFormatting>
  <conditionalFormatting sqref="P24">
    <cfRule type="expression" dxfId="1696" priority="1594">
      <formula>IF(O24&lt;=0,AND(O24&lt;=0,P24&gt;=1),OR(O24/P24&gt;$AI$2,P24/O24&gt;$AI$2))</formula>
    </cfRule>
  </conditionalFormatting>
  <conditionalFormatting sqref="P25">
    <cfRule type="expression" dxfId="1695" priority="1593">
      <formula>IF(O25&lt;=0,AND(O25&lt;=0,P25&gt;=1),OR(O25/P25&gt;$AI$2,P25/O25&gt;$AI$2))</formula>
    </cfRule>
  </conditionalFormatting>
  <conditionalFormatting sqref="P26">
    <cfRule type="expression" dxfId="1694" priority="1592">
      <formula>IF(O26&lt;=0,AND(O26&lt;=0,P26&gt;=1),OR(O26/P26&gt;$AI$2,P26/O26&gt;$AI$2))</formula>
    </cfRule>
  </conditionalFormatting>
  <conditionalFormatting sqref="P27">
    <cfRule type="expression" dxfId="1693" priority="1591">
      <formula>IF(O27&lt;=0,AND(O27&lt;=0,P27&gt;=1),OR(O27/P27&gt;$AI$2,P27/O27&gt;$AI$2))</formula>
    </cfRule>
  </conditionalFormatting>
  <conditionalFormatting sqref="P28">
    <cfRule type="expression" dxfId="1692" priority="1590">
      <formula>IF(O28&lt;=0,AND(O28&lt;=0,P28&gt;=1),OR(O28/P28&gt;$AI$2,P28/O28&gt;$AI$2))</formula>
    </cfRule>
  </conditionalFormatting>
  <conditionalFormatting sqref="P29">
    <cfRule type="expression" dxfId="1691" priority="1589">
      <formula>IF(O29&lt;=0,AND(O29&lt;=0,P29&gt;=1),OR(O29/P29&gt;$AI$2,P29/O29&gt;$AI$2))</formula>
    </cfRule>
  </conditionalFormatting>
  <conditionalFormatting sqref="P30">
    <cfRule type="expression" dxfId="1690" priority="1588">
      <formula>IF(O30&lt;=0,AND(O30&lt;=0,P30&gt;=1),OR(O30/P30&gt;$AI$2,P30/O30&gt;$AI$2))</formula>
    </cfRule>
  </conditionalFormatting>
  <conditionalFormatting sqref="P31">
    <cfRule type="expression" dxfId="1689" priority="1587">
      <formula>IF(O31&lt;=0,AND(O31&lt;=0,P31&gt;=1),OR(O31/P31&gt;$AI$2,P31/O31&gt;$AI$2))</formula>
    </cfRule>
  </conditionalFormatting>
  <conditionalFormatting sqref="P32">
    <cfRule type="expression" dxfId="1688" priority="1586">
      <formula>IF(O32&lt;=0,AND(O32&lt;=0,P32&gt;=1),OR(O32/P32&gt;$AI$2,P32/O32&gt;$AI$2))</formula>
    </cfRule>
  </conditionalFormatting>
  <conditionalFormatting sqref="P33">
    <cfRule type="expression" dxfId="1687" priority="1585">
      <formula>IF(O33&lt;=0,AND(O33&lt;=0,P33&gt;=1),OR(O33/P33&gt;$AI$2,P33/O33&gt;$AI$2))</formula>
    </cfRule>
  </conditionalFormatting>
  <conditionalFormatting sqref="P34">
    <cfRule type="expression" dxfId="1686" priority="1584">
      <formula>IF(O34&lt;=0,AND(O34&lt;=0,P34&gt;=1),OR(O34/P34&gt;$AI$2,P34/O34&gt;$AI$2))</formula>
    </cfRule>
  </conditionalFormatting>
  <conditionalFormatting sqref="P35">
    <cfRule type="expression" dxfId="1685" priority="1583">
      <formula>IF(O35&lt;=0,AND(O35&lt;=0,P35&gt;=1),OR(O35/P35&gt;$AI$2,P35/O35&gt;$AI$2))</formula>
    </cfRule>
  </conditionalFormatting>
  <conditionalFormatting sqref="P36">
    <cfRule type="expression" dxfId="1684" priority="1582">
      <formula>IF(O36&lt;=0,AND(O36&lt;=0,P36&gt;=1),OR(O36/P36&gt;$AI$2,P36/O36&gt;$AI$2))</formula>
    </cfRule>
  </conditionalFormatting>
  <conditionalFormatting sqref="P37">
    <cfRule type="expression" dxfId="1683" priority="1581">
      <formula>IF(O37&lt;=0,AND(O37&lt;=0,P37&gt;=1),OR(O37/P37&gt;$AI$2,P37/O37&gt;$AI$2))</formula>
    </cfRule>
  </conditionalFormatting>
  <conditionalFormatting sqref="P38">
    <cfRule type="expression" dxfId="1682" priority="1580">
      <formula>IF(O38&lt;=0,AND(O38&lt;=0,P38&gt;=1),OR(O38/P38&gt;$AI$2,P38/O38&gt;$AI$2))</formula>
    </cfRule>
  </conditionalFormatting>
  <conditionalFormatting sqref="P39">
    <cfRule type="expression" dxfId="1681" priority="1579">
      <formula>IF(O39&lt;=0,AND(O39&lt;=0,P39&gt;=1),OR(O39/P39&gt;$AI$2,P39/O39&gt;$AI$2))</formula>
    </cfRule>
  </conditionalFormatting>
  <conditionalFormatting sqref="P40">
    <cfRule type="expression" dxfId="1680" priority="1578">
      <formula>IF(O40&lt;=0,AND(O40&lt;=0,P40&gt;=1),OR(O40/P40&gt;$AI$2,P40/O40&gt;$AI$2))</formula>
    </cfRule>
  </conditionalFormatting>
  <conditionalFormatting sqref="P41">
    <cfRule type="expression" dxfId="1679" priority="1577">
      <formula>IF(O41&lt;=0,AND(O41&lt;=0,P41&gt;=1),OR(O41/P41&gt;$AI$2,P41/O41&gt;$AI$2))</formula>
    </cfRule>
  </conditionalFormatting>
  <conditionalFormatting sqref="P42">
    <cfRule type="expression" dxfId="1678" priority="1576">
      <formula>IF(O42&lt;=0,AND(O42&lt;=0,P42&gt;=1),OR(O42/P42&gt;$AI$2,P42/O42&gt;$AI$2))</formula>
    </cfRule>
  </conditionalFormatting>
  <conditionalFormatting sqref="P43">
    <cfRule type="expression" dxfId="1677" priority="1575">
      <formula>IF(O43&lt;=0,AND(O43&lt;=0,P43&gt;=1),OR(O43/P43&gt;$AI$2,P43/O43&gt;$AI$2))</formula>
    </cfRule>
  </conditionalFormatting>
  <conditionalFormatting sqref="P44">
    <cfRule type="expression" dxfId="1676" priority="1574">
      <formula>IF(O44&lt;=0,AND(O44&lt;=0,P44&gt;=1),OR(O44/P44&gt;$AI$2,P44/O44&gt;$AI$2))</formula>
    </cfRule>
  </conditionalFormatting>
  <conditionalFormatting sqref="P45">
    <cfRule type="expression" dxfId="1675" priority="1573">
      <formula>IF(O45&lt;=0,AND(O45&lt;=0,P45&gt;=1),OR(O45/P45&gt;$AI$2,P45/O45&gt;$AI$2))</formula>
    </cfRule>
  </conditionalFormatting>
  <conditionalFormatting sqref="P46">
    <cfRule type="expression" dxfId="1674" priority="1572">
      <formula>IF(O46&lt;=0,AND(O46&lt;=0,P46&gt;=1),OR(O46/P46&gt;$AI$2,P46/O46&gt;$AI$2))</formula>
    </cfRule>
  </conditionalFormatting>
  <conditionalFormatting sqref="P47">
    <cfRule type="expression" dxfId="1673" priority="1571">
      <formula>IF(O47&lt;=0,AND(O47&lt;=0,P47&gt;=1),OR(O47/P47&gt;$AI$2,P47/O47&gt;$AI$2))</formula>
    </cfRule>
  </conditionalFormatting>
  <conditionalFormatting sqref="P48">
    <cfRule type="expression" dxfId="1672" priority="1570">
      <formula>IF(O48&lt;=0,AND(O48&lt;=0,P48&gt;=1),OR(O48/P48&gt;$AI$2,P48/O48&gt;$AI$2))</formula>
    </cfRule>
  </conditionalFormatting>
  <conditionalFormatting sqref="P49">
    <cfRule type="expression" dxfId="1671" priority="1569">
      <formula>IF(O49&lt;=0,AND(O49&lt;=0,P49&gt;=1),OR(O49/P49&gt;$AI$2,P49/O49&gt;$AI$2))</formula>
    </cfRule>
  </conditionalFormatting>
  <conditionalFormatting sqref="P50">
    <cfRule type="expression" dxfId="1670" priority="1568">
      <formula>IF(O50&lt;=0,AND(O50&lt;=0,P50&gt;=1),OR(O50/P50&gt;$AI$2,P50/O50&gt;$AI$2))</formula>
    </cfRule>
  </conditionalFormatting>
  <conditionalFormatting sqref="P51">
    <cfRule type="expression" dxfId="1669" priority="1567">
      <formula>IF(O51&lt;=0,AND(O51&lt;=0,P51&gt;=1),OR(O51/P51&gt;$AI$2,P51/O51&gt;$AI$2))</formula>
    </cfRule>
  </conditionalFormatting>
  <conditionalFormatting sqref="P52">
    <cfRule type="expression" dxfId="1668" priority="1566">
      <formula>IF(O52&lt;=0,AND(O52&lt;=0,P52&gt;=1),OR(O52/P52&gt;$AI$2,P52/O52&gt;$AI$2))</formula>
    </cfRule>
  </conditionalFormatting>
  <conditionalFormatting sqref="P53">
    <cfRule type="expression" dxfId="1667" priority="1565">
      <formula>IF(O53&lt;=0,AND(O53&lt;=0,P53&gt;=1),OR(O53/P53&gt;$AI$2,P53/O53&gt;$AI$2))</formula>
    </cfRule>
  </conditionalFormatting>
  <conditionalFormatting sqref="P54">
    <cfRule type="expression" dxfId="1666" priority="1564">
      <formula>IF(O54&lt;=0,AND(O54&lt;=0,P54&gt;=1),OR(O54/P54&gt;$AI$2,P54/O54&gt;$AI$2))</formula>
    </cfRule>
  </conditionalFormatting>
  <conditionalFormatting sqref="P55">
    <cfRule type="expression" dxfId="1665" priority="1563">
      <formula>IF(O55&lt;=0,AND(O55&lt;=0,P55&gt;=1),OR(O55/P55&gt;$AI$2,P55/O55&gt;$AI$2))</formula>
    </cfRule>
  </conditionalFormatting>
  <conditionalFormatting sqref="P56">
    <cfRule type="expression" dxfId="1664" priority="1562">
      <formula>IF(O56&lt;=0,AND(O56&lt;=0,P56&gt;=1),OR(O56/P56&gt;$AI$2,P56/O56&gt;$AI$2))</formula>
    </cfRule>
  </conditionalFormatting>
  <conditionalFormatting sqref="P57">
    <cfRule type="expression" dxfId="1663" priority="1561">
      <formula>IF(O57&lt;=0,AND(O57&lt;=0,P57&gt;=1),OR(O57/P57&gt;$AI$2,P57/O57&gt;$AI$2))</formula>
    </cfRule>
  </conditionalFormatting>
  <conditionalFormatting sqref="P58">
    <cfRule type="expression" dxfId="1662" priority="1560">
      <formula>IF(O58&lt;=0,AND(O58&lt;=0,P58&gt;=1),OR(O58/P58&gt;$AI$2,P58/O58&gt;$AI$2))</formula>
    </cfRule>
  </conditionalFormatting>
  <conditionalFormatting sqref="P59">
    <cfRule type="expression" dxfId="1661" priority="1559">
      <formula>IF(O59&lt;=0,AND(O59&lt;=0,P59&gt;=1),OR(O59/P59&gt;$AI$2,P59/O59&gt;$AI$2))</formula>
    </cfRule>
  </conditionalFormatting>
  <conditionalFormatting sqref="P60">
    <cfRule type="expression" dxfId="1660" priority="1558">
      <formula>IF(O60&lt;=0,AND(O60&lt;=0,P60&gt;=1),OR(O60/P60&gt;$AI$2,P60/O60&gt;$AI$2))</formula>
    </cfRule>
  </conditionalFormatting>
  <conditionalFormatting sqref="P61">
    <cfRule type="expression" dxfId="1659" priority="1557">
      <formula>IF(O61&lt;=0,AND(O61&lt;=0,P61&gt;=1),OR(O61/P61&gt;$AI$2,P61/O61&gt;$AI$2))</formula>
    </cfRule>
  </conditionalFormatting>
  <conditionalFormatting sqref="P62">
    <cfRule type="expression" dxfId="1658" priority="1556">
      <formula>IF(O62&lt;=0,AND(O62&lt;=0,P62&gt;=1),OR(O62/P62&gt;$AI$2,P62/O62&gt;$AI$2))</formula>
    </cfRule>
  </conditionalFormatting>
  <conditionalFormatting sqref="P63">
    <cfRule type="expression" dxfId="1657" priority="1555">
      <formula>IF(O63&lt;=0,AND(O63&lt;=0,P63&gt;=1),OR(O63/P63&gt;$AI$2,P63/O63&gt;$AI$2))</formula>
    </cfRule>
  </conditionalFormatting>
  <conditionalFormatting sqref="P64">
    <cfRule type="expression" dxfId="1656" priority="1554">
      <formula>IF(O64&lt;=0,AND(O64&lt;=0,P64&gt;=1),OR(O64/P64&gt;$AI$2,P64/O64&gt;$AI$2))</formula>
    </cfRule>
  </conditionalFormatting>
  <conditionalFormatting sqref="P65">
    <cfRule type="expression" dxfId="1655" priority="1553">
      <formula>IF(O65&lt;=0,AND(O65&lt;=0,P65&gt;=1),OR(O65/P65&gt;$AI$2,P65/O65&gt;$AI$2))</formula>
    </cfRule>
  </conditionalFormatting>
  <conditionalFormatting sqref="P66">
    <cfRule type="expression" dxfId="1654" priority="1552">
      <formula>IF(O66&lt;=0,AND(O66&lt;=0,P66&gt;=1),OR(O66/P66&gt;$AI$2,P66/O66&gt;$AI$2))</formula>
    </cfRule>
  </conditionalFormatting>
  <conditionalFormatting sqref="P67">
    <cfRule type="expression" dxfId="1653" priority="1551">
      <formula>IF(O67&lt;=0,AND(O67&lt;=0,P67&gt;=1),OR(O67/P67&gt;$AI$2,P67/O67&gt;$AI$2))</formula>
    </cfRule>
  </conditionalFormatting>
  <conditionalFormatting sqref="P68">
    <cfRule type="expression" dxfId="1652" priority="1550">
      <formula>IF(O68&lt;=0,AND(O68&lt;=0,P68&gt;=1),OR(O68/P68&gt;$AI$2,P68/O68&gt;$AI$2))</formula>
    </cfRule>
  </conditionalFormatting>
  <conditionalFormatting sqref="P69">
    <cfRule type="expression" dxfId="1651" priority="1549">
      <formula>IF(O69&lt;=0,AND(O69&lt;=0,P69&gt;=1),OR(O69/P69&gt;$AI$2,P69/O69&gt;$AI$2))</formula>
    </cfRule>
  </conditionalFormatting>
  <conditionalFormatting sqref="P70">
    <cfRule type="expression" dxfId="1650" priority="1548">
      <formula>IF(O70&lt;=0,AND(O70&lt;=0,P70&gt;=1),OR(O70/P70&gt;$AI$2,P70/O70&gt;$AI$2))</formula>
    </cfRule>
  </conditionalFormatting>
  <conditionalFormatting sqref="P71">
    <cfRule type="expression" dxfId="1649" priority="1547">
      <formula>IF(O71&lt;=0,AND(O71&lt;=0,P71&gt;=1),OR(O71/P71&gt;$AI$2,P71/O71&gt;$AI$2))</formula>
    </cfRule>
  </conditionalFormatting>
  <conditionalFormatting sqref="P72">
    <cfRule type="expression" dxfId="1648" priority="1546">
      <formula>IF(O72&lt;=0,AND(O72&lt;=0,P72&gt;=1),OR(O72/P72&gt;$AI$2,P72/O72&gt;$AI$2))</formula>
    </cfRule>
  </conditionalFormatting>
  <conditionalFormatting sqref="P73">
    <cfRule type="expression" dxfId="1647" priority="1545">
      <formula>IF(O73&lt;=0,AND(O73&lt;=0,P73&gt;=1),OR(O73/P73&gt;$AI$2,P73/O73&gt;$AI$2))</formula>
    </cfRule>
  </conditionalFormatting>
  <conditionalFormatting sqref="P74">
    <cfRule type="expression" dxfId="1646" priority="1544">
      <formula>IF(O74&lt;=0,AND(O74&lt;=0,P74&gt;=1),OR(O74/P74&gt;$AI$2,P74/O74&gt;$AI$2))</formula>
    </cfRule>
  </conditionalFormatting>
  <conditionalFormatting sqref="P75">
    <cfRule type="expression" dxfId="1645" priority="1543">
      <formula>IF(O75&lt;=0,AND(O75&lt;=0,P75&gt;=1),OR(O75/P75&gt;$AI$2,P75/O75&gt;$AI$2))</formula>
    </cfRule>
  </conditionalFormatting>
  <conditionalFormatting sqref="P76">
    <cfRule type="expression" dxfId="1644" priority="1542">
      <formula>IF(O76&lt;=0,AND(O76&lt;=0,P76&gt;=1),OR(O76/P76&gt;$AI$2,P76/O76&gt;$AI$2))</formula>
    </cfRule>
  </conditionalFormatting>
  <conditionalFormatting sqref="P77">
    <cfRule type="expression" dxfId="1643" priority="1541">
      <formula>IF(O77&lt;=0,AND(O77&lt;=0,P77&gt;=1),OR(O77/P77&gt;$AI$2,P77/O77&gt;$AI$2))</formula>
    </cfRule>
  </conditionalFormatting>
  <conditionalFormatting sqref="P78">
    <cfRule type="expression" dxfId="1642" priority="1540">
      <formula>IF(O78&lt;=0,AND(O78&lt;=0,P78&gt;=1),OR(O78/P78&gt;$AI$2,P78/O78&gt;$AI$2))</formula>
    </cfRule>
  </conditionalFormatting>
  <conditionalFormatting sqref="P79">
    <cfRule type="expression" dxfId="1641" priority="1539">
      <formula>IF(O79&lt;=0,AND(O79&lt;=0,P79&gt;=1),OR(O79/P79&gt;$AI$2,P79/O79&gt;$AI$2))</formula>
    </cfRule>
  </conditionalFormatting>
  <conditionalFormatting sqref="P80">
    <cfRule type="expression" dxfId="1640" priority="1538">
      <formula>IF(O80&lt;=0,AND(O80&lt;=0,P80&gt;=1),OR(O80/P80&gt;$AI$2,P80/O80&gt;$AI$2))</formula>
    </cfRule>
  </conditionalFormatting>
  <conditionalFormatting sqref="P81">
    <cfRule type="expression" dxfId="1639" priority="1537">
      <formula>IF(O81&lt;=0,AND(O81&lt;=0,P81&gt;=1),OR(O81/P81&gt;$AI$2,P81/O81&gt;$AI$2))</formula>
    </cfRule>
  </conditionalFormatting>
  <conditionalFormatting sqref="P82">
    <cfRule type="expression" dxfId="1638" priority="1536">
      <formula>IF(O82&lt;=0,AND(O82&lt;=0,P82&gt;=1),OR(O82/P82&gt;$AI$2,P82/O82&gt;$AI$2))</formula>
    </cfRule>
  </conditionalFormatting>
  <conditionalFormatting sqref="P83">
    <cfRule type="expression" dxfId="1637" priority="1535">
      <formula>IF(O83&lt;=0,AND(O83&lt;=0,P83&gt;=1),OR(O83/P83&gt;$AI$2,P83/O83&gt;$AI$2))</formula>
    </cfRule>
  </conditionalFormatting>
  <conditionalFormatting sqref="P84">
    <cfRule type="expression" dxfId="1636" priority="1534">
      <formula>IF(O84&lt;=0,AND(O84&lt;=0,P84&gt;=1),OR(O84/P84&gt;$AI$2,P84/O84&gt;$AI$2))</formula>
    </cfRule>
  </conditionalFormatting>
  <conditionalFormatting sqref="P85">
    <cfRule type="expression" dxfId="1635" priority="1533">
      <formula>IF(O85&lt;=0,AND(O85&lt;=0,P85&gt;=1),OR(O85/P85&gt;$AI$2,P85/O85&gt;$AI$2))</formula>
    </cfRule>
  </conditionalFormatting>
  <conditionalFormatting sqref="P86">
    <cfRule type="expression" dxfId="1634" priority="1532">
      <formula>IF(O86&lt;=0,AND(O86&lt;=0,P86&gt;=1),OR(O86/P86&gt;$AI$2,P86/O86&gt;$AI$2))</formula>
    </cfRule>
  </conditionalFormatting>
  <conditionalFormatting sqref="P87">
    <cfRule type="expression" dxfId="1633" priority="1531">
      <formula>IF(O87&lt;=0,AND(O87&lt;=0,P87&gt;=1),OR(O87/P87&gt;$AI$2,P87/O87&gt;$AI$2))</formula>
    </cfRule>
  </conditionalFormatting>
  <conditionalFormatting sqref="P88">
    <cfRule type="expression" dxfId="1632" priority="1530">
      <formula>IF(O88&lt;=0,AND(O88&lt;=0,P88&gt;=1),OR(O88/P88&gt;$AI$2,P88/O88&gt;$AI$2))</formula>
    </cfRule>
  </conditionalFormatting>
  <conditionalFormatting sqref="P89">
    <cfRule type="expression" dxfId="1631" priority="1529">
      <formula>IF(O89&lt;=0,AND(O89&lt;=0,P89&gt;=1),OR(O89/P89&gt;$AI$2,P89/O89&gt;$AI$2))</formula>
    </cfRule>
  </conditionalFormatting>
  <conditionalFormatting sqref="P90">
    <cfRule type="expression" dxfId="1630" priority="1528">
      <formula>IF(O90&lt;=0,AND(O90&lt;=0,P90&gt;=1),OR(O90/P90&gt;$AI$2,P90/O90&gt;$AI$2))</formula>
    </cfRule>
  </conditionalFormatting>
  <conditionalFormatting sqref="P91">
    <cfRule type="expression" dxfId="1629" priority="1527">
      <formula>IF(O91&lt;=0,AND(O91&lt;=0,P91&gt;=1),OR(O91/P91&gt;$AI$2,P91/O91&gt;$AI$2))</formula>
    </cfRule>
  </conditionalFormatting>
  <conditionalFormatting sqref="P92">
    <cfRule type="expression" dxfId="1628" priority="1526">
      <formula>IF(O92&lt;=0,AND(O92&lt;=0,P92&gt;=1),OR(O92/P92&gt;$AI$2,P92/O92&gt;$AI$2))</formula>
    </cfRule>
  </conditionalFormatting>
  <conditionalFormatting sqref="P93">
    <cfRule type="expression" dxfId="1627" priority="1525">
      <formula>IF(O93&lt;=0,AND(O93&lt;=0,P93&gt;=1),OR(O93/P93&gt;$AI$2,P93/O93&gt;$AI$2))</formula>
    </cfRule>
  </conditionalFormatting>
  <conditionalFormatting sqref="P94">
    <cfRule type="expression" dxfId="1626" priority="1524">
      <formula>IF(O94&lt;=0,AND(O94&lt;=0,P94&gt;=1),OR(O94/P94&gt;$AI$2,P94/O94&gt;$AI$2))</formula>
    </cfRule>
  </conditionalFormatting>
  <conditionalFormatting sqref="P95">
    <cfRule type="expression" dxfId="1625" priority="1523">
      <formula>IF(O95&lt;=0,AND(O95&lt;=0,P95&gt;=1),OR(O95/P95&gt;$AI$2,P95/O95&gt;$AI$2))</formula>
    </cfRule>
  </conditionalFormatting>
  <conditionalFormatting sqref="P96">
    <cfRule type="expression" dxfId="1624" priority="1522">
      <formula>IF(O96&lt;=0,AND(O96&lt;=0,P96&gt;=1),OR(O96/P96&gt;$AI$2,P96/O96&gt;$AI$2))</formula>
    </cfRule>
  </conditionalFormatting>
  <conditionalFormatting sqref="P97">
    <cfRule type="expression" dxfId="1623" priority="1521">
      <formula>IF(O97&lt;=0,AND(O97&lt;=0,P97&gt;=1),OR(O97/P97&gt;$AI$2,P97/O97&gt;$AI$2))</formula>
    </cfRule>
  </conditionalFormatting>
  <conditionalFormatting sqref="P98">
    <cfRule type="expression" dxfId="1622" priority="1520">
      <formula>IF(O98&lt;=0,AND(O98&lt;=0,P98&gt;=1),OR(O98/P98&gt;$AI$2,P98/O98&gt;$AI$2))</formula>
    </cfRule>
  </conditionalFormatting>
  <conditionalFormatting sqref="P99">
    <cfRule type="expression" dxfId="1621" priority="1519">
      <formula>IF(O99&lt;=0,AND(O99&lt;=0,P99&gt;=1),OR(O99/P99&gt;$AI$2,P99/O99&gt;$AI$2))</formula>
    </cfRule>
  </conditionalFormatting>
  <conditionalFormatting sqref="P100">
    <cfRule type="expression" dxfId="1620" priority="1518">
      <formula>IF(O100&lt;=0,AND(O100&lt;=0,P100&gt;=1),OR(O100/P100&gt;$AI$2,P100/O100&gt;$AI$2))</formula>
    </cfRule>
  </conditionalFormatting>
  <conditionalFormatting sqref="P101">
    <cfRule type="expression" dxfId="1619" priority="1517">
      <formula>IF(O101&lt;=0,AND(O101&lt;=0,P101&gt;=1),OR(O101/P101&gt;$AI$2,P101/O101&gt;$AI$2))</formula>
    </cfRule>
  </conditionalFormatting>
  <conditionalFormatting sqref="P102">
    <cfRule type="expression" dxfId="1618" priority="1516">
      <formula>IF(O102&lt;=0,AND(O102&lt;=0,P102&gt;=1),OR(O102/P102&gt;$AI$2,P102/O102&gt;$AI$2))</formula>
    </cfRule>
  </conditionalFormatting>
  <conditionalFormatting sqref="P103">
    <cfRule type="expression" dxfId="1617" priority="1515">
      <formula>IF(O103&lt;=0,AND(O103&lt;=0,P103&gt;=1),OR(O103/P103&gt;$AI$2,P103/O103&gt;$AI$2))</formula>
    </cfRule>
  </conditionalFormatting>
  <conditionalFormatting sqref="P104">
    <cfRule type="expression" dxfId="1616" priority="1514">
      <formula>IF(O104&lt;=0,AND(O104&lt;=0,P104&gt;=1),OR(O104/P104&gt;$AI$2,P104/O104&gt;$AI$2))</formula>
    </cfRule>
  </conditionalFormatting>
  <conditionalFormatting sqref="P105">
    <cfRule type="expression" dxfId="1615" priority="1513">
      <formula>IF(O105&lt;=0,AND(O105&lt;=0,P105&gt;=1),OR(O105/P105&gt;$AI$2,P105/O105&gt;$AI$2))</formula>
    </cfRule>
  </conditionalFormatting>
  <conditionalFormatting sqref="P106">
    <cfRule type="expression" dxfId="1614" priority="1512">
      <formula>IF(O106&lt;=0,AND(O106&lt;=0,P106&gt;=1),OR(O106/P106&gt;$AI$2,P106/O106&gt;$AI$2))</formula>
    </cfRule>
  </conditionalFormatting>
  <conditionalFormatting sqref="P107">
    <cfRule type="expression" dxfId="1613" priority="1511">
      <formula>IF(O107&lt;=0,AND(O107&lt;=0,P107&gt;=1),OR(O107/P107&gt;$AI$2,P107/O107&gt;$AI$2))</formula>
    </cfRule>
  </conditionalFormatting>
  <conditionalFormatting sqref="P108">
    <cfRule type="expression" dxfId="1612" priority="1510">
      <formula>IF(O108&lt;=0,AND(O108&lt;=0,P108&gt;=1),OR(O108/P108&gt;$AI$2,P108/O108&gt;$AI$2))</formula>
    </cfRule>
  </conditionalFormatting>
  <conditionalFormatting sqref="P109">
    <cfRule type="expression" dxfId="1611" priority="1509">
      <formula>IF(O109&lt;=0,AND(O109&lt;=0,P109&gt;=1),OR(O109/P109&gt;$AI$2,P109/O109&gt;$AI$2))</formula>
    </cfRule>
  </conditionalFormatting>
  <conditionalFormatting sqref="P110">
    <cfRule type="expression" dxfId="1610" priority="1508">
      <formula>IF(O110&lt;=0,AND(O110&lt;=0,P110&gt;=1),OR(O110/P110&gt;$AI$2,P110/O110&gt;$AI$2))</formula>
    </cfRule>
  </conditionalFormatting>
  <conditionalFormatting sqref="P111">
    <cfRule type="expression" dxfId="1609" priority="1507">
      <formula>IF(O111&lt;=0,AND(O111&lt;=0,P111&gt;=1),OR(O111/P111&gt;$AI$2,P111/O111&gt;$AI$2))</formula>
    </cfRule>
  </conditionalFormatting>
  <conditionalFormatting sqref="P112">
    <cfRule type="expression" dxfId="1608" priority="1506">
      <formula>IF(O112&lt;=0,AND(O112&lt;=0,P112&gt;=1),OR(O112/P112&gt;$AI$2,P112/O112&gt;$AI$2))</formula>
    </cfRule>
  </conditionalFormatting>
  <conditionalFormatting sqref="P113">
    <cfRule type="expression" dxfId="1607" priority="1505">
      <formula>IF(O113&lt;=0,AND(O113&lt;=0,P113&gt;=1),OR(O113/P113&gt;$AI$2,P113/O113&gt;$AI$2))</formula>
    </cfRule>
  </conditionalFormatting>
  <conditionalFormatting sqref="P114">
    <cfRule type="expression" dxfId="1606" priority="1504">
      <formula>IF(O114&lt;=0,AND(O114&lt;=0,P114&gt;=1),OR(O114/P114&gt;$AI$2,P114/O114&gt;$AI$2))</formula>
    </cfRule>
  </conditionalFormatting>
  <conditionalFormatting sqref="P115">
    <cfRule type="expression" dxfId="1605" priority="1503">
      <formula>IF(O115&lt;=0,AND(O115&lt;=0,P115&gt;=1),OR(O115/P115&gt;$AI$2,P115/O115&gt;$AI$2))</formula>
    </cfRule>
  </conditionalFormatting>
  <conditionalFormatting sqref="P116">
    <cfRule type="expression" dxfId="1604" priority="1502">
      <formula>IF(O116&lt;=0,AND(O116&lt;=0,P116&gt;=1),OR(O116/P116&gt;$AI$2,P116/O116&gt;$AI$2))</formula>
    </cfRule>
  </conditionalFormatting>
  <conditionalFormatting sqref="P117">
    <cfRule type="expression" dxfId="1603" priority="1501">
      <formula>IF(O117&lt;=0,AND(O117&lt;=0,P117&gt;=1),OR(O117/P117&gt;$AI$2,P117/O117&gt;$AI$2))</formula>
    </cfRule>
  </conditionalFormatting>
  <conditionalFormatting sqref="P118">
    <cfRule type="expression" dxfId="1602" priority="1500">
      <formula>IF(O118&lt;=0,AND(O118&lt;=0,P118&gt;=1),OR(O118/P118&gt;$AI$2,P118/O118&gt;$AI$2))</formula>
    </cfRule>
  </conditionalFormatting>
  <conditionalFormatting sqref="P119">
    <cfRule type="expression" dxfId="1601" priority="1499">
      <formula>IF(O119&lt;=0,AND(O119&lt;=0,P119&gt;=1),OR(O119/P119&gt;$AI$2,P119/O119&gt;$AI$2))</formula>
    </cfRule>
  </conditionalFormatting>
  <conditionalFormatting sqref="P120">
    <cfRule type="expression" dxfId="1600" priority="1498">
      <formula>IF(O120&lt;=0,AND(O120&lt;=0,P120&gt;=1),OR(O120/P120&gt;$AI$2,P120/O120&gt;$AI$2))</formula>
    </cfRule>
  </conditionalFormatting>
  <conditionalFormatting sqref="P121">
    <cfRule type="expression" dxfId="1599" priority="1497">
      <formula>IF(O121&lt;=0,AND(O121&lt;=0,P121&gt;=1),OR(O121/P121&gt;$AI$2,P121/O121&gt;$AI$2))</formula>
    </cfRule>
  </conditionalFormatting>
  <conditionalFormatting sqref="P122">
    <cfRule type="expression" dxfId="1598" priority="1496">
      <formula>IF(O122&lt;=0,AND(O122&lt;=0,P122&gt;=1),OR(O122/P122&gt;$AI$2,P122/O122&gt;$AI$2))</formula>
    </cfRule>
  </conditionalFormatting>
  <conditionalFormatting sqref="P123">
    <cfRule type="expression" dxfId="1597" priority="1495">
      <formula>IF(O123&lt;=0,AND(O123&lt;=0,P123&gt;=1),OR(O123/P123&gt;$AI$2,P123/O123&gt;$AI$2))</formula>
    </cfRule>
  </conditionalFormatting>
  <conditionalFormatting sqref="P124">
    <cfRule type="expression" dxfId="1596" priority="1494">
      <formula>IF(O124&lt;=0,AND(O124&lt;=0,P124&gt;=1),OR(O124/P124&gt;$AI$2,P124/O124&gt;$AI$2))</formula>
    </cfRule>
  </conditionalFormatting>
  <conditionalFormatting sqref="P125">
    <cfRule type="expression" dxfId="1595" priority="1493">
      <formula>IF(O125&lt;=0,AND(O125&lt;=0,P125&gt;=1),OR(O125/P125&gt;$AI$2,P125/O125&gt;$AI$2))</formula>
    </cfRule>
  </conditionalFormatting>
  <conditionalFormatting sqref="P126 P148">
    <cfRule type="expression" dxfId="1594" priority="1492">
      <formula>IF(O126&lt;=0,AND(O126&lt;=0,P126&gt;=1),OR(O126/P126&gt;$AI$2,P126/O126&gt;$AI$2))</formula>
    </cfRule>
  </conditionalFormatting>
  <conditionalFormatting sqref="P151">
    <cfRule type="expression" dxfId="1593" priority="1491">
      <formula>IF(O151&lt;=0,AND(O151&lt;=0,P151&gt;=1),OR(O151/P151&gt;$AI$2,P151/O151&gt;$AI$2))</formula>
    </cfRule>
  </conditionalFormatting>
  <conditionalFormatting sqref="P152">
    <cfRule type="expression" dxfId="1592" priority="1490">
      <formula>IF(O152&lt;=0,AND(O152&lt;=0,P152&gt;=1),OR(O152/P152&gt;$AI$2,P152/O152&gt;$AI$2))</formula>
    </cfRule>
  </conditionalFormatting>
  <conditionalFormatting sqref="P153">
    <cfRule type="expression" dxfId="1591" priority="1489">
      <formula>IF(O153&lt;=0,AND(O153&lt;=0,P153&gt;=1),OR(O153/P153&gt;$AI$2,P153/O153&gt;$AI$2))</formula>
    </cfRule>
  </conditionalFormatting>
  <conditionalFormatting sqref="P154">
    <cfRule type="expression" dxfId="1590" priority="1488">
      <formula>IF(O154&lt;=0,AND(O154&lt;=0,P154&gt;=1),OR(O154/P154&gt;$AI$2,P154/O154&gt;$AI$2))</formula>
    </cfRule>
  </conditionalFormatting>
  <conditionalFormatting sqref="P155">
    <cfRule type="expression" dxfId="1589" priority="1487">
      <formula>IF(O155&lt;=0,AND(O155&lt;=0,P155&gt;=1),OR(O155/P155&gt;$AI$2,P155/O155&gt;$AI$2))</formula>
    </cfRule>
  </conditionalFormatting>
  <conditionalFormatting sqref="P156">
    <cfRule type="expression" dxfId="1588" priority="1486">
      <formula>IF(O156&lt;=0,AND(O156&lt;=0,P156&gt;=1),OR(O156/P156&gt;$AI$2,P156/O156&gt;$AI$2))</formula>
    </cfRule>
  </conditionalFormatting>
  <conditionalFormatting sqref="P157">
    <cfRule type="expression" dxfId="1587" priority="1485">
      <formula>IF(O157&lt;=0,AND(O157&lt;=0,P157&gt;=1),OR(O157/P157&gt;$AI$2,P157/O157&gt;$AI$2))</formula>
    </cfRule>
  </conditionalFormatting>
  <conditionalFormatting sqref="P158">
    <cfRule type="expression" dxfId="1586" priority="1484">
      <formula>IF(O158&lt;=0,AND(O158&lt;=0,P158&gt;=1),OR(O158/P158&gt;$AI$2,P158/O158&gt;$AI$2))</formula>
    </cfRule>
  </conditionalFormatting>
  <conditionalFormatting sqref="P159">
    <cfRule type="expression" dxfId="1585" priority="1483">
      <formula>IF(O159&lt;=0,AND(O159&lt;=0,P159&gt;=1),OR(O159/P159&gt;$AI$2,P159/O159&gt;$AI$2))</formula>
    </cfRule>
  </conditionalFormatting>
  <conditionalFormatting sqref="P160">
    <cfRule type="expression" dxfId="1584" priority="1482">
      <formula>IF(O160&lt;=0,AND(O160&lt;=0,P160&gt;=1),OR(O160/P160&gt;$AI$2,P160/O160&gt;$AI$2))</formula>
    </cfRule>
  </conditionalFormatting>
  <conditionalFormatting sqref="P161">
    <cfRule type="expression" dxfId="1583" priority="1481">
      <formula>IF(O161&lt;=0,AND(O161&lt;=0,P161&gt;=1),OR(O161/P161&gt;$AI$2,P161/O161&gt;$AI$2))</formula>
    </cfRule>
  </conditionalFormatting>
  <conditionalFormatting sqref="P162">
    <cfRule type="expression" dxfId="1582" priority="1480">
      <formula>IF(O162&lt;=0,AND(O162&lt;=0,P162&gt;=1),OR(O162/P162&gt;$AI$2,P162/O162&gt;$AI$2))</formula>
    </cfRule>
  </conditionalFormatting>
  <conditionalFormatting sqref="P163">
    <cfRule type="expression" dxfId="1581" priority="1479">
      <formula>IF(O163&lt;=0,AND(O163&lt;=0,P163&gt;=1),OR(O163/P163&gt;$AI$2,P163/O163&gt;$AI$2))</formula>
    </cfRule>
  </conditionalFormatting>
  <conditionalFormatting sqref="P164">
    <cfRule type="expression" dxfId="1580" priority="1478">
      <formula>IF(O164&lt;=0,AND(O164&lt;=0,P164&gt;=1),OR(O164/P164&gt;$AI$2,P164/O164&gt;$AI$2))</formula>
    </cfRule>
  </conditionalFormatting>
  <conditionalFormatting sqref="P165">
    <cfRule type="expression" dxfId="1579" priority="1477">
      <formula>IF(O165&lt;=0,AND(O165&lt;=0,P165&gt;=1),OR(O165/P165&gt;$AI$2,P165/O165&gt;$AI$2))</formula>
    </cfRule>
  </conditionalFormatting>
  <conditionalFormatting sqref="P166">
    <cfRule type="expression" dxfId="1578" priority="1476">
      <formula>IF(O166&lt;=0,AND(O166&lt;=0,P166&gt;=1),OR(O166/P166&gt;$AI$2,P166/O166&gt;$AI$2))</formula>
    </cfRule>
  </conditionalFormatting>
  <conditionalFormatting sqref="P167">
    <cfRule type="expression" dxfId="1577" priority="1475">
      <formula>IF(O167&lt;=0,AND(O167&lt;=0,P167&gt;=1),OR(O167/P167&gt;$AI$2,P167/O167&gt;$AI$2))</formula>
    </cfRule>
  </conditionalFormatting>
  <conditionalFormatting sqref="P168">
    <cfRule type="expression" dxfId="1576" priority="1474">
      <formula>IF(O168&lt;=0,AND(O168&lt;=0,P168&gt;=1),OR(O168/P168&gt;$AI$2,P168/O168&gt;$AI$2))</formula>
    </cfRule>
  </conditionalFormatting>
  <conditionalFormatting sqref="P169">
    <cfRule type="expression" dxfId="1575" priority="1473">
      <formula>IF(O169&lt;=0,AND(O169&lt;=0,P169&gt;=1),OR(O169/P169&gt;$AI$2,P169/O169&gt;$AI$2))</formula>
    </cfRule>
  </conditionalFormatting>
  <conditionalFormatting sqref="P170">
    <cfRule type="expression" dxfId="1574" priority="1472">
      <formula>IF(O170&lt;=0,AND(O170&lt;=0,P170&gt;=1),OR(O170/P170&gt;$AI$2,P170/O170&gt;$AI$2))</formula>
    </cfRule>
  </conditionalFormatting>
  <conditionalFormatting sqref="P171">
    <cfRule type="expression" dxfId="1573" priority="1471">
      <formula>IF(O171&lt;=0,AND(O171&lt;=0,P171&gt;=1),OR(O171/P171&gt;$AI$2,P171/O171&gt;$AI$2))</formula>
    </cfRule>
  </conditionalFormatting>
  <conditionalFormatting sqref="P172">
    <cfRule type="expression" dxfId="1572" priority="1470">
      <formula>IF(O172&lt;=0,AND(O172&lt;=0,P172&gt;=1),OR(O172/P172&gt;$AI$2,P172/O172&gt;$AI$2))</formula>
    </cfRule>
  </conditionalFormatting>
  <conditionalFormatting sqref="P173">
    <cfRule type="expression" dxfId="1571" priority="1469">
      <formula>IF(O173&lt;=0,AND(O173&lt;=0,P173&gt;=1),OR(O173/P173&gt;$AI$2,P173/O173&gt;$AI$2))</formula>
    </cfRule>
  </conditionalFormatting>
  <conditionalFormatting sqref="P174">
    <cfRule type="expression" dxfId="1570" priority="1468">
      <formula>IF(O174&lt;=0,AND(O174&lt;=0,P174&gt;=1),OR(O174/P174&gt;$AI$2,P174/O174&gt;$AI$2))</formula>
    </cfRule>
  </conditionalFormatting>
  <conditionalFormatting sqref="P175">
    <cfRule type="expression" dxfId="1569" priority="1467">
      <formula>IF(O175&lt;=0,AND(O175&lt;=0,P175&gt;=1),OR(O175/P175&gt;$AI$2,P175/O175&gt;$AI$2))</formula>
    </cfRule>
  </conditionalFormatting>
  <conditionalFormatting sqref="P176">
    <cfRule type="expression" dxfId="1568" priority="1466">
      <formula>IF(O176&lt;=0,AND(O176&lt;=0,P176&gt;=1),OR(O176/P176&gt;$AI$2,P176/O176&gt;$AI$2))</formula>
    </cfRule>
  </conditionalFormatting>
  <conditionalFormatting sqref="P177">
    <cfRule type="expression" dxfId="1567" priority="1465">
      <formula>IF(O177&lt;=0,AND(O177&lt;=0,P177&gt;=1),OR(O177/P177&gt;$AI$2,P177/O177&gt;$AI$2))</formula>
    </cfRule>
  </conditionalFormatting>
  <conditionalFormatting sqref="P178">
    <cfRule type="expression" dxfId="1566" priority="1464">
      <formula>IF(O178&lt;=0,AND(O178&lt;=0,P178&gt;=1),OR(O178/P178&gt;$AI$2,P178/O178&gt;$AI$2))</formula>
    </cfRule>
  </conditionalFormatting>
  <conditionalFormatting sqref="P179">
    <cfRule type="expression" dxfId="1565" priority="1463">
      <formula>IF(O179&lt;=0,AND(O179&lt;=0,P179&gt;=1),OR(O179/P179&gt;$AI$2,P179/O179&gt;$AI$2))</formula>
    </cfRule>
  </conditionalFormatting>
  <conditionalFormatting sqref="P180">
    <cfRule type="expression" dxfId="1564" priority="1462">
      <formula>IF(O180&lt;=0,AND(O180&lt;=0,P180&gt;=1),OR(O180/P180&gt;$AI$2,P180/O180&gt;$AI$2))</formula>
    </cfRule>
  </conditionalFormatting>
  <conditionalFormatting sqref="P181">
    <cfRule type="expression" dxfId="1563" priority="1461">
      <formula>IF(O181&lt;=0,AND(O181&lt;=0,P181&gt;=1),OR(O181/P181&gt;$AI$2,P181/O181&gt;$AI$2))</formula>
    </cfRule>
  </conditionalFormatting>
  <conditionalFormatting sqref="P182">
    <cfRule type="expression" dxfId="1562" priority="1460">
      <formula>IF(O182&lt;=0,AND(O182&lt;=0,P182&gt;=1),OR(O182/P182&gt;$AI$2,P182/O182&gt;$AI$2))</formula>
    </cfRule>
  </conditionalFormatting>
  <conditionalFormatting sqref="P183">
    <cfRule type="expression" dxfId="1561" priority="1459">
      <formula>IF(O183&lt;=0,AND(O183&lt;=0,P183&gt;=1),OR(O183/P183&gt;$AI$2,P183/O183&gt;$AI$2))</formula>
    </cfRule>
  </conditionalFormatting>
  <conditionalFormatting sqref="P184">
    <cfRule type="expression" dxfId="1560" priority="1458">
      <formula>IF(O184&lt;=0,AND(O184&lt;=0,P184&gt;=1),OR(O184/P184&gt;$AI$2,P184/O184&gt;$AI$2))</formula>
    </cfRule>
  </conditionalFormatting>
  <conditionalFormatting sqref="P185">
    <cfRule type="expression" dxfId="1559" priority="1457">
      <formula>IF(O185&lt;=0,AND(O185&lt;=0,P185&gt;=1),OR(O185/P185&gt;$AI$2,P185/O185&gt;$AI$2))</formula>
    </cfRule>
  </conditionalFormatting>
  <conditionalFormatting sqref="P186">
    <cfRule type="expression" dxfId="1558" priority="1456">
      <formula>IF(O186&lt;=0,AND(O186&lt;=0,P186&gt;=1),OR(O186/P186&gt;$AI$2,P186/O186&gt;$AI$2))</formula>
    </cfRule>
  </conditionalFormatting>
  <conditionalFormatting sqref="P187">
    <cfRule type="expression" dxfId="1557" priority="1455">
      <formula>IF(O187&lt;=0,AND(O187&lt;=0,P187&gt;=1),OR(O187/P187&gt;$AI$2,P187/O187&gt;$AI$2))</formula>
    </cfRule>
  </conditionalFormatting>
  <conditionalFormatting sqref="P188">
    <cfRule type="expression" dxfId="1556" priority="1454">
      <formula>IF(O188&lt;=0,AND(O188&lt;=0,P188&gt;=1),OR(O188/P188&gt;$AI$2,P188/O188&gt;$AI$2))</formula>
    </cfRule>
  </conditionalFormatting>
  <conditionalFormatting sqref="P189">
    <cfRule type="expression" dxfId="1555" priority="1453">
      <formula>IF(O189&lt;=0,AND(O189&lt;=0,P189&gt;=1),OR(O189/P189&gt;$AI$2,P189/O189&gt;$AI$2))</formula>
    </cfRule>
  </conditionalFormatting>
  <conditionalFormatting sqref="P190">
    <cfRule type="expression" dxfId="1554" priority="1452">
      <formula>IF(O190&lt;=0,AND(O190&lt;=0,P190&gt;=1),OR(O190/P190&gt;$AI$2,P190/O190&gt;$AI$2))</formula>
    </cfRule>
  </conditionalFormatting>
  <conditionalFormatting sqref="P191">
    <cfRule type="expression" dxfId="1553" priority="1451">
      <formula>IF(O191&lt;=0,AND(O191&lt;=0,P191&gt;=1),OR(O191/P191&gt;$AI$2,P191/O191&gt;$AI$2))</formula>
    </cfRule>
  </conditionalFormatting>
  <conditionalFormatting sqref="P192">
    <cfRule type="expression" dxfId="1552" priority="1450">
      <formula>IF(O192&lt;=0,AND(O192&lt;=0,P192&gt;=1),OR(O192/P192&gt;$AI$2,P192/O192&gt;$AI$2))</formula>
    </cfRule>
  </conditionalFormatting>
  <conditionalFormatting sqref="P193">
    <cfRule type="expression" dxfId="1551" priority="1449">
      <formula>IF(O193&lt;=0,AND(O193&lt;=0,P193&gt;=1),OR(O193/P193&gt;$AI$2,P193/O193&gt;$AI$2))</formula>
    </cfRule>
  </conditionalFormatting>
  <conditionalFormatting sqref="P194">
    <cfRule type="expression" dxfId="1550" priority="1448">
      <formula>IF(O194&lt;=0,AND(O194&lt;=0,P194&gt;=1),OR(O194/P194&gt;$AI$2,P194/O194&gt;$AI$2))</formula>
    </cfRule>
  </conditionalFormatting>
  <conditionalFormatting sqref="P195">
    <cfRule type="expression" dxfId="1549" priority="1447">
      <formula>IF(O195&lt;=0,AND(O195&lt;=0,P195&gt;=1),OR(O195/P195&gt;$AI$2,P195/O195&gt;$AI$2))</formula>
    </cfRule>
  </conditionalFormatting>
  <conditionalFormatting sqref="P196">
    <cfRule type="expression" dxfId="1548" priority="1446">
      <formula>IF(O196&lt;=0,AND(O196&lt;=0,P196&gt;=1),OR(O196/P196&gt;$AI$2,P196/O196&gt;$AI$2))</formula>
    </cfRule>
  </conditionalFormatting>
  <conditionalFormatting sqref="P197">
    <cfRule type="expression" dxfId="1547" priority="1445">
      <formula>IF(O197&lt;=0,AND(O197&lt;=0,P197&gt;=1),OR(O197/P197&gt;$AI$2,P197/O197&gt;$AI$2))</formula>
    </cfRule>
  </conditionalFormatting>
  <conditionalFormatting sqref="P198">
    <cfRule type="expression" dxfId="1546" priority="1444">
      <formula>IF(O198&lt;=0,AND(O198&lt;=0,P198&gt;=1),OR(O198/P198&gt;$AI$2,P198/O198&gt;$AI$2))</formula>
    </cfRule>
  </conditionalFormatting>
  <conditionalFormatting sqref="P199">
    <cfRule type="expression" dxfId="1545" priority="1443">
      <formula>IF(O199&lt;=0,AND(O199&lt;=0,P199&gt;=1),OR(O199/P199&gt;$AI$2,P199/O199&gt;$AI$2))</formula>
    </cfRule>
  </conditionalFormatting>
  <conditionalFormatting sqref="P200">
    <cfRule type="expression" dxfId="1544" priority="1442">
      <formula>IF(O200&lt;=0,AND(O200&lt;=0,P200&gt;=1),OR(O200/P200&gt;$AI$2,P200/O200&gt;$AI$2))</formula>
    </cfRule>
  </conditionalFormatting>
  <conditionalFormatting sqref="P201">
    <cfRule type="expression" dxfId="1543" priority="1441">
      <formula>IF(O201&lt;=0,AND(O201&lt;=0,P201&gt;=1),OR(O201/P201&gt;$AI$2,P201/O201&gt;$AI$2))</formula>
    </cfRule>
  </conditionalFormatting>
  <conditionalFormatting sqref="P202">
    <cfRule type="expression" dxfId="1542" priority="1440">
      <formula>IF(O202&lt;=0,AND(O202&lt;=0,P202&gt;=1),OR(O202/P202&gt;$AI$2,P202/O202&gt;$AI$2))</formula>
    </cfRule>
  </conditionalFormatting>
  <conditionalFormatting sqref="P203">
    <cfRule type="expression" dxfId="1541" priority="1439">
      <formula>IF(O203&lt;=0,AND(O203&lt;=0,P203&gt;=1),OR(O203/P203&gt;$AI$2,P203/O203&gt;$AI$2))</formula>
    </cfRule>
  </conditionalFormatting>
  <conditionalFormatting sqref="P204">
    <cfRule type="expression" dxfId="1540" priority="1438">
      <formula>IF(O204&lt;=0,AND(O204&lt;=0,P204&gt;=1),OR(O204/P204&gt;$AI$2,P204/O204&gt;$AI$2))</formula>
    </cfRule>
  </conditionalFormatting>
  <conditionalFormatting sqref="P205">
    <cfRule type="expression" dxfId="1539" priority="1437">
      <formula>IF(O205&lt;=0,AND(O205&lt;=0,P205&gt;=1),OR(O205/P205&gt;$AI$2,P205/O205&gt;$AI$2))</formula>
    </cfRule>
  </conditionalFormatting>
  <conditionalFormatting sqref="P206">
    <cfRule type="expression" dxfId="1538" priority="1436">
      <formula>IF(O206&lt;=0,AND(O206&lt;=0,P206&gt;=1),OR(O206/P206&gt;$AI$2,P206/O206&gt;$AI$2))</formula>
    </cfRule>
  </conditionalFormatting>
  <conditionalFormatting sqref="P207">
    <cfRule type="expression" dxfId="1537" priority="1435">
      <formula>IF(O207&lt;=0,AND(O207&lt;=0,P207&gt;=1),OR(O207/P207&gt;$AI$2,P207/O207&gt;$AI$2))</formula>
    </cfRule>
  </conditionalFormatting>
  <conditionalFormatting sqref="R6">
    <cfRule type="expression" dxfId="1536" priority="1434">
      <formula>IF(Q6&lt;=0,AND(Q6&lt;=0,R6&gt;=1),OR(Q6/R6&gt;$AI$2,R6/Q6&gt;$AI$2))</formula>
    </cfRule>
  </conditionalFormatting>
  <conditionalFormatting sqref="R7">
    <cfRule type="expression" dxfId="1535" priority="1433">
      <formula>IF(Q7&lt;=0,AND(Q7&lt;=0,R7&gt;=1),OR(Q7/R7&gt;$AI$2,R7/Q7&gt;$AI$2))</formula>
    </cfRule>
  </conditionalFormatting>
  <conditionalFormatting sqref="R8">
    <cfRule type="expression" dxfId="1534" priority="1432">
      <formula>IF(Q8&lt;=0,AND(Q8&lt;=0,R8&gt;=1),OR(Q8/R8&gt;$AI$2,R8/Q8&gt;$AI$2))</formula>
    </cfRule>
  </conditionalFormatting>
  <conditionalFormatting sqref="R9">
    <cfRule type="expression" dxfId="1533" priority="1431">
      <formula>IF(Q9&lt;=0,AND(Q9&lt;=0,R9&gt;=1),OR(Q9/R9&gt;$AI$2,R9/Q9&gt;$AI$2))</formula>
    </cfRule>
  </conditionalFormatting>
  <conditionalFormatting sqref="R10">
    <cfRule type="expression" dxfId="1532" priority="1430">
      <formula>IF(Q10&lt;=0,AND(Q10&lt;=0,R10&gt;=1),OR(Q10/R10&gt;$AI$2,R10/Q10&gt;$AI$2))</formula>
    </cfRule>
  </conditionalFormatting>
  <conditionalFormatting sqref="R11">
    <cfRule type="expression" dxfId="1531" priority="1429">
      <formula>IF(Q11&lt;=0,AND(Q11&lt;=0,R11&gt;=1),OR(Q11/R11&gt;$AI$2,R11/Q11&gt;$AI$2))</formula>
    </cfRule>
  </conditionalFormatting>
  <conditionalFormatting sqref="R12">
    <cfRule type="expression" dxfId="1530" priority="1428">
      <formula>IF(Q12&lt;=0,AND(Q12&lt;=0,R12&gt;=1),OR(Q12/R12&gt;$AI$2,R12/Q12&gt;$AI$2))</formula>
    </cfRule>
  </conditionalFormatting>
  <conditionalFormatting sqref="R13">
    <cfRule type="expression" dxfId="1529" priority="1427">
      <formula>IF(Q13&lt;=0,AND(Q13&lt;=0,R13&gt;=1),OR(Q13/R13&gt;$AI$2,R13/Q13&gt;$AI$2))</formula>
    </cfRule>
  </conditionalFormatting>
  <conditionalFormatting sqref="R14">
    <cfRule type="expression" dxfId="1528" priority="1426">
      <formula>IF(Q14&lt;=0,AND(Q14&lt;=0,R14&gt;=1),OR(Q14/R14&gt;$AI$2,R14/Q14&gt;$AI$2))</formula>
    </cfRule>
  </conditionalFormatting>
  <conditionalFormatting sqref="R15">
    <cfRule type="expression" dxfId="1527" priority="1425">
      <formula>IF(Q15&lt;=0,AND(Q15&lt;=0,R15&gt;=1),OR(Q15/R15&gt;$AI$2,R15/Q15&gt;$AI$2))</formula>
    </cfRule>
  </conditionalFormatting>
  <conditionalFormatting sqref="R16">
    <cfRule type="expression" dxfId="1526" priority="1424">
      <formula>IF(Q16&lt;=0,AND(Q16&lt;=0,R16&gt;=1),OR(Q16/R16&gt;$AI$2,R16/Q16&gt;$AI$2))</formula>
    </cfRule>
  </conditionalFormatting>
  <conditionalFormatting sqref="R17">
    <cfRule type="expression" dxfId="1525" priority="1423">
      <formula>IF(Q17&lt;=0,AND(Q17&lt;=0,R17&gt;=1),OR(Q17/R17&gt;$AI$2,R17/Q17&gt;$AI$2))</formula>
    </cfRule>
  </conditionalFormatting>
  <conditionalFormatting sqref="R18">
    <cfRule type="expression" dxfId="1524" priority="1422">
      <formula>IF(Q18&lt;=0,AND(Q18&lt;=0,R18&gt;=1),OR(Q18/R18&gt;$AI$2,R18/Q18&gt;$AI$2))</formula>
    </cfRule>
  </conditionalFormatting>
  <conditionalFormatting sqref="R19">
    <cfRule type="expression" dxfId="1523" priority="1421">
      <formula>IF(Q19&lt;=0,AND(Q19&lt;=0,R19&gt;=1),OR(Q19/R19&gt;$AI$2,R19/Q19&gt;$AI$2))</formula>
    </cfRule>
  </conditionalFormatting>
  <conditionalFormatting sqref="R20">
    <cfRule type="expression" dxfId="1522" priority="1420">
      <formula>IF(Q20&lt;=0,AND(Q20&lt;=0,R20&gt;=1),OR(Q20/R20&gt;$AI$2,R20/Q20&gt;$AI$2))</formula>
    </cfRule>
  </conditionalFormatting>
  <conditionalFormatting sqref="R21">
    <cfRule type="expression" dxfId="1521" priority="1419">
      <formula>IF(Q21&lt;=0,AND(Q21&lt;=0,R21&gt;=1),OR(Q21/R21&gt;$AI$2,R21/Q21&gt;$AI$2))</formula>
    </cfRule>
  </conditionalFormatting>
  <conditionalFormatting sqref="R22">
    <cfRule type="expression" dxfId="1520" priority="1418">
      <formula>IF(Q22&lt;=0,AND(Q22&lt;=0,R22&gt;=1),OR(Q22/R22&gt;$AI$2,R22/Q22&gt;$AI$2))</formula>
    </cfRule>
  </conditionalFormatting>
  <conditionalFormatting sqref="R23">
    <cfRule type="expression" dxfId="1519" priority="1417">
      <formula>IF(Q23&lt;=0,AND(Q23&lt;=0,R23&gt;=1),OR(Q23/R23&gt;$AI$2,R23/Q23&gt;$AI$2))</formula>
    </cfRule>
  </conditionalFormatting>
  <conditionalFormatting sqref="R24">
    <cfRule type="expression" dxfId="1518" priority="1416">
      <formula>IF(Q24&lt;=0,AND(Q24&lt;=0,R24&gt;=1),OR(Q24/R24&gt;$AI$2,R24/Q24&gt;$AI$2))</formula>
    </cfRule>
  </conditionalFormatting>
  <conditionalFormatting sqref="R25">
    <cfRule type="expression" dxfId="1517" priority="1415">
      <formula>IF(Q25&lt;=0,AND(Q25&lt;=0,R25&gt;=1),OR(Q25/R25&gt;$AI$2,R25/Q25&gt;$AI$2))</formula>
    </cfRule>
  </conditionalFormatting>
  <conditionalFormatting sqref="R26">
    <cfRule type="expression" dxfId="1516" priority="1414">
      <formula>IF(Q26&lt;=0,AND(Q26&lt;=0,R26&gt;=1),OR(Q26/R26&gt;$AI$2,R26/Q26&gt;$AI$2))</formula>
    </cfRule>
  </conditionalFormatting>
  <conditionalFormatting sqref="R27">
    <cfRule type="expression" dxfId="1515" priority="1413">
      <formula>IF(Q27&lt;=0,AND(Q27&lt;=0,R27&gt;=1),OR(Q27/R27&gt;$AI$2,R27/Q27&gt;$AI$2))</formula>
    </cfRule>
  </conditionalFormatting>
  <conditionalFormatting sqref="R28">
    <cfRule type="expression" dxfId="1514" priority="1412">
      <formula>IF(Q28&lt;=0,AND(Q28&lt;=0,R28&gt;=1),OR(Q28/R28&gt;$AI$2,R28/Q28&gt;$AI$2))</formula>
    </cfRule>
  </conditionalFormatting>
  <conditionalFormatting sqref="R29">
    <cfRule type="expression" dxfId="1513" priority="1411">
      <formula>IF(Q29&lt;=0,AND(Q29&lt;=0,R29&gt;=1),OR(Q29/R29&gt;$AI$2,R29/Q29&gt;$AI$2))</formula>
    </cfRule>
  </conditionalFormatting>
  <conditionalFormatting sqref="R30">
    <cfRule type="expression" dxfId="1512" priority="1410">
      <formula>IF(Q30&lt;=0,AND(Q30&lt;=0,R30&gt;=1),OR(Q30/R30&gt;$AI$2,R30/Q30&gt;$AI$2))</formula>
    </cfRule>
  </conditionalFormatting>
  <conditionalFormatting sqref="R31">
    <cfRule type="expression" dxfId="1511" priority="1409">
      <formula>IF(Q31&lt;=0,AND(Q31&lt;=0,R31&gt;=1),OR(Q31/R31&gt;$AI$2,R31/Q31&gt;$AI$2))</formula>
    </cfRule>
  </conditionalFormatting>
  <conditionalFormatting sqref="R32">
    <cfRule type="expression" dxfId="1510" priority="1408">
      <formula>IF(Q32&lt;=0,AND(Q32&lt;=0,R32&gt;=1),OR(Q32/R32&gt;$AI$2,R32/Q32&gt;$AI$2))</formula>
    </cfRule>
  </conditionalFormatting>
  <conditionalFormatting sqref="R33">
    <cfRule type="expression" dxfId="1509" priority="1407">
      <formula>IF(Q33&lt;=0,AND(Q33&lt;=0,R33&gt;=1),OR(Q33/R33&gt;$AI$2,R33/Q33&gt;$AI$2))</formula>
    </cfRule>
  </conditionalFormatting>
  <conditionalFormatting sqref="R34">
    <cfRule type="expression" dxfId="1508" priority="1406">
      <formula>IF(Q34&lt;=0,AND(Q34&lt;=0,R34&gt;=1),OR(Q34/R34&gt;$AI$2,R34/Q34&gt;$AI$2))</formula>
    </cfRule>
  </conditionalFormatting>
  <conditionalFormatting sqref="R35">
    <cfRule type="expression" dxfId="1507" priority="1405">
      <formula>IF(Q35&lt;=0,AND(Q35&lt;=0,R35&gt;=1),OR(Q35/R35&gt;$AI$2,R35/Q35&gt;$AI$2))</formula>
    </cfRule>
  </conditionalFormatting>
  <conditionalFormatting sqref="R36">
    <cfRule type="expression" dxfId="1506" priority="1404">
      <formula>IF(Q36&lt;=0,AND(Q36&lt;=0,R36&gt;=1),OR(Q36/R36&gt;$AI$2,R36/Q36&gt;$AI$2))</formula>
    </cfRule>
  </conditionalFormatting>
  <conditionalFormatting sqref="R37">
    <cfRule type="expression" dxfId="1505" priority="1403">
      <formula>IF(Q37&lt;=0,AND(Q37&lt;=0,R37&gt;=1),OR(Q37/R37&gt;$AI$2,R37/Q37&gt;$AI$2))</formula>
    </cfRule>
  </conditionalFormatting>
  <conditionalFormatting sqref="R38">
    <cfRule type="expression" dxfId="1504" priority="1402">
      <formula>IF(Q38&lt;=0,AND(Q38&lt;=0,R38&gt;=1),OR(Q38/R38&gt;$AI$2,R38/Q38&gt;$AI$2))</formula>
    </cfRule>
  </conditionalFormatting>
  <conditionalFormatting sqref="R39">
    <cfRule type="expression" dxfId="1503" priority="1401">
      <formula>IF(Q39&lt;=0,AND(Q39&lt;=0,R39&gt;=1),OR(Q39/R39&gt;$AI$2,R39/Q39&gt;$AI$2))</formula>
    </cfRule>
  </conditionalFormatting>
  <conditionalFormatting sqref="R40">
    <cfRule type="expression" dxfId="1502" priority="1400">
      <formula>IF(Q40&lt;=0,AND(Q40&lt;=0,R40&gt;=1),OR(Q40/R40&gt;$AI$2,R40/Q40&gt;$AI$2))</formula>
    </cfRule>
  </conditionalFormatting>
  <conditionalFormatting sqref="R41">
    <cfRule type="expression" dxfId="1501" priority="1399">
      <formula>IF(Q41&lt;=0,AND(Q41&lt;=0,R41&gt;=1),OR(Q41/R41&gt;$AI$2,R41/Q41&gt;$AI$2))</formula>
    </cfRule>
  </conditionalFormatting>
  <conditionalFormatting sqref="R42">
    <cfRule type="expression" dxfId="1500" priority="1398">
      <formula>IF(Q42&lt;=0,AND(Q42&lt;=0,R42&gt;=1),OR(Q42/R42&gt;$AI$2,R42/Q42&gt;$AI$2))</formula>
    </cfRule>
  </conditionalFormatting>
  <conditionalFormatting sqref="R43">
    <cfRule type="expression" dxfId="1499" priority="1397">
      <formula>IF(Q43&lt;=0,AND(Q43&lt;=0,R43&gt;=1),OR(Q43/R43&gt;$AI$2,R43/Q43&gt;$AI$2))</formula>
    </cfRule>
  </conditionalFormatting>
  <conditionalFormatting sqref="R44">
    <cfRule type="expression" dxfId="1498" priority="1396">
      <formula>IF(Q44&lt;=0,AND(Q44&lt;=0,R44&gt;=1),OR(Q44/R44&gt;$AI$2,R44/Q44&gt;$AI$2))</formula>
    </cfRule>
  </conditionalFormatting>
  <conditionalFormatting sqref="R45">
    <cfRule type="expression" dxfId="1497" priority="1395">
      <formula>IF(Q45&lt;=0,AND(Q45&lt;=0,R45&gt;=1),OR(Q45/R45&gt;$AI$2,R45/Q45&gt;$AI$2))</formula>
    </cfRule>
  </conditionalFormatting>
  <conditionalFormatting sqref="R46">
    <cfRule type="expression" dxfId="1496" priority="1394">
      <formula>IF(Q46&lt;=0,AND(Q46&lt;=0,R46&gt;=1),OR(Q46/R46&gt;$AI$2,R46/Q46&gt;$AI$2))</formula>
    </cfRule>
  </conditionalFormatting>
  <conditionalFormatting sqref="R47">
    <cfRule type="expression" dxfId="1495" priority="1393">
      <formula>IF(Q47&lt;=0,AND(Q47&lt;=0,R47&gt;=1),OR(Q47/R47&gt;$AI$2,R47/Q47&gt;$AI$2))</formula>
    </cfRule>
  </conditionalFormatting>
  <conditionalFormatting sqref="R48">
    <cfRule type="expression" dxfId="1494" priority="1392">
      <formula>IF(Q48&lt;=0,AND(Q48&lt;=0,R48&gt;=1),OR(Q48/R48&gt;$AI$2,R48/Q48&gt;$AI$2))</formula>
    </cfRule>
  </conditionalFormatting>
  <conditionalFormatting sqref="R49">
    <cfRule type="expression" dxfId="1493" priority="1391">
      <formula>IF(Q49&lt;=0,AND(Q49&lt;=0,R49&gt;=1),OR(Q49/R49&gt;$AI$2,R49/Q49&gt;$AI$2))</formula>
    </cfRule>
  </conditionalFormatting>
  <conditionalFormatting sqref="R50">
    <cfRule type="expression" dxfId="1492" priority="1390">
      <formula>IF(Q50&lt;=0,AND(Q50&lt;=0,R50&gt;=1),OR(Q50/R50&gt;$AI$2,R50/Q50&gt;$AI$2))</formula>
    </cfRule>
  </conditionalFormatting>
  <conditionalFormatting sqref="R51">
    <cfRule type="expression" dxfId="1491" priority="1389">
      <formula>IF(Q51&lt;=0,AND(Q51&lt;=0,R51&gt;=1),OR(Q51/R51&gt;$AI$2,R51/Q51&gt;$AI$2))</formula>
    </cfRule>
  </conditionalFormatting>
  <conditionalFormatting sqref="R52">
    <cfRule type="expression" dxfId="1490" priority="1388">
      <formula>IF(Q52&lt;=0,AND(Q52&lt;=0,R52&gt;=1),OR(Q52/R52&gt;$AI$2,R52/Q52&gt;$AI$2))</formula>
    </cfRule>
  </conditionalFormatting>
  <conditionalFormatting sqref="R53">
    <cfRule type="expression" dxfId="1489" priority="1387">
      <formula>IF(Q53&lt;=0,AND(Q53&lt;=0,R53&gt;=1),OR(Q53/R53&gt;$AI$2,R53/Q53&gt;$AI$2))</formula>
    </cfRule>
  </conditionalFormatting>
  <conditionalFormatting sqref="R54">
    <cfRule type="expression" dxfId="1488" priority="1386">
      <formula>IF(Q54&lt;=0,AND(Q54&lt;=0,R54&gt;=1),OR(Q54/R54&gt;$AI$2,R54/Q54&gt;$AI$2))</formula>
    </cfRule>
  </conditionalFormatting>
  <conditionalFormatting sqref="R55">
    <cfRule type="expression" dxfId="1487" priority="1385">
      <formula>IF(Q55&lt;=0,AND(Q55&lt;=0,R55&gt;=1),OR(Q55/R55&gt;$AI$2,R55/Q55&gt;$AI$2))</formula>
    </cfRule>
  </conditionalFormatting>
  <conditionalFormatting sqref="R56">
    <cfRule type="expression" dxfId="1486" priority="1384">
      <formula>IF(Q56&lt;=0,AND(Q56&lt;=0,R56&gt;=1),OR(Q56/R56&gt;$AI$2,R56/Q56&gt;$AI$2))</formula>
    </cfRule>
  </conditionalFormatting>
  <conditionalFormatting sqref="R57">
    <cfRule type="expression" dxfId="1485" priority="1383">
      <formula>IF(Q57&lt;=0,AND(Q57&lt;=0,R57&gt;=1),OR(Q57/R57&gt;$AI$2,R57/Q57&gt;$AI$2))</formula>
    </cfRule>
  </conditionalFormatting>
  <conditionalFormatting sqref="R58">
    <cfRule type="expression" dxfId="1484" priority="1382">
      <formula>IF(Q58&lt;=0,AND(Q58&lt;=0,R58&gt;=1),OR(Q58/R58&gt;$AI$2,R58/Q58&gt;$AI$2))</formula>
    </cfRule>
  </conditionalFormatting>
  <conditionalFormatting sqref="R59">
    <cfRule type="expression" dxfId="1483" priority="1381">
      <formula>IF(Q59&lt;=0,AND(Q59&lt;=0,R59&gt;=1),OR(Q59/R59&gt;$AI$2,R59/Q59&gt;$AI$2))</formula>
    </cfRule>
  </conditionalFormatting>
  <conditionalFormatting sqref="R60">
    <cfRule type="expression" dxfId="1482" priority="1380">
      <formula>IF(Q60&lt;=0,AND(Q60&lt;=0,R60&gt;=1),OR(Q60/R60&gt;$AI$2,R60/Q60&gt;$AI$2))</formula>
    </cfRule>
  </conditionalFormatting>
  <conditionalFormatting sqref="R61">
    <cfRule type="expression" dxfId="1481" priority="1379">
      <formula>IF(Q61&lt;=0,AND(Q61&lt;=0,R61&gt;=1),OR(Q61/R61&gt;$AI$2,R61/Q61&gt;$AI$2))</formula>
    </cfRule>
  </conditionalFormatting>
  <conditionalFormatting sqref="R62">
    <cfRule type="expression" dxfId="1480" priority="1378">
      <formula>IF(Q62&lt;=0,AND(Q62&lt;=0,R62&gt;=1),OR(Q62/R62&gt;$AI$2,R62/Q62&gt;$AI$2))</formula>
    </cfRule>
  </conditionalFormatting>
  <conditionalFormatting sqref="R63">
    <cfRule type="expression" dxfId="1479" priority="1377">
      <formula>IF(Q63&lt;=0,AND(Q63&lt;=0,R63&gt;=1),OR(Q63/R63&gt;$AI$2,R63/Q63&gt;$AI$2))</formula>
    </cfRule>
  </conditionalFormatting>
  <conditionalFormatting sqref="R64">
    <cfRule type="expression" dxfId="1478" priority="1376">
      <formula>IF(Q64&lt;=0,AND(Q64&lt;=0,R64&gt;=1),OR(Q64/R64&gt;$AI$2,R64/Q64&gt;$AI$2))</formula>
    </cfRule>
  </conditionalFormatting>
  <conditionalFormatting sqref="R65">
    <cfRule type="expression" dxfId="1477" priority="1375">
      <formula>IF(Q65&lt;=0,AND(Q65&lt;=0,R65&gt;=1),OR(Q65/R65&gt;$AI$2,R65/Q65&gt;$AI$2))</formula>
    </cfRule>
  </conditionalFormatting>
  <conditionalFormatting sqref="R66">
    <cfRule type="expression" dxfId="1476" priority="1374">
      <formula>IF(Q66&lt;=0,AND(Q66&lt;=0,R66&gt;=1),OR(Q66/R66&gt;$AI$2,R66/Q66&gt;$AI$2))</formula>
    </cfRule>
  </conditionalFormatting>
  <conditionalFormatting sqref="R67">
    <cfRule type="expression" dxfId="1475" priority="1373">
      <formula>IF(Q67&lt;=0,AND(Q67&lt;=0,R67&gt;=1),OR(Q67/R67&gt;$AI$2,R67/Q67&gt;$AI$2))</formula>
    </cfRule>
  </conditionalFormatting>
  <conditionalFormatting sqref="R68">
    <cfRule type="expression" dxfId="1474" priority="1372">
      <formula>IF(Q68&lt;=0,AND(Q68&lt;=0,R68&gt;=1),OR(Q68/R68&gt;$AI$2,R68/Q68&gt;$AI$2))</formula>
    </cfRule>
  </conditionalFormatting>
  <conditionalFormatting sqref="R69">
    <cfRule type="expression" dxfId="1473" priority="1371">
      <formula>IF(Q69&lt;=0,AND(Q69&lt;=0,R69&gt;=1),OR(Q69/R69&gt;$AI$2,R69/Q69&gt;$AI$2))</formula>
    </cfRule>
  </conditionalFormatting>
  <conditionalFormatting sqref="R70">
    <cfRule type="expression" dxfId="1472" priority="1370">
      <formula>IF(Q70&lt;=0,AND(Q70&lt;=0,R70&gt;=1),OR(Q70/R70&gt;$AI$2,R70/Q70&gt;$AI$2))</formula>
    </cfRule>
  </conditionalFormatting>
  <conditionalFormatting sqref="R71">
    <cfRule type="expression" dxfId="1471" priority="1369">
      <formula>IF(Q71&lt;=0,AND(Q71&lt;=0,R71&gt;=1),OR(Q71/R71&gt;$AI$2,R71/Q71&gt;$AI$2))</formula>
    </cfRule>
  </conditionalFormatting>
  <conditionalFormatting sqref="R72">
    <cfRule type="expression" dxfId="1470" priority="1368">
      <formula>IF(Q72&lt;=0,AND(Q72&lt;=0,R72&gt;=1),OR(Q72/R72&gt;$AI$2,R72/Q72&gt;$AI$2))</formula>
    </cfRule>
  </conditionalFormatting>
  <conditionalFormatting sqref="R73">
    <cfRule type="expression" dxfId="1469" priority="1367">
      <formula>IF(Q73&lt;=0,AND(Q73&lt;=0,R73&gt;=1),OR(Q73/R73&gt;$AI$2,R73/Q73&gt;$AI$2))</formula>
    </cfRule>
  </conditionalFormatting>
  <conditionalFormatting sqref="R74">
    <cfRule type="expression" dxfId="1468" priority="1366">
      <formula>IF(Q74&lt;=0,AND(Q74&lt;=0,R74&gt;=1),OR(Q74/R74&gt;$AI$2,R74/Q74&gt;$AI$2))</formula>
    </cfRule>
  </conditionalFormatting>
  <conditionalFormatting sqref="R75">
    <cfRule type="expression" dxfId="1467" priority="1365">
      <formula>IF(Q75&lt;=0,AND(Q75&lt;=0,R75&gt;=1),OR(Q75/R75&gt;$AI$2,R75/Q75&gt;$AI$2))</formula>
    </cfRule>
  </conditionalFormatting>
  <conditionalFormatting sqref="R76">
    <cfRule type="expression" dxfId="1466" priority="1364">
      <formula>IF(Q76&lt;=0,AND(Q76&lt;=0,R76&gt;=1),OR(Q76/R76&gt;$AI$2,R76/Q76&gt;$AI$2))</formula>
    </cfRule>
  </conditionalFormatting>
  <conditionalFormatting sqref="R77">
    <cfRule type="expression" dxfId="1465" priority="1363">
      <formula>IF(Q77&lt;=0,AND(Q77&lt;=0,R77&gt;=1),OR(Q77/R77&gt;$AI$2,R77/Q77&gt;$AI$2))</formula>
    </cfRule>
  </conditionalFormatting>
  <conditionalFormatting sqref="R78">
    <cfRule type="expression" dxfId="1464" priority="1362">
      <formula>IF(Q78&lt;=0,AND(Q78&lt;=0,R78&gt;=1),OR(Q78/R78&gt;$AI$2,R78/Q78&gt;$AI$2))</formula>
    </cfRule>
  </conditionalFormatting>
  <conditionalFormatting sqref="R79">
    <cfRule type="expression" dxfId="1463" priority="1361">
      <formula>IF(Q79&lt;=0,AND(Q79&lt;=0,R79&gt;=1),OR(Q79/R79&gt;$AI$2,R79/Q79&gt;$AI$2))</formula>
    </cfRule>
  </conditionalFormatting>
  <conditionalFormatting sqref="R80">
    <cfRule type="expression" dxfId="1462" priority="1360">
      <formula>IF(Q80&lt;=0,AND(Q80&lt;=0,R80&gt;=1),OR(Q80/R80&gt;$AI$2,R80/Q80&gt;$AI$2))</formula>
    </cfRule>
  </conditionalFormatting>
  <conditionalFormatting sqref="R81">
    <cfRule type="expression" dxfId="1461" priority="1359">
      <formula>IF(Q81&lt;=0,AND(Q81&lt;=0,R81&gt;=1),OR(Q81/R81&gt;$AI$2,R81/Q81&gt;$AI$2))</formula>
    </cfRule>
  </conditionalFormatting>
  <conditionalFormatting sqref="R82">
    <cfRule type="expression" dxfId="1460" priority="1358">
      <formula>IF(Q82&lt;=0,AND(Q82&lt;=0,R82&gt;=1),OR(Q82/R82&gt;$AI$2,R82/Q82&gt;$AI$2))</formula>
    </cfRule>
  </conditionalFormatting>
  <conditionalFormatting sqref="R83">
    <cfRule type="expression" dxfId="1459" priority="1357">
      <formula>IF(Q83&lt;=0,AND(Q83&lt;=0,R83&gt;=1),OR(Q83/R83&gt;$AI$2,R83/Q83&gt;$AI$2))</formula>
    </cfRule>
  </conditionalFormatting>
  <conditionalFormatting sqref="R84">
    <cfRule type="expression" dxfId="1458" priority="1356">
      <formula>IF(Q84&lt;=0,AND(Q84&lt;=0,R84&gt;=1),OR(Q84/R84&gt;$AI$2,R84/Q84&gt;$AI$2))</formula>
    </cfRule>
  </conditionalFormatting>
  <conditionalFormatting sqref="R85">
    <cfRule type="expression" dxfId="1457" priority="1355">
      <formula>IF(Q85&lt;=0,AND(Q85&lt;=0,R85&gt;=1),OR(Q85/R85&gt;$AI$2,R85/Q85&gt;$AI$2))</formula>
    </cfRule>
  </conditionalFormatting>
  <conditionalFormatting sqref="R86">
    <cfRule type="expression" dxfId="1456" priority="1354">
      <formula>IF(Q86&lt;=0,AND(Q86&lt;=0,R86&gt;=1),OR(Q86/R86&gt;$AI$2,R86/Q86&gt;$AI$2))</formula>
    </cfRule>
  </conditionalFormatting>
  <conditionalFormatting sqref="R87">
    <cfRule type="expression" dxfId="1455" priority="1353">
      <formula>IF(Q87&lt;=0,AND(Q87&lt;=0,R87&gt;=1),OR(Q87/R87&gt;$AI$2,R87/Q87&gt;$AI$2))</formula>
    </cfRule>
  </conditionalFormatting>
  <conditionalFormatting sqref="R88">
    <cfRule type="expression" dxfId="1454" priority="1352">
      <formula>IF(Q88&lt;=0,AND(Q88&lt;=0,R88&gt;=1),OR(Q88/R88&gt;$AI$2,R88/Q88&gt;$AI$2))</formula>
    </cfRule>
  </conditionalFormatting>
  <conditionalFormatting sqref="R89">
    <cfRule type="expression" dxfId="1453" priority="1351">
      <formula>IF(Q89&lt;=0,AND(Q89&lt;=0,R89&gt;=1),OR(Q89/R89&gt;$AI$2,R89/Q89&gt;$AI$2))</formula>
    </cfRule>
  </conditionalFormatting>
  <conditionalFormatting sqref="R90">
    <cfRule type="expression" dxfId="1452" priority="1350">
      <formula>IF(Q90&lt;=0,AND(Q90&lt;=0,R90&gt;=1),OR(Q90/R90&gt;$AI$2,R90/Q90&gt;$AI$2))</formula>
    </cfRule>
  </conditionalFormatting>
  <conditionalFormatting sqref="R91">
    <cfRule type="expression" dxfId="1451" priority="1349">
      <formula>IF(Q91&lt;=0,AND(Q91&lt;=0,R91&gt;=1),OR(Q91/R91&gt;$AI$2,R91/Q91&gt;$AI$2))</formula>
    </cfRule>
  </conditionalFormatting>
  <conditionalFormatting sqref="R92">
    <cfRule type="expression" dxfId="1450" priority="1348">
      <formula>IF(Q92&lt;=0,AND(Q92&lt;=0,R92&gt;=1),OR(Q92/R92&gt;$AI$2,R92/Q92&gt;$AI$2))</formula>
    </cfRule>
  </conditionalFormatting>
  <conditionalFormatting sqref="R93">
    <cfRule type="expression" dxfId="1449" priority="1347">
      <formula>IF(Q93&lt;=0,AND(Q93&lt;=0,R93&gt;=1),OR(Q93/R93&gt;$AI$2,R93/Q93&gt;$AI$2))</formula>
    </cfRule>
  </conditionalFormatting>
  <conditionalFormatting sqref="R94">
    <cfRule type="expression" dxfId="1448" priority="1346">
      <formula>IF(Q94&lt;=0,AND(Q94&lt;=0,R94&gt;=1),OR(Q94/R94&gt;$AI$2,R94/Q94&gt;$AI$2))</formula>
    </cfRule>
  </conditionalFormatting>
  <conditionalFormatting sqref="R95">
    <cfRule type="expression" dxfId="1447" priority="1345">
      <formula>IF(Q95&lt;=0,AND(Q95&lt;=0,R95&gt;=1),OR(Q95/R95&gt;$AI$2,R95/Q95&gt;$AI$2))</formula>
    </cfRule>
  </conditionalFormatting>
  <conditionalFormatting sqref="R96">
    <cfRule type="expression" dxfId="1446" priority="1344">
      <formula>IF(Q96&lt;=0,AND(Q96&lt;=0,R96&gt;=1),OR(Q96/R96&gt;$AI$2,R96/Q96&gt;$AI$2))</formula>
    </cfRule>
  </conditionalFormatting>
  <conditionalFormatting sqref="R97">
    <cfRule type="expression" dxfId="1445" priority="1343">
      <formula>IF(Q97&lt;=0,AND(Q97&lt;=0,R97&gt;=1),OR(Q97/R97&gt;$AI$2,R97/Q97&gt;$AI$2))</formula>
    </cfRule>
  </conditionalFormatting>
  <conditionalFormatting sqref="R98">
    <cfRule type="expression" dxfId="1444" priority="1342">
      <formula>IF(Q98&lt;=0,AND(Q98&lt;=0,R98&gt;=1),OR(Q98/R98&gt;$AI$2,R98/Q98&gt;$AI$2))</formula>
    </cfRule>
  </conditionalFormatting>
  <conditionalFormatting sqref="R99">
    <cfRule type="expression" dxfId="1443" priority="1341">
      <formula>IF(Q99&lt;=0,AND(Q99&lt;=0,R99&gt;=1),OR(Q99/R99&gt;$AI$2,R99/Q99&gt;$AI$2))</formula>
    </cfRule>
  </conditionalFormatting>
  <conditionalFormatting sqref="R100">
    <cfRule type="expression" dxfId="1442" priority="1340">
      <formula>IF(Q100&lt;=0,AND(Q100&lt;=0,R100&gt;=1),OR(Q100/R100&gt;$AI$2,R100/Q100&gt;$AI$2))</formula>
    </cfRule>
  </conditionalFormatting>
  <conditionalFormatting sqref="R101">
    <cfRule type="expression" dxfId="1441" priority="1339">
      <formula>IF(Q101&lt;=0,AND(Q101&lt;=0,R101&gt;=1),OR(Q101/R101&gt;$AI$2,R101/Q101&gt;$AI$2))</formula>
    </cfRule>
  </conditionalFormatting>
  <conditionalFormatting sqref="R102">
    <cfRule type="expression" dxfId="1440" priority="1338">
      <formula>IF(Q102&lt;=0,AND(Q102&lt;=0,R102&gt;=1),OR(Q102/R102&gt;$AI$2,R102/Q102&gt;$AI$2))</formula>
    </cfRule>
  </conditionalFormatting>
  <conditionalFormatting sqref="R103">
    <cfRule type="expression" dxfId="1439" priority="1337">
      <formula>IF(Q103&lt;=0,AND(Q103&lt;=0,R103&gt;=1),OR(Q103/R103&gt;$AI$2,R103/Q103&gt;$AI$2))</formula>
    </cfRule>
  </conditionalFormatting>
  <conditionalFormatting sqref="R104">
    <cfRule type="expression" dxfId="1438" priority="1336">
      <formula>IF(Q104&lt;=0,AND(Q104&lt;=0,R104&gt;=1),OR(Q104/R104&gt;$AI$2,R104/Q104&gt;$AI$2))</formula>
    </cfRule>
  </conditionalFormatting>
  <conditionalFormatting sqref="R105">
    <cfRule type="expression" dxfId="1437" priority="1335">
      <formula>IF(Q105&lt;=0,AND(Q105&lt;=0,R105&gt;=1),OR(Q105/R105&gt;$AI$2,R105/Q105&gt;$AI$2))</formula>
    </cfRule>
  </conditionalFormatting>
  <conditionalFormatting sqref="R106">
    <cfRule type="expression" dxfId="1436" priority="1334">
      <formula>IF(Q106&lt;=0,AND(Q106&lt;=0,R106&gt;=1),OR(Q106/R106&gt;$AI$2,R106/Q106&gt;$AI$2))</formula>
    </cfRule>
  </conditionalFormatting>
  <conditionalFormatting sqref="R107">
    <cfRule type="expression" dxfId="1435" priority="1333">
      <formula>IF(Q107&lt;=0,AND(Q107&lt;=0,R107&gt;=1),OR(Q107/R107&gt;$AI$2,R107/Q107&gt;$AI$2))</formula>
    </cfRule>
  </conditionalFormatting>
  <conditionalFormatting sqref="R108">
    <cfRule type="expression" dxfId="1434" priority="1332">
      <formula>IF(Q108&lt;=0,AND(Q108&lt;=0,R108&gt;=1),OR(Q108/R108&gt;$AI$2,R108/Q108&gt;$AI$2))</formula>
    </cfRule>
  </conditionalFormatting>
  <conditionalFormatting sqref="R109">
    <cfRule type="expression" dxfId="1433" priority="1331">
      <formula>IF(Q109&lt;=0,AND(Q109&lt;=0,R109&gt;=1),OR(Q109/R109&gt;$AI$2,R109/Q109&gt;$AI$2))</formula>
    </cfRule>
  </conditionalFormatting>
  <conditionalFormatting sqref="R110">
    <cfRule type="expression" dxfId="1432" priority="1330">
      <formula>IF(Q110&lt;=0,AND(Q110&lt;=0,R110&gt;=1),OR(Q110/R110&gt;$AI$2,R110/Q110&gt;$AI$2))</formula>
    </cfRule>
  </conditionalFormatting>
  <conditionalFormatting sqref="R111">
    <cfRule type="expression" dxfId="1431" priority="1329">
      <formula>IF(Q111&lt;=0,AND(Q111&lt;=0,R111&gt;=1),OR(Q111/R111&gt;$AI$2,R111/Q111&gt;$AI$2))</formula>
    </cfRule>
  </conditionalFormatting>
  <conditionalFormatting sqref="R112">
    <cfRule type="expression" dxfId="1430" priority="1328">
      <formula>IF(Q112&lt;=0,AND(Q112&lt;=0,R112&gt;=1),OR(Q112/R112&gt;$AI$2,R112/Q112&gt;$AI$2))</formula>
    </cfRule>
  </conditionalFormatting>
  <conditionalFormatting sqref="R113">
    <cfRule type="expression" dxfId="1429" priority="1327">
      <formula>IF(Q113&lt;=0,AND(Q113&lt;=0,R113&gt;=1),OR(Q113/R113&gt;$AI$2,R113/Q113&gt;$AI$2))</formula>
    </cfRule>
  </conditionalFormatting>
  <conditionalFormatting sqref="R114">
    <cfRule type="expression" dxfId="1428" priority="1326">
      <formula>IF(Q114&lt;=0,AND(Q114&lt;=0,R114&gt;=1),OR(Q114/R114&gt;$AI$2,R114/Q114&gt;$AI$2))</formula>
    </cfRule>
  </conditionalFormatting>
  <conditionalFormatting sqref="R115">
    <cfRule type="expression" dxfId="1427" priority="1325">
      <formula>IF(Q115&lt;=0,AND(Q115&lt;=0,R115&gt;=1),OR(Q115/R115&gt;$AI$2,R115/Q115&gt;$AI$2))</formula>
    </cfRule>
  </conditionalFormatting>
  <conditionalFormatting sqref="R116">
    <cfRule type="expression" dxfId="1426" priority="1324">
      <formula>IF(Q116&lt;=0,AND(Q116&lt;=0,R116&gt;=1),OR(Q116/R116&gt;$AI$2,R116/Q116&gt;$AI$2))</formula>
    </cfRule>
  </conditionalFormatting>
  <conditionalFormatting sqref="R117">
    <cfRule type="expression" dxfId="1425" priority="1323">
      <formula>IF(Q117&lt;=0,AND(Q117&lt;=0,R117&gt;=1),OR(Q117/R117&gt;$AI$2,R117/Q117&gt;$AI$2))</formula>
    </cfRule>
  </conditionalFormatting>
  <conditionalFormatting sqref="R118">
    <cfRule type="expression" dxfId="1424" priority="1322">
      <formula>IF(Q118&lt;=0,AND(Q118&lt;=0,R118&gt;=1),OR(Q118/R118&gt;$AI$2,R118/Q118&gt;$AI$2))</formula>
    </cfRule>
  </conditionalFormatting>
  <conditionalFormatting sqref="R119">
    <cfRule type="expression" dxfId="1423" priority="1321">
      <formula>IF(Q119&lt;=0,AND(Q119&lt;=0,R119&gt;=1),OR(Q119/R119&gt;$AI$2,R119/Q119&gt;$AI$2))</formula>
    </cfRule>
  </conditionalFormatting>
  <conditionalFormatting sqref="R120">
    <cfRule type="expression" dxfId="1422" priority="1320">
      <formula>IF(Q120&lt;=0,AND(Q120&lt;=0,R120&gt;=1),OR(Q120/R120&gt;$AI$2,R120/Q120&gt;$AI$2))</formula>
    </cfRule>
  </conditionalFormatting>
  <conditionalFormatting sqref="R121">
    <cfRule type="expression" dxfId="1421" priority="1319">
      <formula>IF(Q121&lt;=0,AND(Q121&lt;=0,R121&gt;=1),OR(Q121/R121&gt;$AI$2,R121/Q121&gt;$AI$2))</formula>
    </cfRule>
  </conditionalFormatting>
  <conditionalFormatting sqref="R122">
    <cfRule type="expression" dxfId="1420" priority="1318">
      <formula>IF(Q122&lt;=0,AND(Q122&lt;=0,R122&gt;=1),OR(Q122/R122&gt;$AI$2,R122/Q122&gt;$AI$2))</formula>
    </cfRule>
  </conditionalFormatting>
  <conditionalFormatting sqref="R123">
    <cfRule type="expression" dxfId="1419" priority="1317">
      <formula>IF(Q123&lt;=0,AND(Q123&lt;=0,R123&gt;=1),OR(Q123/R123&gt;$AI$2,R123/Q123&gt;$AI$2))</formula>
    </cfRule>
  </conditionalFormatting>
  <conditionalFormatting sqref="R124">
    <cfRule type="expression" dxfId="1418" priority="1316">
      <formula>IF(Q124&lt;=0,AND(Q124&lt;=0,R124&gt;=1),OR(Q124/R124&gt;$AI$2,R124/Q124&gt;$AI$2))</formula>
    </cfRule>
  </conditionalFormatting>
  <conditionalFormatting sqref="R125">
    <cfRule type="expression" dxfId="1417" priority="1315">
      <formula>IF(Q125&lt;=0,AND(Q125&lt;=0,R125&gt;=1),OR(Q125/R125&gt;$AI$2,R125/Q125&gt;$AI$2))</formula>
    </cfRule>
  </conditionalFormatting>
  <conditionalFormatting sqref="R126 R148">
    <cfRule type="expression" dxfId="1416" priority="1314">
      <formula>IF(Q126&lt;=0,AND(Q126&lt;=0,R126&gt;=1),OR(Q126/R126&gt;$AI$2,R126/Q126&gt;$AI$2))</formula>
    </cfRule>
  </conditionalFormatting>
  <conditionalFormatting sqref="R151">
    <cfRule type="expression" dxfId="1415" priority="1313">
      <formula>IF(Q151&lt;=0,AND(Q151&lt;=0,R151&gt;=1),OR(Q151/R151&gt;$AI$2,R151/Q151&gt;$AI$2))</formula>
    </cfRule>
  </conditionalFormatting>
  <conditionalFormatting sqref="R152">
    <cfRule type="expression" dxfId="1414" priority="1312">
      <formula>IF(Q152&lt;=0,AND(Q152&lt;=0,R152&gt;=1),OR(Q152/R152&gt;$AI$2,R152/Q152&gt;$AI$2))</formula>
    </cfRule>
  </conditionalFormatting>
  <conditionalFormatting sqref="R153">
    <cfRule type="expression" dxfId="1413" priority="1311">
      <formula>IF(Q153&lt;=0,AND(Q153&lt;=0,R153&gt;=1),OR(Q153/R153&gt;$AI$2,R153/Q153&gt;$AI$2))</formula>
    </cfRule>
  </conditionalFormatting>
  <conditionalFormatting sqref="R154">
    <cfRule type="expression" dxfId="1412" priority="1310">
      <formula>IF(Q154&lt;=0,AND(Q154&lt;=0,R154&gt;=1),OR(Q154/R154&gt;$AI$2,R154/Q154&gt;$AI$2))</formula>
    </cfRule>
  </conditionalFormatting>
  <conditionalFormatting sqref="R155">
    <cfRule type="expression" dxfId="1411" priority="1309">
      <formula>IF(Q155&lt;=0,AND(Q155&lt;=0,R155&gt;=1),OR(Q155/R155&gt;$AI$2,R155/Q155&gt;$AI$2))</formula>
    </cfRule>
  </conditionalFormatting>
  <conditionalFormatting sqref="R156">
    <cfRule type="expression" dxfId="1410" priority="1308">
      <formula>IF(Q156&lt;=0,AND(Q156&lt;=0,R156&gt;=1),OR(Q156/R156&gt;$AI$2,R156/Q156&gt;$AI$2))</formula>
    </cfRule>
  </conditionalFormatting>
  <conditionalFormatting sqref="R157">
    <cfRule type="expression" dxfId="1409" priority="1307">
      <formula>IF(Q157&lt;=0,AND(Q157&lt;=0,R157&gt;=1),OR(Q157/R157&gt;$AI$2,R157/Q157&gt;$AI$2))</formula>
    </cfRule>
  </conditionalFormatting>
  <conditionalFormatting sqref="R158">
    <cfRule type="expression" dxfId="1408" priority="1306">
      <formula>IF(Q158&lt;=0,AND(Q158&lt;=0,R158&gt;=1),OR(Q158/R158&gt;$AI$2,R158/Q158&gt;$AI$2))</formula>
    </cfRule>
  </conditionalFormatting>
  <conditionalFormatting sqref="R159">
    <cfRule type="expression" dxfId="1407" priority="1305">
      <formula>IF(Q159&lt;=0,AND(Q159&lt;=0,R159&gt;=1),OR(Q159/R159&gt;$AI$2,R159/Q159&gt;$AI$2))</formula>
    </cfRule>
  </conditionalFormatting>
  <conditionalFormatting sqref="R160">
    <cfRule type="expression" dxfId="1406" priority="1304">
      <formula>IF(Q160&lt;=0,AND(Q160&lt;=0,R160&gt;=1),OR(Q160/R160&gt;$AI$2,R160/Q160&gt;$AI$2))</formula>
    </cfRule>
  </conditionalFormatting>
  <conditionalFormatting sqref="R161">
    <cfRule type="expression" dxfId="1405" priority="1303">
      <formula>IF(Q161&lt;=0,AND(Q161&lt;=0,R161&gt;=1),OR(Q161/R161&gt;$AI$2,R161/Q161&gt;$AI$2))</formula>
    </cfRule>
  </conditionalFormatting>
  <conditionalFormatting sqref="R162">
    <cfRule type="expression" dxfId="1404" priority="1302">
      <formula>IF(Q162&lt;=0,AND(Q162&lt;=0,R162&gt;=1),OR(Q162/R162&gt;$AI$2,R162/Q162&gt;$AI$2))</formula>
    </cfRule>
  </conditionalFormatting>
  <conditionalFormatting sqref="R163">
    <cfRule type="expression" dxfId="1403" priority="1301">
      <formula>IF(Q163&lt;=0,AND(Q163&lt;=0,R163&gt;=1),OR(Q163/R163&gt;$AI$2,R163/Q163&gt;$AI$2))</formula>
    </cfRule>
  </conditionalFormatting>
  <conditionalFormatting sqref="R164">
    <cfRule type="expression" dxfId="1402" priority="1300">
      <formula>IF(Q164&lt;=0,AND(Q164&lt;=0,R164&gt;=1),OR(Q164/R164&gt;$AI$2,R164/Q164&gt;$AI$2))</formula>
    </cfRule>
  </conditionalFormatting>
  <conditionalFormatting sqref="R165">
    <cfRule type="expression" dxfId="1401" priority="1299">
      <formula>IF(Q165&lt;=0,AND(Q165&lt;=0,R165&gt;=1),OR(Q165/R165&gt;$AI$2,R165/Q165&gt;$AI$2))</formula>
    </cfRule>
  </conditionalFormatting>
  <conditionalFormatting sqref="R166">
    <cfRule type="expression" dxfId="1400" priority="1298">
      <formula>IF(Q166&lt;=0,AND(Q166&lt;=0,R166&gt;=1),OR(Q166/R166&gt;$AI$2,R166/Q166&gt;$AI$2))</formula>
    </cfRule>
  </conditionalFormatting>
  <conditionalFormatting sqref="R167">
    <cfRule type="expression" dxfId="1399" priority="1297">
      <formula>IF(Q167&lt;=0,AND(Q167&lt;=0,R167&gt;=1),OR(Q167/R167&gt;$AI$2,R167/Q167&gt;$AI$2))</formula>
    </cfRule>
  </conditionalFormatting>
  <conditionalFormatting sqref="R168">
    <cfRule type="expression" dxfId="1398" priority="1296">
      <formula>IF(Q168&lt;=0,AND(Q168&lt;=0,R168&gt;=1),OR(Q168/R168&gt;$AI$2,R168/Q168&gt;$AI$2))</formula>
    </cfRule>
  </conditionalFormatting>
  <conditionalFormatting sqref="R169">
    <cfRule type="expression" dxfId="1397" priority="1295">
      <formula>IF(Q169&lt;=0,AND(Q169&lt;=0,R169&gt;=1),OR(Q169/R169&gt;$AI$2,R169/Q169&gt;$AI$2))</formula>
    </cfRule>
  </conditionalFormatting>
  <conditionalFormatting sqref="R170">
    <cfRule type="expression" dxfId="1396" priority="1294">
      <formula>IF(Q170&lt;=0,AND(Q170&lt;=0,R170&gt;=1),OR(Q170/R170&gt;$AI$2,R170/Q170&gt;$AI$2))</formula>
    </cfRule>
  </conditionalFormatting>
  <conditionalFormatting sqref="R171">
    <cfRule type="expression" dxfId="1395" priority="1293">
      <formula>IF(Q171&lt;=0,AND(Q171&lt;=0,R171&gt;=1),OR(Q171/R171&gt;$AI$2,R171/Q171&gt;$AI$2))</formula>
    </cfRule>
  </conditionalFormatting>
  <conditionalFormatting sqref="R172">
    <cfRule type="expression" dxfId="1394" priority="1292">
      <formula>IF(Q172&lt;=0,AND(Q172&lt;=0,R172&gt;=1),OR(Q172/R172&gt;$AI$2,R172/Q172&gt;$AI$2))</formula>
    </cfRule>
  </conditionalFormatting>
  <conditionalFormatting sqref="R173">
    <cfRule type="expression" dxfId="1393" priority="1291">
      <formula>IF(Q173&lt;=0,AND(Q173&lt;=0,R173&gt;=1),OR(Q173/R173&gt;$AI$2,R173/Q173&gt;$AI$2))</formula>
    </cfRule>
  </conditionalFormatting>
  <conditionalFormatting sqref="R174">
    <cfRule type="expression" dxfId="1392" priority="1290">
      <formula>IF(Q174&lt;=0,AND(Q174&lt;=0,R174&gt;=1),OR(Q174/R174&gt;$AI$2,R174/Q174&gt;$AI$2))</formula>
    </cfRule>
  </conditionalFormatting>
  <conditionalFormatting sqref="R175">
    <cfRule type="expression" dxfId="1391" priority="1289">
      <formula>IF(Q175&lt;=0,AND(Q175&lt;=0,R175&gt;=1),OR(Q175/R175&gt;$AI$2,R175/Q175&gt;$AI$2))</formula>
    </cfRule>
  </conditionalFormatting>
  <conditionalFormatting sqref="R176">
    <cfRule type="expression" dxfId="1390" priority="1288">
      <formula>IF(Q176&lt;=0,AND(Q176&lt;=0,R176&gt;=1),OR(Q176/R176&gt;$AI$2,R176/Q176&gt;$AI$2))</formula>
    </cfRule>
  </conditionalFormatting>
  <conditionalFormatting sqref="R177">
    <cfRule type="expression" dxfId="1389" priority="1287">
      <formula>IF(Q177&lt;=0,AND(Q177&lt;=0,R177&gt;=1),OR(Q177/R177&gt;$AI$2,R177/Q177&gt;$AI$2))</formula>
    </cfRule>
  </conditionalFormatting>
  <conditionalFormatting sqref="R178">
    <cfRule type="expression" dxfId="1388" priority="1286">
      <formula>IF(Q178&lt;=0,AND(Q178&lt;=0,R178&gt;=1),OR(Q178/R178&gt;$AI$2,R178/Q178&gt;$AI$2))</formula>
    </cfRule>
  </conditionalFormatting>
  <conditionalFormatting sqref="R179">
    <cfRule type="expression" dxfId="1387" priority="1285">
      <formula>IF(Q179&lt;=0,AND(Q179&lt;=0,R179&gt;=1),OR(Q179/R179&gt;$AI$2,R179/Q179&gt;$AI$2))</formula>
    </cfRule>
  </conditionalFormatting>
  <conditionalFormatting sqref="R180">
    <cfRule type="expression" dxfId="1386" priority="1284">
      <formula>IF(Q180&lt;=0,AND(Q180&lt;=0,R180&gt;=1),OR(Q180/R180&gt;$AI$2,R180/Q180&gt;$AI$2))</formula>
    </cfRule>
  </conditionalFormatting>
  <conditionalFormatting sqref="R181">
    <cfRule type="expression" dxfId="1385" priority="1283">
      <formula>IF(Q181&lt;=0,AND(Q181&lt;=0,R181&gt;=1),OR(Q181/R181&gt;$AI$2,R181/Q181&gt;$AI$2))</formula>
    </cfRule>
  </conditionalFormatting>
  <conditionalFormatting sqref="R182">
    <cfRule type="expression" dxfId="1384" priority="1282">
      <formula>IF(Q182&lt;=0,AND(Q182&lt;=0,R182&gt;=1),OR(Q182/R182&gt;$AI$2,R182/Q182&gt;$AI$2))</formula>
    </cfRule>
  </conditionalFormatting>
  <conditionalFormatting sqref="R183">
    <cfRule type="expression" dxfId="1383" priority="1281">
      <formula>IF(Q183&lt;=0,AND(Q183&lt;=0,R183&gt;=1),OR(Q183/R183&gt;$AI$2,R183/Q183&gt;$AI$2))</formula>
    </cfRule>
  </conditionalFormatting>
  <conditionalFormatting sqref="R184">
    <cfRule type="expression" dxfId="1382" priority="1280">
      <formula>IF(Q184&lt;=0,AND(Q184&lt;=0,R184&gt;=1),OR(Q184/R184&gt;$AI$2,R184/Q184&gt;$AI$2))</formula>
    </cfRule>
  </conditionalFormatting>
  <conditionalFormatting sqref="R185">
    <cfRule type="expression" dxfId="1381" priority="1279">
      <formula>IF(Q185&lt;=0,AND(Q185&lt;=0,R185&gt;=1),OR(Q185/R185&gt;$AI$2,R185/Q185&gt;$AI$2))</formula>
    </cfRule>
  </conditionalFormatting>
  <conditionalFormatting sqref="R186">
    <cfRule type="expression" dxfId="1380" priority="1278">
      <formula>IF(Q186&lt;=0,AND(Q186&lt;=0,R186&gt;=1),OR(Q186/R186&gt;$AI$2,R186/Q186&gt;$AI$2))</formula>
    </cfRule>
  </conditionalFormatting>
  <conditionalFormatting sqref="R187">
    <cfRule type="expression" dxfId="1379" priority="1277">
      <formula>IF(Q187&lt;=0,AND(Q187&lt;=0,R187&gt;=1),OR(Q187/R187&gt;$AI$2,R187/Q187&gt;$AI$2))</formula>
    </cfRule>
  </conditionalFormatting>
  <conditionalFormatting sqref="R188">
    <cfRule type="expression" dxfId="1378" priority="1276">
      <formula>IF(Q188&lt;=0,AND(Q188&lt;=0,R188&gt;=1),OR(Q188/R188&gt;$AI$2,R188/Q188&gt;$AI$2))</formula>
    </cfRule>
  </conditionalFormatting>
  <conditionalFormatting sqref="R189">
    <cfRule type="expression" dxfId="1377" priority="1275">
      <formula>IF(Q189&lt;=0,AND(Q189&lt;=0,R189&gt;=1),OR(Q189/R189&gt;$AI$2,R189/Q189&gt;$AI$2))</formula>
    </cfRule>
  </conditionalFormatting>
  <conditionalFormatting sqref="R190">
    <cfRule type="expression" dxfId="1376" priority="1274">
      <formula>IF(Q190&lt;=0,AND(Q190&lt;=0,R190&gt;=1),OR(Q190/R190&gt;$AI$2,R190/Q190&gt;$AI$2))</formula>
    </cfRule>
  </conditionalFormatting>
  <conditionalFormatting sqref="R191">
    <cfRule type="expression" dxfId="1375" priority="1273">
      <formula>IF(Q191&lt;=0,AND(Q191&lt;=0,R191&gt;=1),OR(Q191/R191&gt;$AI$2,R191/Q191&gt;$AI$2))</formula>
    </cfRule>
  </conditionalFormatting>
  <conditionalFormatting sqref="R192">
    <cfRule type="expression" dxfId="1374" priority="1272">
      <formula>IF(Q192&lt;=0,AND(Q192&lt;=0,R192&gt;=1),OR(Q192/R192&gt;$AI$2,R192/Q192&gt;$AI$2))</formula>
    </cfRule>
  </conditionalFormatting>
  <conditionalFormatting sqref="R193">
    <cfRule type="expression" dxfId="1373" priority="1271">
      <formula>IF(Q193&lt;=0,AND(Q193&lt;=0,R193&gt;=1),OR(Q193/R193&gt;$AI$2,R193/Q193&gt;$AI$2))</formula>
    </cfRule>
  </conditionalFormatting>
  <conditionalFormatting sqref="R194">
    <cfRule type="expression" dxfId="1372" priority="1270">
      <formula>IF(Q194&lt;=0,AND(Q194&lt;=0,R194&gt;=1),OR(Q194/R194&gt;$AI$2,R194/Q194&gt;$AI$2))</formula>
    </cfRule>
  </conditionalFormatting>
  <conditionalFormatting sqref="R195">
    <cfRule type="expression" dxfId="1371" priority="1269">
      <formula>IF(Q195&lt;=0,AND(Q195&lt;=0,R195&gt;=1),OR(Q195/R195&gt;$AI$2,R195/Q195&gt;$AI$2))</formula>
    </cfRule>
  </conditionalFormatting>
  <conditionalFormatting sqref="R196">
    <cfRule type="expression" dxfId="1370" priority="1268">
      <formula>IF(Q196&lt;=0,AND(Q196&lt;=0,R196&gt;=1),OR(Q196/R196&gt;$AI$2,R196/Q196&gt;$AI$2))</formula>
    </cfRule>
  </conditionalFormatting>
  <conditionalFormatting sqref="R197">
    <cfRule type="expression" dxfId="1369" priority="1267">
      <formula>IF(Q197&lt;=0,AND(Q197&lt;=0,R197&gt;=1),OR(Q197/R197&gt;$AI$2,R197/Q197&gt;$AI$2))</formula>
    </cfRule>
  </conditionalFormatting>
  <conditionalFormatting sqref="R198">
    <cfRule type="expression" dxfId="1368" priority="1266">
      <formula>IF(Q198&lt;=0,AND(Q198&lt;=0,R198&gt;=1),OR(Q198/R198&gt;$AI$2,R198/Q198&gt;$AI$2))</formula>
    </cfRule>
  </conditionalFormatting>
  <conditionalFormatting sqref="R199">
    <cfRule type="expression" dxfId="1367" priority="1265">
      <formula>IF(Q199&lt;=0,AND(Q199&lt;=0,R199&gt;=1),OR(Q199/R199&gt;$AI$2,R199/Q199&gt;$AI$2))</formula>
    </cfRule>
  </conditionalFormatting>
  <conditionalFormatting sqref="R200">
    <cfRule type="expression" dxfId="1366" priority="1264">
      <formula>IF(Q200&lt;=0,AND(Q200&lt;=0,R200&gt;=1),OR(Q200/R200&gt;$AI$2,R200/Q200&gt;$AI$2))</formula>
    </cfRule>
  </conditionalFormatting>
  <conditionalFormatting sqref="R201">
    <cfRule type="expression" dxfId="1365" priority="1263">
      <formula>IF(Q201&lt;=0,AND(Q201&lt;=0,R201&gt;=1),OR(Q201/R201&gt;$AI$2,R201/Q201&gt;$AI$2))</formula>
    </cfRule>
  </conditionalFormatting>
  <conditionalFormatting sqref="R202">
    <cfRule type="expression" dxfId="1364" priority="1262">
      <formula>IF(Q202&lt;=0,AND(Q202&lt;=0,R202&gt;=1),OR(Q202/R202&gt;$AI$2,R202/Q202&gt;$AI$2))</formula>
    </cfRule>
  </conditionalFormatting>
  <conditionalFormatting sqref="R203">
    <cfRule type="expression" dxfId="1363" priority="1261">
      <formula>IF(Q203&lt;=0,AND(Q203&lt;=0,R203&gt;=1),OR(Q203/R203&gt;$AI$2,R203/Q203&gt;$AI$2))</formula>
    </cfRule>
  </conditionalFormatting>
  <conditionalFormatting sqref="R204">
    <cfRule type="expression" dxfId="1362" priority="1260">
      <formula>IF(Q204&lt;=0,AND(Q204&lt;=0,R204&gt;=1),OR(Q204/R204&gt;$AI$2,R204/Q204&gt;$AI$2))</formula>
    </cfRule>
  </conditionalFormatting>
  <conditionalFormatting sqref="R205">
    <cfRule type="expression" dxfId="1361" priority="1259">
      <formula>IF(Q205&lt;=0,AND(Q205&lt;=0,R205&gt;=1),OR(Q205/R205&gt;$AI$2,R205/Q205&gt;$AI$2))</formula>
    </cfRule>
  </conditionalFormatting>
  <conditionalFormatting sqref="R206">
    <cfRule type="expression" dxfId="1360" priority="1258">
      <formula>IF(Q206&lt;=0,AND(Q206&lt;=0,R206&gt;=1),OR(Q206/R206&gt;$AI$2,R206/Q206&gt;$AI$2))</formula>
    </cfRule>
  </conditionalFormatting>
  <conditionalFormatting sqref="R207">
    <cfRule type="expression" dxfId="1359" priority="1257">
      <formula>IF(Q207&lt;=0,AND(Q207&lt;=0,R207&gt;=1),OR(Q207/R207&gt;$AI$2,R207/Q207&gt;$AI$2))</formula>
    </cfRule>
  </conditionalFormatting>
  <conditionalFormatting sqref="T6">
    <cfRule type="expression" dxfId="1358" priority="1256">
      <formula>IF(S6&lt;=0,AND(S6&lt;=0,T6&gt;=1),OR(S6/T6&gt;$AI$2,T6/S6&gt;$AI$2))</formula>
    </cfRule>
  </conditionalFormatting>
  <conditionalFormatting sqref="T7">
    <cfRule type="expression" dxfId="1357" priority="1255">
      <formula>IF(S7&lt;=0,AND(S7&lt;=0,T7&gt;=1),OR(S7/T7&gt;$AI$2,T7/S7&gt;$AI$2))</formula>
    </cfRule>
  </conditionalFormatting>
  <conditionalFormatting sqref="T8">
    <cfRule type="expression" dxfId="1356" priority="1254">
      <formula>IF(S8&lt;=0,AND(S8&lt;=0,T8&gt;=1),OR(S8/T8&gt;$AI$2,T8/S8&gt;$AI$2))</formula>
    </cfRule>
  </conditionalFormatting>
  <conditionalFormatting sqref="T9">
    <cfRule type="expression" dxfId="1355" priority="1253">
      <formula>IF(S9&lt;=0,AND(S9&lt;=0,T9&gt;=1),OR(S9/T9&gt;$AI$2,T9/S9&gt;$AI$2))</formula>
    </cfRule>
  </conditionalFormatting>
  <conditionalFormatting sqref="T10">
    <cfRule type="expression" dxfId="1354" priority="1252">
      <formula>IF(S10&lt;=0,AND(S10&lt;=0,T10&gt;=1),OR(S10/T10&gt;$AI$2,T10/S10&gt;$AI$2))</formula>
    </cfRule>
  </conditionalFormatting>
  <conditionalFormatting sqref="T11">
    <cfRule type="expression" dxfId="1353" priority="1251">
      <formula>IF(S11&lt;=0,AND(S11&lt;=0,T11&gt;=1),OR(S11/T11&gt;$AI$2,T11/S11&gt;$AI$2))</formula>
    </cfRule>
  </conditionalFormatting>
  <conditionalFormatting sqref="T12">
    <cfRule type="expression" dxfId="1352" priority="1250">
      <formula>IF(S12&lt;=0,AND(S12&lt;=0,T12&gt;=1),OR(S12/T12&gt;$AI$2,T12/S12&gt;$AI$2))</formula>
    </cfRule>
  </conditionalFormatting>
  <conditionalFormatting sqref="T13">
    <cfRule type="expression" dxfId="1351" priority="1249">
      <formula>IF(S13&lt;=0,AND(S13&lt;=0,T13&gt;=1),OR(S13/T13&gt;$AI$2,T13/S13&gt;$AI$2))</formula>
    </cfRule>
  </conditionalFormatting>
  <conditionalFormatting sqref="T14">
    <cfRule type="expression" dxfId="1350" priority="1248">
      <formula>IF(S14&lt;=0,AND(S14&lt;=0,T14&gt;=1),OR(S14/T14&gt;$AI$2,T14/S14&gt;$AI$2))</formula>
    </cfRule>
  </conditionalFormatting>
  <conditionalFormatting sqref="T15">
    <cfRule type="expression" dxfId="1349" priority="1247">
      <formula>IF(S15&lt;=0,AND(S15&lt;=0,T15&gt;=1),OR(S15/T15&gt;$AI$2,T15/S15&gt;$AI$2))</formula>
    </cfRule>
  </conditionalFormatting>
  <conditionalFormatting sqref="T16">
    <cfRule type="expression" dxfId="1348" priority="1246">
      <formula>IF(S16&lt;=0,AND(S16&lt;=0,T16&gt;=1),OR(S16/T16&gt;$AI$2,T16/S16&gt;$AI$2))</formula>
    </cfRule>
  </conditionalFormatting>
  <conditionalFormatting sqref="T17">
    <cfRule type="expression" dxfId="1347" priority="1245">
      <formula>IF(S17&lt;=0,AND(S17&lt;=0,T17&gt;=1),OR(S17/T17&gt;$AI$2,T17/S17&gt;$AI$2))</formula>
    </cfRule>
  </conditionalFormatting>
  <conditionalFormatting sqref="T18">
    <cfRule type="expression" dxfId="1346" priority="1244">
      <formula>IF(S18&lt;=0,AND(S18&lt;=0,T18&gt;=1),OR(S18/T18&gt;$AI$2,T18/S18&gt;$AI$2))</formula>
    </cfRule>
  </conditionalFormatting>
  <conditionalFormatting sqref="T19">
    <cfRule type="expression" dxfId="1345" priority="1243">
      <formula>IF(S19&lt;=0,AND(S19&lt;=0,T19&gt;=1),OR(S19/T19&gt;$AI$2,T19/S19&gt;$AI$2))</formula>
    </cfRule>
  </conditionalFormatting>
  <conditionalFormatting sqref="T20">
    <cfRule type="expression" dxfId="1344" priority="1242">
      <formula>IF(S20&lt;=0,AND(S20&lt;=0,T20&gt;=1),OR(S20/T20&gt;$AI$2,T20/S20&gt;$AI$2))</formula>
    </cfRule>
  </conditionalFormatting>
  <conditionalFormatting sqref="T21">
    <cfRule type="expression" dxfId="1343" priority="1241">
      <formula>IF(S21&lt;=0,AND(S21&lt;=0,T21&gt;=1),OR(S21/T21&gt;$AI$2,T21/S21&gt;$AI$2))</formula>
    </cfRule>
  </conditionalFormatting>
  <conditionalFormatting sqref="T22">
    <cfRule type="expression" dxfId="1342" priority="1240">
      <formula>IF(S22&lt;=0,AND(S22&lt;=0,T22&gt;=1),OR(S22/T22&gt;$AI$2,T22/S22&gt;$AI$2))</formula>
    </cfRule>
  </conditionalFormatting>
  <conditionalFormatting sqref="T23">
    <cfRule type="expression" dxfId="1341" priority="1239">
      <formula>IF(S23&lt;=0,AND(S23&lt;=0,T23&gt;=1),OR(S23/T23&gt;$AI$2,T23/S23&gt;$AI$2))</formula>
    </cfRule>
  </conditionalFormatting>
  <conditionalFormatting sqref="T24">
    <cfRule type="expression" dxfId="1340" priority="1238">
      <formula>IF(S24&lt;=0,AND(S24&lt;=0,T24&gt;=1),OR(S24/T24&gt;$AI$2,T24/S24&gt;$AI$2))</formula>
    </cfRule>
  </conditionalFormatting>
  <conditionalFormatting sqref="T25">
    <cfRule type="expression" dxfId="1339" priority="1237">
      <formula>IF(S25&lt;=0,AND(S25&lt;=0,T25&gt;=1),OR(S25/T25&gt;$AI$2,T25/S25&gt;$AI$2))</formula>
    </cfRule>
  </conditionalFormatting>
  <conditionalFormatting sqref="T26">
    <cfRule type="expression" dxfId="1338" priority="1236">
      <formula>IF(S26&lt;=0,AND(S26&lt;=0,T26&gt;=1),OR(S26/T26&gt;$AI$2,T26/S26&gt;$AI$2))</formula>
    </cfRule>
  </conditionalFormatting>
  <conditionalFormatting sqref="T27">
    <cfRule type="expression" dxfId="1337" priority="1235">
      <formula>IF(S27&lt;=0,AND(S27&lt;=0,T27&gt;=1),OR(S27/T27&gt;$AI$2,T27/S27&gt;$AI$2))</formula>
    </cfRule>
  </conditionalFormatting>
  <conditionalFormatting sqref="T28">
    <cfRule type="expression" dxfId="1336" priority="1234">
      <formula>IF(S28&lt;=0,AND(S28&lt;=0,T28&gt;=1),OR(S28/T28&gt;$AI$2,T28/S28&gt;$AI$2))</formula>
    </cfRule>
  </conditionalFormatting>
  <conditionalFormatting sqref="T29">
    <cfRule type="expression" dxfId="1335" priority="1233">
      <formula>IF(S29&lt;=0,AND(S29&lt;=0,T29&gt;=1),OR(S29/T29&gt;$AI$2,T29/S29&gt;$AI$2))</formula>
    </cfRule>
  </conditionalFormatting>
  <conditionalFormatting sqref="T30">
    <cfRule type="expression" dxfId="1334" priority="1232">
      <formula>IF(S30&lt;=0,AND(S30&lt;=0,T30&gt;=1),OR(S30/T30&gt;$AI$2,T30/S30&gt;$AI$2))</formula>
    </cfRule>
  </conditionalFormatting>
  <conditionalFormatting sqref="T31">
    <cfRule type="expression" dxfId="1333" priority="1231">
      <formula>IF(S31&lt;=0,AND(S31&lt;=0,T31&gt;=1),OR(S31/T31&gt;$AI$2,T31/S31&gt;$AI$2))</formula>
    </cfRule>
  </conditionalFormatting>
  <conditionalFormatting sqref="T32">
    <cfRule type="expression" dxfId="1332" priority="1230">
      <formula>IF(S32&lt;=0,AND(S32&lt;=0,T32&gt;=1),OR(S32/T32&gt;$AI$2,T32/S32&gt;$AI$2))</formula>
    </cfRule>
  </conditionalFormatting>
  <conditionalFormatting sqref="T33">
    <cfRule type="expression" dxfId="1331" priority="1229">
      <formula>IF(S33&lt;=0,AND(S33&lt;=0,T33&gt;=1),OR(S33/T33&gt;$AI$2,T33/S33&gt;$AI$2))</formula>
    </cfRule>
  </conditionalFormatting>
  <conditionalFormatting sqref="T34">
    <cfRule type="expression" dxfId="1330" priority="1228">
      <formula>IF(S34&lt;=0,AND(S34&lt;=0,T34&gt;=1),OR(S34/T34&gt;$AI$2,T34/S34&gt;$AI$2))</formula>
    </cfRule>
  </conditionalFormatting>
  <conditionalFormatting sqref="T35">
    <cfRule type="expression" dxfId="1329" priority="1227">
      <formula>IF(S35&lt;=0,AND(S35&lt;=0,T35&gt;=1),OR(S35/T35&gt;$AI$2,T35/S35&gt;$AI$2))</formula>
    </cfRule>
  </conditionalFormatting>
  <conditionalFormatting sqref="T36">
    <cfRule type="expression" dxfId="1328" priority="1226">
      <formula>IF(S36&lt;=0,AND(S36&lt;=0,T36&gt;=1),OR(S36/T36&gt;$AI$2,T36/S36&gt;$AI$2))</formula>
    </cfRule>
  </conditionalFormatting>
  <conditionalFormatting sqref="T37">
    <cfRule type="expression" dxfId="1327" priority="1225">
      <formula>IF(S37&lt;=0,AND(S37&lt;=0,T37&gt;=1),OR(S37/T37&gt;$AI$2,T37/S37&gt;$AI$2))</formula>
    </cfRule>
  </conditionalFormatting>
  <conditionalFormatting sqref="T38">
    <cfRule type="expression" dxfId="1326" priority="1224">
      <formula>IF(S38&lt;=0,AND(S38&lt;=0,T38&gt;=1),OR(S38/T38&gt;$AI$2,T38/S38&gt;$AI$2))</formula>
    </cfRule>
  </conditionalFormatting>
  <conditionalFormatting sqref="T39">
    <cfRule type="expression" dxfId="1325" priority="1223">
      <formula>IF(S39&lt;=0,AND(S39&lt;=0,T39&gt;=1),OR(S39/T39&gt;$AI$2,T39/S39&gt;$AI$2))</formula>
    </cfRule>
  </conditionalFormatting>
  <conditionalFormatting sqref="T40">
    <cfRule type="expression" dxfId="1324" priority="1222">
      <formula>IF(S40&lt;=0,AND(S40&lt;=0,T40&gt;=1),OR(S40/T40&gt;$AI$2,T40/S40&gt;$AI$2))</formula>
    </cfRule>
  </conditionalFormatting>
  <conditionalFormatting sqref="T41">
    <cfRule type="expression" dxfId="1323" priority="1221">
      <formula>IF(S41&lt;=0,AND(S41&lt;=0,T41&gt;=1),OR(S41/T41&gt;$AI$2,T41/S41&gt;$AI$2))</formula>
    </cfRule>
  </conditionalFormatting>
  <conditionalFormatting sqref="T42">
    <cfRule type="expression" dxfId="1322" priority="1220">
      <formula>IF(S42&lt;=0,AND(S42&lt;=0,T42&gt;=1),OR(S42/T42&gt;$AI$2,T42/S42&gt;$AI$2))</formula>
    </cfRule>
  </conditionalFormatting>
  <conditionalFormatting sqref="T43">
    <cfRule type="expression" dxfId="1321" priority="1219">
      <formula>IF(S43&lt;=0,AND(S43&lt;=0,T43&gt;=1),OR(S43/T43&gt;$AI$2,T43/S43&gt;$AI$2))</formula>
    </cfRule>
  </conditionalFormatting>
  <conditionalFormatting sqref="T44">
    <cfRule type="expression" dxfId="1320" priority="1218">
      <formula>IF(S44&lt;=0,AND(S44&lt;=0,T44&gt;=1),OR(S44/T44&gt;$AI$2,T44/S44&gt;$AI$2))</formula>
    </cfRule>
  </conditionalFormatting>
  <conditionalFormatting sqref="T45">
    <cfRule type="expression" dxfId="1319" priority="1217">
      <formula>IF(S45&lt;=0,AND(S45&lt;=0,T45&gt;=1),OR(S45/T45&gt;$AI$2,T45/S45&gt;$AI$2))</formula>
    </cfRule>
  </conditionalFormatting>
  <conditionalFormatting sqref="T46">
    <cfRule type="expression" dxfId="1318" priority="1216">
      <formula>IF(S46&lt;=0,AND(S46&lt;=0,T46&gt;=1),OR(S46/T46&gt;$AI$2,T46/S46&gt;$AI$2))</formula>
    </cfRule>
  </conditionalFormatting>
  <conditionalFormatting sqref="T47">
    <cfRule type="expression" dxfId="1317" priority="1215">
      <formula>IF(S47&lt;=0,AND(S47&lt;=0,T47&gt;=1),OR(S47/T47&gt;$AI$2,T47/S47&gt;$AI$2))</formula>
    </cfRule>
  </conditionalFormatting>
  <conditionalFormatting sqref="T48">
    <cfRule type="expression" dxfId="1316" priority="1214">
      <formula>IF(S48&lt;=0,AND(S48&lt;=0,T48&gt;=1),OR(S48/T48&gt;$AI$2,T48/S48&gt;$AI$2))</formula>
    </cfRule>
  </conditionalFormatting>
  <conditionalFormatting sqref="T49">
    <cfRule type="expression" dxfId="1315" priority="1213">
      <formula>IF(S49&lt;=0,AND(S49&lt;=0,T49&gt;=1),OR(S49/T49&gt;$AI$2,T49/S49&gt;$AI$2))</formula>
    </cfRule>
  </conditionalFormatting>
  <conditionalFormatting sqref="T50">
    <cfRule type="expression" dxfId="1314" priority="1212">
      <formula>IF(S50&lt;=0,AND(S50&lt;=0,T50&gt;=1),OR(S50/T50&gt;$AI$2,T50/S50&gt;$AI$2))</formula>
    </cfRule>
  </conditionalFormatting>
  <conditionalFormatting sqref="T51">
    <cfRule type="expression" dxfId="1313" priority="1211">
      <formula>IF(S51&lt;=0,AND(S51&lt;=0,T51&gt;=1),OR(S51/T51&gt;$AI$2,T51/S51&gt;$AI$2))</formula>
    </cfRule>
  </conditionalFormatting>
  <conditionalFormatting sqref="T52">
    <cfRule type="expression" dxfId="1312" priority="1210">
      <formula>IF(S52&lt;=0,AND(S52&lt;=0,T52&gt;=1),OR(S52/T52&gt;$AI$2,T52/S52&gt;$AI$2))</formula>
    </cfRule>
  </conditionalFormatting>
  <conditionalFormatting sqref="T53">
    <cfRule type="expression" dxfId="1311" priority="1209">
      <formula>IF(S53&lt;=0,AND(S53&lt;=0,T53&gt;=1),OR(S53/T53&gt;$AI$2,T53/S53&gt;$AI$2))</formula>
    </cfRule>
  </conditionalFormatting>
  <conditionalFormatting sqref="T54">
    <cfRule type="expression" dxfId="1310" priority="1208">
      <formula>IF(S54&lt;=0,AND(S54&lt;=0,T54&gt;=1),OR(S54/T54&gt;$AI$2,T54/S54&gt;$AI$2))</formula>
    </cfRule>
  </conditionalFormatting>
  <conditionalFormatting sqref="T55">
    <cfRule type="expression" dxfId="1309" priority="1207">
      <formula>IF(S55&lt;=0,AND(S55&lt;=0,T55&gt;=1),OR(S55/T55&gt;$AI$2,T55/S55&gt;$AI$2))</formula>
    </cfRule>
  </conditionalFormatting>
  <conditionalFormatting sqref="T56">
    <cfRule type="expression" dxfId="1308" priority="1206">
      <formula>IF(S56&lt;=0,AND(S56&lt;=0,T56&gt;=1),OR(S56/T56&gt;$AI$2,T56/S56&gt;$AI$2))</formula>
    </cfRule>
  </conditionalFormatting>
  <conditionalFormatting sqref="T57">
    <cfRule type="expression" dxfId="1307" priority="1205">
      <formula>IF(S57&lt;=0,AND(S57&lt;=0,T57&gt;=1),OR(S57/T57&gt;$AI$2,T57/S57&gt;$AI$2))</formula>
    </cfRule>
  </conditionalFormatting>
  <conditionalFormatting sqref="T58">
    <cfRule type="expression" dxfId="1306" priority="1204">
      <formula>IF(S58&lt;=0,AND(S58&lt;=0,T58&gt;=1),OR(S58/T58&gt;$AI$2,T58/S58&gt;$AI$2))</formula>
    </cfRule>
  </conditionalFormatting>
  <conditionalFormatting sqref="T59">
    <cfRule type="expression" dxfId="1305" priority="1203">
      <formula>IF(S59&lt;=0,AND(S59&lt;=0,T59&gt;=1),OR(S59/T59&gt;$AI$2,T59/S59&gt;$AI$2))</formula>
    </cfRule>
  </conditionalFormatting>
  <conditionalFormatting sqref="T60">
    <cfRule type="expression" dxfId="1304" priority="1202">
      <formula>IF(S60&lt;=0,AND(S60&lt;=0,T60&gt;=1),OR(S60/T60&gt;$AI$2,T60/S60&gt;$AI$2))</formula>
    </cfRule>
  </conditionalFormatting>
  <conditionalFormatting sqref="T61">
    <cfRule type="expression" dxfId="1303" priority="1201">
      <formula>IF(S61&lt;=0,AND(S61&lt;=0,T61&gt;=1),OR(S61/T61&gt;$AI$2,T61/S61&gt;$AI$2))</formula>
    </cfRule>
  </conditionalFormatting>
  <conditionalFormatting sqref="T62">
    <cfRule type="expression" dxfId="1302" priority="1200">
      <formula>IF(S62&lt;=0,AND(S62&lt;=0,T62&gt;=1),OR(S62/T62&gt;$AI$2,T62/S62&gt;$AI$2))</formula>
    </cfRule>
  </conditionalFormatting>
  <conditionalFormatting sqref="T63">
    <cfRule type="expression" dxfId="1301" priority="1199">
      <formula>IF(S63&lt;=0,AND(S63&lt;=0,T63&gt;=1),OR(S63/T63&gt;$AI$2,T63/S63&gt;$AI$2))</formula>
    </cfRule>
  </conditionalFormatting>
  <conditionalFormatting sqref="T64">
    <cfRule type="expression" dxfId="1300" priority="1198">
      <formula>IF(S64&lt;=0,AND(S64&lt;=0,T64&gt;=1),OR(S64/T64&gt;$AI$2,T64/S64&gt;$AI$2))</formula>
    </cfRule>
  </conditionalFormatting>
  <conditionalFormatting sqref="T65">
    <cfRule type="expression" dxfId="1299" priority="1197">
      <formula>IF(S65&lt;=0,AND(S65&lt;=0,T65&gt;=1),OR(S65/T65&gt;$AI$2,T65/S65&gt;$AI$2))</formula>
    </cfRule>
  </conditionalFormatting>
  <conditionalFormatting sqref="T66">
    <cfRule type="expression" dxfId="1298" priority="1196">
      <formula>IF(S66&lt;=0,AND(S66&lt;=0,T66&gt;=1),OR(S66/T66&gt;$AI$2,T66/S66&gt;$AI$2))</formula>
    </cfRule>
  </conditionalFormatting>
  <conditionalFormatting sqref="T67">
    <cfRule type="expression" dxfId="1297" priority="1195">
      <formula>IF(S67&lt;=0,AND(S67&lt;=0,T67&gt;=1),OR(S67/T67&gt;$AI$2,T67/S67&gt;$AI$2))</formula>
    </cfRule>
  </conditionalFormatting>
  <conditionalFormatting sqref="T68">
    <cfRule type="expression" dxfId="1296" priority="1194">
      <formula>IF(S68&lt;=0,AND(S68&lt;=0,T68&gt;=1),OR(S68/T68&gt;$AI$2,T68/S68&gt;$AI$2))</formula>
    </cfRule>
  </conditionalFormatting>
  <conditionalFormatting sqref="T69">
    <cfRule type="expression" dxfId="1295" priority="1193">
      <formula>IF(S69&lt;=0,AND(S69&lt;=0,T69&gt;=1),OR(S69/T69&gt;$AI$2,T69/S69&gt;$AI$2))</formula>
    </cfRule>
  </conditionalFormatting>
  <conditionalFormatting sqref="T70">
    <cfRule type="expression" dxfId="1294" priority="1192">
      <formula>IF(S70&lt;=0,AND(S70&lt;=0,T70&gt;=1),OR(S70/T70&gt;$AI$2,T70/S70&gt;$AI$2))</formula>
    </cfRule>
  </conditionalFormatting>
  <conditionalFormatting sqref="T71">
    <cfRule type="expression" dxfId="1293" priority="1191">
      <formula>IF(S71&lt;=0,AND(S71&lt;=0,T71&gt;=1),OR(S71/T71&gt;$AI$2,T71/S71&gt;$AI$2))</formula>
    </cfRule>
  </conditionalFormatting>
  <conditionalFormatting sqref="T72">
    <cfRule type="expression" dxfId="1292" priority="1190">
      <formula>IF(S72&lt;=0,AND(S72&lt;=0,T72&gt;=1),OR(S72/T72&gt;$AI$2,T72/S72&gt;$AI$2))</formula>
    </cfRule>
  </conditionalFormatting>
  <conditionalFormatting sqref="T73">
    <cfRule type="expression" dxfId="1291" priority="1189">
      <formula>IF(S73&lt;=0,AND(S73&lt;=0,T73&gt;=1),OR(S73/T73&gt;$AI$2,T73/S73&gt;$AI$2))</formula>
    </cfRule>
  </conditionalFormatting>
  <conditionalFormatting sqref="T74">
    <cfRule type="expression" dxfId="1290" priority="1188">
      <formula>IF(S74&lt;=0,AND(S74&lt;=0,T74&gt;=1),OR(S74/T74&gt;$AI$2,T74/S74&gt;$AI$2))</formula>
    </cfRule>
  </conditionalFormatting>
  <conditionalFormatting sqref="T75">
    <cfRule type="expression" dxfId="1289" priority="1187">
      <formula>IF(S75&lt;=0,AND(S75&lt;=0,T75&gt;=1),OR(S75/T75&gt;$AI$2,T75/S75&gt;$AI$2))</formula>
    </cfRule>
  </conditionalFormatting>
  <conditionalFormatting sqref="T76">
    <cfRule type="expression" dxfId="1288" priority="1186">
      <formula>IF(S76&lt;=0,AND(S76&lt;=0,T76&gt;=1),OR(S76/T76&gt;$AI$2,T76/S76&gt;$AI$2))</formula>
    </cfRule>
  </conditionalFormatting>
  <conditionalFormatting sqref="T77">
    <cfRule type="expression" dxfId="1287" priority="1185">
      <formula>IF(S77&lt;=0,AND(S77&lt;=0,T77&gt;=1),OR(S77/T77&gt;$AI$2,T77/S77&gt;$AI$2))</formula>
    </cfRule>
  </conditionalFormatting>
  <conditionalFormatting sqref="T78">
    <cfRule type="expression" dxfId="1286" priority="1184">
      <formula>IF(S78&lt;=0,AND(S78&lt;=0,T78&gt;=1),OR(S78/T78&gt;$AI$2,T78/S78&gt;$AI$2))</formula>
    </cfRule>
  </conditionalFormatting>
  <conditionalFormatting sqref="T79">
    <cfRule type="expression" dxfId="1285" priority="1183">
      <formula>IF(S79&lt;=0,AND(S79&lt;=0,T79&gt;=1),OR(S79/T79&gt;$AI$2,T79/S79&gt;$AI$2))</formula>
    </cfRule>
  </conditionalFormatting>
  <conditionalFormatting sqref="T80">
    <cfRule type="expression" dxfId="1284" priority="1182">
      <formula>IF(S80&lt;=0,AND(S80&lt;=0,T80&gt;=1),OR(S80/T80&gt;$AI$2,T80/S80&gt;$AI$2))</formula>
    </cfRule>
  </conditionalFormatting>
  <conditionalFormatting sqref="T81">
    <cfRule type="expression" dxfId="1283" priority="1181">
      <formula>IF(S81&lt;=0,AND(S81&lt;=0,T81&gt;=1),OR(S81/T81&gt;$AI$2,T81/S81&gt;$AI$2))</formula>
    </cfRule>
  </conditionalFormatting>
  <conditionalFormatting sqref="T82">
    <cfRule type="expression" dxfId="1282" priority="1180">
      <formula>IF(S82&lt;=0,AND(S82&lt;=0,T82&gt;=1),OR(S82/T82&gt;$AI$2,T82/S82&gt;$AI$2))</formula>
    </cfRule>
  </conditionalFormatting>
  <conditionalFormatting sqref="T83">
    <cfRule type="expression" dxfId="1281" priority="1179">
      <formula>IF(S83&lt;=0,AND(S83&lt;=0,T83&gt;=1),OR(S83/T83&gt;$AI$2,T83/S83&gt;$AI$2))</formula>
    </cfRule>
  </conditionalFormatting>
  <conditionalFormatting sqref="T84">
    <cfRule type="expression" dxfId="1280" priority="1178">
      <formula>IF(S84&lt;=0,AND(S84&lt;=0,T84&gt;=1),OR(S84/T84&gt;$AI$2,T84/S84&gt;$AI$2))</formula>
    </cfRule>
  </conditionalFormatting>
  <conditionalFormatting sqref="T85">
    <cfRule type="expression" dxfId="1279" priority="1177">
      <formula>IF(S85&lt;=0,AND(S85&lt;=0,T85&gt;=1),OR(S85/T85&gt;$AI$2,T85/S85&gt;$AI$2))</formula>
    </cfRule>
  </conditionalFormatting>
  <conditionalFormatting sqref="T86">
    <cfRule type="expression" dxfId="1278" priority="1176">
      <formula>IF(S86&lt;=0,AND(S86&lt;=0,T86&gt;=1),OR(S86/T86&gt;$AI$2,T86/S86&gt;$AI$2))</formula>
    </cfRule>
  </conditionalFormatting>
  <conditionalFormatting sqref="T87">
    <cfRule type="expression" dxfId="1277" priority="1175">
      <formula>IF(S87&lt;=0,AND(S87&lt;=0,T87&gt;=1),OR(S87/T87&gt;$AI$2,T87/S87&gt;$AI$2))</formula>
    </cfRule>
  </conditionalFormatting>
  <conditionalFormatting sqref="T88">
    <cfRule type="expression" dxfId="1276" priority="1174">
      <formula>IF(S88&lt;=0,AND(S88&lt;=0,T88&gt;=1),OR(S88/T88&gt;$AI$2,T88/S88&gt;$AI$2))</formula>
    </cfRule>
  </conditionalFormatting>
  <conditionalFormatting sqref="T89">
    <cfRule type="expression" dxfId="1275" priority="1173">
      <formula>IF(S89&lt;=0,AND(S89&lt;=0,T89&gt;=1),OR(S89/T89&gt;$AI$2,T89/S89&gt;$AI$2))</formula>
    </cfRule>
  </conditionalFormatting>
  <conditionalFormatting sqref="T90">
    <cfRule type="expression" dxfId="1274" priority="1172">
      <formula>IF(S90&lt;=0,AND(S90&lt;=0,T90&gt;=1),OR(S90/T90&gt;$AI$2,T90/S90&gt;$AI$2))</formula>
    </cfRule>
  </conditionalFormatting>
  <conditionalFormatting sqref="T91">
    <cfRule type="expression" dxfId="1273" priority="1171">
      <formula>IF(S91&lt;=0,AND(S91&lt;=0,T91&gt;=1),OR(S91/T91&gt;$AI$2,T91/S91&gt;$AI$2))</formula>
    </cfRule>
  </conditionalFormatting>
  <conditionalFormatting sqref="T92">
    <cfRule type="expression" dxfId="1272" priority="1170">
      <formula>IF(S92&lt;=0,AND(S92&lt;=0,T92&gt;=1),OR(S92/T92&gt;$AI$2,T92/S92&gt;$AI$2))</formula>
    </cfRule>
  </conditionalFormatting>
  <conditionalFormatting sqref="T93">
    <cfRule type="expression" dxfId="1271" priority="1169">
      <formula>IF(S93&lt;=0,AND(S93&lt;=0,T93&gt;=1),OR(S93/T93&gt;$AI$2,T93/S93&gt;$AI$2))</formula>
    </cfRule>
  </conditionalFormatting>
  <conditionalFormatting sqref="T94">
    <cfRule type="expression" dxfId="1270" priority="1168">
      <formula>IF(S94&lt;=0,AND(S94&lt;=0,T94&gt;=1),OR(S94/T94&gt;$AI$2,T94/S94&gt;$AI$2))</formula>
    </cfRule>
  </conditionalFormatting>
  <conditionalFormatting sqref="T95">
    <cfRule type="expression" dxfId="1269" priority="1167">
      <formula>IF(S95&lt;=0,AND(S95&lt;=0,T95&gt;=1),OR(S95/T95&gt;$AI$2,T95/S95&gt;$AI$2))</formula>
    </cfRule>
  </conditionalFormatting>
  <conditionalFormatting sqref="T96">
    <cfRule type="expression" dxfId="1268" priority="1166">
      <formula>IF(S96&lt;=0,AND(S96&lt;=0,T96&gt;=1),OR(S96/T96&gt;$AI$2,T96/S96&gt;$AI$2))</formula>
    </cfRule>
  </conditionalFormatting>
  <conditionalFormatting sqref="T97">
    <cfRule type="expression" dxfId="1267" priority="1165">
      <formula>IF(S97&lt;=0,AND(S97&lt;=0,T97&gt;=1),OR(S97/T97&gt;$AI$2,T97/S97&gt;$AI$2))</formula>
    </cfRule>
  </conditionalFormatting>
  <conditionalFormatting sqref="T98">
    <cfRule type="expression" dxfId="1266" priority="1164">
      <formula>IF(S98&lt;=0,AND(S98&lt;=0,T98&gt;=1),OR(S98/T98&gt;$AI$2,T98/S98&gt;$AI$2))</formula>
    </cfRule>
  </conditionalFormatting>
  <conditionalFormatting sqref="T99">
    <cfRule type="expression" dxfId="1265" priority="1163">
      <formula>IF(S99&lt;=0,AND(S99&lt;=0,T99&gt;=1),OR(S99/T99&gt;$AI$2,T99/S99&gt;$AI$2))</formula>
    </cfRule>
  </conditionalFormatting>
  <conditionalFormatting sqref="T100">
    <cfRule type="expression" dxfId="1264" priority="1162">
      <formula>IF(S100&lt;=0,AND(S100&lt;=0,T100&gt;=1),OR(S100/T100&gt;$AI$2,T100/S100&gt;$AI$2))</formula>
    </cfRule>
  </conditionalFormatting>
  <conditionalFormatting sqref="T101">
    <cfRule type="expression" dxfId="1263" priority="1161">
      <formula>IF(S101&lt;=0,AND(S101&lt;=0,T101&gt;=1),OR(S101/T101&gt;$AI$2,T101/S101&gt;$AI$2))</formula>
    </cfRule>
  </conditionalFormatting>
  <conditionalFormatting sqref="T102">
    <cfRule type="expression" dxfId="1262" priority="1160">
      <formula>IF(S102&lt;=0,AND(S102&lt;=0,T102&gt;=1),OR(S102/T102&gt;$AI$2,T102/S102&gt;$AI$2))</formula>
    </cfRule>
  </conditionalFormatting>
  <conditionalFormatting sqref="T103">
    <cfRule type="expression" dxfId="1261" priority="1159">
      <formula>IF(S103&lt;=0,AND(S103&lt;=0,T103&gt;=1),OR(S103/T103&gt;$AI$2,T103/S103&gt;$AI$2))</formula>
    </cfRule>
  </conditionalFormatting>
  <conditionalFormatting sqref="T104">
    <cfRule type="expression" dxfId="1260" priority="1158">
      <formula>IF(S104&lt;=0,AND(S104&lt;=0,T104&gt;=1),OR(S104/T104&gt;$AI$2,T104/S104&gt;$AI$2))</formula>
    </cfRule>
  </conditionalFormatting>
  <conditionalFormatting sqref="T105">
    <cfRule type="expression" dxfId="1259" priority="1157">
      <formula>IF(S105&lt;=0,AND(S105&lt;=0,T105&gt;=1),OR(S105/T105&gt;$AI$2,T105/S105&gt;$AI$2))</formula>
    </cfRule>
  </conditionalFormatting>
  <conditionalFormatting sqref="T106">
    <cfRule type="expression" dxfId="1258" priority="1156">
      <formula>IF(S106&lt;=0,AND(S106&lt;=0,T106&gt;=1),OR(S106/T106&gt;$AI$2,T106/S106&gt;$AI$2))</formula>
    </cfRule>
  </conditionalFormatting>
  <conditionalFormatting sqref="T107">
    <cfRule type="expression" dxfId="1257" priority="1155">
      <formula>IF(S107&lt;=0,AND(S107&lt;=0,T107&gt;=1),OR(S107/T107&gt;$AI$2,T107/S107&gt;$AI$2))</formula>
    </cfRule>
  </conditionalFormatting>
  <conditionalFormatting sqref="T108">
    <cfRule type="expression" dxfId="1256" priority="1154">
      <formula>IF(S108&lt;=0,AND(S108&lt;=0,T108&gt;=1),OR(S108/T108&gt;$AI$2,T108/S108&gt;$AI$2))</formula>
    </cfRule>
  </conditionalFormatting>
  <conditionalFormatting sqref="T109">
    <cfRule type="expression" dxfId="1255" priority="1153">
      <formula>IF(S109&lt;=0,AND(S109&lt;=0,T109&gt;=1),OR(S109/T109&gt;$AI$2,T109/S109&gt;$AI$2))</formula>
    </cfRule>
  </conditionalFormatting>
  <conditionalFormatting sqref="T110">
    <cfRule type="expression" dxfId="1254" priority="1152">
      <formula>IF(S110&lt;=0,AND(S110&lt;=0,T110&gt;=1),OR(S110/T110&gt;$AI$2,T110/S110&gt;$AI$2))</formula>
    </cfRule>
  </conditionalFormatting>
  <conditionalFormatting sqref="T111">
    <cfRule type="expression" dxfId="1253" priority="1151">
      <formula>IF(S111&lt;=0,AND(S111&lt;=0,T111&gt;=1),OR(S111/T111&gt;$AI$2,T111/S111&gt;$AI$2))</formula>
    </cfRule>
  </conditionalFormatting>
  <conditionalFormatting sqref="T112">
    <cfRule type="expression" dxfId="1252" priority="1150">
      <formula>IF(S112&lt;=0,AND(S112&lt;=0,T112&gt;=1),OR(S112/T112&gt;$AI$2,T112/S112&gt;$AI$2))</formula>
    </cfRule>
  </conditionalFormatting>
  <conditionalFormatting sqref="T113">
    <cfRule type="expression" dxfId="1251" priority="1149">
      <formula>IF(S113&lt;=0,AND(S113&lt;=0,T113&gt;=1),OR(S113/T113&gt;$AI$2,T113/S113&gt;$AI$2))</formula>
    </cfRule>
  </conditionalFormatting>
  <conditionalFormatting sqref="T114">
    <cfRule type="expression" dxfId="1250" priority="1148">
      <formula>IF(S114&lt;=0,AND(S114&lt;=0,T114&gt;=1),OR(S114/T114&gt;$AI$2,T114/S114&gt;$AI$2))</formula>
    </cfRule>
  </conditionalFormatting>
  <conditionalFormatting sqref="T115">
    <cfRule type="expression" dxfId="1249" priority="1147">
      <formula>IF(S115&lt;=0,AND(S115&lt;=0,T115&gt;=1),OR(S115/T115&gt;$AI$2,T115/S115&gt;$AI$2))</formula>
    </cfRule>
  </conditionalFormatting>
  <conditionalFormatting sqref="T116">
    <cfRule type="expression" dxfId="1248" priority="1146">
      <formula>IF(S116&lt;=0,AND(S116&lt;=0,T116&gt;=1),OR(S116/T116&gt;$AI$2,T116/S116&gt;$AI$2))</formula>
    </cfRule>
  </conditionalFormatting>
  <conditionalFormatting sqref="T117">
    <cfRule type="expression" dxfId="1247" priority="1145">
      <formula>IF(S117&lt;=0,AND(S117&lt;=0,T117&gt;=1),OR(S117/T117&gt;$AI$2,T117/S117&gt;$AI$2))</formula>
    </cfRule>
  </conditionalFormatting>
  <conditionalFormatting sqref="T118">
    <cfRule type="expression" dxfId="1246" priority="1144">
      <formula>IF(S118&lt;=0,AND(S118&lt;=0,T118&gt;=1),OR(S118/T118&gt;$AI$2,T118/S118&gt;$AI$2))</formula>
    </cfRule>
  </conditionalFormatting>
  <conditionalFormatting sqref="T119">
    <cfRule type="expression" dxfId="1245" priority="1143">
      <formula>IF(S119&lt;=0,AND(S119&lt;=0,T119&gt;=1),OR(S119/T119&gt;$AI$2,T119/S119&gt;$AI$2))</formula>
    </cfRule>
  </conditionalFormatting>
  <conditionalFormatting sqref="T120">
    <cfRule type="expression" dxfId="1244" priority="1142">
      <formula>IF(S120&lt;=0,AND(S120&lt;=0,T120&gt;=1),OR(S120/T120&gt;$AI$2,T120/S120&gt;$AI$2))</formula>
    </cfRule>
  </conditionalFormatting>
  <conditionalFormatting sqref="T121">
    <cfRule type="expression" dxfId="1243" priority="1141">
      <formula>IF(S121&lt;=0,AND(S121&lt;=0,T121&gt;=1),OR(S121/T121&gt;$AI$2,T121/S121&gt;$AI$2))</formula>
    </cfRule>
  </conditionalFormatting>
  <conditionalFormatting sqref="T122">
    <cfRule type="expression" dxfId="1242" priority="1140">
      <formula>IF(S122&lt;=0,AND(S122&lt;=0,T122&gt;=1),OR(S122/T122&gt;$AI$2,T122/S122&gt;$AI$2))</formula>
    </cfRule>
  </conditionalFormatting>
  <conditionalFormatting sqref="T123">
    <cfRule type="expression" dxfId="1241" priority="1139">
      <formula>IF(S123&lt;=0,AND(S123&lt;=0,T123&gt;=1),OR(S123/T123&gt;$AI$2,T123/S123&gt;$AI$2))</formula>
    </cfRule>
  </conditionalFormatting>
  <conditionalFormatting sqref="T124">
    <cfRule type="expression" dxfId="1240" priority="1138">
      <formula>IF(S124&lt;=0,AND(S124&lt;=0,T124&gt;=1),OR(S124/T124&gt;$AI$2,T124/S124&gt;$AI$2))</formula>
    </cfRule>
  </conditionalFormatting>
  <conditionalFormatting sqref="T125">
    <cfRule type="expression" dxfId="1239" priority="1137">
      <formula>IF(S125&lt;=0,AND(S125&lt;=0,T125&gt;=1),OR(S125/T125&gt;$AI$2,T125/S125&gt;$AI$2))</formula>
    </cfRule>
  </conditionalFormatting>
  <conditionalFormatting sqref="T126 T148">
    <cfRule type="expression" dxfId="1238" priority="1136">
      <formula>IF(S126&lt;=0,AND(S126&lt;=0,T126&gt;=1),OR(S126/T126&gt;$AI$2,T126/S126&gt;$AI$2))</formula>
    </cfRule>
  </conditionalFormatting>
  <conditionalFormatting sqref="T151">
    <cfRule type="expression" dxfId="1237" priority="1135">
      <formula>IF(S151&lt;=0,AND(S151&lt;=0,T151&gt;=1),OR(S151/T151&gt;$AI$2,T151/S151&gt;$AI$2))</formula>
    </cfRule>
  </conditionalFormatting>
  <conditionalFormatting sqref="T152">
    <cfRule type="expression" dxfId="1236" priority="1134">
      <formula>IF(S152&lt;=0,AND(S152&lt;=0,T152&gt;=1),OR(S152/T152&gt;$AI$2,T152/S152&gt;$AI$2))</formula>
    </cfRule>
  </conditionalFormatting>
  <conditionalFormatting sqref="T153">
    <cfRule type="expression" dxfId="1235" priority="1133">
      <formula>IF(S153&lt;=0,AND(S153&lt;=0,T153&gt;=1),OR(S153/T153&gt;$AI$2,T153/S153&gt;$AI$2))</formula>
    </cfRule>
  </conditionalFormatting>
  <conditionalFormatting sqref="T154">
    <cfRule type="expression" dxfId="1234" priority="1132">
      <formula>IF(S154&lt;=0,AND(S154&lt;=0,T154&gt;=1),OR(S154/T154&gt;$AI$2,T154/S154&gt;$AI$2))</formula>
    </cfRule>
  </conditionalFormatting>
  <conditionalFormatting sqref="T155">
    <cfRule type="expression" dxfId="1233" priority="1131">
      <formula>IF(S155&lt;=0,AND(S155&lt;=0,T155&gt;=1),OR(S155/T155&gt;$AI$2,T155/S155&gt;$AI$2))</formula>
    </cfRule>
  </conditionalFormatting>
  <conditionalFormatting sqref="T156">
    <cfRule type="expression" dxfId="1232" priority="1130">
      <formula>IF(S156&lt;=0,AND(S156&lt;=0,T156&gt;=1),OR(S156/T156&gt;$AI$2,T156/S156&gt;$AI$2))</formula>
    </cfRule>
  </conditionalFormatting>
  <conditionalFormatting sqref="T157">
    <cfRule type="expression" dxfId="1231" priority="1129">
      <formula>IF(S157&lt;=0,AND(S157&lt;=0,T157&gt;=1),OR(S157/T157&gt;$AI$2,T157/S157&gt;$AI$2))</formula>
    </cfRule>
  </conditionalFormatting>
  <conditionalFormatting sqref="T158">
    <cfRule type="expression" dxfId="1230" priority="1128">
      <formula>IF(S158&lt;=0,AND(S158&lt;=0,T158&gt;=1),OR(S158/T158&gt;$AI$2,T158/S158&gt;$AI$2))</formula>
    </cfRule>
  </conditionalFormatting>
  <conditionalFormatting sqref="T159">
    <cfRule type="expression" dxfId="1229" priority="1127">
      <formula>IF(S159&lt;=0,AND(S159&lt;=0,T159&gt;=1),OR(S159/T159&gt;$AI$2,T159/S159&gt;$AI$2))</formula>
    </cfRule>
  </conditionalFormatting>
  <conditionalFormatting sqref="T160">
    <cfRule type="expression" dxfId="1228" priority="1126">
      <formula>IF(S160&lt;=0,AND(S160&lt;=0,T160&gt;=1),OR(S160/T160&gt;$AI$2,T160/S160&gt;$AI$2))</formula>
    </cfRule>
  </conditionalFormatting>
  <conditionalFormatting sqref="T161">
    <cfRule type="expression" dxfId="1227" priority="1125">
      <formula>IF(S161&lt;=0,AND(S161&lt;=0,T161&gt;=1),OR(S161/T161&gt;$AI$2,T161/S161&gt;$AI$2))</formula>
    </cfRule>
  </conditionalFormatting>
  <conditionalFormatting sqref="T162">
    <cfRule type="expression" dxfId="1226" priority="1124">
      <formula>IF(S162&lt;=0,AND(S162&lt;=0,T162&gt;=1),OR(S162/T162&gt;$AI$2,T162/S162&gt;$AI$2))</formula>
    </cfRule>
  </conditionalFormatting>
  <conditionalFormatting sqref="T163">
    <cfRule type="expression" dxfId="1225" priority="1123">
      <formula>IF(S163&lt;=0,AND(S163&lt;=0,T163&gt;=1),OR(S163/T163&gt;$AI$2,T163/S163&gt;$AI$2))</formula>
    </cfRule>
  </conditionalFormatting>
  <conditionalFormatting sqref="T164">
    <cfRule type="expression" dxfId="1224" priority="1122">
      <formula>IF(S164&lt;=0,AND(S164&lt;=0,T164&gt;=1),OR(S164/T164&gt;$AI$2,T164/S164&gt;$AI$2))</formula>
    </cfRule>
  </conditionalFormatting>
  <conditionalFormatting sqref="T165">
    <cfRule type="expression" dxfId="1223" priority="1121">
      <formula>IF(S165&lt;=0,AND(S165&lt;=0,T165&gt;=1),OR(S165/T165&gt;$AI$2,T165/S165&gt;$AI$2))</formula>
    </cfRule>
  </conditionalFormatting>
  <conditionalFormatting sqref="T166">
    <cfRule type="expression" dxfId="1222" priority="1120">
      <formula>IF(S166&lt;=0,AND(S166&lt;=0,T166&gt;=1),OR(S166/T166&gt;$AI$2,T166/S166&gt;$AI$2))</formula>
    </cfRule>
  </conditionalFormatting>
  <conditionalFormatting sqref="T167">
    <cfRule type="expression" dxfId="1221" priority="1119">
      <formula>IF(S167&lt;=0,AND(S167&lt;=0,T167&gt;=1),OR(S167/T167&gt;$AI$2,T167/S167&gt;$AI$2))</formula>
    </cfRule>
  </conditionalFormatting>
  <conditionalFormatting sqref="T168">
    <cfRule type="expression" dxfId="1220" priority="1118">
      <formula>IF(S168&lt;=0,AND(S168&lt;=0,T168&gt;=1),OR(S168/T168&gt;$AI$2,T168/S168&gt;$AI$2))</formula>
    </cfRule>
  </conditionalFormatting>
  <conditionalFormatting sqref="T169">
    <cfRule type="expression" dxfId="1219" priority="1117">
      <formula>IF(S169&lt;=0,AND(S169&lt;=0,T169&gt;=1),OR(S169/T169&gt;$AI$2,T169/S169&gt;$AI$2))</formula>
    </cfRule>
  </conditionalFormatting>
  <conditionalFormatting sqref="T170">
    <cfRule type="expression" dxfId="1218" priority="1116">
      <formula>IF(S170&lt;=0,AND(S170&lt;=0,T170&gt;=1),OR(S170/T170&gt;$AI$2,T170/S170&gt;$AI$2))</formula>
    </cfRule>
  </conditionalFormatting>
  <conditionalFormatting sqref="T171">
    <cfRule type="expression" dxfId="1217" priority="1115">
      <formula>IF(S171&lt;=0,AND(S171&lt;=0,T171&gt;=1),OR(S171/T171&gt;$AI$2,T171/S171&gt;$AI$2))</formula>
    </cfRule>
  </conditionalFormatting>
  <conditionalFormatting sqref="T172">
    <cfRule type="expression" dxfId="1216" priority="1114">
      <formula>IF(S172&lt;=0,AND(S172&lt;=0,T172&gt;=1),OR(S172/T172&gt;$AI$2,T172/S172&gt;$AI$2))</formula>
    </cfRule>
  </conditionalFormatting>
  <conditionalFormatting sqref="T173">
    <cfRule type="expression" dxfId="1215" priority="1113">
      <formula>IF(S173&lt;=0,AND(S173&lt;=0,T173&gt;=1),OR(S173/T173&gt;$AI$2,T173/S173&gt;$AI$2))</formula>
    </cfRule>
  </conditionalFormatting>
  <conditionalFormatting sqref="T174">
    <cfRule type="expression" dxfId="1214" priority="1112">
      <formula>IF(S174&lt;=0,AND(S174&lt;=0,T174&gt;=1),OR(S174/T174&gt;$AI$2,T174/S174&gt;$AI$2))</formula>
    </cfRule>
  </conditionalFormatting>
  <conditionalFormatting sqref="T175">
    <cfRule type="expression" dxfId="1213" priority="1111">
      <formula>IF(S175&lt;=0,AND(S175&lt;=0,T175&gt;=1),OR(S175/T175&gt;$AI$2,T175/S175&gt;$AI$2))</formula>
    </cfRule>
  </conditionalFormatting>
  <conditionalFormatting sqref="T176">
    <cfRule type="expression" dxfId="1212" priority="1110">
      <formula>IF(S176&lt;=0,AND(S176&lt;=0,T176&gt;=1),OR(S176/T176&gt;$AI$2,T176/S176&gt;$AI$2))</formula>
    </cfRule>
  </conditionalFormatting>
  <conditionalFormatting sqref="T177">
    <cfRule type="expression" dxfId="1211" priority="1109">
      <formula>IF(S177&lt;=0,AND(S177&lt;=0,T177&gt;=1),OR(S177/T177&gt;$AI$2,T177/S177&gt;$AI$2))</formula>
    </cfRule>
  </conditionalFormatting>
  <conditionalFormatting sqref="T178">
    <cfRule type="expression" dxfId="1210" priority="1108">
      <formula>IF(S178&lt;=0,AND(S178&lt;=0,T178&gt;=1),OR(S178/T178&gt;$AI$2,T178/S178&gt;$AI$2))</formula>
    </cfRule>
  </conditionalFormatting>
  <conditionalFormatting sqref="T179">
    <cfRule type="expression" dxfId="1209" priority="1107">
      <formula>IF(S179&lt;=0,AND(S179&lt;=0,T179&gt;=1),OR(S179/T179&gt;$AI$2,T179/S179&gt;$AI$2))</formula>
    </cfRule>
  </conditionalFormatting>
  <conditionalFormatting sqref="T180">
    <cfRule type="expression" dxfId="1208" priority="1106">
      <formula>IF(S180&lt;=0,AND(S180&lt;=0,T180&gt;=1),OR(S180/T180&gt;$AI$2,T180/S180&gt;$AI$2))</formula>
    </cfRule>
  </conditionalFormatting>
  <conditionalFormatting sqref="T181">
    <cfRule type="expression" dxfId="1207" priority="1105">
      <formula>IF(S181&lt;=0,AND(S181&lt;=0,T181&gt;=1),OR(S181/T181&gt;$AI$2,T181/S181&gt;$AI$2))</formula>
    </cfRule>
  </conditionalFormatting>
  <conditionalFormatting sqref="T182">
    <cfRule type="expression" dxfId="1206" priority="1104">
      <formula>IF(S182&lt;=0,AND(S182&lt;=0,T182&gt;=1),OR(S182/T182&gt;$AI$2,T182/S182&gt;$AI$2))</formula>
    </cfRule>
  </conditionalFormatting>
  <conditionalFormatting sqref="T183">
    <cfRule type="expression" dxfId="1205" priority="1103">
      <formula>IF(S183&lt;=0,AND(S183&lt;=0,T183&gt;=1),OR(S183/T183&gt;$AI$2,T183/S183&gt;$AI$2))</formula>
    </cfRule>
  </conditionalFormatting>
  <conditionalFormatting sqref="T184">
    <cfRule type="expression" dxfId="1204" priority="1102">
      <formula>IF(S184&lt;=0,AND(S184&lt;=0,T184&gt;=1),OR(S184/T184&gt;$AI$2,T184/S184&gt;$AI$2))</formula>
    </cfRule>
  </conditionalFormatting>
  <conditionalFormatting sqref="T185">
    <cfRule type="expression" dxfId="1203" priority="1101">
      <formula>IF(S185&lt;=0,AND(S185&lt;=0,T185&gt;=1),OR(S185/T185&gt;$AI$2,T185/S185&gt;$AI$2))</formula>
    </cfRule>
  </conditionalFormatting>
  <conditionalFormatting sqref="T186">
    <cfRule type="expression" dxfId="1202" priority="1100">
      <formula>IF(S186&lt;=0,AND(S186&lt;=0,T186&gt;=1),OR(S186/T186&gt;$AI$2,T186/S186&gt;$AI$2))</formula>
    </cfRule>
  </conditionalFormatting>
  <conditionalFormatting sqref="T187">
    <cfRule type="expression" dxfId="1201" priority="1099">
      <formula>IF(S187&lt;=0,AND(S187&lt;=0,T187&gt;=1),OR(S187/T187&gt;$AI$2,T187/S187&gt;$AI$2))</formula>
    </cfRule>
  </conditionalFormatting>
  <conditionalFormatting sqref="T188">
    <cfRule type="expression" dxfId="1200" priority="1098">
      <formula>IF(S188&lt;=0,AND(S188&lt;=0,T188&gt;=1),OR(S188/T188&gt;$AI$2,T188/S188&gt;$AI$2))</formula>
    </cfRule>
  </conditionalFormatting>
  <conditionalFormatting sqref="T189">
    <cfRule type="expression" dxfId="1199" priority="1097">
      <formula>IF(S189&lt;=0,AND(S189&lt;=0,T189&gt;=1),OR(S189/T189&gt;$AI$2,T189/S189&gt;$AI$2))</formula>
    </cfRule>
  </conditionalFormatting>
  <conditionalFormatting sqref="T190">
    <cfRule type="expression" dxfId="1198" priority="1096">
      <formula>IF(S190&lt;=0,AND(S190&lt;=0,T190&gt;=1),OR(S190/T190&gt;$AI$2,T190/S190&gt;$AI$2))</formula>
    </cfRule>
  </conditionalFormatting>
  <conditionalFormatting sqref="T191">
    <cfRule type="expression" dxfId="1197" priority="1095">
      <formula>IF(S191&lt;=0,AND(S191&lt;=0,T191&gt;=1),OR(S191/T191&gt;$AI$2,T191/S191&gt;$AI$2))</formula>
    </cfRule>
  </conditionalFormatting>
  <conditionalFormatting sqref="T192">
    <cfRule type="expression" dxfId="1196" priority="1094">
      <formula>IF(S192&lt;=0,AND(S192&lt;=0,T192&gt;=1),OR(S192/T192&gt;$AI$2,T192/S192&gt;$AI$2))</formula>
    </cfRule>
  </conditionalFormatting>
  <conditionalFormatting sqref="T193">
    <cfRule type="expression" dxfId="1195" priority="1093">
      <formula>IF(S193&lt;=0,AND(S193&lt;=0,T193&gt;=1),OR(S193/T193&gt;$AI$2,T193/S193&gt;$AI$2))</formula>
    </cfRule>
  </conditionalFormatting>
  <conditionalFormatting sqref="T194">
    <cfRule type="expression" dxfId="1194" priority="1092">
      <formula>IF(S194&lt;=0,AND(S194&lt;=0,T194&gt;=1),OR(S194/T194&gt;$AI$2,T194/S194&gt;$AI$2))</formula>
    </cfRule>
  </conditionalFormatting>
  <conditionalFormatting sqref="T195">
    <cfRule type="expression" dxfId="1193" priority="1091">
      <formula>IF(S195&lt;=0,AND(S195&lt;=0,T195&gt;=1),OR(S195/T195&gt;$AI$2,T195/S195&gt;$AI$2))</formula>
    </cfRule>
  </conditionalFormatting>
  <conditionalFormatting sqref="T196">
    <cfRule type="expression" dxfId="1192" priority="1090">
      <formula>IF(S196&lt;=0,AND(S196&lt;=0,T196&gt;=1),OR(S196/T196&gt;$AI$2,T196/S196&gt;$AI$2))</formula>
    </cfRule>
  </conditionalFormatting>
  <conditionalFormatting sqref="T197">
    <cfRule type="expression" dxfId="1191" priority="1089">
      <formula>IF(S197&lt;=0,AND(S197&lt;=0,T197&gt;=1),OR(S197/T197&gt;$AI$2,T197/S197&gt;$AI$2))</formula>
    </cfRule>
  </conditionalFormatting>
  <conditionalFormatting sqref="T198">
    <cfRule type="expression" dxfId="1190" priority="1088">
      <formula>IF(S198&lt;=0,AND(S198&lt;=0,T198&gt;=1),OR(S198/T198&gt;$AI$2,T198/S198&gt;$AI$2))</formula>
    </cfRule>
  </conditionalFormatting>
  <conditionalFormatting sqref="T199">
    <cfRule type="expression" dxfId="1189" priority="1087">
      <formula>IF(S199&lt;=0,AND(S199&lt;=0,T199&gt;=1),OR(S199/T199&gt;$AI$2,T199/S199&gt;$AI$2))</formula>
    </cfRule>
  </conditionalFormatting>
  <conditionalFormatting sqref="T200">
    <cfRule type="expression" dxfId="1188" priority="1086">
      <formula>IF(S200&lt;=0,AND(S200&lt;=0,T200&gt;=1),OR(S200/T200&gt;$AI$2,T200/S200&gt;$AI$2))</formula>
    </cfRule>
  </conditionalFormatting>
  <conditionalFormatting sqref="T201">
    <cfRule type="expression" dxfId="1187" priority="1085">
      <formula>IF(S201&lt;=0,AND(S201&lt;=0,T201&gt;=1),OR(S201/T201&gt;$AI$2,T201/S201&gt;$AI$2))</formula>
    </cfRule>
  </conditionalFormatting>
  <conditionalFormatting sqref="T202">
    <cfRule type="expression" dxfId="1186" priority="1084">
      <formula>IF(S202&lt;=0,AND(S202&lt;=0,T202&gt;=1),OR(S202/T202&gt;$AI$2,T202/S202&gt;$AI$2))</formula>
    </cfRule>
  </conditionalFormatting>
  <conditionalFormatting sqref="T203">
    <cfRule type="expression" dxfId="1185" priority="1083">
      <formula>IF(S203&lt;=0,AND(S203&lt;=0,T203&gt;=1),OR(S203/T203&gt;$AI$2,T203/S203&gt;$AI$2))</formula>
    </cfRule>
  </conditionalFormatting>
  <conditionalFormatting sqref="T204">
    <cfRule type="expression" dxfId="1184" priority="1082">
      <formula>IF(S204&lt;=0,AND(S204&lt;=0,T204&gt;=1),OR(S204/T204&gt;$AI$2,T204/S204&gt;$AI$2))</formula>
    </cfRule>
  </conditionalFormatting>
  <conditionalFormatting sqref="T205">
    <cfRule type="expression" dxfId="1183" priority="1081">
      <formula>IF(S205&lt;=0,AND(S205&lt;=0,T205&gt;=1),OR(S205/T205&gt;$AI$2,T205/S205&gt;$AI$2))</formula>
    </cfRule>
  </conditionalFormatting>
  <conditionalFormatting sqref="T206">
    <cfRule type="expression" dxfId="1182" priority="1080">
      <formula>IF(S206&lt;=0,AND(S206&lt;=0,T206&gt;=1),OR(S206/T206&gt;$AI$2,T206/S206&gt;$AI$2))</formula>
    </cfRule>
  </conditionalFormatting>
  <conditionalFormatting sqref="T207">
    <cfRule type="expression" dxfId="1181" priority="1079">
      <formula>IF(S207&lt;=0,AND(S207&lt;=0,T207&gt;=1),OR(S207/T207&gt;$AI$2,T207/S207&gt;$AI$2))</formula>
    </cfRule>
  </conditionalFormatting>
  <conditionalFormatting sqref="V6">
    <cfRule type="expression" dxfId="1180" priority="1078">
      <formula>IF(U6&lt;=0,AND(U6&lt;=0,V6&gt;=1),OR(U6/V6&gt;$AI$2,V6/U6&gt;$AI$2))</formula>
    </cfRule>
  </conditionalFormatting>
  <conditionalFormatting sqref="V7">
    <cfRule type="expression" dxfId="1179" priority="1077">
      <formula>IF(U7&lt;=0,AND(U7&lt;=0,V7&gt;=1),OR(U7/V7&gt;$AI$2,V7/U7&gt;$AI$2))</formula>
    </cfRule>
  </conditionalFormatting>
  <conditionalFormatting sqref="V8">
    <cfRule type="expression" dxfId="1178" priority="1076">
      <formula>IF(U8&lt;=0,AND(U8&lt;=0,V8&gt;=1),OR(U8/V8&gt;$AI$2,V8/U8&gt;$AI$2))</formula>
    </cfRule>
  </conditionalFormatting>
  <conditionalFormatting sqref="V9">
    <cfRule type="expression" dxfId="1177" priority="1075">
      <formula>IF(U9&lt;=0,AND(U9&lt;=0,V9&gt;=1),OR(U9/V9&gt;$AI$2,V9/U9&gt;$AI$2))</formula>
    </cfRule>
  </conditionalFormatting>
  <conditionalFormatting sqref="V10">
    <cfRule type="expression" dxfId="1176" priority="1074">
      <formula>IF(U10&lt;=0,AND(U10&lt;=0,V10&gt;=1),OR(U10/V10&gt;$AI$2,V10/U10&gt;$AI$2))</formula>
    </cfRule>
  </conditionalFormatting>
  <conditionalFormatting sqref="V11">
    <cfRule type="expression" dxfId="1175" priority="1073">
      <formula>IF(U11&lt;=0,AND(U11&lt;=0,V11&gt;=1),OR(U11/V11&gt;$AI$2,V11/U11&gt;$AI$2))</formula>
    </cfRule>
  </conditionalFormatting>
  <conditionalFormatting sqref="V12">
    <cfRule type="expression" dxfId="1174" priority="1072">
      <formula>IF(U12&lt;=0,AND(U12&lt;=0,V12&gt;=1),OR(U12/V12&gt;$AI$2,V12/U12&gt;$AI$2))</formula>
    </cfRule>
  </conditionalFormatting>
  <conditionalFormatting sqref="V13">
    <cfRule type="expression" dxfId="1173" priority="1071">
      <formula>IF(U13&lt;=0,AND(U13&lt;=0,V13&gt;=1),OR(U13/V13&gt;$AI$2,V13/U13&gt;$AI$2))</formula>
    </cfRule>
  </conditionalFormatting>
  <conditionalFormatting sqref="V14">
    <cfRule type="expression" dxfId="1172" priority="1070">
      <formula>IF(U14&lt;=0,AND(U14&lt;=0,V14&gt;=1),OR(U14/V14&gt;$AI$2,V14/U14&gt;$AI$2))</formula>
    </cfRule>
  </conditionalFormatting>
  <conditionalFormatting sqref="V15">
    <cfRule type="expression" dxfId="1171" priority="1069">
      <formula>IF(U15&lt;=0,AND(U15&lt;=0,V15&gt;=1),OR(U15/V15&gt;$AI$2,V15/U15&gt;$AI$2))</formula>
    </cfRule>
  </conditionalFormatting>
  <conditionalFormatting sqref="V16">
    <cfRule type="expression" dxfId="1170" priority="1068">
      <formula>IF(U16&lt;=0,AND(U16&lt;=0,V16&gt;=1),OR(U16/V16&gt;$AI$2,V16/U16&gt;$AI$2))</formula>
    </cfRule>
  </conditionalFormatting>
  <conditionalFormatting sqref="V17">
    <cfRule type="expression" dxfId="1169" priority="1067">
      <formula>IF(U17&lt;=0,AND(U17&lt;=0,V17&gt;=1),OR(U17/V17&gt;$AI$2,V17/U17&gt;$AI$2))</formula>
    </cfRule>
  </conditionalFormatting>
  <conditionalFormatting sqref="V18">
    <cfRule type="expression" dxfId="1168" priority="1066">
      <formula>IF(U18&lt;=0,AND(U18&lt;=0,V18&gt;=1),OR(U18/V18&gt;$AI$2,V18/U18&gt;$AI$2))</formula>
    </cfRule>
  </conditionalFormatting>
  <conditionalFormatting sqref="V19">
    <cfRule type="expression" dxfId="1167" priority="1065">
      <formula>IF(U19&lt;=0,AND(U19&lt;=0,V19&gt;=1),OR(U19/V19&gt;$AI$2,V19/U19&gt;$AI$2))</formula>
    </cfRule>
  </conditionalFormatting>
  <conditionalFormatting sqref="V20">
    <cfRule type="expression" dxfId="1166" priority="1064">
      <formula>IF(U20&lt;=0,AND(U20&lt;=0,V20&gt;=1),OR(U20/V20&gt;$AI$2,V20/U20&gt;$AI$2))</formula>
    </cfRule>
  </conditionalFormatting>
  <conditionalFormatting sqref="V21">
    <cfRule type="expression" dxfId="1165" priority="1063">
      <formula>IF(U21&lt;=0,AND(U21&lt;=0,V21&gt;=1),OR(U21/V21&gt;$AI$2,V21/U21&gt;$AI$2))</formula>
    </cfRule>
  </conditionalFormatting>
  <conditionalFormatting sqref="V22">
    <cfRule type="expression" dxfId="1164" priority="1062">
      <formula>IF(U22&lt;=0,AND(U22&lt;=0,V22&gt;=1),OR(U22/V22&gt;$AI$2,V22/U22&gt;$AI$2))</formula>
    </cfRule>
  </conditionalFormatting>
  <conditionalFormatting sqref="V23">
    <cfRule type="expression" dxfId="1163" priority="1061">
      <formula>IF(U23&lt;=0,AND(U23&lt;=0,V23&gt;=1),OR(U23/V23&gt;$AI$2,V23/U23&gt;$AI$2))</formula>
    </cfRule>
  </conditionalFormatting>
  <conditionalFormatting sqref="V24">
    <cfRule type="expression" dxfId="1162" priority="1060">
      <formula>IF(U24&lt;=0,AND(U24&lt;=0,V24&gt;=1),OR(U24/V24&gt;$AI$2,V24/U24&gt;$AI$2))</formula>
    </cfRule>
  </conditionalFormatting>
  <conditionalFormatting sqref="V25">
    <cfRule type="expression" dxfId="1161" priority="1059">
      <formula>IF(U25&lt;=0,AND(U25&lt;=0,V25&gt;=1),OR(U25/V25&gt;$AI$2,V25/U25&gt;$AI$2))</formula>
    </cfRule>
  </conditionalFormatting>
  <conditionalFormatting sqref="V26">
    <cfRule type="expression" dxfId="1160" priority="1058">
      <formula>IF(U26&lt;=0,AND(U26&lt;=0,V26&gt;=1),OR(U26/V26&gt;$AI$2,V26/U26&gt;$AI$2))</formula>
    </cfRule>
  </conditionalFormatting>
  <conditionalFormatting sqref="V27">
    <cfRule type="expression" dxfId="1159" priority="1057">
      <formula>IF(U27&lt;=0,AND(U27&lt;=0,V27&gt;=1),OR(U27/V27&gt;$AI$2,V27/U27&gt;$AI$2))</formula>
    </cfRule>
  </conditionalFormatting>
  <conditionalFormatting sqref="V28">
    <cfRule type="expression" dxfId="1158" priority="1056">
      <formula>IF(U28&lt;=0,AND(U28&lt;=0,V28&gt;=1),OR(U28/V28&gt;$AI$2,V28/U28&gt;$AI$2))</formula>
    </cfRule>
  </conditionalFormatting>
  <conditionalFormatting sqref="V29">
    <cfRule type="expression" dxfId="1157" priority="1055">
      <formula>IF(U29&lt;=0,AND(U29&lt;=0,V29&gt;=1),OR(U29/V29&gt;$AI$2,V29/U29&gt;$AI$2))</formula>
    </cfRule>
  </conditionalFormatting>
  <conditionalFormatting sqref="V30">
    <cfRule type="expression" dxfId="1156" priority="1054">
      <formula>IF(U30&lt;=0,AND(U30&lt;=0,V30&gt;=1),OR(U30/V30&gt;$AI$2,V30/U30&gt;$AI$2))</formula>
    </cfRule>
  </conditionalFormatting>
  <conditionalFormatting sqref="V31">
    <cfRule type="expression" dxfId="1155" priority="1053">
      <formula>IF(U31&lt;=0,AND(U31&lt;=0,V31&gt;=1),OR(U31/V31&gt;$AI$2,V31/U31&gt;$AI$2))</formula>
    </cfRule>
  </conditionalFormatting>
  <conditionalFormatting sqref="V32">
    <cfRule type="expression" dxfId="1154" priority="1052">
      <formula>IF(U32&lt;=0,AND(U32&lt;=0,V32&gt;=1),OR(U32/V32&gt;$AI$2,V32/U32&gt;$AI$2))</formula>
    </cfRule>
  </conditionalFormatting>
  <conditionalFormatting sqref="V33">
    <cfRule type="expression" dxfId="1153" priority="1051">
      <formula>IF(U33&lt;=0,AND(U33&lt;=0,V33&gt;=1),OR(U33/V33&gt;$AI$2,V33/U33&gt;$AI$2))</formula>
    </cfRule>
  </conditionalFormatting>
  <conditionalFormatting sqref="V34">
    <cfRule type="expression" dxfId="1152" priority="1050">
      <formula>IF(U34&lt;=0,AND(U34&lt;=0,V34&gt;=1),OR(U34/V34&gt;$AI$2,V34/U34&gt;$AI$2))</formula>
    </cfRule>
  </conditionalFormatting>
  <conditionalFormatting sqref="V35">
    <cfRule type="expression" dxfId="1151" priority="1049">
      <formula>IF(U35&lt;=0,AND(U35&lt;=0,V35&gt;=1),OR(U35/V35&gt;$AI$2,V35/U35&gt;$AI$2))</formula>
    </cfRule>
  </conditionalFormatting>
  <conditionalFormatting sqref="V36">
    <cfRule type="expression" dxfId="1150" priority="1048">
      <formula>IF(U36&lt;=0,AND(U36&lt;=0,V36&gt;=1),OR(U36/V36&gt;$AI$2,V36/U36&gt;$AI$2))</formula>
    </cfRule>
  </conditionalFormatting>
  <conditionalFormatting sqref="V37">
    <cfRule type="expression" dxfId="1149" priority="1047">
      <formula>IF(U37&lt;=0,AND(U37&lt;=0,V37&gt;=1),OR(U37/V37&gt;$AI$2,V37/U37&gt;$AI$2))</formula>
    </cfRule>
  </conditionalFormatting>
  <conditionalFormatting sqref="V38">
    <cfRule type="expression" dxfId="1148" priority="1046">
      <formula>IF(U38&lt;=0,AND(U38&lt;=0,V38&gt;=1),OR(U38/V38&gt;$AI$2,V38/U38&gt;$AI$2))</formula>
    </cfRule>
  </conditionalFormatting>
  <conditionalFormatting sqref="V39">
    <cfRule type="expression" dxfId="1147" priority="1045">
      <formula>IF(U39&lt;=0,AND(U39&lt;=0,V39&gt;=1),OR(U39/V39&gt;$AI$2,V39/U39&gt;$AI$2))</formula>
    </cfRule>
  </conditionalFormatting>
  <conditionalFormatting sqref="V40">
    <cfRule type="expression" dxfId="1146" priority="1044">
      <formula>IF(U40&lt;=0,AND(U40&lt;=0,V40&gt;=1),OR(U40/V40&gt;$AI$2,V40/U40&gt;$AI$2))</formula>
    </cfRule>
  </conditionalFormatting>
  <conditionalFormatting sqref="V41">
    <cfRule type="expression" dxfId="1145" priority="1043">
      <formula>IF(U41&lt;=0,AND(U41&lt;=0,V41&gt;=1),OR(U41/V41&gt;$AI$2,V41/U41&gt;$AI$2))</formula>
    </cfRule>
  </conditionalFormatting>
  <conditionalFormatting sqref="V42">
    <cfRule type="expression" dxfId="1144" priority="1042">
      <formula>IF(U42&lt;=0,AND(U42&lt;=0,V42&gt;=1),OR(U42/V42&gt;$AI$2,V42/U42&gt;$AI$2))</formula>
    </cfRule>
  </conditionalFormatting>
  <conditionalFormatting sqref="V43">
    <cfRule type="expression" dxfId="1143" priority="1041">
      <formula>IF(U43&lt;=0,AND(U43&lt;=0,V43&gt;=1),OR(U43/V43&gt;$AI$2,V43/U43&gt;$AI$2))</formula>
    </cfRule>
  </conditionalFormatting>
  <conditionalFormatting sqref="V44">
    <cfRule type="expression" dxfId="1142" priority="1040">
      <formula>IF(U44&lt;=0,AND(U44&lt;=0,V44&gt;=1),OR(U44/V44&gt;$AI$2,V44/U44&gt;$AI$2))</formula>
    </cfRule>
  </conditionalFormatting>
  <conditionalFormatting sqref="V45">
    <cfRule type="expression" dxfId="1141" priority="1039">
      <formula>IF(U45&lt;=0,AND(U45&lt;=0,V45&gt;=1),OR(U45/V45&gt;$AI$2,V45/U45&gt;$AI$2))</formula>
    </cfRule>
  </conditionalFormatting>
  <conditionalFormatting sqref="V46">
    <cfRule type="expression" dxfId="1140" priority="1038">
      <formula>IF(U46&lt;=0,AND(U46&lt;=0,V46&gt;=1),OR(U46/V46&gt;$AI$2,V46/U46&gt;$AI$2))</formula>
    </cfRule>
  </conditionalFormatting>
  <conditionalFormatting sqref="V47">
    <cfRule type="expression" dxfId="1139" priority="1037">
      <formula>IF(U47&lt;=0,AND(U47&lt;=0,V47&gt;=1),OR(U47/V47&gt;$AI$2,V47/U47&gt;$AI$2))</formula>
    </cfRule>
  </conditionalFormatting>
  <conditionalFormatting sqref="V48">
    <cfRule type="expression" dxfId="1138" priority="1036">
      <formula>IF(U48&lt;=0,AND(U48&lt;=0,V48&gt;=1),OR(U48/V48&gt;$AI$2,V48/U48&gt;$AI$2))</formula>
    </cfRule>
  </conditionalFormatting>
  <conditionalFormatting sqref="V49">
    <cfRule type="expression" dxfId="1137" priority="1035">
      <formula>IF(U49&lt;=0,AND(U49&lt;=0,V49&gt;=1),OR(U49/V49&gt;$AI$2,V49/U49&gt;$AI$2))</formula>
    </cfRule>
  </conditionalFormatting>
  <conditionalFormatting sqref="V50">
    <cfRule type="expression" dxfId="1136" priority="1034">
      <formula>IF(U50&lt;=0,AND(U50&lt;=0,V50&gt;=1),OR(U50/V50&gt;$AI$2,V50/U50&gt;$AI$2))</formula>
    </cfRule>
  </conditionalFormatting>
  <conditionalFormatting sqref="V51">
    <cfRule type="expression" dxfId="1135" priority="1033">
      <formula>IF(U51&lt;=0,AND(U51&lt;=0,V51&gt;=1),OR(U51/V51&gt;$AI$2,V51/U51&gt;$AI$2))</formula>
    </cfRule>
  </conditionalFormatting>
  <conditionalFormatting sqref="V52">
    <cfRule type="expression" dxfId="1134" priority="1032">
      <formula>IF(U52&lt;=0,AND(U52&lt;=0,V52&gt;=1),OR(U52/V52&gt;$AI$2,V52/U52&gt;$AI$2))</formula>
    </cfRule>
  </conditionalFormatting>
  <conditionalFormatting sqref="V53">
    <cfRule type="expression" dxfId="1133" priority="1031">
      <formula>IF(U53&lt;=0,AND(U53&lt;=0,V53&gt;=1),OR(U53/V53&gt;$AI$2,V53/U53&gt;$AI$2))</formula>
    </cfRule>
  </conditionalFormatting>
  <conditionalFormatting sqref="V54">
    <cfRule type="expression" dxfId="1132" priority="1030">
      <formula>IF(U54&lt;=0,AND(U54&lt;=0,V54&gt;=1),OR(U54/V54&gt;$AI$2,V54/U54&gt;$AI$2))</formula>
    </cfRule>
  </conditionalFormatting>
  <conditionalFormatting sqref="V55">
    <cfRule type="expression" dxfId="1131" priority="1029">
      <formula>IF(U55&lt;=0,AND(U55&lt;=0,V55&gt;=1),OR(U55/V55&gt;$AI$2,V55/U55&gt;$AI$2))</formula>
    </cfRule>
  </conditionalFormatting>
  <conditionalFormatting sqref="V56">
    <cfRule type="expression" dxfId="1130" priority="1028">
      <formula>IF(U56&lt;=0,AND(U56&lt;=0,V56&gt;=1),OR(U56/V56&gt;$AI$2,V56/U56&gt;$AI$2))</formula>
    </cfRule>
  </conditionalFormatting>
  <conditionalFormatting sqref="V57">
    <cfRule type="expression" dxfId="1129" priority="1027">
      <formula>IF(U57&lt;=0,AND(U57&lt;=0,V57&gt;=1),OR(U57/V57&gt;$AI$2,V57/U57&gt;$AI$2))</formula>
    </cfRule>
  </conditionalFormatting>
  <conditionalFormatting sqref="V58">
    <cfRule type="expression" dxfId="1128" priority="1026">
      <formula>IF(U58&lt;=0,AND(U58&lt;=0,V58&gt;=1),OR(U58/V58&gt;$AI$2,V58/U58&gt;$AI$2))</formula>
    </cfRule>
  </conditionalFormatting>
  <conditionalFormatting sqref="V59">
    <cfRule type="expression" dxfId="1127" priority="1025">
      <formula>IF(U59&lt;=0,AND(U59&lt;=0,V59&gt;=1),OR(U59/V59&gt;$AI$2,V59/U59&gt;$AI$2))</formula>
    </cfRule>
  </conditionalFormatting>
  <conditionalFormatting sqref="V60">
    <cfRule type="expression" dxfId="1126" priority="1024">
      <formula>IF(U60&lt;=0,AND(U60&lt;=0,V60&gt;=1),OR(U60/V60&gt;$AI$2,V60/U60&gt;$AI$2))</formula>
    </cfRule>
  </conditionalFormatting>
  <conditionalFormatting sqref="V61">
    <cfRule type="expression" dxfId="1125" priority="1023">
      <formula>IF(U61&lt;=0,AND(U61&lt;=0,V61&gt;=1),OR(U61/V61&gt;$AI$2,V61/U61&gt;$AI$2))</formula>
    </cfRule>
  </conditionalFormatting>
  <conditionalFormatting sqref="V62">
    <cfRule type="expression" dxfId="1124" priority="1022">
      <formula>IF(U62&lt;=0,AND(U62&lt;=0,V62&gt;=1),OR(U62/V62&gt;$AI$2,V62/U62&gt;$AI$2))</formula>
    </cfRule>
  </conditionalFormatting>
  <conditionalFormatting sqref="V63">
    <cfRule type="expression" dxfId="1123" priority="1021">
      <formula>IF(U63&lt;=0,AND(U63&lt;=0,V63&gt;=1),OR(U63/V63&gt;$AI$2,V63/U63&gt;$AI$2))</formula>
    </cfRule>
  </conditionalFormatting>
  <conditionalFormatting sqref="V64">
    <cfRule type="expression" dxfId="1122" priority="1020">
      <formula>IF(U64&lt;=0,AND(U64&lt;=0,V64&gt;=1),OR(U64/V64&gt;$AI$2,V64/U64&gt;$AI$2))</formula>
    </cfRule>
  </conditionalFormatting>
  <conditionalFormatting sqref="V65">
    <cfRule type="expression" dxfId="1121" priority="1019">
      <formula>IF(U65&lt;=0,AND(U65&lt;=0,V65&gt;=1),OR(U65/V65&gt;$AI$2,V65/U65&gt;$AI$2))</formula>
    </cfRule>
  </conditionalFormatting>
  <conditionalFormatting sqref="V66">
    <cfRule type="expression" dxfId="1120" priority="1018">
      <formula>IF(U66&lt;=0,AND(U66&lt;=0,V66&gt;=1),OR(U66/V66&gt;$AI$2,V66/U66&gt;$AI$2))</formula>
    </cfRule>
  </conditionalFormatting>
  <conditionalFormatting sqref="V67">
    <cfRule type="expression" dxfId="1119" priority="1017">
      <formula>IF(U67&lt;=0,AND(U67&lt;=0,V67&gt;=1),OR(U67/V67&gt;$AI$2,V67/U67&gt;$AI$2))</formula>
    </cfRule>
  </conditionalFormatting>
  <conditionalFormatting sqref="V68">
    <cfRule type="expression" dxfId="1118" priority="1016">
      <formula>IF(U68&lt;=0,AND(U68&lt;=0,V68&gt;=1),OR(U68/V68&gt;$AI$2,V68/U68&gt;$AI$2))</formula>
    </cfRule>
  </conditionalFormatting>
  <conditionalFormatting sqref="V69">
    <cfRule type="expression" dxfId="1117" priority="1015">
      <formula>IF(U69&lt;=0,AND(U69&lt;=0,V69&gt;=1),OR(U69/V69&gt;$AI$2,V69/U69&gt;$AI$2))</formula>
    </cfRule>
  </conditionalFormatting>
  <conditionalFormatting sqref="V70">
    <cfRule type="expression" dxfId="1116" priority="1014">
      <formula>IF(U70&lt;=0,AND(U70&lt;=0,V70&gt;=1),OR(U70/V70&gt;$AI$2,V70/U70&gt;$AI$2))</formula>
    </cfRule>
  </conditionalFormatting>
  <conditionalFormatting sqref="V71">
    <cfRule type="expression" dxfId="1115" priority="1013">
      <formula>IF(U71&lt;=0,AND(U71&lt;=0,V71&gt;=1),OR(U71/V71&gt;$AI$2,V71/U71&gt;$AI$2))</formula>
    </cfRule>
  </conditionalFormatting>
  <conditionalFormatting sqref="V72">
    <cfRule type="expression" dxfId="1114" priority="1012">
      <formula>IF(U72&lt;=0,AND(U72&lt;=0,V72&gt;=1),OR(U72/V72&gt;$AI$2,V72/U72&gt;$AI$2))</formula>
    </cfRule>
  </conditionalFormatting>
  <conditionalFormatting sqref="V73">
    <cfRule type="expression" dxfId="1113" priority="1011">
      <formula>IF(U73&lt;=0,AND(U73&lt;=0,V73&gt;=1),OR(U73/V73&gt;$AI$2,V73/U73&gt;$AI$2))</formula>
    </cfRule>
  </conditionalFormatting>
  <conditionalFormatting sqref="V74">
    <cfRule type="expression" dxfId="1112" priority="1010">
      <formula>IF(U74&lt;=0,AND(U74&lt;=0,V74&gt;=1),OR(U74/V74&gt;$AI$2,V74/U74&gt;$AI$2))</formula>
    </cfRule>
  </conditionalFormatting>
  <conditionalFormatting sqref="V75">
    <cfRule type="expression" dxfId="1111" priority="1009">
      <formula>IF(U75&lt;=0,AND(U75&lt;=0,V75&gt;=1),OR(U75/V75&gt;$AI$2,V75/U75&gt;$AI$2))</formula>
    </cfRule>
  </conditionalFormatting>
  <conditionalFormatting sqref="V76">
    <cfRule type="expression" dxfId="1110" priority="1008">
      <formula>IF(U76&lt;=0,AND(U76&lt;=0,V76&gt;=1),OR(U76/V76&gt;$AI$2,V76/U76&gt;$AI$2))</formula>
    </cfRule>
  </conditionalFormatting>
  <conditionalFormatting sqref="V77">
    <cfRule type="expression" dxfId="1109" priority="1007">
      <formula>IF(U77&lt;=0,AND(U77&lt;=0,V77&gt;=1),OR(U77/V77&gt;$AI$2,V77/U77&gt;$AI$2))</formula>
    </cfRule>
  </conditionalFormatting>
  <conditionalFormatting sqref="V78">
    <cfRule type="expression" dxfId="1108" priority="1006">
      <formula>IF(U78&lt;=0,AND(U78&lt;=0,V78&gt;=1),OR(U78/V78&gt;$AI$2,V78/U78&gt;$AI$2))</formula>
    </cfRule>
  </conditionalFormatting>
  <conditionalFormatting sqref="V79">
    <cfRule type="expression" dxfId="1107" priority="1005">
      <formula>IF(U79&lt;=0,AND(U79&lt;=0,V79&gt;=1),OR(U79/V79&gt;$AI$2,V79/U79&gt;$AI$2))</formula>
    </cfRule>
  </conditionalFormatting>
  <conditionalFormatting sqref="V80">
    <cfRule type="expression" dxfId="1106" priority="1004">
      <formula>IF(U80&lt;=0,AND(U80&lt;=0,V80&gt;=1),OR(U80/V80&gt;$AI$2,V80/U80&gt;$AI$2))</formula>
    </cfRule>
  </conditionalFormatting>
  <conditionalFormatting sqref="V81">
    <cfRule type="expression" dxfId="1105" priority="1003">
      <formula>IF(U81&lt;=0,AND(U81&lt;=0,V81&gt;=1),OR(U81/V81&gt;$AI$2,V81/U81&gt;$AI$2))</formula>
    </cfRule>
  </conditionalFormatting>
  <conditionalFormatting sqref="V82">
    <cfRule type="expression" dxfId="1104" priority="1002">
      <formula>IF(U82&lt;=0,AND(U82&lt;=0,V82&gt;=1),OR(U82/V82&gt;$AI$2,V82/U82&gt;$AI$2))</formula>
    </cfRule>
  </conditionalFormatting>
  <conditionalFormatting sqref="V83">
    <cfRule type="expression" dxfId="1103" priority="1001">
      <formula>IF(U83&lt;=0,AND(U83&lt;=0,V83&gt;=1),OR(U83/V83&gt;$AI$2,V83/U83&gt;$AI$2))</formula>
    </cfRule>
  </conditionalFormatting>
  <conditionalFormatting sqref="V84">
    <cfRule type="expression" dxfId="1102" priority="1000">
      <formula>IF(U84&lt;=0,AND(U84&lt;=0,V84&gt;=1),OR(U84/V84&gt;$AI$2,V84/U84&gt;$AI$2))</formula>
    </cfRule>
  </conditionalFormatting>
  <conditionalFormatting sqref="V85">
    <cfRule type="expression" dxfId="1101" priority="999">
      <formula>IF(U85&lt;=0,AND(U85&lt;=0,V85&gt;=1),OR(U85/V85&gt;$AI$2,V85/U85&gt;$AI$2))</formula>
    </cfRule>
  </conditionalFormatting>
  <conditionalFormatting sqref="V86">
    <cfRule type="expression" dxfId="1100" priority="998">
      <formula>IF(U86&lt;=0,AND(U86&lt;=0,V86&gt;=1),OR(U86/V86&gt;$AI$2,V86/U86&gt;$AI$2))</formula>
    </cfRule>
  </conditionalFormatting>
  <conditionalFormatting sqref="V87">
    <cfRule type="expression" dxfId="1099" priority="997">
      <formula>IF(U87&lt;=0,AND(U87&lt;=0,V87&gt;=1),OR(U87/V87&gt;$AI$2,V87/U87&gt;$AI$2))</formula>
    </cfRule>
  </conditionalFormatting>
  <conditionalFormatting sqref="V88">
    <cfRule type="expression" dxfId="1098" priority="996">
      <formula>IF(U88&lt;=0,AND(U88&lt;=0,V88&gt;=1),OR(U88/V88&gt;$AI$2,V88/U88&gt;$AI$2))</formula>
    </cfRule>
  </conditionalFormatting>
  <conditionalFormatting sqref="V89">
    <cfRule type="expression" dxfId="1097" priority="995">
      <formula>IF(U89&lt;=0,AND(U89&lt;=0,V89&gt;=1),OR(U89/V89&gt;$AI$2,V89/U89&gt;$AI$2))</formula>
    </cfRule>
  </conditionalFormatting>
  <conditionalFormatting sqref="V90">
    <cfRule type="expression" dxfId="1096" priority="994">
      <formula>IF(U90&lt;=0,AND(U90&lt;=0,V90&gt;=1),OR(U90/V90&gt;$AI$2,V90/U90&gt;$AI$2))</formula>
    </cfRule>
  </conditionalFormatting>
  <conditionalFormatting sqref="V91">
    <cfRule type="expression" dxfId="1095" priority="993">
      <formula>IF(U91&lt;=0,AND(U91&lt;=0,V91&gt;=1),OR(U91/V91&gt;$AI$2,V91/U91&gt;$AI$2))</formula>
    </cfRule>
  </conditionalFormatting>
  <conditionalFormatting sqref="V92">
    <cfRule type="expression" dxfId="1094" priority="992">
      <formula>IF(U92&lt;=0,AND(U92&lt;=0,V92&gt;=1),OR(U92/V92&gt;$AI$2,V92/U92&gt;$AI$2))</formula>
    </cfRule>
  </conditionalFormatting>
  <conditionalFormatting sqref="V93">
    <cfRule type="expression" dxfId="1093" priority="991">
      <formula>IF(U93&lt;=0,AND(U93&lt;=0,V93&gt;=1),OR(U93/V93&gt;$AI$2,V93/U93&gt;$AI$2))</formula>
    </cfRule>
  </conditionalFormatting>
  <conditionalFormatting sqref="V94">
    <cfRule type="expression" dxfId="1092" priority="990">
      <formula>IF(U94&lt;=0,AND(U94&lt;=0,V94&gt;=1),OR(U94/V94&gt;$AI$2,V94/U94&gt;$AI$2))</formula>
    </cfRule>
  </conditionalFormatting>
  <conditionalFormatting sqref="V95">
    <cfRule type="expression" dxfId="1091" priority="989">
      <formula>IF(U95&lt;=0,AND(U95&lt;=0,V95&gt;=1),OR(U95/V95&gt;$AI$2,V95/U95&gt;$AI$2))</formula>
    </cfRule>
  </conditionalFormatting>
  <conditionalFormatting sqref="V96">
    <cfRule type="expression" dxfId="1090" priority="988">
      <formula>IF(U96&lt;=0,AND(U96&lt;=0,V96&gt;=1),OR(U96/V96&gt;$AI$2,V96/U96&gt;$AI$2))</formula>
    </cfRule>
  </conditionalFormatting>
  <conditionalFormatting sqref="V97">
    <cfRule type="expression" dxfId="1089" priority="987">
      <formula>IF(U97&lt;=0,AND(U97&lt;=0,V97&gt;=1),OR(U97/V97&gt;$AI$2,V97/U97&gt;$AI$2))</formula>
    </cfRule>
  </conditionalFormatting>
  <conditionalFormatting sqref="V98">
    <cfRule type="expression" dxfId="1088" priority="986">
      <formula>IF(U98&lt;=0,AND(U98&lt;=0,V98&gt;=1),OR(U98/V98&gt;$AI$2,V98/U98&gt;$AI$2))</formula>
    </cfRule>
  </conditionalFormatting>
  <conditionalFormatting sqref="V99">
    <cfRule type="expression" dxfId="1087" priority="985">
      <formula>IF(U99&lt;=0,AND(U99&lt;=0,V99&gt;=1),OR(U99/V99&gt;$AI$2,V99/U99&gt;$AI$2))</formula>
    </cfRule>
  </conditionalFormatting>
  <conditionalFormatting sqref="V100">
    <cfRule type="expression" dxfId="1086" priority="984">
      <formula>IF(U100&lt;=0,AND(U100&lt;=0,V100&gt;=1),OR(U100/V100&gt;$AI$2,V100/U100&gt;$AI$2))</formula>
    </cfRule>
  </conditionalFormatting>
  <conditionalFormatting sqref="V101">
    <cfRule type="expression" dxfId="1085" priority="983">
      <formula>IF(U101&lt;=0,AND(U101&lt;=0,V101&gt;=1),OR(U101/V101&gt;$AI$2,V101/U101&gt;$AI$2))</formula>
    </cfRule>
  </conditionalFormatting>
  <conditionalFormatting sqref="V102">
    <cfRule type="expression" dxfId="1084" priority="982">
      <formula>IF(U102&lt;=0,AND(U102&lt;=0,V102&gt;=1),OR(U102/V102&gt;$AI$2,V102/U102&gt;$AI$2))</formula>
    </cfRule>
  </conditionalFormatting>
  <conditionalFormatting sqref="V103">
    <cfRule type="expression" dxfId="1083" priority="981">
      <formula>IF(U103&lt;=0,AND(U103&lt;=0,V103&gt;=1),OR(U103/V103&gt;$AI$2,V103/U103&gt;$AI$2))</formula>
    </cfRule>
  </conditionalFormatting>
  <conditionalFormatting sqref="V104">
    <cfRule type="expression" dxfId="1082" priority="980">
      <formula>IF(U104&lt;=0,AND(U104&lt;=0,V104&gt;=1),OR(U104/V104&gt;$AI$2,V104/U104&gt;$AI$2))</formula>
    </cfRule>
  </conditionalFormatting>
  <conditionalFormatting sqref="V105">
    <cfRule type="expression" dxfId="1081" priority="979">
      <formula>IF(U105&lt;=0,AND(U105&lt;=0,V105&gt;=1),OR(U105/V105&gt;$AI$2,V105/U105&gt;$AI$2))</formula>
    </cfRule>
  </conditionalFormatting>
  <conditionalFormatting sqref="V106">
    <cfRule type="expression" dxfId="1080" priority="978">
      <formula>IF(U106&lt;=0,AND(U106&lt;=0,V106&gt;=1),OR(U106/V106&gt;$AI$2,V106/U106&gt;$AI$2))</formula>
    </cfRule>
  </conditionalFormatting>
  <conditionalFormatting sqref="V107">
    <cfRule type="expression" dxfId="1079" priority="977">
      <formula>IF(U107&lt;=0,AND(U107&lt;=0,V107&gt;=1),OR(U107/V107&gt;$AI$2,V107/U107&gt;$AI$2))</formula>
    </cfRule>
  </conditionalFormatting>
  <conditionalFormatting sqref="V108">
    <cfRule type="expression" dxfId="1078" priority="976">
      <formula>IF(U108&lt;=0,AND(U108&lt;=0,V108&gt;=1),OR(U108/V108&gt;$AI$2,V108/U108&gt;$AI$2))</formula>
    </cfRule>
  </conditionalFormatting>
  <conditionalFormatting sqref="V109">
    <cfRule type="expression" dxfId="1077" priority="975">
      <formula>IF(U109&lt;=0,AND(U109&lt;=0,V109&gt;=1),OR(U109/V109&gt;$AI$2,V109/U109&gt;$AI$2))</formula>
    </cfRule>
  </conditionalFormatting>
  <conditionalFormatting sqref="V110">
    <cfRule type="expression" dxfId="1076" priority="974">
      <formula>IF(U110&lt;=0,AND(U110&lt;=0,V110&gt;=1),OR(U110/V110&gt;$AI$2,V110/U110&gt;$AI$2))</formula>
    </cfRule>
  </conditionalFormatting>
  <conditionalFormatting sqref="V111">
    <cfRule type="expression" dxfId="1075" priority="973">
      <formula>IF(U111&lt;=0,AND(U111&lt;=0,V111&gt;=1),OR(U111/V111&gt;$AI$2,V111/U111&gt;$AI$2))</formula>
    </cfRule>
  </conditionalFormatting>
  <conditionalFormatting sqref="V112">
    <cfRule type="expression" dxfId="1074" priority="972">
      <formula>IF(U112&lt;=0,AND(U112&lt;=0,V112&gt;=1),OR(U112/V112&gt;$AI$2,V112/U112&gt;$AI$2))</formula>
    </cfRule>
  </conditionalFormatting>
  <conditionalFormatting sqref="V113">
    <cfRule type="expression" dxfId="1073" priority="971">
      <formula>IF(U113&lt;=0,AND(U113&lt;=0,V113&gt;=1),OR(U113/V113&gt;$AI$2,V113/U113&gt;$AI$2))</formula>
    </cfRule>
  </conditionalFormatting>
  <conditionalFormatting sqref="V114">
    <cfRule type="expression" dxfId="1072" priority="970">
      <formula>IF(U114&lt;=0,AND(U114&lt;=0,V114&gt;=1),OR(U114/V114&gt;$AI$2,V114/U114&gt;$AI$2))</formula>
    </cfRule>
  </conditionalFormatting>
  <conditionalFormatting sqref="V115">
    <cfRule type="expression" dxfId="1071" priority="969">
      <formula>IF(U115&lt;=0,AND(U115&lt;=0,V115&gt;=1),OR(U115/V115&gt;$AI$2,V115/U115&gt;$AI$2))</formula>
    </cfRule>
  </conditionalFormatting>
  <conditionalFormatting sqref="V116">
    <cfRule type="expression" dxfId="1070" priority="968">
      <formula>IF(U116&lt;=0,AND(U116&lt;=0,V116&gt;=1),OR(U116/V116&gt;$AI$2,V116/U116&gt;$AI$2))</formula>
    </cfRule>
  </conditionalFormatting>
  <conditionalFormatting sqref="V117">
    <cfRule type="expression" dxfId="1069" priority="967">
      <formula>IF(U117&lt;=0,AND(U117&lt;=0,V117&gt;=1),OR(U117/V117&gt;$AI$2,V117/U117&gt;$AI$2))</formula>
    </cfRule>
  </conditionalFormatting>
  <conditionalFormatting sqref="V118">
    <cfRule type="expression" dxfId="1068" priority="966">
      <formula>IF(U118&lt;=0,AND(U118&lt;=0,V118&gt;=1),OR(U118/V118&gt;$AI$2,V118/U118&gt;$AI$2))</formula>
    </cfRule>
  </conditionalFormatting>
  <conditionalFormatting sqref="V119">
    <cfRule type="expression" dxfId="1067" priority="965">
      <formula>IF(U119&lt;=0,AND(U119&lt;=0,V119&gt;=1),OR(U119/V119&gt;$AI$2,V119/U119&gt;$AI$2))</formula>
    </cfRule>
  </conditionalFormatting>
  <conditionalFormatting sqref="V120">
    <cfRule type="expression" dxfId="1066" priority="964">
      <formula>IF(U120&lt;=0,AND(U120&lt;=0,V120&gt;=1),OR(U120/V120&gt;$AI$2,V120/U120&gt;$AI$2))</formula>
    </cfRule>
  </conditionalFormatting>
  <conditionalFormatting sqref="V121">
    <cfRule type="expression" dxfId="1065" priority="963">
      <formula>IF(U121&lt;=0,AND(U121&lt;=0,V121&gt;=1),OR(U121/V121&gt;$AI$2,V121/U121&gt;$AI$2))</formula>
    </cfRule>
  </conditionalFormatting>
  <conditionalFormatting sqref="V122">
    <cfRule type="expression" dxfId="1064" priority="962">
      <formula>IF(U122&lt;=0,AND(U122&lt;=0,V122&gt;=1),OR(U122/V122&gt;$AI$2,V122/U122&gt;$AI$2))</formula>
    </cfRule>
  </conditionalFormatting>
  <conditionalFormatting sqref="V123">
    <cfRule type="expression" dxfId="1063" priority="961">
      <formula>IF(U123&lt;=0,AND(U123&lt;=0,V123&gt;=1),OR(U123/V123&gt;$AI$2,V123/U123&gt;$AI$2))</formula>
    </cfRule>
  </conditionalFormatting>
  <conditionalFormatting sqref="V124">
    <cfRule type="expression" dxfId="1062" priority="960">
      <formula>IF(U124&lt;=0,AND(U124&lt;=0,V124&gt;=1),OR(U124/V124&gt;$AI$2,V124/U124&gt;$AI$2))</formula>
    </cfRule>
  </conditionalFormatting>
  <conditionalFormatting sqref="V125">
    <cfRule type="expression" dxfId="1061" priority="959">
      <formula>IF(U125&lt;=0,AND(U125&lt;=0,V125&gt;=1),OR(U125/V125&gt;$AI$2,V125/U125&gt;$AI$2))</formula>
    </cfRule>
  </conditionalFormatting>
  <conditionalFormatting sqref="V126 V148">
    <cfRule type="expression" dxfId="1060" priority="958">
      <formula>IF(U126&lt;=0,AND(U126&lt;=0,V126&gt;=1),OR(U126/V126&gt;$AI$2,V126/U126&gt;$AI$2))</formula>
    </cfRule>
  </conditionalFormatting>
  <conditionalFormatting sqref="V151">
    <cfRule type="expression" dxfId="1059" priority="957">
      <formula>IF(U151&lt;=0,AND(U151&lt;=0,V151&gt;=1),OR(U151/V151&gt;$AI$2,V151/U151&gt;$AI$2))</formula>
    </cfRule>
  </conditionalFormatting>
  <conditionalFormatting sqref="V152">
    <cfRule type="expression" dxfId="1058" priority="956">
      <formula>IF(U152&lt;=0,AND(U152&lt;=0,V152&gt;=1),OR(U152/V152&gt;$AI$2,V152/U152&gt;$AI$2))</formula>
    </cfRule>
  </conditionalFormatting>
  <conditionalFormatting sqref="V153">
    <cfRule type="expression" dxfId="1057" priority="955">
      <formula>IF(U153&lt;=0,AND(U153&lt;=0,V153&gt;=1),OR(U153/V153&gt;$AI$2,V153/U153&gt;$AI$2))</formula>
    </cfRule>
  </conditionalFormatting>
  <conditionalFormatting sqref="V154">
    <cfRule type="expression" dxfId="1056" priority="954">
      <formula>IF(U154&lt;=0,AND(U154&lt;=0,V154&gt;=1),OR(U154/V154&gt;$AI$2,V154/U154&gt;$AI$2))</formula>
    </cfRule>
  </conditionalFormatting>
  <conditionalFormatting sqref="V155">
    <cfRule type="expression" dxfId="1055" priority="953">
      <formula>IF(U155&lt;=0,AND(U155&lt;=0,V155&gt;=1),OR(U155/V155&gt;$AI$2,V155/U155&gt;$AI$2))</formula>
    </cfRule>
  </conditionalFormatting>
  <conditionalFormatting sqref="V156">
    <cfRule type="expression" dxfId="1054" priority="952">
      <formula>IF(U156&lt;=0,AND(U156&lt;=0,V156&gt;=1),OR(U156/V156&gt;$AI$2,V156/U156&gt;$AI$2))</formula>
    </cfRule>
  </conditionalFormatting>
  <conditionalFormatting sqref="V157">
    <cfRule type="expression" dxfId="1053" priority="951">
      <formula>IF(U157&lt;=0,AND(U157&lt;=0,V157&gt;=1),OR(U157/V157&gt;$AI$2,V157/U157&gt;$AI$2))</formula>
    </cfRule>
  </conditionalFormatting>
  <conditionalFormatting sqref="V158">
    <cfRule type="expression" dxfId="1052" priority="950">
      <formula>IF(U158&lt;=0,AND(U158&lt;=0,V158&gt;=1),OR(U158/V158&gt;$AI$2,V158/U158&gt;$AI$2))</formula>
    </cfRule>
  </conditionalFormatting>
  <conditionalFormatting sqref="V159">
    <cfRule type="expression" dxfId="1051" priority="949">
      <formula>IF(U159&lt;=0,AND(U159&lt;=0,V159&gt;=1),OR(U159/V159&gt;$AI$2,V159/U159&gt;$AI$2))</formula>
    </cfRule>
  </conditionalFormatting>
  <conditionalFormatting sqref="V160">
    <cfRule type="expression" dxfId="1050" priority="948">
      <formula>IF(U160&lt;=0,AND(U160&lt;=0,V160&gt;=1),OR(U160/V160&gt;$AI$2,V160/U160&gt;$AI$2))</formula>
    </cfRule>
  </conditionalFormatting>
  <conditionalFormatting sqref="V161">
    <cfRule type="expression" dxfId="1049" priority="947">
      <formula>IF(U161&lt;=0,AND(U161&lt;=0,V161&gt;=1),OR(U161/V161&gt;$AI$2,V161/U161&gt;$AI$2))</formula>
    </cfRule>
  </conditionalFormatting>
  <conditionalFormatting sqref="V162">
    <cfRule type="expression" dxfId="1048" priority="946">
      <formula>IF(U162&lt;=0,AND(U162&lt;=0,V162&gt;=1),OR(U162/V162&gt;$AI$2,V162/U162&gt;$AI$2))</formula>
    </cfRule>
  </conditionalFormatting>
  <conditionalFormatting sqref="V163">
    <cfRule type="expression" dxfId="1047" priority="945">
      <formula>IF(U163&lt;=0,AND(U163&lt;=0,V163&gt;=1),OR(U163/V163&gt;$AI$2,V163/U163&gt;$AI$2))</formula>
    </cfRule>
  </conditionalFormatting>
  <conditionalFormatting sqref="V164">
    <cfRule type="expression" dxfId="1046" priority="944">
      <formula>IF(U164&lt;=0,AND(U164&lt;=0,V164&gt;=1),OR(U164/V164&gt;$AI$2,V164/U164&gt;$AI$2))</formula>
    </cfRule>
  </conditionalFormatting>
  <conditionalFormatting sqref="V165">
    <cfRule type="expression" dxfId="1045" priority="943">
      <formula>IF(U165&lt;=0,AND(U165&lt;=0,V165&gt;=1),OR(U165/V165&gt;$AI$2,V165/U165&gt;$AI$2))</formula>
    </cfRule>
  </conditionalFormatting>
  <conditionalFormatting sqref="V166">
    <cfRule type="expression" dxfId="1044" priority="942">
      <formula>IF(U166&lt;=0,AND(U166&lt;=0,V166&gt;=1),OR(U166/V166&gt;$AI$2,V166/U166&gt;$AI$2))</formula>
    </cfRule>
  </conditionalFormatting>
  <conditionalFormatting sqref="V167">
    <cfRule type="expression" dxfId="1043" priority="941">
      <formula>IF(U167&lt;=0,AND(U167&lt;=0,V167&gt;=1),OR(U167/V167&gt;$AI$2,V167/U167&gt;$AI$2))</formula>
    </cfRule>
  </conditionalFormatting>
  <conditionalFormatting sqref="V168">
    <cfRule type="expression" dxfId="1042" priority="940">
      <formula>IF(U168&lt;=0,AND(U168&lt;=0,V168&gt;=1),OR(U168/V168&gt;$AI$2,V168/U168&gt;$AI$2))</formula>
    </cfRule>
  </conditionalFormatting>
  <conditionalFormatting sqref="V169">
    <cfRule type="expression" dxfId="1041" priority="939">
      <formula>IF(U169&lt;=0,AND(U169&lt;=0,V169&gt;=1),OR(U169/V169&gt;$AI$2,V169/U169&gt;$AI$2))</formula>
    </cfRule>
  </conditionalFormatting>
  <conditionalFormatting sqref="V170">
    <cfRule type="expression" dxfId="1040" priority="938">
      <formula>IF(U170&lt;=0,AND(U170&lt;=0,V170&gt;=1),OR(U170/V170&gt;$AI$2,V170/U170&gt;$AI$2))</formula>
    </cfRule>
  </conditionalFormatting>
  <conditionalFormatting sqref="V171">
    <cfRule type="expression" dxfId="1039" priority="937">
      <formula>IF(U171&lt;=0,AND(U171&lt;=0,V171&gt;=1),OR(U171/V171&gt;$AI$2,V171/U171&gt;$AI$2))</formula>
    </cfRule>
  </conditionalFormatting>
  <conditionalFormatting sqref="V172">
    <cfRule type="expression" dxfId="1038" priority="936">
      <formula>IF(U172&lt;=0,AND(U172&lt;=0,V172&gt;=1),OR(U172/V172&gt;$AI$2,V172/U172&gt;$AI$2))</formula>
    </cfRule>
  </conditionalFormatting>
  <conditionalFormatting sqref="V173">
    <cfRule type="expression" dxfId="1037" priority="935">
      <formula>IF(U173&lt;=0,AND(U173&lt;=0,V173&gt;=1),OR(U173/V173&gt;$AI$2,V173/U173&gt;$AI$2))</formula>
    </cfRule>
  </conditionalFormatting>
  <conditionalFormatting sqref="V174">
    <cfRule type="expression" dxfId="1036" priority="934">
      <formula>IF(U174&lt;=0,AND(U174&lt;=0,V174&gt;=1),OR(U174/V174&gt;$AI$2,V174/U174&gt;$AI$2))</formula>
    </cfRule>
  </conditionalFormatting>
  <conditionalFormatting sqref="V175">
    <cfRule type="expression" dxfId="1035" priority="933">
      <formula>IF(U175&lt;=0,AND(U175&lt;=0,V175&gt;=1),OR(U175/V175&gt;$AI$2,V175/U175&gt;$AI$2))</formula>
    </cfRule>
  </conditionalFormatting>
  <conditionalFormatting sqref="V176">
    <cfRule type="expression" dxfId="1034" priority="932">
      <formula>IF(U176&lt;=0,AND(U176&lt;=0,V176&gt;=1),OR(U176/V176&gt;$AI$2,V176/U176&gt;$AI$2))</formula>
    </cfRule>
  </conditionalFormatting>
  <conditionalFormatting sqref="V177">
    <cfRule type="expression" dxfId="1033" priority="931">
      <formula>IF(U177&lt;=0,AND(U177&lt;=0,V177&gt;=1),OR(U177/V177&gt;$AI$2,V177/U177&gt;$AI$2))</formula>
    </cfRule>
  </conditionalFormatting>
  <conditionalFormatting sqref="V178">
    <cfRule type="expression" dxfId="1032" priority="930">
      <formula>IF(U178&lt;=0,AND(U178&lt;=0,V178&gt;=1),OR(U178/V178&gt;$AI$2,V178/U178&gt;$AI$2))</formula>
    </cfRule>
  </conditionalFormatting>
  <conditionalFormatting sqref="V179">
    <cfRule type="expression" dxfId="1031" priority="929">
      <formula>IF(U179&lt;=0,AND(U179&lt;=0,V179&gt;=1),OR(U179/V179&gt;$AI$2,V179/U179&gt;$AI$2))</formula>
    </cfRule>
  </conditionalFormatting>
  <conditionalFormatting sqref="V180">
    <cfRule type="expression" dxfId="1030" priority="928">
      <formula>IF(U180&lt;=0,AND(U180&lt;=0,V180&gt;=1),OR(U180/V180&gt;$AI$2,V180/U180&gt;$AI$2))</formula>
    </cfRule>
  </conditionalFormatting>
  <conditionalFormatting sqref="V181">
    <cfRule type="expression" dxfId="1029" priority="927">
      <formula>IF(U181&lt;=0,AND(U181&lt;=0,V181&gt;=1),OR(U181/V181&gt;$AI$2,V181/U181&gt;$AI$2))</formula>
    </cfRule>
  </conditionalFormatting>
  <conditionalFormatting sqref="V182">
    <cfRule type="expression" dxfId="1028" priority="926">
      <formula>IF(U182&lt;=0,AND(U182&lt;=0,V182&gt;=1),OR(U182/V182&gt;$AI$2,V182/U182&gt;$AI$2))</formula>
    </cfRule>
  </conditionalFormatting>
  <conditionalFormatting sqref="V183">
    <cfRule type="expression" dxfId="1027" priority="925">
      <formula>IF(U183&lt;=0,AND(U183&lt;=0,V183&gt;=1),OR(U183/V183&gt;$AI$2,V183/U183&gt;$AI$2))</formula>
    </cfRule>
  </conditionalFormatting>
  <conditionalFormatting sqref="V184">
    <cfRule type="expression" dxfId="1026" priority="924">
      <formula>IF(U184&lt;=0,AND(U184&lt;=0,V184&gt;=1),OR(U184/V184&gt;$AI$2,V184/U184&gt;$AI$2))</formula>
    </cfRule>
  </conditionalFormatting>
  <conditionalFormatting sqref="V185">
    <cfRule type="expression" dxfId="1025" priority="923">
      <formula>IF(U185&lt;=0,AND(U185&lt;=0,V185&gt;=1),OR(U185/V185&gt;$AI$2,V185/U185&gt;$AI$2))</formula>
    </cfRule>
  </conditionalFormatting>
  <conditionalFormatting sqref="V186">
    <cfRule type="expression" dxfId="1024" priority="922">
      <formula>IF(U186&lt;=0,AND(U186&lt;=0,V186&gt;=1),OR(U186/V186&gt;$AI$2,V186/U186&gt;$AI$2))</formula>
    </cfRule>
  </conditionalFormatting>
  <conditionalFormatting sqref="V187">
    <cfRule type="expression" dxfId="1023" priority="921">
      <formula>IF(U187&lt;=0,AND(U187&lt;=0,V187&gt;=1),OR(U187/V187&gt;$AI$2,V187/U187&gt;$AI$2))</formula>
    </cfRule>
  </conditionalFormatting>
  <conditionalFormatting sqref="V188">
    <cfRule type="expression" dxfId="1022" priority="920">
      <formula>IF(U188&lt;=0,AND(U188&lt;=0,V188&gt;=1),OR(U188/V188&gt;$AI$2,V188/U188&gt;$AI$2))</formula>
    </cfRule>
  </conditionalFormatting>
  <conditionalFormatting sqref="V189">
    <cfRule type="expression" dxfId="1021" priority="919">
      <formula>IF(U189&lt;=0,AND(U189&lt;=0,V189&gt;=1),OR(U189/V189&gt;$AI$2,V189/U189&gt;$AI$2))</formula>
    </cfRule>
  </conditionalFormatting>
  <conditionalFormatting sqref="V190">
    <cfRule type="expression" dxfId="1020" priority="918">
      <formula>IF(U190&lt;=0,AND(U190&lt;=0,V190&gt;=1),OR(U190/V190&gt;$AI$2,V190/U190&gt;$AI$2))</formula>
    </cfRule>
  </conditionalFormatting>
  <conditionalFormatting sqref="V191">
    <cfRule type="expression" dxfId="1019" priority="917">
      <formula>IF(U191&lt;=0,AND(U191&lt;=0,V191&gt;=1),OR(U191/V191&gt;$AI$2,V191/U191&gt;$AI$2))</formula>
    </cfRule>
  </conditionalFormatting>
  <conditionalFormatting sqref="V192">
    <cfRule type="expression" dxfId="1018" priority="916">
      <formula>IF(U192&lt;=0,AND(U192&lt;=0,V192&gt;=1),OR(U192/V192&gt;$AI$2,V192/U192&gt;$AI$2))</formula>
    </cfRule>
  </conditionalFormatting>
  <conditionalFormatting sqref="V193">
    <cfRule type="expression" dxfId="1017" priority="915">
      <formula>IF(U193&lt;=0,AND(U193&lt;=0,V193&gt;=1),OR(U193/V193&gt;$AI$2,V193/U193&gt;$AI$2))</formula>
    </cfRule>
  </conditionalFormatting>
  <conditionalFormatting sqref="V194">
    <cfRule type="expression" dxfId="1016" priority="914">
      <formula>IF(U194&lt;=0,AND(U194&lt;=0,V194&gt;=1),OR(U194/V194&gt;$AI$2,V194/U194&gt;$AI$2))</formula>
    </cfRule>
  </conditionalFormatting>
  <conditionalFormatting sqref="V195">
    <cfRule type="expression" dxfId="1015" priority="913">
      <formula>IF(U195&lt;=0,AND(U195&lt;=0,V195&gt;=1),OR(U195/V195&gt;$AI$2,V195/U195&gt;$AI$2))</formula>
    </cfRule>
  </conditionalFormatting>
  <conditionalFormatting sqref="V196">
    <cfRule type="expression" dxfId="1014" priority="912">
      <formula>IF(U196&lt;=0,AND(U196&lt;=0,V196&gt;=1),OR(U196/V196&gt;$AI$2,V196/U196&gt;$AI$2))</formula>
    </cfRule>
  </conditionalFormatting>
  <conditionalFormatting sqref="V197">
    <cfRule type="expression" dxfId="1013" priority="911">
      <formula>IF(U197&lt;=0,AND(U197&lt;=0,V197&gt;=1),OR(U197/V197&gt;$AI$2,V197/U197&gt;$AI$2))</formula>
    </cfRule>
  </conditionalFormatting>
  <conditionalFormatting sqref="V198">
    <cfRule type="expression" dxfId="1012" priority="910">
      <formula>IF(U198&lt;=0,AND(U198&lt;=0,V198&gt;=1),OR(U198/V198&gt;$AI$2,V198/U198&gt;$AI$2))</formula>
    </cfRule>
  </conditionalFormatting>
  <conditionalFormatting sqref="V199">
    <cfRule type="expression" dxfId="1011" priority="909">
      <formula>IF(U199&lt;=0,AND(U199&lt;=0,V199&gt;=1),OR(U199/V199&gt;$AI$2,V199/U199&gt;$AI$2))</formula>
    </cfRule>
  </conditionalFormatting>
  <conditionalFormatting sqref="V200">
    <cfRule type="expression" dxfId="1010" priority="908">
      <formula>IF(U200&lt;=0,AND(U200&lt;=0,V200&gt;=1),OR(U200/V200&gt;$AI$2,V200/U200&gt;$AI$2))</formula>
    </cfRule>
  </conditionalFormatting>
  <conditionalFormatting sqref="V201">
    <cfRule type="expression" dxfId="1009" priority="907">
      <formula>IF(U201&lt;=0,AND(U201&lt;=0,V201&gt;=1),OR(U201/V201&gt;$AI$2,V201/U201&gt;$AI$2))</formula>
    </cfRule>
  </conditionalFormatting>
  <conditionalFormatting sqref="V202">
    <cfRule type="expression" dxfId="1008" priority="906">
      <formula>IF(U202&lt;=0,AND(U202&lt;=0,V202&gt;=1),OR(U202/V202&gt;$AI$2,V202/U202&gt;$AI$2))</formula>
    </cfRule>
  </conditionalFormatting>
  <conditionalFormatting sqref="V203">
    <cfRule type="expression" dxfId="1007" priority="905">
      <formula>IF(U203&lt;=0,AND(U203&lt;=0,V203&gt;=1),OR(U203/V203&gt;$AI$2,V203/U203&gt;$AI$2))</formula>
    </cfRule>
  </conditionalFormatting>
  <conditionalFormatting sqref="V204">
    <cfRule type="expression" dxfId="1006" priority="904">
      <formula>IF(U204&lt;=0,AND(U204&lt;=0,V204&gt;=1),OR(U204/V204&gt;$AI$2,V204/U204&gt;$AI$2))</formula>
    </cfRule>
  </conditionalFormatting>
  <conditionalFormatting sqref="V205">
    <cfRule type="expression" dxfId="1005" priority="903">
      <formula>IF(U205&lt;=0,AND(U205&lt;=0,V205&gt;=1),OR(U205/V205&gt;$AI$2,V205/U205&gt;$AI$2))</formula>
    </cfRule>
  </conditionalFormatting>
  <conditionalFormatting sqref="V206">
    <cfRule type="expression" dxfId="1004" priority="902">
      <formula>IF(U206&lt;=0,AND(U206&lt;=0,V206&gt;=1),OR(U206/V206&gt;$AI$2,V206/U206&gt;$AI$2))</formula>
    </cfRule>
  </conditionalFormatting>
  <conditionalFormatting sqref="V207">
    <cfRule type="expression" dxfId="1003" priority="901">
      <formula>IF(U207&lt;=0,AND(U207&lt;=0,V207&gt;=1),OR(U207/V207&gt;$AI$2,V207/U207&gt;$AI$2))</formula>
    </cfRule>
  </conditionalFormatting>
  <conditionalFormatting sqref="X6">
    <cfRule type="expression" dxfId="1002" priority="900">
      <formula>IF(W6&lt;=0,AND(W6&lt;=0,X6&gt;=1),OR(W6/X6&gt;$AI$2,X6/W6&gt;$AI$2))</formula>
    </cfRule>
  </conditionalFormatting>
  <conditionalFormatting sqref="X7">
    <cfRule type="expression" dxfId="1001" priority="899">
      <formula>IF(W7&lt;=0,AND(W7&lt;=0,X7&gt;=1),OR(W7/X7&gt;$AI$2,X7/W7&gt;$AI$2))</formula>
    </cfRule>
  </conditionalFormatting>
  <conditionalFormatting sqref="X8">
    <cfRule type="expression" dxfId="1000" priority="898">
      <formula>IF(W8&lt;=0,AND(W8&lt;=0,X8&gt;=1),OR(W8/X8&gt;$AI$2,X8/W8&gt;$AI$2))</formula>
    </cfRule>
  </conditionalFormatting>
  <conditionalFormatting sqref="X9">
    <cfRule type="expression" dxfId="999" priority="897">
      <formula>IF(W9&lt;=0,AND(W9&lt;=0,X9&gt;=1),OR(W9/X9&gt;$AI$2,X9/W9&gt;$AI$2))</formula>
    </cfRule>
  </conditionalFormatting>
  <conditionalFormatting sqref="X10">
    <cfRule type="expression" dxfId="998" priority="896">
      <formula>IF(W10&lt;=0,AND(W10&lt;=0,X10&gt;=1),OR(W10/X10&gt;$AI$2,X10/W10&gt;$AI$2))</formula>
    </cfRule>
  </conditionalFormatting>
  <conditionalFormatting sqref="X11">
    <cfRule type="expression" dxfId="997" priority="895">
      <formula>IF(W11&lt;=0,AND(W11&lt;=0,X11&gt;=1),OR(W11/X11&gt;$AI$2,X11/W11&gt;$AI$2))</formula>
    </cfRule>
  </conditionalFormatting>
  <conditionalFormatting sqref="X12">
    <cfRule type="expression" dxfId="996" priority="894">
      <formula>IF(W12&lt;=0,AND(W12&lt;=0,X12&gt;=1),OR(W12/X12&gt;$AI$2,X12/W12&gt;$AI$2))</formula>
    </cfRule>
  </conditionalFormatting>
  <conditionalFormatting sqref="X13">
    <cfRule type="expression" dxfId="995" priority="893">
      <formula>IF(W13&lt;=0,AND(W13&lt;=0,X13&gt;=1),OR(W13/X13&gt;$AI$2,X13/W13&gt;$AI$2))</formula>
    </cfRule>
  </conditionalFormatting>
  <conditionalFormatting sqref="X14">
    <cfRule type="expression" dxfId="994" priority="892">
      <formula>IF(W14&lt;=0,AND(W14&lt;=0,X14&gt;=1),OR(W14/X14&gt;$AI$2,X14/W14&gt;$AI$2))</formula>
    </cfRule>
  </conditionalFormatting>
  <conditionalFormatting sqref="X15">
    <cfRule type="expression" dxfId="993" priority="891">
      <formula>IF(W15&lt;=0,AND(W15&lt;=0,X15&gt;=1),OR(W15/X15&gt;$AI$2,X15/W15&gt;$AI$2))</formula>
    </cfRule>
  </conditionalFormatting>
  <conditionalFormatting sqref="X16">
    <cfRule type="expression" dxfId="992" priority="890">
      <formula>IF(W16&lt;=0,AND(W16&lt;=0,X16&gt;=1),OR(W16/X16&gt;$AI$2,X16/W16&gt;$AI$2))</formula>
    </cfRule>
  </conditionalFormatting>
  <conditionalFormatting sqref="X17">
    <cfRule type="expression" dxfId="991" priority="889">
      <formula>IF(W17&lt;=0,AND(W17&lt;=0,X17&gt;=1),OR(W17/X17&gt;$AI$2,X17/W17&gt;$AI$2))</formula>
    </cfRule>
  </conditionalFormatting>
  <conditionalFormatting sqref="X18">
    <cfRule type="expression" dxfId="990" priority="888">
      <formula>IF(W18&lt;=0,AND(W18&lt;=0,X18&gt;=1),OR(W18/X18&gt;$AI$2,X18/W18&gt;$AI$2))</formula>
    </cfRule>
  </conditionalFormatting>
  <conditionalFormatting sqref="X19">
    <cfRule type="expression" dxfId="989" priority="887">
      <formula>IF(W19&lt;=0,AND(W19&lt;=0,X19&gt;=1),OR(W19/X19&gt;$AI$2,X19/W19&gt;$AI$2))</formula>
    </cfRule>
  </conditionalFormatting>
  <conditionalFormatting sqref="X20">
    <cfRule type="expression" dxfId="988" priority="886">
      <formula>IF(W20&lt;=0,AND(W20&lt;=0,X20&gt;=1),OR(W20/X20&gt;$AI$2,X20/W20&gt;$AI$2))</formula>
    </cfRule>
  </conditionalFormatting>
  <conditionalFormatting sqref="X21">
    <cfRule type="expression" dxfId="987" priority="885">
      <formula>IF(W21&lt;=0,AND(W21&lt;=0,X21&gt;=1),OR(W21/X21&gt;$AI$2,X21/W21&gt;$AI$2))</formula>
    </cfRule>
  </conditionalFormatting>
  <conditionalFormatting sqref="X22">
    <cfRule type="expression" dxfId="986" priority="884">
      <formula>IF(W22&lt;=0,AND(W22&lt;=0,X22&gt;=1),OR(W22/X22&gt;$AI$2,X22/W22&gt;$AI$2))</formula>
    </cfRule>
  </conditionalFormatting>
  <conditionalFormatting sqref="X23">
    <cfRule type="expression" dxfId="985" priority="883">
      <formula>IF(W23&lt;=0,AND(W23&lt;=0,X23&gt;=1),OR(W23/X23&gt;$AI$2,X23/W23&gt;$AI$2))</formula>
    </cfRule>
  </conditionalFormatting>
  <conditionalFormatting sqref="X24">
    <cfRule type="expression" dxfId="984" priority="882">
      <formula>IF(W24&lt;=0,AND(W24&lt;=0,X24&gt;=1),OR(W24/X24&gt;$AI$2,X24/W24&gt;$AI$2))</formula>
    </cfRule>
  </conditionalFormatting>
  <conditionalFormatting sqref="X25">
    <cfRule type="expression" dxfId="983" priority="881">
      <formula>IF(W25&lt;=0,AND(W25&lt;=0,X25&gt;=1),OR(W25/X25&gt;$AI$2,X25/W25&gt;$AI$2))</formula>
    </cfRule>
  </conditionalFormatting>
  <conditionalFormatting sqref="X26">
    <cfRule type="expression" dxfId="982" priority="880">
      <formula>IF(W26&lt;=0,AND(W26&lt;=0,X26&gt;=1),OR(W26/X26&gt;$AI$2,X26/W26&gt;$AI$2))</formula>
    </cfRule>
  </conditionalFormatting>
  <conditionalFormatting sqref="X27">
    <cfRule type="expression" dxfId="981" priority="879">
      <formula>IF(W27&lt;=0,AND(W27&lt;=0,X27&gt;=1),OR(W27/X27&gt;$AI$2,X27/W27&gt;$AI$2))</formula>
    </cfRule>
  </conditionalFormatting>
  <conditionalFormatting sqref="X28">
    <cfRule type="expression" dxfId="980" priority="878">
      <formula>IF(W28&lt;=0,AND(W28&lt;=0,X28&gt;=1),OR(W28/X28&gt;$AI$2,X28/W28&gt;$AI$2))</formula>
    </cfRule>
  </conditionalFormatting>
  <conditionalFormatting sqref="X29">
    <cfRule type="expression" dxfId="979" priority="877">
      <formula>IF(W29&lt;=0,AND(W29&lt;=0,X29&gt;=1),OR(W29/X29&gt;$AI$2,X29/W29&gt;$AI$2))</formula>
    </cfRule>
  </conditionalFormatting>
  <conditionalFormatting sqref="X30">
    <cfRule type="expression" dxfId="978" priority="876">
      <formula>IF(W30&lt;=0,AND(W30&lt;=0,X30&gt;=1),OR(W30/X30&gt;$AI$2,X30/W30&gt;$AI$2))</formula>
    </cfRule>
  </conditionalFormatting>
  <conditionalFormatting sqref="X31">
    <cfRule type="expression" dxfId="977" priority="875">
      <formula>IF(W31&lt;=0,AND(W31&lt;=0,X31&gt;=1),OR(W31/X31&gt;$AI$2,X31/W31&gt;$AI$2))</formula>
    </cfRule>
  </conditionalFormatting>
  <conditionalFormatting sqref="X32">
    <cfRule type="expression" dxfId="976" priority="874">
      <formula>IF(W32&lt;=0,AND(W32&lt;=0,X32&gt;=1),OR(W32/X32&gt;$AI$2,X32/W32&gt;$AI$2))</formula>
    </cfRule>
  </conditionalFormatting>
  <conditionalFormatting sqref="X33">
    <cfRule type="expression" dxfId="975" priority="873">
      <formula>IF(W33&lt;=0,AND(W33&lt;=0,X33&gt;=1),OR(W33/X33&gt;$AI$2,X33/W33&gt;$AI$2))</formula>
    </cfRule>
  </conditionalFormatting>
  <conditionalFormatting sqref="X34">
    <cfRule type="expression" dxfId="974" priority="872">
      <formula>IF(W34&lt;=0,AND(W34&lt;=0,X34&gt;=1),OR(W34/X34&gt;$AI$2,X34/W34&gt;$AI$2))</formula>
    </cfRule>
  </conditionalFormatting>
  <conditionalFormatting sqref="X35">
    <cfRule type="expression" dxfId="973" priority="871">
      <formula>IF(W35&lt;=0,AND(W35&lt;=0,X35&gt;=1),OR(W35/X35&gt;$AI$2,X35/W35&gt;$AI$2))</formula>
    </cfRule>
  </conditionalFormatting>
  <conditionalFormatting sqref="X36">
    <cfRule type="expression" dxfId="972" priority="870">
      <formula>IF(W36&lt;=0,AND(W36&lt;=0,X36&gt;=1),OR(W36/X36&gt;$AI$2,X36/W36&gt;$AI$2))</formula>
    </cfRule>
  </conditionalFormatting>
  <conditionalFormatting sqref="X37">
    <cfRule type="expression" dxfId="971" priority="869">
      <formula>IF(W37&lt;=0,AND(W37&lt;=0,X37&gt;=1),OR(W37/X37&gt;$AI$2,X37/W37&gt;$AI$2))</formula>
    </cfRule>
  </conditionalFormatting>
  <conditionalFormatting sqref="X38">
    <cfRule type="expression" dxfId="970" priority="868">
      <formula>IF(W38&lt;=0,AND(W38&lt;=0,X38&gt;=1),OR(W38/X38&gt;$AI$2,X38/W38&gt;$AI$2))</formula>
    </cfRule>
  </conditionalFormatting>
  <conditionalFormatting sqref="X39">
    <cfRule type="expression" dxfId="969" priority="867">
      <formula>IF(W39&lt;=0,AND(W39&lt;=0,X39&gt;=1),OR(W39/X39&gt;$AI$2,X39/W39&gt;$AI$2))</formula>
    </cfRule>
  </conditionalFormatting>
  <conditionalFormatting sqref="X40">
    <cfRule type="expression" dxfId="968" priority="866">
      <formula>IF(W40&lt;=0,AND(W40&lt;=0,X40&gt;=1),OR(W40/X40&gt;$AI$2,X40/W40&gt;$AI$2))</formula>
    </cfRule>
  </conditionalFormatting>
  <conditionalFormatting sqref="X41">
    <cfRule type="expression" dxfId="967" priority="865">
      <formula>IF(W41&lt;=0,AND(W41&lt;=0,X41&gt;=1),OR(W41/X41&gt;$AI$2,X41/W41&gt;$AI$2))</formula>
    </cfRule>
  </conditionalFormatting>
  <conditionalFormatting sqref="X42">
    <cfRule type="expression" dxfId="966" priority="864">
      <formula>IF(W42&lt;=0,AND(W42&lt;=0,X42&gt;=1),OR(W42/X42&gt;$AI$2,X42/W42&gt;$AI$2))</formula>
    </cfRule>
  </conditionalFormatting>
  <conditionalFormatting sqref="X43">
    <cfRule type="expression" dxfId="965" priority="863">
      <formula>IF(W43&lt;=0,AND(W43&lt;=0,X43&gt;=1),OR(W43/X43&gt;$AI$2,X43/W43&gt;$AI$2))</formula>
    </cfRule>
  </conditionalFormatting>
  <conditionalFormatting sqref="X44">
    <cfRule type="expression" dxfId="964" priority="862">
      <formula>IF(W44&lt;=0,AND(W44&lt;=0,X44&gt;=1),OR(W44/X44&gt;$AI$2,X44/W44&gt;$AI$2))</formula>
    </cfRule>
  </conditionalFormatting>
  <conditionalFormatting sqref="X45">
    <cfRule type="expression" dxfId="963" priority="861">
      <formula>IF(W45&lt;=0,AND(W45&lt;=0,X45&gt;=1),OR(W45/X45&gt;$AI$2,X45/W45&gt;$AI$2))</formula>
    </cfRule>
  </conditionalFormatting>
  <conditionalFormatting sqref="X46">
    <cfRule type="expression" dxfId="962" priority="860">
      <formula>IF(W46&lt;=0,AND(W46&lt;=0,X46&gt;=1),OR(W46/X46&gt;$AI$2,X46/W46&gt;$AI$2))</formula>
    </cfRule>
  </conditionalFormatting>
  <conditionalFormatting sqref="X47">
    <cfRule type="expression" dxfId="961" priority="859">
      <formula>IF(W47&lt;=0,AND(W47&lt;=0,X47&gt;=1),OR(W47/X47&gt;$AI$2,X47/W47&gt;$AI$2))</formula>
    </cfRule>
  </conditionalFormatting>
  <conditionalFormatting sqref="X48">
    <cfRule type="expression" dxfId="960" priority="858">
      <formula>IF(W48&lt;=0,AND(W48&lt;=0,X48&gt;=1),OR(W48/X48&gt;$AI$2,X48/W48&gt;$AI$2))</formula>
    </cfRule>
  </conditionalFormatting>
  <conditionalFormatting sqref="X49">
    <cfRule type="expression" dxfId="959" priority="857">
      <formula>IF(W49&lt;=0,AND(W49&lt;=0,X49&gt;=1),OR(W49/X49&gt;$AI$2,X49/W49&gt;$AI$2))</formula>
    </cfRule>
  </conditionalFormatting>
  <conditionalFormatting sqref="X50">
    <cfRule type="expression" dxfId="958" priority="856">
      <formula>IF(W50&lt;=0,AND(W50&lt;=0,X50&gt;=1),OR(W50/X50&gt;$AI$2,X50/W50&gt;$AI$2))</formula>
    </cfRule>
  </conditionalFormatting>
  <conditionalFormatting sqref="X51">
    <cfRule type="expression" dxfId="957" priority="855">
      <formula>IF(W51&lt;=0,AND(W51&lt;=0,X51&gt;=1),OR(W51/X51&gt;$AI$2,X51/W51&gt;$AI$2))</formula>
    </cfRule>
  </conditionalFormatting>
  <conditionalFormatting sqref="X52">
    <cfRule type="expression" dxfId="956" priority="854">
      <formula>IF(W52&lt;=0,AND(W52&lt;=0,X52&gt;=1),OR(W52/X52&gt;$AI$2,X52/W52&gt;$AI$2))</formula>
    </cfRule>
  </conditionalFormatting>
  <conditionalFormatting sqref="X53">
    <cfRule type="expression" dxfId="955" priority="853">
      <formula>IF(W53&lt;=0,AND(W53&lt;=0,X53&gt;=1),OR(W53/X53&gt;$AI$2,X53/W53&gt;$AI$2))</formula>
    </cfRule>
  </conditionalFormatting>
  <conditionalFormatting sqref="X54">
    <cfRule type="expression" dxfId="954" priority="852">
      <formula>IF(W54&lt;=0,AND(W54&lt;=0,X54&gt;=1),OR(W54/X54&gt;$AI$2,X54/W54&gt;$AI$2))</formula>
    </cfRule>
  </conditionalFormatting>
  <conditionalFormatting sqref="X55">
    <cfRule type="expression" dxfId="953" priority="851">
      <formula>IF(W55&lt;=0,AND(W55&lt;=0,X55&gt;=1),OR(W55/X55&gt;$AI$2,X55/W55&gt;$AI$2))</formula>
    </cfRule>
  </conditionalFormatting>
  <conditionalFormatting sqref="X56">
    <cfRule type="expression" dxfId="952" priority="850">
      <formula>IF(W56&lt;=0,AND(W56&lt;=0,X56&gt;=1),OR(W56/X56&gt;$AI$2,X56/W56&gt;$AI$2))</formula>
    </cfRule>
  </conditionalFormatting>
  <conditionalFormatting sqref="X57">
    <cfRule type="expression" dxfId="951" priority="849">
      <formula>IF(W57&lt;=0,AND(W57&lt;=0,X57&gt;=1),OR(W57/X57&gt;$AI$2,X57/W57&gt;$AI$2))</formula>
    </cfRule>
  </conditionalFormatting>
  <conditionalFormatting sqref="X58">
    <cfRule type="expression" dxfId="950" priority="848">
      <formula>IF(W58&lt;=0,AND(W58&lt;=0,X58&gt;=1),OR(W58/X58&gt;$AI$2,X58/W58&gt;$AI$2))</formula>
    </cfRule>
  </conditionalFormatting>
  <conditionalFormatting sqref="X59">
    <cfRule type="expression" dxfId="949" priority="847">
      <formula>IF(W59&lt;=0,AND(W59&lt;=0,X59&gt;=1),OR(W59/X59&gt;$AI$2,X59/W59&gt;$AI$2))</formula>
    </cfRule>
  </conditionalFormatting>
  <conditionalFormatting sqref="X60">
    <cfRule type="expression" dxfId="948" priority="846">
      <formula>IF(W60&lt;=0,AND(W60&lt;=0,X60&gt;=1),OR(W60/X60&gt;$AI$2,X60/W60&gt;$AI$2))</formula>
    </cfRule>
  </conditionalFormatting>
  <conditionalFormatting sqref="X61">
    <cfRule type="expression" dxfId="947" priority="845">
      <formula>IF(W61&lt;=0,AND(W61&lt;=0,X61&gt;=1),OR(W61/X61&gt;$AI$2,X61/W61&gt;$AI$2))</formula>
    </cfRule>
  </conditionalFormatting>
  <conditionalFormatting sqref="X62">
    <cfRule type="expression" dxfId="946" priority="844">
      <formula>IF(W62&lt;=0,AND(W62&lt;=0,X62&gt;=1),OR(W62/X62&gt;$AI$2,X62/W62&gt;$AI$2))</formula>
    </cfRule>
  </conditionalFormatting>
  <conditionalFormatting sqref="X63">
    <cfRule type="expression" dxfId="945" priority="843">
      <formula>IF(W63&lt;=0,AND(W63&lt;=0,X63&gt;=1),OR(W63/X63&gt;$AI$2,X63/W63&gt;$AI$2))</formula>
    </cfRule>
  </conditionalFormatting>
  <conditionalFormatting sqref="X64">
    <cfRule type="expression" dxfId="944" priority="842">
      <formula>IF(W64&lt;=0,AND(W64&lt;=0,X64&gt;=1),OR(W64/X64&gt;$AI$2,X64/W64&gt;$AI$2))</formula>
    </cfRule>
  </conditionalFormatting>
  <conditionalFormatting sqref="X65">
    <cfRule type="expression" dxfId="943" priority="841">
      <formula>IF(W65&lt;=0,AND(W65&lt;=0,X65&gt;=1),OR(W65/X65&gt;$AI$2,X65/W65&gt;$AI$2))</formula>
    </cfRule>
  </conditionalFormatting>
  <conditionalFormatting sqref="X66">
    <cfRule type="expression" dxfId="942" priority="840">
      <formula>IF(W66&lt;=0,AND(W66&lt;=0,X66&gt;=1),OR(W66/X66&gt;$AI$2,X66/W66&gt;$AI$2))</formula>
    </cfRule>
  </conditionalFormatting>
  <conditionalFormatting sqref="X67">
    <cfRule type="expression" dxfId="941" priority="839">
      <formula>IF(W67&lt;=0,AND(W67&lt;=0,X67&gt;=1),OR(W67/X67&gt;$AI$2,X67/W67&gt;$AI$2))</formula>
    </cfRule>
  </conditionalFormatting>
  <conditionalFormatting sqref="X68">
    <cfRule type="expression" dxfId="940" priority="838">
      <formula>IF(W68&lt;=0,AND(W68&lt;=0,X68&gt;=1),OR(W68/X68&gt;$AI$2,X68/W68&gt;$AI$2))</formula>
    </cfRule>
  </conditionalFormatting>
  <conditionalFormatting sqref="X69">
    <cfRule type="expression" dxfId="939" priority="837">
      <formula>IF(W69&lt;=0,AND(W69&lt;=0,X69&gt;=1),OR(W69/X69&gt;$AI$2,X69/W69&gt;$AI$2))</formula>
    </cfRule>
  </conditionalFormatting>
  <conditionalFormatting sqref="X70">
    <cfRule type="expression" dxfId="938" priority="836">
      <formula>IF(W70&lt;=0,AND(W70&lt;=0,X70&gt;=1),OR(W70/X70&gt;$AI$2,X70/W70&gt;$AI$2))</formula>
    </cfRule>
  </conditionalFormatting>
  <conditionalFormatting sqref="X71">
    <cfRule type="expression" dxfId="937" priority="835">
      <formula>IF(W71&lt;=0,AND(W71&lt;=0,X71&gt;=1),OR(W71/X71&gt;$AI$2,X71/W71&gt;$AI$2))</formula>
    </cfRule>
  </conditionalFormatting>
  <conditionalFormatting sqref="X72">
    <cfRule type="expression" dxfId="936" priority="834">
      <formula>IF(W72&lt;=0,AND(W72&lt;=0,X72&gt;=1),OR(W72/X72&gt;$AI$2,X72/W72&gt;$AI$2))</formula>
    </cfRule>
  </conditionalFormatting>
  <conditionalFormatting sqref="X73">
    <cfRule type="expression" dxfId="935" priority="833">
      <formula>IF(W73&lt;=0,AND(W73&lt;=0,X73&gt;=1),OR(W73/X73&gt;$AI$2,X73/W73&gt;$AI$2))</formula>
    </cfRule>
  </conditionalFormatting>
  <conditionalFormatting sqref="X74">
    <cfRule type="expression" dxfId="934" priority="832">
      <formula>IF(W74&lt;=0,AND(W74&lt;=0,X74&gt;=1),OR(W74/X74&gt;$AI$2,X74/W74&gt;$AI$2))</formula>
    </cfRule>
  </conditionalFormatting>
  <conditionalFormatting sqref="X75">
    <cfRule type="expression" dxfId="933" priority="831">
      <formula>IF(W75&lt;=0,AND(W75&lt;=0,X75&gt;=1),OR(W75/X75&gt;$AI$2,X75/W75&gt;$AI$2))</formula>
    </cfRule>
  </conditionalFormatting>
  <conditionalFormatting sqref="X76">
    <cfRule type="expression" dxfId="932" priority="830">
      <formula>IF(W76&lt;=0,AND(W76&lt;=0,X76&gt;=1),OR(W76/X76&gt;$AI$2,X76/W76&gt;$AI$2))</formula>
    </cfRule>
  </conditionalFormatting>
  <conditionalFormatting sqref="X77">
    <cfRule type="expression" dxfId="931" priority="829">
      <formula>IF(W77&lt;=0,AND(W77&lt;=0,X77&gt;=1),OR(W77/X77&gt;$AI$2,X77/W77&gt;$AI$2))</formula>
    </cfRule>
  </conditionalFormatting>
  <conditionalFormatting sqref="X78">
    <cfRule type="expression" dxfId="930" priority="828">
      <formula>IF(W78&lt;=0,AND(W78&lt;=0,X78&gt;=1),OR(W78/X78&gt;$AI$2,X78/W78&gt;$AI$2))</formula>
    </cfRule>
  </conditionalFormatting>
  <conditionalFormatting sqref="X79">
    <cfRule type="expression" dxfId="929" priority="827">
      <formula>IF(W79&lt;=0,AND(W79&lt;=0,X79&gt;=1),OR(W79/X79&gt;$AI$2,X79/W79&gt;$AI$2))</formula>
    </cfRule>
  </conditionalFormatting>
  <conditionalFormatting sqref="X80">
    <cfRule type="expression" dxfId="928" priority="826">
      <formula>IF(W80&lt;=0,AND(W80&lt;=0,X80&gt;=1),OR(W80/X80&gt;$AI$2,X80/W80&gt;$AI$2))</formula>
    </cfRule>
  </conditionalFormatting>
  <conditionalFormatting sqref="X81">
    <cfRule type="expression" dxfId="927" priority="825">
      <formula>IF(W81&lt;=0,AND(W81&lt;=0,X81&gt;=1),OR(W81/X81&gt;$AI$2,X81/W81&gt;$AI$2))</formula>
    </cfRule>
  </conditionalFormatting>
  <conditionalFormatting sqref="X82">
    <cfRule type="expression" dxfId="926" priority="824">
      <formula>IF(W82&lt;=0,AND(W82&lt;=0,X82&gt;=1),OR(W82/X82&gt;$AI$2,X82/W82&gt;$AI$2))</formula>
    </cfRule>
  </conditionalFormatting>
  <conditionalFormatting sqref="X83">
    <cfRule type="expression" dxfId="925" priority="823">
      <formula>IF(W83&lt;=0,AND(W83&lt;=0,X83&gt;=1),OR(W83/X83&gt;$AI$2,X83/W83&gt;$AI$2))</formula>
    </cfRule>
  </conditionalFormatting>
  <conditionalFormatting sqref="X84">
    <cfRule type="expression" dxfId="924" priority="822">
      <formula>IF(W84&lt;=0,AND(W84&lt;=0,X84&gt;=1),OR(W84/X84&gt;$AI$2,X84/W84&gt;$AI$2))</formula>
    </cfRule>
  </conditionalFormatting>
  <conditionalFormatting sqref="X85">
    <cfRule type="expression" dxfId="923" priority="821">
      <formula>IF(W85&lt;=0,AND(W85&lt;=0,X85&gt;=1),OR(W85/X85&gt;$AI$2,X85/W85&gt;$AI$2))</formula>
    </cfRule>
  </conditionalFormatting>
  <conditionalFormatting sqref="X86">
    <cfRule type="expression" dxfId="922" priority="820">
      <formula>IF(W86&lt;=0,AND(W86&lt;=0,X86&gt;=1),OR(W86/X86&gt;$AI$2,X86/W86&gt;$AI$2))</formula>
    </cfRule>
  </conditionalFormatting>
  <conditionalFormatting sqref="X87">
    <cfRule type="expression" dxfId="921" priority="819">
      <formula>IF(W87&lt;=0,AND(W87&lt;=0,X87&gt;=1),OR(W87/X87&gt;$AI$2,X87/W87&gt;$AI$2))</formula>
    </cfRule>
  </conditionalFormatting>
  <conditionalFormatting sqref="X88">
    <cfRule type="expression" dxfId="920" priority="818">
      <formula>IF(W88&lt;=0,AND(W88&lt;=0,X88&gt;=1),OR(W88/X88&gt;$AI$2,X88/W88&gt;$AI$2))</formula>
    </cfRule>
  </conditionalFormatting>
  <conditionalFormatting sqref="X89">
    <cfRule type="expression" dxfId="919" priority="817">
      <formula>IF(W89&lt;=0,AND(W89&lt;=0,X89&gt;=1),OR(W89/X89&gt;$AI$2,X89/W89&gt;$AI$2))</formula>
    </cfRule>
  </conditionalFormatting>
  <conditionalFormatting sqref="X90">
    <cfRule type="expression" dxfId="918" priority="816">
      <formula>IF(W90&lt;=0,AND(W90&lt;=0,X90&gt;=1),OR(W90/X90&gt;$AI$2,X90/W90&gt;$AI$2))</formula>
    </cfRule>
  </conditionalFormatting>
  <conditionalFormatting sqref="X91">
    <cfRule type="expression" dxfId="917" priority="815">
      <formula>IF(W91&lt;=0,AND(W91&lt;=0,X91&gt;=1),OR(W91/X91&gt;$AI$2,X91/W91&gt;$AI$2))</formula>
    </cfRule>
  </conditionalFormatting>
  <conditionalFormatting sqref="X92">
    <cfRule type="expression" dxfId="916" priority="814">
      <formula>IF(W92&lt;=0,AND(W92&lt;=0,X92&gt;=1),OR(W92/X92&gt;$AI$2,X92/W92&gt;$AI$2))</formula>
    </cfRule>
  </conditionalFormatting>
  <conditionalFormatting sqref="X93">
    <cfRule type="expression" dxfId="915" priority="813">
      <formula>IF(W93&lt;=0,AND(W93&lt;=0,X93&gt;=1),OR(W93/X93&gt;$AI$2,X93/W93&gt;$AI$2))</formula>
    </cfRule>
  </conditionalFormatting>
  <conditionalFormatting sqref="X94">
    <cfRule type="expression" dxfId="914" priority="812">
      <formula>IF(W94&lt;=0,AND(W94&lt;=0,X94&gt;=1),OR(W94/X94&gt;$AI$2,X94/W94&gt;$AI$2))</formula>
    </cfRule>
  </conditionalFormatting>
  <conditionalFormatting sqref="X95">
    <cfRule type="expression" dxfId="913" priority="811">
      <formula>IF(W95&lt;=0,AND(W95&lt;=0,X95&gt;=1),OR(W95/X95&gt;$AI$2,X95/W95&gt;$AI$2))</formula>
    </cfRule>
  </conditionalFormatting>
  <conditionalFormatting sqref="X96">
    <cfRule type="expression" dxfId="912" priority="810">
      <formula>IF(W96&lt;=0,AND(W96&lt;=0,X96&gt;=1),OR(W96/X96&gt;$AI$2,X96/W96&gt;$AI$2))</formula>
    </cfRule>
  </conditionalFormatting>
  <conditionalFormatting sqref="X97">
    <cfRule type="expression" dxfId="911" priority="809">
      <formula>IF(W97&lt;=0,AND(W97&lt;=0,X97&gt;=1),OR(W97/X97&gt;$AI$2,X97/W97&gt;$AI$2))</formula>
    </cfRule>
  </conditionalFormatting>
  <conditionalFormatting sqref="X98">
    <cfRule type="expression" dxfId="910" priority="808">
      <formula>IF(W98&lt;=0,AND(W98&lt;=0,X98&gt;=1),OR(W98/X98&gt;$AI$2,X98/W98&gt;$AI$2))</formula>
    </cfRule>
  </conditionalFormatting>
  <conditionalFormatting sqref="X99">
    <cfRule type="expression" dxfId="909" priority="807">
      <formula>IF(W99&lt;=0,AND(W99&lt;=0,X99&gt;=1),OR(W99/X99&gt;$AI$2,X99/W99&gt;$AI$2))</formula>
    </cfRule>
  </conditionalFormatting>
  <conditionalFormatting sqref="X100">
    <cfRule type="expression" dxfId="908" priority="806">
      <formula>IF(W100&lt;=0,AND(W100&lt;=0,X100&gt;=1),OR(W100/X100&gt;$AI$2,X100/W100&gt;$AI$2))</formula>
    </cfRule>
  </conditionalFormatting>
  <conditionalFormatting sqref="X101">
    <cfRule type="expression" dxfId="907" priority="805">
      <formula>IF(W101&lt;=0,AND(W101&lt;=0,X101&gt;=1),OR(W101/X101&gt;$AI$2,X101/W101&gt;$AI$2))</formula>
    </cfRule>
  </conditionalFormatting>
  <conditionalFormatting sqref="X102">
    <cfRule type="expression" dxfId="906" priority="804">
      <formula>IF(W102&lt;=0,AND(W102&lt;=0,X102&gt;=1),OR(W102/X102&gt;$AI$2,X102/W102&gt;$AI$2))</formula>
    </cfRule>
  </conditionalFormatting>
  <conditionalFormatting sqref="X103">
    <cfRule type="expression" dxfId="905" priority="803">
      <formula>IF(W103&lt;=0,AND(W103&lt;=0,X103&gt;=1),OR(W103/X103&gt;$AI$2,X103/W103&gt;$AI$2))</formula>
    </cfRule>
  </conditionalFormatting>
  <conditionalFormatting sqref="X104">
    <cfRule type="expression" dxfId="904" priority="802">
      <formula>IF(W104&lt;=0,AND(W104&lt;=0,X104&gt;=1),OR(W104/X104&gt;$AI$2,X104/W104&gt;$AI$2))</formula>
    </cfRule>
  </conditionalFormatting>
  <conditionalFormatting sqref="X105">
    <cfRule type="expression" dxfId="903" priority="801">
      <formula>IF(W105&lt;=0,AND(W105&lt;=0,X105&gt;=1),OR(W105/X105&gt;$AI$2,X105/W105&gt;$AI$2))</formula>
    </cfRule>
  </conditionalFormatting>
  <conditionalFormatting sqref="X106">
    <cfRule type="expression" dxfId="902" priority="800">
      <formula>IF(W106&lt;=0,AND(W106&lt;=0,X106&gt;=1),OR(W106/X106&gt;$AI$2,X106/W106&gt;$AI$2))</formula>
    </cfRule>
  </conditionalFormatting>
  <conditionalFormatting sqref="X107">
    <cfRule type="expression" dxfId="901" priority="799">
      <formula>IF(W107&lt;=0,AND(W107&lt;=0,X107&gt;=1),OR(W107/X107&gt;$AI$2,X107/W107&gt;$AI$2))</formula>
    </cfRule>
  </conditionalFormatting>
  <conditionalFormatting sqref="X108">
    <cfRule type="expression" dxfId="900" priority="798">
      <formula>IF(W108&lt;=0,AND(W108&lt;=0,X108&gt;=1),OR(W108/X108&gt;$AI$2,X108/W108&gt;$AI$2))</formula>
    </cfRule>
  </conditionalFormatting>
  <conditionalFormatting sqref="X109">
    <cfRule type="expression" dxfId="899" priority="797">
      <formula>IF(W109&lt;=0,AND(W109&lt;=0,X109&gt;=1),OR(W109/X109&gt;$AI$2,X109/W109&gt;$AI$2))</formula>
    </cfRule>
  </conditionalFormatting>
  <conditionalFormatting sqref="X110">
    <cfRule type="expression" dxfId="898" priority="796">
      <formula>IF(W110&lt;=0,AND(W110&lt;=0,X110&gt;=1),OR(W110/X110&gt;$AI$2,X110/W110&gt;$AI$2))</formula>
    </cfRule>
  </conditionalFormatting>
  <conditionalFormatting sqref="X111">
    <cfRule type="expression" dxfId="897" priority="795">
      <formula>IF(W111&lt;=0,AND(W111&lt;=0,X111&gt;=1),OR(W111/X111&gt;$AI$2,X111/W111&gt;$AI$2))</formula>
    </cfRule>
  </conditionalFormatting>
  <conditionalFormatting sqref="X112">
    <cfRule type="expression" dxfId="896" priority="794">
      <formula>IF(W112&lt;=0,AND(W112&lt;=0,X112&gt;=1),OR(W112/X112&gt;$AI$2,X112/W112&gt;$AI$2))</formula>
    </cfRule>
  </conditionalFormatting>
  <conditionalFormatting sqref="X113">
    <cfRule type="expression" dxfId="895" priority="793">
      <formula>IF(W113&lt;=0,AND(W113&lt;=0,X113&gt;=1),OR(W113/X113&gt;$AI$2,X113/W113&gt;$AI$2))</formula>
    </cfRule>
  </conditionalFormatting>
  <conditionalFormatting sqref="X114">
    <cfRule type="expression" dxfId="894" priority="792">
      <formula>IF(W114&lt;=0,AND(W114&lt;=0,X114&gt;=1),OR(W114/X114&gt;$AI$2,X114/W114&gt;$AI$2))</formula>
    </cfRule>
  </conditionalFormatting>
  <conditionalFormatting sqref="X115">
    <cfRule type="expression" dxfId="893" priority="791">
      <formula>IF(W115&lt;=0,AND(W115&lt;=0,X115&gt;=1),OR(W115/X115&gt;$AI$2,X115/W115&gt;$AI$2))</formula>
    </cfRule>
  </conditionalFormatting>
  <conditionalFormatting sqref="X116">
    <cfRule type="expression" dxfId="892" priority="790">
      <formula>IF(W116&lt;=0,AND(W116&lt;=0,X116&gt;=1),OR(W116/X116&gt;$AI$2,X116/W116&gt;$AI$2))</formula>
    </cfRule>
  </conditionalFormatting>
  <conditionalFormatting sqref="X117">
    <cfRule type="expression" dxfId="891" priority="789">
      <formula>IF(W117&lt;=0,AND(W117&lt;=0,X117&gt;=1),OR(W117/X117&gt;$AI$2,X117/W117&gt;$AI$2))</formula>
    </cfRule>
  </conditionalFormatting>
  <conditionalFormatting sqref="X118">
    <cfRule type="expression" dxfId="890" priority="788">
      <formula>IF(W118&lt;=0,AND(W118&lt;=0,X118&gt;=1),OR(W118/X118&gt;$AI$2,X118/W118&gt;$AI$2))</formula>
    </cfRule>
  </conditionalFormatting>
  <conditionalFormatting sqref="X119">
    <cfRule type="expression" dxfId="889" priority="787">
      <formula>IF(W119&lt;=0,AND(W119&lt;=0,X119&gt;=1),OR(W119/X119&gt;$AI$2,X119/W119&gt;$AI$2))</formula>
    </cfRule>
  </conditionalFormatting>
  <conditionalFormatting sqref="X120">
    <cfRule type="expression" dxfId="888" priority="786">
      <formula>IF(W120&lt;=0,AND(W120&lt;=0,X120&gt;=1),OR(W120/X120&gt;$AI$2,X120/W120&gt;$AI$2))</formula>
    </cfRule>
  </conditionalFormatting>
  <conditionalFormatting sqref="X121">
    <cfRule type="expression" dxfId="887" priority="785">
      <formula>IF(W121&lt;=0,AND(W121&lt;=0,X121&gt;=1),OR(W121/X121&gt;$AI$2,X121/W121&gt;$AI$2))</formula>
    </cfRule>
  </conditionalFormatting>
  <conditionalFormatting sqref="X122">
    <cfRule type="expression" dxfId="886" priority="784">
      <formula>IF(W122&lt;=0,AND(W122&lt;=0,X122&gt;=1),OR(W122/X122&gt;$AI$2,X122/W122&gt;$AI$2))</formula>
    </cfRule>
  </conditionalFormatting>
  <conditionalFormatting sqref="X123">
    <cfRule type="expression" dxfId="885" priority="783">
      <formula>IF(W123&lt;=0,AND(W123&lt;=0,X123&gt;=1),OR(W123/X123&gt;$AI$2,X123/W123&gt;$AI$2))</formula>
    </cfRule>
  </conditionalFormatting>
  <conditionalFormatting sqref="X124">
    <cfRule type="expression" dxfId="884" priority="782">
      <formula>IF(W124&lt;=0,AND(W124&lt;=0,X124&gt;=1),OR(W124/X124&gt;$AI$2,X124/W124&gt;$AI$2))</formula>
    </cfRule>
  </conditionalFormatting>
  <conditionalFormatting sqref="X125">
    <cfRule type="expression" dxfId="883" priority="781">
      <formula>IF(W125&lt;=0,AND(W125&lt;=0,X125&gt;=1),OR(W125/X125&gt;$AI$2,X125/W125&gt;$AI$2))</formula>
    </cfRule>
  </conditionalFormatting>
  <conditionalFormatting sqref="X126 X148">
    <cfRule type="expression" dxfId="882" priority="780">
      <formula>IF(W126&lt;=0,AND(W126&lt;=0,X126&gt;=1),OR(W126/X126&gt;$AI$2,X126/W126&gt;$AI$2))</formula>
    </cfRule>
  </conditionalFormatting>
  <conditionalFormatting sqref="X151">
    <cfRule type="expression" dxfId="881" priority="779">
      <formula>IF(W151&lt;=0,AND(W151&lt;=0,X151&gt;=1),OR(W151/X151&gt;$AI$2,X151/W151&gt;$AI$2))</formula>
    </cfRule>
  </conditionalFormatting>
  <conditionalFormatting sqref="X152">
    <cfRule type="expression" dxfId="880" priority="778">
      <formula>IF(W152&lt;=0,AND(W152&lt;=0,X152&gt;=1),OR(W152/X152&gt;$AI$2,X152/W152&gt;$AI$2))</formula>
    </cfRule>
  </conditionalFormatting>
  <conditionalFormatting sqref="X153">
    <cfRule type="expression" dxfId="879" priority="777">
      <formula>IF(W153&lt;=0,AND(W153&lt;=0,X153&gt;=1),OR(W153/X153&gt;$AI$2,X153/W153&gt;$AI$2))</formula>
    </cfRule>
  </conditionalFormatting>
  <conditionalFormatting sqref="X154">
    <cfRule type="expression" dxfId="878" priority="776">
      <formula>IF(W154&lt;=0,AND(W154&lt;=0,X154&gt;=1),OR(W154/X154&gt;$AI$2,X154/W154&gt;$AI$2))</formula>
    </cfRule>
  </conditionalFormatting>
  <conditionalFormatting sqref="X155">
    <cfRule type="expression" dxfId="877" priority="775">
      <formula>IF(W155&lt;=0,AND(W155&lt;=0,X155&gt;=1),OR(W155/X155&gt;$AI$2,X155/W155&gt;$AI$2))</formula>
    </cfRule>
  </conditionalFormatting>
  <conditionalFormatting sqref="X156">
    <cfRule type="expression" dxfId="876" priority="774">
      <formula>IF(W156&lt;=0,AND(W156&lt;=0,X156&gt;=1),OR(W156/X156&gt;$AI$2,X156/W156&gt;$AI$2))</formula>
    </cfRule>
  </conditionalFormatting>
  <conditionalFormatting sqref="X157">
    <cfRule type="expression" dxfId="875" priority="773">
      <formula>IF(W157&lt;=0,AND(W157&lt;=0,X157&gt;=1),OR(W157/X157&gt;$AI$2,X157/W157&gt;$AI$2))</formula>
    </cfRule>
  </conditionalFormatting>
  <conditionalFormatting sqref="X158">
    <cfRule type="expression" dxfId="874" priority="772">
      <formula>IF(W158&lt;=0,AND(W158&lt;=0,X158&gt;=1),OR(W158/X158&gt;$AI$2,X158/W158&gt;$AI$2))</formula>
    </cfRule>
  </conditionalFormatting>
  <conditionalFormatting sqref="X159">
    <cfRule type="expression" dxfId="873" priority="771">
      <formula>IF(W159&lt;=0,AND(W159&lt;=0,X159&gt;=1),OR(W159/X159&gt;$AI$2,X159/W159&gt;$AI$2))</formula>
    </cfRule>
  </conditionalFormatting>
  <conditionalFormatting sqref="X160">
    <cfRule type="expression" dxfId="872" priority="770">
      <formula>IF(W160&lt;=0,AND(W160&lt;=0,X160&gt;=1),OR(W160/X160&gt;$AI$2,X160/W160&gt;$AI$2))</formula>
    </cfRule>
  </conditionalFormatting>
  <conditionalFormatting sqref="X161">
    <cfRule type="expression" dxfId="871" priority="769">
      <formula>IF(W161&lt;=0,AND(W161&lt;=0,X161&gt;=1),OR(W161/X161&gt;$AI$2,X161/W161&gt;$AI$2))</formula>
    </cfRule>
  </conditionalFormatting>
  <conditionalFormatting sqref="X162">
    <cfRule type="expression" dxfId="870" priority="768">
      <formula>IF(W162&lt;=0,AND(W162&lt;=0,X162&gt;=1),OR(W162/X162&gt;$AI$2,X162/W162&gt;$AI$2))</formula>
    </cfRule>
  </conditionalFormatting>
  <conditionalFormatting sqref="X163">
    <cfRule type="expression" dxfId="869" priority="767">
      <formula>IF(W163&lt;=0,AND(W163&lt;=0,X163&gt;=1),OR(W163/X163&gt;$AI$2,X163/W163&gt;$AI$2))</formula>
    </cfRule>
  </conditionalFormatting>
  <conditionalFormatting sqref="X164">
    <cfRule type="expression" dxfId="868" priority="766">
      <formula>IF(W164&lt;=0,AND(W164&lt;=0,X164&gt;=1),OR(W164/X164&gt;$AI$2,X164/W164&gt;$AI$2))</formula>
    </cfRule>
  </conditionalFormatting>
  <conditionalFormatting sqref="X165">
    <cfRule type="expression" dxfId="867" priority="765">
      <formula>IF(W165&lt;=0,AND(W165&lt;=0,X165&gt;=1),OR(W165/X165&gt;$AI$2,X165/W165&gt;$AI$2))</formula>
    </cfRule>
  </conditionalFormatting>
  <conditionalFormatting sqref="X166">
    <cfRule type="expression" dxfId="866" priority="764">
      <formula>IF(W166&lt;=0,AND(W166&lt;=0,X166&gt;=1),OR(W166/X166&gt;$AI$2,X166/W166&gt;$AI$2))</formula>
    </cfRule>
  </conditionalFormatting>
  <conditionalFormatting sqref="X167">
    <cfRule type="expression" dxfId="865" priority="763">
      <formula>IF(W167&lt;=0,AND(W167&lt;=0,X167&gt;=1),OR(W167/X167&gt;$AI$2,X167/W167&gt;$AI$2))</formula>
    </cfRule>
  </conditionalFormatting>
  <conditionalFormatting sqref="X168">
    <cfRule type="expression" dxfId="864" priority="762">
      <formula>IF(W168&lt;=0,AND(W168&lt;=0,X168&gt;=1),OR(W168/X168&gt;$AI$2,X168/W168&gt;$AI$2))</formula>
    </cfRule>
  </conditionalFormatting>
  <conditionalFormatting sqref="X169">
    <cfRule type="expression" dxfId="863" priority="761">
      <formula>IF(W169&lt;=0,AND(W169&lt;=0,X169&gt;=1),OR(W169/X169&gt;$AI$2,X169/W169&gt;$AI$2))</formula>
    </cfRule>
  </conditionalFormatting>
  <conditionalFormatting sqref="X170">
    <cfRule type="expression" dxfId="862" priority="760">
      <formula>IF(W170&lt;=0,AND(W170&lt;=0,X170&gt;=1),OR(W170/X170&gt;$AI$2,X170/W170&gt;$AI$2))</formula>
    </cfRule>
  </conditionalFormatting>
  <conditionalFormatting sqref="X171">
    <cfRule type="expression" dxfId="861" priority="759">
      <formula>IF(W171&lt;=0,AND(W171&lt;=0,X171&gt;=1),OR(W171/X171&gt;$AI$2,X171/W171&gt;$AI$2))</formula>
    </cfRule>
  </conditionalFormatting>
  <conditionalFormatting sqref="X172">
    <cfRule type="expression" dxfId="860" priority="758">
      <formula>IF(W172&lt;=0,AND(W172&lt;=0,X172&gt;=1),OR(W172/X172&gt;$AI$2,X172/W172&gt;$AI$2))</formula>
    </cfRule>
  </conditionalFormatting>
  <conditionalFormatting sqref="X173">
    <cfRule type="expression" dxfId="859" priority="757">
      <formula>IF(W173&lt;=0,AND(W173&lt;=0,X173&gt;=1),OR(W173/X173&gt;$AI$2,X173/W173&gt;$AI$2))</formula>
    </cfRule>
  </conditionalFormatting>
  <conditionalFormatting sqref="X174">
    <cfRule type="expression" dxfId="858" priority="756">
      <formula>IF(W174&lt;=0,AND(W174&lt;=0,X174&gt;=1),OR(W174/X174&gt;$AI$2,X174/W174&gt;$AI$2))</formula>
    </cfRule>
  </conditionalFormatting>
  <conditionalFormatting sqref="X175">
    <cfRule type="expression" dxfId="857" priority="755">
      <formula>IF(W175&lt;=0,AND(W175&lt;=0,X175&gt;=1),OR(W175/X175&gt;$AI$2,X175/W175&gt;$AI$2))</formula>
    </cfRule>
  </conditionalFormatting>
  <conditionalFormatting sqref="X176">
    <cfRule type="expression" dxfId="856" priority="754">
      <formula>IF(W176&lt;=0,AND(W176&lt;=0,X176&gt;=1),OR(W176/X176&gt;$AI$2,X176/W176&gt;$AI$2))</formula>
    </cfRule>
  </conditionalFormatting>
  <conditionalFormatting sqref="X177">
    <cfRule type="expression" dxfId="855" priority="753">
      <formula>IF(W177&lt;=0,AND(W177&lt;=0,X177&gt;=1),OR(W177/X177&gt;$AI$2,X177/W177&gt;$AI$2))</formula>
    </cfRule>
  </conditionalFormatting>
  <conditionalFormatting sqref="X178">
    <cfRule type="expression" dxfId="854" priority="752">
      <formula>IF(W178&lt;=0,AND(W178&lt;=0,X178&gt;=1),OR(W178/X178&gt;$AI$2,X178/W178&gt;$AI$2))</formula>
    </cfRule>
  </conditionalFormatting>
  <conditionalFormatting sqref="X179">
    <cfRule type="expression" dxfId="853" priority="751">
      <formula>IF(W179&lt;=0,AND(W179&lt;=0,X179&gt;=1),OR(W179/X179&gt;$AI$2,X179/W179&gt;$AI$2))</formula>
    </cfRule>
  </conditionalFormatting>
  <conditionalFormatting sqref="X180">
    <cfRule type="expression" dxfId="852" priority="750">
      <formula>IF(W180&lt;=0,AND(W180&lt;=0,X180&gt;=1),OR(W180/X180&gt;$AI$2,X180/W180&gt;$AI$2))</formula>
    </cfRule>
  </conditionalFormatting>
  <conditionalFormatting sqref="X181">
    <cfRule type="expression" dxfId="851" priority="749">
      <formula>IF(W181&lt;=0,AND(W181&lt;=0,X181&gt;=1),OR(W181/X181&gt;$AI$2,X181/W181&gt;$AI$2))</formula>
    </cfRule>
  </conditionalFormatting>
  <conditionalFormatting sqref="X182">
    <cfRule type="expression" dxfId="850" priority="748">
      <formula>IF(W182&lt;=0,AND(W182&lt;=0,X182&gt;=1),OR(W182/X182&gt;$AI$2,X182/W182&gt;$AI$2))</formula>
    </cfRule>
  </conditionalFormatting>
  <conditionalFormatting sqref="X183">
    <cfRule type="expression" dxfId="849" priority="747">
      <formula>IF(W183&lt;=0,AND(W183&lt;=0,X183&gt;=1),OR(W183/X183&gt;$AI$2,X183/W183&gt;$AI$2))</formula>
    </cfRule>
  </conditionalFormatting>
  <conditionalFormatting sqref="X184">
    <cfRule type="expression" dxfId="848" priority="746">
      <formula>IF(W184&lt;=0,AND(W184&lt;=0,X184&gt;=1),OR(W184/X184&gt;$AI$2,X184/W184&gt;$AI$2))</formula>
    </cfRule>
  </conditionalFormatting>
  <conditionalFormatting sqref="X185">
    <cfRule type="expression" dxfId="847" priority="745">
      <formula>IF(W185&lt;=0,AND(W185&lt;=0,X185&gt;=1),OR(W185/X185&gt;$AI$2,X185/W185&gt;$AI$2))</formula>
    </cfRule>
  </conditionalFormatting>
  <conditionalFormatting sqref="X186">
    <cfRule type="expression" dxfId="846" priority="744">
      <formula>IF(W186&lt;=0,AND(W186&lt;=0,X186&gt;=1),OR(W186/X186&gt;$AI$2,X186/W186&gt;$AI$2))</formula>
    </cfRule>
  </conditionalFormatting>
  <conditionalFormatting sqref="X187">
    <cfRule type="expression" dxfId="845" priority="743">
      <formula>IF(W187&lt;=0,AND(W187&lt;=0,X187&gt;=1),OR(W187/X187&gt;$AI$2,X187/W187&gt;$AI$2))</formula>
    </cfRule>
  </conditionalFormatting>
  <conditionalFormatting sqref="X188">
    <cfRule type="expression" dxfId="844" priority="742">
      <formula>IF(W188&lt;=0,AND(W188&lt;=0,X188&gt;=1),OR(W188/X188&gt;$AI$2,X188/W188&gt;$AI$2))</formula>
    </cfRule>
  </conditionalFormatting>
  <conditionalFormatting sqref="X189">
    <cfRule type="expression" dxfId="843" priority="741">
      <formula>IF(W189&lt;=0,AND(W189&lt;=0,X189&gt;=1),OR(W189/X189&gt;$AI$2,X189/W189&gt;$AI$2))</formula>
    </cfRule>
  </conditionalFormatting>
  <conditionalFormatting sqref="X190">
    <cfRule type="expression" dxfId="842" priority="740">
      <formula>IF(W190&lt;=0,AND(W190&lt;=0,X190&gt;=1),OR(W190/X190&gt;$AI$2,X190/W190&gt;$AI$2))</formula>
    </cfRule>
  </conditionalFormatting>
  <conditionalFormatting sqref="X191">
    <cfRule type="expression" dxfId="841" priority="739">
      <formula>IF(W191&lt;=0,AND(W191&lt;=0,X191&gt;=1),OR(W191/X191&gt;$AI$2,X191/W191&gt;$AI$2))</formula>
    </cfRule>
  </conditionalFormatting>
  <conditionalFormatting sqref="X192">
    <cfRule type="expression" dxfId="840" priority="738">
      <formula>IF(W192&lt;=0,AND(W192&lt;=0,X192&gt;=1),OR(W192/X192&gt;$AI$2,X192/W192&gt;$AI$2))</formula>
    </cfRule>
  </conditionalFormatting>
  <conditionalFormatting sqref="X193">
    <cfRule type="expression" dxfId="839" priority="737">
      <formula>IF(W193&lt;=0,AND(W193&lt;=0,X193&gt;=1),OR(W193/X193&gt;$AI$2,X193/W193&gt;$AI$2))</formula>
    </cfRule>
  </conditionalFormatting>
  <conditionalFormatting sqref="X194">
    <cfRule type="expression" dxfId="838" priority="736">
      <formula>IF(W194&lt;=0,AND(W194&lt;=0,X194&gt;=1),OR(W194/X194&gt;$AI$2,X194/W194&gt;$AI$2))</formula>
    </cfRule>
  </conditionalFormatting>
  <conditionalFormatting sqref="X195">
    <cfRule type="expression" dxfId="837" priority="735">
      <formula>IF(W195&lt;=0,AND(W195&lt;=0,X195&gt;=1),OR(W195/X195&gt;$AI$2,X195/W195&gt;$AI$2))</formula>
    </cfRule>
  </conditionalFormatting>
  <conditionalFormatting sqref="X196">
    <cfRule type="expression" dxfId="836" priority="734">
      <formula>IF(W196&lt;=0,AND(W196&lt;=0,X196&gt;=1),OR(W196/X196&gt;$AI$2,X196/W196&gt;$AI$2))</formula>
    </cfRule>
  </conditionalFormatting>
  <conditionalFormatting sqref="X197">
    <cfRule type="expression" dxfId="835" priority="733">
      <formula>IF(W197&lt;=0,AND(W197&lt;=0,X197&gt;=1),OR(W197/X197&gt;$AI$2,X197/W197&gt;$AI$2))</formula>
    </cfRule>
  </conditionalFormatting>
  <conditionalFormatting sqref="X198">
    <cfRule type="expression" dxfId="834" priority="732">
      <formula>IF(W198&lt;=0,AND(W198&lt;=0,X198&gt;=1),OR(W198/X198&gt;$AI$2,X198/W198&gt;$AI$2))</formula>
    </cfRule>
  </conditionalFormatting>
  <conditionalFormatting sqref="X199">
    <cfRule type="expression" dxfId="833" priority="731">
      <formula>IF(W199&lt;=0,AND(W199&lt;=0,X199&gt;=1),OR(W199/X199&gt;$AI$2,X199/W199&gt;$AI$2))</formula>
    </cfRule>
  </conditionalFormatting>
  <conditionalFormatting sqref="X200">
    <cfRule type="expression" dxfId="832" priority="730">
      <formula>IF(W200&lt;=0,AND(W200&lt;=0,X200&gt;=1),OR(W200/X200&gt;$AI$2,X200/W200&gt;$AI$2))</formula>
    </cfRule>
  </conditionalFormatting>
  <conditionalFormatting sqref="X201">
    <cfRule type="expression" dxfId="831" priority="729">
      <formula>IF(W201&lt;=0,AND(W201&lt;=0,X201&gt;=1),OR(W201/X201&gt;$AI$2,X201/W201&gt;$AI$2))</formula>
    </cfRule>
  </conditionalFormatting>
  <conditionalFormatting sqref="X202">
    <cfRule type="expression" dxfId="830" priority="728">
      <formula>IF(W202&lt;=0,AND(W202&lt;=0,X202&gt;=1),OR(W202/X202&gt;$AI$2,X202/W202&gt;$AI$2))</formula>
    </cfRule>
  </conditionalFormatting>
  <conditionalFormatting sqref="X203">
    <cfRule type="expression" dxfId="829" priority="727">
      <formula>IF(W203&lt;=0,AND(W203&lt;=0,X203&gt;=1),OR(W203/X203&gt;$AI$2,X203/W203&gt;$AI$2))</formula>
    </cfRule>
  </conditionalFormatting>
  <conditionalFormatting sqref="X204">
    <cfRule type="expression" dxfId="828" priority="726">
      <formula>IF(W204&lt;=0,AND(W204&lt;=0,X204&gt;=1),OR(W204/X204&gt;$AI$2,X204/W204&gt;$AI$2))</formula>
    </cfRule>
  </conditionalFormatting>
  <conditionalFormatting sqref="X205">
    <cfRule type="expression" dxfId="827" priority="725">
      <formula>IF(W205&lt;=0,AND(W205&lt;=0,X205&gt;=1),OR(W205/X205&gt;$AI$2,X205/W205&gt;$AI$2))</formula>
    </cfRule>
  </conditionalFormatting>
  <conditionalFormatting sqref="X206">
    <cfRule type="expression" dxfId="826" priority="724">
      <formula>IF(W206&lt;=0,AND(W206&lt;=0,X206&gt;=1),OR(W206/X206&gt;$AI$2,X206/W206&gt;$AI$2))</formula>
    </cfRule>
  </conditionalFormatting>
  <conditionalFormatting sqref="X207">
    <cfRule type="expression" dxfId="825" priority="723">
      <formula>IF(W207&lt;=0,AND(W207&lt;=0,X207&gt;=1),OR(W207/X207&gt;$AI$2,X207/W207&gt;$AI$2))</formula>
    </cfRule>
  </conditionalFormatting>
  <conditionalFormatting sqref="Z6">
    <cfRule type="expression" dxfId="824" priority="722">
      <formula>IF(Y6&lt;=0,AND(Y6&lt;=0,Z6&gt;=1),OR(Y6/Z6&gt;$AI$2,Z6/Y6&gt;$AI$2))</formula>
    </cfRule>
  </conditionalFormatting>
  <conditionalFormatting sqref="Z7">
    <cfRule type="expression" dxfId="823" priority="721">
      <formula>IF(Y7&lt;=0,AND(Y7&lt;=0,Z7&gt;=1),OR(Y7/Z7&gt;$AI$2,Z7/Y7&gt;$AI$2))</formula>
    </cfRule>
  </conditionalFormatting>
  <conditionalFormatting sqref="Z8">
    <cfRule type="expression" dxfId="822" priority="720">
      <formula>IF(Y8&lt;=0,AND(Y8&lt;=0,Z8&gt;=1),OR(Y8/Z8&gt;$AI$2,Z8/Y8&gt;$AI$2))</formula>
    </cfRule>
  </conditionalFormatting>
  <conditionalFormatting sqref="Z9">
    <cfRule type="expression" dxfId="821" priority="719">
      <formula>IF(Y9&lt;=0,AND(Y9&lt;=0,Z9&gt;=1),OR(Y9/Z9&gt;$AI$2,Z9/Y9&gt;$AI$2))</formula>
    </cfRule>
  </conditionalFormatting>
  <conditionalFormatting sqref="Z10">
    <cfRule type="expression" dxfId="820" priority="718">
      <formula>IF(Y10&lt;=0,AND(Y10&lt;=0,Z10&gt;=1),OR(Y10/Z10&gt;$AI$2,Z10/Y10&gt;$AI$2))</formula>
    </cfRule>
  </conditionalFormatting>
  <conditionalFormatting sqref="Z11">
    <cfRule type="expression" dxfId="819" priority="717">
      <formula>IF(Y11&lt;=0,AND(Y11&lt;=0,Z11&gt;=1),OR(Y11/Z11&gt;$AI$2,Z11/Y11&gt;$AI$2))</formula>
    </cfRule>
  </conditionalFormatting>
  <conditionalFormatting sqref="Z12">
    <cfRule type="expression" dxfId="818" priority="716">
      <formula>IF(Y12&lt;=0,AND(Y12&lt;=0,Z12&gt;=1),OR(Y12/Z12&gt;$AI$2,Z12/Y12&gt;$AI$2))</formula>
    </cfRule>
  </conditionalFormatting>
  <conditionalFormatting sqref="Z13">
    <cfRule type="expression" dxfId="817" priority="715">
      <formula>IF(Y13&lt;=0,AND(Y13&lt;=0,Z13&gt;=1),OR(Y13/Z13&gt;$AI$2,Z13/Y13&gt;$AI$2))</formula>
    </cfRule>
  </conditionalFormatting>
  <conditionalFormatting sqref="Z14">
    <cfRule type="expression" dxfId="816" priority="714">
      <formula>IF(Y14&lt;=0,AND(Y14&lt;=0,Z14&gt;=1),OR(Y14/Z14&gt;$AI$2,Z14/Y14&gt;$AI$2))</formula>
    </cfRule>
  </conditionalFormatting>
  <conditionalFormatting sqref="Z15">
    <cfRule type="expression" dxfId="815" priority="713">
      <formula>IF(Y15&lt;=0,AND(Y15&lt;=0,Z15&gt;=1),OR(Y15/Z15&gt;$AI$2,Z15/Y15&gt;$AI$2))</formula>
    </cfRule>
  </conditionalFormatting>
  <conditionalFormatting sqref="Z16">
    <cfRule type="expression" dxfId="814" priority="712">
      <formula>IF(Y16&lt;=0,AND(Y16&lt;=0,Z16&gt;=1),OR(Y16/Z16&gt;$AI$2,Z16/Y16&gt;$AI$2))</formula>
    </cfRule>
  </conditionalFormatting>
  <conditionalFormatting sqref="Z17">
    <cfRule type="expression" dxfId="813" priority="711">
      <formula>IF(Y17&lt;=0,AND(Y17&lt;=0,Z17&gt;=1),OR(Y17/Z17&gt;$AI$2,Z17/Y17&gt;$AI$2))</formula>
    </cfRule>
  </conditionalFormatting>
  <conditionalFormatting sqref="Z18">
    <cfRule type="expression" dxfId="812" priority="710">
      <formula>IF(Y18&lt;=0,AND(Y18&lt;=0,Z18&gt;=1),OR(Y18/Z18&gt;$AI$2,Z18/Y18&gt;$AI$2))</formula>
    </cfRule>
  </conditionalFormatting>
  <conditionalFormatting sqref="Z19">
    <cfRule type="expression" dxfId="811" priority="709">
      <formula>IF(Y19&lt;=0,AND(Y19&lt;=0,Z19&gt;=1),OR(Y19/Z19&gt;$AI$2,Z19/Y19&gt;$AI$2))</formula>
    </cfRule>
  </conditionalFormatting>
  <conditionalFormatting sqref="Z20">
    <cfRule type="expression" dxfId="810" priority="708">
      <formula>IF(Y20&lt;=0,AND(Y20&lt;=0,Z20&gt;=1),OR(Y20/Z20&gt;$AI$2,Z20/Y20&gt;$AI$2))</formula>
    </cfRule>
  </conditionalFormatting>
  <conditionalFormatting sqref="Z21">
    <cfRule type="expression" dxfId="809" priority="707">
      <formula>IF(Y21&lt;=0,AND(Y21&lt;=0,Z21&gt;=1),OR(Y21/Z21&gt;$AI$2,Z21/Y21&gt;$AI$2))</formula>
    </cfRule>
  </conditionalFormatting>
  <conditionalFormatting sqref="Z22">
    <cfRule type="expression" dxfId="808" priority="706">
      <formula>IF(Y22&lt;=0,AND(Y22&lt;=0,Z22&gt;=1),OR(Y22/Z22&gt;$AI$2,Z22/Y22&gt;$AI$2))</formula>
    </cfRule>
  </conditionalFormatting>
  <conditionalFormatting sqref="Z23">
    <cfRule type="expression" dxfId="807" priority="705">
      <formula>IF(Y23&lt;=0,AND(Y23&lt;=0,Z23&gt;=1),OR(Y23/Z23&gt;$AI$2,Z23/Y23&gt;$AI$2))</formula>
    </cfRule>
  </conditionalFormatting>
  <conditionalFormatting sqref="Z24">
    <cfRule type="expression" dxfId="806" priority="704">
      <formula>IF(Y24&lt;=0,AND(Y24&lt;=0,Z24&gt;=1),OR(Y24/Z24&gt;$AI$2,Z24/Y24&gt;$AI$2))</formula>
    </cfRule>
  </conditionalFormatting>
  <conditionalFormatting sqref="Z25">
    <cfRule type="expression" dxfId="805" priority="703">
      <formula>IF(Y25&lt;=0,AND(Y25&lt;=0,Z25&gt;=1),OR(Y25/Z25&gt;$AI$2,Z25/Y25&gt;$AI$2))</formula>
    </cfRule>
  </conditionalFormatting>
  <conditionalFormatting sqref="Z26">
    <cfRule type="expression" dxfId="804" priority="702">
      <formula>IF(Y26&lt;=0,AND(Y26&lt;=0,Z26&gt;=1),OR(Y26/Z26&gt;$AI$2,Z26/Y26&gt;$AI$2))</formula>
    </cfRule>
  </conditionalFormatting>
  <conditionalFormatting sqref="Z27">
    <cfRule type="expression" dxfId="803" priority="701">
      <formula>IF(Y27&lt;=0,AND(Y27&lt;=0,Z27&gt;=1),OR(Y27/Z27&gt;$AI$2,Z27/Y27&gt;$AI$2))</formula>
    </cfRule>
  </conditionalFormatting>
  <conditionalFormatting sqref="Z28">
    <cfRule type="expression" dxfId="802" priority="700">
      <formula>IF(Y28&lt;=0,AND(Y28&lt;=0,Z28&gt;=1),OR(Y28/Z28&gt;$AI$2,Z28/Y28&gt;$AI$2))</formula>
    </cfRule>
  </conditionalFormatting>
  <conditionalFormatting sqref="Z29">
    <cfRule type="expression" dxfId="801" priority="699">
      <formula>IF(Y29&lt;=0,AND(Y29&lt;=0,Z29&gt;=1),OR(Y29/Z29&gt;$AI$2,Z29/Y29&gt;$AI$2))</formula>
    </cfRule>
  </conditionalFormatting>
  <conditionalFormatting sqref="Z30">
    <cfRule type="expression" dxfId="800" priority="698">
      <formula>IF(Y30&lt;=0,AND(Y30&lt;=0,Z30&gt;=1),OR(Y30/Z30&gt;$AI$2,Z30/Y30&gt;$AI$2))</formula>
    </cfRule>
  </conditionalFormatting>
  <conditionalFormatting sqref="Z31">
    <cfRule type="expression" dxfId="799" priority="697">
      <formula>IF(Y31&lt;=0,AND(Y31&lt;=0,Z31&gt;=1),OR(Y31/Z31&gt;$AI$2,Z31/Y31&gt;$AI$2))</formula>
    </cfRule>
  </conditionalFormatting>
  <conditionalFormatting sqref="Z32">
    <cfRule type="expression" dxfId="798" priority="696">
      <formula>IF(Y32&lt;=0,AND(Y32&lt;=0,Z32&gt;=1),OR(Y32/Z32&gt;$AI$2,Z32/Y32&gt;$AI$2))</formula>
    </cfRule>
  </conditionalFormatting>
  <conditionalFormatting sqref="Z33">
    <cfRule type="expression" dxfId="797" priority="695">
      <formula>IF(Y33&lt;=0,AND(Y33&lt;=0,Z33&gt;=1),OR(Y33/Z33&gt;$AI$2,Z33/Y33&gt;$AI$2))</formula>
    </cfRule>
  </conditionalFormatting>
  <conditionalFormatting sqref="Z34">
    <cfRule type="expression" dxfId="796" priority="694">
      <formula>IF(Y34&lt;=0,AND(Y34&lt;=0,Z34&gt;=1),OR(Y34/Z34&gt;$AI$2,Z34/Y34&gt;$AI$2))</formula>
    </cfRule>
  </conditionalFormatting>
  <conditionalFormatting sqref="Z35">
    <cfRule type="expression" dxfId="795" priority="693">
      <formula>IF(Y35&lt;=0,AND(Y35&lt;=0,Z35&gt;=1),OR(Y35/Z35&gt;$AI$2,Z35/Y35&gt;$AI$2))</formula>
    </cfRule>
  </conditionalFormatting>
  <conditionalFormatting sqref="Z36">
    <cfRule type="expression" dxfId="794" priority="692">
      <formula>IF(Y36&lt;=0,AND(Y36&lt;=0,Z36&gt;=1),OR(Y36/Z36&gt;$AI$2,Z36/Y36&gt;$AI$2))</formula>
    </cfRule>
  </conditionalFormatting>
  <conditionalFormatting sqref="Z37">
    <cfRule type="expression" dxfId="793" priority="691">
      <formula>IF(Y37&lt;=0,AND(Y37&lt;=0,Z37&gt;=1),OR(Y37/Z37&gt;$AI$2,Z37/Y37&gt;$AI$2))</formula>
    </cfRule>
  </conditionalFormatting>
  <conditionalFormatting sqref="Z38">
    <cfRule type="expression" dxfId="792" priority="690">
      <formula>IF(Y38&lt;=0,AND(Y38&lt;=0,Z38&gt;=1),OR(Y38/Z38&gt;$AI$2,Z38/Y38&gt;$AI$2))</formula>
    </cfRule>
  </conditionalFormatting>
  <conditionalFormatting sqref="Z39">
    <cfRule type="expression" dxfId="791" priority="689">
      <formula>IF(Y39&lt;=0,AND(Y39&lt;=0,Z39&gt;=1),OR(Y39/Z39&gt;$AI$2,Z39/Y39&gt;$AI$2))</formula>
    </cfRule>
  </conditionalFormatting>
  <conditionalFormatting sqref="Z40">
    <cfRule type="expression" dxfId="790" priority="688">
      <formula>IF(Y40&lt;=0,AND(Y40&lt;=0,Z40&gt;=1),OR(Y40/Z40&gt;$AI$2,Z40/Y40&gt;$AI$2))</formula>
    </cfRule>
  </conditionalFormatting>
  <conditionalFormatting sqref="Z41">
    <cfRule type="expression" dxfId="789" priority="687">
      <formula>IF(Y41&lt;=0,AND(Y41&lt;=0,Z41&gt;=1),OR(Y41/Z41&gt;$AI$2,Z41/Y41&gt;$AI$2))</formula>
    </cfRule>
  </conditionalFormatting>
  <conditionalFormatting sqref="Z42">
    <cfRule type="expression" dxfId="788" priority="686">
      <formula>IF(Y42&lt;=0,AND(Y42&lt;=0,Z42&gt;=1),OR(Y42/Z42&gt;$AI$2,Z42/Y42&gt;$AI$2))</formula>
    </cfRule>
  </conditionalFormatting>
  <conditionalFormatting sqref="Z43">
    <cfRule type="expression" dxfId="787" priority="685">
      <formula>IF(Y43&lt;=0,AND(Y43&lt;=0,Z43&gt;=1),OR(Y43/Z43&gt;$AI$2,Z43/Y43&gt;$AI$2))</formula>
    </cfRule>
  </conditionalFormatting>
  <conditionalFormatting sqref="Z44">
    <cfRule type="expression" dxfId="786" priority="684">
      <formula>IF(Y44&lt;=0,AND(Y44&lt;=0,Z44&gt;=1),OR(Y44/Z44&gt;$AI$2,Z44/Y44&gt;$AI$2))</formula>
    </cfRule>
  </conditionalFormatting>
  <conditionalFormatting sqref="Z45">
    <cfRule type="expression" dxfId="785" priority="683">
      <formula>IF(Y45&lt;=0,AND(Y45&lt;=0,Z45&gt;=1),OR(Y45/Z45&gt;$AI$2,Z45/Y45&gt;$AI$2))</formula>
    </cfRule>
  </conditionalFormatting>
  <conditionalFormatting sqref="Z46">
    <cfRule type="expression" dxfId="784" priority="682">
      <formula>IF(Y46&lt;=0,AND(Y46&lt;=0,Z46&gt;=1),OR(Y46/Z46&gt;$AI$2,Z46/Y46&gt;$AI$2))</formula>
    </cfRule>
  </conditionalFormatting>
  <conditionalFormatting sqref="Z47">
    <cfRule type="expression" dxfId="783" priority="681">
      <formula>IF(Y47&lt;=0,AND(Y47&lt;=0,Z47&gt;=1),OR(Y47/Z47&gt;$AI$2,Z47/Y47&gt;$AI$2))</formula>
    </cfRule>
  </conditionalFormatting>
  <conditionalFormatting sqref="Z48">
    <cfRule type="expression" dxfId="782" priority="680">
      <formula>IF(Y48&lt;=0,AND(Y48&lt;=0,Z48&gt;=1),OR(Y48/Z48&gt;$AI$2,Z48/Y48&gt;$AI$2))</formula>
    </cfRule>
  </conditionalFormatting>
  <conditionalFormatting sqref="Z49">
    <cfRule type="expression" dxfId="781" priority="679">
      <formula>IF(Y49&lt;=0,AND(Y49&lt;=0,Z49&gt;=1),OR(Y49/Z49&gt;$AI$2,Z49/Y49&gt;$AI$2))</formula>
    </cfRule>
  </conditionalFormatting>
  <conditionalFormatting sqref="Z50">
    <cfRule type="expression" dxfId="780" priority="678">
      <formula>IF(Y50&lt;=0,AND(Y50&lt;=0,Z50&gt;=1),OR(Y50/Z50&gt;$AI$2,Z50/Y50&gt;$AI$2))</formula>
    </cfRule>
  </conditionalFormatting>
  <conditionalFormatting sqref="Z51">
    <cfRule type="expression" dxfId="779" priority="677">
      <formula>IF(Y51&lt;=0,AND(Y51&lt;=0,Z51&gt;=1),OR(Y51/Z51&gt;$AI$2,Z51/Y51&gt;$AI$2))</formula>
    </cfRule>
  </conditionalFormatting>
  <conditionalFormatting sqref="Z52">
    <cfRule type="expression" dxfId="778" priority="676">
      <formula>IF(Y52&lt;=0,AND(Y52&lt;=0,Z52&gt;=1),OR(Y52/Z52&gt;$AI$2,Z52/Y52&gt;$AI$2))</formula>
    </cfRule>
  </conditionalFormatting>
  <conditionalFormatting sqref="Z53">
    <cfRule type="expression" dxfId="777" priority="675">
      <formula>IF(Y53&lt;=0,AND(Y53&lt;=0,Z53&gt;=1),OR(Y53/Z53&gt;$AI$2,Z53/Y53&gt;$AI$2))</formula>
    </cfRule>
  </conditionalFormatting>
  <conditionalFormatting sqref="Z54">
    <cfRule type="expression" dxfId="776" priority="674">
      <formula>IF(Y54&lt;=0,AND(Y54&lt;=0,Z54&gt;=1),OR(Y54/Z54&gt;$AI$2,Z54/Y54&gt;$AI$2))</formula>
    </cfRule>
  </conditionalFormatting>
  <conditionalFormatting sqref="Z55">
    <cfRule type="expression" dxfId="775" priority="673">
      <formula>IF(Y55&lt;=0,AND(Y55&lt;=0,Z55&gt;=1),OR(Y55/Z55&gt;$AI$2,Z55/Y55&gt;$AI$2))</formula>
    </cfRule>
  </conditionalFormatting>
  <conditionalFormatting sqref="Z56">
    <cfRule type="expression" dxfId="774" priority="672">
      <formula>IF(Y56&lt;=0,AND(Y56&lt;=0,Z56&gt;=1),OR(Y56/Z56&gt;$AI$2,Z56/Y56&gt;$AI$2))</formula>
    </cfRule>
  </conditionalFormatting>
  <conditionalFormatting sqref="Z57">
    <cfRule type="expression" dxfId="773" priority="671">
      <formula>IF(Y57&lt;=0,AND(Y57&lt;=0,Z57&gt;=1),OR(Y57/Z57&gt;$AI$2,Z57/Y57&gt;$AI$2))</formula>
    </cfRule>
  </conditionalFormatting>
  <conditionalFormatting sqref="Z58">
    <cfRule type="expression" dxfId="772" priority="670">
      <formula>IF(Y58&lt;=0,AND(Y58&lt;=0,Z58&gt;=1),OR(Y58/Z58&gt;$AI$2,Z58/Y58&gt;$AI$2))</formula>
    </cfRule>
  </conditionalFormatting>
  <conditionalFormatting sqref="Z59">
    <cfRule type="expression" dxfId="771" priority="669">
      <formula>IF(Y59&lt;=0,AND(Y59&lt;=0,Z59&gt;=1),OR(Y59/Z59&gt;$AI$2,Z59/Y59&gt;$AI$2))</formula>
    </cfRule>
  </conditionalFormatting>
  <conditionalFormatting sqref="Z60">
    <cfRule type="expression" dxfId="770" priority="668">
      <formula>IF(Y60&lt;=0,AND(Y60&lt;=0,Z60&gt;=1),OR(Y60/Z60&gt;$AI$2,Z60/Y60&gt;$AI$2))</formula>
    </cfRule>
  </conditionalFormatting>
  <conditionalFormatting sqref="Z61">
    <cfRule type="expression" dxfId="769" priority="667">
      <formula>IF(Y61&lt;=0,AND(Y61&lt;=0,Z61&gt;=1),OR(Y61/Z61&gt;$AI$2,Z61/Y61&gt;$AI$2))</formula>
    </cfRule>
  </conditionalFormatting>
  <conditionalFormatting sqref="Z62">
    <cfRule type="expression" dxfId="768" priority="666">
      <formula>IF(Y62&lt;=0,AND(Y62&lt;=0,Z62&gt;=1),OR(Y62/Z62&gt;$AI$2,Z62/Y62&gt;$AI$2))</formula>
    </cfRule>
  </conditionalFormatting>
  <conditionalFormatting sqref="Z63">
    <cfRule type="expression" dxfId="767" priority="665">
      <formula>IF(Y63&lt;=0,AND(Y63&lt;=0,Z63&gt;=1),OR(Y63/Z63&gt;$AI$2,Z63/Y63&gt;$AI$2))</formula>
    </cfRule>
  </conditionalFormatting>
  <conditionalFormatting sqref="Z64">
    <cfRule type="expression" dxfId="766" priority="664">
      <formula>IF(Y64&lt;=0,AND(Y64&lt;=0,Z64&gt;=1),OR(Y64/Z64&gt;$AI$2,Z64/Y64&gt;$AI$2))</formula>
    </cfRule>
  </conditionalFormatting>
  <conditionalFormatting sqref="Z65">
    <cfRule type="expression" dxfId="765" priority="663">
      <formula>IF(Y65&lt;=0,AND(Y65&lt;=0,Z65&gt;=1),OR(Y65/Z65&gt;$AI$2,Z65/Y65&gt;$AI$2))</formula>
    </cfRule>
  </conditionalFormatting>
  <conditionalFormatting sqref="Z66">
    <cfRule type="expression" dxfId="764" priority="662">
      <formula>IF(Y66&lt;=0,AND(Y66&lt;=0,Z66&gt;=1),OR(Y66/Z66&gt;$AI$2,Z66/Y66&gt;$AI$2))</formula>
    </cfRule>
  </conditionalFormatting>
  <conditionalFormatting sqref="Z67">
    <cfRule type="expression" dxfId="763" priority="661">
      <formula>IF(Y67&lt;=0,AND(Y67&lt;=0,Z67&gt;=1),OR(Y67/Z67&gt;$AI$2,Z67/Y67&gt;$AI$2))</formula>
    </cfRule>
  </conditionalFormatting>
  <conditionalFormatting sqref="Z68">
    <cfRule type="expression" dxfId="762" priority="660">
      <formula>IF(Y68&lt;=0,AND(Y68&lt;=0,Z68&gt;=1),OR(Y68/Z68&gt;$AI$2,Z68/Y68&gt;$AI$2))</formula>
    </cfRule>
  </conditionalFormatting>
  <conditionalFormatting sqref="Z69">
    <cfRule type="expression" dxfId="761" priority="659">
      <formula>IF(Y69&lt;=0,AND(Y69&lt;=0,Z69&gt;=1),OR(Y69/Z69&gt;$AI$2,Z69/Y69&gt;$AI$2))</formula>
    </cfRule>
  </conditionalFormatting>
  <conditionalFormatting sqref="Z70">
    <cfRule type="expression" dxfId="760" priority="658">
      <formula>IF(Y70&lt;=0,AND(Y70&lt;=0,Z70&gt;=1),OR(Y70/Z70&gt;$AI$2,Z70/Y70&gt;$AI$2))</formula>
    </cfRule>
  </conditionalFormatting>
  <conditionalFormatting sqref="Z71">
    <cfRule type="expression" dxfId="759" priority="657">
      <formula>IF(Y71&lt;=0,AND(Y71&lt;=0,Z71&gt;=1),OR(Y71/Z71&gt;$AI$2,Z71/Y71&gt;$AI$2))</formula>
    </cfRule>
  </conditionalFormatting>
  <conditionalFormatting sqref="Z72">
    <cfRule type="expression" dxfId="758" priority="656">
      <formula>IF(Y72&lt;=0,AND(Y72&lt;=0,Z72&gt;=1),OR(Y72/Z72&gt;$AI$2,Z72/Y72&gt;$AI$2))</formula>
    </cfRule>
  </conditionalFormatting>
  <conditionalFormatting sqref="Z73">
    <cfRule type="expression" dxfId="757" priority="655">
      <formula>IF(Y73&lt;=0,AND(Y73&lt;=0,Z73&gt;=1),OR(Y73/Z73&gt;$AI$2,Z73/Y73&gt;$AI$2))</formula>
    </cfRule>
  </conditionalFormatting>
  <conditionalFormatting sqref="Z74">
    <cfRule type="expression" dxfId="756" priority="654">
      <formula>IF(Y74&lt;=0,AND(Y74&lt;=0,Z74&gt;=1),OR(Y74/Z74&gt;$AI$2,Z74/Y74&gt;$AI$2))</formula>
    </cfRule>
  </conditionalFormatting>
  <conditionalFormatting sqref="Z75">
    <cfRule type="expression" dxfId="755" priority="653">
      <formula>IF(Y75&lt;=0,AND(Y75&lt;=0,Z75&gt;=1),OR(Y75/Z75&gt;$AI$2,Z75/Y75&gt;$AI$2))</formula>
    </cfRule>
  </conditionalFormatting>
  <conditionalFormatting sqref="Z76">
    <cfRule type="expression" dxfId="754" priority="652">
      <formula>IF(Y76&lt;=0,AND(Y76&lt;=0,Z76&gt;=1),OR(Y76/Z76&gt;$AI$2,Z76/Y76&gt;$AI$2))</formula>
    </cfRule>
  </conditionalFormatting>
  <conditionalFormatting sqref="Z77">
    <cfRule type="expression" dxfId="753" priority="651">
      <formula>IF(Y77&lt;=0,AND(Y77&lt;=0,Z77&gt;=1),OR(Y77/Z77&gt;$AI$2,Z77/Y77&gt;$AI$2))</formula>
    </cfRule>
  </conditionalFormatting>
  <conditionalFormatting sqref="Z78">
    <cfRule type="expression" dxfId="752" priority="650">
      <formula>IF(Y78&lt;=0,AND(Y78&lt;=0,Z78&gt;=1),OR(Y78/Z78&gt;$AI$2,Z78/Y78&gt;$AI$2))</formula>
    </cfRule>
  </conditionalFormatting>
  <conditionalFormatting sqref="Z79">
    <cfRule type="expression" dxfId="751" priority="649">
      <formula>IF(Y79&lt;=0,AND(Y79&lt;=0,Z79&gt;=1),OR(Y79/Z79&gt;$AI$2,Z79/Y79&gt;$AI$2))</formula>
    </cfRule>
  </conditionalFormatting>
  <conditionalFormatting sqref="Z80">
    <cfRule type="expression" dxfId="750" priority="648">
      <formula>IF(Y80&lt;=0,AND(Y80&lt;=0,Z80&gt;=1),OR(Y80/Z80&gt;$AI$2,Z80/Y80&gt;$AI$2))</formula>
    </cfRule>
  </conditionalFormatting>
  <conditionalFormatting sqref="Z81">
    <cfRule type="expression" dxfId="749" priority="647">
      <formula>IF(Y81&lt;=0,AND(Y81&lt;=0,Z81&gt;=1),OR(Y81/Z81&gt;$AI$2,Z81/Y81&gt;$AI$2))</formula>
    </cfRule>
  </conditionalFormatting>
  <conditionalFormatting sqref="Z82">
    <cfRule type="expression" dxfId="748" priority="646">
      <formula>IF(Y82&lt;=0,AND(Y82&lt;=0,Z82&gt;=1),OR(Y82/Z82&gt;$AI$2,Z82/Y82&gt;$AI$2))</formula>
    </cfRule>
  </conditionalFormatting>
  <conditionalFormatting sqref="Z83">
    <cfRule type="expression" dxfId="747" priority="645">
      <formula>IF(Y83&lt;=0,AND(Y83&lt;=0,Z83&gt;=1),OR(Y83/Z83&gt;$AI$2,Z83/Y83&gt;$AI$2))</formula>
    </cfRule>
  </conditionalFormatting>
  <conditionalFormatting sqref="Z84">
    <cfRule type="expression" dxfId="746" priority="644">
      <formula>IF(Y84&lt;=0,AND(Y84&lt;=0,Z84&gt;=1),OR(Y84/Z84&gt;$AI$2,Z84/Y84&gt;$AI$2))</formula>
    </cfRule>
  </conditionalFormatting>
  <conditionalFormatting sqref="Z85">
    <cfRule type="expression" dxfId="745" priority="643">
      <formula>IF(Y85&lt;=0,AND(Y85&lt;=0,Z85&gt;=1),OR(Y85/Z85&gt;$AI$2,Z85/Y85&gt;$AI$2))</formula>
    </cfRule>
  </conditionalFormatting>
  <conditionalFormatting sqref="Z86">
    <cfRule type="expression" dxfId="744" priority="642">
      <formula>IF(Y86&lt;=0,AND(Y86&lt;=0,Z86&gt;=1),OR(Y86/Z86&gt;$AI$2,Z86/Y86&gt;$AI$2))</formula>
    </cfRule>
  </conditionalFormatting>
  <conditionalFormatting sqref="Z87">
    <cfRule type="expression" dxfId="743" priority="641">
      <formula>IF(Y87&lt;=0,AND(Y87&lt;=0,Z87&gt;=1),OR(Y87/Z87&gt;$AI$2,Z87/Y87&gt;$AI$2))</formula>
    </cfRule>
  </conditionalFormatting>
  <conditionalFormatting sqref="Z88">
    <cfRule type="expression" dxfId="742" priority="640">
      <formula>IF(Y88&lt;=0,AND(Y88&lt;=0,Z88&gt;=1),OR(Y88/Z88&gt;$AI$2,Z88/Y88&gt;$AI$2))</formula>
    </cfRule>
  </conditionalFormatting>
  <conditionalFormatting sqref="Z89">
    <cfRule type="expression" dxfId="741" priority="639">
      <formula>IF(Y89&lt;=0,AND(Y89&lt;=0,Z89&gt;=1),OR(Y89/Z89&gt;$AI$2,Z89/Y89&gt;$AI$2))</formula>
    </cfRule>
  </conditionalFormatting>
  <conditionalFormatting sqref="Z90">
    <cfRule type="expression" dxfId="740" priority="638">
      <formula>IF(Y90&lt;=0,AND(Y90&lt;=0,Z90&gt;=1),OR(Y90/Z90&gt;$AI$2,Z90/Y90&gt;$AI$2))</formula>
    </cfRule>
  </conditionalFormatting>
  <conditionalFormatting sqref="Z91">
    <cfRule type="expression" dxfId="739" priority="637">
      <formula>IF(Y91&lt;=0,AND(Y91&lt;=0,Z91&gt;=1),OR(Y91/Z91&gt;$AI$2,Z91/Y91&gt;$AI$2))</formula>
    </cfRule>
  </conditionalFormatting>
  <conditionalFormatting sqref="Z92">
    <cfRule type="expression" dxfId="738" priority="636">
      <formula>IF(Y92&lt;=0,AND(Y92&lt;=0,Z92&gt;=1),OR(Y92/Z92&gt;$AI$2,Z92/Y92&gt;$AI$2))</formula>
    </cfRule>
  </conditionalFormatting>
  <conditionalFormatting sqref="Z93">
    <cfRule type="expression" dxfId="737" priority="635">
      <formula>IF(Y93&lt;=0,AND(Y93&lt;=0,Z93&gt;=1),OR(Y93/Z93&gt;$AI$2,Z93/Y93&gt;$AI$2))</formula>
    </cfRule>
  </conditionalFormatting>
  <conditionalFormatting sqref="Z94">
    <cfRule type="expression" dxfId="736" priority="634">
      <formula>IF(Y94&lt;=0,AND(Y94&lt;=0,Z94&gt;=1),OR(Y94/Z94&gt;$AI$2,Z94/Y94&gt;$AI$2))</formula>
    </cfRule>
  </conditionalFormatting>
  <conditionalFormatting sqref="Z95">
    <cfRule type="expression" dxfId="735" priority="633">
      <formula>IF(Y95&lt;=0,AND(Y95&lt;=0,Z95&gt;=1),OR(Y95/Z95&gt;$AI$2,Z95/Y95&gt;$AI$2))</formula>
    </cfRule>
  </conditionalFormatting>
  <conditionalFormatting sqref="Z96">
    <cfRule type="expression" dxfId="734" priority="632">
      <formula>IF(Y96&lt;=0,AND(Y96&lt;=0,Z96&gt;=1),OR(Y96/Z96&gt;$AI$2,Z96/Y96&gt;$AI$2))</formula>
    </cfRule>
  </conditionalFormatting>
  <conditionalFormatting sqref="Z97">
    <cfRule type="expression" dxfId="733" priority="631">
      <formula>IF(Y97&lt;=0,AND(Y97&lt;=0,Z97&gt;=1),OR(Y97/Z97&gt;$AI$2,Z97/Y97&gt;$AI$2))</formula>
    </cfRule>
  </conditionalFormatting>
  <conditionalFormatting sqref="Z98">
    <cfRule type="expression" dxfId="732" priority="630">
      <formula>IF(Y98&lt;=0,AND(Y98&lt;=0,Z98&gt;=1),OR(Y98/Z98&gt;$AI$2,Z98/Y98&gt;$AI$2))</formula>
    </cfRule>
  </conditionalFormatting>
  <conditionalFormatting sqref="Z99">
    <cfRule type="expression" dxfId="731" priority="629">
      <formula>IF(Y99&lt;=0,AND(Y99&lt;=0,Z99&gt;=1),OR(Y99/Z99&gt;$AI$2,Z99/Y99&gt;$AI$2))</formula>
    </cfRule>
  </conditionalFormatting>
  <conditionalFormatting sqref="Z100">
    <cfRule type="expression" dxfId="730" priority="628">
      <formula>IF(Y100&lt;=0,AND(Y100&lt;=0,Z100&gt;=1),OR(Y100/Z100&gt;$AI$2,Z100/Y100&gt;$AI$2))</formula>
    </cfRule>
  </conditionalFormatting>
  <conditionalFormatting sqref="Z101">
    <cfRule type="expression" dxfId="729" priority="627">
      <formula>IF(Y101&lt;=0,AND(Y101&lt;=0,Z101&gt;=1),OR(Y101/Z101&gt;$AI$2,Z101/Y101&gt;$AI$2))</formula>
    </cfRule>
  </conditionalFormatting>
  <conditionalFormatting sqref="Z102">
    <cfRule type="expression" dxfId="728" priority="626">
      <formula>IF(Y102&lt;=0,AND(Y102&lt;=0,Z102&gt;=1),OR(Y102/Z102&gt;$AI$2,Z102/Y102&gt;$AI$2))</formula>
    </cfRule>
  </conditionalFormatting>
  <conditionalFormatting sqref="Z103">
    <cfRule type="expression" dxfId="727" priority="625">
      <formula>IF(Y103&lt;=0,AND(Y103&lt;=0,Z103&gt;=1),OR(Y103/Z103&gt;$AI$2,Z103/Y103&gt;$AI$2))</formula>
    </cfRule>
  </conditionalFormatting>
  <conditionalFormatting sqref="Z104">
    <cfRule type="expression" dxfId="726" priority="624">
      <formula>IF(Y104&lt;=0,AND(Y104&lt;=0,Z104&gt;=1),OR(Y104/Z104&gt;$AI$2,Z104/Y104&gt;$AI$2))</formula>
    </cfRule>
  </conditionalFormatting>
  <conditionalFormatting sqref="Z105">
    <cfRule type="expression" dxfId="725" priority="623">
      <formula>IF(Y105&lt;=0,AND(Y105&lt;=0,Z105&gt;=1),OR(Y105/Z105&gt;$AI$2,Z105/Y105&gt;$AI$2))</formula>
    </cfRule>
  </conditionalFormatting>
  <conditionalFormatting sqref="Z106">
    <cfRule type="expression" dxfId="724" priority="622">
      <formula>IF(Y106&lt;=0,AND(Y106&lt;=0,Z106&gt;=1),OR(Y106/Z106&gt;$AI$2,Z106/Y106&gt;$AI$2))</formula>
    </cfRule>
  </conditionalFormatting>
  <conditionalFormatting sqref="Z107">
    <cfRule type="expression" dxfId="723" priority="621">
      <formula>IF(Y107&lt;=0,AND(Y107&lt;=0,Z107&gt;=1),OR(Y107/Z107&gt;$AI$2,Z107/Y107&gt;$AI$2))</formula>
    </cfRule>
  </conditionalFormatting>
  <conditionalFormatting sqref="Z108">
    <cfRule type="expression" dxfId="722" priority="620">
      <formula>IF(Y108&lt;=0,AND(Y108&lt;=0,Z108&gt;=1),OR(Y108/Z108&gt;$AI$2,Z108/Y108&gt;$AI$2))</formula>
    </cfRule>
  </conditionalFormatting>
  <conditionalFormatting sqref="Z109">
    <cfRule type="expression" dxfId="721" priority="619">
      <formula>IF(Y109&lt;=0,AND(Y109&lt;=0,Z109&gt;=1),OR(Y109/Z109&gt;$AI$2,Z109/Y109&gt;$AI$2))</formula>
    </cfRule>
  </conditionalFormatting>
  <conditionalFormatting sqref="Z110">
    <cfRule type="expression" dxfId="720" priority="618">
      <formula>IF(Y110&lt;=0,AND(Y110&lt;=0,Z110&gt;=1),OR(Y110/Z110&gt;$AI$2,Z110/Y110&gt;$AI$2))</formula>
    </cfRule>
  </conditionalFormatting>
  <conditionalFormatting sqref="Z111">
    <cfRule type="expression" dxfId="719" priority="617">
      <formula>IF(Y111&lt;=0,AND(Y111&lt;=0,Z111&gt;=1),OR(Y111/Z111&gt;$AI$2,Z111/Y111&gt;$AI$2))</formula>
    </cfRule>
  </conditionalFormatting>
  <conditionalFormatting sqref="Z112">
    <cfRule type="expression" dxfId="718" priority="616">
      <formula>IF(Y112&lt;=0,AND(Y112&lt;=0,Z112&gt;=1),OR(Y112/Z112&gt;$AI$2,Z112/Y112&gt;$AI$2))</formula>
    </cfRule>
  </conditionalFormatting>
  <conditionalFormatting sqref="Z113">
    <cfRule type="expression" dxfId="717" priority="615">
      <formula>IF(Y113&lt;=0,AND(Y113&lt;=0,Z113&gt;=1),OR(Y113/Z113&gt;$AI$2,Z113/Y113&gt;$AI$2))</formula>
    </cfRule>
  </conditionalFormatting>
  <conditionalFormatting sqref="Z114">
    <cfRule type="expression" dxfId="716" priority="614">
      <formula>IF(Y114&lt;=0,AND(Y114&lt;=0,Z114&gt;=1),OR(Y114/Z114&gt;$AI$2,Z114/Y114&gt;$AI$2))</formula>
    </cfRule>
  </conditionalFormatting>
  <conditionalFormatting sqref="Z115">
    <cfRule type="expression" dxfId="715" priority="613">
      <formula>IF(Y115&lt;=0,AND(Y115&lt;=0,Z115&gt;=1),OR(Y115/Z115&gt;$AI$2,Z115/Y115&gt;$AI$2))</formula>
    </cfRule>
  </conditionalFormatting>
  <conditionalFormatting sqref="Z116">
    <cfRule type="expression" dxfId="714" priority="612">
      <formula>IF(Y116&lt;=0,AND(Y116&lt;=0,Z116&gt;=1),OR(Y116/Z116&gt;$AI$2,Z116/Y116&gt;$AI$2))</formula>
    </cfRule>
  </conditionalFormatting>
  <conditionalFormatting sqref="Z117">
    <cfRule type="expression" dxfId="713" priority="611">
      <formula>IF(Y117&lt;=0,AND(Y117&lt;=0,Z117&gt;=1),OR(Y117/Z117&gt;$AI$2,Z117/Y117&gt;$AI$2))</formula>
    </cfRule>
  </conditionalFormatting>
  <conditionalFormatting sqref="Z118">
    <cfRule type="expression" dxfId="712" priority="610">
      <formula>IF(Y118&lt;=0,AND(Y118&lt;=0,Z118&gt;=1),OR(Y118/Z118&gt;$AI$2,Z118/Y118&gt;$AI$2))</formula>
    </cfRule>
  </conditionalFormatting>
  <conditionalFormatting sqref="Z119">
    <cfRule type="expression" dxfId="711" priority="609">
      <formula>IF(Y119&lt;=0,AND(Y119&lt;=0,Z119&gt;=1),OR(Y119/Z119&gt;$AI$2,Z119/Y119&gt;$AI$2))</formula>
    </cfRule>
  </conditionalFormatting>
  <conditionalFormatting sqref="Z120">
    <cfRule type="expression" dxfId="710" priority="608">
      <formula>IF(Y120&lt;=0,AND(Y120&lt;=0,Z120&gt;=1),OR(Y120/Z120&gt;$AI$2,Z120/Y120&gt;$AI$2))</formula>
    </cfRule>
  </conditionalFormatting>
  <conditionalFormatting sqref="Z121">
    <cfRule type="expression" dxfId="709" priority="607">
      <formula>IF(Y121&lt;=0,AND(Y121&lt;=0,Z121&gt;=1),OR(Y121/Z121&gt;$AI$2,Z121/Y121&gt;$AI$2))</formula>
    </cfRule>
  </conditionalFormatting>
  <conditionalFormatting sqref="Z122">
    <cfRule type="expression" dxfId="708" priority="606">
      <formula>IF(Y122&lt;=0,AND(Y122&lt;=0,Z122&gt;=1),OR(Y122/Z122&gt;$AI$2,Z122/Y122&gt;$AI$2))</formula>
    </cfRule>
  </conditionalFormatting>
  <conditionalFormatting sqref="Z123">
    <cfRule type="expression" dxfId="707" priority="605">
      <formula>IF(Y123&lt;=0,AND(Y123&lt;=0,Z123&gt;=1),OR(Y123/Z123&gt;$AI$2,Z123/Y123&gt;$AI$2))</formula>
    </cfRule>
  </conditionalFormatting>
  <conditionalFormatting sqref="Z124">
    <cfRule type="expression" dxfId="706" priority="604">
      <formula>IF(Y124&lt;=0,AND(Y124&lt;=0,Z124&gt;=1),OR(Y124/Z124&gt;$AI$2,Z124/Y124&gt;$AI$2))</formula>
    </cfRule>
  </conditionalFormatting>
  <conditionalFormatting sqref="Z125">
    <cfRule type="expression" dxfId="705" priority="603">
      <formula>IF(Y125&lt;=0,AND(Y125&lt;=0,Z125&gt;=1),OR(Y125/Z125&gt;$AI$2,Z125/Y125&gt;$AI$2))</formula>
    </cfRule>
  </conditionalFormatting>
  <conditionalFormatting sqref="Z126 Z148">
    <cfRule type="expression" dxfId="704" priority="602">
      <formula>IF(Y126&lt;=0,AND(Y126&lt;=0,Z126&gt;=1),OR(Y126/Z126&gt;$AI$2,Z126/Y126&gt;$AI$2))</formula>
    </cfRule>
  </conditionalFormatting>
  <conditionalFormatting sqref="Z151">
    <cfRule type="expression" dxfId="703" priority="601">
      <formula>IF(Y151&lt;=0,AND(Y151&lt;=0,Z151&gt;=1),OR(Y151/Z151&gt;$AI$2,Z151/Y151&gt;$AI$2))</formula>
    </cfRule>
  </conditionalFormatting>
  <conditionalFormatting sqref="Z152">
    <cfRule type="expression" dxfId="702" priority="600">
      <formula>IF(Y152&lt;=0,AND(Y152&lt;=0,Z152&gt;=1),OR(Y152/Z152&gt;$AI$2,Z152/Y152&gt;$AI$2))</formula>
    </cfRule>
  </conditionalFormatting>
  <conditionalFormatting sqref="Z153">
    <cfRule type="expression" dxfId="701" priority="599">
      <formula>IF(Y153&lt;=0,AND(Y153&lt;=0,Z153&gt;=1),OR(Y153/Z153&gt;$AI$2,Z153/Y153&gt;$AI$2))</formula>
    </cfRule>
  </conditionalFormatting>
  <conditionalFormatting sqref="Z154">
    <cfRule type="expression" dxfId="700" priority="598">
      <formula>IF(Y154&lt;=0,AND(Y154&lt;=0,Z154&gt;=1),OR(Y154/Z154&gt;$AI$2,Z154/Y154&gt;$AI$2))</formula>
    </cfRule>
  </conditionalFormatting>
  <conditionalFormatting sqref="Z155">
    <cfRule type="expression" dxfId="699" priority="597">
      <formula>IF(Y155&lt;=0,AND(Y155&lt;=0,Z155&gt;=1),OR(Y155/Z155&gt;$AI$2,Z155/Y155&gt;$AI$2))</formula>
    </cfRule>
  </conditionalFormatting>
  <conditionalFormatting sqref="Z156">
    <cfRule type="expression" dxfId="698" priority="596">
      <formula>IF(Y156&lt;=0,AND(Y156&lt;=0,Z156&gt;=1),OR(Y156/Z156&gt;$AI$2,Z156/Y156&gt;$AI$2))</formula>
    </cfRule>
  </conditionalFormatting>
  <conditionalFormatting sqref="Z157">
    <cfRule type="expression" dxfId="697" priority="595">
      <formula>IF(Y157&lt;=0,AND(Y157&lt;=0,Z157&gt;=1),OR(Y157/Z157&gt;$AI$2,Z157/Y157&gt;$AI$2))</formula>
    </cfRule>
  </conditionalFormatting>
  <conditionalFormatting sqref="Z158">
    <cfRule type="expression" dxfId="696" priority="594">
      <formula>IF(Y158&lt;=0,AND(Y158&lt;=0,Z158&gt;=1),OR(Y158/Z158&gt;$AI$2,Z158/Y158&gt;$AI$2))</formula>
    </cfRule>
  </conditionalFormatting>
  <conditionalFormatting sqref="Z159">
    <cfRule type="expression" dxfId="695" priority="593">
      <formula>IF(Y159&lt;=0,AND(Y159&lt;=0,Z159&gt;=1),OR(Y159/Z159&gt;$AI$2,Z159/Y159&gt;$AI$2))</formula>
    </cfRule>
  </conditionalFormatting>
  <conditionalFormatting sqref="Z160">
    <cfRule type="expression" dxfId="694" priority="592">
      <formula>IF(Y160&lt;=0,AND(Y160&lt;=0,Z160&gt;=1),OR(Y160/Z160&gt;$AI$2,Z160/Y160&gt;$AI$2))</formula>
    </cfRule>
  </conditionalFormatting>
  <conditionalFormatting sqref="Z161">
    <cfRule type="expression" dxfId="693" priority="591">
      <formula>IF(Y161&lt;=0,AND(Y161&lt;=0,Z161&gt;=1),OR(Y161/Z161&gt;$AI$2,Z161/Y161&gt;$AI$2))</formula>
    </cfRule>
  </conditionalFormatting>
  <conditionalFormatting sqref="Z162">
    <cfRule type="expression" dxfId="692" priority="590">
      <formula>IF(Y162&lt;=0,AND(Y162&lt;=0,Z162&gt;=1),OR(Y162/Z162&gt;$AI$2,Z162/Y162&gt;$AI$2))</formula>
    </cfRule>
  </conditionalFormatting>
  <conditionalFormatting sqref="Z163">
    <cfRule type="expression" dxfId="691" priority="589">
      <formula>IF(Y163&lt;=0,AND(Y163&lt;=0,Z163&gt;=1),OR(Y163/Z163&gt;$AI$2,Z163/Y163&gt;$AI$2))</formula>
    </cfRule>
  </conditionalFormatting>
  <conditionalFormatting sqref="Z164">
    <cfRule type="expression" dxfId="690" priority="588">
      <formula>IF(Y164&lt;=0,AND(Y164&lt;=0,Z164&gt;=1),OR(Y164/Z164&gt;$AI$2,Z164/Y164&gt;$AI$2))</formula>
    </cfRule>
  </conditionalFormatting>
  <conditionalFormatting sqref="Z165">
    <cfRule type="expression" dxfId="689" priority="587">
      <formula>IF(Y165&lt;=0,AND(Y165&lt;=0,Z165&gt;=1),OR(Y165/Z165&gt;$AI$2,Z165/Y165&gt;$AI$2))</formula>
    </cfRule>
  </conditionalFormatting>
  <conditionalFormatting sqref="Z166">
    <cfRule type="expression" dxfId="688" priority="586">
      <formula>IF(Y166&lt;=0,AND(Y166&lt;=0,Z166&gt;=1),OR(Y166/Z166&gt;$AI$2,Z166/Y166&gt;$AI$2))</formula>
    </cfRule>
  </conditionalFormatting>
  <conditionalFormatting sqref="Z167">
    <cfRule type="expression" dxfId="687" priority="585">
      <formula>IF(Y167&lt;=0,AND(Y167&lt;=0,Z167&gt;=1),OR(Y167/Z167&gt;$AI$2,Z167/Y167&gt;$AI$2))</formula>
    </cfRule>
  </conditionalFormatting>
  <conditionalFormatting sqref="Z168">
    <cfRule type="expression" dxfId="686" priority="584">
      <formula>IF(Y168&lt;=0,AND(Y168&lt;=0,Z168&gt;=1),OR(Y168/Z168&gt;$AI$2,Z168/Y168&gt;$AI$2))</formula>
    </cfRule>
  </conditionalFormatting>
  <conditionalFormatting sqref="Z169">
    <cfRule type="expression" dxfId="685" priority="583">
      <formula>IF(Y169&lt;=0,AND(Y169&lt;=0,Z169&gt;=1),OR(Y169/Z169&gt;$AI$2,Z169/Y169&gt;$AI$2))</formula>
    </cfRule>
  </conditionalFormatting>
  <conditionalFormatting sqref="Z170">
    <cfRule type="expression" dxfId="684" priority="582">
      <formula>IF(Y170&lt;=0,AND(Y170&lt;=0,Z170&gt;=1),OR(Y170/Z170&gt;$AI$2,Z170/Y170&gt;$AI$2))</formula>
    </cfRule>
  </conditionalFormatting>
  <conditionalFormatting sqref="Z171">
    <cfRule type="expression" dxfId="683" priority="581">
      <formula>IF(Y171&lt;=0,AND(Y171&lt;=0,Z171&gt;=1),OR(Y171/Z171&gt;$AI$2,Z171/Y171&gt;$AI$2))</formula>
    </cfRule>
  </conditionalFormatting>
  <conditionalFormatting sqref="Z172">
    <cfRule type="expression" dxfId="682" priority="580">
      <formula>IF(Y172&lt;=0,AND(Y172&lt;=0,Z172&gt;=1),OR(Y172/Z172&gt;$AI$2,Z172/Y172&gt;$AI$2))</formula>
    </cfRule>
  </conditionalFormatting>
  <conditionalFormatting sqref="Z173">
    <cfRule type="expression" dxfId="681" priority="579">
      <formula>IF(Y173&lt;=0,AND(Y173&lt;=0,Z173&gt;=1),OR(Y173/Z173&gt;$AI$2,Z173/Y173&gt;$AI$2))</formula>
    </cfRule>
  </conditionalFormatting>
  <conditionalFormatting sqref="Z174">
    <cfRule type="expression" dxfId="680" priority="578">
      <formula>IF(Y174&lt;=0,AND(Y174&lt;=0,Z174&gt;=1),OR(Y174/Z174&gt;$AI$2,Z174/Y174&gt;$AI$2))</formula>
    </cfRule>
  </conditionalFormatting>
  <conditionalFormatting sqref="Z175">
    <cfRule type="expression" dxfId="679" priority="577">
      <formula>IF(Y175&lt;=0,AND(Y175&lt;=0,Z175&gt;=1),OR(Y175/Z175&gt;$AI$2,Z175/Y175&gt;$AI$2))</formula>
    </cfRule>
  </conditionalFormatting>
  <conditionalFormatting sqref="Z176">
    <cfRule type="expression" dxfId="678" priority="576">
      <formula>IF(Y176&lt;=0,AND(Y176&lt;=0,Z176&gt;=1),OR(Y176/Z176&gt;$AI$2,Z176/Y176&gt;$AI$2))</formula>
    </cfRule>
  </conditionalFormatting>
  <conditionalFormatting sqref="Z177">
    <cfRule type="expression" dxfId="677" priority="575">
      <formula>IF(Y177&lt;=0,AND(Y177&lt;=0,Z177&gt;=1),OR(Y177/Z177&gt;$AI$2,Z177/Y177&gt;$AI$2))</formula>
    </cfRule>
  </conditionalFormatting>
  <conditionalFormatting sqref="Z178">
    <cfRule type="expression" dxfId="676" priority="574">
      <formula>IF(Y178&lt;=0,AND(Y178&lt;=0,Z178&gt;=1),OR(Y178/Z178&gt;$AI$2,Z178/Y178&gt;$AI$2))</formula>
    </cfRule>
  </conditionalFormatting>
  <conditionalFormatting sqref="Z179">
    <cfRule type="expression" dxfId="675" priority="573">
      <formula>IF(Y179&lt;=0,AND(Y179&lt;=0,Z179&gt;=1),OR(Y179/Z179&gt;$AI$2,Z179/Y179&gt;$AI$2))</formula>
    </cfRule>
  </conditionalFormatting>
  <conditionalFormatting sqref="Z180">
    <cfRule type="expression" dxfId="674" priority="572">
      <formula>IF(Y180&lt;=0,AND(Y180&lt;=0,Z180&gt;=1),OR(Y180/Z180&gt;$AI$2,Z180/Y180&gt;$AI$2))</formula>
    </cfRule>
  </conditionalFormatting>
  <conditionalFormatting sqref="Z181">
    <cfRule type="expression" dxfId="673" priority="571">
      <formula>IF(Y181&lt;=0,AND(Y181&lt;=0,Z181&gt;=1),OR(Y181/Z181&gt;$AI$2,Z181/Y181&gt;$AI$2))</formula>
    </cfRule>
  </conditionalFormatting>
  <conditionalFormatting sqref="Z182">
    <cfRule type="expression" dxfId="672" priority="570">
      <formula>IF(Y182&lt;=0,AND(Y182&lt;=0,Z182&gt;=1),OR(Y182/Z182&gt;$AI$2,Z182/Y182&gt;$AI$2))</formula>
    </cfRule>
  </conditionalFormatting>
  <conditionalFormatting sqref="Z183">
    <cfRule type="expression" dxfId="671" priority="569">
      <formula>IF(Y183&lt;=0,AND(Y183&lt;=0,Z183&gt;=1),OR(Y183/Z183&gt;$AI$2,Z183/Y183&gt;$AI$2))</formula>
    </cfRule>
  </conditionalFormatting>
  <conditionalFormatting sqref="Z184">
    <cfRule type="expression" dxfId="670" priority="568">
      <formula>IF(Y184&lt;=0,AND(Y184&lt;=0,Z184&gt;=1),OR(Y184/Z184&gt;$AI$2,Z184/Y184&gt;$AI$2))</formula>
    </cfRule>
  </conditionalFormatting>
  <conditionalFormatting sqref="Z185">
    <cfRule type="expression" dxfId="669" priority="567">
      <formula>IF(Y185&lt;=0,AND(Y185&lt;=0,Z185&gt;=1),OR(Y185/Z185&gt;$AI$2,Z185/Y185&gt;$AI$2))</formula>
    </cfRule>
  </conditionalFormatting>
  <conditionalFormatting sqref="Z186">
    <cfRule type="expression" dxfId="668" priority="566">
      <formula>IF(Y186&lt;=0,AND(Y186&lt;=0,Z186&gt;=1),OR(Y186/Z186&gt;$AI$2,Z186/Y186&gt;$AI$2))</formula>
    </cfRule>
  </conditionalFormatting>
  <conditionalFormatting sqref="Z187">
    <cfRule type="expression" dxfId="667" priority="565">
      <formula>IF(Y187&lt;=0,AND(Y187&lt;=0,Z187&gt;=1),OR(Y187/Z187&gt;$AI$2,Z187/Y187&gt;$AI$2))</formula>
    </cfRule>
  </conditionalFormatting>
  <conditionalFormatting sqref="Z188">
    <cfRule type="expression" dxfId="666" priority="564">
      <formula>IF(Y188&lt;=0,AND(Y188&lt;=0,Z188&gt;=1),OR(Y188/Z188&gt;$AI$2,Z188/Y188&gt;$AI$2))</formula>
    </cfRule>
  </conditionalFormatting>
  <conditionalFormatting sqref="Z189">
    <cfRule type="expression" dxfId="665" priority="563">
      <formula>IF(Y189&lt;=0,AND(Y189&lt;=0,Z189&gt;=1),OR(Y189/Z189&gt;$AI$2,Z189/Y189&gt;$AI$2))</formula>
    </cfRule>
  </conditionalFormatting>
  <conditionalFormatting sqref="Z190">
    <cfRule type="expression" dxfId="664" priority="562">
      <formula>IF(Y190&lt;=0,AND(Y190&lt;=0,Z190&gt;=1),OR(Y190/Z190&gt;$AI$2,Z190/Y190&gt;$AI$2))</formula>
    </cfRule>
  </conditionalFormatting>
  <conditionalFormatting sqref="Z191">
    <cfRule type="expression" dxfId="663" priority="561">
      <formula>IF(Y191&lt;=0,AND(Y191&lt;=0,Z191&gt;=1),OR(Y191/Z191&gt;$AI$2,Z191/Y191&gt;$AI$2))</formula>
    </cfRule>
  </conditionalFormatting>
  <conditionalFormatting sqref="Z192">
    <cfRule type="expression" dxfId="662" priority="560">
      <formula>IF(Y192&lt;=0,AND(Y192&lt;=0,Z192&gt;=1),OR(Y192/Z192&gt;$AI$2,Z192/Y192&gt;$AI$2))</formula>
    </cfRule>
  </conditionalFormatting>
  <conditionalFormatting sqref="Z193">
    <cfRule type="expression" dxfId="661" priority="559">
      <formula>IF(Y193&lt;=0,AND(Y193&lt;=0,Z193&gt;=1),OR(Y193/Z193&gt;$AI$2,Z193/Y193&gt;$AI$2))</formula>
    </cfRule>
  </conditionalFormatting>
  <conditionalFormatting sqref="Z194">
    <cfRule type="expression" dxfId="660" priority="558">
      <formula>IF(Y194&lt;=0,AND(Y194&lt;=0,Z194&gt;=1),OR(Y194/Z194&gt;$AI$2,Z194/Y194&gt;$AI$2))</formula>
    </cfRule>
  </conditionalFormatting>
  <conditionalFormatting sqref="Z195">
    <cfRule type="expression" dxfId="659" priority="557">
      <formula>IF(Y195&lt;=0,AND(Y195&lt;=0,Z195&gt;=1),OR(Y195/Z195&gt;$AI$2,Z195/Y195&gt;$AI$2))</formula>
    </cfRule>
  </conditionalFormatting>
  <conditionalFormatting sqref="Z196">
    <cfRule type="expression" dxfId="658" priority="556">
      <formula>IF(Y196&lt;=0,AND(Y196&lt;=0,Z196&gt;=1),OR(Y196/Z196&gt;$AI$2,Z196/Y196&gt;$AI$2))</formula>
    </cfRule>
  </conditionalFormatting>
  <conditionalFormatting sqref="Z197">
    <cfRule type="expression" dxfId="657" priority="555">
      <formula>IF(Y197&lt;=0,AND(Y197&lt;=0,Z197&gt;=1),OR(Y197/Z197&gt;$AI$2,Z197/Y197&gt;$AI$2))</formula>
    </cfRule>
  </conditionalFormatting>
  <conditionalFormatting sqref="Z198">
    <cfRule type="expression" dxfId="656" priority="554">
      <formula>IF(Y198&lt;=0,AND(Y198&lt;=0,Z198&gt;=1),OR(Y198/Z198&gt;$AI$2,Z198/Y198&gt;$AI$2))</formula>
    </cfRule>
  </conditionalFormatting>
  <conditionalFormatting sqref="Z199">
    <cfRule type="expression" dxfId="655" priority="553">
      <formula>IF(Y199&lt;=0,AND(Y199&lt;=0,Z199&gt;=1),OR(Y199/Z199&gt;$AI$2,Z199/Y199&gt;$AI$2))</formula>
    </cfRule>
  </conditionalFormatting>
  <conditionalFormatting sqref="Z200">
    <cfRule type="expression" dxfId="654" priority="552">
      <formula>IF(Y200&lt;=0,AND(Y200&lt;=0,Z200&gt;=1),OR(Y200/Z200&gt;$AI$2,Z200/Y200&gt;$AI$2))</formula>
    </cfRule>
  </conditionalFormatting>
  <conditionalFormatting sqref="Z201">
    <cfRule type="expression" dxfId="653" priority="551">
      <formula>IF(Y201&lt;=0,AND(Y201&lt;=0,Z201&gt;=1),OR(Y201/Z201&gt;$AI$2,Z201/Y201&gt;$AI$2))</formula>
    </cfRule>
  </conditionalFormatting>
  <conditionalFormatting sqref="Z202">
    <cfRule type="expression" dxfId="652" priority="550">
      <formula>IF(Y202&lt;=0,AND(Y202&lt;=0,Z202&gt;=1),OR(Y202/Z202&gt;$AI$2,Z202/Y202&gt;$AI$2))</formula>
    </cfRule>
  </conditionalFormatting>
  <conditionalFormatting sqref="Z203">
    <cfRule type="expression" dxfId="651" priority="549">
      <formula>IF(Y203&lt;=0,AND(Y203&lt;=0,Z203&gt;=1),OR(Y203/Z203&gt;$AI$2,Z203/Y203&gt;$AI$2))</formula>
    </cfRule>
  </conditionalFormatting>
  <conditionalFormatting sqref="Z204">
    <cfRule type="expression" dxfId="650" priority="548">
      <formula>IF(Y204&lt;=0,AND(Y204&lt;=0,Z204&gt;=1),OR(Y204/Z204&gt;$AI$2,Z204/Y204&gt;$AI$2))</formula>
    </cfRule>
  </conditionalFormatting>
  <conditionalFormatting sqref="Z205">
    <cfRule type="expression" dxfId="649" priority="547">
      <formula>IF(Y205&lt;=0,AND(Y205&lt;=0,Z205&gt;=1),OR(Y205/Z205&gt;$AI$2,Z205/Y205&gt;$AI$2))</formula>
    </cfRule>
  </conditionalFormatting>
  <conditionalFormatting sqref="Z206">
    <cfRule type="expression" dxfId="648" priority="546">
      <formula>IF(Y206&lt;=0,AND(Y206&lt;=0,Z206&gt;=1),OR(Y206/Z206&gt;$AI$2,Z206/Y206&gt;$AI$2))</formula>
    </cfRule>
  </conditionalFormatting>
  <conditionalFormatting sqref="Z207">
    <cfRule type="expression" dxfId="647" priority="545">
      <formula>IF(Y207&lt;=0,AND(Y207&lt;=0,Z207&gt;=1),OR(Y207/Z207&gt;$AI$2,Z207/Y207&gt;$AI$2))</formula>
    </cfRule>
  </conditionalFormatting>
  <conditionalFormatting sqref="AB6">
    <cfRule type="expression" dxfId="646" priority="544">
      <formula>IF(AA6&lt;=0,AND(AA6&lt;=0,AB6&gt;=1),OR(AA6/AB6&gt;$AI$2,AB6/AA6&gt;$AI$2))</formula>
    </cfRule>
  </conditionalFormatting>
  <conditionalFormatting sqref="AB7">
    <cfRule type="expression" dxfId="645" priority="543">
      <formula>IF(AA7&lt;=0,AND(AA7&lt;=0,AB7&gt;=1),OR(AA7/AB7&gt;$AI$2,AB7/AA7&gt;$AI$2))</formula>
    </cfRule>
  </conditionalFormatting>
  <conditionalFormatting sqref="AB8">
    <cfRule type="expression" dxfId="644" priority="542">
      <formula>IF(AA8&lt;=0,AND(AA8&lt;=0,AB8&gt;=1),OR(AA8/AB8&gt;$AI$2,AB8/AA8&gt;$AI$2))</formula>
    </cfRule>
  </conditionalFormatting>
  <conditionalFormatting sqref="AB9">
    <cfRule type="expression" dxfId="643" priority="541">
      <formula>IF(AA9&lt;=0,AND(AA9&lt;=0,AB9&gt;=1),OR(AA9/AB9&gt;$AI$2,AB9/AA9&gt;$AI$2))</formula>
    </cfRule>
  </conditionalFormatting>
  <conditionalFormatting sqref="AB10">
    <cfRule type="expression" dxfId="642" priority="540">
      <formula>IF(AA10&lt;=0,AND(AA10&lt;=0,AB10&gt;=1),OR(AA10/AB10&gt;$AI$2,AB10/AA10&gt;$AI$2))</formula>
    </cfRule>
  </conditionalFormatting>
  <conditionalFormatting sqref="AB11">
    <cfRule type="expression" dxfId="641" priority="539">
      <formula>IF(AA11&lt;=0,AND(AA11&lt;=0,AB11&gt;=1),OR(AA11/AB11&gt;$AI$2,AB11/AA11&gt;$AI$2))</formula>
    </cfRule>
  </conditionalFormatting>
  <conditionalFormatting sqref="AB12">
    <cfRule type="expression" dxfId="640" priority="538">
      <formula>IF(AA12&lt;=0,AND(AA12&lt;=0,AB12&gt;=1),OR(AA12/AB12&gt;$AI$2,AB12/AA12&gt;$AI$2))</formula>
    </cfRule>
  </conditionalFormatting>
  <conditionalFormatting sqref="AB13">
    <cfRule type="expression" dxfId="639" priority="537">
      <formula>IF(AA13&lt;=0,AND(AA13&lt;=0,AB13&gt;=1),OR(AA13/AB13&gt;$AI$2,AB13/AA13&gt;$AI$2))</formula>
    </cfRule>
  </conditionalFormatting>
  <conditionalFormatting sqref="AB14">
    <cfRule type="expression" dxfId="638" priority="536">
      <formula>IF(AA14&lt;=0,AND(AA14&lt;=0,AB14&gt;=1),OR(AA14/AB14&gt;$AI$2,AB14/AA14&gt;$AI$2))</formula>
    </cfRule>
  </conditionalFormatting>
  <conditionalFormatting sqref="AB15">
    <cfRule type="expression" dxfId="637" priority="535">
      <formula>IF(AA15&lt;=0,AND(AA15&lt;=0,AB15&gt;=1),OR(AA15/AB15&gt;$AI$2,AB15/AA15&gt;$AI$2))</formula>
    </cfRule>
  </conditionalFormatting>
  <conditionalFormatting sqref="AB16">
    <cfRule type="expression" dxfId="636" priority="534">
      <formula>IF(AA16&lt;=0,AND(AA16&lt;=0,AB16&gt;=1),OR(AA16/AB16&gt;$AI$2,AB16/AA16&gt;$AI$2))</formula>
    </cfRule>
  </conditionalFormatting>
  <conditionalFormatting sqref="AB17">
    <cfRule type="expression" dxfId="635" priority="533">
      <formula>IF(AA17&lt;=0,AND(AA17&lt;=0,AB17&gt;=1),OR(AA17/AB17&gt;$AI$2,AB17/AA17&gt;$AI$2))</formula>
    </cfRule>
  </conditionalFormatting>
  <conditionalFormatting sqref="AB18">
    <cfRule type="expression" dxfId="634" priority="532">
      <formula>IF(AA18&lt;=0,AND(AA18&lt;=0,AB18&gt;=1),OR(AA18/AB18&gt;$AI$2,AB18/AA18&gt;$AI$2))</formula>
    </cfRule>
  </conditionalFormatting>
  <conditionalFormatting sqref="AB19">
    <cfRule type="expression" dxfId="633" priority="531">
      <formula>IF(AA19&lt;=0,AND(AA19&lt;=0,AB19&gt;=1),OR(AA19/AB19&gt;$AI$2,AB19/AA19&gt;$AI$2))</formula>
    </cfRule>
  </conditionalFormatting>
  <conditionalFormatting sqref="AB20">
    <cfRule type="expression" dxfId="632" priority="530">
      <formula>IF(AA20&lt;=0,AND(AA20&lt;=0,AB20&gt;=1),OR(AA20/AB20&gt;$AI$2,AB20/AA20&gt;$AI$2))</formula>
    </cfRule>
  </conditionalFormatting>
  <conditionalFormatting sqref="AB21">
    <cfRule type="expression" dxfId="631" priority="529">
      <formula>IF(AA21&lt;=0,AND(AA21&lt;=0,AB21&gt;=1),OR(AA21/AB21&gt;$AI$2,AB21/AA21&gt;$AI$2))</formula>
    </cfRule>
  </conditionalFormatting>
  <conditionalFormatting sqref="AB22">
    <cfRule type="expression" dxfId="630" priority="528">
      <formula>IF(AA22&lt;=0,AND(AA22&lt;=0,AB22&gt;=1),OR(AA22/AB22&gt;$AI$2,AB22/AA22&gt;$AI$2))</formula>
    </cfRule>
  </conditionalFormatting>
  <conditionalFormatting sqref="AB23">
    <cfRule type="expression" dxfId="629" priority="527">
      <formula>IF(AA23&lt;=0,AND(AA23&lt;=0,AB23&gt;=1),OR(AA23/AB23&gt;$AI$2,AB23/AA23&gt;$AI$2))</formula>
    </cfRule>
  </conditionalFormatting>
  <conditionalFormatting sqref="AB24">
    <cfRule type="expression" dxfId="628" priority="526">
      <formula>IF(AA24&lt;=0,AND(AA24&lt;=0,AB24&gt;=1),OR(AA24/AB24&gt;$AI$2,AB24/AA24&gt;$AI$2))</formula>
    </cfRule>
  </conditionalFormatting>
  <conditionalFormatting sqref="AB25">
    <cfRule type="expression" dxfId="627" priority="525">
      <formula>IF(AA25&lt;=0,AND(AA25&lt;=0,AB25&gt;=1),OR(AA25/AB25&gt;$AI$2,AB25/AA25&gt;$AI$2))</formula>
    </cfRule>
  </conditionalFormatting>
  <conditionalFormatting sqref="AB26">
    <cfRule type="expression" dxfId="626" priority="524">
      <formula>IF(AA26&lt;=0,AND(AA26&lt;=0,AB26&gt;=1),OR(AA26/AB26&gt;$AI$2,AB26/AA26&gt;$AI$2))</formula>
    </cfRule>
  </conditionalFormatting>
  <conditionalFormatting sqref="AB27">
    <cfRule type="expression" dxfId="625" priority="523">
      <formula>IF(AA27&lt;=0,AND(AA27&lt;=0,AB27&gt;=1),OR(AA27/AB27&gt;$AI$2,AB27/AA27&gt;$AI$2))</formula>
    </cfRule>
  </conditionalFormatting>
  <conditionalFormatting sqref="AB28">
    <cfRule type="expression" dxfId="624" priority="522">
      <formula>IF(AA28&lt;=0,AND(AA28&lt;=0,AB28&gt;=1),OR(AA28/AB28&gt;$AI$2,AB28/AA28&gt;$AI$2))</formula>
    </cfRule>
  </conditionalFormatting>
  <conditionalFormatting sqref="AB29">
    <cfRule type="expression" dxfId="623" priority="521">
      <formula>IF(AA29&lt;=0,AND(AA29&lt;=0,AB29&gt;=1),OR(AA29/AB29&gt;$AI$2,AB29/AA29&gt;$AI$2))</formula>
    </cfRule>
  </conditionalFormatting>
  <conditionalFormatting sqref="AB30">
    <cfRule type="expression" dxfId="622" priority="520">
      <formula>IF(AA30&lt;=0,AND(AA30&lt;=0,AB30&gt;=1),OR(AA30/AB30&gt;$AI$2,AB30/AA30&gt;$AI$2))</formula>
    </cfRule>
  </conditionalFormatting>
  <conditionalFormatting sqref="AB31">
    <cfRule type="expression" dxfId="621" priority="519">
      <formula>IF(AA31&lt;=0,AND(AA31&lt;=0,AB31&gt;=1),OR(AA31/AB31&gt;$AI$2,AB31/AA31&gt;$AI$2))</formula>
    </cfRule>
  </conditionalFormatting>
  <conditionalFormatting sqref="AB32">
    <cfRule type="expression" dxfId="620" priority="518">
      <formula>IF(AA32&lt;=0,AND(AA32&lt;=0,AB32&gt;=1),OR(AA32/AB32&gt;$AI$2,AB32/AA32&gt;$AI$2))</formula>
    </cfRule>
  </conditionalFormatting>
  <conditionalFormatting sqref="AB33">
    <cfRule type="expression" dxfId="619" priority="517">
      <formula>IF(AA33&lt;=0,AND(AA33&lt;=0,AB33&gt;=1),OR(AA33/AB33&gt;$AI$2,AB33/AA33&gt;$AI$2))</formula>
    </cfRule>
  </conditionalFormatting>
  <conditionalFormatting sqref="AB34">
    <cfRule type="expression" dxfId="618" priority="516">
      <formula>IF(AA34&lt;=0,AND(AA34&lt;=0,AB34&gt;=1),OR(AA34/AB34&gt;$AI$2,AB34/AA34&gt;$AI$2))</formula>
    </cfRule>
  </conditionalFormatting>
  <conditionalFormatting sqref="AB35">
    <cfRule type="expression" dxfId="617" priority="515">
      <formula>IF(AA35&lt;=0,AND(AA35&lt;=0,AB35&gt;=1),OR(AA35/AB35&gt;$AI$2,AB35/AA35&gt;$AI$2))</formula>
    </cfRule>
  </conditionalFormatting>
  <conditionalFormatting sqref="AB36">
    <cfRule type="expression" dxfId="616" priority="514">
      <formula>IF(AA36&lt;=0,AND(AA36&lt;=0,AB36&gt;=1),OR(AA36/AB36&gt;$AI$2,AB36/AA36&gt;$AI$2))</formula>
    </cfRule>
  </conditionalFormatting>
  <conditionalFormatting sqref="AB37">
    <cfRule type="expression" dxfId="615" priority="513">
      <formula>IF(AA37&lt;=0,AND(AA37&lt;=0,AB37&gt;=1),OR(AA37/AB37&gt;$AI$2,AB37/AA37&gt;$AI$2))</formula>
    </cfRule>
  </conditionalFormatting>
  <conditionalFormatting sqref="AB38">
    <cfRule type="expression" dxfId="614" priority="512">
      <formula>IF(AA38&lt;=0,AND(AA38&lt;=0,AB38&gt;=1),OR(AA38/AB38&gt;$AI$2,AB38/AA38&gt;$AI$2))</formula>
    </cfRule>
  </conditionalFormatting>
  <conditionalFormatting sqref="AB39">
    <cfRule type="expression" dxfId="613" priority="511">
      <formula>IF(AA39&lt;=0,AND(AA39&lt;=0,AB39&gt;=1),OR(AA39/AB39&gt;$AI$2,AB39/AA39&gt;$AI$2))</formula>
    </cfRule>
  </conditionalFormatting>
  <conditionalFormatting sqref="AB40">
    <cfRule type="expression" dxfId="612" priority="510">
      <formula>IF(AA40&lt;=0,AND(AA40&lt;=0,AB40&gt;=1),OR(AA40/AB40&gt;$AI$2,AB40/AA40&gt;$AI$2))</formula>
    </cfRule>
  </conditionalFormatting>
  <conditionalFormatting sqref="AB41">
    <cfRule type="expression" dxfId="611" priority="509">
      <formula>IF(AA41&lt;=0,AND(AA41&lt;=0,AB41&gt;=1),OR(AA41/AB41&gt;$AI$2,AB41/AA41&gt;$AI$2))</formula>
    </cfRule>
  </conditionalFormatting>
  <conditionalFormatting sqref="AB42">
    <cfRule type="expression" dxfId="610" priority="508">
      <formula>IF(AA42&lt;=0,AND(AA42&lt;=0,AB42&gt;=1),OR(AA42/AB42&gt;$AI$2,AB42/AA42&gt;$AI$2))</formula>
    </cfRule>
  </conditionalFormatting>
  <conditionalFormatting sqref="AB43">
    <cfRule type="expression" dxfId="609" priority="507">
      <formula>IF(AA43&lt;=0,AND(AA43&lt;=0,AB43&gt;=1),OR(AA43/AB43&gt;$AI$2,AB43/AA43&gt;$AI$2))</formula>
    </cfRule>
  </conditionalFormatting>
  <conditionalFormatting sqref="AB44">
    <cfRule type="expression" dxfId="608" priority="506">
      <formula>IF(AA44&lt;=0,AND(AA44&lt;=0,AB44&gt;=1),OR(AA44/AB44&gt;$AI$2,AB44/AA44&gt;$AI$2))</formula>
    </cfRule>
  </conditionalFormatting>
  <conditionalFormatting sqref="AB45">
    <cfRule type="expression" dxfId="607" priority="505">
      <formula>IF(AA45&lt;=0,AND(AA45&lt;=0,AB45&gt;=1),OR(AA45/AB45&gt;$AI$2,AB45/AA45&gt;$AI$2))</formula>
    </cfRule>
  </conditionalFormatting>
  <conditionalFormatting sqref="AB46">
    <cfRule type="expression" dxfId="606" priority="504">
      <formula>IF(AA46&lt;=0,AND(AA46&lt;=0,AB46&gt;=1),OR(AA46/AB46&gt;$AI$2,AB46/AA46&gt;$AI$2))</formula>
    </cfRule>
  </conditionalFormatting>
  <conditionalFormatting sqref="AB47">
    <cfRule type="expression" dxfId="605" priority="503">
      <formula>IF(AA47&lt;=0,AND(AA47&lt;=0,AB47&gt;=1),OR(AA47/AB47&gt;$AI$2,AB47/AA47&gt;$AI$2))</formula>
    </cfRule>
  </conditionalFormatting>
  <conditionalFormatting sqref="AB48">
    <cfRule type="expression" dxfId="604" priority="502">
      <formula>IF(AA48&lt;=0,AND(AA48&lt;=0,AB48&gt;=1),OR(AA48/AB48&gt;$AI$2,AB48/AA48&gt;$AI$2))</formula>
    </cfRule>
  </conditionalFormatting>
  <conditionalFormatting sqref="AB49">
    <cfRule type="expression" dxfId="603" priority="501">
      <formula>IF(AA49&lt;=0,AND(AA49&lt;=0,AB49&gt;=1),OR(AA49/AB49&gt;$AI$2,AB49/AA49&gt;$AI$2))</formula>
    </cfRule>
  </conditionalFormatting>
  <conditionalFormatting sqref="AB50">
    <cfRule type="expression" dxfId="602" priority="500">
      <formula>IF(AA50&lt;=0,AND(AA50&lt;=0,AB50&gt;=1),OR(AA50/AB50&gt;$AI$2,AB50/AA50&gt;$AI$2))</formula>
    </cfRule>
  </conditionalFormatting>
  <conditionalFormatting sqref="AB51">
    <cfRule type="expression" dxfId="601" priority="499">
      <formula>IF(AA51&lt;=0,AND(AA51&lt;=0,AB51&gt;=1),OR(AA51/AB51&gt;$AI$2,AB51/AA51&gt;$AI$2))</formula>
    </cfRule>
  </conditionalFormatting>
  <conditionalFormatting sqref="AB52">
    <cfRule type="expression" dxfId="600" priority="498">
      <formula>IF(AA52&lt;=0,AND(AA52&lt;=0,AB52&gt;=1),OR(AA52/AB52&gt;$AI$2,AB52/AA52&gt;$AI$2))</formula>
    </cfRule>
  </conditionalFormatting>
  <conditionalFormatting sqref="AB53">
    <cfRule type="expression" dxfId="599" priority="497">
      <formula>IF(AA53&lt;=0,AND(AA53&lt;=0,AB53&gt;=1),OR(AA53/AB53&gt;$AI$2,AB53/AA53&gt;$AI$2))</formula>
    </cfRule>
  </conditionalFormatting>
  <conditionalFormatting sqref="AB54">
    <cfRule type="expression" dxfId="598" priority="496">
      <formula>IF(AA54&lt;=0,AND(AA54&lt;=0,AB54&gt;=1),OR(AA54/AB54&gt;$AI$2,AB54/AA54&gt;$AI$2))</formula>
    </cfRule>
  </conditionalFormatting>
  <conditionalFormatting sqref="AB55">
    <cfRule type="expression" dxfId="597" priority="495">
      <formula>IF(AA55&lt;=0,AND(AA55&lt;=0,AB55&gt;=1),OR(AA55/AB55&gt;$AI$2,AB55/AA55&gt;$AI$2))</formula>
    </cfRule>
  </conditionalFormatting>
  <conditionalFormatting sqref="AB56">
    <cfRule type="expression" dxfId="596" priority="494">
      <formula>IF(AA56&lt;=0,AND(AA56&lt;=0,AB56&gt;=1),OR(AA56/AB56&gt;$AI$2,AB56/AA56&gt;$AI$2))</formula>
    </cfRule>
  </conditionalFormatting>
  <conditionalFormatting sqref="AB57">
    <cfRule type="expression" dxfId="595" priority="493">
      <formula>IF(AA57&lt;=0,AND(AA57&lt;=0,AB57&gt;=1),OR(AA57/AB57&gt;$AI$2,AB57/AA57&gt;$AI$2))</formula>
    </cfRule>
  </conditionalFormatting>
  <conditionalFormatting sqref="AB58">
    <cfRule type="expression" dxfId="594" priority="492">
      <formula>IF(AA58&lt;=0,AND(AA58&lt;=0,AB58&gt;=1),OR(AA58/AB58&gt;$AI$2,AB58/AA58&gt;$AI$2))</formula>
    </cfRule>
  </conditionalFormatting>
  <conditionalFormatting sqref="AB59">
    <cfRule type="expression" dxfId="593" priority="491">
      <formula>IF(AA59&lt;=0,AND(AA59&lt;=0,AB59&gt;=1),OR(AA59/AB59&gt;$AI$2,AB59/AA59&gt;$AI$2))</formula>
    </cfRule>
  </conditionalFormatting>
  <conditionalFormatting sqref="AB60">
    <cfRule type="expression" dxfId="592" priority="490">
      <formula>IF(AA60&lt;=0,AND(AA60&lt;=0,AB60&gt;=1),OR(AA60/AB60&gt;$AI$2,AB60/AA60&gt;$AI$2))</formula>
    </cfRule>
  </conditionalFormatting>
  <conditionalFormatting sqref="AB61">
    <cfRule type="expression" dxfId="591" priority="489">
      <formula>IF(AA61&lt;=0,AND(AA61&lt;=0,AB61&gt;=1),OR(AA61/AB61&gt;$AI$2,AB61/AA61&gt;$AI$2))</formula>
    </cfRule>
  </conditionalFormatting>
  <conditionalFormatting sqref="AB62">
    <cfRule type="expression" dxfId="590" priority="488">
      <formula>IF(AA62&lt;=0,AND(AA62&lt;=0,AB62&gt;=1),OR(AA62/AB62&gt;$AI$2,AB62/AA62&gt;$AI$2))</formula>
    </cfRule>
  </conditionalFormatting>
  <conditionalFormatting sqref="AB63">
    <cfRule type="expression" dxfId="589" priority="487">
      <formula>IF(AA63&lt;=0,AND(AA63&lt;=0,AB63&gt;=1),OR(AA63/AB63&gt;$AI$2,AB63/AA63&gt;$AI$2))</formula>
    </cfRule>
  </conditionalFormatting>
  <conditionalFormatting sqref="AB64">
    <cfRule type="expression" dxfId="588" priority="486">
      <formula>IF(AA64&lt;=0,AND(AA64&lt;=0,AB64&gt;=1),OR(AA64/AB64&gt;$AI$2,AB64/AA64&gt;$AI$2))</formula>
    </cfRule>
  </conditionalFormatting>
  <conditionalFormatting sqref="AB65">
    <cfRule type="expression" dxfId="587" priority="485">
      <formula>IF(AA65&lt;=0,AND(AA65&lt;=0,AB65&gt;=1),OR(AA65/AB65&gt;$AI$2,AB65/AA65&gt;$AI$2))</formula>
    </cfRule>
  </conditionalFormatting>
  <conditionalFormatting sqref="AB66">
    <cfRule type="expression" dxfId="586" priority="484">
      <formula>IF(AA66&lt;=0,AND(AA66&lt;=0,AB66&gt;=1),OR(AA66/AB66&gt;$AI$2,AB66/AA66&gt;$AI$2))</formula>
    </cfRule>
  </conditionalFormatting>
  <conditionalFormatting sqref="AB67">
    <cfRule type="expression" dxfId="585" priority="483">
      <formula>IF(AA67&lt;=0,AND(AA67&lt;=0,AB67&gt;=1),OR(AA67/AB67&gt;$AI$2,AB67/AA67&gt;$AI$2))</formula>
    </cfRule>
  </conditionalFormatting>
  <conditionalFormatting sqref="AB68">
    <cfRule type="expression" dxfId="584" priority="482">
      <formula>IF(AA68&lt;=0,AND(AA68&lt;=0,AB68&gt;=1),OR(AA68/AB68&gt;$AI$2,AB68/AA68&gt;$AI$2))</formula>
    </cfRule>
  </conditionalFormatting>
  <conditionalFormatting sqref="AB69">
    <cfRule type="expression" dxfId="583" priority="481">
      <formula>IF(AA69&lt;=0,AND(AA69&lt;=0,AB69&gt;=1),OR(AA69/AB69&gt;$AI$2,AB69/AA69&gt;$AI$2))</formula>
    </cfRule>
  </conditionalFormatting>
  <conditionalFormatting sqref="AB70">
    <cfRule type="expression" dxfId="582" priority="480">
      <formula>IF(AA70&lt;=0,AND(AA70&lt;=0,AB70&gt;=1),OR(AA70/AB70&gt;$AI$2,AB70/AA70&gt;$AI$2))</formula>
    </cfRule>
  </conditionalFormatting>
  <conditionalFormatting sqref="AB71">
    <cfRule type="expression" dxfId="581" priority="479">
      <formula>IF(AA71&lt;=0,AND(AA71&lt;=0,AB71&gt;=1),OR(AA71/AB71&gt;$AI$2,AB71/AA71&gt;$AI$2))</formula>
    </cfRule>
  </conditionalFormatting>
  <conditionalFormatting sqref="AB72">
    <cfRule type="expression" dxfId="580" priority="478">
      <formula>IF(AA72&lt;=0,AND(AA72&lt;=0,AB72&gt;=1),OR(AA72/AB72&gt;$AI$2,AB72/AA72&gt;$AI$2))</formula>
    </cfRule>
  </conditionalFormatting>
  <conditionalFormatting sqref="AB73">
    <cfRule type="expression" dxfId="579" priority="477">
      <formula>IF(AA73&lt;=0,AND(AA73&lt;=0,AB73&gt;=1),OR(AA73/AB73&gt;$AI$2,AB73/AA73&gt;$AI$2))</formula>
    </cfRule>
  </conditionalFormatting>
  <conditionalFormatting sqref="AB74">
    <cfRule type="expression" dxfId="578" priority="476">
      <formula>IF(AA74&lt;=0,AND(AA74&lt;=0,AB74&gt;=1),OR(AA74/AB74&gt;$AI$2,AB74/AA74&gt;$AI$2))</formula>
    </cfRule>
  </conditionalFormatting>
  <conditionalFormatting sqref="AB75">
    <cfRule type="expression" dxfId="577" priority="475">
      <formula>IF(AA75&lt;=0,AND(AA75&lt;=0,AB75&gt;=1),OR(AA75/AB75&gt;$AI$2,AB75/AA75&gt;$AI$2))</formula>
    </cfRule>
  </conditionalFormatting>
  <conditionalFormatting sqref="AB76">
    <cfRule type="expression" dxfId="576" priority="474">
      <formula>IF(AA76&lt;=0,AND(AA76&lt;=0,AB76&gt;=1),OR(AA76/AB76&gt;$AI$2,AB76/AA76&gt;$AI$2))</formula>
    </cfRule>
  </conditionalFormatting>
  <conditionalFormatting sqref="AB77">
    <cfRule type="expression" dxfId="575" priority="473">
      <formula>IF(AA77&lt;=0,AND(AA77&lt;=0,AB77&gt;=1),OR(AA77/AB77&gt;$AI$2,AB77/AA77&gt;$AI$2))</formula>
    </cfRule>
  </conditionalFormatting>
  <conditionalFormatting sqref="AB78">
    <cfRule type="expression" dxfId="574" priority="472">
      <formula>IF(AA78&lt;=0,AND(AA78&lt;=0,AB78&gt;=1),OR(AA78/AB78&gt;$AI$2,AB78/AA78&gt;$AI$2))</formula>
    </cfRule>
  </conditionalFormatting>
  <conditionalFormatting sqref="AB79">
    <cfRule type="expression" dxfId="573" priority="471">
      <formula>IF(AA79&lt;=0,AND(AA79&lt;=0,AB79&gt;=1),OR(AA79/AB79&gt;$AI$2,AB79/AA79&gt;$AI$2))</formula>
    </cfRule>
  </conditionalFormatting>
  <conditionalFormatting sqref="AB80">
    <cfRule type="expression" dxfId="572" priority="470">
      <formula>IF(AA80&lt;=0,AND(AA80&lt;=0,AB80&gt;=1),OR(AA80/AB80&gt;$AI$2,AB80/AA80&gt;$AI$2))</formula>
    </cfRule>
  </conditionalFormatting>
  <conditionalFormatting sqref="AB81">
    <cfRule type="expression" dxfId="571" priority="469">
      <formula>IF(AA81&lt;=0,AND(AA81&lt;=0,AB81&gt;=1),OR(AA81/AB81&gt;$AI$2,AB81/AA81&gt;$AI$2))</formula>
    </cfRule>
  </conditionalFormatting>
  <conditionalFormatting sqref="AB82">
    <cfRule type="expression" dxfId="570" priority="468">
      <formula>IF(AA82&lt;=0,AND(AA82&lt;=0,AB82&gt;=1),OR(AA82/AB82&gt;$AI$2,AB82/AA82&gt;$AI$2))</formula>
    </cfRule>
  </conditionalFormatting>
  <conditionalFormatting sqref="AB83">
    <cfRule type="expression" dxfId="569" priority="467">
      <formula>IF(AA83&lt;=0,AND(AA83&lt;=0,AB83&gt;=1),OR(AA83/AB83&gt;$AI$2,AB83/AA83&gt;$AI$2))</formula>
    </cfRule>
  </conditionalFormatting>
  <conditionalFormatting sqref="AB84">
    <cfRule type="expression" dxfId="568" priority="466">
      <formula>IF(AA84&lt;=0,AND(AA84&lt;=0,AB84&gt;=1),OR(AA84/AB84&gt;$AI$2,AB84/AA84&gt;$AI$2))</formula>
    </cfRule>
  </conditionalFormatting>
  <conditionalFormatting sqref="AB85">
    <cfRule type="expression" dxfId="567" priority="465">
      <formula>IF(AA85&lt;=0,AND(AA85&lt;=0,AB85&gt;=1),OR(AA85/AB85&gt;$AI$2,AB85/AA85&gt;$AI$2))</formula>
    </cfRule>
  </conditionalFormatting>
  <conditionalFormatting sqref="AB86">
    <cfRule type="expression" dxfId="566" priority="464">
      <formula>IF(AA86&lt;=0,AND(AA86&lt;=0,AB86&gt;=1),OR(AA86/AB86&gt;$AI$2,AB86/AA86&gt;$AI$2))</formula>
    </cfRule>
  </conditionalFormatting>
  <conditionalFormatting sqref="AB87">
    <cfRule type="expression" dxfId="565" priority="463">
      <formula>IF(AA87&lt;=0,AND(AA87&lt;=0,AB87&gt;=1),OR(AA87/AB87&gt;$AI$2,AB87/AA87&gt;$AI$2))</formula>
    </cfRule>
  </conditionalFormatting>
  <conditionalFormatting sqref="AB88">
    <cfRule type="expression" dxfId="564" priority="462">
      <formula>IF(AA88&lt;=0,AND(AA88&lt;=0,AB88&gt;=1),OR(AA88/AB88&gt;$AI$2,AB88/AA88&gt;$AI$2))</formula>
    </cfRule>
  </conditionalFormatting>
  <conditionalFormatting sqref="AB89">
    <cfRule type="expression" dxfId="563" priority="461">
      <formula>IF(AA89&lt;=0,AND(AA89&lt;=0,AB89&gt;=1),OR(AA89/AB89&gt;$AI$2,AB89/AA89&gt;$AI$2))</formula>
    </cfRule>
  </conditionalFormatting>
  <conditionalFormatting sqref="AB90">
    <cfRule type="expression" dxfId="562" priority="460">
      <formula>IF(AA90&lt;=0,AND(AA90&lt;=0,AB90&gt;=1),OR(AA90/AB90&gt;$AI$2,AB90/AA90&gt;$AI$2))</formula>
    </cfRule>
  </conditionalFormatting>
  <conditionalFormatting sqref="AB91">
    <cfRule type="expression" dxfId="561" priority="459">
      <formula>IF(AA91&lt;=0,AND(AA91&lt;=0,AB91&gt;=1),OR(AA91/AB91&gt;$AI$2,AB91/AA91&gt;$AI$2))</formula>
    </cfRule>
  </conditionalFormatting>
  <conditionalFormatting sqref="AB92">
    <cfRule type="expression" dxfId="560" priority="458">
      <formula>IF(AA92&lt;=0,AND(AA92&lt;=0,AB92&gt;=1),OR(AA92/AB92&gt;$AI$2,AB92/AA92&gt;$AI$2))</formula>
    </cfRule>
  </conditionalFormatting>
  <conditionalFormatting sqref="AB93">
    <cfRule type="expression" dxfId="559" priority="457">
      <formula>IF(AA93&lt;=0,AND(AA93&lt;=0,AB93&gt;=1),OR(AA93/AB93&gt;$AI$2,AB93/AA93&gt;$AI$2))</formula>
    </cfRule>
  </conditionalFormatting>
  <conditionalFormatting sqref="AB94">
    <cfRule type="expression" dxfId="558" priority="456">
      <formula>IF(AA94&lt;=0,AND(AA94&lt;=0,AB94&gt;=1),OR(AA94/AB94&gt;$AI$2,AB94/AA94&gt;$AI$2))</formula>
    </cfRule>
  </conditionalFormatting>
  <conditionalFormatting sqref="AB95">
    <cfRule type="expression" dxfId="557" priority="455">
      <formula>IF(AA95&lt;=0,AND(AA95&lt;=0,AB95&gt;=1),OR(AA95/AB95&gt;$AI$2,AB95/AA95&gt;$AI$2))</formula>
    </cfRule>
  </conditionalFormatting>
  <conditionalFormatting sqref="AB96">
    <cfRule type="expression" dxfId="556" priority="454">
      <formula>IF(AA96&lt;=0,AND(AA96&lt;=0,AB96&gt;=1),OR(AA96/AB96&gt;$AI$2,AB96/AA96&gt;$AI$2))</formula>
    </cfRule>
  </conditionalFormatting>
  <conditionalFormatting sqref="AB97">
    <cfRule type="expression" dxfId="555" priority="453">
      <formula>IF(AA97&lt;=0,AND(AA97&lt;=0,AB97&gt;=1),OR(AA97/AB97&gt;$AI$2,AB97/AA97&gt;$AI$2))</formula>
    </cfRule>
  </conditionalFormatting>
  <conditionalFormatting sqref="AB98">
    <cfRule type="expression" dxfId="554" priority="452">
      <formula>IF(AA98&lt;=0,AND(AA98&lt;=0,AB98&gt;=1),OR(AA98/AB98&gt;$AI$2,AB98/AA98&gt;$AI$2))</formula>
    </cfRule>
  </conditionalFormatting>
  <conditionalFormatting sqref="AB99">
    <cfRule type="expression" dxfId="553" priority="451">
      <formula>IF(AA99&lt;=0,AND(AA99&lt;=0,AB99&gt;=1),OR(AA99/AB99&gt;$AI$2,AB99/AA99&gt;$AI$2))</formula>
    </cfRule>
  </conditionalFormatting>
  <conditionalFormatting sqref="AB100">
    <cfRule type="expression" dxfId="552" priority="450">
      <formula>IF(AA100&lt;=0,AND(AA100&lt;=0,AB100&gt;=1),OR(AA100/AB100&gt;$AI$2,AB100/AA100&gt;$AI$2))</formula>
    </cfRule>
  </conditionalFormatting>
  <conditionalFormatting sqref="AB101">
    <cfRule type="expression" dxfId="551" priority="449">
      <formula>IF(AA101&lt;=0,AND(AA101&lt;=0,AB101&gt;=1),OR(AA101/AB101&gt;$AI$2,AB101/AA101&gt;$AI$2))</formula>
    </cfRule>
  </conditionalFormatting>
  <conditionalFormatting sqref="AB102">
    <cfRule type="expression" dxfId="550" priority="448">
      <formula>IF(AA102&lt;=0,AND(AA102&lt;=0,AB102&gt;=1),OR(AA102/AB102&gt;$AI$2,AB102/AA102&gt;$AI$2))</formula>
    </cfRule>
  </conditionalFormatting>
  <conditionalFormatting sqref="AB103">
    <cfRule type="expression" dxfId="549" priority="447">
      <formula>IF(AA103&lt;=0,AND(AA103&lt;=0,AB103&gt;=1),OR(AA103/AB103&gt;$AI$2,AB103/AA103&gt;$AI$2))</formula>
    </cfRule>
  </conditionalFormatting>
  <conditionalFormatting sqref="AB104">
    <cfRule type="expression" dxfId="548" priority="446">
      <formula>IF(AA104&lt;=0,AND(AA104&lt;=0,AB104&gt;=1),OR(AA104/AB104&gt;$AI$2,AB104/AA104&gt;$AI$2))</formula>
    </cfRule>
  </conditionalFormatting>
  <conditionalFormatting sqref="AB105">
    <cfRule type="expression" dxfId="547" priority="445">
      <formula>IF(AA105&lt;=0,AND(AA105&lt;=0,AB105&gt;=1),OR(AA105/AB105&gt;$AI$2,AB105/AA105&gt;$AI$2))</formula>
    </cfRule>
  </conditionalFormatting>
  <conditionalFormatting sqref="AB106">
    <cfRule type="expression" dxfId="546" priority="444">
      <formula>IF(AA106&lt;=0,AND(AA106&lt;=0,AB106&gt;=1),OR(AA106/AB106&gt;$AI$2,AB106/AA106&gt;$AI$2))</formula>
    </cfRule>
  </conditionalFormatting>
  <conditionalFormatting sqref="AB107">
    <cfRule type="expression" dxfId="545" priority="443">
      <formula>IF(AA107&lt;=0,AND(AA107&lt;=0,AB107&gt;=1),OR(AA107/AB107&gt;$AI$2,AB107/AA107&gt;$AI$2))</formula>
    </cfRule>
  </conditionalFormatting>
  <conditionalFormatting sqref="AB108">
    <cfRule type="expression" dxfId="544" priority="442">
      <formula>IF(AA108&lt;=0,AND(AA108&lt;=0,AB108&gt;=1),OR(AA108/AB108&gt;$AI$2,AB108/AA108&gt;$AI$2))</formula>
    </cfRule>
  </conditionalFormatting>
  <conditionalFormatting sqref="AB109">
    <cfRule type="expression" dxfId="543" priority="441">
      <formula>IF(AA109&lt;=0,AND(AA109&lt;=0,AB109&gt;=1),OR(AA109/AB109&gt;$AI$2,AB109/AA109&gt;$AI$2))</formula>
    </cfRule>
  </conditionalFormatting>
  <conditionalFormatting sqref="AB110">
    <cfRule type="expression" dxfId="542" priority="440">
      <formula>IF(AA110&lt;=0,AND(AA110&lt;=0,AB110&gt;=1),OR(AA110/AB110&gt;$AI$2,AB110/AA110&gt;$AI$2))</formula>
    </cfRule>
  </conditionalFormatting>
  <conditionalFormatting sqref="AB111">
    <cfRule type="expression" dxfId="541" priority="439">
      <formula>IF(AA111&lt;=0,AND(AA111&lt;=0,AB111&gt;=1),OR(AA111/AB111&gt;$AI$2,AB111/AA111&gt;$AI$2))</formula>
    </cfRule>
  </conditionalFormatting>
  <conditionalFormatting sqref="AB112">
    <cfRule type="expression" dxfId="540" priority="438">
      <formula>IF(AA112&lt;=0,AND(AA112&lt;=0,AB112&gt;=1),OR(AA112/AB112&gt;$AI$2,AB112/AA112&gt;$AI$2))</formula>
    </cfRule>
  </conditionalFormatting>
  <conditionalFormatting sqref="AB113">
    <cfRule type="expression" dxfId="539" priority="437">
      <formula>IF(AA113&lt;=0,AND(AA113&lt;=0,AB113&gt;=1),OR(AA113/AB113&gt;$AI$2,AB113/AA113&gt;$AI$2))</formula>
    </cfRule>
  </conditionalFormatting>
  <conditionalFormatting sqref="AB114">
    <cfRule type="expression" dxfId="538" priority="436">
      <formula>IF(AA114&lt;=0,AND(AA114&lt;=0,AB114&gt;=1),OR(AA114/AB114&gt;$AI$2,AB114/AA114&gt;$AI$2))</formula>
    </cfRule>
  </conditionalFormatting>
  <conditionalFormatting sqref="AB115">
    <cfRule type="expression" dxfId="537" priority="435">
      <formula>IF(AA115&lt;=0,AND(AA115&lt;=0,AB115&gt;=1),OR(AA115/AB115&gt;$AI$2,AB115/AA115&gt;$AI$2))</formula>
    </cfRule>
  </conditionalFormatting>
  <conditionalFormatting sqref="AB116">
    <cfRule type="expression" dxfId="536" priority="434">
      <formula>IF(AA116&lt;=0,AND(AA116&lt;=0,AB116&gt;=1),OR(AA116/AB116&gt;$AI$2,AB116/AA116&gt;$AI$2))</formula>
    </cfRule>
  </conditionalFormatting>
  <conditionalFormatting sqref="AB117">
    <cfRule type="expression" dxfId="535" priority="433">
      <formula>IF(AA117&lt;=0,AND(AA117&lt;=0,AB117&gt;=1),OR(AA117/AB117&gt;$AI$2,AB117/AA117&gt;$AI$2))</formula>
    </cfRule>
  </conditionalFormatting>
  <conditionalFormatting sqref="AB118">
    <cfRule type="expression" dxfId="534" priority="432">
      <formula>IF(AA118&lt;=0,AND(AA118&lt;=0,AB118&gt;=1),OR(AA118/AB118&gt;$AI$2,AB118/AA118&gt;$AI$2))</formula>
    </cfRule>
  </conditionalFormatting>
  <conditionalFormatting sqref="AB119">
    <cfRule type="expression" dxfId="533" priority="431">
      <formula>IF(AA119&lt;=0,AND(AA119&lt;=0,AB119&gt;=1),OR(AA119/AB119&gt;$AI$2,AB119/AA119&gt;$AI$2))</formula>
    </cfRule>
  </conditionalFormatting>
  <conditionalFormatting sqref="AB120">
    <cfRule type="expression" dxfId="532" priority="430">
      <formula>IF(AA120&lt;=0,AND(AA120&lt;=0,AB120&gt;=1),OR(AA120/AB120&gt;$AI$2,AB120/AA120&gt;$AI$2))</formula>
    </cfRule>
  </conditionalFormatting>
  <conditionalFormatting sqref="AB121">
    <cfRule type="expression" dxfId="531" priority="429">
      <formula>IF(AA121&lt;=0,AND(AA121&lt;=0,AB121&gt;=1),OR(AA121/AB121&gt;$AI$2,AB121/AA121&gt;$AI$2))</formula>
    </cfRule>
  </conditionalFormatting>
  <conditionalFormatting sqref="AB122">
    <cfRule type="expression" dxfId="530" priority="428">
      <formula>IF(AA122&lt;=0,AND(AA122&lt;=0,AB122&gt;=1),OR(AA122/AB122&gt;$AI$2,AB122/AA122&gt;$AI$2))</formula>
    </cfRule>
  </conditionalFormatting>
  <conditionalFormatting sqref="AB123">
    <cfRule type="expression" dxfId="529" priority="427">
      <formula>IF(AA123&lt;=0,AND(AA123&lt;=0,AB123&gt;=1),OR(AA123/AB123&gt;$AI$2,AB123/AA123&gt;$AI$2))</formula>
    </cfRule>
  </conditionalFormatting>
  <conditionalFormatting sqref="AB124">
    <cfRule type="expression" dxfId="528" priority="426">
      <formula>IF(AA124&lt;=0,AND(AA124&lt;=0,AB124&gt;=1),OR(AA124/AB124&gt;$AI$2,AB124/AA124&gt;$AI$2))</formula>
    </cfRule>
  </conditionalFormatting>
  <conditionalFormatting sqref="AB125">
    <cfRule type="expression" dxfId="527" priority="425">
      <formula>IF(AA125&lt;=0,AND(AA125&lt;=0,AB125&gt;=1),OR(AA125/AB125&gt;$AI$2,AB125/AA125&gt;$AI$2))</formula>
    </cfRule>
  </conditionalFormatting>
  <conditionalFormatting sqref="AB126 AB148">
    <cfRule type="expression" dxfId="526" priority="424">
      <formula>IF(AA126&lt;=0,AND(AA126&lt;=0,AB126&gt;=1),OR(AA126/AB126&gt;$AI$2,AB126/AA126&gt;$AI$2))</formula>
    </cfRule>
  </conditionalFormatting>
  <conditionalFormatting sqref="AB151">
    <cfRule type="expression" dxfId="525" priority="423">
      <formula>IF(AA151&lt;=0,AND(AA151&lt;=0,AB151&gt;=1),OR(AA151/AB151&gt;$AI$2,AB151/AA151&gt;$AI$2))</formula>
    </cfRule>
  </conditionalFormatting>
  <conditionalFormatting sqref="AB152">
    <cfRule type="expression" dxfId="524" priority="422">
      <formula>IF(AA152&lt;=0,AND(AA152&lt;=0,AB152&gt;=1),OR(AA152/AB152&gt;$AI$2,AB152/AA152&gt;$AI$2))</formula>
    </cfRule>
  </conditionalFormatting>
  <conditionalFormatting sqref="AB153">
    <cfRule type="expression" dxfId="523" priority="421">
      <formula>IF(AA153&lt;=0,AND(AA153&lt;=0,AB153&gt;=1),OR(AA153/AB153&gt;$AI$2,AB153/AA153&gt;$AI$2))</formula>
    </cfRule>
  </conditionalFormatting>
  <conditionalFormatting sqref="AB154">
    <cfRule type="expression" dxfId="522" priority="420">
      <formula>IF(AA154&lt;=0,AND(AA154&lt;=0,AB154&gt;=1),OR(AA154/AB154&gt;$AI$2,AB154/AA154&gt;$AI$2))</formula>
    </cfRule>
  </conditionalFormatting>
  <conditionalFormatting sqref="AB155">
    <cfRule type="expression" dxfId="521" priority="419">
      <formula>IF(AA155&lt;=0,AND(AA155&lt;=0,AB155&gt;=1),OR(AA155/AB155&gt;$AI$2,AB155/AA155&gt;$AI$2))</formula>
    </cfRule>
  </conditionalFormatting>
  <conditionalFormatting sqref="AB156">
    <cfRule type="expression" dxfId="520" priority="418">
      <formula>IF(AA156&lt;=0,AND(AA156&lt;=0,AB156&gt;=1),OR(AA156/AB156&gt;$AI$2,AB156/AA156&gt;$AI$2))</formula>
    </cfRule>
  </conditionalFormatting>
  <conditionalFormatting sqref="AB157">
    <cfRule type="expression" dxfId="519" priority="417">
      <formula>IF(AA157&lt;=0,AND(AA157&lt;=0,AB157&gt;=1),OR(AA157/AB157&gt;$AI$2,AB157/AA157&gt;$AI$2))</formula>
    </cfRule>
  </conditionalFormatting>
  <conditionalFormatting sqref="AB158">
    <cfRule type="expression" dxfId="518" priority="416">
      <formula>IF(AA158&lt;=0,AND(AA158&lt;=0,AB158&gt;=1),OR(AA158/AB158&gt;$AI$2,AB158/AA158&gt;$AI$2))</formula>
    </cfRule>
  </conditionalFormatting>
  <conditionalFormatting sqref="AB159">
    <cfRule type="expression" dxfId="517" priority="415">
      <formula>IF(AA159&lt;=0,AND(AA159&lt;=0,AB159&gt;=1),OR(AA159/AB159&gt;$AI$2,AB159/AA159&gt;$AI$2))</formula>
    </cfRule>
  </conditionalFormatting>
  <conditionalFormatting sqref="AB160">
    <cfRule type="expression" dxfId="516" priority="414">
      <formula>IF(AA160&lt;=0,AND(AA160&lt;=0,AB160&gt;=1),OR(AA160/AB160&gt;$AI$2,AB160/AA160&gt;$AI$2))</formula>
    </cfRule>
  </conditionalFormatting>
  <conditionalFormatting sqref="AB161">
    <cfRule type="expression" dxfId="515" priority="413">
      <formula>IF(AA161&lt;=0,AND(AA161&lt;=0,AB161&gt;=1),OR(AA161/AB161&gt;$AI$2,AB161/AA161&gt;$AI$2))</formula>
    </cfRule>
  </conditionalFormatting>
  <conditionalFormatting sqref="AB162">
    <cfRule type="expression" dxfId="514" priority="412">
      <formula>IF(AA162&lt;=0,AND(AA162&lt;=0,AB162&gt;=1),OR(AA162/AB162&gt;$AI$2,AB162/AA162&gt;$AI$2))</formula>
    </cfRule>
  </conditionalFormatting>
  <conditionalFormatting sqref="AB163">
    <cfRule type="expression" dxfId="513" priority="411">
      <formula>IF(AA163&lt;=0,AND(AA163&lt;=0,AB163&gt;=1),OR(AA163/AB163&gt;$AI$2,AB163/AA163&gt;$AI$2))</formula>
    </cfRule>
  </conditionalFormatting>
  <conditionalFormatting sqref="AB164">
    <cfRule type="expression" dxfId="512" priority="410">
      <formula>IF(AA164&lt;=0,AND(AA164&lt;=0,AB164&gt;=1),OR(AA164/AB164&gt;$AI$2,AB164/AA164&gt;$AI$2))</formula>
    </cfRule>
  </conditionalFormatting>
  <conditionalFormatting sqref="AB165">
    <cfRule type="expression" dxfId="511" priority="409">
      <formula>IF(AA165&lt;=0,AND(AA165&lt;=0,AB165&gt;=1),OR(AA165/AB165&gt;$AI$2,AB165/AA165&gt;$AI$2))</formula>
    </cfRule>
  </conditionalFormatting>
  <conditionalFormatting sqref="AB166">
    <cfRule type="expression" dxfId="510" priority="408">
      <formula>IF(AA166&lt;=0,AND(AA166&lt;=0,AB166&gt;=1),OR(AA166/AB166&gt;$AI$2,AB166/AA166&gt;$AI$2))</formula>
    </cfRule>
  </conditionalFormatting>
  <conditionalFormatting sqref="AB167">
    <cfRule type="expression" dxfId="509" priority="407">
      <formula>IF(AA167&lt;=0,AND(AA167&lt;=0,AB167&gt;=1),OR(AA167/AB167&gt;$AI$2,AB167/AA167&gt;$AI$2))</formula>
    </cfRule>
  </conditionalFormatting>
  <conditionalFormatting sqref="AB168">
    <cfRule type="expression" dxfId="508" priority="406">
      <formula>IF(AA168&lt;=0,AND(AA168&lt;=0,AB168&gt;=1),OR(AA168/AB168&gt;$AI$2,AB168/AA168&gt;$AI$2))</formula>
    </cfRule>
  </conditionalFormatting>
  <conditionalFormatting sqref="AB169">
    <cfRule type="expression" dxfId="507" priority="405">
      <formula>IF(AA169&lt;=0,AND(AA169&lt;=0,AB169&gt;=1),OR(AA169/AB169&gt;$AI$2,AB169/AA169&gt;$AI$2))</formula>
    </cfRule>
  </conditionalFormatting>
  <conditionalFormatting sqref="AB170">
    <cfRule type="expression" dxfId="506" priority="404">
      <formula>IF(AA170&lt;=0,AND(AA170&lt;=0,AB170&gt;=1),OR(AA170/AB170&gt;$AI$2,AB170/AA170&gt;$AI$2))</formula>
    </cfRule>
  </conditionalFormatting>
  <conditionalFormatting sqref="AB171">
    <cfRule type="expression" dxfId="505" priority="403">
      <formula>IF(AA171&lt;=0,AND(AA171&lt;=0,AB171&gt;=1),OR(AA171/AB171&gt;$AI$2,AB171/AA171&gt;$AI$2))</formula>
    </cfRule>
  </conditionalFormatting>
  <conditionalFormatting sqref="AB172">
    <cfRule type="expression" dxfId="504" priority="402">
      <formula>IF(AA172&lt;=0,AND(AA172&lt;=0,AB172&gt;=1),OR(AA172/AB172&gt;$AI$2,AB172/AA172&gt;$AI$2))</formula>
    </cfRule>
  </conditionalFormatting>
  <conditionalFormatting sqref="AB173">
    <cfRule type="expression" dxfId="503" priority="401">
      <formula>IF(AA173&lt;=0,AND(AA173&lt;=0,AB173&gt;=1),OR(AA173/AB173&gt;$AI$2,AB173/AA173&gt;$AI$2))</formula>
    </cfRule>
  </conditionalFormatting>
  <conditionalFormatting sqref="AB174">
    <cfRule type="expression" dxfId="502" priority="400">
      <formula>IF(AA174&lt;=0,AND(AA174&lt;=0,AB174&gt;=1),OR(AA174/AB174&gt;$AI$2,AB174/AA174&gt;$AI$2))</formula>
    </cfRule>
  </conditionalFormatting>
  <conditionalFormatting sqref="AB175">
    <cfRule type="expression" dxfId="501" priority="399">
      <formula>IF(AA175&lt;=0,AND(AA175&lt;=0,AB175&gt;=1),OR(AA175/AB175&gt;$AI$2,AB175/AA175&gt;$AI$2))</formula>
    </cfRule>
  </conditionalFormatting>
  <conditionalFormatting sqref="AB176">
    <cfRule type="expression" dxfId="500" priority="398">
      <formula>IF(AA176&lt;=0,AND(AA176&lt;=0,AB176&gt;=1),OR(AA176/AB176&gt;$AI$2,AB176/AA176&gt;$AI$2))</formula>
    </cfRule>
  </conditionalFormatting>
  <conditionalFormatting sqref="AB177">
    <cfRule type="expression" dxfId="499" priority="397">
      <formula>IF(AA177&lt;=0,AND(AA177&lt;=0,AB177&gt;=1),OR(AA177/AB177&gt;$AI$2,AB177/AA177&gt;$AI$2))</formula>
    </cfRule>
  </conditionalFormatting>
  <conditionalFormatting sqref="AB178">
    <cfRule type="expression" dxfId="498" priority="396">
      <formula>IF(AA178&lt;=0,AND(AA178&lt;=0,AB178&gt;=1),OR(AA178/AB178&gt;$AI$2,AB178/AA178&gt;$AI$2))</formula>
    </cfRule>
  </conditionalFormatting>
  <conditionalFormatting sqref="AB179">
    <cfRule type="expression" dxfId="497" priority="395">
      <formula>IF(AA179&lt;=0,AND(AA179&lt;=0,AB179&gt;=1),OR(AA179/AB179&gt;$AI$2,AB179/AA179&gt;$AI$2))</formula>
    </cfRule>
  </conditionalFormatting>
  <conditionalFormatting sqref="AB180">
    <cfRule type="expression" dxfId="496" priority="394">
      <formula>IF(AA180&lt;=0,AND(AA180&lt;=0,AB180&gt;=1),OR(AA180/AB180&gt;$AI$2,AB180/AA180&gt;$AI$2))</formula>
    </cfRule>
  </conditionalFormatting>
  <conditionalFormatting sqref="AB181">
    <cfRule type="expression" dxfId="495" priority="393">
      <formula>IF(AA181&lt;=0,AND(AA181&lt;=0,AB181&gt;=1),OR(AA181/AB181&gt;$AI$2,AB181/AA181&gt;$AI$2))</formula>
    </cfRule>
  </conditionalFormatting>
  <conditionalFormatting sqref="AB182">
    <cfRule type="expression" dxfId="494" priority="392">
      <formula>IF(AA182&lt;=0,AND(AA182&lt;=0,AB182&gt;=1),OR(AA182/AB182&gt;$AI$2,AB182/AA182&gt;$AI$2))</formula>
    </cfRule>
  </conditionalFormatting>
  <conditionalFormatting sqref="AB183">
    <cfRule type="expression" dxfId="493" priority="391">
      <formula>IF(AA183&lt;=0,AND(AA183&lt;=0,AB183&gt;=1),OR(AA183/AB183&gt;$AI$2,AB183/AA183&gt;$AI$2))</formula>
    </cfRule>
  </conditionalFormatting>
  <conditionalFormatting sqref="AB184">
    <cfRule type="expression" dxfId="492" priority="390">
      <formula>IF(AA184&lt;=0,AND(AA184&lt;=0,AB184&gt;=1),OR(AA184/AB184&gt;$AI$2,AB184/AA184&gt;$AI$2))</formula>
    </cfRule>
  </conditionalFormatting>
  <conditionalFormatting sqref="AB185">
    <cfRule type="expression" dxfId="491" priority="389">
      <formula>IF(AA185&lt;=0,AND(AA185&lt;=0,AB185&gt;=1),OR(AA185/AB185&gt;$AI$2,AB185/AA185&gt;$AI$2))</formula>
    </cfRule>
  </conditionalFormatting>
  <conditionalFormatting sqref="AB186">
    <cfRule type="expression" dxfId="490" priority="388">
      <formula>IF(AA186&lt;=0,AND(AA186&lt;=0,AB186&gt;=1),OR(AA186/AB186&gt;$AI$2,AB186/AA186&gt;$AI$2))</formula>
    </cfRule>
  </conditionalFormatting>
  <conditionalFormatting sqref="AB187">
    <cfRule type="expression" dxfId="489" priority="387">
      <formula>IF(AA187&lt;=0,AND(AA187&lt;=0,AB187&gt;=1),OR(AA187/AB187&gt;$AI$2,AB187/AA187&gt;$AI$2))</formula>
    </cfRule>
  </conditionalFormatting>
  <conditionalFormatting sqref="AB188">
    <cfRule type="expression" dxfId="488" priority="386">
      <formula>IF(AA188&lt;=0,AND(AA188&lt;=0,AB188&gt;=1),OR(AA188/AB188&gt;$AI$2,AB188/AA188&gt;$AI$2))</formula>
    </cfRule>
  </conditionalFormatting>
  <conditionalFormatting sqref="AB189">
    <cfRule type="expression" dxfId="487" priority="385">
      <formula>IF(AA189&lt;=0,AND(AA189&lt;=0,AB189&gt;=1),OR(AA189/AB189&gt;$AI$2,AB189/AA189&gt;$AI$2))</formula>
    </cfRule>
  </conditionalFormatting>
  <conditionalFormatting sqref="AB190">
    <cfRule type="expression" dxfId="486" priority="384">
      <formula>IF(AA190&lt;=0,AND(AA190&lt;=0,AB190&gt;=1),OR(AA190/AB190&gt;$AI$2,AB190/AA190&gt;$AI$2))</formula>
    </cfRule>
  </conditionalFormatting>
  <conditionalFormatting sqref="AB191">
    <cfRule type="expression" dxfId="485" priority="383">
      <formula>IF(AA191&lt;=0,AND(AA191&lt;=0,AB191&gt;=1),OR(AA191/AB191&gt;$AI$2,AB191/AA191&gt;$AI$2))</formula>
    </cfRule>
  </conditionalFormatting>
  <conditionalFormatting sqref="AB192">
    <cfRule type="expression" dxfId="484" priority="382">
      <formula>IF(AA192&lt;=0,AND(AA192&lt;=0,AB192&gt;=1),OR(AA192/AB192&gt;$AI$2,AB192/AA192&gt;$AI$2))</formula>
    </cfRule>
  </conditionalFormatting>
  <conditionalFormatting sqref="AB193">
    <cfRule type="expression" dxfId="483" priority="381">
      <formula>IF(AA193&lt;=0,AND(AA193&lt;=0,AB193&gt;=1),OR(AA193/AB193&gt;$AI$2,AB193/AA193&gt;$AI$2))</formula>
    </cfRule>
  </conditionalFormatting>
  <conditionalFormatting sqref="AB194">
    <cfRule type="expression" dxfId="482" priority="380">
      <formula>IF(AA194&lt;=0,AND(AA194&lt;=0,AB194&gt;=1),OR(AA194/AB194&gt;$AI$2,AB194/AA194&gt;$AI$2))</formula>
    </cfRule>
  </conditionalFormatting>
  <conditionalFormatting sqref="AB195">
    <cfRule type="expression" dxfId="481" priority="379">
      <formula>IF(AA195&lt;=0,AND(AA195&lt;=0,AB195&gt;=1),OR(AA195/AB195&gt;$AI$2,AB195/AA195&gt;$AI$2))</formula>
    </cfRule>
  </conditionalFormatting>
  <conditionalFormatting sqref="AB196">
    <cfRule type="expression" dxfId="480" priority="378">
      <formula>IF(AA196&lt;=0,AND(AA196&lt;=0,AB196&gt;=1),OR(AA196/AB196&gt;$AI$2,AB196/AA196&gt;$AI$2))</formula>
    </cfRule>
  </conditionalFormatting>
  <conditionalFormatting sqref="AB197">
    <cfRule type="expression" dxfId="479" priority="377">
      <formula>IF(AA197&lt;=0,AND(AA197&lt;=0,AB197&gt;=1),OR(AA197/AB197&gt;$AI$2,AB197/AA197&gt;$AI$2))</formula>
    </cfRule>
  </conditionalFormatting>
  <conditionalFormatting sqref="AB198">
    <cfRule type="expression" dxfId="478" priority="376">
      <formula>IF(AA198&lt;=0,AND(AA198&lt;=0,AB198&gt;=1),OR(AA198/AB198&gt;$AI$2,AB198/AA198&gt;$AI$2))</formula>
    </cfRule>
  </conditionalFormatting>
  <conditionalFormatting sqref="AB199">
    <cfRule type="expression" dxfId="477" priority="375">
      <formula>IF(AA199&lt;=0,AND(AA199&lt;=0,AB199&gt;=1),OR(AA199/AB199&gt;$AI$2,AB199/AA199&gt;$AI$2))</formula>
    </cfRule>
  </conditionalFormatting>
  <conditionalFormatting sqref="AB200">
    <cfRule type="expression" dxfId="476" priority="374">
      <formula>IF(AA200&lt;=0,AND(AA200&lt;=0,AB200&gt;=1),OR(AA200/AB200&gt;$AI$2,AB200/AA200&gt;$AI$2))</formula>
    </cfRule>
  </conditionalFormatting>
  <conditionalFormatting sqref="AB201">
    <cfRule type="expression" dxfId="475" priority="373">
      <formula>IF(AA201&lt;=0,AND(AA201&lt;=0,AB201&gt;=1),OR(AA201/AB201&gt;$AI$2,AB201/AA201&gt;$AI$2))</formula>
    </cfRule>
  </conditionalFormatting>
  <conditionalFormatting sqref="AB202">
    <cfRule type="expression" dxfId="474" priority="372">
      <formula>IF(AA202&lt;=0,AND(AA202&lt;=0,AB202&gt;=1),OR(AA202/AB202&gt;$AI$2,AB202/AA202&gt;$AI$2))</formula>
    </cfRule>
  </conditionalFormatting>
  <conditionalFormatting sqref="AB203">
    <cfRule type="expression" dxfId="473" priority="371">
      <formula>IF(AA203&lt;=0,AND(AA203&lt;=0,AB203&gt;=1),OR(AA203/AB203&gt;$AI$2,AB203/AA203&gt;$AI$2))</formula>
    </cfRule>
  </conditionalFormatting>
  <conditionalFormatting sqref="AB204">
    <cfRule type="expression" dxfId="472" priority="370">
      <formula>IF(AA204&lt;=0,AND(AA204&lt;=0,AB204&gt;=1),OR(AA204/AB204&gt;$AI$2,AB204/AA204&gt;$AI$2))</formula>
    </cfRule>
  </conditionalFormatting>
  <conditionalFormatting sqref="AB205">
    <cfRule type="expression" dxfId="471" priority="369">
      <formula>IF(AA205&lt;=0,AND(AA205&lt;=0,AB205&gt;=1),OR(AA205/AB205&gt;$AI$2,AB205/AA205&gt;$AI$2))</formula>
    </cfRule>
  </conditionalFormatting>
  <conditionalFormatting sqref="AB206">
    <cfRule type="expression" dxfId="470" priority="368">
      <formula>IF(AA206&lt;=0,AND(AA206&lt;=0,AB206&gt;=1),OR(AA206/AB206&gt;$AI$2,AB206/AA206&gt;$AI$2))</formula>
    </cfRule>
  </conditionalFormatting>
  <conditionalFormatting sqref="AB207">
    <cfRule type="expression" dxfId="469" priority="367">
      <formula>IF(AA207&lt;=0,AND(AA207&lt;=0,AB207&gt;=1),OR(AA207/AB207&gt;$AI$2,AB207/AA207&gt;$AI$2))</formula>
    </cfRule>
  </conditionalFormatting>
  <conditionalFormatting sqref="AD6">
    <cfRule type="expression" dxfId="468" priority="366">
      <formula>IF(AC6&lt;=0,AND(AC6&lt;=0,AD6&gt;=1),OR(AC6/AD6&gt;$AI$2,AD6/AC6&gt;$AI$2))</formula>
    </cfRule>
  </conditionalFormatting>
  <conditionalFormatting sqref="AD7">
    <cfRule type="expression" dxfId="467" priority="365">
      <formula>IF(AC7&lt;=0,AND(AC7&lt;=0,AD7&gt;=1),OR(AC7/AD7&gt;$AI$2,AD7/AC7&gt;$AI$2))</formula>
    </cfRule>
  </conditionalFormatting>
  <conditionalFormatting sqref="AD8">
    <cfRule type="expression" dxfId="466" priority="364">
      <formula>IF(AC8&lt;=0,AND(AC8&lt;=0,AD8&gt;=1),OR(AC8/AD8&gt;$AI$2,AD8/AC8&gt;$AI$2))</formula>
    </cfRule>
  </conditionalFormatting>
  <conditionalFormatting sqref="AD9">
    <cfRule type="expression" dxfId="465" priority="363">
      <formula>IF(AC9&lt;=0,AND(AC9&lt;=0,AD9&gt;=1),OR(AC9/AD9&gt;$AI$2,AD9/AC9&gt;$AI$2))</formula>
    </cfRule>
  </conditionalFormatting>
  <conditionalFormatting sqref="AD10">
    <cfRule type="expression" dxfId="464" priority="362">
      <formula>IF(AC10&lt;=0,AND(AC10&lt;=0,AD10&gt;=1),OR(AC10/AD10&gt;$AI$2,AD10/AC10&gt;$AI$2))</formula>
    </cfRule>
  </conditionalFormatting>
  <conditionalFormatting sqref="AD11">
    <cfRule type="expression" dxfId="463" priority="361">
      <formula>IF(AC11&lt;=0,AND(AC11&lt;=0,AD11&gt;=1),OR(AC11/AD11&gt;$AI$2,AD11/AC11&gt;$AI$2))</formula>
    </cfRule>
  </conditionalFormatting>
  <conditionalFormatting sqref="AD12">
    <cfRule type="expression" dxfId="462" priority="360">
      <formula>IF(AC12&lt;=0,AND(AC12&lt;=0,AD12&gt;=1),OR(AC12/AD12&gt;$AI$2,AD12/AC12&gt;$AI$2))</formula>
    </cfRule>
  </conditionalFormatting>
  <conditionalFormatting sqref="AD13">
    <cfRule type="expression" dxfId="461" priority="359">
      <formula>IF(AC13&lt;=0,AND(AC13&lt;=0,AD13&gt;=1),OR(AC13/AD13&gt;$AI$2,AD13/AC13&gt;$AI$2))</formula>
    </cfRule>
  </conditionalFormatting>
  <conditionalFormatting sqref="AD14">
    <cfRule type="expression" dxfId="460" priority="358">
      <formula>IF(AC14&lt;=0,AND(AC14&lt;=0,AD14&gt;=1),OR(AC14/AD14&gt;$AI$2,AD14/AC14&gt;$AI$2))</formula>
    </cfRule>
  </conditionalFormatting>
  <conditionalFormatting sqref="AD15">
    <cfRule type="expression" dxfId="459" priority="357">
      <formula>IF(AC15&lt;=0,AND(AC15&lt;=0,AD15&gt;=1),OR(AC15/AD15&gt;$AI$2,AD15/AC15&gt;$AI$2))</formula>
    </cfRule>
  </conditionalFormatting>
  <conditionalFormatting sqref="AD16">
    <cfRule type="expression" dxfId="458" priority="356">
      <formula>IF(AC16&lt;=0,AND(AC16&lt;=0,AD16&gt;=1),OR(AC16/AD16&gt;$AI$2,AD16/AC16&gt;$AI$2))</formula>
    </cfRule>
  </conditionalFormatting>
  <conditionalFormatting sqref="AD17">
    <cfRule type="expression" dxfId="457" priority="355">
      <formula>IF(AC17&lt;=0,AND(AC17&lt;=0,AD17&gt;=1),OR(AC17/AD17&gt;$AI$2,AD17/AC17&gt;$AI$2))</formula>
    </cfRule>
  </conditionalFormatting>
  <conditionalFormatting sqref="AD18">
    <cfRule type="expression" dxfId="456" priority="354">
      <formula>IF(AC18&lt;=0,AND(AC18&lt;=0,AD18&gt;=1),OR(AC18/AD18&gt;$AI$2,AD18/AC18&gt;$AI$2))</formula>
    </cfRule>
  </conditionalFormatting>
  <conditionalFormatting sqref="AD19">
    <cfRule type="expression" dxfId="455" priority="353">
      <formula>IF(AC19&lt;=0,AND(AC19&lt;=0,AD19&gt;=1),OR(AC19/AD19&gt;$AI$2,AD19/AC19&gt;$AI$2))</formula>
    </cfRule>
  </conditionalFormatting>
  <conditionalFormatting sqref="AD20">
    <cfRule type="expression" dxfId="454" priority="352">
      <formula>IF(AC20&lt;=0,AND(AC20&lt;=0,AD20&gt;=1),OR(AC20/AD20&gt;$AI$2,AD20/AC20&gt;$AI$2))</formula>
    </cfRule>
  </conditionalFormatting>
  <conditionalFormatting sqref="AD21">
    <cfRule type="expression" dxfId="453" priority="351">
      <formula>IF(AC21&lt;=0,AND(AC21&lt;=0,AD21&gt;=1),OR(AC21/AD21&gt;$AI$2,AD21/AC21&gt;$AI$2))</formula>
    </cfRule>
  </conditionalFormatting>
  <conditionalFormatting sqref="AD22">
    <cfRule type="expression" dxfId="452" priority="350">
      <formula>IF(AC22&lt;=0,AND(AC22&lt;=0,AD22&gt;=1),OR(AC22/AD22&gt;$AI$2,AD22/AC22&gt;$AI$2))</formula>
    </cfRule>
  </conditionalFormatting>
  <conditionalFormatting sqref="AD23">
    <cfRule type="expression" dxfId="451" priority="349">
      <formula>IF(AC23&lt;=0,AND(AC23&lt;=0,AD23&gt;=1),OR(AC23/AD23&gt;$AI$2,AD23/AC23&gt;$AI$2))</formula>
    </cfRule>
  </conditionalFormatting>
  <conditionalFormatting sqref="AD24">
    <cfRule type="expression" dxfId="450" priority="348">
      <formula>IF(AC24&lt;=0,AND(AC24&lt;=0,AD24&gt;=1),OR(AC24/AD24&gt;$AI$2,AD24/AC24&gt;$AI$2))</formula>
    </cfRule>
  </conditionalFormatting>
  <conditionalFormatting sqref="AD25">
    <cfRule type="expression" dxfId="449" priority="347">
      <formula>IF(AC25&lt;=0,AND(AC25&lt;=0,AD25&gt;=1),OR(AC25/AD25&gt;$AI$2,AD25/AC25&gt;$AI$2))</formula>
    </cfRule>
  </conditionalFormatting>
  <conditionalFormatting sqref="AD26">
    <cfRule type="expression" dxfId="448" priority="346">
      <formula>IF(AC26&lt;=0,AND(AC26&lt;=0,AD26&gt;=1),OR(AC26/AD26&gt;$AI$2,AD26/AC26&gt;$AI$2))</formula>
    </cfRule>
  </conditionalFormatting>
  <conditionalFormatting sqref="AD27">
    <cfRule type="expression" dxfId="447" priority="345">
      <formula>IF(AC27&lt;=0,AND(AC27&lt;=0,AD27&gt;=1),OR(AC27/AD27&gt;$AI$2,AD27/AC27&gt;$AI$2))</formula>
    </cfRule>
  </conditionalFormatting>
  <conditionalFormatting sqref="AD28">
    <cfRule type="expression" dxfId="446" priority="344">
      <formula>IF(AC28&lt;=0,AND(AC28&lt;=0,AD28&gt;=1),OR(AC28/AD28&gt;$AI$2,AD28/AC28&gt;$AI$2))</formula>
    </cfRule>
  </conditionalFormatting>
  <conditionalFormatting sqref="AD29">
    <cfRule type="expression" dxfId="445" priority="343">
      <formula>IF(AC29&lt;=0,AND(AC29&lt;=0,AD29&gt;=1),OR(AC29/AD29&gt;$AI$2,AD29/AC29&gt;$AI$2))</formula>
    </cfRule>
  </conditionalFormatting>
  <conditionalFormatting sqref="AD30">
    <cfRule type="expression" dxfId="444" priority="342">
      <formula>IF(AC30&lt;=0,AND(AC30&lt;=0,AD30&gt;=1),OR(AC30/AD30&gt;$AI$2,AD30/AC30&gt;$AI$2))</formula>
    </cfRule>
  </conditionalFormatting>
  <conditionalFormatting sqref="AD31">
    <cfRule type="expression" dxfId="443" priority="341">
      <formula>IF(AC31&lt;=0,AND(AC31&lt;=0,AD31&gt;=1),OR(AC31/AD31&gt;$AI$2,AD31/AC31&gt;$AI$2))</formula>
    </cfRule>
  </conditionalFormatting>
  <conditionalFormatting sqref="AD32">
    <cfRule type="expression" dxfId="442" priority="340">
      <formula>IF(AC32&lt;=0,AND(AC32&lt;=0,AD32&gt;=1),OR(AC32/AD32&gt;$AI$2,AD32/AC32&gt;$AI$2))</formula>
    </cfRule>
  </conditionalFormatting>
  <conditionalFormatting sqref="AD33">
    <cfRule type="expression" dxfId="441" priority="339">
      <formula>IF(AC33&lt;=0,AND(AC33&lt;=0,AD33&gt;=1),OR(AC33/AD33&gt;$AI$2,AD33/AC33&gt;$AI$2))</formula>
    </cfRule>
  </conditionalFormatting>
  <conditionalFormatting sqref="AD34">
    <cfRule type="expression" dxfId="440" priority="338">
      <formula>IF(AC34&lt;=0,AND(AC34&lt;=0,AD34&gt;=1),OR(AC34/AD34&gt;$AI$2,AD34/AC34&gt;$AI$2))</formula>
    </cfRule>
  </conditionalFormatting>
  <conditionalFormatting sqref="AD35">
    <cfRule type="expression" dxfId="439" priority="337">
      <formula>IF(AC35&lt;=0,AND(AC35&lt;=0,AD35&gt;=1),OR(AC35/AD35&gt;$AI$2,AD35/AC35&gt;$AI$2))</formula>
    </cfRule>
  </conditionalFormatting>
  <conditionalFormatting sqref="AD36">
    <cfRule type="expression" dxfId="438" priority="336">
      <formula>IF(AC36&lt;=0,AND(AC36&lt;=0,AD36&gt;=1),OR(AC36/AD36&gt;$AI$2,AD36/AC36&gt;$AI$2))</formula>
    </cfRule>
  </conditionalFormatting>
  <conditionalFormatting sqref="AD37">
    <cfRule type="expression" dxfId="437" priority="335">
      <formula>IF(AC37&lt;=0,AND(AC37&lt;=0,AD37&gt;=1),OR(AC37/AD37&gt;$AI$2,AD37/AC37&gt;$AI$2))</formula>
    </cfRule>
  </conditionalFormatting>
  <conditionalFormatting sqref="AD38">
    <cfRule type="expression" dxfId="436" priority="334">
      <formula>IF(AC38&lt;=0,AND(AC38&lt;=0,AD38&gt;=1),OR(AC38/AD38&gt;$AI$2,AD38/AC38&gt;$AI$2))</formula>
    </cfRule>
  </conditionalFormatting>
  <conditionalFormatting sqref="AD39">
    <cfRule type="expression" dxfId="435" priority="333">
      <formula>IF(AC39&lt;=0,AND(AC39&lt;=0,AD39&gt;=1),OR(AC39/AD39&gt;$AI$2,AD39/AC39&gt;$AI$2))</formula>
    </cfRule>
  </conditionalFormatting>
  <conditionalFormatting sqref="AD40">
    <cfRule type="expression" dxfId="434" priority="332">
      <formula>IF(AC40&lt;=0,AND(AC40&lt;=0,AD40&gt;=1),OR(AC40/AD40&gt;$AI$2,AD40/AC40&gt;$AI$2))</formula>
    </cfRule>
  </conditionalFormatting>
  <conditionalFormatting sqref="AD41">
    <cfRule type="expression" dxfId="433" priority="331">
      <formula>IF(AC41&lt;=0,AND(AC41&lt;=0,AD41&gt;=1),OR(AC41/AD41&gt;$AI$2,AD41/AC41&gt;$AI$2))</formula>
    </cfRule>
  </conditionalFormatting>
  <conditionalFormatting sqref="AD42">
    <cfRule type="expression" dxfId="432" priority="330">
      <formula>IF(AC42&lt;=0,AND(AC42&lt;=0,AD42&gt;=1),OR(AC42/AD42&gt;$AI$2,AD42/AC42&gt;$AI$2))</formula>
    </cfRule>
  </conditionalFormatting>
  <conditionalFormatting sqref="AD43">
    <cfRule type="expression" dxfId="431" priority="329">
      <formula>IF(AC43&lt;=0,AND(AC43&lt;=0,AD43&gt;=1),OR(AC43/AD43&gt;$AI$2,AD43/AC43&gt;$AI$2))</formula>
    </cfRule>
  </conditionalFormatting>
  <conditionalFormatting sqref="AD44">
    <cfRule type="expression" dxfId="430" priority="328">
      <formula>IF(AC44&lt;=0,AND(AC44&lt;=0,AD44&gt;=1),OR(AC44/AD44&gt;$AI$2,AD44/AC44&gt;$AI$2))</formula>
    </cfRule>
  </conditionalFormatting>
  <conditionalFormatting sqref="AD45">
    <cfRule type="expression" dxfId="429" priority="327">
      <formula>IF(AC45&lt;=0,AND(AC45&lt;=0,AD45&gt;=1),OR(AC45/AD45&gt;$AI$2,AD45/AC45&gt;$AI$2))</formula>
    </cfRule>
  </conditionalFormatting>
  <conditionalFormatting sqref="AD46">
    <cfRule type="expression" dxfId="428" priority="326">
      <formula>IF(AC46&lt;=0,AND(AC46&lt;=0,AD46&gt;=1),OR(AC46/AD46&gt;$AI$2,AD46/AC46&gt;$AI$2))</formula>
    </cfRule>
  </conditionalFormatting>
  <conditionalFormatting sqref="AD47">
    <cfRule type="expression" dxfId="427" priority="325">
      <formula>IF(AC47&lt;=0,AND(AC47&lt;=0,AD47&gt;=1),OR(AC47/AD47&gt;$AI$2,AD47/AC47&gt;$AI$2))</formula>
    </cfRule>
  </conditionalFormatting>
  <conditionalFormatting sqref="AD48">
    <cfRule type="expression" dxfId="426" priority="324">
      <formula>IF(AC48&lt;=0,AND(AC48&lt;=0,AD48&gt;=1),OR(AC48/AD48&gt;$AI$2,AD48/AC48&gt;$AI$2))</formula>
    </cfRule>
  </conditionalFormatting>
  <conditionalFormatting sqref="AD49">
    <cfRule type="expression" dxfId="425" priority="323">
      <formula>IF(AC49&lt;=0,AND(AC49&lt;=0,AD49&gt;=1),OR(AC49/AD49&gt;$AI$2,AD49/AC49&gt;$AI$2))</formula>
    </cfRule>
  </conditionalFormatting>
  <conditionalFormatting sqref="AD50">
    <cfRule type="expression" dxfId="424" priority="322">
      <formula>IF(AC50&lt;=0,AND(AC50&lt;=0,AD50&gt;=1),OR(AC50/AD50&gt;$AI$2,AD50/AC50&gt;$AI$2))</formula>
    </cfRule>
  </conditionalFormatting>
  <conditionalFormatting sqref="AD51">
    <cfRule type="expression" dxfId="423" priority="321">
      <formula>IF(AC51&lt;=0,AND(AC51&lt;=0,AD51&gt;=1),OR(AC51/AD51&gt;$AI$2,AD51/AC51&gt;$AI$2))</formula>
    </cfRule>
  </conditionalFormatting>
  <conditionalFormatting sqref="AD52">
    <cfRule type="expression" dxfId="422" priority="320">
      <formula>IF(AC52&lt;=0,AND(AC52&lt;=0,AD52&gt;=1),OR(AC52/AD52&gt;$AI$2,AD52/AC52&gt;$AI$2))</formula>
    </cfRule>
  </conditionalFormatting>
  <conditionalFormatting sqref="AD53">
    <cfRule type="expression" dxfId="421" priority="319">
      <formula>IF(AC53&lt;=0,AND(AC53&lt;=0,AD53&gt;=1),OR(AC53/AD53&gt;$AI$2,AD53/AC53&gt;$AI$2))</formula>
    </cfRule>
  </conditionalFormatting>
  <conditionalFormatting sqref="AD54">
    <cfRule type="expression" dxfId="420" priority="318">
      <formula>IF(AC54&lt;=0,AND(AC54&lt;=0,AD54&gt;=1),OR(AC54/AD54&gt;$AI$2,AD54/AC54&gt;$AI$2))</formula>
    </cfRule>
  </conditionalFormatting>
  <conditionalFormatting sqref="AD55">
    <cfRule type="expression" dxfId="419" priority="317">
      <formula>IF(AC55&lt;=0,AND(AC55&lt;=0,AD55&gt;=1),OR(AC55/AD55&gt;$AI$2,AD55/AC55&gt;$AI$2))</formula>
    </cfRule>
  </conditionalFormatting>
  <conditionalFormatting sqref="AD56">
    <cfRule type="expression" dxfId="418" priority="316">
      <formula>IF(AC56&lt;=0,AND(AC56&lt;=0,AD56&gt;=1),OR(AC56/AD56&gt;$AI$2,AD56/AC56&gt;$AI$2))</formula>
    </cfRule>
  </conditionalFormatting>
  <conditionalFormatting sqref="AD57">
    <cfRule type="expression" dxfId="417" priority="315">
      <formula>IF(AC57&lt;=0,AND(AC57&lt;=0,AD57&gt;=1),OR(AC57/AD57&gt;$AI$2,AD57/AC57&gt;$AI$2))</formula>
    </cfRule>
  </conditionalFormatting>
  <conditionalFormatting sqref="AD58">
    <cfRule type="expression" dxfId="416" priority="314">
      <formula>IF(AC58&lt;=0,AND(AC58&lt;=0,AD58&gt;=1),OR(AC58/AD58&gt;$AI$2,AD58/AC58&gt;$AI$2))</formula>
    </cfRule>
  </conditionalFormatting>
  <conditionalFormatting sqref="AD59">
    <cfRule type="expression" dxfId="415" priority="313">
      <formula>IF(AC59&lt;=0,AND(AC59&lt;=0,AD59&gt;=1),OR(AC59/AD59&gt;$AI$2,AD59/AC59&gt;$AI$2))</formula>
    </cfRule>
  </conditionalFormatting>
  <conditionalFormatting sqref="AD60">
    <cfRule type="expression" dxfId="414" priority="312">
      <formula>IF(AC60&lt;=0,AND(AC60&lt;=0,AD60&gt;=1),OR(AC60/AD60&gt;$AI$2,AD60/AC60&gt;$AI$2))</formula>
    </cfRule>
  </conditionalFormatting>
  <conditionalFormatting sqref="AD61">
    <cfRule type="expression" dxfId="413" priority="311">
      <formula>IF(AC61&lt;=0,AND(AC61&lt;=0,AD61&gt;=1),OR(AC61/AD61&gt;$AI$2,AD61/AC61&gt;$AI$2))</formula>
    </cfRule>
  </conditionalFormatting>
  <conditionalFormatting sqref="AD62">
    <cfRule type="expression" dxfId="412" priority="310">
      <formula>IF(AC62&lt;=0,AND(AC62&lt;=0,AD62&gt;=1),OR(AC62/AD62&gt;$AI$2,AD62/AC62&gt;$AI$2))</formula>
    </cfRule>
  </conditionalFormatting>
  <conditionalFormatting sqref="AD63">
    <cfRule type="expression" dxfId="411" priority="309">
      <formula>IF(AC63&lt;=0,AND(AC63&lt;=0,AD63&gt;=1),OR(AC63/AD63&gt;$AI$2,AD63/AC63&gt;$AI$2))</formula>
    </cfRule>
  </conditionalFormatting>
  <conditionalFormatting sqref="AD64">
    <cfRule type="expression" dxfId="410" priority="308">
      <formula>IF(AC64&lt;=0,AND(AC64&lt;=0,AD64&gt;=1),OR(AC64/AD64&gt;$AI$2,AD64/AC64&gt;$AI$2))</formula>
    </cfRule>
  </conditionalFormatting>
  <conditionalFormatting sqref="AD65">
    <cfRule type="expression" dxfId="409" priority="307">
      <formula>IF(AC65&lt;=0,AND(AC65&lt;=0,AD65&gt;=1),OR(AC65/AD65&gt;$AI$2,AD65/AC65&gt;$AI$2))</formula>
    </cfRule>
  </conditionalFormatting>
  <conditionalFormatting sqref="AD66">
    <cfRule type="expression" dxfId="408" priority="306">
      <formula>IF(AC66&lt;=0,AND(AC66&lt;=0,AD66&gt;=1),OR(AC66/AD66&gt;$AI$2,AD66/AC66&gt;$AI$2))</formula>
    </cfRule>
  </conditionalFormatting>
  <conditionalFormatting sqref="AD67">
    <cfRule type="expression" dxfId="407" priority="305">
      <formula>IF(AC67&lt;=0,AND(AC67&lt;=0,AD67&gt;=1),OR(AC67/AD67&gt;$AI$2,AD67/AC67&gt;$AI$2))</formula>
    </cfRule>
  </conditionalFormatting>
  <conditionalFormatting sqref="AD68">
    <cfRule type="expression" dxfId="406" priority="304">
      <formula>IF(AC68&lt;=0,AND(AC68&lt;=0,AD68&gt;=1),OR(AC68/AD68&gt;$AI$2,AD68/AC68&gt;$AI$2))</formula>
    </cfRule>
  </conditionalFormatting>
  <conditionalFormatting sqref="AD69">
    <cfRule type="expression" dxfId="405" priority="303">
      <formula>IF(AC69&lt;=0,AND(AC69&lt;=0,AD69&gt;=1),OR(AC69/AD69&gt;$AI$2,AD69/AC69&gt;$AI$2))</formula>
    </cfRule>
  </conditionalFormatting>
  <conditionalFormatting sqref="AD70">
    <cfRule type="expression" dxfId="404" priority="302">
      <formula>IF(AC70&lt;=0,AND(AC70&lt;=0,AD70&gt;=1),OR(AC70/AD70&gt;$AI$2,AD70/AC70&gt;$AI$2))</formula>
    </cfRule>
  </conditionalFormatting>
  <conditionalFormatting sqref="AD71">
    <cfRule type="expression" dxfId="403" priority="301">
      <formula>IF(AC71&lt;=0,AND(AC71&lt;=0,AD71&gt;=1),OR(AC71/AD71&gt;$AI$2,AD71/AC71&gt;$AI$2))</formula>
    </cfRule>
  </conditionalFormatting>
  <conditionalFormatting sqref="AD72">
    <cfRule type="expression" dxfId="402" priority="300">
      <formula>IF(AC72&lt;=0,AND(AC72&lt;=0,AD72&gt;=1),OR(AC72/AD72&gt;$AI$2,AD72/AC72&gt;$AI$2))</formula>
    </cfRule>
  </conditionalFormatting>
  <conditionalFormatting sqref="AD73">
    <cfRule type="expression" dxfId="401" priority="299">
      <formula>IF(AC73&lt;=0,AND(AC73&lt;=0,AD73&gt;=1),OR(AC73/AD73&gt;$AI$2,AD73/AC73&gt;$AI$2))</formula>
    </cfRule>
  </conditionalFormatting>
  <conditionalFormatting sqref="AD74">
    <cfRule type="expression" dxfId="400" priority="298">
      <formula>IF(AC74&lt;=0,AND(AC74&lt;=0,AD74&gt;=1),OR(AC74/AD74&gt;$AI$2,AD74/AC74&gt;$AI$2))</formula>
    </cfRule>
  </conditionalFormatting>
  <conditionalFormatting sqref="AD75">
    <cfRule type="expression" dxfId="399" priority="297">
      <formula>IF(AC75&lt;=0,AND(AC75&lt;=0,AD75&gt;=1),OR(AC75/AD75&gt;$AI$2,AD75/AC75&gt;$AI$2))</formula>
    </cfRule>
  </conditionalFormatting>
  <conditionalFormatting sqref="AD76">
    <cfRule type="expression" dxfId="398" priority="296">
      <formula>IF(AC76&lt;=0,AND(AC76&lt;=0,AD76&gt;=1),OR(AC76/AD76&gt;$AI$2,AD76/AC76&gt;$AI$2))</formula>
    </cfRule>
  </conditionalFormatting>
  <conditionalFormatting sqref="AD77">
    <cfRule type="expression" dxfId="397" priority="295">
      <formula>IF(AC77&lt;=0,AND(AC77&lt;=0,AD77&gt;=1),OR(AC77/AD77&gt;$AI$2,AD77/AC77&gt;$AI$2))</formula>
    </cfRule>
  </conditionalFormatting>
  <conditionalFormatting sqref="AD78">
    <cfRule type="expression" dxfId="396" priority="294">
      <formula>IF(AC78&lt;=0,AND(AC78&lt;=0,AD78&gt;=1),OR(AC78/AD78&gt;$AI$2,AD78/AC78&gt;$AI$2))</formula>
    </cfRule>
  </conditionalFormatting>
  <conditionalFormatting sqref="AD79">
    <cfRule type="expression" dxfId="395" priority="293">
      <formula>IF(AC79&lt;=0,AND(AC79&lt;=0,AD79&gt;=1),OR(AC79/AD79&gt;$AI$2,AD79/AC79&gt;$AI$2))</formula>
    </cfRule>
  </conditionalFormatting>
  <conditionalFormatting sqref="AD80">
    <cfRule type="expression" dxfId="394" priority="292">
      <formula>IF(AC80&lt;=0,AND(AC80&lt;=0,AD80&gt;=1),OR(AC80/AD80&gt;$AI$2,AD80/AC80&gt;$AI$2))</formula>
    </cfRule>
  </conditionalFormatting>
  <conditionalFormatting sqref="AD81">
    <cfRule type="expression" dxfId="393" priority="291">
      <formula>IF(AC81&lt;=0,AND(AC81&lt;=0,AD81&gt;=1),OR(AC81/AD81&gt;$AI$2,AD81/AC81&gt;$AI$2))</formula>
    </cfRule>
  </conditionalFormatting>
  <conditionalFormatting sqref="AD82">
    <cfRule type="expression" dxfId="392" priority="290">
      <formula>IF(AC82&lt;=0,AND(AC82&lt;=0,AD82&gt;=1),OR(AC82/AD82&gt;$AI$2,AD82/AC82&gt;$AI$2))</formula>
    </cfRule>
  </conditionalFormatting>
  <conditionalFormatting sqref="AD83">
    <cfRule type="expression" dxfId="391" priority="289">
      <formula>IF(AC83&lt;=0,AND(AC83&lt;=0,AD83&gt;=1),OR(AC83/AD83&gt;$AI$2,AD83/AC83&gt;$AI$2))</formula>
    </cfRule>
  </conditionalFormatting>
  <conditionalFormatting sqref="AD84">
    <cfRule type="expression" dxfId="390" priority="288">
      <formula>IF(AC84&lt;=0,AND(AC84&lt;=0,AD84&gt;=1),OR(AC84/AD84&gt;$AI$2,AD84/AC84&gt;$AI$2))</formula>
    </cfRule>
  </conditionalFormatting>
  <conditionalFormatting sqref="AD85">
    <cfRule type="expression" dxfId="389" priority="287">
      <formula>IF(AC85&lt;=0,AND(AC85&lt;=0,AD85&gt;=1),OR(AC85/AD85&gt;$AI$2,AD85/AC85&gt;$AI$2))</formula>
    </cfRule>
  </conditionalFormatting>
  <conditionalFormatting sqref="AD86">
    <cfRule type="expression" dxfId="388" priority="286">
      <formula>IF(AC86&lt;=0,AND(AC86&lt;=0,AD86&gt;=1),OR(AC86/AD86&gt;$AI$2,AD86/AC86&gt;$AI$2))</formula>
    </cfRule>
  </conditionalFormatting>
  <conditionalFormatting sqref="AD87">
    <cfRule type="expression" dxfId="387" priority="285">
      <formula>IF(AC87&lt;=0,AND(AC87&lt;=0,AD87&gt;=1),OR(AC87/AD87&gt;$AI$2,AD87/AC87&gt;$AI$2))</formula>
    </cfRule>
  </conditionalFormatting>
  <conditionalFormatting sqref="AD88">
    <cfRule type="expression" dxfId="386" priority="284">
      <formula>IF(AC88&lt;=0,AND(AC88&lt;=0,AD88&gt;=1),OR(AC88/AD88&gt;$AI$2,AD88/AC88&gt;$AI$2))</formula>
    </cfRule>
  </conditionalFormatting>
  <conditionalFormatting sqref="AD89">
    <cfRule type="expression" dxfId="385" priority="283">
      <formula>IF(AC89&lt;=0,AND(AC89&lt;=0,AD89&gt;=1),OR(AC89/AD89&gt;$AI$2,AD89/AC89&gt;$AI$2))</formula>
    </cfRule>
  </conditionalFormatting>
  <conditionalFormatting sqref="AD90">
    <cfRule type="expression" dxfId="384" priority="282">
      <formula>IF(AC90&lt;=0,AND(AC90&lt;=0,AD90&gt;=1),OR(AC90/AD90&gt;$AI$2,AD90/AC90&gt;$AI$2))</formula>
    </cfRule>
  </conditionalFormatting>
  <conditionalFormatting sqref="AD91">
    <cfRule type="expression" dxfId="383" priority="281">
      <formula>IF(AC91&lt;=0,AND(AC91&lt;=0,AD91&gt;=1),OR(AC91/AD91&gt;$AI$2,AD91/AC91&gt;$AI$2))</formula>
    </cfRule>
  </conditionalFormatting>
  <conditionalFormatting sqref="AD92">
    <cfRule type="expression" dxfId="382" priority="280">
      <formula>IF(AC92&lt;=0,AND(AC92&lt;=0,AD92&gt;=1),OR(AC92/AD92&gt;$AI$2,AD92/AC92&gt;$AI$2))</formula>
    </cfRule>
  </conditionalFormatting>
  <conditionalFormatting sqref="AD93">
    <cfRule type="expression" dxfId="381" priority="279">
      <formula>IF(AC93&lt;=0,AND(AC93&lt;=0,AD93&gt;=1),OR(AC93/AD93&gt;$AI$2,AD93/AC93&gt;$AI$2))</formula>
    </cfRule>
  </conditionalFormatting>
  <conditionalFormatting sqref="AD94">
    <cfRule type="expression" dxfId="380" priority="278">
      <formula>IF(AC94&lt;=0,AND(AC94&lt;=0,AD94&gt;=1),OR(AC94/AD94&gt;$AI$2,AD94/AC94&gt;$AI$2))</formula>
    </cfRule>
  </conditionalFormatting>
  <conditionalFormatting sqref="AD95">
    <cfRule type="expression" dxfId="379" priority="277">
      <formula>IF(AC95&lt;=0,AND(AC95&lt;=0,AD95&gt;=1),OR(AC95/AD95&gt;$AI$2,AD95/AC95&gt;$AI$2))</formula>
    </cfRule>
  </conditionalFormatting>
  <conditionalFormatting sqref="AD96">
    <cfRule type="expression" dxfId="378" priority="276">
      <formula>IF(AC96&lt;=0,AND(AC96&lt;=0,AD96&gt;=1),OR(AC96/AD96&gt;$AI$2,AD96/AC96&gt;$AI$2))</formula>
    </cfRule>
  </conditionalFormatting>
  <conditionalFormatting sqref="AD97">
    <cfRule type="expression" dxfId="377" priority="275">
      <formula>IF(AC97&lt;=0,AND(AC97&lt;=0,AD97&gt;=1),OR(AC97/AD97&gt;$AI$2,AD97/AC97&gt;$AI$2))</formula>
    </cfRule>
  </conditionalFormatting>
  <conditionalFormatting sqref="AD98">
    <cfRule type="expression" dxfId="376" priority="274">
      <formula>IF(AC98&lt;=0,AND(AC98&lt;=0,AD98&gt;=1),OR(AC98/AD98&gt;$AI$2,AD98/AC98&gt;$AI$2))</formula>
    </cfRule>
  </conditionalFormatting>
  <conditionalFormatting sqref="AD99">
    <cfRule type="expression" dxfId="375" priority="273">
      <formula>IF(AC99&lt;=0,AND(AC99&lt;=0,AD99&gt;=1),OR(AC99/AD99&gt;$AI$2,AD99/AC99&gt;$AI$2))</formula>
    </cfRule>
  </conditionalFormatting>
  <conditionalFormatting sqref="AD100">
    <cfRule type="expression" dxfId="374" priority="272">
      <formula>IF(AC100&lt;=0,AND(AC100&lt;=0,AD100&gt;=1),OR(AC100/AD100&gt;$AI$2,AD100/AC100&gt;$AI$2))</formula>
    </cfRule>
  </conditionalFormatting>
  <conditionalFormatting sqref="AD101">
    <cfRule type="expression" dxfId="373" priority="271">
      <formula>IF(AC101&lt;=0,AND(AC101&lt;=0,AD101&gt;=1),OR(AC101/AD101&gt;$AI$2,AD101/AC101&gt;$AI$2))</formula>
    </cfRule>
  </conditionalFormatting>
  <conditionalFormatting sqref="AD102">
    <cfRule type="expression" dxfId="372" priority="270">
      <formula>IF(AC102&lt;=0,AND(AC102&lt;=0,AD102&gt;=1),OR(AC102/AD102&gt;$AI$2,AD102/AC102&gt;$AI$2))</formula>
    </cfRule>
  </conditionalFormatting>
  <conditionalFormatting sqref="AD103">
    <cfRule type="expression" dxfId="371" priority="269">
      <formula>IF(AC103&lt;=0,AND(AC103&lt;=0,AD103&gt;=1),OR(AC103/AD103&gt;$AI$2,AD103/AC103&gt;$AI$2))</formula>
    </cfRule>
  </conditionalFormatting>
  <conditionalFormatting sqref="AD104">
    <cfRule type="expression" dxfId="370" priority="268">
      <formula>IF(AC104&lt;=0,AND(AC104&lt;=0,AD104&gt;=1),OR(AC104/AD104&gt;$AI$2,AD104/AC104&gt;$AI$2))</formula>
    </cfRule>
  </conditionalFormatting>
  <conditionalFormatting sqref="AD105">
    <cfRule type="expression" dxfId="369" priority="267">
      <formula>IF(AC105&lt;=0,AND(AC105&lt;=0,AD105&gt;=1),OR(AC105/AD105&gt;$AI$2,AD105/AC105&gt;$AI$2))</formula>
    </cfRule>
  </conditionalFormatting>
  <conditionalFormatting sqref="AD106">
    <cfRule type="expression" dxfId="368" priority="266">
      <formula>IF(AC106&lt;=0,AND(AC106&lt;=0,AD106&gt;=1),OR(AC106/AD106&gt;$AI$2,AD106/AC106&gt;$AI$2))</formula>
    </cfRule>
  </conditionalFormatting>
  <conditionalFormatting sqref="AD107">
    <cfRule type="expression" dxfId="367" priority="265">
      <formula>IF(AC107&lt;=0,AND(AC107&lt;=0,AD107&gt;=1),OR(AC107/AD107&gt;$AI$2,AD107/AC107&gt;$AI$2))</formula>
    </cfRule>
  </conditionalFormatting>
  <conditionalFormatting sqref="AD108">
    <cfRule type="expression" dxfId="366" priority="264">
      <formula>IF(AC108&lt;=0,AND(AC108&lt;=0,AD108&gt;=1),OR(AC108/AD108&gt;$AI$2,AD108/AC108&gt;$AI$2))</formula>
    </cfRule>
  </conditionalFormatting>
  <conditionalFormatting sqref="AD109">
    <cfRule type="expression" dxfId="365" priority="263">
      <formula>IF(AC109&lt;=0,AND(AC109&lt;=0,AD109&gt;=1),OR(AC109/AD109&gt;$AI$2,AD109/AC109&gt;$AI$2))</formula>
    </cfRule>
  </conditionalFormatting>
  <conditionalFormatting sqref="AD110">
    <cfRule type="expression" dxfId="364" priority="262">
      <formula>IF(AC110&lt;=0,AND(AC110&lt;=0,AD110&gt;=1),OR(AC110/AD110&gt;$AI$2,AD110/AC110&gt;$AI$2))</formula>
    </cfRule>
  </conditionalFormatting>
  <conditionalFormatting sqref="AD111">
    <cfRule type="expression" dxfId="363" priority="261">
      <formula>IF(AC111&lt;=0,AND(AC111&lt;=0,AD111&gt;=1),OR(AC111/AD111&gt;$AI$2,AD111/AC111&gt;$AI$2))</formula>
    </cfRule>
  </conditionalFormatting>
  <conditionalFormatting sqref="AD112">
    <cfRule type="expression" dxfId="362" priority="260">
      <formula>IF(AC112&lt;=0,AND(AC112&lt;=0,AD112&gt;=1),OR(AC112/AD112&gt;$AI$2,AD112/AC112&gt;$AI$2))</formula>
    </cfRule>
  </conditionalFormatting>
  <conditionalFormatting sqref="AD113">
    <cfRule type="expression" dxfId="361" priority="259">
      <formula>IF(AC113&lt;=0,AND(AC113&lt;=0,AD113&gt;=1),OR(AC113/AD113&gt;$AI$2,AD113/AC113&gt;$AI$2))</formula>
    </cfRule>
  </conditionalFormatting>
  <conditionalFormatting sqref="AD114">
    <cfRule type="expression" dxfId="360" priority="258">
      <formula>IF(AC114&lt;=0,AND(AC114&lt;=0,AD114&gt;=1),OR(AC114/AD114&gt;$AI$2,AD114/AC114&gt;$AI$2))</formula>
    </cfRule>
  </conditionalFormatting>
  <conditionalFormatting sqref="AD115">
    <cfRule type="expression" dxfId="359" priority="257">
      <formula>IF(AC115&lt;=0,AND(AC115&lt;=0,AD115&gt;=1),OR(AC115/AD115&gt;$AI$2,AD115/AC115&gt;$AI$2))</formula>
    </cfRule>
  </conditionalFormatting>
  <conditionalFormatting sqref="AD116">
    <cfRule type="expression" dxfId="358" priority="256">
      <formula>IF(AC116&lt;=0,AND(AC116&lt;=0,AD116&gt;=1),OR(AC116/AD116&gt;$AI$2,AD116/AC116&gt;$AI$2))</formula>
    </cfRule>
  </conditionalFormatting>
  <conditionalFormatting sqref="AD117">
    <cfRule type="expression" dxfId="357" priority="255">
      <formula>IF(AC117&lt;=0,AND(AC117&lt;=0,AD117&gt;=1),OR(AC117/AD117&gt;$AI$2,AD117/AC117&gt;$AI$2))</formula>
    </cfRule>
  </conditionalFormatting>
  <conditionalFormatting sqref="AD118">
    <cfRule type="expression" dxfId="356" priority="254">
      <formula>IF(AC118&lt;=0,AND(AC118&lt;=0,AD118&gt;=1),OR(AC118/AD118&gt;$AI$2,AD118/AC118&gt;$AI$2))</formula>
    </cfRule>
  </conditionalFormatting>
  <conditionalFormatting sqref="AD119">
    <cfRule type="expression" dxfId="355" priority="253">
      <formula>IF(AC119&lt;=0,AND(AC119&lt;=0,AD119&gt;=1),OR(AC119/AD119&gt;$AI$2,AD119/AC119&gt;$AI$2))</formula>
    </cfRule>
  </conditionalFormatting>
  <conditionalFormatting sqref="AD120">
    <cfRule type="expression" dxfId="354" priority="252">
      <formula>IF(AC120&lt;=0,AND(AC120&lt;=0,AD120&gt;=1),OR(AC120/AD120&gt;$AI$2,AD120/AC120&gt;$AI$2))</formula>
    </cfRule>
  </conditionalFormatting>
  <conditionalFormatting sqref="AD121">
    <cfRule type="expression" dxfId="353" priority="251">
      <formula>IF(AC121&lt;=0,AND(AC121&lt;=0,AD121&gt;=1),OR(AC121/AD121&gt;$AI$2,AD121/AC121&gt;$AI$2))</formula>
    </cfRule>
  </conditionalFormatting>
  <conditionalFormatting sqref="AD122">
    <cfRule type="expression" dxfId="352" priority="250">
      <formula>IF(AC122&lt;=0,AND(AC122&lt;=0,AD122&gt;=1),OR(AC122/AD122&gt;$AI$2,AD122/AC122&gt;$AI$2))</formula>
    </cfRule>
  </conditionalFormatting>
  <conditionalFormatting sqref="AD123">
    <cfRule type="expression" dxfId="351" priority="249">
      <formula>IF(AC123&lt;=0,AND(AC123&lt;=0,AD123&gt;=1),OR(AC123/AD123&gt;$AI$2,AD123/AC123&gt;$AI$2))</formula>
    </cfRule>
  </conditionalFormatting>
  <conditionalFormatting sqref="AD124">
    <cfRule type="expression" dxfId="350" priority="248">
      <formula>IF(AC124&lt;=0,AND(AC124&lt;=0,AD124&gt;=1),OR(AC124/AD124&gt;$AI$2,AD124/AC124&gt;$AI$2))</formula>
    </cfRule>
  </conditionalFormatting>
  <conditionalFormatting sqref="AD125">
    <cfRule type="expression" dxfId="349" priority="247">
      <formula>IF(AC125&lt;=0,AND(AC125&lt;=0,AD125&gt;=1),OR(AC125/AD125&gt;$AI$2,AD125/AC125&gt;$AI$2))</formula>
    </cfRule>
  </conditionalFormatting>
  <conditionalFormatting sqref="AD126 AD148">
    <cfRule type="expression" dxfId="348" priority="246">
      <formula>IF(AC126&lt;=0,AND(AC126&lt;=0,AD126&gt;=1),OR(AC126/AD126&gt;$AI$2,AD126/AC126&gt;$AI$2))</formula>
    </cfRule>
  </conditionalFormatting>
  <conditionalFormatting sqref="AD151">
    <cfRule type="expression" dxfId="347" priority="245">
      <formula>IF(AC151&lt;=0,AND(AC151&lt;=0,AD151&gt;=1),OR(AC151/AD151&gt;$AI$2,AD151/AC151&gt;$AI$2))</formula>
    </cfRule>
  </conditionalFormatting>
  <conditionalFormatting sqref="AD152">
    <cfRule type="expression" dxfId="346" priority="244">
      <formula>IF(AC152&lt;=0,AND(AC152&lt;=0,AD152&gt;=1),OR(AC152/AD152&gt;$AI$2,AD152/AC152&gt;$AI$2))</formula>
    </cfRule>
  </conditionalFormatting>
  <conditionalFormatting sqref="AD153">
    <cfRule type="expression" dxfId="345" priority="243">
      <formula>IF(AC153&lt;=0,AND(AC153&lt;=0,AD153&gt;=1),OR(AC153/AD153&gt;$AI$2,AD153/AC153&gt;$AI$2))</formula>
    </cfRule>
  </conditionalFormatting>
  <conditionalFormatting sqref="AD154">
    <cfRule type="expression" dxfId="344" priority="242">
      <formula>IF(AC154&lt;=0,AND(AC154&lt;=0,AD154&gt;=1),OR(AC154/AD154&gt;$AI$2,AD154/AC154&gt;$AI$2))</formula>
    </cfRule>
  </conditionalFormatting>
  <conditionalFormatting sqref="AD155">
    <cfRule type="expression" dxfId="343" priority="241">
      <formula>IF(AC155&lt;=0,AND(AC155&lt;=0,AD155&gt;=1),OR(AC155/AD155&gt;$AI$2,AD155/AC155&gt;$AI$2))</formula>
    </cfRule>
  </conditionalFormatting>
  <conditionalFormatting sqref="AD156">
    <cfRule type="expression" dxfId="342" priority="240">
      <formula>IF(AC156&lt;=0,AND(AC156&lt;=0,AD156&gt;=1),OR(AC156/AD156&gt;$AI$2,AD156/AC156&gt;$AI$2))</formula>
    </cfRule>
  </conditionalFormatting>
  <conditionalFormatting sqref="AD157">
    <cfRule type="expression" dxfId="341" priority="239">
      <formula>IF(AC157&lt;=0,AND(AC157&lt;=0,AD157&gt;=1),OR(AC157/AD157&gt;$AI$2,AD157/AC157&gt;$AI$2))</formula>
    </cfRule>
  </conditionalFormatting>
  <conditionalFormatting sqref="AD158">
    <cfRule type="expression" dxfId="340" priority="238">
      <formula>IF(AC158&lt;=0,AND(AC158&lt;=0,AD158&gt;=1),OR(AC158/AD158&gt;$AI$2,AD158/AC158&gt;$AI$2))</formula>
    </cfRule>
  </conditionalFormatting>
  <conditionalFormatting sqref="AD159">
    <cfRule type="expression" dxfId="339" priority="237">
      <formula>IF(AC159&lt;=0,AND(AC159&lt;=0,AD159&gt;=1),OR(AC159/AD159&gt;$AI$2,AD159/AC159&gt;$AI$2))</formula>
    </cfRule>
  </conditionalFormatting>
  <conditionalFormatting sqref="AD160">
    <cfRule type="expression" dxfId="338" priority="236">
      <formula>IF(AC160&lt;=0,AND(AC160&lt;=0,AD160&gt;=1),OR(AC160/AD160&gt;$AI$2,AD160/AC160&gt;$AI$2))</formula>
    </cfRule>
  </conditionalFormatting>
  <conditionalFormatting sqref="AD161">
    <cfRule type="expression" dxfId="337" priority="235">
      <formula>IF(AC161&lt;=0,AND(AC161&lt;=0,AD161&gt;=1),OR(AC161/AD161&gt;$AI$2,AD161/AC161&gt;$AI$2))</formula>
    </cfRule>
  </conditionalFormatting>
  <conditionalFormatting sqref="AD162">
    <cfRule type="expression" dxfId="336" priority="234">
      <formula>IF(AC162&lt;=0,AND(AC162&lt;=0,AD162&gt;=1),OR(AC162/AD162&gt;$AI$2,AD162/AC162&gt;$AI$2))</formula>
    </cfRule>
  </conditionalFormatting>
  <conditionalFormatting sqref="AD163">
    <cfRule type="expression" dxfId="335" priority="233">
      <formula>IF(AC163&lt;=0,AND(AC163&lt;=0,AD163&gt;=1),OR(AC163/AD163&gt;$AI$2,AD163/AC163&gt;$AI$2))</formula>
    </cfRule>
  </conditionalFormatting>
  <conditionalFormatting sqref="AD164">
    <cfRule type="expression" dxfId="334" priority="232">
      <formula>IF(AC164&lt;=0,AND(AC164&lt;=0,AD164&gt;=1),OR(AC164/AD164&gt;$AI$2,AD164/AC164&gt;$AI$2))</formula>
    </cfRule>
  </conditionalFormatting>
  <conditionalFormatting sqref="AD165">
    <cfRule type="expression" dxfId="333" priority="231">
      <formula>IF(AC165&lt;=0,AND(AC165&lt;=0,AD165&gt;=1),OR(AC165/AD165&gt;$AI$2,AD165/AC165&gt;$AI$2))</formula>
    </cfRule>
  </conditionalFormatting>
  <conditionalFormatting sqref="AD166">
    <cfRule type="expression" dxfId="332" priority="230">
      <formula>IF(AC166&lt;=0,AND(AC166&lt;=0,AD166&gt;=1),OR(AC166/AD166&gt;$AI$2,AD166/AC166&gt;$AI$2))</formula>
    </cfRule>
  </conditionalFormatting>
  <conditionalFormatting sqref="AD167">
    <cfRule type="expression" dxfId="331" priority="229">
      <formula>IF(AC167&lt;=0,AND(AC167&lt;=0,AD167&gt;=1),OR(AC167/AD167&gt;$AI$2,AD167/AC167&gt;$AI$2))</formula>
    </cfRule>
  </conditionalFormatting>
  <conditionalFormatting sqref="AD168">
    <cfRule type="expression" dxfId="330" priority="228">
      <formula>IF(AC168&lt;=0,AND(AC168&lt;=0,AD168&gt;=1),OR(AC168/AD168&gt;$AI$2,AD168/AC168&gt;$AI$2))</formula>
    </cfRule>
  </conditionalFormatting>
  <conditionalFormatting sqref="AD169">
    <cfRule type="expression" dxfId="329" priority="227">
      <formula>IF(AC169&lt;=0,AND(AC169&lt;=0,AD169&gt;=1),OR(AC169/AD169&gt;$AI$2,AD169/AC169&gt;$AI$2))</formula>
    </cfRule>
  </conditionalFormatting>
  <conditionalFormatting sqref="AD170">
    <cfRule type="expression" dxfId="328" priority="226">
      <formula>IF(AC170&lt;=0,AND(AC170&lt;=0,AD170&gt;=1),OR(AC170/AD170&gt;$AI$2,AD170/AC170&gt;$AI$2))</formula>
    </cfRule>
  </conditionalFormatting>
  <conditionalFormatting sqref="AD171">
    <cfRule type="expression" dxfId="327" priority="225">
      <formula>IF(AC171&lt;=0,AND(AC171&lt;=0,AD171&gt;=1),OR(AC171/AD171&gt;$AI$2,AD171/AC171&gt;$AI$2))</formula>
    </cfRule>
  </conditionalFormatting>
  <conditionalFormatting sqref="AD172">
    <cfRule type="expression" dxfId="326" priority="224">
      <formula>IF(AC172&lt;=0,AND(AC172&lt;=0,AD172&gt;=1),OR(AC172/AD172&gt;$AI$2,AD172/AC172&gt;$AI$2))</formula>
    </cfRule>
  </conditionalFormatting>
  <conditionalFormatting sqref="AD173">
    <cfRule type="expression" dxfId="325" priority="223">
      <formula>IF(AC173&lt;=0,AND(AC173&lt;=0,AD173&gt;=1),OR(AC173/AD173&gt;$AI$2,AD173/AC173&gt;$AI$2))</formula>
    </cfRule>
  </conditionalFormatting>
  <conditionalFormatting sqref="AD174">
    <cfRule type="expression" dxfId="324" priority="222">
      <formula>IF(AC174&lt;=0,AND(AC174&lt;=0,AD174&gt;=1),OR(AC174/AD174&gt;$AI$2,AD174/AC174&gt;$AI$2))</formula>
    </cfRule>
  </conditionalFormatting>
  <conditionalFormatting sqref="AD175">
    <cfRule type="expression" dxfId="323" priority="221">
      <formula>IF(AC175&lt;=0,AND(AC175&lt;=0,AD175&gt;=1),OR(AC175/AD175&gt;$AI$2,AD175/AC175&gt;$AI$2))</formula>
    </cfRule>
  </conditionalFormatting>
  <conditionalFormatting sqref="AD176">
    <cfRule type="expression" dxfId="322" priority="220">
      <formula>IF(AC176&lt;=0,AND(AC176&lt;=0,AD176&gt;=1),OR(AC176/AD176&gt;$AI$2,AD176/AC176&gt;$AI$2))</formula>
    </cfRule>
  </conditionalFormatting>
  <conditionalFormatting sqref="AD177">
    <cfRule type="expression" dxfId="321" priority="219">
      <formula>IF(AC177&lt;=0,AND(AC177&lt;=0,AD177&gt;=1),OR(AC177/AD177&gt;$AI$2,AD177/AC177&gt;$AI$2))</formula>
    </cfRule>
  </conditionalFormatting>
  <conditionalFormatting sqref="AD178">
    <cfRule type="expression" dxfId="320" priority="218">
      <formula>IF(AC178&lt;=0,AND(AC178&lt;=0,AD178&gt;=1),OR(AC178/AD178&gt;$AI$2,AD178/AC178&gt;$AI$2))</formula>
    </cfRule>
  </conditionalFormatting>
  <conditionalFormatting sqref="AD179">
    <cfRule type="expression" dxfId="319" priority="217">
      <formula>IF(AC179&lt;=0,AND(AC179&lt;=0,AD179&gt;=1),OR(AC179/AD179&gt;$AI$2,AD179/AC179&gt;$AI$2))</formula>
    </cfRule>
  </conditionalFormatting>
  <conditionalFormatting sqref="AD180">
    <cfRule type="expression" dxfId="318" priority="216">
      <formula>IF(AC180&lt;=0,AND(AC180&lt;=0,AD180&gt;=1),OR(AC180/AD180&gt;$AI$2,AD180/AC180&gt;$AI$2))</formula>
    </cfRule>
  </conditionalFormatting>
  <conditionalFormatting sqref="AD181">
    <cfRule type="expression" dxfId="317" priority="215">
      <formula>IF(AC181&lt;=0,AND(AC181&lt;=0,AD181&gt;=1),OR(AC181/AD181&gt;$AI$2,AD181/AC181&gt;$AI$2))</formula>
    </cfRule>
  </conditionalFormatting>
  <conditionalFormatting sqref="AD182">
    <cfRule type="expression" dxfId="316" priority="214">
      <formula>IF(AC182&lt;=0,AND(AC182&lt;=0,AD182&gt;=1),OR(AC182/AD182&gt;$AI$2,AD182/AC182&gt;$AI$2))</formula>
    </cfRule>
  </conditionalFormatting>
  <conditionalFormatting sqref="AD183">
    <cfRule type="expression" dxfId="315" priority="213">
      <formula>IF(AC183&lt;=0,AND(AC183&lt;=0,AD183&gt;=1),OR(AC183/AD183&gt;$AI$2,AD183/AC183&gt;$AI$2))</formula>
    </cfRule>
  </conditionalFormatting>
  <conditionalFormatting sqref="AD184">
    <cfRule type="expression" dxfId="314" priority="212">
      <formula>IF(AC184&lt;=0,AND(AC184&lt;=0,AD184&gt;=1),OR(AC184/AD184&gt;$AI$2,AD184/AC184&gt;$AI$2))</formula>
    </cfRule>
  </conditionalFormatting>
  <conditionalFormatting sqref="AD185">
    <cfRule type="expression" dxfId="313" priority="211">
      <formula>IF(AC185&lt;=0,AND(AC185&lt;=0,AD185&gt;=1),OR(AC185/AD185&gt;$AI$2,AD185/AC185&gt;$AI$2))</formula>
    </cfRule>
  </conditionalFormatting>
  <conditionalFormatting sqref="AD186">
    <cfRule type="expression" dxfId="312" priority="210">
      <formula>IF(AC186&lt;=0,AND(AC186&lt;=0,AD186&gt;=1),OR(AC186/AD186&gt;$AI$2,AD186/AC186&gt;$AI$2))</formula>
    </cfRule>
  </conditionalFormatting>
  <conditionalFormatting sqref="AD187">
    <cfRule type="expression" dxfId="311" priority="209">
      <formula>IF(AC187&lt;=0,AND(AC187&lt;=0,AD187&gt;=1),OR(AC187/AD187&gt;$AI$2,AD187/AC187&gt;$AI$2))</formula>
    </cfRule>
  </conditionalFormatting>
  <conditionalFormatting sqref="AD188">
    <cfRule type="expression" dxfId="310" priority="208">
      <formula>IF(AC188&lt;=0,AND(AC188&lt;=0,AD188&gt;=1),OR(AC188/AD188&gt;$AI$2,AD188/AC188&gt;$AI$2))</formula>
    </cfRule>
  </conditionalFormatting>
  <conditionalFormatting sqref="AD189">
    <cfRule type="expression" dxfId="309" priority="207">
      <formula>IF(AC189&lt;=0,AND(AC189&lt;=0,AD189&gt;=1),OR(AC189/AD189&gt;$AI$2,AD189/AC189&gt;$AI$2))</formula>
    </cfRule>
  </conditionalFormatting>
  <conditionalFormatting sqref="AD190">
    <cfRule type="expression" dxfId="308" priority="206">
      <formula>IF(AC190&lt;=0,AND(AC190&lt;=0,AD190&gt;=1),OR(AC190/AD190&gt;$AI$2,AD190/AC190&gt;$AI$2))</formula>
    </cfRule>
  </conditionalFormatting>
  <conditionalFormatting sqref="AD191">
    <cfRule type="expression" dxfId="307" priority="205">
      <formula>IF(AC191&lt;=0,AND(AC191&lt;=0,AD191&gt;=1),OR(AC191/AD191&gt;$AI$2,AD191/AC191&gt;$AI$2))</formula>
    </cfRule>
  </conditionalFormatting>
  <conditionalFormatting sqref="AD192">
    <cfRule type="expression" dxfId="306" priority="204">
      <formula>IF(AC192&lt;=0,AND(AC192&lt;=0,AD192&gt;=1),OR(AC192/AD192&gt;$AI$2,AD192/AC192&gt;$AI$2))</formula>
    </cfRule>
  </conditionalFormatting>
  <conditionalFormatting sqref="AD193">
    <cfRule type="expression" dxfId="305" priority="203">
      <formula>IF(AC193&lt;=0,AND(AC193&lt;=0,AD193&gt;=1),OR(AC193/AD193&gt;$AI$2,AD193/AC193&gt;$AI$2))</formula>
    </cfRule>
  </conditionalFormatting>
  <conditionalFormatting sqref="AD194">
    <cfRule type="expression" dxfId="304" priority="202">
      <formula>IF(AC194&lt;=0,AND(AC194&lt;=0,AD194&gt;=1),OR(AC194/AD194&gt;$AI$2,AD194/AC194&gt;$AI$2))</formula>
    </cfRule>
  </conditionalFormatting>
  <conditionalFormatting sqref="AD195">
    <cfRule type="expression" dxfId="303" priority="201">
      <formula>IF(AC195&lt;=0,AND(AC195&lt;=0,AD195&gt;=1),OR(AC195/AD195&gt;$AI$2,AD195/AC195&gt;$AI$2))</formula>
    </cfRule>
  </conditionalFormatting>
  <conditionalFormatting sqref="AD196">
    <cfRule type="expression" dxfId="302" priority="200">
      <formula>IF(AC196&lt;=0,AND(AC196&lt;=0,AD196&gt;=1),OR(AC196/AD196&gt;$AI$2,AD196/AC196&gt;$AI$2))</formula>
    </cfRule>
  </conditionalFormatting>
  <conditionalFormatting sqref="AD197">
    <cfRule type="expression" dxfId="301" priority="199">
      <formula>IF(AC197&lt;=0,AND(AC197&lt;=0,AD197&gt;=1),OR(AC197/AD197&gt;$AI$2,AD197/AC197&gt;$AI$2))</formula>
    </cfRule>
  </conditionalFormatting>
  <conditionalFormatting sqref="AD198">
    <cfRule type="expression" dxfId="300" priority="198">
      <formula>IF(AC198&lt;=0,AND(AC198&lt;=0,AD198&gt;=1),OR(AC198/AD198&gt;$AI$2,AD198/AC198&gt;$AI$2))</formula>
    </cfRule>
  </conditionalFormatting>
  <conditionalFormatting sqref="AD199">
    <cfRule type="expression" dxfId="299" priority="197">
      <formula>IF(AC199&lt;=0,AND(AC199&lt;=0,AD199&gt;=1),OR(AC199/AD199&gt;$AI$2,AD199/AC199&gt;$AI$2))</formula>
    </cfRule>
  </conditionalFormatting>
  <conditionalFormatting sqref="AD200">
    <cfRule type="expression" dxfId="298" priority="196">
      <formula>IF(AC200&lt;=0,AND(AC200&lt;=0,AD200&gt;=1),OR(AC200/AD200&gt;$AI$2,AD200/AC200&gt;$AI$2))</formula>
    </cfRule>
  </conditionalFormatting>
  <conditionalFormatting sqref="AD201">
    <cfRule type="expression" dxfId="297" priority="195">
      <formula>IF(AC201&lt;=0,AND(AC201&lt;=0,AD201&gt;=1),OR(AC201/AD201&gt;$AI$2,AD201/AC201&gt;$AI$2))</formula>
    </cfRule>
  </conditionalFormatting>
  <conditionalFormatting sqref="AD202">
    <cfRule type="expression" dxfId="296" priority="194">
      <formula>IF(AC202&lt;=0,AND(AC202&lt;=0,AD202&gt;=1),OR(AC202/AD202&gt;$AI$2,AD202/AC202&gt;$AI$2))</formula>
    </cfRule>
  </conditionalFormatting>
  <conditionalFormatting sqref="AD203">
    <cfRule type="expression" dxfId="295" priority="193">
      <formula>IF(AC203&lt;=0,AND(AC203&lt;=0,AD203&gt;=1),OR(AC203/AD203&gt;$AI$2,AD203/AC203&gt;$AI$2))</formula>
    </cfRule>
  </conditionalFormatting>
  <conditionalFormatting sqref="AD204">
    <cfRule type="expression" dxfId="294" priority="192">
      <formula>IF(AC204&lt;=0,AND(AC204&lt;=0,AD204&gt;=1),OR(AC204/AD204&gt;$AI$2,AD204/AC204&gt;$AI$2))</formula>
    </cfRule>
  </conditionalFormatting>
  <conditionalFormatting sqref="AD205">
    <cfRule type="expression" dxfId="293" priority="191">
      <formula>IF(AC205&lt;=0,AND(AC205&lt;=0,AD205&gt;=1),OR(AC205/AD205&gt;$AI$2,AD205/AC205&gt;$AI$2))</formula>
    </cfRule>
  </conditionalFormatting>
  <conditionalFormatting sqref="AD206">
    <cfRule type="expression" dxfId="292" priority="190">
      <formula>IF(AC206&lt;=0,AND(AC206&lt;=0,AD206&gt;=1),OR(AC206/AD206&gt;$AI$2,AD206/AC206&gt;$AI$2))</formula>
    </cfRule>
  </conditionalFormatting>
  <conditionalFormatting sqref="AD207">
    <cfRule type="expression" dxfId="291" priority="189">
      <formula>IF(AC207&lt;=0,AND(AC207&lt;=0,AD207&gt;=1),OR(AC207/AD207&gt;$AI$2,AD207/AC207&gt;$AI$2))</formula>
    </cfRule>
  </conditionalFormatting>
  <conditionalFormatting sqref="AF6">
    <cfRule type="expression" dxfId="290" priority="188">
      <formula>IF(AE6&lt;=0,AND(AE6&lt;=0,AF6&gt;=1),OR(AE6/AF6&gt;$AI$2,AF6/AE6&gt;$AI$2))</formula>
    </cfRule>
  </conditionalFormatting>
  <conditionalFormatting sqref="AF7">
    <cfRule type="expression" dxfId="289" priority="187">
      <formula>IF(AE7&lt;=0,AND(AE7&lt;=0,AF7&gt;=1),OR(AE7/AF7&gt;$AI$2,AF7/AE7&gt;$AI$2))</formula>
    </cfRule>
  </conditionalFormatting>
  <conditionalFormatting sqref="AF8">
    <cfRule type="expression" dxfId="288" priority="186">
      <formula>IF(AE8&lt;=0,AND(AE8&lt;=0,AF8&gt;=1),OR(AE8/AF8&gt;$AI$2,AF8/AE8&gt;$AI$2))</formula>
    </cfRule>
  </conditionalFormatting>
  <conditionalFormatting sqref="AF9">
    <cfRule type="expression" dxfId="287" priority="185">
      <formula>IF(AE9&lt;=0,AND(AE9&lt;=0,AF9&gt;=1),OR(AE9/AF9&gt;$AI$2,AF9/AE9&gt;$AI$2))</formula>
    </cfRule>
  </conditionalFormatting>
  <conditionalFormatting sqref="AF10">
    <cfRule type="expression" dxfId="286" priority="184">
      <formula>IF(AE10&lt;=0,AND(AE10&lt;=0,AF10&gt;=1),OR(AE10/AF10&gt;$AI$2,AF10/AE10&gt;$AI$2))</formula>
    </cfRule>
  </conditionalFormatting>
  <conditionalFormatting sqref="AF11">
    <cfRule type="expression" dxfId="285" priority="183">
      <formula>IF(AE11&lt;=0,AND(AE11&lt;=0,AF11&gt;=1),OR(AE11/AF11&gt;$AI$2,AF11/AE11&gt;$AI$2))</formula>
    </cfRule>
  </conditionalFormatting>
  <conditionalFormatting sqref="AF12">
    <cfRule type="expression" dxfId="284" priority="182">
      <formula>IF(AE12&lt;=0,AND(AE12&lt;=0,AF12&gt;=1),OR(AE12/AF12&gt;$AI$2,AF12/AE12&gt;$AI$2))</formula>
    </cfRule>
  </conditionalFormatting>
  <conditionalFormatting sqref="AF13">
    <cfRule type="expression" dxfId="283" priority="181">
      <formula>IF(AE13&lt;=0,AND(AE13&lt;=0,AF13&gt;=1),OR(AE13/AF13&gt;$AI$2,AF13/AE13&gt;$AI$2))</formula>
    </cfRule>
  </conditionalFormatting>
  <conditionalFormatting sqref="AF14">
    <cfRule type="expression" dxfId="282" priority="180">
      <formula>IF(AE14&lt;=0,AND(AE14&lt;=0,AF14&gt;=1),OR(AE14/AF14&gt;$AI$2,AF14/AE14&gt;$AI$2))</formula>
    </cfRule>
  </conditionalFormatting>
  <conditionalFormatting sqref="AF15">
    <cfRule type="expression" dxfId="281" priority="179">
      <formula>IF(AE15&lt;=0,AND(AE15&lt;=0,AF15&gt;=1),OR(AE15/AF15&gt;$AI$2,AF15/AE15&gt;$AI$2))</formula>
    </cfRule>
  </conditionalFormatting>
  <conditionalFormatting sqref="AF16">
    <cfRule type="expression" dxfId="280" priority="178">
      <formula>IF(AE16&lt;=0,AND(AE16&lt;=0,AF16&gt;=1),OR(AE16/AF16&gt;$AI$2,AF16/AE16&gt;$AI$2))</formula>
    </cfRule>
  </conditionalFormatting>
  <conditionalFormatting sqref="AF17">
    <cfRule type="expression" dxfId="279" priority="177">
      <formula>IF(AE17&lt;=0,AND(AE17&lt;=0,AF17&gt;=1),OR(AE17/AF17&gt;$AI$2,AF17/AE17&gt;$AI$2))</formula>
    </cfRule>
  </conditionalFormatting>
  <conditionalFormatting sqref="AF18">
    <cfRule type="expression" dxfId="278" priority="176">
      <formula>IF(AE18&lt;=0,AND(AE18&lt;=0,AF18&gt;=1),OR(AE18/AF18&gt;$AI$2,AF18/AE18&gt;$AI$2))</formula>
    </cfRule>
  </conditionalFormatting>
  <conditionalFormatting sqref="AF19">
    <cfRule type="expression" dxfId="277" priority="175">
      <formula>IF(AE19&lt;=0,AND(AE19&lt;=0,AF19&gt;=1),OR(AE19/AF19&gt;$AI$2,AF19/AE19&gt;$AI$2))</formula>
    </cfRule>
  </conditionalFormatting>
  <conditionalFormatting sqref="AF20">
    <cfRule type="expression" dxfId="276" priority="174">
      <formula>IF(AE20&lt;=0,AND(AE20&lt;=0,AF20&gt;=1),OR(AE20/AF20&gt;$AI$2,AF20/AE20&gt;$AI$2))</formula>
    </cfRule>
  </conditionalFormatting>
  <conditionalFormatting sqref="AF21">
    <cfRule type="expression" dxfId="275" priority="173">
      <formula>IF(AE21&lt;=0,AND(AE21&lt;=0,AF21&gt;=1),OR(AE21/AF21&gt;$AI$2,AF21/AE21&gt;$AI$2))</formula>
    </cfRule>
  </conditionalFormatting>
  <conditionalFormatting sqref="AF22">
    <cfRule type="expression" dxfId="274" priority="172">
      <formula>IF(AE22&lt;=0,AND(AE22&lt;=0,AF22&gt;=1),OR(AE22/AF22&gt;$AI$2,AF22/AE22&gt;$AI$2))</formula>
    </cfRule>
  </conditionalFormatting>
  <conditionalFormatting sqref="AF23">
    <cfRule type="expression" dxfId="273" priority="171">
      <formula>IF(AE23&lt;=0,AND(AE23&lt;=0,AF23&gt;=1),OR(AE23/AF23&gt;$AI$2,AF23/AE23&gt;$AI$2))</formula>
    </cfRule>
  </conditionalFormatting>
  <conditionalFormatting sqref="AF24">
    <cfRule type="expression" dxfId="272" priority="170">
      <formula>IF(AE24&lt;=0,AND(AE24&lt;=0,AF24&gt;=1),OR(AE24/AF24&gt;$AI$2,AF24/AE24&gt;$AI$2))</formula>
    </cfRule>
  </conditionalFormatting>
  <conditionalFormatting sqref="AF25">
    <cfRule type="expression" dxfId="271" priority="169">
      <formula>IF(AE25&lt;=0,AND(AE25&lt;=0,AF25&gt;=1),OR(AE25/AF25&gt;$AI$2,AF25/AE25&gt;$AI$2))</formula>
    </cfRule>
  </conditionalFormatting>
  <conditionalFormatting sqref="AF26">
    <cfRule type="expression" dxfId="270" priority="168">
      <formula>IF(AE26&lt;=0,AND(AE26&lt;=0,AF26&gt;=1),OR(AE26/AF26&gt;$AI$2,AF26/AE26&gt;$AI$2))</formula>
    </cfRule>
  </conditionalFormatting>
  <conditionalFormatting sqref="AF27">
    <cfRule type="expression" dxfId="269" priority="167">
      <formula>IF(AE27&lt;=0,AND(AE27&lt;=0,AF27&gt;=1),OR(AE27/AF27&gt;$AI$2,AF27/AE27&gt;$AI$2))</formula>
    </cfRule>
  </conditionalFormatting>
  <conditionalFormatting sqref="AF28">
    <cfRule type="expression" dxfId="268" priority="166">
      <formula>IF(AE28&lt;=0,AND(AE28&lt;=0,AF28&gt;=1),OR(AE28/AF28&gt;$AI$2,AF28/AE28&gt;$AI$2))</formula>
    </cfRule>
  </conditionalFormatting>
  <conditionalFormatting sqref="AF29">
    <cfRule type="expression" dxfId="267" priority="165">
      <formula>IF(AE29&lt;=0,AND(AE29&lt;=0,AF29&gt;=1),OR(AE29/AF29&gt;$AI$2,AF29/AE29&gt;$AI$2))</formula>
    </cfRule>
  </conditionalFormatting>
  <conditionalFormatting sqref="AF30">
    <cfRule type="expression" dxfId="266" priority="164">
      <formula>IF(AE30&lt;=0,AND(AE30&lt;=0,AF30&gt;=1),OR(AE30/AF30&gt;$AI$2,AF30/AE30&gt;$AI$2))</formula>
    </cfRule>
  </conditionalFormatting>
  <conditionalFormatting sqref="AF31">
    <cfRule type="expression" dxfId="265" priority="163">
      <formula>IF(AE31&lt;=0,AND(AE31&lt;=0,AF31&gt;=1),OR(AE31/AF31&gt;$AI$2,AF31/AE31&gt;$AI$2))</formula>
    </cfRule>
  </conditionalFormatting>
  <conditionalFormatting sqref="AF32">
    <cfRule type="expression" dxfId="264" priority="162">
      <formula>IF(AE32&lt;=0,AND(AE32&lt;=0,AF32&gt;=1),OR(AE32/AF32&gt;$AI$2,AF32/AE32&gt;$AI$2))</formula>
    </cfRule>
  </conditionalFormatting>
  <conditionalFormatting sqref="AF33">
    <cfRule type="expression" dxfId="263" priority="161">
      <formula>IF(AE33&lt;=0,AND(AE33&lt;=0,AF33&gt;=1),OR(AE33/AF33&gt;$AI$2,AF33/AE33&gt;$AI$2))</formula>
    </cfRule>
  </conditionalFormatting>
  <conditionalFormatting sqref="AF34">
    <cfRule type="expression" dxfId="262" priority="160">
      <formula>IF(AE34&lt;=0,AND(AE34&lt;=0,AF34&gt;=1),OR(AE34/AF34&gt;$AI$2,AF34/AE34&gt;$AI$2))</formula>
    </cfRule>
  </conditionalFormatting>
  <conditionalFormatting sqref="AF35">
    <cfRule type="expression" dxfId="261" priority="159">
      <formula>IF(AE35&lt;=0,AND(AE35&lt;=0,AF35&gt;=1),OR(AE35/AF35&gt;$AI$2,AF35/AE35&gt;$AI$2))</formula>
    </cfRule>
  </conditionalFormatting>
  <conditionalFormatting sqref="AF36">
    <cfRule type="expression" dxfId="260" priority="158">
      <formula>IF(AE36&lt;=0,AND(AE36&lt;=0,AF36&gt;=1),OR(AE36/AF36&gt;$AI$2,AF36/AE36&gt;$AI$2))</formula>
    </cfRule>
  </conditionalFormatting>
  <conditionalFormatting sqref="AF37">
    <cfRule type="expression" dxfId="259" priority="157">
      <formula>IF(AE37&lt;=0,AND(AE37&lt;=0,AF37&gt;=1),OR(AE37/AF37&gt;$AI$2,AF37/AE37&gt;$AI$2))</formula>
    </cfRule>
  </conditionalFormatting>
  <conditionalFormatting sqref="AF38">
    <cfRule type="expression" dxfId="258" priority="156">
      <formula>IF(AE38&lt;=0,AND(AE38&lt;=0,AF38&gt;=1),OR(AE38/AF38&gt;$AI$2,AF38/AE38&gt;$AI$2))</formula>
    </cfRule>
  </conditionalFormatting>
  <conditionalFormatting sqref="AF39">
    <cfRule type="expression" dxfId="257" priority="155">
      <formula>IF(AE39&lt;=0,AND(AE39&lt;=0,AF39&gt;=1),OR(AE39/AF39&gt;$AI$2,AF39/AE39&gt;$AI$2))</formula>
    </cfRule>
  </conditionalFormatting>
  <conditionalFormatting sqref="AF40">
    <cfRule type="expression" dxfId="256" priority="154">
      <formula>IF(AE40&lt;=0,AND(AE40&lt;=0,AF40&gt;=1),OR(AE40/AF40&gt;$AI$2,AF40/AE40&gt;$AI$2))</formula>
    </cfRule>
  </conditionalFormatting>
  <conditionalFormatting sqref="AF41">
    <cfRule type="expression" dxfId="255" priority="153">
      <formula>IF(AE41&lt;=0,AND(AE41&lt;=0,AF41&gt;=1),OR(AE41/AF41&gt;$AI$2,AF41/AE41&gt;$AI$2))</formula>
    </cfRule>
  </conditionalFormatting>
  <conditionalFormatting sqref="AF42">
    <cfRule type="expression" dxfId="254" priority="152">
      <formula>IF(AE42&lt;=0,AND(AE42&lt;=0,AF42&gt;=1),OR(AE42/AF42&gt;$AI$2,AF42/AE42&gt;$AI$2))</formula>
    </cfRule>
  </conditionalFormatting>
  <conditionalFormatting sqref="AF43">
    <cfRule type="expression" dxfId="253" priority="151">
      <formula>IF(AE43&lt;=0,AND(AE43&lt;=0,AF43&gt;=1),OR(AE43/AF43&gt;$AI$2,AF43/AE43&gt;$AI$2))</formula>
    </cfRule>
  </conditionalFormatting>
  <conditionalFormatting sqref="AF44">
    <cfRule type="expression" dxfId="252" priority="150">
      <formula>IF(AE44&lt;=0,AND(AE44&lt;=0,AF44&gt;=1),OR(AE44/AF44&gt;$AI$2,AF44/AE44&gt;$AI$2))</formula>
    </cfRule>
  </conditionalFormatting>
  <conditionalFormatting sqref="AF45">
    <cfRule type="expression" dxfId="251" priority="149">
      <formula>IF(AE45&lt;=0,AND(AE45&lt;=0,AF45&gt;=1),OR(AE45/AF45&gt;$AI$2,AF45/AE45&gt;$AI$2))</formula>
    </cfRule>
  </conditionalFormatting>
  <conditionalFormatting sqref="AF46">
    <cfRule type="expression" dxfId="250" priority="148">
      <formula>IF(AE46&lt;=0,AND(AE46&lt;=0,AF46&gt;=1),OR(AE46/AF46&gt;$AI$2,AF46/AE46&gt;$AI$2))</formula>
    </cfRule>
  </conditionalFormatting>
  <conditionalFormatting sqref="AF47">
    <cfRule type="expression" dxfId="249" priority="147">
      <formula>IF(AE47&lt;=0,AND(AE47&lt;=0,AF47&gt;=1),OR(AE47/AF47&gt;$AI$2,AF47/AE47&gt;$AI$2))</formula>
    </cfRule>
  </conditionalFormatting>
  <conditionalFormatting sqref="AF48">
    <cfRule type="expression" dxfId="248" priority="146">
      <formula>IF(AE48&lt;=0,AND(AE48&lt;=0,AF48&gt;=1),OR(AE48/AF48&gt;$AI$2,AF48/AE48&gt;$AI$2))</formula>
    </cfRule>
  </conditionalFormatting>
  <conditionalFormatting sqref="AF49">
    <cfRule type="expression" dxfId="247" priority="145">
      <formula>IF(AE49&lt;=0,AND(AE49&lt;=0,AF49&gt;=1),OR(AE49/AF49&gt;$AI$2,AF49/AE49&gt;$AI$2))</formula>
    </cfRule>
  </conditionalFormatting>
  <conditionalFormatting sqref="AF50">
    <cfRule type="expression" dxfId="246" priority="144">
      <formula>IF(AE50&lt;=0,AND(AE50&lt;=0,AF50&gt;=1),OR(AE50/AF50&gt;$AI$2,AF50/AE50&gt;$AI$2))</formula>
    </cfRule>
  </conditionalFormatting>
  <conditionalFormatting sqref="AF51">
    <cfRule type="expression" dxfId="245" priority="143">
      <formula>IF(AE51&lt;=0,AND(AE51&lt;=0,AF51&gt;=1),OR(AE51/AF51&gt;$AI$2,AF51/AE51&gt;$AI$2))</formula>
    </cfRule>
  </conditionalFormatting>
  <conditionalFormatting sqref="AF52">
    <cfRule type="expression" dxfId="244" priority="142">
      <formula>IF(AE52&lt;=0,AND(AE52&lt;=0,AF52&gt;=1),OR(AE52/AF52&gt;$AI$2,AF52/AE52&gt;$AI$2))</formula>
    </cfRule>
  </conditionalFormatting>
  <conditionalFormatting sqref="AF53">
    <cfRule type="expression" dxfId="243" priority="141">
      <formula>IF(AE53&lt;=0,AND(AE53&lt;=0,AF53&gt;=1),OR(AE53/AF53&gt;$AI$2,AF53/AE53&gt;$AI$2))</formula>
    </cfRule>
  </conditionalFormatting>
  <conditionalFormatting sqref="AF54">
    <cfRule type="expression" dxfId="242" priority="140">
      <formula>IF(AE54&lt;=0,AND(AE54&lt;=0,AF54&gt;=1),OR(AE54/AF54&gt;$AI$2,AF54/AE54&gt;$AI$2))</formula>
    </cfRule>
  </conditionalFormatting>
  <conditionalFormatting sqref="AF55">
    <cfRule type="expression" dxfId="241" priority="139">
      <formula>IF(AE55&lt;=0,AND(AE55&lt;=0,AF55&gt;=1),OR(AE55/AF55&gt;$AI$2,AF55/AE55&gt;$AI$2))</formula>
    </cfRule>
  </conditionalFormatting>
  <conditionalFormatting sqref="AF56">
    <cfRule type="expression" dxfId="240" priority="138">
      <formula>IF(AE56&lt;=0,AND(AE56&lt;=0,AF56&gt;=1),OR(AE56/AF56&gt;$AI$2,AF56/AE56&gt;$AI$2))</formula>
    </cfRule>
  </conditionalFormatting>
  <conditionalFormatting sqref="AF57">
    <cfRule type="expression" dxfId="239" priority="137">
      <formula>IF(AE57&lt;=0,AND(AE57&lt;=0,AF57&gt;=1),OR(AE57/AF57&gt;$AI$2,AF57/AE57&gt;$AI$2))</formula>
    </cfRule>
  </conditionalFormatting>
  <conditionalFormatting sqref="AF58">
    <cfRule type="expression" dxfId="238" priority="136">
      <formula>IF(AE58&lt;=0,AND(AE58&lt;=0,AF58&gt;=1),OR(AE58/AF58&gt;$AI$2,AF58/AE58&gt;$AI$2))</formula>
    </cfRule>
  </conditionalFormatting>
  <conditionalFormatting sqref="AF59">
    <cfRule type="expression" dxfId="237" priority="135">
      <formula>IF(AE59&lt;=0,AND(AE59&lt;=0,AF59&gt;=1),OR(AE59/AF59&gt;$AI$2,AF59/AE59&gt;$AI$2))</formula>
    </cfRule>
  </conditionalFormatting>
  <conditionalFormatting sqref="AF60">
    <cfRule type="expression" dxfId="236" priority="134">
      <formula>IF(AE60&lt;=0,AND(AE60&lt;=0,AF60&gt;=1),OR(AE60/AF60&gt;$AI$2,AF60/AE60&gt;$AI$2))</formula>
    </cfRule>
  </conditionalFormatting>
  <conditionalFormatting sqref="AF61">
    <cfRule type="expression" dxfId="235" priority="133">
      <formula>IF(AE61&lt;=0,AND(AE61&lt;=0,AF61&gt;=1),OR(AE61/AF61&gt;$AI$2,AF61/AE61&gt;$AI$2))</formula>
    </cfRule>
  </conditionalFormatting>
  <conditionalFormatting sqref="AF62">
    <cfRule type="expression" dxfId="234" priority="132">
      <formula>IF(AE62&lt;=0,AND(AE62&lt;=0,AF62&gt;=1),OR(AE62/AF62&gt;$AI$2,AF62/AE62&gt;$AI$2))</formula>
    </cfRule>
  </conditionalFormatting>
  <conditionalFormatting sqref="AF63">
    <cfRule type="expression" dxfId="233" priority="131">
      <formula>IF(AE63&lt;=0,AND(AE63&lt;=0,AF63&gt;=1),OR(AE63/AF63&gt;$AI$2,AF63/AE63&gt;$AI$2))</formula>
    </cfRule>
  </conditionalFormatting>
  <conditionalFormatting sqref="AF64">
    <cfRule type="expression" dxfId="232" priority="130">
      <formula>IF(AE64&lt;=0,AND(AE64&lt;=0,AF64&gt;=1),OR(AE64/AF64&gt;$AI$2,AF64/AE64&gt;$AI$2))</formula>
    </cfRule>
  </conditionalFormatting>
  <conditionalFormatting sqref="AF65">
    <cfRule type="expression" dxfId="231" priority="129">
      <formula>IF(AE65&lt;=0,AND(AE65&lt;=0,AF65&gt;=1),OR(AE65/AF65&gt;$AI$2,AF65/AE65&gt;$AI$2))</formula>
    </cfRule>
  </conditionalFormatting>
  <conditionalFormatting sqref="AF66">
    <cfRule type="expression" dxfId="230" priority="128">
      <formula>IF(AE66&lt;=0,AND(AE66&lt;=0,AF66&gt;=1),OR(AE66/AF66&gt;$AI$2,AF66/AE66&gt;$AI$2))</formula>
    </cfRule>
  </conditionalFormatting>
  <conditionalFormatting sqref="AF67">
    <cfRule type="expression" dxfId="229" priority="127">
      <formula>IF(AE67&lt;=0,AND(AE67&lt;=0,AF67&gt;=1),OR(AE67/AF67&gt;$AI$2,AF67/AE67&gt;$AI$2))</formula>
    </cfRule>
  </conditionalFormatting>
  <conditionalFormatting sqref="AF68">
    <cfRule type="expression" dxfId="228" priority="126">
      <formula>IF(AE68&lt;=0,AND(AE68&lt;=0,AF68&gt;=1),OR(AE68/AF68&gt;$AI$2,AF68/AE68&gt;$AI$2))</formula>
    </cfRule>
  </conditionalFormatting>
  <conditionalFormatting sqref="AF69">
    <cfRule type="expression" dxfId="227" priority="125">
      <formula>IF(AE69&lt;=0,AND(AE69&lt;=0,AF69&gt;=1),OR(AE69/AF69&gt;$AI$2,AF69/AE69&gt;$AI$2))</formula>
    </cfRule>
  </conditionalFormatting>
  <conditionalFormatting sqref="AF70">
    <cfRule type="expression" dxfId="226" priority="124">
      <formula>IF(AE70&lt;=0,AND(AE70&lt;=0,AF70&gt;=1),OR(AE70/AF70&gt;$AI$2,AF70/AE70&gt;$AI$2))</formula>
    </cfRule>
  </conditionalFormatting>
  <conditionalFormatting sqref="AF71">
    <cfRule type="expression" dxfId="225" priority="123">
      <formula>IF(AE71&lt;=0,AND(AE71&lt;=0,AF71&gt;=1),OR(AE71/AF71&gt;$AI$2,AF71/AE71&gt;$AI$2))</formula>
    </cfRule>
  </conditionalFormatting>
  <conditionalFormatting sqref="AF72">
    <cfRule type="expression" dxfId="224" priority="122">
      <formula>IF(AE72&lt;=0,AND(AE72&lt;=0,AF72&gt;=1),OR(AE72/AF72&gt;$AI$2,AF72/AE72&gt;$AI$2))</formula>
    </cfRule>
  </conditionalFormatting>
  <conditionalFormatting sqref="AF73">
    <cfRule type="expression" dxfId="223" priority="121">
      <formula>IF(AE73&lt;=0,AND(AE73&lt;=0,AF73&gt;=1),OR(AE73/AF73&gt;$AI$2,AF73/AE73&gt;$AI$2))</formula>
    </cfRule>
  </conditionalFormatting>
  <conditionalFormatting sqref="AF74">
    <cfRule type="expression" dxfId="222" priority="120">
      <formula>IF(AE74&lt;=0,AND(AE74&lt;=0,AF74&gt;=1),OR(AE74/AF74&gt;$AI$2,AF74/AE74&gt;$AI$2))</formula>
    </cfRule>
  </conditionalFormatting>
  <conditionalFormatting sqref="AF75">
    <cfRule type="expression" dxfId="221" priority="119">
      <formula>IF(AE75&lt;=0,AND(AE75&lt;=0,AF75&gt;=1),OR(AE75/AF75&gt;$AI$2,AF75/AE75&gt;$AI$2))</formula>
    </cfRule>
  </conditionalFormatting>
  <conditionalFormatting sqref="AF76">
    <cfRule type="expression" dxfId="220" priority="118">
      <formula>IF(AE76&lt;=0,AND(AE76&lt;=0,AF76&gt;=1),OR(AE76/AF76&gt;$AI$2,AF76/AE76&gt;$AI$2))</formula>
    </cfRule>
  </conditionalFormatting>
  <conditionalFormatting sqref="AF77">
    <cfRule type="expression" dxfId="219" priority="117">
      <formula>IF(AE77&lt;=0,AND(AE77&lt;=0,AF77&gt;=1),OR(AE77/AF77&gt;$AI$2,AF77/AE77&gt;$AI$2))</formula>
    </cfRule>
  </conditionalFormatting>
  <conditionalFormatting sqref="AF78">
    <cfRule type="expression" dxfId="218" priority="116">
      <formula>IF(AE78&lt;=0,AND(AE78&lt;=0,AF78&gt;=1),OR(AE78/AF78&gt;$AI$2,AF78/AE78&gt;$AI$2))</formula>
    </cfRule>
  </conditionalFormatting>
  <conditionalFormatting sqref="AF79">
    <cfRule type="expression" dxfId="217" priority="115">
      <formula>IF(AE79&lt;=0,AND(AE79&lt;=0,AF79&gt;=1),OR(AE79/AF79&gt;$AI$2,AF79/AE79&gt;$AI$2))</formula>
    </cfRule>
  </conditionalFormatting>
  <conditionalFormatting sqref="AF80">
    <cfRule type="expression" dxfId="216" priority="114">
      <formula>IF(AE80&lt;=0,AND(AE80&lt;=0,AF80&gt;=1),OR(AE80/AF80&gt;$AI$2,AF80/AE80&gt;$AI$2))</formula>
    </cfRule>
  </conditionalFormatting>
  <conditionalFormatting sqref="AF81">
    <cfRule type="expression" dxfId="215" priority="113">
      <formula>IF(AE81&lt;=0,AND(AE81&lt;=0,AF81&gt;=1),OR(AE81/AF81&gt;$AI$2,AF81/AE81&gt;$AI$2))</formula>
    </cfRule>
  </conditionalFormatting>
  <conditionalFormatting sqref="AF82">
    <cfRule type="expression" dxfId="214" priority="112">
      <formula>IF(AE82&lt;=0,AND(AE82&lt;=0,AF82&gt;=1),OR(AE82/AF82&gt;$AI$2,AF82/AE82&gt;$AI$2))</formula>
    </cfRule>
  </conditionalFormatting>
  <conditionalFormatting sqref="AF83">
    <cfRule type="expression" dxfId="213" priority="111">
      <formula>IF(AE83&lt;=0,AND(AE83&lt;=0,AF83&gt;=1),OR(AE83/AF83&gt;$AI$2,AF83/AE83&gt;$AI$2))</formula>
    </cfRule>
  </conditionalFormatting>
  <conditionalFormatting sqref="AF84">
    <cfRule type="expression" dxfId="212" priority="110">
      <formula>IF(AE84&lt;=0,AND(AE84&lt;=0,AF84&gt;=1),OR(AE84/AF84&gt;$AI$2,AF84/AE84&gt;$AI$2))</formula>
    </cfRule>
  </conditionalFormatting>
  <conditionalFormatting sqref="AF85">
    <cfRule type="expression" dxfId="211" priority="109">
      <formula>IF(AE85&lt;=0,AND(AE85&lt;=0,AF85&gt;=1),OR(AE85/AF85&gt;$AI$2,AF85/AE85&gt;$AI$2))</formula>
    </cfRule>
  </conditionalFormatting>
  <conditionalFormatting sqref="AF86">
    <cfRule type="expression" dxfId="210" priority="108">
      <formula>IF(AE86&lt;=0,AND(AE86&lt;=0,AF86&gt;=1),OR(AE86/AF86&gt;$AI$2,AF86/AE86&gt;$AI$2))</formula>
    </cfRule>
  </conditionalFormatting>
  <conditionalFormatting sqref="AF87">
    <cfRule type="expression" dxfId="209" priority="107">
      <formula>IF(AE87&lt;=0,AND(AE87&lt;=0,AF87&gt;=1),OR(AE87/AF87&gt;$AI$2,AF87/AE87&gt;$AI$2))</formula>
    </cfRule>
  </conditionalFormatting>
  <conditionalFormatting sqref="AF88">
    <cfRule type="expression" dxfId="208" priority="106">
      <formula>IF(AE88&lt;=0,AND(AE88&lt;=0,AF88&gt;=1),OR(AE88/AF88&gt;$AI$2,AF88/AE88&gt;$AI$2))</formula>
    </cfRule>
  </conditionalFormatting>
  <conditionalFormatting sqref="AF89">
    <cfRule type="expression" dxfId="207" priority="105">
      <formula>IF(AE89&lt;=0,AND(AE89&lt;=0,AF89&gt;=1),OR(AE89/AF89&gt;$AI$2,AF89/AE89&gt;$AI$2))</formula>
    </cfRule>
  </conditionalFormatting>
  <conditionalFormatting sqref="AF90">
    <cfRule type="expression" dxfId="206" priority="104">
      <formula>IF(AE90&lt;=0,AND(AE90&lt;=0,AF90&gt;=1),OR(AE90/AF90&gt;$AI$2,AF90/AE90&gt;$AI$2))</formula>
    </cfRule>
  </conditionalFormatting>
  <conditionalFormatting sqref="AF91">
    <cfRule type="expression" dxfId="205" priority="103">
      <formula>IF(AE91&lt;=0,AND(AE91&lt;=0,AF91&gt;=1),OR(AE91/AF91&gt;$AI$2,AF91/AE91&gt;$AI$2))</formula>
    </cfRule>
  </conditionalFormatting>
  <conditionalFormatting sqref="AF92">
    <cfRule type="expression" dxfId="204" priority="102">
      <formula>IF(AE92&lt;=0,AND(AE92&lt;=0,AF92&gt;=1),OR(AE92/AF92&gt;$AI$2,AF92/AE92&gt;$AI$2))</formula>
    </cfRule>
  </conditionalFormatting>
  <conditionalFormatting sqref="AF93">
    <cfRule type="expression" dxfId="203" priority="101">
      <formula>IF(AE93&lt;=0,AND(AE93&lt;=0,AF93&gt;=1),OR(AE93/AF93&gt;$AI$2,AF93/AE93&gt;$AI$2))</formula>
    </cfRule>
  </conditionalFormatting>
  <conditionalFormatting sqref="AF94">
    <cfRule type="expression" dxfId="202" priority="100">
      <formula>IF(AE94&lt;=0,AND(AE94&lt;=0,AF94&gt;=1),OR(AE94/AF94&gt;$AI$2,AF94/AE94&gt;$AI$2))</formula>
    </cfRule>
  </conditionalFormatting>
  <conditionalFormatting sqref="AF95">
    <cfRule type="expression" dxfId="201" priority="99">
      <formula>IF(AE95&lt;=0,AND(AE95&lt;=0,AF95&gt;=1),OR(AE95/AF95&gt;$AI$2,AF95/AE95&gt;$AI$2))</formula>
    </cfRule>
  </conditionalFormatting>
  <conditionalFormatting sqref="AF96">
    <cfRule type="expression" dxfId="200" priority="98">
      <formula>IF(AE96&lt;=0,AND(AE96&lt;=0,AF96&gt;=1),OR(AE96/AF96&gt;$AI$2,AF96/AE96&gt;$AI$2))</formula>
    </cfRule>
  </conditionalFormatting>
  <conditionalFormatting sqref="AF97">
    <cfRule type="expression" dxfId="199" priority="97">
      <formula>IF(AE97&lt;=0,AND(AE97&lt;=0,AF97&gt;=1),OR(AE97/AF97&gt;$AI$2,AF97/AE97&gt;$AI$2))</formula>
    </cfRule>
  </conditionalFormatting>
  <conditionalFormatting sqref="AF98">
    <cfRule type="expression" dxfId="198" priority="96">
      <formula>IF(AE98&lt;=0,AND(AE98&lt;=0,AF98&gt;=1),OR(AE98/AF98&gt;$AI$2,AF98/AE98&gt;$AI$2))</formula>
    </cfRule>
  </conditionalFormatting>
  <conditionalFormatting sqref="AF99">
    <cfRule type="expression" dxfId="197" priority="95">
      <formula>IF(AE99&lt;=0,AND(AE99&lt;=0,AF99&gt;=1),OR(AE99/AF99&gt;$AI$2,AF99/AE99&gt;$AI$2))</formula>
    </cfRule>
  </conditionalFormatting>
  <conditionalFormatting sqref="AF100">
    <cfRule type="expression" dxfId="196" priority="94">
      <formula>IF(AE100&lt;=0,AND(AE100&lt;=0,AF100&gt;=1),OR(AE100/AF100&gt;$AI$2,AF100/AE100&gt;$AI$2))</formula>
    </cfRule>
  </conditionalFormatting>
  <conditionalFormatting sqref="AF101">
    <cfRule type="expression" dxfId="195" priority="93">
      <formula>IF(AE101&lt;=0,AND(AE101&lt;=0,AF101&gt;=1),OR(AE101/AF101&gt;$AI$2,AF101/AE101&gt;$AI$2))</formula>
    </cfRule>
  </conditionalFormatting>
  <conditionalFormatting sqref="AF102">
    <cfRule type="expression" dxfId="194" priority="92">
      <formula>IF(AE102&lt;=0,AND(AE102&lt;=0,AF102&gt;=1),OR(AE102/AF102&gt;$AI$2,AF102/AE102&gt;$AI$2))</formula>
    </cfRule>
  </conditionalFormatting>
  <conditionalFormatting sqref="AF103">
    <cfRule type="expression" dxfId="193" priority="91">
      <formula>IF(AE103&lt;=0,AND(AE103&lt;=0,AF103&gt;=1),OR(AE103/AF103&gt;$AI$2,AF103/AE103&gt;$AI$2))</formula>
    </cfRule>
  </conditionalFormatting>
  <conditionalFormatting sqref="AF104">
    <cfRule type="expression" dxfId="192" priority="90">
      <formula>IF(AE104&lt;=0,AND(AE104&lt;=0,AF104&gt;=1),OR(AE104/AF104&gt;$AI$2,AF104/AE104&gt;$AI$2))</formula>
    </cfRule>
  </conditionalFormatting>
  <conditionalFormatting sqref="AF105">
    <cfRule type="expression" dxfId="191" priority="89">
      <formula>IF(AE105&lt;=0,AND(AE105&lt;=0,AF105&gt;=1),OR(AE105/AF105&gt;$AI$2,AF105/AE105&gt;$AI$2))</formula>
    </cfRule>
  </conditionalFormatting>
  <conditionalFormatting sqref="AF106">
    <cfRule type="expression" dxfId="190" priority="88">
      <formula>IF(AE106&lt;=0,AND(AE106&lt;=0,AF106&gt;=1),OR(AE106/AF106&gt;$AI$2,AF106/AE106&gt;$AI$2))</formula>
    </cfRule>
  </conditionalFormatting>
  <conditionalFormatting sqref="AF107">
    <cfRule type="expression" dxfId="189" priority="87">
      <formula>IF(AE107&lt;=0,AND(AE107&lt;=0,AF107&gt;=1),OR(AE107/AF107&gt;$AI$2,AF107/AE107&gt;$AI$2))</formula>
    </cfRule>
  </conditionalFormatting>
  <conditionalFormatting sqref="AF108">
    <cfRule type="expression" dxfId="188" priority="86">
      <formula>IF(AE108&lt;=0,AND(AE108&lt;=0,AF108&gt;=1),OR(AE108/AF108&gt;$AI$2,AF108/AE108&gt;$AI$2))</formula>
    </cfRule>
  </conditionalFormatting>
  <conditionalFormatting sqref="AF109">
    <cfRule type="expression" dxfId="187" priority="85">
      <formula>IF(AE109&lt;=0,AND(AE109&lt;=0,AF109&gt;=1),OR(AE109/AF109&gt;$AI$2,AF109/AE109&gt;$AI$2))</formula>
    </cfRule>
  </conditionalFormatting>
  <conditionalFormatting sqref="AF110">
    <cfRule type="expression" dxfId="186" priority="84">
      <formula>IF(AE110&lt;=0,AND(AE110&lt;=0,AF110&gt;=1),OR(AE110/AF110&gt;$AI$2,AF110/AE110&gt;$AI$2))</formula>
    </cfRule>
  </conditionalFormatting>
  <conditionalFormatting sqref="AF111">
    <cfRule type="expression" dxfId="185" priority="83">
      <formula>IF(AE111&lt;=0,AND(AE111&lt;=0,AF111&gt;=1),OR(AE111/AF111&gt;$AI$2,AF111/AE111&gt;$AI$2))</formula>
    </cfRule>
  </conditionalFormatting>
  <conditionalFormatting sqref="AF112">
    <cfRule type="expression" dxfId="184" priority="82">
      <formula>IF(AE112&lt;=0,AND(AE112&lt;=0,AF112&gt;=1),OR(AE112/AF112&gt;$AI$2,AF112/AE112&gt;$AI$2))</formula>
    </cfRule>
  </conditionalFormatting>
  <conditionalFormatting sqref="AF113">
    <cfRule type="expression" dxfId="183" priority="81">
      <formula>IF(AE113&lt;=0,AND(AE113&lt;=0,AF113&gt;=1),OR(AE113/AF113&gt;$AI$2,AF113/AE113&gt;$AI$2))</formula>
    </cfRule>
  </conditionalFormatting>
  <conditionalFormatting sqref="AF114">
    <cfRule type="expression" dxfId="182" priority="80">
      <formula>IF(AE114&lt;=0,AND(AE114&lt;=0,AF114&gt;=1),OR(AE114/AF114&gt;$AI$2,AF114/AE114&gt;$AI$2))</formula>
    </cfRule>
  </conditionalFormatting>
  <conditionalFormatting sqref="AF115">
    <cfRule type="expression" dxfId="181" priority="79">
      <formula>IF(AE115&lt;=0,AND(AE115&lt;=0,AF115&gt;=1),OR(AE115/AF115&gt;$AI$2,AF115/AE115&gt;$AI$2))</formula>
    </cfRule>
  </conditionalFormatting>
  <conditionalFormatting sqref="AF116">
    <cfRule type="expression" dxfId="180" priority="78">
      <formula>IF(AE116&lt;=0,AND(AE116&lt;=0,AF116&gt;=1),OR(AE116/AF116&gt;$AI$2,AF116/AE116&gt;$AI$2))</formula>
    </cfRule>
  </conditionalFormatting>
  <conditionalFormatting sqref="AF117">
    <cfRule type="expression" dxfId="179" priority="77">
      <formula>IF(AE117&lt;=0,AND(AE117&lt;=0,AF117&gt;=1),OR(AE117/AF117&gt;$AI$2,AF117/AE117&gt;$AI$2))</formula>
    </cfRule>
  </conditionalFormatting>
  <conditionalFormatting sqref="AF118">
    <cfRule type="expression" dxfId="178" priority="76">
      <formula>IF(AE118&lt;=0,AND(AE118&lt;=0,AF118&gt;=1),OR(AE118/AF118&gt;$AI$2,AF118/AE118&gt;$AI$2))</formula>
    </cfRule>
  </conditionalFormatting>
  <conditionalFormatting sqref="AF119">
    <cfRule type="expression" dxfId="177" priority="75">
      <formula>IF(AE119&lt;=0,AND(AE119&lt;=0,AF119&gt;=1),OR(AE119/AF119&gt;$AI$2,AF119/AE119&gt;$AI$2))</formula>
    </cfRule>
  </conditionalFormatting>
  <conditionalFormatting sqref="AF120">
    <cfRule type="expression" dxfId="176" priority="74">
      <formula>IF(AE120&lt;=0,AND(AE120&lt;=0,AF120&gt;=1),OR(AE120/AF120&gt;$AI$2,AF120/AE120&gt;$AI$2))</formula>
    </cfRule>
  </conditionalFormatting>
  <conditionalFormatting sqref="AF121">
    <cfRule type="expression" dxfId="175" priority="73">
      <formula>IF(AE121&lt;=0,AND(AE121&lt;=0,AF121&gt;=1),OR(AE121/AF121&gt;$AI$2,AF121/AE121&gt;$AI$2))</formula>
    </cfRule>
  </conditionalFormatting>
  <conditionalFormatting sqref="AF122">
    <cfRule type="expression" dxfId="174" priority="72">
      <formula>IF(AE122&lt;=0,AND(AE122&lt;=0,AF122&gt;=1),OR(AE122/AF122&gt;$AI$2,AF122/AE122&gt;$AI$2))</formula>
    </cfRule>
  </conditionalFormatting>
  <conditionalFormatting sqref="AF123">
    <cfRule type="expression" dxfId="173" priority="71">
      <formula>IF(AE123&lt;=0,AND(AE123&lt;=0,AF123&gt;=1),OR(AE123/AF123&gt;$AI$2,AF123/AE123&gt;$AI$2))</formula>
    </cfRule>
  </conditionalFormatting>
  <conditionalFormatting sqref="AF124">
    <cfRule type="expression" dxfId="172" priority="70">
      <formula>IF(AE124&lt;=0,AND(AE124&lt;=0,AF124&gt;=1),OR(AE124/AF124&gt;$AI$2,AF124/AE124&gt;$AI$2))</formula>
    </cfRule>
  </conditionalFormatting>
  <conditionalFormatting sqref="AF125">
    <cfRule type="expression" dxfId="171" priority="69">
      <formula>IF(AE125&lt;=0,AND(AE125&lt;=0,AF125&gt;=1),OR(AE125/AF125&gt;$AI$2,AF125/AE125&gt;$AI$2))</formula>
    </cfRule>
  </conditionalFormatting>
  <conditionalFormatting sqref="AF126 AF148">
    <cfRule type="expression" dxfId="170" priority="68">
      <formula>IF(AE126&lt;=0,AND(AE126&lt;=0,AF126&gt;=1),OR(AE126/AF126&gt;$AI$2,AF126/AE126&gt;$AI$2))</formula>
    </cfRule>
  </conditionalFormatting>
  <conditionalFormatting sqref="AF151">
    <cfRule type="expression" dxfId="169" priority="67">
      <formula>IF(AE151&lt;=0,AND(AE151&lt;=0,AF151&gt;=1),OR(AE151/AF151&gt;$AI$2,AF151/AE151&gt;$AI$2))</formula>
    </cfRule>
  </conditionalFormatting>
  <conditionalFormatting sqref="AF152">
    <cfRule type="expression" dxfId="168" priority="66">
      <formula>IF(AE152&lt;=0,AND(AE152&lt;=0,AF152&gt;=1),OR(AE152/AF152&gt;$AI$2,AF152/AE152&gt;$AI$2))</formula>
    </cfRule>
  </conditionalFormatting>
  <conditionalFormatting sqref="AF153">
    <cfRule type="expression" dxfId="167" priority="65">
      <formula>IF(AE153&lt;=0,AND(AE153&lt;=0,AF153&gt;=1),OR(AE153/AF153&gt;$AI$2,AF153/AE153&gt;$AI$2))</formula>
    </cfRule>
  </conditionalFormatting>
  <conditionalFormatting sqref="AF154">
    <cfRule type="expression" dxfId="166" priority="64">
      <formula>IF(AE154&lt;=0,AND(AE154&lt;=0,AF154&gt;=1),OR(AE154/AF154&gt;$AI$2,AF154/AE154&gt;$AI$2))</formula>
    </cfRule>
  </conditionalFormatting>
  <conditionalFormatting sqref="AF155">
    <cfRule type="expression" dxfId="165" priority="63">
      <formula>IF(AE155&lt;=0,AND(AE155&lt;=0,AF155&gt;=1),OR(AE155/AF155&gt;$AI$2,AF155/AE155&gt;$AI$2))</formula>
    </cfRule>
  </conditionalFormatting>
  <conditionalFormatting sqref="AF156">
    <cfRule type="expression" dxfId="164" priority="62">
      <formula>IF(AE156&lt;=0,AND(AE156&lt;=0,AF156&gt;=1),OR(AE156/AF156&gt;$AI$2,AF156/AE156&gt;$AI$2))</formula>
    </cfRule>
  </conditionalFormatting>
  <conditionalFormatting sqref="AF157">
    <cfRule type="expression" dxfId="163" priority="61">
      <formula>IF(AE157&lt;=0,AND(AE157&lt;=0,AF157&gt;=1),OR(AE157/AF157&gt;$AI$2,AF157/AE157&gt;$AI$2))</formula>
    </cfRule>
  </conditionalFormatting>
  <conditionalFormatting sqref="AF158">
    <cfRule type="expression" dxfId="162" priority="60">
      <formula>IF(AE158&lt;=0,AND(AE158&lt;=0,AF158&gt;=1),OR(AE158/AF158&gt;$AI$2,AF158/AE158&gt;$AI$2))</formula>
    </cfRule>
  </conditionalFormatting>
  <conditionalFormatting sqref="AF159">
    <cfRule type="expression" dxfId="161" priority="59">
      <formula>IF(AE159&lt;=0,AND(AE159&lt;=0,AF159&gt;=1),OR(AE159/AF159&gt;$AI$2,AF159/AE159&gt;$AI$2))</formula>
    </cfRule>
  </conditionalFormatting>
  <conditionalFormatting sqref="AF160">
    <cfRule type="expression" dxfId="160" priority="58">
      <formula>IF(AE160&lt;=0,AND(AE160&lt;=0,AF160&gt;=1),OR(AE160/AF160&gt;$AI$2,AF160/AE160&gt;$AI$2))</formula>
    </cfRule>
  </conditionalFormatting>
  <conditionalFormatting sqref="AF161">
    <cfRule type="expression" dxfId="159" priority="57">
      <formula>IF(AE161&lt;=0,AND(AE161&lt;=0,AF161&gt;=1),OR(AE161/AF161&gt;$AI$2,AF161/AE161&gt;$AI$2))</formula>
    </cfRule>
  </conditionalFormatting>
  <conditionalFormatting sqref="AF162">
    <cfRule type="expression" dxfId="158" priority="56">
      <formula>IF(AE162&lt;=0,AND(AE162&lt;=0,AF162&gt;=1),OR(AE162/AF162&gt;$AI$2,AF162/AE162&gt;$AI$2))</formula>
    </cfRule>
  </conditionalFormatting>
  <conditionalFormatting sqref="AF163">
    <cfRule type="expression" dxfId="157" priority="55">
      <formula>IF(AE163&lt;=0,AND(AE163&lt;=0,AF163&gt;=1),OR(AE163/AF163&gt;$AI$2,AF163/AE163&gt;$AI$2))</formula>
    </cfRule>
  </conditionalFormatting>
  <conditionalFormatting sqref="AF164">
    <cfRule type="expression" dxfId="156" priority="54">
      <formula>IF(AE164&lt;=0,AND(AE164&lt;=0,AF164&gt;=1),OR(AE164/AF164&gt;$AI$2,AF164/AE164&gt;$AI$2))</formula>
    </cfRule>
  </conditionalFormatting>
  <conditionalFormatting sqref="AF165">
    <cfRule type="expression" dxfId="155" priority="53">
      <formula>IF(AE165&lt;=0,AND(AE165&lt;=0,AF165&gt;=1),OR(AE165/AF165&gt;$AI$2,AF165/AE165&gt;$AI$2))</formula>
    </cfRule>
  </conditionalFormatting>
  <conditionalFormatting sqref="AF166">
    <cfRule type="expression" dxfId="154" priority="52">
      <formula>IF(AE166&lt;=0,AND(AE166&lt;=0,AF166&gt;=1),OR(AE166/AF166&gt;$AI$2,AF166/AE166&gt;$AI$2))</formula>
    </cfRule>
  </conditionalFormatting>
  <conditionalFormatting sqref="AF167">
    <cfRule type="expression" dxfId="153" priority="51">
      <formula>IF(AE167&lt;=0,AND(AE167&lt;=0,AF167&gt;=1),OR(AE167/AF167&gt;$AI$2,AF167/AE167&gt;$AI$2))</formula>
    </cfRule>
  </conditionalFormatting>
  <conditionalFormatting sqref="AF168">
    <cfRule type="expression" dxfId="152" priority="50">
      <formula>IF(AE168&lt;=0,AND(AE168&lt;=0,AF168&gt;=1),OR(AE168/AF168&gt;$AI$2,AF168/AE168&gt;$AI$2))</formula>
    </cfRule>
  </conditionalFormatting>
  <conditionalFormatting sqref="AF169">
    <cfRule type="expression" dxfId="151" priority="49">
      <formula>IF(AE169&lt;=0,AND(AE169&lt;=0,AF169&gt;=1),OR(AE169/AF169&gt;$AI$2,AF169/AE169&gt;$AI$2))</formula>
    </cfRule>
  </conditionalFormatting>
  <conditionalFormatting sqref="AF170">
    <cfRule type="expression" dxfId="150" priority="48">
      <formula>IF(AE170&lt;=0,AND(AE170&lt;=0,AF170&gt;=1),OR(AE170/AF170&gt;$AI$2,AF170/AE170&gt;$AI$2))</formula>
    </cfRule>
  </conditionalFormatting>
  <conditionalFormatting sqref="AF171">
    <cfRule type="expression" dxfId="149" priority="47">
      <formula>IF(AE171&lt;=0,AND(AE171&lt;=0,AF171&gt;=1),OR(AE171/AF171&gt;$AI$2,AF171/AE171&gt;$AI$2))</formula>
    </cfRule>
  </conditionalFormatting>
  <conditionalFormatting sqref="AF172">
    <cfRule type="expression" dxfId="148" priority="46">
      <formula>IF(AE172&lt;=0,AND(AE172&lt;=0,AF172&gt;=1),OR(AE172/AF172&gt;$AI$2,AF172/AE172&gt;$AI$2))</formula>
    </cfRule>
  </conditionalFormatting>
  <conditionalFormatting sqref="AF173">
    <cfRule type="expression" dxfId="147" priority="45">
      <formula>IF(AE173&lt;=0,AND(AE173&lt;=0,AF173&gt;=1),OR(AE173/AF173&gt;$AI$2,AF173/AE173&gt;$AI$2))</formula>
    </cfRule>
  </conditionalFormatting>
  <conditionalFormatting sqref="AF174">
    <cfRule type="expression" dxfId="146" priority="44">
      <formula>IF(AE174&lt;=0,AND(AE174&lt;=0,AF174&gt;=1),OR(AE174/AF174&gt;$AI$2,AF174/AE174&gt;$AI$2))</formula>
    </cfRule>
  </conditionalFormatting>
  <conditionalFormatting sqref="AF175">
    <cfRule type="expression" dxfId="145" priority="43">
      <formula>IF(AE175&lt;=0,AND(AE175&lt;=0,AF175&gt;=1),OR(AE175/AF175&gt;$AI$2,AF175/AE175&gt;$AI$2))</formula>
    </cfRule>
  </conditionalFormatting>
  <conditionalFormatting sqref="AF176">
    <cfRule type="expression" dxfId="144" priority="42">
      <formula>IF(AE176&lt;=0,AND(AE176&lt;=0,AF176&gt;=1),OR(AE176/AF176&gt;$AI$2,AF176/AE176&gt;$AI$2))</formula>
    </cfRule>
  </conditionalFormatting>
  <conditionalFormatting sqref="AF177">
    <cfRule type="expression" dxfId="143" priority="41">
      <formula>IF(AE177&lt;=0,AND(AE177&lt;=0,AF177&gt;=1),OR(AE177/AF177&gt;$AI$2,AF177/AE177&gt;$AI$2))</formula>
    </cfRule>
  </conditionalFormatting>
  <conditionalFormatting sqref="AF178">
    <cfRule type="expression" dxfId="142" priority="40">
      <formula>IF(AE178&lt;=0,AND(AE178&lt;=0,AF178&gt;=1),OR(AE178/AF178&gt;$AI$2,AF178/AE178&gt;$AI$2))</formula>
    </cfRule>
  </conditionalFormatting>
  <conditionalFormatting sqref="AF179">
    <cfRule type="expression" dxfId="141" priority="39">
      <formula>IF(AE179&lt;=0,AND(AE179&lt;=0,AF179&gt;=1),OR(AE179/AF179&gt;$AI$2,AF179/AE179&gt;$AI$2))</formula>
    </cfRule>
  </conditionalFormatting>
  <conditionalFormatting sqref="AF180">
    <cfRule type="expression" dxfId="140" priority="38">
      <formula>IF(AE180&lt;=0,AND(AE180&lt;=0,AF180&gt;=1),OR(AE180/AF180&gt;$AI$2,AF180/AE180&gt;$AI$2))</formula>
    </cfRule>
  </conditionalFormatting>
  <conditionalFormatting sqref="AF181">
    <cfRule type="expression" dxfId="139" priority="37">
      <formula>IF(AE181&lt;=0,AND(AE181&lt;=0,AF181&gt;=1),OR(AE181/AF181&gt;$AI$2,AF181/AE181&gt;$AI$2))</formula>
    </cfRule>
  </conditionalFormatting>
  <conditionalFormatting sqref="AF182">
    <cfRule type="expression" dxfId="138" priority="36">
      <formula>IF(AE182&lt;=0,AND(AE182&lt;=0,AF182&gt;=1),OR(AE182/AF182&gt;$AI$2,AF182/AE182&gt;$AI$2))</formula>
    </cfRule>
  </conditionalFormatting>
  <conditionalFormatting sqref="AF183">
    <cfRule type="expression" dxfId="137" priority="35">
      <formula>IF(AE183&lt;=0,AND(AE183&lt;=0,AF183&gt;=1),OR(AE183/AF183&gt;$AI$2,AF183/AE183&gt;$AI$2))</formula>
    </cfRule>
  </conditionalFormatting>
  <conditionalFormatting sqref="AF184">
    <cfRule type="expression" dxfId="136" priority="34">
      <formula>IF(AE184&lt;=0,AND(AE184&lt;=0,AF184&gt;=1),OR(AE184/AF184&gt;$AI$2,AF184/AE184&gt;$AI$2))</formula>
    </cfRule>
  </conditionalFormatting>
  <conditionalFormatting sqref="AF185">
    <cfRule type="expression" dxfId="135" priority="33">
      <formula>IF(AE185&lt;=0,AND(AE185&lt;=0,AF185&gt;=1),OR(AE185/AF185&gt;$AI$2,AF185/AE185&gt;$AI$2))</formula>
    </cfRule>
  </conditionalFormatting>
  <conditionalFormatting sqref="AF186">
    <cfRule type="expression" dxfId="134" priority="32">
      <formula>IF(AE186&lt;=0,AND(AE186&lt;=0,AF186&gt;=1),OR(AE186/AF186&gt;$AI$2,AF186/AE186&gt;$AI$2))</formula>
    </cfRule>
  </conditionalFormatting>
  <conditionalFormatting sqref="AF187">
    <cfRule type="expression" dxfId="133" priority="31">
      <formula>IF(AE187&lt;=0,AND(AE187&lt;=0,AF187&gt;=1),OR(AE187/AF187&gt;$AI$2,AF187/AE187&gt;$AI$2))</formula>
    </cfRule>
  </conditionalFormatting>
  <conditionalFormatting sqref="AF188">
    <cfRule type="expression" dxfId="132" priority="30">
      <formula>IF(AE188&lt;=0,AND(AE188&lt;=0,AF188&gt;=1),OR(AE188/AF188&gt;$AI$2,AF188/AE188&gt;$AI$2))</formula>
    </cfRule>
  </conditionalFormatting>
  <conditionalFormatting sqref="AF189">
    <cfRule type="expression" dxfId="131" priority="29">
      <formula>IF(AE189&lt;=0,AND(AE189&lt;=0,AF189&gt;=1),OR(AE189/AF189&gt;$AI$2,AF189/AE189&gt;$AI$2))</formula>
    </cfRule>
  </conditionalFormatting>
  <conditionalFormatting sqref="AF190">
    <cfRule type="expression" dxfId="130" priority="28">
      <formula>IF(AE190&lt;=0,AND(AE190&lt;=0,AF190&gt;=1),OR(AE190/AF190&gt;$AI$2,AF190/AE190&gt;$AI$2))</formula>
    </cfRule>
  </conditionalFormatting>
  <conditionalFormatting sqref="AF191">
    <cfRule type="expression" dxfId="129" priority="27">
      <formula>IF(AE191&lt;=0,AND(AE191&lt;=0,AF191&gt;=1),OR(AE191/AF191&gt;$AI$2,AF191/AE191&gt;$AI$2))</formula>
    </cfRule>
  </conditionalFormatting>
  <conditionalFormatting sqref="AF192">
    <cfRule type="expression" dxfId="128" priority="26">
      <formula>IF(AE192&lt;=0,AND(AE192&lt;=0,AF192&gt;=1),OR(AE192/AF192&gt;$AI$2,AF192/AE192&gt;$AI$2))</formula>
    </cfRule>
  </conditionalFormatting>
  <conditionalFormatting sqref="AF193">
    <cfRule type="expression" dxfId="127" priority="25">
      <formula>IF(AE193&lt;=0,AND(AE193&lt;=0,AF193&gt;=1),OR(AE193/AF193&gt;$AI$2,AF193/AE193&gt;$AI$2))</formula>
    </cfRule>
  </conditionalFormatting>
  <conditionalFormatting sqref="AF194">
    <cfRule type="expression" dxfId="126" priority="24">
      <formula>IF(AE194&lt;=0,AND(AE194&lt;=0,AF194&gt;=1),OR(AE194/AF194&gt;$AI$2,AF194/AE194&gt;$AI$2))</formula>
    </cfRule>
  </conditionalFormatting>
  <conditionalFormatting sqref="AF195">
    <cfRule type="expression" dxfId="125" priority="23">
      <formula>IF(AE195&lt;=0,AND(AE195&lt;=0,AF195&gt;=1),OR(AE195/AF195&gt;$AI$2,AF195/AE195&gt;$AI$2))</formula>
    </cfRule>
  </conditionalFormatting>
  <conditionalFormatting sqref="AF196">
    <cfRule type="expression" dxfId="124" priority="22">
      <formula>IF(AE196&lt;=0,AND(AE196&lt;=0,AF196&gt;=1),OR(AE196/AF196&gt;$AI$2,AF196/AE196&gt;$AI$2))</formula>
    </cfRule>
  </conditionalFormatting>
  <conditionalFormatting sqref="AF197">
    <cfRule type="expression" dxfId="123" priority="21">
      <formula>IF(AE197&lt;=0,AND(AE197&lt;=0,AF197&gt;=1),OR(AE197/AF197&gt;$AI$2,AF197/AE197&gt;$AI$2))</formula>
    </cfRule>
  </conditionalFormatting>
  <conditionalFormatting sqref="AF198">
    <cfRule type="expression" dxfId="122" priority="20">
      <formula>IF(AE198&lt;=0,AND(AE198&lt;=0,AF198&gt;=1),OR(AE198/AF198&gt;$AI$2,AF198/AE198&gt;$AI$2))</formula>
    </cfRule>
  </conditionalFormatting>
  <conditionalFormatting sqref="AF199">
    <cfRule type="expression" dxfId="121" priority="19">
      <formula>IF(AE199&lt;=0,AND(AE199&lt;=0,AF199&gt;=1),OR(AE199/AF199&gt;$AI$2,AF199/AE199&gt;$AI$2))</formula>
    </cfRule>
  </conditionalFormatting>
  <conditionalFormatting sqref="AF200">
    <cfRule type="expression" dxfId="120" priority="18">
      <formula>IF(AE200&lt;=0,AND(AE200&lt;=0,AF200&gt;=1),OR(AE200/AF200&gt;$AI$2,AF200/AE200&gt;$AI$2))</formula>
    </cfRule>
  </conditionalFormatting>
  <conditionalFormatting sqref="AF201">
    <cfRule type="expression" dxfId="119" priority="17">
      <formula>IF(AE201&lt;=0,AND(AE201&lt;=0,AF201&gt;=1),OR(AE201/AF201&gt;$AI$2,AF201/AE201&gt;$AI$2))</formula>
    </cfRule>
  </conditionalFormatting>
  <conditionalFormatting sqref="AF202">
    <cfRule type="expression" dxfId="118" priority="16">
      <formula>IF(AE202&lt;=0,AND(AE202&lt;=0,AF202&gt;=1),OR(AE202/AF202&gt;$AI$2,AF202/AE202&gt;$AI$2))</formula>
    </cfRule>
  </conditionalFormatting>
  <conditionalFormatting sqref="AF203">
    <cfRule type="expression" dxfId="117" priority="15">
      <formula>IF(AE203&lt;=0,AND(AE203&lt;=0,AF203&gt;=1),OR(AE203/AF203&gt;$AI$2,AF203/AE203&gt;$AI$2))</formula>
    </cfRule>
  </conditionalFormatting>
  <conditionalFormatting sqref="AF204">
    <cfRule type="expression" dxfId="116" priority="14">
      <formula>IF(AE204&lt;=0,AND(AE204&lt;=0,AF204&gt;=1),OR(AE204/AF204&gt;$AI$2,AF204/AE204&gt;$AI$2))</formula>
    </cfRule>
  </conditionalFormatting>
  <conditionalFormatting sqref="AF205">
    <cfRule type="expression" dxfId="115" priority="13">
      <formula>IF(AE205&lt;=0,AND(AE205&lt;=0,AF205&gt;=1),OR(AE205/AF205&gt;$AI$2,AF205/AE205&gt;$AI$2))</formula>
    </cfRule>
  </conditionalFormatting>
  <conditionalFormatting sqref="AF206">
    <cfRule type="expression" dxfId="114" priority="12">
      <formula>IF(AE206&lt;=0,AND(AE206&lt;=0,AF206&gt;=1),OR(AE206/AF206&gt;$AI$2,AF206/AE206&gt;$AI$2))</formula>
    </cfRule>
  </conditionalFormatting>
  <conditionalFormatting sqref="AF207">
    <cfRule type="expression" dxfId="113" priority="11">
      <formula>IF(AE207&lt;=0,AND(AE207&lt;=0,AF207&gt;=1),OR(AE207/AF207&gt;$AI$2,AF207/AE207&gt;$AI$2))</formula>
    </cfRule>
  </conditionalFormatting>
  <conditionalFormatting sqref="D5:AH33">
    <cfRule type="expression" dxfId="112" priority="10">
      <formula>$AT$1=2</formula>
    </cfRule>
  </conditionalFormatting>
  <conditionalFormatting sqref="D36:AH125">
    <cfRule type="expression" dxfId="111" priority="9">
      <formula>$AT$1=2</formula>
    </cfRule>
  </conditionalFormatting>
  <conditionalFormatting sqref="C152:AH212 C213:C307">
    <cfRule type="expression" dxfId="110" priority="8">
      <formula>$AT$1=2</formula>
    </cfRule>
  </conditionalFormatting>
  <conditionalFormatting sqref="C127:C147">
    <cfRule type="expression" dxfId="109" priority="7">
      <formula>CELL("protect", C127)=0</formula>
    </cfRule>
  </conditionalFormatting>
  <conditionalFormatting sqref="D129:AH147">
    <cfRule type="expression" dxfId="108" priority="6">
      <formula>$AT$1=2</formula>
    </cfRule>
  </conditionalFormatting>
  <conditionalFormatting sqref="AI129:AI147">
    <cfRule type="expression" dxfId="107" priority="2">
      <formula>$AT$1=2</formula>
    </cfRule>
  </conditionalFormatting>
  <conditionalFormatting sqref="AI5:AI33">
    <cfRule type="expression" dxfId="106" priority="5">
      <formula>$AT$1=2</formula>
    </cfRule>
  </conditionalFormatting>
  <conditionalFormatting sqref="AI36:AI125">
    <cfRule type="expression" dxfId="105" priority="4">
      <formula>$AT$1=2</formula>
    </cfRule>
  </conditionalFormatting>
  <conditionalFormatting sqref="AI152:AI212">
    <cfRule type="expression" dxfId="104" priority="3">
      <formula>$AT$1=2</formula>
    </cfRule>
  </conditionalFormatting>
  <conditionalFormatting sqref="H126">
    <cfRule type="expression" dxfId="103" priority="1">
      <formula>IF(G126&lt;=0,AND(G126&lt;=0,H126&gt;=1),OR(G126/H126&gt;$AI$2,H126/G126&gt;$AI$2))</formula>
    </cfRule>
  </conditionalFormatting>
  <dataValidations count="2">
    <dataValidation imeMode="off" allowBlank="1" showInputMessage="1" showErrorMessage="1" sqref="AC1" xr:uid="{1CA15F71-4CBA-450D-9D56-704114D84898}"/>
    <dataValidation imeMode="on" allowBlank="1" showInputMessage="1" showErrorMessage="1" sqref="C42:C45" xr:uid="{8210CAF7-D5DA-40E8-8555-64E69968163E}"/>
  </dataValidations>
  <pageMargins left="0.5" right="0.5" top="0.5" bottom="0.2" header="0.31496062992125984" footer="0.31496062992125984"/>
  <pageSetup paperSize="9" scale="4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70" r:id="rId4" name="ボタン 23">
              <controlPr defaultSize="0" print="0" autoFill="0" autoPict="0" macro="[0]!sonota対比表空白行非表示autofilter">
                <anchor>
                  <from>
                    <xdr:col>7</xdr:col>
                    <xdr:colOff>279400</xdr:colOff>
                    <xdr:row>0</xdr:row>
                    <xdr:rowOff>184150</xdr:rowOff>
                  </from>
                  <to>
                    <xdr:col>9</xdr:col>
                    <xdr:colOff>565150</xdr:colOff>
                    <xdr:row>0</xdr:row>
                    <xdr:rowOff>469900</xdr:rowOff>
                  </to>
                </anchor>
              </controlPr>
            </control>
          </mc:Choice>
        </mc:AlternateContent>
        <mc:AlternateContent xmlns:mc="http://schemas.openxmlformats.org/markup-compatibility/2006">
          <mc:Choice Requires="x14">
            <control shapeId="19471" r:id="rId5" name="Option Button 15">
              <controlPr defaultSize="0" autoFill="0" autoLine="0" autoPict="0">
                <anchor moveWithCells="1">
                  <from>
                    <xdr:col>16</xdr:col>
                    <xdr:colOff>565150</xdr:colOff>
                    <xdr:row>0</xdr:row>
                    <xdr:rowOff>0</xdr:rowOff>
                  </from>
                  <to>
                    <xdr:col>17</xdr:col>
                    <xdr:colOff>374650</xdr:colOff>
                    <xdr:row>0</xdr:row>
                    <xdr:rowOff>260350</xdr:rowOff>
                  </to>
                </anchor>
              </controlPr>
            </control>
          </mc:Choice>
        </mc:AlternateContent>
        <mc:AlternateContent xmlns:mc="http://schemas.openxmlformats.org/markup-compatibility/2006">
          <mc:Choice Requires="x14">
            <control shapeId="19472" r:id="rId6" name="Option Button 16">
              <controlPr defaultSize="0" autoFill="0" autoLine="0" autoPict="0">
                <anchor moveWithCells="1">
                  <from>
                    <xdr:col>16</xdr:col>
                    <xdr:colOff>565150</xdr:colOff>
                    <xdr:row>0</xdr:row>
                    <xdr:rowOff>228600</xdr:rowOff>
                  </from>
                  <to>
                    <xdr:col>18</xdr:col>
                    <xdr:colOff>184150</xdr:colOff>
                    <xdr:row>0</xdr:row>
                    <xdr:rowOff>469900</xdr:rowOff>
                  </to>
                </anchor>
              </controlPr>
            </control>
          </mc:Choice>
        </mc:AlternateContent>
        <mc:AlternateContent xmlns:mc="http://schemas.openxmlformats.org/markup-compatibility/2006">
          <mc:Choice Requires="x14">
            <control shapeId="19473" r:id="rId7" name="Button 17">
              <controlPr defaultSize="0" print="0" autoFill="0" autoPict="0" macro="[0]!k_graph1">
                <anchor moveWithCells="1">
                  <from>
                    <xdr:col>1</xdr:col>
                    <xdr:colOff>12700</xdr:colOff>
                    <xdr:row>14</xdr:row>
                    <xdr:rowOff>12700</xdr:rowOff>
                  </from>
                  <to>
                    <xdr:col>1</xdr:col>
                    <xdr:colOff>698500</xdr:colOff>
                    <xdr:row>15</xdr:row>
                    <xdr:rowOff>12700</xdr:rowOff>
                  </to>
                </anchor>
              </controlPr>
            </control>
          </mc:Choice>
        </mc:AlternateContent>
        <mc:AlternateContent xmlns:mc="http://schemas.openxmlformats.org/markup-compatibility/2006">
          <mc:Choice Requires="x14">
            <control shapeId="19474" r:id="rId8" name="Button 18">
              <controlPr defaultSize="0" print="0" autoFill="0" autoPict="0" macro="[0]!k_graph2">
                <anchor moveWithCells="1">
                  <from>
                    <xdr:col>0</xdr:col>
                    <xdr:colOff>12700</xdr:colOff>
                    <xdr:row>32</xdr:row>
                    <xdr:rowOff>203200</xdr:rowOff>
                  </from>
                  <to>
                    <xdr:col>1</xdr:col>
                    <xdr:colOff>698500</xdr:colOff>
                    <xdr:row>33</xdr:row>
                    <xdr:rowOff>203200</xdr:rowOff>
                  </to>
                </anchor>
              </controlPr>
            </control>
          </mc:Choice>
        </mc:AlternateContent>
        <mc:AlternateContent xmlns:mc="http://schemas.openxmlformats.org/markup-compatibility/2006">
          <mc:Choice Requires="x14">
            <control shapeId="19475" r:id="rId9" name="Button 19">
              <controlPr defaultSize="0" print="0" autoFill="0" autoPict="0" macro="[0]!k_graph3">
                <anchor moveWithCells="1">
                  <from>
                    <xdr:col>0</xdr:col>
                    <xdr:colOff>0</xdr:colOff>
                    <xdr:row>45</xdr:row>
                    <xdr:rowOff>31750</xdr:rowOff>
                  </from>
                  <to>
                    <xdr:col>1</xdr:col>
                    <xdr:colOff>698500</xdr:colOff>
                    <xdr:row>46</xdr:row>
                    <xdr:rowOff>12700</xdr:rowOff>
                  </to>
                </anchor>
              </controlPr>
            </control>
          </mc:Choice>
        </mc:AlternateContent>
        <mc:AlternateContent xmlns:mc="http://schemas.openxmlformats.org/markup-compatibility/2006">
          <mc:Choice Requires="x14">
            <control shapeId="19476" r:id="rId10" name="Button 20">
              <controlPr defaultSize="0" print="0" autoFill="0" autoPict="0" macro="[0]!k_graph4">
                <anchor moveWithCells="1">
                  <from>
                    <xdr:col>0</xdr:col>
                    <xdr:colOff>0</xdr:colOff>
                    <xdr:row>81</xdr:row>
                    <xdr:rowOff>203200</xdr:rowOff>
                  </from>
                  <to>
                    <xdr:col>1</xdr:col>
                    <xdr:colOff>679450</xdr:colOff>
                    <xdr:row>82</xdr:row>
                    <xdr:rowOff>203200</xdr:rowOff>
                  </to>
                </anchor>
              </controlPr>
            </control>
          </mc:Choice>
        </mc:AlternateContent>
        <mc:AlternateContent xmlns:mc="http://schemas.openxmlformats.org/markup-compatibility/2006">
          <mc:Choice Requires="x14">
            <control shapeId="19477" r:id="rId11" name="Button 21">
              <controlPr defaultSize="0" print="0" autoFill="0" autoPict="0" macro="[0]!P計画対比グラフ印刷">
                <anchor>
                  <from>
                    <xdr:col>24</xdr:col>
                    <xdr:colOff>0</xdr:colOff>
                    <xdr:row>0</xdr:row>
                    <xdr:rowOff>184150</xdr:rowOff>
                  </from>
                  <to>
                    <xdr:col>25</xdr:col>
                    <xdr:colOff>508000</xdr:colOff>
                    <xdr:row>0</xdr:row>
                    <xdr:rowOff>469900</xdr:rowOff>
                  </to>
                </anchor>
              </controlPr>
            </control>
          </mc:Choice>
        </mc:AlternateContent>
        <mc:AlternateContent xmlns:mc="http://schemas.openxmlformats.org/markup-compatibility/2006">
          <mc:Choice Requires="x14">
            <control shapeId="19478" r:id="rId12" name="Button 22">
              <controlPr defaultSize="0" print="0" autoFill="0" autoPict="0" macro="[0]!k_graph5">
                <anchor moveWithCells="1">
                  <from>
                    <xdr:col>0</xdr:col>
                    <xdr:colOff>0</xdr:colOff>
                    <xdr:row>109</xdr:row>
                    <xdr:rowOff>12700</xdr:rowOff>
                  </from>
                  <to>
                    <xdr:col>1</xdr:col>
                    <xdr:colOff>679450</xdr:colOff>
                    <xdr:row>110</xdr:row>
                    <xdr:rowOff>12700</xdr:rowOff>
                  </to>
                </anchor>
              </controlPr>
            </control>
          </mc:Choice>
        </mc:AlternateContent>
        <mc:AlternateContent xmlns:mc="http://schemas.openxmlformats.org/markup-compatibility/2006">
          <mc:Choice Requires="x14">
            <control shapeId="19481" r:id="rId13" name="Button 25">
              <controlPr defaultSize="0" print="0" autoFill="0" autoPict="0" macro="[0]!P予算対比CR印刷A3">
                <anchor moveWithCells="1" sizeWithCells="1">
                  <from>
                    <xdr:col>22</xdr:col>
                    <xdr:colOff>69850</xdr:colOff>
                    <xdr:row>0</xdr:row>
                    <xdr:rowOff>184150</xdr:rowOff>
                  </from>
                  <to>
                    <xdr:col>23</xdr:col>
                    <xdr:colOff>571500</xdr:colOff>
                    <xdr:row>0</xdr:row>
                    <xdr:rowOff>469900</xdr:rowOff>
                  </to>
                </anchor>
              </controlPr>
            </control>
          </mc:Choice>
        </mc:AlternateContent>
        <mc:AlternateContent xmlns:mc="http://schemas.openxmlformats.org/markup-compatibility/2006">
          <mc:Choice Requires="x14">
            <control shapeId="19482" r:id="rId14" name="Button 26">
              <controlPr defaultSize="0" print="0" autoFill="0" autoPict="0" macro="[0]!P予算対比印刷A3">
                <anchor moveWithCells="1" sizeWithCells="1">
                  <from>
                    <xdr:col>18</xdr:col>
                    <xdr:colOff>184150</xdr:colOff>
                    <xdr:row>0</xdr:row>
                    <xdr:rowOff>184150</xdr:rowOff>
                  </from>
                  <to>
                    <xdr:col>20</xdr:col>
                    <xdr:colOff>107950</xdr:colOff>
                    <xdr:row>0</xdr:row>
                    <xdr:rowOff>469900</xdr:rowOff>
                  </to>
                </anchor>
              </controlPr>
            </control>
          </mc:Choice>
        </mc:AlternateContent>
        <mc:AlternateContent xmlns:mc="http://schemas.openxmlformats.org/markup-compatibility/2006">
          <mc:Choice Requires="x14">
            <control shapeId="19483" r:id="rId15" name="Button 27">
              <controlPr defaultSize="0" print="0" autoFill="0" autoPict="0" macro="[0]!PCF対比印刷A3">
                <anchor moveWithCells="1" sizeWithCells="1">
                  <from>
                    <xdr:col>20</xdr:col>
                    <xdr:colOff>127000</xdr:colOff>
                    <xdr:row>0</xdr:row>
                    <xdr:rowOff>184150</xdr:rowOff>
                  </from>
                  <to>
                    <xdr:col>22</xdr:col>
                    <xdr:colOff>57150</xdr:colOff>
                    <xdr:row>0</xdr:row>
                    <xdr:rowOff>469900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AD294-C043-428A-A765-A392A4ACC8AE}">
  <sheetPr codeName="Sheet30">
    <tabColor rgb="FF00B0F0"/>
    <pageSetUpPr fitToPage="1"/>
  </sheetPr>
  <dimension ref="A1:CV670"/>
  <sheetViews>
    <sheetView showGridLines="0" showZeros="0" zoomScale="70" zoomScaleNormal="70" workbookViewId="0">
      <pane xSplit="3" ySplit="3" topLeftCell="D114" activePane="bottomRight" state="frozen"/>
      <selection activeCell="G133" sqref="G133"/>
      <selection pane="topRight" activeCell="G133" sqref="G133"/>
      <selection pane="bottomLeft" activeCell="G133" sqref="G133"/>
      <selection pane="bottomRight" activeCell="D44" sqref="D44:P44"/>
    </sheetView>
  </sheetViews>
  <sheetFormatPr defaultColWidth="8.08203125" defaultRowHeight="19"/>
  <cols>
    <col min="1" max="1" width="9" style="310" customWidth="1"/>
    <col min="2" max="2" width="3.75" style="310" hidden="1" customWidth="1"/>
    <col min="3" max="3" width="15.75" style="310" customWidth="1"/>
    <col min="4" max="16" width="9.5" style="310" customWidth="1"/>
    <col min="17" max="17" width="9.25" style="310" customWidth="1"/>
    <col min="18" max="18" width="9.5" style="661" customWidth="1"/>
    <col min="19" max="19" width="9.5" style="310" customWidth="1"/>
    <col min="20" max="20" width="11" style="79" hidden="1" customWidth="1"/>
    <col min="21" max="36" width="14.08203125" style="310" hidden="1" customWidth="1"/>
    <col min="37" max="37" width="10.75" style="310" hidden="1" customWidth="1"/>
    <col min="38" max="38" width="11" style="310" hidden="1" customWidth="1"/>
    <col min="39" max="39" width="12.08203125" style="310" hidden="1" customWidth="1"/>
    <col min="40" max="41" width="9.75" style="310" hidden="1" customWidth="1"/>
    <col min="42" max="42" width="6.5" style="310" customWidth="1"/>
    <col min="43" max="43" width="11.83203125" style="310" customWidth="1"/>
    <col min="44" max="44" width="11.5" style="310" customWidth="1"/>
    <col min="45" max="45" width="11.75" style="310" customWidth="1"/>
    <col min="46" max="50" width="9.75" style="310" hidden="1" customWidth="1"/>
    <col min="51" max="51" width="11.25" style="310" hidden="1" customWidth="1"/>
    <col min="52" max="76" width="8.08203125" style="310" hidden="1" customWidth="1"/>
    <col min="77" max="77" width="8.33203125" style="310" hidden="1" customWidth="1"/>
    <col min="78" max="92" width="8.08203125" style="310" hidden="1" customWidth="1"/>
    <col min="93" max="16384" width="8.08203125" style="310"/>
  </cols>
  <sheetData>
    <row r="1" spans="1:92" ht="85.4" customHeight="1">
      <c r="C1" s="311" t="s">
        <v>177</v>
      </c>
      <c r="D1" s="59"/>
      <c r="E1" s="312"/>
      <c r="F1" s="313"/>
      <c r="G1" s="314"/>
      <c r="H1" s="315"/>
      <c r="I1" s="314"/>
      <c r="J1" s="315"/>
      <c r="K1" s="314"/>
      <c r="L1" s="316"/>
      <c r="M1" s="314"/>
      <c r="N1" s="317"/>
      <c r="O1" s="315"/>
      <c r="P1" s="318">
        <f>Q124</f>
        <v>0</v>
      </c>
      <c r="Q1" s="319"/>
      <c r="R1" s="2513"/>
      <c r="S1" s="2513"/>
      <c r="T1" s="320" t="b">
        <v>0</v>
      </c>
      <c r="U1" s="321" t="b">
        <v>0</v>
      </c>
      <c r="AT1" s="321">
        <v>2</v>
      </c>
    </row>
    <row r="2" spans="1:92" ht="22.5" customHeight="1">
      <c r="A2" s="322" t="s">
        <v>178</v>
      </c>
      <c r="B2" s="323" t="s">
        <v>179</v>
      </c>
      <c r="C2" s="324">
        <f>Q1</f>
        <v>0</v>
      </c>
      <c r="D2" s="72">
        <f>EDATE(当期実績!D2,12)</f>
        <v>45839</v>
      </c>
      <c r="E2" s="72">
        <f>EDATE(当期実績!E2,12)</f>
        <v>45870</v>
      </c>
      <c r="F2" s="72">
        <f>EDATE(当期実績!F2,12)</f>
        <v>45901</v>
      </c>
      <c r="G2" s="72">
        <f>EDATE(当期実績!G2,12)</f>
        <v>45931</v>
      </c>
      <c r="H2" s="72">
        <f>EDATE(当期実績!H2,12)</f>
        <v>45962</v>
      </c>
      <c r="I2" s="72">
        <f>EDATE(当期実績!I2,12)</f>
        <v>45992</v>
      </c>
      <c r="J2" s="72">
        <f>EDATE(当期実績!J2,12)</f>
        <v>46023</v>
      </c>
      <c r="K2" s="72">
        <f>EDATE(当期実績!K2,12)</f>
        <v>46054</v>
      </c>
      <c r="L2" s="72">
        <f>EDATE(当期実績!L2,12)</f>
        <v>46082</v>
      </c>
      <c r="M2" s="72">
        <f>EDATE(当期実績!M2,12)</f>
        <v>46113</v>
      </c>
      <c r="N2" s="72">
        <f>EDATE(当期実績!N2,12)</f>
        <v>46143</v>
      </c>
      <c r="O2" s="72">
        <f>EDATE(当期実績!O2,12)</f>
        <v>46174</v>
      </c>
      <c r="P2" s="73" t="s">
        <v>17</v>
      </c>
      <c r="Q2" s="73" t="s">
        <v>18</v>
      </c>
      <c r="R2" s="325" t="s">
        <v>169</v>
      </c>
      <c r="S2" s="326" t="s">
        <v>180</v>
      </c>
      <c r="T2" s="327"/>
      <c r="U2" s="72">
        <f>D2</f>
        <v>45839</v>
      </c>
      <c r="V2" s="72">
        <f t="shared" ref="V2:AJ2" si="0">E2</f>
        <v>45870</v>
      </c>
      <c r="W2" s="72">
        <f t="shared" si="0"/>
        <v>45901</v>
      </c>
      <c r="X2" s="72">
        <f t="shared" si="0"/>
        <v>45931</v>
      </c>
      <c r="Y2" s="72">
        <f t="shared" si="0"/>
        <v>45962</v>
      </c>
      <c r="Z2" s="72">
        <f t="shared" si="0"/>
        <v>45992</v>
      </c>
      <c r="AA2" s="72">
        <f t="shared" si="0"/>
        <v>46023</v>
      </c>
      <c r="AB2" s="72">
        <f t="shared" si="0"/>
        <v>46054</v>
      </c>
      <c r="AC2" s="72">
        <f t="shared" si="0"/>
        <v>46082</v>
      </c>
      <c r="AD2" s="72">
        <f t="shared" si="0"/>
        <v>46113</v>
      </c>
      <c r="AE2" s="72">
        <f t="shared" si="0"/>
        <v>46143</v>
      </c>
      <c r="AF2" s="72">
        <f t="shared" si="0"/>
        <v>46174</v>
      </c>
      <c r="AG2" s="328" t="str">
        <f t="shared" si="0"/>
        <v>決算</v>
      </c>
      <c r="AH2" s="328" t="str">
        <f t="shared" si="0"/>
        <v>年間合計</v>
      </c>
      <c r="AI2" s="328" t="str">
        <f t="shared" si="0"/>
        <v>対売上割合</v>
      </c>
      <c r="AJ2" s="328" t="str">
        <f t="shared" si="0"/>
        <v>予実管理</v>
      </c>
      <c r="AK2" s="329"/>
      <c r="CA2" s="72">
        <f>D2</f>
        <v>45839</v>
      </c>
      <c r="CB2" s="72">
        <f t="shared" ref="CB2:CN2" si="1">E2</f>
        <v>45870</v>
      </c>
      <c r="CC2" s="72">
        <f t="shared" si="1"/>
        <v>45901</v>
      </c>
      <c r="CD2" s="72">
        <f t="shared" si="1"/>
        <v>45931</v>
      </c>
      <c r="CE2" s="72">
        <f t="shared" si="1"/>
        <v>45962</v>
      </c>
      <c r="CF2" s="72">
        <f t="shared" si="1"/>
        <v>45992</v>
      </c>
      <c r="CG2" s="72">
        <f t="shared" si="1"/>
        <v>46023</v>
      </c>
      <c r="CH2" s="72">
        <f t="shared" si="1"/>
        <v>46054</v>
      </c>
      <c r="CI2" s="72">
        <f t="shared" si="1"/>
        <v>46082</v>
      </c>
      <c r="CJ2" s="72">
        <f t="shared" si="1"/>
        <v>46113</v>
      </c>
      <c r="CK2" s="72">
        <f t="shared" si="1"/>
        <v>46143</v>
      </c>
      <c r="CL2" s="72">
        <f t="shared" si="1"/>
        <v>46174</v>
      </c>
      <c r="CM2" s="72" t="str">
        <f t="shared" si="1"/>
        <v>決算</v>
      </c>
      <c r="CN2" s="72" t="str">
        <f t="shared" si="1"/>
        <v>年間合計</v>
      </c>
    </row>
    <row r="3" spans="1:92" ht="18" customHeight="1">
      <c r="A3" s="330"/>
      <c r="B3" s="331"/>
      <c r="C3" s="1849" t="s">
        <v>19</v>
      </c>
      <c r="D3" s="332"/>
      <c r="E3" s="332"/>
      <c r="F3" s="332"/>
      <c r="G3" s="332"/>
      <c r="H3" s="332"/>
      <c r="I3" s="332"/>
      <c r="J3" s="332"/>
      <c r="K3" s="332"/>
      <c r="L3" s="332"/>
      <c r="M3" s="332"/>
      <c r="N3" s="332"/>
      <c r="O3" s="332"/>
      <c r="P3" s="332"/>
      <c r="Q3" s="333"/>
      <c r="R3" s="334"/>
      <c r="S3" s="334"/>
      <c r="AJ3" s="333"/>
      <c r="AK3" s="316"/>
    </row>
    <row r="4" spans="1:92" ht="18" customHeight="1">
      <c r="A4" s="335"/>
      <c r="B4" s="336">
        <v>4</v>
      </c>
      <c r="C4" s="1810"/>
      <c r="D4" s="131"/>
      <c r="E4" s="131"/>
      <c r="F4" s="131"/>
      <c r="G4" s="131"/>
      <c r="H4" s="131"/>
      <c r="I4" s="131"/>
      <c r="J4" s="131"/>
      <c r="K4" s="131"/>
      <c r="L4" s="131"/>
      <c r="M4" s="131"/>
      <c r="N4" s="131"/>
      <c r="O4" s="131"/>
      <c r="P4" s="131"/>
      <c r="Q4" s="90">
        <f t="shared" ref="Q4:Q13" si="2">SUM(D4:P4)</f>
        <v>0</v>
      </c>
      <c r="R4" s="339"/>
      <c r="S4" s="340">
        <f>予実管理!Q4</f>
        <v>0</v>
      </c>
      <c r="T4" s="341" t="b">
        <v>0</v>
      </c>
      <c r="U4" s="79">
        <f>IF($AO4=TRUE,IF($T$1=FALSE,D4*HOME!$H$21,D4*HOME!$H$21/(1+HOME!$H$21)),IF(D$2&lt;DATE(2019,10,1),IF($T$1=FALSE,IF($T4=FALSE,D4*HOME!$H$18,0),IF($T4=FALSE,D4*HOME!$H$18/(1+HOME!$H$18),0)),IF($T$1=FALSE,IF($T4=FALSE,D4*HOME!$H$20,0),IF($T4=FALSE,D4*HOME!$H$20/(1+HOME!$H$20),0))))</f>
        <v>0</v>
      </c>
      <c r="V4" s="79">
        <f>IF($AO4=TRUE,IF($T$1=FALSE,E4*HOME!$H$21,E4*HOME!$H$21/(1+HOME!$H$21)),IF(E$2&lt;DATE(2019,10,1),IF($T$1=FALSE,IF($T4=FALSE,E4*HOME!$H$18,0),IF($T4=FALSE,E4*HOME!$H$18/(1+HOME!$H$18),0)),IF($T$1=FALSE,IF($T4=FALSE,E4*HOME!$H$20,0),IF($T4=FALSE,E4*HOME!$H$20/(1+HOME!$H$20),0))))</f>
        <v>0</v>
      </c>
      <c r="W4" s="79">
        <f>IF($AO4=TRUE,IF($T$1=FALSE,F4*HOME!$H$21,F4*HOME!$H$21/(1+HOME!$H$21)),IF(F$2&lt;DATE(2019,10,1),IF($T$1=FALSE,IF($T4=FALSE,F4*HOME!$H$18,0),IF($T4=FALSE,F4*HOME!$H$18/(1+HOME!$H$18),0)),IF($T$1=FALSE,IF($T4=FALSE,F4*HOME!$H$20,0),IF($T4=FALSE,F4*HOME!$H$20/(1+HOME!$H$20),0))))</f>
        <v>0</v>
      </c>
      <c r="X4" s="79">
        <f>IF($AO4=TRUE,IF($T$1=FALSE,G4*HOME!$H$21,G4*HOME!$H$21/(1+HOME!$H$21)),IF(G$2&lt;DATE(2019,10,1),IF($T$1=FALSE,IF($T4=FALSE,G4*HOME!$H$18,0),IF($T4=FALSE,G4*HOME!$H$18/(1+HOME!$H$18),0)),IF($T$1=FALSE,IF($T4=FALSE,G4*HOME!$H$20,0),IF($T4=FALSE,G4*HOME!$H$20/(1+HOME!$H$20),0))))</f>
        <v>0</v>
      </c>
      <c r="Y4" s="79">
        <f>IF($AO4=TRUE,IF($T$1=FALSE,H4*HOME!$H$21,H4*HOME!$H$21/(1+HOME!$H$21)),IF(H$2&lt;DATE(2019,10,1),IF($T$1=FALSE,IF($T4=FALSE,H4*HOME!$H$18,0),IF($T4=FALSE,H4*HOME!$H$18/(1+HOME!$H$18),0)),IF($T$1=FALSE,IF($T4=FALSE,H4*HOME!$H$20,0),IF($T4=FALSE,H4*HOME!$H$20/(1+HOME!$H$20),0))))</f>
        <v>0</v>
      </c>
      <c r="Z4" s="79">
        <f>IF($AO4=TRUE,IF($T$1=FALSE,I4*HOME!$H$21,I4*HOME!$H$21/(1+HOME!$H$21)),IF(I$2&lt;DATE(2019,10,1),IF($T$1=FALSE,IF($T4=FALSE,I4*HOME!$H$18,0),IF($T4=FALSE,I4*HOME!$H$18/(1+HOME!$H$18),0)),IF($T$1=FALSE,IF($T4=FALSE,I4*HOME!$H$20,0),IF($T4=FALSE,I4*HOME!$H$20/(1+HOME!$H$20),0))))</f>
        <v>0</v>
      </c>
      <c r="AA4" s="79">
        <f>IF($AO4=TRUE,IF($T$1=FALSE,J4*HOME!$H$21,J4*HOME!$H$21/(1+HOME!$H$21)),IF(J$2&lt;DATE(2019,10,1),IF($T$1=FALSE,IF($T4=FALSE,J4*HOME!$H$18,0),IF($T4=FALSE,J4*HOME!$H$18/(1+HOME!$H$18),0)),IF($T$1=FALSE,IF($T4=FALSE,J4*HOME!$H$20,0),IF($T4=FALSE,J4*HOME!$H$20/(1+HOME!$H$20),0))))</f>
        <v>0</v>
      </c>
      <c r="AB4" s="79">
        <f>IF($AO4=TRUE,IF($T$1=FALSE,K4*HOME!$H$21,K4*HOME!$H$21/(1+HOME!$H$21)),IF(K$2&lt;DATE(2019,10,1),IF($T$1=FALSE,IF($T4=FALSE,K4*HOME!$H$18,0),IF($T4=FALSE,K4*HOME!$H$18/(1+HOME!$H$18),0)),IF($T$1=FALSE,IF($T4=FALSE,K4*HOME!$H$20,0),IF($T4=FALSE,K4*HOME!$H$20/(1+HOME!$H$20),0))))</f>
        <v>0</v>
      </c>
      <c r="AC4" s="79">
        <f>IF($AO4=TRUE,IF($T$1=FALSE,L4*HOME!$H$21,L4*HOME!$H$21/(1+HOME!$H$21)),IF(L$2&lt;DATE(2019,10,1),IF($T$1=FALSE,IF($T4=FALSE,L4*HOME!$H$18,0),IF($T4=FALSE,L4*HOME!$H$18/(1+HOME!$H$18),0)),IF($T$1=FALSE,IF($T4=FALSE,L4*HOME!$H$20,0),IF($T4=FALSE,L4*HOME!$H$20/(1+HOME!$H$20),0))))</f>
        <v>0</v>
      </c>
      <c r="AD4" s="79">
        <f>IF($AO4=TRUE,IF($T$1=FALSE,M4*HOME!$H$21,M4*HOME!$H$21/(1+HOME!$H$21)),IF(M$2&lt;DATE(2019,10,1),IF($T$1=FALSE,IF($T4=FALSE,M4*HOME!$H$18,0),IF($T4=FALSE,M4*HOME!$H$18/(1+HOME!$H$18),0)),IF($T$1=FALSE,IF($T4=FALSE,M4*HOME!$H$20,0),IF($T4=FALSE,M4*HOME!$H$20/(1+HOME!$H$20),0))))</f>
        <v>0</v>
      </c>
      <c r="AE4" s="79">
        <f>IF($AO4=TRUE,IF($T$1=FALSE,N4*HOME!$H$21,N4*HOME!$H$21/(1+HOME!$H$21)),IF(N$2&lt;DATE(2019,10,1),IF($T$1=FALSE,IF($T4=FALSE,N4*HOME!$H$18,0),IF($T4=FALSE,N4*HOME!$H$18/(1+HOME!$H$18),0)),IF($T$1=FALSE,IF($T4=FALSE,N4*HOME!$H$20,0),IF($T4=FALSE,N4*HOME!$H$20/(1+HOME!$H$20),0))))</f>
        <v>0</v>
      </c>
      <c r="AF4" s="79">
        <f>IF($AO4=TRUE,IF($T$1=FALSE,O4*HOME!$H$21,O4*HOME!$H$21/(1+HOME!$H$21)),IF(O$2&lt;DATE(2019,10,1),IF($T$1=FALSE,IF($T4=FALSE,O4*HOME!$H$18,0),IF($T4=FALSE,O4*HOME!$H$18/(1+HOME!$H$18),0)),IF($T$1=FALSE,IF($T4=FALSE,O4*HOME!$H$20,0),IF($T4=FALSE,O4*HOME!$H$20/(1+HOME!$H$20),0))))</f>
        <v>0</v>
      </c>
      <c r="AG4" s="79">
        <f>IF($AO4=TRUE,IF($T$1=FALSE,P4*HOME!$H$21,P4*HOME!$H$21/(1+HOME!$H$21)),IF(P$2&lt;DATE(2019,10,1),IF($T$1=FALSE,IF($T4=FALSE,P4*HOME!$H$18,0),IF($T4=FALSE,P4*HOME!$H$18/(1+HOME!$H$18),0)),IF($T$1=FALSE,IF($T4=FALSE,P4*HOME!$H$20,0),IF($T4=FALSE,P4*HOME!$H$20/(1+HOME!$H$20),0))))</f>
        <v>0</v>
      </c>
      <c r="AH4" s="79">
        <f>SUM(U4:AG4)</f>
        <v>0</v>
      </c>
      <c r="AI4" s="79">
        <f t="shared" ref="AI4:AI13" si="3">IF($T4=FALSE,Q4,"")</f>
        <v>0</v>
      </c>
      <c r="AJ4" s="86"/>
      <c r="AK4" s="79"/>
      <c r="AL4" s="79"/>
      <c r="AM4" s="79"/>
      <c r="AN4" s="86"/>
      <c r="AO4" s="342" t="b">
        <v>0</v>
      </c>
      <c r="AP4" s="79"/>
      <c r="AQ4" s="79"/>
      <c r="AR4" s="79"/>
      <c r="CA4" s="310">
        <f>IF($T4=TRUE,0,IF(D$2&lt;DATE(2019,10,1),IF($T$1=FALSE,D4*HOME!$F$18,D4*HOME!$F$18/(1+HOME!$H$18)),IF($AO4=TRUE,IF($T$1=FALSE,D4*HOME!$F$21,D4*HOME!$F$21/(1+HOME!$H$21)),IF($T$1=FALSE,D4*HOME!$F$20,D4*HOME!$F$20/(1+HOME!$H$20)))))</f>
        <v>0</v>
      </c>
      <c r="CB4" s="310">
        <f>IF($T4=TRUE,0,IF(E$2&lt;DATE(2019,10,1),IF($T$1=FALSE,E4*HOME!$F$18,E4*HOME!$F$18/(1+HOME!$H$18)),IF($AO4=TRUE,IF($T$1=FALSE,E4*HOME!$F$21,E4*HOME!$F$21/(1+HOME!$H$21)),IF($T$1=FALSE,E4*HOME!$F$20,E4*HOME!$F$20/(1+HOME!$H$20)))))</f>
        <v>0</v>
      </c>
      <c r="CC4" s="310">
        <f>IF($T4=TRUE,0,IF(F$2&lt;DATE(2019,10,1),IF($T$1=FALSE,F4*HOME!$F$18,F4*HOME!$F$18/(1+HOME!$H$18)),IF($AO4=TRUE,IF($T$1=FALSE,F4*HOME!$F$21,F4*HOME!$F$21/(1+HOME!$H$21)),IF($T$1=FALSE,F4*HOME!$F$20,F4*HOME!$F$20/(1+HOME!$H$20)))))</f>
        <v>0</v>
      </c>
      <c r="CD4" s="310">
        <f>IF($T4=TRUE,0,IF(G$2&lt;DATE(2019,10,1),IF($T$1=FALSE,G4*HOME!$F$18,G4*HOME!$F$18/(1+HOME!$H$18)),IF($AO4=TRUE,IF($T$1=FALSE,G4*HOME!$F$21,G4*HOME!$F$21/(1+HOME!$H$21)),IF($T$1=FALSE,G4*HOME!$F$20,G4*HOME!$F$20/(1+HOME!$H$20)))))</f>
        <v>0</v>
      </c>
      <c r="CE4" s="310">
        <f>IF($T4=TRUE,0,IF(H$2&lt;DATE(2019,10,1),IF($T$1=FALSE,H4*HOME!$F$18,H4*HOME!$F$18/(1+HOME!$H$18)),IF($AO4=TRUE,IF($T$1=FALSE,H4*HOME!$F$21,H4*HOME!$F$21/(1+HOME!$H$21)),IF($T$1=FALSE,H4*HOME!$F$20,H4*HOME!$F$20/(1+HOME!$H$20)))))</f>
        <v>0</v>
      </c>
      <c r="CF4" s="310">
        <f>IF($T4=TRUE,0,IF(I$2&lt;DATE(2019,10,1),IF($T$1=FALSE,I4*HOME!$F$18,I4*HOME!$F$18/(1+HOME!$H$18)),IF($AO4=TRUE,IF($T$1=FALSE,I4*HOME!$F$21,I4*HOME!$F$21/(1+HOME!$H$21)),IF($T$1=FALSE,I4*HOME!$F$20,I4*HOME!$F$20/(1+HOME!$H$20)))))</f>
        <v>0</v>
      </c>
      <c r="CG4" s="310">
        <f>IF($T4=TRUE,0,IF(J$2&lt;DATE(2019,10,1),IF($T$1=FALSE,J4*HOME!$F$18,J4*HOME!$F$18/(1+HOME!$H$18)),IF($AO4=TRUE,IF($T$1=FALSE,J4*HOME!$F$21,J4*HOME!$F$21/(1+HOME!$H$21)),IF($T$1=FALSE,J4*HOME!$F$20,J4*HOME!$F$20/(1+HOME!$H$20)))))</f>
        <v>0</v>
      </c>
      <c r="CH4" s="310">
        <f>IF($T4=TRUE,0,IF(K$2&lt;DATE(2019,10,1),IF($T$1=FALSE,K4*HOME!$F$18,K4*HOME!$F$18/(1+HOME!$H$18)),IF($AO4=TRUE,IF($T$1=FALSE,K4*HOME!$F$21,K4*HOME!$F$21/(1+HOME!$H$21)),IF($T$1=FALSE,K4*HOME!$F$20,K4*HOME!$F$20/(1+HOME!$H$20)))))</f>
        <v>0</v>
      </c>
      <c r="CI4" s="310">
        <f>IF($T4=TRUE,0,IF(L$2&lt;DATE(2019,10,1),IF($T$1=FALSE,L4*HOME!$F$18,L4*HOME!$F$18/(1+HOME!$H$18)),IF($AO4=TRUE,IF($T$1=FALSE,L4*HOME!$F$21,L4*HOME!$F$21/(1+HOME!$H$21)),IF($T$1=FALSE,L4*HOME!$F$20,L4*HOME!$F$20/(1+HOME!$H$20)))))</f>
        <v>0</v>
      </c>
      <c r="CJ4" s="310">
        <f>IF($T4=TRUE,0,IF(M$2&lt;DATE(2019,10,1),IF($T$1=FALSE,M4*HOME!$F$18,M4*HOME!$F$18/(1+HOME!$H$18)),IF($AO4=TRUE,IF($T$1=FALSE,M4*HOME!$F$21,M4*HOME!$F$21/(1+HOME!$H$21)),IF($T$1=FALSE,M4*HOME!$F$20,M4*HOME!$F$20/(1+HOME!$H$20)))))</f>
        <v>0</v>
      </c>
      <c r="CK4" s="310">
        <f>IF($T4=TRUE,0,IF(N$2&lt;DATE(2019,10,1),IF($T$1=FALSE,N4*HOME!$F$18,N4*HOME!$F$18/(1+HOME!$H$18)),IF($AO4=TRUE,IF($T$1=FALSE,N4*HOME!$F$21,N4*HOME!$F$21/(1+HOME!$H$21)),IF($T$1=FALSE,N4*HOME!$F$20,N4*HOME!$F$20/(1+HOME!$H$20)))))</f>
        <v>0</v>
      </c>
      <c r="CL4" s="310">
        <f>IF($T4=TRUE,0,IF(O$2&lt;DATE(2019,10,1),IF($T$1=FALSE,O4*HOME!$F$18,O4*HOME!$F$18/(1+HOME!$H$18)),IF($AO4=TRUE,IF($T$1=FALSE,O4*HOME!$F$21,O4*HOME!$F$21/(1+HOME!$H$21)),IF($T$1=FALSE,O4*HOME!$F$20,O4*HOME!$F$20/(1+HOME!$H$20)))))</f>
        <v>0</v>
      </c>
      <c r="CM4" s="310">
        <f>IF($T4=TRUE,0,IF(P$2&lt;DATE(2019,10,1),IF($T$1=FALSE,P4*HOME!$F$18,P4*HOME!$F$18/(1+HOME!$H$18)),IF($AO4=TRUE,IF($T$1=FALSE,P4*HOME!$F$21,P4*HOME!$F$21/(1+HOME!$H$21)),IF($T$1=FALSE,P4*HOME!$F$20,P4*HOME!$F$20/(1+HOME!$H$20)))))</f>
        <v>0</v>
      </c>
      <c r="CN4" s="310">
        <f>SUM(CA4:CM4)</f>
        <v>0</v>
      </c>
    </row>
    <row r="5" spans="1:92" ht="18" customHeight="1">
      <c r="A5" s="335"/>
      <c r="B5" s="336">
        <v>5</v>
      </c>
      <c r="C5" s="1810"/>
      <c r="D5" s="131"/>
      <c r="E5" s="131"/>
      <c r="F5" s="131"/>
      <c r="G5" s="131"/>
      <c r="H5" s="131"/>
      <c r="I5" s="131"/>
      <c r="J5" s="131"/>
      <c r="K5" s="131"/>
      <c r="L5" s="131"/>
      <c r="M5" s="131"/>
      <c r="N5" s="131"/>
      <c r="O5" s="131"/>
      <c r="P5" s="131"/>
      <c r="Q5" s="90">
        <f t="shared" si="2"/>
        <v>0</v>
      </c>
      <c r="R5" s="343"/>
      <c r="S5" s="344">
        <f>予実管理!Q5</f>
        <v>0</v>
      </c>
      <c r="T5" s="341" t="b">
        <v>0</v>
      </c>
      <c r="U5" s="79">
        <f>IF($AO5=TRUE,IF($T$1=FALSE,D5*HOME!$H$21,D5*HOME!$H$21/(1+HOME!$H$21)),IF(D$2&lt;DATE(2019,10,1),IF($T$1=FALSE,IF($T5=FALSE,D5*HOME!$H$18,0),IF($T5=FALSE,D5*HOME!$H$18/(1+HOME!$H$18),0)),IF($T$1=FALSE,IF($T5=FALSE,D5*HOME!$H$20,0),IF($T5=FALSE,D5*HOME!$H$20/(1+HOME!$H$20),0))))</f>
        <v>0</v>
      </c>
      <c r="V5" s="79">
        <f>IF($AO5=TRUE,IF($T$1=FALSE,E5*HOME!$H$21,E5*HOME!$H$21/(1+HOME!$H$21)),IF(E$2&lt;DATE(2019,10,1),IF($T$1=FALSE,IF($T5=FALSE,E5*HOME!$H$18,0),IF($T5=FALSE,E5*HOME!$H$18/(1+HOME!$H$18),0)),IF($T$1=FALSE,IF($T5=FALSE,E5*HOME!$H$20,0),IF($T5=FALSE,E5*HOME!$H$20/(1+HOME!$H$20),0))))</f>
        <v>0</v>
      </c>
      <c r="W5" s="79">
        <f>IF($AO5=TRUE,IF($T$1=FALSE,F5*HOME!$H$21,F5*HOME!$H$21/(1+HOME!$H$21)),IF(F$2&lt;DATE(2019,10,1),IF($T$1=FALSE,IF($T5=FALSE,F5*HOME!$H$18,0),IF($T5=FALSE,F5*HOME!$H$18/(1+HOME!$H$18),0)),IF($T$1=FALSE,IF($T5=FALSE,F5*HOME!$H$20,0),IF($T5=FALSE,F5*HOME!$H$20/(1+HOME!$H$20),0))))</f>
        <v>0</v>
      </c>
      <c r="X5" s="79">
        <f>IF($AO5=TRUE,IF($T$1=FALSE,G5*HOME!$H$21,G5*HOME!$H$21/(1+HOME!$H$21)),IF(G$2&lt;DATE(2019,10,1),IF($T$1=FALSE,IF($T5=FALSE,G5*HOME!$H$18,0),IF($T5=FALSE,G5*HOME!$H$18/(1+HOME!$H$18),0)),IF($T$1=FALSE,IF($T5=FALSE,G5*HOME!$H$20,0),IF($T5=FALSE,G5*HOME!$H$20/(1+HOME!$H$20),0))))</f>
        <v>0</v>
      </c>
      <c r="Y5" s="79">
        <f>IF($AO5=TRUE,IF($T$1=FALSE,H5*HOME!$H$21,H5*HOME!$H$21/(1+HOME!$H$21)),IF(H$2&lt;DATE(2019,10,1),IF($T$1=FALSE,IF($T5=FALSE,H5*HOME!$H$18,0),IF($T5=FALSE,H5*HOME!$H$18/(1+HOME!$H$18),0)),IF($T$1=FALSE,IF($T5=FALSE,H5*HOME!$H$20,0),IF($T5=FALSE,H5*HOME!$H$20/(1+HOME!$H$20),0))))</f>
        <v>0</v>
      </c>
      <c r="Z5" s="79">
        <f>IF($AO5=TRUE,IF($T$1=FALSE,I5*HOME!$H$21,I5*HOME!$H$21/(1+HOME!$H$21)),IF(I$2&lt;DATE(2019,10,1),IF($T$1=FALSE,IF($T5=FALSE,I5*HOME!$H$18,0),IF($T5=FALSE,I5*HOME!$H$18/(1+HOME!$H$18),0)),IF($T$1=FALSE,IF($T5=FALSE,I5*HOME!$H$20,0),IF($T5=FALSE,I5*HOME!$H$20/(1+HOME!$H$20),0))))</f>
        <v>0</v>
      </c>
      <c r="AA5" s="79">
        <f>IF($AO5=TRUE,IF($T$1=FALSE,J5*HOME!$H$21,J5*HOME!$H$21/(1+HOME!$H$21)),IF(J$2&lt;DATE(2019,10,1),IF($T$1=FALSE,IF($T5=FALSE,J5*HOME!$H$18,0),IF($T5=FALSE,J5*HOME!$H$18/(1+HOME!$H$18),0)),IF($T$1=FALSE,IF($T5=FALSE,J5*HOME!$H$20,0),IF($T5=FALSE,J5*HOME!$H$20/(1+HOME!$H$20),0))))</f>
        <v>0</v>
      </c>
      <c r="AB5" s="79">
        <f>IF($AO5=TRUE,IF($T$1=FALSE,K5*HOME!$H$21,K5*HOME!$H$21/(1+HOME!$H$21)),IF(K$2&lt;DATE(2019,10,1),IF($T$1=FALSE,IF($T5=FALSE,K5*HOME!$H$18,0),IF($T5=FALSE,K5*HOME!$H$18/(1+HOME!$H$18),0)),IF($T$1=FALSE,IF($T5=FALSE,K5*HOME!$H$20,0),IF($T5=FALSE,K5*HOME!$H$20/(1+HOME!$H$20),0))))</f>
        <v>0</v>
      </c>
      <c r="AC5" s="79">
        <f>IF($AO5=TRUE,IF($T$1=FALSE,L5*HOME!$H$21,L5*HOME!$H$21/(1+HOME!$H$21)),IF(L$2&lt;DATE(2019,10,1),IF($T$1=FALSE,IF($T5=FALSE,L5*HOME!$H$18,0),IF($T5=FALSE,L5*HOME!$H$18/(1+HOME!$H$18),0)),IF($T$1=FALSE,IF($T5=FALSE,L5*HOME!$H$20,0),IF($T5=FALSE,L5*HOME!$H$20/(1+HOME!$H$20),0))))</f>
        <v>0</v>
      </c>
      <c r="AD5" s="79">
        <f>IF($AO5=TRUE,IF($T$1=FALSE,M5*HOME!$H$21,M5*HOME!$H$21/(1+HOME!$H$21)),IF(M$2&lt;DATE(2019,10,1),IF($T$1=FALSE,IF($T5=FALSE,M5*HOME!$H$18,0),IF($T5=FALSE,M5*HOME!$H$18/(1+HOME!$H$18),0)),IF($T$1=FALSE,IF($T5=FALSE,M5*HOME!$H$20,0),IF($T5=FALSE,M5*HOME!$H$20/(1+HOME!$H$20),0))))</f>
        <v>0</v>
      </c>
      <c r="AE5" s="79">
        <f>IF($AO5=TRUE,IF($T$1=FALSE,N5*HOME!$H$21,N5*HOME!$H$21/(1+HOME!$H$21)),IF(N$2&lt;DATE(2019,10,1),IF($T$1=FALSE,IF($T5=FALSE,N5*HOME!$H$18,0),IF($T5=FALSE,N5*HOME!$H$18/(1+HOME!$H$18),0)),IF($T$1=FALSE,IF($T5=FALSE,N5*HOME!$H$20,0),IF($T5=FALSE,N5*HOME!$H$20/(1+HOME!$H$20),0))))</f>
        <v>0</v>
      </c>
      <c r="AF5" s="79">
        <f>IF($AO5=TRUE,IF($T$1=FALSE,O5*HOME!$H$21,O5*HOME!$H$21/(1+HOME!$H$21)),IF(O$2&lt;DATE(2019,10,1),IF($T$1=FALSE,IF($T5=FALSE,O5*HOME!$H$18,0),IF($T5=FALSE,O5*HOME!$H$18/(1+HOME!$H$18),0)),IF($T$1=FALSE,IF($T5=FALSE,O5*HOME!$H$20,0),IF($T5=FALSE,O5*HOME!$H$20/(1+HOME!$H$20),0))))</f>
        <v>0</v>
      </c>
      <c r="AG5" s="79">
        <f>IF($AO5=TRUE,IF($T$1=FALSE,P5*HOME!$H$21,P5*HOME!$H$21/(1+HOME!$H$21)),IF(P$2&lt;DATE(2019,10,1),IF($T$1=FALSE,IF($T5=FALSE,P5*HOME!$H$18,0),IF($T5=FALSE,P5*HOME!$H$18/(1+HOME!$H$18),0)),IF($T$1=FALSE,IF($T5=FALSE,P5*HOME!$H$20,0),IF($T5=FALSE,P5*HOME!$H$20/(1+HOME!$H$20),0))))</f>
        <v>0</v>
      </c>
      <c r="AH5" s="79">
        <f>SUM(U5:AG5)</f>
        <v>0</v>
      </c>
      <c r="AI5" s="79">
        <f t="shared" si="3"/>
        <v>0</v>
      </c>
      <c r="AJ5" s="86"/>
      <c r="AK5" s="79"/>
      <c r="AL5" s="79"/>
      <c r="AM5" s="79"/>
      <c r="AN5" s="86"/>
      <c r="AO5" s="342" t="b">
        <v>0</v>
      </c>
      <c r="AP5" s="79"/>
      <c r="AQ5" s="79"/>
      <c r="AR5" s="79"/>
      <c r="CA5" s="310">
        <f>IF($T5=TRUE,0,IF(D$2&lt;DATE(2019,10,1),IF($T$1=FALSE,D5*HOME!$F$18,D5*HOME!$F$18/(1+HOME!$H$18)),IF($AO5=TRUE,IF($T$1=FALSE,D5*HOME!$F$21,D5*HOME!$F$21/(1+HOME!$H$21)),IF($T$1=FALSE,D5*HOME!$F$20,D5*HOME!$F$20/(1+HOME!$H$20)))))</f>
        <v>0</v>
      </c>
      <c r="CB5" s="310">
        <f>IF($T5=TRUE,0,IF(E$2&lt;DATE(2019,10,1),IF($T$1=FALSE,E5*HOME!$F$18,E5*HOME!$F$18/(1+HOME!$H$18)),IF($AO5=TRUE,IF($T$1=FALSE,E5*HOME!$F$21,E5*HOME!$F$21/(1+HOME!$H$21)),IF($T$1=FALSE,E5*HOME!$F$20,E5*HOME!$F$20/(1+HOME!$H$20)))))</f>
        <v>0</v>
      </c>
      <c r="CC5" s="310">
        <f>IF($T5=TRUE,0,IF(F$2&lt;DATE(2019,10,1),IF($T$1=FALSE,F5*HOME!$F$18,F5*HOME!$F$18/(1+HOME!$H$18)),IF($AO5=TRUE,IF($T$1=FALSE,F5*HOME!$F$21,F5*HOME!$F$21/(1+HOME!$H$21)),IF($T$1=FALSE,F5*HOME!$F$20,F5*HOME!$F$20/(1+HOME!$H$20)))))</f>
        <v>0</v>
      </c>
      <c r="CD5" s="310">
        <f>IF($T5=TRUE,0,IF(G$2&lt;DATE(2019,10,1),IF($T$1=FALSE,G5*HOME!$F$18,G5*HOME!$F$18/(1+HOME!$H$18)),IF($AO5=TRUE,IF($T$1=FALSE,G5*HOME!$F$21,G5*HOME!$F$21/(1+HOME!$H$21)),IF($T$1=FALSE,G5*HOME!$F$20,G5*HOME!$F$20/(1+HOME!$H$20)))))</f>
        <v>0</v>
      </c>
      <c r="CE5" s="310">
        <f>IF($T5=TRUE,0,IF(H$2&lt;DATE(2019,10,1),IF($T$1=FALSE,H5*HOME!$F$18,H5*HOME!$F$18/(1+HOME!$H$18)),IF($AO5=TRUE,IF($T$1=FALSE,H5*HOME!$F$21,H5*HOME!$F$21/(1+HOME!$H$21)),IF($T$1=FALSE,H5*HOME!$F$20,H5*HOME!$F$20/(1+HOME!$H$20)))))</f>
        <v>0</v>
      </c>
      <c r="CF5" s="310">
        <f>IF($T5=TRUE,0,IF(I$2&lt;DATE(2019,10,1),IF($T$1=FALSE,I5*HOME!$F$18,I5*HOME!$F$18/(1+HOME!$H$18)),IF($AO5=TRUE,IF($T$1=FALSE,I5*HOME!$F$21,I5*HOME!$F$21/(1+HOME!$H$21)),IF($T$1=FALSE,I5*HOME!$F$20,I5*HOME!$F$20/(1+HOME!$H$20)))))</f>
        <v>0</v>
      </c>
      <c r="CG5" s="310">
        <f>IF($T5=TRUE,0,IF(J$2&lt;DATE(2019,10,1),IF($T$1=FALSE,J5*HOME!$F$18,J5*HOME!$F$18/(1+HOME!$H$18)),IF($AO5=TRUE,IF($T$1=FALSE,J5*HOME!$F$21,J5*HOME!$F$21/(1+HOME!$H$21)),IF($T$1=FALSE,J5*HOME!$F$20,J5*HOME!$F$20/(1+HOME!$H$20)))))</f>
        <v>0</v>
      </c>
      <c r="CH5" s="310">
        <f>IF($T5=TRUE,0,IF(K$2&lt;DATE(2019,10,1),IF($T$1=FALSE,K5*HOME!$F$18,K5*HOME!$F$18/(1+HOME!$H$18)),IF($AO5=TRUE,IF($T$1=FALSE,K5*HOME!$F$21,K5*HOME!$F$21/(1+HOME!$H$21)),IF($T$1=FALSE,K5*HOME!$F$20,K5*HOME!$F$20/(1+HOME!$H$20)))))</f>
        <v>0</v>
      </c>
      <c r="CI5" s="310">
        <f>IF($T5=TRUE,0,IF(L$2&lt;DATE(2019,10,1),IF($T$1=FALSE,L5*HOME!$F$18,L5*HOME!$F$18/(1+HOME!$H$18)),IF($AO5=TRUE,IF($T$1=FALSE,L5*HOME!$F$21,L5*HOME!$F$21/(1+HOME!$H$21)),IF($T$1=FALSE,L5*HOME!$F$20,L5*HOME!$F$20/(1+HOME!$H$20)))))</f>
        <v>0</v>
      </c>
      <c r="CJ5" s="310">
        <f>IF($T5=TRUE,0,IF(M$2&lt;DATE(2019,10,1),IF($T$1=FALSE,M5*HOME!$F$18,M5*HOME!$F$18/(1+HOME!$H$18)),IF($AO5=TRUE,IF($T$1=FALSE,M5*HOME!$F$21,M5*HOME!$F$21/(1+HOME!$H$21)),IF($T$1=FALSE,M5*HOME!$F$20,M5*HOME!$F$20/(1+HOME!$H$20)))))</f>
        <v>0</v>
      </c>
      <c r="CK5" s="310">
        <f>IF($T5=TRUE,0,IF(N$2&lt;DATE(2019,10,1),IF($T$1=FALSE,N5*HOME!$F$18,N5*HOME!$F$18/(1+HOME!$H$18)),IF($AO5=TRUE,IF($T$1=FALSE,N5*HOME!$F$21,N5*HOME!$F$21/(1+HOME!$H$21)),IF($T$1=FALSE,N5*HOME!$F$20,N5*HOME!$F$20/(1+HOME!$H$20)))))</f>
        <v>0</v>
      </c>
      <c r="CL5" s="310">
        <f>IF($T5=TRUE,0,IF(O$2&lt;DATE(2019,10,1),IF($T$1=FALSE,O5*HOME!$F$18,O5*HOME!$F$18/(1+HOME!$H$18)),IF($AO5=TRUE,IF($T$1=FALSE,O5*HOME!$F$21,O5*HOME!$F$21/(1+HOME!$H$21)),IF($T$1=FALSE,O5*HOME!$F$20,O5*HOME!$F$20/(1+HOME!$H$20)))))</f>
        <v>0</v>
      </c>
      <c r="CM5" s="310">
        <f>IF($T5=TRUE,0,IF(P$2&lt;DATE(2019,10,1),IF($T$1=FALSE,P5*HOME!$F$18,P5*HOME!$F$18/(1+HOME!$H$18)),IF($AO5=TRUE,IF($T$1=FALSE,P5*HOME!$F$21,P5*HOME!$F$21/(1+HOME!$H$21)),IF($T$1=FALSE,P5*HOME!$F$20,P5*HOME!$F$20/(1+HOME!$H$20)))))</f>
        <v>0</v>
      </c>
      <c r="CN5" s="310">
        <f t="shared" ref="CN5:CN13" si="4">SUM(CA5:CM5)</f>
        <v>0</v>
      </c>
    </row>
    <row r="6" spans="1:92" ht="18" customHeight="1">
      <c r="A6" s="335"/>
      <c r="B6" s="336">
        <v>6</v>
      </c>
      <c r="C6" s="1810"/>
      <c r="D6" s="131"/>
      <c r="E6" s="131"/>
      <c r="F6" s="131"/>
      <c r="G6" s="131"/>
      <c r="H6" s="131"/>
      <c r="I6" s="131"/>
      <c r="J6" s="131"/>
      <c r="K6" s="131"/>
      <c r="L6" s="131"/>
      <c r="M6" s="131"/>
      <c r="N6" s="131"/>
      <c r="O6" s="131"/>
      <c r="P6" s="131"/>
      <c r="Q6" s="90">
        <f t="shared" si="2"/>
        <v>0</v>
      </c>
      <c r="R6" s="343"/>
      <c r="S6" s="344">
        <f>予実管理!Q6</f>
        <v>0</v>
      </c>
      <c r="T6" s="341" t="b">
        <v>0</v>
      </c>
      <c r="U6" s="79">
        <f>IF($AO6=TRUE,IF($T$1=FALSE,D6*HOME!$H$21,D6*HOME!$H$21/(1+HOME!$H$21)),IF(D$2&lt;DATE(2019,10,1),IF($T$1=FALSE,IF($T6=FALSE,D6*HOME!$H$18,0),IF($T6=FALSE,D6*HOME!$H$18/(1+HOME!$H$18),0)),IF($T$1=FALSE,IF($T6=FALSE,D6*HOME!$H$20,0),IF($T6=FALSE,D6*HOME!$H$20/(1+HOME!$H$20),0))))</f>
        <v>0</v>
      </c>
      <c r="V6" s="79">
        <f>IF($AO6=TRUE,IF($T$1=FALSE,E6*HOME!$H$21,E6*HOME!$H$21/(1+HOME!$H$21)),IF(E$2&lt;DATE(2019,10,1),IF($T$1=FALSE,IF($T6=FALSE,E6*HOME!$H$18,0),IF($T6=FALSE,E6*HOME!$H$18/(1+HOME!$H$18),0)),IF($T$1=FALSE,IF($T6=FALSE,E6*HOME!$H$20,0),IF($T6=FALSE,E6*HOME!$H$20/(1+HOME!$H$20),0))))</f>
        <v>0</v>
      </c>
      <c r="W6" s="79">
        <f>IF($AO6=TRUE,IF($T$1=FALSE,F6*HOME!$H$21,F6*HOME!$H$21/(1+HOME!$H$21)),IF(F$2&lt;DATE(2019,10,1),IF($T$1=FALSE,IF($T6=FALSE,F6*HOME!$H$18,0),IF($T6=FALSE,F6*HOME!$H$18/(1+HOME!$H$18),0)),IF($T$1=FALSE,IF($T6=FALSE,F6*HOME!$H$20,0),IF($T6=FALSE,F6*HOME!$H$20/(1+HOME!$H$20),0))))</f>
        <v>0</v>
      </c>
      <c r="X6" s="79">
        <f>IF($AO6=TRUE,IF($T$1=FALSE,G6*HOME!$H$21,G6*HOME!$H$21/(1+HOME!$H$21)),IF(G$2&lt;DATE(2019,10,1),IF($T$1=FALSE,IF($T6=FALSE,G6*HOME!$H$18,0),IF($T6=FALSE,G6*HOME!$H$18/(1+HOME!$H$18),0)),IF($T$1=FALSE,IF($T6=FALSE,G6*HOME!$H$20,0),IF($T6=FALSE,G6*HOME!$H$20/(1+HOME!$H$20),0))))</f>
        <v>0</v>
      </c>
      <c r="Y6" s="79">
        <f>IF($AO6=TRUE,IF($T$1=FALSE,H6*HOME!$H$21,H6*HOME!$H$21/(1+HOME!$H$21)),IF(H$2&lt;DATE(2019,10,1),IF($T$1=FALSE,IF($T6=FALSE,H6*HOME!$H$18,0),IF($T6=FALSE,H6*HOME!$H$18/(1+HOME!$H$18),0)),IF($T$1=FALSE,IF($T6=FALSE,H6*HOME!$H$20,0),IF($T6=FALSE,H6*HOME!$H$20/(1+HOME!$H$20),0))))</f>
        <v>0</v>
      </c>
      <c r="Z6" s="79">
        <f>IF($AO6=TRUE,IF($T$1=FALSE,I6*HOME!$H$21,I6*HOME!$H$21/(1+HOME!$H$21)),IF(I$2&lt;DATE(2019,10,1),IF($T$1=FALSE,IF($T6=FALSE,I6*HOME!$H$18,0),IF($T6=FALSE,I6*HOME!$H$18/(1+HOME!$H$18),0)),IF($T$1=FALSE,IF($T6=FALSE,I6*HOME!$H$20,0),IF($T6=FALSE,I6*HOME!$H$20/(1+HOME!$H$20),0))))</f>
        <v>0</v>
      </c>
      <c r="AA6" s="79">
        <f>IF($AO6=TRUE,IF($T$1=FALSE,J6*HOME!$H$21,J6*HOME!$H$21/(1+HOME!$H$21)),IF(J$2&lt;DATE(2019,10,1),IF($T$1=FALSE,IF($T6=FALSE,J6*HOME!$H$18,0),IF($T6=FALSE,J6*HOME!$H$18/(1+HOME!$H$18),0)),IF($T$1=FALSE,IF($T6=FALSE,J6*HOME!$H$20,0),IF($T6=FALSE,J6*HOME!$H$20/(1+HOME!$H$20),0))))</f>
        <v>0</v>
      </c>
      <c r="AB6" s="79">
        <f>IF($AO6=TRUE,IF($T$1=FALSE,K6*HOME!$H$21,K6*HOME!$H$21/(1+HOME!$H$21)),IF(K$2&lt;DATE(2019,10,1),IF($T$1=FALSE,IF($T6=FALSE,K6*HOME!$H$18,0),IF($T6=FALSE,K6*HOME!$H$18/(1+HOME!$H$18),0)),IF($T$1=FALSE,IF($T6=FALSE,K6*HOME!$H$20,0),IF($T6=FALSE,K6*HOME!$H$20/(1+HOME!$H$20),0))))</f>
        <v>0</v>
      </c>
      <c r="AC6" s="79">
        <f>IF($AO6=TRUE,IF($T$1=FALSE,L6*HOME!$H$21,L6*HOME!$H$21/(1+HOME!$H$21)),IF(L$2&lt;DATE(2019,10,1),IF($T$1=FALSE,IF($T6=FALSE,L6*HOME!$H$18,0),IF($T6=FALSE,L6*HOME!$H$18/(1+HOME!$H$18),0)),IF($T$1=FALSE,IF($T6=FALSE,L6*HOME!$H$20,0),IF($T6=FALSE,L6*HOME!$H$20/(1+HOME!$H$20),0))))</f>
        <v>0</v>
      </c>
      <c r="AD6" s="79">
        <f>IF($AO6=TRUE,IF($T$1=FALSE,M6*HOME!$H$21,M6*HOME!$H$21/(1+HOME!$H$21)),IF(M$2&lt;DATE(2019,10,1),IF($T$1=FALSE,IF($T6=FALSE,M6*HOME!$H$18,0),IF($T6=FALSE,M6*HOME!$H$18/(1+HOME!$H$18),0)),IF($T$1=FALSE,IF($T6=FALSE,M6*HOME!$H$20,0),IF($T6=FALSE,M6*HOME!$H$20/(1+HOME!$H$20),0))))</f>
        <v>0</v>
      </c>
      <c r="AE6" s="79">
        <f>IF($AO6=TRUE,IF($T$1=FALSE,N6*HOME!$H$21,N6*HOME!$H$21/(1+HOME!$H$21)),IF(N$2&lt;DATE(2019,10,1),IF($T$1=FALSE,IF($T6=FALSE,N6*HOME!$H$18,0),IF($T6=FALSE,N6*HOME!$H$18/(1+HOME!$H$18),0)),IF($T$1=FALSE,IF($T6=FALSE,N6*HOME!$H$20,0),IF($T6=FALSE,N6*HOME!$H$20/(1+HOME!$H$20),0))))</f>
        <v>0</v>
      </c>
      <c r="AF6" s="79">
        <f>IF($AO6=TRUE,IF($T$1=FALSE,O6*HOME!$H$21,O6*HOME!$H$21/(1+HOME!$H$21)),IF(O$2&lt;DATE(2019,10,1),IF($T$1=FALSE,IF($T6=FALSE,O6*HOME!$H$18,0),IF($T6=FALSE,O6*HOME!$H$18/(1+HOME!$H$18),0)),IF($T$1=FALSE,IF($T6=FALSE,O6*HOME!$H$20,0),IF($T6=FALSE,O6*HOME!$H$20/(1+HOME!$H$20),0))))</f>
        <v>0</v>
      </c>
      <c r="AG6" s="79">
        <f>IF($AO6=TRUE,IF($T$1=FALSE,P6*HOME!$H$21,P6*HOME!$H$21/(1+HOME!$H$21)),IF(P$2&lt;DATE(2019,10,1),IF($T$1=FALSE,IF($T6=FALSE,P6*HOME!$H$18,0),IF($T6=FALSE,P6*HOME!$H$18/(1+HOME!$H$18),0)),IF($T$1=FALSE,IF($T6=FALSE,P6*HOME!$H$20,0),IF($T6=FALSE,P6*HOME!$H$20/(1+HOME!$H$20),0))))</f>
        <v>0</v>
      </c>
      <c r="AH6" s="79">
        <f t="shared" ref="AH6:AH13" si="5">SUM(U6:AG6)</f>
        <v>0</v>
      </c>
      <c r="AI6" s="79">
        <f t="shared" si="3"/>
        <v>0</v>
      </c>
      <c r="AJ6" s="86"/>
      <c r="AK6" s="79"/>
      <c r="AL6" s="79"/>
      <c r="AM6" s="79"/>
      <c r="AN6" s="86"/>
      <c r="AO6" s="342" t="b">
        <v>0</v>
      </c>
      <c r="AP6" s="79"/>
      <c r="AQ6" s="79"/>
      <c r="AR6" s="79"/>
      <c r="CA6" s="310">
        <f>IF($T6=TRUE,0,IF(D$2&lt;DATE(2019,10,1),IF($T$1=FALSE,D6*HOME!$F$18,D6*HOME!$F$18/(1+HOME!$H$18)),IF($AO6=TRUE,IF($T$1=FALSE,D6*HOME!$F$21,D6*HOME!$F$21/(1+HOME!$H$21)),IF($T$1=FALSE,D6*HOME!$F$20,D6*HOME!$F$20/(1+HOME!$H$20)))))</f>
        <v>0</v>
      </c>
      <c r="CB6" s="310">
        <f>IF($T6=TRUE,0,IF(E$2&lt;DATE(2019,10,1),IF($T$1=FALSE,E6*HOME!$F$18,E6*HOME!$F$18/(1+HOME!$H$18)),IF($AO6=TRUE,IF($T$1=FALSE,E6*HOME!$F$21,E6*HOME!$F$21/(1+HOME!$H$21)),IF($T$1=FALSE,E6*HOME!$F$20,E6*HOME!$F$20/(1+HOME!$H$20)))))</f>
        <v>0</v>
      </c>
      <c r="CC6" s="310">
        <f>IF($T6=TRUE,0,IF(F$2&lt;DATE(2019,10,1),IF($T$1=FALSE,F6*HOME!$F$18,F6*HOME!$F$18/(1+HOME!$H$18)),IF($AO6=TRUE,IF($T$1=FALSE,F6*HOME!$F$21,F6*HOME!$F$21/(1+HOME!$H$21)),IF($T$1=FALSE,F6*HOME!$F$20,F6*HOME!$F$20/(1+HOME!$H$20)))))</f>
        <v>0</v>
      </c>
      <c r="CD6" s="310">
        <f>IF($T6=TRUE,0,IF(G$2&lt;DATE(2019,10,1),IF($T$1=FALSE,G6*HOME!$F$18,G6*HOME!$F$18/(1+HOME!$H$18)),IF($AO6=TRUE,IF($T$1=FALSE,G6*HOME!$F$21,G6*HOME!$F$21/(1+HOME!$H$21)),IF($T$1=FALSE,G6*HOME!$F$20,G6*HOME!$F$20/(1+HOME!$H$20)))))</f>
        <v>0</v>
      </c>
      <c r="CE6" s="310">
        <f>IF($T6=TRUE,0,IF(H$2&lt;DATE(2019,10,1),IF($T$1=FALSE,H6*HOME!$F$18,H6*HOME!$F$18/(1+HOME!$H$18)),IF($AO6=TRUE,IF($T$1=FALSE,H6*HOME!$F$21,H6*HOME!$F$21/(1+HOME!$H$21)),IF($T$1=FALSE,H6*HOME!$F$20,H6*HOME!$F$20/(1+HOME!$H$20)))))</f>
        <v>0</v>
      </c>
      <c r="CF6" s="310">
        <f>IF($T6=TRUE,0,IF(I$2&lt;DATE(2019,10,1),IF($T$1=FALSE,I6*HOME!$F$18,I6*HOME!$F$18/(1+HOME!$H$18)),IF($AO6=TRUE,IF($T$1=FALSE,I6*HOME!$F$21,I6*HOME!$F$21/(1+HOME!$H$21)),IF($T$1=FALSE,I6*HOME!$F$20,I6*HOME!$F$20/(1+HOME!$H$20)))))</f>
        <v>0</v>
      </c>
      <c r="CG6" s="310">
        <f>IF($T6=TRUE,0,IF(J$2&lt;DATE(2019,10,1),IF($T$1=FALSE,J6*HOME!$F$18,J6*HOME!$F$18/(1+HOME!$H$18)),IF($AO6=TRUE,IF($T$1=FALSE,J6*HOME!$F$21,J6*HOME!$F$21/(1+HOME!$H$21)),IF($T$1=FALSE,J6*HOME!$F$20,J6*HOME!$F$20/(1+HOME!$H$20)))))</f>
        <v>0</v>
      </c>
      <c r="CH6" s="310">
        <f>IF($T6=TRUE,0,IF(K$2&lt;DATE(2019,10,1),IF($T$1=FALSE,K6*HOME!$F$18,K6*HOME!$F$18/(1+HOME!$H$18)),IF($AO6=TRUE,IF($T$1=FALSE,K6*HOME!$F$21,K6*HOME!$F$21/(1+HOME!$H$21)),IF($T$1=FALSE,K6*HOME!$F$20,K6*HOME!$F$20/(1+HOME!$H$20)))))</f>
        <v>0</v>
      </c>
      <c r="CI6" s="310">
        <f>IF($T6=TRUE,0,IF(L$2&lt;DATE(2019,10,1),IF($T$1=FALSE,L6*HOME!$F$18,L6*HOME!$F$18/(1+HOME!$H$18)),IF($AO6=TRUE,IF($T$1=FALSE,L6*HOME!$F$21,L6*HOME!$F$21/(1+HOME!$H$21)),IF($T$1=FALSE,L6*HOME!$F$20,L6*HOME!$F$20/(1+HOME!$H$20)))))</f>
        <v>0</v>
      </c>
      <c r="CJ6" s="310">
        <f>IF($T6=TRUE,0,IF(M$2&lt;DATE(2019,10,1),IF($T$1=FALSE,M6*HOME!$F$18,M6*HOME!$F$18/(1+HOME!$H$18)),IF($AO6=TRUE,IF($T$1=FALSE,M6*HOME!$F$21,M6*HOME!$F$21/(1+HOME!$H$21)),IF($T$1=FALSE,M6*HOME!$F$20,M6*HOME!$F$20/(1+HOME!$H$20)))))</f>
        <v>0</v>
      </c>
      <c r="CK6" s="310">
        <f>IF($T6=TRUE,0,IF(N$2&lt;DATE(2019,10,1),IF($T$1=FALSE,N6*HOME!$F$18,N6*HOME!$F$18/(1+HOME!$H$18)),IF($AO6=TRUE,IF($T$1=FALSE,N6*HOME!$F$21,N6*HOME!$F$21/(1+HOME!$H$21)),IF($T$1=FALSE,N6*HOME!$F$20,N6*HOME!$F$20/(1+HOME!$H$20)))))</f>
        <v>0</v>
      </c>
      <c r="CL6" s="310">
        <f>IF($T6=TRUE,0,IF(O$2&lt;DATE(2019,10,1),IF($T$1=FALSE,O6*HOME!$F$18,O6*HOME!$F$18/(1+HOME!$H$18)),IF($AO6=TRUE,IF($T$1=FALSE,O6*HOME!$F$21,O6*HOME!$F$21/(1+HOME!$H$21)),IF($T$1=FALSE,O6*HOME!$F$20,O6*HOME!$F$20/(1+HOME!$H$20)))))</f>
        <v>0</v>
      </c>
      <c r="CM6" s="310">
        <f>IF($T6=TRUE,0,IF(P$2&lt;DATE(2019,10,1),IF($T$1=FALSE,P6*HOME!$F$18,P6*HOME!$F$18/(1+HOME!$H$18)),IF($AO6=TRUE,IF($T$1=FALSE,P6*HOME!$F$21,P6*HOME!$F$21/(1+HOME!$H$21)),IF($T$1=FALSE,P6*HOME!$F$20,P6*HOME!$F$20/(1+HOME!$H$20)))))</f>
        <v>0</v>
      </c>
      <c r="CN6" s="310">
        <f t="shared" si="4"/>
        <v>0</v>
      </c>
    </row>
    <row r="7" spans="1:92" ht="18" customHeight="1">
      <c r="A7" s="335"/>
      <c r="B7" s="336">
        <v>7</v>
      </c>
      <c r="C7" s="1810"/>
      <c r="D7" s="131"/>
      <c r="E7" s="131"/>
      <c r="F7" s="131"/>
      <c r="G7" s="131"/>
      <c r="H7" s="131"/>
      <c r="I7" s="131"/>
      <c r="J7" s="131"/>
      <c r="K7" s="131"/>
      <c r="L7" s="131"/>
      <c r="M7" s="131"/>
      <c r="N7" s="131"/>
      <c r="O7" s="131"/>
      <c r="P7" s="131"/>
      <c r="Q7" s="90">
        <f t="shared" si="2"/>
        <v>0</v>
      </c>
      <c r="R7" s="343"/>
      <c r="S7" s="344">
        <f>予実管理!Q7</f>
        <v>0</v>
      </c>
      <c r="T7" s="341" t="b">
        <v>0</v>
      </c>
      <c r="U7" s="79">
        <f>IF($AO7=TRUE,IF($T$1=FALSE,D7*HOME!$H$21,D7*HOME!$H$21/(1+HOME!$H$21)),IF(D$2&lt;DATE(2019,10,1),IF($T$1=FALSE,IF($T7=FALSE,D7*HOME!$H$18,0),IF($T7=FALSE,D7*HOME!$H$18/(1+HOME!$H$18),0)),IF($T$1=FALSE,IF($T7=FALSE,D7*HOME!$H$20,0),IF($T7=FALSE,D7*HOME!$H$20/(1+HOME!$H$20),0))))</f>
        <v>0</v>
      </c>
      <c r="V7" s="79">
        <f>IF($AO7=TRUE,IF($T$1=FALSE,E7*HOME!$H$21,E7*HOME!$H$21/(1+HOME!$H$21)),IF(E$2&lt;DATE(2019,10,1),IF($T$1=FALSE,IF($T7=FALSE,E7*HOME!$H$18,0),IF($T7=FALSE,E7*HOME!$H$18/(1+HOME!$H$18),0)),IF($T$1=FALSE,IF($T7=FALSE,E7*HOME!$H$20,0),IF($T7=FALSE,E7*HOME!$H$20/(1+HOME!$H$20),0))))</f>
        <v>0</v>
      </c>
      <c r="W7" s="79">
        <f>IF($AO7=TRUE,IF($T$1=FALSE,F7*HOME!$H$21,F7*HOME!$H$21/(1+HOME!$H$21)),IF(F$2&lt;DATE(2019,10,1),IF($T$1=FALSE,IF($T7=FALSE,F7*HOME!$H$18,0),IF($T7=FALSE,F7*HOME!$H$18/(1+HOME!$H$18),0)),IF($T$1=FALSE,IF($T7=FALSE,F7*HOME!$H$20,0),IF($T7=FALSE,F7*HOME!$H$20/(1+HOME!$H$20),0))))</f>
        <v>0</v>
      </c>
      <c r="X7" s="79">
        <f>IF($AO7=TRUE,IF($T$1=FALSE,G7*HOME!$H$21,G7*HOME!$H$21/(1+HOME!$H$21)),IF(G$2&lt;DATE(2019,10,1),IF($T$1=FALSE,IF($T7=FALSE,G7*HOME!$H$18,0),IF($T7=FALSE,G7*HOME!$H$18/(1+HOME!$H$18),0)),IF($T$1=FALSE,IF($T7=FALSE,G7*HOME!$H$20,0),IF($T7=FALSE,G7*HOME!$H$20/(1+HOME!$H$20),0))))</f>
        <v>0</v>
      </c>
      <c r="Y7" s="79">
        <f>IF($AO7=TRUE,IF($T$1=FALSE,H7*HOME!$H$21,H7*HOME!$H$21/(1+HOME!$H$21)),IF(H$2&lt;DATE(2019,10,1),IF($T$1=FALSE,IF($T7=FALSE,H7*HOME!$H$18,0),IF($T7=FALSE,H7*HOME!$H$18/(1+HOME!$H$18),0)),IF($T$1=FALSE,IF($T7=FALSE,H7*HOME!$H$20,0),IF($T7=FALSE,H7*HOME!$H$20/(1+HOME!$H$20),0))))</f>
        <v>0</v>
      </c>
      <c r="Z7" s="79">
        <f>IF($AO7=TRUE,IF($T$1=FALSE,I7*HOME!$H$21,I7*HOME!$H$21/(1+HOME!$H$21)),IF(I$2&lt;DATE(2019,10,1),IF($T$1=FALSE,IF($T7=FALSE,I7*HOME!$H$18,0),IF($T7=FALSE,I7*HOME!$H$18/(1+HOME!$H$18),0)),IF($T$1=FALSE,IF($T7=FALSE,I7*HOME!$H$20,0),IF($T7=FALSE,I7*HOME!$H$20/(1+HOME!$H$20),0))))</f>
        <v>0</v>
      </c>
      <c r="AA7" s="79">
        <f>IF($AO7=TRUE,IF($T$1=FALSE,J7*HOME!$H$21,J7*HOME!$H$21/(1+HOME!$H$21)),IF(J$2&lt;DATE(2019,10,1),IF($T$1=FALSE,IF($T7=FALSE,J7*HOME!$H$18,0),IF($T7=FALSE,J7*HOME!$H$18/(1+HOME!$H$18),0)),IF($T$1=FALSE,IF($T7=FALSE,J7*HOME!$H$20,0),IF($T7=FALSE,J7*HOME!$H$20/(1+HOME!$H$20),0))))</f>
        <v>0</v>
      </c>
      <c r="AB7" s="79">
        <f>IF($AO7=TRUE,IF($T$1=FALSE,K7*HOME!$H$21,K7*HOME!$H$21/(1+HOME!$H$21)),IF(K$2&lt;DATE(2019,10,1),IF($T$1=FALSE,IF($T7=FALSE,K7*HOME!$H$18,0),IF($T7=FALSE,K7*HOME!$H$18/(1+HOME!$H$18),0)),IF($T$1=FALSE,IF($T7=FALSE,K7*HOME!$H$20,0),IF($T7=FALSE,K7*HOME!$H$20/(1+HOME!$H$20),0))))</f>
        <v>0</v>
      </c>
      <c r="AC7" s="79">
        <f>IF($AO7=TRUE,IF($T$1=FALSE,L7*HOME!$H$21,L7*HOME!$H$21/(1+HOME!$H$21)),IF(L$2&lt;DATE(2019,10,1),IF($T$1=FALSE,IF($T7=FALSE,L7*HOME!$H$18,0),IF($T7=FALSE,L7*HOME!$H$18/(1+HOME!$H$18),0)),IF($T$1=FALSE,IF($T7=FALSE,L7*HOME!$H$20,0),IF($T7=FALSE,L7*HOME!$H$20/(1+HOME!$H$20),0))))</f>
        <v>0</v>
      </c>
      <c r="AD7" s="79">
        <f>IF($AO7=TRUE,IF($T$1=FALSE,M7*HOME!$H$21,M7*HOME!$H$21/(1+HOME!$H$21)),IF(M$2&lt;DATE(2019,10,1),IF($T$1=FALSE,IF($T7=FALSE,M7*HOME!$H$18,0),IF($T7=FALSE,M7*HOME!$H$18/(1+HOME!$H$18),0)),IF($T$1=FALSE,IF($T7=FALSE,M7*HOME!$H$20,0),IF($T7=FALSE,M7*HOME!$H$20/(1+HOME!$H$20),0))))</f>
        <v>0</v>
      </c>
      <c r="AE7" s="79">
        <f>IF($AO7=TRUE,IF($T$1=FALSE,N7*HOME!$H$21,N7*HOME!$H$21/(1+HOME!$H$21)),IF(N$2&lt;DATE(2019,10,1),IF($T$1=FALSE,IF($T7=FALSE,N7*HOME!$H$18,0),IF($T7=FALSE,N7*HOME!$H$18/(1+HOME!$H$18),0)),IF($T$1=FALSE,IF($T7=FALSE,N7*HOME!$H$20,0),IF($T7=FALSE,N7*HOME!$H$20/(1+HOME!$H$20),0))))</f>
        <v>0</v>
      </c>
      <c r="AF7" s="79">
        <f>IF($AO7=TRUE,IF($T$1=FALSE,O7*HOME!$H$21,O7*HOME!$H$21/(1+HOME!$H$21)),IF(O$2&lt;DATE(2019,10,1),IF($T$1=FALSE,IF($T7=FALSE,O7*HOME!$H$18,0),IF($T7=FALSE,O7*HOME!$H$18/(1+HOME!$H$18),0)),IF($T$1=FALSE,IF($T7=FALSE,O7*HOME!$H$20,0),IF($T7=FALSE,O7*HOME!$H$20/(1+HOME!$H$20),0))))</f>
        <v>0</v>
      </c>
      <c r="AG7" s="79">
        <f>IF($AO7=TRUE,IF($T$1=FALSE,P7*HOME!$H$21,P7*HOME!$H$21/(1+HOME!$H$21)),IF(P$2&lt;DATE(2019,10,1),IF($T$1=FALSE,IF($T7=FALSE,P7*HOME!$H$18,0),IF($T7=FALSE,P7*HOME!$H$18/(1+HOME!$H$18),0)),IF($T$1=FALSE,IF($T7=FALSE,P7*HOME!$H$20,0),IF($T7=FALSE,P7*HOME!$H$20/(1+HOME!$H$20),0))))</f>
        <v>0</v>
      </c>
      <c r="AH7" s="79">
        <f t="shared" si="5"/>
        <v>0</v>
      </c>
      <c r="AI7" s="79">
        <f t="shared" si="3"/>
        <v>0</v>
      </c>
      <c r="AJ7" s="86"/>
      <c r="AK7" s="79"/>
      <c r="AL7" s="79"/>
      <c r="AM7" s="79"/>
      <c r="AN7" s="86"/>
      <c r="AO7" s="342" t="b">
        <v>0</v>
      </c>
      <c r="AP7" s="79"/>
      <c r="AQ7" s="79"/>
      <c r="AR7" s="79"/>
      <c r="CA7" s="310">
        <f>IF($T7=TRUE,0,IF(D$2&lt;DATE(2019,10,1),IF($T$1=FALSE,D7*HOME!$F$18,D7*HOME!$F$18/(1+HOME!$H$18)),IF($AO7=TRUE,IF($T$1=FALSE,D7*HOME!$F$21,D7*HOME!$F$21/(1+HOME!$H$21)),IF($T$1=FALSE,D7*HOME!$F$20,D7*HOME!$F$20/(1+HOME!$H$20)))))</f>
        <v>0</v>
      </c>
      <c r="CB7" s="310">
        <f>IF($T7=TRUE,0,IF(E$2&lt;DATE(2019,10,1),IF($T$1=FALSE,E7*HOME!$F$18,E7*HOME!$F$18/(1+HOME!$H$18)),IF($AO7=TRUE,IF($T$1=FALSE,E7*HOME!$F$21,E7*HOME!$F$21/(1+HOME!$H$21)),IF($T$1=FALSE,E7*HOME!$F$20,E7*HOME!$F$20/(1+HOME!$H$20)))))</f>
        <v>0</v>
      </c>
      <c r="CC7" s="310">
        <f>IF($T7=TRUE,0,IF(F$2&lt;DATE(2019,10,1),IF($T$1=FALSE,F7*HOME!$F$18,F7*HOME!$F$18/(1+HOME!$H$18)),IF($AO7=TRUE,IF($T$1=FALSE,F7*HOME!$F$21,F7*HOME!$F$21/(1+HOME!$H$21)),IF($T$1=FALSE,F7*HOME!$F$20,F7*HOME!$F$20/(1+HOME!$H$20)))))</f>
        <v>0</v>
      </c>
      <c r="CD7" s="310">
        <f>IF($T7=TRUE,0,IF(G$2&lt;DATE(2019,10,1),IF($T$1=FALSE,G7*HOME!$F$18,G7*HOME!$F$18/(1+HOME!$H$18)),IF($AO7=TRUE,IF($T$1=FALSE,G7*HOME!$F$21,G7*HOME!$F$21/(1+HOME!$H$21)),IF($T$1=FALSE,G7*HOME!$F$20,G7*HOME!$F$20/(1+HOME!$H$20)))))</f>
        <v>0</v>
      </c>
      <c r="CE7" s="310">
        <f>IF($T7=TRUE,0,IF(H$2&lt;DATE(2019,10,1),IF($T$1=FALSE,H7*HOME!$F$18,H7*HOME!$F$18/(1+HOME!$H$18)),IF($AO7=TRUE,IF($T$1=FALSE,H7*HOME!$F$21,H7*HOME!$F$21/(1+HOME!$H$21)),IF($T$1=FALSE,H7*HOME!$F$20,H7*HOME!$F$20/(1+HOME!$H$20)))))</f>
        <v>0</v>
      </c>
      <c r="CF7" s="310">
        <f>IF($T7=TRUE,0,IF(I$2&lt;DATE(2019,10,1),IF($T$1=FALSE,I7*HOME!$F$18,I7*HOME!$F$18/(1+HOME!$H$18)),IF($AO7=TRUE,IF($T$1=FALSE,I7*HOME!$F$21,I7*HOME!$F$21/(1+HOME!$H$21)),IF($T$1=FALSE,I7*HOME!$F$20,I7*HOME!$F$20/(1+HOME!$H$20)))))</f>
        <v>0</v>
      </c>
      <c r="CG7" s="310">
        <f>IF($T7=TRUE,0,IF(J$2&lt;DATE(2019,10,1),IF($T$1=FALSE,J7*HOME!$F$18,J7*HOME!$F$18/(1+HOME!$H$18)),IF($AO7=TRUE,IF($T$1=FALSE,J7*HOME!$F$21,J7*HOME!$F$21/(1+HOME!$H$21)),IF($T$1=FALSE,J7*HOME!$F$20,J7*HOME!$F$20/(1+HOME!$H$20)))))</f>
        <v>0</v>
      </c>
      <c r="CH7" s="310">
        <f>IF($T7=TRUE,0,IF(K$2&lt;DATE(2019,10,1),IF($T$1=FALSE,K7*HOME!$F$18,K7*HOME!$F$18/(1+HOME!$H$18)),IF($AO7=TRUE,IF($T$1=FALSE,K7*HOME!$F$21,K7*HOME!$F$21/(1+HOME!$H$21)),IF($T$1=FALSE,K7*HOME!$F$20,K7*HOME!$F$20/(1+HOME!$H$20)))))</f>
        <v>0</v>
      </c>
      <c r="CI7" s="310">
        <f>IF($T7=TRUE,0,IF(L$2&lt;DATE(2019,10,1),IF($T$1=FALSE,L7*HOME!$F$18,L7*HOME!$F$18/(1+HOME!$H$18)),IF($AO7=TRUE,IF($T$1=FALSE,L7*HOME!$F$21,L7*HOME!$F$21/(1+HOME!$H$21)),IF($T$1=FALSE,L7*HOME!$F$20,L7*HOME!$F$20/(1+HOME!$H$20)))))</f>
        <v>0</v>
      </c>
      <c r="CJ7" s="310">
        <f>IF($T7=TRUE,0,IF(M$2&lt;DATE(2019,10,1),IF($T$1=FALSE,M7*HOME!$F$18,M7*HOME!$F$18/(1+HOME!$H$18)),IF($AO7=TRUE,IF($T$1=FALSE,M7*HOME!$F$21,M7*HOME!$F$21/(1+HOME!$H$21)),IF($T$1=FALSE,M7*HOME!$F$20,M7*HOME!$F$20/(1+HOME!$H$20)))))</f>
        <v>0</v>
      </c>
      <c r="CK7" s="310">
        <f>IF($T7=TRUE,0,IF(N$2&lt;DATE(2019,10,1),IF($T$1=FALSE,N7*HOME!$F$18,N7*HOME!$F$18/(1+HOME!$H$18)),IF($AO7=TRUE,IF($T$1=FALSE,N7*HOME!$F$21,N7*HOME!$F$21/(1+HOME!$H$21)),IF($T$1=FALSE,N7*HOME!$F$20,N7*HOME!$F$20/(1+HOME!$H$20)))))</f>
        <v>0</v>
      </c>
      <c r="CL7" s="310">
        <f>IF($T7=TRUE,0,IF(O$2&lt;DATE(2019,10,1),IF($T$1=FALSE,O7*HOME!$F$18,O7*HOME!$F$18/(1+HOME!$H$18)),IF($AO7=TRUE,IF($T$1=FALSE,O7*HOME!$F$21,O7*HOME!$F$21/(1+HOME!$H$21)),IF($T$1=FALSE,O7*HOME!$F$20,O7*HOME!$F$20/(1+HOME!$H$20)))))</f>
        <v>0</v>
      </c>
      <c r="CM7" s="310">
        <f>IF($T7=TRUE,0,IF(P$2&lt;DATE(2019,10,1),IF($T$1=FALSE,P7*HOME!$F$18,P7*HOME!$F$18/(1+HOME!$H$18)),IF($AO7=TRUE,IF($T$1=FALSE,P7*HOME!$F$21,P7*HOME!$F$21/(1+HOME!$H$21)),IF($T$1=FALSE,P7*HOME!$F$20,P7*HOME!$F$20/(1+HOME!$H$20)))))</f>
        <v>0</v>
      </c>
      <c r="CN7" s="310">
        <f t="shared" si="4"/>
        <v>0</v>
      </c>
    </row>
    <row r="8" spans="1:92" ht="18" customHeight="1">
      <c r="A8" s="335"/>
      <c r="B8" s="336">
        <v>8</v>
      </c>
      <c r="C8" s="1810"/>
      <c r="D8" s="131"/>
      <c r="E8" s="131"/>
      <c r="F8" s="131"/>
      <c r="G8" s="131"/>
      <c r="H8" s="131"/>
      <c r="I8" s="131"/>
      <c r="J8" s="131"/>
      <c r="K8" s="131"/>
      <c r="L8" s="131"/>
      <c r="M8" s="131"/>
      <c r="N8" s="131"/>
      <c r="O8" s="131"/>
      <c r="P8" s="131"/>
      <c r="Q8" s="90">
        <f t="shared" si="2"/>
        <v>0</v>
      </c>
      <c r="R8" s="343"/>
      <c r="S8" s="344">
        <f>予実管理!Q8</f>
        <v>0</v>
      </c>
      <c r="T8" s="341" t="b">
        <v>0</v>
      </c>
      <c r="U8" s="79">
        <f>IF($AO8=TRUE,IF($T$1=FALSE,D8*HOME!$H$21,D8*HOME!$H$21/(1+HOME!$H$21)),IF(D$2&lt;DATE(2019,10,1),IF($T$1=FALSE,IF($T8=FALSE,D8*HOME!$H$18,0),IF($T8=FALSE,D8*HOME!$H$18/(1+HOME!$H$18),0)),IF($T$1=FALSE,IF($T8=FALSE,D8*HOME!$H$20,0),IF($T8=FALSE,D8*HOME!$H$20/(1+HOME!$H$20),0))))</f>
        <v>0</v>
      </c>
      <c r="V8" s="79">
        <f>IF($AO8=TRUE,IF($T$1=FALSE,E8*HOME!$H$21,E8*HOME!$H$21/(1+HOME!$H$21)),IF(E$2&lt;DATE(2019,10,1),IF($T$1=FALSE,IF($T8=FALSE,E8*HOME!$H$18,0),IF($T8=FALSE,E8*HOME!$H$18/(1+HOME!$H$18),0)),IF($T$1=FALSE,IF($T8=FALSE,E8*HOME!$H$20,0),IF($T8=FALSE,E8*HOME!$H$20/(1+HOME!$H$20),0))))</f>
        <v>0</v>
      </c>
      <c r="W8" s="79">
        <f>IF($AO8=TRUE,IF($T$1=FALSE,F8*HOME!$H$21,F8*HOME!$H$21/(1+HOME!$H$21)),IF(F$2&lt;DATE(2019,10,1),IF($T$1=FALSE,IF($T8=FALSE,F8*HOME!$H$18,0),IF($T8=FALSE,F8*HOME!$H$18/(1+HOME!$H$18),0)),IF($T$1=FALSE,IF($T8=FALSE,F8*HOME!$H$20,0),IF($T8=FALSE,F8*HOME!$H$20/(1+HOME!$H$20),0))))</f>
        <v>0</v>
      </c>
      <c r="X8" s="79">
        <f>IF($AO8=TRUE,IF($T$1=FALSE,G8*HOME!$H$21,G8*HOME!$H$21/(1+HOME!$H$21)),IF(G$2&lt;DATE(2019,10,1),IF($T$1=FALSE,IF($T8=FALSE,G8*HOME!$H$18,0),IF($T8=FALSE,G8*HOME!$H$18/(1+HOME!$H$18),0)),IF($T$1=FALSE,IF($T8=FALSE,G8*HOME!$H$20,0),IF($T8=FALSE,G8*HOME!$H$20/(1+HOME!$H$20),0))))</f>
        <v>0</v>
      </c>
      <c r="Y8" s="79">
        <f>IF($AO8=TRUE,IF($T$1=FALSE,H8*HOME!$H$21,H8*HOME!$H$21/(1+HOME!$H$21)),IF(H$2&lt;DATE(2019,10,1),IF($T$1=FALSE,IF($T8=FALSE,H8*HOME!$H$18,0),IF($T8=FALSE,H8*HOME!$H$18/(1+HOME!$H$18),0)),IF($T$1=FALSE,IF($T8=FALSE,H8*HOME!$H$20,0),IF($T8=FALSE,H8*HOME!$H$20/(1+HOME!$H$20),0))))</f>
        <v>0</v>
      </c>
      <c r="Z8" s="79">
        <f>IF($AO8=TRUE,IF($T$1=FALSE,I8*HOME!$H$21,I8*HOME!$H$21/(1+HOME!$H$21)),IF(I$2&lt;DATE(2019,10,1),IF($T$1=FALSE,IF($T8=FALSE,I8*HOME!$H$18,0),IF($T8=FALSE,I8*HOME!$H$18/(1+HOME!$H$18),0)),IF($T$1=FALSE,IF($T8=FALSE,I8*HOME!$H$20,0),IF($T8=FALSE,I8*HOME!$H$20/(1+HOME!$H$20),0))))</f>
        <v>0</v>
      </c>
      <c r="AA8" s="79">
        <f>IF($AO8=TRUE,IF($T$1=FALSE,J8*HOME!$H$21,J8*HOME!$H$21/(1+HOME!$H$21)),IF(J$2&lt;DATE(2019,10,1),IF($T$1=FALSE,IF($T8=FALSE,J8*HOME!$H$18,0),IF($T8=FALSE,J8*HOME!$H$18/(1+HOME!$H$18),0)),IF($T$1=FALSE,IF($T8=FALSE,J8*HOME!$H$20,0),IF($T8=FALSE,J8*HOME!$H$20/(1+HOME!$H$20),0))))</f>
        <v>0</v>
      </c>
      <c r="AB8" s="79">
        <f>IF($AO8=TRUE,IF($T$1=FALSE,K8*HOME!$H$21,K8*HOME!$H$21/(1+HOME!$H$21)),IF(K$2&lt;DATE(2019,10,1),IF($T$1=FALSE,IF($T8=FALSE,K8*HOME!$H$18,0),IF($T8=FALSE,K8*HOME!$H$18/(1+HOME!$H$18),0)),IF($T$1=FALSE,IF($T8=FALSE,K8*HOME!$H$20,0),IF($T8=FALSE,K8*HOME!$H$20/(1+HOME!$H$20),0))))</f>
        <v>0</v>
      </c>
      <c r="AC8" s="79">
        <f>IF($AO8=TRUE,IF($T$1=FALSE,L8*HOME!$H$21,L8*HOME!$H$21/(1+HOME!$H$21)),IF(L$2&lt;DATE(2019,10,1),IF($T$1=FALSE,IF($T8=FALSE,L8*HOME!$H$18,0),IF($T8=FALSE,L8*HOME!$H$18/(1+HOME!$H$18),0)),IF($T$1=FALSE,IF($T8=FALSE,L8*HOME!$H$20,0),IF($T8=FALSE,L8*HOME!$H$20/(1+HOME!$H$20),0))))</f>
        <v>0</v>
      </c>
      <c r="AD8" s="79">
        <f>IF($AO8=TRUE,IF($T$1=FALSE,M8*HOME!$H$21,M8*HOME!$H$21/(1+HOME!$H$21)),IF(M$2&lt;DATE(2019,10,1),IF($T$1=FALSE,IF($T8=FALSE,M8*HOME!$H$18,0),IF($T8=FALSE,M8*HOME!$H$18/(1+HOME!$H$18),0)),IF($T$1=FALSE,IF($T8=FALSE,M8*HOME!$H$20,0),IF($T8=FALSE,M8*HOME!$H$20/(1+HOME!$H$20),0))))</f>
        <v>0</v>
      </c>
      <c r="AE8" s="79">
        <f>IF($AO8=TRUE,IF($T$1=FALSE,N8*HOME!$H$21,N8*HOME!$H$21/(1+HOME!$H$21)),IF(N$2&lt;DATE(2019,10,1),IF($T$1=FALSE,IF($T8=FALSE,N8*HOME!$H$18,0),IF($T8=FALSE,N8*HOME!$H$18/(1+HOME!$H$18),0)),IF($T$1=FALSE,IF($T8=FALSE,N8*HOME!$H$20,0),IF($T8=FALSE,N8*HOME!$H$20/(1+HOME!$H$20),0))))</f>
        <v>0</v>
      </c>
      <c r="AF8" s="79">
        <f>IF($AO8=TRUE,IF($T$1=FALSE,O8*HOME!$H$21,O8*HOME!$H$21/(1+HOME!$H$21)),IF(O$2&lt;DATE(2019,10,1),IF($T$1=FALSE,IF($T8=FALSE,O8*HOME!$H$18,0),IF($T8=FALSE,O8*HOME!$H$18/(1+HOME!$H$18),0)),IF($T$1=FALSE,IF($T8=FALSE,O8*HOME!$H$20,0),IF($T8=FALSE,O8*HOME!$H$20/(1+HOME!$H$20),0))))</f>
        <v>0</v>
      </c>
      <c r="AG8" s="79">
        <f>IF($AO8=TRUE,IF($T$1=FALSE,P8*HOME!$H$21,P8*HOME!$H$21/(1+HOME!$H$21)),IF(P$2&lt;DATE(2019,10,1),IF($T$1=FALSE,IF($T8=FALSE,P8*HOME!$H$18,0),IF($T8=FALSE,P8*HOME!$H$18/(1+HOME!$H$18),0)),IF($T$1=FALSE,IF($T8=FALSE,P8*HOME!$H$20,0),IF($T8=FALSE,P8*HOME!$H$20/(1+HOME!$H$20),0))))</f>
        <v>0</v>
      </c>
      <c r="AH8" s="79">
        <f t="shared" si="5"/>
        <v>0</v>
      </c>
      <c r="AI8" s="79">
        <f t="shared" si="3"/>
        <v>0</v>
      </c>
      <c r="AJ8" s="86"/>
      <c r="AK8" s="79"/>
      <c r="AL8" s="79"/>
      <c r="AM8" s="79"/>
      <c r="AN8" s="86"/>
      <c r="AO8" s="342" t="b">
        <v>0</v>
      </c>
      <c r="AP8" s="79"/>
      <c r="AQ8" s="79"/>
      <c r="AR8" s="79"/>
      <c r="CA8" s="310">
        <f>IF($T8=TRUE,0,IF(D$2&lt;DATE(2019,10,1),IF($T$1=FALSE,D8*HOME!$F$18,D8*HOME!$F$18/(1+HOME!$H$18)),IF($AO8=TRUE,IF($T$1=FALSE,D8*HOME!$F$21,D8*HOME!$F$21/(1+HOME!$H$21)),IF($T$1=FALSE,D8*HOME!$F$20,D8*HOME!$F$20/(1+HOME!$H$20)))))</f>
        <v>0</v>
      </c>
      <c r="CB8" s="310">
        <f>IF($T8=TRUE,0,IF(E$2&lt;DATE(2019,10,1),IF($T$1=FALSE,E8*HOME!$F$18,E8*HOME!$F$18/(1+HOME!$H$18)),IF($AO8=TRUE,IF($T$1=FALSE,E8*HOME!$F$21,E8*HOME!$F$21/(1+HOME!$H$21)),IF($T$1=FALSE,E8*HOME!$F$20,E8*HOME!$F$20/(1+HOME!$H$20)))))</f>
        <v>0</v>
      </c>
      <c r="CC8" s="310">
        <f>IF($T8=TRUE,0,IF(F$2&lt;DATE(2019,10,1),IF($T$1=FALSE,F8*HOME!$F$18,F8*HOME!$F$18/(1+HOME!$H$18)),IF($AO8=TRUE,IF($T$1=FALSE,F8*HOME!$F$21,F8*HOME!$F$21/(1+HOME!$H$21)),IF($T$1=FALSE,F8*HOME!$F$20,F8*HOME!$F$20/(1+HOME!$H$20)))))</f>
        <v>0</v>
      </c>
      <c r="CD8" s="310">
        <f>IF($T8=TRUE,0,IF(G$2&lt;DATE(2019,10,1),IF($T$1=FALSE,G8*HOME!$F$18,G8*HOME!$F$18/(1+HOME!$H$18)),IF($AO8=TRUE,IF($T$1=FALSE,G8*HOME!$F$21,G8*HOME!$F$21/(1+HOME!$H$21)),IF($T$1=FALSE,G8*HOME!$F$20,G8*HOME!$F$20/(1+HOME!$H$20)))))</f>
        <v>0</v>
      </c>
      <c r="CE8" s="310">
        <f>IF($T8=TRUE,0,IF(H$2&lt;DATE(2019,10,1),IF($T$1=FALSE,H8*HOME!$F$18,H8*HOME!$F$18/(1+HOME!$H$18)),IF($AO8=TRUE,IF($T$1=FALSE,H8*HOME!$F$21,H8*HOME!$F$21/(1+HOME!$H$21)),IF($T$1=FALSE,H8*HOME!$F$20,H8*HOME!$F$20/(1+HOME!$H$20)))))</f>
        <v>0</v>
      </c>
      <c r="CF8" s="310">
        <f>IF($T8=TRUE,0,IF(I$2&lt;DATE(2019,10,1),IF($T$1=FALSE,I8*HOME!$F$18,I8*HOME!$F$18/(1+HOME!$H$18)),IF($AO8=TRUE,IF($T$1=FALSE,I8*HOME!$F$21,I8*HOME!$F$21/(1+HOME!$H$21)),IF($T$1=FALSE,I8*HOME!$F$20,I8*HOME!$F$20/(1+HOME!$H$20)))))</f>
        <v>0</v>
      </c>
      <c r="CG8" s="310">
        <f>IF($T8=TRUE,0,IF(J$2&lt;DATE(2019,10,1),IF($T$1=FALSE,J8*HOME!$F$18,J8*HOME!$F$18/(1+HOME!$H$18)),IF($AO8=TRUE,IF($T$1=FALSE,J8*HOME!$F$21,J8*HOME!$F$21/(1+HOME!$H$21)),IF($T$1=FALSE,J8*HOME!$F$20,J8*HOME!$F$20/(1+HOME!$H$20)))))</f>
        <v>0</v>
      </c>
      <c r="CH8" s="310">
        <f>IF($T8=TRUE,0,IF(K$2&lt;DATE(2019,10,1),IF($T$1=FALSE,K8*HOME!$F$18,K8*HOME!$F$18/(1+HOME!$H$18)),IF($AO8=TRUE,IF($T$1=FALSE,K8*HOME!$F$21,K8*HOME!$F$21/(1+HOME!$H$21)),IF($T$1=FALSE,K8*HOME!$F$20,K8*HOME!$F$20/(1+HOME!$H$20)))))</f>
        <v>0</v>
      </c>
      <c r="CI8" s="310">
        <f>IF($T8=TRUE,0,IF(L$2&lt;DATE(2019,10,1),IF($T$1=FALSE,L8*HOME!$F$18,L8*HOME!$F$18/(1+HOME!$H$18)),IF($AO8=TRUE,IF($T$1=FALSE,L8*HOME!$F$21,L8*HOME!$F$21/(1+HOME!$H$21)),IF($T$1=FALSE,L8*HOME!$F$20,L8*HOME!$F$20/(1+HOME!$H$20)))))</f>
        <v>0</v>
      </c>
      <c r="CJ8" s="310">
        <f>IF($T8=TRUE,0,IF(M$2&lt;DATE(2019,10,1),IF($T$1=FALSE,M8*HOME!$F$18,M8*HOME!$F$18/(1+HOME!$H$18)),IF($AO8=TRUE,IF($T$1=FALSE,M8*HOME!$F$21,M8*HOME!$F$21/(1+HOME!$H$21)),IF($T$1=FALSE,M8*HOME!$F$20,M8*HOME!$F$20/(1+HOME!$H$20)))))</f>
        <v>0</v>
      </c>
      <c r="CK8" s="310">
        <f>IF($T8=TRUE,0,IF(N$2&lt;DATE(2019,10,1),IF($T$1=FALSE,N8*HOME!$F$18,N8*HOME!$F$18/(1+HOME!$H$18)),IF($AO8=TRUE,IF($T$1=FALSE,N8*HOME!$F$21,N8*HOME!$F$21/(1+HOME!$H$21)),IF($T$1=FALSE,N8*HOME!$F$20,N8*HOME!$F$20/(1+HOME!$H$20)))))</f>
        <v>0</v>
      </c>
      <c r="CL8" s="310">
        <f>IF($T8=TRUE,0,IF(O$2&lt;DATE(2019,10,1),IF($T$1=FALSE,O8*HOME!$F$18,O8*HOME!$F$18/(1+HOME!$H$18)),IF($AO8=TRUE,IF($T$1=FALSE,O8*HOME!$F$21,O8*HOME!$F$21/(1+HOME!$H$21)),IF($T$1=FALSE,O8*HOME!$F$20,O8*HOME!$F$20/(1+HOME!$H$20)))))</f>
        <v>0</v>
      </c>
      <c r="CM8" s="310">
        <f>IF($T8=TRUE,0,IF(P$2&lt;DATE(2019,10,1),IF($T$1=FALSE,P8*HOME!$F$18,P8*HOME!$F$18/(1+HOME!$H$18)),IF($AO8=TRUE,IF($T$1=FALSE,P8*HOME!$F$21,P8*HOME!$F$21/(1+HOME!$H$21)),IF($T$1=FALSE,P8*HOME!$F$20,P8*HOME!$F$20/(1+HOME!$H$20)))))</f>
        <v>0</v>
      </c>
      <c r="CN8" s="310">
        <f t="shared" si="4"/>
        <v>0</v>
      </c>
    </row>
    <row r="9" spans="1:92" ht="18" customHeight="1">
      <c r="A9" s="335"/>
      <c r="B9" s="336"/>
      <c r="C9" s="1810"/>
      <c r="D9" s="131"/>
      <c r="E9" s="131"/>
      <c r="F9" s="131"/>
      <c r="G9" s="131"/>
      <c r="H9" s="131"/>
      <c r="I9" s="131"/>
      <c r="J9" s="131"/>
      <c r="K9" s="131"/>
      <c r="L9" s="131"/>
      <c r="M9" s="131"/>
      <c r="N9" s="131"/>
      <c r="O9" s="131"/>
      <c r="P9" s="131"/>
      <c r="Q9" s="90">
        <f t="shared" si="2"/>
        <v>0</v>
      </c>
      <c r="R9" s="343"/>
      <c r="S9" s="344">
        <f>予実管理!Q9</f>
        <v>0</v>
      </c>
      <c r="T9" s="341" t="b">
        <v>0</v>
      </c>
      <c r="U9" s="79">
        <f>IF($AO9=TRUE,IF($T$1=FALSE,D9*HOME!$H$21,D9*HOME!$H$21/(1+HOME!$H$21)),IF(D$2&lt;DATE(2019,10,1),IF($T$1=FALSE,IF($T9=FALSE,D9*HOME!$H$18,0),IF($T9=FALSE,D9*HOME!$H$18/(1+HOME!$H$18),0)),IF($T$1=FALSE,IF($T9=FALSE,D9*HOME!$H$20,0),IF($T9=FALSE,D9*HOME!$H$20/(1+HOME!$H$20),0))))</f>
        <v>0</v>
      </c>
      <c r="V9" s="79">
        <f>IF($AO9=TRUE,IF($T$1=FALSE,E9*HOME!$H$21,E9*HOME!$H$21/(1+HOME!$H$21)),IF(E$2&lt;DATE(2019,10,1),IF($T$1=FALSE,IF($T9=FALSE,E9*HOME!$H$18,0),IF($T9=FALSE,E9*HOME!$H$18/(1+HOME!$H$18),0)),IF($T$1=FALSE,IF($T9=FALSE,E9*HOME!$H$20,0),IF($T9=FALSE,E9*HOME!$H$20/(1+HOME!$H$20),0))))</f>
        <v>0</v>
      </c>
      <c r="W9" s="79">
        <f>IF($AO9=TRUE,IF($T$1=FALSE,F9*HOME!$H$21,F9*HOME!$H$21/(1+HOME!$H$21)),IF(F$2&lt;DATE(2019,10,1),IF($T$1=FALSE,IF($T9=FALSE,F9*HOME!$H$18,0),IF($T9=FALSE,F9*HOME!$H$18/(1+HOME!$H$18),0)),IF($T$1=FALSE,IF($T9=FALSE,F9*HOME!$H$20,0),IF($T9=FALSE,F9*HOME!$H$20/(1+HOME!$H$20),0))))</f>
        <v>0</v>
      </c>
      <c r="X9" s="79">
        <f>IF($AO9=TRUE,IF($T$1=FALSE,G9*HOME!$H$21,G9*HOME!$H$21/(1+HOME!$H$21)),IF(G$2&lt;DATE(2019,10,1),IF($T$1=FALSE,IF($T9=FALSE,G9*HOME!$H$18,0),IF($T9=FALSE,G9*HOME!$H$18/(1+HOME!$H$18),0)),IF($T$1=FALSE,IF($T9=FALSE,G9*HOME!$H$20,0),IF($T9=FALSE,G9*HOME!$H$20/(1+HOME!$H$20),0))))</f>
        <v>0</v>
      </c>
      <c r="Y9" s="79">
        <f>IF($AO9=TRUE,IF($T$1=FALSE,H9*HOME!$H$21,H9*HOME!$H$21/(1+HOME!$H$21)),IF(H$2&lt;DATE(2019,10,1),IF($T$1=FALSE,IF($T9=FALSE,H9*HOME!$H$18,0),IF($T9=FALSE,H9*HOME!$H$18/(1+HOME!$H$18),0)),IF($T$1=FALSE,IF($T9=FALSE,H9*HOME!$H$20,0),IF($T9=FALSE,H9*HOME!$H$20/(1+HOME!$H$20),0))))</f>
        <v>0</v>
      </c>
      <c r="Z9" s="79">
        <f>IF($AO9=TRUE,IF($T$1=FALSE,I9*HOME!$H$21,I9*HOME!$H$21/(1+HOME!$H$21)),IF(I$2&lt;DATE(2019,10,1),IF($T$1=FALSE,IF($T9=FALSE,I9*HOME!$H$18,0),IF($T9=FALSE,I9*HOME!$H$18/(1+HOME!$H$18),0)),IF($T$1=FALSE,IF($T9=FALSE,I9*HOME!$H$20,0),IF($T9=FALSE,I9*HOME!$H$20/(1+HOME!$H$20),0))))</f>
        <v>0</v>
      </c>
      <c r="AA9" s="79">
        <f>IF($AO9=TRUE,IF($T$1=FALSE,J9*HOME!$H$21,J9*HOME!$H$21/(1+HOME!$H$21)),IF(J$2&lt;DATE(2019,10,1),IF($T$1=FALSE,IF($T9=FALSE,J9*HOME!$H$18,0),IF($T9=FALSE,J9*HOME!$H$18/(1+HOME!$H$18),0)),IF($T$1=FALSE,IF($T9=FALSE,J9*HOME!$H$20,0),IF($T9=FALSE,J9*HOME!$H$20/(1+HOME!$H$20),0))))</f>
        <v>0</v>
      </c>
      <c r="AB9" s="79">
        <f>IF($AO9=TRUE,IF($T$1=FALSE,K9*HOME!$H$21,K9*HOME!$H$21/(1+HOME!$H$21)),IF(K$2&lt;DATE(2019,10,1),IF($T$1=FALSE,IF($T9=FALSE,K9*HOME!$H$18,0),IF($T9=FALSE,K9*HOME!$H$18/(1+HOME!$H$18),0)),IF($T$1=FALSE,IF($T9=FALSE,K9*HOME!$H$20,0),IF($T9=FALSE,K9*HOME!$H$20/(1+HOME!$H$20),0))))</f>
        <v>0</v>
      </c>
      <c r="AC9" s="79">
        <f>IF($AO9=TRUE,IF($T$1=FALSE,L9*HOME!$H$21,L9*HOME!$H$21/(1+HOME!$H$21)),IF(L$2&lt;DATE(2019,10,1),IF($T$1=FALSE,IF($T9=FALSE,L9*HOME!$H$18,0),IF($T9=FALSE,L9*HOME!$H$18/(1+HOME!$H$18),0)),IF($T$1=FALSE,IF($T9=FALSE,L9*HOME!$H$20,0),IF($T9=FALSE,L9*HOME!$H$20/(1+HOME!$H$20),0))))</f>
        <v>0</v>
      </c>
      <c r="AD9" s="79">
        <f>IF($AO9=TRUE,IF($T$1=FALSE,M9*HOME!$H$21,M9*HOME!$H$21/(1+HOME!$H$21)),IF(M$2&lt;DATE(2019,10,1),IF($T$1=FALSE,IF($T9=FALSE,M9*HOME!$H$18,0),IF($T9=FALSE,M9*HOME!$H$18/(1+HOME!$H$18),0)),IF($T$1=FALSE,IF($T9=FALSE,M9*HOME!$H$20,0),IF($T9=FALSE,M9*HOME!$H$20/(1+HOME!$H$20),0))))</f>
        <v>0</v>
      </c>
      <c r="AE9" s="79">
        <f>IF($AO9=TRUE,IF($T$1=FALSE,N9*HOME!$H$21,N9*HOME!$H$21/(1+HOME!$H$21)),IF(N$2&lt;DATE(2019,10,1),IF($T$1=FALSE,IF($T9=FALSE,N9*HOME!$H$18,0),IF($T9=FALSE,N9*HOME!$H$18/(1+HOME!$H$18),0)),IF($T$1=FALSE,IF($T9=FALSE,N9*HOME!$H$20,0),IF($T9=FALSE,N9*HOME!$H$20/(1+HOME!$H$20),0))))</f>
        <v>0</v>
      </c>
      <c r="AF9" s="79">
        <f>IF($AO9=TRUE,IF($T$1=FALSE,O9*HOME!$H$21,O9*HOME!$H$21/(1+HOME!$H$21)),IF(O$2&lt;DATE(2019,10,1),IF($T$1=FALSE,IF($T9=FALSE,O9*HOME!$H$18,0),IF($T9=FALSE,O9*HOME!$H$18/(1+HOME!$H$18),0)),IF($T$1=FALSE,IF($T9=FALSE,O9*HOME!$H$20,0),IF($T9=FALSE,O9*HOME!$H$20/(1+HOME!$H$20),0))))</f>
        <v>0</v>
      </c>
      <c r="AG9" s="79">
        <f>IF($AO9=TRUE,IF($T$1=FALSE,P9*HOME!$H$21,P9*HOME!$H$21/(1+HOME!$H$21)),IF(P$2&lt;DATE(2019,10,1),IF($T$1=FALSE,IF($T9=FALSE,P9*HOME!$H$18,0),IF($T9=FALSE,P9*HOME!$H$18/(1+HOME!$H$18),0)),IF($T$1=FALSE,IF($T9=FALSE,P9*HOME!$H$20,0),IF($T9=FALSE,P9*HOME!$H$20/(1+HOME!$H$20),0))))</f>
        <v>0</v>
      </c>
      <c r="AH9" s="79">
        <f t="shared" si="5"/>
        <v>0</v>
      </c>
      <c r="AI9" s="79">
        <f t="shared" si="3"/>
        <v>0</v>
      </c>
      <c r="AJ9" s="86"/>
      <c r="AK9" s="79"/>
      <c r="AL9" s="79"/>
      <c r="AM9" s="79"/>
      <c r="AN9" s="86"/>
      <c r="AO9" s="342" t="b">
        <v>0</v>
      </c>
      <c r="AP9" s="79"/>
      <c r="AQ9" s="79"/>
      <c r="AR9" s="79"/>
      <c r="CA9" s="310">
        <f>IF($T9=TRUE,0,IF(D$2&lt;DATE(2019,10,1),IF($T$1=FALSE,D9*HOME!$F$18,D9*HOME!$F$18/(1+HOME!$H$18)),IF($AO9=TRUE,IF($T$1=FALSE,D9*HOME!$F$21,D9*HOME!$F$21/(1+HOME!$H$21)),IF($T$1=FALSE,D9*HOME!$F$20,D9*HOME!$F$20/(1+HOME!$H$20)))))</f>
        <v>0</v>
      </c>
      <c r="CB9" s="310">
        <f>IF($T9=TRUE,0,IF(E$2&lt;DATE(2019,10,1),IF($T$1=FALSE,E9*HOME!$F$18,E9*HOME!$F$18/(1+HOME!$H$18)),IF($AO9=TRUE,IF($T$1=FALSE,E9*HOME!$F$21,E9*HOME!$F$21/(1+HOME!$H$21)),IF($T$1=FALSE,E9*HOME!$F$20,E9*HOME!$F$20/(1+HOME!$H$20)))))</f>
        <v>0</v>
      </c>
      <c r="CC9" s="310">
        <f>IF($T9=TRUE,0,IF(F$2&lt;DATE(2019,10,1),IF($T$1=FALSE,F9*HOME!$F$18,F9*HOME!$F$18/(1+HOME!$H$18)),IF($AO9=TRUE,IF($T$1=FALSE,F9*HOME!$F$21,F9*HOME!$F$21/(1+HOME!$H$21)),IF($T$1=FALSE,F9*HOME!$F$20,F9*HOME!$F$20/(1+HOME!$H$20)))))</f>
        <v>0</v>
      </c>
      <c r="CD9" s="310">
        <f>IF($T9=TRUE,0,IF(G$2&lt;DATE(2019,10,1),IF($T$1=FALSE,G9*HOME!$F$18,G9*HOME!$F$18/(1+HOME!$H$18)),IF($AO9=TRUE,IF($T$1=FALSE,G9*HOME!$F$21,G9*HOME!$F$21/(1+HOME!$H$21)),IF($T$1=FALSE,G9*HOME!$F$20,G9*HOME!$F$20/(1+HOME!$H$20)))))</f>
        <v>0</v>
      </c>
      <c r="CE9" s="310">
        <f>IF($T9=TRUE,0,IF(H$2&lt;DATE(2019,10,1),IF($T$1=FALSE,H9*HOME!$F$18,H9*HOME!$F$18/(1+HOME!$H$18)),IF($AO9=TRUE,IF($T$1=FALSE,H9*HOME!$F$21,H9*HOME!$F$21/(1+HOME!$H$21)),IF($T$1=FALSE,H9*HOME!$F$20,H9*HOME!$F$20/(1+HOME!$H$20)))))</f>
        <v>0</v>
      </c>
      <c r="CF9" s="310">
        <f>IF($T9=TRUE,0,IF(I$2&lt;DATE(2019,10,1),IF($T$1=FALSE,I9*HOME!$F$18,I9*HOME!$F$18/(1+HOME!$H$18)),IF($AO9=TRUE,IF($T$1=FALSE,I9*HOME!$F$21,I9*HOME!$F$21/(1+HOME!$H$21)),IF($T$1=FALSE,I9*HOME!$F$20,I9*HOME!$F$20/(1+HOME!$H$20)))))</f>
        <v>0</v>
      </c>
      <c r="CG9" s="310">
        <f>IF($T9=TRUE,0,IF(J$2&lt;DATE(2019,10,1),IF($T$1=FALSE,J9*HOME!$F$18,J9*HOME!$F$18/(1+HOME!$H$18)),IF($AO9=TRUE,IF($T$1=FALSE,J9*HOME!$F$21,J9*HOME!$F$21/(1+HOME!$H$21)),IF($T$1=FALSE,J9*HOME!$F$20,J9*HOME!$F$20/(1+HOME!$H$20)))))</f>
        <v>0</v>
      </c>
      <c r="CH9" s="310">
        <f>IF($T9=TRUE,0,IF(K$2&lt;DATE(2019,10,1),IF($T$1=FALSE,K9*HOME!$F$18,K9*HOME!$F$18/(1+HOME!$H$18)),IF($AO9=TRUE,IF($T$1=FALSE,K9*HOME!$F$21,K9*HOME!$F$21/(1+HOME!$H$21)),IF($T$1=FALSE,K9*HOME!$F$20,K9*HOME!$F$20/(1+HOME!$H$20)))))</f>
        <v>0</v>
      </c>
      <c r="CI9" s="310">
        <f>IF($T9=TRUE,0,IF(L$2&lt;DATE(2019,10,1),IF($T$1=FALSE,L9*HOME!$F$18,L9*HOME!$F$18/(1+HOME!$H$18)),IF($AO9=TRUE,IF($T$1=FALSE,L9*HOME!$F$21,L9*HOME!$F$21/(1+HOME!$H$21)),IF($T$1=FALSE,L9*HOME!$F$20,L9*HOME!$F$20/(1+HOME!$H$20)))))</f>
        <v>0</v>
      </c>
      <c r="CJ9" s="310">
        <f>IF($T9=TRUE,0,IF(M$2&lt;DATE(2019,10,1),IF($T$1=FALSE,M9*HOME!$F$18,M9*HOME!$F$18/(1+HOME!$H$18)),IF($AO9=TRUE,IF($T$1=FALSE,M9*HOME!$F$21,M9*HOME!$F$21/(1+HOME!$H$21)),IF($T$1=FALSE,M9*HOME!$F$20,M9*HOME!$F$20/(1+HOME!$H$20)))))</f>
        <v>0</v>
      </c>
      <c r="CK9" s="310">
        <f>IF($T9=TRUE,0,IF(N$2&lt;DATE(2019,10,1),IF($T$1=FALSE,N9*HOME!$F$18,N9*HOME!$F$18/(1+HOME!$H$18)),IF($AO9=TRUE,IF($T$1=FALSE,N9*HOME!$F$21,N9*HOME!$F$21/(1+HOME!$H$21)),IF($T$1=FALSE,N9*HOME!$F$20,N9*HOME!$F$20/(1+HOME!$H$20)))))</f>
        <v>0</v>
      </c>
      <c r="CL9" s="310">
        <f>IF($T9=TRUE,0,IF(O$2&lt;DATE(2019,10,1),IF($T$1=FALSE,O9*HOME!$F$18,O9*HOME!$F$18/(1+HOME!$H$18)),IF($AO9=TRUE,IF($T$1=FALSE,O9*HOME!$F$21,O9*HOME!$F$21/(1+HOME!$H$21)),IF($T$1=FALSE,O9*HOME!$F$20,O9*HOME!$F$20/(1+HOME!$H$20)))))</f>
        <v>0</v>
      </c>
      <c r="CM9" s="310">
        <f>IF($T9=TRUE,0,IF(P$2&lt;DATE(2019,10,1),IF($T$1=FALSE,P9*HOME!$F$18,P9*HOME!$F$18/(1+HOME!$H$18)),IF($AO9=TRUE,IF($T$1=FALSE,P9*HOME!$F$21,P9*HOME!$F$21/(1+HOME!$H$21)),IF($T$1=FALSE,P9*HOME!$F$20,P9*HOME!$F$20/(1+HOME!$H$20)))))</f>
        <v>0</v>
      </c>
      <c r="CN9" s="310">
        <f t="shared" si="4"/>
        <v>0</v>
      </c>
    </row>
    <row r="10" spans="1:92" ht="18" customHeight="1">
      <c r="A10" s="335"/>
      <c r="B10" s="336"/>
      <c r="C10" s="1810"/>
      <c r="D10" s="131"/>
      <c r="E10" s="131"/>
      <c r="F10" s="131"/>
      <c r="G10" s="131"/>
      <c r="H10" s="131"/>
      <c r="I10" s="131"/>
      <c r="J10" s="131"/>
      <c r="K10" s="131"/>
      <c r="L10" s="131"/>
      <c r="M10" s="131"/>
      <c r="N10" s="131"/>
      <c r="O10" s="131"/>
      <c r="P10" s="131"/>
      <c r="Q10" s="90">
        <f t="shared" si="2"/>
        <v>0</v>
      </c>
      <c r="R10" s="343"/>
      <c r="S10" s="344">
        <f>予実管理!Q10</f>
        <v>0</v>
      </c>
      <c r="T10" s="341" t="b">
        <v>0</v>
      </c>
      <c r="U10" s="79">
        <f>IF($AO10=TRUE,IF($T$1=FALSE,D10*HOME!$H$21,D10*HOME!$H$21/(1+HOME!$H$21)),IF(D$2&lt;DATE(2019,10,1),IF($T$1=FALSE,IF($T10=FALSE,D10*HOME!$H$18,0),IF($T10=FALSE,D10*HOME!$H$18/(1+HOME!$H$18),0)),IF($T$1=FALSE,IF($T10=FALSE,D10*HOME!$H$20,0),IF($T10=FALSE,D10*HOME!$H$20/(1+HOME!$H$20),0))))</f>
        <v>0</v>
      </c>
      <c r="V10" s="79">
        <f>IF($AO10=TRUE,IF($T$1=FALSE,E10*HOME!$H$21,E10*HOME!$H$21/(1+HOME!$H$21)),IF(E$2&lt;DATE(2019,10,1),IF($T$1=FALSE,IF($T10=FALSE,E10*HOME!$H$18,0),IF($T10=FALSE,E10*HOME!$H$18/(1+HOME!$H$18),0)),IF($T$1=FALSE,IF($T10=FALSE,E10*HOME!$H$20,0),IF($T10=FALSE,E10*HOME!$H$20/(1+HOME!$H$20),0))))</f>
        <v>0</v>
      </c>
      <c r="W10" s="79">
        <f>IF($AO10=TRUE,IF($T$1=FALSE,F10*HOME!$H$21,F10*HOME!$H$21/(1+HOME!$H$21)),IF(F$2&lt;DATE(2019,10,1),IF($T$1=FALSE,IF($T10=FALSE,F10*HOME!$H$18,0),IF($T10=FALSE,F10*HOME!$H$18/(1+HOME!$H$18),0)),IF($T$1=FALSE,IF($T10=FALSE,F10*HOME!$H$20,0),IF($T10=FALSE,F10*HOME!$H$20/(1+HOME!$H$20),0))))</f>
        <v>0</v>
      </c>
      <c r="X10" s="79">
        <f>IF($AO10=TRUE,IF($T$1=FALSE,G10*HOME!$H$21,G10*HOME!$H$21/(1+HOME!$H$21)),IF(G$2&lt;DATE(2019,10,1),IF($T$1=FALSE,IF($T10=FALSE,G10*HOME!$H$18,0),IF($T10=FALSE,G10*HOME!$H$18/(1+HOME!$H$18),0)),IF($T$1=FALSE,IF($T10=FALSE,G10*HOME!$H$20,0),IF($T10=FALSE,G10*HOME!$H$20/(1+HOME!$H$20),0))))</f>
        <v>0</v>
      </c>
      <c r="Y10" s="79">
        <f>IF($AO10=TRUE,IF($T$1=FALSE,H10*HOME!$H$21,H10*HOME!$H$21/(1+HOME!$H$21)),IF(H$2&lt;DATE(2019,10,1),IF($T$1=FALSE,IF($T10=FALSE,H10*HOME!$H$18,0),IF($T10=FALSE,H10*HOME!$H$18/(1+HOME!$H$18),0)),IF($T$1=FALSE,IF($T10=FALSE,H10*HOME!$H$20,0),IF($T10=FALSE,H10*HOME!$H$20/(1+HOME!$H$20),0))))</f>
        <v>0</v>
      </c>
      <c r="Z10" s="79">
        <f>IF($AO10=TRUE,IF($T$1=FALSE,I10*HOME!$H$21,I10*HOME!$H$21/(1+HOME!$H$21)),IF(I$2&lt;DATE(2019,10,1),IF($T$1=FALSE,IF($T10=FALSE,I10*HOME!$H$18,0),IF($T10=FALSE,I10*HOME!$H$18/(1+HOME!$H$18),0)),IF($T$1=FALSE,IF($T10=FALSE,I10*HOME!$H$20,0),IF($T10=FALSE,I10*HOME!$H$20/(1+HOME!$H$20),0))))</f>
        <v>0</v>
      </c>
      <c r="AA10" s="79">
        <f>IF($AO10=TRUE,IF($T$1=FALSE,J10*HOME!$H$21,J10*HOME!$H$21/(1+HOME!$H$21)),IF(J$2&lt;DATE(2019,10,1),IF($T$1=FALSE,IF($T10=FALSE,J10*HOME!$H$18,0),IF($T10=FALSE,J10*HOME!$H$18/(1+HOME!$H$18),0)),IF($T$1=FALSE,IF($T10=FALSE,J10*HOME!$H$20,0),IF($T10=FALSE,J10*HOME!$H$20/(1+HOME!$H$20),0))))</f>
        <v>0</v>
      </c>
      <c r="AB10" s="79">
        <f>IF($AO10=TRUE,IF($T$1=FALSE,K10*HOME!$H$21,K10*HOME!$H$21/(1+HOME!$H$21)),IF(K$2&lt;DATE(2019,10,1),IF($T$1=FALSE,IF($T10=FALSE,K10*HOME!$H$18,0),IF($T10=FALSE,K10*HOME!$H$18/(1+HOME!$H$18),0)),IF($T$1=FALSE,IF($T10=FALSE,K10*HOME!$H$20,0),IF($T10=FALSE,K10*HOME!$H$20/(1+HOME!$H$20),0))))</f>
        <v>0</v>
      </c>
      <c r="AC10" s="79">
        <f>IF($AO10=TRUE,IF($T$1=FALSE,L10*HOME!$H$21,L10*HOME!$H$21/(1+HOME!$H$21)),IF(L$2&lt;DATE(2019,10,1),IF($T$1=FALSE,IF($T10=FALSE,L10*HOME!$H$18,0),IF($T10=FALSE,L10*HOME!$H$18/(1+HOME!$H$18),0)),IF($T$1=FALSE,IF($T10=FALSE,L10*HOME!$H$20,0),IF($T10=FALSE,L10*HOME!$H$20/(1+HOME!$H$20),0))))</f>
        <v>0</v>
      </c>
      <c r="AD10" s="79">
        <f>IF($AO10=TRUE,IF($T$1=FALSE,M10*HOME!$H$21,M10*HOME!$H$21/(1+HOME!$H$21)),IF(M$2&lt;DATE(2019,10,1),IF($T$1=FALSE,IF($T10=FALSE,M10*HOME!$H$18,0),IF($T10=FALSE,M10*HOME!$H$18/(1+HOME!$H$18),0)),IF($T$1=FALSE,IF($T10=FALSE,M10*HOME!$H$20,0),IF($T10=FALSE,M10*HOME!$H$20/(1+HOME!$H$20),0))))</f>
        <v>0</v>
      </c>
      <c r="AE10" s="79">
        <f>IF($AO10=TRUE,IF($T$1=FALSE,N10*HOME!$H$21,N10*HOME!$H$21/(1+HOME!$H$21)),IF(N$2&lt;DATE(2019,10,1),IF($T$1=FALSE,IF($T10=FALSE,N10*HOME!$H$18,0),IF($T10=FALSE,N10*HOME!$H$18/(1+HOME!$H$18),0)),IF($T$1=FALSE,IF($T10=FALSE,N10*HOME!$H$20,0),IF($T10=FALSE,N10*HOME!$H$20/(1+HOME!$H$20),0))))</f>
        <v>0</v>
      </c>
      <c r="AF10" s="79">
        <f>IF($AO10=TRUE,IF($T$1=FALSE,O10*HOME!$H$21,O10*HOME!$H$21/(1+HOME!$H$21)),IF(O$2&lt;DATE(2019,10,1),IF($T$1=FALSE,IF($T10=FALSE,O10*HOME!$H$18,0),IF($T10=FALSE,O10*HOME!$H$18/(1+HOME!$H$18),0)),IF($T$1=FALSE,IF($T10=FALSE,O10*HOME!$H$20,0),IF($T10=FALSE,O10*HOME!$H$20/(1+HOME!$H$20),0))))</f>
        <v>0</v>
      </c>
      <c r="AG10" s="79">
        <f>IF($AO10=TRUE,IF($T$1=FALSE,P10*HOME!$H$21,P10*HOME!$H$21/(1+HOME!$H$21)),IF(P$2&lt;DATE(2019,10,1),IF($T$1=FALSE,IF($T10=FALSE,P10*HOME!$H$18,0),IF($T10=FALSE,P10*HOME!$H$18/(1+HOME!$H$18),0)),IF($T$1=FALSE,IF($T10=FALSE,P10*HOME!$H$20,0),IF($T10=FALSE,P10*HOME!$H$20/(1+HOME!$H$20),0))))</f>
        <v>0</v>
      </c>
      <c r="AH10" s="79">
        <f t="shared" si="5"/>
        <v>0</v>
      </c>
      <c r="AI10" s="79">
        <f t="shared" si="3"/>
        <v>0</v>
      </c>
      <c r="AJ10" s="86"/>
      <c r="AK10" s="79"/>
      <c r="AL10" s="79"/>
      <c r="AM10" s="79"/>
      <c r="AN10" s="86"/>
      <c r="AO10" s="342" t="b">
        <v>0</v>
      </c>
      <c r="AP10" s="79"/>
      <c r="AQ10" s="79"/>
      <c r="AR10" s="79"/>
      <c r="CA10" s="310">
        <f>IF($T10=TRUE,0,IF(D$2&lt;DATE(2019,10,1),IF($T$1=FALSE,D10*HOME!$F$18,D10*HOME!$F$18/(1+HOME!$H$18)),IF($AO10=TRUE,IF($T$1=FALSE,D10*HOME!$F$21,D10*HOME!$F$21/(1+HOME!$H$21)),IF($T$1=FALSE,D10*HOME!$F$20,D10*HOME!$F$20/(1+HOME!$H$20)))))</f>
        <v>0</v>
      </c>
      <c r="CB10" s="310">
        <f>IF($T10=TRUE,0,IF(E$2&lt;DATE(2019,10,1),IF($T$1=FALSE,E10*HOME!$F$18,E10*HOME!$F$18/(1+HOME!$H$18)),IF($AO10=TRUE,IF($T$1=FALSE,E10*HOME!$F$21,E10*HOME!$F$21/(1+HOME!$H$21)),IF($T$1=FALSE,E10*HOME!$F$20,E10*HOME!$F$20/(1+HOME!$H$20)))))</f>
        <v>0</v>
      </c>
      <c r="CC10" s="310">
        <f>IF($T10=TRUE,0,IF(F$2&lt;DATE(2019,10,1),IF($T$1=FALSE,F10*HOME!$F$18,F10*HOME!$F$18/(1+HOME!$H$18)),IF($AO10=TRUE,IF($T$1=FALSE,F10*HOME!$F$21,F10*HOME!$F$21/(1+HOME!$H$21)),IF($T$1=FALSE,F10*HOME!$F$20,F10*HOME!$F$20/(1+HOME!$H$20)))))</f>
        <v>0</v>
      </c>
      <c r="CD10" s="310">
        <f>IF($T10=TRUE,0,IF(G$2&lt;DATE(2019,10,1),IF($T$1=FALSE,G10*HOME!$F$18,G10*HOME!$F$18/(1+HOME!$H$18)),IF($AO10=TRUE,IF($T$1=FALSE,G10*HOME!$F$21,G10*HOME!$F$21/(1+HOME!$H$21)),IF($T$1=FALSE,G10*HOME!$F$20,G10*HOME!$F$20/(1+HOME!$H$20)))))</f>
        <v>0</v>
      </c>
      <c r="CE10" s="310">
        <f>IF($T10=TRUE,0,IF(H$2&lt;DATE(2019,10,1),IF($T$1=FALSE,H10*HOME!$F$18,H10*HOME!$F$18/(1+HOME!$H$18)),IF($AO10=TRUE,IF($T$1=FALSE,H10*HOME!$F$21,H10*HOME!$F$21/(1+HOME!$H$21)),IF($T$1=FALSE,H10*HOME!$F$20,H10*HOME!$F$20/(1+HOME!$H$20)))))</f>
        <v>0</v>
      </c>
      <c r="CF10" s="310">
        <f>IF($T10=TRUE,0,IF(I$2&lt;DATE(2019,10,1),IF($T$1=FALSE,I10*HOME!$F$18,I10*HOME!$F$18/(1+HOME!$H$18)),IF($AO10=TRUE,IF($T$1=FALSE,I10*HOME!$F$21,I10*HOME!$F$21/(1+HOME!$H$21)),IF($T$1=FALSE,I10*HOME!$F$20,I10*HOME!$F$20/(1+HOME!$H$20)))))</f>
        <v>0</v>
      </c>
      <c r="CG10" s="310">
        <f>IF($T10=TRUE,0,IF(J$2&lt;DATE(2019,10,1),IF($T$1=FALSE,J10*HOME!$F$18,J10*HOME!$F$18/(1+HOME!$H$18)),IF($AO10=TRUE,IF($T$1=FALSE,J10*HOME!$F$21,J10*HOME!$F$21/(1+HOME!$H$21)),IF($T$1=FALSE,J10*HOME!$F$20,J10*HOME!$F$20/(1+HOME!$H$20)))))</f>
        <v>0</v>
      </c>
      <c r="CH10" s="310">
        <f>IF($T10=TRUE,0,IF(K$2&lt;DATE(2019,10,1),IF($T$1=FALSE,K10*HOME!$F$18,K10*HOME!$F$18/(1+HOME!$H$18)),IF($AO10=TRUE,IF($T$1=FALSE,K10*HOME!$F$21,K10*HOME!$F$21/(1+HOME!$H$21)),IF($T$1=FALSE,K10*HOME!$F$20,K10*HOME!$F$20/(1+HOME!$H$20)))))</f>
        <v>0</v>
      </c>
      <c r="CI10" s="310">
        <f>IF($T10=TRUE,0,IF(L$2&lt;DATE(2019,10,1),IF($T$1=FALSE,L10*HOME!$F$18,L10*HOME!$F$18/(1+HOME!$H$18)),IF($AO10=TRUE,IF($T$1=FALSE,L10*HOME!$F$21,L10*HOME!$F$21/(1+HOME!$H$21)),IF($T$1=FALSE,L10*HOME!$F$20,L10*HOME!$F$20/(1+HOME!$H$20)))))</f>
        <v>0</v>
      </c>
      <c r="CJ10" s="310">
        <f>IF($T10=TRUE,0,IF(M$2&lt;DATE(2019,10,1),IF($T$1=FALSE,M10*HOME!$F$18,M10*HOME!$F$18/(1+HOME!$H$18)),IF($AO10=TRUE,IF($T$1=FALSE,M10*HOME!$F$21,M10*HOME!$F$21/(1+HOME!$H$21)),IF($T$1=FALSE,M10*HOME!$F$20,M10*HOME!$F$20/(1+HOME!$H$20)))))</f>
        <v>0</v>
      </c>
      <c r="CK10" s="310">
        <f>IF($T10=TRUE,0,IF(N$2&lt;DATE(2019,10,1),IF($T$1=FALSE,N10*HOME!$F$18,N10*HOME!$F$18/(1+HOME!$H$18)),IF($AO10=TRUE,IF($T$1=FALSE,N10*HOME!$F$21,N10*HOME!$F$21/(1+HOME!$H$21)),IF($T$1=FALSE,N10*HOME!$F$20,N10*HOME!$F$20/(1+HOME!$H$20)))))</f>
        <v>0</v>
      </c>
      <c r="CL10" s="310">
        <f>IF($T10=TRUE,0,IF(O$2&lt;DATE(2019,10,1),IF($T$1=FALSE,O10*HOME!$F$18,O10*HOME!$F$18/(1+HOME!$H$18)),IF($AO10=TRUE,IF($T$1=FALSE,O10*HOME!$F$21,O10*HOME!$F$21/(1+HOME!$H$21)),IF($T$1=FALSE,O10*HOME!$F$20,O10*HOME!$F$20/(1+HOME!$H$20)))))</f>
        <v>0</v>
      </c>
      <c r="CM10" s="310">
        <f>IF($T10=TRUE,0,IF(P$2&lt;DATE(2019,10,1),IF($T$1=FALSE,P10*HOME!$F$18,P10*HOME!$F$18/(1+HOME!$H$18)),IF($AO10=TRUE,IF($T$1=FALSE,P10*HOME!$F$21,P10*HOME!$F$21/(1+HOME!$H$21)),IF($T$1=FALSE,P10*HOME!$F$20,P10*HOME!$F$20/(1+HOME!$H$20)))))</f>
        <v>0</v>
      </c>
      <c r="CN10" s="310">
        <f t="shared" si="4"/>
        <v>0</v>
      </c>
    </row>
    <row r="11" spans="1:92" ht="18" customHeight="1">
      <c r="A11" s="335"/>
      <c r="B11" s="336">
        <v>9</v>
      </c>
      <c r="C11" s="1810"/>
      <c r="D11" s="131"/>
      <c r="E11" s="131"/>
      <c r="F11" s="131"/>
      <c r="G11" s="131"/>
      <c r="H11" s="131"/>
      <c r="I11" s="131"/>
      <c r="J11" s="131"/>
      <c r="K11" s="131"/>
      <c r="L11" s="131"/>
      <c r="M11" s="131"/>
      <c r="N11" s="131"/>
      <c r="O11" s="131"/>
      <c r="P11" s="131"/>
      <c r="Q11" s="90">
        <f t="shared" si="2"/>
        <v>0</v>
      </c>
      <c r="R11" s="343"/>
      <c r="S11" s="344">
        <f>予実管理!Q11</f>
        <v>0</v>
      </c>
      <c r="T11" s="341" t="b">
        <v>0</v>
      </c>
      <c r="U11" s="79">
        <f>IF($AO11=TRUE,IF($T$1=FALSE,D11*HOME!$H$21,D11*HOME!$H$21/(1+HOME!$H$21)),IF(D$2&lt;DATE(2019,10,1),IF($T$1=FALSE,IF($T11=FALSE,D11*HOME!$H$18,0),IF($T11=FALSE,D11*HOME!$H$18/(1+HOME!$H$18),0)),IF($T$1=FALSE,IF($T11=FALSE,D11*HOME!$H$20,0),IF($T11=FALSE,D11*HOME!$H$20/(1+HOME!$H$20),0))))</f>
        <v>0</v>
      </c>
      <c r="V11" s="79">
        <f>IF($AO11=TRUE,IF($T$1=FALSE,E11*HOME!$H$21,E11*HOME!$H$21/(1+HOME!$H$21)),IF(E$2&lt;DATE(2019,10,1),IF($T$1=FALSE,IF($T11=FALSE,E11*HOME!$H$18,0),IF($T11=FALSE,E11*HOME!$H$18/(1+HOME!$H$18),0)),IF($T$1=FALSE,IF($T11=FALSE,E11*HOME!$H$20,0),IF($T11=FALSE,E11*HOME!$H$20/(1+HOME!$H$20),0))))</f>
        <v>0</v>
      </c>
      <c r="W11" s="79">
        <f>IF($AO11=TRUE,IF($T$1=FALSE,F11*HOME!$H$21,F11*HOME!$H$21/(1+HOME!$H$21)),IF(F$2&lt;DATE(2019,10,1),IF($T$1=FALSE,IF($T11=FALSE,F11*HOME!$H$18,0),IF($T11=FALSE,F11*HOME!$H$18/(1+HOME!$H$18),0)),IF($T$1=FALSE,IF($T11=FALSE,F11*HOME!$H$20,0),IF($T11=FALSE,F11*HOME!$H$20/(1+HOME!$H$20),0))))</f>
        <v>0</v>
      </c>
      <c r="X11" s="79">
        <f>IF($AO11=TRUE,IF($T$1=FALSE,G11*HOME!$H$21,G11*HOME!$H$21/(1+HOME!$H$21)),IF(G$2&lt;DATE(2019,10,1),IF($T$1=FALSE,IF($T11=FALSE,G11*HOME!$H$18,0),IF($T11=FALSE,G11*HOME!$H$18/(1+HOME!$H$18),0)),IF($T$1=FALSE,IF($T11=FALSE,G11*HOME!$H$20,0),IF($T11=FALSE,G11*HOME!$H$20/(1+HOME!$H$20),0))))</f>
        <v>0</v>
      </c>
      <c r="Y11" s="79">
        <f>IF($AO11=TRUE,IF($T$1=FALSE,H11*HOME!$H$21,H11*HOME!$H$21/(1+HOME!$H$21)),IF(H$2&lt;DATE(2019,10,1),IF($T$1=FALSE,IF($T11=FALSE,H11*HOME!$H$18,0),IF($T11=FALSE,H11*HOME!$H$18/(1+HOME!$H$18),0)),IF($T$1=FALSE,IF($T11=FALSE,H11*HOME!$H$20,0),IF($T11=FALSE,H11*HOME!$H$20/(1+HOME!$H$20),0))))</f>
        <v>0</v>
      </c>
      <c r="Z11" s="79">
        <f>IF($AO11=TRUE,IF($T$1=FALSE,I11*HOME!$H$21,I11*HOME!$H$21/(1+HOME!$H$21)),IF(I$2&lt;DATE(2019,10,1),IF($T$1=FALSE,IF($T11=FALSE,I11*HOME!$H$18,0),IF($T11=FALSE,I11*HOME!$H$18/(1+HOME!$H$18),0)),IF($T$1=FALSE,IF($T11=FALSE,I11*HOME!$H$20,0),IF($T11=FALSE,I11*HOME!$H$20/(1+HOME!$H$20),0))))</f>
        <v>0</v>
      </c>
      <c r="AA11" s="79">
        <f>IF($AO11=TRUE,IF($T$1=FALSE,J11*HOME!$H$21,J11*HOME!$H$21/(1+HOME!$H$21)),IF(J$2&lt;DATE(2019,10,1),IF($T$1=FALSE,IF($T11=FALSE,J11*HOME!$H$18,0),IF($T11=FALSE,J11*HOME!$H$18/(1+HOME!$H$18),0)),IF($T$1=FALSE,IF($T11=FALSE,J11*HOME!$H$20,0),IF($T11=FALSE,J11*HOME!$H$20/(1+HOME!$H$20),0))))</f>
        <v>0</v>
      </c>
      <c r="AB11" s="79">
        <f>IF($AO11=TRUE,IF($T$1=FALSE,K11*HOME!$H$21,K11*HOME!$H$21/(1+HOME!$H$21)),IF(K$2&lt;DATE(2019,10,1),IF($T$1=FALSE,IF($T11=FALSE,K11*HOME!$H$18,0),IF($T11=FALSE,K11*HOME!$H$18/(1+HOME!$H$18),0)),IF($T$1=FALSE,IF($T11=FALSE,K11*HOME!$H$20,0),IF($T11=FALSE,K11*HOME!$H$20/(1+HOME!$H$20),0))))</f>
        <v>0</v>
      </c>
      <c r="AC11" s="79">
        <f>IF($AO11=TRUE,IF($T$1=FALSE,L11*HOME!$H$21,L11*HOME!$H$21/(1+HOME!$H$21)),IF(L$2&lt;DATE(2019,10,1),IF($T$1=FALSE,IF($T11=FALSE,L11*HOME!$H$18,0),IF($T11=FALSE,L11*HOME!$H$18/(1+HOME!$H$18),0)),IF($T$1=FALSE,IF($T11=FALSE,L11*HOME!$H$20,0),IF($T11=FALSE,L11*HOME!$H$20/(1+HOME!$H$20),0))))</f>
        <v>0</v>
      </c>
      <c r="AD11" s="79">
        <f>IF($AO11=TRUE,IF($T$1=FALSE,M11*HOME!$H$21,M11*HOME!$H$21/(1+HOME!$H$21)),IF(M$2&lt;DATE(2019,10,1),IF($T$1=FALSE,IF($T11=FALSE,M11*HOME!$H$18,0),IF($T11=FALSE,M11*HOME!$H$18/(1+HOME!$H$18),0)),IF($T$1=FALSE,IF($T11=FALSE,M11*HOME!$H$20,0),IF($T11=FALSE,M11*HOME!$H$20/(1+HOME!$H$20),0))))</f>
        <v>0</v>
      </c>
      <c r="AE11" s="79">
        <f>IF($AO11=TRUE,IF($T$1=FALSE,N11*HOME!$H$21,N11*HOME!$H$21/(1+HOME!$H$21)),IF(N$2&lt;DATE(2019,10,1),IF($T$1=FALSE,IF($T11=FALSE,N11*HOME!$H$18,0),IF($T11=FALSE,N11*HOME!$H$18/(1+HOME!$H$18),0)),IF($T$1=FALSE,IF($T11=FALSE,N11*HOME!$H$20,0),IF($T11=FALSE,N11*HOME!$H$20/(1+HOME!$H$20),0))))</f>
        <v>0</v>
      </c>
      <c r="AF11" s="79">
        <f>IF($AO11=TRUE,IF($T$1=FALSE,O11*HOME!$H$21,O11*HOME!$H$21/(1+HOME!$H$21)),IF(O$2&lt;DATE(2019,10,1),IF($T$1=FALSE,IF($T11=FALSE,O11*HOME!$H$18,0),IF($T11=FALSE,O11*HOME!$H$18/(1+HOME!$H$18),0)),IF($T$1=FALSE,IF($T11=FALSE,O11*HOME!$H$20,0),IF($T11=FALSE,O11*HOME!$H$20/(1+HOME!$H$20),0))))</f>
        <v>0</v>
      </c>
      <c r="AG11" s="79">
        <f>IF($AO11=TRUE,IF($T$1=FALSE,P11*HOME!$H$21,P11*HOME!$H$21/(1+HOME!$H$21)),IF(P$2&lt;DATE(2019,10,1),IF($T$1=FALSE,IF($T11=FALSE,P11*HOME!$H$18,0),IF($T11=FALSE,P11*HOME!$H$18/(1+HOME!$H$18),0)),IF($T$1=FALSE,IF($T11=FALSE,P11*HOME!$H$20,0),IF($T11=FALSE,P11*HOME!$H$20/(1+HOME!$H$20),0))))</f>
        <v>0</v>
      </c>
      <c r="AH11" s="79">
        <f t="shared" si="5"/>
        <v>0</v>
      </c>
      <c r="AI11" s="79">
        <f t="shared" si="3"/>
        <v>0</v>
      </c>
      <c r="AJ11" s="86"/>
      <c r="AK11" s="79"/>
      <c r="AL11" s="79"/>
      <c r="AM11" s="79"/>
      <c r="AN11" s="86"/>
      <c r="AO11" s="342" t="b">
        <v>0</v>
      </c>
      <c r="AP11" s="79"/>
      <c r="AQ11" s="79"/>
      <c r="AR11" s="79"/>
      <c r="CA11" s="310">
        <f>IF($T11=TRUE,0,IF(D$2&lt;DATE(2019,10,1),IF($T$1=FALSE,D11*HOME!$F$18,D11*HOME!$F$18/(1+HOME!$H$18)),IF($AO11=TRUE,IF($T$1=FALSE,D11*HOME!$F$21,D11*HOME!$F$21/(1+HOME!$H$21)),IF($T$1=FALSE,D11*HOME!$F$20,D11*HOME!$F$20/(1+HOME!$H$20)))))</f>
        <v>0</v>
      </c>
      <c r="CB11" s="310">
        <f>IF($T11=TRUE,0,IF(E$2&lt;DATE(2019,10,1),IF($T$1=FALSE,E11*HOME!$F$18,E11*HOME!$F$18/(1+HOME!$H$18)),IF($AO11=TRUE,IF($T$1=FALSE,E11*HOME!$F$21,E11*HOME!$F$21/(1+HOME!$H$21)),IF($T$1=FALSE,E11*HOME!$F$20,E11*HOME!$F$20/(1+HOME!$H$20)))))</f>
        <v>0</v>
      </c>
      <c r="CC11" s="310">
        <f>IF($T11=TRUE,0,IF(F$2&lt;DATE(2019,10,1),IF($T$1=FALSE,F11*HOME!$F$18,F11*HOME!$F$18/(1+HOME!$H$18)),IF($AO11=TRUE,IF($T$1=FALSE,F11*HOME!$F$21,F11*HOME!$F$21/(1+HOME!$H$21)),IF($T$1=FALSE,F11*HOME!$F$20,F11*HOME!$F$20/(1+HOME!$H$20)))))</f>
        <v>0</v>
      </c>
      <c r="CD11" s="310">
        <f>IF($T11=TRUE,0,IF(G$2&lt;DATE(2019,10,1),IF($T$1=FALSE,G11*HOME!$F$18,G11*HOME!$F$18/(1+HOME!$H$18)),IF($AO11=TRUE,IF($T$1=FALSE,G11*HOME!$F$21,G11*HOME!$F$21/(1+HOME!$H$21)),IF($T$1=FALSE,G11*HOME!$F$20,G11*HOME!$F$20/(1+HOME!$H$20)))))</f>
        <v>0</v>
      </c>
      <c r="CE11" s="310">
        <f>IF($T11=TRUE,0,IF(H$2&lt;DATE(2019,10,1),IF($T$1=FALSE,H11*HOME!$F$18,H11*HOME!$F$18/(1+HOME!$H$18)),IF($AO11=TRUE,IF($T$1=FALSE,H11*HOME!$F$21,H11*HOME!$F$21/(1+HOME!$H$21)),IF($T$1=FALSE,H11*HOME!$F$20,H11*HOME!$F$20/(1+HOME!$H$20)))))</f>
        <v>0</v>
      </c>
      <c r="CF11" s="310">
        <f>IF($T11=TRUE,0,IF(I$2&lt;DATE(2019,10,1),IF($T$1=FALSE,I11*HOME!$F$18,I11*HOME!$F$18/(1+HOME!$H$18)),IF($AO11=TRUE,IF($T$1=FALSE,I11*HOME!$F$21,I11*HOME!$F$21/(1+HOME!$H$21)),IF($T$1=FALSE,I11*HOME!$F$20,I11*HOME!$F$20/(1+HOME!$H$20)))))</f>
        <v>0</v>
      </c>
      <c r="CG11" s="310">
        <f>IF($T11=TRUE,0,IF(J$2&lt;DATE(2019,10,1),IF($T$1=FALSE,J11*HOME!$F$18,J11*HOME!$F$18/(1+HOME!$H$18)),IF($AO11=TRUE,IF($T$1=FALSE,J11*HOME!$F$21,J11*HOME!$F$21/(1+HOME!$H$21)),IF($T$1=FALSE,J11*HOME!$F$20,J11*HOME!$F$20/(1+HOME!$H$20)))))</f>
        <v>0</v>
      </c>
      <c r="CH11" s="310">
        <f>IF($T11=TRUE,0,IF(K$2&lt;DATE(2019,10,1),IF($T$1=FALSE,K11*HOME!$F$18,K11*HOME!$F$18/(1+HOME!$H$18)),IF($AO11=TRUE,IF($T$1=FALSE,K11*HOME!$F$21,K11*HOME!$F$21/(1+HOME!$H$21)),IF($T$1=FALSE,K11*HOME!$F$20,K11*HOME!$F$20/(1+HOME!$H$20)))))</f>
        <v>0</v>
      </c>
      <c r="CI11" s="310">
        <f>IF($T11=TRUE,0,IF(L$2&lt;DATE(2019,10,1),IF($T$1=FALSE,L11*HOME!$F$18,L11*HOME!$F$18/(1+HOME!$H$18)),IF($AO11=TRUE,IF($T$1=FALSE,L11*HOME!$F$21,L11*HOME!$F$21/(1+HOME!$H$21)),IF($T$1=FALSE,L11*HOME!$F$20,L11*HOME!$F$20/(1+HOME!$H$20)))))</f>
        <v>0</v>
      </c>
      <c r="CJ11" s="310">
        <f>IF($T11=TRUE,0,IF(M$2&lt;DATE(2019,10,1),IF($T$1=FALSE,M11*HOME!$F$18,M11*HOME!$F$18/(1+HOME!$H$18)),IF($AO11=TRUE,IF($T$1=FALSE,M11*HOME!$F$21,M11*HOME!$F$21/(1+HOME!$H$21)),IF($T$1=FALSE,M11*HOME!$F$20,M11*HOME!$F$20/(1+HOME!$H$20)))))</f>
        <v>0</v>
      </c>
      <c r="CK11" s="310">
        <f>IF($T11=TRUE,0,IF(N$2&lt;DATE(2019,10,1),IF($T$1=FALSE,N11*HOME!$F$18,N11*HOME!$F$18/(1+HOME!$H$18)),IF($AO11=TRUE,IF($T$1=FALSE,N11*HOME!$F$21,N11*HOME!$F$21/(1+HOME!$H$21)),IF($T$1=FALSE,N11*HOME!$F$20,N11*HOME!$F$20/(1+HOME!$H$20)))))</f>
        <v>0</v>
      </c>
      <c r="CL11" s="310">
        <f>IF($T11=TRUE,0,IF(O$2&lt;DATE(2019,10,1),IF($T$1=FALSE,O11*HOME!$F$18,O11*HOME!$F$18/(1+HOME!$H$18)),IF($AO11=TRUE,IF($T$1=FALSE,O11*HOME!$F$21,O11*HOME!$F$21/(1+HOME!$H$21)),IF($T$1=FALSE,O11*HOME!$F$20,O11*HOME!$F$20/(1+HOME!$H$20)))))</f>
        <v>0</v>
      </c>
      <c r="CM11" s="310">
        <f>IF($T11=TRUE,0,IF(P$2&lt;DATE(2019,10,1),IF($T$1=FALSE,P11*HOME!$F$18,P11*HOME!$F$18/(1+HOME!$H$18)),IF($AO11=TRUE,IF($T$1=FALSE,P11*HOME!$F$21,P11*HOME!$F$21/(1+HOME!$H$21)),IF($T$1=FALSE,P11*HOME!$F$20,P11*HOME!$F$20/(1+HOME!$H$20)))))</f>
        <v>0</v>
      </c>
      <c r="CN11" s="310">
        <f t="shared" si="4"/>
        <v>0</v>
      </c>
    </row>
    <row r="12" spans="1:92" ht="18" customHeight="1">
      <c r="A12" s="335"/>
      <c r="B12" s="336"/>
      <c r="C12" s="1810"/>
      <c r="D12" s="131"/>
      <c r="E12" s="131"/>
      <c r="F12" s="131"/>
      <c r="G12" s="131"/>
      <c r="H12" s="131"/>
      <c r="I12" s="131"/>
      <c r="J12" s="131"/>
      <c r="K12" s="131"/>
      <c r="L12" s="131"/>
      <c r="M12" s="131"/>
      <c r="N12" s="131"/>
      <c r="O12" s="131"/>
      <c r="P12" s="131"/>
      <c r="Q12" s="90">
        <f t="shared" si="2"/>
        <v>0</v>
      </c>
      <c r="R12" s="343"/>
      <c r="S12" s="344">
        <f>予実管理!Q12</f>
        <v>0</v>
      </c>
      <c r="T12" s="341" t="b">
        <v>0</v>
      </c>
      <c r="U12" s="79">
        <f>IF($AO12=TRUE,IF($T$1=FALSE,D12*HOME!$H$21,D12*HOME!$H$21/(1+HOME!$H$21)),IF(D$2&lt;DATE(2019,10,1),IF($T$1=FALSE,IF($T12=FALSE,D12*HOME!$H$18,0),IF($T12=FALSE,D12*HOME!$H$18/(1+HOME!$H$18),0)),IF($T$1=FALSE,IF($T12=FALSE,D12*HOME!$H$20,0),IF($T12=FALSE,D12*HOME!$H$20/(1+HOME!$H$20),0))))</f>
        <v>0</v>
      </c>
      <c r="V12" s="79">
        <f>IF($AO12=TRUE,IF($T$1=FALSE,E12*HOME!$H$21,E12*HOME!$H$21/(1+HOME!$H$21)),IF(E$2&lt;DATE(2019,10,1),IF($T$1=FALSE,IF($T12=FALSE,E12*HOME!$H$18,0),IF($T12=FALSE,E12*HOME!$H$18/(1+HOME!$H$18),0)),IF($T$1=FALSE,IF($T12=FALSE,E12*HOME!$H$20,0),IF($T12=FALSE,E12*HOME!$H$20/(1+HOME!$H$20),0))))</f>
        <v>0</v>
      </c>
      <c r="W12" s="79">
        <f>IF($AO12=TRUE,IF($T$1=FALSE,F12*HOME!$H$21,F12*HOME!$H$21/(1+HOME!$H$21)),IF(F$2&lt;DATE(2019,10,1),IF($T$1=FALSE,IF($T12=FALSE,F12*HOME!$H$18,0),IF($T12=FALSE,F12*HOME!$H$18/(1+HOME!$H$18),0)),IF($T$1=FALSE,IF($T12=FALSE,F12*HOME!$H$20,0),IF($T12=FALSE,F12*HOME!$H$20/(1+HOME!$H$20),0))))</f>
        <v>0</v>
      </c>
      <c r="X12" s="79">
        <f>IF($AO12=TRUE,IF($T$1=FALSE,G12*HOME!$H$21,G12*HOME!$H$21/(1+HOME!$H$21)),IF(G$2&lt;DATE(2019,10,1),IF($T$1=FALSE,IF($T12=FALSE,G12*HOME!$H$18,0),IF($T12=FALSE,G12*HOME!$H$18/(1+HOME!$H$18),0)),IF($T$1=FALSE,IF($T12=FALSE,G12*HOME!$H$20,0),IF($T12=FALSE,G12*HOME!$H$20/(1+HOME!$H$20),0))))</f>
        <v>0</v>
      </c>
      <c r="Y12" s="79">
        <f>IF($AO12=TRUE,IF($T$1=FALSE,H12*HOME!$H$21,H12*HOME!$H$21/(1+HOME!$H$21)),IF(H$2&lt;DATE(2019,10,1),IF($T$1=FALSE,IF($T12=FALSE,H12*HOME!$H$18,0),IF($T12=FALSE,H12*HOME!$H$18/(1+HOME!$H$18),0)),IF($T$1=FALSE,IF($T12=FALSE,H12*HOME!$H$20,0),IF($T12=FALSE,H12*HOME!$H$20/(1+HOME!$H$20),0))))</f>
        <v>0</v>
      </c>
      <c r="Z12" s="79">
        <f>IF($AO12=TRUE,IF($T$1=FALSE,I12*HOME!$H$21,I12*HOME!$H$21/(1+HOME!$H$21)),IF(I$2&lt;DATE(2019,10,1),IF($T$1=FALSE,IF($T12=FALSE,I12*HOME!$H$18,0),IF($T12=FALSE,I12*HOME!$H$18/(1+HOME!$H$18),0)),IF($T$1=FALSE,IF($T12=FALSE,I12*HOME!$H$20,0),IF($T12=FALSE,I12*HOME!$H$20/(1+HOME!$H$20),0))))</f>
        <v>0</v>
      </c>
      <c r="AA12" s="79">
        <f>IF($AO12=TRUE,IF($T$1=FALSE,J12*HOME!$H$21,J12*HOME!$H$21/(1+HOME!$H$21)),IF(J$2&lt;DATE(2019,10,1),IF($T$1=FALSE,IF($T12=FALSE,J12*HOME!$H$18,0),IF($T12=FALSE,J12*HOME!$H$18/(1+HOME!$H$18),0)),IF($T$1=FALSE,IF($T12=FALSE,J12*HOME!$H$20,0),IF($T12=FALSE,J12*HOME!$H$20/(1+HOME!$H$20),0))))</f>
        <v>0</v>
      </c>
      <c r="AB12" s="79">
        <f>IF($AO12=TRUE,IF($T$1=FALSE,K12*HOME!$H$21,K12*HOME!$H$21/(1+HOME!$H$21)),IF(K$2&lt;DATE(2019,10,1),IF($T$1=FALSE,IF($T12=FALSE,K12*HOME!$H$18,0),IF($T12=FALSE,K12*HOME!$H$18/(1+HOME!$H$18),0)),IF($T$1=FALSE,IF($T12=FALSE,K12*HOME!$H$20,0),IF($T12=FALSE,K12*HOME!$H$20/(1+HOME!$H$20),0))))</f>
        <v>0</v>
      </c>
      <c r="AC12" s="79">
        <f>IF($AO12=TRUE,IF($T$1=FALSE,L12*HOME!$H$21,L12*HOME!$H$21/(1+HOME!$H$21)),IF(L$2&lt;DATE(2019,10,1),IF($T$1=FALSE,IF($T12=FALSE,L12*HOME!$H$18,0),IF($T12=FALSE,L12*HOME!$H$18/(1+HOME!$H$18),0)),IF($T$1=FALSE,IF($T12=FALSE,L12*HOME!$H$20,0),IF($T12=FALSE,L12*HOME!$H$20/(1+HOME!$H$20),0))))</f>
        <v>0</v>
      </c>
      <c r="AD12" s="79">
        <f>IF($AO12=TRUE,IF($T$1=FALSE,M12*HOME!$H$21,M12*HOME!$H$21/(1+HOME!$H$21)),IF(M$2&lt;DATE(2019,10,1),IF($T$1=FALSE,IF($T12=FALSE,M12*HOME!$H$18,0),IF($T12=FALSE,M12*HOME!$H$18/(1+HOME!$H$18),0)),IF($T$1=FALSE,IF($T12=FALSE,M12*HOME!$H$20,0),IF($T12=FALSE,M12*HOME!$H$20/(1+HOME!$H$20),0))))</f>
        <v>0</v>
      </c>
      <c r="AE12" s="79">
        <f>IF($AO12=TRUE,IF($T$1=FALSE,N12*HOME!$H$21,N12*HOME!$H$21/(1+HOME!$H$21)),IF(N$2&lt;DATE(2019,10,1),IF($T$1=FALSE,IF($T12=FALSE,N12*HOME!$H$18,0),IF($T12=FALSE,N12*HOME!$H$18/(1+HOME!$H$18),0)),IF($T$1=FALSE,IF($T12=FALSE,N12*HOME!$H$20,0),IF($T12=FALSE,N12*HOME!$H$20/(1+HOME!$H$20),0))))</f>
        <v>0</v>
      </c>
      <c r="AF12" s="79">
        <f>IF($AO12=TRUE,IF($T$1=FALSE,O12*HOME!$H$21,O12*HOME!$H$21/(1+HOME!$H$21)),IF(O$2&lt;DATE(2019,10,1),IF($T$1=FALSE,IF($T12=FALSE,O12*HOME!$H$18,0),IF($T12=FALSE,O12*HOME!$H$18/(1+HOME!$H$18),0)),IF($T$1=FALSE,IF($T12=FALSE,O12*HOME!$H$20,0),IF($T12=FALSE,O12*HOME!$H$20/(1+HOME!$H$20),0))))</f>
        <v>0</v>
      </c>
      <c r="AG12" s="79">
        <f>IF($AO12=TRUE,IF($T$1=FALSE,P12*HOME!$H$21,P12*HOME!$H$21/(1+HOME!$H$21)),IF(P$2&lt;DATE(2019,10,1),IF($T$1=FALSE,IF($T12=FALSE,P12*HOME!$H$18,0),IF($T12=FALSE,P12*HOME!$H$18/(1+HOME!$H$18),0)),IF($T$1=FALSE,IF($T12=FALSE,P12*HOME!$H$20,0),IF($T12=FALSE,P12*HOME!$H$20/(1+HOME!$H$20),0))))</f>
        <v>0</v>
      </c>
      <c r="AH12" s="79">
        <f t="shared" si="5"/>
        <v>0</v>
      </c>
      <c r="AI12" s="79">
        <f t="shared" si="3"/>
        <v>0</v>
      </c>
      <c r="AJ12" s="86"/>
      <c r="AK12" s="79"/>
      <c r="AL12" s="79"/>
      <c r="AM12" s="79"/>
      <c r="AN12" s="86"/>
      <c r="AO12" s="342" t="b">
        <v>0</v>
      </c>
      <c r="AP12" s="79"/>
      <c r="AQ12" s="79"/>
      <c r="AR12" s="79"/>
      <c r="CA12" s="310">
        <f>IF($T12=TRUE,0,IF(D$2&lt;DATE(2019,10,1),IF($T$1=FALSE,D12*HOME!$F$18,D12*HOME!$F$18/(1+HOME!$H$18)),IF($AO12=TRUE,IF($T$1=FALSE,D12*HOME!$F$21,D12*HOME!$F$21/(1+HOME!$H$21)),IF($T$1=FALSE,D12*HOME!$F$20,D12*HOME!$F$20/(1+HOME!$H$20)))))</f>
        <v>0</v>
      </c>
      <c r="CB12" s="310">
        <f>IF($T12=TRUE,0,IF(E$2&lt;DATE(2019,10,1),IF($T$1=FALSE,E12*HOME!$F$18,E12*HOME!$F$18/(1+HOME!$H$18)),IF($AO12=TRUE,IF($T$1=FALSE,E12*HOME!$F$21,E12*HOME!$F$21/(1+HOME!$H$21)),IF($T$1=FALSE,E12*HOME!$F$20,E12*HOME!$F$20/(1+HOME!$H$20)))))</f>
        <v>0</v>
      </c>
      <c r="CC12" s="310">
        <f>IF($T12=TRUE,0,IF(F$2&lt;DATE(2019,10,1),IF($T$1=FALSE,F12*HOME!$F$18,F12*HOME!$F$18/(1+HOME!$H$18)),IF($AO12=TRUE,IF($T$1=FALSE,F12*HOME!$F$21,F12*HOME!$F$21/(1+HOME!$H$21)),IF($T$1=FALSE,F12*HOME!$F$20,F12*HOME!$F$20/(1+HOME!$H$20)))))</f>
        <v>0</v>
      </c>
      <c r="CD12" s="310">
        <f>IF($T12=TRUE,0,IF(G$2&lt;DATE(2019,10,1),IF($T$1=FALSE,G12*HOME!$F$18,G12*HOME!$F$18/(1+HOME!$H$18)),IF($AO12=TRUE,IF($T$1=FALSE,G12*HOME!$F$21,G12*HOME!$F$21/(1+HOME!$H$21)),IF($T$1=FALSE,G12*HOME!$F$20,G12*HOME!$F$20/(1+HOME!$H$20)))))</f>
        <v>0</v>
      </c>
      <c r="CE12" s="310">
        <f>IF($T12=TRUE,0,IF(H$2&lt;DATE(2019,10,1),IF($T$1=FALSE,H12*HOME!$F$18,H12*HOME!$F$18/(1+HOME!$H$18)),IF($AO12=TRUE,IF($T$1=FALSE,H12*HOME!$F$21,H12*HOME!$F$21/(1+HOME!$H$21)),IF($T$1=FALSE,H12*HOME!$F$20,H12*HOME!$F$20/(1+HOME!$H$20)))))</f>
        <v>0</v>
      </c>
      <c r="CF12" s="310">
        <f>IF($T12=TRUE,0,IF(I$2&lt;DATE(2019,10,1),IF($T$1=FALSE,I12*HOME!$F$18,I12*HOME!$F$18/(1+HOME!$H$18)),IF($AO12=TRUE,IF($T$1=FALSE,I12*HOME!$F$21,I12*HOME!$F$21/(1+HOME!$H$21)),IF($T$1=FALSE,I12*HOME!$F$20,I12*HOME!$F$20/(1+HOME!$H$20)))))</f>
        <v>0</v>
      </c>
      <c r="CG12" s="310">
        <f>IF($T12=TRUE,0,IF(J$2&lt;DATE(2019,10,1),IF($T$1=FALSE,J12*HOME!$F$18,J12*HOME!$F$18/(1+HOME!$H$18)),IF($AO12=TRUE,IF($T$1=FALSE,J12*HOME!$F$21,J12*HOME!$F$21/(1+HOME!$H$21)),IF($T$1=FALSE,J12*HOME!$F$20,J12*HOME!$F$20/(1+HOME!$H$20)))))</f>
        <v>0</v>
      </c>
      <c r="CH12" s="310">
        <f>IF($T12=TRUE,0,IF(K$2&lt;DATE(2019,10,1),IF($T$1=FALSE,K12*HOME!$F$18,K12*HOME!$F$18/(1+HOME!$H$18)),IF($AO12=TRUE,IF($T$1=FALSE,K12*HOME!$F$21,K12*HOME!$F$21/(1+HOME!$H$21)),IF($T$1=FALSE,K12*HOME!$F$20,K12*HOME!$F$20/(1+HOME!$H$20)))))</f>
        <v>0</v>
      </c>
      <c r="CI12" s="310">
        <f>IF($T12=TRUE,0,IF(L$2&lt;DATE(2019,10,1),IF($T$1=FALSE,L12*HOME!$F$18,L12*HOME!$F$18/(1+HOME!$H$18)),IF($AO12=TRUE,IF($T$1=FALSE,L12*HOME!$F$21,L12*HOME!$F$21/(1+HOME!$H$21)),IF($T$1=FALSE,L12*HOME!$F$20,L12*HOME!$F$20/(1+HOME!$H$20)))))</f>
        <v>0</v>
      </c>
      <c r="CJ12" s="310">
        <f>IF($T12=TRUE,0,IF(M$2&lt;DATE(2019,10,1),IF($T$1=FALSE,M12*HOME!$F$18,M12*HOME!$F$18/(1+HOME!$H$18)),IF($AO12=TRUE,IF($T$1=FALSE,M12*HOME!$F$21,M12*HOME!$F$21/(1+HOME!$H$21)),IF($T$1=FALSE,M12*HOME!$F$20,M12*HOME!$F$20/(1+HOME!$H$20)))))</f>
        <v>0</v>
      </c>
      <c r="CK12" s="310">
        <f>IF($T12=TRUE,0,IF(N$2&lt;DATE(2019,10,1),IF($T$1=FALSE,N12*HOME!$F$18,N12*HOME!$F$18/(1+HOME!$H$18)),IF($AO12=TRUE,IF($T$1=FALSE,N12*HOME!$F$21,N12*HOME!$F$21/(1+HOME!$H$21)),IF($T$1=FALSE,N12*HOME!$F$20,N12*HOME!$F$20/(1+HOME!$H$20)))))</f>
        <v>0</v>
      </c>
      <c r="CL12" s="310">
        <f>IF($T12=TRUE,0,IF(O$2&lt;DATE(2019,10,1),IF($T$1=FALSE,O12*HOME!$F$18,O12*HOME!$F$18/(1+HOME!$H$18)),IF($AO12=TRUE,IF($T$1=FALSE,O12*HOME!$F$21,O12*HOME!$F$21/(1+HOME!$H$21)),IF($T$1=FALSE,O12*HOME!$F$20,O12*HOME!$F$20/(1+HOME!$H$20)))))</f>
        <v>0</v>
      </c>
      <c r="CM12" s="310">
        <f>IF($T12=TRUE,0,IF(P$2&lt;DATE(2019,10,1),IF($T$1=FALSE,P12*HOME!$F$18,P12*HOME!$F$18/(1+HOME!$H$18)),IF($AO12=TRUE,IF($T$1=FALSE,P12*HOME!$F$21,P12*HOME!$F$21/(1+HOME!$H$21)),IF($T$1=FALSE,P12*HOME!$F$20,P12*HOME!$F$20/(1+HOME!$H$20)))))</f>
        <v>0</v>
      </c>
      <c r="CN12" s="310">
        <f t="shared" si="4"/>
        <v>0</v>
      </c>
    </row>
    <row r="13" spans="1:92" ht="18" customHeight="1">
      <c r="A13" s="335"/>
      <c r="B13" s="336">
        <v>10</v>
      </c>
      <c r="C13" s="1816"/>
      <c r="D13" s="131"/>
      <c r="E13" s="131"/>
      <c r="F13" s="131"/>
      <c r="G13" s="131"/>
      <c r="H13" s="131"/>
      <c r="I13" s="131"/>
      <c r="J13" s="131"/>
      <c r="K13" s="131"/>
      <c r="L13" s="131"/>
      <c r="M13" s="131"/>
      <c r="N13" s="131"/>
      <c r="O13" s="131"/>
      <c r="P13" s="364"/>
      <c r="Q13" s="107">
        <f t="shared" si="2"/>
        <v>0</v>
      </c>
      <c r="R13" s="343"/>
      <c r="S13" s="344">
        <f>予実管理!Q13</f>
        <v>0</v>
      </c>
      <c r="T13" s="341" t="b">
        <v>0</v>
      </c>
      <c r="U13" s="79">
        <f>IF($AO13=TRUE,IF($T$1=FALSE,D13*HOME!$H$21,D13*HOME!$H$21/(1+HOME!$H$21)),IF(D$2&lt;DATE(2019,10,1),IF($T$1=FALSE,IF($T13=FALSE,D13*HOME!$H$18,0),IF($T13=FALSE,D13*HOME!$H$18/(1+HOME!$H$18),0)),IF($T$1=FALSE,IF($T13=FALSE,D13*HOME!$H$20,0),IF($T13=FALSE,D13*HOME!$H$20/(1+HOME!$H$20),0))))</f>
        <v>0</v>
      </c>
      <c r="V13" s="79">
        <f>IF($AO13=TRUE,IF($T$1=FALSE,E13*HOME!$H$21,E13*HOME!$H$21/(1+HOME!$H$21)),IF(E$2&lt;DATE(2019,10,1),IF($T$1=FALSE,IF($T13=FALSE,E13*HOME!$H$18,0),IF($T13=FALSE,E13*HOME!$H$18/(1+HOME!$H$18),0)),IF($T$1=FALSE,IF($T13=FALSE,E13*HOME!$H$20,0),IF($T13=FALSE,E13*HOME!$H$20/(1+HOME!$H$20),0))))</f>
        <v>0</v>
      </c>
      <c r="W13" s="79">
        <f>IF($AO13=TRUE,IF($T$1=FALSE,F13*HOME!$H$21,F13*HOME!$H$21/(1+HOME!$H$21)),IF(F$2&lt;DATE(2019,10,1),IF($T$1=FALSE,IF($T13=FALSE,F13*HOME!$H$18,0),IF($T13=FALSE,F13*HOME!$H$18/(1+HOME!$H$18),0)),IF($T$1=FALSE,IF($T13=FALSE,F13*HOME!$H$20,0),IF($T13=FALSE,F13*HOME!$H$20/(1+HOME!$H$20),0))))</f>
        <v>0</v>
      </c>
      <c r="X13" s="79">
        <f>IF($AO13=TRUE,IF($T$1=FALSE,G13*HOME!$H$21,G13*HOME!$H$21/(1+HOME!$H$21)),IF(G$2&lt;DATE(2019,10,1),IF($T$1=FALSE,IF($T13=FALSE,G13*HOME!$H$18,0),IF($T13=FALSE,G13*HOME!$H$18/(1+HOME!$H$18),0)),IF($T$1=FALSE,IF($T13=FALSE,G13*HOME!$H$20,0),IF($T13=FALSE,G13*HOME!$H$20/(1+HOME!$H$20),0))))</f>
        <v>0</v>
      </c>
      <c r="Y13" s="79">
        <f>IF($AO13=TRUE,IF($T$1=FALSE,H13*HOME!$H$21,H13*HOME!$H$21/(1+HOME!$H$21)),IF(H$2&lt;DATE(2019,10,1),IF($T$1=FALSE,IF($T13=FALSE,H13*HOME!$H$18,0),IF($T13=FALSE,H13*HOME!$H$18/(1+HOME!$H$18),0)),IF($T$1=FALSE,IF($T13=FALSE,H13*HOME!$H$20,0),IF($T13=FALSE,H13*HOME!$H$20/(1+HOME!$H$20),0))))</f>
        <v>0</v>
      </c>
      <c r="Z13" s="79">
        <f>IF($AO13=TRUE,IF($T$1=FALSE,I13*HOME!$H$21,I13*HOME!$H$21/(1+HOME!$H$21)),IF(I$2&lt;DATE(2019,10,1),IF($T$1=FALSE,IF($T13=FALSE,I13*HOME!$H$18,0),IF($T13=FALSE,I13*HOME!$H$18/(1+HOME!$H$18),0)),IF($T$1=FALSE,IF($T13=FALSE,I13*HOME!$H$20,0),IF($T13=FALSE,I13*HOME!$H$20/(1+HOME!$H$20),0))))</f>
        <v>0</v>
      </c>
      <c r="AA13" s="79">
        <f>IF($AO13=TRUE,IF($T$1=FALSE,J13*HOME!$H$21,J13*HOME!$H$21/(1+HOME!$H$21)),IF(J$2&lt;DATE(2019,10,1),IF($T$1=FALSE,IF($T13=FALSE,J13*HOME!$H$18,0),IF($T13=FALSE,J13*HOME!$H$18/(1+HOME!$H$18),0)),IF($T$1=FALSE,IF($T13=FALSE,J13*HOME!$H$20,0),IF($T13=FALSE,J13*HOME!$H$20/(1+HOME!$H$20),0))))</f>
        <v>0</v>
      </c>
      <c r="AB13" s="79">
        <f>IF($AO13=TRUE,IF($T$1=FALSE,K13*HOME!$H$21,K13*HOME!$H$21/(1+HOME!$H$21)),IF(K$2&lt;DATE(2019,10,1),IF($T$1=FALSE,IF($T13=FALSE,K13*HOME!$H$18,0),IF($T13=FALSE,K13*HOME!$H$18/(1+HOME!$H$18),0)),IF($T$1=FALSE,IF($T13=FALSE,K13*HOME!$H$20,0),IF($T13=FALSE,K13*HOME!$H$20/(1+HOME!$H$20),0))))</f>
        <v>0</v>
      </c>
      <c r="AC13" s="79">
        <f>IF($AO13=TRUE,IF($T$1=FALSE,L13*HOME!$H$21,L13*HOME!$H$21/(1+HOME!$H$21)),IF(L$2&lt;DATE(2019,10,1),IF($T$1=FALSE,IF($T13=FALSE,L13*HOME!$H$18,0),IF($T13=FALSE,L13*HOME!$H$18/(1+HOME!$H$18),0)),IF($T$1=FALSE,IF($T13=FALSE,L13*HOME!$H$20,0),IF($T13=FALSE,L13*HOME!$H$20/(1+HOME!$H$20),0))))</f>
        <v>0</v>
      </c>
      <c r="AD13" s="79">
        <f>IF($AO13=TRUE,IF($T$1=FALSE,M13*HOME!$H$21,M13*HOME!$H$21/(1+HOME!$H$21)),IF(M$2&lt;DATE(2019,10,1),IF($T$1=FALSE,IF($T13=FALSE,M13*HOME!$H$18,0),IF($T13=FALSE,M13*HOME!$H$18/(1+HOME!$H$18),0)),IF($T$1=FALSE,IF($T13=FALSE,M13*HOME!$H$20,0),IF($T13=FALSE,M13*HOME!$H$20/(1+HOME!$H$20),0))))</f>
        <v>0</v>
      </c>
      <c r="AE13" s="79">
        <f>IF($AO13=TRUE,IF($T$1=FALSE,N13*HOME!$H$21,N13*HOME!$H$21/(1+HOME!$H$21)),IF(N$2&lt;DATE(2019,10,1),IF($T$1=FALSE,IF($T13=FALSE,N13*HOME!$H$18,0),IF($T13=FALSE,N13*HOME!$H$18/(1+HOME!$H$18),0)),IF($T$1=FALSE,IF($T13=FALSE,N13*HOME!$H$20,0),IF($T13=FALSE,N13*HOME!$H$20/(1+HOME!$H$20),0))))</f>
        <v>0</v>
      </c>
      <c r="AF13" s="79">
        <f>IF($AO13=TRUE,IF($T$1=FALSE,O13*HOME!$H$21,O13*HOME!$H$21/(1+HOME!$H$21)),IF(O$2&lt;DATE(2019,10,1),IF($T$1=FALSE,IF($T13=FALSE,O13*HOME!$H$18,0),IF($T13=FALSE,O13*HOME!$H$18/(1+HOME!$H$18),0)),IF($T$1=FALSE,IF($T13=FALSE,O13*HOME!$H$20,0),IF($T13=FALSE,O13*HOME!$H$20/(1+HOME!$H$20),0))))</f>
        <v>0</v>
      </c>
      <c r="AG13" s="79">
        <f>IF($AO13=TRUE,IF($T$1=FALSE,P13*HOME!$H$21,P13*HOME!$H$21/(1+HOME!$H$21)),IF(P$2&lt;DATE(2019,10,1),IF($T$1=FALSE,IF($T13=FALSE,P13*HOME!$H$18,0),IF($T13=FALSE,P13*HOME!$H$18/(1+HOME!$H$18),0)),IF($T$1=FALSE,IF($T13=FALSE,P13*HOME!$H$20,0),IF($T13=FALSE,P13*HOME!$H$20/(1+HOME!$H$20),0))))</f>
        <v>0</v>
      </c>
      <c r="AH13" s="79">
        <f t="shared" si="5"/>
        <v>0</v>
      </c>
      <c r="AI13" s="79">
        <f t="shared" si="3"/>
        <v>0</v>
      </c>
      <c r="AJ13" s="86"/>
      <c r="AK13" s="79"/>
      <c r="AL13" s="79"/>
      <c r="AM13" s="79"/>
      <c r="AN13" s="86"/>
      <c r="AO13" s="342" t="b">
        <v>0</v>
      </c>
      <c r="AP13" s="79"/>
      <c r="AQ13" s="79"/>
      <c r="AR13" s="79"/>
      <c r="CA13" s="310">
        <f>IF($T13=TRUE,0,IF(D$2&lt;DATE(2019,10,1),IF($T$1=FALSE,D13*HOME!$F$18,D13*HOME!$F$18/(1+HOME!$H$18)),IF($AO13=TRUE,IF($T$1=FALSE,D13*HOME!$F$21,D13*HOME!$F$21/(1+HOME!$H$21)),IF($T$1=FALSE,D13*HOME!$F$20,D13*HOME!$F$20/(1+HOME!$H$20)))))</f>
        <v>0</v>
      </c>
      <c r="CB13" s="310">
        <f>IF($T13=TRUE,0,IF(E$2&lt;DATE(2019,10,1),IF($T$1=FALSE,E13*HOME!$F$18,E13*HOME!$F$18/(1+HOME!$H$18)),IF($AO13=TRUE,IF($T$1=FALSE,E13*HOME!$F$21,E13*HOME!$F$21/(1+HOME!$H$21)),IF($T$1=FALSE,E13*HOME!$F$20,E13*HOME!$F$20/(1+HOME!$H$20)))))</f>
        <v>0</v>
      </c>
      <c r="CC13" s="310">
        <f>IF($T13=TRUE,0,IF(F$2&lt;DATE(2019,10,1),IF($T$1=FALSE,F13*HOME!$F$18,F13*HOME!$F$18/(1+HOME!$H$18)),IF($AO13=TRUE,IF($T$1=FALSE,F13*HOME!$F$21,F13*HOME!$F$21/(1+HOME!$H$21)),IF($T$1=FALSE,F13*HOME!$F$20,F13*HOME!$F$20/(1+HOME!$H$20)))))</f>
        <v>0</v>
      </c>
      <c r="CD13" s="310">
        <f>IF($T13=TRUE,0,IF(G$2&lt;DATE(2019,10,1),IF($T$1=FALSE,G13*HOME!$F$18,G13*HOME!$F$18/(1+HOME!$H$18)),IF($AO13=TRUE,IF($T$1=FALSE,G13*HOME!$F$21,G13*HOME!$F$21/(1+HOME!$H$21)),IF($T$1=FALSE,G13*HOME!$F$20,G13*HOME!$F$20/(1+HOME!$H$20)))))</f>
        <v>0</v>
      </c>
      <c r="CE13" s="310">
        <f>IF($T13=TRUE,0,IF(H$2&lt;DATE(2019,10,1),IF($T$1=FALSE,H13*HOME!$F$18,H13*HOME!$F$18/(1+HOME!$H$18)),IF($AO13=TRUE,IF($T$1=FALSE,H13*HOME!$F$21,H13*HOME!$F$21/(1+HOME!$H$21)),IF($T$1=FALSE,H13*HOME!$F$20,H13*HOME!$F$20/(1+HOME!$H$20)))))</f>
        <v>0</v>
      </c>
      <c r="CF13" s="310">
        <f>IF($T13=TRUE,0,IF(I$2&lt;DATE(2019,10,1),IF($T$1=FALSE,I13*HOME!$F$18,I13*HOME!$F$18/(1+HOME!$H$18)),IF($AO13=TRUE,IF($T$1=FALSE,I13*HOME!$F$21,I13*HOME!$F$21/(1+HOME!$H$21)),IF($T$1=FALSE,I13*HOME!$F$20,I13*HOME!$F$20/(1+HOME!$H$20)))))</f>
        <v>0</v>
      </c>
      <c r="CG13" s="310">
        <f>IF($T13=TRUE,0,IF(J$2&lt;DATE(2019,10,1),IF($T$1=FALSE,J13*HOME!$F$18,J13*HOME!$F$18/(1+HOME!$H$18)),IF($AO13=TRUE,IF($T$1=FALSE,J13*HOME!$F$21,J13*HOME!$F$21/(1+HOME!$H$21)),IF($T$1=FALSE,J13*HOME!$F$20,J13*HOME!$F$20/(1+HOME!$H$20)))))</f>
        <v>0</v>
      </c>
      <c r="CH13" s="310">
        <f>IF($T13=TRUE,0,IF(K$2&lt;DATE(2019,10,1),IF($T$1=FALSE,K13*HOME!$F$18,K13*HOME!$F$18/(1+HOME!$H$18)),IF($AO13=TRUE,IF($T$1=FALSE,K13*HOME!$F$21,K13*HOME!$F$21/(1+HOME!$H$21)),IF($T$1=FALSE,K13*HOME!$F$20,K13*HOME!$F$20/(1+HOME!$H$20)))))</f>
        <v>0</v>
      </c>
      <c r="CI13" s="310">
        <f>IF($T13=TRUE,0,IF(L$2&lt;DATE(2019,10,1),IF($T$1=FALSE,L13*HOME!$F$18,L13*HOME!$F$18/(1+HOME!$H$18)),IF($AO13=TRUE,IF($T$1=FALSE,L13*HOME!$F$21,L13*HOME!$F$21/(1+HOME!$H$21)),IF($T$1=FALSE,L13*HOME!$F$20,L13*HOME!$F$20/(1+HOME!$H$20)))))</f>
        <v>0</v>
      </c>
      <c r="CJ13" s="310">
        <f>IF($T13=TRUE,0,IF(M$2&lt;DATE(2019,10,1),IF($T$1=FALSE,M13*HOME!$F$18,M13*HOME!$F$18/(1+HOME!$H$18)),IF($AO13=TRUE,IF($T$1=FALSE,M13*HOME!$F$21,M13*HOME!$F$21/(1+HOME!$H$21)),IF($T$1=FALSE,M13*HOME!$F$20,M13*HOME!$F$20/(1+HOME!$H$20)))))</f>
        <v>0</v>
      </c>
      <c r="CK13" s="310">
        <f>IF($T13=TRUE,0,IF(N$2&lt;DATE(2019,10,1),IF($T$1=FALSE,N13*HOME!$F$18,N13*HOME!$F$18/(1+HOME!$H$18)),IF($AO13=TRUE,IF($T$1=FALSE,N13*HOME!$F$21,N13*HOME!$F$21/(1+HOME!$H$21)),IF($T$1=FALSE,N13*HOME!$F$20,N13*HOME!$F$20/(1+HOME!$H$20)))))</f>
        <v>0</v>
      </c>
      <c r="CL13" s="310">
        <f>IF($T13=TRUE,0,IF(O$2&lt;DATE(2019,10,1),IF($T$1=FALSE,O13*HOME!$F$18,O13*HOME!$F$18/(1+HOME!$H$18)),IF($AO13=TRUE,IF($T$1=FALSE,O13*HOME!$F$21,O13*HOME!$F$21/(1+HOME!$H$21)),IF($T$1=FALSE,O13*HOME!$F$20,O13*HOME!$F$20/(1+HOME!$H$20)))))</f>
        <v>0</v>
      </c>
      <c r="CM13" s="310">
        <f>IF($T13=TRUE,0,IF(P$2&lt;DATE(2019,10,1),IF($T$1=FALSE,P13*HOME!$F$18,P13*HOME!$F$18/(1+HOME!$H$18)),IF($AO13=TRUE,IF($T$1=FALSE,P13*HOME!$F$21,P13*HOME!$F$21/(1+HOME!$H$21)),IF($T$1=FALSE,P13*HOME!$F$20,P13*HOME!$F$20/(1+HOME!$H$20)))))</f>
        <v>0</v>
      </c>
      <c r="CN13" s="310">
        <f t="shared" si="4"/>
        <v>0</v>
      </c>
    </row>
    <row r="14" spans="1:92" ht="18" customHeight="1">
      <c r="A14" s="335"/>
      <c r="B14" s="336">
        <v>11</v>
      </c>
      <c r="C14" s="1820" t="s">
        <v>20</v>
      </c>
      <c r="D14" s="1115">
        <f>SUM(D4:D13)</f>
        <v>0</v>
      </c>
      <c r="E14" s="1098">
        <f t="shared" ref="E14:Q14" si="6">SUM(E4:E13)</f>
        <v>0</v>
      </c>
      <c r="F14" s="1098">
        <f t="shared" si="6"/>
        <v>0</v>
      </c>
      <c r="G14" s="1098">
        <f t="shared" si="6"/>
        <v>0</v>
      </c>
      <c r="H14" s="1098">
        <f t="shared" si="6"/>
        <v>0</v>
      </c>
      <c r="I14" s="1098">
        <f t="shared" si="6"/>
        <v>0</v>
      </c>
      <c r="J14" s="1098">
        <f t="shared" si="6"/>
        <v>0</v>
      </c>
      <c r="K14" s="1098">
        <f t="shared" si="6"/>
        <v>0</v>
      </c>
      <c r="L14" s="1098">
        <f t="shared" si="6"/>
        <v>0</v>
      </c>
      <c r="M14" s="1098">
        <f t="shared" si="6"/>
        <v>0</v>
      </c>
      <c r="N14" s="1098">
        <f t="shared" si="6"/>
        <v>0</v>
      </c>
      <c r="O14" s="1098">
        <f t="shared" si="6"/>
        <v>0</v>
      </c>
      <c r="P14" s="1098">
        <f t="shared" si="6"/>
        <v>0</v>
      </c>
      <c r="Q14" s="402">
        <f t="shared" si="6"/>
        <v>0</v>
      </c>
      <c r="R14" s="1099"/>
      <c r="S14" s="1100">
        <f>予実管理!Q14</f>
        <v>0</v>
      </c>
      <c r="T14" s="352" t="s">
        <v>120</v>
      </c>
      <c r="U14" s="353">
        <f t="shared" ref="U14:AG14" si="7">SUM(U4:U13)</f>
        <v>0</v>
      </c>
      <c r="V14" s="353">
        <f t="shared" si="7"/>
        <v>0</v>
      </c>
      <c r="W14" s="353">
        <f t="shared" si="7"/>
        <v>0</v>
      </c>
      <c r="X14" s="353">
        <f t="shared" si="7"/>
        <v>0</v>
      </c>
      <c r="Y14" s="353">
        <f t="shared" si="7"/>
        <v>0</v>
      </c>
      <c r="Z14" s="353">
        <f t="shared" si="7"/>
        <v>0</v>
      </c>
      <c r="AA14" s="353">
        <f t="shared" si="7"/>
        <v>0</v>
      </c>
      <c r="AB14" s="353">
        <f t="shared" si="7"/>
        <v>0</v>
      </c>
      <c r="AC14" s="353">
        <f t="shared" si="7"/>
        <v>0</v>
      </c>
      <c r="AD14" s="353">
        <f t="shared" si="7"/>
        <v>0</v>
      </c>
      <c r="AE14" s="353">
        <f t="shared" si="7"/>
        <v>0</v>
      </c>
      <c r="AF14" s="353">
        <f t="shared" si="7"/>
        <v>0</v>
      </c>
      <c r="AG14" s="353">
        <f t="shared" si="7"/>
        <v>0</v>
      </c>
      <c r="AH14" s="353">
        <f>SUM(U14:AG14)</f>
        <v>0</v>
      </c>
      <c r="AI14" s="353">
        <f>SUM(AI4:AI13)</f>
        <v>0</v>
      </c>
      <c r="AJ14" s="354"/>
      <c r="AK14" s="79"/>
      <c r="AL14" s="79"/>
      <c r="AM14" s="79"/>
      <c r="AN14" s="86"/>
      <c r="AO14" s="86"/>
      <c r="AP14" s="79"/>
      <c r="AQ14" s="79"/>
      <c r="AR14" s="79"/>
      <c r="CA14" s="355">
        <f>SUM(CA4:CA13)</f>
        <v>0</v>
      </c>
      <c r="CB14" s="355">
        <f t="shared" ref="CB14:CN14" si="8">SUM(CB4:CB13)</f>
        <v>0</v>
      </c>
      <c r="CC14" s="355">
        <f t="shared" si="8"/>
        <v>0</v>
      </c>
      <c r="CD14" s="355">
        <f t="shared" si="8"/>
        <v>0</v>
      </c>
      <c r="CE14" s="355">
        <f t="shared" si="8"/>
        <v>0</v>
      </c>
      <c r="CF14" s="355">
        <f t="shared" si="8"/>
        <v>0</v>
      </c>
      <c r="CG14" s="355">
        <f t="shared" si="8"/>
        <v>0</v>
      </c>
      <c r="CH14" s="355">
        <f t="shared" si="8"/>
        <v>0</v>
      </c>
      <c r="CI14" s="355">
        <f t="shared" si="8"/>
        <v>0</v>
      </c>
      <c r="CJ14" s="355">
        <f t="shared" si="8"/>
        <v>0</v>
      </c>
      <c r="CK14" s="355">
        <f t="shared" si="8"/>
        <v>0</v>
      </c>
      <c r="CL14" s="355">
        <f t="shared" si="8"/>
        <v>0</v>
      </c>
      <c r="CM14" s="355">
        <f t="shared" si="8"/>
        <v>0</v>
      </c>
      <c r="CN14" s="355">
        <f t="shared" si="8"/>
        <v>0</v>
      </c>
    </row>
    <row r="15" spans="1:92" ht="18" customHeight="1" thickBot="1">
      <c r="A15" s="335"/>
      <c r="B15" s="336">
        <v>12</v>
      </c>
      <c r="C15" s="80" t="s">
        <v>22</v>
      </c>
      <c r="D15" s="1821"/>
      <c r="E15" s="1103"/>
      <c r="F15" s="1103"/>
      <c r="G15" s="1103"/>
      <c r="H15" s="1103"/>
      <c r="I15" s="1103"/>
      <c r="J15" s="1103"/>
      <c r="K15" s="1103"/>
      <c r="L15" s="1103"/>
      <c r="M15" s="1103"/>
      <c r="N15" s="1103"/>
      <c r="O15" s="1103"/>
      <c r="P15" s="1103"/>
      <c r="Q15" s="357"/>
      <c r="R15" s="1104"/>
      <c r="S15" s="1105">
        <f>予実管理!Q15</f>
        <v>0</v>
      </c>
      <c r="T15" s="360"/>
      <c r="U15" s="361"/>
      <c r="V15" s="361"/>
      <c r="W15" s="361"/>
      <c r="X15" s="361"/>
      <c r="Y15" s="361"/>
      <c r="Z15" s="361"/>
      <c r="AA15" s="361"/>
      <c r="AB15" s="361"/>
      <c r="AC15" s="361"/>
      <c r="AD15" s="361"/>
      <c r="AE15" s="361"/>
      <c r="AF15" s="361"/>
      <c r="AG15" s="361"/>
      <c r="AH15" s="361">
        <f>SUM(U15:AG15)</f>
        <v>0</v>
      </c>
      <c r="AI15" s="361"/>
      <c r="AJ15" s="362"/>
      <c r="AK15" s="79"/>
      <c r="AL15" s="79"/>
      <c r="AM15" s="79"/>
      <c r="AN15" s="86"/>
      <c r="AO15" s="86"/>
      <c r="AP15" s="79"/>
      <c r="AQ15" s="79"/>
      <c r="AR15" s="79" t="s">
        <v>128</v>
      </c>
    </row>
    <row r="16" spans="1:92" ht="18" customHeight="1" thickBot="1">
      <c r="A16" s="335"/>
      <c r="B16" s="336">
        <v>13</v>
      </c>
      <c r="C16" s="1822" t="s">
        <v>366</v>
      </c>
      <c r="D16" s="434"/>
      <c r="E16" s="131"/>
      <c r="F16" s="131"/>
      <c r="G16" s="131"/>
      <c r="H16" s="131"/>
      <c r="I16" s="131"/>
      <c r="J16" s="131"/>
      <c r="K16" s="131"/>
      <c r="L16" s="131"/>
      <c r="M16" s="131"/>
      <c r="N16" s="131"/>
      <c r="O16" s="131"/>
      <c r="P16" s="131"/>
      <c r="Q16" s="388">
        <f>SUM(D16:P16)</f>
        <v>0</v>
      </c>
      <c r="R16" s="1107" t="str">
        <f t="shared" ref="R16" si="9">IF(ISERROR(Q16/$Q$14),"",Q16/$Q$14)</f>
        <v/>
      </c>
      <c r="S16" s="344">
        <f>予実管理!Q16</f>
        <v>0</v>
      </c>
      <c r="T16" s="368"/>
      <c r="U16" s="369"/>
      <c r="V16" s="369"/>
      <c r="W16" s="369"/>
      <c r="X16" s="369"/>
      <c r="Y16" s="369"/>
      <c r="Z16" s="369"/>
      <c r="AA16" s="369"/>
      <c r="AB16" s="369"/>
      <c r="AC16" s="369"/>
      <c r="AD16" s="369"/>
      <c r="AE16" s="369"/>
      <c r="AF16" s="369"/>
      <c r="AG16" s="369"/>
      <c r="AH16" s="369">
        <f>SUM(U16:AG16)</f>
        <v>0</v>
      </c>
      <c r="AI16" s="369"/>
      <c r="AJ16" s="370"/>
      <c r="AK16" s="79"/>
      <c r="AL16" s="79"/>
      <c r="AM16" s="79"/>
      <c r="AN16" s="86"/>
      <c r="AO16" s="86"/>
      <c r="AP16" s="79"/>
      <c r="AQ16" s="2011"/>
      <c r="AR16" s="403" t="s">
        <v>181</v>
      </c>
      <c r="AS16" s="2012" t="s">
        <v>182</v>
      </c>
      <c r="AT16" s="372"/>
      <c r="AU16" s="372"/>
    </row>
    <row r="17" spans="1:92" ht="18" customHeight="1">
      <c r="A17" s="335"/>
      <c r="B17" s="336">
        <v>14</v>
      </c>
      <c r="C17" s="1822"/>
      <c r="D17" s="2490"/>
      <c r="E17" s="2490"/>
      <c r="F17" s="2490"/>
      <c r="G17" s="2490"/>
      <c r="H17" s="2490"/>
      <c r="I17" s="2490"/>
      <c r="J17" s="2490"/>
      <c r="K17" s="2490"/>
      <c r="L17" s="2490"/>
      <c r="M17" s="2490"/>
      <c r="N17" s="2490"/>
      <c r="O17" s="2490"/>
      <c r="P17" s="387"/>
      <c r="Q17" s="388">
        <f>SUM(D17:P17)</f>
        <v>0</v>
      </c>
      <c r="R17" s="1107" t="str">
        <f>IF(ISERROR(#REF!/#REF!),"",#REF!/#REF!)</f>
        <v/>
      </c>
      <c r="S17" s="344">
        <f>予実管理!Q17</f>
        <v>0</v>
      </c>
      <c r="T17" s="341" t="b">
        <v>0</v>
      </c>
      <c r="U17" s="79">
        <f>IF($AO17=TRUE,IF($T$1=FALSE,D17*HOME!$H$21,D17*HOME!$H$21/(1+HOME!$H$21)),IF(D$2&lt;DATE(2019,10,1),IF($T$1=FALSE,IF($T17=FALSE,D17*HOME!$H$18,0),IF($T17=FALSE,D17*HOME!$H$18/(1+HOME!$H$18),0)),IF($T$1=FALSE,IF($T17=FALSE,D17*HOME!$H$20,0),IF($T17=FALSE,D17*HOME!$H$20/(1+HOME!$H$20),0))))</f>
        <v>0</v>
      </c>
      <c r="V17" s="79">
        <f>IF($AO17=TRUE,IF($T$1=FALSE,E17*HOME!$H$21,E17*HOME!$H$21/(1+HOME!$H$21)),IF(E$2&lt;DATE(2019,10,1),IF($T$1=FALSE,IF($T17=FALSE,E17*HOME!$H$18,0),IF($T17=FALSE,E17*HOME!$H$18/(1+HOME!$H$18),0)),IF($T$1=FALSE,IF($T17=FALSE,E17*HOME!$H$20,0),IF($T17=FALSE,E17*HOME!$H$20/(1+HOME!$H$20),0))))</f>
        <v>0</v>
      </c>
      <c r="W17" s="79">
        <f>IF($AO17=TRUE,IF($T$1=FALSE,F17*HOME!$H$21,F17*HOME!$H$21/(1+HOME!$H$21)),IF(F$2&lt;DATE(2019,10,1),IF($T$1=FALSE,IF($T17=FALSE,F17*HOME!$H$18,0),IF($T17=FALSE,F17*HOME!$H$18/(1+HOME!$H$18),0)),IF($T$1=FALSE,IF($T17=FALSE,F17*HOME!$H$20,0),IF($T17=FALSE,F17*HOME!$H$20/(1+HOME!$H$20),0))))</f>
        <v>0</v>
      </c>
      <c r="X17" s="79">
        <f>IF($AO17=TRUE,IF($T$1=FALSE,G17*HOME!$H$21,G17*HOME!$H$21/(1+HOME!$H$21)),IF(G$2&lt;DATE(2019,10,1),IF($T$1=FALSE,IF($T17=FALSE,G17*HOME!$H$18,0),IF($T17=FALSE,G17*HOME!$H$18/(1+HOME!$H$18),0)),IF($T$1=FALSE,IF($T17=FALSE,G17*HOME!$H$20,0),IF($T17=FALSE,G17*HOME!$H$20/(1+HOME!$H$20),0))))</f>
        <v>0</v>
      </c>
      <c r="Y17" s="79">
        <f>IF($AO17=TRUE,IF($T$1=FALSE,H17*HOME!$H$21,H17*HOME!$H$21/(1+HOME!$H$21)),IF(H$2&lt;DATE(2019,10,1),IF($T$1=FALSE,IF($T17=FALSE,H17*HOME!$H$18,0),IF($T17=FALSE,H17*HOME!$H$18/(1+HOME!$H$18),0)),IF($T$1=FALSE,IF($T17=FALSE,H17*HOME!$H$20,0),IF($T17=FALSE,H17*HOME!$H$20/(1+HOME!$H$20),0))))</f>
        <v>0</v>
      </c>
      <c r="Z17" s="79">
        <f>IF($AO17=TRUE,IF($T$1=FALSE,I17*HOME!$H$21,I17*HOME!$H$21/(1+HOME!$H$21)),IF(I$2&lt;DATE(2019,10,1),IF($T$1=FALSE,IF($T17=FALSE,I17*HOME!$H$18,0),IF($T17=FALSE,I17*HOME!$H$18/(1+HOME!$H$18),0)),IF($T$1=FALSE,IF($T17=FALSE,I17*HOME!$H$20,0),IF($T17=FALSE,I17*HOME!$H$20/(1+HOME!$H$20),0))))</f>
        <v>0</v>
      </c>
      <c r="AA17" s="79">
        <f>IF($AO17=TRUE,IF($T$1=FALSE,J17*HOME!$H$21,J17*HOME!$H$21/(1+HOME!$H$21)),IF(J$2&lt;DATE(2019,10,1),IF($T$1=FALSE,IF($T17=FALSE,J17*HOME!$H$18,0),IF($T17=FALSE,J17*HOME!$H$18/(1+HOME!$H$18),0)),IF($T$1=FALSE,IF($T17=FALSE,J17*HOME!$H$20,0),IF($T17=FALSE,J17*HOME!$H$20/(1+HOME!$H$20),0))))</f>
        <v>0</v>
      </c>
      <c r="AB17" s="79">
        <f>IF($AO17=TRUE,IF($T$1=FALSE,K17*HOME!$H$21,K17*HOME!$H$21/(1+HOME!$H$21)),IF(K$2&lt;DATE(2019,10,1),IF($T$1=FALSE,IF($T17=FALSE,K17*HOME!$H$18,0),IF($T17=FALSE,K17*HOME!$H$18/(1+HOME!$H$18),0)),IF($T$1=FALSE,IF($T17=FALSE,K17*HOME!$H$20,0),IF($T17=FALSE,K17*HOME!$H$20/(1+HOME!$H$20),0))))</f>
        <v>0</v>
      </c>
      <c r="AC17" s="79">
        <f>IF($AO17=TRUE,IF($T$1=FALSE,L17*HOME!$H$21,L17*HOME!$H$21/(1+HOME!$H$21)),IF(L$2&lt;DATE(2019,10,1),IF($T$1=FALSE,IF($T17=FALSE,L17*HOME!$H$18,0),IF($T17=FALSE,L17*HOME!$H$18/(1+HOME!$H$18),0)),IF($T$1=FALSE,IF($T17=FALSE,L17*HOME!$H$20,0),IF($T17=FALSE,L17*HOME!$H$20/(1+HOME!$H$20),0))))</f>
        <v>0</v>
      </c>
      <c r="AD17" s="79">
        <f>IF($AO17=TRUE,IF($T$1=FALSE,M17*HOME!$H$21,M17*HOME!$H$21/(1+HOME!$H$21)),IF(M$2&lt;DATE(2019,10,1),IF($T$1=FALSE,IF($T17=FALSE,M17*HOME!$H$18,0),IF($T17=FALSE,M17*HOME!$H$18/(1+HOME!$H$18),0)),IF($T$1=FALSE,IF($T17=FALSE,M17*HOME!$H$20,0),IF($T17=FALSE,M17*HOME!$H$20/(1+HOME!$H$20),0))))</f>
        <v>0</v>
      </c>
      <c r="AE17" s="79">
        <f>IF($AO17=TRUE,IF($T$1=FALSE,N17*HOME!$H$21,N17*HOME!$H$21/(1+HOME!$H$21)),IF(N$2&lt;DATE(2019,10,1),IF($T$1=FALSE,IF($T17=FALSE,N17*HOME!$H$18,0),IF($T17=FALSE,N17*HOME!$H$18/(1+HOME!$H$18),0)),IF($T$1=FALSE,IF($T17=FALSE,N17*HOME!$H$20,0),IF($T17=FALSE,N17*HOME!$H$20/(1+HOME!$H$20),0))))</f>
        <v>0</v>
      </c>
      <c r="AF17" s="79">
        <f>IF($AO17=TRUE,IF($T$1=FALSE,O17*HOME!$H$21,O17*HOME!$H$21/(1+HOME!$H$21)),IF(O$2&lt;DATE(2019,10,1),IF($T$1=FALSE,IF($T17=FALSE,O17*HOME!$H$18,0),IF($T17=FALSE,O17*HOME!$H$18/(1+HOME!$H$18),0)),IF($T$1=FALSE,IF($T17=FALSE,O17*HOME!$H$20,0),IF($T17=FALSE,O17*HOME!$H$20/(1+HOME!$H$20),0))))</f>
        <v>0</v>
      </c>
      <c r="AG17" s="79">
        <f>IF($AO17=TRUE,IF($T$1=FALSE,P17*HOME!$H$21,P17*HOME!$H$21/(1+HOME!$H$21)),IF(P$2&lt;DATE(2019,10,1),IF($T$1=FALSE,IF($T17=FALSE,P17*HOME!$H$18,0),IF($T17=FALSE,P17*HOME!$H$18/(1+HOME!$H$18),0)),IF($T$1=FALSE,IF($T17=FALSE,P17*HOME!$H$20,0),IF($T17=FALSE,P17*HOME!$H$20/(1+HOME!$H$20),0))))</f>
        <v>0</v>
      </c>
      <c r="AH17" s="79">
        <f>SUM(U17:AG17)</f>
        <v>0</v>
      </c>
      <c r="AI17" s="79">
        <f t="shared" ref="AI17:AI26" si="10">IF($T17=FALSE,Q17,"")</f>
        <v>0</v>
      </c>
      <c r="AJ17" s="86"/>
      <c r="AK17" s="79"/>
      <c r="AL17" s="79"/>
      <c r="AM17" s="79"/>
      <c r="AN17" s="86"/>
      <c r="AO17" s="342" t="b">
        <v>0</v>
      </c>
      <c r="AP17" s="379"/>
      <c r="AQ17" s="2009"/>
      <c r="AR17" s="2010">
        <f>予実管理!R17</f>
        <v>0</v>
      </c>
      <c r="AS17" s="391">
        <f>予実管理!AX17</f>
        <v>0</v>
      </c>
      <c r="AT17" s="372"/>
      <c r="AU17" s="383"/>
      <c r="AX17" s="2015" t="str">
        <f>IF(ISERROR(Q17/Q4),"",Q17/Q4)</f>
        <v/>
      </c>
      <c r="AZ17" s="384">
        <f t="shared" ref="AZ17:BL26" si="11">D4*$AQ17</f>
        <v>0</v>
      </c>
      <c r="BA17" s="384">
        <f t="shared" si="11"/>
        <v>0</v>
      </c>
      <c r="BB17" s="384">
        <f t="shared" si="11"/>
        <v>0</v>
      </c>
      <c r="BC17" s="384">
        <f t="shared" si="11"/>
        <v>0</v>
      </c>
      <c r="BD17" s="384">
        <f t="shared" si="11"/>
        <v>0</v>
      </c>
      <c r="BE17" s="384">
        <f t="shared" si="11"/>
        <v>0</v>
      </c>
      <c r="BF17" s="384">
        <f t="shared" si="11"/>
        <v>0</v>
      </c>
      <c r="BG17" s="384">
        <f t="shared" si="11"/>
        <v>0</v>
      </c>
      <c r="BH17" s="384">
        <f t="shared" si="11"/>
        <v>0</v>
      </c>
      <c r="BI17" s="384">
        <f t="shared" si="11"/>
        <v>0</v>
      </c>
      <c r="BJ17" s="384">
        <f t="shared" si="11"/>
        <v>0</v>
      </c>
      <c r="BK17" s="384">
        <f t="shared" si="11"/>
        <v>0</v>
      </c>
      <c r="BL17" s="384">
        <f t="shared" si="11"/>
        <v>0</v>
      </c>
      <c r="BM17" s="385">
        <f>D$14*$AQ17</f>
        <v>0</v>
      </c>
      <c r="BN17" s="385">
        <f t="shared" ref="BN17:BY26" si="12">E$14*$AQ17</f>
        <v>0</v>
      </c>
      <c r="BO17" s="385">
        <f t="shared" si="12"/>
        <v>0</v>
      </c>
      <c r="BP17" s="385">
        <f t="shared" si="12"/>
        <v>0</v>
      </c>
      <c r="BQ17" s="385">
        <f t="shared" si="12"/>
        <v>0</v>
      </c>
      <c r="BR17" s="385">
        <f t="shared" si="12"/>
        <v>0</v>
      </c>
      <c r="BS17" s="385">
        <f t="shared" si="12"/>
        <v>0</v>
      </c>
      <c r="BT17" s="385">
        <f t="shared" si="12"/>
        <v>0</v>
      </c>
      <c r="BU17" s="385">
        <f t="shared" si="12"/>
        <v>0</v>
      </c>
      <c r="BV17" s="385">
        <f t="shared" si="12"/>
        <v>0</v>
      </c>
      <c r="BW17" s="385">
        <f t="shared" si="12"/>
        <v>0</v>
      </c>
      <c r="BX17" s="385">
        <f t="shared" si="12"/>
        <v>0</v>
      </c>
      <c r="BY17" s="384">
        <f t="shared" si="12"/>
        <v>0</v>
      </c>
      <c r="CA17" s="310">
        <f>IF($T17=TRUE,0,IF(D$2&lt;DATE(2019,10,1),IF($T$1=FALSE,D17*HOME!$F$18,D17*HOME!$F$18/(1+HOME!$H$18)),IF($AO17=TRUE,IF($T$1=FALSE,D17*HOME!$F$21,D17*HOME!$F$21/(1+HOME!$H$21)),IF($T$1=FALSE,D17*HOME!$F$20,D17*HOME!$F$20/(1+HOME!$H$20)))))</f>
        <v>0</v>
      </c>
      <c r="CB17" s="310">
        <f>IF($T17=TRUE,0,IF(E$2&lt;DATE(2019,10,1),IF($T$1=FALSE,E17*HOME!$F$18,E17*HOME!$F$18/(1+HOME!$H$18)),IF($AO17=TRUE,IF($T$1=FALSE,E17*HOME!$F$21,E17*HOME!$F$21/(1+HOME!$H$21)),IF($T$1=FALSE,E17*HOME!$F$20,E17*HOME!$F$20/(1+HOME!$H$20)))))</f>
        <v>0</v>
      </c>
      <c r="CC17" s="310">
        <f>IF($T17=TRUE,0,IF(F$2&lt;DATE(2019,10,1),IF($T$1=FALSE,F17*HOME!$F$18,F17*HOME!$F$18/(1+HOME!$H$18)),IF($AO17=TRUE,IF($T$1=FALSE,F17*HOME!$F$21,F17*HOME!$F$21/(1+HOME!$H$21)),IF($T$1=FALSE,F17*HOME!$F$20,F17*HOME!$F$20/(1+HOME!$H$20)))))</f>
        <v>0</v>
      </c>
      <c r="CD17" s="310">
        <f>IF($T17=TRUE,0,IF(G$2&lt;DATE(2019,10,1),IF($T$1=FALSE,G17*HOME!$F$18,G17*HOME!$F$18/(1+HOME!$H$18)),IF($AO17=TRUE,IF($T$1=FALSE,G17*HOME!$F$21,G17*HOME!$F$21/(1+HOME!$H$21)),IF($T$1=FALSE,G17*HOME!$F$20,G17*HOME!$F$20/(1+HOME!$H$20)))))</f>
        <v>0</v>
      </c>
      <c r="CE17" s="310">
        <f>IF($T17=TRUE,0,IF(H$2&lt;DATE(2019,10,1),IF($T$1=FALSE,H17*HOME!$F$18,H17*HOME!$F$18/(1+HOME!$H$18)),IF($AO17=TRUE,IF($T$1=FALSE,H17*HOME!$F$21,H17*HOME!$F$21/(1+HOME!$H$21)),IF($T$1=FALSE,H17*HOME!$F$20,H17*HOME!$F$20/(1+HOME!$H$20)))))</f>
        <v>0</v>
      </c>
      <c r="CF17" s="310">
        <f>IF($T17=TRUE,0,IF(I$2&lt;DATE(2019,10,1),IF($T$1=FALSE,I17*HOME!$F$18,I17*HOME!$F$18/(1+HOME!$H$18)),IF($AO17=TRUE,IF($T$1=FALSE,I17*HOME!$F$21,I17*HOME!$F$21/(1+HOME!$H$21)),IF($T$1=FALSE,I17*HOME!$F$20,I17*HOME!$F$20/(1+HOME!$H$20)))))</f>
        <v>0</v>
      </c>
      <c r="CG17" s="310">
        <f>IF($T17=TRUE,0,IF(J$2&lt;DATE(2019,10,1),IF($T$1=FALSE,J17*HOME!$F$18,J17*HOME!$F$18/(1+HOME!$H$18)),IF($AO17=TRUE,IF($T$1=FALSE,J17*HOME!$F$21,J17*HOME!$F$21/(1+HOME!$H$21)),IF($T$1=FALSE,J17*HOME!$F$20,J17*HOME!$F$20/(1+HOME!$H$20)))))</f>
        <v>0</v>
      </c>
      <c r="CH17" s="310">
        <f>IF($T17=TRUE,0,IF(K$2&lt;DATE(2019,10,1),IF($T$1=FALSE,K17*HOME!$F$18,K17*HOME!$F$18/(1+HOME!$H$18)),IF($AO17=TRUE,IF($T$1=FALSE,K17*HOME!$F$21,K17*HOME!$F$21/(1+HOME!$H$21)),IF($T$1=FALSE,K17*HOME!$F$20,K17*HOME!$F$20/(1+HOME!$H$20)))))</f>
        <v>0</v>
      </c>
      <c r="CI17" s="310">
        <f>IF($T17=TRUE,0,IF(L$2&lt;DATE(2019,10,1),IF($T$1=FALSE,L17*HOME!$F$18,L17*HOME!$F$18/(1+HOME!$H$18)),IF($AO17=TRUE,IF($T$1=FALSE,L17*HOME!$F$21,L17*HOME!$F$21/(1+HOME!$H$21)),IF($T$1=FALSE,L17*HOME!$F$20,L17*HOME!$F$20/(1+HOME!$H$20)))))</f>
        <v>0</v>
      </c>
      <c r="CJ17" s="310">
        <f>IF($T17=TRUE,0,IF(M$2&lt;DATE(2019,10,1),IF($T$1=FALSE,M17*HOME!$F$18,M17*HOME!$F$18/(1+HOME!$H$18)),IF($AO17=TRUE,IF($T$1=FALSE,M17*HOME!$F$21,M17*HOME!$F$21/(1+HOME!$H$21)),IF($T$1=FALSE,M17*HOME!$F$20,M17*HOME!$F$20/(1+HOME!$H$20)))))</f>
        <v>0</v>
      </c>
      <c r="CK17" s="310">
        <f>IF($T17=TRUE,0,IF(N$2&lt;DATE(2019,10,1),IF($T$1=FALSE,N17*HOME!$F$18,N17*HOME!$F$18/(1+HOME!$H$18)),IF($AO17=TRUE,IF($T$1=FALSE,N17*HOME!$F$21,N17*HOME!$F$21/(1+HOME!$H$21)),IF($T$1=FALSE,N17*HOME!$F$20,N17*HOME!$F$20/(1+HOME!$H$20)))))</f>
        <v>0</v>
      </c>
      <c r="CL17" s="310">
        <f>IF($T17=TRUE,0,IF(O$2&lt;DATE(2019,10,1),IF($T$1=FALSE,O17*HOME!$F$18,O17*HOME!$F$18/(1+HOME!$H$18)),IF($AO17=TRUE,IF($T$1=FALSE,O17*HOME!$F$21,O17*HOME!$F$21/(1+HOME!$H$21)),IF($T$1=FALSE,O17*HOME!$F$20,O17*HOME!$F$20/(1+HOME!$H$20)))))</f>
        <v>0</v>
      </c>
      <c r="CM17" s="310">
        <f>IF($T17=TRUE,0,IF(P$2&lt;DATE(2019,10,1),IF($T$1=FALSE,P17*HOME!$F$18,P17*HOME!$F$18/(1+HOME!$H$18)),IF($AO17=TRUE,IF($T$1=FALSE,P17*HOME!$F$21,P17*HOME!$F$21/(1+HOME!$H$21)),IF($T$1=FALSE,P17*HOME!$F$20,P17*HOME!$F$20/(1+HOME!$H$20)))))</f>
        <v>0</v>
      </c>
      <c r="CN17" s="310">
        <f t="shared" ref="CN17:CN26" si="13">SUM(CA17:CM17)</f>
        <v>0</v>
      </c>
    </row>
    <row r="18" spans="1:92" ht="18" customHeight="1">
      <c r="A18" s="335"/>
      <c r="B18" s="336"/>
      <c r="C18" s="1822"/>
      <c r="D18" s="2490"/>
      <c r="E18" s="387"/>
      <c r="F18" s="387"/>
      <c r="G18" s="387"/>
      <c r="H18" s="387"/>
      <c r="I18" s="387"/>
      <c r="J18" s="387"/>
      <c r="K18" s="387"/>
      <c r="L18" s="387"/>
      <c r="M18" s="387"/>
      <c r="N18" s="387"/>
      <c r="O18" s="387"/>
      <c r="P18" s="387"/>
      <c r="Q18" s="388">
        <f t="shared" ref="Q18:Q32" si="14">SUM(D18:P18)</f>
        <v>0</v>
      </c>
      <c r="R18" s="1107" t="str">
        <f t="shared" ref="R18" si="15">IF(ISERROR(#REF!/#REF!),"",#REF!/#REF!)</f>
        <v/>
      </c>
      <c r="S18" s="344">
        <f>予実管理!Q18</f>
        <v>0</v>
      </c>
      <c r="T18" s="341" t="b">
        <v>0</v>
      </c>
      <c r="U18" s="79">
        <f>IF($AO18=TRUE,IF($T$1=FALSE,D18*HOME!$H$21,D18*HOME!$H$21/(1+HOME!$H$21)),IF(D$2&lt;DATE(2019,10,1),IF($T$1=FALSE,IF($T18=FALSE,D18*HOME!$H$18,0),IF($T18=FALSE,D18*HOME!$H$18/(1+HOME!$H$18),0)),IF($T$1=FALSE,IF($T18=FALSE,D18*HOME!$H$20,0),IF($T18=FALSE,D18*HOME!$H$20/(1+HOME!$H$20),0))))</f>
        <v>0</v>
      </c>
      <c r="V18" s="79">
        <f>IF($AO18=TRUE,IF($T$1=FALSE,E18*HOME!$H$21,E18*HOME!$H$21/(1+HOME!$H$21)),IF(E$2&lt;DATE(2019,10,1),IF($T$1=FALSE,IF($T18=FALSE,E18*HOME!$H$18,0),IF($T18=FALSE,E18*HOME!$H$18/(1+HOME!$H$18),0)),IF($T$1=FALSE,IF($T18=FALSE,E18*HOME!$H$20,0),IF($T18=FALSE,E18*HOME!$H$20/(1+HOME!$H$20),0))))</f>
        <v>0</v>
      </c>
      <c r="W18" s="79">
        <f>IF($AO18=TRUE,IF($T$1=FALSE,F18*HOME!$H$21,F18*HOME!$H$21/(1+HOME!$H$21)),IF(F$2&lt;DATE(2019,10,1),IF($T$1=FALSE,IF($T18=FALSE,F18*HOME!$H$18,0),IF($T18=FALSE,F18*HOME!$H$18/(1+HOME!$H$18),0)),IF($T$1=FALSE,IF($T18=FALSE,F18*HOME!$H$20,0),IF($T18=FALSE,F18*HOME!$H$20/(1+HOME!$H$20),0))))</f>
        <v>0</v>
      </c>
      <c r="X18" s="79">
        <f>IF($AO18=TRUE,IF($T$1=FALSE,G18*HOME!$H$21,G18*HOME!$H$21/(1+HOME!$H$21)),IF(G$2&lt;DATE(2019,10,1),IF($T$1=FALSE,IF($T18=FALSE,G18*HOME!$H$18,0),IF($T18=FALSE,G18*HOME!$H$18/(1+HOME!$H$18),0)),IF($T$1=FALSE,IF($T18=FALSE,G18*HOME!$H$20,0),IF($T18=FALSE,G18*HOME!$H$20/(1+HOME!$H$20),0))))</f>
        <v>0</v>
      </c>
      <c r="Y18" s="79">
        <f>IF($AO18=TRUE,IF($T$1=FALSE,H18*HOME!$H$21,H18*HOME!$H$21/(1+HOME!$H$21)),IF(H$2&lt;DATE(2019,10,1),IF($T$1=FALSE,IF($T18=FALSE,H18*HOME!$H$18,0),IF($T18=FALSE,H18*HOME!$H$18/(1+HOME!$H$18),0)),IF($T$1=FALSE,IF($T18=FALSE,H18*HOME!$H$20,0),IF($T18=FALSE,H18*HOME!$H$20/(1+HOME!$H$20),0))))</f>
        <v>0</v>
      </c>
      <c r="Z18" s="79">
        <f>IF($AO18=TRUE,IF($T$1=FALSE,I18*HOME!$H$21,I18*HOME!$H$21/(1+HOME!$H$21)),IF(I$2&lt;DATE(2019,10,1),IF($T$1=FALSE,IF($T18=FALSE,I18*HOME!$H$18,0),IF($T18=FALSE,I18*HOME!$H$18/(1+HOME!$H$18),0)),IF($T$1=FALSE,IF($T18=FALSE,I18*HOME!$H$20,0),IF($T18=FALSE,I18*HOME!$H$20/(1+HOME!$H$20),0))))</f>
        <v>0</v>
      </c>
      <c r="AA18" s="79">
        <f>IF($AO18=TRUE,IF($T$1=FALSE,J18*HOME!$H$21,J18*HOME!$H$21/(1+HOME!$H$21)),IF(J$2&lt;DATE(2019,10,1),IF($T$1=FALSE,IF($T18=FALSE,J18*HOME!$H$18,0),IF($T18=FALSE,J18*HOME!$H$18/(1+HOME!$H$18),0)),IF($T$1=FALSE,IF($T18=FALSE,J18*HOME!$H$20,0),IF($T18=FALSE,J18*HOME!$H$20/(1+HOME!$H$20),0))))</f>
        <v>0</v>
      </c>
      <c r="AB18" s="79">
        <f>IF($AO18=TRUE,IF($T$1=FALSE,K18*HOME!$H$21,K18*HOME!$H$21/(1+HOME!$H$21)),IF(K$2&lt;DATE(2019,10,1),IF($T$1=FALSE,IF($T18=FALSE,K18*HOME!$H$18,0),IF($T18=FALSE,K18*HOME!$H$18/(1+HOME!$H$18),0)),IF($T$1=FALSE,IF($T18=FALSE,K18*HOME!$H$20,0),IF($T18=FALSE,K18*HOME!$H$20/(1+HOME!$H$20),0))))</f>
        <v>0</v>
      </c>
      <c r="AC18" s="79">
        <f>IF($AO18=TRUE,IF($T$1=FALSE,L18*HOME!$H$21,L18*HOME!$H$21/(1+HOME!$H$21)),IF(L$2&lt;DATE(2019,10,1),IF($T$1=FALSE,IF($T18=FALSE,L18*HOME!$H$18,0),IF($T18=FALSE,L18*HOME!$H$18/(1+HOME!$H$18),0)),IF($T$1=FALSE,IF($T18=FALSE,L18*HOME!$H$20,0),IF($T18=FALSE,L18*HOME!$H$20/(1+HOME!$H$20),0))))</f>
        <v>0</v>
      </c>
      <c r="AD18" s="79">
        <f>IF($AO18=TRUE,IF($T$1=FALSE,M18*HOME!$H$21,M18*HOME!$H$21/(1+HOME!$H$21)),IF(M$2&lt;DATE(2019,10,1),IF($T$1=FALSE,IF($T18=FALSE,M18*HOME!$H$18,0),IF($T18=FALSE,M18*HOME!$H$18/(1+HOME!$H$18),0)),IF($T$1=FALSE,IF($T18=FALSE,M18*HOME!$H$20,0),IF($T18=FALSE,M18*HOME!$H$20/(1+HOME!$H$20),0))))</f>
        <v>0</v>
      </c>
      <c r="AE18" s="79">
        <f>IF($AO18=TRUE,IF($T$1=FALSE,N18*HOME!$H$21,N18*HOME!$H$21/(1+HOME!$H$21)),IF(N$2&lt;DATE(2019,10,1),IF($T$1=FALSE,IF($T18=FALSE,N18*HOME!$H$18,0),IF($T18=FALSE,N18*HOME!$H$18/(1+HOME!$H$18),0)),IF($T$1=FALSE,IF($T18=FALSE,N18*HOME!$H$20,0),IF($T18=FALSE,N18*HOME!$H$20/(1+HOME!$H$20),0))))</f>
        <v>0</v>
      </c>
      <c r="AF18" s="79">
        <f>IF($AO18=TRUE,IF($T$1=FALSE,O18*HOME!$H$21,O18*HOME!$H$21/(1+HOME!$H$21)),IF(O$2&lt;DATE(2019,10,1),IF($T$1=FALSE,IF($T18=FALSE,O18*HOME!$H$18,0),IF($T18=FALSE,O18*HOME!$H$18/(1+HOME!$H$18),0)),IF($T$1=FALSE,IF($T18=FALSE,O18*HOME!$H$20,0),IF($T18=FALSE,O18*HOME!$H$20/(1+HOME!$H$20),0))))</f>
        <v>0</v>
      </c>
      <c r="AG18" s="79">
        <f>IF($AO18=TRUE,IF($T$1=FALSE,P18*HOME!$H$21,P18*HOME!$H$21/(1+HOME!$H$21)),IF(P$2&lt;DATE(2019,10,1),IF($T$1=FALSE,IF($T18=FALSE,P18*HOME!$H$18,0),IF($T18=FALSE,P18*HOME!$H$18/(1+HOME!$H$18),0)),IF($T$1=FALSE,IF($T18=FALSE,P18*HOME!$H$20,0),IF($T18=FALSE,P18*HOME!$H$20/(1+HOME!$H$20),0))))</f>
        <v>0</v>
      </c>
      <c r="AH18" s="79">
        <f t="shared" ref="AH18:AH26" si="16">SUM(U18:AG18)</f>
        <v>0</v>
      </c>
      <c r="AI18" s="79">
        <f t="shared" si="10"/>
        <v>0</v>
      </c>
      <c r="AJ18" s="86"/>
      <c r="AK18" s="79"/>
      <c r="AL18" s="79"/>
      <c r="AM18" s="79"/>
      <c r="AN18" s="86"/>
      <c r="AO18" s="342" t="b">
        <v>0</v>
      </c>
      <c r="AP18" s="379"/>
      <c r="AQ18" s="2009"/>
      <c r="AR18" s="2010">
        <f>予実管理!R18</f>
        <v>0</v>
      </c>
      <c r="AS18" s="391">
        <f>予実管理!AX18</f>
        <v>0</v>
      </c>
      <c r="AT18" s="372"/>
      <c r="AU18" s="383"/>
      <c r="AX18" s="2015" t="str">
        <f t="shared" ref="AX18:AX26" si="17">IF(ISERROR(Q18/Q5),"",Q18/Q5)</f>
        <v/>
      </c>
      <c r="AZ18" s="392">
        <f t="shared" si="11"/>
        <v>0</v>
      </c>
      <c r="BA18" s="392">
        <f t="shared" si="11"/>
        <v>0</v>
      </c>
      <c r="BB18" s="392">
        <f t="shared" si="11"/>
        <v>0</v>
      </c>
      <c r="BC18" s="392">
        <f t="shared" si="11"/>
        <v>0</v>
      </c>
      <c r="BD18" s="392">
        <f t="shared" si="11"/>
        <v>0</v>
      </c>
      <c r="BE18" s="392">
        <f t="shared" si="11"/>
        <v>0</v>
      </c>
      <c r="BF18" s="392">
        <f t="shared" si="11"/>
        <v>0</v>
      </c>
      <c r="BG18" s="392">
        <f t="shared" si="11"/>
        <v>0</v>
      </c>
      <c r="BH18" s="392">
        <f t="shared" si="11"/>
        <v>0</v>
      </c>
      <c r="BI18" s="392">
        <f t="shared" si="11"/>
        <v>0</v>
      </c>
      <c r="BJ18" s="392">
        <f t="shared" si="11"/>
        <v>0</v>
      </c>
      <c r="BK18" s="392">
        <f t="shared" si="11"/>
        <v>0</v>
      </c>
      <c r="BL18" s="392">
        <f t="shared" si="11"/>
        <v>0</v>
      </c>
      <c r="BM18" s="393">
        <f t="shared" ref="BM18:BM26" si="18">D$14*$AQ18</f>
        <v>0</v>
      </c>
      <c r="BN18" s="393">
        <f t="shared" si="12"/>
        <v>0</v>
      </c>
      <c r="BO18" s="393">
        <f t="shared" si="12"/>
        <v>0</v>
      </c>
      <c r="BP18" s="393">
        <f t="shared" si="12"/>
        <v>0</v>
      </c>
      <c r="BQ18" s="393">
        <f t="shared" si="12"/>
        <v>0</v>
      </c>
      <c r="BR18" s="393">
        <f t="shared" si="12"/>
        <v>0</v>
      </c>
      <c r="BS18" s="393">
        <f t="shared" si="12"/>
        <v>0</v>
      </c>
      <c r="BT18" s="393">
        <f t="shared" si="12"/>
        <v>0</v>
      </c>
      <c r="BU18" s="393">
        <f t="shared" si="12"/>
        <v>0</v>
      </c>
      <c r="BV18" s="393">
        <f t="shared" si="12"/>
        <v>0</v>
      </c>
      <c r="BW18" s="393">
        <f t="shared" si="12"/>
        <v>0</v>
      </c>
      <c r="BX18" s="393">
        <f t="shared" si="12"/>
        <v>0</v>
      </c>
      <c r="BY18" s="392">
        <f t="shared" si="12"/>
        <v>0</v>
      </c>
      <c r="CA18" s="310">
        <f>IF($T18=TRUE,0,IF(D$2&lt;DATE(2019,10,1),IF($T$1=FALSE,D18*HOME!$F$18,D18*HOME!$F$18/(1+HOME!$H$18)),IF($AO18=TRUE,IF($T$1=FALSE,D18*HOME!$F$21,D18*HOME!$F$21/(1+HOME!$H$21)),IF($T$1=FALSE,D18*HOME!$F$20,D18*HOME!$F$20/(1+HOME!$H$20)))))</f>
        <v>0</v>
      </c>
      <c r="CB18" s="310">
        <f>IF($T18=TRUE,0,IF(E$2&lt;DATE(2019,10,1),IF($T$1=FALSE,E18*HOME!$F$18,E18*HOME!$F$18/(1+HOME!$H$18)),IF($AO18=TRUE,IF($T$1=FALSE,E18*HOME!$F$21,E18*HOME!$F$21/(1+HOME!$H$21)),IF($T$1=FALSE,E18*HOME!$F$20,E18*HOME!$F$20/(1+HOME!$H$20)))))</f>
        <v>0</v>
      </c>
      <c r="CC18" s="310">
        <f>IF($T18=TRUE,0,IF(F$2&lt;DATE(2019,10,1),IF($T$1=FALSE,F18*HOME!$F$18,F18*HOME!$F$18/(1+HOME!$H$18)),IF($AO18=TRUE,IF($T$1=FALSE,F18*HOME!$F$21,F18*HOME!$F$21/(1+HOME!$H$21)),IF($T$1=FALSE,F18*HOME!$F$20,F18*HOME!$F$20/(1+HOME!$H$20)))))</f>
        <v>0</v>
      </c>
      <c r="CD18" s="310">
        <f>IF($T18=TRUE,0,IF(G$2&lt;DATE(2019,10,1),IF($T$1=FALSE,G18*HOME!$F$18,G18*HOME!$F$18/(1+HOME!$H$18)),IF($AO18=TRUE,IF($T$1=FALSE,G18*HOME!$F$21,G18*HOME!$F$21/(1+HOME!$H$21)),IF($T$1=FALSE,G18*HOME!$F$20,G18*HOME!$F$20/(1+HOME!$H$20)))))</f>
        <v>0</v>
      </c>
      <c r="CE18" s="310">
        <f>IF($T18=TRUE,0,IF(H$2&lt;DATE(2019,10,1),IF($T$1=FALSE,H18*HOME!$F$18,H18*HOME!$F$18/(1+HOME!$H$18)),IF($AO18=TRUE,IF($T$1=FALSE,H18*HOME!$F$21,H18*HOME!$F$21/(1+HOME!$H$21)),IF($T$1=FALSE,H18*HOME!$F$20,H18*HOME!$F$20/(1+HOME!$H$20)))))</f>
        <v>0</v>
      </c>
      <c r="CF18" s="310">
        <f>IF($T18=TRUE,0,IF(I$2&lt;DATE(2019,10,1),IF($T$1=FALSE,I18*HOME!$F$18,I18*HOME!$F$18/(1+HOME!$H$18)),IF($AO18=TRUE,IF($T$1=FALSE,I18*HOME!$F$21,I18*HOME!$F$21/(1+HOME!$H$21)),IF($T$1=FALSE,I18*HOME!$F$20,I18*HOME!$F$20/(1+HOME!$H$20)))))</f>
        <v>0</v>
      </c>
      <c r="CG18" s="310">
        <f>IF($T18=TRUE,0,IF(J$2&lt;DATE(2019,10,1),IF($T$1=FALSE,J18*HOME!$F$18,J18*HOME!$F$18/(1+HOME!$H$18)),IF($AO18=TRUE,IF($T$1=FALSE,J18*HOME!$F$21,J18*HOME!$F$21/(1+HOME!$H$21)),IF($T$1=FALSE,J18*HOME!$F$20,J18*HOME!$F$20/(1+HOME!$H$20)))))</f>
        <v>0</v>
      </c>
      <c r="CH18" s="310">
        <f>IF($T18=TRUE,0,IF(K$2&lt;DATE(2019,10,1),IF($T$1=FALSE,K18*HOME!$F$18,K18*HOME!$F$18/(1+HOME!$H$18)),IF($AO18=TRUE,IF($T$1=FALSE,K18*HOME!$F$21,K18*HOME!$F$21/(1+HOME!$H$21)),IF($T$1=FALSE,K18*HOME!$F$20,K18*HOME!$F$20/(1+HOME!$H$20)))))</f>
        <v>0</v>
      </c>
      <c r="CI18" s="310">
        <f>IF($T18=TRUE,0,IF(L$2&lt;DATE(2019,10,1),IF($T$1=FALSE,L18*HOME!$F$18,L18*HOME!$F$18/(1+HOME!$H$18)),IF($AO18=TRUE,IF($T$1=FALSE,L18*HOME!$F$21,L18*HOME!$F$21/(1+HOME!$H$21)),IF($T$1=FALSE,L18*HOME!$F$20,L18*HOME!$F$20/(1+HOME!$H$20)))))</f>
        <v>0</v>
      </c>
      <c r="CJ18" s="310">
        <f>IF($T18=TRUE,0,IF(M$2&lt;DATE(2019,10,1),IF($T$1=FALSE,M18*HOME!$F$18,M18*HOME!$F$18/(1+HOME!$H$18)),IF($AO18=TRUE,IF($T$1=FALSE,M18*HOME!$F$21,M18*HOME!$F$21/(1+HOME!$H$21)),IF($T$1=FALSE,M18*HOME!$F$20,M18*HOME!$F$20/(1+HOME!$H$20)))))</f>
        <v>0</v>
      </c>
      <c r="CK18" s="310">
        <f>IF($T18=TRUE,0,IF(N$2&lt;DATE(2019,10,1),IF($T$1=FALSE,N18*HOME!$F$18,N18*HOME!$F$18/(1+HOME!$H$18)),IF($AO18=TRUE,IF($T$1=FALSE,N18*HOME!$F$21,N18*HOME!$F$21/(1+HOME!$H$21)),IF($T$1=FALSE,N18*HOME!$F$20,N18*HOME!$F$20/(1+HOME!$H$20)))))</f>
        <v>0</v>
      </c>
      <c r="CL18" s="310">
        <f>IF($T18=TRUE,0,IF(O$2&lt;DATE(2019,10,1),IF($T$1=FALSE,O18*HOME!$F$18,O18*HOME!$F$18/(1+HOME!$H$18)),IF($AO18=TRUE,IF($T$1=FALSE,O18*HOME!$F$21,O18*HOME!$F$21/(1+HOME!$H$21)),IF($T$1=FALSE,O18*HOME!$F$20,O18*HOME!$F$20/(1+HOME!$H$20)))))</f>
        <v>0</v>
      </c>
      <c r="CM18" s="310">
        <f>IF($T18=TRUE,0,IF(P$2&lt;DATE(2019,10,1),IF($T$1=FALSE,P18*HOME!$F$18,P18*HOME!$F$18/(1+HOME!$H$18)),IF($AO18=TRUE,IF($T$1=FALSE,P18*HOME!$F$21,P18*HOME!$F$21/(1+HOME!$H$21)),IF($T$1=FALSE,P18*HOME!$F$20,P18*HOME!$F$20/(1+HOME!$H$20)))))</f>
        <v>0</v>
      </c>
      <c r="CN18" s="310">
        <f t="shared" si="13"/>
        <v>0</v>
      </c>
    </row>
    <row r="19" spans="1:92" ht="18" customHeight="1">
      <c r="A19" s="335"/>
      <c r="B19" s="336"/>
      <c r="C19" s="1822"/>
      <c r="D19" s="2490"/>
      <c r="E19" s="387"/>
      <c r="F19" s="387"/>
      <c r="G19" s="387"/>
      <c r="H19" s="387"/>
      <c r="I19" s="387"/>
      <c r="J19" s="387"/>
      <c r="K19" s="387"/>
      <c r="L19" s="387"/>
      <c r="M19" s="387"/>
      <c r="N19" s="387"/>
      <c r="O19" s="387"/>
      <c r="P19" s="387"/>
      <c r="Q19" s="388">
        <f t="shared" si="14"/>
        <v>0</v>
      </c>
      <c r="R19" s="1107" t="str">
        <f t="shared" ref="R19" si="19">IF(ISERROR(#REF!/#REF!),"",#REF!/#REF!)</f>
        <v/>
      </c>
      <c r="S19" s="344">
        <f>予実管理!Q19</f>
        <v>0</v>
      </c>
      <c r="T19" s="341" t="b">
        <v>0</v>
      </c>
      <c r="U19" s="79">
        <f>IF($AO19=TRUE,IF($T$1=FALSE,D19*HOME!$H$21,D19*HOME!$H$21/(1+HOME!$H$21)),IF(D$2&lt;DATE(2019,10,1),IF($T$1=FALSE,IF($T19=FALSE,D19*HOME!$H$18,0),IF($T19=FALSE,D19*HOME!$H$18/(1+HOME!$H$18),0)),IF($T$1=FALSE,IF($T19=FALSE,D19*HOME!$H$20,0),IF($T19=FALSE,D19*HOME!$H$20/(1+HOME!$H$20),0))))</f>
        <v>0</v>
      </c>
      <c r="V19" s="79">
        <f>IF($AO19=TRUE,IF($T$1=FALSE,E19*HOME!$H$21,E19*HOME!$H$21/(1+HOME!$H$21)),IF(E$2&lt;DATE(2019,10,1),IF($T$1=FALSE,IF($T19=FALSE,E19*HOME!$H$18,0),IF($T19=FALSE,E19*HOME!$H$18/(1+HOME!$H$18),0)),IF($T$1=FALSE,IF($T19=FALSE,E19*HOME!$H$20,0),IF($T19=FALSE,E19*HOME!$H$20/(1+HOME!$H$20),0))))</f>
        <v>0</v>
      </c>
      <c r="W19" s="79">
        <f>IF($AO19=TRUE,IF($T$1=FALSE,F19*HOME!$H$21,F19*HOME!$H$21/(1+HOME!$H$21)),IF(F$2&lt;DATE(2019,10,1),IF($T$1=FALSE,IF($T19=FALSE,F19*HOME!$H$18,0),IF($T19=FALSE,F19*HOME!$H$18/(1+HOME!$H$18),0)),IF($T$1=FALSE,IF($T19=FALSE,F19*HOME!$H$20,0),IF($T19=FALSE,F19*HOME!$H$20/(1+HOME!$H$20),0))))</f>
        <v>0</v>
      </c>
      <c r="X19" s="79">
        <f>IF($AO19=TRUE,IF($T$1=FALSE,G19*HOME!$H$21,G19*HOME!$H$21/(1+HOME!$H$21)),IF(G$2&lt;DATE(2019,10,1),IF($T$1=FALSE,IF($T19=FALSE,G19*HOME!$H$18,0),IF($T19=FALSE,G19*HOME!$H$18/(1+HOME!$H$18),0)),IF($T$1=FALSE,IF($T19=FALSE,G19*HOME!$H$20,0),IF($T19=FALSE,G19*HOME!$H$20/(1+HOME!$H$20),0))))</f>
        <v>0</v>
      </c>
      <c r="Y19" s="79">
        <f>IF($AO19=TRUE,IF($T$1=FALSE,H19*HOME!$H$21,H19*HOME!$H$21/(1+HOME!$H$21)),IF(H$2&lt;DATE(2019,10,1),IF($T$1=FALSE,IF($T19=FALSE,H19*HOME!$H$18,0),IF($T19=FALSE,H19*HOME!$H$18/(1+HOME!$H$18),0)),IF($T$1=FALSE,IF($T19=FALSE,H19*HOME!$H$20,0),IF($T19=FALSE,H19*HOME!$H$20/(1+HOME!$H$20),0))))</f>
        <v>0</v>
      </c>
      <c r="Z19" s="79">
        <f>IF($AO19=TRUE,IF($T$1=FALSE,I19*HOME!$H$21,I19*HOME!$H$21/(1+HOME!$H$21)),IF(I$2&lt;DATE(2019,10,1),IF($T$1=FALSE,IF($T19=FALSE,I19*HOME!$H$18,0),IF($T19=FALSE,I19*HOME!$H$18/(1+HOME!$H$18),0)),IF($T$1=FALSE,IF($T19=FALSE,I19*HOME!$H$20,0),IF($T19=FALSE,I19*HOME!$H$20/(1+HOME!$H$20),0))))</f>
        <v>0</v>
      </c>
      <c r="AA19" s="79">
        <f>IF($AO19=TRUE,IF($T$1=FALSE,J19*HOME!$H$21,J19*HOME!$H$21/(1+HOME!$H$21)),IF(J$2&lt;DATE(2019,10,1),IF($T$1=FALSE,IF($T19=FALSE,J19*HOME!$H$18,0),IF($T19=FALSE,J19*HOME!$H$18/(1+HOME!$H$18),0)),IF($T$1=FALSE,IF($T19=FALSE,J19*HOME!$H$20,0),IF($T19=FALSE,J19*HOME!$H$20/(1+HOME!$H$20),0))))</f>
        <v>0</v>
      </c>
      <c r="AB19" s="79">
        <f>IF($AO19=TRUE,IF($T$1=FALSE,K19*HOME!$H$21,K19*HOME!$H$21/(1+HOME!$H$21)),IF(K$2&lt;DATE(2019,10,1),IF($T$1=FALSE,IF($T19=FALSE,K19*HOME!$H$18,0),IF($T19=FALSE,K19*HOME!$H$18/(1+HOME!$H$18),0)),IF($T$1=FALSE,IF($T19=FALSE,K19*HOME!$H$20,0),IF($T19=FALSE,K19*HOME!$H$20/(1+HOME!$H$20),0))))</f>
        <v>0</v>
      </c>
      <c r="AC19" s="79">
        <f>IF($AO19=TRUE,IF($T$1=FALSE,L19*HOME!$H$21,L19*HOME!$H$21/(1+HOME!$H$21)),IF(L$2&lt;DATE(2019,10,1),IF($T$1=FALSE,IF($T19=FALSE,L19*HOME!$H$18,0),IF($T19=FALSE,L19*HOME!$H$18/(1+HOME!$H$18),0)),IF($T$1=FALSE,IF($T19=FALSE,L19*HOME!$H$20,0),IF($T19=FALSE,L19*HOME!$H$20/(1+HOME!$H$20),0))))</f>
        <v>0</v>
      </c>
      <c r="AD19" s="79">
        <f>IF($AO19=TRUE,IF($T$1=FALSE,M19*HOME!$H$21,M19*HOME!$H$21/(1+HOME!$H$21)),IF(M$2&lt;DATE(2019,10,1),IF($T$1=FALSE,IF($T19=FALSE,M19*HOME!$H$18,0),IF($T19=FALSE,M19*HOME!$H$18/(1+HOME!$H$18),0)),IF($T$1=FALSE,IF($T19=FALSE,M19*HOME!$H$20,0),IF($T19=FALSE,M19*HOME!$H$20/(1+HOME!$H$20),0))))</f>
        <v>0</v>
      </c>
      <c r="AE19" s="79">
        <f>IF($AO19=TRUE,IF($T$1=FALSE,N19*HOME!$H$21,N19*HOME!$H$21/(1+HOME!$H$21)),IF(N$2&lt;DATE(2019,10,1),IF($T$1=FALSE,IF($T19=FALSE,N19*HOME!$H$18,0),IF($T19=FALSE,N19*HOME!$H$18/(1+HOME!$H$18),0)),IF($T$1=FALSE,IF($T19=FALSE,N19*HOME!$H$20,0),IF($T19=FALSE,N19*HOME!$H$20/(1+HOME!$H$20),0))))</f>
        <v>0</v>
      </c>
      <c r="AF19" s="79">
        <f>IF($AO19=TRUE,IF($T$1=FALSE,O19*HOME!$H$21,O19*HOME!$H$21/(1+HOME!$H$21)),IF(O$2&lt;DATE(2019,10,1),IF($T$1=FALSE,IF($T19=FALSE,O19*HOME!$H$18,0),IF($T19=FALSE,O19*HOME!$H$18/(1+HOME!$H$18),0)),IF($T$1=FALSE,IF($T19=FALSE,O19*HOME!$H$20,0),IF($T19=FALSE,O19*HOME!$H$20/(1+HOME!$H$20),0))))</f>
        <v>0</v>
      </c>
      <c r="AG19" s="79">
        <f>IF($AO19=TRUE,IF($T$1=FALSE,P19*HOME!$H$21,P19*HOME!$H$21/(1+HOME!$H$21)),IF(P$2&lt;DATE(2019,10,1),IF($T$1=FALSE,IF($T19=FALSE,P19*HOME!$H$18,0),IF($T19=FALSE,P19*HOME!$H$18/(1+HOME!$H$18),0)),IF($T$1=FALSE,IF($T19=FALSE,P19*HOME!$H$20,0),IF($T19=FALSE,P19*HOME!$H$20/(1+HOME!$H$20),0))))</f>
        <v>0</v>
      </c>
      <c r="AH19" s="79">
        <f t="shared" si="16"/>
        <v>0</v>
      </c>
      <c r="AI19" s="79">
        <f t="shared" si="10"/>
        <v>0</v>
      </c>
      <c r="AJ19" s="86"/>
      <c r="AK19" s="79"/>
      <c r="AL19" s="79"/>
      <c r="AM19" s="79"/>
      <c r="AN19" s="86"/>
      <c r="AO19" s="342" t="b">
        <v>0</v>
      </c>
      <c r="AP19" s="379"/>
      <c r="AQ19" s="2009"/>
      <c r="AR19" s="2010">
        <f>予実管理!R19</f>
        <v>0</v>
      </c>
      <c r="AS19" s="391">
        <f>予実管理!AX19</f>
        <v>0</v>
      </c>
      <c r="AT19" s="372"/>
      <c r="AU19" s="383"/>
      <c r="AX19" s="2015" t="str">
        <f t="shared" si="17"/>
        <v/>
      </c>
      <c r="AZ19" s="392">
        <f t="shared" si="11"/>
        <v>0</v>
      </c>
      <c r="BA19" s="392">
        <f t="shared" si="11"/>
        <v>0</v>
      </c>
      <c r="BB19" s="392">
        <f t="shared" si="11"/>
        <v>0</v>
      </c>
      <c r="BC19" s="392">
        <f t="shared" si="11"/>
        <v>0</v>
      </c>
      <c r="BD19" s="392">
        <f t="shared" si="11"/>
        <v>0</v>
      </c>
      <c r="BE19" s="392">
        <f t="shared" si="11"/>
        <v>0</v>
      </c>
      <c r="BF19" s="392">
        <f t="shared" si="11"/>
        <v>0</v>
      </c>
      <c r="BG19" s="392">
        <f t="shared" si="11"/>
        <v>0</v>
      </c>
      <c r="BH19" s="392">
        <f t="shared" si="11"/>
        <v>0</v>
      </c>
      <c r="BI19" s="392">
        <f t="shared" si="11"/>
        <v>0</v>
      </c>
      <c r="BJ19" s="392">
        <f t="shared" si="11"/>
        <v>0</v>
      </c>
      <c r="BK19" s="392">
        <f t="shared" si="11"/>
        <v>0</v>
      </c>
      <c r="BL19" s="392">
        <f t="shared" si="11"/>
        <v>0</v>
      </c>
      <c r="BM19" s="393">
        <f t="shared" si="18"/>
        <v>0</v>
      </c>
      <c r="BN19" s="393">
        <f t="shared" si="12"/>
        <v>0</v>
      </c>
      <c r="BO19" s="393">
        <f t="shared" si="12"/>
        <v>0</v>
      </c>
      <c r="BP19" s="393">
        <f t="shared" si="12"/>
        <v>0</v>
      </c>
      <c r="BQ19" s="393">
        <f t="shared" si="12"/>
        <v>0</v>
      </c>
      <c r="BR19" s="393">
        <f t="shared" si="12"/>
        <v>0</v>
      </c>
      <c r="BS19" s="393">
        <f t="shared" si="12"/>
        <v>0</v>
      </c>
      <c r="BT19" s="393">
        <f t="shared" si="12"/>
        <v>0</v>
      </c>
      <c r="BU19" s="393">
        <f t="shared" si="12"/>
        <v>0</v>
      </c>
      <c r="BV19" s="393">
        <f t="shared" si="12"/>
        <v>0</v>
      </c>
      <c r="BW19" s="393">
        <f t="shared" si="12"/>
        <v>0</v>
      </c>
      <c r="BX19" s="393">
        <f t="shared" si="12"/>
        <v>0</v>
      </c>
      <c r="BY19" s="392">
        <f t="shared" si="12"/>
        <v>0</v>
      </c>
      <c r="CA19" s="310">
        <f>IF($T19=TRUE,0,IF(D$2&lt;DATE(2019,10,1),IF($T$1=FALSE,D19*HOME!$F$18,D19*HOME!$F$18/(1+HOME!$H$18)),IF($AO19=TRUE,IF($T$1=FALSE,D19*HOME!$F$21,D19*HOME!$F$21/(1+HOME!$H$21)),IF($T$1=FALSE,D19*HOME!$F$20,D19*HOME!$F$20/(1+HOME!$H$20)))))</f>
        <v>0</v>
      </c>
      <c r="CB19" s="310">
        <f>IF($T19=TRUE,0,IF(E$2&lt;DATE(2019,10,1),IF($T$1=FALSE,E19*HOME!$F$18,E19*HOME!$F$18/(1+HOME!$H$18)),IF($AO19=TRUE,IF($T$1=FALSE,E19*HOME!$F$21,E19*HOME!$F$21/(1+HOME!$H$21)),IF($T$1=FALSE,E19*HOME!$F$20,E19*HOME!$F$20/(1+HOME!$H$20)))))</f>
        <v>0</v>
      </c>
      <c r="CC19" s="310">
        <f>IF($T19=TRUE,0,IF(F$2&lt;DATE(2019,10,1),IF($T$1=FALSE,F19*HOME!$F$18,F19*HOME!$F$18/(1+HOME!$H$18)),IF($AO19=TRUE,IF($T$1=FALSE,F19*HOME!$F$21,F19*HOME!$F$21/(1+HOME!$H$21)),IF($T$1=FALSE,F19*HOME!$F$20,F19*HOME!$F$20/(1+HOME!$H$20)))))</f>
        <v>0</v>
      </c>
      <c r="CD19" s="310">
        <f>IF($T19=TRUE,0,IF(G$2&lt;DATE(2019,10,1),IF($T$1=FALSE,G19*HOME!$F$18,G19*HOME!$F$18/(1+HOME!$H$18)),IF($AO19=TRUE,IF($T$1=FALSE,G19*HOME!$F$21,G19*HOME!$F$21/(1+HOME!$H$21)),IF($T$1=FALSE,G19*HOME!$F$20,G19*HOME!$F$20/(1+HOME!$H$20)))))</f>
        <v>0</v>
      </c>
      <c r="CE19" s="310">
        <f>IF($T19=TRUE,0,IF(H$2&lt;DATE(2019,10,1),IF($T$1=FALSE,H19*HOME!$F$18,H19*HOME!$F$18/(1+HOME!$H$18)),IF($AO19=TRUE,IF($T$1=FALSE,H19*HOME!$F$21,H19*HOME!$F$21/(1+HOME!$H$21)),IF($T$1=FALSE,H19*HOME!$F$20,H19*HOME!$F$20/(1+HOME!$H$20)))))</f>
        <v>0</v>
      </c>
      <c r="CF19" s="310">
        <f>IF($T19=TRUE,0,IF(I$2&lt;DATE(2019,10,1),IF($T$1=FALSE,I19*HOME!$F$18,I19*HOME!$F$18/(1+HOME!$H$18)),IF($AO19=TRUE,IF($T$1=FALSE,I19*HOME!$F$21,I19*HOME!$F$21/(1+HOME!$H$21)),IF($T$1=FALSE,I19*HOME!$F$20,I19*HOME!$F$20/(1+HOME!$H$20)))))</f>
        <v>0</v>
      </c>
      <c r="CG19" s="310">
        <f>IF($T19=TRUE,0,IF(J$2&lt;DATE(2019,10,1),IF($T$1=FALSE,J19*HOME!$F$18,J19*HOME!$F$18/(1+HOME!$H$18)),IF($AO19=TRUE,IF($T$1=FALSE,J19*HOME!$F$21,J19*HOME!$F$21/(1+HOME!$H$21)),IF($T$1=FALSE,J19*HOME!$F$20,J19*HOME!$F$20/(1+HOME!$H$20)))))</f>
        <v>0</v>
      </c>
      <c r="CH19" s="310">
        <f>IF($T19=TRUE,0,IF(K$2&lt;DATE(2019,10,1),IF($T$1=FALSE,K19*HOME!$F$18,K19*HOME!$F$18/(1+HOME!$H$18)),IF($AO19=TRUE,IF($T$1=FALSE,K19*HOME!$F$21,K19*HOME!$F$21/(1+HOME!$H$21)),IF($T$1=FALSE,K19*HOME!$F$20,K19*HOME!$F$20/(1+HOME!$H$20)))))</f>
        <v>0</v>
      </c>
      <c r="CI19" s="310">
        <f>IF($T19=TRUE,0,IF(L$2&lt;DATE(2019,10,1),IF($T$1=FALSE,L19*HOME!$F$18,L19*HOME!$F$18/(1+HOME!$H$18)),IF($AO19=TRUE,IF($T$1=FALSE,L19*HOME!$F$21,L19*HOME!$F$21/(1+HOME!$H$21)),IF($T$1=FALSE,L19*HOME!$F$20,L19*HOME!$F$20/(1+HOME!$H$20)))))</f>
        <v>0</v>
      </c>
      <c r="CJ19" s="310">
        <f>IF($T19=TRUE,0,IF(M$2&lt;DATE(2019,10,1),IF($T$1=FALSE,M19*HOME!$F$18,M19*HOME!$F$18/(1+HOME!$H$18)),IF($AO19=TRUE,IF($T$1=FALSE,M19*HOME!$F$21,M19*HOME!$F$21/(1+HOME!$H$21)),IF($T$1=FALSE,M19*HOME!$F$20,M19*HOME!$F$20/(1+HOME!$H$20)))))</f>
        <v>0</v>
      </c>
      <c r="CK19" s="310">
        <f>IF($T19=TRUE,0,IF(N$2&lt;DATE(2019,10,1),IF($T$1=FALSE,N19*HOME!$F$18,N19*HOME!$F$18/(1+HOME!$H$18)),IF($AO19=TRUE,IF($T$1=FALSE,N19*HOME!$F$21,N19*HOME!$F$21/(1+HOME!$H$21)),IF($T$1=FALSE,N19*HOME!$F$20,N19*HOME!$F$20/(1+HOME!$H$20)))))</f>
        <v>0</v>
      </c>
      <c r="CL19" s="310">
        <f>IF($T19=TRUE,0,IF(O$2&lt;DATE(2019,10,1),IF($T$1=FALSE,O19*HOME!$F$18,O19*HOME!$F$18/(1+HOME!$H$18)),IF($AO19=TRUE,IF($T$1=FALSE,O19*HOME!$F$21,O19*HOME!$F$21/(1+HOME!$H$21)),IF($T$1=FALSE,O19*HOME!$F$20,O19*HOME!$F$20/(1+HOME!$H$20)))))</f>
        <v>0</v>
      </c>
      <c r="CM19" s="310">
        <f>IF($T19=TRUE,0,IF(P$2&lt;DATE(2019,10,1),IF($T$1=FALSE,P19*HOME!$F$18,P19*HOME!$F$18/(1+HOME!$H$18)),IF($AO19=TRUE,IF($T$1=FALSE,P19*HOME!$F$21,P19*HOME!$F$21/(1+HOME!$H$21)),IF($T$1=FALSE,P19*HOME!$F$20,P19*HOME!$F$20/(1+HOME!$H$20)))))</f>
        <v>0</v>
      </c>
      <c r="CN19" s="310">
        <f t="shared" si="13"/>
        <v>0</v>
      </c>
    </row>
    <row r="20" spans="1:92" ht="18" customHeight="1">
      <c r="A20" s="335"/>
      <c r="B20" s="336"/>
      <c r="C20" s="1822"/>
      <c r="D20" s="2490"/>
      <c r="E20" s="387"/>
      <c r="F20" s="387"/>
      <c r="G20" s="387"/>
      <c r="H20" s="387"/>
      <c r="I20" s="387"/>
      <c r="J20" s="387"/>
      <c r="K20" s="387"/>
      <c r="L20" s="387"/>
      <c r="M20" s="387"/>
      <c r="N20" s="387"/>
      <c r="O20" s="387"/>
      <c r="P20" s="387"/>
      <c r="Q20" s="388">
        <f t="shared" si="14"/>
        <v>0</v>
      </c>
      <c r="R20" s="1107" t="str">
        <f t="shared" ref="R20" si="20">IF(ISERROR(#REF!/#REF!),"",#REF!/#REF!)</f>
        <v/>
      </c>
      <c r="S20" s="344">
        <f>予実管理!Q20</f>
        <v>0</v>
      </c>
      <c r="T20" s="341" t="b">
        <v>0</v>
      </c>
      <c r="U20" s="79">
        <f>IF($AO20=TRUE,IF($T$1=FALSE,D20*HOME!$H$21,D20*HOME!$H$21/(1+HOME!$H$21)),IF(D$2&lt;DATE(2019,10,1),IF($T$1=FALSE,IF($T20=FALSE,D20*HOME!$H$18,0),IF($T20=FALSE,D20*HOME!$H$18/(1+HOME!$H$18),0)),IF($T$1=FALSE,IF($T20=FALSE,D20*HOME!$H$20,0),IF($T20=FALSE,D20*HOME!$H$20/(1+HOME!$H$20),0))))</f>
        <v>0</v>
      </c>
      <c r="V20" s="79">
        <f>IF($AO20=TRUE,IF($T$1=FALSE,E20*HOME!$H$21,E20*HOME!$H$21/(1+HOME!$H$21)),IF(E$2&lt;DATE(2019,10,1),IF($T$1=FALSE,IF($T20=FALSE,E20*HOME!$H$18,0),IF($T20=FALSE,E20*HOME!$H$18/(1+HOME!$H$18),0)),IF($T$1=FALSE,IF($T20=FALSE,E20*HOME!$H$20,0),IF($T20=FALSE,E20*HOME!$H$20/(1+HOME!$H$20),0))))</f>
        <v>0</v>
      </c>
      <c r="W20" s="79">
        <f>IF($AO20=TRUE,IF($T$1=FALSE,F20*HOME!$H$21,F20*HOME!$H$21/(1+HOME!$H$21)),IF(F$2&lt;DATE(2019,10,1),IF($T$1=FALSE,IF($T20=FALSE,F20*HOME!$H$18,0),IF($T20=FALSE,F20*HOME!$H$18/(1+HOME!$H$18),0)),IF($T$1=FALSE,IF($T20=FALSE,F20*HOME!$H$20,0),IF($T20=FALSE,F20*HOME!$H$20/(1+HOME!$H$20),0))))</f>
        <v>0</v>
      </c>
      <c r="X20" s="79">
        <f>IF($AO20=TRUE,IF($T$1=FALSE,G20*HOME!$H$21,G20*HOME!$H$21/(1+HOME!$H$21)),IF(G$2&lt;DATE(2019,10,1),IF($T$1=FALSE,IF($T20=FALSE,G20*HOME!$H$18,0),IF($T20=FALSE,G20*HOME!$H$18/(1+HOME!$H$18),0)),IF($T$1=FALSE,IF($T20=FALSE,G20*HOME!$H$20,0),IF($T20=FALSE,G20*HOME!$H$20/(1+HOME!$H$20),0))))</f>
        <v>0</v>
      </c>
      <c r="Y20" s="79">
        <f>IF($AO20=TRUE,IF($T$1=FALSE,H20*HOME!$H$21,H20*HOME!$H$21/(1+HOME!$H$21)),IF(H$2&lt;DATE(2019,10,1),IF($T$1=FALSE,IF($T20=FALSE,H20*HOME!$H$18,0),IF($T20=FALSE,H20*HOME!$H$18/(1+HOME!$H$18),0)),IF($T$1=FALSE,IF($T20=FALSE,H20*HOME!$H$20,0),IF($T20=FALSE,H20*HOME!$H$20/(1+HOME!$H$20),0))))</f>
        <v>0</v>
      </c>
      <c r="Z20" s="79">
        <f>IF($AO20=TRUE,IF($T$1=FALSE,I20*HOME!$H$21,I20*HOME!$H$21/(1+HOME!$H$21)),IF(I$2&lt;DATE(2019,10,1),IF($T$1=FALSE,IF($T20=FALSE,I20*HOME!$H$18,0),IF($T20=FALSE,I20*HOME!$H$18/(1+HOME!$H$18),0)),IF($T$1=FALSE,IF($T20=FALSE,I20*HOME!$H$20,0),IF($T20=FALSE,I20*HOME!$H$20/(1+HOME!$H$20),0))))</f>
        <v>0</v>
      </c>
      <c r="AA20" s="79">
        <f>IF($AO20=TRUE,IF($T$1=FALSE,J20*HOME!$H$21,J20*HOME!$H$21/(1+HOME!$H$21)),IF(J$2&lt;DATE(2019,10,1),IF($T$1=FALSE,IF($T20=FALSE,J20*HOME!$H$18,0),IF($T20=FALSE,J20*HOME!$H$18/(1+HOME!$H$18),0)),IF($T$1=FALSE,IF($T20=FALSE,J20*HOME!$H$20,0),IF($T20=FALSE,J20*HOME!$H$20/(1+HOME!$H$20),0))))</f>
        <v>0</v>
      </c>
      <c r="AB20" s="79">
        <f>IF($AO20=TRUE,IF($T$1=FALSE,K20*HOME!$H$21,K20*HOME!$H$21/(1+HOME!$H$21)),IF(K$2&lt;DATE(2019,10,1),IF($T$1=FALSE,IF($T20=FALSE,K20*HOME!$H$18,0),IF($T20=FALSE,K20*HOME!$H$18/(1+HOME!$H$18),0)),IF($T$1=FALSE,IF($T20=FALSE,K20*HOME!$H$20,0),IF($T20=FALSE,K20*HOME!$H$20/(1+HOME!$H$20),0))))</f>
        <v>0</v>
      </c>
      <c r="AC20" s="79">
        <f>IF($AO20=TRUE,IF($T$1=FALSE,L20*HOME!$H$21,L20*HOME!$H$21/(1+HOME!$H$21)),IF(L$2&lt;DATE(2019,10,1),IF($T$1=FALSE,IF($T20=FALSE,L20*HOME!$H$18,0),IF($T20=FALSE,L20*HOME!$H$18/(1+HOME!$H$18),0)),IF($T$1=FALSE,IF($T20=FALSE,L20*HOME!$H$20,0),IF($T20=FALSE,L20*HOME!$H$20/(1+HOME!$H$20),0))))</f>
        <v>0</v>
      </c>
      <c r="AD20" s="79">
        <f>IF($AO20=TRUE,IF($T$1=FALSE,M20*HOME!$H$21,M20*HOME!$H$21/(1+HOME!$H$21)),IF(M$2&lt;DATE(2019,10,1),IF($T$1=FALSE,IF($T20=FALSE,M20*HOME!$H$18,0),IF($T20=FALSE,M20*HOME!$H$18/(1+HOME!$H$18),0)),IF($T$1=FALSE,IF($T20=FALSE,M20*HOME!$H$20,0),IF($T20=FALSE,M20*HOME!$H$20/(1+HOME!$H$20),0))))</f>
        <v>0</v>
      </c>
      <c r="AE20" s="79">
        <f>IF($AO20=TRUE,IF($T$1=FALSE,N20*HOME!$H$21,N20*HOME!$H$21/(1+HOME!$H$21)),IF(N$2&lt;DATE(2019,10,1),IF($T$1=FALSE,IF($T20=FALSE,N20*HOME!$H$18,0),IF($T20=FALSE,N20*HOME!$H$18/(1+HOME!$H$18),0)),IF($T$1=FALSE,IF($T20=FALSE,N20*HOME!$H$20,0),IF($T20=FALSE,N20*HOME!$H$20/(1+HOME!$H$20),0))))</f>
        <v>0</v>
      </c>
      <c r="AF20" s="79">
        <f>IF($AO20=TRUE,IF($T$1=FALSE,O20*HOME!$H$21,O20*HOME!$H$21/(1+HOME!$H$21)),IF(O$2&lt;DATE(2019,10,1),IF($T$1=FALSE,IF($T20=FALSE,O20*HOME!$H$18,0),IF($T20=FALSE,O20*HOME!$H$18/(1+HOME!$H$18),0)),IF($T$1=FALSE,IF($T20=FALSE,O20*HOME!$H$20,0),IF($T20=FALSE,O20*HOME!$H$20/(1+HOME!$H$20),0))))</f>
        <v>0</v>
      </c>
      <c r="AG20" s="79">
        <f>IF($AO20=TRUE,IF($T$1=FALSE,P20*HOME!$H$21,P20*HOME!$H$21/(1+HOME!$H$21)),IF(P$2&lt;DATE(2019,10,1),IF($T$1=FALSE,IF($T20=FALSE,P20*HOME!$H$18,0),IF($T20=FALSE,P20*HOME!$H$18/(1+HOME!$H$18),0)),IF($T$1=FALSE,IF($T20=FALSE,P20*HOME!$H$20,0),IF($T20=FALSE,P20*HOME!$H$20/(1+HOME!$H$20),0))))</f>
        <v>0</v>
      </c>
      <c r="AH20" s="79">
        <f t="shared" si="16"/>
        <v>0</v>
      </c>
      <c r="AI20" s="79">
        <f t="shared" si="10"/>
        <v>0</v>
      </c>
      <c r="AJ20" s="86"/>
      <c r="AK20" s="79"/>
      <c r="AL20" s="79"/>
      <c r="AM20" s="79"/>
      <c r="AN20" s="86"/>
      <c r="AO20" s="342" t="b">
        <v>0</v>
      </c>
      <c r="AP20" s="379"/>
      <c r="AQ20" s="2009"/>
      <c r="AR20" s="2010">
        <f>予実管理!R20</f>
        <v>0</v>
      </c>
      <c r="AS20" s="391">
        <f>予実管理!AX20</f>
        <v>0</v>
      </c>
      <c r="AT20" s="372"/>
      <c r="AU20" s="383"/>
      <c r="AX20" s="2015" t="str">
        <f t="shared" si="17"/>
        <v/>
      </c>
      <c r="AZ20" s="392">
        <f t="shared" si="11"/>
        <v>0</v>
      </c>
      <c r="BA20" s="392">
        <f t="shared" si="11"/>
        <v>0</v>
      </c>
      <c r="BB20" s="392">
        <f t="shared" si="11"/>
        <v>0</v>
      </c>
      <c r="BC20" s="392">
        <f t="shared" si="11"/>
        <v>0</v>
      </c>
      <c r="BD20" s="392">
        <f t="shared" si="11"/>
        <v>0</v>
      </c>
      <c r="BE20" s="392">
        <f t="shared" si="11"/>
        <v>0</v>
      </c>
      <c r="BF20" s="392">
        <f t="shared" si="11"/>
        <v>0</v>
      </c>
      <c r="BG20" s="392">
        <f t="shared" si="11"/>
        <v>0</v>
      </c>
      <c r="BH20" s="392">
        <f t="shared" si="11"/>
        <v>0</v>
      </c>
      <c r="BI20" s="392">
        <f t="shared" si="11"/>
        <v>0</v>
      </c>
      <c r="BJ20" s="392">
        <f t="shared" si="11"/>
        <v>0</v>
      </c>
      <c r="BK20" s="392">
        <f t="shared" si="11"/>
        <v>0</v>
      </c>
      <c r="BL20" s="392">
        <f t="shared" si="11"/>
        <v>0</v>
      </c>
      <c r="BM20" s="393">
        <f t="shared" si="18"/>
        <v>0</v>
      </c>
      <c r="BN20" s="393">
        <f t="shared" si="12"/>
        <v>0</v>
      </c>
      <c r="BO20" s="393">
        <f t="shared" si="12"/>
        <v>0</v>
      </c>
      <c r="BP20" s="393">
        <f t="shared" si="12"/>
        <v>0</v>
      </c>
      <c r="BQ20" s="393">
        <f t="shared" si="12"/>
        <v>0</v>
      </c>
      <c r="BR20" s="393">
        <f t="shared" si="12"/>
        <v>0</v>
      </c>
      <c r="BS20" s="393">
        <f t="shared" si="12"/>
        <v>0</v>
      </c>
      <c r="BT20" s="393">
        <f t="shared" si="12"/>
        <v>0</v>
      </c>
      <c r="BU20" s="393">
        <f t="shared" si="12"/>
        <v>0</v>
      </c>
      <c r="BV20" s="393">
        <f t="shared" si="12"/>
        <v>0</v>
      </c>
      <c r="BW20" s="393">
        <f t="shared" si="12"/>
        <v>0</v>
      </c>
      <c r="BX20" s="393">
        <f t="shared" si="12"/>
        <v>0</v>
      </c>
      <c r="BY20" s="392">
        <f t="shared" si="12"/>
        <v>0</v>
      </c>
      <c r="CA20" s="310">
        <f>IF($T20=TRUE,0,IF(D$2&lt;DATE(2019,10,1),IF($T$1=FALSE,D20*HOME!$F$18,D20*HOME!$F$18/(1+HOME!$H$18)),IF($AO20=TRUE,IF($T$1=FALSE,D20*HOME!$F$21,D20*HOME!$F$21/(1+HOME!$H$21)),IF($T$1=FALSE,D20*HOME!$F$20,D20*HOME!$F$20/(1+HOME!$H$20)))))</f>
        <v>0</v>
      </c>
      <c r="CB20" s="310">
        <f>IF($T20=TRUE,0,IF(E$2&lt;DATE(2019,10,1),IF($T$1=FALSE,E20*HOME!$F$18,E20*HOME!$F$18/(1+HOME!$H$18)),IF($AO20=TRUE,IF($T$1=FALSE,E20*HOME!$F$21,E20*HOME!$F$21/(1+HOME!$H$21)),IF($T$1=FALSE,E20*HOME!$F$20,E20*HOME!$F$20/(1+HOME!$H$20)))))</f>
        <v>0</v>
      </c>
      <c r="CC20" s="310">
        <f>IF($T20=TRUE,0,IF(F$2&lt;DATE(2019,10,1),IF($T$1=FALSE,F20*HOME!$F$18,F20*HOME!$F$18/(1+HOME!$H$18)),IF($AO20=TRUE,IF($T$1=FALSE,F20*HOME!$F$21,F20*HOME!$F$21/(1+HOME!$H$21)),IF($T$1=FALSE,F20*HOME!$F$20,F20*HOME!$F$20/(1+HOME!$H$20)))))</f>
        <v>0</v>
      </c>
      <c r="CD20" s="310">
        <f>IF($T20=TRUE,0,IF(G$2&lt;DATE(2019,10,1),IF($T$1=FALSE,G20*HOME!$F$18,G20*HOME!$F$18/(1+HOME!$H$18)),IF($AO20=TRUE,IF($T$1=FALSE,G20*HOME!$F$21,G20*HOME!$F$21/(1+HOME!$H$21)),IF($T$1=FALSE,G20*HOME!$F$20,G20*HOME!$F$20/(1+HOME!$H$20)))))</f>
        <v>0</v>
      </c>
      <c r="CE20" s="310">
        <f>IF($T20=TRUE,0,IF(H$2&lt;DATE(2019,10,1),IF($T$1=FALSE,H20*HOME!$F$18,H20*HOME!$F$18/(1+HOME!$H$18)),IF($AO20=TRUE,IF($T$1=FALSE,H20*HOME!$F$21,H20*HOME!$F$21/(1+HOME!$H$21)),IF($T$1=FALSE,H20*HOME!$F$20,H20*HOME!$F$20/(1+HOME!$H$20)))))</f>
        <v>0</v>
      </c>
      <c r="CF20" s="310">
        <f>IF($T20=TRUE,0,IF(I$2&lt;DATE(2019,10,1),IF($T$1=FALSE,I20*HOME!$F$18,I20*HOME!$F$18/(1+HOME!$H$18)),IF($AO20=TRUE,IF($T$1=FALSE,I20*HOME!$F$21,I20*HOME!$F$21/(1+HOME!$H$21)),IF($T$1=FALSE,I20*HOME!$F$20,I20*HOME!$F$20/(1+HOME!$H$20)))))</f>
        <v>0</v>
      </c>
      <c r="CG20" s="310">
        <f>IF($T20=TRUE,0,IF(J$2&lt;DATE(2019,10,1),IF($T$1=FALSE,J20*HOME!$F$18,J20*HOME!$F$18/(1+HOME!$H$18)),IF($AO20=TRUE,IF($T$1=FALSE,J20*HOME!$F$21,J20*HOME!$F$21/(1+HOME!$H$21)),IF($T$1=FALSE,J20*HOME!$F$20,J20*HOME!$F$20/(1+HOME!$H$20)))))</f>
        <v>0</v>
      </c>
      <c r="CH20" s="310">
        <f>IF($T20=TRUE,0,IF(K$2&lt;DATE(2019,10,1),IF($T$1=FALSE,K20*HOME!$F$18,K20*HOME!$F$18/(1+HOME!$H$18)),IF($AO20=TRUE,IF($T$1=FALSE,K20*HOME!$F$21,K20*HOME!$F$21/(1+HOME!$H$21)),IF($T$1=FALSE,K20*HOME!$F$20,K20*HOME!$F$20/(1+HOME!$H$20)))))</f>
        <v>0</v>
      </c>
      <c r="CI20" s="310">
        <f>IF($T20=TRUE,0,IF(L$2&lt;DATE(2019,10,1),IF($T$1=FALSE,L20*HOME!$F$18,L20*HOME!$F$18/(1+HOME!$H$18)),IF($AO20=TRUE,IF($T$1=FALSE,L20*HOME!$F$21,L20*HOME!$F$21/(1+HOME!$H$21)),IF($T$1=FALSE,L20*HOME!$F$20,L20*HOME!$F$20/(1+HOME!$H$20)))))</f>
        <v>0</v>
      </c>
      <c r="CJ20" s="310">
        <f>IF($T20=TRUE,0,IF(M$2&lt;DATE(2019,10,1),IF($T$1=FALSE,M20*HOME!$F$18,M20*HOME!$F$18/(1+HOME!$H$18)),IF($AO20=TRUE,IF($T$1=FALSE,M20*HOME!$F$21,M20*HOME!$F$21/(1+HOME!$H$21)),IF($T$1=FALSE,M20*HOME!$F$20,M20*HOME!$F$20/(1+HOME!$H$20)))))</f>
        <v>0</v>
      </c>
      <c r="CK20" s="310">
        <f>IF($T20=TRUE,0,IF(N$2&lt;DATE(2019,10,1),IF($T$1=FALSE,N20*HOME!$F$18,N20*HOME!$F$18/(1+HOME!$H$18)),IF($AO20=TRUE,IF($T$1=FALSE,N20*HOME!$F$21,N20*HOME!$F$21/(1+HOME!$H$21)),IF($T$1=FALSE,N20*HOME!$F$20,N20*HOME!$F$20/(1+HOME!$H$20)))))</f>
        <v>0</v>
      </c>
      <c r="CL20" s="310">
        <f>IF($T20=TRUE,0,IF(O$2&lt;DATE(2019,10,1),IF($T$1=FALSE,O20*HOME!$F$18,O20*HOME!$F$18/(1+HOME!$H$18)),IF($AO20=TRUE,IF($T$1=FALSE,O20*HOME!$F$21,O20*HOME!$F$21/(1+HOME!$H$21)),IF($T$1=FALSE,O20*HOME!$F$20,O20*HOME!$F$20/(1+HOME!$H$20)))))</f>
        <v>0</v>
      </c>
      <c r="CM20" s="310">
        <f>IF($T20=TRUE,0,IF(P$2&lt;DATE(2019,10,1),IF($T$1=FALSE,P20*HOME!$F$18,P20*HOME!$F$18/(1+HOME!$H$18)),IF($AO20=TRUE,IF($T$1=FALSE,P20*HOME!$F$21,P20*HOME!$F$21/(1+HOME!$H$21)),IF($T$1=FALSE,P20*HOME!$F$20,P20*HOME!$F$20/(1+HOME!$H$20)))))</f>
        <v>0</v>
      </c>
      <c r="CN20" s="310">
        <f t="shared" si="13"/>
        <v>0</v>
      </c>
    </row>
    <row r="21" spans="1:92" ht="18" customHeight="1">
      <c r="A21" s="335"/>
      <c r="B21" s="336"/>
      <c r="C21" s="1822"/>
      <c r="D21" s="2490"/>
      <c r="E21" s="387"/>
      <c r="F21" s="387"/>
      <c r="G21" s="387"/>
      <c r="H21" s="387"/>
      <c r="I21" s="387"/>
      <c r="J21" s="387"/>
      <c r="K21" s="387"/>
      <c r="L21" s="387"/>
      <c r="M21" s="387"/>
      <c r="N21" s="387"/>
      <c r="O21" s="387"/>
      <c r="P21" s="387"/>
      <c r="Q21" s="388">
        <f t="shared" si="14"/>
        <v>0</v>
      </c>
      <c r="R21" s="1107" t="str">
        <f t="shared" ref="R21" si="21">IF(ISERROR(#REF!/#REF!),"",#REF!/#REF!)</f>
        <v/>
      </c>
      <c r="S21" s="344">
        <f>予実管理!Q21</f>
        <v>0</v>
      </c>
      <c r="T21" s="341" t="b">
        <v>0</v>
      </c>
      <c r="U21" s="79">
        <f>IF($AO21=TRUE,IF($T$1=FALSE,D21*HOME!$H$21,D21*HOME!$H$21/(1+HOME!$H$21)),IF(D$2&lt;DATE(2019,10,1),IF($T$1=FALSE,IF($T21=FALSE,D21*HOME!$H$18,0),IF($T21=FALSE,D21*HOME!$H$18/(1+HOME!$H$18),0)),IF($T$1=FALSE,IF($T21=FALSE,D21*HOME!$H$20,0),IF($T21=FALSE,D21*HOME!$H$20/(1+HOME!$H$20),0))))</f>
        <v>0</v>
      </c>
      <c r="V21" s="79">
        <f>IF($AO21=TRUE,IF($T$1=FALSE,E21*HOME!$H$21,E21*HOME!$H$21/(1+HOME!$H$21)),IF(E$2&lt;DATE(2019,10,1),IF($T$1=FALSE,IF($T21=FALSE,E21*HOME!$H$18,0),IF($T21=FALSE,E21*HOME!$H$18/(1+HOME!$H$18),0)),IF($T$1=FALSE,IF($T21=FALSE,E21*HOME!$H$20,0),IF($T21=FALSE,E21*HOME!$H$20/(1+HOME!$H$20),0))))</f>
        <v>0</v>
      </c>
      <c r="W21" s="79">
        <f>IF($AO21=TRUE,IF($T$1=FALSE,F21*HOME!$H$21,F21*HOME!$H$21/(1+HOME!$H$21)),IF(F$2&lt;DATE(2019,10,1),IF($T$1=FALSE,IF($T21=FALSE,F21*HOME!$H$18,0),IF($T21=FALSE,F21*HOME!$H$18/(1+HOME!$H$18),0)),IF($T$1=FALSE,IF($T21=FALSE,F21*HOME!$H$20,0),IF($T21=FALSE,F21*HOME!$H$20/(1+HOME!$H$20),0))))</f>
        <v>0</v>
      </c>
      <c r="X21" s="79">
        <f>IF($AO21=TRUE,IF($T$1=FALSE,G21*HOME!$H$21,G21*HOME!$H$21/(1+HOME!$H$21)),IF(G$2&lt;DATE(2019,10,1),IF($T$1=FALSE,IF($T21=FALSE,G21*HOME!$H$18,0),IF($T21=FALSE,G21*HOME!$H$18/(1+HOME!$H$18),0)),IF($T$1=FALSE,IF($T21=FALSE,G21*HOME!$H$20,0),IF($T21=FALSE,G21*HOME!$H$20/(1+HOME!$H$20),0))))</f>
        <v>0</v>
      </c>
      <c r="Y21" s="79">
        <f>IF($AO21=TRUE,IF($T$1=FALSE,H21*HOME!$H$21,H21*HOME!$H$21/(1+HOME!$H$21)),IF(H$2&lt;DATE(2019,10,1),IF($T$1=FALSE,IF($T21=FALSE,H21*HOME!$H$18,0),IF($T21=FALSE,H21*HOME!$H$18/(1+HOME!$H$18),0)),IF($T$1=FALSE,IF($T21=FALSE,H21*HOME!$H$20,0),IF($T21=FALSE,H21*HOME!$H$20/(1+HOME!$H$20),0))))</f>
        <v>0</v>
      </c>
      <c r="Z21" s="79">
        <f>IF($AO21=TRUE,IF($T$1=FALSE,I21*HOME!$H$21,I21*HOME!$H$21/(1+HOME!$H$21)),IF(I$2&lt;DATE(2019,10,1),IF($T$1=FALSE,IF($T21=FALSE,I21*HOME!$H$18,0),IF($T21=FALSE,I21*HOME!$H$18/(1+HOME!$H$18),0)),IF($T$1=FALSE,IF($T21=FALSE,I21*HOME!$H$20,0),IF($T21=FALSE,I21*HOME!$H$20/(1+HOME!$H$20),0))))</f>
        <v>0</v>
      </c>
      <c r="AA21" s="79">
        <f>IF($AO21=TRUE,IF($T$1=FALSE,J21*HOME!$H$21,J21*HOME!$H$21/(1+HOME!$H$21)),IF(J$2&lt;DATE(2019,10,1),IF($T$1=FALSE,IF($T21=FALSE,J21*HOME!$H$18,0),IF($T21=FALSE,J21*HOME!$H$18/(1+HOME!$H$18),0)),IF($T$1=FALSE,IF($T21=FALSE,J21*HOME!$H$20,0),IF($T21=FALSE,J21*HOME!$H$20/(1+HOME!$H$20),0))))</f>
        <v>0</v>
      </c>
      <c r="AB21" s="79">
        <f>IF($AO21=TRUE,IF($T$1=FALSE,K21*HOME!$H$21,K21*HOME!$H$21/(1+HOME!$H$21)),IF(K$2&lt;DATE(2019,10,1),IF($T$1=FALSE,IF($T21=FALSE,K21*HOME!$H$18,0),IF($T21=FALSE,K21*HOME!$H$18/(1+HOME!$H$18),0)),IF($T$1=FALSE,IF($T21=FALSE,K21*HOME!$H$20,0),IF($T21=FALSE,K21*HOME!$H$20/(1+HOME!$H$20),0))))</f>
        <v>0</v>
      </c>
      <c r="AC21" s="79">
        <f>IF($AO21=TRUE,IF($T$1=FALSE,L21*HOME!$H$21,L21*HOME!$H$21/(1+HOME!$H$21)),IF(L$2&lt;DATE(2019,10,1),IF($T$1=FALSE,IF($T21=FALSE,L21*HOME!$H$18,0),IF($T21=FALSE,L21*HOME!$H$18/(1+HOME!$H$18),0)),IF($T$1=FALSE,IF($T21=FALSE,L21*HOME!$H$20,0),IF($T21=FALSE,L21*HOME!$H$20/(1+HOME!$H$20),0))))</f>
        <v>0</v>
      </c>
      <c r="AD21" s="79">
        <f>IF($AO21=TRUE,IF($T$1=FALSE,M21*HOME!$H$21,M21*HOME!$H$21/(1+HOME!$H$21)),IF(M$2&lt;DATE(2019,10,1),IF($T$1=FALSE,IF($T21=FALSE,M21*HOME!$H$18,0),IF($T21=FALSE,M21*HOME!$H$18/(1+HOME!$H$18),0)),IF($T$1=FALSE,IF($T21=FALSE,M21*HOME!$H$20,0),IF($T21=FALSE,M21*HOME!$H$20/(1+HOME!$H$20),0))))</f>
        <v>0</v>
      </c>
      <c r="AE21" s="79">
        <f>IF($AO21=TRUE,IF($T$1=FALSE,N21*HOME!$H$21,N21*HOME!$H$21/(1+HOME!$H$21)),IF(N$2&lt;DATE(2019,10,1),IF($T$1=FALSE,IF($T21=FALSE,N21*HOME!$H$18,0),IF($T21=FALSE,N21*HOME!$H$18/(1+HOME!$H$18),0)),IF($T$1=FALSE,IF($T21=FALSE,N21*HOME!$H$20,0),IF($T21=FALSE,N21*HOME!$H$20/(1+HOME!$H$20),0))))</f>
        <v>0</v>
      </c>
      <c r="AF21" s="79">
        <f>IF($AO21=TRUE,IF($T$1=FALSE,O21*HOME!$H$21,O21*HOME!$H$21/(1+HOME!$H$21)),IF(O$2&lt;DATE(2019,10,1),IF($T$1=FALSE,IF($T21=FALSE,O21*HOME!$H$18,0),IF($T21=FALSE,O21*HOME!$H$18/(1+HOME!$H$18),0)),IF($T$1=FALSE,IF($T21=FALSE,O21*HOME!$H$20,0),IF($T21=FALSE,O21*HOME!$H$20/(1+HOME!$H$20),0))))</f>
        <v>0</v>
      </c>
      <c r="AG21" s="79">
        <f>IF($AO21=TRUE,IF($T$1=FALSE,P21*HOME!$H$21,P21*HOME!$H$21/(1+HOME!$H$21)),IF(P$2&lt;DATE(2019,10,1),IF($T$1=FALSE,IF($T21=FALSE,P21*HOME!$H$18,0),IF($T21=FALSE,P21*HOME!$H$18/(1+HOME!$H$18),0)),IF($T$1=FALSE,IF($T21=FALSE,P21*HOME!$H$20,0),IF($T21=FALSE,P21*HOME!$H$20/(1+HOME!$H$20),0))))</f>
        <v>0</v>
      </c>
      <c r="AH21" s="79">
        <f t="shared" si="16"/>
        <v>0</v>
      </c>
      <c r="AI21" s="79">
        <f t="shared" si="10"/>
        <v>0</v>
      </c>
      <c r="AJ21" s="86"/>
      <c r="AK21" s="79"/>
      <c r="AL21" s="79"/>
      <c r="AM21" s="79"/>
      <c r="AN21" s="86"/>
      <c r="AO21" s="342" t="b">
        <v>0</v>
      </c>
      <c r="AP21" s="379"/>
      <c r="AQ21" s="2009"/>
      <c r="AR21" s="2010">
        <f>予実管理!R21</f>
        <v>0</v>
      </c>
      <c r="AS21" s="391">
        <f>予実管理!AX21</f>
        <v>0</v>
      </c>
      <c r="AT21" s="372"/>
      <c r="AU21" s="383"/>
      <c r="AX21" s="2015" t="str">
        <f t="shared" si="17"/>
        <v/>
      </c>
      <c r="AZ21" s="392">
        <f t="shared" si="11"/>
        <v>0</v>
      </c>
      <c r="BA21" s="392">
        <f t="shared" si="11"/>
        <v>0</v>
      </c>
      <c r="BB21" s="392">
        <f t="shared" si="11"/>
        <v>0</v>
      </c>
      <c r="BC21" s="392">
        <f t="shared" si="11"/>
        <v>0</v>
      </c>
      <c r="BD21" s="392">
        <f t="shared" si="11"/>
        <v>0</v>
      </c>
      <c r="BE21" s="392">
        <f t="shared" si="11"/>
        <v>0</v>
      </c>
      <c r="BF21" s="392">
        <f t="shared" si="11"/>
        <v>0</v>
      </c>
      <c r="BG21" s="392">
        <f t="shared" si="11"/>
        <v>0</v>
      </c>
      <c r="BH21" s="392">
        <f t="shared" si="11"/>
        <v>0</v>
      </c>
      <c r="BI21" s="392">
        <f t="shared" si="11"/>
        <v>0</v>
      </c>
      <c r="BJ21" s="392">
        <f t="shared" si="11"/>
        <v>0</v>
      </c>
      <c r="BK21" s="392">
        <f t="shared" si="11"/>
        <v>0</v>
      </c>
      <c r="BL21" s="392">
        <f t="shared" si="11"/>
        <v>0</v>
      </c>
      <c r="BM21" s="393">
        <f t="shared" si="18"/>
        <v>0</v>
      </c>
      <c r="BN21" s="393">
        <f t="shared" si="12"/>
        <v>0</v>
      </c>
      <c r="BO21" s="393">
        <f t="shared" si="12"/>
        <v>0</v>
      </c>
      <c r="BP21" s="393">
        <f t="shared" si="12"/>
        <v>0</v>
      </c>
      <c r="BQ21" s="393">
        <f t="shared" si="12"/>
        <v>0</v>
      </c>
      <c r="BR21" s="393">
        <f t="shared" si="12"/>
        <v>0</v>
      </c>
      <c r="BS21" s="393">
        <f t="shared" si="12"/>
        <v>0</v>
      </c>
      <c r="BT21" s="393">
        <f t="shared" si="12"/>
        <v>0</v>
      </c>
      <c r="BU21" s="393">
        <f t="shared" si="12"/>
        <v>0</v>
      </c>
      <c r="BV21" s="393">
        <f t="shared" si="12"/>
        <v>0</v>
      </c>
      <c r="BW21" s="393">
        <f t="shared" si="12"/>
        <v>0</v>
      </c>
      <c r="BX21" s="393">
        <f t="shared" si="12"/>
        <v>0</v>
      </c>
      <c r="BY21" s="392">
        <f t="shared" si="12"/>
        <v>0</v>
      </c>
      <c r="CA21" s="310">
        <f>IF($T21=TRUE,0,IF(D$2&lt;DATE(2019,10,1),IF($T$1=FALSE,D21*HOME!$F$18,D21*HOME!$F$18/(1+HOME!$H$18)),IF($AO21=TRUE,IF($T$1=FALSE,D21*HOME!$F$21,D21*HOME!$F$21/(1+HOME!$H$21)),IF($T$1=FALSE,D21*HOME!$F$20,D21*HOME!$F$20/(1+HOME!$H$20)))))</f>
        <v>0</v>
      </c>
      <c r="CB21" s="310">
        <f>IF($T21=TRUE,0,IF(E$2&lt;DATE(2019,10,1),IF($T$1=FALSE,E21*HOME!$F$18,E21*HOME!$F$18/(1+HOME!$H$18)),IF($AO21=TRUE,IF($T$1=FALSE,E21*HOME!$F$21,E21*HOME!$F$21/(1+HOME!$H$21)),IF($T$1=FALSE,E21*HOME!$F$20,E21*HOME!$F$20/(1+HOME!$H$20)))))</f>
        <v>0</v>
      </c>
      <c r="CC21" s="310">
        <f>IF($T21=TRUE,0,IF(F$2&lt;DATE(2019,10,1),IF($T$1=FALSE,F21*HOME!$F$18,F21*HOME!$F$18/(1+HOME!$H$18)),IF($AO21=TRUE,IF($T$1=FALSE,F21*HOME!$F$21,F21*HOME!$F$21/(1+HOME!$H$21)),IF($T$1=FALSE,F21*HOME!$F$20,F21*HOME!$F$20/(1+HOME!$H$20)))))</f>
        <v>0</v>
      </c>
      <c r="CD21" s="310">
        <f>IF($T21=TRUE,0,IF(G$2&lt;DATE(2019,10,1),IF($T$1=FALSE,G21*HOME!$F$18,G21*HOME!$F$18/(1+HOME!$H$18)),IF($AO21=TRUE,IF($T$1=FALSE,G21*HOME!$F$21,G21*HOME!$F$21/(1+HOME!$H$21)),IF($T$1=FALSE,G21*HOME!$F$20,G21*HOME!$F$20/(1+HOME!$H$20)))))</f>
        <v>0</v>
      </c>
      <c r="CE21" s="310">
        <f>IF($T21=TRUE,0,IF(H$2&lt;DATE(2019,10,1),IF($T$1=FALSE,H21*HOME!$F$18,H21*HOME!$F$18/(1+HOME!$H$18)),IF($AO21=TRUE,IF($T$1=FALSE,H21*HOME!$F$21,H21*HOME!$F$21/(1+HOME!$H$21)),IF($T$1=FALSE,H21*HOME!$F$20,H21*HOME!$F$20/(1+HOME!$H$20)))))</f>
        <v>0</v>
      </c>
      <c r="CF21" s="310">
        <f>IF($T21=TRUE,0,IF(I$2&lt;DATE(2019,10,1),IF($T$1=FALSE,I21*HOME!$F$18,I21*HOME!$F$18/(1+HOME!$H$18)),IF($AO21=TRUE,IF($T$1=FALSE,I21*HOME!$F$21,I21*HOME!$F$21/(1+HOME!$H$21)),IF($T$1=FALSE,I21*HOME!$F$20,I21*HOME!$F$20/(1+HOME!$H$20)))))</f>
        <v>0</v>
      </c>
      <c r="CG21" s="310">
        <f>IF($T21=TRUE,0,IF(J$2&lt;DATE(2019,10,1),IF($T$1=FALSE,J21*HOME!$F$18,J21*HOME!$F$18/(1+HOME!$H$18)),IF($AO21=TRUE,IF($T$1=FALSE,J21*HOME!$F$21,J21*HOME!$F$21/(1+HOME!$H$21)),IF($T$1=FALSE,J21*HOME!$F$20,J21*HOME!$F$20/(1+HOME!$H$20)))))</f>
        <v>0</v>
      </c>
      <c r="CH21" s="310">
        <f>IF($T21=TRUE,0,IF(K$2&lt;DATE(2019,10,1),IF($T$1=FALSE,K21*HOME!$F$18,K21*HOME!$F$18/(1+HOME!$H$18)),IF($AO21=TRUE,IF($T$1=FALSE,K21*HOME!$F$21,K21*HOME!$F$21/(1+HOME!$H$21)),IF($T$1=FALSE,K21*HOME!$F$20,K21*HOME!$F$20/(1+HOME!$H$20)))))</f>
        <v>0</v>
      </c>
      <c r="CI21" s="310">
        <f>IF($T21=TRUE,0,IF(L$2&lt;DATE(2019,10,1),IF($T$1=FALSE,L21*HOME!$F$18,L21*HOME!$F$18/(1+HOME!$H$18)),IF($AO21=TRUE,IF($T$1=FALSE,L21*HOME!$F$21,L21*HOME!$F$21/(1+HOME!$H$21)),IF($T$1=FALSE,L21*HOME!$F$20,L21*HOME!$F$20/(1+HOME!$H$20)))))</f>
        <v>0</v>
      </c>
      <c r="CJ21" s="310">
        <f>IF($T21=TRUE,0,IF(M$2&lt;DATE(2019,10,1),IF($T$1=FALSE,M21*HOME!$F$18,M21*HOME!$F$18/(1+HOME!$H$18)),IF($AO21=TRUE,IF($T$1=FALSE,M21*HOME!$F$21,M21*HOME!$F$21/(1+HOME!$H$21)),IF($T$1=FALSE,M21*HOME!$F$20,M21*HOME!$F$20/(1+HOME!$H$20)))))</f>
        <v>0</v>
      </c>
      <c r="CK21" s="310">
        <f>IF($T21=TRUE,0,IF(N$2&lt;DATE(2019,10,1),IF($T$1=FALSE,N21*HOME!$F$18,N21*HOME!$F$18/(1+HOME!$H$18)),IF($AO21=TRUE,IF($T$1=FALSE,N21*HOME!$F$21,N21*HOME!$F$21/(1+HOME!$H$21)),IF($T$1=FALSE,N21*HOME!$F$20,N21*HOME!$F$20/(1+HOME!$H$20)))))</f>
        <v>0</v>
      </c>
      <c r="CL21" s="310">
        <f>IF($T21=TRUE,0,IF(O$2&lt;DATE(2019,10,1),IF($T$1=FALSE,O21*HOME!$F$18,O21*HOME!$F$18/(1+HOME!$H$18)),IF($AO21=TRUE,IF($T$1=FALSE,O21*HOME!$F$21,O21*HOME!$F$21/(1+HOME!$H$21)),IF($T$1=FALSE,O21*HOME!$F$20,O21*HOME!$F$20/(1+HOME!$H$20)))))</f>
        <v>0</v>
      </c>
      <c r="CM21" s="310">
        <f>IF($T21=TRUE,0,IF(P$2&lt;DATE(2019,10,1),IF($T$1=FALSE,P21*HOME!$F$18,P21*HOME!$F$18/(1+HOME!$H$18)),IF($AO21=TRUE,IF($T$1=FALSE,P21*HOME!$F$21,P21*HOME!$F$21/(1+HOME!$H$21)),IF($T$1=FALSE,P21*HOME!$F$20,P21*HOME!$F$20/(1+HOME!$H$20)))))</f>
        <v>0</v>
      </c>
      <c r="CN21" s="310">
        <f t="shared" si="13"/>
        <v>0</v>
      </c>
    </row>
    <row r="22" spans="1:92" ht="18" customHeight="1">
      <c r="A22" s="335"/>
      <c r="B22" s="336"/>
      <c r="C22" s="1822"/>
      <c r="D22" s="2490"/>
      <c r="E22" s="387"/>
      <c r="F22" s="387"/>
      <c r="G22" s="387"/>
      <c r="H22" s="387"/>
      <c r="I22" s="387"/>
      <c r="J22" s="387"/>
      <c r="K22" s="387"/>
      <c r="L22" s="387"/>
      <c r="M22" s="387"/>
      <c r="N22" s="387"/>
      <c r="O22" s="387"/>
      <c r="P22" s="387"/>
      <c r="Q22" s="388">
        <f t="shared" si="14"/>
        <v>0</v>
      </c>
      <c r="R22" s="1107" t="str">
        <f t="shared" ref="R22" si="22">IF(ISERROR(#REF!/#REF!),"",#REF!/#REF!)</f>
        <v/>
      </c>
      <c r="S22" s="344">
        <f>予実管理!Q22</f>
        <v>0</v>
      </c>
      <c r="T22" s="341" t="b">
        <v>0</v>
      </c>
      <c r="U22" s="79">
        <f>IF($AO22=TRUE,IF($T$1=FALSE,D22*HOME!$H$21,D22*HOME!$H$21/(1+HOME!$H$21)),IF(D$2&lt;DATE(2019,10,1),IF($T$1=FALSE,IF($T22=FALSE,D22*HOME!$H$18,0),IF($T22=FALSE,D22*HOME!$H$18/(1+HOME!$H$18),0)),IF($T$1=FALSE,IF($T22=FALSE,D22*HOME!$H$20,0),IF($T22=FALSE,D22*HOME!$H$20/(1+HOME!$H$20),0))))</f>
        <v>0</v>
      </c>
      <c r="V22" s="79">
        <f>IF($AO22=TRUE,IF($T$1=FALSE,E22*HOME!$H$21,E22*HOME!$H$21/(1+HOME!$H$21)),IF(E$2&lt;DATE(2019,10,1),IF($T$1=FALSE,IF($T22=FALSE,E22*HOME!$H$18,0),IF($T22=FALSE,E22*HOME!$H$18/(1+HOME!$H$18),0)),IF($T$1=FALSE,IF($T22=FALSE,E22*HOME!$H$20,0),IF($T22=FALSE,E22*HOME!$H$20/(1+HOME!$H$20),0))))</f>
        <v>0</v>
      </c>
      <c r="W22" s="79">
        <f>IF($AO22=TRUE,IF($T$1=FALSE,F22*HOME!$H$21,F22*HOME!$H$21/(1+HOME!$H$21)),IF(F$2&lt;DATE(2019,10,1),IF($T$1=FALSE,IF($T22=FALSE,F22*HOME!$H$18,0),IF($T22=FALSE,F22*HOME!$H$18/(1+HOME!$H$18),0)),IF($T$1=FALSE,IF($T22=FALSE,F22*HOME!$H$20,0),IF($T22=FALSE,F22*HOME!$H$20/(1+HOME!$H$20),0))))</f>
        <v>0</v>
      </c>
      <c r="X22" s="79">
        <f>IF($AO22=TRUE,IF($T$1=FALSE,G22*HOME!$H$21,G22*HOME!$H$21/(1+HOME!$H$21)),IF(G$2&lt;DATE(2019,10,1),IF($T$1=FALSE,IF($T22=FALSE,G22*HOME!$H$18,0),IF($T22=FALSE,G22*HOME!$H$18/(1+HOME!$H$18),0)),IF($T$1=FALSE,IF($T22=FALSE,G22*HOME!$H$20,0),IF($T22=FALSE,G22*HOME!$H$20/(1+HOME!$H$20),0))))</f>
        <v>0</v>
      </c>
      <c r="Y22" s="79">
        <f>IF($AO22=TRUE,IF($T$1=FALSE,H22*HOME!$H$21,H22*HOME!$H$21/(1+HOME!$H$21)),IF(H$2&lt;DATE(2019,10,1),IF($T$1=FALSE,IF($T22=FALSE,H22*HOME!$H$18,0),IF($T22=FALSE,H22*HOME!$H$18/(1+HOME!$H$18),0)),IF($T$1=FALSE,IF($T22=FALSE,H22*HOME!$H$20,0),IF($T22=FALSE,H22*HOME!$H$20/(1+HOME!$H$20),0))))</f>
        <v>0</v>
      </c>
      <c r="Z22" s="79">
        <f>IF($AO22=TRUE,IF($T$1=FALSE,I22*HOME!$H$21,I22*HOME!$H$21/(1+HOME!$H$21)),IF(I$2&lt;DATE(2019,10,1),IF($T$1=FALSE,IF($T22=FALSE,I22*HOME!$H$18,0),IF($T22=FALSE,I22*HOME!$H$18/(1+HOME!$H$18),0)),IF($T$1=FALSE,IF($T22=FALSE,I22*HOME!$H$20,0),IF($T22=FALSE,I22*HOME!$H$20/(1+HOME!$H$20),0))))</f>
        <v>0</v>
      </c>
      <c r="AA22" s="79">
        <f>IF($AO22=TRUE,IF($T$1=FALSE,J22*HOME!$H$21,J22*HOME!$H$21/(1+HOME!$H$21)),IF(J$2&lt;DATE(2019,10,1),IF($T$1=FALSE,IF($T22=FALSE,J22*HOME!$H$18,0),IF($T22=FALSE,J22*HOME!$H$18/(1+HOME!$H$18),0)),IF($T$1=FALSE,IF($T22=FALSE,J22*HOME!$H$20,0),IF($T22=FALSE,J22*HOME!$H$20/(1+HOME!$H$20),0))))</f>
        <v>0</v>
      </c>
      <c r="AB22" s="79">
        <f>IF($AO22=TRUE,IF($T$1=FALSE,K22*HOME!$H$21,K22*HOME!$H$21/(1+HOME!$H$21)),IF(K$2&lt;DATE(2019,10,1),IF($T$1=FALSE,IF($T22=FALSE,K22*HOME!$H$18,0),IF($T22=FALSE,K22*HOME!$H$18/(1+HOME!$H$18),0)),IF($T$1=FALSE,IF($T22=FALSE,K22*HOME!$H$20,0),IF($T22=FALSE,K22*HOME!$H$20/(1+HOME!$H$20),0))))</f>
        <v>0</v>
      </c>
      <c r="AC22" s="79">
        <f>IF($AO22=TRUE,IF($T$1=FALSE,L22*HOME!$H$21,L22*HOME!$H$21/(1+HOME!$H$21)),IF(L$2&lt;DATE(2019,10,1),IF($T$1=FALSE,IF($T22=FALSE,L22*HOME!$H$18,0),IF($T22=FALSE,L22*HOME!$H$18/(1+HOME!$H$18),0)),IF($T$1=FALSE,IF($T22=FALSE,L22*HOME!$H$20,0),IF($T22=FALSE,L22*HOME!$H$20/(1+HOME!$H$20),0))))</f>
        <v>0</v>
      </c>
      <c r="AD22" s="79">
        <f>IF($AO22=TRUE,IF($T$1=FALSE,M22*HOME!$H$21,M22*HOME!$H$21/(1+HOME!$H$21)),IF(M$2&lt;DATE(2019,10,1),IF($T$1=FALSE,IF($T22=FALSE,M22*HOME!$H$18,0),IF($T22=FALSE,M22*HOME!$H$18/(1+HOME!$H$18),0)),IF($T$1=FALSE,IF($T22=FALSE,M22*HOME!$H$20,0),IF($T22=FALSE,M22*HOME!$H$20/(1+HOME!$H$20),0))))</f>
        <v>0</v>
      </c>
      <c r="AE22" s="79">
        <f>IF($AO22=TRUE,IF($T$1=FALSE,N22*HOME!$H$21,N22*HOME!$H$21/(1+HOME!$H$21)),IF(N$2&lt;DATE(2019,10,1),IF($T$1=FALSE,IF($T22=FALSE,N22*HOME!$H$18,0),IF($T22=FALSE,N22*HOME!$H$18/(1+HOME!$H$18),0)),IF($T$1=FALSE,IF($T22=FALSE,N22*HOME!$H$20,0),IF($T22=FALSE,N22*HOME!$H$20/(1+HOME!$H$20),0))))</f>
        <v>0</v>
      </c>
      <c r="AF22" s="79">
        <f>IF($AO22=TRUE,IF($T$1=FALSE,O22*HOME!$H$21,O22*HOME!$H$21/(1+HOME!$H$21)),IF(O$2&lt;DATE(2019,10,1),IF($T$1=FALSE,IF($T22=FALSE,O22*HOME!$H$18,0),IF($T22=FALSE,O22*HOME!$H$18/(1+HOME!$H$18),0)),IF($T$1=FALSE,IF($T22=FALSE,O22*HOME!$H$20,0),IF($T22=FALSE,O22*HOME!$H$20/(1+HOME!$H$20),0))))</f>
        <v>0</v>
      </c>
      <c r="AG22" s="79">
        <f>IF($AO22=TRUE,IF($T$1=FALSE,P22*HOME!$H$21,P22*HOME!$H$21/(1+HOME!$H$21)),IF(P$2&lt;DATE(2019,10,1),IF($T$1=FALSE,IF($T22=FALSE,P22*HOME!$H$18,0),IF($T22=FALSE,P22*HOME!$H$18/(1+HOME!$H$18),0)),IF($T$1=FALSE,IF($T22=FALSE,P22*HOME!$H$20,0),IF($T22=FALSE,P22*HOME!$H$20/(1+HOME!$H$20),0))))</f>
        <v>0</v>
      </c>
      <c r="AH22" s="79">
        <f t="shared" si="16"/>
        <v>0</v>
      </c>
      <c r="AI22" s="79">
        <f t="shared" si="10"/>
        <v>0</v>
      </c>
      <c r="AJ22" s="86"/>
      <c r="AK22" s="79"/>
      <c r="AL22" s="79"/>
      <c r="AM22" s="79"/>
      <c r="AN22" s="86"/>
      <c r="AO22" s="342" t="b">
        <v>0</v>
      </c>
      <c r="AP22" s="379"/>
      <c r="AQ22" s="2009"/>
      <c r="AR22" s="2010">
        <f>予実管理!R22</f>
        <v>0</v>
      </c>
      <c r="AS22" s="391">
        <f>予実管理!AX22</f>
        <v>0</v>
      </c>
      <c r="AT22" s="372"/>
      <c r="AU22" s="383"/>
      <c r="AX22" s="2015" t="str">
        <f t="shared" si="17"/>
        <v/>
      </c>
      <c r="AZ22" s="392">
        <f t="shared" si="11"/>
        <v>0</v>
      </c>
      <c r="BA22" s="392">
        <f t="shared" si="11"/>
        <v>0</v>
      </c>
      <c r="BB22" s="392">
        <f t="shared" si="11"/>
        <v>0</v>
      </c>
      <c r="BC22" s="392">
        <f t="shared" si="11"/>
        <v>0</v>
      </c>
      <c r="BD22" s="392">
        <f t="shared" si="11"/>
        <v>0</v>
      </c>
      <c r="BE22" s="392">
        <f t="shared" si="11"/>
        <v>0</v>
      </c>
      <c r="BF22" s="392">
        <f t="shared" si="11"/>
        <v>0</v>
      </c>
      <c r="BG22" s="392">
        <f t="shared" si="11"/>
        <v>0</v>
      </c>
      <c r="BH22" s="392">
        <f t="shared" si="11"/>
        <v>0</v>
      </c>
      <c r="BI22" s="392">
        <f t="shared" si="11"/>
        <v>0</v>
      </c>
      <c r="BJ22" s="392">
        <f t="shared" si="11"/>
        <v>0</v>
      </c>
      <c r="BK22" s="392">
        <f t="shared" si="11"/>
        <v>0</v>
      </c>
      <c r="BL22" s="392">
        <f t="shared" si="11"/>
        <v>0</v>
      </c>
      <c r="BM22" s="393">
        <f t="shared" si="18"/>
        <v>0</v>
      </c>
      <c r="BN22" s="393">
        <f t="shared" si="12"/>
        <v>0</v>
      </c>
      <c r="BO22" s="393">
        <f t="shared" si="12"/>
        <v>0</v>
      </c>
      <c r="BP22" s="393">
        <f t="shared" si="12"/>
        <v>0</v>
      </c>
      <c r="BQ22" s="393">
        <f t="shared" si="12"/>
        <v>0</v>
      </c>
      <c r="BR22" s="393">
        <f t="shared" si="12"/>
        <v>0</v>
      </c>
      <c r="BS22" s="393">
        <f t="shared" si="12"/>
        <v>0</v>
      </c>
      <c r="BT22" s="393">
        <f t="shared" si="12"/>
        <v>0</v>
      </c>
      <c r="BU22" s="393">
        <f t="shared" si="12"/>
        <v>0</v>
      </c>
      <c r="BV22" s="393">
        <f t="shared" si="12"/>
        <v>0</v>
      </c>
      <c r="BW22" s="393">
        <f t="shared" si="12"/>
        <v>0</v>
      </c>
      <c r="BX22" s="393">
        <f t="shared" si="12"/>
        <v>0</v>
      </c>
      <c r="BY22" s="392">
        <f t="shared" si="12"/>
        <v>0</v>
      </c>
      <c r="CA22" s="310">
        <f>IF($T22=TRUE,0,IF(D$2&lt;DATE(2019,10,1),IF($T$1=FALSE,D22*HOME!$F$18,D22*HOME!$F$18/(1+HOME!$H$18)),IF($AO22=TRUE,IF($T$1=FALSE,D22*HOME!$F$21,D22*HOME!$F$21/(1+HOME!$H$21)),IF($T$1=FALSE,D22*HOME!$F$20,D22*HOME!$F$20/(1+HOME!$H$20)))))</f>
        <v>0</v>
      </c>
      <c r="CB22" s="310">
        <f>IF($T22=TRUE,0,IF(E$2&lt;DATE(2019,10,1),IF($T$1=FALSE,E22*HOME!$F$18,E22*HOME!$F$18/(1+HOME!$H$18)),IF($AO22=TRUE,IF($T$1=FALSE,E22*HOME!$F$21,E22*HOME!$F$21/(1+HOME!$H$21)),IF($T$1=FALSE,E22*HOME!$F$20,E22*HOME!$F$20/(1+HOME!$H$20)))))</f>
        <v>0</v>
      </c>
      <c r="CC22" s="310">
        <f>IF($T22=TRUE,0,IF(F$2&lt;DATE(2019,10,1),IF($T$1=FALSE,F22*HOME!$F$18,F22*HOME!$F$18/(1+HOME!$H$18)),IF($AO22=TRUE,IF($T$1=FALSE,F22*HOME!$F$21,F22*HOME!$F$21/(1+HOME!$H$21)),IF($T$1=FALSE,F22*HOME!$F$20,F22*HOME!$F$20/(1+HOME!$H$20)))))</f>
        <v>0</v>
      </c>
      <c r="CD22" s="310">
        <f>IF($T22=TRUE,0,IF(G$2&lt;DATE(2019,10,1),IF($T$1=FALSE,G22*HOME!$F$18,G22*HOME!$F$18/(1+HOME!$H$18)),IF($AO22=TRUE,IF($T$1=FALSE,G22*HOME!$F$21,G22*HOME!$F$21/(1+HOME!$H$21)),IF($T$1=FALSE,G22*HOME!$F$20,G22*HOME!$F$20/(1+HOME!$H$20)))))</f>
        <v>0</v>
      </c>
      <c r="CE22" s="310">
        <f>IF($T22=TRUE,0,IF(H$2&lt;DATE(2019,10,1),IF($T$1=FALSE,H22*HOME!$F$18,H22*HOME!$F$18/(1+HOME!$H$18)),IF($AO22=TRUE,IF($T$1=FALSE,H22*HOME!$F$21,H22*HOME!$F$21/(1+HOME!$H$21)),IF($T$1=FALSE,H22*HOME!$F$20,H22*HOME!$F$20/(1+HOME!$H$20)))))</f>
        <v>0</v>
      </c>
      <c r="CF22" s="310">
        <f>IF($T22=TRUE,0,IF(I$2&lt;DATE(2019,10,1),IF($T$1=FALSE,I22*HOME!$F$18,I22*HOME!$F$18/(1+HOME!$H$18)),IF($AO22=TRUE,IF($T$1=FALSE,I22*HOME!$F$21,I22*HOME!$F$21/(1+HOME!$H$21)),IF($T$1=FALSE,I22*HOME!$F$20,I22*HOME!$F$20/(1+HOME!$H$20)))))</f>
        <v>0</v>
      </c>
      <c r="CG22" s="310">
        <f>IF($T22=TRUE,0,IF(J$2&lt;DATE(2019,10,1),IF($T$1=FALSE,J22*HOME!$F$18,J22*HOME!$F$18/(1+HOME!$H$18)),IF($AO22=TRUE,IF($T$1=FALSE,J22*HOME!$F$21,J22*HOME!$F$21/(1+HOME!$H$21)),IF($T$1=FALSE,J22*HOME!$F$20,J22*HOME!$F$20/(1+HOME!$H$20)))))</f>
        <v>0</v>
      </c>
      <c r="CH22" s="310">
        <f>IF($T22=TRUE,0,IF(K$2&lt;DATE(2019,10,1),IF($T$1=FALSE,K22*HOME!$F$18,K22*HOME!$F$18/(1+HOME!$H$18)),IF($AO22=TRUE,IF($T$1=FALSE,K22*HOME!$F$21,K22*HOME!$F$21/(1+HOME!$H$21)),IF($T$1=FALSE,K22*HOME!$F$20,K22*HOME!$F$20/(1+HOME!$H$20)))))</f>
        <v>0</v>
      </c>
      <c r="CI22" s="310">
        <f>IF($T22=TRUE,0,IF(L$2&lt;DATE(2019,10,1),IF($T$1=FALSE,L22*HOME!$F$18,L22*HOME!$F$18/(1+HOME!$H$18)),IF($AO22=TRUE,IF($T$1=FALSE,L22*HOME!$F$21,L22*HOME!$F$21/(1+HOME!$H$21)),IF($T$1=FALSE,L22*HOME!$F$20,L22*HOME!$F$20/(1+HOME!$H$20)))))</f>
        <v>0</v>
      </c>
      <c r="CJ22" s="310">
        <f>IF($T22=TRUE,0,IF(M$2&lt;DATE(2019,10,1),IF($T$1=FALSE,M22*HOME!$F$18,M22*HOME!$F$18/(1+HOME!$H$18)),IF($AO22=TRUE,IF($T$1=FALSE,M22*HOME!$F$21,M22*HOME!$F$21/(1+HOME!$H$21)),IF($T$1=FALSE,M22*HOME!$F$20,M22*HOME!$F$20/(1+HOME!$H$20)))))</f>
        <v>0</v>
      </c>
      <c r="CK22" s="310">
        <f>IF($T22=TRUE,0,IF(N$2&lt;DATE(2019,10,1),IF($T$1=FALSE,N22*HOME!$F$18,N22*HOME!$F$18/(1+HOME!$H$18)),IF($AO22=TRUE,IF($T$1=FALSE,N22*HOME!$F$21,N22*HOME!$F$21/(1+HOME!$H$21)),IF($T$1=FALSE,N22*HOME!$F$20,N22*HOME!$F$20/(1+HOME!$H$20)))))</f>
        <v>0</v>
      </c>
      <c r="CL22" s="310">
        <f>IF($T22=TRUE,0,IF(O$2&lt;DATE(2019,10,1),IF($T$1=FALSE,O22*HOME!$F$18,O22*HOME!$F$18/(1+HOME!$H$18)),IF($AO22=TRUE,IF($T$1=FALSE,O22*HOME!$F$21,O22*HOME!$F$21/(1+HOME!$H$21)),IF($T$1=FALSE,O22*HOME!$F$20,O22*HOME!$F$20/(1+HOME!$H$20)))))</f>
        <v>0</v>
      </c>
      <c r="CM22" s="310">
        <f>IF($T22=TRUE,0,IF(P$2&lt;DATE(2019,10,1),IF($T$1=FALSE,P22*HOME!$F$18,P22*HOME!$F$18/(1+HOME!$H$18)),IF($AO22=TRUE,IF($T$1=FALSE,P22*HOME!$F$21,P22*HOME!$F$21/(1+HOME!$H$21)),IF($T$1=FALSE,P22*HOME!$F$20,P22*HOME!$F$20/(1+HOME!$H$20)))))</f>
        <v>0</v>
      </c>
      <c r="CN22" s="310">
        <f t="shared" si="13"/>
        <v>0</v>
      </c>
    </row>
    <row r="23" spans="1:92" ht="18" customHeight="1">
      <c r="A23" s="335"/>
      <c r="B23" s="336">
        <v>15</v>
      </c>
      <c r="C23" s="1822"/>
      <c r="D23" s="2490"/>
      <c r="E23" s="387"/>
      <c r="F23" s="387"/>
      <c r="G23" s="387"/>
      <c r="H23" s="387"/>
      <c r="I23" s="387"/>
      <c r="J23" s="387"/>
      <c r="K23" s="387"/>
      <c r="L23" s="387"/>
      <c r="M23" s="387"/>
      <c r="N23" s="387"/>
      <c r="O23" s="387"/>
      <c r="P23" s="387"/>
      <c r="Q23" s="388">
        <f t="shared" si="14"/>
        <v>0</v>
      </c>
      <c r="R23" s="1107" t="str">
        <f t="shared" ref="R23" si="23">IF(ISERROR(#REF!/#REF!),"",#REF!/#REF!)</f>
        <v/>
      </c>
      <c r="S23" s="344">
        <f>予実管理!Q23</f>
        <v>0</v>
      </c>
      <c r="T23" s="341" t="b">
        <v>0</v>
      </c>
      <c r="U23" s="79">
        <f>IF($AO23=TRUE,IF($T$1=FALSE,D23*HOME!$H$21,D23*HOME!$H$21/(1+HOME!$H$21)),IF(D$2&lt;DATE(2019,10,1),IF($T$1=FALSE,IF($T23=FALSE,D23*HOME!$H$18,0),IF($T23=FALSE,D23*HOME!$H$18/(1+HOME!$H$18),0)),IF($T$1=FALSE,IF($T23=FALSE,D23*HOME!$H$20,0),IF($T23=FALSE,D23*HOME!$H$20/(1+HOME!$H$20),0))))</f>
        <v>0</v>
      </c>
      <c r="V23" s="79">
        <f>IF($AO23=TRUE,IF($T$1=FALSE,E23*HOME!$H$21,E23*HOME!$H$21/(1+HOME!$H$21)),IF(E$2&lt;DATE(2019,10,1),IF($T$1=FALSE,IF($T23=FALSE,E23*HOME!$H$18,0),IF($T23=FALSE,E23*HOME!$H$18/(1+HOME!$H$18),0)),IF($T$1=FALSE,IF($T23=FALSE,E23*HOME!$H$20,0),IF($T23=FALSE,E23*HOME!$H$20/(1+HOME!$H$20),0))))</f>
        <v>0</v>
      </c>
      <c r="W23" s="79">
        <f>IF($AO23=TRUE,IF($T$1=FALSE,F23*HOME!$H$21,F23*HOME!$H$21/(1+HOME!$H$21)),IF(F$2&lt;DATE(2019,10,1),IF($T$1=FALSE,IF($T23=FALSE,F23*HOME!$H$18,0),IF($T23=FALSE,F23*HOME!$H$18/(1+HOME!$H$18),0)),IF($T$1=FALSE,IF($T23=FALSE,F23*HOME!$H$20,0),IF($T23=FALSE,F23*HOME!$H$20/(1+HOME!$H$20),0))))</f>
        <v>0</v>
      </c>
      <c r="X23" s="79">
        <f>IF($AO23=TRUE,IF($T$1=FALSE,G23*HOME!$H$21,G23*HOME!$H$21/(1+HOME!$H$21)),IF(G$2&lt;DATE(2019,10,1),IF($T$1=FALSE,IF($T23=FALSE,G23*HOME!$H$18,0),IF($T23=FALSE,G23*HOME!$H$18/(1+HOME!$H$18),0)),IF($T$1=FALSE,IF($T23=FALSE,G23*HOME!$H$20,0),IF($T23=FALSE,G23*HOME!$H$20/(1+HOME!$H$20),0))))</f>
        <v>0</v>
      </c>
      <c r="Y23" s="79">
        <f>IF($AO23=TRUE,IF($T$1=FALSE,H23*HOME!$H$21,H23*HOME!$H$21/(1+HOME!$H$21)),IF(H$2&lt;DATE(2019,10,1),IF($T$1=FALSE,IF($T23=FALSE,H23*HOME!$H$18,0),IF($T23=FALSE,H23*HOME!$H$18/(1+HOME!$H$18),0)),IF($T$1=FALSE,IF($T23=FALSE,H23*HOME!$H$20,0),IF($T23=FALSE,H23*HOME!$H$20/(1+HOME!$H$20),0))))</f>
        <v>0</v>
      </c>
      <c r="Z23" s="79">
        <f>IF($AO23=TRUE,IF($T$1=FALSE,I23*HOME!$H$21,I23*HOME!$H$21/(1+HOME!$H$21)),IF(I$2&lt;DATE(2019,10,1),IF($T$1=FALSE,IF($T23=FALSE,I23*HOME!$H$18,0),IF($T23=FALSE,I23*HOME!$H$18/(1+HOME!$H$18),0)),IF($T$1=FALSE,IF($T23=FALSE,I23*HOME!$H$20,0),IF($T23=FALSE,I23*HOME!$H$20/(1+HOME!$H$20),0))))</f>
        <v>0</v>
      </c>
      <c r="AA23" s="79">
        <f>IF($AO23=TRUE,IF($T$1=FALSE,J23*HOME!$H$21,J23*HOME!$H$21/(1+HOME!$H$21)),IF(J$2&lt;DATE(2019,10,1),IF($T$1=FALSE,IF($T23=FALSE,J23*HOME!$H$18,0),IF($T23=FALSE,J23*HOME!$H$18/(1+HOME!$H$18),0)),IF($T$1=FALSE,IF($T23=FALSE,J23*HOME!$H$20,0),IF($T23=FALSE,J23*HOME!$H$20/(1+HOME!$H$20),0))))</f>
        <v>0</v>
      </c>
      <c r="AB23" s="79">
        <f>IF($AO23=TRUE,IF($T$1=FALSE,K23*HOME!$H$21,K23*HOME!$H$21/(1+HOME!$H$21)),IF(K$2&lt;DATE(2019,10,1),IF($T$1=FALSE,IF($T23=FALSE,K23*HOME!$H$18,0),IF($T23=FALSE,K23*HOME!$H$18/(1+HOME!$H$18),0)),IF($T$1=FALSE,IF($T23=FALSE,K23*HOME!$H$20,0),IF($T23=FALSE,K23*HOME!$H$20/(1+HOME!$H$20),0))))</f>
        <v>0</v>
      </c>
      <c r="AC23" s="79">
        <f>IF($AO23=TRUE,IF($T$1=FALSE,L23*HOME!$H$21,L23*HOME!$H$21/(1+HOME!$H$21)),IF(L$2&lt;DATE(2019,10,1),IF($T$1=FALSE,IF($T23=FALSE,L23*HOME!$H$18,0),IF($T23=FALSE,L23*HOME!$H$18/(1+HOME!$H$18),0)),IF($T$1=FALSE,IF($T23=FALSE,L23*HOME!$H$20,0),IF($T23=FALSE,L23*HOME!$H$20/(1+HOME!$H$20),0))))</f>
        <v>0</v>
      </c>
      <c r="AD23" s="79">
        <f>IF($AO23=TRUE,IF($T$1=FALSE,M23*HOME!$H$21,M23*HOME!$H$21/(1+HOME!$H$21)),IF(M$2&lt;DATE(2019,10,1),IF($T$1=FALSE,IF($T23=FALSE,M23*HOME!$H$18,0),IF($T23=FALSE,M23*HOME!$H$18/(1+HOME!$H$18),0)),IF($T$1=FALSE,IF($T23=FALSE,M23*HOME!$H$20,0),IF($T23=FALSE,M23*HOME!$H$20/(1+HOME!$H$20),0))))</f>
        <v>0</v>
      </c>
      <c r="AE23" s="79">
        <f>IF($AO23=TRUE,IF($T$1=FALSE,N23*HOME!$H$21,N23*HOME!$H$21/(1+HOME!$H$21)),IF(N$2&lt;DATE(2019,10,1),IF($T$1=FALSE,IF($T23=FALSE,N23*HOME!$H$18,0),IF($T23=FALSE,N23*HOME!$H$18/(1+HOME!$H$18),0)),IF($T$1=FALSE,IF($T23=FALSE,N23*HOME!$H$20,0),IF($T23=FALSE,N23*HOME!$H$20/(1+HOME!$H$20),0))))</f>
        <v>0</v>
      </c>
      <c r="AF23" s="79">
        <f>IF($AO23=TRUE,IF($T$1=FALSE,O23*HOME!$H$21,O23*HOME!$H$21/(1+HOME!$H$21)),IF(O$2&lt;DATE(2019,10,1),IF($T$1=FALSE,IF($T23=FALSE,O23*HOME!$H$18,0),IF($T23=FALSE,O23*HOME!$H$18/(1+HOME!$H$18),0)),IF($T$1=FALSE,IF($T23=FALSE,O23*HOME!$H$20,0),IF($T23=FALSE,O23*HOME!$H$20/(1+HOME!$H$20),0))))</f>
        <v>0</v>
      </c>
      <c r="AG23" s="79">
        <f>IF($AO23=TRUE,IF($T$1=FALSE,P23*HOME!$H$21,P23*HOME!$H$21/(1+HOME!$H$21)),IF(P$2&lt;DATE(2019,10,1),IF($T$1=FALSE,IF($T23=FALSE,P23*HOME!$H$18,0),IF($T23=FALSE,P23*HOME!$H$18/(1+HOME!$H$18),0)),IF($T$1=FALSE,IF($T23=FALSE,P23*HOME!$H$20,0),IF($T23=FALSE,P23*HOME!$H$20/(1+HOME!$H$20),0))))</f>
        <v>0</v>
      </c>
      <c r="AH23" s="79">
        <f t="shared" si="16"/>
        <v>0</v>
      </c>
      <c r="AI23" s="79">
        <f t="shared" si="10"/>
        <v>0</v>
      </c>
      <c r="AJ23" s="86"/>
      <c r="AK23" s="79"/>
      <c r="AL23" s="79"/>
      <c r="AM23" s="79"/>
      <c r="AN23" s="86"/>
      <c r="AO23" s="342" t="b">
        <v>0</v>
      </c>
      <c r="AP23" s="379"/>
      <c r="AQ23" s="2009"/>
      <c r="AR23" s="2010">
        <f>予実管理!R23</f>
        <v>0</v>
      </c>
      <c r="AS23" s="391">
        <f>予実管理!AX23</f>
        <v>0</v>
      </c>
      <c r="AT23" s="372"/>
      <c r="AU23" s="372"/>
      <c r="AX23" s="2015" t="str">
        <f t="shared" si="17"/>
        <v/>
      </c>
      <c r="AZ23" s="392">
        <f t="shared" si="11"/>
        <v>0</v>
      </c>
      <c r="BA23" s="392">
        <f t="shared" si="11"/>
        <v>0</v>
      </c>
      <c r="BB23" s="392">
        <f t="shared" si="11"/>
        <v>0</v>
      </c>
      <c r="BC23" s="392">
        <f t="shared" si="11"/>
        <v>0</v>
      </c>
      <c r="BD23" s="392">
        <f t="shared" si="11"/>
        <v>0</v>
      </c>
      <c r="BE23" s="392">
        <f t="shared" si="11"/>
        <v>0</v>
      </c>
      <c r="BF23" s="392">
        <f t="shared" si="11"/>
        <v>0</v>
      </c>
      <c r="BG23" s="392">
        <f t="shared" si="11"/>
        <v>0</v>
      </c>
      <c r="BH23" s="392">
        <f t="shared" si="11"/>
        <v>0</v>
      </c>
      <c r="BI23" s="392">
        <f t="shared" si="11"/>
        <v>0</v>
      </c>
      <c r="BJ23" s="392">
        <f t="shared" si="11"/>
        <v>0</v>
      </c>
      <c r="BK23" s="392">
        <f t="shared" si="11"/>
        <v>0</v>
      </c>
      <c r="BL23" s="392">
        <f t="shared" si="11"/>
        <v>0</v>
      </c>
      <c r="BM23" s="393">
        <f t="shared" si="18"/>
        <v>0</v>
      </c>
      <c r="BN23" s="393">
        <f t="shared" si="12"/>
        <v>0</v>
      </c>
      <c r="BO23" s="393">
        <f t="shared" si="12"/>
        <v>0</v>
      </c>
      <c r="BP23" s="393">
        <f t="shared" si="12"/>
        <v>0</v>
      </c>
      <c r="BQ23" s="393">
        <f t="shared" si="12"/>
        <v>0</v>
      </c>
      <c r="BR23" s="393">
        <f t="shared" si="12"/>
        <v>0</v>
      </c>
      <c r="BS23" s="393">
        <f t="shared" si="12"/>
        <v>0</v>
      </c>
      <c r="BT23" s="393">
        <f t="shared" si="12"/>
        <v>0</v>
      </c>
      <c r="BU23" s="393">
        <f t="shared" si="12"/>
        <v>0</v>
      </c>
      <c r="BV23" s="393">
        <f t="shared" si="12"/>
        <v>0</v>
      </c>
      <c r="BW23" s="393">
        <f t="shared" si="12"/>
        <v>0</v>
      </c>
      <c r="BX23" s="393">
        <f t="shared" si="12"/>
        <v>0</v>
      </c>
      <c r="BY23" s="392">
        <f t="shared" si="12"/>
        <v>0</v>
      </c>
      <c r="CA23" s="310">
        <f>IF($T23=TRUE,0,IF(D$2&lt;DATE(2019,10,1),IF($T$1=FALSE,D23*HOME!$F$18,D23*HOME!$F$18/(1+HOME!$H$18)),IF($AO23=TRUE,IF($T$1=FALSE,D23*HOME!$F$21,D23*HOME!$F$21/(1+HOME!$H$21)),IF($T$1=FALSE,D23*HOME!$F$20,D23*HOME!$F$20/(1+HOME!$H$20)))))</f>
        <v>0</v>
      </c>
      <c r="CB23" s="310">
        <f>IF($T23=TRUE,0,IF(E$2&lt;DATE(2019,10,1),IF($T$1=FALSE,E23*HOME!$F$18,E23*HOME!$F$18/(1+HOME!$H$18)),IF($AO23=TRUE,IF($T$1=FALSE,E23*HOME!$F$21,E23*HOME!$F$21/(1+HOME!$H$21)),IF($T$1=FALSE,E23*HOME!$F$20,E23*HOME!$F$20/(1+HOME!$H$20)))))</f>
        <v>0</v>
      </c>
      <c r="CC23" s="310">
        <f>IF($T23=TRUE,0,IF(F$2&lt;DATE(2019,10,1),IF($T$1=FALSE,F23*HOME!$F$18,F23*HOME!$F$18/(1+HOME!$H$18)),IF($AO23=TRUE,IF($T$1=FALSE,F23*HOME!$F$21,F23*HOME!$F$21/(1+HOME!$H$21)),IF($T$1=FALSE,F23*HOME!$F$20,F23*HOME!$F$20/(1+HOME!$H$20)))))</f>
        <v>0</v>
      </c>
      <c r="CD23" s="310">
        <f>IF($T23=TRUE,0,IF(G$2&lt;DATE(2019,10,1),IF($T$1=FALSE,G23*HOME!$F$18,G23*HOME!$F$18/(1+HOME!$H$18)),IF($AO23=TRUE,IF($T$1=FALSE,G23*HOME!$F$21,G23*HOME!$F$21/(1+HOME!$H$21)),IF($T$1=FALSE,G23*HOME!$F$20,G23*HOME!$F$20/(1+HOME!$H$20)))))</f>
        <v>0</v>
      </c>
      <c r="CE23" s="310">
        <f>IF($T23=TRUE,0,IF(H$2&lt;DATE(2019,10,1),IF($T$1=FALSE,H23*HOME!$F$18,H23*HOME!$F$18/(1+HOME!$H$18)),IF($AO23=TRUE,IF($T$1=FALSE,H23*HOME!$F$21,H23*HOME!$F$21/(1+HOME!$H$21)),IF($T$1=FALSE,H23*HOME!$F$20,H23*HOME!$F$20/(1+HOME!$H$20)))))</f>
        <v>0</v>
      </c>
      <c r="CF23" s="310">
        <f>IF($T23=TRUE,0,IF(I$2&lt;DATE(2019,10,1),IF($T$1=FALSE,I23*HOME!$F$18,I23*HOME!$F$18/(1+HOME!$H$18)),IF($AO23=TRUE,IF($T$1=FALSE,I23*HOME!$F$21,I23*HOME!$F$21/(1+HOME!$H$21)),IF($T$1=FALSE,I23*HOME!$F$20,I23*HOME!$F$20/(1+HOME!$H$20)))))</f>
        <v>0</v>
      </c>
      <c r="CG23" s="310">
        <f>IF($T23=TRUE,0,IF(J$2&lt;DATE(2019,10,1),IF($T$1=FALSE,J23*HOME!$F$18,J23*HOME!$F$18/(1+HOME!$H$18)),IF($AO23=TRUE,IF($T$1=FALSE,J23*HOME!$F$21,J23*HOME!$F$21/(1+HOME!$H$21)),IF($T$1=FALSE,J23*HOME!$F$20,J23*HOME!$F$20/(1+HOME!$H$20)))))</f>
        <v>0</v>
      </c>
      <c r="CH23" s="310">
        <f>IF($T23=TRUE,0,IF(K$2&lt;DATE(2019,10,1),IF($T$1=FALSE,K23*HOME!$F$18,K23*HOME!$F$18/(1+HOME!$H$18)),IF($AO23=TRUE,IF($T$1=FALSE,K23*HOME!$F$21,K23*HOME!$F$21/(1+HOME!$H$21)),IF($T$1=FALSE,K23*HOME!$F$20,K23*HOME!$F$20/(1+HOME!$H$20)))))</f>
        <v>0</v>
      </c>
      <c r="CI23" s="310">
        <f>IF($T23=TRUE,0,IF(L$2&lt;DATE(2019,10,1),IF($T$1=FALSE,L23*HOME!$F$18,L23*HOME!$F$18/(1+HOME!$H$18)),IF($AO23=TRUE,IF($T$1=FALSE,L23*HOME!$F$21,L23*HOME!$F$21/(1+HOME!$H$21)),IF($T$1=FALSE,L23*HOME!$F$20,L23*HOME!$F$20/(1+HOME!$H$20)))))</f>
        <v>0</v>
      </c>
      <c r="CJ23" s="310">
        <f>IF($T23=TRUE,0,IF(M$2&lt;DATE(2019,10,1),IF($T$1=FALSE,M23*HOME!$F$18,M23*HOME!$F$18/(1+HOME!$H$18)),IF($AO23=TRUE,IF($T$1=FALSE,M23*HOME!$F$21,M23*HOME!$F$21/(1+HOME!$H$21)),IF($T$1=FALSE,M23*HOME!$F$20,M23*HOME!$F$20/(1+HOME!$H$20)))))</f>
        <v>0</v>
      </c>
      <c r="CK23" s="310">
        <f>IF($T23=TRUE,0,IF(N$2&lt;DATE(2019,10,1),IF($T$1=FALSE,N23*HOME!$F$18,N23*HOME!$F$18/(1+HOME!$H$18)),IF($AO23=TRUE,IF($T$1=FALSE,N23*HOME!$F$21,N23*HOME!$F$21/(1+HOME!$H$21)),IF($T$1=FALSE,N23*HOME!$F$20,N23*HOME!$F$20/(1+HOME!$H$20)))))</f>
        <v>0</v>
      </c>
      <c r="CL23" s="310">
        <f>IF($T23=TRUE,0,IF(O$2&lt;DATE(2019,10,1),IF($T$1=FALSE,O23*HOME!$F$18,O23*HOME!$F$18/(1+HOME!$H$18)),IF($AO23=TRUE,IF($T$1=FALSE,O23*HOME!$F$21,O23*HOME!$F$21/(1+HOME!$H$21)),IF($T$1=FALSE,O23*HOME!$F$20,O23*HOME!$F$20/(1+HOME!$H$20)))))</f>
        <v>0</v>
      </c>
      <c r="CM23" s="310">
        <f>IF($T23=TRUE,0,IF(P$2&lt;DATE(2019,10,1),IF($T$1=FALSE,P23*HOME!$F$18,P23*HOME!$F$18/(1+HOME!$H$18)),IF($AO23=TRUE,IF($T$1=FALSE,P23*HOME!$F$21,P23*HOME!$F$21/(1+HOME!$H$21)),IF($T$1=FALSE,P23*HOME!$F$20,P23*HOME!$F$20/(1+HOME!$H$20)))))</f>
        <v>0</v>
      </c>
      <c r="CN23" s="310">
        <f t="shared" si="13"/>
        <v>0</v>
      </c>
    </row>
    <row r="24" spans="1:92" ht="18" customHeight="1">
      <c r="A24" s="335"/>
      <c r="B24" s="336">
        <v>16</v>
      </c>
      <c r="C24" s="1822"/>
      <c r="D24" s="2490"/>
      <c r="E24" s="387"/>
      <c r="F24" s="387"/>
      <c r="G24" s="387"/>
      <c r="H24" s="387"/>
      <c r="I24" s="387"/>
      <c r="J24" s="387"/>
      <c r="K24" s="387"/>
      <c r="L24" s="387"/>
      <c r="M24" s="387"/>
      <c r="N24" s="387"/>
      <c r="O24" s="387"/>
      <c r="P24" s="387"/>
      <c r="Q24" s="388">
        <f t="shared" si="14"/>
        <v>0</v>
      </c>
      <c r="R24" s="1107" t="str">
        <f t="shared" ref="R24" si="24">IF(ISERROR(#REF!/#REF!),"",#REF!/#REF!)</f>
        <v/>
      </c>
      <c r="S24" s="344">
        <f>予実管理!Q24</f>
        <v>0</v>
      </c>
      <c r="T24" s="341" t="b">
        <v>0</v>
      </c>
      <c r="U24" s="79">
        <f>IF($AO24=TRUE,IF($T$1=FALSE,D24*HOME!$H$21,D24*HOME!$H$21/(1+HOME!$H$21)),IF(D$2&lt;DATE(2019,10,1),IF($T$1=FALSE,IF($T24=FALSE,D24*HOME!$H$18,0),IF($T24=FALSE,D24*HOME!$H$18/(1+HOME!$H$18),0)),IF($T$1=FALSE,IF($T24=FALSE,D24*HOME!$H$20,0),IF($T24=FALSE,D24*HOME!$H$20/(1+HOME!$H$20),0))))</f>
        <v>0</v>
      </c>
      <c r="V24" s="79">
        <f>IF($AO24=TRUE,IF($T$1=FALSE,E24*HOME!$H$21,E24*HOME!$H$21/(1+HOME!$H$21)),IF(E$2&lt;DATE(2019,10,1),IF($T$1=FALSE,IF($T24=FALSE,E24*HOME!$H$18,0),IF($T24=FALSE,E24*HOME!$H$18/(1+HOME!$H$18),0)),IF($T$1=FALSE,IF($T24=FALSE,E24*HOME!$H$20,0),IF($T24=FALSE,E24*HOME!$H$20/(1+HOME!$H$20),0))))</f>
        <v>0</v>
      </c>
      <c r="W24" s="79">
        <f>IF($AO24=TRUE,IF($T$1=FALSE,F24*HOME!$H$21,F24*HOME!$H$21/(1+HOME!$H$21)),IF(F$2&lt;DATE(2019,10,1),IF($T$1=FALSE,IF($T24=FALSE,F24*HOME!$H$18,0),IF($T24=FALSE,F24*HOME!$H$18/(1+HOME!$H$18),0)),IF($T$1=FALSE,IF($T24=FALSE,F24*HOME!$H$20,0),IF($T24=FALSE,F24*HOME!$H$20/(1+HOME!$H$20),0))))</f>
        <v>0</v>
      </c>
      <c r="X24" s="79">
        <f>IF($AO24=TRUE,IF($T$1=FALSE,G24*HOME!$H$21,G24*HOME!$H$21/(1+HOME!$H$21)),IF(G$2&lt;DATE(2019,10,1),IF($T$1=FALSE,IF($T24=FALSE,G24*HOME!$H$18,0),IF($T24=FALSE,G24*HOME!$H$18/(1+HOME!$H$18),0)),IF($T$1=FALSE,IF($T24=FALSE,G24*HOME!$H$20,0),IF($T24=FALSE,G24*HOME!$H$20/(1+HOME!$H$20),0))))</f>
        <v>0</v>
      </c>
      <c r="Y24" s="79">
        <f>IF($AO24=TRUE,IF($T$1=FALSE,H24*HOME!$H$21,H24*HOME!$H$21/(1+HOME!$H$21)),IF(H$2&lt;DATE(2019,10,1),IF($T$1=FALSE,IF($T24=FALSE,H24*HOME!$H$18,0),IF($T24=FALSE,H24*HOME!$H$18/(1+HOME!$H$18),0)),IF($T$1=FALSE,IF($T24=FALSE,H24*HOME!$H$20,0),IF($T24=FALSE,H24*HOME!$H$20/(1+HOME!$H$20),0))))</f>
        <v>0</v>
      </c>
      <c r="Z24" s="79">
        <f>IF($AO24=TRUE,IF($T$1=FALSE,I24*HOME!$H$21,I24*HOME!$H$21/(1+HOME!$H$21)),IF(I$2&lt;DATE(2019,10,1),IF($T$1=FALSE,IF($T24=FALSE,I24*HOME!$H$18,0),IF($T24=FALSE,I24*HOME!$H$18/(1+HOME!$H$18),0)),IF($T$1=FALSE,IF($T24=FALSE,I24*HOME!$H$20,0),IF($T24=FALSE,I24*HOME!$H$20/(1+HOME!$H$20),0))))</f>
        <v>0</v>
      </c>
      <c r="AA24" s="79">
        <f>IF($AO24=TRUE,IF($T$1=FALSE,J24*HOME!$H$21,J24*HOME!$H$21/(1+HOME!$H$21)),IF(J$2&lt;DATE(2019,10,1),IF($T$1=FALSE,IF($T24=FALSE,J24*HOME!$H$18,0),IF($T24=FALSE,J24*HOME!$H$18/(1+HOME!$H$18),0)),IF($T$1=FALSE,IF($T24=FALSE,J24*HOME!$H$20,0),IF($T24=FALSE,J24*HOME!$H$20/(1+HOME!$H$20),0))))</f>
        <v>0</v>
      </c>
      <c r="AB24" s="79">
        <f>IF($AO24=TRUE,IF($T$1=FALSE,K24*HOME!$H$21,K24*HOME!$H$21/(1+HOME!$H$21)),IF(K$2&lt;DATE(2019,10,1),IF($T$1=FALSE,IF($T24=FALSE,K24*HOME!$H$18,0),IF($T24=FALSE,K24*HOME!$H$18/(1+HOME!$H$18),0)),IF($T$1=FALSE,IF($T24=FALSE,K24*HOME!$H$20,0),IF($T24=FALSE,K24*HOME!$H$20/(1+HOME!$H$20),0))))</f>
        <v>0</v>
      </c>
      <c r="AC24" s="79">
        <f>IF($AO24=TRUE,IF($T$1=FALSE,L24*HOME!$H$21,L24*HOME!$H$21/(1+HOME!$H$21)),IF(L$2&lt;DATE(2019,10,1),IF($T$1=FALSE,IF($T24=FALSE,L24*HOME!$H$18,0),IF($T24=FALSE,L24*HOME!$H$18/(1+HOME!$H$18),0)),IF($T$1=FALSE,IF($T24=FALSE,L24*HOME!$H$20,0),IF($T24=FALSE,L24*HOME!$H$20/(1+HOME!$H$20),0))))</f>
        <v>0</v>
      </c>
      <c r="AD24" s="79">
        <f>IF($AO24=TRUE,IF($T$1=FALSE,M24*HOME!$H$21,M24*HOME!$H$21/(1+HOME!$H$21)),IF(M$2&lt;DATE(2019,10,1),IF($T$1=FALSE,IF($T24=FALSE,M24*HOME!$H$18,0),IF($T24=FALSE,M24*HOME!$H$18/(1+HOME!$H$18),0)),IF($T$1=FALSE,IF($T24=FALSE,M24*HOME!$H$20,0),IF($T24=FALSE,M24*HOME!$H$20/(1+HOME!$H$20),0))))</f>
        <v>0</v>
      </c>
      <c r="AE24" s="79">
        <f>IF($AO24=TRUE,IF($T$1=FALSE,N24*HOME!$H$21,N24*HOME!$H$21/(1+HOME!$H$21)),IF(N$2&lt;DATE(2019,10,1),IF($T$1=FALSE,IF($T24=FALSE,N24*HOME!$H$18,0),IF($T24=FALSE,N24*HOME!$H$18/(1+HOME!$H$18),0)),IF($T$1=FALSE,IF($T24=FALSE,N24*HOME!$H$20,0),IF($T24=FALSE,N24*HOME!$H$20/(1+HOME!$H$20),0))))</f>
        <v>0</v>
      </c>
      <c r="AF24" s="79">
        <f>IF($AO24=TRUE,IF($T$1=FALSE,O24*HOME!$H$21,O24*HOME!$H$21/(1+HOME!$H$21)),IF(O$2&lt;DATE(2019,10,1),IF($T$1=FALSE,IF($T24=FALSE,O24*HOME!$H$18,0),IF($T24=FALSE,O24*HOME!$H$18/(1+HOME!$H$18),0)),IF($T$1=FALSE,IF($T24=FALSE,O24*HOME!$H$20,0),IF($T24=FALSE,O24*HOME!$H$20/(1+HOME!$H$20),0))))</f>
        <v>0</v>
      </c>
      <c r="AG24" s="79">
        <f>IF($AO24=TRUE,IF($T$1=FALSE,P24*HOME!$H$21,P24*HOME!$H$21/(1+HOME!$H$21)),IF(P$2&lt;DATE(2019,10,1),IF($T$1=FALSE,IF($T24=FALSE,P24*HOME!$H$18,0),IF($T24=FALSE,P24*HOME!$H$18/(1+HOME!$H$18),0)),IF($T$1=FALSE,IF($T24=FALSE,P24*HOME!$H$20,0),IF($T24=FALSE,P24*HOME!$H$20/(1+HOME!$H$20),0))))</f>
        <v>0</v>
      </c>
      <c r="AH24" s="79">
        <f t="shared" si="16"/>
        <v>0</v>
      </c>
      <c r="AI24" s="79">
        <f t="shared" si="10"/>
        <v>0</v>
      </c>
      <c r="AJ24" s="86"/>
      <c r="AK24" s="79"/>
      <c r="AL24" s="79"/>
      <c r="AM24" s="79"/>
      <c r="AN24" s="86"/>
      <c r="AO24" s="342" t="b">
        <v>0</v>
      </c>
      <c r="AP24" s="379"/>
      <c r="AQ24" s="2009"/>
      <c r="AR24" s="2010">
        <f>予実管理!R24</f>
        <v>0</v>
      </c>
      <c r="AS24" s="391">
        <f>予実管理!AX24</f>
        <v>0</v>
      </c>
      <c r="AT24" s="372"/>
      <c r="AU24" s="372"/>
      <c r="AX24" s="2015" t="str">
        <f t="shared" si="17"/>
        <v/>
      </c>
      <c r="AZ24" s="392">
        <f t="shared" si="11"/>
        <v>0</v>
      </c>
      <c r="BA24" s="392">
        <f t="shared" si="11"/>
        <v>0</v>
      </c>
      <c r="BB24" s="392">
        <f t="shared" si="11"/>
        <v>0</v>
      </c>
      <c r="BC24" s="392">
        <f t="shared" si="11"/>
        <v>0</v>
      </c>
      <c r="BD24" s="392">
        <f t="shared" si="11"/>
        <v>0</v>
      </c>
      <c r="BE24" s="392">
        <f t="shared" si="11"/>
        <v>0</v>
      </c>
      <c r="BF24" s="392">
        <f t="shared" si="11"/>
        <v>0</v>
      </c>
      <c r="BG24" s="392">
        <f t="shared" si="11"/>
        <v>0</v>
      </c>
      <c r="BH24" s="392">
        <f t="shared" si="11"/>
        <v>0</v>
      </c>
      <c r="BI24" s="392">
        <f t="shared" si="11"/>
        <v>0</v>
      </c>
      <c r="BJ24" s="392">
        <f t="shared" si="11"/>
        <v>0</v>
      </c>
      <c r="BK24" s="392">
        <f t="shared" si="11"/>
        <v>0</v>
      </c>
      <c r="BL24" s="392">
        <f t="shared" si="11"/>
        <v>0</v>
      </c>
      <c r="BM24" s="393">
        <f t="shared" si="18"/>
        <v>0</v>
      </c>
      <c r="BN24" s="393">
        <f t="shared" si="12"/>
        <v>0</v>
      </c>
      <c r="BO24" s="393">
        <f t="shared" si="12"/>
        <v>0</v>
      </c>
      <c r="BP24" s="393">
        <f t="shared" si="12"/>
        <v>0</v>
      </c>
      <c r="BQ24" s="393">
        <f t="shared" si="12"/>
        <v>0</v>
      </c>
      <c r="BR24" s="393">
        <f t="shared" si="12"/>
        <v>0</v>
      </c>
      <c r="BS24" s="393">
        <f t="shared" si="12"/>
        <v>0</v>
      </c>
      <c r="BT24" s="393">
        <f t="shared" si="12"/>
        <v>0</v>
      </c>
      <c r="BU24" s="393">
        <f t="shared" si="12"/>
        <v>0</v>
      </c>
      <c r="BV24" s="393">
        <f t="shared" si="12"/>
        <v>0</v>
      </c>
      <c r="BW24" s="393">
        <f t="shared" si="12"/>
        <v>0</v>
      </c>
      <c r="BX24" s="393">
        <f t="shared" si="12"/>
        <v>0</v>
      </c>
      <c r="BY24" s="392">
        <f t="shared" si="12"/>
        <v>0</v>
      </c>
      <c r="CA24" s="310">
        <f>IF($T24=TRUE,0,IF(D$2&lt;DATE(2019,10,1),IF($T$1=FALSE,D24*HOME!$F$18,D24*HOME!$F$18/(1+HOME!$H$18)),IF($AO24=TRUE,IF($T$1=FALSE,D24*HOME!$F$21,D24*HOME!$F$21/(1+HOME!$H$21)),IF($T$1=FALSE,D24*HOME!$F$20,D24*HOME!$F$20/(1+HOME!$H$20)))))</f>
        <v>0</v>
      </c>
      <c r="CB24" s="310">
        <f>IF($T24=TRUE,0,IF(E$2&lt;DATE(2019,10,1),IF($T$1=FALSE,E24*HOME!$F$18,E24*HOME!$F$18/(1+HOME!$H$18)),IF($AO24=TRUE,IF($T$1=FALSE,E24*HOME!$F$21,E24*HOME!$F$21/(1+HOME!$H$21)),IF($T$1=FALSE,E24*HOME!$F$20,E24*HOME!$F$20/(1+HOME!$H$20)))))</f>
        <v>0</v>
      </c>
      <c r="CC24" s="310">
        <f>IF($T24=TRUE,0,IF(F$2&lt;DATE(2019,10,1),IF($T$1=FALSE,F24*HOME!$F$18,F24*HOME!$F$18/(1+HOME!$H$18)),IF($AO24=TRUE,IF($T$1=FALSE,F24*HOME!$F$21,F24*HOME!$F$21/(1+HOME!$H$21)),IF($T$1=FALSE,F24*HOME!$F$20,F24*HOME!$F$20/(1+HOME!$H$20)))))</f>
        <v>0</v>
      </c>
      <c r="CD24" s="310">
        <f>IF($T24=TRUE,0,IF(G$2&lt;DATE(2019,10,1),IF($T$1=FALSE,G24*HOME!$F$18,G24*HOME!$F$18/(1+HOME!$H$18)),IF($AO24=TRUE,IF($T$1=FALSE,G24*HOME!$F$21,G24*HOME!$F$21/(1+HOME!$H$21)),IF($T$1=FALSE,G24*HOME!$F$20,G24*HOME!$F$20/(1+HOME!$H$20)))))</f>
        <v>0</v>
      </c>
      <c r="CE24" s="310">
        <f>IF($T24=TRUE,0,IF(H$2&lt;DATE(2019,10,1),IF($T$1=FALSE,H24*HOME!$F$18,H24*HOME!$F$18/(1+HOME!$H$18)),IF($AO24=TRUE,IF($T$1=FALSE,H24*HOME!$F$21,H24*HOME!$F$21/(1+HOME!$H$21)),IF($T$1=FALSE,H24*HOME!$F$20,H24*HOME!$F$20/(1+HOME!$H$20)))))</f>
        <v>0</v>
      </c>
      <c r="CF24" s="310">
        <f>IF($T24=TRUE,0,IF(I$2&lt;DATE(2019,10,1),IF($T$1=FALSE,I24*HOME!$F$18,I24*HOME!$F$18/(1+HOME!$H$18)),IF($AO24=TRUE,IF($T$1=FALSE,I24*HOME!$F$21,I24*HOME!$F$21/(1+HOME!$H$21)),IF($T$1=FALSE,I24*HOME!$F$20,I24*HOME!$F$20/(1+HOME!$H$20)))))</f>
        <v>0</v>
      </c>
      <c r="CG24" s="310">
        <f>IF($T24=TRUE,0,IF(J$2&lt;DATE(2019,10,1),IF($T$1=FALSE,J24*HOME!$F$18,J24*HOME!$F$18/(1+HOME!$H$18)),IF($AO24=TRUE,IF($T$1=FALSE,J24*HOME!$F$21,J24*HOME!$F$21/(1+HOME!$H$21)),IF($T$1=FALSE,J24*HOME!$F$20,J24*HOME!$F$20/(1+HOME!$H$20)))))</f>
        <v>0</v>
      </c>
      <c r="CH24" s="310">
        <f>IF($T24=TRUE,0,IF(K$2&lt;DATE(2019,10,1),IF($T$1=FALSE,K24*HOME!$F$18,K24*HOME!$F$18/(1+HOME!$H$18)),IF($AO24=TRUE,IF($T$1=FALSE,K24*HOME!$F$21,K24*HOME!$F$21/(1+HOME!$H$21)),IF($T$1=FALSE,K24*HOME!$F$20,K24*HOME!$F$20/(1+HOME!$H$20)))))</f>
        <v>0</v>
      </c>
      <c r="CI24" s="310">
        <f>IF($T24=TRUE,0,IF(L$2&lt;DATE(2019,10,1),IF($T$1=FALSE,L24*HOME!$F$18,L24*HOME!$F$18/(1+HOME!$H$18)),IF($AO24=TRUE,IF($T$1=FALSE,L24*HOME!$F$21,L24*HOME!$F$21/(1+HOME!$H$21)),IF($T$1=FALSE,L24*HOME!$F$20,L24*HOME!$F$20/(1+HOME!$H$20)))))</f>
        <v>0</v>
      </c>
      <c r="CJ24" s="310">
        <f>IF($T24=TRUE,0,IF(M$2&lt;DATE(2019,10,1),IF($T$1=FALSE,M24*HOME!$F$18,M24*HOME!$F$18/(1+HOME!$H$18)),IF($AO24=TRUE,IF($T$1=FALSE,M24*HOME!$F$21,M24*HOME!$F$21/(1+HOME!$H$21)),IF($T$1=FALSE,M24*HOME!$F$20,M24*HOME!$F$20/(1+HOME!$H$20)))))</f>
        <v>0</v>
      </c>
      <c r="CK24" s="310">
        <f>IF($T24=TRUE,0,IF(N$2&lt;DATE(2019,10,1),IF($T$1=FALSE,N24*HOME!$F$18,N24*HOME!$F$18/(1+HOME!$H$18)),IF($AO24=TRUE,IF($T$1=FALSE,N24*HOME!$F$21,N24*HOME!$F$21/(1+HOME!$H$21)),IF($T$1=FALSE,N24*HOME!$F$20,N24*HOME!$F$20/(1+HOME!$H$20)))))</f>
        <v>0</v>
      </c>
      <c r="CL24" s="310">
        <f>IF($T24=TRUE,0,IF(O$2&lt;DATE(2019,10,1),IF($T$1=FALSE,O24*HOME!$F$18,O24*HOME!$F$18/(1+HOME!$H$18)),IF($AO24=TRUE,IF($T$1=FALSE,O24*HOME!$F$21,O24*HOME!$F$21/(1+HOME!$H$21)),IF($T$1=FALSE,O24*HOME!$F$20,O24*HOME!$F$20/(1+HOME!$H$20)))))</f>
        <v>0</v>
      </c>
      <c r="CM24" s="310">
        <f>IF($T24=TRUE,0,IF(P$2&lt;DATE(2019,10,1),IF($T$1=FALSE,P24*HOME!$F$18,P24*HOME!$F$18/(1+HOME!$H$18)),IF($AO24=TRUE,IF($T$1=FALSE,P24*HOME!$F$21,P24*HOME!$F$21/(1+HOME!$H$21)),IF($T$1=FALSE,P24*HOME!$F$20,P24*HOME!$F$20/(1+HOME!$H$20)))))</f>
        <v>0</v>
      </c>
      <c r="CN24" s="310">
        <f t="shared" si="13"/>
        <v>0</v>
      </c>
    </row>
    <row r="25" spans="1:92" ht="18" customHeight="1">
      <c r="A25" s="335"/>
      <c r="B25" s="336">
        <v>17</v>
      </c>
      <c r="C25" s="1822"/>
      <c r="D25" s="2490"/>
      <c r="E25" s="387"/>
      <c r="F25" s="387"/>
      <c r="G25" s="387"/>
      <c r="H25" s="387"/>
      <c r="I25" s="387"/>
      <c r="J25" s="387"/>
      <c r="K25" s="387"/>
      <c r="L25" s="387"/>
      <c r="M25" s="387"/>
      <c r="N25" s="387"/>
      <c r="O25" s="387"/>
      <c r="P25" s="387"/>
      <c r="Q25" s="388">
        <f t="shared" si="14"/>
        <v>0</v>
      </c>
      <c r="R25" s="1107" t="str">
        <f t="shared" ref="R25" si="25">IF(ISERROR(#REF!/#REF!),"",#REF!/#REF!)</f>
        <v/>
      </c>
      <c r="S25" s="344">
        <f>予実管理!Q25</f>
        <v>0</v>
      </c>
      <c r="T25" s="341" t="b">
        <v>0</v>
      </c>
      <c r="U25" s="79">
        <f>IF($AO25=TRUE,IF($T$1=FALSE,D25*HOME!$H$21,D25*HOME!$H$21/(1+HOME!$H$21)),IF(D$2&lt;DATE(2019,10,1),IF($T$1=FALSE,IF($T25=FALSE,D25*HOME!$H$18,0),IF($T25=FALSE,D25*HOME!$H$18/(1+HOME!$H$18),0)),IF($T$1=FALSE,IF($T25=FALSE,D25*HOME!$H$20,0),IF($T25=FALSE,D25*HOME!$H$20/(1+HOME!$H$20),0))))</f>
        <v>0</v>
      </c>
      <c r="V25" s="79">
        <f>IF($AO25=TRUE,IF($T$1=FALSE,E25*HOME!$H$21,E25*HOME!$H$21/(1+HOME!$H$21)),IF(E$2&lt;DATE(2019,10,1),IF($T$1=FALSE,IF($T25=FALSE,E25*HOME!$H$18,0),IF($T25=FALSE,E25*HOME!$H$18/(1+HOME!$H$18),0)),IF($T$1=FALSE,IF($T25=FALSE,E25*HOME!$H$20,0),IF($T25=FALSE,E25*HOME!$H$20/(1+HOME!$H$20),0))))</f>
        <v>0</v>
      </c>
      <c r="W25" s="79">
        <f>IF($AO25=TRUE,IF($T$1=FALSE,F25*HOME!$H$21,F25*HOME!$H$21/(1+HOME!$H$21)),IF(F$2&lt;DATE(2019,10,1),IF($T$1=FALSE,IF($T25=FALSE,F25*HOME!$H$18,0),IF($T25=FALSE,F25*HOME!$H$18/(1+HOME!$H$18),0)),IF($T$1=FALSE,IF($T25=FALSE,F25*HOME!$H$20,0),IF($T25=FALSE,F25*HOME!$H$20/(1+HOME!$H$20),0))))</f>
        <v>0</v>
      </c>
      <c r="X25" s="79">
        <f>IF($AO25=TRUE,IF($T$1=FALSE,G25*HOME!$H$21,G25*HOME!$H$21/(1+HOME!$H$21)),IF(G$2&lt;DATE(2019,10,1),IF($T$1=FALSE,IF($T25=FALSE,G25*HOME!$H$18,0),IF($T25=FALSE,G25*HOME!$H$18/(1+HOME!$H$18),0)),IF($T$1=FALSE,IF($T25=FALSE,G25*HOME!$H$20,0),IF($T25=FALSE,G25*HOME!$H$20/(1+HOME!$H$20),0))))</f>
        <v>0</v>
      </c>
      <c r="Y25" s="79">
        <f>IF($AO25=TRUE,IF($T$1=FALSE,H25*HOME!$H$21,H25*HOME!$H$21/(1+HOME!$H$21)),IF(H$2&lt;DATE(2019,10,1),IF($T$1=FALSE,IF($T25=FALSE,H25*HOME!$H$18,0),IF($T25=FALSE,H25*HOME!$H$18/(1+HOME!$H$18),0)),IF($T$1=FALSE,IF($T25=FALSE,H25*HOME!$H$20,0),IF($T25=FALSE,H25*HOME!$H$20/(1+HOME!$H$20),0))))</f>
        <v>0</v>
      </c>
      <c r="Z25" s="79">
        <f>IF($AO25=TRUE,IF($T$1=FALSE,I25*HOME!$H$21,I25*HOME!$H$21/(1+HOME!$H$21)),IF(I$2&lt;DATE(2019,10,1),IF($T$1=FALSE,IF($T25=FALSE,I25*HOME!$H$18,0),IF($T25=FALSE,I25*HOME!$H$18/(1+HOME!$H$18),0)),IF($T$1=FALSE,IF($T25=FALSE,I25*HOME!$H$20,0),IF($T25=FALSE,I25*HOME!$H$20/(1+HOME!$H$20),0))))</f>
        <v>0</v>
      </c>
      <c r="AA25" s="79">
        <f>IF($AO25=TRUE,IF($T$1=FALSE,J25*HOME!$H$21,J25*HOME!$H$21/(1+HOME!$H$21)),IF(J$2&lt;DATE(2019,10,1),IF($T$1=FALSE,IF($T25=FALSE,J25*HOME!$H$18,0),IF($T25=FALSE,J25*HOME!$H$18/(1+HOME!$H$18),0)),IF($T$1=FALSE,IF($T25=FALSE,J25*HOME!$H$20,0),IF($T25=FALSE,J25*HOME!$H$20/(1+HOME!$H$20),0))))</f>
        <v>0</v>
      </c>
      <c r="AB25" s="79">
        <f>IF($AO25=TRUE,IF($T$1=FALSE,K25*HOME!$H$21,K25*HOME!$H$21/(1+HOME!$H$21)),IF(K$2&lt;DATE(2019,10,1),IF($T$1=FALSE,IF($T25=FALSE,K25*HOME!$H$18,0),IF($T25=FALSE,K25*HOME!$H$18/(1+HOME!$H$18),0)),IF($T$1=FALSE,IF($T25=FALSE,K25*HOME!$H$20,0),IF($T25=FALSE,K25*HOME!$H$20/(1+HOME!$H$20),0))))</f>
        <v>0</v>
      </c>
      <c r="AC25" s="79">
        <f>IF($AO25=TRUE,IF($T$1=FALSE,L25*HOME!$H$21,L25*HOME!$H$21/(1+HOME!$H$21)),IF(L$2&lt;DATE(2019,10,1),IF($T$1=FALSE,IF($T25=FALSE,L25*HOME!$H$18,0),IF($T25=FALSE,L25*HOME!$H$18/(1+HOME!$H$18),0)),IF($T$1=FALSE,IF($T25=FALSE,L25*HOME!$H$20,0),IF($T25=FALSE,L25*HOME!$H$20/(1+HOME!$H$20),0))))</f>
        <v>0</v>
      </c>
      <c r="AD25" s="79">
        <f>IF($AO25=TRUE,IF($T$1=FALSE,M25*HOME!$H$21,M25*HOME!$H$21/(1+HOME!$H$21)),IF(M$2&lt;DATE(2019,10,1),IF($T$1=FALSE,IF($T25=FALSE,M25*HOME!$H$18,0),IF($T25=FALSE,M25*HOME!$H$18/(1+HOME!$H$18),0)),IF($T$1=FALSE,IF($T25=FALSE,M25*HOME!$H$20,0),IF($T25=FALSE,M25*HOME!$H$20/(1+HOME!$H$20),0))))</f>
        <v>0</v>
      </c>
      <c r="AE25" s="79">
        <f>IF($AO25=TRUE,IF($T$1=FALSE,N25*HOME!$H$21,N25*HOME!$H$21/(1+HOME!$H$21)),IF(N$2&lt;DATE(2019,10,1),IF($T$1=FALSE,IF($T25=FALSE,N25*HOME!$H$18,0),IF($T25=FALSE,N25*HOME!$H$18/(1+HOME!$H$18),0)),IF($T$1=FALSE,IF($T25=FALSE,N25*HOME!$H$20,0),IF($T25=FALSE,N25*HOME!$H$20/(1+HOME!$H$20),0))))</f>
        <v>0</v>
      </c>
      <c r="AF25" s="79">
        <f>IF($AO25=TRUE,IF($T$1=FALSE,O25*HOME!$H$21,O25*HOME!$H$21/(1+HOME!$H$21)),IF(O$2&lt;DATE(2019,10,1),IF($T$1=FALSE,IF($T25=FALSE,O25*HOME!$H$18,0),IF($T25=FALSE,O25*HOME!$H$18/(1+HOME!$H$18),0)),IF($T$1=FALSE,IF($T25=FALSE,O25*HOME!$H$20,0),IF($T25=FALSE,O25*HOME!$H$20/(1+HOME!$H$20),0))))</f>
        <v>0</v>
      </c>
      <c r="AG25" s="79">
        <f>IF($AO25=TRUE,IF($T$1=FALSE,P25*HOME!$H$21,P25*HOME!$H$21/(1+HOME!$H$21)),IF(P$2&lt;DATE(2019,10,1),IF($T$1=FALSE,IF($T25=FALSE,P25*HOME!$H$18,0),IF($T25=FALSE,P25*HOME!$H$18/(1+HOME!$H$18),0)),IF($T$1=FALSE,IF($T25=FALSE,P25*HOME!$H$20,0),IF($T25=FALSE,P25*HOME!$H$20/(1+HOME!$H$20),0))))</f>
        <v>0</v>
      </c>
      <c r="AH25" s="79">
        <f t="shared" si="16"/>
        <v>0</v>
      </c>
      <c r="AI25" s="79">
        <f t="shared" si="10"/>
        <v>0</v>
      </c>
      <c r="AJ25" s="86"/>
      <c r="AK25" s="79"/>
      <c r="AL25" s="79"/>
      <c r="AM25" s="79"/>
      <c r="AN25" s="86"/>
      <c r="AO25" s="342" t="b">
        <v>0</v>
      </c>
      <c r="AP25" s="379"/>
      <c r="AQ25" s="2009"/>
      <c r="AR25" s="2010">
        <f>予実管理!R25</f>
        <v>0</v>
      </c>
      <c r="AS25" s="391">
        <f>予実管理!AX25</f>
        <v>0</v>
      </c>
      <c r="AT25" s="372"/>
      <c r="AU25" s="372"/>
      <c r="AX25" s="2015" t="str">
        <f t="shared" si="17"/>
        <v/>
      </c>
      <c r="AZ25" s="392">
        <f t="shared" si="11"/>
        <v>0</v>
      </c>
      <c r="BA25" s="392">
        <f t="shared" si="11"/>
        <v>0</v>
      </c>
      <c r="BB25" s="392">
        <f t="shared" si="11"/>
        <v>0</v>
      </c>
      <c r="BC25" s="392">
        <f t="shared" si="11"/>
        <v>0</v>
      </c>
      <c r="BD25" s="392">
        <f t="shared" si="11"/>
        <v>0</v>
      </c>
      <c r="BE25" s="392">
        <f t="shared" si="11"/>
        <v>0</v>
      </c>
      <c r="BF25" s="392">
        <f t="shared" si="11"/>
        <v>0</v>
      </c>
      <c r="BG25" s="392">
        <f t="shared" si="11"/>
        <v>0</v>
      </c>
      <c r="BH25" s="392">
        <f t="shared" si="11"/>
        <v>0</v>
      </c>
      <c r="BI25" s="392">
        <f t="shared" si="11"/>
        <v>0</v>
      </c>
      <c r="BJ25" s="392">
        <f t="shared" si="11"/>
        <v>0</v>
      </c>
      <c r="BK25" s="392">
        <f t="shared" si="11"/>
        <v>0</v>
      </c>
      <c r="BL25" s="392">
        <f t="shared" si="11"/>
        <v>0</v>
      </c>
      <c r="BM25" s="393">
        <f t="shared" si="18"/>
        <v>0</v>
      </c>
      <c r="BN25" s="393">
        <f t="shared" si="12"/>
        <v>0</v>
      </c>
      <c r="BO25" s="393">
        <f t="shared" si="12"/>
        <v>0</v>
      </c>
      <c r="BP25" s="393">
        <f t="shared" si="12"/>
        <v>0</v>
      </c>
      <c r="BQ25" s="393">
        <f t="shared" si="12"/>
        <v>0</v>
      </c>
      <c r="BR25" s="393">
        <f t="shared" si="12"/>
        <v>0</v>
      </c>
      <c r="BS25" s="393">
        <f t="shared" si="12"/>
        <v>0</v>
      </c>
      <c r="BT25" s="393">
        <f t="shared" si="12"/>
        <v>0</v>
      </c>
      <c r="BU25" s="393">
        <f t="shared" si="12"/>
        <v>0</v>
      </c>
      <c r="BV25" s="393">
        <f t="shared" si="12"/>
        <v>0</v>
      </c>
      <c r="BW25" s="393">
        <f t="shared" si="12"/>
        <v>0</v>
      </c>
      <c r="BX25" s="393">
        <f t="shared" si="12"/>
        <v>0</v>
      </c>
      <c r="BY25" s="392">
        <f t="shared" si="12"/>
        <v>0</v>
      </c>
      <c r="CA25" s="310">
        <f>IF($T25=TRUE,0,IF(D$2&lt;DATE(2019,10,1),IF($T$1=FALSE,D25*HOME!$F$18,D25*HOME!$F$18/(1+HOME!$H$18)),IF($AO25=TRUE,IF($T$1=FALSE,D25*HOME!$F$21,D25*HOME!$F$21/(1+HOME!$H$21)),IF($T$1=FALSE,D25*HOME!$F$20,D25*HOME!$F$20/(1+HOME!$H$20)))))</f>
        <v>0</v>
      </c>
      <c r="CB25" s="310">
        <f>IF($T25=TRUE,0,IF(E$2&lt;DATE(2019,10,1),IF($T$1=FALSE,E25*HOME!$F$18,E25*HOME!$F$18/(1+HOME!$H$18)),IF($AO25=TRUE,IF($T$1=FALSE,E25*HOME!$F$21,E25*HOME!$F$21/(1+HOME!$H$21)),IF($T$1=FALSE,E25*HOME!$F$20,E25*HOME!$F$20/(1+HOME!$H$20)))))</f>
        <v>0</v>
      </c>
      <c r="CC25" s="310">
        <f>IF($T25=TRUE,0,IF(F$2&lt;DATE(2019,10,1),IF($T$1=FALSE,F25*HOME!$F$18,F25*HOME!$F$18/(1+HOME!$H$18)),IF($AO25=TRUE,IF($T$1=FALSE,F25*HOME!$F$21,F25*HOME!$F$21/(1+HOME!$H$21)),IF($T$1=FALSE,F25*HOME!$F$20,F25*HOME!$F$20/(1+HOME!$H$20)))))</f>
        <v>0</v>
      </c>
      <c r="CD25" s="310">
        <f>IF($T25=TRUE,0,IF(G$2&lt;DATE(2019,10,1),IF($T$1=FALSE,G25*HOME!$F$18,G25*HOME!$F$18/(1+HOME!$H$18)),IF($AO25=TRUE,IF($T$1=FALSE,G25*HOME!$F$21,G25*HOME!$F$21/(1+HOME!$H$21)),IF($T$1=FALSE,G25*HOME!$F$20,G25*HOME!$F$20/(1+HOME!$H$20)))))</f>
        <v>0</v>
      </c>
      <c r="CE25" s="310">
        <f>IF($T25=TRUE,0,IF(H$2&lt;DATE(2019,10,1),IF($T$1=FALSE,H25*HOME!$F$18,H25*HOME!$F$18/(1+HOME!$H$18)),IF($AO25=TRUE,IF($T$1=FALSE,H25*HOME!$F$21,H25*HOME!$F$21/(1+HOME!$H$21)),IF($T$1=FALSE,H25*HOME!$F$20,H25*HOME!$F$20/(1+HOME!$H$20)))))</f>
        <v>0</v>
      </c>
      <c r="CF25" s="310">
        <f>IF($T25=TRUE,0,IF(I$2&lt;DATE(2019,10,1),IF($T$1=FALSE,I25*HOME!$F$18,I25*HOME!$F$18/(1+HOME!$H$18)),IF($AO25=TRUE,IF($T$1=FALSE,I25*HOME!$F$21,I25*HOME!$F$21/(1+HOME!$H$21)),IF($T$1=FALSE,I25*HOME!$F$20,I25*HOME!$F$20/(1+HOME!$H$20)))))</f>
        <v>0</v>
      </c>
      <c r="CG25" s="310">
        <f>IF($T25=TRUE,0,IF(J$2&lt;DATE(2019,10,1),IF($T$1=FALSE,J25*HOME!$F$18,J25*HOME!$F$18/(1+HOME!$H$18)),IF($AO25=TRUE,IF($T$1=FALSE,J25*HOME!$F$21,J25*HOME!$F$21/(1+HOME!$H$21)),IF($T$1=FALSE,J25*HOME!$F$20,J25*HOME!$F$20/(1+HOME!$H$20)))))</f>
        <v>0</v>
      </c>
      <c r="CH25" s="310">
        <f>IF($T25=TRUE,0,IF(K$2&lt;DATE(2019,10,1),IF($T$1=FALSE,K25*HOME!$F$18,K25*HOME!$F$18/(1+HOME!$H$18)),IF($AO25=TRUE,IF($T$1=FALSE,K25*HOME!$F$21,K25*HOME!$F$21/(1+HOME!$H$21)),IF($T$1=FALSE,K25*HOME!$F$20,K25*HOME!$F$20/(1+HOME!$H$20)))))</f>
        <v>0</v>
      </c>
      <c r="CI25" s="310">
        <f>IF($T25=TRUE,0,IF(L$2&lt;DATE(2019,10,1),IF($T$1=FALSE,L25*HOME!$F$18,L25*HOME!$F$18/(1+HOME!$H$18)),IF($AO25=TRUE,IF($T$1=FALSE,L25*HOME!$F$21,L25*HOME!$F$21/(1+HOME!$H$21)),IF($T$1=FALSE,L25*HOME!$F$20,L25*HOME!$F$20/(1+HOME!$H$20)))))</f>
        <v>0</v>
      </c>
      <c r="CJ25" s="310">
        <f>IF($T25=TRUE,0,IF(M$2&lt;DATE(2019,10,1),IF($T$1=FALSE,M25*HOME!$F$18,M25*HOME!$F$18/(1+HOME!$H$18)),IF($AO25=TRUE,IF($T$1=FALSE,M25*HOME!$F$21,M25*HOME!$F$21/(1+HOME!$H$21)),IF($T$1=FALSE,M25*HOME!$F$20,M25*HOME!$F$20/(1+HOME!$H$20)))))</f>
        <v>0</v>
      </c>
      <c r="CK25" s="310">
        <f>IF($T25=TRUE,0,IF(N$2&lt;DATE(2019,10,1),IF($T$1=FALSE,N25*HOME!$F$18,N25*HOME!$F$18/(1+HOME!$H$18)),IF($AO25=TRUE,IF($T$1=FALSE,N25*HOME!$F$21,N25*HOME!$F$21/(1+HOME!$H$21)),IF($T$1=FALSE,N25*HOME!$F$20,N25*HOME!$F$20/(1+HOME!$H$20)))))</f>
        <v>0</v>
      </c>
      <c r="CL25" s="310">
        <f>IF($T25=TRUE,0,IF(O$2&lt;DATE(2019,10,1),IF($T$1=FALSE,O25*HOME!$F$18,O25*HOME!$F$18/(1+HOME!$H$18)),IF($AO25=TRUE,IF($T$1=FALSE,O25*HOME!$F$21,O25*HOME!$F$21/(1+HOME!$H$21)),IF($T$1=FALSE,O25*HOME!$F$20,O25*HOME!$F$20/(1+HOME!$H$20)))))</f>
        <v>0</v>
      </c>
      <c r="CM25" s="310">
        <f>IF($T25=TRUE,0,IF(P$2&lt;DATE(2019,10,1),IF($T$1=FALSE,P25*HOME!$F$18,P25*HOME!$F$18/(1+HOME!$H$18)),IF($AO25=TRUE,IF($T$1=FALSE,P25*HOME!$F$21,P25*HOME!$F$21/(1+HOME!$H$21)),IF($T$1=FALSE,P25*HOME!$F$20,P25*HOME!$F$20/(1+HOME!$H$20)))))</f>
        <v>0</v>
      </c>
      <c r="CN25" s="310">
        <f t="shared" si="13"/>
        <v>0</v>
      </c>
    </row>
    <row r="26" spans="1:92" ht="18" customHeight="1" thickBot="1">
      <c r="A26" s="335"/>
      <c r="B26" s="336">
        <v>18</v>
      </c>
      <c r="C26" s="1823"/>
      <c r="D26" s="2490"/>
      <c r="E26" s="387"/>
      <c r="F26" s="387"/>
      <c r="G26" s="387"/>
      <c r="H26" s="387"/>
      <c r="I26" s="387"/>
      <c r="J26" s="387"/>
      <c r="K26" s="387"/>
      <c r="L26" s="387"/>
      <c r="M26" s="387"/>
      <c r="N26" s="387"/>
      <c r="O26" s="387"/>
      <c r="P26" s="387"/>
      <c r="Q26" s="388">
        <f t="shared" si="14"/>
        <v>0</v>
      </c>
      <c r="R26" s="1107" t="str">
        <f t="shared" ref="R26" si="26">IF(ISERROR(#REF!/#REF!),"",#REF!/#REF!)</f>
        <v/>
      </c>
      <c r="S26" s="344">
        <f>予実管理!Q26</f>
        <v>0</v>
      </c>
      <c r="T26" s="341" t="b">
        <v>0</v>
      </c>
      <c r="U26" s="79">
        <f>IF($AO26=TRUE,IF($T$1=FALSE,D26*HOME!$H$21,D26*HOME!$H$21/(1+HOME!$H$21)),IF(D$2&lt;DATE(2019,10,1),IF($T$1=FALSE,IF($T26=FALSE,D26*HOME!$H$18,0),IF($T26=FALSE,D26*HOME!$H$18/(1+HOME!$H$18),0)),IF($T$1=FALSE,IF($T26=FALSE,D26*HOME!$H$20,0),IF($T26=FALSE,D26*HOME!$H$20/(1+HOME!$H$20),0))))</f>
        <v>0</v>
      </c>
      <c r="V26" s="79">
        <f>IF($AO26=TRUE,IF($T$1=FALSE,E26*HOME!$H$21,E26*HOME!$H$21/(1+HOME!$H$21)),IF(E$2&lt;DATE(2019,10,1),IF($T$1=FALSE,IF($T26=FALSE,E26*HOME!$H$18,0),IF($T26=FALSE,E26*HOME!$H$18/(1+HOME!$H$18),0)),IF($T$1=FALSE,IF($T26=FALSE,E26*HOME!$H$20,0),IF($T26=FALSE,E26*HOME!$H$20/(1+HOME!$H$20),0))))</f>
        <v>0</v>
      </c>
      <c r="W26" s="79">
        <f>IF($AO26=TRUE,IF($T$1=FALSE,F26*HOME!$H$21,F26*HOME!$H$21/(1+HOME!$H$21)),IF(F$2&lt;DATE(2019,10,1),IF($T$1=FALSE,IF($T26=FALSE,F26*HOME!$H$18,0),IF($T26=FALSE,F26*HOME!$H$18/(1+HOME!$H$18),0)),IF($T$1=FALSE,IF($T26=FALSE,F26*HOME!$H$20,0),IF($T26=FALSE,F26*HOME!$H$20/(1+HOME!$H$20),0))))</f>
        <v>0</v>
      </c>
      <c r="X26" s="79">
        <f>IF($AO26=TRUE,IF($T$1=FALSE,G26*HOME!$H$21,G26*HOME!$H$21/(1+HOME!$H$21)),IF(G$2&lt;DATE(2019,10,1),IF($T$1=FALSE,IF($T26=FALSE,G26*HOME!$H$18,0),IF($T26=FALSE,G26*HOME!$H$18/(1+HOME!$H$18),0)),IF($T$1=FALSE,IF($T26=FALSE,G26*HOME!$H$20,0),IF($T26=FALSE,G26*HOME!$H$20/(1+HOME!$H$20),0))))</f>
        <v>0</v>
      </c>
      <c r="Y26" s="79">
        <f>IF($AO26=TRUE,IF($T$1=FALSE,H26*HOME!$H$21,H26*HOME!$H$21/(1+HOME!$H$21)),IF(H$2&lt;DATE(2019,10,1),IF($T$1=FALSE,IF($T26=FALSE,H26*HOME!$H$18,0),IF($T26=FALSE,H26*HOME!$H$18/(1+HOME!$H$18),0)),IF($T$1=FALSE,IF($T26=FALSE,H26*HOME!$H$20,0),IF($T26=FALSE,H26*HOME!$H$20/(1+HOME!$H$20),0))))</f>
        <v>0</v>
      </c>
      <c r="Z26" s="79">
        <f>IF($AO26=TRUE,IF($T$1=FALSE,I26*HOME!$H$21,I26*HOME!$H$21/(1+HOME!$H$21)),IF(I$2&lt;DATE(2019,10,1),IF($T$1=FALSE,IF($T26=FALSE,I26*HOME!$H$18,0),IF($T26=FALSE,I26*HOME!$H$18/(1+HOME!$H$18),0)),IF($T$1=FALSE,IF($T26=FALSE,I26*HOME!$H$20,0),IF($T26=FALSE,I26*HOME!$H$20/(1+HOME!$H$20),0))))</f>
        <v>0</v>
      </c>
      <c r="AA26" s="79">
        <f>IF($AO26=TRUE,IF($T$1=FALSE,J26*HOME!$H$21,J26*HOME!$H$21/(1+HOME!$H$21)),IF(J$2&lt;DATE(2019,10,1),IF($T$1=FALSE,IF($T26=FALSE,J26*HOME!$H$18,0),IF($T26=FALSE,J26*HOME!$H$18/(1+HOME!$H$18),0)),IF($T$1=FALSE,IF($T26=FALSE,J26*HOME!$H$20,0),IF($T26=FALSE,J26*HOME!$H$20/(1+HOME!$H$20),0))))</f>
        <v>0</v>
      </c>
      <c r="AB26" s="79">
        <f>IF($AO26=TRUE,IF($T$1=FALSE,K26*HOME!$H$21,K26*HOME!$H$21/(1+HOME!$H$21)),IF(K$2&lt;DATE(2019,10,1),IF($T$1=FALSE,IF($T26=FALSE,K26*HOME!$H$18,0),IF($T26=FALSE,K26*HOME!$H$18/(1+HOME!$H$18),0)),IF($T$1=FALSE,IF($T26=FALSE,K26*HOME!$H$20,0),IF($T26=FALSE,K26*HOME!$H$20/(1+HOME!$H$20),0))))</f>
        <v>0</v>
      </c>
      <c r="AC26" s="79">
        <f>IF($AO26=TRUE,IF($T$1=FALSE,L26*HOME!$H$21,L26*HOME!$H$21/(1+HOME!$H$21)),IF(L$2&lt;DATE(2019,10,1),IF($T$1=FALSE,IF($T26=FALSE,L26*HOME!$H$18,0),IF($T26=FALSE,L26*HOME!$H$18/(1+HOME!$H$18),0)),IF($T$1=FALSE,IF($T26=FALSE,L26*HOME!$H$20,0),IF($T26=FALSE,L26*HOME!$H$20/(1+HOME!$H$20),0))))</f>
        <v>0</v>
      </c>
      <c r="AD26" s="79">
        <f>IF($AO26=TRUE,IF($T$1=FALSE,M26*HOME!$H$21,M26*HOME!$H$21/(1+HOME!$H$21)),IF(M$2&lt;DATE(2019,10,1),IF($T$1=FALSE,IF($T26=FALSE,M26*HOME!$H$18,0),IF($T26=FALSE,M26*HOME!$H$18/(1+HOME!$H$18),0)),IF($T$1=FALSE,IF($T26=FALSE,M26*HOME!$H$20,0),IF($T26=FALSE,M26*HOME!$H$20/(1+HOME!$H$20),0))))</f>
        <v>0</v>
      </c>
      <c r="AE26" s="79">
        <f>IF($AO26=TRUE,IF($T$1=FALSE,N26*HOME!$H$21,N26*HOME!$H$21/(1+HOME!$H$21)),IF(N$2&lt;DATE(2019,10,1),IF($T$1=FALSE,IF($T26=FALSE,N26*HOME!$H$18,0),IF($T26=FALSE,N26*HOME!$H$18/(1+HOME!$H$18),0)),IF($T$1=FALSE,IF($T26=FALSE,N26*HOME!$H$20,0),IF($T26=FALSE,N26*HOME!$H$20/(1+HOME!$H$20),0))))</f>
        <v>0</v>
      </c>
      <c r="AF26" s="79">
        <f>IF($AO26=TRUE,IF($T$1=FALSE,O26*HOME!$H$21,O26*HOME!$H$21/(1+HOME!$H$21)),IF(O$2&lt;DATE(2019,10,1),IF($T$1=FALSE,IF($T26=FALSE,O26*HOME!$H$18,0),IF($T26=FALSE,O26*HOME!$H$18/(1+HOME!$H$18),0)),IF($T$1=FALSE,IF($T26=FALSE,O26*HOME!$H$20,0),IF($T26=FALSE,O26*HOME!$H$20/(1+HOME!$H$20),0))))</f>
        <v>0</v>
      </c>
      <c r="AG26" s="79">
        <f>IF($AO26=TRUE,IF($T$1=FALSE,P26*HOME!$H$21,P26*HOME!$H$21/(1+HOME!$H$21)),IF(P$2&lt;DATE(2019,10,1),IF($T$1=FALSE,IF($T26=FALSE,P26*HOME!$H$18,0),IF($T26=FALSE,P26*HOME!$H$18/(1+HOME!$H$18),0)),IF($T$1=FALSE,IF($T26=FALSE,P26*HOME!$H$20,0),IF($T26=FALSE,P26*HOME!$H$20/(1+HOME!$H$20),0))))</f>
        <v>0</v>
      </c>
      <c r="AH26" s="79">
        <f t="shared" si="16"/>
        <v>0</v>
      </c>
      <c r="AI26" s="79">
        <f t="shared" si="10"/>
        <v>0</v>
      </c>
      <c r="AJ26" s="86"/>
      <c r="AK26" s="79"/>
      <c r="AL26" s="79"/>
      <c r="AM26" s="79"/>
      <c r="AN26" s="86"/>
      <c r="AO26" s="342" t="b">
        <v>0</v>
      </c>
      <c r="AP26" s="379"/>
      <c r="AQ26" s="2009"/>
      <c r="AR26" s="2013">
        <f>予実管理!R26</f>
        <v>0</v>
      </c>
      <c r="AS26" s="391">
        <f>予実管理!AX26</f>
        <v>0</v>
      </c>
      <c r="AT26" s="372"/>
      <c r="AU26" s="372"/>
      <c r="AX26" s="2015" t="str">
        <f t="shared" si="17"/>
        <v/>
      </c>
      <c r="AZ26" s="398">
        <f t="shared" si="11"/>
        <v>0</v>
      </c>
      <c r="BA26" s="398">
        <f t="shared" si="11"/>
        <v>0</v>
      </c>
      <c r="BB26" s="398">
        <f t="shared" si="11"/>
        <v>0</v>
      </c>
      <c r="BC26" s="398">
        <f t="shared" si="11"/>
        <v>0</v>
      </c>
      <c r="BD26" s="398">
        <f t="shared" si="11"/>
        <v>0</v>
      </c>
      <c r="BE26" s="398">
        <f t="shared" si="11"/>
        <v>0</v>
      </c>
      <c r="BF26" s="398">
        <f t="shared" si="11"/>
        <v>0</v>
      </c>
      <c r="BG26" s="398">
        <f t="shared" si="11"/>
        <v>0</v>
      </c>
      <c r="BH26" s="398">
        <f t="shared" si="11"/>
        <v>0</v>
      </c>
      <c r="BI26" s="398">
        <f t="shared" si="11"/>
        <v>0</v>
      </c>
      <c r="BJ26" s="398">
        <f t="shared" si="11"/>
        <v>0</v>
      </c>
      <c r="BK26" s="398">
        <f t="shared" si="11"/>
        <v>0</v>
      </c>
      <c r="BL26" s="398">
        <f t="shared" si="11"/>
        <v>0</v>
      </c>
      <c r="BM26" s="399">
        <f t="shared" si="18"/>
        <v>0</v>
      </c>
      <c r="BN26" s="399">
        <f t="shared" si="12"/>
        <v>0</v>
      </c>
      <c r="BO26" s="399">
        <f t="shared" si="12"/>
        <v>0</v>
      </c>
      <c r="BP26" s="399">
        <f t="shared" si="12"/>
        <v>0</v>
      </c>
      <c r="BQ26" s="399">
        <f t="shared" si="12"/>
        <v>0</v>
      </c>
      <c r="BR26" s="399">
        <f t="shared" si="12"/>
        <v>0</v>
      </c>
      <c r="BS26" s="399">
        <f t="shared" si="12"/>
        <v>0</v>
      </c>
      <c r="BT26" s="399">
        <f t="shared" si="12"/>
        <v>0</v>
      </c>
      <c r="BU26" s="399">
        <f t="shared" si="12"/>
        <v>0</v>
      </c>
      <c r="BV26" s="399">
        <f t="shared" si="12"/>
        <v>0</v>
      </c>
      <c r="BW26" s="399">
        <f t="shared" si="12"/>
        <v>0</v>
      </c>
      <c r="BX26" s="399">
        <f t="shared" si="12"/>
        <v>0</v>
      </c>
      <c r="BY26" s="398">
        <f t="shared" si="12"/>
        <v>0</v>
      </c>
      <c r="CA26" s="310">
        <f>IF($T26=TRUE,0,IF(D$2&lt;DATE(2019,10,1),IF($T$1=FALSE,D26*HOME!$F$18,D26*HOME!$F$18/(1+HOME!$H$18)),IF($AO26=TRUE,IF($T$1=FALSE,D26*HOME!$F$21,D26*HOME!$F$21/(1+HOME!$H$21)),IF($T$1=FALSE,D26*HOME!$F$20,D26*HOME!$F$20/(1+HOME!$H$20)))))</f>
        <v>0</v>
      </c>
      <c r="CB26" s="310">
        <f>IF($T26=TRUE,0,IF(E$2&lt;DATE(2019,10,1),IF($T$1=FALSE,E26*HOME!$F$18,E26*HOME!$F$18/(1+HOME!$H$18)),IF($AO26=TRUE,IF($T$1=FALSE,E26*HOME!$F$21,E26*HOME!$F$21/(1+HOME!$H$21)),IF($T$1=FALSE,E26*HOME!$F$20,E26*HOME!$F$20/(1+HOME!$H$20)))))</f>
        <v>0</v>
      </c>
      <c r="CC26" s="310">
        <f>IF($T26=TRUE,0,IF(F$2&lt;DATE(2019,10,1),IF($T$1=FALSE,F26*HOME!$F$18,F26*HOME!$F$18/(1+HOME!$H$18)),IF($AO26=TRUE,IF($T$1=FALSE,F26*HOME!$F$21,F26*HOME!$F$21/(1+HOME!$H$21)),IF($T$1=FALSE,F26*HOME!$F$20,F26*HOME!$F$20/(1+HOME!$H$20)))))</f>
        <v>0</v>
      </c>
      <c r="CD26" s="310">
        <f>IF($T26=TRUE,0,IF(G$2&lt;DATE(2019,10,1),IF($T$1=FALSE,G26*HOME!$F$18,G26*HOME!$F$18/(1+HOME!$H$18)),IF($AO26=TRUE,IF($T$1=FALSE,G26*HOME!$F$21,G26*HOME!$F$21/(1+HOME!$H$21)),IF($T$1=FALSE,G26*HOME!$F$20,G26*HOME!$F$20/(1+HOME!$H$20)))))</f>
        <v>0</v>
      </c>
      <c r="CE26" s="310">
        <f>IF($T26=TRUE,0,IF(H$2&lt;DATE(2019,10,1),IF($T$1=FALSE,H26*HOME!$F$18,H26*HOME!$F$18/(1+HOME!$H$18)),IF($AO26=TRUE,IF($T$1=FALSE,H26*HOME!$F$21,H26*HOME!$F$21/(1+HOME!$H$21)),IF($T$1=FALSE,H26*HOME!$F$20,H26*HOME!$F$20/(1+HOME!$H$20)))))</f>
        <v>0</v>
      </c>
      <c r="CF26" s="310">
        <f>IF($T26=TRUE,0,IF(I$2&lt;DATE(2019,10,1),IF($T$1=FALSE,I26*HOME!$F$18,I26*HOME!$F$18/(1+HOME!$H$18)),IF($AO26=TRUE,IF($T$1=FALSE,I26*HOME!$F$21,I26*HOME!$F$21/(1+HOME!$H$21)),IF($T$1=FALSE,I26*HOME!$F$20,I26*HOME!$F$20/(1+HOME!$H$20)))))</f>
        <v>0</v>
      </c>
      <c r="CG26" s="310">
        <f>IF($T26=TRUE,0,IF(J$2&lt;DATE(2019,10,1),IF($T$1=FALSE,J26*HOME!$F$18,J26*HOME!$F$18/(1+HOME!$H$18)),IF($AO26=TRUE,IF($T$1=FALSE,J26*HOME!$F$21,J26*HOME!$F$21/(1+HOME!$H$21)),IF($T$1=FALSE,J26*HOME!$F$20,J26*HOME!$F$20/(1+HOME!$H$20)))))</f>
        <v>0</v>
      </c>
      <c r="CH26" s="310">
        <f>IF($T26=TRUE,0,IF(K$2&lt;DATE(2019,10,1),IF($T$1=FALSE,K26*HOME!$F$18,K26*HOME!$F$18/(1+HOME!$H$18)),IF($AO26=TRUE,IF($T$1=FALSE,K26*HOME!$F$21,K26*HOME!$F$21/(1+HOME!$H$21)),IF($T$1=FALSE,K26*HOME!$F$20,K26*HOME!$F$20/(1+HOME!$H$20)))))</f>
        <v>0</v>
      </c>
      <c r="CI26" s="310">
        <f>IF($T26=TRUE,0,IF(L$2&lt;DATE(2019,10,1),IF($T$1=FALSE,L26*HOME!$F$18,L26*HOME!$F$18/(1+HOME!$H$18)),IF($AO26=TRUE,IF($T$1=FALSE,L26*HOME!$F$21,L26*HOME!$F$21/(1+HOME!$H$21)),IF($T$1=FALSE,L26*HOME!$F$20,L26*HOME!$F$20/(1+HOME!$H$20)))))</f>
        <v>0</v>
      </c>
      <c r="CJ26" s="310">
        <f>IF($T26=TRUE,0,IF(M$2&lt;DATE(2019,10,1),IF($T$1=FALSE,M26*HOME!$F$18,M26*HOME!$F$18/(1+HOME!$H$18)),IF($AO26=TRUE,IF($T$1=FALSE,M26*HOME!$F$21,M26*HOME!$F$21/(1+HOME!$H$21)),IF($T$1=FALSE,M26*HOME!$F$20,M26*HOME!$F$20/(1+HOME!$H$20)))))</f>
        <v>0</v>
      </c>
      <c r="CK26" s="310">
        <f>IF($T26=TRUE,0,IF(N$2&lt;DATE(2019,10,1),IF($T$1=FALSE,N26*HOME!$F$18,N26*HOME!$F$18/(1+HOME!$H$18)),IF($AO26=TRUE,IF($T$1=FALSE,N26*HOME!$F$21,N26*HOME!$F$21/(1+HOME!$H$21)),IF($T$1=FALSE,N26*HOME!$F$20,N26*HOME!$F$20/(1+HOME!$H$20)))))</f>
        <v>0</v>
      </c>
      <c r="CL26" s="310">
        <f>IF($T26=TRUE,0,IF(O$2&lt;DATE(2019,10,1),IF($T$1=FALSE,O26*HOME!$F$18,O26*HOME!$F$18/(1+HOME!$H$18)),IF($AO26=TRUE,IF($T$1=FALSE,O26*HOME!$F$21,O26*HOME!$F$21/(1+HOME!$H$21)),IF($T$1=FALSE,O26*HOME!$F$20,O26*HOME!$F$20/(1+HOME!$H$20)))))</f>
        <v>0</v>
      </c>
      <c r="CM26" s="310">
        <f>IF($T26=TRUE,0,IF(P$2&lt;DATE(2019,10,1),IF($T$1=FALSE,P26*HOME!$F$18,P26*HOME!$F$18/(1+HOME!$H$18)),IF($AO26=TRUE,IF($T$1=FALSE,P26*HOME!$F$21,P26*HOME!$F$21/(1+HOME!$H$21)),IF($T$1=FALSE,P26*HOME!$F$20,P26*HOME!$F$20/(1+HOME!$H$20)))))</f>
        <v>0</v>
      </c>
      <c r="CN26" s="310">
        <f t="shared" si="13"/>
        <v>0</v>
      </c>
    </row>
    <row r="27" spans="1:92" ht="18" customHeight="1" thickBot="1">
      <c r="A27" s="335"/>
      <c r="B27" s="336">
        <v>19</v>
      </c>
      <c r="C27" s="1824" t="s">
        <v>23</v>
      </c>
      <c r="D27" s="401">
        <f t="shared" ref="D27:P27" si="27">SUM(D17:D26)</f>
        <v>0</v>
      </c>
      <c r="E27" s="349">
        <f t="shared" si="27"/>
        <v>0</v>
      </c>
      <c r="F27" s="349">
        <f t="shared" si="27"/>
        <v>0</v>
      </c>
      <c r="G27" s="349">
        <f t="shared" si="27"/>
        <v>0</v>
      </c>
      <c r="H27" s="349">
        <f t="shared" si="27"/>
        <v>0</v>
      </c>
      <c r="I27" s="349">
        <f t="shared" si="27"/>
        <v>0</v>
      </c>
      <c r="J27" s="349">
        <f t="shared" si="27"/>
        <v>0</v>
      </c>
      <c r="K27" s="349">
        <f t="shared" si="27"/>
        <v>0</v>
      </c>
      <c r="L27" s="349">
        <f t="shared" si="27"/>
        <v>0</v>
      </c>
      <c r="M27" s="349">
        <f t="shared" si="27"/>
        <v>0</v>
      </c>
      <c r="N27" s="349">
        <f t="shared" si="27"/>
        <v>0</v>
      </c>
      <c r="O27" s="349">
        <f t="shared" si="27"/>
        <v>0</v>
      </c>
      <c r="P27" s="349">
        <f t="shared" si="27"/>
        <v>0</v>
      </c>
      <c r="Q27" s="402">
        <f t="shared" si="14"/>
        <v>0</v>
      </c>
      <c r="R27" s="1099" t="str">
        <f t="shared" ref="R27:R81" si="28">IF(ISERROR(Q27/$Q$14),"",Q27/$Q$14)</f>
        <v/>
      </c>
      <c r="S27" s="1100">
        <f>予実管理!Q27</f>
        <v>0</v>
      </c>
      <c r="T27" s="352" t="s">
        <v>120</v>
      </c>
      <c r="U27" s="353">
        <f t="shared" ref="U27:AG27" si="29">SUM(U17:U26)</f>
        <v>0</v>
      </c>
      <c r="V27" s="353">
        <f t="shared" si="29"/>
        <v>0</v>
      </c>
      <c r="W27" s="353">
        <f t="shared" si="29"/>
        <v>0</v>
      </c>
      <c r="X27" s="353">
        <f t="shared" si="29"/>
        <v>0</v>
      </c>
      <c r="Y27" s="353">
        <f t="shared" si="29"/>
        <v>0</v>
      </c>
      <c r="Z27" s="353">
        <f t="shared" si="29"/>
        <v>0</v>
      </c>
      <c r="AA27" s="353">
        <f t="shared" si="29"/>
        <v>0</v>
      </c>
      <c r="AB27" s="353">
        <f t="shared" si="29"/>
        <v>0</v>
      </c>
      <c r="AC27" s="353">
        <f t="shared" si="29"/>
        <v>0</v>
      </c>
      <c r="AD27" s="353">
        <f t="shared" si="29"/>
        <v>0</v>
      </c>
      <c r="AE27" s="353">
        <f t="shared" si="29"/>
        <v>0</v>
      </c>
      <c r="AF27" s="353">
        <f t="shared" si="29"/>
        <v>0</v>
      </c>
      <c r="AG27" s="353">
        <f t="shared" si="29"/>
        <v>0</v>
      </c>
      <c r="AH27" s="353">
        <f>SUM(U27:AG27)</f>
        <v>0</v>
      </c>
      <c r="AI27" s="353"/>
      <c r="AJ27" s="354"/>
      <c r="AK27" s="79"/>
      <c r="AL27" s="79"/>
      <c r="AM27" s="79"/>
      <c r="AN27" s="79"/>
      <c r="AO27" s="79"/>
      <c r="AP27" s="79"/>
      <c r="AQ27" s="403" t="s">
        <v>183</v>
      </c>
      <c r="AR27" s="653" t="str">
        <f>前期実績!R27</f>
        <v/>
      </c>
      <c r="AS27" s="2014" t="str">
        <f>前期実績!R27</f>
        <v/>
      </c>
      <c r="AT27" s="372"/>
      <c r="AU27" s="372"/>
      <c r="CA27" s="405">
        <f>SUM(CA17:CA26)</f>
        <v>0</v>
      </c>
      <c r="CB27" s="405">
        <f t="shared" ref="CB27:CN27" si="30">SUM(CB17:CB26)</f>
        <v>0</v>
      </c>
      <c r="CC27" s="405">
        <f t="shared" si="30"/>
        <v>0</v>
      </c>
      <c r="CD27" s="405">
        <f t="shared" si="30"/>
        <v>0</v>
      </c>
      <c r="CE27" s="405">
        <f t="shared" si="30"/>
        <v>0</v>
      </c>
      <c r="CF27" s="405">
        <f t="shared" si="30"/>
        <v>0</v>
      </c>
      <c r="CG27" s="405">
        <f t="shared" si="30"/>
        <v>0</v>
      </c>
      <c r="CH27" s="405">
        <f t="shared" si="30"/>
        <v>0</v>
      </c>
      <c r="CI27" s="405">
        <f t="shared" si="30"/>
        <v>0</v>
      </c>
      <c r="CJ27" s="405">
        <f t="shared" si="30"/>
        <v>0</v>
      </c>
      <c r="CK27" s="405">
        <f t="shared" si="30"/>
        <v>0</v>
      </c>
      <c r="CL27" s="405">
        <f t="shared" si="30"/>
        <v>0</v>
      </c>
      <c r="CM27" s="405">
        <f t="shared" si="30"/>
        <v>0</v>
      </c>
      <c r="CN27" s="405">
        <f t="shared" si="30"/>
        <v>0</v>
      </c>
    </row>
    <row r="28" spans="1:92" ht="18" customHeight="1">
      <c r="A28" s="335"/>
      <c r="B28" s="336">
        <v>20</v>
      </c>
      <c r="C28" s="1825" t="s">
        <v>24</v>
      </c>
      <c r="D28" s="408"/>
      <c r="E28" s="407"/>
      <c r="F28" s="407"/>
      <c r="G28" s="407"/>
      <c r="H28" s="407"/>
      <c r="I28" s="407"/>
      <c r="J28" s="407"/>
      <c r="K28" s="407"/>
      <c r="L28" s="407"/>
      <c r="M28" s="407"/>
      <c r="N28" s="407"/>
      <c r="O28" s="407"/>
      <c r="P28" s="407"/>
      <c r="Q28" s="388">
        <f t="shared" si="14"/>
        <v>0</v>
      </c>
      <c r="R28" s="1119" t="str">
        <f t="shared" si="28"/>
        <v/>
      </c>
      <c r="S28" s="344">
        <f>予実管理!Q28</f>
        <v>0</v>
      </c>
      <c r="T28" s="411"/>
      <c r="U28" s="361"/>
      <c r="V28" s="361"/>
      <c r="W28" s="361"/>
      <c r="X28" s="361"/>
      <c r="Y28" s="361"/>
      <c r="Z28" s="361"/>
      <c r="AA28" s="361"/>
      <c r="AB28" s="361"/>
      <c r="AC28" s="361"/>
      <c r="AD28" s="361"/>
      <c r="AE28" s="361"/>
      <c r="AF28" s="361"/>
      <c r="AG28" s="361"/>
      <c r="AH28" s="361"/>
      <c r="AI28" s="361"/>
      <c r="AJ28" s="362"/>
      <c r="AK28" s="79"/>
      <c r="AL28" s="79"/>
      <c r="AM28" s="79"/>
      <c r="AN28" s="79"/>
      <c r="AO28" s="79"/>
      <c r="AP28" s="79"/>
      <c r="AQ28" s="372"/>
      <c r="AR28" s="372"/>
      <c r="AS28" s="373"/>
      <c r="AT28" s="372"/>
      <c r="AU28" s="372"/>
    </row>
    <row r="29" spans="1:92" ht="18" customHeight="1">
      <c r="A29" s="335"/>
      <c r="B29" s="336">
        <v>21</v>
      </c>
      <c r="C29" s="1826" t="s">
        <v>25</v>
      </c>
      <c r="D29" s="413">
        <f>D16+D27-D28</f>
        <v>0</v>
      </c>
      <c r="E29" s="97">
        <f t="shared" ref="E29:P29" si="31">E16+E27-E28</f>
        <v>0</v>
      </c>
      <c r="F29" s="97">
        <f t="shared" si="31"/>
        <v>0</v>
      </c>
      <c r="G29" s="97">
        <f t="shared" si="31"/>
        <v>0</v>
      </c>
      <c r="H29" s="97">
        <f t="shared" si="31"/>
        <v>0</v>
      </c>
      <c r="I29" s="97">
        <f t="shared" si="31"/>
        <v>0</v>
      </c>
      <c r="J29" s="97">
        <f t="shared" si="31"/>
        <v>0</v>
      </c>
      <c r="K29" s="97">
        <f t="shared" si="31"/>
        <v>0</v>
      </c>
      <c r="L29" s="97">
        <f t="shared" si="31"/>
        <v>0</v>
      </c>
      <c r="M29" s="97">
        <f t="shared" si="31"/>
        <v>0</v>
      </c>
      <c r="N29" s="97">
        <f t="shared" si="31"/>
        <v>0</v>
      </c>
      <c r="O29" s="97">
        <f t="shared" si="31"/>
        <v>0</v>
      </c>
      <c r="P29" s="97">
        <f t="shared" si="31"/>
        <v>0</v>
      </c>
      <c r="Q29" s="414">
        <f t="shared" si="14"/>
        <v>0</v>
      </c>
      <c r="R29" s="1107" t="str">
        <f t="shared" si="28"/>
        <v/>
      </c>
      <c r="S29" s="344">
        <f>予実管理!Q29</f>
        <v>0</v>
      </c>
      <c r="T29" s="341"/>
      <c r="U29" s="79"/>
      <c r="V29" s="79"/>
      <c r="W29" s="79"/>
      <c r="X29" s="79"/>
      <c r="Y29" s="79"/>
      <c r="Z29" s="79"/>
      <c r="AA29" s="79"/>
      <c r="AB29" s="79"/>
      <c r="AC29" s="79"/>
      <c r="AD29" s="79"/>
      <c r="AE29" s="79"/>
      <c r="AF29" s="79"/>
      <c r="AG29" s="79"/>
      <c r="AH29" s="79"/>
      <c r="AI29" s="79"/>
      <c r="AJ29" s="86"/>
      <c r="AK29" s="79"/>
      <c r="AL29" s="79"/>
      <c r="AM29" s="79"/>
      <c r="AN29" s="79"/>
      <c r="AO29" s="79"/>
      <c r="AP29" s="79"/>
      <c r="AQ29" s="415"/>
      <c r="AR29" s="416"/>
      <c r="AS29" s="417"/>
      <c r="AT29" s="372"/>
      <c r="AU29" s="372"/>
      <c r="AZ29" s="418"/>
      <c r="BA29" s="418"/>
      <c r="BB29" s="418"/>
      <c r="BC29" s="418"/>
      <c r="BD29" s="418"/>
      <c r="BE29" s="418"/>
      <c r="BF29" s="418"/>
      <c r="BG29" s="418"/>
      <c r="BH29" s="418"/>
      <c r="BI29" s="418"/>
      <c r="BJ29" s="418"/>
      <c r="BK29" s="418"/>
      <c r="BL29" s="418"/>
    </row>
    <row r="30" spans="1:92" ht="18" customHeight="1">
      <c r="A30" s="335"/>
      <c r="B30" s="336">
        <v>22</v>
      </c>
      <c r="C30" s="1085" t="s">
        <v>26</v>
      </c>
      <c r="D30" s="413">
        <f>D231+D232-D233</f>
        <v>0</v>
      </c>
      <c r="E30" s="413">
        <f t="shared" ref="E30:P30" si="32">E231+E232-E233</f>
        <v>0</v>
      </c>
      <c r="F30" s="413">
        <f t="shared" si="32"/>
        <v>0</v>
      </c>
      <c r="G30" s="413">
        <f t="shared" si="32"/>
        <v>0</v>
      </c>
      <c r="H30" s="413">
        <f t="shared" si="32"/>
        <v>0</v>
      </c>
      <c r="I30" s="413">
        <f t="shared" si="32"/>
        <v>0</v>
      </c>
      <c r="J30" s="413">
        <f t="shared" si="32"/>
        <v>0</v>
      </c>
      <c r="K30" s="413">
        <f t="shared" si="32"/>
        <v>0</v>
      </c>
      <c r="L30" s="413">
        <f t="shared" si="32"/>
        <v>0</v>
      </c>
      <c r="M30" s="413">
        <f t="shared" si="32"/>
        <v>0</v>
      </c>
      <c r="N30" s="413">
        <f t="shared" si="32"/>
        <v>0</v>
      </c>
      <c r="O30" s="413">
        <f t="shared" si="32"/>
        <v>0</v>
      </c>
      <c r="P30" s="413">
        <f t="shared" si="32"/>
        <v>0</v>
      </c>
      <c r="Q30" s="414">
        <f t="shared" si="14"/>
        <v>0</v>
      </c>
      <c r="R30" s="1107" t="str">
        <f t="shared" si="28"/>
        <v/>
      </c>
      <c r="S30" s="344">
        <f>予実管理!Q30</f>
        <v>0</v>
      </c>
      <c r="T30" s="341"/>
      <c r="U30" s="79"/>
      <c r="V30" s="79"/>
      <c r="W30" s="79"/>
      <c r="X30" s="79"/>
      <c r="Y30" s="79"/>
      <c r="Z30" s="79"/>
      <c r="AA30" s="79"/>
      <c r="AB30" s="79"/>
      <c r="AC30" s="79"/>
      <c r="AD30" s="79"/>
      <c r="AE30" s="79"/>
      <c r="AF30" s="79"/>
      <c r="AG30" s="79"/>
      <c r="AH30" s="79"/>
      <c r="AI30" s="79"/>
      <c r="AJ30" s="86"/>
      <c r="AK30" s="79"/>
      <c r="AL30" s="79"/>
      <c r="AM30" s="79"/>
      <c r="AN30" s="79"/>
      <c r="AO30" s="79"/>
      <c r="AP30" s="79"/>
      <c r="AQ30" s="415" t="s">
        <v>184</v>
      </c>
      <c r="AR30" s="416"/>
      <c r="AS30" s="417"/>
      <c r="AT30" s="2120">
        <f>SUMIF(AT197:AT226,FALSE,Q197:Q226)+Q195</f>
        <v>0</v>
      </c>
      <c r="AU30" s="372"/>
      <c r="AZ30" s="418"/>
      <c r="BA30" s="418"/>
      <c r="BB30" s="418"/>
      <c r="BC30" s="418"/>
      <c r="BD30" s="418"/>
      <c r="BE30" s="418"/>
      <c r="BF30" s="418"/>
      <c r="BG30" s="418"/>
      <c r="BH30" s="418"/>
      <c r="BI30" s="418"/>
      <c r="BJ30" s="418"/>
      <c r="BK30" s="418"/>
      <c r="BL30" s="418"/>
    </row>
    <row r="31" spans="1:92" ht="18" customHeight="1">
      <c r="A31" s="335"/>
      <c r="B31" s="336">
        <v>23</v>
      </c>
      <c r="C31" s="96" t="s">
        <v>27</v>
      </c>
      <c r="D31" s="413">
        <f>D29+D30</f>
        <v>0</v>
      </c>
      <c r="E31" s="97">
        <f t="shared" ref="E31:P31" si="33">E29+E30</f>
        <v>0</v>
      </c>
      <c r="F31" s="97">
        <f t="shared" si="33"/>
        <v>0</v>
      </c>
      <c r="G31" s="97">
        <f t="shared" si="33"/>
        <v>0</v>
      </c>
      <c r="H31" s="97">
        <f t="shared" si="33"/>
        <v>0</v>
      </c>
      <c r="I31" s="97">
        <f t="shared" si="33"/>
        <v>0</v>
      </c>
      <c r="J31" s="97">
        <f t="shared" si="33"/>
        <v>0</v>
      </c>
      <c r="K31" s="97">
        <f t="shared" si="33"/>
        <v>0</v>
      </c>
      <c r="L31" s="97">
        <f t="shared" si="33"/>
        <v>0</v>
      </c>
      <c r="M31" s="97">
        <f t="shared" si="33"/>
        <v>0</v>
      </c>
      <c r="N31" s="97">
        <f t="shared" si="33"/>
        <v>0</v>
      </c>
      <c r="O31" s="97">
        <f t="shared" si="33"/>
        <v>0</v>
      </c>
      <c r="P31" s="97">
        <f t="shared" si="33"/>
        <v>0</v>
      </c>
      <c r="Q31" s="414">
        <f t="shared" si="14"/>
        <v>0</v>
      </c>
      <c r="R31" s="1107" t="str">
        <f t="shared" si="28"/>
        <v/>
      </c>
      <c r="S31" s="344">
        <f>予実管理!Q31</f>
        <v>0</v>
      </c>
      <c r="T31" s="341"/>
      <c r="U31" s="79"/>
      <c r="V31" s="79"/>
      <c r="W31" s="79"/>
      <c r="X31" s="79"/>
      <c r="Y31" s="79"/>
      <c r="Z31" s="79"/>
      <c r="AA31" s="79"/>
      <c r="AB31" s="79"/>
      <c r="AC31" s="79"/>
      <c r="AD31" s="79"/>
      <c r="AE31" s="79"/>
      <c r="AF31" s="79"/>
      <c r="AG31" s="79"/>
      <c r="AH31" s="79"/>
      <c r="AI31" s="79"/>
      <c r="AJ31" s="86"/>
      <c r="AK31" s="79"/>
      <c r="AL31" s="79"/>
      <c r="AM31" s="79"/>
      <c r="AN31" s="79"/>
      <c r="AO31" s="79"/>
      <c r="AP31" s="79"/>
      <c r="AQ31" s="420">
        <f>Q32+AT30</f>
        <v>0</v>
      </c>
      <c r="AR31" s="416"/>
      <c r="AS31" s="417"/>
      <c r="AT31" s="2121"/>
      <c r="AU31" s="372"/>
      <c r="AZ31" s="418"/>
      <c r="BA31" s="418"/>
      <c r="BB31" s="418"/>
      <c r="BC31" s="418"/>
      <c r="BD31" s="418"/>
      <c r="BE31" s="418"/>
      <c r="BF31" s="418"/>
      <c r="BG31" s="418"/>
      <c r="BH31" s="418"/>
      <c r="BI31" s="418"/>
      <c r="BJ31" s="418"/>
      <c r="BK31" s="418"/>
      <c r="BL31" s="418"/>
    </row>
    <row r="32" spans="1:92" ht="18" customHeight="1">
      <c r="A32" s="335"/>
      <c r="B32" s="336">
        <v>24</v>
      </c>
      <c r="C32" s="96" t="s">
        <v>28</v>
      </c>
      <c r="D32" s="413">
        <f>D14-D31</f>
        <v>0</v>
      </c>
      <c r="E32" s="97">
        <f t="shared" ref="E32:P32" si="34">E14-E31</f>
        <v>0</v>
      </c>
      <c r="F32" s="97">
        <f t="shared" si="34"/>
        <v>0</v>
      </c>
      <c r="G32" s="97">
        <f t="shared" si="34"/>
        <v>0</v>
      </c>
      <c r="H32" s="97">
        <f t="shared" si="34"/>
        <v>0</v>
      </c>
      <c r="I32" s="97">
        <f t="shared" si="34"/>
        <v>0</v>
      </c>
      <c r="J32" s="97">
        <f t="shared" si="34"/>
        <v>0</v>
      </c>
      <c r="K32" s="97">
        <f t="shared" si="34"/>
        <v>0</v>
      </c>
      <c r="L32" s="97">
        <f t="shared" si="34"/>
        <v>0</v>
      </c>
      <c r="M32" s="97">
        <f t="shared" si="34"/>
        <v>0</v>
      </c>
      <c r="N32" s="97">
        <f t="shared" si="34"/>
        <v>0</v>
      </c>
      <c r="O32" s="97">
        <f t="shared" si="34"/>
        <v>0</v>
      </c>
      <c r="P32" s="97">
        <f t="shared" si="34"/>
        <v>0</v>
      </c>
      <c r="Q32" s="414">
        <f t="shared" si="14"/>
        <v>0</v>
      </c>
      <c r="R32" s="1107" t="str">
        <f t="shared" si="28"/>
        <v/>
      </c>
      <c r="S32" s="344">
        <f>予実管理!Q32</f>
        <v>0</v>
      </c>
      <c r="T32" s="341"/>
      <c r="U32" s="79"/>
      <c r="V32" s="79"/>
      <c r="W32" s="79"/>
      <c r="X32" s="79"/>
      <c r="Y32" s="79"/>
      <c r="Z32" s="79"/>
      <c r="AA32" s="79"/>
      <c r="AB32" s="79"/>
      <c r="AC32" s="79"/>
      <c r="AD32" s="79"/>
      <c r="AE32" s="79"/>
      <c r="AF32" s="79"/>
      <c r="AG32" s="79"/>
      <c r="AH32" s="79"/>
      <c r="AI32" s="79"/>
      <c r="AJ32" s="86"/>
      <c r="AK32" s="79"/>
      <c r="AL32" s="79"/>
      <c r="AM32" s="79"/>
      <c r="AN32" s="79"/>
      <c r="AO32" s="79"/>
      <c r="AP32" s="79"/>
      <c r="AQ32" s="421" t="s">
        <v>185</v>
      </c>
      <c r="AR32" s="416"/>
      <c r="AS32" s="417"/>
      <c r="AT32" s="372"/>
      <c r="AU32" s="372"/>
      <c r="AZ32" s="418"/>
      <c r="BA32" s="418"/>
      <c r="BB32" s="418"/>
      <c r="BC32" s="418"/>
      <c r="BD32" s="418"/>
      <c r="BE32" s="418"/>
      <c r="BF32" s="418"/>
      <c r="BG32" s="418"/>
      <c r="BH32" s="418"/>
      <c r="BI32" s="418"/>
      <c r="BJ32" s="418"/>
      <c r="BK32" s="418"/>
      <c r="BL32" s="418"/>
    </row>
    <row r="33" spans="1:92" ht="18" customHeight="1">
      <c r="A33" s="335"/>
      <c r="B33" s="336">
        <v>25</v>
      </c>
      <c r="C33" s="1827" t="s">
        <v>29</v>
      </c>
      <c r="D33" s="774">
        <f>IFERROR(D32/D14,0)</f>
        <v>0</v>
      </c>
      <c r="E33" s="775">
        <f t="shared" ref="E33:P33" si="35">IFERROR(E32/E14,0)</f>
        <v>0</v>
      </c>
      <c r="F33" s="775">
        <f t="shared" si="35"/>
        <v>0</v>
      </c>
      <c r="G33" s="775">
        <f t="shared" si="35"/>
        <v>0</v>
      </c>
      <c r="H33" s="775">
        <f t="shared" si="35"/>
        <v>0</v>
      </c>
      <c r="I33" s="775">
        <f t="shared" si="35"/>
        <v>0</v>
      </c>
      <c r="J33" s="775">
        <f t="shared" si="35"/>
        <v>0</v>
      </c>
      <c r="K33" s="775">
        <f>IFERROR(K32/K14,0)</f>
        <v>0</v>
      </c>
      <c r="L33" s="775">
        <f t="shared" si="35"/>
        <v>0</v>
      </c>
      <c r="M33" s="775">
        <f t="shared" si="35"/>
        <v>0</v>
      </c>
      <c r="N33" s="775">
        <f t="shared" si="35"/>
        <v>0</v>
      </c>
      <c r="O33" s="775">
        <f t="shared" si="35"/>
        <v>0</v>
      </c>
      <c r="P33" s="775">
        <f t="shared" si="35"/>
        <v>0</v>
      </c>
      <c r="Q33" s="776" t="str">
        <f>IF( Q14=0,"",Q32 /  Q14)</f>
        <v/>
      </c>
      <c r="R33" s="1125"/>
      <c r="S33" s="1126">
        <f>予実管理!Q33</f>
        <v>0</v>
      </c>
      <c r="T33" s="341"/>
      <c r="U33" s="79"/>
      <c r="V33" s="79"/>
      <c r="W33" s="79"/>
      <c r="X33" s="79"/>
      <c r="Y33" s="79"/>
      <c r="Z33" s="79"/>
      <c r="AA33" s="79"/>
      <c r="AB33" s="79"/>
      <c r="AC33" s="79"/>
      <c r="AD33" s="79"/>
      <c r="AE33" s="79"/>
      <c r="AF33" s="79"/>
      <c r="AG33" s="79"/>
      <c r="AH33" s="79"/>
      <c r="AI33" s="79"/>
      <c r="AJ33" s="86"/>
      <c r="AK33" s="79"/>
      <c r="AL33" s="79"/>
      <c r="AM33" s="79"/>
      <c r="AN33" s="79"/>
      <c r="AO33" s="79"/>
      <c r="AP33" s="79"/>
      <c r="AQ33" s="425">
        <f>IFERROR(AQ31/Q14,0)</f>
        <v>0</v>
      </c>
      <c r="AR33" s="426" t="s">
        <v>186</v>
      </c>
      <c r="AS33" s="427"/>
      <c r="AT33" s="372"/>
      <c r="AU33" s="372"/>
    </row>
    <row r="34" spans="1:92" ht="18" customHeight="1">
      <c r="A34" s="335"/>
      <c r="B34" s="336">
        <v>32</v>
      </c>
      <c r="C34" s="1828" t="s">
        <v>30</v>
      </c>
      <c r="D34" s="429"/>
      <c r="E34" s="356"/>
      <c r="F34" s="356"/>
      <c r="G34" s="356"/>
      <c r="H34" s="356"/>
      <c r="I34" s="356"/>
      <c r="J34" s="356"/>
      <c r="K34" s="356"/>
      <c r="L34" s="356"/>
      <c r="M34" s="356"/>
      <c r="N34" s="356"/>
      <c r="O34" s="356"/>
      <c r="P34" s="356"/>
      <c r="Q34" s="430"/>
      <c r="R34" s="1104"/>
      <c r="S34" s="1105">
        <f>予実管理!Q34</f>
        <v>0</v>
      </c>
      <c r="T34" s="432"/>
      <c r="U34" s="361"/>
      <c r="V34" s="361"/>
      <c r="W34" s="361"/>
      <c r="X34" s="361"/>
      <c r="Y34" s="361"/>
      <c r="Z34" s="361"/>
      <c r="AA34" s="361"/>
      <c r="AB34" s="361"/>
      <c r="AC34" s="361"/>
      <c r="AD34" s="361"/>
      <c r="AE34" s="361"/>
      <c r="AF34" s="361"/>
      <c r="AG34" s="361"/>
      <c r="AH34" s="361">
        <f>SUM(U34:AG34)</f>
        <v>0</v>
      </c>
      <c r="AI34" s="361"/>
      <c r="AJ34" s="362"/>
      <c r="AK34" s="79"/>
      <c r="AL34" s="79"/>
      <c r="AM34" s="79"/>
      <c r="AN34" s="79"/>
      <c r="AO34" s="79"/>
      <c r="AP34" s="79"/>
      <c r="AQ34" s="2514"/>
      <c r="AR34" s="2514"/>
      <c r="AS34" s="433"/>
    </row>
    <row r="35" spans="1:92" ht="18" customHeight="1">
      <c r="A35" s="335"/>
      <c r="B35" s="336">
        <v>33</v>
      </c>
      <c r="C35" s="1810"/>
      <c r="D35" s="434"/>
      <c r="E35" s="434"/>
      <c r="F35" s="131"/>
      <c r="G35" s="131"/>
      <c r="H35" s="131"/>
      <c r="I35" s="131"/>
      <c r="J35" s="131"/>
      <c r="K35" s="131"/>
      <c r="L35" s="131"/>
      <c r="M35" s="131"/>
      <c r="N35" s="131"/>
      <c r="O35" s="131"/>
      <c r="P35" s="131"/>
      <c r="Q35" s="90">
        <f t="shared" ref="Q35:Q81" si="36">SUM(D35:P35)</f>
        <v>0</v>
      </c>
      <c r="R35" s="1107" t="str">
        <f t="shared" si="28"/>
        <v/>
      </c>
      <c r="S35" s="344">
        <f>予実管理!Q35</f>
        <v>0</v>
      </c>
      <c r="T35" s="435" t="b">
        <v>1</v>
      </c>
      <c r="U35" s="79">
        <f>IF(D$2&lt;DATE(2019,10,1),IF($T$1=FALSE,IF($T35=FALSE,D35*HOME!$H$18,0),IF($T35=FALSE,D35*HOME!$H$18/(1+HOME!$H$18),0)),IF($T$1=FALSE,IF($T35=FALSE,D35*HOME!$H$20,0),IF($T35=FALSE,D35*HOME!$H$20/(1+HOME!$H$20),0)))</f>
        <v>0</v>
      </c>
      <c r="V35" s="79">
        <f>IF(E$2&lt;DATE(2019,10,1),IF($T$1=FALSE,IF($T35=FALSE,E35*HOME!$H$18,0),IF($T35=FALSE,E35*HOME!$H$18/(1+HOME!$H$18),0)),IF($T$1=FALSE,IF($T35=FALSE,E35*HOME!$H$20,0),IF($T35=FALSE,E35*HOME!$H$20/(1+HOME!$H$20),0)))</f>
        <v>0</v>
      </c>
      <c r="W35" s="79">
        <f>IF(F$2&lt;DATE(2019,10,1),IF($T$1=FALSE,IF($T35=FALSE,F35*HOME!$H$18,0),IF($T35=FALSE,F35*HOME!$H$18/(1+HOME!$H$18),0)),IF($T$1=FALSE,IF($T35=FALSE,F35*HOME!$H$20,0),IF($T35=FALSE,F35*HOME!$H$20/(1+HOME!$H$20),0)))</f>
        <v>0</v>
      </c>
      <c r="X35" s="79">
        <f>IF(G$2&lt;DATE(2019,10,1),IF($T$1=FALSE,IF($T35=FALSE,G35*HOME!$H$18,0),IF($T35=FALSE,G35*HOME!$H$18/(1+HOME!$H$18),0)),IF($T$1=FALSE,IF($T35=FALSE,G35*HOME!$H$20,0),IF($T35=FALSE,G35*HOME!$H$20/(1+HOME!$H$20),0)))</f>
        <v>0</v>
      </c>
      <c r="Y35" s="79">
        <f>IF(H$2&lt;DATE(2019,10,1),IF($T$1=FALSE,IF($T35=FALSE,H35*HOME!$H$18,0),IF($T35=FALSE,H35*HOME!$H$18/(1+HOME!$H$18),0)),IF($T$1=FALSE,IF($T35=FALSE,H35*HOME!$H$20,0),IF($T35=FALSE,H35*HOME!$H$20/(1+HOME!$H$20),0)))</f>
        <v>0</v>
      </c>
      <c r="Z35" s="79">
        <f>IF(I$2&lt;DATE(2019,10,1),IF($T$1=FALSE,IF($T35=FALSE,I35*HOME!$H$18,0),IF($T35=FALSE,I35*HOME!$H$18/(1+HOME!$H$18),0)),IF($T$1=FALSE,IF($T35=FALSE,I35*HOME!$H$20,0),IF($T35=FALSE,I35*HOME!$H$20/(1+HOME!$H$20),0)))</f>
        <v>0</v>
      </c>
      <c r="AA35" s="79">
        <f>IF(J$2&lt;DATE(2019,10,1),IF($T$1=FALSE,IF($T35=FALSE,J35*HOME!$H$18,0),IF($T35=FALSE,J35*HOME!$H$18/(1+HOME!$H$18),0)),IF($T$1=FALSE,IF($T35=FALSE,J35*HOME!$H$20,0),IF($T35=FALSE,J35*HOME!$H$20/(1+HOME!$H$20),0)))</f>
        <v>0</v>
      </c>
      <c r="AB35" s="79">
        <f>IF(K$2&lt;DATE(2019,10,1),IF($T$1=FALSE,IF($T35=FALSE,K35*HOME!$H$18,0),IF($T35=FALSE,K35*HOME!$H$18/(1+HOME!$H$18),0)),IF($T$1=FALSE,IF($T35=FALSE,K35*HOME!$H$20,0),IF($T35=FALSE,K35*HOME!$H$20/(1+HOME!$H$20),0)))</f>
        <v>0</v>
      </c>
      <c r="AC35" s="79">
        <f>IF(L$2&lt;DATE(2019,10,1),IF($T$1=FALSE,IF($T35=FALSE,L35*HOME!$H$18,0),IF($T35=FALSE,L35*HOME!$H$18/(1+HOME!$H$18),0)),IF($T$1=FALSE,IF($T35=FALSE,L35*HOME!$H$20,0),IF($T35=FALSE,L35*HOME!$H$20/(1+HOME!$H$20),0)))</f>
        <v>0</v>
      </c>
      <c r="AD35" s="79">
        <f>IF(M$2&lt;DATE(2019,10,1),IF($T$1=FALSE,IF($T35=FALSE,M35*HOME!$H$18,0),IF($T35=FALSE,M35*HOME!$H$18/(1+HOME!$H$18),0)),IF($T$1=FALSE,IF($T35=FALSE,M35*HOME!$H$20,0),IF($T35=FALSE,M35*HOME!$H$20/(1+HOME!$H$20),0)))</f>
        <v>0</v>
      </c>
      <c r="AE35" s="79">
        <f>IF(N$2&lt;DATE(2019,10,1),IF($T$1=FALSE,IF($T35=FALSE,N35*HOME!$H$18,0),IF($T35=FALSE,N35*HOME!$H$18/(1+HOME!$H$18),0)),IF($T$1=FALSE,IF($T35=FALSE,N35*HOME!$H$20,0),IF($T35=FALSE,N35*HOME!$H$20/(1+HOME!$H$20),0)))</f>
        <v>0</v>
      </c>
      <c r="AF35" s="79">
        <f>IF(O$2&lt;DATE(2019,10,1),IF($T$1=FALSE,IF($T35=FALSE,O35*HOME!$H$18,0),IF($T35=FALSE,O35*HOME!$H$18/(1+HOME!$H$18),0)),IF($T$1=FALSE,IF($T35=FALSE,O35*HOME!$H$20,0),IF($T35=FALSE,O35*HOME!$H$20/(1+HOME!$H$20),0)))</f>
        <v>0</v>
      </c>
      <c r="AG35" s="79">
        <f>IF(P$2&lt;DATE(2019,10,1),IF($T$1=FALSE,IF($T35=FALSE,P35*HOME!$H$18,0),IF($T35=FALSE,P35*HOME!$H$18/(1+HOME!$H$18),0)),IF($T$1=FALSE,IF($T35=FALSE,P35*HOME!$H$20,0),IF($T35=FALSE,P35*HOME!$H$20/(1+HOME!$H$20),0)))</f>
        <v>0</v>
      </c>
      <c r="AH35" s="79">
        <f t="shared" ref="AH35:AH98" si="37">SUM(U35:AG35)</f>
        <v>0</v>
      </c>
      <c r="AI35" s="79" t="str">
        <f t="shared" ref="AI35:AI98" si="38">IF($T35=FALSE,Q35,"")</f>
        <v/>
      </c>
      <c r="AJ35" s="86"/>
      <c r="AK35" s="79"/>
      <c r="AL35" s="79"/>
      <c r="AM35" s="79"/>
      <c r="AN35" s="79"/>
      <c r="AO35" s="79"/>
      <c r="AP35" s="79"/>
      <c r="AQ35" s="436" t="s">
        <v>187</v>
      </c>
      <c r="AR35" s="436" t="s">
        <v>33</v>
      </c>
      <c r="AS35" s="437"/>
      <c r="CA35" s="310">
        <f>IF($T35=TRUE,0,IF(D$2&lt;DATE(2019,10,1),IF($T$1=FALSE,D35*HOME!$F$18,D35*HOME!$F$18/(1+HOME!$H$18)),IF($AO35=TRUE,IF($T$1=FALSE,D35*HOME!$F$21,D35*HOME!$F$21/(1+HOME!$H$21)),IF($T$1=FALSE,D35*HOME!$F$20,D35*HOME!$F$20/(1+HOME!$H$20)))))</f>
        <v>0</v>
      </c>
      <c r="CB35" s="310">
        <f>IF($T35=TRUE,0,IF(E$2&lt;DATE(2019,10,1),IF($T$1=FALSE,E35*HOME!$F$18,E35*HOME!$F$18/(1+HOME!$H$18)),IF($AO35=TRUE,IF($T$1=FALSE,E35*HOME!$F$21,E35*HOME!$F$21/(1+HOME!$H$21)),IF($T$1=FALSE,E35*HOME!$F$20,E35*HOME!$F$20/(1+HOME!$H$20)))))</f>
        <v>0</v>
      </c>
      <c r="CC35" s="310">
        <f>IF($T35=TRUE,0,IF(F$2&lt;DATE(2019,10,1),IF($T$1=FALSE,F35*HOME!$F$18,F35*HOME!$F$18/(1+HOME!$H$18)),IF($AO35=TRUE,IF($T$1=FALSE,F35*HOME!$F$21,F35*HOME!$F$21/(1+HOME!$H$21)),IF($T$1=FALSE,F35*HOME!$F$20,F35*HOME!$F$20/(1+HOME!$H$20)))))</f>
        <v>0</v>
      </c>
      <c r="CD35" s="310">
        <f>IF($T35=TRUE,0,IF(G$2&lt;DATE(2019,10,1),IF($T$1=FALSE,G35*HOME!$F$18,G35*HOME!$F$18/(1+HOME!$H$18)),IF($AO35=TRUE,IF($T$1=FALSE,G35*HOME!$F$21,G35*HOME!$F$21/(1+HOME!$H$21)),IF($T$1=FALSE,G35*HOME!$F$20,G35*HOME!$F$20/(1+HOME!$H$20)))))</f>
        <v>0</v>
      </c>
      <c r="CE35" s="310">
        <f>IF($T35=TRUE,0,IF(H$2&lt;DATE(2019,10,1),IF($T$1=FALSE,H35*HOME!$F$18,H35*HOME!$F$18/(1+HOME!$H$18)),IF($AO35=TRUE,IF($T$1=FALSE,H35*HOME!$F$21,H35*HOME!$F$21/(1+HOME!$H$21)),IF($T$1=FALSE,H35*HOME!$F$20,H35*HOME!$F$20/(1+HOME!$H$20)))))</f>
        <v>0</v>
      </c>
      <c r="CF35" s="310">
        <f>IF($T35=TRUE,0,IF(I$2&lt;DATE(2019,10,1),IF($T$1=FALSE,I35*HOME!$F$18,I35*HOME!$F$18/(1+HOME!$H$18)),IF($AO35=TRUE,IF($T$1=FALSE,I35*HOME!$F$21,I35*HOME!$F$21/(1+HOME!$H$21)),IF($T$1=FALSE,I35*HOME!$F$20,I35*HOME!$F$20/(1+HOME!$H$20)))))</f>
        <v>0</v>
      </c>
      <c r="CG35" s="310">
        <f>IF($T35=TRUE,0,IF(J$2&lt;DATE(2019,10,1),IF($T$1=FALSE,J35*HOME!$F$18,J35*HOME!$F$18/(1+HOME!$H$18)),IF($AO35=TRUE,IF($T$1=FALSE,J35*HOME!$F$21,J35*HOME!$F$21/(1+HOME!$H$21)),IF($T$1=FALSE,J35*HOME!$F$20,J35*HOME!$F$20/(1+HOME!$H$20)))))</f>
        <v>0</v>
      </c>
      <c r="CH35" s="310">
        <f>IF($T35=TRUE,0,IF(K$2&lt;DATE(2019,10,1),IF($T$1=FALSE,K35*HOME!$F$18,K35*HOME!$F$18/(1+HOME!$H$18)),IF($AO35=TRUE,IF($T$1=FALSE,K35*HOME!$F$21,K35*HOME!$F$21/(1+HOME!$H$21)),IF($T$1=FALSE,K35*HOME!$F$20,K35*HOME!$F$20/(1+HOME!$H$20)))))</f>
        <v>0</v>
      </c>
      <c r="CI35" s="310">
        <f>IF($T35=TRUE,0,IF(L$2&lt;DATE(2019,10,1),IF($T$1=FALSE,L35*HOME!$F$18,L35*HOME!$F$18/(1+HOME!$H$18)),IF($AO35=TRUE,IF($T$1=FALSE,L35*HOME!$F$21,L35*HOME!$F$21/(1+HOME!$H$21)),IF($T$1=FALSE,L35*HOME!$F$20,L35*HOME!$F$20/(1+HOME!$H$20)))))</f>
        <v>0</v>
      </c>
      <c r="CJ35" s="310">
        <f>IF($T35=TRUE,0,IF(M$2&lt;DATE(2019,10,1),IF($T$1=FALSE,M35*HOME!$F$18,M35*HOME!$F$18/(1+HOME!$H$18)),IF($AO35=TRUE,IF($T$1=FALSE,M35*HOME!$F$21,M35*HOME!$F$21/(1+HOME!$H$21)),IF($T$1=FALSE,M35*HOME!$F$20,M35*HOME!$F$20/(1+HOME!$H$20)))))</f>
        <v>0</v>
      </c>
      <c r="CK35" s="310">
        <f>IF($T35=TRUE,0,IF(N$2&lt;DATE(2019,10,1),IF($T$1=FALSE,N35*HOME!$F$18,N35*HOME!$F$18/(1+HOME!$H$18)),IF($AO35=TRUE,IF($T$1=FALSE,N35*HOME!$F$21,N35*HOME!$F$21/(1+HOME!$H$21)),IF($T$1=FALSE,N35*HOME!$F$20,N35*HOME!$F$20/(1+HOME!$H$20)))))</f>
        <v>0</v>
      </c>
      <c r="CL35" s="310">
        <f>IF($T35=TRUE,0,IF(O$2&lt;DATE(2019,10,1),IF($T$1=FALSE,O35*HOME!$F$18,O35*HOME!$F$18/(1+HOME!$H$18)),IF($AO35=TRUE,IF($T$1=FALSE,O35*HOME!$F$21,O35*HOME!$F$21/(1+HOME!$H$21)),IF($T$1=FALSE,O35*HOME!$F$20,O35*HOME!$F$20/(1+HOME!$H$20)))))</f>
        <v>0</v>
      </c>
      <c r="CM35" s="310">
        <f>IF($T35=TRUE,0,IF(P$2&lt;DATE(2019,10,1),IF($T$1=FALSE,P35*HOME!$F$18,P35*HOME!$F$18/(1+HOME!$H$18)),IF($AO35=TRUE,IF($T$1=FALSE,P35*HOME!$F$21,P35*HOME!$F$21/(1+HOME!$H$21)),IF($T$1=FALSE,P35*HOME!$F$20,P35*HOME!$F$20/(1+HOME!$H$20)))))</f>
        <v>0</v>
      </c>
      <c r="CN35" s="310">
        <f t="shared" ref="CN35:CN80" si="39">SUM(CA35:CM35)</f>
        <v>0</v>
      </c>
    </row>
    <row r="36" spans="1:92" ht="18" customHeight="1">
      <c r="A36" s="335"/>
      <c r="B36" s="336">
        <v>34</v>
      </c>
      <c r="C36" s="1810"/>
      <c r="D36" s="434"/>
      <c r="E36" s="434"/>
      <c r="F36" s="434"/>
      <c r="G36" s="434"/>
      <c r="H36" s="434"/>
      <c r="I36" s="434"/>
      <c r="J36" s="434"/>
      <c r="K36" s="434"/>
      <c r="L36" s="434"/>
      <c r="M36" s="434"/>
      <c r="N36" s="434"/>
      <c r="O36" s="434"/>
      <c r="P36" s="131"/>
      <c r="Q36" s="90">
        <f t="shared" si="36"/>
        <v>0</v>
      </c>
      <c r="R36" s="1107" t="str">
        <f t="shared" si="28"/>
        <v/>
      </c>
      <c r="S36" s="344">
        <f>予実管理!Q36</f>
        <v>0</v>
      </c>
      <c r="T36" s="435" t="b">
        <v>1</v>
      </c>
      <c r="U36" s="79">
        <f>IF(D$2&lt;DATE(2019,10,1),IF($T$1=FALSE,IF($T36=FALSE,D36*HOME!$H$18,0),IF($T36=FALSE,D36*HOME!$H$18/(1+HOME!$H$18),0)),IF($T$1=FALSE,IF($T36=FALSE,D36*HOME!$H$20,0),IF($T36=FALSE,D36*HOME!$H$20/(1+HOME!$H$20),0)))</f>
        <v>0</v>
      </c>
      <c r="V36" s="79">
        <f>IF(E$2&lt;DATE(2019,10,1),IF($T$1=FALSE,IF($T36=FALSE,E36*HOME!$H$18,0),IF($T36=FALSE,E36*HOME!$H$18/(1+HOME!$H$18),0)),IF($T$1=FALSE,IF($T36=FALSE,E36*HOME!$H$20,0),IF($T36=FALSE,E36*HOME!$H$20/(1+HOME!$H$20),0)))</f>
        <v>0</v>
      </c>
      <c r="W36" s="79">
        <f>IF(F$2&lt;DATE(2019,10,1),IF($T$1=FALSE,IF($T36=FALSE,F36*HOME!$H$18,0),IF($T36=FALSE,F36*HOME!$H$18/(1+HOME!$H$18),0)),IF($T$1=FALSE,IF($T36=FALSE,F36*HOME!$H$20,0),IF($T36=FALSE,F36*HOME!$H$20/(1+HOME!$H$20),0)))</f>
        <v>0</v>
      </c>
      <c r="X36" s="79">
        <f>IF(G$2&lt;DATE(2019,10,1),IF($T$1=FALSE,IF($T36=FALSE,G36*HOME!$H$18,0),IF($T36=FALSE,G36*HOME!$H$18/(1+HOME!$H$18),0)),IF($T$1=FALSE,IF($T36=FALSE,G36*HOME!$H$20,0),IF($T36=FALSE,G36*HOME!$H$20/(1+HOME!$H$20),0)))</f>
        <v>0</v>
      </c>
      <c r="Y36" s="79">
        <f>IF(H$2&lt;DATE(2019,10,1),IF($T$1=FALSE,IF($T36=FALSE,H36*HOME!$H$18,0),IF($T36=FALSE,H36*HOME!$H$18/(1+HOME!$H$18),0)),IF($T$1=FALSE,IF($T36=FALSE,H36*HOME!$H$20,0),IF($T36=FALSE,H36*HOME!$H$20/(1+HOME!$H$20),0)))</f>
        <v>0</v>
      </c>
      <c r="Z36" s="79">
        <f>IF(I$2&lt;DATE(2019,10,1),IF($T$1=FALSE,IF($T36=FALSE,I36*HOME!$H$18,0),IF($T36=FALSE,I36*HOME!$H$18/(1+HOME!$H$18),0)),IF($T$1=FALSE,IF($T36=FALSE,I36*HOME!$H$20,0),IF($T36=FALSE,I36*HOME!$H$20/(1+HOME!$H$20),0)))</f>
        <v>0</v>
      </c>
      <c r="AA36" s="79">
        <f>IF(J$2&lt;DATE(2019,10,1),IF($T$1=FALSE,IF($T36=FALSE,J36*HOME!$H$18,0),IF($T36=FALSE,J36*HOME!$H$18/(1+HOME!$H$18),0)),IF($T$1=FALSE,IF($T36=FALSE,J36*HOME!$H$20,0),IF($T36=FALSE,J36*HOME!$H$20/(1+HOME!$H$20),0)))</f>
        <v>0</v>
      </c>
      <c r="AB36" s="79">
        <f>IF(K$2&lt;DATE(2019,10,1),IF($T$1=FALSE,IF($T36=FALSE,K36*HOME!$H$18,0),IF($T36=FALSE,K36*HOME!$H$18/(1+HOME!$H$18),0)),IF($T$1=FALSE,IF($T36=FALSE,K36*HOME!$H$20,0),IF($T36=FALSE,K36*HOME!$H$20/(1+HOME!$H$20),0)))</f>
        <v>0</v>
      </c>
      <c r="AC36" s="79">
        <f>IF(L$2&lt;DATE(2019,10,1),IF($T$1=FALSE,IF($T36=FALSE,L36*HOME!$H$18,0),IF($T36=FALSE,L36*HOME!$H$18/(1+HOME!$H$18),0)),IF($T$1=FALSE,IF($T36=FALSE,L36*HOME!$H$20,0),IF($T36=FALSE,L36*HOME!$H$20/(1+HOME!$H$20),0)))</f>
        <v>0</v>
      </c>
      <c r="AD36" s="79">
        <f>IF(M$2&lt;DATE(2019,10,1),IF($T$1=FALSE,IF($T36=FALSE,M36*HOME!$H$18,0),IF($T36=FALSE,M36*HOME!$H$18/(1+HOME!$H$18),0)),IF($T$1=FALSE,IF($T36=FALSE,M36*HOME!$H$20,0),IF($T36=FALSE,M36*HOME!$H$20/(1+HOME!$H$20),0)))</f>
        <v>0</v>
      </c>
      <c r="AE36" s="79">
        <f>IF(N$2&lt;DATE(2019,10,1),IF($T$1=FALSE,IF($T36=FALSE,N36*HOME!$H$18,0),IF($T36=FALSE,N36*HOME!$H$18/(1+HOME!$H$18),0)),IF($T$1=FALSE,IF($T36=FALSE,N36*HOME!$H$20,0),IF($T36=FALSE,N36*HOME!$H$20/(1+HOME!$H$20),0)))</f>
        <v>0</v>
      </c>
      <c r="AF36" s="79">
        <f>IF(O$2&lt;DATE(2019,10,1),IF($T$1=FALSE,IF($T36=FALSE,O36*HOME!$H$18,0),IF($T36=FALSE,O36*HOME!$H$18/(1+HOME!$H$18),0)),IF($T$1=FALSE,IF($T36=FALSE,O36*HOME!$H$20,0),IF($T36=FALSE,O36*HOME!$H$20/(1+HOME!$H$20),0)))</f>
        <v>0</v>
      </c>
      <c r="AG36" s="79">
        <f>IF(P$2&lt;DATE(2019,10,1),IF($T$1=FALSE,IF($T36=FALSE,P36*HOME!$H$18,0),IF($T36=FALSE,P36*HOME!$H$18/(1+HOME!$H$18),0)),IF($T$1=FALSE,IF($T36=FALSE,P36*HOME!$H$20,0),IF($T36=FALSE,P36*HOME!$H$20/(1+HOME!$H$20),0)))</f>
        <v>0</v>
      </c>
      <c r="AH36" s="79">
        <f t="shared" si="37"/>
        <v>0</v>
      </c>
      <c r="AI36" s="79" t="str">
        <f t="shared" si="38"/>
        <v/>
      </c>
      <c r="AJ36" s="86"/>
      <c r="AK36" s="79"/>
      <c r="AL36" s="79"/>
      <c r="AM36" s="79"/>
      <c r="AN36" s="79"/>
      <c r="AO36" s="79"/>
      <c r="AP36" s="79"/>
      <c r="AQ36" s="438">
        <f>Q195</f>
        <v>0</v>
      </c>
      <c r="AR36" s="438">
        <f>Q45+AQ36</f>
        <v>0</v>
      </c>
      <c r="AS36" s="439"/>
      <c r="AT36" s="440"/>
      <c r="AU36" s="440"/>
      <c r="CA36" s="310">
        <f>IF($T36=TRUE,0,IF(D$2&lt;DATE(2019,10,1),IF($T$1=FALSE,D36*HOME!$F$18,D36*HOME!$F$18/(1+HOME!$H$18)),IF($AO36=TRUE,IF($T$1=FALSE,D36*HOME!$F$21,D36*HOME!$F$21/(1+HOME!$H$21)),IF($T$1=FALSE,D36*HOME!$F$20,D36*HOME!$F$20/(1+HOME!$H$20)))))</f>
        <v>0</v>
      </c>
      <c r="CB36" s="310">
        <f>IF($T36=TRUE,0,IF(E$2&lt;DATE(2019,10,1),IF($T$1=FALSE,E36*HOME!$F$18,E36*HOME!$F$18/(1+HOME!$H$18)),IF($AO36=TRUE,IF($T$1=FALSE,E36*HOME!$F$21,E36*HOME!$F$21/(1+HOME!$H$21)),IF($T$1=FALSE,E36*HOME!$F$20,E36*HOME!$F$20/(1+HOME!$H$20)))))</f>
        <v>0</v>
      </c>
      <c r="CC36" s="310">
        <f>IF($T36=TRUE,0,IF(F$2&lt;DATE(2019,10,1),IF($T$1=FALSE,F36*HOME!$F$18,F36*HOME!$F$18/(1+HOME!$H$18)),IF($AO36=TRUE,IF($T$1=FALSE,F36*HOME!$F$21,F36*HOME!$F$21/(1+HOME!$H$21)),IF($T$1=FALSE,F36*HOME!$F$20,F36*HOME!$F$20/(1+HOME!$H$20)))))</f>
        <v>0</v>
      </c>
      <c r="CD36" s="310">
        <f>IF($T36=TRUE,0,IF(G$2&lt;DATE(2019,10,1),IF($T$1=FALSE,G36*HOME!$F$18,G36*HOME!$F$18/(1+HOME!$H$18)),IF($AO36=TRUE,IF($T$1=FALSE,G36*HOME!$F$21,G36*HOME!$F$21/(1+HOME!$H$21)),IF($T$1=FALSE,G36*HOME!$F$20,G36*HOME!$F$20/(1+HOME!$H$20)))))</f>
        <v>0</v>
      </c>
      <c r="CE36" s="310">
        <f>IF($T36=TRUE,0,IF(H$2&lt;DATE(2019,10,1),IF($T$1=FALSE,H36*HOME!$F$18,H36*HOME!$F$18/(1+HOME!$H$18)),IF($AO36=TRUE,IF($T$1=FALSE,H36*HOME!$F$21,H36*HOME!$F$21/(1+HOME!$H$21)),IF($T$1=FALSE,H36*HOME!$F$20,H36*HOME!$F$20/(1+HOME!$H$20)))))</f>
        <v>0</v>
      </c>
      <c r="CF36" s="310">
        <f>IF($T36=TRUE,0,IF(I$2&lt;DATE(2019,10,1),IF($T$1=FALSE,I36*HOME!$F$18,I36*HOME!$F$18/(1+HOME!$H$18)),IF($AO36=TRUE,IF($T$1=FALSE,I36*HOME!$F$21,I36*HOME!$F$21/(1+HOME!$H$21)),IF($T$1=FALSE,I36*HOME!$F$20,I36*HOME!$F$20/(1+HOME!$H$20)))))</f>
        <v>0</v>
      </c>
      <c r="CG36" s="310">
        <f>IF($T36=TRUE,0,IF(J$2&lt;DATE(2019,10,1),IF($T$1=FALSE,J36*HOME!$F$18,J36*HOME!$F$18/(1+HOME!$H$18)),IF($AO36=TRUE,IF($T$1=FALSE,J36*HOME!$F$21,J36*HOME!$F$21/(1+HOME!$H$21)),IF($T$1=FALSE,J36*HOME!$F$20,J36*HOME!$F$20/(1+HOME!$H$20)))))</f>
        <v>0</v>
      </c>
      <c r="CH36" s="310">
        <f>IF($T36=TRUE,0,IF(K$2&lt;DATE(2019,10,1),IF($T$1=FALSE,K36*HOME!$F$18,K36*HOME!$F$18/(1+HOME!$H$18)),IF($AO36=TRUE,IF($T$1=FALSE,K36*HOME!$F$21,K36*HOME!$F$21/(1+HOME!$H$21)),IF($T$1=FALSE,K36*HOME!$F$20,K36*HOME!$F$20/(1+HOME!$H$20)))))</f>
        <v>0</v>
      </c>
      <c r="CI36" s="310">
        <f>IF($T36=TRUE,0,IF(L$2&lt;DATE(2019,10,1),IF($T$1=FALSE,L36*HOME!$F$18,L36*HOME!$F$18/(1+HOME!$H$18)),IF($AO36=TRUE,IF($T$1=FALSE,L36*HOME!$F$21,L36*HOME!$F$21/(1+HOME!$H$21)),IF($T$1=FALSE,L36*HOME!$F$20,L36*HOME!$F$20/(1+HOME!$H$20)))))</f>
        <v>0</v>
      </c>
      <c r="CJ36" s="310">
        <f>IF($T36=TRUE,0,IF(M$2&lt;DATE(2019,10,1),IF($T$1=FALSE,M36*HOME!$F$18,M36*HOME!$F$18/(1+HOME!$H$18)),IF($AO36=TRUE,IF($T$1=FALSE,M36*HOME!$F$21,M36*HOME!$F$21/(1+HOME!$H$21)),IF($T$1=FALSE,M36*HOME!$F$20,M36*HOME!$F$20/(1+HOME!$H$20)))))</f>
        <v>0</v>
      </c>
      <c r="CK36" s="310">
        <f>IF($T36=TRUE,0,IF(N$2&lt;DATE(2019,10,1),IF($T$1=FALSE,N36*HOME!$F$18,N36*HOME!$F$18/(1+HOME!$H$18)),IF($AO36=TRUE,IF($T$1=FALSE,N36*HOME!$F$21,N36*HOME!$F$21/(1+HOME!$H$21)),IF($T$1=FALSE,N36*HOME!$F$20,N36*HOME!$F$20/(1+HOME!$H$20)))))</f>
        <v>0</v>
      </c>
      <c r="CL36" s="310">
        <f>IF($T36=TRUE,0,IF(O$2&lt;DATE(2019,10,1),IF($T$1=FALSE,O36*HOME!$F$18,O36*HOME!$F$18/(1+HOME!$H$18)),IF($AO36=TRUE,IF($T$1=FALSE,O36*HOME!$F$21,O36*HOME!$F$21/(1+HOME!$H$21)),IF($T$1=FALSE,O36*HOME!$F$20,O36*HOME!$F$20/(1+HOME!$H$20)))))</f>
        <v>0</v>
      </c>
      <c r="CM36" s="310">
        <f>IF($T36=TRUE,0,IF(P$2&lt;DATE(2019,10,1),IF($T$1=FALSE,P36*HOME!$F$18,P36*HOME!$F$18/(1+HOME!$H$18)),IF($AO36=TRUE,IF($T$1=FALSE,P36*HOME!$F$21,P36*HOME!$F$21/(1+HOME!$H$21)),IF($T$1=FALSE,P36*HOME!$F$20,P36*HOME!$F$20/(1+HOME!$H$20)))))</f>
        <v>0</v>
      </c>
      <c r="CN36" s="310">
        <f t="shared" si="39"/>
        <v>0</v>
      </c>
    </row>
    <row r="37" spans="1:92" ht="18" customHeight="1">
      <c r="A37" s="335"/>
      <c r="B37" s="336">
        <v>35</v>
      </c>
      <c r="C37" s="1810"/>
      <c r="D37" s="434"/>
      <c r="E37" s="131"/>
      <c r="F37" s="131"/>
      <c r="G37" s="131"/>
      <c r="H37" s="131"/>
      <c r="I37" s="131"/>
      <c r="J37" s="131"/>
      <c r="K37" s="131"/>
      <c r="L37" s="131"/>
      <c r="M37" s="131"/>
      <c r="N37" s="131"/>
      <c r="O37" s="131"/>
      <c r="P37" s="131"/>
      <c r="Q37" s="90">
        <f t="shared" si="36"/>
        <v>0</v>
      </c>
      <c r="R37" s="1107" t="str">
        <f t="shared" si="28"/>
        <v/>
      </c>
      <c r="S37" s="344">
        <f>予実管理!Q37</f>
        <v>0</v>
      </c>
      <c r="T37" s="435" t="b">
        <v>1</v>
      </c>
      <c r="U37" s="79">
        <f>IF(D$2&lt;DATE(2019,10,1),IF($T$1=FALSE,IF($T37=FALSE,D37*HOME!$H$18,0),IF($T37=FALSE,D37*HOME!$H$18/(1+HOME!$H$18),0)),IF($T$1=FALSE,IF($T37=FALSE,D37*HOME!$H$20,0),IF($T37=FALSE,D37*HOME!$H$20/(1+HOME!$H$20),0)))</f>
        <v>0</v>
      </c>
      <c r="V37" s="79">
        <f>IF(E$2&lt;DATE(2019,10,1),IF($T$1=FALSE,IF($T37=FALSE,E37*HOME!$H$18,0),IF($T37=FALSE,E37*HOME!$H$18/(1+HOME!$H$18),0)),IF($T$1=FALSE,IF($T37=FALSE,E37*HOME!$H$20,0),IF($T37=FALSE,E37*HOME!$H$20/(1+HOME!$H$20),0)))</f>
        <v>0</v>
      </c>
      <c r="W37" s="79">
        <f>IF(F$2&lt;DATE(2019,10,1),IF($T$1=FALSE,IF($T37=FALSE,F37*HOME!$H$18,0),IF($T37=FALSE,F37*HOME!$H$18/(1+HOME!$H$18),0)),IF($T$1=FALSE,IF($T37=FALSE,F37*HOME!$H$20,0),IF($T37=FALSE,F37*HOME!$H$20/(1+HOME!$H$20),0)))</f>
        <v>0</v>
      </c>
      <c r="X37" s="79">
        <f>IF(G$2&lt;DATE(2019,10,1),IF($T$1=FALSE,IF($T37=FALSE,G37*HOME!$H$18,0),IF($T37=FALSE,G37*HOME!$H$18/(1+HOME!$H$18),0)),IF($T$1=FALSE,IF($T37=FALSE,G37*HOME!$H$20,0),IF($T37=FALSE,G37*HOME!$H$20/(1+HOME!$H$20),0)))</f>
        <v>0</v>
      </c>
      <c r="Y37" s="79">
        <f>IF(H$2&lt;DATE(2019,10,1),IF($T$1=FALSE,IF($T37=FALSE,H37*HOME!$H$18,0),IF($T37=FALSE,H37*HOME!$H$18/(1+HOME!$H$18),0)),IF($T$1=FALSE,IF($T37=FALSE,H37*HOME!$H$20,0),IF($T37=FALSE,H37*HOME!$H$20/(1+HOME!$H$20),0)))</f>
        <v>0</v>
      </c>
      <c r="Z37" s="79">
        <f>IF(I$2&lt;DATE(2019,10,1),IF($T$1=FALSE,IF($T37=FALSE,I37*HOME!$H$18,0),IF($T37=FALSE,I37*HOME!$H$18/(1+HOME!$H$18),0)),IF($T$1=FALSE,IF($T37=FALSE,I37*HOME!$H$20,0),IF($T37=FALSE,I37*HOME!$H$20/(1+HOME!$H$20),0)))</f>
        <v>0</v>
      </c>
      <c r="AA37" s="79">
        <f>IF(J$2&lt;DATE(2019,10,1),IF($T$1=FALSE,IF($T37=FALSE,J37*HOME!$H$18,0),IF($T37=FALSE,J37*HOME!$H$18/(1+HOME!$H$18),0)),IF($T$1=FALSE,IF($T37=FALSE,J37*HOME!$H$20,0),IF($T37=FALSE,J37*HOME!$H$20/(1+HOME!$H$20),0)))</f>
        <v>0</v>
      </c>
      <c r="AB37" s="79">
        <f>IF(K$2&lt;DATE(2019,10,1),IF($T$1=FALSE,IF($T37=FALSE,K37*HOME!$H$18,0),IF($T37=FALSE,K37*HOME!$H$18/(1+HOME!$H$18),0)),IF($T$1=FALSE,IF($T37=FALSE,K37*HOME!$H$20,0),IF($T37=FALSE,K37*HOME!$H$20/(1+HOME!$H$20),0)))</f>
        <v>0</v>
      </c>
      <c r="AC37" s="79">
        <f>IF(L$2&lt;DATE(2019,10,1),IF($T$1=FALSE,IF($T37=FALSE,L37*HOME!$H$18,0),IF($T37=FALSE,L37*HOME!$H$18/(1+HOME!$H$18),0)),IF($T$1=FALSE,IF($T37=FALSE,L37*HOME!$H$20,0),IF($T37=FALSE,L37*HOME!$H$20/(1+HOME!$H$20),0)))</f>
        <v>0</v>
      </c>
      <c r="AD37" s="79">
        <f>IF(M$2&lt;DATE(2019,10,1),IF($T$1=FALSE,IF($T37=FALSE,M37*HOME!$H$18,0),IF($T37=FALSE,M37*HOME!$H$18/(1+HOME!$H$18),0)),IF($T$1=FALSE,IF($T37=FALSE,M37*HOME!$H$20,0),IF($T37=FALSE,M37*HOME!$H$20/(1+HOME!$H$20),0)))</f>
        <v>0</v>
      </c>
      <c r="AE37" s="79">
        <f>IF(N$2&lt;DATE(2019,10,1),IF($T$1=FALSE,IF($T37=FALSE,N37*HOME!$H$18,0),IF($T37=FALSE,N37*HOME!$H$18/(1+HOME!$H$18),0)),IF($T$1=FALSE,IF($T37=FALSE,N37*HOME!$H$20,0),IF($T37=FALSE,N37*HOME!$H$20/(1+HOME!$H$20),0)))</f>
        <v>0</v>
      </c>
      <c r="AF37" s="79">
        <f>IF(O$2&lt;DATE(2019,10,1),IF($T$1=FALSE,IF($T37=FALSE,O37*HOME!$H$18,0),IF($T37=FALSE,O37*HOME!$H$18/(1+HOME!$H$18),0)),IF($T$1=FALSE,IF($T37=FALSE,O37*HOME!$H$20,0),IF($T37=FALSE,O37*HOME!$H$20/(1+HOME!$H$20),0)))</f>
        <v>0</v>
      </c>
      <c r="AG37" s="79">
        <f>IF(P$2&lt;DATE(2019,10,1),IF($T$1=FALSE,IF($T37=FALSE,P37*HOME!$H$18,0),IF($T37=FALSE,P37*HOME!$H$18/(1+HOME!$H$18),0)),IF($T$1=FALSE,IF($T37=FALSE,P37*HOME!$H$20,0),IF($T37=FALSE,P37*HOME!$H$20/(1+HOME!$H$20),0)))</f>
        <v>0</v>
      </c>
      <c r="AH37" s="79">
        <f t="shared" si="37"/>
        <v>0</v>
      </c>
      <c r="AI37" s="79" t="str">
        <f t="shared" si="38"/>
        <v/>
      </c>
      <c r="AJ37" s="86"/>
      <c r="AK37" s="79"/>
      <c r="AL37" s="79"/>
      <c r="AM37" s="79"/>
      <c r="AN37" s="79"/>
      <c r="AO37" s="79"/>
      <c r="AP37" s="79"/>
      <c r="AQ37" s="2515"/>
      <c r="AR37" s="2515"/>
      <c r="AS37" s="439"/>
      <c r="AT37" s="440"/>
      <c r="AU37" s="440"/>
      <c r="CA37" s="310">
        <f>IF($T37=TRUE,0,IF(D$2&lt;DATE(2019,10,1),IF($T$1=FALSE,D37*HOME!$F$18,D37*HOME!$F$18/(1+HOME!$H$18)),IF($AO37=TRUE,IF($T$1=FALSE,D37*HOME!$F$21,D37*HOME!$F$21/(1+HOME!$H$21)),IF($T$1=FALSE,D37*HOME!$F$20,D37*HOME!$F$20/(1+HOME!$H$20)))))</f>
        <v>0</v>
      </c>
      <c r="CB37" s="310">
        <f>IF($T37=TRUE,0,IF(E$2&lt;DATE(2019,10,1),IF($T$1=FALSE,E37*HOME!$F$18,E37*HOME!$F$18/(1+HOME!$H$18)),IF($AO37=TRUE,IF($T$1=FALSE,E37*HOME!$F$21,E37*HOME!$F$21/(1+HOME!$H$21)),IF($T$1=FALSE,E37*HOME!$F$20,E37*HOME!$F$20/(1+HOME!$H$20)))))</f>
        <v>0</v>
      </c>
      <c r="CC37" s="310">
        <f>IF($T37=TRUE,0,IF(F$2&lt;DATE(2019,10,1),IF($T$1=FALSE,F37*HOME!$F$18,F37*HOME!$F$18/(1+HOME!$H$18)),IF($AO37=TRUE,IF($T$1=FALSE,F37*HOME!$F$21,F37*HOME!$F$21/(1+HOME!$H$21)),IF($T$1=FALSE,F37*HOME!$F$20,F37*HOME!$F$20/(1+HOME!$H$20)))))</f>
        <v>0</v>
      </c>
      <c r="CD37" s="310">
        <f>IF($T37=TRUE,0,IF(G$2&lt;DATE(2019,10,1),IF($T$1=FALSE,G37*HOME!$F$18,G37*HOME!$F$18/(1+HOME!$H$18)),IF($AO37=TRUE,IF($T$1=FALSE,G37*HOME!$F$21,G37*HOME!$F$21/(1+HOME!$H$21)),IF($T$1=FALSE,G37*HOME!$F$20,G37*HOME!$F$20/(1+HOME!$H$20)))))</f>
        <v>0</v>
      </c>
      <c r="CE37" s="310">
        <f>IF($T37=TRUE,0,IF(H$2&lt;DATE(2019,10,1),IF($T$1=FALSE,H37*HOME!$F$18,H37*HOME!$F$18/(1+HOME!$H$18)),IF($AO37=TRUE,IF($T$1=FALSE,H37*HOME!$F$21,H37*HOME!$F$21/(1+HOME!$H$21)),IF($T$1=FALSE,H37*HOME!$F$20,H37*HOME!$F$20/(1+HOME!$H$20)))))</f>
        <v>0</v>
      </c>
      <c r="CF37" s="310">
        <f>IF($T37=TRUE,0,IF(I$2&lt;DATE(2019,10,1),IF($T$1=FALSE,I37*HOME!$F$18,I37*HOME!$F$18/(1+HOME!$H$18)),IF($AO37=TRUE,IF($T$1=FALSE,I37*HOME!$F$21,I37*HOME!$F$21/(1+HOME!$H$21)),IF($T$1=FALSE,I37*HOME!$F$20,I37*HOME!$F$20/(1+HOME!$H$20)))))</f>
        <v>0</v>
      </c>
      <c r="CG37" s="310">
        <f>IF($T37=TRUE,0,IF(J$2&lt;DATE(2019,10,1),IF($T$1=FALSE,J37*HOME!$F$18,J37*HOME!$F$18/(1+HOME!$H$18)),IF($AO37=TRUE,IF($T$1=FALSE,J37*HOME!$F$21,J37*HOME!$F$21/(1+HOME!$H$21)),IF($T$1=FALSE,J37*HOME!$F$20,J37*HOME!$F$20/(1+HOME!$H$20)))))</f>
        <v>0</v>
      </c>
      <c r="CH37" s="310">
        <f>IF($T37=TRUE,0,IF(K$2&lt;DATE(2019,10,1),IF($T$1=FALSE,K37*HOME!$F$18,K37*HOME!$F$18/(1+HOME!$H$18)),IF($AO37=TRUE,IF($T$1=FALSE,K37*HOME!$F$21,K37*HOME!$F$21/(1+HOME!$H$21)),IF($T$1=FALSE,K37*HOME!$F$20,K37*HOME!$F$20/(1+HOME!$H$20)))))</f>
        <v>0</v>
      </c>
      <c r="CI37" s="310">
        <f>IF($T37=TRUE,0,IF(L$2&lt;DATE(2019,10,1),IF($T$1=FALSE,L37*HOME!$F$18,L37*HOME!$F$18/(1+HOME!$H$18)),IF($AO37=TRUE,IF($T$1=FALSE,L37*HOME!$F$21,L37*HOME!$F$21/(1+HOME!$H$21)),IF($T$1=FALSE,L37*HOME!$F$20,L37*HOME!$F$20/(1+HOME!$H$20)))))</f>
        <v>0</v>
      </c>
      <c r="CJ37" s="310">
        <f>IF($T37=TRUE,0,IF(M$2&lt;DATE(2019,10,1),IF($T$1=FALSE,M37*HOME!$F$18,M37*HOME!$F$18/(1+HOME!$H$18)),IF($AO37=TRUE,IF($T$1=FALSE,M37*HOME!$F$21,M37*HOME!$F$21/(1+HOME!$H$21)),IF($T$1=FALSE,M37*HOME!$F$20,M37*HOME!$F$20/(1+HOME!$H$20)))))</f>
        <v>0</v>
      </c>
      <c r="CK37" s="310">
        <f>IF($T37=TRUE,0,IF(N$2&lt;DATE(2019,10,1),IF($T$1=FALSE,N37*HOME!$F$18,N37*HOME!$F$18/(1+HOME!$H$18)),IF($AO37=TRUE,IF($T$1=FALSE,N37*HOME!$F$21,N37*HOME!$F$21/(1+HOME!$H$21)),IF($T$1=FALSE,N37*HOME!$F$20,N37*HOME!$F$20/(1+HOME!$H$20)))))</f>
        <v>0</v>
      </c>
      <c r="CL37" s="310">
        <f>IF($T37=TRUE,0,IF(O$2&lt;DATE(2019,10,1),IF($T$1=FALSE,O37*HOME!$F$18,O37*HOME!$F$18/(1+HOME!$H$18)),IF($AO37=TRUE,IF($T$1=FALSE,O37*HOME!$F$21,O37*HOME!$F$21/(1+HOME!$H$21)),IF($T$1=FALSE,O37*HOME!$F$20,O37*HOME!$F$20/(1+HOME!$H$20)))))</f>
        <v>0</v>
      </c>
      <c r="CM37" s="310">
        <f>IF($T37=TRUE,0,IF(P$2&lt;DATE(2019,10,1),IF($T$1=FALSE,P37*HOME!$F$18,P37*HOME!$F$18/(1+HOME!$H$18)),IF($AO37=TRUE,IF($T$1=FALSE,P37*HOME!$F$21,P37*HOME!$F$21/(1+HOME!$H$21)),IF($T$1=FALSE,P37*HOME!$F$20,P37*HOME!$F$20/(1+HOME!$H$20)))))</f>
        <v>0</v>
      </c>
      <c r="CN37" s="310">
        <f t="shared" si="39"/>
        <v>0</v>
      </c>
    </row>
    <row r="38" spans="1:92" ht="18" customHeight="1">
      <c r="A38" s="335"/>
      <c r="B38" s="336"/>
      <c r="C38" s="1810"/>
      <c r="D38" s="434"/>
      <c r="E38" s="131"/>
      <c r="F38" s="131"/>
      <c r="G38" s="131"/>
      <c r="H38" s="131"/>
      <c r="I38" s="131"/>
      <c r="J38" s="131"/>
      <c r="K38" s="131"/>
      <c r="L38" s="131"/>
      <c r="M38" s="131"/>
      <c r="N38" s="131"/>
      <c r="O38" s="131"/>
      <c r="P38" s="131"/>
      <c r="Q38" s="90">
        <f t="shared" si="36"/>
        <v>0</v>
      </c>
      <c r="R38" s="1107" t="str">
        <f t="shared" si="28"/>
        <v/>
      </c>
      <c r="S38" s="344">
        <f>予実管理!Q38</f>
        <v>0</v>
      </c>
      <c r="T38" s="435" t="b">
        <v>1</v>
      </c>
      <c r="U38" s="79">
        <f>IF(D$2&lt;DATE(2019,10,1),IF($T$1=FALSE,IF($T38=FALSE,D38*HOME!$H$18,0),IF($T38=FALSE,D38*HOME!$H$18/(1+HOME!$H$18),0)),IF($T$1=FALSE,IF($T38=FALSE,D38*HOME!$H$20,0),IF($T38=FALSE,D38*HOME!$H$20/(1+HOME!$H$20),0)))</f>
        <v>0</v>
      </c>
      <c r="V38" s="79">
        <f>IF(E$2&lt;DATE(2019,10,1),IF($T$1=FALSE,IF($T38=FALSE,E38*HOME!$H$18,0),IF($T38=FALSE,E38*HOME!$H$18/(1+HOME!$H$18),0)),IF($T$1=FALSE,IF($T38=FALSE,E38*HOME!$H$20,0),IF($T38=FALSE,E38*HOME!$H$20/(1+HOME!$H$20),0)))</f>
        <v>0</v>
      </c>
      <c r="W38" s="79">
        <f>IF(F$2&lt;DATE(2019,10,1),IF($T$1=FALSE,IF($T38=FALSE,F38*HOME!$H$18,0),IF($T38=FALSE,F38*HOME!$H$18/(1+HOME!$H$18),0)),IF($T$1=FALSE,IF($T38=FALSE,F38*HOME!$H$20,0),IF($T38=FALSE,F38*HOME!$H$20/(1+HOME!$H$20),0)))</f>
        <v>0</v>
      </c>
      <c r="X38" s="79">
        <f>IF(G$2&lt;DATE(2019,10,1),IF($T$1=FALSE,IF($T38=FALSE,G38*HOME!$H$18,0),IF($T38=FALSE,G38*HOME!$H$18/(1+HOME!$H$18),0)),IF($T$1=FALSE,IF($T38=FALSE,G38*HOME!$H$20,0),IF($T38=FALSE,G38*HOME!$H$20/(1+HOME!$H$20),0)))</f>
        <v>0</v>
      </c>
      <c r="Y38" s="79">
        <f>IF(H$2&lt;DATE(2019,10,1),IF($T$1=FALSE,IF($T38=FALSE,H38*HOME!$H$18,0),IF($T38=FALSE,H38*HOME!$H$18/(1+HOME!$H$18),0)),IF($T$1=FALSE,IF($T38=FALSE,H38*HOME!$H$20,0),IF($T38=FALSE,H38*HOME!$H$20/(1+HOME!$H$20),0)))</f>
        <v>0</v>
      </c>
      <c r="Z38" s="79">
        <f>IF(I$2&lt;DATE(2019,10,1),IF($T$1=FALSE,IF($T38=FALSE,I38*HOME!$H$18,0),IF($T38=FALSE,I38*HOME!$H$18/(1+HOME!$H$18),0)),IF($T$1=FALSE,IF($T38=FALSE,I38*HOME!$H$20,0),IF($T38=FALSE,I38*HOME!$H$20/(1+HOME!$H$20),0)))</f>
        <v>0</v>
      </c>
      <c r="AA38" s="79">
        <f>IF(J$2&lt;DATE(2019,10,1),IF($T$1=FALSE,IF($T38=FALSE,J38*HOME!$H$18,0),IF($T38=FALSE,J38*HOME!$H$18/(1+HOME!$H$18),0)),IF($T$1=FALSE,IF($T38=FALSE,J38*HOME!$H$20,0),IF($T38=FALSE,J38*HOME!$H$20/(1+HOME!$H$20),0)))</f>
        <v>0</v>
      </c>
      <c r="AB38" s="79">
        <f>IF(K$2&lt;DATE(2019,10,1),IF($T$1=FALSE,IF($T38=FALSE,K38*HOME!$H$18,0),IF($T38=FALSE,K38*HOME!$H$18/(1+HOME!$H$18),0)),IF($T$1=FALSE,IF($T38=FALSE,K38*HOME!$H$20,0),IF($T38=FALSE,K38*HOME!$H$20/(1+HOME!$H$20),0)))</f>
        <v>0</v>
      </c>
      <c r="AC38" s="79">
        <f>IF(L$2&lt;DATE(2019,10,1),IF($T$1=FALSE,IF($T38=FALSE,L38*HOME!$H$18,0),IF($T38=FALSE,L38*HOME!$H$18/(1+HOME!$H$18),0)),IF($T$1=FALSE,IF($T38=FALSE,L38*HOME!$H$20,0),IF($T38=FALSE,L38*HOME!$H$20/(1+HOME!$H$20),0)))</f>
        <v>0</v>
      </c>
      <c r="AD38" s="79">
        <f>IF(M$2&lt;DATE(2019,10,1),IF($T$1=FALSE,IF($T38=FALSE,M38*HOME!$H$18,0),IF($T38=FALSE,M38*HOME!$H$18/(1+HOME!$H$18),0)),IF($T$1=FALSE,IF($T38=FALSE,M38*HOME!$H$20,0),IF($T38=FALSE,M38*HOME!$H$20/(1+HOME!$H$20),0)))</f>
        <v>0</v>
      </c>
      <c r="AE38" s="79">
        <f>IF(N$2&lt;DATE(2019,10,1),IF($T$1=FALSE,IF($T38=FALSE,N38*HOME!$H$18,0),IF($T38=FALSE,N38*HOME!$H$18/(1+HOME!$H$18),0)),IF($T$1=FALSE,IF($T38=FALSE,N38*HOME!$H$20,0),IF($T38=FALSE,N38*HOME!$H$20/(1+HOME!$H$20),0)))</f>
        <v>0</v>
      </c>
      <c r="AF38" s="79">
        <f>IF(O$2&lt;DATE(2019,10,1),IF($T$1=FALSE,IF($T38=FALSE,O38*HOME!$H$18,0),IF($T38=FALSE,O38*HOME!$H$18/(1+HOME!$H$18),0)),IF($T$1=FALSE,IF($T38=FALSE,O38*HOME!$H$20,0),IF($T38=FALSE,O38*HOME!$H$20/(1+HOME!$H$20),0)))</f>
        <v>0</v>
      </c>
      <c r="AG38" s="79">
        <f>IF(P$2&lt;DATE(2019,10,1),IF($T$1=FALSE,IF($T38=FALSE,P38*HOME!$H$18,0),IF($T38=FALSE,P38*HOME!$H$18/(1+HOME!$H$18),0)),IF($T$1=FALSE,IF($T38=FALSE,P38*HOME!$H$20,0),IF($T38=FALSE,P38*HOME!$H$20/(1+HOME!$H$20),0)))</f>
        <v>0</v>
      </c>
      <c r="AH38" s="79">
        <f t="shared" si="37"/>
        <v>0</v>
      </c>
      <c r="AI38" s="79" t="str">
        <f t="shared" si="38"/>
        <v/>
      </c>
      <c r="AJ38" s="86"/>
      <c r="AK38" s="79"/>
      <c r="AL38" s="79"/>
      <c r="AM38" s="79"/>
      <c r="AN38" s="79"/>
      <c r="AO38" s="79"/>
      <c r="AP38" s="79"/>
      <c r="AQ38" s="439"/>
      <c r="AR38" s="439"/>
      <c r="AS38" s="441"/>
      <c r="AT38" s="440"/>
      <c r="AU38" s="440"/>
      <c r="CA38" s="310">
        <f>IF($T38=TRUE,0,IF(D$2&lt;DATE(2019,10,1),IF($T$1=FALSE,D38*HOME!$F$18,D38*HOME!$F$18/(1+HOME!$H$18)),IF($AO38=TRUE,IF($T$1=FALSE,D38*HOME!$F$21,D38*HOME!$F$21/(1+HOME!$H$21)),IF($T$1=FALSE,D38*HOME!$F$20,D38*HOME!$F$20/(1+HOME!$H$20)))))</f>
        <v>0</v>
      </c>
      <c r="CB38" s="310">
        <f>IF($T38=TRUE,0,IF(E$2&lt;DATE(2019,10,1),IF($T$1=FALSE,E38*HOME!$F$18,E38*HOME!$F$18/(1+HOME!$H$18)),IF($AO38=TRUE,IF($T$1=FALSE,E38*HOME!$F$21,E38*HOME!$F$21/(1+HOME!$H$21)),IF($T$1=FALSE,E38*HOME!$F$20,E38*HOME!$F$20/(1+HOME!$H$20)))))</f>
        <v>0</v>
      </c>
      <c r="CC38" s="310">
        <f>IF($T38=TRUE,0,IF(F$2&lt;DATE(2019,10,1),IF($T$1=FALSE,F38*HOME!$F$18,F38*HOME!$F$18/(1+HOME!$H$18)),IF($AO38=TRUE,IF($T$1=FALSE,F38*HOME!$F$21,F38*HOME!$F$21/(1+HOME!$H$21)),IF($T$1=FALSE,F38*HOME!$F$20,F38*HOME!$F$20/(1+HOME!$H$20)))))</f>
        <v>0</v>
      </c>
      <c r="CD38" s="310">
        <f>IF($T38=TRUE,0,IF(G$2&lt;DATE(2019,10,1),IF($T$1=FALSE,G38*HOME!$F$18,G38*HOME!$F$18/(1+HOME!$H$18)),IF($AO38=TRUE,IF($T$1=FALSE,G38*HOME!$F$21,G38*HOME!$F$21/(1+HOME!$H$21)),IF($T$1=FALSE,G38*HOME!$F$20,G38*HOME!$F$20/(1+HOME!$H$20)))))</f>
        <v>0</v>
      </c>
      <c r="CE38" s="310">
        <f>IF($T38=TRUE,0,IF(H$2&lt;DATE(2019,10,1),IF($T$1=FALSE,H38*HOME!$F$18,H38*HOME!$F$18/(1+HOME!$H$18)),IF($AO38=TRUE,IF($T$1=FALSE,H38*HOME!$F$21,H38*HOME!$F$21/(1+HOME!$H$21)),IF($T$1=FALSE,H38*HOME!$F$20,H38*HOME!$F$20/(1+HOME!$H$20)))))</f>
        <v>0</v>
      </c>
      <c r="CF38" s="310">
        <f>IF($T38=TRUE,0,IF(I$2&lt;DATE(2019,10,1),IF($T$1=FALSE,I38*HOME!$F$18,I38*HOME!$F$18/(1+HOME!$H$18)),IF($AO38=TRUE,IF($T$1=FALSE,I38*HOME!$F$21,I38*HOME!$F$21/(1+HOME!$H$21)),IF($T$1=FALSE,I38*HOME!$F$20,I38*HOME!$F$20/(1+HOME!$H$20)))))</f>
        <v>0</v>
      </c>
      <c r="CG38" s="310">
        <f>IF($T38=TRUE,0,IF(J$2&lt;DATE(2019,10,1),IF($T$1=FALSE,J38*HOME!$F$18,J38*HOME!$F$18/(1+HOME!$H$18)),IF($AO38=TRUE,IF($T$1=FALSE,J38*HOME!$F$21,J38*HOME!$F$21/(1+HOME!$H$21)),IF($T$1=FALSE,J38*HOME!$F$20,J38*HOME!$F$20/(1+HOME!$H$20)))))</f>
        <v>0</v>
      </c>
      <c r="CH38" s="310">
        <f>IF($T38=TRUE,0,IF(K$2&lt;DATE(2019,10,1),IF($T$1=FALSE,K38*HOME!$F$18,K38*HOME!$F$18/(1+HOME!$H$18)),IF($AO38=TRUE,IF($T$1=FALSE,K38*HOME!$F$21,K38*HOME!$F$21/(1+HOME!$H$21)),IF($T$1=FALSE,K38*HOME!$F$20,K38*HOME!$F$20/(1+HOME!$H$20)))))</f>
        <v>0</v>
      </c>
      <c r="CI38" s="310">
        <f>IF($T38=TRUE,0,IF(L$2&lt;DATE(2019,10,1),IF($T$1=FALSE,L38*HOME!$F$18,L38*HOME!$F$18/(1+HOME!$H$18)),IF($AO38=TRUE,IF($T$1=FALSE,L38*HOME!$F$21,L38*HOME!$F$21/(1+HOME!$H$21)),IF($T$1=FALSE,L38*HOME!$F$20,L38*HOME!$F$20/(1+HOME!$H$20)))))</f>
        <v>0</v>
      </c>
      <c r="CJ38" s="310">
        <f>IF($T38=TRUE,0,IF(M$2&lt;DATE(2019,10,1),IF($T$1=FALSE,M38*HOME!$F$18,M38*HOME!$F$18/(1+HOME!$H$18)),IF($AO38=TRUE,IF($T$1=FALSE,M38*HOME!$F$21,M38*HOME!$F$21/(1+HOME!$H$21)),IF($T$1=FALSE,M38*HOME!$F$20,M38*HOME!$F$20/(1+HOME!$H$20)))))</f>
        <v>0</v>
      </c>
      <c r="CK38" s="310">
        <f>IF($T38=TRUE,0,IF(N$2&lt;DATE(2019,10,1),IF($T$1=FALSE,N38*HOME!$F$18,N38*HOME!$F$18/(1+HOME!$H$18)),IF($AO38=TRUE,IF($T$1=FALSE,N38*HOME!$F$21,N38*HOME!$F$21/(1+HOME!$H$21)),IF($T$1=FALSE,N38*HOME!$F$20,N38*HOME!$F$20/(1+HOME!$H$20)))))</f>
        <v>0</v>
      </c>
      <c r="CL38" s="310">
        <f>IF($T38=TRUE,0,IF(O$2&lt;DATE(2019,10,1),IF($T$1=FALSE,O38*HOME!$F$18,O38*HOME!$F$18/(1+HOME!$H$18)),IF($AO38=TRUE,IF($T$1=FALSE,O38*HOME!$F$21,O38*HOME!$F$21/(1+HOME!$H$21)),IF($T$1=FALSE,O38*HOME!$F$20,O38*HOME!$F$20/(1+HOME!$H$20)))))</f>
        <v>0</v>
      </c>
      <c r="CM38" s="310">
        <f>IF($T38=TRUE,0,IF(P$2&lt;DATE(2019,10,1),IF($T$1=FALSE,P38*HOME!$F$18,P38*HOME!$F$18/(1+HOME!$H$18)),IF($AO38=TRUE,IF($T$1=FALSE,P38*HOME!$F$21,P38*HOME!$F$21/(1+HOME!$H$21)),IF($T$1=FALSE,P38*HOME!$F$20,P38*HOME!$F$20/(1+HOME!$H$20)))))</f>
        <v>0</v>
      </c>
      <c r="CN38" s="310">
        <f t="shared" si="39"/>
        <v>0</v>
      </c>
    </row>
    <row r="39" spans="1:92" ht="18" customHeight="1">
      <c r="A39" s="335"/>
      <c r="B39" s="336"/>
      <c r="C39" s="1810"/>
      <c r="D39" s="434"/>
      <c r="E39" s="131"/>
      <c r="F39" s="131"/>
      <c r="G39" s="131"/>
      <c r="H39" s="131"/>
      <c r="I39" s="131"/>
      <c r="J39" s="131"/>
      <c r="K39" s="131"/>
      <c r="L39" s="131"/>
      <c r="M39" s="131"/>
      <c r="N39" s="131"/>
      <c r="O39" s="131"/>
      <c r="P39" s="131"/>
      <c r="Q39" s="90">
        <f t="shared" ref="Q39:Q44" si="40">SUM(D39:P39)</f>
        <v>0</v>
      </c>
      <c r="R39" s="1107" t="str">
        <f t="shared" si="28"/>
        <v/>
      </c>
      <c r="S39" s="344">
        <f>予実管理!Q39</f>
        <v>0</v>
      </c>
      <c r="T39" s="435" t="b">
        <v>0</v>
      </c>
      <c r="U39" s="79">
        <f>IF(D$2&lt;DATE(2019,10,1),IF($T$1=FALSE,IF($T39=FALSE,D39*HOME!$H$18,0),IF($T39=FALSE,D39*HOME!$H$18/(1+HOME!$H$18),0)),IF($T$1=FALSE,IF($T39=FALSE,D39*HOME!$H$20,0),IF($T39=FALSE,D39*HOME!$H$20/(1+HOME!$H$20),0)))</f>
        <v>0</v>
      </c>
      <c r="V39" s="79">
        <f>IF(E$2&lt;DATE(2019,10,1),IF($T$1=FALSE,IF($T39=FALSE,E39*HOME!$H$18,0),IF($T39=FALSE,E39*HOME!$H$18/(1+HOME!$H$18),0)),IF($T$1=FALSE,IF($T39=FALSE,E39*HOME!$H$20,0),IF($T39=FALSE,E39*HOME!$H$20/(1+HOME!$H$20),0)))</f>
        <v>0</v>
      </c>
      <c r="W39" s="79">
        <f>IF(F$2&lt;DATE(2019,10,1),IF($T$1=FALSE,IF($T39=FALSE,F39*HOME!$H$18,0),IF($T39=FALSE,F39*HOME!$H$18/(1+HOME!$H$18),0)),IF($T$1=FALSE,IF($T39=FALSE,F39*HOME!$H$20,0),IF($T39=FALSE,F39*HOME!$H$20/(1+HOME!$H$20),0)))</f>
        <v>0</v>
      </c>
      <c r="X39" s="79">
        <f>IF(G$2&lt;DATE(2019,10,1),IF($T$1=FALSE,IF($T39=FALSE,G39*HOME!$H$18,0),IF($T39=FALSE,G39*HOME!$H$18/(1+HOME!$H$18),0)),IF($T$1=FALSE,IF($T39=FALSE,G39*HOME!$H$20,0),IF($T39=FALSE,G39*HOME!$H$20/(1+HOME!$H$20),0)))</f>
        <v>0</v>
      </c>
      <c r="Y39" s="79">
        <f>IF(H$2&lt;DATE(2019,10,1),IF($T$1=FALSE,IF($T39=FALSE,H39*HOME!$H$18,0),IF($T39=FALSE,H39*HOME!$H$18/(1+HOME!$H$18),0)),IF($T$1=FALSE,IF($T39=FALSE,H39*HOME!$H$20,0),IF($T39=FALSE,H39*HOME!$H$20/(1+HOME!$H$20),0)))</f>
        <v>0</v>
      </c>
      <c r="Z39" s="79">
        <f>IF(I$2&lt;DATE(2019,10,1),IF($T$1=FALSE,IF($T39=FALSE,I39*HOME!$H$18,0),IF($T39=FALSE,I39*HOME!$H$18/(1+HOME!$H$18),0)),IF($T$1=FALSE,IF($T39=FALSE,I39*HOME!$H$20,0),IF($T39=FALSE,I39*HOME!$H$20/(1+HOME!$H$20),0)))</f>
        <v>0</v>
      </c>
      <c r="AA39" s="79">
        <f>IF(J$2&lt;DATE(2019,10,1),IF($T$1=FALSE,IF($T39=FALSE,J39*HOME!$H$18,0),IF($T39=FALSE,J39*HOME!$H$18/(1+HOME!$H$18),0)),IF($T$1=FALSE,IF($T39=FALSE,J39*HOME!$H$20,0),IF($T39=FALSE,J39*HOME!$H$20/(1+HOME!$H$20),0)))</f>
        <v>0</v>
      </c>
      <c r="AB39" s="79">
        <f>IF(K$2&lt;DATE(2019,10,1),IF($T$1=FALSE,IF($T39=FALSE,K39*HOME!$H$18,0),IF($T39=FALSE,K39*HOME!$H$18/(1+HOME!$H$18),0)),IF($T$1=FALSE,IF($T39=FALSE,K39*HOME!$H$20,0),IF($T39=FALSE,K39*HOME!$H$20/(1+HOME!$H$20),0)))</f>
        <v>0</v>
      </c>
      <c r="AC39" s="79">
        <f>IF(L$2&lt;DATE(2019,10,1),IF($T$1=FALSE,IF($T39=FALSE,L39*HOME!$H$18,0),IF($T39=FALSE,L39*HOME!$H$18/(1+HOME!$H$18),0)),IF($T$1=FALSE,IF($T39=FALSE,L39*HOME!$H$20,0),IF($T39=FALSE,L39*HOME!$H$20/(1+HOME!$H$20),0)))</f>
        <v>0</v>
      </c>
      <c r="AD39" s="79">
        <f>IF(M$2&lt;DATE(2019,10,1),IF($T$1=FALSE,IF($T39=FALSE,M39*HOME!$H$18,0),IF($T39=FALSE,M39*HOME!$H$18/(1+HOME!$H$18),0)),IF($T$1=FALSE,IF($T39=FALSE,M39*HOME!$H$20,0),IF($T39=FALSE,M39*HOME!$H$20/(1+HOME!$H$20),0)))</f>
        <v>0</v>
      </c>
      <c r="AE39" s="79">
        <f>IF(N$2&lt;DATE(2019,10,1),IF($T$1=FALSE,IF($T39=FALSE,N39*HOME!$H$18,0),IF($T39=FALSE,N39*HOME!$H$18/(1+HOME!$H$18),0)),IF($T$1=FALSE,IF($T39=FALSE,N39*HOME!$H$20,0),IF($T39=FALSE,N39*HOME!$H$20/(1+HOME!$H$20),0)))</f>
        <v>0</v>
      </c>
      <c r="AF39" s="79">
        <f>IF(O$2&lt;DATE(2019,10,1),IF($T$1=FALSE,IF($T39=FALSE,O39*HOME!$H$18,0),IF($T39=FALSE,O39*HOME!$H$18/(1+HOME!$H$18),0)),IF($T$1=FALSE,IF($T39=FALSE,O39*HOME!$H$20,0),IF($T39=FALSE,O39*HOME!$H$20/(1+HOME!$H$20),0)))</f>
        <v>0</v>
      </c>
      <c r="AG39" s="79">
        <f>IF(P$2&lt;DATE(2019,10,1),IF($T$1=FALSE,IF($T39=FALSE,P39*HOME!$H$18,0),IF($T39=FALSE,P39*HOME!$H$18/(1+HOME!$H$18),0)),IF($T$1=FALSE,IF($T39=FALSE,P39*HOME!$H$20,0),IF($T39=FALSE,P39*HOME!$H$20/(1+HOME!$H$20),0)))</f>
        <v>0</v>
      </c>
      <c r="AH39" s="79">
        <f t="shared" si="37"/>
        <v>0</v>
      </c>
      <c r="AI39" s="79">
        <f t="shared" si="38"/>
        <v>0</v>
      </c>
      <c r="AJ39" s="86"/>
      <c r="AK39" s="79"/>
      <c r="AL39" s="79"/>
      <c r="AM39" s="79"/>
      <c r="AN39" s="79"/>
      <c r="AO39" s="79"/>
      <c r="AP39" s="79"/>
      <c r="AQ39" s="439"/>
      <c r="AR39" s="436"/>
      <c r="AS39" s="439"/>
      <c r="AT39" s="440"/>
      <c r="AU39" s="440"/>
      <c r="CA39" s="310">
        <f>IF($T39=TRUE,0,IF(D$2&lt;DATE(2019,10,1),IF($T$1=FALSE,D39*HOME!$F$18,D39*HOME!$F$18/(1+HOME!$H$18)),IF($AO39=TRUE,IF($T$1=FALSE,D39*HOME!$F$21,D39*HOME!$F$21/(1+HOME!$H$21)),IF($T$1=FALSE,D39*HOME!$F$20,D39*HOME!$F$20/(1+HOME!$H$20)))))</f>
        <v>0</v>
      </c>
      <c r="CB39" s="310">
        <f>IF($T39=TRUE,0,IF(E$2&lt;DATE(2019,10,1),IF($T$1=FALSE,E39*HOME!$F$18,E39*HOME!$F$18/(1+HOME!$H$18)),IF($AO39=TRUE,IF($T$1=FALSE,E39*HOME!$F$21,E39*HOME!$F$21/(1+HOME!$H$21)),IF($T$1=FALSE,E39*HOME!$F$20,E39*HOME!$F$20/(1+HOME!$H$20)))))</f>
        <v>0</v>
      </c>
      <c r="CC39" s="310">
        <f>IF($T39=TRUE,0,IF(F$2&lt;DATE(2019,10,1),IF($T$1=FALSE,F39*HOME!$F$18,F39*HOME!$F$18/(1+HOME!$H$18)),IF($AO39=TRUE,IF($T$1=FALSE,F39*HOME!$F$21,F39*HOME!$F$21/(1+HOME!$H$21)),IF($T$1=FALSE,F39*HOME!$F$20,F39*HOME!$F$20/(1+HOME!$H$20)))))</f>
        <v>0</v>
      </c>
      <c r="CD39" s="310">
        <f>IF($T39=TRUE,0,IF(G$2&lt;DATE(2019,10,1),IF($T$1=FALSE,G39*HOME!$F$18,G39*HOME!$F$18/(1+HOME!$H$18)),IF($AO39=TRUE,IF($T$1=FALSE,G39*HOME!$F$21,G39*HOME!$F$21/(1+HOME!$H$21)),IF($T$1=FALSE,G39*HOME!$F$20,G39*HOME!$F$20/(1+HOME!$H$20)))))</f>
        <v>0</v>
      </c>
      <c r="CE39" s="310">
        <f>IF($T39=TRUE,0,IF(H$2&lt;DATE(2019,10,1),IF($T$1=FALSE,H39*HOME!$F$18,H39*HOME!$F$18/(1+HOME!$H$18)),IF($AO39=TRUE,IF($T$1=FALSE,H39*HOME!$F$21,H39*HOME!$F$21/(1+HOME!$H$21)),IF($T$1=FALSE,H39*HOME!$F$20,H39*HOME!$F$20/(1+HOME!$H$20)))))</f>
        <v>0</v>
      </c>
      <c r="CF39" s="310">
        <f>IF($T39=TRUE,0,IF(I$2&lt;DATE(2019,10,1),IF($T$1=FALSE,I39*HOME!$F$18,I39*HOME!$F$18/(1+HOME!$H$18)),IF($AO39=TRUE,IF($T$1=FALSE,I39*HOME!$F$21,I39*HOME!$F$21/(1+HOME!$H$21)),IF($T$1=FALSE,I39*HOME!$F$20,I39*HOME!$F$20/(1+HOME!$H$20)))))</f>
        <v>0</v>
      </c>
      <c r="CG39" s="310">
        <f>IF($T39=TRUE,0,IF(J$2&lt;DATE(2019,10,1),IF($T$1=FALSE,J39*HOME!$F$18,J39*HOME!$F$18/(1+HOME!$H$18)),IF($AO39=TRUE,IF($T$1=FALSE,J39*HOME!$F$21,J39*HOME!$F$21/(1+HOME!$H$21)),IF($T$1=FALSE,J39*HOME!$F$20,J39*HOME!$F$20/(1+HOME!$H$20)))))</f>
        <v>0</v>
      </c>
      <c r="CH39" s="310">
        <f>IF($T39=TRUE,0,IF(K$2&lt;DATE(2019,10,1),IF($T$1=FALSE,K39*HOME!$F$18,K39*HOME!$F$18/(1+HOME!$H$18)),IF($AO39=TRUE,IF($T$1=FALSE,K39*HOME!$F$21,K39*HOME!$F$21/(1+HOME!$H$21)),IF($T$1=FALSE,K39*HOME!$F$20,K39*HOME!$F$20/(1+HOME!$H$20)))))</f>
        <v>0</v>
      </c>
      <c r="CI39" s="310">
        <f>IF($T39=TRUE,0,IF(L$2&lt;DATE(2019,10,1),IF($T$1=FALSE,L39*HOME!$F$18,L39*HOME!$F$18/(1+HOME!$H$18)),IF($AO39=TRUE,IF($T$1=FALSE,L39*HOME!$F$21,L39*HOME!$F$21/(1+HOME!$H$21)),IF($T$1=FALSE,L39*HOME!$F$20,L39*HOME!$F$20/(1+HOME!$H$20)))))</f>
        <v>0</v>
      </c>
      <c r="CJ39" s="310">
        <f>IF($T39=TRUE,0,IF(M$2&lt;DATE(2019,10,1),IF($T$1=FALSE,M39*HOME!$F$18,M39*HOME!$F$18/(1+HOME!$H$18)),IF($AO39=TRUE,IF($T$1=FALSE,M39*HOME!$F$21,M39*HOME!$F$21/(1+HOME!$H$21)),IF($T$1=FALSE,M39*HOME!$F$20,M39*HOME!$F$20/(1+HOME!$H$20)))))</f>
        <v>0</v>
      </c>
      <c r="CK39" s="310">
        <f>IF($T39=TRUE,0,IF(N$2&lt;DATE(2019,10,1),IF($T$1=FALSE,N39*HOME!$F$18,N39*HOME!$F$18/(1+HOME!$H$18)),IF($AO39=TRUE,IF($T$1=FALSE,N39*HOME!$F$21,N39*HOME!$F$21/(1+HOME!$H$21)),IF($T$1=FALSE,N39*HOME!$F$20,N39*HOME!$F$20/(1+HOME!$H$20)))))</f>
        <v>0</v>
      </c>
      <c r="CL39" s="310">
        <f>IF($T39=TRUE,0,IF(O$2&lt;DATE(2019,10,1),IF($T$1=FALSE,O39*HOME!$F$18,O39*HOME!$F$18/(1+HOME!$H$18)),IF($AO39=TRUE,IF($T$1=FALSE,O39*HOME!$F$21,O39*HOME!$F$21/(1+HOME!$H$21)),IF($T$1=FALSE,O39*HOME!$F$20,O39*HOME!$F$20/(1+HOME!$H$20)))))</f>
        <v>0</v>
      </c>
      <c r="CM39" s="310">
        <f>IF($T39=TRUE,0,IF(P$2&lt;DATE(2019,10,1),IF($T$1=FALSE,P39*HOME!$F$18,P39*HOME!$F$18/(1+HOME!$H$18)),IF($AO39=TRUE,IF($T$1=FALSE,P39*HOME!$F$21,P39*HOME!$F$21/(1+HOME!$H$21)),IF($T$1=FALSE,P39*HOME!$F$20,P39*HOME!$F$20/(1+HOME!$H$20)))))</f>
        <v>0</v>
      </c>
      <c r="CN39" s="310">
        <f t="shared" si="39"/>
        <v>0</v>
      </c>
    </row>
    <row r="40" spans="1:92" ht="18" customHeight="1">
      <c r="A40" s="335"/>
      <c r="B40" s="336"/>
      <c r="C40" s="1810"/>
      <c r="D40" s="434"/>
      <c r="E40" s="131"/>
      <c r="F40" s="131"/>
      <c r="G40" s="131"/>
      <c r="H40" s="131"/>
      <c r="I40" s="131"/>
      <c r="J40" s="131"/>
      <c r="K40" s="131"/>
      <c r="L40" s="131"/>
      <c r="M40" s="131"/>
      <c r="N40" s="131"/>
      <c r="O40" s="131"/>
      <c r="P40" s="131"/>
      <c r="Q40" s="90">
        <f t="shared" si="40"/>
        <v>0</v>
      </c>
      <c r="R40" s="1107" t="str">
        <f t="shared" si="28"/>
        <v/>
      </c>
      <c r="S40" s="344">
        <f>予実管理!Q40</f>
        <v>0</v>
      </c>
      <c r="T40" s="435" t="b">
        <v>0</v>
      </c>
      <c r="U40" s="79">
        <f>IF(D$2&lt;DATE(2019,10,1),IF($T$1=FALSE,IF($T40=FALSE,D40*HOME!$H$18,0),IF($T40=FALSE,D40*HOME!$H$18/(1+HOME!$H$18),0)),IF($T$1=FALSE,IF($T40=FALSE,D40*HOME!$H$20,0),IF($T40=FALSE,D40*HOME!$H$20/(1+HOME!$H$20),0)))</f>
        <v>0</v>
      </c>
      <c r="V40" s="79">
        <f>IF(E$2&lt;DATE(2019,10,1),IF($T$1=FALSE,IF($T40=FALSE,E40*HOME!$H$18,0),IF($T40=FALSE,E40*HOME!$H$18/(1+HOME!$H$18),0)),IF($T$1=FALSE,IF($T40=FALSE,E40*HOME!$H$20,0),IF($T40=FALSE,E40*HOME!$H$20/(1+HOME!$H$20),0)))</f>
        <v>0</v>
      </c>
      <c r="W40" s="79">
        <f>IF(F$2&lt;DATE(2019,10,1),IF($T$1=FALSE,IF($T40=FALSE,F40*HOME!$H$18,0),IF($T40=FALSE,F40*HOME!$H$18/(1+HOME!$H$18),0)),IF($T$1=FALSE,IF($T40=FALSE,F40*HOME!$H$20,0),IF($T40=FALSE,F40*HOME!$H$20/(1+HOME!$H$20),0)))</f>
        <v>0</v>
      </c>
      <c r="X40" s="79">
        <f>IF(G$2&lt;DATE(2019,10,1),IF($T$1=FALSE,IF($T40=FALSE,G40*HOME!$H$18,0),IF($T40=FALSE,G40*HOME!$H$18/(1+HOME!$H$18),0)),IF($T$1=FALSE,IF($T40=FALSE,G40*HOME!$H$20,0),IF($T40=FALSE,G40*HOME!$H$20/(1+HOME!$H$20),0)))</f>
        <v>0</v>
      </c>
      <c r="Y40" s="79">
        <f>IF(H$2&lt;DATE(2019,10,1),IF($T$1=FALSE,IF($T40=FALSE,H40*HOME!$H$18,0),IF($T40=FALSE,H40*HOME!$H$18/(1+HOME!$H$18),0)),IF($T$1=FALSE,IF($T40=FALSE,H40*HOME!$H$20,0),IF($T40=FALSE,H40*HOME!$H$20/(1+HOME!$H$20),0)))</f>
        <v>0</v>
      </c>
      <c r="Z40" s="79">
        <f>IF(I$2&lt;DATE(2019,10,1),IF($T$1=FALSE,IF($T40=FALSE,I40*HOME!$H$18,0),IF($T40=FALSE,I40*HOME!$H$18/(1+HOME!$H$18),0)),IF($T$1=FALSE,IF($T40=FALSE,I40*HOME!$H$20,0),IF($T40=FALSE,I40*HOME!$H$20/(1+HOME!$H$20),0)))</f>
        <v>0</v>
      </c>
      <c r="AA40" s="79">
        <f>IF(J$2&lt;DATE(2019,10,1),IF($T$1=FALSE,IF($T40=FALSE,J40*HOME!$H$18,0),IF($T40=FALSE,J40*HOME!$H$18/(1+HOME!$H$18),0)),IF($T$1=FALSE,IF($T40=FALSE,J40*HOME!$H$20,0),IF($T40=FALSE,J40*HOME!$H$20/(1+HOME!$H$20),0)))</f>
        <v>0</v>
      </c>
      <c r="AB40" s="79">
        <f>IF(K$2&lt;DATE(2019,10,1),IF($T$1=FALSE,IF($T40=FALSE,K40*HOME!$H$18,0),IF($T40=FALSE,K40*HOME!$H$18/(1+HOME!$H$18),0)),IF($T$1=FALSE,IF($T40=FALSE,K40*HOME!$H$20,0),IF($T40=FALSE,K40*HOME!$H$20/(1+HOME!$H$20),0)))</f>
        <v>0</v>
      </c>
      <c r="AC40" s="79">
        <f>IF(L$2&lt;DATE(2019,10,1),IF($T$1=FALSE,IF($T40=FALSE,L40*HOME!$H$18,0),IF($T40=FALSE,L40*HOME!$H$18/(1+HOME!$H$18),0)),IF($T$1=FALSE,IF($T40=FALSE,L40*HOME!$H$20,0),IF($T40=FALSE,L40*HOME!$H$20/(1+HOME!$H$20),0)))</f>
        <v>0</v>
      </c>
      <c r="AD40" s="79">
        <f>IF(M$2&lt;DATE(2019,10,1),IF($T$1=FALSE,IF($T40=FALSE,M40*HOME!$H$18,0),IF($T40=FALSE,M40*HOME!$H$18/(1+HOME!$H$18),0)),IF($T$1=FALSE,IF($T40=FALSE,M40*HOME!$H$20,0),IF($T40=FALSE,M40*HOME!$H$20/(1+HOME!$H$20),0)))</f>
        <v>0</v>
      </c>
      <c r="AE40" s="79">
        <f>IF(N$2&lt;DATE(2019,10,1),IF($T$1=FALSE,IF($T40=FALSE,N40*HOME!$H$18,0),IF($T40=FALSE,N40*HOME!$H$18/(1+HOME!$H$18),0)),IF($T$1=FALSE,IF($T40=FALSE,N40*HOME!$H$20,0),IF($T40=FALSE,N40*HOME!$H$20/(1+HOME!$H$20),0)))</f>
        <v>0</v>
      </c>
      <c r="AF40" s="79">
        <f>IF(O$2&lt;DATE(2019,10,1),IF($T$1=FALSE,IF($T40=FALSE,O40*HOME!$H$18,0),IF($T40=FALSE,O40*HOME!$H$18/(1+HOME!$H$18),0)),IF($T$1=FALSE,IF($T40=FALSE,O40*HOME!$H$20,0),IF($T40=FALSE,O40*HOME!$H$20/(1+HOME!$H$20),0)))</f>
        <v>0</v>
      </c>
      <c r="AG40" s="79">
        <f>IF(P$2&lt;DATE(2019,10,1),IF($T$1=FALSE,IF($T40=FALSE,P40*HOME!$H$18,0),IF($T40=FALSE,P40*HOME!$H$18/(1+HOME!$H$18),0)),IF($T$1=FALSE,IF($T40=FALSE,P40*HOME!$H$20,0),IF($T40=FALSE,P40*HOME!$H$20/(1+HOME!$H$20),0)))</f>
        <v>0</v>
      </c>
      <c r="AH40" s="79">
        <f t="shared" si="37"/>
        <v>0</v>
      </c>
      <c r="AI40" s="79">
        <f t="shared" si="38"/>
        <v>0</v>
      </c>
      <c r="AJ40" s="86"/>
      <c r="AK40" s="79"/>
      <c r="AL40" s="79"/>
      <c r="AM40" s="79"/>
      <c r="AN40" s="79"/>
      <c r="AO40" s="79"/>
      <c r="AP40" s="79"/>
      <c r="AQ40" s="2511" t="s">
        <v>32</v>
      </c>
      <c r="AR40" s="2512"/>
      <c r="AS40" s="372"/>
      <c r="AY40" s="418"/>
      <c r="AZ40" s="418"/>
      <c r="BA40" s="418"/>
      <c r="BB40" s="418"/>
      <c r="BC40" s="418"/>
      <c r="BD40" s="418"/>
      <c r="BE40" s="418"/>
      <c r="BF40" s="418"/>
      <c r="BG40" s="418"/>
      <c r="BH40" s="418"/>
      <c r="BI40" s="418"/>
      <c r="BJ40" s="418"/>
      <c r="BK40" s="418"/>
      <c r="BL40" s="418"/>
      <c r="CA40" s="310">
        <f>IF($T40=TRUE,0,IF(D$2&lt;DATE(2019,10,1),IF($T$1=FALSE,D40*HOME!$F$18,D40*HOME!$F$18/(1+HOME!$H$18)),IF($AO40=TRUE,IF($T$1=FALSE,D40*HOME!$F$21,D40*HOME!$F$21/(1+HOME!$H$21)),IF($T$1=FALSE,D40*HOME!$F$20,D40*HOME!$F$20/(1+HOME!$H$20)))))</f>
        <v>0</v>
      </c>
      <c r="CB40" s="310">
        <f>IF($T40=TRUE,0,IF(E$2&lt;DATE(2019,10,1),IF($T$1=FALSE,E40*HOME!$F$18,E40*HOME!$F$18/(1+HOME!$H$18)),IF($AO40=TRUE,IF($T$1=FALSE,E40*HOME!$F$21,E40*HOME!$F$21/(1+HOME!$H$21)),IF($T$1=FALSE,E40*HOME!$F$20,E40*HOME!$F$20/(1+HOME!$H$20)))))</f>
        <v>0</v>
      </c>
      <c r="CC40" s="310">
        <f>IF($T40=TRUE,0,IF(F$2&lt;DATE(2019,10,1),IF($T$1=FALSE,F40*HOME!$F$18,F40*HOME!$F$18/(1+HOME!$H$18)),IF($AO40=TRUE,IF($T$1=FALSE,F40*HOME!$F$21,F40*HOME!$F$21/(1+HOME!$H$21)),IF($T$1=FALSE,F40*HOME!$F$20,F40*HOME!$F$20/(1+HOME!$H$20)))))</f>
        <v>0</v>
      </c>
      <c r="CD40" s="310">
        <f>IF($T40=TRUE,0,IF(G$2&lt;DATE(2019,10,1),IF($T$1=FALSE,G40*HOME!$F$18,G40*HOME!$F$18/(1+HOME!$H$18)),IF($AO40=TRUE,IF($T$1=FALSE,G40*HOME!$F$21,G40*HOME!$F$21/(1+HOME!$H$21)),IF($T$1=FALSE,G40*HOME!$F$20,G40*HOME!$F$20/(1+HOME!$H$20)))))</f>
        <v>0</v>
      </c>
      <c r="CE40" s="310">
        <f>IF($T40=TRUE,0,IF(H$2&lt;DATE(2019,10,1),IF($T$1=FALSE,H40*HOME!$F$18,H40*HOME!$F$18/(1+HOME!$H$18)),IF($AO40=TRUE,IF($T$1=FALSE,H40*HOME!$F$21,H40*HOME!$F$21/(1+HOME!$H$21)),IF($T$1=FALSE,H40*HOME!$F$20,H40*HOME!$F$20/(1+HOME!$H$20)))))</f>
        <v>0</v>
      </c>
      <c r="CF40" s="310">
        <f>IF($T40=TRUE,0,IF(I$2&lt;DATE(2019,10,1),IF($T$1=FALSE,I40*HOME!$F$18,I40*HOME!$F$18/(1+HOME!$H$18)),IF($AO40=TRUE,IF($T$1=FALSE,I40*HOME!$F$21,I40*HOME!$F$21/(1+HOME!$H$21)),IF($T$1=FALSE,I40*HOME!$F$20,I40*HOME!$F$20/(1+HOME!$H$20)))))</f>
        <v>0</v>
      </c>
      <c r="CG40" s="310">
        <f>IF($T40=TRUE,0,IF(J$2&lt;DATE(2019,10,1),IF($T$1=FALSE,J40*HOME!$F$18,J40*HOME!$F$18/(1+HOME!$H$18)),IF($AO40=TRUE,IF($T$1=FALSE,J40*HOME!$F$21,J40*HOME!$F$21/(1+HOME!$H$21)),IF($T$1=FALSE,J40*HOME!$F$20,J40*HOME!$F$20/(1+HOME!$H$20)))))</f>
        <v>0</v>
      </c>
      <c r="CH40" s="310">
        <f>IF($T40=TRUE,0,IF(K$2&lt;DATE(2019,10,1),IF($T$1=FALSE,K40*HOME!$F$18,K40*HOME!$F$18/(1+HOME!$H$18)),IF($AO40=TRUE,IF($T$1=FALSE,K40*HOME!$F$21,K40*HOME!$F$21/(1+HOME!$H$21)),IF($T$1=FALSE,K40*HOME!$F$20,K40*HOME!$F$20/(1+HOME!$H$20)))))</f>
        <v>0</v>
      </c>
      <c r="CI40" s="310">
        <f>IF($T40=TRUE,0,IF(L$2&lt;DATE(2019,10,1),IF($T$1=FALSE,L40*HOME!$F$18,L40*HOME!$F$18/(1+HOME!$H$18)),IF($AO40=TRUE,IF($T$1=FALSE,L40*HOME!$F$21,L40*HOME!$F$21/(1+HOME!$H$21)),IF($T$1=FALSE,L40*HOME!$F$20,L40*HOME!$F$20/(1+HOME!$H$20)))))</f>
        <v>0</v>
      </c>
      <c r="CJ40" s="310">
        <f>IF($T40=TRUE,0,IF(M$2&lt;DATE(2019,10,1),IF($T$1=FALSE,M40*HOME!$F$18,M40*HOME!$F$18/(1+HOME!$H$18)),IF($AO40=TRUE,IF($T$1=FALSE,M40*HOME!$F$21,M40*HOME!$F$21/(1+HOME!$H$21)),IF($T$1=FALSE,M40*HOME!$F$20,M40*HOME!$F$20/(1+HOME!$H$20)))))</f>
        <v>0</v>
      </c>
      <c r="CK40" s="310">
        <f>IF($T40=TRUE,0,IF(N$2&lt;DATE(2019,10,1),IF($T$1=FALSE,N40*HOME!$F$18,N40*HOME!$F$18/(1+HOME!$H$18)),IF($AO40=TRUE,IF($T$1=FALSE,N40*HOME!$F$21,N40*HOME!$F$21/(1+HOME!$H$21)),IF($T$1=FALSE,N40*HOME!$F$20,N40*HOME!$F$20/(1+HOME!$H$20)))))</f>
        <v>0</v>
      </c>
      <c r="CL40" s="310">
        <f>IF($T40=TRUE,0,IF(O$2&lt;DATE(2019,10,1),IF($T$1=FALSE,O40*HOME!$F$18,O40*HOME!$F$18/(1+HOME!$H$18)),IF($AO40=TRUE,IF($T$1=FALSE,O40*HOME!$F$21,O40*HOME!$F$21/(1+HOME!$H$21)),IF($T$1=FALSE,O40*HOME!$F$20,O40*HOME!$F$20/(1+HOME!$H$20)))))</f>
        <v>0</v>
      </c>
      <c r="CM40" s="310">
        <f>IF($T40=TRUE,0,IF(P$2&lt;DATE(2019,10,1),IF($T$1=FALSE,P40*HOME!$F$18,P40*HOME!$F$18/(1+HOME!$H$18)),IF($AO40=TRUE,IF($T$1=FALSE,P40*HOME!$F$21,P40*HOME!$F$21/(1+HOME!$H$21)),IF($T$1=FALSE,P40*HOME!$F$20,P40*HOME!$F$20/(1+HOME!$H$20)))))</f>
        <v>0</v>
      </c>
      <c r="CN40" s="310">
        <f t="shared" si="39"/>
        <v>0</v>
      </c>
    </row>
    <row r="41" spans="1:92" ht="18" customHeight="1">
      <c r="A41" s="335"/>
      <c r="B41" s="336">
        <v>36</v>
      </c>
      <c r="C41" s="1810"/>
      <c r="D41" s="434"/>
      <c r="E41" s="131"/>
      <c r="F41" s="131"/>
      <c r="G41" s="131"/>
      <c r="H41" s="131"/>
      <c r="I41" s="131"/>
      <c r="J41" s="131"/>
      <c r="K41" s="131"/>
      <c r="L41" s="131"/>
      <c r="M41" s="131"/>
      <c r="N41" s="131"/>
      <c r="O41" s="131"/>
      <c r="P41" s="131"/>
      <c r="Q41" s="90">
        <f t="shared" si="40"/>
        <v>0</v>
      </c>
      <c r="R41" s="1107" t="str">
        <f t="shared" si="28"/>
        <v/>
      </c>
      <c r="S41" s="344">
        <f>予実管理!Q41</f>
        <v>0</v>
      </c>
      <c r="T41" s="435" t="b">
        <v>0</v>
      </c>
      <c r="U41" s="79">
        <f>IF(D$2&lt;DATE(2019,10,1),IF($T$1=FALSE,IF($T41=FALSE,D41*HOME!$H$18,0),IF($T41=FALSE,D41*HOME!$H$18/(1+HOME!$H$18),0)),IF($T$1=FALSE,IF($T41=FALSE,D41*HOME!$H$20,0),IF($T41=FALSE,D41*HOME!$H$20/(1+HOME!$H$20),0)))</f>
        <v>0</v>
      </c>
      <c r="V41" s="79">
        <f>IF(E$2&lt;DATE(2019,10,1),IF($T$1=FALSE,IF($T41=FALSE,E41*HOME!$H$18,0),IF($T41=FALSE,E41*HOME!$H$18/(1+HOME!$H$18),0)),IF($T$1=FALSE,IF($T41=FALSE,E41*HOME!$H$20,0),IF($T41=FALSE,E41*HOME!$H$20/(1+HOME!$H$20),0)))</f>
        <v>0</v>
      </c>
      <c r="W41" s="79">
        <f>IF(F$2&lt;DATE(2019,10,1),IF($T$1=FALSE,IF($T41=FALSE,F41*HOME!$H$18,0),IF($T41=FALSE,F41*HOME!$H$18/(1+HOME!$H$18),0)),IF($T$1=FALSE,IF($T41=FALSE,F41*HOME!$H$20,0),IF($T41=FALSE,F41*HOME!$H$20/(1+HOME!$H$20),0)))</f>
        <v>0</v>
      </c>
      <c r="X41" s="79">
        <f>IF(G$2&lt;DATE(2019,10,1),IF($T$1=FALSE,IF($T41=FALSE,G41*HOME!$H$18,0),IF($T41=FALSE,G41*HOME!$H$18/(1+HOME!$H$18),0)),IF($T$1=FALSE,IF($T41=FALSE,G41*HOME!$H$20,0),IF($T41=FALSE,G41*HOME!$H$20/(1+HOME!$H$20),0)))</f>
        <v>0</v>
      </c>
      <c r="Y41" s="79">
        <f>IF(H$2&lt;DATE(2019,10,1),IF($T$1=FALSE,IF($T41=FALSE,H41*HOME!$H$18,0),IF($T41=FALSE,H41*HOME!$H$18/(1+HOME!$H$18),0)),IF($T$1=FALSE,IF($T41=FALSE,H41*HOME!$H$20,0),IF($T41=FALSE,H41*HOME!$H$20/(1+HOME!$H$20),0)))</f>
        <v>0</v>
      </c>
      <c r="Z41" s="79">
        <f>IF(I$2&lt;DATE(2019,10,1),IF($T$1=FALSE,IF($T41=FALSE,I41*HOME!$H$18,0),IF($T41=FALSE,I41*HOME!$H$18/(1+HOME!$H$18),0)),IF($T$1=FALSE,IF($T41=FALSE,I41*HOME!$H$20,0),IF($T41=FALSE,I41*HOME!$H$20/(1+HOME!$H$20),0)))</f>
        <v>0</v>
      </c>
      <c r="AA41" s="79">
        <f>IF(J$2&lt;DATE(2019,10,1),IF($T$1=FALSE,IF($T41=FALSE,J41*HOME!$H$18,0),IF($T41=FALSE,J41*HOME!$H$18/(1+HOME!$H$18),0)),IF($T$1=FALSE,IF($T41=FALSE,J41*HOME!$H$20,0),IF($T41=FALSE,J41*HOME!$H$20/(1+HOME!$H$20),0)))</f>
        <v>0</v>
      </c>
      <c r="AB41" s="79">
        <f>IF(K$2&lt;DATE(2019,10,1),IF($T$1=FALSE,IF($T41=FALSE,K41*HOME!$H$18,0),IF($T41=FALSE,K41*HOME!$H$18/(1+HOME!$H$18),0)),IF($T$1=FALSE,IF($T41=FALSE,K41*HOME!$H$20,0),IF($T41=FALSE,K41*HOME!$H$20/(1+HOME!$H$20),0)))</f>
        <v>0</v>
      </c>
      <c r="AC41" s="79">
        <f>IF(L$2&lt;DATE(2019,10,1),IF($T$1=FALSE,IF($T41=FALSE,L41*HOME!$H$18,0),IF($T41=FALSE,L41*HOME!$H$18/(1+HOME!$H$18),0)),IF($T$1=FALSE,IF($T41=FALSE,L41*HOME!$H$20,0),IF($T41=FALSE,L41*HOME!$H$20/(1+HOME!$H$20),0)))</f>
        <v>0</v>
      </c>
      <c r="AD41" s="79">
        <f>IF(M$2&lt;DATE(2019,10,1),IF($T$1=FALSE,IF($T41=FALSE,M41*HOME!$H$18,0),IF($T41=FALSE,M41*HOME!$H$18/(1+HOME!$H$18),0)),IF($T$1=FALSE,IF($T41=FALSE,M41*HOME!$H$20,0),IF($T41=FALSE,M41*HOME!$H$20/(1+HOME!$H$20),0)))</f>
        <v>0</v>
      </c>
      <c r="AE41" s="79">
        <f>IF(N$2&lt;DATE(2019,10,1),IF($T$1=FALSE,IF($T41=FALSE,N41*HOME!$H$18,0),IF($T41=FALSE,N41*HOME!$H$18/(1+HOME!$H$18),0)),IF($T$1=FALSE,IF($T41=FALSE,N41*HOME!$H$20,0),IF($T41=FALSE,N41*HOME!$H$20/(1+HOME!$H$20),0)))</f>
        <v>0</v>
      </c>
      <c r="AF41" s="79">
        <f>IF(O$2&lt;DATE(2019,10,1),IF($T$1=FALSE,IF($T41=FALSE,O41*HOME!$H$18,0),IF($T41=FALSE,O41*HOME!$H$18/(1+HOME!$H$18),0)),IF($T$1=FALSE,IF($T41=FALSE,O41*HOME!$H$20,0),IF($T41=FALSE,O41*HOME!$H$20/(1+HOME!$H$20),0)))</f>
        <v>0</v>
      </c>
      <c r="AG41" s="79">
        <f>IF(P$2&lt;DATE(2019,10,1),IF($T$1=FALSE,IF($T41=FALSE,P41*HOME!$H$18,0),IF($T41=FALSE,P41*HOME!$H$18/(1+HOME!$H$18),0)),IF($T$1=FALSE,IF($T41=FALSE,P41*HOME!$H$20,0),IF($T41=FALSE,P41*HOME!$H$20/(1+HOME!$H$20),0)))</f>
        <v>0</v>
      </c>
      <c r="AH41" s="79">
        <f t="shared" si="37"/>
        <v>0</v>
      </c>
      <c r="AI41" s="79">
        <f t="shared" si="38"/>
        <v>0</v>
      </c>
      <c r="AJ41" s="86"/>
      <c r="AK41" s="79"/>
      <c r="AL41" s="79"/>
      <c r="AM41" s="79"/>
      <c r="AN41" s="79"/>
      <c r="AO41" s="79"/>
      <c r="AP41" s="79"/>
      <c r="AQ41" s="442" t="s">
        <v>188</v>
      </c>
      <c r="AR41" s="443">
        <f>SUM(Q35:Q43)</f>
        <v>0</v>
      </c>
      <c r="AS41" s="444" t="s">
        <v>189</v>
      </c>
      <c r="AY41" s="418"/>
      <c r="AZ41" s="418"/>
      <c r="BA41" s="418"/>
      <c r="BB41" s="418"/>
      <c r="BC41" s="418"/>
      <c r="BD41" s="418"/>
      <c r="BE41" s="418"/>
      <c r="BF41" s="418"/>
      <c r="BG41" s="418"/>
      <c r="BH41" s="418"/>
      <c r="BI41" s="418"/>
      <c r="BJ41" s="418"/>
      <c r="BK41" s="418"/>
      <c r="BL41" s="418"/>
      <c r="CA41" s="310">
        <f>IF($T41=TRUE,0,IF(D$2&lt;DATE(2019,10,1),IF($T$1=FALSE,D41*HOME!$F$18,D41*HOME!$F$18/(1+HOME!$H$18)),IF($AO41=TRUE,IF($T$1=FALSE,D41*HOME!$F$21,D41*HOME!$F$21/(1+HOME!$H$21)),IF($T$1=FALSE,D41*HOME!$F$20,D41*HOME!$F$20/(1+HOME!$H$20)))))</f>
        <v>0</v>
      </c>
      <c r="CB41" s="310">
        <f>IF($T41=TRUE,0,IF(E$2&lt;DATE(2019,10,1),IF($T$1=FALSE,E41*HOME!$F$18,E41*HOME!$F$18/(1+HOME!$H$18)),IF($AO41=TRUE,IF($T$1=FALSE,E41*HOME!$F$21,E41*HOME!$F$21/(1+HOME!$H$21)),IF($T$1=FALSE,E41*HOME!$F$20,E41*HOME!$F$20/(1+HOME!$H$20)))))</f>
        <v>0</v>
      </c>
      <c r="CC41" s="310">
        <f>IF($T41=TRUE,0,IF(F$2&lt;DATE(2019,10,1),IF($T$1=FALSE,F41*HOME!$F$18,F41*HOME!$F$18/(1+HOME!$H$18)),IF($AO41=TRUE,IF($T$1=FALSE,F41*HOME!$F$21,F41*HOME!$F$21/(1+HOME!$H$21)),IF($T$1=FALSE,F41*HOME!$F$20,F41*HOME!$F$20/(1+HOME!$H$20)))))</f>
        <v>0</v>
      </c>
      <c r="CD41" s="310">
        <f>IF($T41=TRUE,0,IF(G$2&lt;DATE(2019,10,1),IF($T$1=FALSE,G41*HOME!$F$18,G41*HOME!$F$18/(1+HOME!$H$18)),IF($AO41=TRUE,IF($T$1=FALSE,G41*HOME!$F$21,G41*HOME!$F$21/(1+HOME!$H$21)),IF($T$1=FALSE,G41*HOME!$F$20,G41*HOME!$F$20/(1+HOME!$H$20)))))</f>
        <v>0</v>
      </c>
      <c r="CE41" s="310">
        <f>IF($T41=TRUE,0,IF(H$2&lt;DATE(2019,10,1),IF($T$1=FALSE,H41*HOME!$F$18,H41*HOME!$F$18/(1+HOME!$H$18)),IF($AO41=TRUE,IF($T$1=FALSE,H41*HOME!$F$21,H41*HOME!$F$21/(1+HOME!$H$21)),IF($T$1=FALSE,H41*HOME!$F$20,H41*HOME!$F$20/(1+HOME!$H$20)))))</f>
        <v>0</v>
      </c>
      <c r="CF41" s="310">
        <f>IF($T41=TRUE,0,IF(I$2&lt;DATE(2019,10,1),IF($T$1=FALSE,I41*HOME!$F$18,I41*HOME!$F$18/(1+HOME!$H$18)),IF($AO41=TRUE,IF($T$1=FALSE,I41*HOME!$F$21,I41*HOME!$F$21/(1+HOME!$H$21)),IF($T$1=FALSE,I41*HOME!$F$20,I41*HOME!$F$20/(1+HOME!$H$20)))))</f>
        <v>0</v>
      </c>
      <c r="CG41" s="310">
        <f>IF($T41=TRUE,0,IF(J$2&lt;DATE(2019,10,1),IF($T$1=FALSE,J41*HOME!$F$18,J41*HOME!$F$18/(1+HOME!$H$18)),IF($AO41=TRUE,IF($T$1=FALSE,J41*HOME!$F$21,J41*HOME!$F$21/(1+HOME!$H$21)),IF($T$1=FALSE,J41*HOME!$F$20,J41*HOME!$F$20/(1+HOME!$H$20)))))</f>
        <v>0</v>
      </c>
      <c r="CH41" s="310">
        <f>IF($T41=TRUE,0,IF(K$2&lt;DATE(2019,10,1),IF($T$1=FALSE,K41*HOME!$F$18,K41*HOME!$F$18/(1+HOME!$H$18)),IF($AO41=TRUE,IF($T$1=FALSE,K41*HOME!$F$21,K41*HOME!$F$21/(1+HOME!$H$21)),IF($T$1=FALSE,K41*HOME!$F$20,K41*HOME!$F$20/(1+HOME!$H$20)))))</f>
        <v>0</v>
      </c>
      <c r="CI41" s="310">
        <f>IF($T41=TRUE,0,IF(L$2&lt;DATE(2019,10,1),IF($T$1=FALSE,L41*HOME!$F$18,L41*HOME!$F$18/(1+HOME!$H$18)),IF($AO41=TRUE,IF($T$1=FALSE,L41*HOME!$F$21,L41*HOME!$F$21/(1+HOME!$H$21)),IF($T$1=FALSE,L41*HOME!$F$20,L41*HOME!$F$20/(1+HOME!$H$20)))))</f>
        <v>0</v>
      </c>
      <c r="CJ41" s="310">
        <f>IF($T41=TRUE,0,IF(M$2&lt;DATE(2019,10,1),IF($T$1=FALSE,M41*HOME!$F$18,M41*HOME!$F$18/(1+HOME!$H$18)),IF($AO41=TRUE,IF($T$1=FALSE,M41*HOME!$F$21,M41*HOME!$F$21/(1+HOME!$H$21)),IF($T$1=FALSE,M41*HOME!$F$20,M41*HOME!$F$20/(1+HOME!$H$20)))))</f>
        <v>0</v>
      </c>
      <c r="CK41" s="310">
        <f>IF($T41=TRUE,0,IF(N$2&lt;DATE(2019,10,1),IF($T$1=FALSE,N41*HOME!$F$18,N41*HOME!$F$18/(1+HOME!$H$18)),IF($AO41=TRUE,IF($T$1=FALSE,N41*HOME!$F$21,N41*HOME!$F$21/(1+HOME!$H$21)),IF($T$1=FALSE,N41*HOME!$F$20,N41*HOME!$F$20/(1+HOME!$H$20)))))</f>
        <v>0</v>
      </c>
      <c r="CL41" s="310">
        <f>IF($T41=TRUE,0,IF(O$2&lt;DATE(2019,10,1),IF($T$1=FALSE,O41*HOME!$F$18,O41*HOME!$F$18/(1+HOME!$H$18)),IF($AO41=TRUE,IF($T$1=FALSE,O41*HOME!$F$21,O41*HOME!$F$21/(1+HOME!$H$21)),IF($T$1=FALSE,O41*HOME!$F$20,O41*HOME!$F$20/(1+HOME!$H$20)))))</f>
        <v>0</v>
      </c>
      <c r="CM41" s="310">
        <f>IF($T41=TRUE,0,IF(P$2&lt;DATE(2019,10,1),IF($T$1=FALSE,P41*HOME!$F$18,P41*HOME!$F$18/(1+HOME!$H$18)),IF($AO41=TRUE,IF($T$1=FALSE,P41*HOME!$F$21,P41*HOME!$F$21/(1+HOME!$H$21)),IF($T$1=FALSE,P41*HOME!$F$20,P41*HOME!$F$20/(1+HOME!$H$20)))))</f>
        <v>0</v>
      </c>
      <c r="CN41" s="310">
        <f t="shared" si="39"/>
        <v>0</v>
      </c>
    </row>
    <row r="42" spans="1:92" ht="18" customHeight="1">
      <c r="A42" s="335"/>
      <c r="B42" s="336">
        <v>37</v>
      </c>
      <c r="C42" s="1810"/>
      <c r="D42" s="434"/>
      <c r="E42" s="131"/>
      <c r="F42" s="131"/>
      <c r="G42" s="131"/>
      <c r="H42" s="131"/>
      <c r="I42" s="131"/>
      <c r="J42" s="131"/>
      <c r="K42" s="131"/>
      <c r="L42" s="131"/>
      <c r="M42" s="131"/>
      <c r="N42" s="131"/>
      <c r="O42" s="131"/>
      <c r="P42" s="131"/>
      <c r="Q42" s="90">
        <f t="shared" si="40"/>
        <v>0</v>
      </c>
      <c r="R42" s="1107" t="str">
        <f t="shared" si="28"/>
        <v/>
      </c>
      <c r="S42" s="344">
        <f>予実管理!Q42</f>
        <v>0</v>
      </c>
      <c r="T42" s="435" t="b">
        <v>0</v>
      </c>
      <c r="U42" s="79">
        <f>IF(D$2&lt;DATE(2019,10,1),IF($T$1=FALSE,IF($T42=FALSE,D42*HOME!$H$18,0),IF($T42=FALSE,D42*HOME!$H$18/(1+HOME!$H$18),0)),IF($T$1=FALSE,IF($T42=FALSE,D42*HOME!$H$20,0),IF($T42=FALSE,D42*HOME!$H$20/(1+HOME!$H$20),0)))</f>
        <v>0</v>
      </c>
      <c r="V42" s="79">
        <f>IF(E$2&lt;DATE(2019,10,1),IF($T$1=FALSE,IF($T42=FALSE,E42*HOME!$H$18,0),IF($T42=FALSE,E42*HOME!$H$18/(1+HOME!$H$18),0)),IF($T$1=FALSE,IF($T42=FALSE,E42*HOME!$H$20,0),IF($T42=FALSE,E42*HOME!$H$20/(1+HOME!$H$20),0)))</f>
        <v>0</v>
      </c>
      <c r="W42" s="79">
        <f>IF(F$2&lt;DATE(2019,10,1),IF($T$1=FALSE,IF($T42=FALSE,F42*HOME!$H$18,0),IF($T42=FALSE,F42*HOME!$H$18/(1+HOME!$H$18),0)),IF($T$1=FALSE,IF($T42=FALSE,F42*HOME!$H$20,0),IF($T42=FALSE,F42*HOME!$H$20/(1+HOME!$H$20),0)))</f>
        <v>0</v>
      </c>
      <c r="X42" s="79">
        <f>IF(G$2&lt;DATE(2019,10,1),IF($T$1=FALSE,IF($T42=FALSE,G42*HOME!$H$18,0),IF($T42=FALSE,G42*HOME!$H$18/(1+HOME!$H$18),0)),IF($T$1=FALSE,IF($T42=FALSE,G42*HOME!$H$20,0),IF($T42=FALSE,G42*HOME!$H$20/(1+HOME!$H$20),0)))</f>
        <v>0</v>
      </c>
      <c r="Y42" s="79">
        <f>IF(H$2&lt;DATE(2019,10,1),IF($T$1=FALSE,IF($T42=FALSE,H42*HOME!$H$18,0),IF($T42=FALSE,H42*HOME!$H$18/(1+HOME!$H$18),0)),IF($T$1=FALSE,IF($T42=FALSE,H42*HOME!$H$20,0),IF($T42=FALSE,H42*HOME!$H$20/(1+HOME!$H$20),0)))</f>
        <v>0</v>
      </c>
      <c r="Z42" s="79">
        <f>IF(I$2&lt;DATE(2019,10,1),IF($T$1=FALSE,IF($T42=FALSE,I42*HOME!$H$18,0),IF($T42=FALSE,I42*HOME!$H$18/(1+HOME!$H$18),0)),IF($T$1=FALSE,IF($T42=FALSE,I42*HOME!$H$20,0),IF($T42=FALSE,I42*HOME!$H$20/(1+HOME!$H$20),0)))</f>
        <v>0</v>
      </c>
      <c r="AA42" s="79">
        <f>IF(J$2&lt;DATE(2019,10,1),IF($T$1=FALSE,IF($T42=FALSE,J42*HOME!$H$18,0),IF($T42=FALSE,J42*HOME!$H$18/(1+HOME!$H$18),0)),IF($T$1=FALSE,IF($T42=FALSE,J42*HOME!$H$20,0),IF($T42=FALSE,J42*HOME!$H$20/(1+HOME!$H$20),0)))</f>
        <v>0</v>
      </c>
      <c r="AB42" s="79">
        <f>IF(K$2&lt;DATE(2019,10,1),IF($T$1=FALSE,IF($T42=FALSE,K42*HOME!$H$18,0),IF($T42=FALSE,K42*HOME!$H$18/(1+HOME!$H$18),0)),IF($T$1=FALSE,IF($T42=FALSE,K42*HOME!$H$20,0),IF($T42=FALSE,K42*HOME!$H$20/(1+HOME!$H$20),0)))</f>
        <v>0</v>
      </c>
      <c r="AC42" s="79">
        <f>IF(L$2&lt;DATE(2019,10,1),IF($T$1=FALSE,IF($T42=FALSE,L42*HOME!$H$18,0),IF($T42=FALSE,L42*HOME!$H$18/(1+HOME!$H$18),0)),IF($T$1=FALSE,IF($T42=FALSE,L42*HOME!$H$20,0),IF($T42=FALSE,L42*HOME!$H$20/(1+HOME!$H$20),0)))</f>
        <v>0</v>
      </c>
      <c r="AD42" s="79">
        <f>IF(M$2&lt;DATE(2019,10,1),IF($T$1=FALSE,IF($T42=FALSE,M42*HOME!$H$18,0),IF($T42=FALSE,M42*HOME!$H$18/(1+HOME!$H$18),0)),IF($T$1=FALSE,IF($T42=FALSE,M42*HOME!$H$20,0),IF($T42=FALSE,M42*HOME!$H$20/(1+HOME!$H$20),0)))</f>
        <v>0</v>
      </c>
      <c r="AE42" s="79">
        <f>IF(N$2&lt;DATE(2019,10,1),IF($T$1=FALSE,IF($T42=FALSE,N42*HOME!$H$18,0),IF($T42=FALSE,N42*HOME!$H$18/(1+HOME!$H$18),0)),IF($T$1=FALSE,IF($T42=FALSE,N42*HOME!$H$20,0),IF($T42=FALSE,N42*HOME!$H$20/(1+HOME!$H$20),0)))</f>
        <v>0</v>
      </c>
      <c r="AF42" s="79">
        <f>IF(O$2&lt;DATE(2019,10,1),IF($T$1=FALSE,IF($T42=FALSE,O42*HOME!$H$18,0),IF($T42=FALSE,O42*HOME!$H$18/(1+HOME!$H$18),0)),IF($T$1=FALSE,IF($T42=FALSE,O42*HOME!$H$20,0),IF($T42=FALSE,O42*HOME!$H$20/(1+HOME!$H$20),0)))</f>
        <v>0</v>
      </c>
      <c r="AG42" s="79">
        <f>IF(P$2&lt;DATE(2019,10,1),IF($T$1=FALSE,IF($T42=FALSE,P42*HOME!$H$18,0),IF($T42=FALSE,P42*HOME!$H$18/(1+HOME!$H$18),0)),IF($T$1=FALSE,IF($T42=FALSE,P42*HOME!$H$20,0),IF($T42=FALSE,P42*HOME!$H$20/(1+HOME!$H$20),0)))</f>
        <v>0</v>
      </c>
      <c r="AH42" s="79">
        <f t="shared" si="37"/>
        <v>0</v>
      </c>
      <c r="AI42" s="79">
        <f t="shared" si="38"/>
        <v>0</v>
      </c>
      <c r="AJ42" s="86"/>
      <c r="AK42" s="79"/>
      <c r="AL42" s="79"/>
      <c r="AM42" s="79"/>
      <c r="AN42" s="79"/>
      <c r="AO42" s="79"/>
      <c r="AP42" s="79"/>
      <c r="AQ42" s="445" t="s">
        <v>190</v>
      </c>
      <c r="AR42" s="446"/>
      <c r="AS42" s="372" t="s">
        <v>191</v>
      </c>
      <c r="AY42" s="418"/>
      <c r="AZ42" s="418"/>
      <c r="BA42" s="418"/>
      <c r="BB42" s="418"/>
      <c r="BC42" s="418"/>
      <c r="BD42" s="418"/>
      <c r="BE42" s="418"/>
      <c r="BF42" s="418"/>
      <c r="BG42" s="418"/>
      <c r="BH42" s="418"/>
      <c r="BI42" s="418"/>
      <c r="BJ42" s="418"/>
      <c r="BK42" s="418"/>
      <c r="BL42" s="418"/>
      <c r="CA42" s="310">
        <f>IF($T42=TRUE,0,IF(D$2&lt;DATE(2019,10,1),IF($T$1=FALSE,D42*HOME!$F$18,D42*HOME!$F$18/(1+HOME!$H$18)),IF($AO42=TRUE,IF($T$1=FALSE,D42*HOME!$F$21,D42*HOME!$F$21/(1+HOME!$H$21)),IF($T$1=FALSE,D42*HOME!$F$20,D42*HOME!$F$20/(1+HOME!$H$20)))))</f>
        <v>0</v>
      </c>
      <c r="CB42" s="310">
        <f>IF($T42=TRUE,0,IF(E$2&lt;DATE(2019,10,1),IF($T$1=FALSE,E42*HOME!$F$18,E42*HOME!$F$18/(1+HOME!$H$18)),IF($AO42=TRUE,IF($T$1=FALSE,E42*HOME!$F$21,E42*HOME!$F$21/(1+HOME!$H$21)),IF($T$1=FALSE,E42*HOME!$F$20,E42*HOME!$F$20/(1+HOME!$H$20)))))</f>
        <v>0</v>
      </c>
      <c r="CC42" s="310">
        <f>IF($T42=TRUE,0,IF(F$2&lt;DATE(2019,10,1),IF($T$1=FALSE,F42*HOME!$F$18,F42*HOME!$F$18/(1+HOME!$H$18)),IF($AO42=TRUE,IF($T$1=FALSE,F42*HOME!$F$21,F42*HOME!$F$21/(1+HOME!$H$21)),IF($T$1=FALSE,F42*HOME!$F$20,F42*HOME!$F$20/(1+HOME!$H$20)))))</f>
        <v>0</v>
      </c>
      <c r="CD42" s="310">
        <f>IF($T42=TRUE,0,IF(G$2&lt;DATE(2019,10,1),IF($T$1=FALSE,G42*HOME!$F$18,G42*HOME!$F$18/(1+HOME!$H$18)),IF($AO42=TRUE,IF($T$1=FALSE,G42*HOME!$F$21,G42*HOME!$F$21/(1+HOME!$H$21)),IF($T$1=FALSE,G42*HOME!$F$20,G42*HOME!$F$20/(1+HOME!$H$20)))))</f>
        <v>0</v>
      </c>
      <c r="CE42" s="310">
        <f>IF($T42=TRUE,0,IF(H$2&lt;DATE(2019,10,1),IF($T$1=FALSE,H42*HOME!$F$18,H42*HOME!$F$18/(1+HOME!$H$18)),IF($AO42=TRUE,IF($T$1=FALSE,H42*HOME!$F$21,H42*HOME!$F$21/(1+HOME!$H$21)),IF($T$1=FALSE,H42*HOME!$F$20,H42*HOME!$F$20/(1+HOME!$H$20)))))</f>
        <v>0</v>
      </c>
      <c r="CF42" s="310">
        <f>IF($T42=TRUE,0,IF(I$2&lt;DATE(2019,10,1),IF($T$1=FALSE,I42*HOME!$F$18,I42*HOME!$F$18/(1+HOME!$H$18)),IF($AO42=TRUE,IF($T$1=FALSE,I42*HOME!$F$21,I42*HOME!$F$21/(1+HOME!$H$21)),IF($T$1=FALSE,I42*HOME!$F$20,I42*HOME!$F$20/(1+HOME!$H$20)))))</f>
        <v>0</v>
      </c>
      <c r="CG42" s="310">
        <f>IF($T42=TRUE,0,IF(J$2&lt;DATE(2019,10,1),IF($T$1=FALSE,J42*HOME!$F$18,J42*HOME!$F$18/(1+HOME!$H$18)),IF($AO42=TRUE,IF($T$1=FALSE,J42*HOME!$F$21,J42*HOME!$F$21/(1+HOME!$H$21)),IF($T$1=FALSE,J42*HOME!$F$20,J42*HOME!$F$20/(1+HOME!$H$20)))))</f>
        <v>0</v>
      </c>
      <c r="CH42" s="310">
        <f>IF($T42=TRUE,0,IF(K$2&lt;DATE(2019,10,1),IF($T$1=FALSE,K42*HOME!$F$18,K42*HOME!$F$18/(1+HOME!$H$18)),IF($AO42=TRUE,IF($T$1=FALSE,K42*HOME!$F$21,K42*HOME!$F$21/(1+HOME!$H$21)),IF($T$1=FALSE,K42*HOME!$F$20,K42*HOME!$F$20/(1+HOME!$H$20)))))</f>
        <v>0</v>
      </c>
      <c r="CI42" s="310">
        <f>IF($T42=TRUE,0,IF(L$2&lt;DATE(2019,10,1),IF($T$1=FALSE,L42*HOME!$F$18,L42*HOME!$F$18/(1+HOME!$H$18)),IF($AO42=TRUE,IF($T$1=FALSE,L42*HOME!$F$21,L42*HOME!$F$21/(1+HOME!$H$21)),IF($T$1=FALSE,L42*HOME!$F$20,L42*HOME!$F$20/(1+HOME!$H$20)))))</f>
        <v>0</v>
      </c>
      <c r="CJ42" s="310">
        <f>IF($T42=TRUE,0,IF(M$2&lt;DATE(2019,10,1),IF($T$1=FALSE,M42*HOME!$F$18,M42*HOME!$F$18/(1+HOME!$H$18)),IF($AO42=TRUE,IF($T$1=FALSE,M42*HOME!$F$21,M42*HOME!$F$21/(1+HOME!$H$21)),IF($T$1=FALSE,M42*HOME!$F$20,M42*HOME!$F$20/(1+HOME!$H$20)))))</f>
        <v>0</v>
      </c>
      <c r="CK42" s="310">
        <f>IF($T42=TRUE,0,IF(N$2&lt;DATE(2019,10,1),IF($T$1=FALSE,N42*HOME!$F$18,N42*HOME!$F$18/(1+HOME!$H$18)),IF($AO42=TRUE,IF($T$1=FALSE,N42*HOME!$F$21,N42*HOME!$F$21/(1+HOME!$H$21)),IF($T$1=FALSE,N42*HOME!$F$20,N42*HOME!$F$20/(1+HOME!$H$20)))))</f>
        <v>0</v>
      </c>
      <c r="CL42" s="310">
        <f>IF($T42=TRUE,0,IF(O$2&lt;DATE(2019,10,1),IF($T$1=FALSE,O42*HOME!$F$18,O42*HOME!$F$18/(1+HOME!$H$18)),IF($AO42=TRUE,IF($T$1=FALSE,O42*HOME!$F$21,O42*HOME!$F$21/(1+HOME!$H$21)),IF($T$1=FALSE,O42*HOME!$F$20,O42*HOME!$F$20/(1+HOME!$H$20)))))</f>
        <v>0</v>
      </c>
      <c r="CM42" s="310">
        <f>IF($T42=TRUE,0,IF(P$2&lt;DATE(2019,10,1),IF($T$1=FALSE,P42*HOME!$F$18,P42*HOME!$F$18/(1+HOME!$H$18)),IF($AO42=TRUE,IF($T$1=FALSE,P42*HOME!$F$21,P42*HOME!$F$21/(1+HOME!$H$21)),IF($T$1=FALSE,P42*HOME!$F$20,P42*HOME!$F$20/(1+HOME!$H$20)))))</f>
        <v>0</v>
      </c>
      <c r="CN42" s="310">
        <f t="shared" si="39"/>
        <v>0</v>
      </c>
    </row>
    <row r="43" spans="1:92" ht="18" customHeight="1">
      <c r="A43" s="335"/>
      <c r="B43" s="336">
        <v>38</v>
      </c>
      <c r="C43" s="1810"/>
      <c r="D43" s="434"/>
      <c r="E43" s="131"/>
      <c r="F43" s="131"/>
      <c r="G43" s="131"/>
      <c r="H43" s="131"/>
      <c r="I43" s="131"/>
      <c r="J43" s="131"/>
      <c r="K43" s="131"/>
      <c r="L43" s="131"/>
      <c r="M43" s="131"/>
      <c r="N43" s="131"/>
      <c r="O43" s="131"/>
      <c r="P43" s="131"/>
      <c r="Q43" s="90">
        <f t="shared" si="40"/>
        <v>0</v>
      </c>
      <c r="R43" s="1107" t="str">
        <f t="shared" si="28"/>
        <v/>
      </c>
      <c r="S43" s="344">
        <f>予実管理!Q43</f>
        <v>0</v>
      </c>
      <c r="T43" s="435" t="b">
        <v>0</v>
      </c>
      <c r="U43" s="79">
        <f>IF(D$2&lt;DATE(2019,10,1),IF($T$1=FALSE,IF($T43=FALSE,D43*HOME!$H$18,0),IF($T43=FALSE,D43*HOME!$H$18/(1+HOME!$H$18),0)),IF($T$1=FALSE,IF($T43=FALSE,D43*HOME!$H$20,0),IF($T43=FALSE,D43*HOME!$H$20/(1+HOME!$H$20),0)))</f>
        <v>0</v>
      </c>
      <c r="V43" s="79">
        <f>IF(E$2&lt;DATE(2019,10,1),IF($T$1=FALSE,IF($T43=FALSE,E43*HOME!$H$18,0),IF($T43=FALSE,E43*HOME!$H$18/(1+HOME!$H$18),0)),IF($T$1=FALSE,IF($T43=FALSE,E43*HOME!$H$20,0),IF($T43=FALSE,E43*HOME!$H$20/(1+HOME!$H$20),0)))</f>
        <v>0</v>
      </c>
      <c r="W43" s="79">
        <f>IF(F$2&lt;DATE(2019,10,1),IF($T$1=FALSE,IF($T43=FALSE,F43*HOME!$H$18,0),IF($T43=FALSE,F43*HOME!$H$18/(1+HOME!$H$18),0)),IF($T$1=FALSE,IF($T43=FALSE,F43*HOME!$H$20,0),IF($T43=FALSE,F43*HOME!$H$20/(1+HOME!$H$20),0)))</f>
        <v>0</v>
      </c>
      <c r="X43" s="79">
        <f>IF(G$2&lt;DATE(2019,10,1),IF($T$1=FALSE,IF($T43=FALSE,G43*HOME!$H$18,0),IF($T43=FALSE,G43*HOME!$H$18/(1+HOME!$H$18),0)),IF($T$1=FALSE,IF($T43=FALSE,G43*HOME!$H$20,0),IF($T43=FALSE,G43*HOME!$H$20/(1+HOME!$H$20),0)))</f>
        <v>0</v>
      </c>
      <c r="Y43" s="79">
        <f>IF(H$2&lt;DATE(2019,10,1),IF($T$1=FALSE,IF($T43=FALSE,H43*HOME!$H$18,0),IF($T43=FALSE,H43*HOME!$H$18/(1+HOME!$H$18),0)),IF($T$1=FALSE,IF($T43=FALSE,H43*HOME!$H$20,0),IF($T43=FALSE,H43*HOME!$H$20/(1+HOME!$H$20),0)))</f>
        <v>0</v>
      </c>
      <c r="Z43" s="79">
        <f>IF(I$2&lt;DATE(2019,10,1),IF($T$1=FALSE,IF($T43=FALSE,I43*HOME!$H$18,0),IF($T43=FALSE,I43*HOME!$H$18/(1+HOME!$H$18),0)),IF($T$1=FALSE,IF($T43=FALSE,I43*HOME!$H$20,0),IF($T43=FALSE,I43*HOME!$H$20/(1+HOME!$H$20),0)))</f>
        <v>0</v>
      </c>
      <c r="AA43" s="79">
        <f>IF(J$2&lt;DATE(2019,10,1),IF($T$1=FALSE,IF($T43=FALSE,J43*HOME!$H$18,0),IF($T43=FALSE,J43*HOME!$H$18/(1+HOME!$H$18),0)),IF($T$1=FALSE,IF($T43=FALSE,J43*HOME!$H$20,0),IF($T43=FALSE,J43*HOME!$H$20/(1+HOME!$H$20),0)))</f>
        <v>0</v>
      </c>
      <c r="AB43" s="79">
        <f>IF(K$2&lt;DATE(2019,10,1),IF($T$1=FALSE,IF($T43=FALSE,K43*HOME!$H$18,0),IF($T43=FALSE,K43*HOME!$H$18/(1+HOME!$H$18),0)),IF($T$1=FALSE,IF($T43=FALSE,K43*HOME!$H$20,0),IF($T43=FALSE,K43*HOME!$H$20/(1+HOME!$H$20),0)))</f>
        <v>0</v>
      </c>
      <c r="AC43" s="79">
        <f>IF(L$2&lt;DATE(2019,10,1),IF($T$1=FALSE,IF($T43=FALSE,L43*HOME!$H$18,0),IF($T43=FALSE,L43*HOME!$H$18/(1+HOME!$H$18),0)),IF($T$1=FALSE,IF($T43=FALSE,L43*HOME!$H$20,0),IF($T43=FALSE,L43*HOME!$H$20/(1+HOME!$H$20),0)))</f>
        <v>0</v>
      </c>
      <c r="AD43" s="79">
        <f>IF(M$2&lt;DATE(2019,10,1),IF($T$1=FALSE,IF($T43=FALSE,M43*HOME!$H$18,0),IF($T43=FALSE,M43*HOME!$H$18/(1+HOME!$H$18),0)),IF($T$1=FALSE,IF($T43=FALSE,M43*HOME!$H$20,0),IF($T43=FALSE,M43*HOME!$H$20/(1+HOME!$H$20),0)))</f>
        <v>0</v>
      </c>
      <c r="AE43" s="79">
        <f>IF(N$2&lt;DATE(2019,10,1),IF($T$1=FALSE,IF($T43=FALSE,N43*HOME!$H$18,0),IF($T43=FALSE,N43*HOME!$H$18/(1+HOME!$H$18),0)),IF($T$1=FALSE,IF($T43=FALSE,N43*HOME!$H$20,0),IF($T43=FALSE,N43*HOME!$H$20/(1+HOME!$H$20),0)))</f>
        <v>0</v>
      </c>
      <c r="AF43" s="79">
        <f>IF(O$2&lt;DATE(2019,10,1),IF($T$1=FALSE,IF($T43=FALSE,O43*HOME!$H$18,0),IF($T43=FALSE,O43*HOME!$H$18/(1+HOME!$H$18),0)),IF($T$1=FALSE,IF($T43=FALSE,O43*HOME!$H$20,0),IF($T43=FALSE,O43*HOME!$H$20/(1+HOME!$H$20),0)))</f>
        <v>0</v>
      </c>
      <c r="AG43" s="79">
        <f>IF(P$2&lt;DATE(2019,10,1),IF($T$1=FALSE,IF($T43=FALSE,P43*HOME!$H$18,0),IF($T43=FALSE,P43*HOME!$H$18/(1+HOME!$H$18),0)),IF($T$1=FALSE,IF($T43=FALSE,P43*HOME!$H$20,0),IF($T43=FALSE,P43*HOME!$H$20/(1+HOME!$H$20),0)))</f>
        <v>0</v>
      </c>
      <c r="AH43" s="79">
        <f t="shared" si="37"/>
        <v>0</v>
      </c>
      <c r="AI43" s="79">
        <f t="shared" si="38"/>
        <v>0</v>
      </c>
      <c r="AJ43" s="86"/>
      <c r="AK43" s="79"/>
      <c r="AL43" s="79"/>
      <c r="AM43" s="79"/>
      <c r="AN43" s="79"/>
      <c r="AO43" s="79"/>
      <c r="AP43" s="79"/>
      <c r="AQ43" s="447" t="s">
        <v>192</v>
      </c>
      <c r="AR43" s="448">
        <v>0.13</v>
      </c>
      <c r="AS43" s="372" t="s">
        <v>191</v>
      </c>
      <c r="AT43" s="449"/>
      <c r="AU43" s="449"/>
      <c r="AV43" s="449"/>
      <c r="AW43" s="449"/>
      <c r="AX43" s="449"/>
      <c r="CA43" s="310">
        <f>IF($T43=TRUE,0,IF(D$2&lt;DATE(2019,10,1),IF($T$1=FALSE,D43*HOME!$F$18,D43*HOME!$F$18/(1+HOME!$H$18)),IF($AO43=TRUE,IF($T$1=FALSE,D43*HOME!$F$21,D43*HOME!$F$21/(1+HOME!$H$21)),IF($T$1=FALSE,D43*HOME!$F$20,D43*HOME!$F$20/(1+HOME!$H$20)))))</f>
        <v>0</v>
      </c>
      <c r="CB43" s="310">
        <f>IF($T43=TRUE,0,IF(E$2&lt;DATE(2019,10,1),IF($T$1=FALSE,E43*HOME!$F$18,E43*HOME!$F$18/(1+HOME!$H$18)),IF($AO43=TRUE,IF($T$1=FALSE,E43*HOME!$F$21,E43*HOME!$F$21/(1+HOME!$H$21)),IF($T$1=FALSE,E43*HOME!$F$20,E43*HOME!$F$20/(1+HOME!$H$20)))))</f>
        <v>0</v>
      </c>
      <c r="CC43" s="310">
        <f>IF($T43=TRUE,0,IF(F$2&lt;DATE(2019,10,1),IF($T$1=FALSE,F43*HOME!$F$18,F43*HOME!$F$18/(1+HOME!$H$18)),IF($AO43=TRUE,IF($T$1=FALSE,F43*HOME!$F$21,F43*HOME!$F$21/(1+HOME!$H$21)),IF($T$1=FALSE,F43*HOME!$F$20,F43*HOME!$F$20/(1+HOME!$H$20)))))</f>
        <v>0</v>
      </c>
      <c r="CD43" s="310">
        <f>IF($T43=TRUE,0,IF(G$2&lt;DATE(2019,10,1),IF($T$1=FALSE,G43*HOME!$F$18,G43*HOME!$F$18/(1+HOME!$H$18)),IF($AO43=TRUE,IF($T$1=FALSE,G43*HOME!$F$21,G43*HOME!$F$21/(1+HOME!$H$21)),IF($T$1=FALSE,G43*HOME!$F$20,G43*HOME!$F$20/(1+HOME!$H$20)))))</f>
        <v>0</v>
      </c>
      <c r="CE43" s="310">
        <f>IF($T43=TRUE,0,IF(H$2&lt;DATE(2019,10,1),IF($T$1=FALSE,H43*HOME!$F$18,H43*HOME!$F$18/(1+HOME!$H$18)),IF($AO43=TRUE,IF($T$1=FALSE,H43*HOME!$F$21,H43*HOME!$F$21/(1+HOME!$H$21)),IF($T$1=FALSE,H43*HOME!$F$20,H43*HOME!$F$20/(1+HOME!$H$20)))))</f>
        <v>0</v>
      </c>
      <c r="CF43" s="310">
        <f>IF($T43=TRUE,0,IF(I$2&lt;DATE(2019,10,1),IF($T$1=FALSE,I43*HOME!$F$18,I43*HOME!$F$18/(1+HOME!$H$18)),IF($AO43=TRUE,IF($T$1=FALSE,I43*HOME!$F$21,I43*HOME!$F$21/(1+HOME!$H$21)),IF($T$1=FALSE,I43*HOME!$F$20,I43*HOME!$F$20/(1+HOME!$H$20)))))</f>
        <v>0</v>
      </c>
      <c r="CG43" s="310">
        <f>IF($T43=TRUE,0,IF(J$2&lt;DATE(2019,10,1),IF($T$1=FALSE,J43*HOME!$F$18,J43*HOME!$F$18/(1+HOME!$H$18)),IF($AO43=TRUE,IF($T$1=FALSE,J43*HOME!$F$21,J43*HOME!$F$21/(1+HOME!$H$21)),IF($T$1=FALSE,J43*HOME!$F$20,J43*HOME!$F$20/(1+HOME!$H$20)))))</f>
        <v>0</v>
      </c>
      <c r="CH43" s="310">
        <f>IF($T43=TRUE,0,IF(K$2&lt;DATE(2019,10,1),IF($T$1=FALSE,K43*HOME!$F$18,K43*HOME!$F$18/(1+HOME!$H$18)),IF($AO43=TRUE,IF($T$1=FALSE,K43*HOME!$F$21,K43*HOME!$F$21/(1+HOME!$H$21)),IF($T$1=FALSE,K43*HOME!$F$20,K43*HOME!$F$20/(1+HOME!$H$20)))))</f>
        <v>0</v>
      </c>
      <c r="CI43" s="310">
        <f>IF($T43=TRUE,0,IF(L$2&lt;DATE(2019,10,1),IF($T$1=FALSE,L43*HOME!$F$18,L43*HOME!$F$18/(1+HOME!$H$18)),IF($AO43=TRUE,IF($T$1=FALSE,L43*HOME!$F$21,L43*HOME!$F$21/(1+HOME!$H$21)),IF($T$1=FALSE,L43*HOME!$F$20,L43*HOME!$F$20/(1+HOME!$H$20)))))</f>
        <v>0</v>
      </c>
      <c r="CJ43" s="310">
        <f>IF($T43=TRUE,0,IF(M$2&lt;DATE(2019,10,1),IF($T$1=FALSE,M43*HOME!$F$18,M43*HOME!$F$18/(1+HOME!$H$18)),IF($AO43=TRUE,IF($T$1=FALSE,M43*HOME!$F$21,M43*HOME!$F$21/(1+HOME!$H$21)),IF($T$1=FALSE,M43*HOME!$F$20,M43*HOME!$F$20/(1+HOME!$H$20)))))</f>
        <v>0</v>
      </c>
      <c r="CK43" s="310">
        <f>IF($T43=TRUE,0,IF(N$2&lt;DATE(2019,10,1),IF($T$1=FALSE,N43*HOME!$F$18,N43*HOME!$F$18/(1+HOME!$H$18)),IF($AO43=TRUE,IF($T$1=FALSE,N43*HOME!$F$21,N43*HOME!$F$21/(1+HOME!$H$21)),IF($T$1=FALSE,N43*HOME!$F$20,N43*HOME!$F$20/(1+HOME!$H$20)))))</f>
        <v>0</v>
      </c>
      <c r="CL43" s="310">
        <f>IF($T43=TRUE,0,IF(O$2&lt;DATE(2019,10,1),IF($T$1=FALSE,O43*HOME!$F$18,O43*HOME!$F$18/(1+HOME!$H$18)),IF($AO43=TRUE,IF($T$1=FALSE,O43*HOME!$F$21,O43*HOME!$F$21/(1+HOME!$H$21)),IF($T$1=FALSE,O43*HOME!$F$20,O43*HOME!$F$20/(1+HOME!$H$20)))))</f>
        <v>0</v>
      </c>
      <c r="CM43" s="310">
        <f>IF($T43=TRUE,0,IF(P$2&lt;DATE(2019,10,1),IF($T$1=FALSE,P43*HOME!$F$18,P43*HOME!$F$18/(1+HOME!$H$18)),IF($AO43=TRUE,IF($T$1=FALSE,P43*HOME!$F$21,P43*HOME!$F$21/(1+HOME!$H$21)),IF($T$1=FALSE,P43*HOME!$F$20,P43*HOME!$F$20/(1+HOME!$H$20)))))</f>
        <v>0</v>
      </c>
      <c r="CN43" s="310">
        <f t="shared" si="39"/>
        <v>0</v>
      </c>
    </row>
    <row r="44" spans="1:92" ht="18" customHeight="1">
      <c r="A44" s="335"/>
      <c r="B44" s="336">
        <v>39</v>
      </c>
      <c r="C44" s="1816"/>
      <c r="D44" s="451"/>
      <c r="E44" s="450"/>
      <c r="F44" s="450"/>
      <c r="G44" s="450"/>
      <c r="H44" s="450"/>
      <c r="I44" s="450"/>
      <c r="J44" s="450"/>
      <c r="K44" s="450"/>
      <c r="L44" s="450"/>
      <c r="M44" s="450"/>
      <c r="N44" s="450"/>
      <c r="O44" s="450"/>
      <c r="P44" s="450"/>
      <c r="Q44" s="452">
        <f t="shared" si="40"/>
        <v>0</v>
      </c>
      <c r="R44" s="1107" t="str">
        <f t="shared" si="28"/>
        <v/>
      </c>
      <c r="S44" s="344">
        <f>予実管理!Q44</f>
        <v>0</v>
      </c>
      <c r="T44" s="435" t="b">
        <v>0</v>
      </c>
      <c r="U44" s="79">
        <f>IF(D$2&lt;DATE(2019,10,1),IF($T$1=FALSE,IF($T44=FALSE,D44*HOME!$H$18,0),IF($T44=FALSE,D44*HOME!$H$18/(1+HOME!$H$18),0)),IF($T$1=FALSE,IF($T44=FALSE,D44*HOME!$H$20,0),IF($T44=FALSE,D44*HOME!$H$20/(1+HOME!$H$20),0)))</f>
        <v>0</v>
      </c>
      <c r="V44" s="79">
        <f>IF(E$2&lt;DATE(2019,10,1),IF($T$1=FALSE,IF($T44=FALSE,E44*HOME!$H$18,0),IF($T44=FALSE,E44*HOME!$H$18/(1+HOME!$H$18),0)),IF($T$1=FALSE,IF($T44=FALSE,E44*HOME!$H$20,0),IF($T44=FALSE,E44*HOME!$H$20/(1+HOME!$H$20),0)))</f>
        <v>0</v>
      </c>
      <c r="W44" s="79">
        <f>IF(F$2&lt;DATE(2019,10,1),IF($T$1=FALSE,IF($T44=FALSE,F44*HOME!$H$18,0),IF($T44=FALSE,F44*HOME!$H$18/(1+HOME!$H$18),0)),IF($T$1=FALSE,IF($T44=FALSE,F44*HOME!$H$20,0),IF($T44=FALSE,F44*HOME!$H$20/(1+HOME!$H$20),0)))</f>
        <v>0</v>
      </c>
      <c r="X44" s="79">
        <f>IF(G$2&lt;DATE(2019,10,1),IF($T$1=FALSE,IF($T44=FALSE,G44*HOME!$H$18,0),IF($T44=FALSE,G44*HOME!$H$18/(1+HOME!$H$18),0)),IF($T$1=FALSE,IF($T44=FALSE,G44*HOME!$H$20,0),IF($T44=FALSE,G44*HOME!$H$20/(1+HOME!$H$20),0)))</f>
        <v>0</v>
      </c>
      <c r="Y44" s="79">
        <f>IF(H$2&lt;DATE(2019,10,1),IF($T$1=FALSE,IF($T44=FALSE,H44*HOME!$H$18,0),IF($T44=FALSE,H44*HOME!$H$18/(1+HOME!$H$18),0)),IF($T$1=FALSE,IF($T44=FALSE,H44*HOME!$H$20,0),IF($T44=FALSE,H44*HOME!$H$20/(1+HOME!$H$20),0)))</f>
        <v>0</v>
      </c>
      <c r="Z44" s="79">
        <f>IF(I$2&lt;DATE(2019,10,1),IF($T$1=FALSE,IF($T44=FALSE,I44*HOME!$H$18,0),IF($T44=FALSE,I44*HOME!$H$18/(1+HOME!$H$18),0)),IF($T$1=FALSE,IF($T44=FALSE,I44*HOME!$H$20,0),IF($T44=FALSE,I44*HOME!$H$20/(1+HOME!$H$20),0)))</f>
        <v>0</v>
      </c>
      <c r="AA44" s="79">
        <f>IF(J$2&lt;DATE(2019,10,1),IF($T$1=FALSE,IF($T44=FALSE,J44*HOME!$H$18,0),IF($T44=FALSE,J44*HOME!$H$18/(1+HOME!$H$18),0)),IF($T$1=FALSE,IF($T44=FALSE,J44*HOME!$H$20,0),IF($T44=FALSE,J44*HOME!$H$20/(1+HOME!$H$20),0)))</f>
        <v>0</v>
      </c>
      <c r="AB44" s="79">
        <f>IF(K$2&lt;DATE(2019,10,1),IF($T$1=FALSE,IF($T44=FALSE,K44*HOME!$H$18,0),IF($T44=FALSE,K44*HOME!$H$18/(1+HOME!$H$18),0)),IF($T$1=FALSE,IF($T44=FALSE,K44*HOME!$H$20,0),IF($T44=FALSE,K44*HOME!$H$20/(1+HOME!$H$20),0)))</f>
        <v>0</v>
      </c>
      <c r="AC44" s="79">
        <f>IF(L$2&lt;DATE(2019,10,1),IF($T$1=FALSE,IF($T44=FALSE,L44*HOME!$H$18,0),IF($T44=FALSE,L44*HOME!$H$18/(1+HOME!$H$18),0)),IF($T$1=FALSE,IF($T44=FALSE,L44*HOME!$H$20,0),IF($T44=FALSE,L44*HOME!$H$20/(1+HOME!$H$20),0)))</f>
        <v>0</v>
      </c>
      <c r="AD44" s="79">
        <f>IF(M$2&lt;DATE(2019,10,1),IF($T$1=FALSE,IF($T44=FALSE,M44*HOME!$H$18,0),IF($T44=FALSE,M44*HOME!$H$18/(1+HOME!$H$18),0)),IF($T$1=FALSE,IF($T44=FALSE,M44*HOME!$H$20,0),IF($T44=FALSE,M44*HOME!$H$20/(1+HOME!$H$20),0)))</f>
        <v>0</v>
      </c>
      <c r="AE44" s="79">
        <f>IF(N$2&lt;DATE(2019,10,1),IF($T$1=FALSE,IF($T44=FALSE,N44*HOME!$H$18,0),IF($T44=FALSE,N44*HOME!$H$18/(1+HOME!$H$18),0)),IF($T$1=FALSE,IF($T44=FALSE,N44*HOME!$H$20,0),IF($T44=FALSE,N44*HOME!$H$20/(1+HOME!$H$20),0)))</f>
        <v>0</v>
      </c>
      <c r="AF44" s="79">
        <f>IF(O$2&lt;DATE(2019,10,1),IF($T$1=FALSE,IF($T44=FALSE,O44*HOME!$H$18,0),IF($T44=FALSE,O44*HOME!$H$18/(1+HOME!$H$18),0)),IF($T$1=FALSE,IF($T44=FALSE,O44*HOME!$H$20,0),IF($T44=FALSE,O44*HOME!$H$20/(1+HOME!$H$20),0)))</f>
        <v>0</v>
      </c>
      <c r="AG44" s="79">
        <f>IF(P$2&lt;DATE(2019,10,1),IF($T$1=FALSE,IF($T44=FALSE,P44*HOME!$H$18,0),IF($T44=FALSE,P44*HOME!$H$18/(1+HOME!$H$18),0)),IF($T$1=FALSE,IF($T44=FALSE,P44*HOME!$H$20,0),IF($T44=FALSE,P44*HOME!$H$20/(1+HOME!$H$20),0)))</f>
        <v>0</v>
      </c>
      <c r="AH44" s="79">
        <f t="shared" si="37"/>
        <v>0</v>
      </c>
      <c r="AI44" s="79">
        <f t="shared" si="38"/>
        <v>0</v>
      </c>
      <c r="AJ44" s="86"/>
      <c r="AK44" s="79"/>
      <c r="AL44" s="79"/>
      <c r="AM44" s="79"/>
      <c r="AN44" s="79"/>
      <c r="AO44" s="79"/>
      <c r="AP44" s="79"/>
      <c r="AQ44" s="455" t="s">
        <v>32</v>
      </c>
      <c r="AR44" s="456">
        <f>(AR41-AR42)*AR43</f>
        <v>0</v>
      </c>
      <c r="AS44" s="457">
        <f>IFERROR(AR44/AR38,0)</f>
        <v>0</v>
      </c>
      <c r="AT44" s="449"/>
      <c r="AU44" s="449"/>
      <c r="AV44" s="449"/>
      <c r="AW44" s="449"/>
      <c r="AX44" s="449"/>
      <c r="AZ44" s="458">
        <f>SUM(D$35:D$43)*$AR43-$AR$42/12*$AR$43</f>
        <v>0</v>
      </c>
      <c r="BA44" s="458">
        <f t="shared" ref="BA44:BK44" si="41">SUM(E$35:E$43)*$AR43-$AR$42/12*$AR$43</f>
        <v>0</v>
      </c>
      <c r="BB44" s="458">
        <f t="shared" si="41"/>
        <v>0</v>
      </c>
      <c r="BC44" s="458">
        <f t="shared" si="41"/>
        <v>0</v>
      </c>
      <c r="BD44" s="458">
        <f t="shared" si="41"/>
        <v>0</v>
      </c>
      <c r="BE44" s="458">
        <f t="shared" si="41"/>
        <v>0</v>
      </c>
      <c r="BF44" s="458">
        <f t="shared" si="41"/>
        <v>0</v>
      </c>
      <c r="BG44" s="458">
        <f t="shared" si="41"/>
        <v>0</v>
      </c>
      <c r="BH44" s="458">
        <f t="shared" si="41"/>
        <v>0</v>
      </c>
      <c r="BI44" s="458">
        <f t="shared" si="41"/>
        <v>0</v>
      </c>
      <c r="BJ44" s="458">
        <f t="shared" si="41"/>
        <v>0</v>
      </c>
      <c r="BK44" s="458">
        <f t="shared" si="41"/>
        <v>0</v>
      </c>
      <c r="BL44" s="458"/>
      <c r="CA44" s="310">
        <f>IF($T44=TRUE,0,IF(D$2&lt;DATE(2019,10,1),IF($T$1=FALSE,D44*HOME!$F$18,D44*HOME!$F$18/(1+HOME!$H$18)),IF($AO44=TRUE,IF($T$1=FALSE,D44*HOME!$F$21,D44*HOME!$F$21/(1+HOME!$H$21)),IF($T$1=FALSE,D44*HOME!$F$20,D44*HOME!$F$20/(1+HOME!$H$20)))))</f>
        <v>0</v>
      </c>
      <c r="CB44" s="310">
        <f>IF($T44=TRUE,0,IF(E$2&lt;DATE(2019,10,1),IF($T$1=FALSE,E44*HOME!$F$18,E44*HOME!$F$18/(1+HOME!$H$18)),IF($AO44=TRUE,IF($T$1=FALSE,E44*HOME!$F$21,E44*HOME!$F$21/(1+HOME!$H$21)),IF($T$1=FALSE,E44*HOME!$F$20,E44*HOME!$F$20/(1+HOME!$H$20)))))</f>
        <v>0</v>
      </c>
      <c r="CC44" s="310">
        <f>IF($T44=TRUE,0,IF(F$2&lt;DATE(2019,10,1),IF($T$1=FALSE,F44*HOME!$F$18,F44*HOME!$F$18/(1+HOME!$H$18)),IF($AO44=TRUE,IF($T$1=FALSE,F44*HOME!$F$21,F44*HOME!$F$21/(1+HOME!$H$21)),IF($T$1=FALSE,F44*HOME!$F$20,F44*HOME!$F$20/(1+HOME!$H$20)))))</f>
        <v>0</v>
      </c>
      <c r="CD44" s="310">
        <f>IF($T44=TRUE,0,IF(G$2&lt;DATE(2019,10,1),IF($T$1=FALSE,G44*HOME!$F$18,G44*HOME!$F$18/(1+HOME!$H$18)),IF($AO44=TRUE,IF($T$1=FALSE,G44*HOME!$F$21,G44*HOME!$F$21/(1+HOME!$H$21)),IF($T$1=FALSE,G44*HOME!$F$20,G44*HOME!$F$20/(1+HOME!$H$20)))))</f>
        <v>0</v>
      </c>
      <c r="CE44" s="310">
        <f>IF($T44=TRUE,0,IF(H$2&lt;DATE(2019,10,1),IF($T$1=FALSE,H44*HOME!$F$18,H44*HOME!$F$18/(1+HOME!$H$18)),IF($AO44=TRUE,IF($T$1=FALSE,H44*HOME!$F$21,H44*HOME!$F$21/(1+HOME!$H$21)),IF($T$1=FALSE,H44*HOME!$F$20,H44*HOME!$F$20/(1+HOME!$H$20)))))</f>
        <v>0</v>
      </c>
      <c r="CF44" s="310">
        <f>IF($T44=TRUE,0,IF(I$2&lt;DATE(2019,10,1),IF($T$1=FALSE,I44*HOME!$F$18,I44*HOME!$F$18/(1+HOME!$H$18)),IF($AO44=TRUE,IF($T$1=FALSE,I44*HOME!$F$21,I44*HOME!$F$21/(1+HOME!$H$21)),IF($T$1=FALSE,I44*HOME!$F$20,I44*HOME!$F$20/(1+HOME!$H$20)))))</f>
        <v>0</v>
      </c>
      <c r="CG44" s="310">
        <f>IF($T44=TRUE,0,IF(J$2&lt;DATE(2019,10,1),IF($T$1=FALSE,J44*HOME!$F$18,J44*HOME!$F$18/(1+HOME!$H$18)),IF($AO44=TRUE,IF($T$1=FALSE,J44*HOME!$F$21,J44*HOME!$F$21/(1+HOME!$H$21)),IF($T$1=FALSE,J44*HOME!$F$20,J44*HOME!$F$20/(1+HOME!$H$20)))))</f>
        <v>0</v>
      </c>
      <c r="CH44" s="310">
        <f>IF($T44=TRUE,0,IF(K$2&lt;DATE(2019,10,1),IF($T$1=FALSE,K44*HOME!$F$18,K44*HOME!$F$18/(1+HOME!$H$18)),IF($AO44=TRUE,IF($T$1=FALSE,K44*HOME!$F$21,K44*HOME!$F$21/(1+HOME!$H$21)),IF($T$1=FALSE,K44*HOME!$F$20,K44*HOME!$F$20/(1+HOME!$H$20)))))</f>
        <v>0</v>
      </c>
      <c r="CI44" s="310">
        <f>IF($T44=TRUE,0,IF(L$2&lt;DATE(2019,10,1),IF($T$1=FALSE,L44*HOME!$F$18,L44*HOME!$F$18/(1+HOME!$H$18)),IF($AO44=TRUE,IF($T$1=FALSE,L44*HOME!$F$21,L44*HOME!$F$21/(1+HOME!$H$21)),IF($T$1=FALSE,L44*HOME!$F$20,L44*HOME!$F$20/(1+HOME!$H$20)))))</f>
        <v>0</v>
      </c>
      <c r="CJ44" s="310">
        <f>IF($T44=TRUE,0,IF(M$2&lt;DATE(2019,10,1),IF($T$1=FALSE,M44*HOME!$F$18,M44*HOME!$F$18/(1+HOME!$H$18)),IF($AO44=TRUE,IF($T$1=FALSE,M44*HOME!$F$21,M44*HOME!$F$21/(1+HOME!$H$21)),IF($T$1=FALSE,M44*HOME!$F$20,M44*HOME!$F$20/(1+HOME!$H$20)))))</f>
        <v>0</v>
      </c>
      <c r="CK44" s="310">
        <f>IF($T44=TRUE,0,IF(N$2&lt;DATE(2019,10,1),IF($T$1=FALSE,N44*HOME!$F$18,N44*HOME!$F$18/(1+HOME!$H$18)),IF($AO44=TRUE,IF($T$1=FALSE,N44*HOME!$F$21,N44*HOME!$F$21/(1+HOME!$H$21)),IF($T$1=FALSE,N44*HOME!$F$20,N44*HOME!$F$20/(1+HOME!$H$20)))))</f>
        <v>0</v>
      </c>
      <c r="CL44" s="310">
        <f>IF($T44=TRUE,0,IF(O$2&lt;DATE(2019,10,1),IF($T$1=FALSE,O44*HOME!$F$18,O44*HOME!$F$18/(1+HOME!$H$18)),IF($AO44=TRUE,IF($T$1=FALSE,O44*HOME!$F$21,O44*HOME!$F$21/(1+HOME!$H$21)),IF($T$1=FALSE,O44*HOME!$F$20,O44*HOME!$F$20/(1+HOME!$H$20)))))</f>
        <v>0</v>
      </c>
      <c r="CM44" s="310">
        <f>IF($T44=TRUE,0,IF(P$2&lt;DATE(2019,10,1),IF($T$1=FALSE,P44*HOME!$F$18,P44*HOME!$F$18/(1+HOME!$H$18)),IF($AO44=TRUE,IF($T$1=FALSE,P44*HOME!$F$21,P44*HOME!$F$21/(1+HOME!$H$21)),IF($T$1=FALSE,P44*HOME!$F$20,P44*HOME!$F$20/(1+HOME!$H$20)))))</f>
        <v>0</v>
      </c>
      <c r="CN44" s="310">
        <f t="shared" si="39"/>
        <v>0</v>
      </c>
    </row>
    <row r="45" spans="1:92" ht="18" customHeight="1">
      <c r="A45" s="335"/>
      <c r="B45" s="336">
        <v>40</v>
      </c>
      <c r="C45" s="1829" t="s">
        <v>33</v>
      </c>
      <c r="D45" s="401">
        <f t="shared" ref="D45:P45" si="42">SUM(D35:D44)</f>
        <v>0</v>
      </c>
      <c r="E45" s="349">
        <f t="shared" si="42"/>
        <v>0</v>
      </c>
      <c r="F45" s="349">
        <f t="shared" si="42"/>
        <v>0</v>
      </c>
      <c r="G45" s="349">
        <f t="shared" si="42"/>
        <v>0</v>
      </c>
      <c r="H45" s="349">
        <f t="shared" si="42"/>
        <v>0</v>
      </c>
      <c r="I45" s="349">
        <f t="shared" si="42"/>
        <v>0</v>
      </c>
      <c r="J45" s="349">
        <f t="shared" si="42"/>
        <v>0</v>
      </c>
      <c r="K45" s="349">
        <f t="shared" si="42"/>
        <v>0</v>
      </c>
      <c r="L45" s="349">
        <f t="shared" si="42"/>
        <v>0</v>
      </c>
      <c r="M45" s="349">
        <f t="shared" si="42"/>
        <v>0</v>
      </c>
      <c r="N45" s="349">
        <f t="shared" si="42"/>
        <v>0</v>
      </c>
      <c r="O45" s="349">
        <f t="shared" si="42"/>
        <v>0</v>
      </c>
      <c r="P45" s="349">
        <f t="shared" si="42"/>
        <v>0</v>
      </c>
      <c r="Q45" s="460">
        <f>SUM(Q35:Q44)</f>
        <v>0</v>
      </c>
      <c r="R45" s="1135" t="str">
        <f t="shared" si="28"/>
        <v/>
      </c>
      <c r="S45" s="1136">
        <f>予実管理!Q45</f>
        <v>0</v>
      </c>
      <c r="T45" s="463"/>
      <c r="U45" s="353">
        <f t="shared" ref="U45:AG45" si="43">SUM(U35:U44)</f>
        <v>0</v>
      </c>
      <c r="V45" s="353">
        <f t="shared" si="43"/>
        <v>0</v>
      </c>
      <c r="W45" s="353">
        <f t="shared" si="43"/>
        <v>0</v>
      </c>
      <c r="X45" s="353">
        <f t="shared" si="43"/>
        <v>0</v>
      </c>
      <c r="Y45" s="353">
        <f t="shared" si="43"/>
        <v>0</v>
      </c>
      <c r="Z45" s="353">
        <f t="shared" si="43"/>
        <v>0</v>
      </c>
      <c r="AA45" s="353">
        <f t="shared" si="43"/>
        <v>0</v>
      </c>
      <c r="AB45" s="353">
        <f t="shared" si="43"/>
        <v>0</v>
      </c>
      <c r="AC45" s="353">
        <f t="shared" si="43"/>
        <v>0</v>
      </c>
      <c r="AD45" s="353">
        <f t="shared" si="43"/>
        <v>0</v>
      </c>
      <c r="AE45" s="353">
        <f t="shared" si="43"/>
        <v>0</v>
      </c>
      <c r="AF45" s="353">
        <f t="shared" si="43"/>
        <v>0</v>
      </c>
      <c r="AG45" s="353">
        <f t="shared" si="43"/>
        <v>0</v>
      </c>
      <c r="AH45" s="79">
        <f t="shared" si="37"/>
        <v>0</v>
      </c>
      <c r="AI45" s="79">
        <f t="shared" si="38"/>
        <v>0</v>
      </c>
      <c r="AJ45" s="464"/>
      <c r="AK45" s="79"/>
      <c r="AL45" s="79"/>
      <c r="AM45" s="79"/>
      <c r="AN45" s="79"/>
      <c r="AO45" s="79"/>
      <c r="AP45" s="79"/>
      <c r="AQ45" s="79"/>
      <c r="AR45" s="465"/>
      <c r="AS45" s="466"/>
      <c r="AT45" s="449"/>
      <c r="AU45" s="449"/>
      <c r="AV45" s="449"/>
      <c r="AW45" s="449"/>
      <c r="AX45" s="449"/>
      <c r="CA45" s="405">
        <f>SUM(CA35:CA44)</f>
        <v>0</v>
      </c>
      <c r="CB45" s="405">
        <f t="shared" ref="CB45:CM45" si="44">SUM(CB35:CB44)</f>
        <v>0</v>
      </c>
      <c r="CC45" s="405">
        <f t="shared" si="44"/>
        <v>0</v>
      </c>
      <c r="CD45" s="405">
        <f t="shared" si="44"/>
        <v>0</v>
      </c>
      <c r="CE45" s="405">
        <f t="shared" si="44"/>
        <v>0</v>
      </c>
      <c r="CF45" s="405">
        <f t="shared" si="44"/>
        <v>0</v>
      </c>
      <c r="CG45" s="405">
        <f t="shared" si="44"/>
        <v>0</v>
      </c>
      <c r="CH45" s="405">
        <f t="shared" si="44"/>
        <v>0</v>
      </c>
      <c r="CI45" s="405">
        <f t="shared" si="44"/>
        <v>0</v>
      </c>
      <c r="CJ45" s="405">
        <f t="shared" si="44"/>
        <v>0</v>
      </c>
      <c r="CK45" s="405">
        <f t="shared" si="44"/>
        <v>0</v>
      </c>
      <c r="CL45" s="405">
        <f t="shared" si="44"/>
        <v>0</v>
      </c>
      <c r="CM45" s="405">
        <f t="shared" si="44"/>
        <v>0</v>
      </c>
      <c r="CN45" s="405">
        <f t="shared" si="39"/>
        <v>0</v>
      </c>
    </row>
    <row r="46" spans="1:92" ht="18" customHeight="1">
      <c r="A46" s="335"/>
      <c r="B46" s="336">
        <v>41</v>
      </c>
      <c r="C46" s="222" t="s">
        <v>34</v>
      </c>
      <c r="D46" s="1087"/>
      <c r="E46" s="1086"/>
      <c r="F46" s="1086"/>
      <c r="G46" s="1086"/>
      <c r="H46" s="1086"/>
      <c r="I46" s="1086"/>
      <c r="J46" s="1086"/>
      <c r="K46" s="1086"/>
      <c r="L46" s="1086"/>
      <c r="M46" s="1086"/>
      <c r="N46" s="1086"/>
      <c r="O46" s="1086"/>
      <c r="P46" s="1086"/>
      <c r="Q46" s="137">
        <f>SUM(D46:P46)</f>
        <v>0</v>
      </c>
      <c r="R46" s="138" t="str">
        <f t="shared" si="28"/>
        <v/>
      </c>
      <c r="S46" s="1830">
        <f>予実管理!Q46</f>
        <v>0</v>
      </c>
      <c r="T46" s="435"/>
      <c r="U46" s="79">
        <f>IF(D$2&lt;DATE(2019,10,1),IF($T$1=FALSE,IF($T46=FALSE,D46*HOME!$H$18,0),IF($T46=FALSE,D46*HOME!$H$18/(1+HOME!$H$18),0)),IF($T$1=FALSE,IF($T46=FALSE,D46*HOME!$H$20,0),IF($T46=FALSE,D46*HOME!$H$20/(1+HOME!$H$20),0)))</f>
        <v>0</v>
      </c>
      <c r="V46" s="79">
        <f>IF(E$2&lt;DATE(2019,10,1),IF($T$1=FALSE,IF($T46=FALSE,E46*HOME!$H$18,0),IF($T46=FALSE,E46*HOME!$H$18/(1+HOME!$H$18),0)),IF($T$1=FALSE,IF($T46=FALSE,E46*HOME!$H$20,0),IF($T46=FALSE,E46*HOME!$H$20/(1+HOME!$H$20),0)))</f>
        <v>0</v>
      </c>
      <c r="W46" s="79">
        <f>IF(F$2&lt;DATE(2019,10,1),IF($T$1=FALSE,IF($T46=FALSE,F46*HOME!$H$18,0),IF($T46=FALSE,F46*HOME!$H$18/(1+HOME!$H$18),0)),IF($T$1=FALSE,IF($T46=FALSE,F46*HOME!$H$20,0),IF($T46=FALSE,F46*HOME!$H$20/(1+HOME!$H$20),0)))</f>
        <v>0</v>
      </c>
      <c r="X46" s="79">
        <f>IF(G$2&lt;DATE(2019,10,1),IF($T$1=FALSE,IF($T46=FALSE,G46*HOME!$H$18,0),IF($T46=FALSE,G46*HOME!$H$18/(1+HOME!$H$18),0)),IF($T$1=FALSE,IF($T46=FALSE,G46*HOME!$H$20,0),IF($T46=FALSE,G46*HOME!$H$20/(1+HOME!$H$20),0)))</f>
        <v>0</v>
      </c>
      <c r="Y46" s="79">
        <f>IF(H$2&lt;DATE(2019,10,1),IF($T$1=FALSE,IF($T46=FALSE,H46*HOME!$H$18,0),IF($T46=FALSE,H46*HOME!$H$18/(1+HOME!$H$18),0)),IF($T$1=FALSE,IF($T46=FALSE,H46*HOME!$H$20,0),IF($T46=FALSE,H46*HOME!$H$20/(1+HOME!$H$20),0)))</f>
        <v>0</v>
      </c>
      <c r="Z46" s="79">
        <f>IF(I$2&lt;DATE(2019,10,1),IF($T$1=FALSE,IF($T46=FALSE,I46*HOME!$H$18,0),IF($T46=FALSE,I46*HOME!$H$18/(1+HOME!$H$18),0)),IF($T$1=FALSE,IF($T46=FALSE,I46*HOME!$H$20,0),IF($T46=FALSE,I46*HOME!$H$20/(1+HOME!$H$20),0)))</f>
        <v>0</v>
      </c>
      <c r="AA46" s="79">
        <f>IF(J$2&lt;DATE(2019,10,1),IF($T$1=FALSE,IF($T46=FALSE,J46*HOME!$H$18,0),IF($T46=FALSE,J46*HOME!$H$18/(1+HOME!$H$18),0)),IF($T$1=FALSE,IF($T46=FALSE,J46*HOME!$H$20,0),IF($T46=FALSE,J46*HOME!$H$20/(1+HOME!$H$20),0)))</f>
        <v>0</v>
      </c>
      <c r="AB46" s="79">
        <f>IF(K$2&lt;DATE(2019,10,1),IF($T$1=FALSE,IF($T46=FALSE,K46*HOME!$H$18,0),IF($T46=FALSE,K46*HOME!$H$18/(1+HOME!$H$18),0)),IF($T$1=FALSE,IF($T46=FALSE,K46*HOME!$H$20,0),IF($T46=FALSE,K46*HOME!$H$20/(1+HOME!$H$20),0)))</f>
        <v>0</v>
      </c>
      <c r="AC46" s="79">
        <f>IF(L$2&lt;DATE(2019,10,1),IF($T$1=FALSE,IF($T46=FALSE,L46*HOME!$H$18,0),IF($T46=FALSE,L46*HOME!$H$18/(1+HOME!$H$18),0)),IF($T$1=FALSE,IF($T46=FALSE,L46*HOME!$H$20,0),IF($T46=FALSE,L46*HOME!$H$20/(1+HOME!$H$20),0)))</f>
        <v>0</v>
      </c>
      <c r="AD46" s="79">
        <f>IF(M$2&lt;DATE(2019,10,1),IF($T$1=FALSE,IF($T46=FALSE,M46*HOME!$H$18,0),IF($T46=FALSE,M46*HOME!$H$18/(1+HOME!$H$18),0)),IF($T$1=FALSE,IF($T46=FALSE,M46*HOME!$H$20,0),IF($T46=FALSE,M46*HOME!$H$20/(1+HOME!$H$20),0)))</f>
        <v>0</v>
      </c>
      <c r="AE46" s="79">
        <f>IF(N$2&lt;DATE(2019,10,1),IF($T$1=FALSE,IF($T46=FALSE,N46*HOME!$H$18,0),IF($T46=FALSE,N46*HOME!$H$18/(1+HOME!$H$18),0)),IF($T$1=FALSE,IF($T46=FALSE,N46*HOME!$H$20,0),IF($T46=FALSE,N46*HOME!$H$20/(1+HOME!$H$20),0)))</f>
        <v>0</v>
      </c>
      <c r="AF46" s="79">
        <f>IF(O$2&lt;DATE(2019,10,1),IF($T$1=FALSE,IF($T46=FALSE,O46*HOME!$H$18,0),IF($T46=FALSE,O46*HOME!$H$18/(1+HOME!$H$18),0)),IF($T$1=FALSE,IF($T46=FALSE,O46*HOME!$H$20,0),IF($T46=FALSE,O46*HOME!$H$20/(1+HOME!$H$20),0)))</f>
        <v>0</v>
      </c>
      <c r="AG46" s="79">
        <f>IF(P$2&lt;DATE(2019,10,1),IF($T$1=FALSE,IF($T46=FALSE,P46*HOME!$H$18,0),IF($T46=FALSE,P46*HOME!$H$18/(1+HOME!$H$18),0)),IF($T$1=FALSE,IF($T46=FALSE,P46*HOME!$H$20,0),IF($T46=FALSE,P46*HOME!$H$20/(1+HOME!$H$20),0)))</f>
        <v>0</v>
      </c>
      <c r="AH46" s="79">
        <f t="shared" si="37"/>
        <v>0</v>
      </c>
      <c r="AI46" s="79">
        <f t="shared" si="38"/>
        <v>0</v>
      </c>
      <c r="AJ46" s="86"/>
      <c r="AK46" s="79"/>
      <c r="AL46" s="79"/>
      <c r="AM46" s="79"/>
      <c r="AN46" s="79"/>
      <c r="AO46" s="79"/>
      <c r="AP46" s="79"/>
      <c r="AQ46" s="79"/>
      <c r="AR46" s="465"/>
      <c r="AS46" s="449"/>
      <c r="AT46" s="472"/>
      <c r="AU46" s="472"/>
      <c r="AV46" s="449"/>
      <c r="AW46" s="449"/>
      <c r="AX46" s="449"/>
    </row>
    <row r="47" spans="1:92" ht="18" customHeight="1">
      <c r="A47" s="335"/>
      <c r="B47" s="336">
        <v>42</v>
      </c>
      <c r="C47" s="1822"/>
      <c r="D47" s="434"/>
      <c r="E47" s="434"/>
      <c r="F47" s="434"/>
      <c r="G47" s="434"/>
      <c r="H47" s="434"/>
      <c r="I47" s="434"/>
      <c r="J47" s="434"/>
      <c r="K47" s="434"/>
      <c r="L47" s="434"/>
      <c r="M47" s="434"/>
      <c r="N47" s="434"/>
      <c r="O47" s="434"/>
      <c r="P47" s="131"/>
      <c r="Q47" s="90">
        <f t="shared" si="36"/>
        <v>0</v>
      </c>
      <c r="R47" s="1107" t="str">
        <f t="shared" si="28"/>
        <v/>
      </c>
      <c r="S47" s="344">
        <f>予実管理!Q47</f>
        <v>0</v>
      </c>
      <c r="T47" s="435" t="b">
        <v>0</v>
      </c>
      <c r="U47" s="79">
        <f>IF(D$2&lt;DATE(2019,10,1),IF($T$1=FALSE,IF($T47=FALSE,D47*HOME!$H$18,0),IF($T47=FALSE,D47*HOME!$H$18/(1+HOME!$H$18),0)),IF($T$1=FALSE,IF($T47=FALSE,D47*HOME!$H$20,0),IF($T47=FALSE,D47*HOME!$H$20/(1+HOME!$H$20),0)))</f>
        <v>0</v>
      </c>
      <c r="V47" s="79">
        <f>IF(E$2&lt;DATE(2019,10,1),IF($T$1=FALSE,IF($T47=FALSE,E47*HOME!$H$18,0),IF($T47=FALSE,E47*HOME!$H$18/(1+HOME!$H$18),0)),IF($T$1=FALSE,IF($T47=FALSE,E47*HOME!$H$20,0),IF($T47=FALSE,E47*HOME!$H$20/(1+HOME!$H$20),0)))</f>
        <v>0</v>
      </c>
      <c r="W47" s="79">
        <f>IF(F$2&lt;DATE(2019,10,1),IF($T$1=FALSE,IF($T47=FALSE,F47*HOME!$H$18,0),IF($T47=FALSE,F47*HOME!$H$18/(1+HOME!$H$18),0)),IF($T$1=FALSE,IF($T47=FALSE,F47*HOME!$H$20,0),IF($T47=FALSE,F47*HOME!$H$20/(1+HOME!$H$20),0)))</f>
        <v>0</v>
      </c>
      <c r="X47" s="79">
        <f>IF(G$2&lt;DATE(2019,10,1),IF($T$1=FALSE,IF($T47=FALSE,G47*HOME!$H$18,0),IF($T47=FALSE,G47*HOME!$H$18/(1+HOME!$H$18),0)),IF($T$1=FALSE,IF($T47=FALSE,G47*HOME!$H$20,0),IF($T47=FALSE,G47*HOME!$H$20/(1+HOME!$H$20),0)))</f>
        <v>0</v>
      </c>
      <c r="Y47" s="79">
        <f>IF(H$2&lt;DATE(2019,10,1),IF($T$1=FALSE,IF($T47=FALSE,H47*HOME!$H$18,0),IF($T47=FALSE,H47*HOME!$H$18/(1+HOME!$H$18),0)),IF($T$1=FALSE,IF($T47=FALSE,H47*HOME!$H$20,0),IF($T47=FALSE,H47*HOME!$H$20/(1+HOME!$H$20),0)))</f>
        <v>0</v>
      </c>
      <c r="Z47" s="79">
        <f>IF(I$2&lt;DATE(2019,10,1),IF($T$1=FALSE,IF($T47=FALSE,I47*HOME!$H$18,0),IF($T47=FALSE,I47*HOME!$H$18/(1+HOME!$H$18),0)),IF($T$1=FALSE,IF($T47=FALSE,I47*HOME!$H$20,0),IF($T47=FALSE,I47*HOME!$H$20/(1+HOME!$H$20),0)))</f>
        <v>0</v>
      </c>
      <c r="AA47" s="79">
        <f>IF(J$2&lt;DATE(2019,10,1),IF($T$1=FALSE,IF($T47=FALSE,J47*HOME!$H$18,0),IF($T47=FALSE,J47*HOME!$H$18/(1+HOME!$H$18),0)),IF($T$1=FALSE,IF($T47=FALSE,J47*HOME!$H$20,0),IF($T47=FALSE,J47*HOME!$H$20/(1+HOME!$H$20),0)))</f>
        <v>0</v>
      </c>
      <c r="AB47" s="79">
        <f>IF(K$2&lt;DATE(2019,10,1),IF($T$1=FALSE,IF($T47=FALSE,K47*HOME!$H$18,0),IF($T47=FALSE,K47*HOME!$H$18/(1+HOME!$H$18),0)),IF($T$1=FALSE,IF($T47=FALSE,K47*HOME!$H$20,0),IF($T47=FALSE,K47*HOME!$H$20/(1+HOME!$H$20),0)))</f>
        <v>0</v>
      </c>
      <c r="AC47" s="79">
        <f>IF(L$2&lt;DATE(2019,10,1),IF($T$1=FALSE,IF($T47=FALSE,L47*HOME!$H$18,0),IF($T47=FALSE,L47*HOME!$H$18/(1+HOME!$H$18),0)),IF($T$1=FALSE,IF($T47=FALSE,L47*HOME!$H$20,0),IF($T47=FALSE,L47*HOME!$H$20/(1+HOME!$H$20),0)))</f>
        <v>0</v>
      </c>
      <c r="AD47" s="79">
        <f>IF(M$2&lt;DATE(2019,10,1),IF($T$1=FALSE,IF($T47=FALSE,M47*HOME!$H$18,0),IF($T47=FALSE,M47*HOME!$H$18/(1+HOME!$H$18),0)),IF($T$1=FALSE,IF($T47=FALSE,M47*HOME!$H$20,0),IF($T47=FALSE,M47*HOME!$H$20/(1+HOME!$H$20),0)))</f>
        <v>0</v>
      </c>
      <c r="AE47" s="79">
        <f>IF(N$2&lt;DATE(2019,10,1),IF($T$1=FALSE,IF($T47=FALSE,N47*HOME!$H$18,0),IF($T47=FALSE,N47*HOME!$H$18/(1+HOME!$H$18),0)),IF($T$1=FALSE,IF($T47=FALSE,N47*HOME!$H$20,0),IF($T47=FALSE,N47*HOME!$H$20/(1+HOME!$H$20),0)))</f>
        <v>0</v>
      </c>
      <c r="AF47" s="79">
        <f>IF(O$2&lt;DATE(2019,10,1),IF($T$1=FALSE,IF($T47=FALSE,O47*HOME!$H$18,0),IF($T47=FALSE,O47*HOME!$H$18/(1+HOME!$H$18),0)),IF($T$1=FALSE,IF($T47=FALSE,O47*HOME!$H$20,0),IF($T47=FALSE,O47*HOME!$H$20/(1+HOME!$H$20),0)))</f>
        <v>0</v>
      </c>
      <c r="AG47" s="79">
        <f>IF(P$2&lt;DATE(2019,10,1),IF($T$1=FALSE,IF($T47=FALSE,P47*HOME!$H$18,0),IF($T47=FALSE,P47*HOME!$H$18/(1+HOME!$H$18),0)),IF($T$1=FALSE,IF($T47=FALSE,P47*HOME!$H$20,0),IF($T47=FALSE,P47*HOME!$H$20/(1+HOME!$H$20),0)))</f>
        <v>0</v>
      </c>
      <c r="AH47" s="79">
        <f t="shared" si="37"/>
        <v>0</v>
      </c>
      <c r="AI47" s="79">
        <f t="shared" si="38"/>
        <v>0</v>
      </c>
      <c r="AJ47" s="86"/>
      <c r="AK47" s="79"/>
      <c r="AL47" s="79"/>
      <c r="AM47" s="79"/>
      <c r="AN47" s="79"/>
      <c r="AO47" s="79"/>
      <c r="AP47" s="79"/>
      <c r="AQ47" s="79"/>
      <c r="AR47" s="465"/>
      <c r="AS47" s="472"/>
      <c r="AT47" s="472"/>
      <c r="AU47" s="472"/>
      <c r="AV47" s="472"/>
      <c r="AW47" s="472"/>
      <c r="AX47" s="472"/>
      <c r="CA47" s="310">
        <f>IF($T47=TRUE,0,IF(D$2&lt;DATE(2019,10,1),IF($T$1=FALSE,D47*HOME!$F$18,D47*HOME!$F$18/(1+HOME!$H$18)),IF($AO47=TRUE,IF($T$1=FALSE,D47*HOME!$F$21,D47*HOME!$F$21/(1+HOME!$H$21)),IF($T$1=FALSE,D47*HOME!$F$20,D47*HOME!$F$20/(1+HOME!$H$20)))))</f>
        <v>0</v>
      </c>
      <c r="CB47" s="310">
        <f>IF($T47=TRUE,0,IF(E$2&lt;DATE(2019,10,1),IF($T$1=FALSE,E47*HOME!$F$18,E47*HOME!$F$18/(1+HOME!$H$18)),IF($AO47=TRUE,IF($T$1=FALSE,E47*HOME!$F$21,E47*HOME!$F$21/(1+HOME!$H$21)),IF($T$1=FALSE,E47*HOME!$F$20,E47*HOME!$F$20/(1+HOME!$H$20)))))</f>
        <v>0</v>
      </c>
      <c r="CC47" s="310">
        <f>IF($T47=TRUE,0,IF(F$2&lt;DATE(2019,10,1),IF($T$1=FALSE,F47*HOME!$F$18,F47*HOME!$F$18/(1+HOME!$H$18)),IF($AO47=TRUE,IF($T$1=FALSE,F47*HOME!$F$21,F47*HOME!$F$21/(1+HOME!$H$21)),IF($T$1=FALSE,F47*HOME!$F$20,F47*HOME!$F$20/(1+HOME!$H$20)))))</f>
        <v>0</v>
      </c>
      <c r="CD47" s="310">
        <f>IF($T47=TRUE,0,IF(G$2&lt;DATE(2019,10,1),IF($T$1=FALSE,G47*HOME!$F$18,G47*HOME!$F$18/(1+HOME!$H$18)),IF($AO47=TRUE,IF($T$1=FALSE,G47*HOME!$F$21,G47*HOME!$F$21/(1+HOME!$H$21)),IF($T$1=FALSE,G47*HOME!$F$20,G47*HOME!$F$20/(1+HOME!$H$20)))))</f>
        <v>0</v>
      </c>
      <c r="CE47" s="310">
        <f>IF($T47=TRUE,0,IF(H$2&lt;DATE(2019,10,1),IF($T$1=FALSE,H47*HOME!$F$18,H47*HOME!$F$18/(1+HOME!$H$18)),IF($AO47=TRUE,IF($T$1=FALSE,H47*HOME!$F$21,H47*HOME!$F$21/(1+HOME!$H$21)),IF($T$1=FALSE,H47*HOME!$F$20,H47*HOME!$F$20/(1+HOME!$H$20)))))</f>
        <v>0</v>
      </c>
      <c r="CF47" s="310">
        <f>IF($T47=TRUE,0,IF(I$2&lt;DATE(2019,10,1),IF($T$1=FALSE,I47*HOME!$F$18,I47*HOME!$F$18/(1+HOME!$H$18)),IF($AO47=TRUE,IF($T$1=FALSE,I47*HOME!$F$21,I47*HOME!$F$21/(1+HOME!$H$21)),IF($T$1=FALSE,I47*HOME!$F$20,I47*HOME!$F$20/(1+HOME!$H$20)))))</f>
        <v>0</v>
      </c>
      <c r="CG47" s="310">
        <f>IF($T47=TRUE,0,IF(J$2&lt;DATE(2019,10,1),IF($T$1=FALSE,J47*HOME!$F$18,J47*HOME!$F$18/(1+HOME!$H$18)),IF($AO47=TRUE,IF($T$1=FALSE,J47*HOME!$F$21,J47*HOME!$F$21/(1+HOME!$H$21)),IF($T$1=FALSE,J47*HOME!$F$20,J47*HOME!$F$20/(1+HOME!$H$20)))))</f>
        <v>0</v>
      </c>
      <c r="CH47" s="310">
        <f>IF($T47=TRUE,0,IF(K$2&lt;DATE(2019,10,1),IF($T$1=FALSE,K47*HOME!$F$18,K47*HOME!$F$18/(1+HOME!$H$18)),IF($AO47=TRUE,IF($T$1=FALSE,K47*HOME!$F$21,K47*HOME!$F$21/(1+HOME!$H$21)),IF($T$1=FALSE,K47*HOME!$F$20,K47*HOME!$F$20/(1+HOME!$H$20)))))</f>
        <v>0</v>
      </c>
      <c r="CI47" s="310">
        <f>IF($T47=TRUE,0,IF(L$2&lt;DATE(2019,10,1),IF($T$1=FALSE,L47*HOME!$F$18,L47*HOME!$F$18/(1+HOME!$H$18)),IF($AO47=TRUE,IF($T$1=FALSE,L47*HOME!$F$21,L47*HOME!$F$21/(1+HOME!$H$21)),IF($T$1=FALSE,L47*HOME!$F$20,L47*HOME!$F$20/(1+HOME!$H$20)))))</f>
        <v>0</v>
      </c>
      <c r="CJ47" s="310">
        <f>IF($T47=TRUE,0,IF(M$2&lt;DATE(2019,10,1),IF($T$1=FALSE,M47*HOME!$F$18,M47*HOME!$F$18/(1+HOME!$H$18)),IF($AO47=TRUE,IF($T$1=FALSE,M47*HOME!$F$21,M47*HOME!$F$21/(1+HOME!$H$21)),IF($T$1=FALSE,M47*HOME!$F$20,M47*HOME!$F$20/(1+HOME!$H$20)))))</f>
        <v>0</v>
      </c>
      <c r="CK47" s="310">
        <f>IF($T47=TRUE,0,IF(N$2&lt;DATE(2019,10,1),IF($T$1=FALSE,N47*HOME!$F$18,N47*HOME!$F$18/(1+HOME!$H$18)),IF($AO47=TRUE,IF($T$1=FALSE,N47*HOME!$F$21,N47*HOME!$F$21/(1+HOME!$H$21)),IF($T$1=FALSE,N47*HOME!$F$20,N47*HOME!$F$20/(1+HOME!$H$20)))))</f>
        <v>0</v>
      </c>
      <c r="CL47" s="310">
        <f>IF($T47=TRUE,0,IF(O$2&lt;DATE(2019,10,1),IF($T$1=FALSE,O47*HOME!$F$18,O47*HOME!$F$18/(1+HOME!$H$18)),IF($AO47=TRUE,IF($T$1=FALSE,O47*HOME!$F$21,O47*HOME!$F$21/(1+HOME!$H$21)),IF($T$1=FALSE,O47*HOME!$F$20,O47*HOME!$F$20/(1+HOME!$H$20)))))</f>
        <v>0</v>
      </c>
      <c r="CM47" s="310">
        <f>IF($T47=TRUE,0,IF(P$2&lt;DATE(2019,10,1),IF($T$1=FALSE,P47*HOME!$F$18,P47*HOME!$F$18/(1+HOME!$H$18)),IF($AO47=TRUE,IF($T$1=FALSE,P47*HOME!$F$21,P47*HOME!$F$21/(1+HOME!$H$21)),IF($T$1=FALSE,P47*HOME!$F$20,P47*HOME!$F$20/(1+HOME!$H$20)))))</f>
        <v>0</v>
      </c>
      <c r="CN47" s="310">
        <f t="shared" si="39"/>
        <v>0</v>
      </c>
    </row>
    <row r="48" spans="1:92" ht="18" customHeight="1">
      <c r="A48" s="335"/>
      <c r="B48" s="336">
        <v>43</v>
      </c>
      <c r="C48" s="1822"/>
      <c r="D48" s="434"/>
      <c r="E48" s="131"/>
      <c r="F48" s="131"/>
      <c r="G48" s="131"/>
      <c r="H48" s="131"/>
      <c r="I48" s="131"/>
      <c r="J48" s="131"/>
      <c r="K48" s="131"/>
      <c r="L48" s="131"/>
      <c r="M48" s="131"/>
      <c r="N48" s="131"/>
      <c r="O48" s="131"/>
      <c r="P48" s="131"/>
      <c r="Q48" s="90">
        <f t="shared" si="36"/>
        <v>0</v>
      </c>
      <c r="R48" s="1107" t="str">
        <f t="shared" si="28"/>
        <v/>
      </c>
      <c r="S48" s="344">
        <f>予実管理!Q48</f>
        <v>0</v>
      </c>
      <c r="T48" s="435" t="b">
        <v>0</v>
      </c>
      <c r="U48" s="79">
        <f>IF(D$2&lt;DATE(2019,10,1),IF($T$1=FALSE,IF($T48=FALSE,D48*HOME!$H$18,0),IF($T48=FALSE,D48*HOME!$H$18/(1+HOME!$H$18),0)),IF($T$1=FALSE,IF($T48=FALSE,D48*HOME!$H$20,0),IF($T48=FALSE,D48*HOME!$H$20/(1+HOME!$H$20),0)))</f>
        <v>0</v>
      </c>
      <c r="V48" s="79">
        <f>IF(E$2&lt;DATE(2019,10,1),IF($T$1=FALSE,IF($T48=FALSE,E48*HOME!$H$18,0),IF($T48=FALSE,E48*HOME!$H$18/(1+HOME!$H$18),0)),IF($T$1=FALSE,IF($T48=FALSE,E48*HOME!$H$20,0),IF($T48=FALSE,E48*HOME!$H$20/(1+HOME!$H$20),0)))</f>
        <v>0</v>
      </c>
      <c r="W48" s="79">
        <f>IF(F$2&lt;DATE(2019,10,1),IF($T$1=FALSE,IF($T48=FALSE,F48*HOME!$H$18,0),IF($T48=FALSE,F48*HOME!$H$18/(1+HOME!$H$18),0)),IF($T$1=FALSE,IF($T48=FALSE,F48*HOME!$H$20,0),IF($T48=FALSE,F48*HOME!$H$20/(1+HOME!$H$20),0)))</f>
        <v>0</v>
      </c>
      <c r="X48" s="79">
        <f>IF(G$2&lt;DATE(2019,10,1),IF($T$1=FALSE,IF($T48=FALSE,G48*HOME!$H$18,0),IF($T48=FALSE,G48*HOME!$H$18/(1+HOME!$H$18),0)),IF($T$1=FALSE,IF($T48=FALSE,G48*HOME!$H$20,0),IF($T48=FALSE,G48*HOME!$H$20/(1+HOME!$H$20),0)))</f>
        <v>0</v>
      </c>
      <c r="Y48" s="79">
        <f>IF(H$2&lt;DATE(2019,10,1),IF($T$1=FALSE,IF($T48=FALSE,H48*HOME!$H$18,0),IF($T48=FALSE,H48*HOME!$H$18/(1+HOME!$H$18),0)),IF($T$1=FALSE,IF($T48=FALSE,H48*HOME!$H$20,0),IF($T48=FALSE,H48*HOME!$H$20/(1+HOME!$H$20),0)))</f>
        <v>0</v>
      </c>
      <c r="Z48" s="79">
        <f>IF(I$2&lt;DATE(2019,10,1),IF($T$1=FALSE,IF($T48=FALSE,I48*HOME!$H$18,0),IF($T48=FALSE,I48*HOME!$H$18/(1+HOME!$H$18),0)),IF($T$1=FALSE,IF($T48=FALSE,I48*HOME!$H$20,0),IF($T48=FALSE,I48*HOME!$H$20/(1+HOME!$H$20),0)))</f>
        <v>0</v>
      </c>
      <c r="AA48" s="79">
        <f>IF(J$2&lt;DATE(2019,10,1),IF($T$1=FALSE,IF($T48=FALSE,J48*HOME!$H$18,0),IF($T48=FALSE,J48*HOME!$H$18/(1+HOME!$H$18),0)),IF($T$1=FALSE,IF($T48=FALSE,J48*HOME!$H$20,0),IF($T48=FALSE,J48*HOME!$H$20/(1+HOME!$H$20),0)))</f>
        <v>0</v>
      </c>
      <c r="AB48" s="79">
        <f>IF(K$2&lt;DATE(2019,10,1),IF($T$1=FALSE,IF($T48=FALSE,K48*HOME!$H$18,0),IF($T48=FALSE,K48*HOME!$H$18/(1+HOME!$H$18),0)),IF($T$1=FALSE,IF($T48=FALSE,K48*HOME!$H$20,0),IF($T48=FALSE,K48*HOME!$H$20/(1+HOME!$H$20),0)))</f>
        <v>0</v>
      </c>
      <c r="AC48" s="79">
        <f>IF(L$2&lt;DATE(2019,10,1),IF($T$1=FALSE,IF($T48=FALSE,L48*HOME!$H$18,0),IF($T48=FALSE,L48*HOME!$H$18/(1+HOME!$H$18),0)),IF($T$1=FALSE,IF($T48=FALSE,L48*HOME!$H$20,0),IF($T48=FALSE,L48*HOME!$H$20/(1+HOME!$H$20),0)))</f>
        <v>0</v>
      </c>
      <c r="AD48" s="79">
        <f>IF(M$2&lt;DATE(2019,10,1),IF($T$1=FALSE,IF($T48=FALSE,M48*HOME!$H$18,0),IF($T48=FALSE,M48*HOME!$H$18/(1+HOME!$H$18),0)),IF($T$1=FALSE,IF($T48=FALSE,M48*HOME!$H$20,0),IF($T48=FALSE,M48*HOME!$H$20/(1+HOME!$H$20),0)))</f>
        <v>0</v>
      </c>
      <c r="AE48" s="79">
        <f>IF(N$2&lt;DATE(2019,10,1),IF($T$1=FALSE,IF($T48=FALSE,N48*HOME!$H$18,0),IF($T48=FALSE,N48*HOME!$H$18/(1+HOME!$H$18),0)),IF($T$1=FALSE,IF($T48=FALSE,N48*HOME!$H$20,0),IF($T48=FALSE,N48*HOME!$H$20/(1+HOME!$H$20),0)))</f>
        <v>0</v>
      </c>
      <c r="AF48" s="79">
        <f>IF(O$2&lt;DATE(2019,10,1),IF($T$1=FALSE,IF($T48=FALSE,O48*HOME!$H$18,0),IF($T48=FALSE,O48*HOME!$H$18/(1+HOME!$H$18),0)),IF($T$1=FALSE,IF($T48=FALSE,O48*HOME!$H$20,0),IF($T48=FALSE,O48*HOME!$H$20/(1+HOME!$H$20),0)))</f>
        <v>0</v>
      </c>
      <c r="AG48" s="79">
        <f>IF(P$2&lt;DATE(2019,10,1),IF($T$1=FALSE,IF($T48=FALSE,P48*HOME!$H$18,0),IF($T48=FALSE,P48*HOME!$H$18/(1+HOME!$H$18),0)),IF($T$1=FALSE,IF($T48=FALSE,P48*HOME!$H$20,0),IF($T48=FALSE,P48*HOME!$H$20/(1+HOME!$H$20),0)))</f>
        <v>0</v>
      </c>
      <c r="AH48" s="79">
        <f t="shared" si="37"/>
        <v>0</v>
      </c>
      <c r="AI48" s="79">
        <f t="shared" si="38"/>
        <v>0</v>
      </c>
      <c r="AJ48" s="86"/>
      <c r="AK48" s="79"/>
      <c r="AL48" s="79"/>
      <c r="AM48" s="79"/>
      <c r="AN48" s="79"/>
      <c r="AO48" s="79"/>
      <c r="AP48" s="79"/>
      <c r="AQ48" s="79"/>
      <c r="AR48" s="465"/>
      <c r="AS48" s="472"/>
      <c r="AT48" s="449"/>
      <c r="AU48" s="449"/>
      <c r="AV48" s="449"/>
      <c r="AW48" s="449"/>
      <c r="AX48" s="449"/>
      <c r="CA48" s="310">
        <f>IF($T48=TRUE,0,IF(D$2&lt;DATE(2019,10,1),IF($T$1=FALSE,D48*HOME!$F$18,D48*HOME!$F$18/(1+HOME!$H$18)),IF($AO48=TRUE,IF($T$1=FALSE,D48*HOME!$F$21,D48*HOME!$F$21/(1+HOME!$H$21)),IF($T$1=FALSE,D48*HOME!$F$20,D48*HOME!$F$20/(1+HOME!$H$20)))))</f>
        <v>0</v>
      </c>
      <c r="CB48" s="310">
        <f>IF($T48=TRUE,0,IF(E$2&lt;DATE(2019,10,1),IF($T$1=FALSE,E48*HOME!$F$18,E48*HOME!$F$18/(1+HOME!$H$18)),IF($AO48=TRUE,IF($T$1=FALSE,E48*HOME!$F$21,E48*HOME!$F$21/(1+HOME!$H$21)),IF($T$1=FALSE,E48*HOME!$F$20,E48*HOME!$F$20/(1+HOME!$H$20)))))</f>
        <v>0</v>
      </c>
      <c r="CC48" s="310">
        <f>IF($T48=TRUE,0,IF(F$2&lt;DATE(2019,10,1),IF($T$1=FALSE,F48*HOME!$F$18,F48*HOME!$F$18/(1+HOME!$H$18)),IF($AO48=TRUE,IF($T$1=FALSE,F48*HOME!$F$21,F48*HOME!$F$21/(1+HOME!$H$21)),IF($T$1=FALSE,F48*HOME!$F$20,F48*HOME!$F$20/(1+HOME!$H$20)))))</f>
        <v>0</v>
      </c>
      <c r="CD48" s="310">
        <f>IF($T48=TRUE,0,IF(G$2&lt;DATE(2019,10,1),IF($T$1=FALSE,G48*HOME!$F$18,G48*HOME!$F$18/(1+HOME!$H$18)),IF($AO48=TRUE,IF($T$1=FALSE,G48*HOME!$F$21,G48*HOME!$F$21/(1+HOME!$H$21)),IF($T$1=FALSE,G48*HOME!$F$20,G48*HOME!$F$20/(1+HOME!$H$20)))))</f>
        <v>0</v>
      </c>
      <c r="CE48" s="310">
        <f>IF($T48=TRUE,0,IF(H$2&lt;DATE(2019,10,1),IF($T$1=FALSE,H48*HOME!$F$18,H48*HOME!$F$18/(1+HOME!$H$18)),IF($AO48=TRUE,IF($T$1=FALSE,H48*HOME!$F$21,H48*HOME!$F$21/(1+HOME!$H$21)),IF($T$1=FALSE,H48*HOME!$F$20,H48*HOME!$F$20/(1+HOME!$H$20)))))</f>
        <v>0</v>
      </c>
      <c r="CF48" s="310">
        <f>IF($T48=TRUE,0,IF(I$2&lt;DATE(2019,10,1),IF($T$1=FALSE,I48*HOME!$F$18,I48*HOME!$F$18/(1+HOME!$H$18)),IF($AO48=TRUE,IF($T$1=FALSE,I48*HOME!$F$21,I48*HOME!$F$21/(1+HOME!$H$21)),IF($T$1=FALSE,I48*HOME!$F$20,I48*HOME!$F$20/(1+HOME!$H$20)))))</f>
        <v>0</v>
      </c>
      <c r="CG48" s="310">
        <f>IF($T48=TRUE,0,IF(J$2&lt;DATE(2019,10,1),IF($T$1=FALSE,J48*HOME!$F$18,J48*HOME!$F$18/(1+HOME!$H$18)),IF($AO48=TRUE,IF($T$1=FALSE,J48*HOME!$F$21,J48*HOME!$F$21/(1+HOME!$H$21)),IF($T$1=FALSE,J48*HOME!$F$20,J48*HOME!$F$20/(1+HOME!$H$20)))))</f>
        <v>0</v>
      </c>
      <c r="CH48" s="310">
        <f>IF($T48=TRUE,0,IF(K$2&lt;DATE(2019,10,1),IF($T$1=FALSE,K48*HOME!$F$18,K48*HOME!$F$18/(1+HOME!$H$18)),IF($AO48=TRUE,IF($T$1=FALSE,K48*HOME!$F$21,K48*HOME!$F$21/(1+HOME!$H$21)),IF($T$1=FALSE,K48*HOME!$F$20,K48*HOME!$F$20/(1+HOME!$H$20)))))</f>
        <v>0</v>
      </c>
      <c r="CI48" s="310">
        <f>IF($T48=TRUE,0,IF(L$2&lt;DATE(2019,10,1),IF($T$1=FALSE,L48*HOME!$F$18,L48*HOME!$F$18/(1+HOME!$H$18)),IF($AO48=TRUE,IF($T$1=FALSE,L48*HOME!$F$21,L48*HOME!$F$21/(1+HOME!$H$21)),IF($T$1=FALSE,L48*HOME!$F$20,L48*HOME!$F$20/(1+HOME!$H$20)))))</f>
        <v>0</v>
      </c>
      <c r="CJ48" s="310">
        <f>IF($T48=TRUE,0,IF(M$2&lt;DATE(2019,10,1),IF($T$1=FALSE,M48*HOME!$F$18,M48*HOME!$F$18/(1+HOME!$H$18)),IF($AO48=TRUE,IF($T$1=FALSE,M48*HOME!$F$21,M48*HOME!$F$21/(1+HOME!$H$21)),IF($T$1=FALSE,M48*HOME!$F$20,M48*HOME!$F$20/(1+HOME!$H$20)))))</f>
        <v>0</v>
      </c>
      <c r="CK48" s="310">
        <f>IF($T48=TRUE,0,IF(N$2&lt;DATE(2019,10,1),IF($T$1=FALSE,N48*HOME!$F$18,N48*HOME!$F$18/(1+HOME!$H$18)),IF($AO48=TRUE,IF($T$1=FALSE,N48*HOME!$F$21,N48*HOME!$F$21/(1+HOME!$H$21)),IF($T$1=FALSE,N48*HOME!$F$20,N48*HOME!$F$20/(1+HOME!$H$20)))))</f>
        <v>0</v>
      </c>
      <c r="CL48" s="310">
        <f>IF($T48=TRUE,0,IF(O$2&lt;DATE(2019,10,1),IF($T$1=FALSE,O48*HOME!$F$18,O48*HOME!$F$18/(1+HOME!$H$18)),IF($AO48=TRUE,IF($T$1=FALSE,O48*HOME!$F$21,O48*HOME!$F$21/(1+HOME!$H$21)),IF($T$1=FALSE,O48*HOME!$F$20,O48*HOME!$F$20/(1+HOME!$H$20)))))</f>
        <v>0</v>
      </c>
      <c r="CM48" s="310">
        <f>IF($T48=TRUE,0,IF(P$2&lt;DATE(2019,10,1),IF($T$1=FALSE,P48*HOME!$F$18,P48*HOME!$F$18/(1+HOME!$H$18)),IF($AO48=TRUE,IF($T$1=FALSE,P48*HOME!$F$21,P48*HOME!$F$21/(1+HOME!$H$21)),IF($T$1=FALSE,P48*HOME!$F$20,P48*HOME!$F$20/(1+HOME!$H$20)))))</f>
        <v>0</v>
      </c>
      <c r="CN48" s="310">
        <f t="shared" si="39"/>
        <v>0</v>
      </c>
    </row>
    <row r="49" spans="1:92" ht="18" customHeight="1">
      <c r="A49" s="335"/>
      <c r="B49" s="336">
        <v>44</v>
      </c>
      <c r="C49" s="1822"/>
      <c r="D49" s="434"/>
      <c r="E49" s="131"/>
      <c r="F49" s="131"/>
      <c r="G49" s="131"/>
      <c r="H49" s="131"/>
      <c r="I49" s="131"/>
      <c r="J49" s="131"/>
      <c r="K49" s="131"/>
      <c r="L49" s="131"/>
      <c r="M49" s="131"/>
      <c r="N49" s="131"/>
      <c r="O49" s="131"/>
      <c r="P49" s="131"/>
      <c r="Q49" s="90">
        <f t="shared" si="36"/>
        <v>0</v>
      </c>
      <c r="R49" s="1107" t="str">
        <f t="shared" si="28"/>
        <v/>
      </c>
      <c r="S49" s="344">
        <f>予実管理!Q49</f>
        <v>0</v>
      </c>
      <c r="T49" s="435" t="b">
        <v>0</v>
      </c>
      <c r="U49" s="79">
        <f>IF(D$2&lt;DATE(2019,10,1),IF($T$1=FALSE,IF($T49=FALSE,D49*HOME!$H$18,0),IF($T49=FALSE,D49*HOME!$H$18/(1+HOME!$H$18),0)),IF($T$1=FALSE,IF($T49=FALSE,D49*HOME!$H$20,0),IF($T49=FALSE,D49*HOME!$H$20/(1+HOME!$H$20),0)))</f>
        <v>0</v>
      </c>
      <c r="V49" s="79">
        <f>IF(E$2&lt;DATE(2019,10,1),IF($T$1=FALSE,IF($T49=FALSE,E49*HOME!$H$18,0),IF($T49=FALSE,E49*HOME!$H$18/(1+HOME!$H$18),0)),IF($T$1=FALSE,IF($T49=FALSE,E49*HOME!$H$20,0),IF($T49=FALSE,E49*HOME!$H$20/(1+HOME!$H$20),0)))</f>
        <v>0</v>
      </c>
      <c r="W49" s="79">
        <f>IF(F$2&lt;DATE(2019,10,1),IF($T$1=FALSE,IF($T49=FALSE,F49*HOME!$H$18,0),IF($T49=FALSE,F49*HOME!$H$18/(1+HOME!$H$18),0)),IF($T$1=FALSE,IF($T49=FALSE,F49*HOME!$H$20,0),IF($T49=FALSE,F49*HOME!$H$20/(1+HOME!$H$20),0)))</f>
        <v>0</v>
      </c>
      <c r="X49" s="79">
        <f>IF(G$2&lt;DATE(2019,10,1),IF($T$1=FALSE,IF($T49=FALSE,G49*HOME!$H$18,0),IF($T49=FALSE,G49*HOME!$H$18/(1+HOME!$H$18),0)),IF($T$1=FALSE,IF($T49=FALSE,G49*HOME!$H$20,0),IF($T49=FALSE,G49*HOME!$H$20/(1+HOME!$H$20),0)))</f>
        <v>0</v>
      </c>
      <c r="Y49" s="79">
        <f>IF(H$2&lt;DATE(2019,10,1),IF($T$1=FALSE,IF($T49=FALSE,H49*HOME!$H$18,0),IF($T49=FALSE,H49*HOME!$H$18/(1+HOME!$H$18),0)),IF($T$1=FALSE,IF($T49=FALSE,H49*HOME!$H$20,0),IF($T49=FALSE,H49*HOME!$H$20/(1+HOME!$H$20),0)))</f>
        <v>0</v>
      </c>
      <c r="Z49" s="79">
        <f>IF(I$2&lt;DATE(2019,10,1),IF($T$1=FALSE,IF($T49=FALSE,I49*HOME!$H$18,0),IF($T49=FALSE,I49*HOME!$H$18/(1+HOME!$H$18),0)),IF($T$1=FALSE,IF($T49=FALSE,I49*HOME!$H$20,0),IF($T49=FALSE,I49*HOME!$H$20/(1+HOME!$H$20),0)))</f>
        <v>0</v>
      </c>
      <c r="AA49" s="79">
        <f>IF(J$2&lt;DATE(2019,10,1),IF($T$1=FALSE,IF($T49=FALSE,J49*HOME!$H$18,0),IF($T49=FALSE,J49*HOME!$H$18/(1+HOME!$H$18),0)),IF($T$1=FALSE,IF($T49=FALSE,J49*HOME!$H$20,0),IF($T49=FALSE,J49*HOME!$H$20/(1+HOME!$H$20),0)))</f>
        <v>0</v>
      </c>
      <c r="AB49" s="79">
        <f>IF(K$2&lt;DATE(2019,10,1),IF($T$1=FALSE,IF($T49=FALSE,K49*HOME!$H$18,0),IF($T49=FALSE,K49*HOME!$H$18/(1+HOME!$H$18),0)),IF($T$1=FALSE,IF($T49=FALSE,K49*HOME!$H$20,0),IF($T49=FALSE,K49*HOME!$H$20/(1+HOME!$H$20),0)))</f>
        <v>0</v>
      </c>
      <c r="AC49" s="79">
        <f>IF(L$2&lt;DATE(2019,10,1),IF($T$1=FALSE,IF($T49=FALSE,L49*HOME!$H$18,0),IF($T49=FALSE,L49*HOME!$H$18/(1+HOME!$H$18),0)),IF($T$1=FALSE,IF($T49=FALSE,L49*HOME!$H$20,0),IF($T49=FALSE,L49*HOME!$H$20/(1+HOME!$H$20),0)))</f>
        <v>0</v>
      </c>
      <c r="AD49" s="79">
        <f>IF(M$2&lt;DATE(2019,10,1),IF($T$1=FALSE,IF($T49=FALSE,M49*HOME!$H$18,0),IF($T49=FALSE,M49*HOME!$H$18/(1+HOME!$H$18),0)),IF($T$1=FALSE,IF($T49=FALSE,M49*HOME!$H$20,0),IF($T49=FALSE,M49*HOME!$H$20/(1+HOME!$H$20),0)))</f>
        <v>0</v>
      </c>
      <c r="AE49" s="79">
        <f>IF(N$2&lt;DATE(2019,10,1),IF($T$1=FALSE,IF($T49=FALSE,N49*HOME!$H$18,0),IF($T49=FALSE,N49*HOME!$H$18/(1+HOME!$H$18),0)),IF($T$1=FALSE,IF($T49=FALSE,N49*HOME!$H$20,0),IF($T49=FALSE,N49*HOME!$H$20/(1+HOME!$H$20),0)))</f>
        <v>0</v>
      </c>
      <c r="AF49" s="79">
        <f>IF(O$2&lt;DATE(2019,10,1),IF($T$1=FALSE,IF($T49=FALSE,O49*HOME!$H$18,0),IF($T49=FALSE,O49*HOME!$H$18/(1+HOME!$H$18),0)),IF($T$1=FALSE,IF($T49=FALSE,O49*HOME!$H$20,0),IF($T49=FALSE,O49*HOME!$H$20/(1+HOME!$H$20),0)))</f>
        <v>0</v>
      </c>
      <c r="AG49" s="79">
        <f>IF(P$2&lt;DATE(2019,10,1),IF($T$1=FALSE,IF($T49=FALSE,P49*HOME!$H$18,0),IF($T49=FALSE,P49*HOME!$H$18/(1+HOME!$H$18),0)),IF($T$1=FALSE,IF($T49=FALSE,P49*HOME!$H$20,0),IF($T49=FALSE,P49*HOME!$H$20/(1+HOME!$H$20),0)))</f>
        <v>0</v>
      </c>
      <c r="AH49" s="79">
        <f t="shared" si="37"/>
        <v>0</v>
      </c>
      <c r="AI49" s="79">
        <f t="shared" si="38"/>
        <v>0</v>
      </c>
      <c r="AJ49" s="86"/>
      <c r="AK49" s="79"/>
      <c r="AL49" s="79"/>
      <c r="AM49" s="79"/>
      <c r="AN49" s="79"/>
      <c r="AO49" s="79"/>
      <c r="AP49" s="79"/>
      <c r="AQ49" s="79"/>
      <c r="AR49" s="465"/>
      <c r="AS49" s="449"/>
      <c r="AT49" s="449"/>
      <c r="AU49" s="449"/>
      <c r="AV49" s="449"/>
      <c r="AW49" s="449"/>
      <c r="AX49" s="449"/>
      <c r="CA49" s="310">
        <f>IF($T49=TRUE,0,IF(D$2&lt;DATE(2019,10,1),IF($T$1=FALSE,D49*HOME!$F$18,D49*HOME!$F$18/(1+HOME!$H$18)),IF($AO49=TRUE,IF($T$1=FALSE,D49*HOME!$F$21,D49*HOME!$F$21/(1+HOME!$H$21)),IF($T$1=FALSE,D49*HOME!$F$20,D49*HOME!$F$20/(1+HOME!$H$20)))))</f>
        <v>0</v>
      </c>
      <c r="CB49" s="310">
        <f>IF($T49=TRUE,0,IF(E$2&lt;DATE(2019,10,1),IF($T$1=FALSE,E49*HOME!$F$18,E49*HOME!$F$18/(1+HOME!$H$18)),IF($AO49=TRUE,IF($T$1=FALSE,E49*HOME!$F$21,E49*HOME!$F$21/(1+HOME!$H$21)),IF($T$1=FALSE,E49*HOME!$F$20,E49*HOME!$F$20/(1+HOME!$H$20)))))</f>
        <v>0</v>
      </c>
      <c r="CC49" s="310">
        <f>IF($T49=TRUE,0,IF(F$2&lt;DATE(2019,10,1),IF($T$1=FALSE,F49*HOME!$F$18,F49*HOME!$F$18/(1+HOME!$H$18)),IF($AO49=TRUE,IF($T$1=FALSE,F49*HOME!$F$21,F49*HOME!$F$21/(1+HOME!$H$21)),IF($T$1=FALSE,F49*HOME!$F$20,F49*HOME!$F$20/(1+HOME!$H$20)))))</f>
        <v>0</v>
      </c>
      <c r="CD49" s="310">
        <f>IF($T49=TRUE,0,IF(G$2&lt;DATE(2019,10,1),IF($T$1=FALSE,G49*HOME!$F$18,G49*HOME!$F$18/(1+HOME!$H$18)),IF($AO49=TRUE,IF($T$1=FALSE,G49*HOME!$F$21,G49*HOME!$F$21/(1+HOME!$H$21)),IF($T$1=FALSE,G49*HOME!$F$20,G49*HOME!$F$20/(1+HOME!$H$20)))))</f>
        <v>0</v>
      </c>
      <c r="CE49" s="310">
        <f>IF($T49=TRUE,0,IF(H$2&lt;DATE(2019,10,1),IF($T$1=FALSE,H49*HOME!$F$18,H49*HOME!$F$18/(1+HOME!$H$18)),IF($AO49=TRUE,IF($T$1=FALSE,H49*HOME!$F$21,H49*HOME!$F$21/(1+HOME!$H$21)),IF($T$1=FALSE,H49*HOME!$F$20,H49*HOME!$F$20/(1+HOME!$H$20)))))</f>
        <v>0</v>
      </c>
      <c r="CF49" s="310">
        <f>IF($T49=TRUE,0,IF(I$2&lt;DATE(2019,10,1),IF($T$1=FALSE,I49*HOME!$F$18,I49*HOME!$F$18/(1+HOME!$H$18)),IF($AO49=TRUE,IF($T$1=FALSE,I49*HOME!$F$21,I49*HOME!$F$21/(1+HOME!$H$21)),IF($T$1=FALSE,I49*HOME!$F$20,I49*HOME!$F$20/(1+HOME!$H$20)))))</f>
        <v>0</v>
      </c>
      <c r="CG49" s="310">
        <f>IF($T49=TRUE,0,IF(J$2&lt;DATE(2019,10,1),IF($T$1=FALSE,J49*HOME!$F$18,J49*HOME!$F$18/(1+HOME!$H$18)),IF($AO49=TRUE,IF($T$1=FALSE,J49*HOME!$F$21,J49*HOME!$F$21/(1+HOME!$H$21)),IF($T$1=FALSE,J49*HOME!$F$20,J49*HOME!$F$20/(1+HOME!$H$20)))))</f>
        <v>0</v>
      </c>
      <c r="CH49" s="310">
        <f>IF($T49=TRUE,0,IF(K$2&lt;DATE(2019,10,1),IF($T$1=FALSE,K49*HOME!$F$18,K49*HOME!$F$18/(1+HOME!$H$18)),IF($AO49=TRUE,IF($T$1=FALSE,K49*HOME!$F$21,K49*HOME!$F$21/(1+HOME!$H$21)),IF($T$1=FALSE,K49*HOME!$F$20,K49*HOME!$F$20/(1+HOME!$H$20)))))</f>
        <v>0</v>
      </c>
      <c r="CI49" s="310">
        <f>IF($T49=TRUE,0,IF(L$2&lt;DATE(2019,10,1),IF($T$1=FALSE,L49*HOME!$F$18,L49*HOME!$F$18/(1+HOME!$H$18)),IF($AO49=TRUE,IF($T$1=FALSE,L49*HOME!$F$21,L49*HOME!$F$21/(1+HOME!$H$21)),IF($T$1=FALSE,L49*HOME!$F$20,L49*HOME!$F$20/(1+HOME!$H$20)))))</f>
        <v>0</v>
      </c>
      <c r="CJ49" s="310">
        <f>IF($T49=TRUE,0,IF(M$2&lt;DATE(2019,10,1),IF($T$1=FALSE,M49*HOME!$F$18,M49*HOME!$F$18/(1+HOME!$H$18)),IF($AO49=TRUE,IF($T$1=FALSE,M49*HOME!$F$21,M49*HOME!$F$21/(1+HOME!$H$21)),IF($T$1=FALSE,M49*HOME!$F$20,M49*HOME!$F$20/(1+HOME!$H$20)))))</f>
        <v>0</v>
      </c>
      <c r="CK49" s="310">
        <f>IF($T49=TRUE,0,IF(N$2&lt;DATE(2019,10,1),IF($T$1=FALSE,N49*HOME!$F$18,N49*HOME!$F$18/(1+HOME!$H$18)),IF($AO49=TRUE,IF($T$1=FALSE,N49*HOME!$F$21,N49*HOME!$F$21/(1+HOME!$H$21)),IF($T$1=FALSE,N49*HOME!$F$20,N49*HOME!$F$20/(1+HOME!$H$20)))))</f>
        <v>0</v>
      </c>
      <c r="CL49" s="310">
        <f>IF($T49=TRUE,0,IF(O$2&lt;DATE(2019,10,1),IF($T$1=FALSE,O49*HOME!$F$18,O49*HOME!$F$18/(1+HOME!$H$18)),IF($AO49=TRUE,IF($T$1=FALSE,O49*HOME!$F$21,O49*HOME!$F$21/(1+HOME!$H$21)),IF($T$1=FALSE,O49*HOME!$F$20,O49*HOME!$F$20/(1+HOME!$H$20)))))</f>
        <v>0</v>
      </c>
      <c r="CM49" s="310">
        <f>IF($T49=TRUE,0,IF(P$2&lt;DATE(2019,10,1),IF($T$1=FALSE,P49*HOME!$F$18,P49*HOME!$F$18/(1+HOME!$H$18)),IF($AO49=TRUE,IF($T$1=FALSE,P49*HOME!$F$21,P49*HOME!$F$21/(1+HOME!$H$21)),IF($T$1=FALSE,P49*HOME!$F$20,P49*HOME!$F$20/(1+HOME!$H$20)))))</f>
        <v>0</v>
      </c>
      <c r="CN49" s="310">
        <f t="shared" si="39"/>
        <v>0</v>
      </c>
    </row>
    <row r="50" spans="1:92" ht="18" customHeight="1">
      <c r="A50" s="335"/>
      <c r="B50" s="336">
        <v>45</v>
      </c>
      <c r="C50" s="1822"/>
      <c r="D50" s="434"/>
      <c r="E50" s="131"/>
      <c r="F50" s="131"/>
      <c r="G50" s="131"/>
      <c r="H50" s="131"/>
      <c r="I50" s="131"/>
      <c r="J50" s="131"/>
      <c r="K50" s="131"/>
      <c r="L50" s="131"/>
      <c r="M50" s="131"/>
      <c r="N50" s="131"/>
      <c r="O50" s="131"/>
      <c r="P50" s="131"/>
      <c r="Q50" s="90">
        <f t="shared" si="36"/>
        <v>0</v>
      </c>
      <c r="R50" s="1107" t="str">
        <f t="shared" si="28"/>
        <v/>
      </c>
      <c r="S50" s="344">
        <f>予実管理!Q50</f>
        <v>0</v>
      </c>
      <c r="T50" s="435" t="b">
        <v>0</v>
      </c>
      <c r="U50" s="79">
        <f>IF(D$2&lt;DATE(2019,10,1),IF($T$1=FALSE,IF($T50=FALSE,D50*HOME!$H$18,0),IF($T50=FALSE,D50*HOME!$H$18/(1+HOME!$H$18),0)),IF($T$1=FALSE,IF($T50=FALSE,D50*HOME!$H$20,0),IF($T50=FALSE,D50*HOME!$H$20/(1+HOME!$H$20),0)))</f>
        <v>0</v>
      </c>
      <c r="V50" s="79">
        <f>IF(E$2&lt;DATE(2019,10,1),IF($T$1=FALSE,IF($T50=FALSE,E50*HOME!$H$18,0),IF($T50=FALSE,E50*HOME!$H$18/(1+HOME!$H$18),0)),IF($T$1=FALSE,IF($T50=FALSE,E50*HOME!$H$20,0),IF($T50=FALSE,E50*HOME!$H$20/(1+HOME!$H$20),0)))</f>
        <v>0</v>
      </c>
      <c r="W50" s="79">
        <f>IF(F$2&lt;DATE(2019,10,1),IF($T$1=FALSE,IF($T50=FALSE,F50*HOME!$H$18,0),IF($T50=FALSE,F50*HOME!$H$18/(1+HOME!$H$18),0)),IF($T$1=FALSE,IF($T50=FALSE,F50*HOME!$H$20,0),IF($T50=FALSE,F50*HOME!$H$20/(1+HOME!$H$20),0)))</f>
        <v>0</v>
      </c>
      <c r="X50" s="79">
        <f>IF(G$2&lt;DATE(2019,10,1),IF($T$1=FALSE,IF($T50=FALSE,G50*HOME!$H$18,0),IF($T50=FALSE,G50*HOME!$H$18/(1+HOME!$H$18),0)),IF($T$1=FALSE,IF($T50=FALSE,G50*HOME!$H$20,0),IF($T50=FALSE,G50*HOME!$H$20/(1+HOME!$H$20),0)))</f>
        <v>0</v>
      </c>
      <c r="Y50" s="79">
        <f>IF(H$2&lt;DATE(2019,10,1),IF($T$1=FALSE,IF($T50=FALSE,H50*HOME!$H$18,0),IF($T50=FALSE,H50*HOME!$H$18/(1+HOME!$H$18),0)),IF($T$1=FALSE,IF($T50=FALSE,H50*HOME!$H$20,0),IF($T50=FALSE,H50*HOME!$H$20/(1+HOME!$H$20),0)))</f>
        <v>0</v>
      </c>
      <c r="Z50" s="79">
        <f>IF(I$2&lt;DATE(2019,10,1),IF($T$1=FALSE,IF($T50=FALSE,I50*HOME!$H$18,0),IF($T50=FALSE,I50*HOME!$H$18/(1+HOME!$H$18),0)),IF($T$1=FALSE,IF($T50=FALSE,I50*HOME!$H$20,0),IF($T50=FALSE,I50*HOME!$H$20/(1+HOME!$H$20),0)))</f>
        <v>0</v>
      </c>
      <c r="AA50" s="79">
        <f>IF(J$2&lt;DATE(2019,10,1),IF($T$1=FALSE,IF($T50=FALSE,J50*HOME!$H$18,0),IF($T50=FALSE,J50*HOME!$H$18/(1+HOME!$H$18),0)),IF($T$1=FALSE,IF($T50=FALSE,J50*HOME!$H$20,0),IF($T50=FALSE,J50*HOME!$H$20/(1+HOME!$H$20),0)))</f>
        <v>0</v>
      </c>
      <c r="AB50" s="79">
        <f>IF(K$2&lt;DATE(2019,10,1),IF($T$1=FALSE,IF($T50=FALSE,K50*HOME!$H$18,0),IF($T50=FALSE,K50*HOME!$H$18/(1+HOME!$H$18),0)),IF($T$1=FALSE,IF($T50=FALSE,K50*HOME!$H$20,0),IF($T50=FALSE,K50*HOME!$H$20/(1+HOME!$H$20),0)))</f>
        <v>0</v>
      </c>
      <c r="AC50" s="79">
        <f>IF(L$2&lt;DATE(2019,10,1),IF($T$1=FALSE,IF($T50=FALSE,L50*HOME!$H$18,0),IF($T50=FALSE,L50*HOME!$H$18/(1+HOME!$H$18),0)),IF($T$1=FALSE,IF($T50=FALSE,L50*HOME!$H$20,0),IF($T50=FALSE,L50*HOME!$H$20/(1+HOME!$H$20),0)))</f>
        <v>0</v>
      </c>
      <c r="AD50" s="79">
        <f>IF(M$2&lt;DATE(2019,10,1),IF($T$1=FALSE,IF($T50=FALSE,M50*HOME!$H$18,0),IF($T50=FALSE,M50*HOME!$H$18/(1+HOME!$H$18),0)),IF($T$1=FALSE,IF($T50=FALSE,M50*HOME!$H$20,0),IF($T50=FALSE,M50*HOME!$H$20/(1+HOME!$H$20),0)))</f>
        <v>0</v>
      </c>
      <c r="AE50" s="79">
        <f>IF(N$2&lt;DATE(2019,10,1),IF($T$1=FALSE,IF($T50=FALSE,N50*HOME!$H$18,0),IF($T50=FALSE,N50*HOME!$H$18/(1+HOME!$H$18),0)),IF($T$1=FALSE,IF($T50=FALSE,N50*HOME!$H$20,0),IF($T50=FALSE,N50*HOME!$H$20/(1+HOME!$H$20),0)))</f>
        <v>0</v>
      </c>
      <c r="AF50" s="79">
        <f>IF(O$2&lt;DATE(2019,10,1),IF($T$1=FALSE,IF($T50=FALSE,O50*HOME!$H$18,0),IF($T50=FALSE,O50*HOME!$H$18/(1+HOME!$H$18),0)),IF($T$1=FALSE,IF($T50=FALSE,O50*HOME!$H$20,0),IF($T50=FALSE,O50*HOME!$H$20/(1+HOME!$H$20),0)))</f>
        <v>0</v>
      </c>
      <c r="AG50" s="79">
        <f>IF(P$2&lt;DATE(2019,10,1),IF($T$1=FALSE,IF($T50=FALSE,P50*HOME!$H$18,0),IF($T50=FALSE,P50*HOME!$H$18/(1+HOME!$H$18),0)),IF($T$1=FALSE,IF($T50=FALSE,P50*HOME!$H$20,0),IF($T50=FALSE,P50*HOME!$H$20/(1+HOME!$H$20),0)))</f>
        <v>0</v>
      </c>
      <c r="AH50" s="79">
        <f t="shared" si="37"/>
        <v>0</v>
      </c>
      <c r="AI50" s="79">
        <f t="shared" si="38"/>
        <v>0</v>
      </c>
      <c r="AJ50" s="86"/>
      <c r="AK50" s="79"/>
      <c r="AL50" s="79"/>
      <c r="AM50" s="79"/>
      <c r="AN50" s="79"/>
      <c r="AO50" s="79"/>
      <c r="AP50" s="79"/>
      <c r="AQ50" s="79"/>
      <c r="AR50" s="465"/>
      <c r="AS50" s="449"/>
      <c r="AT50" s="472"/>
      <c r="AU50" s="472"/>
      <c r="AV50" s="472"/>
      <c r="AW50" s="472"/>
      <c r="AX50" s="472"/>
      <c r="CA50" s="310">
        <f>IF($T50=TRUE,0,IF(D$2&lt;DATE(2019,10,1),IF($T$1=FALSE,D50*HOME!$F$18,D50*HOME!$F$18/(1+HOME!$H$18)),IF($AO50=TRUE,IF($T$1=FALSE,D50*HOME!$F$21,D50*HOME!$F$21/(1+HOME!$H$21)),IF($T$1=FALSE,D50*HOME!$F$20,D50*HOME!$F$20/(1+HOME!$H$20)))))</f>
        <v>0</v>
      </c>
      <c r="CB50" s="310">
        <f>IF($T50=TRUE,0,IF(E$2&lt;DATE(2019,10,1),IF($T$1=FALSE,E50*HOME!$F$18,E50*HOME!$F$18/(1+HOME!$H$18)),IF($AO50=TRUE,IF($T$1=FALSE,E50*HOME!$F$21,E50*HOME!$F$21/(1+HOME!$H$21)),IF($T$1=FALSE,E50*HOME!$F$20,E50*HOME!$F$20/(1+HOME!$H$20)))))</f>
        <v>0</v>
      </c>
      <c r="CC50" s="310">
        <f>IF($T50=TRUE,0,IF(F$2&lt;DATE(2019,10,1),IF($T$1=FALSE,F50*HOME!$F$18,F50*HOME!$F$18/(1+HOME!$H$18)),IF($AO50=TRUE,IF($T$1=FALSE,F50*HOME!$F$21,F50*HOME!$F$21/(1+HOME!$H$21)),IF($T$1=FALSE,F50*HOME!$F$20,F50*HOME!$F$20/(1+HOME!$H$20)))))</f>
        <v>0</v>
      </c>
      <c r="CD50" s="310">
        <f>IF($T50=TRUE,0,IF(G$2&lt;DATE(2019,10,1),IF($T$1=FALSE,G50*HOME!$F$18,G50*HOME!$F$18/(1+HOME!$H$18)),IF($AO50=TRUE,IF($T$1=FALSE,G50*HOME!$F$21,G50*HOME!$F$21/(1+HOME!$H$21)),IF($T$1=FALSE,G50*HOME!$F$20,G50*HOME!$F$20/(1+HOME!$H$20)))))</f>
        <v>0</v>
      </c>
      <c r="CE50" s="310">
        <f>IF($T50=TRUE,0,IF(H$2&lt;DATE(2019,10,1),IF($T$1=FALSE,H50*HOME!$F$18,H50*HOME!$F$18/(1+HOME!$H$18)),IF($AO50=TRUE,IF($T$1=FALSE,H50*HOME!$F$21,H50*HOME!$F$21/(1+HOME!$H$21)),IF($T$1=FALSE,H50*HOME!$F$20,H50*HOME!$F$20/(1+HOME!$H$20)))))</f>
        <v>0</v>
      </c>
      <c r="CF50" s="310">
        <f>IF($T50=TRUE,0,IF(I$2&lt;DATE(2019,10,1),IF($T$1=FALSE,I50*HOME!$F$18,I50*HOME!$F$18/(1+HOME!$H$18)),IF($AO50=TRUE,IF($T$1=FALSE,I50*HOME!$F$21,I50*HOME!$F$21/(1+HOME!$H$21)),IF($T$1=FALSE,I50*HOME!$F$20,I50*HOME!$F$20/(1+HOME!$H$20)))))</f>
        <v>0</v>
      </c>
      <c r="CG50" s="310">
        <f>IF($T50=TRUE,0,IF(J$2&lt;DATE(2019,10,1),IF($T$1=FALSE,J50*HOME!$F$18,J50*HOME!$F$18/(1+HOME!$H$18)),IF($AO50=TRUE,IF($T$1=FALSE,J50*HOME!$F$21,J50*HOME!$F$21/(1+HOME!$H$21)),IF($T$1=FALSE,J50*HOME!$F$20,J50*HOME!$F$20/(1+HOME!$H$20)))))</f>
        <v>0</v>
      </c>
      <c r="CH50" s="310">
        <f>IF($T50=TRUE,0,IF(K$2&lt;DATE(2019,10,1),IF($T$1=FALSE,K50*HOME!$F$18,K50*HOME!$F$18/(1+HOME!$H$18)),IF($AO50=TRUE,IF($T$1=FALSE,K50*HOME!$F$21,K50*HOME!$F$21/(1+HOME!$H$21)),IF($T$1=FALSE,K50*HOME!$F$20,K50*HOME!$F$20/(1+HOME!$H$20)))))</f>
        <v>0</v>
      </c>
      <c r="CI50" s="310">
        <f>IF($T50=TRUE,0,IF(L$2&lt;DATE(2019,10,1),IF($T$1=FALSE,L50*HOME!$F$18,L50*HOME!$F$18/(1+HOME!$H$18)),IF($AO50=TRUE,IF($T$1=FALSE,L50*HOME!$F$21,L50*HOME!$F$21/(1+HOME!$H$21)),IF($T$1=FALSE,L50*HOME!$F$20,L50*HOME!$F$20/(1+HOME!$H$20)))))</f>
        <v>0</v>
      </c>
      <c r="CJ50" s="310">
        <f>IF($T50=TRUE,0,IF(M$2&lt;DATE(2019,10,1),IF($T$1=FALSE,M50*HOME!$F$18,M50*HOME!$F$18/(1+HOME!$H$18)),IF($AO50=TRUE,IF($T$1=FALSE,M50*HOME!$F$21,M50*HOME!$F$21/(1+HOME!$H$21)),IF($T$1=FALSE,M50*HOME!$F$20,M50*HOME!$F$20/(1+HOME!$H$20)))))</f>
        <v>0</v>
      </c>
      <c r="CK50" s="310">
        <f>IF($T50=TRUE,0,IF(N$2&lt;DATE(2019,10,1),IF($T$1=FALSE,N50*HOME!$F$18,N50*HOME!$F$18/(1+HOME!$H$18)),IF($AO50=TRUE,IF($T$1=FALSE,N50*HOME!$F$21,N50*HOME!$F$21/(1+HOME!$H$21)),IF($T$1=FALSE,N50*HOME!$F$20,N50*HOME!$F$20/(1+HOME!$H$20)))))</f>
        <v>0</v>
      </c>
      <c r="CL50" s="310">
        <f>IF($T50=TRUE,0,IF(O$2&lt;DATE(2019,10,1),IF($T$1=FALSE,O50*HOME!$F$18,O50*HOME!$F$18/(1+HOME!$H$18)),IF($AO50=TRUE,IF($T$1=FALSE,O50*HOME!$F$21,O50*HOME!$F$21/(1+HOME!$H$21)),IF($T$1=FALSE,O50*HOME!$F$20,O50*HOME!$F$20/(1+HOME!$H$20)))))</f>
        <v>0</v>
      </c>
      <c r="CM50" s="310">
        <f>IF($T50=TRUE,0,IF(P$2&lt;DATE(2019,10,1),IF($T$1=FALSE,P50*HOME!$F$18,P50*HOME!$F$18/(1+HOME!$H$18)),IF($AO50=TRUE,IF($T$1=FALSE,P50*HOME!$F$21,P50*HOME!$F$21/(1+HOME!$H$21)),IF($T$1=FALSE,P50*HOME!$F$20,P50*HOME!$F$20/(1+HOME!$H$20)))))</f>
        <v>0</v>
      </c>
      <c r="CN50" s="310">
        <f t="shared" si="39"/>
        <v>0</v>
      </c>
    </row>
    <row r="51" spans="1:92" ht="18" customHeight="1">
      <c r="A51" s="335"/>
      <c r="B51" s="336">
        <v>46</v>
      </c>
      <c r="C51" s="1822"/>
      <c r="D51" s="434"/>
      <c r="E51" s="131"/>
      <c r="F51" s="131"/>
      <c r="G51" s="131"/>
      <c r="H51" s="131"/>
      <c r="I51" s="131"/>
      <c r="J51" s="131"/>
      <c r="K51" s="131"/>
      <c r="L51" s="131"/>
      <c r="M51" s="131"/>
      <c r="N51" s="131"/>
      <c r="O51" s="131"/>
      <c r="P51" s="131"/>
      <c r="Q51" s="90">
        <f t="shared" si="36"/>
        <v>0</v>
      </c>
      <c r="R51" s="1107" t="str">
        <f t="shared" si="28"/>
        <v/>
      </c>
      <c r="S51" s="344">
        <f>予実管理!Q51</f>
        <v>0</v>
      </c>
      <c r="T51" s="435" t="b">
        <v>0</v>
      </c>
      <c r="U51" s="79">
        <f>IF(D$2&lt;DATE(2019,10,1),IF($T$1=FALSE,IF($T51=FALSE,D51*HOME!$H$18,0),IF($T51=FALSE,D51*HOME!$H$18/(1+HOME!$H$18),0)),IF($T$1=FALSE,IF($T51=FALSE,D51*HOME!$H$20,0),IF($T51=FALSE,D51*HOME!$H$20/(1+HOME!$H$20),0)))</f>
        <v>0</v>
      </c>
      <c r="V51" s="79">
        <f>IF(E$2&lt;DATE(2019,10,1),IF($T$1=FALSE,IF($T51=FALSE,E51*HOME!$H$18,0),IF($T51=FALSE,E51*HOME!$H$18/(1+HOME!$H$18),0)),IF($T$1=FALSE,IF($T51=FALSE,E51*HOME!$H$20,0),IF($T51=FALSE,E51*HOME!$H$20/(1+HOME!$H$20),0)))</f>
        <v>0</v>
      </c>
      <c r="W51" s="79">
        <f>IF(F$2&lt;DATE(2019,10,1),IF($T$1=FALSE,IF($T51=FALSE,F51*HOME!$H$18,0),IF($T51=FALSE,F51*HOME!$H$18/(1+HOME!$H$18),0)),IF($T$1=FALSE,IF($T51=FALSE,F51*HOME!$H$20,0),IF($T51=FALSE,F51*HOME!$H$20/(1+HOME!$H$20),0)))</f>
        <v>0</v>
      </c>
      <c r="X51" s="79">
        <f>IF(G$2&lt;DATE(2019,10,1),IF($T$1=FALSE,IF($T51=FALSE,G51*HOME!$H$18,0),IF($T51=FALSE,G51*HOME!$H$18/(1+HOME!$H$18),0)),IF($T$1=FALSE,IF($T51=FALSE,G51*HOME!$H$20,0),IF($T51=FALSE,G51*HOME!$H$20/(1+HOME!$H$20),0)))</f>
        <v>0</v>
      </c>
      <c r="Y51" s="79">
        <f>IF(H$2&lt;DATE(2019,10,1),IF($T$1=FALSE,IF($T51=FALSE,H51*HOME!$H$18,0),IF($T51=FALSE,H51*HOME!$H$18/(1+HOME!$H$18),0)),IF($T$1=FALSE,IF($T51=FALSE,H51*HOME!$H$20,0),IF($T51=FALSE,H51*HOME!$H$20/(1+HOME!$H$20),0)))</f>
        <v>0</v>
      </c>
      <c r="Z51" s="79">
        <f>IF(I$2&lt;DATE(2019,10,1),IF($T$1=FALSE,IF($T51=FALSE,I51*HOME!$H$18,0),IF($T51=FALSE,I51*HOME!$H$18/(1+HOME!$H$18),0)),IF($T$1=FALSE,IF($T51=FALSE,I51*HOME!$H$20,0),IF($T51=FALSE,I51*HOME!$H$20/(1+HOME!$H$20),0)))</f>
        <v>0</v>
      </c>
      <c r="AA51" s="79">
        <f>IF(J$2&lt;DATE(2019,10,1),IF($T$1=FALSE,IF($T51=FALSE,J51*HOME!$H$18,0),IF($T51=FALSE,J51*HOME!$H$18/(1+HOME!$H$18),0)),IF($T$1=FALSE,IF($T51=FALSE,J51*HOME!$H$20,0),IF($T51=FALSE,J51*HOME!$H$20/(1+HOME!$H$20),0)))</f>
        <v>0</v>
      </c>
      <c r="AB51" s="79">
        <f>IF(K$2&lt;DATE(2019,10,1),IF($T$1=FALSE,IF($T51=FALSE,K51*HOME!$H$18,0),IF($T51=FALSE,K51*HOME!$H$18/(1+HOME!$H$18),0)),IF($T$1=FALSE,IF($T51=FALSE,K51*HOME!$H$20,0),IF($T51=FALSE,K51*HOME!$H$20/(1+HOME!$H$20),0)))</f>
        <v>0</v>
      </c>
      <c r="AC51" s="79">
        <f>IF(L$2&lt;DATE(2019,10,1),IF($T$1=FALSE,IF($T51=FALSE,L51*HOME!$H$18,0),IF($T51=FALSE,L51*HOME!$H$18/(1+HOME!$H$18),0)),IF($T$1=FALSE,IF($T51=FALSE,L51*HOME!$H$20,0),IF($T51=FALSE,L51*HOME!$H$20/(1+HOME!$H$20),0)))</f>
        <v>0</v>
      </c>
      <c r="AD51" s="79">
        <f>IF(M$2&lt;DATE(2019,10,1),IF($T$1=FALSE,IF($T51=FALSE,M51*HOME!$H$18,0),IF($T51=FALSE,M51*HOME!$H$18/(1+HOME!$H$18),0)),IF($T$1=FALSE,IF($T51=FALSE,M51*HOME!$H$20,0),IF($T51=FALSE,M51*HOME!$H$20/(1+HOME!$H$20),0)))</f>
        <v>0</v>
      </c>
      <c r="AE51" s="79">
        <f>IF(N$2&lt;DATE(2019,10,1),IF($T$1=FALSE,IF($T51=FALSE,N51*HOME!$H$18,0),IF($T51=FALSE,N51*HOME!$H$18/(1+HOME!$H$18),0)),IF($T$1=FALSE,IF($T51=FALSE,N51*HOME!$H$20,0),IF($T51=FALSE,N51*HOME!$H$20/(1+HOME!$H$20),0)))</f>
        <v>0</v>
      </c>
      <c r="AF51" s="79">
        <f>IF(O$2&lt;DATE(2019,10,1),IF($T$1=FALSE,IF($T51=FALSE,O51*HOME!$H$18,0),IF($T51=FALSE,O51*HOME!$H$18/(1+HOME!$H$18),0)),IF($T$1=FALSE,IF($T51=FALSE,O51*HOME!$H$20,0),IF($T51=FALSE,O51*HOME!$H$20/(1+HOME!$H$20),0)))</f>
        <v>0</v>
      </c>
      <c r="AG51" s="79">
        <f>IF(P$2&lt;DATE(2019,10,1),IF($T$1=FALSE,IF($T51=FALSE,P51*HOME!$H$18,0),IF($T51=FALSE,P51*HOME!$H$18/(1+HOME!$H$18),0)),IF($T$1=FALSE,IF($T51=FALSE,P51*HOME!$H$20,0),IF($T51=FALSE,P51*HOME!$H$20/(1+HOME!$H$20),0)))</f>
        <v>0</v>
      </c>
      <c r="AH51" s="79">
        <f t="shared" si="37"/>
        <v>0</v>
      </c>
      <c r="AI51" s="79">
        <f t="shared" si="38"/>
        <v>0</v>
      </c>
      <c r="AJ51" s="86"/>
      <c r="AK51" s="79"/>
      <c r="AL51" s="79"/>
      <c r="AM51" s="79"/>
      <c r="AN51" s="79"/>
      <c r="AO51" s="79"/>
      <c r="AP51" s="79"/>
      <c r="AQ51" s="79"/>
      <c r="AR51" s="465"/>
      <c r="AS51" s="449"/>
      <c r="AT51" s="449"/>
      <c r="AU51" s="449"/>
      <c r="AV51" s="449"/>
      <c r="AW51" s="449"/>
      <c r="AX51" s="449"/>
      <c r="CA51" s="310">
        <f>IF($T51=TRUE,0,IF(D$2&lt;DATE(2019,10,1),IF($T$1=FALSE,D51*HOME!$F$18,D51*HOME!$F$18/(1+HOME!$H$18)),IF($AO51=TRUE,IF($T$1=FALSE,D51*HOME!$F$21,D51*HOME!$F$21/(1+HOME!$H$21)),IF($T$1=FALSE,D51*HOME!$F$20,D51*HOME!$F$20/(1+HOME!$H$20)))))</f>
        <v>0</v>
      </c>
      <c r="CB51" s="310">
        <f>IF($T51=TRUE,0,IF(E$2&lt;DATE(2019,10,1),IF($T$1=FALSE,E51*HOME!$F$18,E51*HOME!$F$18/(1+HOME!$H$18)),IF($AO51=TRUE,IF($T$1=FALSE,E51*HOME!$F$21,E51*HOME!$F$21/(1+HOME!$H$21)),IF($T$1=FALSE,E51*HOME!$F$20,E51*HOME!$F$20/(1+HOME!$H$20)))))</f>
        <v>0</v>
      </c>
      <c r="CC51" s="310">
        <f>IF($T51=TRUE,0,IF(F$2&lt;DATE(2019,10,1),IF($T$1=FALSE,F51*HOME!$F$18,F51*HOME!$F$18/(1+HOME!$H$18)),IF($AO51=TRUE,IF($T$1=FALSE,F51*HOME!$F$21,F51*HOME!$F$21/(1+HOME!$H$21)),IF($T$1=FALSE,F51*HOME!$F$20,F51*HOME!$F$20/(1+HOME!$H$20)))))</f>
        <v>0</v>
      </c>
      <c r="CD51" s="310">
        <f>IF($T51=TRUE,0,IF(G$2&lt;DATE(2019,10,1),IF($T$1=FALSE,G51*HOME!$F$18,G51*HOME!$F$18/(1+HOME!$H$18)),IF($AO51=TRUE,IF($T$1=FALSE,G51*HOME!$F$21,G51*HOME!$F$21/(1+HOME!$H$21)),IF($T$1=FALSE,G51*HOME!$F$20,G51*HOME!$F$20/(1+HOME!$H$20)))))</f>
        <v>0</v>
      </c>
      <c r="CE51" s="310">
        <f>IF($T51=TRUE,0,IF(H$2&lt;DATE(2019,10,1),IF($T$1=FALSE,H51*HOME!$F$18,H51*HOME!$F$18/(1+HOME!$H$18)),IF($AO51=TRUE,IF($T$1=FALSE,H51*HOME!$F$21,H51*HOME!$F$21/(1+HOME!$H$21)),IF($T$1=FALSE,H51*HOME!$F$20,H51*HOME!$F$20/(1+HOME!$H$20)))))</f>
        <v>0</v>
      </c>
      <c r="CF51" s="310">
        <f>IF($T51=TRUE,0,IF(I$2&lt;DATE(2019,10,1),IF($T$1=FALSE,I51*HOME!$F$18,I51*HOME!$F$18/(1+HOME!$H$18)),IF($AO51=TRUE,IF($T$1=FALSE,I51*HOME!$F$21,I51*HOME!$F$21/(1+HOME!$H$21)),IF($T$1=FALSE,I51*HOME!$F$20,I51*HOME!$F$20/(1+HOME!$H$20)))))</f>
        <v>0</v>
      </c>
      <c r="CG51" s="310">
        <f>IF($T51=TRUE,0,IF(J$2&lt;DATE(2019,10,1),IF($T$1=FALSE,J51*HOME!$F$18,J51*HOME!$F$18/(1+HOME!$H$18)),IF($AO51=TRUE,IF($T$1=FALSE,J51*HOME!$F$21,J51*HOME!$F$21/(1+HOME!$H$21)),IF($T$1=FALSE,J51*HOME!$F$20,J51*HOME!$F$20/(1+HOME!$H$20)))))</f>
        <v>0</v>
      </c>
      <c r="CH51" s="310">
        <f>IF($T51=TRUE,0,IF(K$2&lt;DATE(2019,10,1),IF($T$1=FALSE,K51*HOME!$F$18,K51*HOME!$F$18/(1+HOME!$H$18)),IF($AO51=TRUE,IF($T$1=FALSE,K51*HOME!$F$21,K51*HOME!$F$21/(1+HOME!$H$21)),IF($T$1=FALSE,K51*HOME!$F$20,K51*HOME!$F$20/(1+HOME!$H$20)))))</f>
        <v>0</v>
      </c>
      <c r="CI51" s="310">
        <f>IF($T51=TRUE,0,IF(L$2&lt;DATE(2019,10,1),IF($T$1=FALSE,L51*HOME!$F$18,L51*HOME!$F$18/(1+HOME!$H$18)),IF($AO51=TRUE,IF($T$1=FALSE,L51*HOME!$F$21,L51*HOME!$F$21/(1+HOME!$H$21)),IF($T$1=FALSE,L51*HOME!$F$20,L51*HOME!$F$20/(1+HOME!$H$20)))))</f>
        <v>0</v>
      </c>
      <c r="CJ51" s="310">
        <f>IF($T51=TRUE,0,IF(M$2&lt;DATE(2019,10,1),IF($T$1=FALSE,M51*HOME!$F$18,M51*HOME!$F$18/(1+HOME!$H$18)),IF($AO51=TRUE,IF($T$1=FALSE,M51*HOME!$F$21,M51*HOME!$F$21/(1+HOME!$H$21)),IF($T$1=FALSE,M51*HOME!$F$20,M51*HOME!$F$20/(1+HOME!$H$20)))))</f>
        <v>0</v>
      </c>
      <c r="CK51" s="310">
        <f>IF($T51=TRUE,0,IF(N$2&lt;DATE(2019,10,1),IF($T$1=FALSE,N51*HOME!$F$18,N51*HOME!$F$18/(1+HOME!$H$18)),IF($AO51=TRUE,IF($T$1=FALSE,N51*HOME!$F$21,N51*HOME!$F$21/(1+HOME!$H$21)),IF($T$1=FALSE,N51*HOME!$F$20,N51*HOME!$F$20/(1+HOME!$H$20)))))</f>
        <v>0</v>
      </c>
      <c r="CL51" s="310">
        <f>IF($T51=TRUE,0,IF(O$2&lt;DATE(2019,10,1),IF($T$1=FALSE,O51*HOME!$F$18,O51*HOME!$F$18/(1+HOME!$H$18)),IF($AO51=TRUE,IF($T$1=FALSE,O51*HOME!$F$21,O51*HOME!$F$21/(1+HOME!$H$21)),IF($T$1=FALSE,O51*HOME!$F$20,O51*HOME!$F$20/(1+HOME!$H$20)))))</f>
        <v>0</v>
      </c>
      <c r="CM51" s="310">
        <f>IF($T51=TRUE,0,IF(P$2&lt;DATE(2019,10,1),IF($T$1=FALSE,P51*HOME!$F$18,P51*HOME!$F$18/(1+HOME!$H$18)),IF($AO51=TRUE,IF($T$1=FALSE,P51*HOME!$F$21,P51*HOME!$F$21/(1+HOME!$H$21)),IF($T$1=FALSE,P51*HOME!$F$20,P51*HOME!$F$20/(1+HOME!$H$20)))))</f>
        <v>0</v>
      </c>
      <c r="CN51" s="310">
        <f t="shared" si="39"/>
        <v>0</v>
      </c>
    </row>
    <row r="52" spans="1:92" ht="18" customHeight="1">
      <c r="A52" s="335"/>
      <c r="B52" s="336">
        <v>47</v>
      </c>
      <c r="C52" s="1822"/>
      <c r="D52" s="434"/>
      <c r="E52" s="434"/>
      <c r="F52" s="434"/>
      <c r="G52" s="434"/>
      <c r="H52" s="434"/>
      <c r="I52" s="434"/>
      <c r="J52" s="434"/>
      <c r="K52" s="434"/>
      <c r="L52" s="434"/>
      <c r="M52" s="434"/>
      <c r="N52" s="434"/>
      <c r="O52" s="434"/>
      <c r="P52" s="131"/>
      <c r="Q52" s="90">
        <f t="shared" si="36"/>
        <v>0</v>
      </c>
      <c r="R52" s="1107" t="str">
        <f t="shared" si="28"/>
        <v/>
      </c>
      <c r="S52" s="344">
        <f>予実管理!Q52</f>
        <v>0</v>
      </c>
      <c r="T52" s="435" t="b">
        <v>0</v>
      </c>
      <c r="U52" s="79">
        <f>IF(D$2&lt;DATE(2019,10,1),IF($T$1=FALSE,IF($T52=FALSE,D52*HOME!$H$18,0),IF($T52=FALSE,D52*HOME!$H$18/(1+HOME!$H$18),0)),IF($T$1=FALSE,IF($T52=FALSE,D52*HOME!$H$20,0),IF($T52=FALSE,D52*HOME!$H$20/(1+HOME!$H$20),0)))</f>
        <v>0</v>
      </c>
      <c r="V52" s="79">
        <f>IF(E$2&lt;DATE(2019,10,1),IF($T$1=FALSE,IF($T52=FALSE,E52*HOME!$H$18,0),IF($T52=FALSE,E52*HOME!$H$18/(1+HOME!$H$18),0)),IF($T$1=FALSE,IF($T52=FALSE,E52*HOME!$H$20,0),IF($T52=FALSE,E52*HOME!$H$20/(1+HOME!$H$20),0)))</f>
        <v>0</v>
      </c>
      <c r="W52" s="79">
        <f>IF(F$2&lt;DATE(2019,10,1),IF($T$1=FALSE,IF($T52=FALSE,F52*HOME!$H$18,0),IF($T52=FALSE,F52*HOME!$H$18/(1+HOME!$H$18),0)),IF($T$1=FALSE,IF($T52=FALSE,F52*HOME!$H$20,0),IF($T52=FALSE,F52*HOME!$H$20/(1+HOME!$H$20),0)))</f>
        <v>0</v>
      </c>
      <c r="X52" s="79">
        <f>IF(G$2&lt;DATE(2019,10,1),IF($T$1=FALSE,IF($T52=FALSE,G52*HOME!$H$18,0),IF($T52=FALSE,G52*HOME!$H$18/(1+HOME!$H$18),0)),IF($T$1=FALSE,IF($T52=FALSE,G52*HOME!$H$20,0),IF($T52=FALSE,G52*HOME!$H$20/(1+HOME!$H$20),0)))</f>
        <v>0</v>
      </c>
      <c r="Y52" s="79">
        <f>IF(H$2&lt;DATE(2019,10,1),IF($T$1=FALSE,IF($T52=FALSE,H52*HOME!$H$18,0),IF($T52=FALSE,H52*HOME!$H$18/(1+HOME!$H$18),0)),IF($T$1=FALSE,IF($T52=FALSE,H52*HOME!$H$20,0),IF($T52=FALSE,H52*HOME!$H$20/(1+HOME!$H$20),0)))</f>
        <v>0</v>
      </c>
      <c r="Z52" s="79">
        <f>IF(I$2&lt;DATE(2019,10,1),IF($T$1=FALSE,IF($T52=FALSE,I52*HOME!$H$18,0),IF($T52=FALSE,I52*HOME!$H$18/(1+HOME!$H$18),0)),IF($T$1=FALSE,IF($T52=FALSE,I52*HOME!$H$20,0),IF($T52=FALSE,I52*HOME!$H$20/(1+HOME!$H$20),0)))</f>
        <v>0</v>
      </c>
      <c r="AA52" s="79">
        <f>IF(J$2&lt;DATE(2019,10,1),IF($T$1=FALSE,IF($T52=FALSE,J52*HOME!$H$18,0),IF($T52=FALSE,J52*HOME!$H$18/(1+HOME!$H$18),0)),IF($T$1=FALSE,IF($T52=FALSE,J52*HOME!$H$20,0),IF($T52=FALSE,J52*HOME!$H$20/(1+HOME!$H$20),0)))</f>
        <v>0</v>
      </c>
      <c r="AB52" s="79">
        <f>IF(K$2&lt;DATE(2019,10,1),IF($T$1=FALSE,IF($T52=FALSE,K52*HOME!$H$18,0),IF($T52=FALSE,K52*HOME!$H$18/(1+HOME!$H$18),0)),IF($T$1=FALSE,IF($T52=FALSE,K52*HOME!$H$20,0),IF($T52=FALSE,K52*HOME!$H$20/(1+HOME!$H$20),0)))</f>
        <v>0</v>
      </c>
      <c r="AC52" s="79">
        <f>IF(L$2&lt;DATE(2019,10,1),IF($T$1=FALSE,IF($T52=FALSE,L52*HOME!$H$18,0),IF($T52=FALSE,L52*HOME!$H$18/(1+HOME!$H$18),0)),IF($T$1=FALSE,IF($T52=FALSE,L52*HOME!$H$20,0),IF($T52=FALSE,L52*HOME!$H$20/(1+HOME!$H$20),0)))</f>
        <v>0</v>
      </c>
      <c r="AD52" s="79">
        <f>IF(M$2&lt;DATE(2019,10,1),IF($T$1=FALSE,IF($T52=FALSE,M52*HOME!$H$18,0),IF($T52=FALSE,M52*HOME!$H$18/(1+HOME!$H$18),0)),IF($T$1=FALSE,IF($T52=FALSE,M52*HOME!$H$20,0),IF($T52=FALSE,M52*HOME!$H$20/(1+HOME!$H$20),0)))</f>
        <v>0</v>
      </c>
      <c r="AE52" s="79">
        <f>IF(N$2&lt;DATE(2019,10,1),IF($T$1=FALSE,IF($T52=FALSE,N52*HOME!$H$18,0),IF($T52=FALSE,N52*HOME!$H$18/(1+HOME!$H$18),0)),IF($T$1=FALSE,IF($T52=FALSE,N52*HOME!$H$20,0),IF($T52=FALSE,N52*HOME!$H$20/(1+HOME!$H$20),0)))</f>
        <v>0</v>
      </c>
      <c r="AF52" s="79">
        <f>IF(O$2&lt;DATE(2019,10,1),IF($T$1=FALSE,IF($T52=FALSE,O52*HOME!$H$18,0),IF($T52=FALSE,O52*HOME!$H$18/(1+HOME!$H$18),0)),IF($T$1=FALSE,IF($T52=FALSE,O52*HOME!$H$20,0),IF($T52=FALSE,O52*HOME!$H$20/(1+HOME!$H$20),0)))</f>
        <v>0</v>
      </c>
      <c r="AG52" s="79">
        <f>IF(P$2&lt;DATE(2019,10,1),IF($T$1=FALSE,IF($T52=FALSE,P52*HOME!$H$18,0),IF($T52=FALSE,P52*HOME!$H$18/(1+HOME!$H$18),0)),IF($T$1=FALSE,IF($T52=FALSE,P52*HOME!$H$20,0),IF($T52=FALSE,P52*HOME!$H$20/(1+HOME!$H$20),0)))</f>
        <v>0</v>
      </c>
      <c r="AH52" s="79">
        <f t="shared" si="37"/>
        <v>0</v>
      </c>
      <c r="AI52" s="79">
        <f t="shared" si="38"/>
        <v>0</v>
      </c>
      <c r="AJ52" s="86"/>
      <c r="AK52" s="79"/>
      <c r="AL52" s="79"/>
      <c r="AM52" s="79"/>
      <c r="AN52" s="79"/>
      <c r="AO52" s="79"/>
      <c r="AP52" s="79"/>
      <c r="AQ52" s="79"/>
      <c r="AR52" s="465"/>
      <c r="AS52" s="449"/>
      <c r="AT52" s="449"/>
      <c r="AU52" s="449"/>
      <c r="AV52" s="472"/>
      <c r="AW52" s="449"/>
      <c r="AX52" s="449"/>
      <c r="CA52" s="310">
        <f>IF($T52=TRUE,0,IF(D$2&lt;DATE(2019,10,1),IF($T$1=FALSE,D52*HOME!$F$18,D52*HOME!$F$18/(1+HOME!$H$18)),IF($AO52=TRUE,IF($T$1=FALSE,D52*HOME!$F$21,D52*HOME!$F$21/(1+HOME!$H$21)),IF($T$1=FALSE,D52*HOME!$F$20,D52*HOME!$F$20/(1+HOME!$H$20)))))</f>
        <v>0</v>
      </c>
      <c r="CB52" s="310">
        <f>IF($T52=TRUE,0,IF(E$2&lt;DATE(2019,10,1),IF($T$1=FALSE,E52*HOME!$F$18,E52*HOME!$F$18/(1+HOME!$H$18)),IF($AO52=TRUE,IF($T$1=FALSE,E52*HOME!$F$21,E52*HOME!$F$21/(1+HOME!$H$21)),IF($T$1=FALSE,E52*HOME!$F$20,E52*HOME!$F$20/(1+HOME!$H$20)))))</f>
        <v>0</v>
      </c>
      <c r="CC52" s="310">
        <f>IF($T52=TRUE,0,IF(F$2&lt;DATE(2019,10,1),IF($T$1=FALSE,F52*HOME!$F$18,F52*HOME!$F$18/(1+HOME!$H$18)),IF($AO52=TRUE,IF($T$1=FALSE,F52*HOME!$F$21,F52*HOME!$F$21/(1+HOME!$H$21)),IF($T$1=FALSE,F52*HOME!$F$20,F52*HOME!$F$20/(1+HOME!$H$20)))))</f>
        <v>0</v>
      </c>
      <c r="CD52" s="310">
        <f>IF($T52=TRUE,0,IF(G$2&lt;DATE(2019,10,1),IF($T$1=FALSE,G52*HOME!$F$18,G52*HOME!$F$18/(1+HOME!$H$18)),IF($AO52=TRUE,IF($T$1=FALSE,G52*HOME!$F$21,G52*HOME!$F$21/(1+HOME!$H$21)),IF($T$1=FALSE,G52*HOME!$F$20,G52*HOME!$F$20/(1+HOME!$H$20)))))</f>
        <v>0</v>
      </c>
      <c r="CE52" s="310">
        <f>IF($T52=TRUE,0,IF(H$2&lt;DATE(2019,10,1),IF($T$1=FALSE,H52*HOME!$F$18,H52*HOME!$F$18/(1+HOME!$H$18)),IF($AO52=TRUE,IF($T$1=FALSE,H52*HOME!$F$21,H52*HOME!$F$21/(1+HOME!$H$21)),IF($T$1=FALSE,H52*HOME!$F$20,H52*HOME!$F$20/(1+HOME!$H$20)))))</f>
        <v>0</v>
      </c>
      <c r="CF52" s="310">
        <f>IF($T52=TRUE,0,IF(I$2&lt;DATE(2019,10,1),IF($T$1=FALSE,I52*HOME!$F$18,I52*HOME!$F$18/(1+HOME!$H$18)),IF($AO52=TRUE,IF($T$1=FALSE,I52*HOME!$F$21,I52*HOME!$F$21/(1+HOME!$H$21)),IF($T$1=FALSE,I52*HOME!$F$20,I52*HOME!$F$20/(1+HOME!$H$20)))))</f>
        <v>0</v>
      </c>
      <c r="CG52" s="310">
        <f>IF($T52=TRUE,0,IF(J$2&lt;DATE(2019,10,1),IF($T$1=FALSE,J52*HOME!$F$18,J52*HOME!$F$18/(1+HOME!$H$18)),IF($AO52=TRUE,IF($T$1=FALSE,J52*HOME!$F$21,J52*HOME!$F$21/(1+HOME!$H$21)),IF($T$1=FALSE,J52*HOME!$F$20,J52*HOME!$F$20/(1+HOME!$H$20)))))</f>
        <v>0</v>
      </c>
      <c r="CH52" s="310">
        <f>IF($T52=TRUE,0,IF(K$2&lt;DATE(2019,10,1),IF($T$1=FALSE,K52*HOME!$F$18,K52*HOME!$F$18/(1+HOME!$H$18)),IF($AO52=TRUE,IF($T$1=FALSE,K52*HOME!$F$21,K52*HOME!$F$21/(1+HOME!$H$21)),IF($T$1=FALSE,K52*HOME!$F$20,K52*HOME!$F$20/(1+HOME!$H$20)))))</f>
        <v>0</v>
      </c>
      <c r="CI52" s="310">
        <f>IF($T52=TRUE,0,IF(L$2&lt;DATE(2019,10,1),IF($T$1=FALSE,L52*HOME!$F$18,L52*HOME!$F$18/(1+HOME!$H$18)),IF($AO52=TRUE,IF($T$1=FALSE,L52*HOME!$F$21,L52*HOME!$F$21/(1+HOME!$H$21)),IF($T$1=FALSE,L52*HOME!$F$20,L52*HOME!$F$20/(1+HOME!$H$20)))))</f>
        <v>0</v>
      </c>
      <c r="CJ52" s="310">
        <f>IF($T52=TRUE,0,IF(M$2&lt;DATE(2019,10,1),IF($T$1=FALSE,M52*HOME!$F$18,M52*HOME!$F$18/(1+HOME!$H$18)),IF($AO52=TRUE,IF($T$1=FALSE,M52*HOME!$F$21,M52*HOME!$F$21/(1+HOME!$H$21)),IF($T$1=FALSE,M52*HOME!$F$20,M52*HOME!$F$20/(1+HOME!$H$20)))))</f>
        <v>0</v>
      </c>
      <c r="CK52" s="310">
        <f>IF($T52=TRUE,0,IF(N$2&lt;DATE(2019,10,1),IF($T$1=FALSE,N52*HOME!$F$18,N52*HOME!$F$18/(1+HOME!$H$18)),IF($AO52=TRUE,IF($T$1=FALSE,N52*HOME!$F$21,N52*HOME!$F$21/(1+HOME!$H$21)),IF($T$1=FALSE,N52*HOME!$F$20,N52*HOME!$F$20/(1+HOME!$H$20)))))</f>
        <v>0</v>
      </c>
      <c r="CL52" s="310">
        <f>IF($T52=TRUE,0,IF(O$2&lt;DATE(2019,10,1),IF($T$1=FALSE,O52*HOME!$F$18,O52*HOME!$F$18/(1+HOME!$H$18)),IF($AO52=TRUE,IF($T$1=FALSE,O52*HOME!$F$21,O52*HOME!$F$21/(1+HOME!$H$21)),IF($T$1=FALSE,O52*HOME!$F$20,O52*HOME!$F$20/(1+HOME!$H$20)))))</f>
        <v>0</v>
      </c>
      <c r="CM52" s="310">
        <f>IF($T52=TRUE,0,IF(P$2&lt;DATE(2019,10,1),IF($T$1=FALSE,P52*HOME!$F$18,P52*HOME!$F$18/(1+HOME!$H$18)),IF($AO52=TRUE,IF($T$1=FALSE,P52*HOME!$F$21,P52*HOME!$F$21/(1+HOME!$H$21)),IF($T$1=FALSE,P52*HOME!$F$20,P52*HOME!$F$20/(1+HOME!$H$20)))))</f>
        <v>0</v>
      </c>
      <c r="CN52" s="310">
        <f t="shared" si="39"/>
        <v>0</v>
      </c>
    </row>
    <row r="53" spans="1:92" ht="18" customHeight="1">
      <c r="A53" s="335"/>
      <c r="B53" s="336">
        <v>48</v>
      </c>
      <c r="C53" s="1822"/>
      <c r="D53" s="434"/>
      <c r="E53" s="131"/>
      <c r="F53" s="131"/>
      <c r="G53" s="131"/>
      <c r="H53" s="131"/>
      <c r="I53" s="131"/>
      <c r="J53" s="131"/>
      <c r="K53" s="131"/>
      <c r="L53" s="131"/>
      <c r="M53" s="131"/>
      <c r="N53" s="131"/>
      <c r="O53" s="131"/>
      <c r="P53" s="131"/>
      <c r="Q53" s="90">
        <f t="shared" si="36"/>
        <v>0</v>
      </c>
      <c r="R53" s="1107" t="str">
        <f t="shared" si="28"/>
        <v/>
      </c>
      <c r="S53" s="344">
        <f>予実管理!Q53</f>
        <v>0</v>
      </c>
      <c r="T53" s="435" t="b">
        <v>0</v>
      </c>
      <c r="U53" s="79">
        <f>IF(D$2&lt;DATE(2019,10,1),IF($T$1=FALSE,IF($T53=FALSE,D53*HOME!$H$18,0),IF($T53=FALSE,D53*HOME!$H$18/(1+HOME!$H$18),0)),IF($T$1=FALSE,IF($T53=FALSE,D53*HOME!$H$20,0),IF($T53=FALSE,D53*HOME!$H$20/(1+HOME!$H$20),0)))</f>
        <v>0</v>
      </c>
      <c r="V53" s="79">
        <f>IF(E$2&lt;DATE(2019,10,1),IF($T$1=FALSE,IF($T53=FALSE,E53*HOME!$H$18,0),IF($T53=FALSE,E53*HOME!$H$18/(1+HOME!$H$18),0)),IF($T$1=FALSE,IF($T53=FALSE,E53*HOME!$H$20,0),IF($T53=FALSE,E53*HOME!$H$20/(1+HOME!$H$20),0)))</f>
        <v>0</v>
      </c>
      <c r="W53" s="79">
        <f>IF(F$2&lt;DATE(2019,10,1),IF($T$1=FALSE,IF($T53=FALSE,F53*HOME!$H$18,0),IF($T53=FALSE,F53*HOME!$H$18/(1+HOME!$H$18),0)),IF($T$1=FALSE,IF($T53=FALSE,F53*HOME!$H$20,0),IF($T53=FALSE,F53*HOME!$H$20/(1+HOME!$H$20),0)))</f>
        <v>0</v>
      </c>
      <c r="X53" s="79">
        <f>IF(G$2&lt;DATE(2019,10,1),IF($T$1=FALSE,IF($T53=FALSE,G53*HOME!$H$18,0),IF($T53=FALSE,G53*HOME!$H$18/(1+HOME!$H$18),0)),IF($T$1=FALSE,IF($T53=FALSE,G53*HOME!$H$20,0),IF($T53=FALSE,G53*HOME!$H$20/(1+HOME!$H$20),0)))</f>
        <v>0</v>
      </c>
      <c r="Y53" s="79">
        <f>IF(H$2&lt;DATE(2019,10,1),IF($T$1=FALSE,IF($T53=FALSE,H53*HOME!$H$18,0),IF($T53=FALSE,H53*HOME!$H$18/(1+HOME!$H$18),0)),IF($T$1=FALSE,IF($T53=FALSE,H53*HOME!$H$20,0),IF($T53=FALSE,H53*HOME!$H$20/(1+HOME!$H$20),0)))</f>
        <v>0</v>
      </c>
      <c r="Z53" s="79">
        <f>IF(I$2&lt;DATE(2019,10,1),IF($T$1=FALSE,IF($T53=FALSE,I53*HOME!$H$18,0),IF($T53=FALSE,I53*HOME!$H$18/(1+HOME!$H$18),0)),IF($T$1=FALSE,IF($T53=FALSE,I53*HOME!$H$20,0),IF($T53=FALSE,I53*HOME!$H$20/(1+HOME!$H$20),0)))</f>
        <v>0</v>
      </c>
      <c r="AA53" s="79">
        <f>IF(J$2&lt;DATE(2019,10,1),IF($T$1=FALSE,IF($T53=FALSE,J53*HOME!$H$18,0),IF($T53=FALSE,J53*HOME!$H$18/(1+HOME!$H$18),0)),IF($T$1=FALSE,IF($T53=FALSE,J53*HOME!$H$20,0),IF($T53=FALSE,J53*HOME!$H$20/(1+HOME!$H$20),0)))</f>
        <v>0</v>
      </c>
      <c r="AB53" s="79">
        <f>IF(K$2&lt;DATE(2019,10,1),IF($T$1=FALSE,IF($T53=FALSE,K53*HOME!$H$18,0),IF($T53=FALSE,K53*HOME!$H$18/(1+HOME!$H$18),0)),IF($T$1=FALSE,IF($T53=FALSE,K53*HOME!$H$20,0),IF($T53=FALSE,K53*HOME!$H$20/(1+HOME!$H$20),0)))</f>
        <v>0</v>
      </c>
      <c r="AC53" s="79">
        <f>IF(L$2&lt;DATE(2019,10,1),IF($T$1=FALSE,IF($T53=FALSE,L53*HOME!$H$18,0),IF($T53=FALSE,L53*HOME!$H$18/(1+HOME!$H$18),0)),IF($T$1=FALSE,IF($T53=FALSE,L53*HOME!$H$20,0),IF($T53=FALSE,L53*HOME!$H$20/(1+HOME!$H$20),0)))</f>
        <v>0</v>
      </c>
      <c r="AD53" s="79">
        <f>IF(M$2&lt;DATE(2019,10,1),IF($T$1=FALSE,IF($T53=FALSE,M53*HOME!$H$18,0),IF($T53=FALSE,M53*HOME!$H$18/(1+HOME!$H$18),0)),IF($T$1=FALSE,IF($T53=FALSE,M53*HOME!$H$20,0),IF($T53=FALSE,M53*HOME!$H$20/(1+HOME!$H$20),0)))</f>
        <v>0</v>
      </c>
      <c r="AE53" s="79">
        <f>IF(N$2&lt;DATE(2019,10,1),IF($T$1=FALSE,IF($T53=FALSE,N53*HOME!$H$18,0),IF($T53=FALSE,N53*HOME!$H$18/(1+HOME!$H$18),0)),IF($T$1=FALSE,IF($T53=FALSE,N53*HOME!$H$20,0),IF($T53=FALSE,N53*HOME!$H$20/(1+HOME!$H$20),0)))</f>
        <v>0</v>
      </c>
      <c r="AF53" s="79">
        <f>IF(O$2&lt;DATE(2019,10,1),IF($T$1=FALSE,IF($T53=FALSE,O53*HOME!$H$18,0),IF($T53=FALSE,O53*HOME!$H$18/(1+HOME!$H$18),0)),IF($T$1=FALSE,IF($T53=FALSE,O53*HOME!$H$20,0),IF($T53=FALSE,O53*HOME!$H$20/(1+HOME!$H$20),0)))</f>
        <v>0</v>
      </c>
      <c r="AG53" s="79">
        <f>IF(P$2&lt;DATE(2019,10,1),IF($T$1=FALSE,IF($T53=FALSE,P53*HOME!$H$18,0),IF($T53=FALSE,P53*HOME!$H$18/(1+HOME!$H$18),0)),IF($T$1=FALSE,IF($T53=FALSE,P53*HOME!$H$20,0),IF($T53=FALSE,P53*HOME!$H$20/(1+HOME!$H$20),0)))</f>
        <v>0</v>
      </c>
      <c r="AH53" s="79">
        <f t="shared" si="37"/>
        <v>0</v>
      </c>
      <c r="AI53" s="79">
        <f t="shared" si="38"/>
        <v>0</v>
      </c>
      <c r="AJ53" s="86"/>
      <c r="AK53" s="79"/>
      <c r="AL53" s="79"/>
      <c r="AM53" s="79"/>
      <c r="AN53" s="79"/>
      <c r="AO53" s="79"/>
      <c r="AP53" s="79"/>
      <c r="AQ53" s="79"/>
      <c r="AR53" s="474"/>
      <c r="AS53" s="449"/>
      <c r="AT53" s="449"/>
      <c r="AU53" s="449"/>
      <c r="AV53" s="449"/>
      <c r="AW53" s="449"/>
      <c r="AX53" s="449"/>
      <c r="CA53" s="310">
        <f>IF($T53=TRUE,0,IF(D$2&lt;DATE(2019,10,1),IF($T$1=FALSE,D53*HOME!$F$18,D53*HOME!$F$18/(1+HOME!$H$18)),IF($AO53=TRUE,IF($T$1=FALSE,D53*HOME!$F$21,D53*HOME!$F$21/(1+HOME!$H$21)),IF($T$1=FALSE,D53*HOME!$F$20,D53*HOME!$F$20/(1+HOME!$H$20)))))</f>
        <v>0</v>
      </c>
      <c r="CB53" s="310">
        <f>IF($T53=TRUE,0,IF(E$2&lt;DATE(2019,10,1),IF($T$1=FALSE,E53*HOME!$F$18,E53*HOME!$F$18/(1+HOME!$H$18)),IF($AO53=TRUE,IF($T$1=FALSE,E53*HOME!$F$21,E53*HOME!$F$21/(1+HOME!$H$21)),IF($T$1=FALSE,E53*HOME!$F$20,E53*HOME!$F$20/(1+HOME!$H$20)))))</f>
        <v>0</v>
      </c>
      <c r="CC53" s="310">
        <f>IF($T53=TRUE,0,IF(F$2&lt;DATE(2019,10,1),IF($T$1=FALSE,F53*HOME!$F$18,F53*HOME!$F$18/(1+HOME!$H$18)),IF($AO53=TRUE,IF($T$1=FALSE,F53*HOME!$F$21,F53*HOME!$F$21/(1+HOME!$H$21)),IF($T$1=FALSE,F53*HOME!$F$20,F53*HOME!$F$20/(1+HOME!$H$20)))))</f>
        <v>0</v>
      </c>
      <c r="CD53" s="310">
        <f>IF($T53=TRUE,0,IF(G$2&lt;DATE(2019,10,1),IF($T$1=FALSE,G53*HOME!$F$18,G53*HOME!$F$18/(1+HOME!$H$18)),IF($AO53=TRUE,IF($T$1=FALSE,G53*HOME!$F$21,G53*HOME!$F$21/(1+HOME!$H$21)),IF($T$1=FALSE,G53*HOME!$F$20,G53*HOME!$F$20/(1+HOME!$H$20)))))</f>
        <v>0</v>
      </c>
      <c r="CE53" s="310">
        <f>IF($T53=TRUE,0,IF(H$2&lt;DATE(2019,10,1),IF($T$1=FALSE,H53*HOME!$F$18,H53*HOME!$F$18/(1+HOME!$H$18)),IF($AO53=TRUE,IF($T$1=FALSE,H53*HOME!$F$21,H53*HOME!$F$21/(1+HOME!$H$21)),IF($T$1=FALSE,H53*HOME!$F$20,H53*HOME!$F$20/(1+HOME!$H$20)))))</f>
        <v>0</v>
      </c>
      <c r="CF53" s="310">
        <f>IF($T53=TRUE,0,IF(I$2&lt;DATE(2019,10,1),IF($T$1=FALSE,I53*HOME!$F$18,I53*HOME!$F$18/(1+HOME!$H$18)),IF($AO53=TRUE,IF($T$1=FALSE,I53*HOME!$F$21,I53*HOME!$F$21/(1+HOME!$H$21)),IF($T$1=FALSE,I53*HOME!$F$20,I53*HOME!$F$20/(1+HOME!$H$20)))))</f>
        <v>0</v>
      </c>
      <c r="CG53" s="310">
        <f>IF($T53=TRUE,0,IF(J$2&lt;DATE(2019,10,1),IF($T$1=FALSE,J53*HOME!$F$18,J53*HOME!$F$18/(1+HOME!$H$18)),IF($AO53=TRUE,IF($T$1=FALSE,J53*HOME!$F$21,J53*HOME!$F$21/(1+HOME!$H$21)),IF($T$1=FALSE,J53*HOME!$F$20,J53*HOME!$F$20/(1+HOME!$H$20)))))</f>
        <v>0</v>
      </c>
      <c r="CH53" s="310">
        <f>IF($T53=TRUE,0,IF(K$2&lt;DATE(2019,10,1),IF($T$1=FALSE,K53*HOME!$F$18,K53*HOME!$F$18/(1+HOME!$H$18)),IF($AO53=TRUE,IF($T$1=FALSE,K53*HOME!$F$21,K53*HOME!$F$21/(1+HOME!$H$21)),IF($T$1=FALSE,K53*HOME!$F$20,K53*HOME!$F$20/(1+HOME!$H$20)))))</f>
        <v>0</v>
      </c>
      <c r="CI53" s="310">
        <f>IF($T53=TRUE,0,IF(L$2&lt;DATE(2019,10,1),IF($T$1=FALSE,L53*HOME!$F$18,L53*HOME!$F$18/(1+HOME!$H$18)),IF($AO53=TRUE,IF($T$1=FALSE,L53*HOME!$F$21,L53*HOME!$F$21/(1+HOME!$H$21)),IF($T$1=FALSE,L53*HOME!$F$20,L53*HOME!$F$20/(1+HOME!$H$20)))))</f>
        <v>0</v>
      </c>
      <c r="CJ53" s="310">
        <f>IF($T53=TRUE,0,IF(M$2&lt;DATE(2019,10,1),IF($T$1=FALSE,M53*HOME!$F$18,M53*HOME!$F$18/(1+HOME!$H$18)),IF($AO53=TRUE,IF($T$1=FALSE,M53*HOME!$F$21,M53*HOME!$F$21/(1+HOME!$H$21)),IF($T$1=FALSE,M53*HOME!$F$20,M53*HOME!$F$20/(1+HOME!$H$20)))))</f>
        <v>0</v>
      </c>
      <c r="CK53" s="310">
        <f>IF($T53=TRUE,0,IF(N$2&lt;DATE(2019,10,1),IF($T$1=FALSE,N53*HOME!$F$18,N53*HOME!$F$18/(1+HOME!$H$18)),IF($AO53=TRUE,IF($T$1=FALSE,N53*HOME!$F$21,N53*HOME!$F$21/(1+HOME!$H$21)),IF($T$1=FALSE,N53*HOME!$F$20,N53*HOME!$F$20/(1+HOME!$H$20)))))</f>
        <v>0</v>
      </c>
      <c r="CL53" s="310">
        <f>IF($T53=TRUE,0,IF(O$2&lt;DATE(2019,10,1),IF($T$1=FALSE,O53*HOME!$F$18,O53*HOME!$F$18/(1+HOME!$H$18)),IF($AO53=TRUE,IF($T$1=FALSE,O53*HOME!$F$21,O53*HOME!$F$21/(1+HOME!$H$21)),IF($T$1=FALSE,O53*HOME!$F$20,O53*HOME!$F$20/(1+HOME!$H$20)))))</f>
        <v>0</v>
      </c>
      <c r="CM53" s="310">
        <f>IF($T53=TRUE,0,IF(P$2&lt;DATE(2019,10,1),IF($T$1=FALSE,P53*HOME!$F$18,P53*HOME!$F$18/(1+HOME!$H$18)),IF($AO53=TRUE,IF($T$1=FALSE,P53*HOME!$F$21,P53*HOME!$F$21/(1+HOME!$H$21)),IF($T$1=FALSE,P53*HOME!$F$20,P53*HOME!$F$20/(1+HOME!$H$20)))))</f>
        <v>0</v>
      </c>
      <c r="CN53" s="310">
        <f t="shared" si="39"/>
        <v>0</v>
      </c>
    </row>
    <row r="54" spans="1:92" ht="18" customHeight="1">
      <c r="A54" s="335"/>
      <c r="B54" s="336">
        <v>49</v>
      </c>
      <c r="C54" s="1822"/>
      <c r="D54" s="434"/>
      <c r="E54" s="131"/>
      <c r="F54" s="131"/>
      <c r="G54" s="131"/>
      <c r="H54" s="131"/>
      <c r="I54" s="131"/>
      <c r="J54" s="131"/>
      <c r="K54" s="131"/>
      <c r="L54" s="131"/>
      <c r="M54" s="131"/>
      <c r="N54" s="131"/>
      <c r="O54" s="131"/>
      <c r="P54" s="131"/>
      <c r="Q54" s="90">
        <f t="shared" si="36"/>
        <v>0</v>
      </c>
      <c r="R54" s="1107" t="str">
        <f t="shared" si="28"/>
        <v/>
      </c>
      <c r="S54" s="344">
        <f>予実管理!Q54</f>
        <v>0</v>
      </c>
      <c r="T54" s="435" t="b">
        <v>0</v>
      </c>
      <c r="U54" s="79">
        <f>IF(D$2&lt;DATE(2019,10,1),IF($T$1=FALSE,IF($T54=FALSE,D54*HOME!$H$18,0),IF($T54=FALSE,D54*HOME!$H$18/(1+HOME!$H$18),0)),IF($T$1=FALSE,IF($T54=FALSE,D54*HOME!$H$20,0),IF($T54=FALSE,D54*HOME!$H$20/(1+HOME!$H$20),0)))</f>
        <v>0</v>
      </c>
      <c r="V54" s="79">
        <f>IF(E$2&lt;DATE(2019,10,1),IF($T$1=FALSE,IF($T54=FALSE,E54*HOME!$H$18,0),IF($T54=FALSE,E54*HOME!$H$18/(1+HOME!$H$18),0)),IF($T$1=FALSE,IF($T54=FALSE,E54*HOME!$H$20,0),IF($T54=FALSE,E54*HOME!$H$20/(1+HOME!$H$20),0)))</f>
        <v>0</v>
      </c>
      <c r="W54" s="79">
        <f>IF(F$2&lt;DATE(2019,10,1),IF($T$1=FALSE,IF($T54=FALSE,F54*HOME!$H$18,0),IF($T54=FALSE,F54*HOME!$H$18/(1+HOME!$H$18),0)),IF($T$1=FALSE,IF($T54=FALSE,F54*HOME!$H$20,0),IF($T54=FALSE,F54*HOME!$H$20/(1+HOME!$H$20),0)))</f>
        <v>0</v>
      </c>
      <c r="X54" s="79">
        <f>IF(G$2&lt;DATE(2019,10,1),IF($T$1=FALSE,IF($T54=FALSE,G54*HOME!$H$18,0),IF($T54=FALSE,G54*HOME!$H$18/(1+HOME!$H$18),0)),IF($T$1=FALSE,IF($T54=FALSE,G54*HOME!$H$20,0),IF($T54=FALSE,G54*HOME!$H$20/(1+HOME!$H$20),0)))</f>
        <v>0</v>
      </c>
      <c r="Y54" s="79">
        <f>IF(H$2&lt;DATE(2019,10,1),IF($T$1=FALSE,IF($T54=FALSE,H54*HOME!$H$18,0),IF($T54=FALSE,H54*HOME!$H$18/(1+HOME!$H$18),0)),IF($T$1=FALSE,IF($T54=FALSE,H54*HOME!$H$20,0),IF($T54=FALSE,H54*HOME!$H$20/(1+HOME!$H$20),0)))</f>
        <v>0</v>
      </c>
      <c r="Z54" s="79">
        <f>IF(I$2&lt;DATE(2019,10,1),IF($T$1=FALSE,IF($T54=FALSE,I54*HOME!$H$18,0),IF($T54=FALSE,I54*HOME!$H$18/(1+HOME!$H$18),0)),IF($T$1=FALSE,IF($T54=FALSE,I54*HOME!$H$20,0),IF($T54=FALSE,I54*HOME!$H$20/(1+HOME!$H$20),0)))</f>
        <v>0</v>
      </c>
      <c r="AA54" s="79">
        <f>IF(J$2&lt;DATE(2019,10,1),IF($T$1=FALSE,IF($T54=FALSE,J54*HOME!$H$18,0),IF($T54=FALSE,J54*HOME!$H$18/(1+HOME!$H$18),0)),IF($T$1=FALSE,IF($T54=FALSE,J54*HOME!$H$20,0),IF($T54=FALSE,J54*HOME!$H$20/(1+HOME!$H$20),0)))</f>
        <v>0</v>
      </c>
      <c r="AB54" s="79">
        <f>IF(K$2&lt;DATE(2019,10,1),IF($T$1=FALSE,IF($T54=FALSE,K54*HOME!$H$18,0),IF($T54=FALSE,K54*HOME!$H$18/(1+HOME!$H$18),0)),IF($T$1=FALSE,IF($T54=FALSE,K54*HOME!$H$20,0),IF($T54=FALSE,K54*HOME!$H$20/(1+HOME!$H$20),0)))</f>
        <v>0</v>
      </c>
      <c r="AC54" s="79">
        <f>IF(L$2&lt;DATE(2019,10,1),IF($T$1=FALSE,IF($T54=FALSE,L54*HOME!$H$18,0),IF($T54=FALSE,L54*HOME!$H$18/(1+HOME!$H$18),0)),IF($T$1=FALSE,IF($T54=FALSE,L54*HOME!$H$20,0),IF($T54=FALSE,L54*HOME!$H$20/(1+HOME!$H$20),0)))</f>
        <v>0</v>
      </c>
      <c r="AD54" s="79">
        <f>IF(M$2&lt;DATE(2019,10,1),IF($T$1=FALSE,IF($T54=FALSE,M54*HOME!$H$18,0),IF($T54=FALSE,M54*HOME!$H$18/(1+HOME!$H$18),0)),IF($T$1=FALSE,IF($T54=FALSE,M54*HOME!$H$20,0),IF($T54=FALSE,M54*HOME!$H$20/(1+HOME!$H$20),0)))</f>
        <v>0</v>
      </c>
      <c r="AE54" s="79">
        <f>IF(N$2&lt;DATE(2019,10,1),IF($T$1=FALSE,IF($T54=FALSE,N54*HOME!$H$18,0),IF($T54=FALSE,N54*HOME!$H$18/(1+HOME!$H$18),0)),IF($T$1=FALSE,IF($T54=FALSE,N54*HOME!$H$20,0),IF($T54=FALSE,N54*HOME!$H$20/(1+HOME!$H$20),0)))</f>
        <v>0</v>
      </c>
      <c r="AF54" s="79">
        <f>IF(O$2&lt;DATE(2019,10,1),IF($T$1=FALSE,IF($T54=FALSE,O54*HOME!$H$18,0),IF($T54=FALSE,O54*HOME!$H$18/(1+HOME!$H$18),0)),IF($T$1=FALSE,IF($T54=FALSE,O54*HOME!$H$20,0),IF($T54=FALSE,O54*HOME!$H$20/(1+HOME!$H$20),0)))</f>
        <v>0</v>
      </c>
      <c r="AG54" s="79">
        <f>IF(P$2&lt;DATE(2019,10,1),IF($T$1=FALSE,IF($T54=FALSE,P54*HOME!$H$18,0),IF($T54=FALSE,P54*HOME!$H$18/(1+HOME!$H$18),0)),IF($T$1=FALSE,IF($T54=FALSE,P54*HOME!$H$20,0),IF($T54=FALSE,P54*HOME!$H$20/(1+HOME!$H$20),0)))</f>
        <v>0</v>
      </c>
      <c r="AH54" s="79">
        <f t="shared" si="37"/>
        <v>0</v>
      </c>
      <c r="AI54" s="79">
        <f t="shared" si="38"/>
        <v>0</v>
      </c>
      <c r="AJ54" s="86"/>
      <c r="AK54" s="79"/>
      <c r="AL54" s="79"/>
      <c r="AM54" s="79"/>
      <c r="AN54" s="79"/>
      <c r="AO54" s="79"/>
      <c r="AP54" s="79"/>
      <c r="AQ54" s="79"/>
      <c r="AR54" s="465"/>
      <c r="AS54" s="449"/>
      <c r="AT54" s="449"/>
      <c r="AU54" s="449"/>
      <c r="AV54" s="449"/>
      <c r="AW54" s="449"/>
      <c r="AX54" s="449"/>
      <c r="CA54" s="310">
        <f>IF($T54=TRUE,0,IF(D$2&lt;DATE(2019,10,1),IF($T$1=FALSE,D54*HOME!$F$18,D54*HOME!$F$18/(1+HOME!$H$18)),IF($AO54=TRUE,IF($T$1=FALSE,D54*HOME!$F$21,D54*HOME!$F$21/(1+HOME!$H$21)),IF($T$1=FALSE,D54*HOME!$F$20,D54*HOME!$F$20/(1+HOME!$H$20)))))</f>
        <v>0</v>
      </c>
      <c r="CB54" s="310">
        <f>IF($T54=TRUE,0,IF(E$2&lt;DATE(2019,10,1),IF($T$1=FALSE,E54*HOME!$F$18,E54*HOME!$F$18/(1+HOME!$H$18)),IF($AO54=TRUE,IF($T$1=FALSE,E54*HOME!$F$21,E54*HOME!$F$21/(1+HOME!$H$21)),IF($T$1=FALSE,E54*HOME!$F$20,E54*HOME!$F$20/(1+HOME!$H$20)))))</f>
        <v>0</v>
      </c>
      <c r="CC54" s="310">
        <f>IF($T54=TRUE,0,IF(F$2&lt;DATE(2019,10,1),IF($T$1=FALSE,F54*HOME!$F$18,F54*HOME!$F$18/(1+HOME!$H$18)),IF($AO54=TRUE,IF($T$1=FALSE,F54*HOME!$F$21,F54*HOME!$F$21/(1+HOME!$H$21)),IF($T$1=FALSE,F54*HOME!$F$20,F54*HOME!$F$20/(1+HOME!$H$20)))))</f>
        <v>0</v>
      </c>
      <c r="CD54" s="310">
        <f>IF($T54=TRUE,0,IF(G$2&lt;DATE(2019,10,1),IF($T$1=FALSE,G54*HOME!$F$18,G54*HOME!$F$18/(1+HOME!$H$18)),IF($AO54=TRUE,IF($T$1=FALSE,G54*HOME!$F$21,G54*HOME!$F$21/(1+HOME!$H$21)),IF($T$1=FALSE,G54*HOME!$F$20,G54*HOME!$F$20/(1+HOME!$H$20)))))</f>
        <v>0</v>
      </c>
      <c r="CE54" s="310">
        <f>IF($T54=TRUE,0,IF(H$2&lt;DATE(2019,10,1),IF($T$1=FALSE,H54*HOME!$F$18,H54*HOME!$F$18/(1+HOME!$H$18)),IF($AO54=TRUE,IF($T$1=FALSE,H54*HOME!$F$21,H54*HOME!$F$21/(1+HOME!$H$21)),IF($T$1=FALSE,H54*HOME!$F$20,H54*HOME!$F$20/(1+HOME!$H$20)))))</f>
        <v>0</v>
      </c>
      <c r="CF54" s="310">
        <f>IF($T54=TRUE,0,IF(I$2&lt;DATE(2019,10,1),IF($T$1=FALSE,I54*HOME!$F$18,I54*HOME!$F$18/(1+HOME!$H$18)),IF($AO54=TRUE,IF($T$1=FALSE,I54*HOME!$F$21,I54*HOME!$F$21/(1+HOME!$H$21)),IF($T$1=FALSE,I54*HOME!$F$20,I54*HOME!$F$20/(1+HOME!$H$20)))))</f>
        <v>0</v>
      </c>
      <c r="CG54" s="310">
        <f>IF($T54=TRUE,0,IF(J$2&lt;DATE(2019,10,1),IF($T$1=FALSE,J54*HOME!$F$18,J54*HOME!$F$18/(1+HOME!$H$18)),IF($AO54=TRUE,IF($T$1=FALSE,J54*HOME!$F$21,J54*HOME!$F$21/(1+HOME!$H$21)),IF($T$1=FALSE,J54*HOME!$F$20,J54*HOME!$F$20/(1+HOME!$H$20)))))</f>
        <v>0</v>
      </c>
      <c r="CH54" s="310">
        <f>IF($T54=TRUE,0,IF(K$2&lt;DATE(2019,10,1),IF($T$1=FALSE,K54*HOME!$F$18,K54*HOME!$F$18/(1+HOME!$H$18)),IF($AO54=TRUE,IF($T$1=FALSE,K54*HOME!$F$21,K54*HOME!$F$21/(1+HOME!$H$21)),IF($T$1=FALSE,K54*HOME!$F$20,K54*HOME!$F$20/(1+HOME!$H$20)))))</f>
        <v>0</v>
      </c>
      <c r="CI54" s="310">
        <f>IF($T54=TRUE,0,IF(L$2&lt;DATE(2019,10,1),IF($T$1=FALSE,L54*HOME!$F$18,L54*HOME!$F$18/(1+HOME!$H$18)),IF($AO54=TRUE,IF($T$1=FALSE,L54*HOME!$F$21,L54*HOME!$F$21/(1+HOME!$H$21)),IF($T$1=FALSE,L54*HOME!$F$20,L54*HOME!$F$20/(1+HOME!$H$20)))))</f>
        <v>0</v>
      </c>
      <c r="CJ54" s="310">
        <f>IF($T54=TRUE,0,IF(M$2&lt;DATE(2019,10,1),IF($T$1=FALSE,M54*HOME!$F$18,M54*HOME!$F$18/(1+HOME!$H$18)),IF($AO54=TRUE,IF($T$1=FALSE,M54*HOME!$F$21,M54*HOME!$F$21/(1+HOME!$H$21)),IF($T$1=FALSE,M54*HOME!$F$20,M54*HOME!$F$20/(1+HOME!$H$20)))))</f>
        <v>0</v>
      </c>
      <c r="CK54" s="310">
        <f>IF($T54=TRUE,0,IF(N$2&lt;DATE(2019,10,1),IF($T$1=FALSE,N54*HOME!$F$18,N54*HOME!$F$18/(1+HOME!$H$18)),IF($AO54=TRUE,IF($T$1=FALSE,N54*HOME!$F$21,N54*HOME!$F$21/(1+HOME!$H$21)),IF($T$1=FALSE,N54*HOME!$F$20,N54*HOME!$F$20/(1+HOME!$H$20)))))</f>
        <v>0</v>
      </c>
      <c r="CL54" s="310">
        <f>IF($T54=TRUE,0,IF(O$2&lt;DATE(2019,10,1),IF($T$1=FALSE,O54*HOME!$F$18,O54*HOME!$F$18/(1+HOME!$H$18)),IF($AO54=TRUE,IF($T$1=FALSE,O54*HOME!$F$21,O54*HOME!$F$21/(1+HOME!$H$21)),IF($T$1=FALSE,O54*HOME!$F$20,O54*HOME!$F$20/(1+HOME!$H$20)))))</f>
        <v>0</v>
      </c>
      <c r="CM54" s="310">
        <f>IF($T54=TRUE,0,IF(P$2&lt;DATE(2019,10,1),IF($T$1=FALSE,P54*HOME!$F$18,P54*HOME!$F$18/(1+HOME!$H$18)),IF($AO54=TRUE,IF($T$1=FALSE,P54*HOME!$F$21,P54*HOME!$F$21/(1+HOME!$H$21)),IF($T$1=FALSE,P54*HOME!$F$20,P54*HOME!$F$20/(1+HOME!$H$20)))))</f>
        <v>0</v>
      </c>
      <c r="CN54" s="310">
        <f t="shared" si="39"/>
        <v>0</v>
      </c>
    </row>
    <row r="55" spans="1:92" ht="18" customHeight="1">
      <c r="A55" s="335"/>
      <c r="B55" s="336">
        <v>50</v>
      </c>
      <c r="C55" s="1822"/>
      <c r="D55" s="434"/>
      <c r="E55" s="131"/>
      <c r="F55" s="131"/>
      <c r="G55" s="131"/>
      <c r="H55" s="131"/>
      <c r="I55" s="131"/>
      <c r="J55" s="131"/>
      <c r="K55" s="131"/>
      <c r="L55" s="131"/>
      <c r="M55" s="131"/>
      <c r="N55" s="131"/>
      <c r="O55" s="131"/>
      <c r="P55" s="131"/>
      <c r="Q55" s="90">
        <f t="shared" si="36"/>
        <v>0</v>
      </c>
      <c r="R55" s="1107" t="str">
        <f t="shared" si="28"/>
        <v/>
      </c>
      <c r="S55" s="344">
        <f>予実管理!Q55</f>
        <v>0</v>
      </c>
      <c r="T55" s="435" t="b">
        <v>0</v>
      </c>
      <c r="U55" s="79">
        <f>IF(D$2&lt;DATE(2019,10,1),IF($T$1=FALSE,IF($T55=FALSE,D55*HOME!$H$18,0),IF($T55=FALSE,D55*HOME!$H$18/(1+HOME!$H$18),0)),IF($T$1=FALSE,IF($T55=FALSE,D55*HOME!$H$20,0),IF($T55=FALSE,D55*HOME!$H$20/(1+HOME!$H$20),0)))</f>
        <v>0</v>
      </c>
      <c r="V55" s="79">
        <f>IF(E$2&lt;DATE(2019,10,1),IF($T$1=FALSE,IF($T55=FALSE,E55*HOME!$H$18,0),IF($T55=FALSE,E55*HOME!$H$18/(1+HOME!$H$18),0)),IF($T$1=FALSE,IF($T55=FALSE,E55*HOME!$H$20,0),IF($T55=FALSE,E55*HOME!$H$20/(1+HOME!$H$20),0)))</f>
        <v>0</v>
      </c>
      <c r="W55" s="79">
        <f>IF(F$2&lt;DATE(2019,10,1),IF($T$1=FALSE,IF($T55=FALSE,F55*HOME!$H$18,0),IF($T55=FALSE,F55*HOME!$H$18/(1+HOME!$H$18),0)),IF($T$1=FALSE,IF($T55=FALSE,F55*HOME!$H$20,0),IF($T55=FALSE,F55*HOME!$H$20/(1+HOME!$H$20),0)))</f>
        <v>0</v>
      </c>
      <c r="X55" s="79">
        <f>IF(G$2&lt;DATE(2019,10,1),IF($T$1=FALSE,IF($T55=FALSE,G55*HOME!$H$18,0),IF($T55=FALSE,G55*HOME!$H$18/(1+HOME!$H$18),0)),IF($T$1=FALSE,IF($T55=FALSE,G55*HOME!$H$20,0),IF($T55=FALSE,G55*HOME!$H$20/(1+HOME!$H$20),0)))</f>
        <v>0</v>
      </c>
      <c r="Y55" s="79">
        <f>IF(H$2&lt;DATE(2019,10,1),IF($T$1=FALSE,IF($T55=FALSE,H55*HOME!$H$18,0),IF($T55=FALSE,H55*HOME!$H$18/(1+HOME!$H$18),0)),IF($T$1=FALSE,IF($T55=FALSE,H55*HOME!$H$20,0),IF($T55=FALSE,H55*HOME!$H$20/(1+HOME!$H$20),0)))</f>
        <v>0</v>
      </c>
      <c r="Z55" s="79">
        <f>IF(I$2&lt;DATE(2019,10,1),IF($T$1=FALSE,IF($T55=FALSE,I55*HOME!$H$18,0),IF($T55=FALSE,I55*HOME!$H$18/(1+HOME!$H$18),0)),IF($T$1=FALSE,IF($T55=FALSE,I55*HOME!$H$20,0),IF($T55=FALSE,I55*HOME!$H$20/(1+HOME!$H$20),0)))</f>
        <v>0</v>
      </c>
      <c r="AA55" s="79">
        <f>IF(J$2&lt;DATE(2019,10,1),IF($T$1=FALSE,IF($T55=FALSE,J55*HOME!$H$18,0),IF($T55=FALSE,J55*HOME!$H$18/(1+HOME!$H$18),0)),IF($T$1=FALSE,IF($T55=FALSE,J55*HOME!$H$20,0),IF($T55=FALSE,J55*HOME!$H$20/(1+HOME!$H$20),0)))</f>
        <v>0</v>
      </c>
      <c r="AB55" s="79">
        <f>IF(K$2&lt;DATE(2019,10,1),IF($T$1=FALSE,IF($T55=FALSE,K55*HOME!$H$18,0),IF($T55=FALSE,K55*HOME!$H$18/(1+HOME!$H$18),0)),IF($T$1=FALSE,IF($T55=FALSE,K55*HOME!$H$20,0),IF($T55=FALSE,K55*HOME!$H$20/(1+HOME!$H$20),0)))</f>
        <v>0</v>
      </c>
      <c r="AC55" s="79">
        <f>IF(L$2&lt;DATE(2019,10,1),IF($T$1=FALSE,IF($T55=FALSE,L55*HOME!$H$18,0),IF($T55=FALSE,L55*HOME!$H$18/(1+HOME!$H$18),0)),IF($T$1=FALSE,IF($T55=FALSE,L55*HOME!$H$20,0),IF($T55=FALSE,L55*HOME!$H$20/(1+HOME!$H$20),0)))</f>
        <v>0</v>
      </c>
      <c r="AD55" s="79">
        <f>IF(M$2&lt;DATE(2019,10,1),IF($T$1=FALSE,IF($T55=FALSE,M55*HOME!$H$18,0),IF($T55=FALSE,M55*HOME!$H$18/(1+HOME!$H$18),0)),IF($T$1=FALSE,IF($T55=FALSE,M55*HOME!$H$20,0),IF($T55=FALSE,M55*HOME!$H$20/(1+HOME!$H$20),0)))</f>
        <v>0</v>
      </c>
      <c r="AE55" s="79">
        <f>IF(N$2&lt;DATE(2019,10,1),IF($T$1=FALSE,IF($T55=FALSE,N55*HOME!$H$18,0),IF($T55=FALSE,N55*HOME!$H$18/(1+HOME!$H$18),0)),IF($T$1=FALSE,IF($T55=FALSE,N55*HOME!$H$20,0),IF($T55=FALSE,N55*HOME!$H$20/(1+HOME!$H$20),0)))</f>
        <v>0</v>
      </c>
      <c r="AF55" s="79">
        <f>IF(O$2&lt;DATE(2019,10,1),IF($T$1=FALSE,IF($T55=FALSE,O55*HOME!$H$18,0),IF($T55=FALSE,O55*HOME!$H$18/(1+HOME!$H$18),0)),IF($T$1=FALSE,IF($T55=FALSE,O55*HOME!$H$20,0),IF($T55=FALSE,O55*HOME!$H$20/(1+HOME!$H$20),0)))</f>
        <v>0</v>
      </c>
      <c r="AG55" s="79">
        <f>IF(P$2&lt;DATE(2019,10,1),IF($T$1=FALSE,IF($T55=FALSE,P55*HOME!$H$18,0),IF($T55=FALSE,P55*HOME!$H$18/(1+HOME!$H$18),0)),IF($T$1=FALSE,IF($T55=FALSE,P55*HOME!$H$20,0),IF($T55=FALSE,P55*HOME!$H$20/(1+HOME!$H$20),0)))</f>
        <v>0</v>
      </c>
      <c r="AH55" s="79">
        <f t="shared" si="37"/>
        <v>0</v>
      </c>
      <c r="AI55" s="79">
        <f t="shared" si="38"/>
        <v>0</v>
      </c>
      <c r="AJ55" s="86"/>
      <c r="AK55" s="79"/>
      <c r="AL55" s="79"/>
      <c r="AM55" s="79"/>
      <c r="AN55" s="79"/>
      <c r="AO55" s="79"/>
      <c r="AP55" s="79"/>
      <c r="AQ55" s="79"/>
      <c r="AR55" s="465"/>
      <c r="AS55" s="449"/>
      <c r="AT55" s="449"/>
      <c r="AU55" s="449"/>
      <c r="AV55" s="472"/>
      <c r="AW55" s="449"/>
      <c r="AX55" s="449"/>
      <c r="CA55" s="310">
        <f>IF($T55=TRUE,0,IF(D$2&lt;DATE(2019,10,1),IF($T$1=FALSE,D55*HOME!$F$18,D55*HOME!$F$18/(1+HOME!$H$18)),IF($AO55=TRUE,IF($T$1=FALSE,D55*HOME!$F$21,D55*HOME!$F$21/(1+HOME!$H$21)),IF($T$1=FALSE,D55*HOME!$F$20,D55*HOME!$F$20/(1+HOME!$H$20)))))</f>
        <v>0</v>
      </c>
      <c r="CB55" s="310">
        <f>IF($T55=TRUE,0,IF(E$2&lt;DATE(2019,10,1),IF($T$1=FALSE,E55*HOME!$F$18,E55*HOME!$F$18/(1+HOME!$H$18)),IF($AO55=TRUE,IF($T$1=FALSE,E55*HOME!$F$21,E55*HOME!$F$21/(1+HOME!$H$21)),IF($T$1=FALSE,E55*HOME!$F$20,E55*HOME!$F$20/(1+HOME!$H$20)))))</f>
        <v>0</v>
      </c>
      <c r="CC55" s="310">
        <f>IF($T55=TRUE,0,IF(F$2&lt;DATE(2019,10,1),IF($T$1=FALSE,F55*HOME!$F$18,F55*HOME!$F$18/(1+HOME!$H$18)),IF($AO55=TRUE,IF($T$1=FALSE,F55*HOME!$F$21,F55*HOME!$F$21/(1+HOME!$H$21)),IF($T$1=FALSE,F55*HOME!$F$20,F55*HOME!$F$20/(1+HOME!$H$20)))))</f>
        <v>0</v>
      </c>
      <c r="CD55" s="310">
        <f>IF($T55=TRUE,0,IF(G$2&lt;DATE(2019,10,1),IF($T$1=FALSE,G55*HOME!$F$18,G55*HOME!$F$18/(1+HOME!$H$18)),IF($AO55=TRUE,IF($T$1=FALSE,G55*HOME!$F$21,G55*HOME!$F$21/(1+HOME!$H$21)),IF($T$1=FALSE,G55*HOME!$F$20,G55*HOME!$F$20/(1+HOME!$H$20)))))</f>
        <v>0</v>
      </c>
      <c r="CE55" s="310">
        <f>IF($T55=TRUE,0,IF(H$2&lt;DATE(2019,10,1),IF($T$1=FALSE,H55*HOME!$F$18,H55*HOME!$F$18/(1+HOME!$H$18)),IF($AO55=TRUE,IF($T$1=FALSE,H55*HOME!$F$21,H55*HOME!$F$21/(1+HOME!$H$21)),IF($T$1=FALSE,H55*HOME!$F$20,H55*HOME!$F$20/(1+HOME!$H$20)))))</f>
        <v>0</v>
      </c>
      <c r="CF55" s="310">
        <f>IF($T55=TRUE,0,IF(I$2&lt;DATE(2019,10,1),IF($T$1=FALSE,I55*HOME!$F$18,I55*HOME!$F$18/(1+HOME!$H$18)),IF($AO55=TRUE,IF($T$1=FALSE,I55*HOME!$F$21,I55*HOME!$F$21/(1+HOME!$H$21)),IF($T$1=FALSE,I55*HOME!$F$20,I55*HOME!$F$20/(1+HOME!$H$20)))))</f>
        <v>0</v>
      </c>
      <c r="CG55" s="310">
        <f>IF($T55=TRUE,0,IF(J$2&lt;DATE(2019,10,1),IF($T$1=FALSE,J55*HOME!$F$18,J55*HOME!$F$18/(1+HOME!$H$18)),IF($AO55=TRUE,IF($T$1=FALSE,J55*HOME!$F$21,J55*HOME!$F$21/(1+HOME!$H$21)),IF($T$1=FALSE,J55*HOME!$F$20,J55*HOME!$F$20/(1+HOME!$H$20)))))</f>
        <v>0</v>
      </c>
      <c r="CH55" s="310">
        <f>IF($T55=TRUE,0,IF(K$2&lt;DATE(2019,10,1),IF($T$1=FALSE,K55*HOME!$F$18,K55*HOME!$F$18/(1+HOME!$H$18)),IF($AO55=TRUE,IF($T$1=FALSE,K55*HOME!$F$21,K55*HOME!$F$21/(1+HOME!$H$21)),IF($T$1=FALSE,K55*HOME!$F$20,K55*HOME!$F$20/(1+HOME!$H$20)))))</f>
        <v>0</v>
      </c>
      <c r="CI55" s="310">
        <f>IF($T55=TRUE,0,IF(L$2&lt;DATE(2019,10,1),IF($T$1=FALSE,L55*HOME!$F$18,L55*HOME!$F$18/(1+HOME!$H$18)),IF($AO55=TRUE,IF($T$1=FALSE,L55*HOME!$F$21,L55*HOME!$F$21/(1+HOME!$H$21)),IF($T$1=FALSE,L55*HOME!$F$20,L55*HOME!$F$20/(1+HOME!$H$20)))))</f>
        <v>0</v>
      </c>
      <c r="CJ55" s="310">
        <f>IF($T55=TRUE,0,IF(M$2&lt;DATE(2019,10,1),IF($T$1=FALSE,M55*HOME!$F$18,M55*HOME!$F$18/(1+HOME!$H$18)),IF($AO55=TRUE,IF($T$1=FALSE,M55*HOME!$F$21,M55*HOME!$F$21/(1+HOME!$H$21)),IF($T$1=FALSE,M55*HOME!$F$20,M55*HOME!$F$20/(1+HOME!$H$20)))))</f>
        <v>0</v>
      </c>
      <c r="CK55" s="310">
        <f>IF($T55=TRUE,0,IF(N$2&lt;DATE(2019,10,1),IF($T$1=FALSE,N55*HOME!$F$18,N55*HOME!$F$18/(1+HOME!$H$18)),IF($AO55=TRUE,IF($T$1=FALSE,N55*HOME!$F$21,N55*HOME!$F$21/(1+HOME!$H$21)),IF($T$1=FALSE,N55*HOME!$F$20,N55*HOME!$F$20/(1+HOME!$H$20)))))</f>
        <v>0</v>
      </c>
      <c r="CL55" s="310">
        <f>IF($T55=TRUE,0,IF(O$2&lt;DATE(2019,10,1),IF($T$1=FALSE,O55*HOME!$F$18,O55*HOME!$F$18/(1+HOME!$H$18)),IF($AO55=TRUE,IF($T$1=FALSE,O55*HOME!$F$21,O55*HOME!$F$21/(1+HOME!$H$21)),IF($T$1=FALSE,O55*HOME!$F$20,O55*HOME!$F$20/(1+HOME!$H$20)))))</f>
        <v>0</v>
      </c>
      <c r="CM55" s="310">
        <f>IF($T55=TRUE,0,IF(P$2&lt;DATE(2019,10,1),IF($T$1=FALSE,P55*HOME!$F$18,P55*HOME!$F$18/(1+HOME!$H$18)),IF($AO55=TRUE,IF($T$1=FALSE,P55*HOME!$F$21,P55*HOME!$F$21/(1+HOME!$H$21)),IF($T$1=FALSE,P55*HOME!$F$20,P55*HOME!$F$20/(1+HOME!$H$20)))))</f>
        <v>0</v>
      </c>
      <c r="CN55" s="310">
        <f t="shared" si="39"/>
        <v>0</v>
      </c>
    </row>
    <row r="56" spans="1:92" ht="18" customHeight="1">
      <c r="A56" s="335"/>
      <c r="B56" s="336">
        <v>51</v>
      </c>
      <c r="C56" s="1822"/>
      <c r="D56" s="434"/>
      <c r="E56" s="131"/>
      <c r="F56" s="131"/>
      <c r="G56" s="131"/>
      <c r="H56" s="131"/>
      <c r="I56" s="131"/>
      <c r="J56" s="131"/>
      <c r="K56" s="131"/>
      <c r="L56" s="131"/>
      <c r="M56" s="131"/>
      <c r="N56" s="131"/>
      <c r="O56" s="131"/>
      <c r="P56" s="131"/>
      <c r="Q56" s="90">
        <f t="shared" si="36"/>
        <v>0</v>
      </c>
      <c r="R56" s="1107" t="str">
        <f t="shared" si="28"/>
        <v/>
      </c>
      <c r="S56" s="344">
        <f>予実管理!Q56</f>
        <v>0</v>
      </c>
      <c r="T56" s="435" t="b">
        <v>0</v>
      </c>
      <c r="U56" s="79">
        <f>IF(D$2&lt;DATE(2019,10,1),IF($T$1=FALSE,IF($T56=FALSE,D56*HOME!$H$18,0),IF($T56=FALSE,D56*HOME!$H$18/(1+HOME!$H$18),0)),IF($T$1=FALSE,IF($T56=FALSE,D56*HOME!$H$20,0),IF($T56=FALSE,D56*HOME!$H$20/(1+HOME!$H$20),0)))</f>
        <v>0</v>
      </c>
      <c r="V56" s="79">
        <f>IF(E$2&lt;DATE(2019,10,1),IF($T$1=FALSE,IF($T56=FALSE,E56*HOME!$H$18,0),IF($T56=FALSE,E56*HOME!$H$18/(1+HOME!$H$18),0)),IF($T$1=FALSE,IF($T56=FALSE,E56*HOME!$H$20,0),IF($T56=FALSE,E56*HOME!$H$20/(1+HOME!$H$20),0)))</f>
        <v>0</v>
      </c>
      <c r="W56" s="79">
        <f>IF(F$2&lt;DATE(2019,10,1),IF($T$1=FALSE,IF($T56=FALSE,F56*HOME!$H$18,0),IF($T56=FALSE,F56*HOME!$H$18/(1+HOME!$H$18),0)),IF($T$1=FALSE,IF($T56=FALSE,F56*HOME!$H$20,0),IF($T56=FALSE,F56*HOME!$H$20/(1+HOME!$H$20),0)))</f>
        <v>0</v>
      </c>
      <c r="X56" s="79">
        <f>IF(G$2&lt;DATE(2019,10,1),IF($T$1=FALSE,IF($T56=FALSE,G56*HOME!$H$18,0),IF($T56=FALSE,G56*HOME!$H$18/(1+HOME!$H$18),0)),IF($T$1=FALSE,IF($T56=FALSE,G56*HOME!$H$20,0),IF($T56=FALSE,G56*HOME!$H$20/(1+HOME!$H$20),0)))</f>
        <v>0</v>
      </c>
      <c r="Y56" s="79">
        <f>IF(H$2&lt;DATE(2019,10,1),IF($T$1=FALSE,IF($T56=FALSE,H56*HOME!$H$18,0),IF($T56=FALSE,H56*HOME!$H$18/(1+HOME!$H$18),0)),IF($T$1=FALSE,IF($T56=FALSE,H56*HOME!$H$20,0),IF($T56=FALSE,H56*HOME!$H$20/(1+HOME!$H$20),0)))</f>
        <v>0</v>
      </c>
      <c r="Z56" s="79">
        <f>IF(I$2&lt;DATE(2019,10,1),IF($T$1=FALSE,IF($T56=FALSE,I56*HOME!$H$18,0),IF($T56=FALSE,I56*HOME!$H$18/(1+HOME!$H$18),0)),IF($T$1=FALSE,IF($T56=FALSE,I56*HOME!$H$20,0),IF($T56=FALSE,I56*HOME!$H$20/(1+HOME!$H$20),0)))</f>
        <v>0</v>
      </c>
      <c r="AA56" s="79">
        <f>IF(J$2&lt;DATE(2019,10,1),IF($T$1=FALSE,IF($T56=FALSE,J56*HOME!$H$18,0),IF($T56=FALSE,J56*HOME!$H$18/(1+HOME!$H$18),0)),IF($T$1=FALSE,IF($T56=FALSE,J56*HOME!$H$20,0),IF($T56=FALSE,J56*HOME!$H$20/(1+HOME!$H$20),0)))</f>
        <v>0</v>
      </c>
      <c r="AB56" s="79">
        <f>IF(K$2&lt;DATE(2019,10,1),IF($T$1=FALSE,IF($T56=FALSE,K56*HOME!$H$18,0),IF($T56=FALSE,K56*HOME!$H$18/(1+HOME!$H$18),0)),IF($T$1=FALSE,IF($T56=FALSE,K56*HOME!$H$20,0),IF($T56=FALSE,K56*HOME!$H$20/(1+HOME!$H$20),0)))</f>
        <v>0</v>
      </c>
      <c r="AC56" s="79">
        <f>IF(L$2&lt;DATE(2019,10,1),IF($T$1=FALSE,IF($T56=FALSE,L56*HOME!$H$18,0),IF($T56=FALSE,L56*HOME!$H$18/(1+HOME!$H$18),0)),IF($T$1=FALSE,IF($T56=FALSE,L56*HOME!$H$20,0),IF($T56=FALSE,L56*HOME!$H$20/(1+HOME!$H$20),0)))</f>
        <v>0</v>
      </c>
      <c r="AD56" s="79">
        <f>IF(M$2&lt;DATE(2019,10,1),IF($T$1=FALSE,IF($T56=FALSE,M56*HOME!$H$18,0),IF($T56=FALSE,M56*HOME!$H$18/(1+HOME!$H$18),0)),IF($T$1=FALSE,IF($T56=FALSE,M56*HOME!$H$20,0),IF($T56=FALSE,M56*HOME!$H$20/(1+HOME!$H$20),0)))</f>
        <v>0</v>
      </c>
      <c r="AE56" s="79">
        <f>IF(N$2&lt;DATE(2019,10,1),IF($T$1=FALSE,IF($T56=FALSE,N56*HOME!$H$18,0),IF($T56=FALSE,N56*HOME!$H$18/(1+HOME!$H$18),0)),IF($T$1=FALSE,IF($T56=FALSE,N56*HOME!$H$20,0),IF($T56=FALSE,N56*HOME!$H$20/(1+HOME!$H$20),0)))</f>
        <v>0</v>
      </c>
      <c r="AF56" s="79">
        <f>IF(O$2&lt;DATE(2019,10,1),IF($T$1=FALSE,IF($T56=FALSE,O56*HOME!$H$18,0),IF($T56=FALSE,O56*HOME!$H$18/(1+HOME!$H$18),0)),IF($T$1=FALSE,IF($T56=FALSE,O56*HOME!$H$20,0),IF($T56=FALSE,O56*HOME!$H$20/(1+HOME!$H$20),0)))</f>
        <v>0</v>
      </c>
      <c r="AG56" s="79">
        <f>IF(P$2&lt;DATE(2019,10,1),IF($T$1=FALSE,IF($T56=FALSE,P56*HOME!$H$18,0),IF($T56=FALSE,P56*HOME!$H$18/(1+HOME!$H$18),0)),IF($T$1=FALSE,IF($T56=FALSE,P56*HOME!$H$20,0),IF($T56=FALSE,P56*HOME!$H$20/(1+HOME!$H$20),0)))</f>
        <v>0</v>
      </c>
      <c r="AH56" s="79">
        <f t="shared" si="37"/>
        <v>0</v>
      </c>
      <c r="AI56" s="79">
        <f t="shared" si="38"/>
        <v>0</v>
      </c>
      <c r="AJ56" s="86"/>
      <c r="AK56" s="79"/>
      <c r="AL56" s="79"/>
      <c r="AM56" s="79"/>
      <c r="AN56" s="79"/>
      <c r="AO56" s="79"/>
      <c r="AP56" s="79"/>
      <c r="AQ56" s="79"/>
      <c r="AR56" s="465"/>
      <c r="AS56" s="449"/>
      <c r="AT56" s="449"/>
      <c r="AU56" s="449"/>
      <c r="AV56" s="449"/>
      <c r="AW56" s="449"/>
      <c r="AX56" s="449"/>
      <c r="CA56" s="310">
        <f>IF($T56=TRUE,0,IF(D$2&lt;DATE(2019,10,1),IF($T$1=FALSE,D56*HOME!$F$18,D56*HOME!$F$18/(1+HOME!$H$18)),IF($AO56=TRUE,IF($T$1=FALSE,D56*HOME!$F$21,D56*HOME!$F$21/(1+HOME!$H$21)),IF($T$1=FALSE,D56*HOME!$F$20,D56*HOME!$F$20/(1+HOME!$H$20)))))</f>
        <v>0</v>
      </c>
      <c r="CB56" s="310">
        <f>IF($T56=TRUE,0,IF(E$2&lt;DATE(2019,10,1),IF($T$1=FALSE,E56*HOME!$F$18,E56*HOME!$F$18/(1+HOME!$H$18)),IF($AO56=TRUE,IF($T$1=FALSE,E56*HOME!$F$21,E56*HOME!$F$21/(1+HOME!$H$21)),IF($T$1=FALSE,E56*HOME!$F$20,E56*HOME!$F$20/(1+HOME!$H$20)))))</f>
        <v>0</v>
      </c>
      <c r="CC56" s="310">
        <f>IF($T56=TRUE,0,IF(F$2&lt;DATE(2019,10,1),IF($T$1=FALSE,F56*HOME!$F$18,F56*HOME!$F$18/(1+HOME!$H$18)),IF($AO56=TRUE,IF($T$1=FALSE,F56*HOME!$F$21,F56*HOME!$F$21/(1+HOME!$H$21)),IF($T$1=FALSE,F56*HOME!$F$20,F56*HOME!$F$20/(1+HOME!$H$20)))))</f>
        <v>0</v>
      </c>
      <c r="CD56" s="310">
        <f>IF($T56=TRUE,0,IF(G$2&lt;DATE(2019,10,1),IF($T$1=FALSE,G56*HOME!$F$18,G56*HOME!$F$18/(1+HOME!$H$18)),IF($AO56=TRUE,IF($T$1=FALSE,G56*HOME!$F$21,G56*HOME!$F$21/(1+HOME!$H$21)),IF($T$1=FALSE,G56*HOME!$F$20,G56*HOME!$F$20/(1+HOME!$H$20)))))</f>
        <v>0</v>
      </c>
      <c r="CE56" s="310">
        <f>IF($T56=TRUE,0,IF(H$2&lt;DATE(2019,10,1),IF($T$1=FALSE,H56*HOME!$F$18,H56*HOME!$F$18/(1+HOME!$H$18)),IF($AO56=TRUE,IF($T$1=FALSE,H56*HOME!$F$21,H56*HOME!$F$21/(1+HOME!$H$21)),IF($T$1=FALSE,H56*HOME!$F$20,H56*HOME!$F$20/(1+HOME!$H$20)))))</f>
        <v>0</v>
      </c>
      <c r="CF56" s="310">
        <f>IF($T56=TRUE,0,IF(I$2&lt;DATE(2019,10,1),IF($T$1=FALSE,I56*HOME!$F$18,I56*HOME!$F$18/(1+HOME!$H$18)),IF($AO56=TRUE,IF($T$1=FALSE,I56*HOME!$F$21,I56*HOME!$F$21/(1+HOME!$H$21)),IF($T$1=FALSE,I56*HOME!$F$20,I56*HOME!$F$20/(1+HOME!$H$20)))))</f>
        <v>0</v>
      </c>
      <c r="CG56" s="310">
        <f>IF($T56=TRUE,0,IF(J$2&lt;DATE(2019,10,1),IF($T$1=FALSE,J56*HOME!$F$18,J56*HOME!$F$18/(1+HOME!$H$18)),IF($AO56=TRUE,IF($T$1=FALSE,J56*HOME!$F$21,J56*HOME!$F$21/(1+HOME!$H$21)),IF($T$1=FALSE,J56*HOME!$F$20,J56*HOME!$F$20/(1+HOME!$H$20)))))</f>
        <v>0</v>
      </c>
      <c r="CH56" s="310">
        <f>IF($T56=TRUE,0,IF(K$2&lt;DATE(2019,10,1),IF($T$1=FALSE,K56*HOME!$F$18,K56*HOME!$F$18/(1+HOME!$H$18)),IF($AO56=TRUE,IF($T$1=FALSE,K56*HOME!$F$21,K56*HOME!$F$21/(1+HOME!$H$21)),IF($T$1=FALSE,K56*HOME!$F$20,K56*HOME!$F$20/(1+HOME!$H$20)))))</f>
        <v>0</v>
      </c>
      <c r="CI56" s="310">
        <f>IF($T56=TRUE,0,IF(L$2&lt;DATE(2019,10,1),IF($T$1=FALSE,L56*HOME!$F$18,L56*HOME!$F$18/(1+HOME!$H$18)),IF($AO56=TRUE,IF($T$1=FALSE,L56*HOME!$F$21,L56*HOME!$F$21/(1+HOME!$H$21)),IF($T$1=FALSE,L56*HOME!$F$20,L56*HOME!$F$20/(1+HOME!$H$20)))))</f>
        <v>0</v>
      </c>
      <c r="CJ56" s="310">
        <f>IF($T56=TRUE,0,IF(M$2&lt;DATE(2019,10,1),IF($T$1=FALSE,M56*HOME!$F$18,M56*HOME!$F$18/(1+HOME!$H$18)),IF($AO56=TRUE,IF($T$1=FALSE,M56*HOME!$F$21,M56*HOME!$F$21/(1+HOME!$H$21)),IF($T$1=FALSE,M56*HOME!$F$20,M56*HOME!$F$20/(1+HOME!$H$20)))))</f>
        <v>0</v>
      </c>
      <c r="CK56" s="310">
        <f>IF($T56=TRUE,0,IF(N$2&lt;DATE(2019,10,1),IF($T$1=FALSE,N56*HOME!$F$18,N56*HOME!$F$18/(1+HOME!$H$18)),IF($AO56=TRUE,IF($T$1=FALSE,N56*HOME!$F$21,N56*HOME!$F$21/(1+HOME!$H$21)),IF($T$1=FALSE,N56*HOME!$F$20,N56*HOME!$F$20/(1+HOME!$H$20)))))</f>
        <v>0</v>
      </c>
      <c r="CL56" s="310">
        <f>IF($T56=TRUE,0,IF(O$2&lt;DATE(2019,10,1),IF($T$1=FALSE,O56*HOME!$F$18,O56*HOME!$F$18/(1+HOME!$H$18)),IF($AO56=TRUE,IF($T$1=FALSE,O56*HOME!$F$21,O56*HOME!$F$21/(1+HOME!$H$21)),IF($T$1=FALSE,O56*HOME!$F$20,O56*HOME!$F$20/(1+HOME!$H$20)))))</f>
        <v>0</v>
      </c>
      <c r="CM56" s="310">
        <f>IF($T56=TRUE,0,IF(P$2&lt;DATE(2019,10,1),IF($T$1=FALSE,P56*HOME!$F$18,P56*HOME!$F$18/(1+HOME!$H$18)),IF($AO56=TRUE,IF($T$1=FALSE,P56*HOME!$F$21,P56*HOME!$F$21/(1+HOME!$H$21)),IF($T$1=FALSE,P56*HOME!$F$20,P56*HOME!$F$20/(1+HOME!$H$20)))))</f>
        <v>0</v>
      </c>
      <c r="CN56" s="310">
        <f t="shared" si="39"/>
        <v>0</v>
      </c>
    </row>
    <row r="57" spans="1:92" ht="18" customHeight="1">
      <c r="A57" s="335"/>
      <c r="B57" s="336">
        <v>52</v>
      </c>
      <c r="C57" s="1822"/>
      <c r="D57" s="434"/>
      <c r="E57" s="434"/>
      <c r="F57" s="434"/>
      <c r="G57" s="434"/>
      <c r="H57" s="434"/>
      <c r="I57" s="434"/>
      <c r="J57" s="434"/>
      <c r="K57" s="434"/>
      <c r="L57" s="434"/>
      <c r="M57" s="434"/>
      <c r="N57" s="434"/>
      <c r="O57" s="434"/>
      <c r="P57" s="131"/>
      <c r="Q57" s="90">
        <f t="shared" si="36"/>
        <v>0</v>
      </c>
      <c r="R57" s="1107" t="str">
        <f t="shared" si="28"/>
        <v/>
      </c>
      <c r="S57" s="344">
        <f>予実管理!Q57</f>
        <v>0</v>
      </c>
      <c r="T57" s="435" t="b">
        <v>0</v>
      </c>
      <c r="U57" s="79">
        <f>IF(D$2&lt;DATE(2019,10,1),IF($T$1=FALSE,IF($T57=FALSE,D57*HOME!$H$18,0),IF($T57=FALSE,D57*HOME!$H$18/(1+HOME!$H$18),0)),IF($T$1=FALSE,IF($T57=FALSE,D57*HOME!$H$20,0),IF($T57=FALSE,D57*HOME!$H$20/(1+HOME!$H$20),0)))</f>
        <v>0</v>
      </c>
      <c r="V57" s="79">
        <f>IF(E$2&lt;DATE(2019,10,1),IF($T$1=FALSE,IF($T57=FALSE,E57*HOME!$H$18,0),IF($T57=FALSE,E57*HOME!$H$18/(1+HOME!$H$18),0)),IF($T$1=FALSE,IF($T57=FALSE,E57*HOME!$H$20,0),IF($T57=FALSE,E57*HOME!$H$20/(1+HOME!$H$20),0)))</f>
        <v>0</v>
      </c>
      <c r="W57" s="79">
        <f>IF(F$2&lt;DATE(2019,10,1),IF($T$1=FALSE,IF($T57=FALSE,F57*HOME!$H$18,0),IF($T57=FALSE,F57*HOME!$H$18/(1+HOME!$H$18),0)),IF($T$1=FALSE,IF($T57=FALSE,F57*HOME!$H$20,0),IF($T57=FALSE,F57*HOME!$H$20/(1+HOME!$H$20),0)))</f>
        <v>0</v>
      </c>
      <c r="X57" s="79">
        <f>IF(G$2&lt;DATE(2019,10,1),IF($T$1=FALSE,IF($T57=FALSE,G57*HOME!$H$18,0),IF($T57=FALSE,G57*HOME!$H$18/(1+HOME!$H$18),0)),IF($T$1=FALSE,IF($T57=FALSE,G57*HOME!$H$20,0),IF($T57=FALSE,G57*HOME!$H$20/(1+HOME!$H$20),0)))</f>
        <v>0</v>
      </c>
      <c r="Y57" s="79">
        <f>IF(H$2&lt;DATE(2019,10,1),IF($T$1=FALSE,IF($T57=FALSE,H57*HOME!$H$18,0),IF($T57=FALSE,H57*HOME!$H$18/(1+HOME!$H$18),0)),IF($T$1=FALSE,IF($T57=FALSE,H57*HOME!$H$20,0),IF($T57=FALSE,H57*HOME!$H$20/(1+HOME!$H$20),0)))</f>
        <v>0</v>
      </c>
      <c r="Z57" s="79">
        <f>IF(I$2&lt;DATE(2019,10,1),IF($T$1=FALSE,IF($T57=FALSE,I57*HOME!$H$18,0),IF($T57=FALSE,I57*HOME!$H$18/(1+HOME!$H$18),0)),IF($T$1=FALSE,IF($T57=FALSE,I57*HOME!$H$20,0),IF($T57=FALSE,I57*HOME!$H$20/(1+HOME!$H$20),0)))</f>
        <v>0</v>
      </c>
      <c r="AA57" s="79">
        <f>IF(J$2&lt;DATE(2019,10,1),IF($T$1=FALSE,IF($T57=FALSE,J57*HOME!$H$18,0),IF($T57=FALSE,J57*HOME!$H$18/(1+HOME!$H$18),0)),IF($T$1=FALSE,IF($T57=FALSE,J57*HOME!$H$20,0),IF($T57=FALSE,J57*HOME!$H$20/(1+HOME!$H$20),0)))</f>
        <v>0</v>
      </c>
      <c r="AB57" s="79">
        <f>IF(K$2&lt;DATE(2019,10,1),IF($T$1=FALSE,IF($T57=FALSE,K57*HOME!$H$18,0),IF($T57=FALSE,K57*HOME!$H$18/(1+HOME!$H$18),0)),IF($T$1=FALSE,IF($T57=FALSE,K57*HOME!$H$20,0),IF($T57=FALSE,K57*HOME!$H$20/(1+HOME!$H$20),0)))</f>
        <v>0</v>
      </c>
      <c r="AC57" s="79">
        <f>IF(L$2&lt;DATE(2019,10,1),IF($T$1=FALSE,IF($T57=FALSE,L57*HOME!$H$18,0),IF($T57=FALSE,L57*HOME!$H$18/(1+HOME!$H$18),0)),IF($T$1=FALSE,IF($T57=FALSE,L57*HOME!$H$20,0),IF($T57=FALSE,L57*HOME!$H$20/(1+HOME!$H$20),0)))</f>
        <v>0</v>
      </c>
      <c r="AD57" s="79">
        <f>IF(M$2&lt;DATE(2019,10,1),IF($T$1=FALSE,IF($T57=FALSE,M57*HOME!$H$18,0),IF($T57=FALSE,M57*HOME!$H$18/(1+HOME!$H$18),0)),IF($T$1=FALSE,IF($T57=FALSE,M57*HOME!$H$20,0),IF($T57=FALSE,M57*HOME!$H$20/(1+HOME!$H$20),0)))</f>
        <v>0</v>
      </c>
      <c r="AE57" s="79">
        <f>IF(N$2&lt;DATE(2019,10,1),IF($T$1=FALSE,IF($T57=FALSE,N57*HOME!$H$18,0),IF($T57=FALSE,N57*HOME!$H$18/(1+HOME!$H$18),0)),IF($T$1=FALSE,IF($T57=FALSE,N57*HOME!$H$20,0),IF($T57=FALSE,N57*HOME!$H$20/(1+HOME!$H$20),0)))</f>
        <v>0</v>
      </c>
      <c r="AF57" s="79">
        <f>IF(O$2&lt;DATE(2019,10,1),IF($T$1=FALSE,IF($T57=FALSE,O57*HOME!$H$18,0),IF($T57=FALSE,O57*HOME!$H$18/(1+HOME!$H$18),0)),IF($T$1=FALSE,IF($T57=FALSE,O57*HOME!$H$20,0),IF($T57=FALSE,O57*HOME!$H$20/(1+HOME!$H$20),0)))</f>
        <v>0</v>
      </c>
      <c r="AG57" s="79">
        <f>IF(P$2&lt;DATE(2019,10,1),IF($T$1=FALSE,IF($T57=FALSE,P57*HOME!$H$18,0),IF($T57=FALSE,P57*HOME!$H$18/(1+HOME!$H$18),0)),IF($T$1=FALSE,IF($T57=FALSE,P57*HOME!$H$20,0),IF($T57=FALSE,P57*HOME!$H$20/(1+HOME!$H$20),0)))</f>
        <v>0</v>
      </c>
      <c r="AH57" s="79">
        <f t="shared" si="37"/>
        <v>0</v>
      </c>
      <c r="AI57" s="79">
        <f t="shared" si="38"/>
        <v>0</v>
      </c>
      <c r="AJ57" s="86"/>
      <c r="AK57" s="79"/>
      <c r="AL57" s="79"/>
      <c r="AM57" s="79"/>
      <c r="AN57" s="79"/>
      <c r="AO57" s="79"/>
      <c r="AP57" s="79"/>
      <c r="AQ57" s="79"/>
      <c r="AR57" s="465"/>
      <c r="AS57" s="449"/>
      <c r="AT57" s="449"/>
      <c r="AU57" s="449"/>
      <c r="AV57" s="449"/>
      <c r="AW57" s="449"/>
      <c r="AX57" s="449"/>
      <c r="CA57" s="310">
        <f>IF($T57=TRUE,0,IF(D$2&lt;DATE(2019,10,1),IF($T$1=FALSE,D57*HOME!$F$18,D57*HOME!$F$18/(1+HOME!$H$18)),IF($AO57=TRUE,IF($T$1=FALSE,D57*HOME!$F$21,D57*HOME!$F$21/(1+HOME!$H$21)),IF($T$1=FALSE,D57*HOME!$F$20,D57*HOME!$F$20/(1+HOME!$H$20)))))</f>
        <v>0</v>
      </c>
      <c r="CB57" s="310">
        <f>IF($T57=TRUE,0,IF(E$2&lt;DATE(2019,10,1),IF($T$1=FALSE,E57*HOME!$F$18,E57*HOME!$F$18/(1+HOME!$H$18)),IF($AO57=TRUE,IF($T$1=FALSE,E57*HOME!$F$21,E57*HOME!$F$21/(1+HOME!$H$21)),IF($T$1=FALSE,E57*HOME!$F$20,E57*HOME!$F$20/(1+HOME!$H$20)))))</f>
        <v>0</v>
      </c>
      <c r="CC57" s="310">
        <f>IF($T57=TRUE,0,IF(F$2&lt;DATE(2019,10,1),IF($T$1=FALSE,F57*HOME!$F$18,F57*HOME!$F$18/(1+HOME!$H$18)),IF($AO57=TRUE,IF($T$1=FALSE,F57*HOME!$F$21,F57*HOME!$F$21/(1+HOME!$H$21)),IF($T$1=FALSE,F57*HOME!$F$20,F57*HOME!$F$20/(1+HOME!$H$20)))))</f>
        <v>0</v>
      </c>
      <c r="CD57" s="310">
        <f>IF($T57=TRUE,0,IF(G$2&lt;DATE(2019,10,1),IF($T$1=FALSE,G57*HOME!$F$18,G57*HOME!$F$18/(1+HOME!$H$18)),IF($AO57=TRUE,IF($T$1=FALSE,G57*HOME!$F$21,G57*HOME!$F$21/(1+HOME!$H$21)),IF($T$1=FALSE,G57*HOME!$F$20,G57*HOME!$F$20/(1+HOME!$H$20)))))</f>
        <v>0</v>
      </c>
      <c r="CE57" s="310">
        <f>IF($T57=TRUE,0,IF(H$2&lt;DATE(2019,10,1),IF($T$1=FALSE,H57*HOME!$F$18,H57*HOME!$F$18/(1+HOME!$H$18)),IF($AO57=TRUE,IF($T$1=FALSE,H57*HOME!$F$21,H57*HOME!$F$21/(1+HOME!$H$21)),IF($T$1=FALSE,H57*HOME!$F$20,H57*HOME!$F$20/(1+HOME!$H$20)))))</f>
        <v>0</v>
      </c>
      <c r="CF57" s="310">
        <f>IF($T57=TRUE,0,IF(I$2&lt;DATE(2019,10,1),IF($T$1=FALSE,I57*HOME!$F$18,I57*HOME!$F$18/(1+HOME!$H$18)),IF($AO57=TRUE,IF($T$1=FALSE,I57*HOME!$F$21,I57*HOME!$F$21/(1+HOME!$H$21)),IF($T$1=FALSE,I57*HOME!$F$20,I57*HOME!$F$20/(1+HOME!$H$20)))))</f>
        <v>0</v>
      </c>
      <c r="CG57" s="310">
        <f>IF($T57=TRUE,0,IF(J$2&lt;DATE(2019,10,1),IF($T$1=FALSE,J57*HOME!$F$18,J57*HOME!$F$18/(1+HOME!$H$18)),IF($AO57=TRUE,IF($T$1=FALSE,J57*HOME!$F$21,J57*HOME!$F$21/(1+HOME!$H$21)),IF($T$1=FALSE,J57*HOME!$F$20,J57*HOME!$F$20/(1+HOME!$H$20)))))</f>
        <v>0</v>
      </c>
      <c r="CH57" s="310">
        <f>IF($T57=TRUE,0,IF(K$2&lt;DATE(2019,10,1),IF($T$1=FALSE,K57*HOME!$F$18,K57*HOME!$F$18/(1+HOME!$H$18)),IF($AO57=TRUE,IF($T$1=FALSE,K57*HOME!$F$21,K57*HOME!$F$21/(1+HOME!$H$21)),IF($T$1=FALSE,K57*HOME!$F$20,K57*HOME!$F$20/(1+HOME!$H$20)))))</f>
        <v>0</v>
      </c>
      <c r="CI57" s="310">
        <f>IF($T57=TRUE,0,IF(L$2&lt;DATE(2019,10,1),IF($T$1=FALSE,L57*HOME!$F$18,L57*HOME!$F$18/(1+HOME!$H$18)),IF($AO57=TRUE,IF($T$1=FALSE,L57*HOME!$F$21,L57*HOME!$F$21/(1+HOME!$H$21)),IF($T$1=FALSE,L57*HOME!$F$20,L57*HOME!$F$20/(1+HOME!$H$20)))))</f>
        <v>0</v>
      </c>
      <c r="CJ57" s="310">
        <f>IF($T57=TRUE,0,IF(M$2&lt;DATE(2019,10,1),IF($T$1=FALSE,M57*HOME!$F$18,M57*HOME!$F$18/(1+HOME!$H$18)),IF($AO57=TRUE,IF($T$1=FALSE,M57*HOME!$F$21,M57*HOME!$F$21/(1+HOME!$H$21)),IF($T$1=FALSE,M57*HOME!$F$20,M57*HOME!$F$20/(1+HOME!$H$20)))))</f>
        <v>0</v>
      </c>
      <c r="CK57" s="310">
        <f>IF($T57=TRUE,0,IF(N$2&lt;DATE(2019,10,1),IF($T$1=FALSE,N57*HOME!$F$18,N57*HOME!$F$18/(1+HOME!$H$18)),IF($AO57=TRUE,IF($T$1=FALSE,N57*HOME!$F$21,N57*HOME!$F$21/(1+HOME!$H$21)),IF($T$1=FALSE,N57*HOME!$F$20,N57*HOME!$F$20/(1+HOME!$H$20)))))</f>
        <v>0</v>
      </c>
      <c r="CL57" s="310">
        <f>IF($T57=TRUE,0,IF(O$2&lt;DATE(2019,10,1),IF($T$1=FALSE,O57*HOME!$F$18,O57*HOME!$F$18/(1+HOME!$H$18)),IF($AO57=TRUE,IF($T$1=FALSE,O57*HOME!$F$21,O57*HOME!$F$21/(1+HOME!$H$21)),IF($T$1=FALSE,O57*HOME!$F$20,O57*HOME!$F$20/(1+HOME!$H$20)))))</f>
        <v>0</v>
      </c>
      <c r="CM57" s="310">
        <f>IF($T57=TRUE,0,IF(P$2&lt;DATE(2019,10,1),IF($T$1=FALSE,P57*HOME!$F$18,P57*HOME!$F$18/(1+HOME!$H$18)),IF($AO57=TRUE,IF($T$1=FALSE,P57*HOME!$F$21,P57*HOME!$F$21/(1+HOME!$H$21)),IF($T$1=FALSE,P57*HOME!$F$20,P57*HOME!$F$20/(1+HOME!$H$20)))))</f>
        <v>0</v>
      </c>
      <c r="CN57" s="310">
        <f t="shared" si="39"/>
        <v>0</v>
      </c>
    </row>
    <row r="58" spans="1:92" ht="18" customHeight="1">
      <c r="A58" s="335"/>
      <c r="B58" s="336">
        <v>53</v>
      </c>
      <c r="C58" s="1822"/>
      <c r="D58" s="434"/>
      <c r="E58" s="131"/>
      <c r="F58" s="131"/>
      <c r="G58" s="131"/>
      <c r="H58" s="131"/>
      <c r="I58" s="131"/>
      <c r="J58" s="131"/>
      <c r="K58" s="131"/>
      <c r="L58" s="131"/>
      <c r="M58" s="131"/>
      <c r="N58" s="131"/>
      <c r="O58" s="131"/>
      <c r="P58" s="131"/>
      <c r="Q58" s="90">
        <f t="shared" si="36"/>
        <v>0</v>
      </c>
      <c r="R58" s="1107" t="str">
        <f t="shared" si="28"/>
        <v/>
      </c>
      <c r="S58" s="344">
        <f>予実管理!Q58</f>
        <v>0</v>
      </c>
      <c r="T58" s="435" t="b">
        <v>0</v>
      </c>
      <c r="U58" s="79">
        <f>IF(D$2&lt;DATE(2019,10,1),IF($T$1=FALSE,IF($T58=FALSE,D58*HOME!$H$18,0),IF($T58=FALSE,D58*HOME!$H$18/(1+HOME!$H$18),0)),IF($T$1=FALSE,IF($T58=FALSE,D58*HOME!$H$20,0),IF($T58=FALSE,D58*HOME!$H$20/(1+HOME!$H$20),0)))</f>
        <v>0</v>
      </c>
      <c r="V58" s="79">
        <f>IF(E$2&lt;DATE(2019,10,1),IF($T$1=FALSE,IF($T58=FALSE,E58*HOME!$H$18,0),IF($T58=FALSE,E58*HOME!$H$18/(1+HOME!$H$18),0)),IF($T$1=FALSE,IF($T58=FALSE,E58*HOME!$H$20,0),IF($T58=FALSE,E58*HOME!$H$20/(1+HOME!$H$20),0)))</f>
        <v>0</v>
      </c>
      <c r="W58" s="79">
        <f>IF(F$2&lt;DATE(2019,10,1),IF($T$1=FALSE,IF($T58=FALSE,F58*HOME!$H$18,0),IF($T58=FALSE,F58*HOME!$H$18/(1+HOME!$H$18),0)),IF($T$1=FALSE,IF($T58=FALSE,F58*HOME!$H$20,0),IF($T58=FALSE,F58*HOME!$H$20/(1+HOME!$H$20),0)))</f>
        <v>0</v>
      </c>
      <c r="X58" s="79">
        <f>IF(G$2&lt;DATE(2019,10,1),IF($T$1=FALSE,IF($T58=FALSE,G58*HOME!$H$18,0),IF($T58=FALSE,G58*HOME!$H$18/(1+HOME!$H$18),0)),IF($T$1=FALSE,IF($T58=FALSE,G58*HOME!$H$20,0),IF($T58=FALSE,G58*HOME!$H$20/(1+HOME!$H$20),0)))</f>
        <v>0</v>
      </c>
      <c r="Y58" s="79">
        <f>IF(H$2&lt;DATE(2019,10,1),IF($T$1=FALSE,IF($T58=FALSE,H58*HOME!$H$18,0),IF($T58=FALSE,H58*HOME!$H$18/(1+HOME!$H$18),0)),IF($T$1=FALSE,IF($T58=FALSE,H58*HOME!$H$20,0),IF($T58=FALSE,H58*HOME!$H$20/(1+HOME!$H$20),0)))</f>
        <v>0</v>
      </c>
      <c r="Z58" s="79">
        <f>IF(I$2&lt;DATE(2019,10,1),IF($T$1=FALSE,IF($T58=FALSE,I58*HOME!$H$18,0),IF($T58=FALSE,I58*HOME!$H$18/(1+HOME!$H$18),0)),IF($T$1=FALSE,IF($T58=FALSE,I58*HOME!$H$20,0),IF($T58=FALSE,I58*HOME!$H$20/(1+HOME!$H$20),0)))</f>
        <v>0</v>
      </c>
      <c r="AA58" s="79">
        <f>IF(J$2&lt;DATE(2019,10,1),IF($T$1=FALSE,IF($T58=FALSE,J58*HOME!$H$18,0),IF($T58=FALSE,J58*HOME!$H$18/(1+HOME!$H$18),0)),IF($T$1=FALSE,IF($T58=FALSE,J58*HOME!$H$20,0),IF($T58=FALSE,J58*HOME!$H$20/(1+HOME!$H$20),0)))</f>
        <v>0</v>
      </c>
      <c r="AB58" s="79">
        <f>IF(K$2&lt;DATE(2019,10,1),IF($T$1=FALSE,IF($T58=FALSE,K58*HOME!$H$18,0),IF($T58=FALSE,K58*HOME!$H$18/(1+HOME!$H$18),0)),IF($T$1=FALSE,IF($T58=FALSE,K58*HOME!$H$20,0),IF($T58=FALSE,K58*HOME!$H$20/(1+HOME!$H$20),0)))</f>
        <v>0</v>
      </c>
      <c r="AC58" s="79">
        <f>IF(L$2&lt;DATE(2019,10,1),IF($T$1=FALSE,IF($T58=FALSE,L58*HOME!$H$18,0),IF($T58=FALSE,L58*HOME!$H$18/(1+HOME!$H$18),0)),IF($T$1=FALSE,IF($T58=FALSE,L58*HOME!$H$20,0),IF($T58=FALSE,L58*HOME!$H$20/(1+HOME!$H$20),0)))</f>
        <v>0</v>
      </c>
      <c r="AD58" s="79">
        <f>IF(M$2&lt;DATE(2019,10,1),IF($T$1=FALSE,IF($T58=FALSE,M58*HOME!$H$18,0),IF($T58=FALSE,M58*HOME!$H$18/(1+HOME!$H$18),0)),IF($T$1=FALSE,IF($T58=FALSE,M58*HOME!$H$20,0),IF($T58=FALSE,M58*HOME!$H$20/(1+HOME!$H$20),0)))</f>
        <v>0</v>
      </c>
      <c r="AE58" s="79">
        <f>IF(N$2&lt;DATE(2019,10,1),IF($T$1=FALSE,IF($T58=FALSE,N58*HOME!$H$18,0),IF($T58=FALSE,N58*HOME!$H$18/(1+HOME!$H$18),0)),IF($T$1=FALSE,IF($T58=FALSE,N58*HOME!$H$20,0),IF($T58=FALSE,N58*HOME!$H$20/(1+HOME!$H$20),0)))</f>
        <v>0</v>
      </c>
      <c r="AF58" s="79">
        <f>IF(O$2&lt;DATE(2019,10,1),IF($T$1=FALSE,IF($T58=FALSE,O58*HOME!$H$18,0),IF($T58=FALSE,O58*HOME!$H$18/(1+HOME!$H$18),0)),IF($T$1=FALSE,IF($T58=FALSE,O58*HOME!$H$20,0),IF($T58=FALSE,O58*HOME!$H$20/(1+HOME!$H$20),0)))</f>
        <v>0</v>
      </c>
      <c r="AG58" s="79">
        <f>IF(P$2&lt;DATE(2019,10,1),IF($T$1=FALSE,IF($T58=FALSE,P58*HOME!$H$18,0),IF($T58=FALSE,P58*HOME!$H$18/(1+HOME!$H$18),0)),IF($T$1=FALSE,IF($T58=FALSE,P58*HOME!$H$20,0),IF($T58=FALSE,P58*HOME!$H$20/(1+HOME!$H$20),0)))</f>
        <v>0</v>
      </c>
      <c r="AH58" s="79">
        <f t="shared" si="37"/>
        <v>0</v>
      </c>
      <c r="AI58" s="79">
        <f t="shared" si="38"/>
        <v>0</v>
      </c>
      <c r="AJ58" s="86"/>
      <c r="AK58" s="79"/>
      <c r="AL58" s="79"/>
      <c r="AM58" s="79"/>
      <c r="AN58" s="79"/>
      <c r="AO58" s="79"/>
      <c r="AP58" s="79"/>
      <c r="AQ58" s="79"/>
      <c r="AR58" s="465"/>
      <c r="AS58" s="449"/>
      <c r="AT58" s="449"/>
      <c r="AU58" s="449"/>
      <c r="AV58" s="449"/>
      <c r="AW58" s="449"/>
      <c r="AX58" s="449"/>
      <c r="CA58" s="310">
        <f>IF($T58=TRUE,0,IF(D$2&lt;DATE(2019,10,1),IF($T$1=FALSE,D58*HOME!$F$18,D58*HOME!$F$18/(1+HOME!$H$18)),IF($AO58=TRUE,IF($T$1=FALSE,D58*HOME!$F$21,D58*HOME!$F$21/(1+HOME!$H$21)),IF($T$1=FALSE,D58*HOME!$F$20,D58*HOME!$F$20/(1+HOME!$H$20)))))</f>
        <v>0</v>
      </c>
      <c r="CB58" s="310">
        <f>IF($T58=TRUE,0,IF(E$2&lt;DATE(2019,10,1),IF($T$1=FALSE,E58*HOME!$F$18,E58*HOME!$F$18/(1+HOME!$H$18)),IF($AO58=TRUE,IF($T$1=FALSE,E58*HOME!$F$21,E58*HOME!$F$21/(1+HOME!$H$21)),IF($T$1=FALSE,E58*HOME!$F$20,E58*HOME!$F$20/(1+HOME!$H$20)))))</f>
        <v>0</v>
      </c>
      <c r="CC58" s="310">
        <f>IF($T58=TRUE,0,IF(F$2&lt;DATE(2019,10,1),IF($T$1=FALSE,F58*HOME!$F$18,F58*HOME!$F$18/(1+HOME!$H$18)),IF($AO58=TRUE,IF($T$1=FALSE,F58*HOME!$F$21,F58*HOME!$F$21/(1+HOME!$H$21)),IF($T$1=FALSE,F58*HOME!$F$20,F58*HOME!$F$20/(1+HOME!$H$20)))))</f>
        <v>0</v>
      </c>
      <c r="CD58" s="310">
        <f>IF($T58=TRUE,0,IF(G$2&lt;DATE(2019,10,1),IF($T$1=FALSE,G58*HOME!$F$18,G58*HOME!$F$18/(1+HOME!$H$18)),IF($AO58=TRUE,IF($T$1=FALSE,G58*HOME!$F$21,G58*HOME!$F$21/(1+HOME!$H$21)),IF($T$1=FALSE,G58*HOME!$F$20,G58*HOME!$F$20/(1+HOME!$H$20)))))</f>
        <v>0</v>
      </c>
      <c r="CE58" s="310">
        <f>IF($T58=TRUE,0,IF(H$2&lt;DATE(2019,10,1),IF($T$1=FALSE,H58*HOME!$F$18,H58*HOME!$F$18/(1+HOME!$H$18)),IF($AO58=TRUE,IF($T$1=FALSE,H58*HOME!$F$21,H58*HOME!$F$21/(1+HOME!$H$21)),IF($T$1=FALSE,H58*HOME!$F$20,H58*HOME!$F$20/(1+HOME!$H$20)))))</f>
        <v>0</v>
      </c>
      <c r="CF58" s="310">
        <f>IF($T58=TRUE,0,IF(I$2&lt;DATE(2019,10,1),IF($T$1=FALSE,I58*HOME!$F$18,I58*HOME!$F$18/(1+HOME!$H$18)),IF($AO58=TRUE,IF($T$1=FALSE,I58*HOME!$F$21,I58*HOME!$F$21/(1+HOME!$H$21)),IF($T$1=FALSE,I58*HOME!$F$20,I58*HOME!$F$20/(1+HOME!$H$20)))))</f>
        <v>0</v>
      </c>
      <c r="CG58" s="310">
        <f>IF($T58=TRUE,0,IF(J$2&lt;DATE(2019,10,1),IF($T$1=FALSE,J58*HOME!$F$18,J58*HOME!$F$18/(1+HOME!$H$18)),IF($AO58=TRUE,IF($T$1=FALSE,J58*HOME!$F$21,J58*HOME!$F$21/(1+HOME!$H$21)),IF($T$1=FALSE,J58*HOME!$F$20,J58*HOME!$F$20/(1+HOME!$H$20)))))</f>
        <v>0</v>
      </c>
      <c r="CH58" s="310">
        <f>IF($T58=TRUE,0,IF(K$2&lt;DATE(2019,10,1),IF($T$1=FALSE,K58*HOME!$F$18,K58*HOME!$F$18/(1+HOME!$H$18)),IF($AO58=TRUE,IF($T$1=FALSE,K58*HOME!$F$21,K58*HOME!$F$21/(1+HOME!$H$21)),IF($T$1=FALSE,K58*HOME!$F$20,K58*HOME!$F$20/(1+HOME!$H$20)))))</f>
        <v>0</v>
      </c>
      <c r="CI58" s="310">
        <f>IF($T58=TRUE,0,IF(L$2&lt;DATE(2019,10,1),IF($T$1=FALSE,L58*HOME!$F$18,L58*HOME!$F$18/(1+HOME!$H$18)),IF($AO58=TRUE,IF($T$1=FALSE,L58*HOME!$F$21,L58*HOME!$F$21/(1+HOME!$H$21)),IF($T$1=FALSE,L58*HOME!$F$20,L58*HOME!$F$20/(1+HOME!$H$20)))))</f>
        <v>0</v>
      </c>
      <c r="CJ58" s="310">
        <f>IF($T58=TRUE,0,IF(M$2&lt;DATE(2019,10,1),IF($T$1=FALSE,M58*HOME!$F$18,M58*HOME!$F$18/(1+HOME!$H$18)),IF($AO58=TRUE,IF($T$1=FALSE,M58*HOME!$F$21,M58*HOME!$F$21/(1+HOME!$H$21)),IF($T$1=FALSE,M58*HOME!$F$20,M58*HOME!$F$20/(1+HOME!$H$20)))))</f>
        <v>0</v>
      </c>
      <c r="CK58" s="310">
        <f>IF($T58=TRUE,0,IF(N$2&lt;DATE(2019,10,1),IF($T$1=FALSE,N58*HOME!$F$18,N58*HOME!$F$18/(1+HOME!$H$18)),IF($AO58=TRUE,IF($T$1=FALSE,N58*HOME!$F$21,N58*HOME!$F$21/(1+HOME!$H$21)),IF($T$1=FALSE,N58*HOME!$F$20,N58*HOME!$F$20/(1+HOME!$H$20)))))</f>
        <v>0</v>
      </c>
      <c r="CL58" s="310">
        <f>IF($T58=TRUE,0,IF(O$2&lt;DATE(2019,10,1),IF($T$1=FALSE,O58*HOME!$F$18,O58*HOME!$F$18/(1+HOME!$H$18)),IF($AO58=TRUE,IF($T$1=FALSE,O58*HOME!$F$21,O58*HOME!$F$21/(1+HOME!$H$21)),IF($T$1=FALSE,O58*HOME!$F$20,O58*HOME!$F$20/(1+HOME!$H$20)))))</f>
        <v>0</v>
      </c>
      <c r="CM58" s="310">
        <f>IF($T58=TRUE,0,IF(P$2&lt;DATE(2019,10,1),IF($T$1=FALSE,P58*HOME!$F$18,P58*HOME!$F$18/(1+HOME!$H$18)),IF($AO58=TRUE,IF($T$1=FALSE,P58*HOME!$F$21,P58*HOME!$F$21/(1+HOME!$H$21)),IF($T$1=FALSE,P58*HOME!$F$20,P58*HOME!$F$20/(1+HOME!$H$20)))))</f>
        <v>0</v>
      </c>
      <c r="CN58" s="310">
        <f t="shared" si="39"/>
        <v>0</v>
      </c>
    </row>
    <row r="59" spans="1:92" ht="18" customHeight="1">
      <c r="A59" s="335"/>
      <c r="B59" s="336">
        <v>54</v>
      </c>
      <c r="C59" s="1822"/>
      <c r="D59" s="434"/>
      <c r="E59" s="131"/>
      <c r="F59" s="131"/>
      <c r="G59" s="131"/>
      <c r="H59" s="131"/>
      <c r="I59" s="131"/>
      <c r="J59" s="131"/>
      <c r="K59" s="131"/>
      <c r="L59" s="131"/>
      <c r="M59" s="131"/>
      <c r="N59" s="131"/>
      <c r="O59" s="131"/>
      <c r="P59" s="131"/>
      <c r="Q59" s="90">
        <f t="shared" si="36"/>
        <v>0</v>
      </c>
      <c r="R59" s="1107" t="str">
        <f t="shared" si="28"/>
        <v/>
      </c>
      <c r="S59" s="344">
        <f>予実管理!Q59</f>
        <v>0</v>
      </c>
      <c r="T59" s="435" t="b">
        <v>0</v>
      </c>
      <c r="U59" s="79">
        <f>IF(D$2&lt;DATE(2019,10,1),IF($T$1=FALSE,IF($T59=FALSE,D59*HOME!$H$18,0),IF($T59=FALSE,D59*HOME!$H$18/(1+HOME!$H$18),0)),IF($T$1=FALSE,IF($T59=FALSE,D59*HOME!$H$20,0),IF($T59=FALSE,D59*HOME!$H$20/(1+HOME!$H$20),0)))</f>
        <v>0</v>
      </c>
      <c r="V59" s="79">
        <f>IF(E$2&lt;DATE(2019,10,1),IF($T$1=FALSE,IF($T59=FALSE,E59*HOME!$H$18,0),IF($T59=FALSE,E59*HOME!$H$18/(1+HOME!$H$18),0)),IF($T$1=FALSE,IF($T59=FALSE,E59*HOME!$H$20,0),IF($T59=FALSE,E59*HOME!$H$20/(1+HOME!$H$20),0)))</f>
        <v>0</v>
      </c>
      <c r="W59" s="79">
        <f>IF(F$2&lt;DATE(2019,10,1),IF($T$1=FALSE,IF($T59=FALSE,F59*HOME!$H$18,0),IF($T59=FALSE,F59*HOME!$H$18/(1+HOME!$H$18),0)),IF($T$1=FALSE,IF($T59=FALSE,F59*HOME!$H$20,0),IF($T59=FALSE,F59*HOME!$H$20/(1+HOME!$H$20),0)))</f>
        <v>0</v>
      </c>
      <c r="X59" s="79">
        <f>IF(G$2&lt;DATE(2019,10,1),IF($T$1=FALSE,IF($T59=FALSE,G59*HOME!$H$18,0),IF($T59=FALSE,G59*HOME!$H$18/(1+HOME!$H$18),0)),IF($T$1=FALSE,IF($T59=FALSE,G59*HOME!$H$20,0),IF($T59=FALSE,G59*HOME!$H$20/(1+HOME!$H$20),0)))</f>
        <v>0</v>
      </c>
      <c r="Y59" s="79">
        <f>IF(H$2&lt;DATE(2019,10,1),IF($T$1=FALSE,IF($T59=FALSE,H59*HOME!$H$18,0),IF($T59=FALSE,H59*HOME!$H$18/(1+HOME!$H$18),0)),IF($T$1=FALSE,IF($T59=FALSE,H59*HOME!$H$20,0),IF($T59=FALSE,H59*HOME!$H$20/(1+HOME!$H$20),0)))</f>
        <v>0</v>
      </c>
      <c r="Z59" s="79">
        <f>IF(I$2&lt;DATE(2019,10,1),IF($T$1=FALSE,IF($T59=FALSE,I59*HOME!$H$18,0),IF($T59=FALSE,I59*HOME!$H$18/(1+HOME!$H$18),0)),IF($T$1=FALSE,IF($T59=FALSE,I59*HOME!$H$20,0),IF($T59=FALSE,I59*HOME!$H$20/(1+HOME!$H$20),0)))</f>
        <v>0</v>
      </c>
      <c r="AA59" s="79">
        <f>IF(J$2&lt;DATE(2019,10,1),IF($T$1=FALSE,IF($T59=FALSE,J59*HOME!$H$18,0),IF($T59=FALSE,J59*HOME!$H$18/(1+HOME!$H$18),0)),IF($T$1=FALSE,IF($T59=FALSE,J59*HOME!$H$20,0),IF($T59=FALSE,J59*HOME!$H$20/(1+HOME!$H$20),0)))</f>
        <v>0</v>
      </c>
      <c r="AB59" s="79">
        <f>IF(K$2&lt;DATE(2019,10,1),IF($T$1=FALSE,IF($T59=FALSE,K59*HOME!$H$18,0),IF($T59=FALSE,K59*HOME!$H$18/(1+HOME!$H$18),0)),IF($T$1=FALSE,IF($T59=FALSE,K59*HOME!$H$20,0),IF($T59=FALSE,K59*HOME!$H$20/(1+HOME!$H$20),0)))</f>
        <v>0</v>
      </c>
      <c r="AC59" s="79">
        <f>IF(L$2&lt;DATE(2019,10,1),IF($T$1=FALSE,IF($T59=FALSE,L59*HOME!$H$18,0),IF($T59=FALSE,L59*HOME!$H$18/(1+HOME!$H$18),0)),IF($T$1=FALSE,IF($T59=FALSE,L59*HOME!$H$20,0),IF($T59=FALSE,L59*HOME!$H$20/(1+HOME!$H$20),0)))</f>
        <v>0</v>
      </c>
      <c r="AD59" s="79">
        <f>IF(M$2&lt;DATE(2019,10,1),IF($T$1=FALSE,IF($T59=FALSE,M59*HOME!$H$18,0),IF($T59=FALSE,M59*HOME!$H$18/(1+HOME!$H$18),0)),IF($T$1=FALSE,IF($T59=FALSE,M59*HOME!$H$20,0),IF($T59=FALSE,M59*HOME!$H$20/(1+HOME!$H$20),0)))</f>
        <v>0</v>
      </c>
      <c r="AE59" s="79">
        <f>IF(N$2&lt;DATE(2019,10,1),IF($T$1=FALSE,IF($T59=FALSE,N59*HOME!$H$18,0),IF($T59=FALSE,N59*HOME!$H$18/(1+HOME!$H$18),0)),IF($T$1=FALSE,IF($T59=FALSE,N59*HOME!$H$20,0),IF($T59=FALSE,N59*HOME!$H$20/(1+HOME!$H$20),0)))</f>
        <v>0</v>
      </c>
      <c r="AF59" s="79">
        <f>IF(O$2&lt;DATE(2019,10,1),IF($T$1=FALSE,IF($T59=FALSE,O59*HOME!$H$18,0),IF($T59=FALSE,O59*HOME!$H$18/(1+HOME!$H$18),0)),IF($T$1=FALSE,IF($T59=FALSE,O59*HOME!$H$20,0),IF($T59=FALSE,O59*HOME!$H$20/(1+HOME!$H$20),0)))</f>
        <v>0</v>
      </c>
      <c r="AG59" s="79">
        <f>IF(P$2&lt;DATE(2019,10,1),IF($T$1=FALSE,IF($T59=FALSE,P59*HOME!$H$18,0),IF($T59=FALSE,P59*HOME!$H$18/(1+HOME!$H$18),0)),IF($T$1=FALSE,IF($T59=FALSE,P59*HOME!$H$20,0),IF($T59=FALSE,P59*HOME!$H$20/(1+HOME!$H$20),0)))</f>
        <v>0</v>
      </c>
      <c r="AH59" s="79">
        <f t="shared" si="37"/>
        <v>0</v>
      </c>
      <c r="AI59" s="79">
        <f t="shared" si="38"/>
        <v>0</v>
      </c>
      <c r="AJ59" s="86"/>
      <c r="AK59" s="79"/>
      <c r="AL59" s="79"/>
      <c r="AM59" s="79"/>
      <c r="AN59" s="79"/>
      <c r="AO59" s="79"/>
      <c r="AP59" s="79"/>
      <c r="AQ59" s="79"/>
      <c r="AR59" s="465"/>
      <c r="AS59" s="449"/>
      <c r="AT59" s="449"/>
      <c r="AU59" s="449"/>
      <c r="AV59" s="449"/>
      <c r="AW59" s="449"/>
      <c r="AX59" s="449"/>
      <c r="CA59" s="310">
        <f>IF($T59=TRUE,0,IF(D$2&lt;DATE(2019,10,1),IF($T$1=FALSE,D59*HOME!$F$18,D59*HOME!$F$18/(1+HOME!$H$18)),IF($AO59=TRUE,IF($T$1=FALSE,D59*HOME!$F$21,D59*HOME!$F$21/(1+HOME!$H$21)),IF($T$1=FALSE,D59*HOME!$F$20,D59*HOME!$F$20/(1+HOME!$H$20)))))</f>
        <v>0</v>
      </c>
      <c r="CB59" s="310">
        <f>IF($T59=TRUE,0,IF(E$2&lt;DATE(2019,10,1),IF($T$1=FALSE,E59*HOME!$F$18,E59*HOME!$F$18/(1+HOME!$H$18)),IF($AO59=TRUE,IF($T$1=FALSE,E59*HOME!$F$21,E59*HOME!$F$21/(1+HOME!$H$21)),IF($T$1=FALSE,E59*HOME!$F$20,E59*HOME!$F$20/(1+HOME!$H$20)))))</f>
        <v>0</v>
      </c>
      <c r="CC59" s="310">
        <f>IF($T59=TRUE,0,IF(F$2&lt;DATE(2019,10,1),IF($T$1=FALSE,F59*HOME!$F$18,F59*HOME!$F$18/(1+HOME!$H$18)),IF($AO59=TRUE,IF($T$1=FALSE,F59*HOME!$F$21,F59*HOME!$F$21/(1+HOME!$H$21)),IF($T$1=FALSE,F59*HOME!$F$20,F59*HOME!$F$20/(1+HOME!$H$20)))))</f>
        <v>0</v>
      </c>
      <c r="CD59" s="310">
        <f>IF($T59=TRUE,0,IF(G$2&lt;DATE(2019,10,1),IF($T$1=FALSE,G59*HOME!$F$18,G59*HOME!$F$18/(1+HOME!$H$18)),IF($AO59=TRUE,IF($T$1=FALSE,G59*HOME!$F$21,G59*HOME!$F$21/(1+HOME!$H$21)),IF($T$1=FALSE,G59*HOME!$F$20,G59*HOME!$F$20/(1+HOME!$H$20)))))</f>
        <v>0</v>
      </c>
      <c r="CE59" s="310">
        <f>IF($T59=TRUE,0,IF(H$2&lt;DATE(2019,10,1),IF($T$1=FALSE,H59*HOME!$F$18,H59*HOME!$F$18/(1+HOME!$H$18)),IF($AO59=TRUE,IF($T$1=FALSE,H59*HOME!$F$21,H59*HOME!$F$21/(1+HOME!$H$21)),IF($T$1=FALSE,H59*HOME!$F$20,H59*HOME!$F$20/(1+HOME!$H$20)))))</f>
        <v>0</v>
      </c>
      <c r="CF59" s="310">
        <f>IF($T59=TRUE,0,IF(I$2&lt;DATE(2019,10,1),IF($T$1=FALSE,I59*HOME!$F$18,I59*HOME!$F$18/(1+HOME!$H$18)),IF($AO59=TRUE,IF($T$1=FALSE,I59*HOME!$F$21,I59*HOME!$F$21/(1+HOME!$H$21)),IF($T$1=FALSE,I59*HOME!$F$20,I59*HOME!$F$20/(1+HOME!$H$20)))))</f>
        <v>0</v>
      </c>
      <c r="CG59" s="310">
        <f>IF($T59=TRUE,0,IF(J$2&lt;DATE(2019,10,1),IF($T$1=FALSE,J59*HOME!$F$18,J59*HOME!$F$18/(1+HOME!$H$18)),IF($AO59=TRUE,IF($T$1=FALSE,J59*HOME!$F$21,J59*HOME!$F$21/(1+HOME!$H$21)),IF($T$1=FALSE,J59*HOME!$F$20,J59*HOME!$F$20/(1+HOME!$H$20)))))</f>
        <v>0</v>
      </c>
      <c r="CH59" s="310">
        <f>IF($T59=TRUE,0,IF(K$2&lt;DATE(2019,10,1),IF($T$1=FALSE,K59*HOME!$F$18,K59*HOME!$F$18/(1+HOME!$H$18)),IF($AO59=TRUE,IF($T$1=FALSE,K59*HOME!$F$21,K59*HOME!$F$21/(1+HOME!$H$21)),IF($T$1=FALSE,K59*HOME!$F$20,K59*HOME!$F$20/(1+HOME!$H$20)))))</f>
        <v>0</v>
      </c>
      <c r="CI59" s="310">
        <f>IF($T59=TRUE,0,IF(L$2&lt;DATE(2019,10,1),IF($T$1=FALSE,L59*HOME!$F$18,L59*HOME!$F$18/(1+HOME!$H$18)),IF($AO59=TRUE,IF($T$1=FALSE,L59*HOME!$F$21,L59*HOME!$F$21/(1+HOME!$H$21)),IF($T$1=FALSE,L59*HOME!$F$20,L59*HOME!$F$20/(1+HOME!$H$20)))))</f>
        <v>0</v>
      </c>
      <c r="CJ59" s="310">
        <f>IF($T59=TRUE,0,IF(M$2&lt;DATE(2019,10,1),IF($T$1=FALSE,M59*HOME!$F$18,M59*HOME!$F$18/(1+HOME!$H$18)),IF($AO59=TRUE,IF($T$1=FALSE,M59*HOME!$F$21,M59*HOME!$F$21/(1+HOME!$H$21)),IF($T$1=FALSE,M59*HOME!$F$20,M59*HOME!$F$20/(1+HOME!$H$20)))))</f>
        <v>0</v>
      </c>
      <c r="CK59" s="310">
        <f>IF($T59=TRUE,0,IF(N$2&lt;DATE(2019,10,1),IF($T$1=FALSE,N59*HOME!$F$18,N59*HOME!$F$18/(1+HOME!$H$18)),IF($AO59=TRUE,IF($T$1=FALSE,N59*HOME!$F$21,N59*HOME!$F$21/(1+HOME!$H$21)),IF($T$1=FALSE,N59*HOME!$F$20,N59*HOME!$F$20/(1+HOME!$H$20)))))</f>
        <v>0</v>
      </c>
      <c r="CL59" s="310">
        <f>IF($T59=TRUE,0,IF(O$2&lt;DATE(2019,10,1),IF($T$1=FALSE,O59*HOME!$F$18,O59*HOME!$F$18/(1+HOME!$H$18)),IF($AO59=TRUE,IF($T$1=FALSE,O59*HOME!$F$21,O59*HOME!$F$21/(1+HOME!$H$21)),IF($T$1=FALSE,O59*HOME!$F$20,O59*HOME!$F$20/(1+HOME!$H$20)))))</f>
        <v>0</v>
      </c>
      <c r="CM59" s="310">
        <f>IF($T59=TRUE,0,IF(P$2&lt;DATE(2019,10,1),IF($T$1=FALSE,P59*HOME!$F$18,P59*HOME!$F$18/(1+HOME!$H$18)),IF($AO59=TRUE,IF($T$1=FALSE,P59*HOME!$F$21,P59*HOME!$F$21/(1+HOME!$H$21)),IF($T$1=FALSE,P59*HOME!$F$20,P59*HOME!$F$20/(1+HOME!$H$20)))))</f>
        <v>0</v>
      </c>
      <c r="CN59" s="310">
        <f t="shared" si="39"/>
        <v>0</v>
      </c>
    </row>
    <row r="60" spans="1:92" ht="18" customHeight="1">
      <c r="A60" s="335"/>
      <c r="B60" s="336">
        <v>55</v>
      </c>
      <c r="C60" s="1822"/>
      <c r="D60" s="434"/>
      <c r="E60" s="131"/>
      <c r="F60" s="131"/>
      <c r="G60" s="131"/>
      <c r="H60" s="131"/>
      <c r="I60" s="131"/>
      <c r="J60" s="131"/>
      <c r="K60" s="131"/>
      <c r="L60" s="131"/>
      <c r="M60" s="131"/>
      <c r="N60" s="131"/>
      <c r="O60" s="131"/>
      <c r="P60" s="131"/>
      <c r="Q60" s="90">
        <f t="shared" si="36"/>
        <v>0</v>
      </c>
      <c r="R60" s="1107" t="str">
        <f t="shared" si="28"/>
        <v/>
      </c>
      <c r="S60" s="344">
        <f>予実管理!Q60</f>
        <v>0</v>
      </c>
      <c r="T60" s="435" t="b">
        <v>0</v>
      </c>
      <c r="U60" s="79">
        <f>IF(D$2&lt;DATE(2019,10,1),IF($T$1=FALSE,IF($T60=FALSE,D60*HOME!$H$18,0),IF($T60=FALSE,D60*HOME!$H$18/(1+HOME!$H$18),0)),IF($T$1=FALSE,IF($T60=FALSE,D60*HOME!$H$20,0),IF($T60=FALSE,D60*HOME!$H$20/(1+HOME!$H$20),0)))</f>
        <v>0</v>
      </c>
      <c r="V60" s="79">
        <f>IF(E$2&lt;DATE(2019,10,1),IF($T$1=FALSE,IF($T60=FALSE,E60*HOME!$H$18,0),IF($T60=FALSE,E60*HOME!$H$18/(1+HOME!$H$18),0)),IF($T$1=FALSE,IF($T60=FALSE,E60*HOME!$H$20,0),IF($T60=FALSE,E60*HOME!$H$20/(1+HOME!$H$20),0)))</f>
        <v>0</v>
      </c>
      <c r="W60" s="79">
        <f>IF(F$2&lt;DATE(2019,10,1),IF($T$1=FALSE,IF($T60=FALSE,F60*HOME!$H$18,0),IF($T60=FALSE,F60*HOME!$H$18/(1+HOME!$H$18),0)),IF($T$1=FALSE,IF($T60=FALSE,F60*HOME!$H$20,0),IF($T60=FALSE,F60*HOME!$H$20/(1+HOME!$H$20),0)))</f>
        <v>0</v>
      </c>
      <c r="X60" s="79">
        <f>IF(G$2&lt;DATE(2019,10,1),IF($T$1=FALSE,IF($T60=FALSE,G60*HOME!$H$18,0),IF($T60=FALSE,G60*HOME!$H$18/(1+HOME!$H$18),0)),IF($T$1=FALSE,IF($T60=FALSE,G60*HOME!$H$20,0),IF($T60=FALSE,G60*HOME!$H$20/(1+HOME!$H$20),0)))</f>
        <v>0</v>
      </c>
      <c r="Y60" s="79">
        <f>IF(H$2&lt;DATE(2019,10,1),IF($T$1=FALSE,IF($T60=FALSE,H60*HOME!$H$18,0),IF($T60=FALSE,H60*HOME!$H$18/(1+HOME!$H$18),0)),IF($T$1=FALSE,IF($T60=FALSE,H60*HOME!$H$20,0),IF($T60=FALSE,H60*HOME!$H$20/(1+HOME!$H$20),0)))</f>
        <v>0</v>
      </c>
      <c r="Z60" s="79">
        <f>IF(I$2&lt;DATE(2019,10,1),IF($T$1=FALSE,IF($T60=FALSE,I60*HOME!$H$18,0),IF($T60=FALSE,I60*HOME!$H$18/(1+HOME!$H$18),0)),IF($T$1=FALSE,IF($T60=FALSE,I60*HOME!$H$20,0),IF($T60=FALSE,I60*HOME!$H$20/(1+HOME!$H$20),0)))</f>
        <v>0</v>
      </c>
      <c r="AA60" s="79">
        <f>IF(J$2&lt;DATE(2019,10,1),IF($T$1=FALSE,IF($T60=FALSE,J60*HOME!$H$18,0),IF($T60=FALSE,J60*HOME!$H$18/(1+HOME!$H$18),0)),IF($T$1=FALSE,IF($T60=FALSE,J60*HOME!$H$20,0),IF($T60=FALSE,J60*HOME!$H$20/(1+HOME!$H$20),0)))</f>
        <v>0</v>
      </c>
      <c r="AB60" s="79">
        <f>IF(K$2&lt;DATE(2019,10,1),IF($T$1=FALSE,IF($T60=FALSE,K60*HOME!$H$18,0),IF($T60=FALSE,K60*HOME!$H$18/(1+HOME!$H$18),0)),IF($T$1=FALSE,IF($T60=FALSE,K60*HOME!$H$20,0),IF($T60=FALSE,K60*HOME!$H$20/(1+HOME!$H$20),0)))</f>
        <v>0</v>
      </c>
      <c r="AC60" s="79">
        <f>IF(L$2&lt;DATE(2019,10,1),IF($T$1=FALSE,IF($T60=FALSE,L60*HOME!$H$18,0),IF($T60=FALSE,L60*HOME!$H$18/(1+HOME!$H$18),0)),IF($T$1=FALSE,IF($T60=FALSE,L60*HOME!$H$20,0),IF($T60=FALSE,L60*HOME!$H$20/(1+HOME!$H$20),0)))</f>
        <v>0</v>
      </c>
      <c r="AD60" s="79">
        <f>IF(M$2&lt;DATE(2019,10,1),IF($T$1=FALSE,IF($T60=FALSE,M60*HOME!$H$18,0),IF($T60=FALSE,M60*HOME!$H$18/(1+HOME!$H$18),0)),IF($T$1=FALSE,IF($T60=FALSE,M60*HOME!$H$20,0),IF($T60=FALSE,M60*HOME!$H$20/(1+HOME!$H$20),0)))</f>
        <v>0</v>
      </c>
      <c r="AE60" s="79">
        <f>IF(N$2&lt;DATE(2019,10,1),IF($T$1=FALSE,IF($T60=FALSE,N60*HOME!$H$18,0),IF($T60=FALSE,N60*HOME!$H$18/(1+HOME!$H$18),0)),IF($T$1=FALSE,IF($T60=FALSE,N60*HOME!$H$20,0),IF($T60=FALSE,N60*HOME!$H$20/(1+HOME!$H$20),0)))</f>
        <v>0</v>
      </c>
      <c r="AF60" s="79">
        <f>IF(O$2&lt;DATE(2019,10,1),IF($T$1=FALSE,IF($T60=FALSE,O60*HOME!$H$18,0),IF($T60=FALSE,O60*HOME!$H$18/(1+HOME!$H$18),0)),IF($T$1=FALSE,IF($T60=FALSE,O60*HOME!$H$20,0),IF($T60=FALSE,O60*HOME!$H$20/(1+HOME!$H$20),0)))</f>
        <v>0</v>
      </c>
      <c r="AG60" s="79">
        <f>IF(P$2&lt;DATE(2019,10,1),IF($T$1=FALSE,IF($T60=FALSE,P60*HOME!$H$18,0),IF($T60=FALSE,P60*HOME!$H$18/(1+HOME!$H$18),0)),IF($T$1=FALSE,IF($T60=FALSE,P60*HOME!$H$20,0),IF($T60=FALSE,P60*HOME!$H$20/(1+HOME!$H$20),0)))</f>
        <v>0</v>
      </c>
      <c r="AH60" s="79">
        <f t="shared" si="37"/>
        <v>0</v>
      </c>
      <c r="AI60" s="79">
        <f t="shared" si="38"/>
        <v>0</v>
      </c>
      <c r="AJ60" s="86"/>
      <c r="AK60" s="79"/>
      <c r="AL60" s="79"/>
      <c r="AM60" s="79"/>
      <c r="AN60" s="79"/>
      <c r="AO60" s="79"/>
      <c r="AP60" s="79"/>
      <c r="AQ60" s="79"/>
      <c r="AR60" s="79"/>
      <c r="CA60" s="310">
        <f>IF($T60=TRUE,0,IF(D$2&lt;DATE(2019,10,1),IF($T$1=FALSE,D60*HOME!$F$18,D60*HOME!$F$18/(1+HOME!$H$18)),IF($AO60=TRUE,IF($T$1=FALSE,D60*HOME!$F$21,D60*HOME!$F$21/(1+HOME!$H$21)),IF($T$1=FALSE,D60*HOME!$F$20,D60*HOME!$F$20/(1+HOME!$H$20)))))</f>
        <v>0</v>
      </c>
      <c r="CB60" s="310">
        <f>IF($T60=TRUE,0,IF(E$2&lt;DATE(2019,10,1),IF($T$1=FALSE,E60*HOME!$F$18,E60*HOME!$F$18/(1+HOME!$H$18)),IF($AO60=TRUE,IF($T$1=FALSE,E60*HOME!$F$21,E60*HOME!$F$21/(1+HOME!$H$21)),IF($T$1=FALSE,E60*HOME!$F$20,E60*HOME!$F$20/(1+HOME!$H$20)))))</f>
        <v>0</v>
      </c>
      <c r="CC60" s="310">
        <f>IF($T60=TRUE,0,IF(F$2&lt;DATE(2019,10,1),IF($T$1=FALSE,F60*HOME!$F$18,F60*HOME!$F$18/(1+HOME!$H$18)),IF($AO60=TRUE,IF($T$1=FALSE,F60*HOME!$F$21,F60*HOME!$F$21/(1+HOME!$H$21)),IF($T$1=FALSE,F60*HOME!$F$20,F60*HOME!$F$20/(1+HOME!$H$20)))))</f>
        <v>0</v>
      </c>
      <c r="CD60" s="310">
        <f>IF($T60=TRUE,0,IF(G$2&lt;DATE(2019,10,1),IF($T$1=FALSE,G60*HOME!$F$18,G60*HOME!$F$18/(1+HOME!$H$18)),IF($AO60=TRUE,IF($T$1=FALSE,G60*HOME!$F$21,G60*HOME!$F$21/(1+HOME!$H$21)),IF($T$1=FALSE,G60*HOME!$F$20,G60*HOME!$F$20/(1+HOME!$H$20)))))</f>
        <v>0</v>
      </c>
      <c r="CE60" s="310">
        <f>IF($T60=TRUE,0,IF(H$2&lt;DATE(2019,10,1),IF($T$1=FALSE,H60*HOME!$F$18,H60*HOME!$F$18/(1+HOME!$H$18)),IF($AO60=TRUE,IF($T$1=FALSE,H60*HOME!$F$21,H60*HOME!$F$21/(1+HOME!$H$21)),IF($T$1=FALSE,H60*HOME!$F$20,H60*HOME!$F$20/(1+HOME!$H$20)))))</f>
        <v>0</v>
      </c>
      <c r="CF60" s="310">
        <f>IF($T60=TRUE,0,IF(I$2&lt;DATE(2019,10,1),IF($T$1=FALSE,I60*HOME!$F$18,I60*HOME!$F$18/(1+HOME!$H$18)),IF($AO60=TRUE,IF($T$1=FALSE,I60*HOME!$F$21,I60*HOME!$F$21/(1+HOME!$H$21)),IF($T$1=FALSE,I60*HOME!$F$20,I60*HOME!$F$20/(1+HOME!$H$20)))))</f>
        <v>0</v>
      </c>
      <c r="CG60" s="310">
        <f>IF($T60=TRUE,0,IF(J$2&lt;DATE(2019,10,1),IF($T$1=FALSE,J60*HOME!$F$18,J60*HOME!$F$18/(1+HOME!$H$18)),IF($AO60=TRUE,IF($T$1=FALSE,J60*HOME!$F$21,J60*HOME!$F$21/(1+HOME!$H$21)),IF($T$1=FALSE,J60*HOME!$F$20,J60*HOME!$F$20/(1+HOME!$H$20)))))</f>
        <v>0</v>
      </c>
      <c r="CH60" s="310">
        <f>IF($T60=TRUE,0,IF(K$2&lt;DATE(2019,10,1),IF($T$1=FALSE,K60*HOME!$F$18,K60*HOME!$F$18/(1+HOME!$H$18)),IF($AO60=TRUE,IF($T$1=FALSE,K60*HOME!$F$21,K60*HOME!$F$21/(1+HOME!$H$21)),IF($T$1=FALSE,K60*HOME!$F$20,K60*HOME!$F$20/(1+HOME!$H$20)))))</f>
        <v>0</v>
      </c>
      <c r="CI60" s="310">
        <f>IF($T60=TRUE,0,IF(L$2&lt;DATE(2019,10,1),IF($T$1=FALSE,L60*HOME!$F$18,L60*HOME!$F$18/(1+HOME!$H$18)),IF($AO60=TRUE,IF($T$1=FALSE,L60*HOME!$F$21,L60*HOME!$F$21/(1+HOME!$H$21)),IF($T$1=FALSE,L60*HOME!$F$20,L60*HOME!$F$20/(1+HOME!$H$20)))))</f>
        <v>0</v>
      </c>
      <c r="CJ60" s="310">
        <f>IF($T60=TRUE,0,IF(M$2&lt;DATE(2019,10,1),IF($T$1=FALSE,M60*HOME!$F$18,M60*HOME!$F$18/(1+HOME!$H$18)),IF($AO60=TRUE,IF($T$1=FALSE,M60*HOME!$F$21,M60*HOME!$F$21/(1+HOME!$H$21)),IF($T$1=FALSE,M60*HOME!$F$20,M60*HOME!$F$20/(1+HOME!$H$20)))))</f>
        <v>0</v>
      </c>
      <c r="CK60" s="310">
        <f>IF($T60=TRUE,0,IF(N$2&lt;DATE(2019,10,1),IF($T$1=FALSE,N60*HOME!$F$18,N60*HOME!$F$18/(1+HOME!$H$18)),IF($AO60=TRUE,IF($T$1=FALSE,N60*HOME!$F$21,N60*HOME!$F$21/(1+HOME!$H$21)),IF($T$1=FALSE,N60*HOME!$F$20,N60*HOME!$F$20/(1+HOME!$H$20)))))</f>
        <v>0</v>
      </c>
      <c r="CL60" s="310">
        <f>IF($T60=TRUE,0,IF(O$2&lt;DATE(2019,10,1),IF($T$1=FALSE,O60*HOME!$F$18,O60*HOME!$F$18/(1+HOME!$H$18)),IF($AO60=TRUE,IF($T$1=FALSE,O60*HOME!$F$21,O60*HOME!$F$21/(1+HOME!$H$21)),IF($T$1=FALSE,O60*HOME!$F$20,O60*HOME!$F$20/(1+HOME!$H$20)))))</f>
        <v>0</v>
      </c>
      <c r="CM60" s="310">
        <f>IF($T60=TRUE,0,IF(P$2&lt;DATE(2019,10,1),IF($T$1=FALSE,P60*HOME!$F$18,P60*HOME!$F$18/(1+HOME!$H$18)),IF($AO60=TRUE,IF($T$1=FALSE,P60*HOME!$F$21,P60*HOME!$F$21/(1+HOME!$H$21)),IF($T$1=FALSE,P60*HOME!$F$20,P60*HOME!$F$20/(1+HOME!$H$20)))))</f>
        <v>0</v>
      </c>
      <c r="CN60" s="310">
        <f t="shared" si="39"/>
        <v>0</v>
      </c>
    </row>
    <row r="61" spans="1:92" ht="18" customHeight="1">
      <c r="A61" s="335"/>
      <c r="B61" s="336">
        <v>56</v>
      </c>
      <c r="C61" s="1822"/>
      <c r="D61" s="434"/>
      <c r="E61" s="434"/>
      <c r="F61" s="434"/>
      <c r="G61" s="434"/>
      <c r="H61" s="434"/>
      <c r="I61" s="434"/>
      <c r="J61" s="434"/>
      <c r="K61" s="434"/>
      <c r="L61" s="434"/>
      <c r="M61" s="434"/>
      <c r="N61" s="434"/>
      <c r="O61" s="434"/>
      <c r="P61" s="131"/>
      <c r="Q61" s="90">
        <f t="shared" si="36"/>
        <v>0</v>
      </c>
      <c r="R61" s="1107" t="str">
        <f t="shared" si="28"/>
        <v/>
      </c>
      <c r="S61" s="344">
        <f>予実管理!Q61</f>
        <v>0</v>
      </c>
      <c r="T61" s="435" t="b">
        <v>0</v>
      </c>
      <c r="U61" s="79">
        <f>IF(D$2&lt;DATE(2019,10,1),IF($T$1=FALSE,IF($T61=FALSE,D61*HOME!$H$18,0),IF($T61=FALSE,D61*HOME!$H$18/(1+HOME!$H$18),0)),IF($T$1=FALSE,IF($T61=FALSE,D61*HOME!$H$20,0),IF($T61=FALSE,D61*HOME!$H$20/(1+HOME!$H$20),0)))</f>
        <v>0</v>
      </c>
      <c r="V61" s="79">
        <f>IF(E$2&lt;DATE(2019,10,1),IF($T$1=FALSE,IF($T61=FALSE,E61*HOME!$H$18,0),IF($T61=FALSE,E61*HOME!$H$18/(1+HOME!$H$18),0)),IF($T$1=FALSE,IF($T61=FALSE,E61*HOME!$H$20,0),IF($T61=FALSE,E61*HOME!$H$20/(1+HOME!$H$20),0)))</f>
        <v>0</v>
      </c>
      <c r="W61" s="79">
        <f>IF(F$2&lt;DATE(2019,10,1),IF($T$1=FALSE,IF($T61=FALSE,F61*HOME!$H$18,0),IF($T61=FALSE,F61*HOME!$H$18/(1+HOME!$H$18),0)),IF($T$1=FALSE,IF($T61=FALSE,F61*HOME!$H$20,0),IF($T61=FALSE,F61*HOME!$H$20/(1+HOME!$H$20),0)))</f>
        <v>0</v>
      </c>
      <c r="X61" s="79">
        <f>IF(G$2&lt;DATE(2019,10,1),IF($T$1=FALSE,IF($T61=FALSE,G61*HOME!$H$18,0),IF($T61=FALSE,G61*HOME!$H$18/(1+HOME!$H$18),0)),IF($T$1=FALSE,IF($T61=FALSE,G61*HOME!$H$20,0),IF($T61=FALSE,G61*HOME!$H$20/(1+HOME!$H$20),0)))</f>
        <v>0</v>
      </c>
      <c r="Y61" s="79">
        <f>IF(H$2&lt;DATE(2019,10,1),IF($T$1=FALSE,IF($T61=FALSE,H61*HOME!$H$18,0),IF($T61=FALSE,H61*HOME!$H$18/(1+HOME!$H$18),0)),IF($T$1=FALSE,IF($T61=FALSE,H61*HOME!$H$20,0),IF($T61=FALSE,H61*HOME!$H$20/(1+HOME!$H$20),0)))</f>
        <v>0</v>
      </c>
      <c r="Z61" s="79">
        <f>IF(I$2&lt;DATE(2019,10,1),IF($T$1=FALSE,IF($T61=FALSE,I61*HOME!$H$18,0),IF($T61=FALSE,I61*HOME!$H$18/(1+HOME!$H$18),0)),IF($T$1=FALSE,IF($T61=FALSE,I61*HOME!$H$20,0),IF($T61=FALSE,I61*HOME!$H$20/(1+HOME!$H$20),0)))</f>
        <v>0</v>
      </c>
      <c r="AA61" s="79">
        <f>IF(J$2&lt;DATE(2019,10,1),IF($T$1=FALSE,IF($T61=FALSE,J61*HOME!$H$18,0),IF($T61=FALSE,J61*HOME!$H$18/(1+HOME!$H$18),0)),IF($T$1=FALSE,IF($T61=FALSE,J61*HOME!$H$20,0),IF($T61=FALSE,J61*HOME!$H$20/(1+HOME!$H$20),0)))</f>
        <v>0</v>
      </c>
      <c r="AB61" s="79">
        <f>IF(K$2&lt;DATE(2019,10,1),IF($T$1=FALSE,IF($T61=FALSE,K61*HOME!$H$18,0),IF($T61=FALSE,K61*HOME!$H$18/(1+HOME!$H$18),0)),IF($T$1=FALSE,IF($T61=FALSE,K61*HOME!$H$20,0),IF($T61=FALSE,K61*HOME!$H$20/(1+HOME!$H$20),0)))</f>
        <v>0</v>
      </c>
      <c r="AC61" s="79">
        <f>IF(L$2&lt;DATE(2019,10,1),IF($T$1=FALSE,IF($T61=FALSE,L61*HOME!$H$18,0),IF($T61=FALSE,L61*HOME!$H$18/(1+HOME!$H$18),0)),IF($T$1=FALSE,IF($T61=FALSE,L61*HOME!$H$20,0),IF($T61=FALSE,L61*HOME!$H$20/(1+HOME!$H$20),0)))</f>
        <v>0</v>
      </c>
      <c r="AD61" s="79">
        <f>IF(M$2&lt;DATE(2019,10,1),IF($T$1=FALSE,IF($T61=FALSE,M61*HOME!$H$18,0),IF($T61=FALSE,M61*HOME!$H$18/(1+HOME!$H$18),0)),IF($T$1=FALSE,IF($T61=FALSE,M61*HOME!$H$20,0),IF($T61=FALSE,M61*HOME!$H$20/(1+HOME!$H$20),0)))</f>
        <v>0</v>
      </c>
      <c r="AE61" s="79">
        <f>IF(N$2&lt;DATE(2019,10,1),IF($T$1=FALSE,IF($T61=FALSE,N61*HOME!$H$18,0),IF($T61=FALSE,N61*HOME!$H$18/(1+HOME!$H$18),0)),IF($T$1=FALSE,IF($T61=FALSE,N61*HOME!$H$20,0),IF($T61=FALSE,N61*HOME!$H$20/(1+HOME!$H$20),0)))</f>
        <v>0</v>
      </c>
      <c r="AF61" s="79">
        <f>IF(O$2&lt;DATE(2019,10,1),IF($T$1=FALSE,IF($T61=FALSE,O61*HOME!$H$18,0),IF($T61=FALSE,O61*HOME!$H$18/(1+HOME!$H$18),0)),IF($T$1=FALSE,IF($T61=FALSE,O61*HOME!$H$20,0),IF($T61=FALSE,O61*HOME!$H$20/(1+HOME!$H$20),0)))</f>
        <v>0</v>
      </c>
      <c r="AG61" s="79">
        <f>IF(P$2&lt;DATE(2019,10,1),IF($T$1=FALSE,IF($T61=FALSE,P61*HOME!$H$18,0),IF($T61=FALSE,P61*HOME!$H$18/(1+HOME!$H$18),0)),IF($T$1=FALSE,IF($T61=FALSE,P61*HOME!$H$20,0),IF($T61=FALSE,P61*HOME!$H$20/(1+HOME!$H$20),0)))</f>
        <v>0</v>
      </c>
      <c r="AH61" s="79">
        <f t="shared" si="37"/>
        <v>0</v>
      </c>
      <c r="AI61" s="79">
        <f t="shared" si="38"/>
        <v>0</v>
      </c>
      <c r="AJ61" s="86"/>
      <c r="AK61" s="79"/>
      <c r="AL61" s="79"/>
      <c r="AM61" s="79"/>
      <c r="AN61" s="79"/>
      <c r="AO61" s="79"/>
      <c r="AP61" s="79"/>
      <c r="AQ61" s="79"/>
      <c r="AR61" s="79"/>
      <c r="CA61" s="310">
        <f>IF($T61=TRUE,0,IF(D$2&lt;DATE(2019,10,1),IF($T$1=FALSE,D61*HOME!$F$18,D61*HOME!$F$18/(1+HOME!$H$18)),IF($AO61=TRUE,IF($T$1=FALSE,D61*HOME!$F$21,D61*HOME!$F$21/(1+HOME!$H$21)),IF($T$1=FALSE,D61*HOME!$F$20,D61*HOME!$F$20/(1+HOME!$H$20)))))</f>
        <v>0</v>
      </c>
      <c r="CB61" s="310">
        <f>IF($T61=TRUE,0,IF(E$2&lt;DATE(2019,10,1),IF($T$1=FALSE,E61*HOME!$F$18,E61*HOME!$F$18/(1+HOME!$H$18)),IF($AO61=TRUE,IF($T$1=FALSE,E61*HOME!$F$21,E61*HOME!$F$21/(1+HOME!$H$21)),IF($T$1=FALSE,E61*HOME!$F$20,E61*HOME!$F$20/(1+HOME!$H$20)))))</f>
        <v>0</v>
      </c>
      <c r="CC61" s="310">
        <f>IF($T61=TRUE,0,IF(F$2&lt;DATE(2019,10,1),IF($T$1=FALSE,F61*HOME!$F$18,F61*HOME!$F$18/(1+HOME!$H$18)),IF($AO61=TRUE,IF($T$1=FALSE,F61*HOME!$F$21,F61*HOME!$F$21/(1+HOME!$H$21)),IF($T$1=FALSE,F61*HOME!$F$20,F61*HOME!$F$20/(1+HOME!$H$20)))))</f>
        <v>0</v>
      </c>
      <c r="CD61" s="310">
        <f>IF($T61=TRUE,0,IF(G$2&lt;DATE(2019,10,1),IF($T$1=FALSE,G61*HOME!$F$18,G61*HOME!$F$18/(1+HOME!$H$18)),IF($AO61=TRUE,IF($T$1=FALSE,G61*HOME!$F$21,G61*HOME!$F$21/(1+HOME!$H$21)),IF($T$1=FALSE,G61*HOME!$F$20,G61*HOME!$F$20/(1+HOME!$H$20)))))</f>
        <v>0</v>
      </c>
      <c r="CE61" s="310">
        <f>IF($T61=TRUE,0,IF(H$2&lt;DATE(2019,10,1),IF($T$1=FALSE,H61*HOME!$F$18,H61*HOME!$F$18/(1+HOME!$H$18)),IF($AO61=TRUE,IF($T$1=FALSE,H61*HOME!$F$21,H61*HOME!$F$21/(1+HOME!$H$21)),IF($T$1=FALSE,H61*HOME!$F$20,H61*HOME!$F$20/(1+HOME!$H$20)))))</f>
        <v>0</v>
      </c>
      <c r="CF61" s="310">
        <f>IF($T61=TRUE,0,IF(I$2&lt;DATE(2019,10,1),IF($T$1=FALSE,I61*HOME!$F$18,I61*HOME!$F$18/(1+HOME!$H$18)),IF($AO61=TRUE,IF($T$1=FALSE,I61*HOME!$F$21,I61*HOME!$F$21/(1+HOME!$H$21)),IF($T$1=FALSE,I61*HOME!$F$20,I61*HOME!$F$20/(1+HOME!$H$20)))))</f>
        <v>0</v>
      </c>
      <c r="CG61" s="310">
        <f>IF($T61=TRUE,0,IF(J$2&lt;DATE(2019,10,1),IF($T$1=FALSE,J61*HOME!$F$18,J61*HOME!$F$18/(1+HOME!$H$18)),IF($AO61=TRUE,IF($T$1=FALSE,J61*HOME!$F$21,J61*HOME!$F$21/(1+HOME!$H$21)),IF($T$1=FALSE,J61*HOME!$F$20,J61*HOME!$F$20/(1+HOME!$H$20)))))</f>
        <v>0</v>
      </c>
      <c r="CH61" s="310">
        <f>IF($T61=TRUE,0,IF(K$2&lt;DATE(2019,10,1),IF($T$1=FALSE,K61*HOME!$F$18,K61*HOME!$F$18/(1+HOME!$H$18)),IF($AO61=TRUE,IF($T$1=FALSE,K61*HOME!$F$21,K61*HOME!$F$21/(1+HOME!$H$21)),IF($T$1=FALSE,K61*HOME!$F$20,K61*HOME!$F$20/(1+HOME!$H$20)))))</f>
        <v>0</v>
      </c>
      <c r="CI61" s="310">
        <f>IF($T61=TRUE,0,IF(L$2&lt;DATE(2019,10,1),IF($T$1=FALSE,L61*HOME!$F$18,L61*HOME!$F$18/(1+HOME!$H$18)),IF($AO61=TRUE,IF($T$1=FALSE,L61*HOME!$F$21,L61*HOME!$F$21/(1+HOME!$H$21)),IF($T$1=FALSE,L61*HOME!$F$20,L61*HOME!$F$20/(1+HOME!$H$20)))))</f>
        <v>0</v>
      </c>
      <c r="CJ61" s="310">
        <f>IF($T61=TRUE,0,IF(M$2&lt;DATE(2019,10,1),IF($T$1=FALSE,M61*HOME!$F$18,M61*HOME!$F$18/(1+HOME!$H$18)),IF($AO61=TRUE,IF($T$1=FALSE,M61*HOME!$F$21,M61*HOME!$F$21/(1+HOME!$H$21)),IF($T$1=FALSE,M61*HOME!$F$20,M61*HOME!$F$20/(1+HOME!$H$20)))))</f>
        <v>0</v>
      </c>
      <c r="CK61" s="310">
        <f>IF($T61=TRUE,0,IF(N$2&lt;DATE(2019,10,1),IF($T$1=FALSE,N61*HOME!$F$18,N61*HOME!$F$18/(1+HOME!$H$18)),IF($AO61=TRUE,IF($T$1=FALSE,N61*HOME!$F$21,N61*HOME!$F$21/(1+HOME!$H$21)),IF($T$1=FALSE,N61*HOME!$F$20,N61*HOME!$F$20/(1+HOME!$H$20)))))</f>
        <v>0</v>
      </c>
      <c r="CL61" s="310">
        <f>IF($T61=TRUE,0,IF(O$2&lt;DATE(2019,10,1),IF($T$1=FALSE,O61*HOME!$F$18,O61*HOME!$F$18/(1+HOME!$H$18)),IF($AO61=TRUE,IF($T$1=FALSE,O61*HOME!$F$21,O61*HOME!$F$21/(1+HOME!$H$21)),IF($T$1=FALSE,O61*HOME!$F$20,O61*HOME!$F$20/(1+HOME!$H$20)))))</f>
        <v>0</v>
      </c>
      <c r="CM61" s="310">
        <f>IF($T61=TRUE,0,IF(P$2&lt;DATE(2019,10,1),IF($T$1=FALSE,P61*HOME!$F$18,P61*HOME!$F$18/(1+HOME!$H$18)),IF($AO61=TRUE,IF($T$1=FALSE,P61*HOME!$F$21,P61*HOME!$F$21/(1+HOME!$H$21)),IF($T$1=FALSE,P61*HOME!$F$20,P61*HOME!$F$20/(1+HOME!$H$20)))))</f>
        <v>0</v>
      </c>
      <c r="CN61" s="310">
        <f t="shared" si="39"/>
        <v>0</v>
      </c>
    </row>
    <row r="62" spans="1:92" ht="18" customHeight="1">
      <c r="A62" s="335"/>
      <c r="B62" s="336">
        <v>57</v>
      </c>
      <c r="C62" s="1822"/>
      <c r="D62" s="434"/>
      <c r="E62" s="434"/>
      <c r="F62" s="434"/>
      <c r="G62" s="434"/>
      <c r="H62" s="434"/>
      <c r="I62" s="434"/>
      <c r="J62" s="434"/>
      <c r="K62" s="434"/>
      <c r="L62" s="434"/>
      <c r="M62" s="434"/>
      <c r="N62" s="434"/>
      <c r="O62" s="434"/>
      <c r="P62" s="131"/>
      <c r="Q62" s="90">
        <f t="shared" si="36"/>
        <v>0</v>
      </c>
      <c r="R62" s="1107" t="str">
        <f t="shared" si="28"/>
        <v/>
      </c>
      <c r="S62" s="344">
        <f>予実管理!Q62</f>
        <v>0</v>
      </c>
      <c r="T62" s="435" t="b">
        <v>0</v>
      </c>
      <c r="U62" s="79">
        <f>IF(D$2&lt;DATE(2019,10,1),IF($T$1=FALSE,IF($T62=FALSE,D62*HOME!$H$18,0),IF($T62=FALSE,D62*HOME!$H$18/(1+HOME!$H$18),0)),IF($T$1=FALSE,IF($T62=FALSE,D62*HOME!$H$20,0),IF($T62=FALSE,D62*HOME!$H$20/(1+HOME!$H$20),0)))</f>
        <v>0</v>
      </c>
      <c r="V62" s="79">
        <f>IF(E$2&lt;DATE(2019,10,1),IF($T$1=FALSE,IF($T62=FALSE,E62*HOME!$H$18,0),IF($T62=FALSE,E62*HOME!$H$18/(1+HOME!$H$18),0)),IF($T$1=FALSE,IF($T62=FALSE,E62*HOME!$H$20,0),IF($T62=FALSE,E62*HOME!$H$20/(1+HOME!$H$20),0)))</f>
        <v>0</v>
      </c>
      <c r="W62" s="79">
        <f>IF(F$2&lt;DATE(2019,10,1),IF($T$1=FALSE,IF($T62=FALSE,F62*HOME!$H$18,0),IF($T62=FALSE,F62*HOME!$H$18/(1+HOME!$H$18),0)),IF($T$1=FALSE,IF($T62=FALSE,F62*HOME!$H$20,0),IF($T62=FALSE,F62*HOME!$H$20/(1+HOME!$H$20),0)))</f>
        <v>0</v>
      </c>
      <c r="X62" s="79">
        <f>IF(G$2&lt;DATE(2019,10,1),IF($T$1=FALSE,IF($T62=FALSE,G62*HOME!$H$18,0),IF($T62=FALSE,G62*HOME!$H$18/(1+HOME!$H$18),0)),IF($T$1=FALSE,IF($T62=FALSE,G62*HOME!$H$20,0),IF($T62=FALSE,G62*HOME!$H$20/(1+HOME!$H$20),0)))</f>
        <v>0</v>
      </c>
      <c r="Y62" s="79">
        <f>IF(H$2&lt;DATE(2019,10,1),IF($T$1=FALSE,IF($T62=FALSE,H62*HOME!$H$18,0),IF($T62=FALSE,H62*HOME!$H$18/(1+HOME!$H$18),0)),IF($T$1=FALSE,IF($T62=FALSE,H62*HOME!$H$20,0),IF($T62=FALSE,H62*HOME!$H$20/(1+HOME!$H$20),0)))</f>
        <v>0</v>
      </c>
      <c r="Z62" s="79">
        <f>IF(I$2&lt;DATE(2019,10,1),IF($T$1=FALSE,IF($T62=FALSE,I62*HOME!$H$18,0),IF($T62=FALSE,I62*HOME!$H$18/(1+HOME!$H$18),0)),IF($T$1=FALSE,IF($T62=FALSE,I62*HOME!$H$20,0),IF($T62=FALSE,I62*HOME!$H$20/(1+HOME!$H$20),0)))</f>
        <v>0</v>
      </c>
      <c r="AA62" s="79">
        <f>IF(J$2&lt;DATE(2019,10,1),IF($T$1=FALSE,IF($T62=FALSE,J62*HOME!$H$18,0),IF($T62=FALSE,J62*HOME!$H$18/(1+HOME!$H$18),0)),IF($T$1=FALSE,IF($T62=FALSE,J62*HOME!$H$20,0),IF($T62=FALSE,J62*HOME!$H$20/(1+HOME!$H$20),0)))</f>
        <v>0</v>
      </c>
      <c r="AB62" s="79">
        <f>IF(K$2&lt;DATE(2019,10,1),IF($T$1=FALSE,IF($T62=FALSE,K62*HOME!$H$18,0),IF($T62=FALSE,K62*HOME!$H$18/(1+HOME!$H$18),0)),IF($T$1=FALSE,IF($T62=FALSE,K62*HOME!$H$20,0),IF($T62=FALSE,K62*HOME!$H$20/(1+HOME!$H$20),0)))</f>
        <v>0</v>
      </c>
      <c r="AC62" s="79">
        <f>IF(L$2&lt;DATE(2019,10,1),IF($T$1=FALSE,IF($T62=FALSE,L62*HOME!$H$18,0),IF($T62=FALSE,L62*HOME!$H$18/(1+HOME!$H$18),0)),IF($T$1=FALSE,IF($T62=FALSE,L62*HOME!$H$20,0),IF($T62=FALSE,L62*HOME!$H$20/(1+HOME!$H$20),0)))</f>
        <v>0</v>
      </c>
      <c r="AD62" s="79">
        <f>IF(M$2&lt;DATE(2019,10,1),IF($T$1=FALSE,IF($T62=FALSE,M62*HOME!$H$18,0),IF($T62=FALSE,M62*HOME!$H$18/(1+HOME!$H$18),0)),IF($T$1=FALSE,IF($T62=FALSE,M62*HOME!$H$20,0),IF($T62=FALSE,M62*HOME!$H$20/(1+HOME!$H$20),0)))</f>
        <v>0</v>
      </c>
      <c r="AE62" s="79">
        <f>IF(N$2&lt;DATE(2019,10,1),IF($T$1=FALSE,IF($T62=FALSE,N62*HOME!$H$18,0),IF($T62=FALSE,N62*HOME!$H$18/(1+HOME!$H$18),0)),IF($T$1=FALSE,IF($T62=FALSE,N62*HOME!$H$20,0),IF($T62=FALSE,N62*HOME!$H$20/(1+HOME!$H$20),0)))</f>
        <v>0</v>
      </c>
      <c r="AF62" s="79">
        <f>IF(O$2&lt;DATE(2019,10,1),IF($T$1=FALSE,IF($T62=FALSE,O62*HOME!$H$18,0),IF($T62=FALSE,O62*HOME!$H$18/(1+HOME!$H$18),0)),IF($T$1=FALSE,IF($T62=FALSE,O62*HOME!$H$20,0),IF($T62=FALSE,O62*HOME!$H$20/(1+HOME!$H$20),0)))</f>
        <v>0</v>
      </c>
      <c r="AG62" s="79">
        <f>IF(P$2&lt;DATE(2019,10,1),IF($T$1=FALSE,IF($T62=FALSE,P62*HOME!$H$18,0),IF($T62=FALSE,P62*HOME!$H$18/(1+HOME!$H$18),0)),IF($T$1=FALSE,IF($T62=FALSE,P62*HOME!$H$20,0),IF($T62=FALSE,P62*HOME!$H$20/(1+HOME!$H$20),0)))</f>
        <v>0</v>
      </c>
      <c r="AH62" s="79">
        <f t="shared" si="37"/>
        <v>0</v>
      </c>
      <c r="AI62" s="79">
        <f t="shared" si="38"/>
        <v>0</v>
      </c>
      <c r="AJ62" s="86"/>
      <c r="AK62" s="79"/>
      <c r="AL62" s="79"/>
      <c r="AM62" s="79"/>
      <c r="AN62" s="79"/>
      <c r="AO62" s="79"/>
      <c r="AP62" s="79"/>
      <c r="AQ62" s="79"/>
      <c r="AR62" s="79"/>
      <c r="CA62" s="310">
        <f>IF($T62=TRUE,0,IF(D$2&lt;DATE(2019,10,1),IF($T$1=FALSE,D62*HOME!$F$18,D62*HOME!$F$18/(1+HOME!$H$18)),IF($AO62=TRUE,IF($T$1=FALSE,D62*HOME!$F$21,D62*HOME!$F$21/(1+HOME!$H$21)),IF($T$1=FALSE,D62*HOME!$F$20,D62*HOME!$F$20/(1+HOME!$H$20)))))</f>
        <v>0</v>
      </c>
      <c r="CB62" s="310">
        <f>IF($T62=TRUE,0,IF(E$2&lt;DATE(2019,10,1),IF($T$1=FALSE,E62*HOME!$F$18,E62*HOME!$F$18/(1+HOME!$H$18)),IF($AO62=TRUE,IF($T$1=FALSE,E62*HOME!$F$21,E62*HOME!$F$21/(1+HOME!$H$21)),IF($T$1=FALSE,E62*HOME!$F$20,E62*HOME!$F$20/(1+HOME!$H$20)))))</f>
        <v>0</v>
      </c>
      <c r="CC62" s="310">
        <f>IF($T62=TRUE,0,IF(F$2&lt;DATE(2019,10,1),IF($T$1=FALSE,F62*HOME!$F$18,F62*HOME!$F$18/(1+HOME!$H$18)),IF($AO62=TRUE,IF($T$1=FALSE,F62*HOME!$F$21,F62*HOME!$F$21/(1+HOME!$H$21)),IF($T$1=FALSE,F62*HOME!$F$20,F62*HOME!$F$20/(1+HOME!$H$20)))))</f>
        <v>0</v>
      </c>
      <c r="CD62" s="310">
        <f>IF($T62=TRUE,0,IF(G$2&lt;DATE(2019,10,1),IF($T$1=FALSE,G62*HOME!$F$18,G62*HOME!$F$18/(1+HOME!$H$18)),IF($AO62=TRUE,IF($T$1=FALSE,G62*HOME!$F$21,G62*HOME!$F$21/(1+HOME!$H$21)),IF($T$1=FALSE,G62*HOME!$F$20,G62*HOME!$F$20/(1+HOME!$H$20)))))</f>
        <v>0</v>
      </c>
      <c r="CE62" s="310">
        <f>IF($T62=TRUE,0,IF(H$2&lt;DATE(2019,10,1),IF($T$1=FALSE,H62*HOME!$F$18,H62*HOME!$F$18/(1+HOME!$H$18)),IF($AO62=TRUE,IF($T$1=FALSE,H62*HOME!$F$21,H62*HOME!$F$21/(1+HOME!$H$21)),IF($T$1=FALSE,H62*HOME!$F$20,H62*HOME!$F$20/(1+HOME!$H$20)))))</f>
        <v>0</v>
      </c>
      <c r="CF62" s="310">
        <f>IF($T62=TRUE,0,IF(I$2&lt;DATE(2019,10,1),IF($T$1=FALSE,I62*HOME!$F$18,I62*HOME!$F$18/(1+HOME!$H$18)),IF($AO62=TRUE,IF($T$1=FALSE,I62*HOME!$F$21,I62*HOME!$F$21/(1+HOME!$H$21)),IF($T$1=FALSE,I62*HOME!$F$20,I62*HOME!$F$20/(1+HOME!$H$20)))))</f>
        <v>0</v>
      </c>
      <c r="CG62" s="310">
        <f>IF($T62=TRUE,0,IF(J$2&lt;DATE(2019,10,1),IF($T$1=FALSE,J62*HOME!$F$18,J62*HOME!$F$18/(1+HOME!$H$18)),IF($AO62=TRUE,IF($T$1=FALSE,J62*HOME!$F$21,J62*HOME!$F$21/(1+HOME!$H$21)),IF($T$1=FALSE,J62*HOME!$F$20,J62*HOME!$F$20/(1+HOME!$H$20)))))</f>
        <v>0</v>
      </c>
      <c r="CH62" s="310">
        <f>IF($T62=TRUE,0,IF(K$2&lt;DATE(2019,10,1),IF($T$1=FALSE,K62*HOME!$F$18,K62*HOME!$F$18/(1+HOME!$H$18)),IF($AO62=TRUE,IF($T$1=FALSE,K62*HOME!$F$21,K62*HOME!$F$21/(1+HOME!$H$21)),IF($T$1=FALSE,K62*HOME!$F$20,K62*HOME!$F$20/(1+HOME!$H$20)))))</f>
        <v>0</v>
      </c>
      <c r="CI62" s="310">
        <f>IF($T62=TRUE,0,IF(L$2&lt;DATE(2019,10,1),IF($T$1=FALSE,L62*HOME!$F$18,L62*HOME!$F$18/(1+HOME!$H$18)),IF($AO62=TRUE,IF($T$1=FALSE,L62*HOME!$F$21,L62*HOME!$F$21/(1+HOME!$H$21)),IF($T$1=FALSE,L62*HOME!$F$20,L62*HOME!$F$20/(1+HOME!$H$20)))))</f>
        <v>0</v>
      </c>
      <c r="CJ62" s="310">
        <f>IF($T62=TRUE,0,IF(M$2&lt;DATE(2019,10,1),IF($T$1=FALSE,M62*HOME!$F$18,M62*HOME!$F$18/(1+HOME!$H$18)),IF($AO62=TRUE,IF($T$1=FALSE,M62*HOME!$F$21,M62*HOME!$F$21/(1+HOME!$H$21)),IF($T$1=FALSE,M62*HOME!$F$20,M62*HOME!$F$20/(1+HOME!$H$20)))))</f>
        <v>0</v>
      </c>
      <c r="CK62" s="310">
        <f>IF($T62=TRUE,0,IF(N$2&lt;DATE(2019,10,1),IF($T$1=FALSE,N62*HOME!$F$18,N62*HOME!$F$18/(1+HOME!$H$18)),IF($AO62=TRUE,IF($T$1=FALSE,N62*HOME!$F$21,N62*HOME!$F$21/(1+HOME!$H$21)),IF($T$1=FALSE,N62*HOME!$F$20,N62*HOME!$F$20/(1+HOME!$H$20)))))</f>
        <v>0</v>
      </c>
      <c r="CL62" s="310">
        <f>IF($T62=TRUE,0,IF(O$2&lt;DATE(2019,10,1),IF($T$1=FALSE,O62*HOME!$F$18,O62*HOME!$F$18/(1+HOME!$H$18)),IF($AO62=TRUE,IF($T$1=FALSE,O62*HOME!$F$21,O62*HOME!$F$21/(1+HOME!$H$21)),IF($T$1=FALSE,O62*HOME!$F$20,O62*HOME!$F$20/(1+HOME!$H$20)))))</f>
        <v>0</v>
      </c>
      <c r="CM62" s="310">
        <f>IF($T62=TRUE,0,IF(P$2&lt;DATE(2019,10,1),IF($T$1=FALSE,P62*HOME!$F$18,P62*HOME!$F$18/(1+HOME!$H$18)),IF($AO62=TRUE,IF($T$1=FALSE,P62*HOME!$F$21,P62*HOME!$F$21/(1+HOME!$H$21)),IF($T$1=FALSE,P62*HOME!$F$20,P62*HOME!$F$20/(1+HOME!$H$20)))))</f>
        <v>0</v>
      </c>
      <c r="CN62" s="310">
        <f t="shared" si="39"/>
        <v>0</v>
      </c>
    </row>
    <row r="63" spans="1:92" ht="18" customHeight="1">
      <c r="A63" s="335"/>
      <c r="B63" s="336">
        <v>58</v>
      </c>
      <c r="C63" s="1822"/>
      <c r="D63" s="434"/>
      <c r="E63" s="131"/>
      <c r="F63" s="131"/>
      <c r="G63" s="131"/>
      <c r="H63" s="131"/>
      <c r="I63" s="131"/>
      <c r="J63" s="131"/>
      <c r="K63" s="131"/>
      <c r="L63" s="131"/>
      <c r="M63" s="131"/>
      <c r="N63" s="131"/>
      <c r="O63" s="131"/>
      <c r="P63" s="131"/>
      <c r="Q63" s="90">
        <f t="shared" si="36"/>
        <v>0</v>
      </c>
      <c r="R63" s="1107" t="str">
        <f t="shared" si="28"/>
        <v/>
      </c>
      <c r="S63" s="344">
        <f>予実管理!Q63</f>
        <v>0</v>
      </c>
      <c r="T63" s="435" t="b">
        <v>1</v>
      </c>
      <c r="U63" s="79">
        <f>IF(D$2&lt;DATE(2019,10,1),IF($T$1=FALSE,IF($T63=FALSE,D63*HOME!$H$18,0),IF($T63=FALSE,D63*HOME!$H$18/(1+HOME!$H$18),0)),IF($T$1=FALSE,IF($T63=FALSE,D63*HOME!$H$20,0),IF($T63=FALSE,D63*HOME!$H$20/(1+HOME!$H$20),0)))</f>
        <v>0</v>
      </c>
      <c r="V63" s="79">
        <f>IF(E$2&lt;DATE(2019,10,1),IF($T$1=FALSE,IF($T63=FALSE,E63*HOME!$H$18,0),IF($T63=FALSE,E63*HOME!$H$18/(1+HOME!$H$18),0)),IF($T$1=FALSE,IF($T63=FALSE,E63*HOME!$H$20,0),IF($T63=FALSE,E63*HOME!$H$20/(1+HOME!$H$20),0)))</f>
        <v>0</v>
      </c>
      <c r="W63" s="79">
        <f>IF(F$2&lt;DATE(2019,10,1),IF($T$1=FALSE,IF($T63=FALSE,F63*HOME!$H$18,0),IF($T63=FALSE,F63*HOME!$H$18/(1+HOME!$H$18),0)),IF($T$1=FALSE,IF($T63=FALSE,F63*HOME!$H$20,0),IF($T63=FALSE,F63*HOME!$H$20/(1+HOME!$H$20),0)))</f>
        <v>0</v>
      </c>
      <c r="X63" s="79">
        <f>IF(G$2&lt;DATE(2019,10,1),IF($T$1=FALSE,IF($T63=FALSE,G63*HOME!$H$18,0),IF($T63=FALSE,G63*HOME!$H$18/(1+HOME!$H$18),0)),IF($T$1=FALSE,IF($T63=FALSE,G63*HOME!$H$20,0),IF($T63=FALSE,G63*HOME!$H$20/(1+HOME!$H$20),0)))</f>
        <v>0</v>
      </c>
      <c r="Y63" s="79">
        <f>IF(H$2&lt;DATE(2019,10,1),IF($T$1=FALSE,IF($T63=FALSE,H63*HOME!$H$18,0),IF($T63=FALSE,H63*HOME!$H$18/(1+HOME!$H$18),0)),IF($T$1=FALSE,IF($T63=FALSE,H63*HOME!$H$20,0),IF($T63=FALSE,H63*HOME!$H$20/(1+HOME!$H$20),0)))</f>
        <v>0</v>
      </c>
      <c r="Z63" s="79">
        <f>IF(I$2&lt;DATE(2019,10,1),IF($T$1=FALSE,IF($T63=FALSE,I63*HOME!$H$18,0),IF($T63=FALSE,I63*HOME!$H$18/(1+HOME!$H$18),0)),IF($T$1=FALSE,IF($T63=FALSE,I63*HOME!$H$20,0),IF($T63=FALSE,I63*HOME!$H$20/(1+HOME!$H$20),0)))</f>
        <v>0</v>
      </c>
      <c r="AA63" s="79">
        <f>IF(J$2&lt;DATE(2019,10,1),IF($T$1=FALSE,IF($T63=FALSE,J63*HOME!$H$18,0),IF($T63=FALSE,J63*HOME!$H$18/(1+HOME!$H$18),0)),IF($T$1=FALSE,IF($T63=FALSE,J63*HOME!$H$20,0),IF($T63=FALSE,J63*HOME!$H$20/(1+HOME!$H$20),0)))</f>
        <v>0</v>
      </c>
      <c r="AB63" s="79">
        <f>IF(K$2&lt;DATE(2019,10,1),IF($T$1=FALSE,IF($T63=FALSE,K63*HOME!$H$18,0),IF($T63=FALSE,K63*HOME!$H$18/(1+HOME!$H$18),0)),IF($T$1=FALSE,IF($T63=FALSE,K63*HOME!$H$20,0),IF($T63=FALSE,K63*HOME!$H$20/(1+HOME!$H$20),0)))</f>
        <v>0</v>
      </c>
      <c r="AC63" s="79">
        <f>IF(L$2&lt;DATE(2019,10,1),IF($T$1=FALSE,IF($T63=FALSE,L63*HOME!$H$18,0),IF($T63=FALSE,L63*HOME!$H$18/(1+HOME!$H$18),0)),IF($T$1=FALSE,IF($T63=FALSE,L63*HOME!$H$20,0),IF($T63=FALSE,L63*HOME!$H$20/(1+HOME!$H$20),0)))</f>
        <v>0</v>
      </c>
      <c r="AD63" s="79">
        <f>IF(M$2&lt;DATE(2019,10,1),IF($T$1=FALSE,IF($T63=FALSE,M63*HOME!$H$18,0),IF($T63=FALSE,M63*HOME!$H$18/(1+HOME!$H$18),0)),IF($T$1=FALSE,IF($T63=FALSE,M63*HOME!$H$20,0),IF($T63=FALSE,M63*HOME!$H$20/(1+HOME!$H$20),0)))</f>
        <v>0</v>
      </c>
      <c r="AE63" s="79">
        <f>IF(N$2&lt;DATE(2019,10,1),IF($T$1=FALSE,IF($T63=FALSE,N63*HOME!$H$18,0),IF($T63=FALSE,N63*HOME!$H$18/(1+HOME!$H$18),0)),IF($T$1=FALSE,IF($T63=FALSE,N63*HOME!$H$20,0),IF($T63=FALSE,N63*HOME!$H$20/(1+HOME!$H$20),0)))</f>
        <v>0</v>
      </c>
      <c r="AF63" s="79">
        <f>IF(O$2&lt;DATE(2019,10,1),IF($T$1=FALSE,IF($T63=FALSE,O63*HOME!$H$18,0),IF($T63=FALSE,O63*HOME!$H$18/(1+HOME!$H$18),0)),IF($T$1=FALSE,IF($T63=FALSE,O63*HOME!$H$20,0),IF($T63=FALSE,O63*HOME!$H$20/(1+HOME!$H$20),0)))</f>
        <v>0</v>
      </c>
      <c r="AG63" s="79">
        <f>IF(P$2&lt;DATE(2019,10,1),IF($T$1=FALSE,IF($T63=FALSE,P63*HOME!$H$18,0),IF($T63=FALSE,P63*HOME!$H$18/(1+HOME!$H$18),0)),IF($T$1=FALSE,IF($T63=FALSE,P63*HOME!$H$20,0),IF($T63=FALSE,P63*HOME!$H$20/(1+HOME!$H$20),0)))</f>
        <v>0</v>
      </c>
      <c r="AH63" s="79">
        <f t="shared" si="37"/>
        <v>0</v>
      </c>
      <c r="AI63" s="79" t="str">
        <f t="shared" si="38"/>
        <v/>
      </c>
      <c r="AJ63" s="86"/>
      <c r="AK63" s="79"/>
      <c r="AL63" s="79"/>
      <c r="AM63" s="79"/>
      <c r="AN63" s="79"/>
      <c r="AO63" s="79"/>
      <c r="AP63" s="79"/>
      <c r="AQ63" s="79"/>
      <c r="AR63" s="79"/>
      <c r="CA63" s="310">
        <f>IF($T63=TRUE,0,IF(D$2&lt;DATE(2019,10,1),IF($T$1=FALSE,D63*HOME!$F$18,D63*HOME!$F$18/(1+HOME!$H$18)),IF($AO63=TRUE,IF($T$1=FALSE,D63*HOME!$F$21,D63*HOME!$F$21/(1+HOME!$H$21)),IF($T$1=FALSE,D63*HOME!$F$20,D63*HOME!$F$20/(1+HOME!$H$20)))))</f>
        <v>0</v>
      </c>
      <c r="CB63" s="310">
        <f>IF($T63=TRUE,0,IF(E$2&lt;DATE(2019,10,1),IF($T$1=FALSE,E63*HOME!$F$18,E63*HOME!$F$18/(1+HOME!$H$18)),IF($AO63=TRUE,IF($T$1=FALSE,E63*HOME!$F$21,E63*HOME!$F$21/(1+HOME!$H$21)),IF($T$1=FALSE,E63*HOME!$F$20,E63*HOME!$F$20/(1+HOME!$H$20)))))</f>
        <v>0</v>
      </c>
      <c r="CC63" s="310">
        <f>IF($T63=TRUE,0,IF(F$2&lt;DATE(2019,10,1),IF($T$1=FALSE,F63*HOME!$F$18,F63*HOME!$F$18/(1+HOME!$H$18)),IF($AO63=TRUE,IF($T$1=FALSE,F63*HOME!$F$21,F63*HOME!$F$21/(1+HOME!$H$21)),IF($T$1=FALSE,F63*HOME!$F$20,F63*HOME!$F$20/(1+HOME!$H$20)))))</f>
        <v>0</v>
      </c>
      <c r="CD63" s="310">
        <f>IF($T63=TRUE,0,IF(G$2&lt;DATE(2019,10,1),IF($T$1=FALSE,G63*HOME!$F$18,G63*HOME!$F$18/(1+HOME!$H$18)),IF($AO63=TRUE,IF($T$1=FALSE,G63*HOME!$F$21,G63*HOME!$F$21/(1+HOME!$H$21)),IF($T$1=FALSE,G63*HOME!$F$20,G63*HOME!$F$20/(1+HOME!$H$20)))))</f>
        <v>0</v>
      </c>
      <c r="CE63" s="310">
        <f>IF($T63=TRUE,0,IF(H$2&lt;DATE(2019,10,1),IF($T$1=FALSE,H63*HOME!$F$18,H63*HOME!$F$18/(1+HOME!$H$18)),IF($AO63=TRUE,IF($T$1=FALSE,H63*HOME!$F$21,H63*HOME!$F$21/(1+HOME!$H$21)),IF($T$1=FALSE,H63*HOME!$F$20,H63*HOME!$F$20/(1+HOME!$H$20)))))</f>
        <v>0</v>
      </c>
      <c r="CF63" s="310">
        <f>IF($T63=TRUE,0,IF(I$2&lt;DATE(2019,10,1),IF($T$1=FALSE,I63*HOME!$F$18,I63*HOME!$F$18/(1+HOME!$H$18)),IF($AO63=TRUE,IF($T$1=FALSE,I63*HOME!$F$21,I63*HOME!$F$21/(1+HOME!$H$21)),IF($T$1=FALSE,I63*HOME!$F$20,I63*HOME!$F$20/(1+HOME!$H$20)))))</f>
        <v>0</v>
      </c>
      <c r="CG63" s="310">
        <f>IF($T63=TRUE,0,IF(J$2&lt;DATE(2019,10,1),IF($T$1=FALSE,J63*HOME!$F$18,J63*HOME!$F$18/(1+HOME!$H$18)),IF($AO63=TRUE,IF($T$1=FALSE,J63*HOME!$F$21,J63*HOME!$F$21/(1+HOME!$H$21)),IF($T$1=FALSE,J63*HOME!$F$20,J63*HOME!$F$20/(1+HOME!$H$20)))))</f>
        <v>0</v>
      </c>
      <c r="CH63" s="310">
        <f>IF($T63=TRUE,0,IF(K$2&lt;DATE(2019,10,1),IF($T$1=FALSE,K63*HOME!$F$18,K63*HOME!$F$18/(1+HOME!$H$18)),IF($AO63=TRUE,IF($T$1=FALSE,K63*HOME!$F$21,K63*HOME!$F$21/(1+HOME!$H$21)),IF($T$1=FALSE,K63*HOME!$F$20,K63*HOME!$F$20/(1+HOME!$H$20)))))</f>
        <v>0</v>
      </c>
      <c r="CI63" s="310">
        <f>IF($T63=TRUE,0,IF(L$2&lt;DATE(2019,10,1),IF($T$1=FALSE,L63*HOME!$F$18,L63*HOME!$F$18/(1+HOME!$H$18)),IF($AO63=TRUE,IF($T$1=FALSE,L63*HOME!$F$21,L63*HOME!$F$21/(1+HOME!$H$21)),IF($T$1=FALSE,L63*HOME!$F$20,L63*HOME!$F$20/(1+HOME!$H$20)))))</f>
        <v>0</v>
      </c>
      <c r="CJ63" s="310">
        <f>IF($T63=TRUE,0,IF(M$2&lt;DATE(2019,10,1),IF($T$1=FALSE,M63*HOME!$F$18,M63*HOME!$F$18/(1+HOME!$H$18)),IF($AO63=TRUE,IF($T$1=FALSE,M63*HOME!$F$21,M63*HOME!$F$21/(1+HOME!$H$21)),IF($T$1=FALSE,M63*HOME!$F$20,M63*HOME!$F$20/(1+HOME!$H$20)))))</f>
        <v>0</v>
      </c>
      <c r="CK63" s="310">
        <f>IF($T63=TRUE,0,IF(N$2&lt;DATE(2019,10,1),IF($T$1=FALSE,N63*HOME!$F$18,N63*HOME!$F$18/(1+HOME!$H$18)),IF($AO63=TRUE,IF($T$1=FALSE,N63*HOME!$F$21,N63*HOME!$F$21/(1+HOME!$H$21)),IF($T$1=FALSE,N63*HOME!$F$20,N63*HOME!$F$20/(1+HOME!$H$20)))))</f>
        <v>0</v>
      </c>
      <c r="CL63" s="310">
        <f>IF($T63=TRUE,0,IF(O$2&lt;DATE(2019,10,1),IF($T$1=FALSE,O63*HOME!$F$18,O63*HOME!$F$18/(1+HOME!$H$18)),IF($AO63=TRUE,IF($T$1=FALSE,O63*HOME!$F$21,O63*HOME!$F$21/(1+HOME!$H$21)),IF($T$1=FALSE,O63*HOME!$F$20,O63*HOME!$F$20/(1+HOME!$H$20)))))</f>
        <v>0</v>
      </c>
      <c r="CM63" s="310">
        <f>IF($T63=TRUE,0,IF(P$2&lt;DATE(2019,10,1),IF($T$1=FALSE,P63*HOME!$F$18,P63*HOME!$F$18/(1+HOME!$H$18)),IF($AO63=TRUE,IF($T$1=FALSE,P63*HOME!$F$21,P63*HOME!$F$21/(1+HOME!$H$21)),IF($T$1=FALSE,P63*HOME!$F$20,P63*HOME!$F$20/(1+HOME!$H$20)))))</f>
        <v>0</v>
      </c>
      <c r="CN63" s="310">
        <f t="shared" si="39"/>
        <v>0</v>
      </c>
    </row>
    <row r="64" spans="1:92" ht="18" customHeight="1">
      <c r="A64" s="335"/>
      <c r="B64" s="336">
        <v>59</v>
      </c>
      <c r="C64" s="1822"/>
      <c r="D64" s="434"/>
      <c r="E64" s="131"/>
      <c r="F64" s="131"/>
      <c r="G64" s="131"/>
      <c r="H64" s="131"/>
      <c r="I64" s="131"/>
      <c r="J64" s="131"/>
      <c r="K64" s="131"/>
      <c r="L64" s="131"/>
      <c r="M64" s="131"/>
      <c r="N64" s="131"/>
      <c r="O64" s="131"/>
      <c r="P64" s="131"/>
      <c r="Q64" s="90">
        <f t="shared" si="36"/>
        <v>0</v>
      </c>
      <c r="R64" s="1107" t="str">
        <f t="shared" si="28"/>
        <v/>
      </c>
      <c r="S64" s="344">
        <f>予実管理!Q64</f>
        <v>0</v>
      </c>
      <c r="T64" s="435" t="b">
        <v>0</v>
      </c>
      <c r="U64" s="79">
        <f>IF(D$2&lt;DATE(2019,10,1),IF($T$1=FALSE,IF($T64=FALSE,D64*HOME!$H$18,0),IF($T64=FALSE,D64*HOME!$H$18/(1+HOME!$H$18),0)),IF($T$1=FALSE,IF($T64=FALSE,D64*HOME!$H$20,0),IF($T64=FALSE,D64*HOME!$H$20/(1+HOME!$H$20),0)))</f>
        <v>0</v>
      </c>
      <c r="V64" s="79">
        <f>IF(E$2&lt;DATE(2019,10,1),IF($T$1=FALSE,IF($T64=FALSE,E64*HOME!$H$18,0),IF($T64=FALSE,E64*HOME!$H$18/(1+HOME!$H$18),0)),IF($T$1=FALSE,IF($T64=FALSE,E64*HOME!$H$20,0),IF($T64=FALSE,E64*HOME!$H$20/(1+HOME!$H$20),0)))</f>
        <v>0</v>
      </c>
      <c r="W64" s="79">
        <f>IF(F$2&lt;DATE(2019,10,1),IF($T$1=FALSE,IF($T64=FALSE,F64*HOME!$H$18,0),IF($T64=FALSE,F64*HOME!$H$18/(1+HOME!$H$18),0)),IF($T$1=FALSE,IF($T64=FALSE,F64*HOME!$H$20,0),IF($T64=FALSE,F64*HOME!$H$20/(1+HOME!$H$20),0)))</f>
        <v>0</v>
      </c>
      <c r="X64" s="79">
        <f>IF(G$2&lt;DATE(2019,10,1),IF($T$1=FALSE,IF($T64=FALSE,G64*HOME!$H$18,0),IF($T64=FALSE,G64*HOME!$H$18/(1+HOME!$H$18),0)),IF($T$1=FALSE,IF($T64=FALSE,G64*HOME!$H$20,0),IF($T64=FALSE,G64*HOME!$H$20/(1+HOME!$H$20),0)))</f>
        <v>0</v>
      </c>
      <c r="Y64" s="79">
        <f>IF(H$2&lt;DATE(2019,10,1),IF($T$1=FALSE,IF($T64=FALSE,H64*HOME!$H$18,0),IF($T64=FALSE,H64*HOME!$H$18/(1+HOME!$H$18),0)),IF($T$1=FALSE,IF($T64=FALSE,H64*HOME!$H$20,0),IF($T64=FALSE,H64*HOME!$H$20/(1+HOME!$H$20),0)))</f>
        <v>0</v>
      </c>
      <c r="Z64" s="79">
        <f>IF(I$2&lt;DATE(2019,10,1),IF($T$1=FALSE,IF($T64=FALSE,I64*HOME!$H$18,0),IF($T64=FALSE,I64*HOME!$H$18/(1+HOME!$H$18),0)),IF($T$1=FALSE,IF($T64=FALSE,I64*HOME!$H$20,0),IF($T64=FALSE,I64*HOME!$H$20/(1+HOME!$H$20),0)))</f>
        <v>0</v>
      </c>
      <c r="AA64" s="79">
        <f>IF(J$2&lt;DATE(2019,10,1),IF($T$1=FALSE,IF($T64=FALSE,J64*HOME!$H$18,0),IF($T64=FALSE,J64*HOME!$H$18/(1+HOME!$H$18),0)),IF($T$1=FALSE,IF($T64=FALSE,J64*HOME!$H$20,0),IF($T64=FALSE,J64*HOME!$H$20/(1+HOME!$H$20),0)))</f>
        <v>0</v>
      </c>
      <c r="AB64" s="79">
        <f>IF(K$2&lt;DATE(2019,10,1),IF($T$1=FALSE,IF($T64=FALSE,K64*HOME!$H$18,0),IF($T64=FALSE,K64*HOME!$H$18/(1+HOME!$H$18),0)),IF($T$1=FALSE,IF($T64=FALSE,K64*HOME!$H$20,0),IF($T64=FALSE,K64*HOME!$H$20/(1+HOME!$H$20),0)))</f>
        <v>0</v>
      </c>
      <c r="AC64" s="79">
        <f>IF(L$2&lt;DATE(2019,10,1),IF($T$1=FALSE,IF($T64=FALSE,L64*HOME!$H$18,0),IF($T64=FALSE,L64*HOME!$H$18/(1+HOME!$H$18),0)),IF($T$1=FALSE,IF($T64=FALSE,L64*HOME!$H$20,0),IF($T64=FALSE,L64*HOME!$H$20/(1+HOME!$H$20),0)))</f>
        <v>0</v>
      </c>
      <c r="AD64" s="79">
        <f>IF(M$2&lt;DATE(2019,10,1),IF($T$1=FALSE,IF($T64=FALSE,M64*HOME!$H$18,0),IF($T64=FALSE,M64*HOME!$H$18/(1+HOME!$H$18),0)),IF($T$1=FALSE,IF($T64=FALSE,M64*HOME!$H$20,0),IF($T64=FALSE,M64*HOME!$H$20/(1+HOME!$H$20),0)))</f>
        <v>0</v>
      </c>
      <c r="AE64" s="79">
        <f>IF(N$2&lt;DATE(2019,10,1),IF($T$1=FALSE,IF($T64=FALSE,N64*HOME!$H$18,0),IF($T64=FALSE,N64*HOME!$H$18/(1+HOME!$H$18),0)),IF($T$1=FALSE,IF($T64=FALSE,N64*HOME!$H$20,0),IF($T64=FALSE,N64*HOME!$H$20/(1+HOME!$H$20),0)))</f>
        <v>0</v>
      </c>
      <c r="AF64" s="79">
        <f>IF(O$2&lt;DATE(2019,10,1),IF($T$1=FALSE,IF($T64=FALSE,O64*HOME!$H$18,0),IF($T64=FALSE,O64*HOME!$H$18/(1+HOME!$H$18),0)),IF($T$1=FALSE,IF($T64=FALSE,O64*HOME!$H$20,0),IF($T64=FALSE,O64*HOME!$H$20/(1+HOME!$H$20),0)))</f>
        <v>0</v>
      </c>
      <c r="AG64" s="79">
        <f>IF(P$2&lt;DATE(2019,10,1),IF($T$1=FALSE,IF($T64=FALSE,P64*HOME!$H$18,0),IF($T64=FALSE,P64*HOME!$H$18/(1+HOME!$H$18),0)),IF($T$1=FALSE,IF($T64=FALSE,P64*HOME!$H$20,0),IF($T64=FALSE,P64*HOME!$H$20/(1+HOME!$H$20),0)))</f>
        <v>0</v>
      </c>
      <c r="AH64" s="79">
        <f t="shared" si="37"/>
        <v>0</v>
      </c>
      <c r="AI64" s="79">
        <f t="shared" si="38"/>
        <v>0</v>
      </c>
      <c r="AJ64" s="86"/>
      <c r="AK64" s="79"/>
      <c r="AL64" s="79"/>
      <c r="AM64" s="79"/>
      <c r="AN64" s="79"/>
      <c r="AO64" s="79"/>
      <c r="AP64" s="79"/>
      <c r="AQ64" s="79"/>
      <c r="AR64" s="79"/>
      <c r="CA64" s="310">
        <f>IF($T64=TRUE,0,IF(D$2&lt;DATE(2019,10,1),IF($T$1=FALSE,D64*HOME!$F$18,D64*HOME!$F$18/(1+HOME!$H$18)),IF($AO64=TRUE,IF($T$1=FALSE,D64*HOME!$F$21,D64*HOME!$F$21/(1+HOME!$H$21)),IF($T$1=FALSE,D64*HOME!$F$20,D64*HOME!$F$20/(1+HOME!$H$20)))))</f>
        <v>0</v>
      </c>
      <c r="CB64" s="310">
        <f>IF($T64=TRUE,0,IF(E$2&lt;DATE(2019,10,1),IF($T$1=FALSE,E64*HOME!$F$18,E64*HOME!$F$18/(1+HOME!$H$18)),IF($AO64=TRUE,IF($T$1=FALSE,E64*HOME!$F$21,E64*HOME!$F$21/(1+HOME!$H$21)),IF($T$1=FALSE,E64*HOME!$F$20,E64*HOME!$F$20/(1+HOME!$H$20)))))</f>
        <v>0</v>
      </c>
      <c r="CC64" s="310">
        <f>IF($T64=TRUE,0,IF(F$2&lt;DATE(2019,10,1),IF($T$1=FALSE,F64*HOME!$F$18,F64*HOME!$F$18/(1+HOME!$H$18)),IF($AO64=TRUE,IF($T$1=FALSE,F64*HOME!$F$21,F64*HOME!$F$21/(1+HOME!$H$21)),IF($T$1=FALSE,F64*HOME!$F$20,F64*HOME!$F$20/(1+HOME!$H$20)))))</f>
        <v>0</v>
      </c>
      <c r="CD64" s="310">
        <f>IF($T64=TRUE,0,IF(G$2&lt;DATE(2019,10,1),IF($T$1=FALSE,G64*HOME!$F$18,G64*HOME!$F$18/(1+HOME!$H$18)),IF($AO64=TRUE,IF($T$1=FALSE,G64*HOME!$F$21,G64*HOME!$F$21/(1+HOME!$H$21)),IF($T$1=FALSE,G64*HOME!$F$20,G64*HOME!$F$20/(1+HOME!$H$20)))))</f>
        <v>0</v>
      </c>
      <c r="CE64" s="310">
        <f>IF($T64=TRUE,0,IF(H$2&lt;DATE(2019,10,1),IF($T$1=FALSE,H64*HOME!$F$18,H64*HOME!$F$18/(1+HOME!$H$18)),IF($AO64=TRUE,IF($T$1=FALSE,H64*HOME!$F$21,H64*HOME!$F$21/(1+HOME!$H$21)),IF($T$1=FALSE,H64*HOME!$F$20,H64*HOME!$F$20/(1+HOME!$H$20)))))</f>
        <v>0</v>
      </c>
      <c r="CF64" s="310">
        <f>IF($T64=TRUE,0,IF(I$2&lt;DATE(2019,10,1),IF($T$1=FALSE,I64*HOME!$F$18,I64*HOME!$F$18/(1+HOME!$H$18)),IF($AO64=TRUE,IF($T$1=FALSE,I64*HOME!$F$21,I64*HOME!$F$21/(1+HOME!$H$21)),IF($T$1=FALSE,I64*HOME!$F$20,I64*HOME!$F$20/(1+HOME!$H$20)))))</f>
        <v>0</v>
      </c>
      <c r="CG64" s="310">
        <f>IF($T64=TRUE,0,IF(J$2&lt;DATE(2019,10,1),IF($T$1=FALSE,J64*HOME!$F$18,J64*HOME!$F$18/(1+HOME!$H$18)),IF($AO64=TRUE,IF($T$1=FALSE,J64*HOME!$F$21,J64*HOME!$F$21/(1+HOME!$H$21)),IF($T$1=FALSE,J64*HOME!$F$20,J64*HOME!$F$20/(1+HOME!$H$20)))))</f>
        <v>0</v>
      </c>
      <c r="CH64" s="310">
        <f>IF($T64=TRUE,0,IF(K$2&lt;DATE(2019,10,1),IF($T$1=FALSE,K64*HOME!$F$18,K64*HOME!$F$18/(1+HOME!$H$18)),IF($AO64=TRUE,IF($T$1=FALSE,K64*HOME!$F$21,K64*HOME!$F$21/(1+HOME!$H$21)),IF($T$1=FALSE,K64*HOME!$F$20,K64*HOME!$F$20/(1+HOME!$H$20)))))</f>
        <v>0</v>
      </c>
      <c r="CI64" s="310">
        <f>IF($T64=TRUE,0,IF(L$2&lt;DATE(2019,10,1),IF($T$1=FALSE,L64*HOME!$F$18,L64*HOME!$F$18/(1+HOME!$H$18)),IF($AO64=TRUE,IF($T$1=FALSE,L64*HOME!$F$21,L64*HOME!$F$21/(1+HOME!$H$21)),IF($T$1=FALSE,L64*HOME!$F$20,L64*HOME!$F$20/(1+HOME!$H$20)))))</f>
        <v>0</v>
      </c>
      <c r="CJ64" s="310">
        <f>IF($T64=TRUE,0,IF(M$2&lt;DATE(2019,10,1),IF($T$1=FALSE,M64*HOME!$F$18,M64*HOME!$F$18/(1+HOME!$H$18)),IF($AO64=TRUE,IF($T$1=FALSE,M64*HOME!$F$21,M64*HOME!$F$21/(1+HOME!$H$21)),IF($T$1=FALSE,M64*HOME!$F$20,M64*HOME!$F$20/(1+HOME!$H$20)))))</f>
        <v>0</v>
      </c>
      <c r="CK64" s="310">
        <f>IF($T64=TRUE,0,IF(N$2&lt;DATE(2019,10,1),IF($T$1=FALSE,N64*HOME!$F$18,N64*HOME!$F$18/(1+HOME!$H$18)),IF($AO64=TRUE,IF($T$1=FALSE,N64*HOME!$F$21,N64*HOME!$F$21/(1+HOME!$H$21)),IF($T$1=FALSE,N64*HOME!$F$20,N64*HOME!$F$20/(1+HOME!$H$20)))))</f>
        <v>0</v>
      </c>
      <c r="CL64" s="310">
        <f>IF($T64=TRUE,0,IF(O$2&lt;DATE(2019,10,1),IF($T$1=FALSE,O64*HOME!$F$18,O64*HOME!$F$18/(1+HOME!$H$18)),IF($AO64=TRUE,IF($T$1=FALSE,O64*HOME!$F$21,O64*HOME!$F$21/(1+HOME!$H$21)),IF($T$1=FALSE,O64*HOME!$F$20,O64*HOME!$F$20/(1+HOME!$H$20)))))</f>
        <v>0</v>
      </c>
      <c r="CM64" s="310">
        <f>IF($T64=TRUE,0,IF(P$2&lt;DATE(2019,10,1),IF($T$1=FALSE,P64*HOME!$F$18,P64*HOME!$F$18/(1+HOME!$H$18)),IF($AO64=TRUE,IF($T$1=FALSE,P64*HOME!$F$21,P64*HOME!$F$21/(1+HOME!$H$21)),IF($T$1=FALSE,P64*HOME!$F$20,P64*HOME!$F$20/(1+HOME!$H$20)))))</f>
        <v>0</v>
      </c>
      <c r="CN64" s="310">
        <f t="shared" si="39"/>
        <v>0</v>
      </c>
    </row>
    <row r="65" spans="1:92" ht="18" customHeight="1">
      <c r="A65" s="335"/>
      <c r="B65" s="336">
        <v>60</v>
      </c>
      <c r="C65" s="1822"/>
      <c r="D65" s="434"/>
      <c r="E65" s="131"/>
      <c r="F65" s="131"/>
      <c r="G65" s="131"/>
      <c r="H65" s="131"/>
      <c r="I65" s="131"/>
      <c r="J65" s="131"/>
      <c r="K65" s="131"/>
      <c r="L65" s="131"/>
      <c r="M65" s="131"/>
      <c r="N65" s="131"/>
      <c r="O65" s="131"/>
      <c r="P65" s="131"/>
      <c r="Q65" s="90">
        <f t="shared" si="36"/>
        <v>0</v>
      </c>
      <c r="R65" s="1107" t="str">
        <f t="shared" si="28"/>
        <v/>
      </c>
      <c r="S65" s="344">
        <f>予実管理!Q65</f>
        <v>0</v>
      </c>
      <c r="T65" s="435" t="b">
        <v>1</v>
      </c>
      <c r="U65" s="79">
        <f>IF(D$2&lt;DATE(2019,10,1),IF($T$1=FALSE,IF($T65=FALSE,D65*HOME!$H$18,0),IF($T65=FALSE,D65*HOME!$H$18/(1+HOME!$H$18),0)),IF($T$1=FALSE,IF($T65=FALSE,D65*HOME!$H$20,0),IF($T65=FALSE,D65*HOME!$H$20/(1+HOME!$H$20),0)))</f>
        <v>0</v>
      </c>
      <c r="V65" s="79">
        <f>IF(E$2&lt;DATE(2019,10,1),IF($T$1=FALSE,IF($T65=FALSE,E65*HOME!$H$18,0),IF($T65=FALSE,E65*HOME!$H$18/(1+HOME!$H$18),0)),IF($T$1=FALSE,IF($T65=FALSE,E65*HOME!$H$20,0),IF($T65=FALSE,E65*HOME!$H$20/(1+HOME!$H$20),0)))</f>
        <v>0</v>
      </c>
      <c r="W65" s="79">
        <f>IF(F$2&lt;DATE(2019,10,1),IF($T$1=FALSE,IF($T65=FALSE,F65*HOME!$H$18,0),IF($T65=FALSE,F65*HOME!$H$18/(1+HOME!$H$18),0)),IF($T$1=FALSE,IF($T65=FALSE,F65*HOME!$H$20,0),IF($T65=FALSE,F65*HOME!$H$20/(1+HOME!$H$20),0)))</f>
        <v>0</v>
      </c>
      <c r="X65" s="79">
        <f>IF(G$2&lt;DATE(2019,10,1),IF($T$1=FALSE,IF($T65=FALSE,G65*HOME!$H$18,0),IF($T65=FALSE,G65*HOME!$H$18/(1+HOME!$H$18),0)),IF($T$1=FALSE,IF($T65=FALSE,G65*HOME!$H$20,0),IF($T65=FALSE,G65*HOME!$H$20/(1+HOME!$H$20),0)))</f>
        <v>0</v>
      </c>
      <c r="Y65" s="79">
        <f>IF(H$2&lt;DATE(2019,10,1),IF($T$1=FALSE,IF($T65=FALSE,H65*HOME!$H$18,0),IF($T65=FALSE,H65*HOME!$H$18/(1+HOME!$H$18),0)),IF($T$1=FALSE,IF($T65=FALSE,H65*HOME!$H$20,0),IF($T65=FALSE,H65*HOME!$H$20/(1+HOME!$H$20),0)))</f>
        <v>0</v>
      </c>
      <c r="Z65" s="79">
        <f>IF(I$2&lt;DATE(2019,10,1),IF($T$1=FALSE,IF($T65=FALSE,I65*HOME!$H$18,0),IF($T65=FALSE,I65*HOME!$H$18/(1+HOME!$H$18),0)),IF($T$1=FALSE,IF($T65=FALSE,I65*HOME!$H$20,0),IF($T65=FALSE,I65*HOME!$H$20/(1+HOME!$H$20),0)))</f>
        <v>0</v>
      </c>
      <c r="AA65" s="79">
        <f>IF(J$2&lt;DATE(2019,10,1),IF($T$1=FALSE,IF($T65=FALSE,J65*HOME!$H$18,0),IF($T65=FALSE,J65*HOME!$H$18/(1+HOME!$H$18),0)),IF($T$1=FALSE,IF($T65=FALSE,J65*HOME!$H$20,0),IF($T65=FALSE,J65*HOME!$H$20/(1+HOME!$H$20),0)))</f>
        <v>0</v>
      </c>
      <c r="AB65" s="79">
        <f>IF(K$2&lt;DATE(2019,10,1),IF($T$1=FALSE,IF($T65=FALSE,K65*HOME!$H$18,0),IF($T65=FALSE,K65*HOME!$H$18/(1+HOME!$H$18),0)),IF($T$1=FALSE,IF($T65=FALSE,K65*HOME!$H$20,0),IF($T65=FALSE,K65*HOME!$H$20/(1+HOME!$H$20),0)))</f>
        <v>0</v>
      </c>
      <c r="AC65" s="79">
        <f>IF(L$2&lt;DATE(2019,10,1),IF($T$1=FALSE,IF($T65=FALSE,L65*HOME!$H$18,0),IF($T65=FALSE,L65*HOME!$H$18/(1+HOME!$H$18),0)),IF($T$1=FALSE,IF($T65=FALSE,L65*HOME!$H$20,0),IF($T65=FALSE,L65*HOME!$H$20/(1+HOME!$H$20),0)))</f>
        <v>0</v>
      </c>
      <c r="AD65" s="79">
        <f>IF(M$2&lt;DATE(2019,10,1),IF($T$1=FALSE,IF($T65=FALSE,M65*HOME!$H$18,0),IF($T65=FALSE,M65*HOME!$H$18/(1+HOME!$H$18),0)),IF($T$1=FALSE,IF($T65=FALSE,M65*HOME!$H$20,0),IF($T65=FALSE,M65*HOME!$H$20/(1+HOME!$H$20),0)))</f>
        <v>0</v>
      </c>
      <c r="AE65" s="79">
        <f>IF(N$2&lt;DATE(2019,10,1),IF($T$1=FALSE,IF($T65=FALSE,N65*HOME!$H$18,0),IF($T65=FALSE,N65*HOME!$H$18/(1+HOME!$H$18),0)),IF($T$1=FALSE,IF($T65=FALSE,N65*HOME!$H$20,0),IF($T65=FALSE,N65*HOME!$H$20/(1+HOME!$H$20),0)))</f>
        <v>0</v>
      </c>
      <c r="AF65" s="79">
        <f>IF(O$2&lt;DATE(2019,10,1),IF($T$1=FALSE,IF($T65=FALSE,O65*HOME!$H$18,0),IF($T65=FALSE,O65*HOME!$H$18/(1+HOME!$H$18),0)),IF($T$1=FALSE,IF($T65=FALSE,O65*HOME!$H$20,0),IF($T65=FALSE,O65*HOME!$H$20/(1+HOME!$H$20),0)))</f>
        <v>0</v>
      </c>
      <c r="AG65" s="79">
        <f>IF(P$2&lt;DATE(2019,10,1),IF($T$1=FALSE,IF($T65=FALSE,P65*HOME!$H$18,0),IF($T65=FALSE,P65*HOME!$H$18/(1+HOME!$H$18),0)),IF($T$1=FALSE,IF($T65=FALSE,P65*HOME!$H$20,0),IF($T65=FALSE,P65*HOME!$H$20/(1+HOME!$H$20),0)))</f>
        <v>0</v>
      </c>
      <c r="AH65" s="79">
        <f t="shared" si="37"/>
        <v>0</v>
      </c>
      <c r="AI65" s="79" t="str">
        <f t="shared" si="38"/>
        <v/>
      </c>
      <c r="AJ65" s="86"/>
      <c r="AK65" s="79"/>
      <c r="AL65" s="474"/>
      <c r="AM65" s="474"/>
      <c r="AN65" s="465"/>
      <c r="AO65" s="474"/>
      <c r="AP65" s="474"/>
      <c r="AQ65" s="474"/>
      <c r="AR65" s="474"/>
      <c r="CA65" s="310">
        <f>IF($T65=TRUE,0,IF(D$2&lt;DATE(2019,10,1),IF($T$1=FALSE,D65*HOME!$F$18,D65*HOME!$F$18/(1+HOME!$H$18)),IF($AO65=TRUE,IF($T$1=FALSE,D65*HOME!$F$21,D65*HOME!$F$21/(1+HOME!$H$21)),IF($T$1=FALSE,D65*HOME!$F$20,D65*HOME!$F$20/(1+HOME!$H$20)))))</f>
        <v>0</v>
      </c>
      <c r="CB65" s="310">
        <f>IF($T65=TRUE,0,IF(E$2&lt;DATE(2019,10,1),IF($T$1=FALSE,E65*HOME!$F$18,E65*HOME!$F$18/(1+HOME!$H$18)),IF($AO65=TRUE,IF($T$1=FALSE,E65*HOME!$F$21,E65*HOME!$F$21/(1+HOME!$H$21)),IF($T$1=FALSE,E65*HOME!$F$20,E65*HOME!$F$20/(1+HOME!$H$20)))))</f>
        <v>0</v>
      </c>
      <c r="CC65" s="310">
        <f>IF($T65=TRUE,0,IF(F$2&lt;DATE(2019,10,1),IF($T$1=FALSE,F65*HOME!$F$18,F65*HOME!$F$18/(1+HOME!$H$18)),IF($AO65=TRUE,IF($T$1=FALSE,F65*HOME!$F$21,F65*HOME!$F$21/(1+HOME!$H$21)),IF($T$1=FALSE,F65*HOME!$F$20,F65*HOME!$F$20/(1+HOME!$H$20)))))</f>
        <v>0</v>
      </c>
      <c r="CD65" s="310">
        <f>IF($T65=TRUE,0,IF(G$2&lt;DATE(2019,10,1),IF($T$1=FALSE,G65*HOME!$F$18,G65*HOME!$F$18/(1+HOME!$H$18)),IF($AO65=TRUE,IF($T$1=FALSE,G65*HOME!$F$21,G65*HOME!$F$21/(1+HOME!$H$21)),IF($T$1=FALSE,G65*HOME!$F$20,G65*HOME!$F$20/(1+HOME!$H$20)))))</f>
        <v>0</v>
      </c>
      <c r="CE65" s="310">
        <f>IF($T65=TRUE,0,IF(H$2&lt;DATE(2019,10,1),IF($T$1=FALSE,H65*HOME!$F$18,H65*HOME!$F$18/(1+HOME!$H$18)),IF($AO65=TRUE,IF($T$1=FALSE,H65*HOME!$F$21,H65*HOME!$F$21/(1+HOME!$H$21)),IF($T$1=FALSE,H65*HOME!$F$20,H65*HOME!$F$20/(1+HOME!$H$20)))))</f>
        <v>0</v>
      </c>
      <c r="CF65" s="310">
        <f>IF($T65=TRUE,0,IF(I$2&lt;DATE(2019,10,1),IF($T$1=FALSE,I65*HOME!$F$18,I65*HOME!$F$18/(1+HOME!$H$18)),IF($AO65=TRUE,IF($T$1=FALSE,I65*HOME!$F$21,I65*HOME!$F$21/(1+HOME!$H$21)),IF($T$1=FALSE,I65*HOME!$F$20,I65*HOME!$F$20/(1+HOME!$H$20)))))</f>
        <v>0</v>
      </c>
      <c r="CG65" s="310">
        <f>IF($T65=TRUE,0,IF(J$2&lt;DATE(2019,10,1),IF($T$1=FALSE,J65*HOME!$F$18,J65*HOME!$F$18/(1+HOME!$H$18)),IF($AO65=TRUE,IF($T$1=FALSE,J65*HOME!$F$21,J65*HOME!$F$21/(1+HOME!$H$21)),IF($T$1=FALSE,J65*HOME!$F$20,J65*HOME!$F$20/(1+HOME!$H$20)))))</f>
        <v>0</v>
      </c>
      <c r="CH65" s="310">
        <f>IF($T65=TRUE,0,IF(K$2&lt;DATE(2019,10,1),IF($T$1=FALSE,K65*HOME!$F$18,K65*HOME!$F$18/(1+HOME!$H$18)),IF($AO65=TRUE,IF($T$1=FALSE,K65*HOME!$F$21,K65*HOME!$F$21/(1+HOME!$H$21)),IF($T$1=FALSE,K65*HOME!$F$20,K65*HOME!$F$20/(1+HOME!$H$20)))))</f>
        <v>0</v>
      </c>
      <c r="CI65" s="310">
        <f>IF($T65=TRUE,0,IF(L$2&lt;DATE(2019,10,1),IF($T$1=FALSE,L65*HOME!$F$18,L65*HOME!$F$18/(1+HOME!$H$18)),IF($AO65=TRUE,IF($T$1=FALSE,L65*HOME!$F$21,L65*HOME!$F$21/(1+HOME!$H$21)),IF($T$1=FALSE,L65*HOME!$F$20,L65*HOME!$F$20/(1+HOME!$H$20)))))</f>
        <v>0</v>
      </c>
      <c r="CJ65" s="310">
        <f>IF($T65=TRUE,0,IF(M$2&lt;DATE(2019,10,1),IF($T$1=FALSE,M65*HOME!$F$18,M65*HOME!$F$18/(1+HOME!$H$18)),IF($AO65=TRUE,IF($T$1=FALSE,M65*HOME!$F$21,M65*HOME!$F$21/(1+HOME!$H$21)),IF($T$1=FALSE,M65*HOME!$F$20,M65*HOME!$F$20/(1+HOME!$H$20)))))</f>
        <v>0</v>
      </c>
      <c r="CK65" s="310">
        <f>IF($T65=TRUE,0,IF(N$2&lt;DATE(2019,10,1),IF($T$1=FALSE,N65*HOME!$F$18,N65*HOME!$F$18/(1+HOME!$H$18)),IF($AO65=TRUE,IF($T$1=FALSE,N65*HOME!$F$21,N65*HOME!$F$21/(1+HOME!$H$21)),IF($T$1=FALSE,N65*HOME!$F$20,N65*HOME!$F$20/(1+HOME!$H$20)))))</f>
        <v>0</v>
      </c>
      <c r="CL65" s="310">
        <f>IF($T65=TRUE,0,IF(O$2&lt;DATE(2019,10,1),IF($T$1=FALSE,O65*HOME!$F$18,O65*HOME!$F$18/(1+HOME!$H$18)),IF($AO65=TRUE,IF($T$1=FALSE,O65*HOME!$F$21,O65*HOME!$F$21/(1+HOME!$H$21)),IF($T$1=FALSE,O65*HOME!$F$20,O65*HOME!$F$20/(1+HOME!$H$20)))))</f>
        <v>0</v>
      </c>
      <c r="CM65" s="310">
        <f>IF($T65=TRUE,0,IF(P$2&lt;DATE(2019,10,1),IF($T$1=FALSE,P65*HOME!$F$18,P65*HOME!$F$18/(1+HOME!$H$18)),IF($AO65=TRUE,IF($T$1=FALSE,P65*HOME!$F$21,P65*HOME!$F$21/(1+HOME!$H$21)),IF($T$1=FALSE,P65*HOME!$F$20,P65*HOME!$F$20/(1+HOME!$H$20)))))</f>
        <v>0</v>
      </c>
      <c r="CN65" s="310">
        <f t="shared" si="39"/>
        <v>0</v>
      </c>
    </row>
    <row r="66" spans="1:92" ht="18" customHeight="1">
      <c r="A66" s="335"/>
      <c r="B66" s="336">
        <v>61</v>
      </c>
      <c r="C66" s="1822"/>
      <c r="D66" s="434"/>
      <c r="E66" s="131"/>
      <c r="F66" s="131"/>
      <c r="G66" s="131"/>
      <c r="H66" s="131"/>
      <c r="I66" s="131"/>
      <c r="J66" s="131"/>
      <c r="K66" s="131"/>
      <c r="L66" s="131"/>
      <c r="M66" s="131"/>
      <c r="N66" s="131"/>
      <c r="O66" s="131"/>
      <c r="P66" s="131"/>
      <c r="Q66" s="90">
        <f t="shared" si="36"/>
        <v>0</v>
      </c>
      <c r="R66" s="1107" t="str">
        <f t="shared" si="28"/>
        <v/>
      </c>
      <c r="S66" s="344">
        <f>予実管理!Q66</f>
        <v>0</v>
      </c>
      <c r="T66" s="435" t="b">
        <v>0</v>
      </c>
      <c r="U66" s="79">
        <f>IF(D$2&lt;DATE(2019,10,1),IF($T$1=FALSE,IF($T66=FALSE,D66*HOME!$H$18,0),IF($T66=FALSE,D66*HOME!$H$18/(1+HOME!$H$18),0)),IF($T$1=FALSE,IF($T66=FALSE,D66*HOME!$H$20,0),IF($T66=FALSE,D66*HOME!$H$20/(1+HOME!$H$20),0)))</f>
        <v>0</v>
      </c>
      <c r="V66" s="79">
        <f>IF(E$2&lt;DATE(2019,10,1),IF($T$1=FALSE,IF($T66=FALSE,E66*HOME!$H$18,0),IF($T66=FALSE,E66*HOME!$H$18/(1+HOME!$H$18),0)),IF($T$1=FALSE,IF($T66=FALSE,E66*HOME!$H$20,0),IF($T66=FALSE,E66*HOME!$H$20/(1+HOME!$H$20),0)))</f>
        <v>0</v>
      </c>
      <c r="W66" s="79">
        <f>IF(F$2&lt;DATE(2019,10,1),IF($T$1=FALSE,IF($T66=FALSE,F66*HOME!$H$18,0),IF($T66=FALSE,F66*HOME!$H$18/(1+HOME!$H$18),0)),IF($T$1=FALSE,IF($T66=FALSE,F66*HOME!$H$20,0),IF($T66=FALSE,F66*HOME!$H$20/(1+HOME!$H$20),0)))</f>
        <v>0</v>
      </c>
      <c r="X66" s="79">
        <f>IF(G$2&lt;DATE(2019,10,1),IF($T$1=FALSE,IF($T66=FALSE,G66*HOME!$H$18,0),IF($T66=FALSE,G66*HOME!$H$18/(1+HOME!$H$18),0)),IF($T$1=FALSE,IF($T66=FALSE,G66*HOME!$H$20,0),IF($T66=FALSE,G66*HOME!$H$20/(1+HOME!$H$20),0)))</f>
        <v>0</v>
      </c>
      <c r="Y66" s="79">
        <f>IF(H$2&lt;DATE(2019,10,1),IF($T$1=FALSE,IF($T66=FALSE,H66*HOME!$H$18,0),IF($T66=FALSE,H66*HOME!$H$18/(1+HOME!$H$18),0)),IF($T$1=FALSE,IF($T66=FALSE,H66*HOME!$H$20,0),IF($T66=FALSE,H66*HOME!$H$20/(1+HOME!$H$20),0)))</f>
        <v>0</v>
      </c>
      <c r="Z66" s="79">
        <f>IF(I$2&lt;DATE(2019,10,1),IF($T$1=FALSE,IF($T66=FALSE,I66*HOME!$H$18,0),IF($T66=FALSE,I66*HOME!$H$18/(1+HOME!$H$18),0)),IF($T$1=FALSE,IF($T66=FALSE,I66*HOME!$H$20,0),IF($T66=FALSE,I66*HOME!$H$20/(1+HOME!$H$20),0)))</f>
        <v>0</v>
      </c>
      <c r="AA66" s="79">
        <f>IF(J$2&lt;DATE(2019,10,1),IF($T$1=FALSE,IF($T66=FALSE,J66*HOME!$H$18,0),IF($T66=FALSE,J66*HOME!$H$18/(1+HOME!$H$18),0)),IF($T$1=FALSE,IF($T66=FALSE,J66*HOME!$H$20,0),IF($T66=FALSE,J66*HOME!$H$20/(1+HOME!$H$20),0)))</f>
        <v>0</v>
      </c>
      <c r="AB66" s="79">
        <f>IF(K$2&lt;DATE(2019,10,1),IF($T$1=FALSE,IF($T66=FALSE,K66*HOME!$H$18,0),IF($T66=FALSE,K66*HOME!$H$18/(1+HOME!$H$18),0)),IF($T$1=FALSE,IF($T66=FALSE,K66*HOME!$H$20,0),IF($T66=FALSE,K66*HOME!$H$20/(1+HOME!$H$20),0)))</f>
        <v>0</v>
      </c>
      <c r="AC66" s="79">
        <f>IF(L$2&lt;DATE(2019,10,1),IF($T$1=FALSE,IF($T66=FALSE,L66*HOME!$H$18,0),IF($T66=FALSE,L66*HOME!$H$18/(1+HOME!$H$18),0)),IF($T$1=FALSE,IF($T66=FALSE,L66*HOME!$H$20,0),IF($T66=FALSE,L66*HOME!$H$20/(1+HOME!$H$20),0)))</f>
        <v>0</v>
      </c>
      <c r="AD66" s="79">
        <f>IF(M$2&lt;DATE(2019,10,1),IF($T$1=FALSE,IF($T66=FALSE,M66*HOME!$H$18,0),IF($T66=FALSE,M66*HOME!$H$18/(1+HOME!$H$18),0)),IF($T$1=FALSE,IF($T66=FALSE,M66*HOME!$H$20,0),IF($T66=FALSE,M66*HOME!$H$20/(1+HOME!$H$20),0)))</f>
        <v>0</v>
      </c>
      <c r="AE66" s="79">
        <f>IF(N$2&lt;DATE(2019,10,1),IF($T$1=FALSE,IF($T66=FALSE,N66*HOME!$H$18,0),IF($T66=FALSE,N66*HOME!$H$18/(1+HOME!$H$18),0)),IF($T$1=FALSE,IF($T66=FALSE,N66*HOME!$H$20,0),IF($T66=FALSE,N66*HOME!$H$20/(1+HOME!$H$20),0)))</f>
        <v>0</v>
      </c>
      <c r="AF66" s="79">
        <f>IF(O$2&lt;DATE(2019,10,1),IF($T$1=FALSE,IF($T66=FALSE,O66*HOME!$H$18,0),IF($T66=FALSE,O66*HOME!$H$18/(1+HOME!$H$18),0)),IF($T$1=FALSE,IF($T66=FALSE,O66*HOME!$H$20,0),IF($T66=FALSE,O66*HOME!$H$20/(1+HOME!$H$20),0)))</f>
        <v>0</v>
      </c>
      <c r="AG66" s="79">
        <f>IF(P$2&lt;DATE(2019,10,1),IF($T$1=FALSE,IF($T66=FALSE,P66*HOME!$H$18,0),IF($T66=FALSE,P66*HOME!$H$18/(1+HOME!$H$18),0)),IF($T$1=FALSE,IF($T66=FALSE,P66*HOME!$H$20,0),IF($T66=FALSE,P66*HOME!$H$20/(1+HOME!$H$20),0)))</f>
        <v>0</v>
      </c>
      <c r="AH66" s="79">
        <f t="shared" si="37"/>
        <v>0</v>
      </c>
      <c r="AI66" s="79">
        <f t="shared" si="38"/>
        <v>0</v>
      </c>
      <c r="AJ66" s="86"/>
      <c r="AK66" s="79"/>
      <c r="AL66" s="79"/>
      <c r="AM66" s="79"/>
      <c r="AN66" s="79"/>
      <c r="AO66" s="79"/>
      <c r="AP66" s="79"/>
      <c r="AQ66" s="79"/>
      <c r="AR66" s="79"/>
      <c r="CA66" s="310">
        <f>IF($T66=TRUE,0,IF(D$2&lt;DATE(2019,10,1),IF($T$1=FALSE,D66*HOME!$F$18,D66*HOME!$F$18/(1+HOME!$H$18)),IF($AO66=TRUE,IF($T$1=FALSE,D66*HOME!$F$21,D66*HOME!$F$21/(1+HOME!$H$21)),IF($T$1=FALSE,D66*HOME!$F$20,D66*HOME!$F$20/(1+HOME!$H$20)))))</f>
        <v>0</v>
      </c>
      <c r="CB66" s="310">
        <f>IF($T66=TRUE,0,IF(E$2&lt;DATE(2019,10,1),IF($T$1=FALSE,E66*HOME!$F$18,E66*HOME!$F$18/(1+HOME!$H$18)),IF($AO66=TRUE,IF($T$1=FALSE,E66*HOME!$F$21,E66*HOME!$F$21/(1+HOME!$H$21)),IF($T$1=FALSE,E66*HOME!$F$20,E66*HOME!$F$20/(1+HOME!$H$20)))))</f>
        <v>0</v>
      </c>
      <c r="CC66" s="310">
        <f>IF($T66=TRUE,0,IF(F$2&lt;DATE(2019,10,1),IF($T$1=FALSE,F66*HOME!$F$18,F66*HOME!$F$18/(1+HOME!$H$18)),IF($AO66=TRUE,IF($T$1=FALSE,F66*HOME!$F$21,F66*HOME!$F$21/(1+HOME!$H$21)),IF($T$1=FALSE,F66*HOME!$F$20,F66*HOME!$F$20/(1+HOME!$H$20)))))</f>
        <v>0</v>
      </c>
      <c r="CD66" s="310">
        <f>IF($T66=TRUE,0,IF(G$2&lt;DATE(2019,10,1),IF($T$1=FALSE,G66*HOME!$F$18,G66*HOME!$F$18/(1+HOME!$H$18)),IF($AO66=TRUE,IF($T$1=FALSE,G66*HOME!$F$21,G66*HOME!$F$21/(1+HOME!$H$21)),IF($T$1=FALSE,G66*HOME!$F$20,G66*HOME!$F$20/(1+HOME!$H$20)))))</f>
        <v>0</v>
      </c>
      <c r="CE66" s="310">
        <f>IF($T66=TRUE,0,IF(H$2&lt;DATE(2019,10,1),IF($T$1=FALSE,H66*HOME!$F$18,H66*HOME!$F$18/(1+HOME!$H$18)),IF($AO66=TRUE,IF($T$1=FALSE,H66*HOME!$F$21,H66*HOME!$F$21/(1+HOME!$H$21)),IF($T$1=FALSE,H66*HOME!$F$20,H66*HOME!$F$20/(1+HOME!$H$20)))))</f>
        <v>0</v>
      </c>
      <c r="CF66" s="310">
        <f>IF($T66=TRUE,0,IF(I$2&lt;DATE(2019,10,1),IF($T$1=FALSE,I66*HOME!$F$18,I66*HOME!$F$18/(1+HOME!$H$18)),IF($AO66=TRUE,IF($T$1=FALSE,I66*HOME!$F$21,I66*HOME!$F$21/(1+HOME!$H$21)),IF($T$1=FALSE,I66*HOME!$F$20,I66*HOME!$F$20/(1+HOME!$H$20)))))</f>
        <v>0</v>
      </c>
      <c r="CG66" s="310">
        <f>IF($T66=TRUE,0,IF(J$2&lt;DATE(2019,10,1),IF($T$1=FALSE,J66*HOME!$F$18,J66*HOME!$F$18/(1+HOME!$H$18)),IF($AO66=TRUE,IF($T$1=FALSE,J66*HOME!$F$21,J66*HOME!$F$21/(1+HOME!$H$21)),IF($T$1=FALSE,J66*HOME!$F$20,J66*HOME!$F$20/(1+HOME!$H$20)))))</f>
        <v>0</v>
      </c>
      <c r="CH66" s="310">
        <f>IF($T66=TRUE,0,IF(K$2&lt;DATE(2019,10,1),IF($T$1=FALSE,K66*HOME!$F$18,K66*HOME!$F$18/(1+HOME!$H$18)),IF($AO66=TRUE,IF($T$1=FALSE,K66*HOME!$F$21,K66*HOME!$F$21/(1+HOME!$H$21)),IF($T$1=FALSE,K66*HOME!$F$20,K66*HOME!$F$20/(1+HOME!$H$20)))))</f>
        <v>0</v>
      </c>
      <c r="CI66" s="310">
        <f>IF($T66=TRUE,0,IF(L$2&lt;DATE(2019,10,1),IF($T$1=FALSE,L66*HOME!$F$18,L66*HOME!$F$18/(1+HOME!$H$18)),IF($AO66=TRUE,IF($T$1=FALSE,L66*HOME!$F$21,L66*HOME!$F$21/(1+HOME!$H$21)),IF($T$1=FALSE,L66*HOME!$F$20,L66*HOME!$F$20/(1+HOME!$H$20)))))</f>
        <v>0</v>
      </c>
      <c r="CJ66" s="310">
        <f>IF($T66=TRUE,0,IF(M$2&lt;DATE(2019,10,1),IF($T$1=FALSE,M66*HOME!$F$18,M66*HOME!$F$18/(1+HOME!$H$18)),IF($AO66=TRUE,IF($T$1=FALSE,M66*HOME!$F$21,M66*HOME!$F$21/(1+HOME!$H$21)),IF($T$1=FALSE,M66*HOME!$F$20,M66*HOME!$F$20/(1+HOME!$H$20)))))</f>
        <v>0</v>
      </c>
      <c r="CK66" s="310">
        <f>IF($T66=TRUE,0,IF(N$2&lt;DATE(2019,10,1),IF($T$1=FALSE,N66*HOME!$F$18,N66*HOME!$F$18/(1+HOME!$H$18)),IF($AO66=TRUE,IF($T$1=FALSE,N66*HOME!$F$21,N66*HOME!$F$21/(1+HOME!$H$21)),IF($T$1=FALSE,N66*HOME!$F$20,N66*HOME!$F$20/(1+HOME!$H$20)))))</f>
        <v>0</v>
      </c>
      <c r="CL66" s="310">
        <f>IF($T66=TRUE,0,IF(O$2&lt;DATE(2019,10,1),IF($T$1=FALSE,O66*HOME!$F$18,O66*HOME!$F$18/(1+HOME!$H$18)),IF($AO66=TRUE,IF($T$1=FALSE,O66*HOME!$F$21,O66*HOME!$F$21/(1+HOME!$H$21)),IF($T$1=FALSE,O66*HOME!$F$20,O66*HOME!$F$20/(1+HOME!$H$20)))))</f>
        <v>0</v>
      </c>
      <c r="CM66" s="310">
        <f>IF($T66=TRUE,0,IF(P$2&lt;DATE(2019,10,1),IF($T$1=FALSE,P66*HOME!$F$18,P66*HOME!$F$18/(1+HOME!$H$18)),IF($AO66=TRUE,IF($T$1=FALSE,P66*HOME!$F$21,P66*HOME!$F$21/(1+HOME!$H$21)),IF($T$1=FALSE,P66*HOME!$F$20,P66*HOME!$F$20/(1+HOME!$H$20)))))</f>
        <v>0</v>
      </c>
      <c r="CN66" s="310">
        <f t="shared" si="39"/>
        <v>0</v>
      </c>
    </row>
    <row r="67" spans="1:92" ht="18" customHeight="1">
      <c r="A67" s="335"/>
      <c r="B67" s="336">
        <v>62</v>
      </c>
      <c r="C67" s="1822"/>
      <c r="D67" s="434"/>
      <c r="E67" s="131"/>
      <c r="F67" s="131"/>
      <c r="G67" s="131"/>
      <c r="H67" s="131"/>
      <c r="I67" s="131"/>
      <c r="J67" s="131"/>
      <c r="K67" s="131"/>
      <c r="L67" s="131"/>
      <c r="M67" s="131"/>
      <c r="N67" s="131"/>
      <c r="O67" s="131"/>
      <c r="P67" s="131"/>
      <c r="Q67" s="90">
        <f t="shared" si="36"/>
        <v>0</v>
      </c>
      <c r="R67" s="1107" t="str">
        <f t="shared" si="28"/>
        <v/>
      </c>
      <c r="S67" s="344">
        <f>予実管理!Q67</f>
        <v>0</v>
      </c>
      <c r="T67" s="475" t="b">
        <v>0</v>
      </c>
      <c r="U67" s="79">
        <f>IF(D$2&lt;DATE(2019,10,1),IF($T$1=FALSE,IF($T67=FALSE,D67*HOME!$H$18,0),IF($T67=FALSE,D67*HOME!$H$18/(1+HOME!$H$18),0)),IF($T$1=FALSE,IF($T67=FALSE,D67*HOME!$H$20,0),IF($T67=FALSE,D67*HOME!$H$20/(1+HOME!$H$20),0)))</f>
        <v>0</v>
      </c>
      <c r="V67" s="79">
        <f>IF(E$2&lt;DATE(2019,10,1),IF($T$1=FALSE,IF($T67=FALSE,E67*HOME!$H$18,0),IF($T67=FALSE,E67*HOME!$H$18/(1+HOME!$H$18),0)),IF($T$1=FALSE,IF($T67=FALSE,E67*HOME!$H$20,0),IF($T67=FALSE,E67*HOME!$H$20/(1+HOME!$H$20),0)))</f>
        <v>0</v>
      </c>
      <c r="W67" s="79">
        <f>IF(F$2&lt;DATE(2019,10,1),IF($T$1=FALSE,IF($T67=FALSE,F67*HOME!$H$18,0),IF($T67=FALSE,F67*HOME!$H$18/(1+HOME!$H$18),0)),IF($T$1=FALSE,IF($T67=FALSE,F67*HOME!$H$20,0),IF($T67=FALSE,F67*HOME!$H$20/(1+HOME!$H$20),0)))</f>
        <v>0</v>
      </c>
      <c r="X67" s="79">
        <f>IF(G$2&lt;DATE(2019,10,1),IF($T$1=FALSE,IF($T67=FALSE,G67*HOME!$H$18,0),IF($T67=FALSE,G67*HOME!$H$18/(1+HOME!$H$18),0)),IF($T$1=FALSE,IF($T67=FALSE,G67*HOME!$H$20,0),IF($T67=FALSE,G67*HOME!$H$20/(1+HOME!$H$20),0)))</f>
        <v>0</v>
      </c>
      <c r="Y67" s="79">
        <f>IF(H$2&lt;DATE(2019,10,1),IF($T$1=FALSE,IF($T67=FALSE,H67*HOME!$H$18,0),IF($T67=FALSE,H67*HOME!$H$18/(1+HOME!$H$18),0)),IF($T$1=FALSE,IF($T67=FALSE,H67*HOME!$H$20,0),IF($T67=FALSE,H67*HOME!$H$20/(1+HOME!$H$20),0)))</f>
        <v>0</v>
      </c>
      <c r="Z67" s="79">
        <f>IF(I$2&lt;DATE(2019,10,1),IF($T$1=FALSE,IF($T67=FALSE,I67*HOME!$H$18,0),IF($T67=FALSE,I67*HOME!$H$18/(1+HOME!$H$18),0)),IF($T$1=FALSE,IF($T67=FALSE,I67*HOME!$H$20,0),IF($T67=FALSE,I67*HOME!$H$20/(1+HOME!$H$20),0)))</f>
        <v>0</v>
      </c>
      <c r="AA67" s="79">
        <f>IF(J$2&lt;DATE(2019,10,1),IF($T$1=FALSE,IF($T67=FALSE,J67*HOME!$H$18,0),IF($T67=FALSE,J67*HOME!$H$18/(1+HOME!$H$18),0)),IF($T$1=FALSE,IF($T67=FALSE,J67*HOME!$H$20,0),IF($T67=FALSE,J67*HOME!$H$20/(1+HOME!$H$20),0)))</f>
        <v>0</v>
      </c>
      <c r="AB67" s="79">
        <f>IF(K$2&lt;DATE(2019,10,1),IF($T$1=FALSE,IF($T67=FALSE,K67*HOME!$H$18,0),IF($T67=FALSE,K67*HOME!$H$18/(1+HOME!$H$18),0)),IF($T$1=FALSE,IF($T67=FALSE,K67*HOME!$H$20,0),IF($T67=FALSE,K67*HOME!$H$20/(1+HOME!$H$20),0)))</f>
        <v>0</v>
      </c>
      <c r="AC67" s="79">
        <f>IF(L$2&lt;DATE(2019,10,1),IF($T$1=FALSE,IF($T67=FALSE,L67*HOME!$H$18,0),IF($T67=FALSE,L67*HOME!$H$18/(1+HOME!$H$18),0)),IF($T$1=FALSE,IF($T67=FALSE,L67*HOME!$H$20,0),IF($T67=FALSE,L67*HOME!$H$20/(1+HOME!$H$20),0)))</f>
        <v>0</v>
      </c>
      <c r="AD67" s="79">
        <f>IF(M$2&lt;DATE(2019,10,1),IF($T$1=FALSE,IF($T67=FALSE,M67*HOME!$H$18,0),IF($T67=FALSE,M67*HOME!$H$18/(1+HOME!$H$18),0)),IF($T$1=FALSE,IF($T67=FALSE,M67*HOME!$H$20,0),IF($T67=FALSE,M67*HOME!$H$20/(1+HOME!$H$20),0)))</f>
        <v>0</v>
      </c>
      <c r="AE67" s="79">
        <f>IF(N$2&lt;DATE(2019,10,1),IF($T$1=FALSE,IF($T67=FALSE,N67*HOME!$H$18,0),IF($T67=FALSE,N67*HOME!$H$18/(1+HOME!$H$18),0)),IF($T$1=FALSE,IF($T67=FALSE,N67*HOME!$H$20,0),IF($T67=FALSE,N67*HOME!$H$20/(1+HOME!$H$20),0)))</f>
        <v>0</v>
      </c>
      <c r="AF67" s="79">
        <f>IF(O$2&lt;DATE(2019,10,1),IF($T$1=FALSE,IF($T67=FALSE,O67*HOME!$H$18,0),IF($T67=FALSE,O67*HOME!$H$18/(1+HOME!$H$18),0)),IF($T$1=FALSE,IF($T67=FALSE,O67*HOME!$H$20,0),IF($T67=FALSE,O67*HOME!$H$20/(1+HOME!$H$20),0)))</f>
        <v>0</v>
      </c>
      <c r="AG67" s="79">
        <f>IF(P$2&lt;DATE(2019,10,1),IF($T$1=FALSE,IF($T67=FALSE,P67*HOME!$H$18,0),IF($T67=FALSE,P67*HOME!$H$18/(1+HOME!$H$18),0)),IF($T$1=FALSE,IF($T67=FALSE,P67*HOME!$H$20,0),IF($T67=FALSE,P67*HOME!$H$20/(1+HOME!$H$20),0)))</f>
        <v>0</v>
      </c>
      <c r="AH67" s="79">
        <f t="shared" si="37"/>
        <v>0</v>
      </c>
      <c r="AI67" s="79">
        <f t="shared" si="38"/>
        <v>0</v>
      </c>
      <c r="AJ67" s="86"/>
      <c r="AK67" s="79"/>
      <c r="AL67" s="79"/>
      <c r="AM67" s="79"/>
      <c r="AN67" s="79"/>
      <c r="AO67" s="79"/>
      <c r="AP67" s="79"/>
      <c r="AQ67" s="79"/>
      <c r="AR67" s="79"/>
      <c r="CA67" s="310">
        <f>IF($T67=TRUE,0,IF(D$2&lt;DATE(2019,10,1),IF($T$1=FALSE,D67*HOME!$F$18,D67*HOME!$F$18/(1+HOME!$H$18)),IF($AO67=TRUE,IF($T$1=FALSE,D67*HOME!$F$21,D67*HOME!$F$21/(1+HOME!$H$21)),IF($T$1=FALSE,D67*HOME!$F$20,D67*HOME!$F$20/(1+HOME!$H$20)))))</f>
        <v>0</v>
      </c>
      <c r="CB67" s="310">
        <f>IF($T67=TRUE,0,IF(E$2&lt;DATE(2019,10,1),IF($T$1=FALSE,E67*HOME!$F$18,E67*HOME!$F$18/(1+HOME!$H$18)),IF($AO67=TRUE,IF($T$1=FALSE,E67*HOME!$F$21,E67*HOME!$F$21/(1+HOME!$H$21)),IF($T$1=FALSE,E67*HOME!$F$20,E67*HOME!$F$20/(1+HOME!$H$20)))))</f>
        <v>0</v>
      </c>
      <c r="CC67" s="310">
        <f>IF($T67=TRUE,0,IF(F$2&lt;DATE(2019,10,1),IF($T$1=FALSE,F67*HOME!$F$18,F67*HOME!$F$18/(1+HOME!$H$18)),IF($AO67=TRUE,IF($T$1=FALSE,F67*HOME!$F$21,F67*HOME!$F$21/(1+HOME!$H$21)),IF($T$1=FALSE,F67*HOME!$F$20,F67*HOME!$F$20/(1+HOME!$H$20)))))</f>
        <v>0</v>
      </c>
      <c r="CD67" s="310">
        <f>IF($T67=TRUE,0,IF(G$2&lt;DATE(2019,10,1),IF($T$1=FALSE,G67*HOME!$F$18,G67*HOME!$F$18/(1+HOME!$H$18)),IF($AO67=TRUE,IF($T$1=FALSE,G67*HOME!$F$21,G67*HOME!$F$21/(1+HOME!$H$21)),IF($T$1=FALSE,G67*HOME!$F$20,G67*HOME!$F$20/(1+HOME!$H$20)))))</f>
        <v>0</v>
      </c>
      <c r="CE67" s="310">
        <f>IF($T67=TRUE,0,IF(H$2&lt;DATE(2019,10,1),IF($T$1=FALSE,H67*HOME!$F$18,H67*HOME!$F$18/(1+HOME!$H$18)),IF($AO67=TRUE,IF($T$1=FALSE,H67*HOME!$F$21,H67*HOME!$F$21/(1+HOME!$H$21)),IF($T$1=FALSE,H67*HOME!$F$20,H67*HOME!$F$20/(1+HOME!$H$20)))))</f>
        <v>0</v>
      </c>
      <c r="CF67" s="310">
        <f>IF($T67=TRUE,0,IF(I$2&lt;DATE(2019,10,1),IF($T$1=FALSE,I67*HOME!$F$18,I67*HOME!$F$18/(1+HOME!$H$18)),IF($AO67=TRUE,IF($T$1=FALSE,I67*HOME!$F$21,I67*HOME!$F$21/(1+HOME!$H$21)),IF($T$1=FALSE,I67*HOME!$F$20,I67*HOME!$F$20/(1+HOME!$H$20)))))</f>
        <v>0</v>
      </c>
      <c r="CG67" s="310">
        <f>IF($T67=TRUE,0,IF(J$2&lt;DATE(2019,10,1),IF($T$1=FALSE,J67*HOME!$F$18,J67*HOME!$F$18/(1+HOME!$H$18)),IF($AO67=TRUE,IF($T$1=FALSE,J67*HOME!$F$21,J67*HOME!$F$21/(1+HOME!$H$21)),IF($T$1=FALSE,J67*HOME!$F$20,J67*HOME!$F$20/(1+HOME!$H$20)))))</f>
        <v>0</v>
      </c>
      <c r="CH67" s="310">
        <f>IF($T67=TRUE,0,IF(K$2&lt;DATE(2019,10,1),IF($T$1=FALSE,K67*HOME!$F$18,K67*HOME!$F$18/(1+HOME!$H$18)),IF($AO67=TRUE,IF($T$1=FALSE,K67*HOME!$F$21,K67*HOME!$F$21/(1+HOME!$H$21)),IF($T$1=FALSE,K67*HOME!$F$20,K67*HOME!$F$20/(1+HOME!$H$20)))))</f>
        <v>0</v>
      </c>
      <c r="CI67" s="310">
        <f>IF($T67=TRUE,0,IF(L$2&lt;DATE(2019,10,1),IF($T$1=FALSE,L67*HOME!$F$18,L67*HOME!$F$18/(1+HOME!$H$18)),IF($AO67=TRUE,IF($T$1=FALSE,L67*HOME!$F$21,L67*HOME!$F$21/(1+HOME!$H$21)),IF($T$1=FALSE,L67*HOME!$F$20,L67*HOME!$F$20/(1+HOME!$H$20)))))</f>
        <v>0</v>
      </c>
      <c r="CJ67" s="310">
        <f>IF($T67=TRUE,0,IF(M$2&lt;DATE(2019,10,1),IF($T$1=FALSE,M67*HOME!$F$18,M67*HOME!$F$18/(1+HOME!$H$18)),IF($AO67=TRUE,IF($T$1=FALSE,M67*HOME!$F$21,M67*HOME!$F$21/(1+HOME!$H$21)),IF($T$1=FALSE,M67*HOME!$F$20,M67*HOME!$F$20/(1+HOME!$H$20)))))</f>
        <v>0</v>
      </c>
      <c r="CK67" s="310">
        <f>IF($T67=TRUE,0,IF(N$2&lt;DATE(2019,10,1),IF($T$1=FALSE,N67*HOME!$F$18,N67*HOME!$F$18/(1+HOME!$H$18)),IF($AO67=TRUE,IF($T$1=FALSE,N67*HOME!$F$21,N67*HOME!$F$21/(1+HOME!$H$21)),IF($T$1=FALSE,N67*HOME!$F$20,N67*HOME!$F$20/(1+HOME!$H$20)))))</f>
        <v>0</v>
      </c>
      <c r="CL67" s="310">
        <f>IF($T67=TRUE,0,IF(O$2&lt;DATE(2019,10,1),IF($T$1=FALSE,O67*HOME!$F$18,O67*HOME!$F$18/(1+HOME!$H$18)),IF($AO67=TRUE,IF($T$1=FALSE,O67*HOME!$F$21,O67*HOME!$F$21/(1+HOME!$H$21)),IF($T$1=FALSE,O67*HOME!$F$20,O67*HOME!$F$20/(1+HOME!$H$20)))))</f>
        <v>0</v>
      </c>
      <c r="CM67" s="310">
        <f>IF($T67=TRUE,0,IF(P$2&lt;DATE(2019,10,1),IF($T$1=FALSE,P67*HOME!$F$18,P67*HOME!$F$18/(1+HOME!$H$18)),IF($AO67=TRUE,IF($T$1=FALSE,P67*HOME!$F$21,P67*HOME!$F$21/(1+HOME!$H$21)),IF($T$1=FALSE,P67*HOME!$F$20,P67*HOME!$F$20/(1+HOME!$H$20)))))</f>
        <v>0</v>
      </c>
      <c r="CN67" s="310">
        <f t="shared" si="39"/>
        <v>0</v>
      </c>
    </row>
    <row r="68" spans="1:92" ht="18" customHeight="1">
      <c r="A68" s="335"/>
      <c r="B68" s="336">
        <v>63</v>
      </c>
      <c r="C68" s="1822"/>
      <c r="D68" s="434"/>
      <c r="E68" s="131"/>
      <c r="F68" s="131"/>
      <c r="G68" s="131"/>
      <c r="H68" s="131"/>
      <c r="I68" s="131"/>
      <c r="J68" s="131"/>
      <c r="K68" s="131"/>
      <c r="L68" s="131"/>
      <c r="M68" s="131"/>
      <c r="N68" s="131"/>
      <c r="O68" s="131"/>
      <c r="P68" s="131"/>
      <c r="Q68" s="90">
        <f t="shared" si="36"/>
        <v>0</v>
      </c>
      <c r="R68" s="1107" t="str">
        <f t="shared" si="28"/>
        <v/>
      </c>
      <c r="S68" s="344">
        <f>予実管理!Q68</f>
        <v>0</v>
      </c>
      <c r="T68" s="475" t="b">
        <v>0</v>
      </c>
      <c r="U68" s="79">
        <f>IF(D$2&lt;DATE(2019,10,1),IF($T$1=FALSE,IF($T68=FALSE,D68*HOME!$H$18,0),IF($T68=FALSE,D68*HOME!$H$18/(1+HOME!$H$18),0)),IF($T$1=FALSE,IF($T68=FALSE,D68*HOME!$H$20,0),IF($T68=FALSE,D68*HOME!$H$20/(1+HOME!$H$20),0)))</f>
        <v>0</v>
      </c>
      <c r="V68" s="79">
        <f>IF(E$2&lt;DATE(2019,10,1),IF($T$1=FALSE,IF($T68=FALSE,E68*HOME!$H$18,0),IF($T68=FALSE,E68*HOME!$H$18/(1+HOME!$H$18),0)),IF($T$1=FALSE,IF($T68=FALSE,E68*HOME!$H$20,0),IF($T68=FALSE,E68*HOME!$H$20/(1+HOME!$H$20),0)))</f>
        <v>0</v>
      </c>
      <c r="W68" s="79">
        <f>IF(F$2&lt;DATE(2019,10,1),IF($T$1=FALSE,IF($T68=FALSE,F68*HOME!$H$18,0),IF($T68=FALSE,F68*HOME!$H$18/(1+HOME!$H$18),0)),IF($T$1=FALSE,IF($T68=FALSE,F68*HOME!$H$20,0),IF($T68=FALSE,F68*HOME!$H$20/(1+HOME!$H$20),0)))</f>
        <v>0</v>
      </c>
      <c r="X68" s="79">
        <f>IF(G$2&lt;DATE(2019,10,1),IF($T$1=FALSE,IF($T68=FALSE,G68*HOME!$H$18,0),IF($T68=FALSE,G68*HOME!$H$18/(1+HOME!$H$18),0)),IF($T$1=FALSE,IF($T68=FALSE,G68*HOME!$H$20,0),IF($T68=FALSE,G68*HOME!$H$20/(1+HOME!$H$20),0)))</f>
        <v>0</v>
      </c>
      <c r="Y68" s="79">
        <f>IF(H$2&lt;DATE(2019,10,1),IF($T$1=FALSE,IF($T68=FALSE,H68*HOME!$H$18,0),IF($T68=FALSE,H68*HOME!$H$18/(1+HOME!$H$18),0)),IF($T$1=FALSE,IF($T68=FALSE,H68*HOME!$H$20,0),IF($T68=FALSE,H68*HOME!$H$20/(1+HOME!$H$20),0)))</f>
        <v>0</v>
      </c>
      <c r="Z68" s="79">
        <f>IF(I$2&lt;DATE(2019,10,1),IF($T$1=FALSE,IF($T68=FALSE,I68*HOME!$H$18,0),IF($T68=FALSE,I68*HOME!$H$18/(1+HOME!$H$18),0)),IF($T$1=FALSE,IF($T68=FALSE,I68*HOME!$H$20,0),IF($T68=FALSE,I68*HOME!$H$20/(1+HOME!$H$20),0)))</f>
        <v>0</v>
      </c>
      <c r="AA68" s="79">
        <f>IF(J$2&lt;DATE(2019,10,1),IF($T$1=FALSE,IF($T68=FALSE,J68*HOME!$H$18,0),IF($T68=FALSE,J68*HOME!$H$18/(1+HOME!$H$18),0)),IF($T$1=FALSE,IF($T68=FALSE,J68*HOME!$H$20,0),IF($T68=FALSE,J68*HOME!$H$20/(1+HOME!$H$20),0)))</f>
        <v>0</v>
      </c>
      <c r="AB68" s="79">
        <f>IF(K$2&lt;DATE(2019,10,1),IF($T$1=FALSE,IF($T68=FALSE,K68*HOME!$H$18,0),IF($T68=FALSE,K68*HOME!$H$18/(1+HOME!$H$18),0)),IF($T$1=FALSE,IF($T68=FALSE,K68*HOME!$H$20,0),IF($T68=FALSE,K68*HOME!$H$20/(1+HOME!$H$20),0)))</f>
        <v>0</v>
      </c>
      <c r="AC68" s="79">
        <f>IF(L$2&lt;DATE(2019,10,1),IF($T$1=FALSE,IF($T68=FALSE,L68*HOME!$H$18,0),IF($T68=FALSE,L68*HOME!$H$18/(1+HOME!$H$18),0)),IF($T$1=FALSE,IF($T68=FALSE,L68*HOME!$H$20,0),IF($T68=FALSE,L68*HOME!$H$20/(1+HOME!$H$20),0)))</f>
        <v>0</v>
      </c>
      <c r="AD68" s="79">
        <f>IF(M$2&lt;DATE(2019,10,1),IF($T$1=FALSE,IF($T68=FALSE,M68*HOME!$H$18,0),IF($T68=FALSE,M68*HOME!$H$18/(1+HOME!$H$18),0)),IF($T$1=FALSE,IF($T68=FALSE,M68*HOME!$H$20,0),IF($T68=FALSE,M68*HOME!$H$20/(1+HOME!$H$20),0)))</f>
        <v>0</v>
      </c>
      <c r="AE68" s="79">
        <f>IF(N$2&lt;DATE(2019,10,1),IF($T$1=FALSE,IF($T68=FALSE,N68*HOME!$H$18,0),IF($T68=FALSE,N68*HOME!$H$18/(1+HOME!$H$18),0)),IF($T$1=FALSE,IF($T68=FALSE,N68*HOME!$H$20,0),IF($T68=FALSE,N68*HOME!$H$20/(1+HOME!$H$20),0)))</f>
        <v>0</v>
      </c>
      <c r="AF68" s="79">
        <f>IF(O$2&lt;DATE(2019,10,1),IF($T$1=FALSE,IF($T68=FALSE,O68*HOME!$H$18,0),IF($T68=FALSE,O68*HOME!$H$18/(1+HOME!$H$18),0)),IF($T$1=FALSE,IF($T68=FALSE,O68*HOME!$H$20,0),IF($T68=FALSE,O68*HOME!$H$20/(1+HOME!$H$20),0)))</f>
        <v>0</v>
      </c>
      <c r="AG68" s="79">
        <f>IF(P$2&lt;DATE(2019,10,1),IF($T$1=FALSE,IF($T68=FALSE,P68*HOME!$H$18,0),IF($T68=FALSE,P68*HOME!$H$18/(1+HOME!$H$18),0)),IF($T$1=FALSE,IF($T68=FALSE,P68*HOME!$H$20,0),IF($T68=FALSE,P68*HOME!$H$20/(1+HOME!$H$20),0)))</f>
        <v>0</v>
      </c>
      <c r="AH68" s="79">
        <f t="shared" si="37"/>
        <v>0</v>
      </c>
      <c r="AI68" s="79">
        <f t="shared" si="38"/>
        <v>0</v>
      </c>
      <c r="AJ68" s="86"/>
      <c r="AK68" s="79"/>
      <c r="AL68" s="79"/>
      <c r="AM68" s="79"/>
      <c r="AN68" s="79"/>
      <c r="AO68" s="79"/>
      <c r="AP68" s="79"/>
      <c r="AQ68" s="79"/>
      <c r="AR68" s="79"/>
      <c r="CA68" s="310">
        <f>IF($T68=TRUE,0,IF(D$2&lt;DATE(2019,10,1),IF($T$1=FALSE,D68*HOME!$F$18,D68*HOME!$F$18/(1+HOME!$H$18)),IF($AO68=TRUE,IF($T$1=FALSE,D68*HOME!$F$21,D68*HOME!$F$21/(1+HOME!$H$21)),IF($T$1=FALSE,D68*HOME!$F$20,D68*HOME!$F$20/(1+HOME!$H$20)))))</f>
        <v>0</v>
      </c>
      <c r="CB68" s="310">
        <f>IF($T68=TRUE,0,IF(E$2&lt;DATE(2019,10,1),IF($T$1=FALSE,E68*HOME!$F$18,E68*HOME!$F$18/(1+HOME!$H$18)),IF($AO68=TRUE,IF($T$1=FALSE,E68*HOME!$F$21,E68*HOME!$F$21/(1+HOME!$H$21)),IF($T$1=FALSE,E68*HOME!$F$20,E68*HOME!$F$20/(1+HOME!$H$20)))))</f>
        <v>0</v>
      </c>
      <c r="CC68" s="310">
        <f>IF($T68=TRUE,0,IF(F$2&lt;DATE(2019,10,1),IF($T$1=FALSE,F68*HOME!$F$18,F68*HOME!$F$18/(1+HOME!$H$18)),IF($AO68=TRUE,IF($T$1=FALSE,F68*HOME!$F$21,F68*HOME!$F$21/(1+HOME!$H$21)),IF($T$1=FALSE,F68*HOME!$F$20,F68*HOME!$F$20/(1+HOME!$H$20)))))</f>
        <v>0</v>
      </c>
      <c r="CD68" s="310">
        <f>IF($T68=TRUE,0,IF(G$2&lt;DATE(2019,10,1),IF($T$1=FALSE,G68*HOME!$F$18,G68*HOME!$F$18/(1+HOME!$H$18)),IF($AO68=TRUE,IF($T$1=FALSE,G68*HOME!$F$21,G68*HOME!$F$21/(1+HOME!$H$21)),IF($T$1=FALSE,G68*HOME!$F$20,G68*HOME!$F$20/(1+HOME!$H$20)))))</f>
        <v>0</v>
      </c>
      <c r="CE68" s="310">
        <f>IF($T68=TRUE,0,IF(H$2&lt;DATE(2019,10,1),IF($T$1=FALSE,H68*HOME!$F$18,H68*HOME!$F$18/(1+HOME!$H$18)),IF($AO68=TRUE,IF($T$1=FALSE,H68*HOME!$F$21,H68*HOME!$F$21/(1+HOME!$H$21)),IF($T$1=FALSE,H68*HOME!$F$20,H68*HOME!$F$20/(1+HOME!$H$20)))))</f>
        <v>0</v>
      </c>
      <c r="CF68" s="310">
        <f>IF($T68=TRUE,0,IF(I$2&lt;DATE(2019,10,1),IF($T$1=FALSE,I68*HOME!$F$18,I68*HOME!$F$18/(1+HOME!$H$18)),IF($AO68=TRUE,IF($T$1=FALSE,I68*HOME!$F$21,I68*HOME!$F$21/(1+HOME!$H$21)),IF($T$1=FALSE,I68*HOME!$F$20,I68*HOME!$F$20/(1+HOME!$H$20)))))</f>
        <v>0</v>
      </c>
      <c r="CG68" s="310">
        <f>IF($T68=TRUE,0,IF(J$2&lt;DATE(2019,10,1),IF($T$1=FALSE,J68*HOME!$F$18,J68*HOME!$F$18/(1+HOME!$H$18)),IF($AO68=TRUE,IF($T$1=FALSE,J68*HOME!$F$21,J68*HOME!$F$21/(1+HOME!$H$21)),IF($T$1=FALSE,J68*HOME!$F$20,J68*HOME!$F$20/(1+HOME!$H$20)))))</f>
        <v>0</v>
      </c>
      <c r="CH68" s="310">
        <f>IF($T68=TRUE,0,IF(K$2&lt;DATE(2019,10,1),IF($T$1=FALSE,K68*HOME!$F$18,K68*HOME!$F$18/(1+HOME!$H$18)),IF($AO68=TRUE,IF($T$1=FALSE,K68*HOME!$F$21,K68*HOME!$F$21/(1+HOME!$H$21)),IF($T$1=FALSE,K68*HOME!$F$20,K68*HOME!$F$20/(1+HOME!$H$20)))))</f>
        <v>0</v>
      </c>
      <c r="CI68" s="310">
        <f>IF($T68=TRUE,0,IF(L$2&lt;DATE(2019,10,1),IF($T$1=FALSE,L68*HOME!$F$18,L68*HOME!$F$18/(1+HOME!$H$18)),IF($AO68=TRUE,IF($T$1=FALSE,L68*HOME!$F$21,L68*HOME!$F$21/(1+HOME!$H$21)),IF($T$1=FALSE,L68*HOME!$F$20,L68*HOME!$F$20/(1+HOME!$H$20)))))</f>
        <v>0</v>
      </c>
      <c r="CJ68" s="310">
        <f>IF($T68=TRUE,0,IF(M$2&lt;DATE(2019,10,1),IF($T$1=FALSE,M68*HOME!$F$18,M68*HOME!$F$18/(1+HOME!$H$18)),IF($AO68=TRUE,IF($T$1=FALSE,M68*HOME!$F$21,M68*HOME!$F$21/(1+HOME!$H$21)),IF($T$1=FALSE,M68*HOME!$F$20,M68*HOME!$F$20/(1+HOME!$H$20)))))</f>
        <v>0</v>
      </c>
      <c r="CK68" s="310">
        <f>IF($T68=TRUE,0,IF(N$2&lt;DATE(2019,10,1),IF($T$1=FALSE,N68*HOME!$F$18,N68*HOME!$F$18/(1+HOME!$H$18)),IF($AO68=TRUE,IF($T$1=FALSE,N68*HOME!$F$21,N68*HOME!$F$21/(1+HOME!$H$21)),IF($T$1=FALSE,N68*HOME!$F$20,N68*HOME!$F$20/(1+HOME!$H$20)))))</f>
        <v>0</v>
      </c>
      <c r="CL68" s="310">
        <f>IF($T68=TRUE,0,IF(O$2&lt;DATE(2019,10,1),IF($T$1=FALSE,O68*HOME!$F$18,O68*HOME!$F$18/(1+HOME!$H$18)),IF($AO68=TRUE,IF($T$1=FALSE,O68*HOME!$F$21,O68*HOME!$F$21/(1+HOME!$H$21)),IF($T$1=FALSE,O68*HOME!$F$20,O68*HOME!$F$20/(1+HOME!$H$20)))))</f>
        <v>0</v>
      </c>
      <c r="CM68" s="310">
        <f>IF($T68=TRUE,0,IF(P$2&lt;DATE(2019,10,1),IF($T$1=FALSE,P68*HOME!$F$18,P68*HOME!$F$18/(1+HOME!$H$18)),IF($AO68=TRUE,IF($T$1=FALSE,P68*HOME!$F$21,P68*HOME!$F$21/(1+HOME!$H$21)),IF($T$1=FALSE,P68*HOME!$F$20,P68*HOME!$F$20/(1+HOME!$H$20)))))</f>
        <v>0</v>
      </c>
      <c r="CN68" s="310">
        <f t="shared" si="39"/>
        <v>0</v>
      </c>
    </row>
    <row r="69" spans="1:92" ht="18" customHeight="1">
      <c r="A69" s="335"/>
      <c r="B69" s="336">
        <v>64</v>
      </c>
      <c r="C69" s="1822"/>
      <c r="D69" s="434"/>
      <c r="E69" s="131"/>
      <c r="F69" s="131"/>
      <c r="G69" s="131"/>
      <c r="H69" s="131"/>
      <c r="I69" s="131"/>
      <c r="J69" s="131"/>
      <c r="K69" s="131"/>
      <c r="L69" s="131"/>
      <c r="M69" s="131"/>
      <c r="N69" s="131"/>
      <c r="O69" s="131"/>
      <c r="P69" s="131"/>
      <c r="Q69" s="90">
        <f t="shared" si="36"/>
        <v>0</v>
      </c>
      <c r="R69" s="1107" t="str">
        <f t="shared" si="28"/>
        <v/>
      </c>
      <c r="S69" s="344">
        <f>予実管理!Q69</f>
        <v>0</v>
      </c>
      <c r="T69" s="475" t="b">
        <v>0</v>
      </c>
      <c r="U69" s="79">
        <f>IF(D$2&lt;DATE(2019,10,1),IF($T$1=FALSE,IF($T69=FALSE,D69*HOME!$H$18,0),IF($T69=FALSE,D69*HOME!$H$18/(1+HOME!$H$18),0)),IF($T$1=FALSE,IF($T69=FALSE,D69*HOME!$H$20,0),IF($T69=FALSE,D69*HOME!$H$20/(1+HOME!$H$20),0)))</f>
        <v>0</v>
      </c>
      <c r="V69" s="79">
        <f>IF(E$2&lt;DATE(2019,10,1),IF($T$1=FALSE,IF($T69=FALSE,E69*HOME!$H$18,0),IF($T69=FALSE,E69*HOME!$H$18/(1+HOME!$H$18),0)),IF($T$1=FALSE,IF($T69=FALSE,E69*HOME!$H$20,0),IF($T69=FALSE,E69*HOME!$H$20/(1+HOME!$H$20),0)))</f>
        <v>0</v>
      </c>
      <c r="W69" s="79">
        <f>IF(F$2&lt;DATE(2019,10,1),IF($T$1=FALSE,IF($T69=FALSE,F69*HOME!$H$18,0),IF($T69=FALSE,F69*HOME!$H$18/(1+HOME!$H$18),0)),IF($T$1=FALSE,IF($T69=FALSE,F69*HOME!$H$20,0),IF($T69=FALSE,F69*HOME!$H$20/(1+HOME!$H$20),0)))</f>
        <v>0</v>
      </c>
      <c r="X69" s="79">
        <f>IF(G$2&lt;DATE(2019,10,1),IF($T$1=FALSE,IF($T69=FALSE,G69*HOME!$H$18,0),IF($T69=FALSE,G69*HOME!$H$18/(1+HOME!$H$18),0)),IF($T$1=FALSE,IF($T69=FALSE,G69*HOME!$H$20,0),IF($T69=FALSE,G69*HOME!$H$20/(1+HOME!$H$20),0)))</f>
        <v>0</v>
      </c>
      <c r="Y69" s="79">
        <f>IF(H$2&lt;DATE(2019,10,1),IF($T$1=FALSE,IF($T69=FALSE,H69*HOME!$H$18,0),IF($T69=FALSE,H69*HOME!$H$18/(1+HOME!$H$18),0)),IF($T$1=FALSE,IF($T69=FALSE,H69*HOME!$H$20,0),IF($T69=FALSE,H69*HOME!$H$20/(1+HOME!$H$20),0)))</f>
        <v>0</v>
      </c>
      <c r="Z69" s="79">
        <f>IF(I$2&lt;DATE(2019,10,1),IF($T$1=FALSE,IF($T69=FALSE,I69*HOME!$H$18,0),IF($T69=FALSE,I69*HOME!$H$18/(1+HOME!$H$18),0)),IF($T$1=FALSE,IF($T69=FALSE,I69*HOME!$H$20,0),IF($T69=FALSE,I69*HOME!$H$20/(1+HOME!$H$20),0)))</f>
        <v>0</v>
      </c>
      <c r="AA69" s="79">
        <f>IF(J$2&lt;DATE(2019,10,1),IF($T$1=FALSE,IF($T69=FALSE,J69*HOME!$H$18,0),IF($T69=FALSE,J69*HOME!$H$18/(1+HOME!$H$18),0)),IF($T$1=FALSE,IF($T69=FALSE,J69*HOME!$H$20,0),IF($T69=FALSE,J69*HOME!$H$20/(1+HOME!$H$20),0)))</f>
        <v>0</v>
      </c>
      <c r="AB69" s="79">
        <f>IF(K$2&lt;DATE(2019,10,1),IF($T$1=FALSE,IF($T69=FALSE,K69*HOME!$H$18,0),IF($T69=FALSE,K69*HOME!$H$18/(1+HOME!$H$18),0)),IF($T$1=FALSE,IF($T69=FALSE,K69*HOME!$H$20,0),IF($T69=FALSE,K69*HOME!$H$20/(1+HOME!$H$20),0)))</f>
        <v>0</v>
      </c>
      <c r="AC69" s="79">
        <f>IF(L$2&lt;DATE(2019,10,1),IF($T$1=FALSE,IF($T69=FALSE,L69*HOME!$H$18,0),IF($T69=FALSE,L69*HOME!$H$18/(1+HOME!$H$18),0)),IF($T$1=FALSE,IF($T69=FALSE,L69*HOME!$H$20,0),IF($T69=FALSE,L69*HOME!$H$20/(1+HOME!$H$20),0)))</f>
        <v>0</v>
      </c>
      <c r="AD69" s="79">
        <f>IF(M$2&lt;DATE(2019,10,1),IF($T$1=FALSE,IF($T69=FALSE,M69*HOME!$H$18,0),IF($T69=FALSE,M69*HOME!$H$18/(1+HOME!$H$18),0)),IF($T$1=FALSE,IF($T69=FALSE,M69*HOME!$H$20,0),IF($T69=FALSE,M69*HOME!$H$20/(1+HOME!$H$20),0)))</f>
        <v>0</v>
      </c>
      <c r="AE69" s="79">
        <f>IF(N$2&lt;DATE(2019,10,1),IF($T$1=FALSE,IF($T69=FALSE,N69*HOME!$H$18,0),IF($T69=FALSE,N69*HOME!$H$18/(1+HOME!$H$18),0)),IF($T$1=FALSE,IF($T69=FALSE,N69*HOME!$H$20,0),IF($T69=FALSE,N69*HOME!$H$20/(1+HOME!$H$20),0)))</f>
        <v>0</v>
      </c>
      <c r="AF69" s="79">
        <f>IF(O$2&lt;DATE(2019,10,1),IF($T$1=FALSE,IF($T69=FALSE,O69*HOME!$H$18,0),IF($T69=FALSE,O69*HOME!$H$18/(1+HOME!$H$18),0)),IF($T$1=FALSE,IF($T69=FALSE,O69*HOME!$H$20,0),IF($T69=FALSE,O69*HOME!$H$20/(1+HOME!$H$20),0)))</f>
        <v>0</v>
      </c>
      <c r="AG69" s="79">
        <f>IF(P$2&lt;DATE(2019,10,1),IF($T$1=FALSE,IF($T69=FALSE,P69*HOME!$H$18,0),IF($T69=FALSE,P69*HOME!$H$18/(1+HOME!$H$18),0)),IF($T$1=FALSE,IF($T69=FALSE,P69*HOME!$H$20,0),IF($T69=FALSE,P69*HOME!$H$20/(1+HOME!$H$20),0)))</f>
        <v>0</v>
      </c>
      <c r="AH69" s="79">
        <f t="shared" si="37"/>
        <v>0</v>
      </c>
      <c r="AI69" s="79">
        <f t="shared" si="38"/>
        <v>0</v>
      </c>
      <c r="AJ69" s="86"/>
      <c r="AK69" s="79"/>
      <c r="AL69" s="79"/>
      <c r="AM69" s="79"/>
      <c r="AN69" s="79"/>
      <c r="AO69" s="79"/>
      <c r="AP69" s="79"/>
      <c r="AQ69" s="79"/>
      <c r="AR69" s="79"/>
      <c r="CA69" s="310">
        <f>IF($T69=TRUE,0,IF(D$2&lt;DATE(2019,10,1),IF($T$1=FALSE,D69*HOME!$F$18,D69*HOME!$F$18/(1+HOME!$H$18)),IF($AO69=TRUE,IF($T$1=FALSE,D69*HOME!$F$21,D69*HOME!$F$21/(1+HOME!$H$21)),IF($T$1=FALSE,D69*HOME!$F$20,D69*HOME!$F$20/(1+HOME!$H$20)))))</f>
        <v>0</v>
      </c>
      <c r="CB69" s="310">
        <f>IF($T69=TRUE,0,IF(E$2&lt;DATE(2019,10,1),IF($T$1=FALSE,E69*HOME!$F$18,E69*HOME!$F$18/(1+HOME!$H$18)),IF($AO69=TRUE,IF($T$1=FALSE,E69*HOME!$F$21,E69*HOME!$F$21/(1+HOME!$H$21)),IF($T$1=FALSE,E69*HOME!$F$20,E69*HOME!$F$20/(1+HOME!$H$20)))))</f>
        <v>0</v>
      </c>
      <c r="CC69" s="310">
        <f>IF($T69=TRUE,0,IF(F$2&lt;DATE(2019,10,1),IF($T$1=FALSE,F69*HOME!$F$18,F69*HOME!$F$18/(1+HOME!$H$18)),IF($AO69=TRUE,IF($T$1=FALSE,F69*HOME!$F$21,F69*HOME!$F$21/(1+HOME!$H$21)),IF($T$1=FALSE,F69*HOME!$F$20,F69*HOME!$F$20/(1+HOME!$H$20)))))</f>
        <v>0</v>
      </c>
      <c r="CD69" s="310">
        <f>IF($T69=TRUE,0,IF(G$2&lt;DATE(2019,10,1),IF($T$1=FALSE,G69*HOME!$F$18,G69*HOME!$F$18/(1+HOME!$H$18)),IF($AO69=TRUE,IF($T$1=FALSE,G69*HOME!$F$21,G69*HOME!$F$21/(1+HOME!$H$21)),IF($T$1=FALSE,G69*HOME!$F$20,G69*HOME!$F$20/(1+HOME!$H$20)))))</f>
        <v>0</v>
      </c>
      <c r="CE69" s="310">
        <f>IF($T69=TRUE,0,IF(H$2&lt;DATE(2019,10,1),IF($T$1=FALSE,H69*HOME!$F$18,H69*HOME!$F$18/(1+HOME!$H$18)),IF($AO69=TRUE,IF($T$1=FALSE,H69*HOME!$F$21,H69*HOME!$F$21/(1+HOME!$H$21)),IF($T$1=FALSE,H69*HOME!$F$20,H69*HOME!$F$20/(1+HOME!$H$20)))))</f>
        <v>0</v>
      </c>
      <c r="CF69" s="310">
        <f>IF($T69=TRUE,0,IF(I$2&lt;DATE(2019,10,1),IF($T$1=FALSE,I69*HOME!$F$18,I69*HOME!$F$18/(1+HOME!$H$18)),IF($AO69=TRUE,IF($T$1=FALSE,I69*HOME!$F$21,I69*HOME!$F$21/(1+HOME!$H$21)),IF($T$1=FALSE,I69*HOME!$F$20,I69*HOME!$F$20/(1+HOME!$H$20)))))</f>
        <v>0</v>
      </c>
      <c r="CG69" s="310">
        <f>IF($T69=TRUE,0,IF(J$2&lt;DATE(2019,10,1),IF($T$1=FALSE,J69*HOME!$F$18,J69*HOME!$F$18/(1+HOME!$H$18)),IF($AO69=TRUE,IF($T$1=FALSE,J69*HOME!$F$21,J69*HOME!$F$21/(1+HOME!$H$21)),IF($T$1=FALSE,J69*HOME!$F$20,J69*HOME!$F$20/(1+HOME!$H$20)))))</f>
        <v>0</v>
      </c>
      <c r="CH69" s="310">
        <f>IF($T69=TRUE,0,IF(K$2&lt;DATE(2019,10,1),IF($T$1=FALSE,K69*HOME!$F$18,K69*HOME!$F$18/(1+HOME!$H$18)),IF($AO69=TRUE,IF($T$1=FALSE,K69*HOME!$F$21,K69*HOME!$F$21/(1+HOME!$H$21)),IF($T$1=FALSE,K69*HOME!$F$20,K69*HOME!$F$20/(1+HOME!$H$20)))))</f>
        <v>0</v>
      </c>
      <c r="CI69" s="310">
        <f>IF($T69=TRUE,0,IF(L$2&lt;DATE(2019,10,1),IF($T$1=FALSE,L69*HOME!$F$18,L69*HOME!$F$18/(1+HOME!$H$18)),IF($AO69=TRUE,IF($T$1=FALSE,L69*HOME!$F$21,L69*HOME!$F$21/(1+HOME!$H$21)),IF($T$1=FALSE,L69*HOME!$F$20,L69*HOME!$F$20/(1+HOME!$H$20)))))</f>
        <v>0</v>
      </c>
      <c r="CJ69" s="310">
        <f>IF($T69=TRUE,0,IF(M$2&lt;DATE(2019,10,1),IF($T$1=FALSE,M69*HOME!$F$18,M69*HOME!$F$18/(1+HOME!$H$18)),IF($AO69=TRUE,IF($T$1=FALSE,M69*HOME!$F$21,M69*HOME!$F$21/(1+HOME!$H$21)),IF($T$1=FALSE,M69*HOME!$F$20,M69*HOME!$F$20/(1+HOME!$H$20)))))</f>
        <v>0</v>
      </c>
      <c r="CK69" s="310">
        <f>IF($T69=TRUE,0,IF(N$2&lt;DATE(2019,10,1),IF($T$1=FALSE,N69*HOME!$F$18,N69*HOME!$F$18/(1+HOME!$H$18)),IF($AO69=TRUE,IF($T$1=FALSE,N69*HOME!$F$21,N69*HOME!$F$21/(1+HOME!$H$21)),IF($T$1=FALSE,N69*HOME!$F$20,N69*HOME!$F$20/(1+HOME!$H$20)))))</f>
        <v>0</v>
      </c>
      <c r="CL69" s="310">
        <f>IF($T69=TRUE,0,IF(O$2&lt;DATE(2019,10,1),IF($T$1=FALSE,O69*HOME!$F$18,O69*HOME!$F$18/(1+HOME!$H$18)),IF($AO69=TRUE,IF($T$1=FALSE,O69*HOME!$F$21,O69*HOME!$F$21/(1+HOME!$H$21)),IF($T$1=FALSE,O69*HOME!$F$20,O69*HOME!$F$20/(1+HOME!$H$20)))))</f>
        <v>0</v>
      </c>
      <c r="CM69" s="310">
        <f>IF($T69=TRUE,0,IF(P$2&lt;DATE(2019,10,1),IF($T$1=FALSE,P69*HOME!$F$18,P69*HOME!$F$18/(1+HOME!$H$18)),IF($AO69=TRUE,IF($T$1=FALSE,P69*HOME!$F$21,P69*HOME!$F$21/(1+HOME!$H$21)),IF($T$1=FALSE,P69*HOME!$F$20,P69*HOME!$F$20/(1+HOME!$H$20)))))</f>
        <v>0</v>
      </c>
      <c r="CN69" s="310">
        <f t="shared" si="39"/>
        <v>0</v>
      </c>
    </row>
    <row r="70" spans="1:92" ht="18" customHeight="1">
      <c r="A70" s="335"/>
      <c r="B70" s="336"/>
      <c r="C70" s="1822"/>
      <c r="D70" s="434"/>
      <c r="E70" s="131"/>
      <c r="F70" s="131"/>
      <c r="G70" s="131"/>
      <c r="H70" s="131"/>
      <c r="I70" s="131"/>
      <c r="J70" s="131"/>
      <c r="K70" s="131"/>
      <c r="L70" s="131"/>
      <c r="M70" s="131"/>
      <c r="N70" s="131"/>
      <c r="O70" s="131"/>
      <c r="P70" s="131"/>
      <c r="Q70" s="90">
        <f>SUM(D70:P70)</f>
        <v>0</v>
      </c>
      <c r="R70" s="1107" t="str">
        <f t="shared" si="28"/>
        <v/>
      </c>
      <c r="S70" s="344">
        <f>予実管理!Q70</f>
        <v>0</v>
      </c>
      <c r="T70" s="475" t="b">
        <v>0</v>
      </c>
      <c r="U70" s="79">
        <f>IF(D$2&lt;DATE(2019,10,1),IF($T$1=FALSE,IF($T70=FALSE,D70*HOME!$H$18,0),IF($T70=FALSE,D70*HOME!$H$18/(1+HOME!$H$18),0)),IF($T$1=FALSE,IF($T70=FALSE,D70*HOME!$H$20,0),IF($T70=FALSE,D70*HOME!$H$20/(1+HOME!$H$20),0)))</f>
        <v>0</v>
      </c>
      <c r="V70" s="79">
        <f>IF(E$2&lt;DATE(2019,10,1),IF($T$1=FALSE,IF($T70=FALSE,E70*HOME!$H$18,0),IF($T70=FALSE,E70*HOME!$H$18/(1+HOME!$H$18),0)),IF($T$1=FALSE,IF($T70=FALSE,E70*HOME!$H$20,0),IF($T70=FALSE,E70*HOME!$H$20/(1+HOME!$H$20),0)))</f>
        <v>0</v>
      </c>
      <c r="W70" s="79">
        <f>IF(F$2&lt;DATE(2019,10,1),IF($T$1=FALSE,IF($T70=FALSE,F70*HOME!$H$18,0),IF($T70=FALSE,F70*HOME!$H$18/(1+HOME!$H$18),0)),IF($T$1=FALSE,IF($T70=FALSE,F70*HOME!$H$20,0),IF($T70=FALSE,F70*HOME!$H$20/(1+HOME!$H$20),0)))</f>
        <v>0</v>
      </c>
      <c r="X70" s="79">
        <f>IF(G$2&lt;DATE(2019,10,1),IF($T$1=FALSE,IF($T70=FALSE,G70*HOME!$H$18,0),IF($T70=FALSE,G70*HOME!$H$18/(1+HOME!$H$18),0)),IF($T$1=FALSE,IF($T70=FALSE,G70*HOME!$H$20,0),IF($T70=FALSE,G70*HOME!$H$20/(1+HOME!$H$20),0)))</f>
        <v>0</v>
      </c>
      <c r="Y70" s="79">
        <f>IF(H$2&lt;DATE(2019,10,1),IF($T$1=FALSE,IF($T70=FALSE,H70*HOME!$H$18,0),IF($T70=FALSE,H70*HOME!$H$18/(1+HOME!$H$18),0)),IF($T$1=FALSE,IF($T70=FALSE,H70*HOME!$H$20,0),IF($T70=FALSE,H70*HOME!$H$20/(1+HOME!$H$20),0)))</f>
        <v>0</v>
      </c>
      <c r="Z70" s="79">
        <f>IF(I$2&lt;DATE(2019,10,1),IF($T$1=FALSE,IF($T70=FALSE,I70*HOME!$H$18,0),IF($T70=FALSE,I70*HOME!$H$18/(1+HOME!$H$18),0)),IF($T$1=FALSE,IF($T70=FALSE,I70*HOME!$H$20,0),IF($T70=FALSE,I70*HOME!$H$20/(1+HOME!$H$20),0)))</f>
        <v>0</v>
      </c>
      <c r="AA70" s="79">
        <f>IF(J$2&lt;DATE(2019,10,1),IF($T$1=FALSE,IF($T70=FALSE,J70*HOME!$H$18,0),IF($T70=FALSE,J70*HOME!$H$18/(1+HOME!$H$18),0)),IF($T$1=FALSE,IF($T70=FALSE,J70*HOME!$H$20,0),IF($T70=FALSE,J70*HOME!$H$20/(1+HOME!$H$20),0)))</f>
        <v>0</v>
      </c>
      <c r="AB70" s="79">
        <f>IF(K$2&lt;DATE(2019,10,1),IF($T$1=FALSE,IF($T70=FALSE,K70*HOME!$H$18,0),IF($T70=FALSE,K70*HOME!$H$18/(1+HOME!$H$18),0)),IF($T$1=FALSE,IF($T70=FALSE,K70*HOME!$H$20,0),IF($T70=FALSE,K70*HOME!$H$20/(1+HOME!$H$20),0)))</f>
        <v>0</v>
      </c>
      <c r="AC70" s="79">
        <f>IF(L$2&lt;DATE(2019,10,1),IF($T$1=FALSE,IF($T70=FALSE,L70*HOME!$H$18,0),IF($T70=FALSE,L70*HOME!$H$18/(1+HOME!$H$18),0)),IF($T$1=FALSE,IF($T70=FALSE,L70*HOME!$H$20,0),IF($T70=FALSE,L70*HOME!$H$20/(1+HOME!$H$20),0)))</f>
        <v>0</v>
      </c>
      <c r="AD70" s="79">
        <f>IF(M$2&lt;DATE(2019,10,1),IF($T$1=FALSE,IF($T70=FALSE,M70*HOME!$H$18,0),IF($T70=FALSE,M70*HOME!$H$18/(1+HOME!$H$18),0)),IF($T$1=FALSE,IF($T70=FALSE,M70*HOME!$H$20,0),IF($T70=FALSE,M70*HOME!$H$20/(1+HOME!$H$20),0)))</f>
        <v>0</v>
      </c>
      <c r="AE70" s="79">
        <f>IF(N$2&lt;DATE(2019,10,1),IF($T$1=FALSE,IF($T70=FALSE,N70*HOME!$H$18,0),IF($T70=FALSE,N70*HOME!$H$18/(1+HOME!$H$18),0)),IF($T$1=FALSE,IF($T70=FALSE,N70*HOME!$H$20,0),IF($T70=FALSE,N70*HOME!$H$20/(1+HOME!$H$20),0)))</f>
        <v>0</v>
      </c>
      <c r="AF70" s="79">
        <f>IF(O$2&lt;DATE(2019,10,1),IF($T$1=FALSE,IF($T70=FALSE,O70*HOME!$H$18,0),IF($T70=FALSE,O70*HOME!$H$18/(1+HOME!$H$18),0)),IF($T$1=FALSE,IF($T70=FALSE,O70*HOME!$H$20,0),IF($T70=FALSE,O70*HOME!$H$20/(1+HOME!$H$20),0)))</f>
        <v>0</v>
      </c>
      <c r="AG70" s="79">
        <f>IF(P$2&lt;DATE(2019,10,1),IF($T$1=FALSE,IF($T70=FALSE,P70*HOME!$H$18,0),IF($T70=FALSE,P70*HOME!$H$18/(1+HOME!$H$18),0)),IF($T$1=FALSE,IF($T70=FALSE,P70*HOME!$H$20,0),IF($T70=FALSE,P70*HOME!$H$20/(1+HOME!$H$20),0)))</f>
        <v>0</v>
      </c>
      <c r="AH70" s="79">
        <f t="shared" si="37"/>
        <v>0</v>
      </c>
      <c r="AI70" s="79">
        <f t="shared" si="38"/>
        <v>0</v>
      </c>
      <c r="AJ70" s="86"/>
      <c r="AK70" s="79"/>
      <c r="AL70" s="79"/>
      <c r="AM70" s="79"/>
      <c r="AN70" s="79"/>
      <c r="AO70" s="79"/>
      <c r="AP70" s="79"/>
      <c r="AQ70" s="79"/>
      <c r="AR70" s="79"/>
      <c r="CA70" s="310">
        <f>IF($T70=TRUE,0,IF(D$2&lt;DATE(2019,10,1),IF($T$1=FALSE,D70*HOME!$F$18,D70*HOME!$F$18/(1+HOME!$H$18)),IF($AO70=TRUE,IF($T$1=FALSE,D70*HOME!$F$21,D70*HOME!$F$21/(1+HOME!$H$21)),IF($T$1=FALSE,D70*HOME!$F$20,D70*HOME!$F$20/(1+HOME!$H$20)))))</f>
        <v>0</v>
      </c>
      <c r="CB70" s="310">
        <f>IF($T70=TRUE,0,IF(E$2&lt;DATE(2019,10,1),IF($T$1=FALSE,E70*HOME!$F$18,E70*HOME!$F$18/(1+HOME!$H$18)),IF($AO70=TRUE,IF($T$1=FALSE,E70*HOME!$F$21,E70*HOME!$F$21/(1+HOME!$H$21)),IF($T$1=FALSE,E70*HOME!$F$20,E70*HOME!$F$20/(1+HOME!$H$20)))))</f>
        <v>0</v>
      </c>
      <c r="CC70" s="310">
        <f>IF($T70=TRUE,0,IF(F$2&lt;DATE(2019,10,1),IF($T$1=FALSE,F70*HOME!$F$18,F70*HOME!$F$18/(1+HOME!$H$18)),IF($AO70=TRUE,IF($T$1=FALSE,F70*HOME!$F$21,F70*HOME!$F$21/(1+HOME!$H$21)),IF($T$1=FALSE,F70*HOME!$F$20,F70*HOME!$F$20/(1+HOME!$H$20)))))</f>
        <v>0</v>
      </c>
      <c r="CD70" s="310">
        <f>IF($T70=TRUE,0,IF(G$2&lt;DATE(2019,10,1),IF($T$1=FALSE,G70*HOME!$F$18,G70*HOME!$F$18/(1+HOME!$H$18)),IF($AO70=TRUE,IF($T$1=FALSE,G70*HOME!$F$21,G70*HOME!$F$21/(1+HOME!$H$21)),IF($T$1=FALSE,G70*HOME!$F$20,G70*HOME!$F$20/(1+HOME!$H$20)))))</f>
        <v>0</v>
      </c>
      <c r="CE70" s="310">
        <f>IF($T70=TRUE,0,IF(H$2&lt;DATE(2019,10,1),IF($T$1=FALSE,H70*HOME!$F$18,H70*HOME!$F$18/(1+HOME!$H$18)),IF($AO70=TRUE,IF($T$1=FALSE,H70*HOME!$F$21,H70*HOME!$F$21/(1+HOME!$H$21)),IF($T$1=FALSE,H70*HOME!$F$20,H70*HOME!$F$20/(1+HOME!$H$20)))))</f>
        <v>0</v>
      </c>
      <c r="CF70" s="310">
        <f>IF($T70=TRUE,0,IF(I$2&lt;DATE(2019,10,1),IF($T$1=FALSE,I70*HOME!$F$18,I70*HOME!$F$18/(1+HOME!$H$18)),IF($AO70=TRUE,IF($T$1=FALSE,I70*HOME!$F$21,I70*HOME!$F$21/(1+HOME!$H$21)),IF($T$1=FALSE,I70*HOME!$F$20,I70*HOME!$F$20/(1+HOME!$H$20)))))</f>
        <v>0</v>
      </c>
      <c r="CG70" s="310">
        <f>IF($T70=TRUE,0,IF(J$2&lt;DATE(2019,10,1),IF($T$1=FALSE,J70*HOME!$F$18,J70*HOME!$F$18/(1+HOME!$H$18)),IF($AO70=TRUE,IF($T$1=FALSE,J70*HOME!$F$21,J70*HOME!$F$21/(1+HOME!$H$21)),IF($T$1=FALSE,J70*HOME!$F$20,J70*HOME!$F$20/(1+HOME!$H$20)))))</f>
        <v>0</v>
      </c>
      <c r="CH70" s="310">
        <f>IF($T70=TRUE,0,IF(K$2&lt;DATE(2019,10,1),IF($T$1=FALSE,K70*HOME!$F$18,K70*HOME!$F$18/(1+HOME!$H$18)),IF($AO70=TRUE,IF($T$1=FALSE,K70*HOME!$F$21,K70*HOME!$F$21/(1+HOME!$H$21)),IF($T$1=FALSE,K70*HOME!$F$20,K70*HOME!$F$20/(1+HOME!$H$20)))))</f>
        <v>0</v>
      </c>
      <c r="CI70" s="310">
        <f>IF($T70=TRUE,0,IF(L$2&lt;DATE(2019,10,1),IF($T$1=FALSE,L70*HOME!$F$18,L70*HOME!$F$18/(1+HOME!$H$18)),IF($AO70=TRUE,IF($T$1=FALSE,L70*HOME!$F$21,L70*HOME!$F$21/(1+HOME!$H$21)),IF($T$1=FALSE,L70*HOME!$F$20,L70*HOME!$F$20/(1+HOME!$H$20)))))</f>
        <v>0</v>
      </c>
      <c r="CJ70" s="310">
        <f>IF($T70=TRUE,0,IF(M$2&lt;DATE(2019,10,1),IF($T$1=FALSE,M70*HOME!$F$18,M70*HOME!$F$18/(1+HOME!$H$18)),IF($AO70=TRUE,IF($T$1=FALSE,M70*HOME!$F$21,M70*HOME!$F$21/(1+HOME!$H$21)),IF($T$1=FALSE,M70*HOME!$F$20,M70*HOME!$F$20/(1+HOME!$H$20)))))</f>
        <v>0</v>
      </c>
      <c r="CK70" s="310">
        <f>IF($T70=TRUE,0,IF(N$2&lt;DATE(2019,10,1),IF($T$1=FALSE,N70*HOME!$F$18,N70*HOME!$F$18/(1+HOME!$H$18)),IF($AO70=TRUE,IF($T$1=FALSE,N70*HOME!$F$21,N70*HOME!$F$21/(1+HOME!$H$21)),IF($T$1=FALSE,N70*HOME!$F$20,N70*HOME!$F$20/(1+HOME!$H$20)))))</f>
        <v>0</v>
      </c>
      <c r="CL70" s="310">
        <f>IF($T70=TRUE,0,IF(O$2&lt;DATE(2019,10,1),IF($T$1=FALSE,O70*HOME!$F$18,O70*HOME!$F$18/(1+HOME!$H$18)),IF($AO70=TRUE,IF($T$1=FALSE,O70*HOME!$F$21,O70*HOME!$F$21/(1+HOME!$H$21)),IF($T$1=FALSE,O70*HOME!$F$20,O70*HOME!$F$20/(1+HOME!$H$20)))))</f>
        <v>0</v>
      </c>
      <c r="CM70" s="310">
        <f>IF($T70=TRUE,0,IF(P$2&lt;DATE(2019,10,1),IF($T$1=FALSE,P70*HOME!$F$18,P70*HOME!$F$18/(1+HOME!$H$18)),IF($AO70=TRUE,IF($T$1=FALSE,P70*HOME!$F$21,P70*HOME!$F$21/(1+HOME!$H$21)),IF($T$1=FALSE,P70*HOME!$F$20,P70*HOME!$F$20/(1+HOME!$H$20)))))</f>
        <v>0</v>
      </c>
      <c r="CN70" s="310">
        <f t="shared" si="39"/>
        <v>0</v>
      </c>
    </row>
    <row r="71" spans="1:92" ht="18" customHeight="1">
      <c r="A71" s="335"/>
      <c r="B71" s="336"/>
      <c r="C71" s="1822"/>
      <c r="D71" s="434"/>
      <c r="E71" s="131"/>
      <c r="F71" s="131"/>
      <c r="G71" s="131"/>
      <c r="H71" s="131"/>
      <c r="I71" s="131"/>
      <c r="J71" s="131"/>
      <c r="K71" s="131"/>
      <c r="L71" s="131"/>
      <c r="M71" s="131"/>
      <c r="N71" s="131"/>
      <c r="O71" s="131"/>
      <c r="P71" s="131"/>
      <c r="Q71" s="90">
        <f>SUM(D71:P71)</f>
        <v>0</v>
      </c>
      <c r="R71" s="1107" t="str">
        <f t="shared" si="28"/>
        <v/>
      </c>
      <c r="S71" s="344">
        <f>予実管理!Q71</f>
        <v>0</v>
      </c>
      <c r="T71" s="475" t="b">
        <v>0</v>
      </c>
      <c r="U71" s="79">
        <f>IF(D$2&lt;DATE(2019,10,1),IF($T$1=FALSE,IF($T71=FALSE,D71*HOME!$H$18,0),IF($T71=FALSE,D71*HOME!$H$18/(1+HOME!$H$18),0)),IF($T$1=FALSE,IF($T71=FALSE,D71*HOME!$H$20,0),IF($T71=FALSE,D71*HOME!$H$20/(1+HOME!$H$20),0)))</f>
        <v>0</v>
      </c>
      <c r="V71" s="79">
        <f>IF(E$2&lt;DATE(2019,10,1),IF($T$1=FALSE,IF($T71=FALSE,E71*HOME!$H$18,0),IF($T71=FALSE,E71*HOME!$H$18/(1+HOME!$H$18),0)),IF($T$1=FALSE,IF($T71=FALSE,E71*HOME!$H$20,0),IF($T71=FALSE,E71*HOME!$H$20/(1+HOME!$H$20),0)))</f>
        <v>0</v>
      </c>
      <c r="W71" s="79">
        <f>IF(F$2&lt;DATE(2019,10,1),IF($T$1=FALSE,IF($T71=FALSE,F71*HOME!$H$18,0),IF($T71=FALSE,F71*HOME!$H$18/(1+HOME!$H$18),0)),IF($T$1=FALSE,IF($T71=FALSE,F71*HOME!$H$20,0),IF($T71=FALSE,F71*HOME!$H$20/(1+HOME!$H$20),0)))</f>
        <v>0</v>
      </c>
      <c r="X71" s="79">
        <f>IF(G$2&lt;DATE(2019,10,1),IF($T$1=FALSE,IF($T71=FALSE,G71*HOME!$H$18,0),IF($T71=FALSE,G71*HOME!$H$18/(1+HOME!$H$18),0)),IF($T$1=FALSE,IF($T71=FALSE,G71*HOME!$H$20,0),IF($T71=FALSE,G71*HOME!$H$20/(1+HOME!$H$20),0)))</f>
        <v>0</v>
      </c>
      <c r="Y71" s="79">
        <f>IF(H$2&lt;DATE(2019,10,1),IF($T$1=FALSE,IF($T71=FALSE,H71*HOME!$H$18,0),IF($T71=FALSE,H71*HOME!$H$18/(1+HOME!$H$18),0)),IF($T$1=FALSE,IF($T71=FALSE,H71*HOME!$H$20,0),IF($T71=FALSE,H71*HOME!$H$20/(1+HOME!$H$20),0)))</f>
        <v>0</v>
      </c>
      <c r="Z71" s="79">
        <f>IF(I$2&lt;DATE(2019,10,1),IF($T$1=FALSE,IF($T71=FALSE,I71*HOME!$H$18,0),IF($T71=FALSE,I71*HOME!$H$18/(1+HOME!$H$18),0)),IF($T$1=FALSE,IF($T71=FALSE,I71*HOME!$H$20,0),IF($T71=FALSE,I71*HOME!$H$20/(1+HOME!$H$20),0)))</f>
        <v>0</v>
      </c>
      <c r="AA71" s="79">
        <f>IF(J$2&lt;DATE(2019,10,1),IF($T$1=FALSE,IF($T71=FALSE,J71*HOME!$H$18,0),IF($T71=FALSE,J71*HOME!$H$18/(1+HOME!$H$18),0)),IF($T$1=FALSE,IF($T71=FALSE,J71*HOME!$H$20,0),IF($T71=FALSE,J71*HOME!$H$20/(1+HOME!$H$20),0)))</f>
        <v>0</v>
      </c>
      <c r="AB71" s="79">
        <f>IF(K$2&lt;DATE(2019,10,1),IF($T$1=FALSE,IF($T71=FALSE,K71*HOME!$H$18,0),IF($T71=FALSE,K71*HOME!$H$18/(1+HOME!$H$18),0)),IF($T$1=FALSE,IF($T71=FALSE,K71*HOME!$H$20,0),IF($T71=FALSE,K71*HOME!$H$20/(1+HOME!$H$20),0)))</f>
        <v>0</v>
      </c>
      <c r="AC71" s="79">
        <f>IF(L$2&lt;DATE(2019,10,1),IF($T$1=FALSE,IF($T71=FALSE,L71*HOME!$H$18,0),IF($T71=FALSE,L71*HOME!$H$18/(1+HOME!$H$18),0)),IF($T$1=FALSE,IF($T71=FALSE,L71*HOME!$H$20,0),IF($T71=FALSE,L71*HOME!$H$20/(1+HOME!$H$20),0)))</f>
        <v>0</v>
      </c>
      <c r="AD71" s="79">
        <f>IF(M$2&lt;DATE(2019,10,1),IF($T$1=FALSE,IF($T71=FALSE,M71*HOME!$H$18,0),IF($T71=FALSE,M71*HOME!$H$18/(1+HOME!$H$18),0)),IF($T$1=FALSE,IF($T71=FALSE,M71*HOME!$H$20,0),IF($T71=FALSE,M71*HOME!$H$20/(1+HOME!$H$20),0)))</f>
        <v>0</v>
      </c>
      <c r="AE71" s="79">
        <f>IF(N$2&lt;DATE(2019,10,1),IF($T$1=FALSE,IF($T71=FALSE,N71*HOME!$H$18,0),IF($T71=FALSE,N71*HOME!$H$18/(1+HOME!$H$18),0)),IF($T$1=FALSE,IF($T71=FALSE,N71*HOME!$H$20,0),IF($T71=FALSE,N71*HOME!$H$20/(1+HOME!$H$20),0)))</f>
        <v>0</v>
      </c>
      <c r="AF71" s="79">
        <f>IF(O$2&lt;DATE(2019,10,1),IF($T$1=FALSE,IF($T71=FALSE,O71*HOME!$H$18,0),IF($T71=FALSE,O71*HOME!$H$18/(1+HOME!$H$18),0)),IF($T$1=FALSE,IF($T71=FALSE,O71*HOME!$H$20,0),IF($T71=FALSE,O71*HOME!$H$20/(1+HOME!$H$20),0)))</f>
        <v>0</v>
      </c>
      <c r="AG71" s="79">
        <f>IF(P$2&lt;DATE(2019,10,1),IF($T$1=FALSE,IF($T71=FALSE,P71*HOME!$H$18,0),IF($T71=FALSE,P71*HOME!$H$18/(1+HOME!$H$18),0)),IF($T$1=FALSE,IF($T71=FALSE,P71*HOME!$H$20,0),IF($T71=FALSE,P71*HOME!$H$20/(1+HOME!$H$20),0)))</f>
        <v>0</v>
      </c>
      <c r="AH71" s="79">
        <f t="shared" si="37"/>
        <v>0</v>
      </c>
      <c r="AI71" s="79">
        <f t="shared" si="38"/>
        <v>0</v>
      </c>
      <c r="AJ71" s="86"/>
      <c r="AK71" s="79"/>
      <c r="AL71" s="79"/>
      <c r="AM71" s="79"/>
      <c r="AN71" s="79"/>
      <c r="AO71" s="79"/>
      <c r="AP71" s="79"/>
      <c r="AQ71" s="79"/>
      <c r="AR71" s="79"/>
      <c r="CA71" s="310">
        <f>IF($T71=TRUE,0,IF(D$2&lt;DATE(2019,10,1),IF($T$1=FALSE,D71*HOME!$F$18,D71*HOME!$F$18/(1+HOME!$H$18)),IF($AO71=TRUE,IF($T$1=FALSE,D71*HOME!$F$21,D71*HOME!$F$21/(1+HOME!$H$21)),IF($T$1=FALSE,D71*HOME!$F$20,D71*HOME!$F$20/(1+HOME!$H$20)))))</f>
        <v>0</v>
      </c>
      <c r="CB71" s="310">
        <f>IF($T71=TRUE,0,IF(E$2&lt;DATE(2019,10,1),IF($T$1=FALSE,E71*HOME!$F$18,E71*HOME!$F$18/(1+HOME!$H$18)),IF($AO71=TRUE,IF($T$1=FALSE,E71*HOME!$F$21,E71*HOME!$F$21/(1+HOME!$H$21)),IF($T$1=FALSE,E71*HOME!$F$20,E71*HOME!$F$20/(1+HOME!$H$20)))))</f>
        <v>0</v>
      </c>
      <c r="CC71" s="310">
        <f>IF($T71=TRUE,0,IF(F$2&lt;DATE(2019,10,1),IF($T$1=FALSE,F71*HOME!$F$18,F71*HOME!$F$18/(1+HOME!$H$18)),IF($AO71=TRUE,IF($T$1=FALSE,F71*HOME!$F$21,F71*HOME!$F$21/(1+HOME!$H$21)),IF($T$1=FALSE,F71*HOME!$F$20,F71*HOME!$F$20/(1+HOME!$H$20)))))</f>
        <v>0</v>
      </c>
      <c r="CD71" s="310">
        <f>IF($T71=TRUE,0,IF(G$2&lt;DATE(2019,10,1),IF($T$1=FALSE,G71*HOME!$F$18,G71*HOME!$F$18/(1+HOME!$H$18)),IF($AO71=TRUE,IF($T$1=FALSE,G71*HOME!$F$21,G71*HOME!$F$21/(1+HOME!$H$21)),IF($T$1=FALSE,G71*HOME!$F$20,G71*HOME!$F$20/(1+HOME!$H$20)))))</f>
        <v>0</v>
      </c>
      <c r="CE71" s="310">
        <f>IF($T71=TRUE,0,IF(H$2&lt;DATE(2019,10,1),IF($T$1=FALSE,H71*HOME!$F$18,H71*HOME!$F$18/(1+HOME!$H$18)),IF($AO71=TRUE,IF($T$1=FALSE,H71*HOME!$F$21,H71*HOME!$F$21/(1+HOME!$H$21)),IF($T$1=FALSE,H71*HOME!$F$20,H71*HOME!$F$20/(1+HOME!$H$20)))))</f>
        <v>0</v>
      </c>
      <c r="CF71" s="310">
        <f>IF($T71=TRUE,0,IF(I$2&lt;DATE(2019,10,1),IF($T$1=FALSE,I71*HOME!$F$18,I71*HOME!$F$18/(1+HOME!$H$18)),IF($AO71=TRUE,IF($T$1=FALSE,I71*HOME!$F$21,I71*HOME!$F$21/(1+HOME!$H$21)),IF($T$1=FALSE,I71*HOME!$F$20,I71*HOME!$F$20/(1+HOME!$H$20)))))</f>
        <v>0</v>
      </c>
      <c r="CG71" s="310">
        <f>IF($T71=TRUE,0,IF(J$2&lt;DATE(2019,10,1),IF($T$1=FALSE,J71*HOME!$F$18,J71*HOME!$F$18/(1+HOME!$H$18)),IF($AO71=TRUE,IF($T$1=FALSE,J71*HOME!$F$21,J71*HOME!$F$21/(1+HOME!$H$21)),IF($T$1=FALSE,J71*HOME!$F$20,J71*HOME!$F$20/(1+HOME!$H$20)))))</f>
        <v>0</v>
      </c>
      <c r="CH71" s="310">
        <f>IF($T71=TRUE,0,IF(K$2&lt;DATE(2019,10,1),IF($T$1=FALSE,K71*HOME!$F$18,K71*HOME!$F$18/(1+HOME!$H$18)),IF($AO71=TRUE,IF($T$1=FALSE,K71*HOME!$F$21,K71*HOME!$F$21/(1+HOME!$H$21)),IF($T$1=FALSE,K71*HOME!$F$20,K71*HOME!$F$20/(1+HOME!$H$20)))))</f>
        <v>0</v>
      </c>
      <c r="CI71" s="310">
        <f>IF($T71=TRUE,0,IF(L$2&lt;DATE(2019,10,1),IF($T$1=FALSE,L71*HOME!$F$18,L71*HOME!$F$18/(1+HOME!$H$18)),IF($AO71=TRUE,IF($T$1=FALSE,L71*HOME!$F$21,L71*HOME!$F$21/(1+HOME!$H$21)),IF($T$1=FALSE,L71*HOME!$F$20,L71*HOME!$F$20/(1+HOME!$H$20)))))</f>
        <v>0</v>
      </c>
      <c r="CJ71" s="310">
        <f>IF($T71=TRUE,0,IF(M$2&lt;DATE(2019,10,1),IF($T$1=FALSE,M71*HOME!$F$18,M71*HOME!$F$18/(1+HOME!$H$18)),IF($AO71=TRUE,IF($T$1=FALSE,M71*HOME!$F$21,M71*HOME!$F$21/(1+HOME!$H$21)),IF($T$1=FALSE,M71*HOME!$F$20,M71*HOME!$F$20/(1+HOME!$H$20)))))</f>
        <v>0</v>
      </c>
      <c r="CK71" s="310">
        <f>IF($T71=TRUE,0,IF(N$2&lt;DATE(2019,10,1),IF($T$1=FALSE,N71*HOME!$F$18,N71*HOME!$F$18/(1+HOME!$H$18)),IF($AO71=TRUE,IF($T$1=FALSE,N71*HOME!$F$21,N71*HOME!$F$21/(1+HOME!$H$21)),IF($T$1=FALSE,N71*HOME!$F$20,N71*HOME!$F$20/(1+HOME!$H$20)))))</f>
        <v>0</v>
      </c>
      <c r="CL71" s="310">
        <f>IF($T71=TRUE,0,IF(O$2&lt;DATE(2019,10,1),IF($T$1=FALSE,O71*HOME!$F$18,O71*HOME!$F$18/(1+HOME!$H$18)),IF($AO71=TRUE,IF($T$1=FALSE,O71*HOME!$F$21,O71*HOME!$F$21/(1+HOME!$H$21)),IF($T$1=FALSE,O71*HOME!$F$20,O71*HOME!$F$20/(1+HOME!$H$20)))))</f>
        <v>0</v>
      </c>
      <c r="CM71" s="310">
        <f>IF($T71=TRUE,0,IF(P$2&lt;DATE(2019,10,1),IF($T$1=FALSE,P71*HOME!$F$18,P71*HOME!$F$18/(1+HOME!$H$18)),IF($AO71=TRUE,IF($T$1=FALSE,P71*HOME!$F$21,P71*HOME!$F$21/(1+HOME!$H$21)),IF($T$1=FALSE,P71*HOME!$F$20,P71*HOME!$F$20/(1+HOME!$H$20)))))</f>
        <v>0</v>
      </c>
      <c r="CN71" s="310">
        <f t="shared" si="39"/>
        <v>0</v>
      </c>
    </row>
    <row r="72" spans="1:92" ht="18" customHeight="1">
      <c r="A72" s="335"/>
      <c r="B72" s="336"/>
      <c r="C72" s="1822"/>
      <c r="D72" s="434"/>
      <c r="E72" s="131"/>
      <c r="F72" s="131"/>
      <c r="G72" s="131"/>
      <c r="H72" s="131"/>
      <c r="I72" s="131"/>
      <c r="J72" s="131"/>
      <c r="K72" s="131"/>
      <c r="L72" s="131"/>
      <c r="M72" s="131"/>
      <c r="N72" s="131"/>
      <c r="O72" s="131"/>
      <c r="P72" s="131"/>
      <c r="Q72" s="90">
        <f>SUM(D72:P72)</f>
        <v>0</v>
      </c>
      <c r="R72" s="1107" t="str">
        <f t="shared" si="28"/>
        <v/>
      </c>
      <c r="S72" s="344">
        <f>予実管理!Q72</f>
        <v>0</v>
      </c>
      <c r="T72" s="475" t="b">
        <v>0</v>
      </c>
      <c r="U72" s="79">
        <f>IF(D$2&lt;DATE(2019,10,1),IF($T$1=FALSE,IF($T72=FALSE,D72*HOME!$H$18,0),IF($T72=FALSE,D72*HOME!$H$18/(1+HOME!$H$18),0)),IF($T$1=FALSE,IF($T72=FALSE,D72*HOME!$H$20,0),IF($T72=FALSE,D72*HOME!$H$20/(1+HOME!$H$20),0)))</f>
        <v>0</v>
      </c>
      <c r="V72" s="79">
        <f>IF(E$2&lt;DATE(2019,10,1),IF($T$1=FALSE,IF($T72=FALSE,E72*HOME!$H$18,0),IF($T72=FALSE,E72*HOME!$H$18/(1+HOME!$H$18),0)),IF($T$1=FALSE,IF($T72=FALSE,E72*HOME!$H$20,0),IF($T72=FALSE,E72*HOME!$H$20/(1+HOME!$H$20),0)))</f>
        <v>0</v>
      </c>
      <c r="W72" s="79">
        <f>IF(F$2&lt;DATE(2019,10,1),IF($T$1=FALSE,IF($T72=FALSE,F72*HOME!$H$18,0),IF($T72=FALSE,F72*HOME!$H$18/(1+HOME!$H$18),0)),IF($T$1=FALSE,IF($T72=FALSE,F72*HOME!$H$20,0),IF($T72=FALSE,F72*HOME!$H$20/(1+HOME!$H$20),0)))</f>
        <v>0</v>
      </c>
      <c r="X72" s="79">
        <f>IF(G$2&lt;DATE(2019,10,1),IF($T$1=FALSE,IF($T72=FALSE,G72*HOME!$H$18,0),IF($T72=FALSE,G72*HOME!$H$18/(1+HOME!$H$18),0)),IF($T$1=FALSE,IF($T72=FALSE,G72*HOME!$H$20,0),IF($T72=FALSE,G72*HOME!$H$20/(1+HOME!$H$20),0)))</f>
        <v>0</v>
      </c>
      <c r="Y72" s="79">
        <f>IF(H$2&lt;DATE(2019,10,1),IF($T$1=FALSE,IF($T72=FALSE,H72*HOME!$H$18,0),IF($T72=FALSE,H72*HOME!$H$18/(1+HOME!$H$18),0)),IF($T$1=FALSE,IF($T72=FALSE,H72*HOME!$H$20,0),IF($T72=FALSE,H72*HOME!$H$20/(1+HOME!$H$20),0)))</f>
        <v>0</v>
      </c>
      <c r="Z72" s="79">
        <f>IF(I$2&lt;DATE(2019,10,1),IF($T$1=FALSE,IF($T72=FALSE,I72*HOME!$H$18,0),IF($T72=FALSE,I72*HOME!$H$18/(1+HOME!$H$18),0)),IF($T$1=FALSE,IF($T72=FALSE,I72*HOME!$H$20,0),IF($T72=FALSE,I72*HOME!$H$20/(1+HOME!$H$20),0)))</f>
        <v>0</v>
      </c>
      <c r="AA72" s="79">
        <f>IF(J$2&lt;DATE(2019,10,1),IF($T$1=FALSE,IF($T72=FALSE,J72*HOME!$H$18,0),IF($T72=FALSE,J72*HOME!$H$18/(1+HOME!$H$18),0)),IF($T$1=FALSE,IF($T72=FALSE,J72*HOME!$H$20,0),IF($T72=FALSE,J72*HOME!$H$20/(1+HOME!$H$20),0)))</f>
        <v>0</v>
      </c>
      <c r="AB72" s="79">
        <f>IF(K$2&lt;DATE(2019,10,1),IF($T$1=FALSE,IF($T72=FALSE,K72*HOME!$H$18,0),IF($T72=FALSE,K72*HOME!$H$18/(1+HOME!$H$18),0)),IF($T$1=FALSE,IF($T72=FALSE,K72*HOME!$H$20,0),IF($T72=FALSE,K72*HOME!$H$20/(1+HOME!$H$20),0)))</f>
        <v>0</v>
      </c>
      <c r="AC72" s="79">
        <f>IF(L$2&lt;DATE(2019,10,1),IF($T$1=FALSE,IF($T72=FALSE,L72*HOME!$H$18,0),IF($T72=FALSE,L72*HOME!$H$18/(1+HOME!$H$18),0)),IF($T$1=FALSE,IF($T72=FALSE,L72*HOME!$H$20,0),IF($T72=FALSE,L72*HOME!$H$20/(1+HOME!$H$20),0)))</f>
        <v>0</v>
      </c>
      <c r="AD72" s="79">
        <f>IF(M$2&lt;DATE(2019,10,1),IF($T$1=FALSE,IF($T72=FALSE,M72*HOME!$H$18,0),IF($T72=FALSE,M72*HOME!$H$18/(1+HOME!$H$18),0)),IF($T$1=FALSE,IF($T72=FALSE,M72*HOME!$H$20,0),IF($T72=FALSE,M72*HOME!$H$20/(1+HOME!$H$20),0)))</f>
        <v>0</v>
      </c>
      <c r="AE72" s="79">
        <f>IF(N$2&lt;DATE(2019,10,1),IF($T$1=FALSE,IF($T72=FALSE,N72*HOME!$H$18,0),IF($T72=FALSE,N72*HOME!$H$18/(1+HOME!$H$18),0)),IF($T$1=FALSE,IF($T72=FALSE,N72*HOME!$H$20,0),IF($T72=FALSE,N72*HOME!$H$20/(1+HOME!$H$20),0)))</f>
        <v>0</v>
      </c>
      <c r="AF72" s="79">
        <f>IF(O$2&lt;DATE(2019,10,1),IF($T$1=FALSE,IF($T72=FALSE,O72*HOME!$H$18,0),IF($T72=FALSE,O72*HOME!$H$18/(1+HOME!$H$18),0)),IF($T$1=FALSE,IF($T72=FALSE,O72*HOME!$H$20,0),IF($T72=FALSE,O72*HOME!$H$20/(1+HOME!$H$20),0)))</f>
        <v>0</v>
      </c>
      <c r="AG72" s="79">
        <f>IF(P$2&lt;DATE(2019,10,1),IF($T$1=FALSE,IF($T72=FALSE,P72*HOME!$H$18,0),IF($T72=FALSE,P72*HOME!$H$18/(1+HOME!$H$18),0)),IF($T$1=FALSE,IF($T72=FALSE,P72*HOME!$H$20,0),IF($T72=FALSE,P72*HOME!$H$20/(1+HOME!$H$20),0)))</f>
        <v>0</v>
      </c>
      <c r="AH72" s="79">
        <f t="shared" si="37"/>
        <v>0</v>
      </c>
      <c r="AI72" s="79">
        <f t="shared" si="38"/>
        <v>0</v>
      </c>
      <c r="AJ72" s="86"/>
      <c r="AK72" s="79"/>
      <c r="AL72" s="79"/>
      <c r="AM72" s="79"/>
      <c r="AN72" s="79"/>
      <c r="AO72" s="79"/>
      <c r="AP72" s="79"/>
      <c r="AQ72" s="79"/>
      <c r="AR72" s="79"/>
      <c r="CA72" s="310">
        <f>IF($T72=TRUE,0,IF(D$2&lt;DATE(2019,10,1),IF($T$1=FALSE,D72*HOME!$F$18,D72*HOME!$F$18/(1+HOME!$H$18)),IF($AO72=TRUE,IF($T$1=FALSE,D72*HOME!$F$21,D72*HOME!$F$21/(1+HOME!$H$21)),IF($T$1=FALSE,D72*HOME!$F$20,D72*HOME!$F$20/(1+HOME!$H$20)))))</f>
        <v>0</v>
      </c>
      <c r="CB72" s="310">
        <f>IF($T72=TRUE,0,IF(E$2&lt;DATE(2019,10,1),IF($T$1=FALSE,E72*HOME!$F$18,E72*HOME!$F$18/(1+HOME!$H$18)),IF($AO72=TRUE,IF($T$1=FALSE,E72*HOME!$F$21,E72*HOME!$F$21/(1+HOME!$H$21)),IF($T$1=FALSE,E72*HOME!$F$20,E72*HOME!$F$20/(1+HOME!$H$20)))))</f>
        <v>0</v>
      </c>
      <c r="CC72" s="310">
        <f>IF($T72=TRUE,0,IF(F$2&lt;DATE(2019,10,1),IF($T$1=FALSE,F72*HOME!$F$18,F72*HOME!$F$18/(1+HOME!$H$18)),IF($AO72=TRUE,IF($T$1=FALSE,F72*HOME!$F$21,F72*HOME!$F$21/(1+HOME!$H$21)),IF($T$1=FALSE,F72*HOME!$F$20,F72*HOME!$F$20/(1+HOME!$H$20)))))</f>
        <v>0</v>
      </c>
      <c r="CD72" s="310">
        <f>IF($T72=TRUE,0,IF(G$2&lt;DATE(2019,10,1),IF($T$1=FALSE,G72*HOME!$F$18,G72*HOME!$F$18/(1+HOME!$H$18)),IF($AO72=TRUE,IF($T$1=FALSE,G72*HOME!$F$21,G72*HOME!$F$21/(1+HOME!$H$21)),IF($T$1=FALSE,G72*HOME!$F$20,G72*HOME!$F$20/(1+HOME!$H$20)))))</f>
        <v>0</v>
      </c>
      <c r="CE72" s="310">
        <f>IF($T72=TRUE,0,IF(H$2&lt;DATE(2019,10,1),IF($T$1=FALSE,H72*HOME!$F$18,H72*HOME!$F$18/(1+HOME!$H$18)),IF($AO72=TRUE,IF($T$1=FALSE,H72*HOME!$F$21,H72*HOME!$F$21/(1+HOME!$H$21)),IF($T$1=FALSE,H72*HOME!$F$20,H72*HOME!$F$20/(1+HOME!$H$20)))))</f>
        <v>0</v>
      </c>
      <c r="CF72" s="310">
        <f>IF($T72=TRUE,0,IF(I$2&lt;DATE(2019,10,1),IF($T$1=FALSE,I72*HOME!$F$18,I72*HOME!$F$18/(1+HOME!$H$18)),IF($AO72=TRUE,IF($T$1=FALSE,I72*HOME!$F$21,I72*HOME!$F$21/(1+HOME!$H$21)),IF($T$1=FALSE,I72*HOME!$F$20,I72*HOME!$F$20/(1+HOME!$H$20)))))</f>
        <v>0</v>
      </c>
      <c r="CG72" s="310">
        <f>IF($T72=TRUE,0,IF(J$2&lt;DATE(2019,10,1),IF($T$1=FALSE,J72*HOME!$F$18,J72*HOME!$F$18/(1+HOME!$H$18)),IF($AO72=TRUE,IF($T$1=FALSE,J72*HOME!$F$21,J72*HOME!$F$21/(1+HOME!$H$21)),IF($T$1=FALSE,J72*HOME!$F$20,J72*HOME!$F$20/(1+HOME!$H$20)))))</f>
        <v>0</v>
      </c>
      <c r="CH72" s="310">
        <f>IF($T72=TRUE,0,IF(K$2&lt;DATE(2019,10,1),IF($T$1=FALSE,K72*HOME!$F$18,K72*HOME!$F$18/(1+HOME!$H$18)),IF($AO72=TRUE,IF($T$1=FALSE,K72*HOME!$F$21,K72*HOME!$F$21/(1+HOME!$H$21)),IF($T$1=FALSE,K72*HOME!$F$20,K72*HOME!$F$20/(1+HOME!$H$20)))))</f>
        <v>0</v>
      </c>
      <c r="CI72" s="310">
        <f>IF($T72=TRUE,0,IF(L$2&lt;DATE(2019,10,1),IF($T$1=FALSE,L72*HOME!$F$18,L72*HOME!$F$18/(1+HOME!$H$18)),IF($AO72=TRUE,IF($T$1=FALSE,L72*HOME!$F$21,L72*HOME!$F$21/(1+HOME!$H$21)),IF($T$1=FALSE,L72*HOME!$F$20,L72*HOME!$F$20/(1+HOME!$H$20)))))</f>
        <v>0</v>
      </c>
      <c r="CJ72" s="310">
        <f>IF($T72=TRUE,0,IF(M$2&lt;DATE(2019,10,1),IF($T$1=FALSE,M72*HOME!$F$18,M72*HOME!$F$18/(1+HOME!$H$18)),IF($AO72=TRUE,IF($T$1=FALSE,M72*HOME!$F$21,M72*HOME!$F$21/(1+HOME!$H$21)),IF($T$1=FALSE,M72*HOME!$F$20,M72*HOME!$F$20/(1+HOME!$H$20)))))</f>
        <v>0</v>
      </c>
      <c r="CK72" s="310">
        <f>IF($T72=TRUE,0,IF(N$2&lt;DATE(2019,10,1),IF($T$1=FALSE,N72*HOME!$F$18,N72*HOME!$F$18/(1+HOME!$H$18)),IF($AO72=TRUE,IF($T$1=FALSE,N72*HOME!$F$21,N72*HOME!$F$21/(1+HOME!$H$21)),IF($T$1=FALSE,N72*HOME!$F$20,N72*HOME!$F$20/(1+HOME!$H$20)))))</f>
        <v>0</v>
      </c>
      <c r="CL72" s="310">
        <f>IF($T72=TRUE,0,IF(O$2&lt;DATE(2019,10,1),IF($T$1=FALSE,O72*HOME!$F$18,O72*HOME!$F$18/(1+HOME!$H$18)),IF($AO72=TRUE,IF($T$1=FALSE,O72*HOME!$F$21,O72*HOME!$F$21/(1+HOME!$H$21)),IF($T$1=FALSE,O72*HOME!$F$20,O72*HOME!$F$20/(1+HOME!$H$20)))))</f>
        <v>0</v>
      </c>
      <c r="CM72" s="310">
        <f>IF($T72=TRUE,0,IF(P$2&lt;DATE(2019,10,1),IF($T$1=FALSE,P72*HOME!$F$18,P72*HOME!$F$18/(1+HOME!$H$18)),IF($AO72=TRUE,IF($T$1=FALSE,P72*HOME!$F$21,P72*HOME!$F$21/(1+HOME!$H$21)),IF($T$1=FALSE,P72*HOME!$F$20,P72*HOME!$F$20/(1+HOME!$H$20)))))</f>
        <v>0</v>
      </c>
      <c r="CN72" s="310">
        <f t="shared" si="39"/>
        <v>0</v>
      </c>
    </row>
    <row r="73" spans="1:92" ht="18" customHeight="1">
      <c r="A73" s="335"/>
      <c r="B73" s="336"/>
      <c r="C73" s="1822"/>
      <c r="D73" s="434"/>
      <c r="E73" s="434"/>
      <c r="F73" s="434"/>
      <c r="G73" s="434"/>
      <c r="H73" s="434"/>
      <c r="I73" s="434"/>
      <c r="J73" s="434"/>
      <c r="K73" s="434"/>
      <c r="L73" s="434"/>
      <c r="M73" s="434"/>
      <c r="N73" s="434"/>
      <c r="O73" s="434"/>
      <c r="P73" s="131"/>
      <c r="Q73" s="90">
        <f>SUM(D73:P73)</f>
        <v>0</v>
      </c>
      <c r="R73" s="1107" t="str">
        <f t="shared" si="28"/>
        <v/>
      </c>
      <c r="S73" s="344">
        <f>予実管理!Q73</f>
        <v>0</v>
      </c>
      <c r="T73" s="475" t="b">
        <v>0</v>
      </c>
      <c r="U73" s="79">
        <f>IF(D$2&lt;DATE(2019,10,1),IF($T$1=FALSE,IF($T73=FALSE,D73*HOME!$H$18,0),IF($T73=FALSE,D73*HOME!$H$18/(1+HOME!$H$18),0)),IF($T$1=FALSE,IF($T73=FALSE,D73*HOME!$H$20,0),IF($T73=FALSE,D73*HOME!$H$20/(1+HOME!$H$20),0)))</f>
        <v>0</v>
      </c>
      <c r="V73" s="79">
        <f>IF(E$2&lt;DATE(2019,10,1),IF($T$1=FALSE,IF($T73=FALSE,E73*HOME!$H$18,0),IF($T73=FALSE,E73*HOME!$H$18/(1+HOME!$H$18),0)),IF($T$1=FALSE,IF($T73=FALSE,E73*HOME!$H$20,0),IF($T73=FALSE,E73*HOME!$H$20/(1+HOME!$H$20),0)))</f>
        <v>0</v>
      </c>
      <c r="W73" s="79">
        <f>IF(F$2&lt;DATE(2019,10,1),IF($T$1=FALSE,IF($T73=FALSE,F73*HOME!$H$18,0),IF($T73=FALSE,F73*HOME!$H$18/(1+HOME!$H$18),0)),IF($T$1=FALSE,IF($T73=FALSE,F73*HOME!$H$20,0),IF($T73=FALSE,F73*HOME!$H$20/(1+HOME!$H$20),0)))</f>
        <v>0</v>
      </c>
      <c r="X73" s="79">
        <f>IF(G$2&lt;DATE(2019,10,1),IF($T$1=FALSE,IF($T73=FALSE,G73*HOME!$H$18,0),IF($T73=FALSE,G73*HOME!$H$18/(1+HOME!$H$18),0)),IF($T$1=FALSE,IF($T73=FALSE,G73*HOME!$H$20,0),IF($T73=FALSE,G73*HOME!$H$20/(1+HOME!$H$20),0)))</f>
        <v>0</v>
      </c>
      <c r="Y73" s="79">
        <f>IF(H$2&lt;DATE(2019,10,1),IF($T$1=FALSE,IF($T73=FALSE,H73*HOME!$H$18,0),IF($T73=FALSE,H73*HOME!$H$18/(1+HOME!$H$18),0)),IF($T$1=FALSE,IF($T73=FALSE,H73*HOME!$H$20,0),IF($T73=FALSE,H73*HOME!$H$20/(1+HOME!$H$20),0)))</f>
        <v>0</v>
      </c>
      <c r="Z73" s="79">
        <f>IF(I$2&lt;DATE(2019,10,1),IF($T$1=FALSE,IF($T73=FALSE,I73*HOME!$H$18,0),IF($T73=FALSE,I73*HOME!$H$18/(1+HOME!$H$18),0)),IF($T$1=FALSE,IF($T73=FALSE,I73*HOME!$H$20,0),IF($T73=FALSE,I73*HOME!$H$20/(1+HOME!$H$20),0)))</f>
        <v>0</v>
      </c>
      <c r="AA73" s="79">
        <f>IF(J$2&lt;DATE(2019,10,1),IF($T$1=FALSE,IF($T73=FALSE,J73*HOME!$H$18,0),IF($T73=FALSE,J73*HOME!$H$18/(1+HOME!$H$18),0)),IF($T$1=FALSE,IF($T73=FALSE,J73*HOME!$H$20,0),IF($T73=FALSE,J73*HOME!$H$20/(1+HOME!$H$20),0)))</f>
        <v>0</v>
      </c>
      <c r="AB73" s="79">
        <f>IF(K$2&lt;DATE(2019,10,1),IF($T$1=FALSE,IF($T73=FALSE,K73*HOME!$H$18,0),IF($T73=FALSE,K73*HOME!$H$18/(1+HOME!$H$18),0)),IF($T$1=FALSE,IF($T73=FALSE,K73*HOME!$H$20,0),IF($T73=FALSE,K73*HOME!$H$20/(1+HOME!$H$20),0)))</f>
        <v>0</v>
      </c>
      <c r="AC73" s="79">
        <f>IF(L$2&lt;DATE(2019,10,1),IF($T$1=FALSE,IF($T73=FALSE,L73*HOME!$H$18,0),IF($T73=FALSE,L73*HOME!$H$18/(1+HOME!$H$18),0)),IF($T$1=FALSE,IF($T73=FALSE,L73*HOME!$H$20,0),IF($T73=FALSE,L73*HOME!$H$20/(1+HOME!$H$20),0)))</f>
        <v>0</v>
      </c>
      <c r="AD73" s="79">
        <f>IF(M$2&lt;DATE(2019,10,1),IF($T$1=FALSE,IF($T73=FALSE,M73*HOME!$H$18,0),IF($T73=FALSE,M73*HOME!$H$18/(1+HOME!$H$18),0)),IF($T$1=FALSE,IF($T73=FALSE,M73*HOME!$H$20,0),IF($T73=FALSE,M73*HOME!$H$20/(1+HOME!$H$20),0)))</f>
        <v>0</v>
      </c>
      <c r="AE73" s="79">
        <f>IF(N$2&lt;DATE(2019,10,1),IF($T$1=FALSE,IF($T73=FALSE,N73*HOME!$H$18,0),IF($T73=FALSE,N73*HOME!$H$18/(1+HOME!$H$18),0)),IF($T$1=FALSE,IF($T73=FALSE,N73*HOME!$H$20,0),IF($T73=FALSE,N73*HOME!$H$20/(1+HOME!$H$20),0)))</f>
        <v>0</v>
      </c>
      <c r="AF73" s="79">
        <f>IF(O$2&lt;DATE(2019,10,1),IF($T$1=FALSE,IF($T73=FALSE,O73*HOME!$H$18,0),IF($T73=FALSE,O73*HOME!$H$18/(1+HOME!$H$18),0)),IF($T$1=FALSE,IF($T73=FALSE,O73*HOME!$H$20,0),IF($T73=FALSE,O73*HOME!$H$20/(1+HOME!$H$20),0)))</f>
        <v>0</v>
      </c>
      <c r="AG73" s="79">
        <f>IF(P$2&lt;DATE(2019,10,1),IF($T$1=FALSE,IF($T73=FALSE,P73*HOME!$H$18,0),IF($T73=FALSE,P73*HOME!$H$18/(1+HOME!$H$18),0)),IF($T$1=FALSE,IF($T73=FALSE,P73*HOME!$H$20,0),IF($T73=FALSE,P73*HOME!$H$20/(1+HOME!$H$20),0)))</f>
        <v>0</v>
      </c>
      <c r="AH73" s="79">
        <f t="shared" si="37"/>
        <v>0</v>
      </c>
      <c r="AI73" s="79">
        <f t="shared" si="38"/>
        <v>0</v>
      </c>
      <c r="AJ73" s="86"/>
      <c r="AK73" s="79"/>
      <c r="AL73" s="79"/>
      <c r="AM73" s="79"/>
      <c r="AN73" s="79"/>
      <c r="AO73" s="79"/>
      <c r="AP73" s="79"/>
      <c r="AQ73" s="79"/>
      <c r="AR73" s="79"/>
      <c r="CA73" s="310">
        <f>IF($T73=TRUE,0,IF(D$2&lt;DATE(2019,10,1),IF($T$1=FALSE,D73*HOME!$F$18,D73*HOME!$F$18/(1+HOME!$H$18)),IF($AO73=TRUE,IF($T$1=FALSE,D73*HOME!$F$21,D73*HOME!$F$21/(1+HOME!$H$21)),IF($T$1=FALSE,D73*HOME!$F$20,D73*HOME!$F$20/(1+HOME!$H$20)))))</f>
        <v>0</v>
      </c>
      <c r="CB73" s="310">
        <f>IF($T73=TRUE,0,IF(E$2&lt;DATE(2019,10,1),IF($T$1=FALSE,E73*HOME!$F$18,E73*HOME!$F$18/(1+HOME!$H$18)),IF($AO73=TRUE,IF($T$1=FALSE,E73*HOME!$F$21,E73*HOME!$F$21/(1+HOME!$H$21)),IF($T$1=FALSE,E73*HOME!$F$20,E73*HOME!$F$20/(1+HOME!$H$20)))))</f>
        <v>0</v>
      </c>
      <c r="CC73" s="310">
        <f>IF($T73=TRUE,0,IF(F$2&lt;DATE(2019,10,1),IF($T$1=FALSE,F73*HOME!$F$18,F73*HOME!$F$18/(1+HOME!$H$18)),IF($AO73=TRUE,IF($T$1=FALSE,F73*HOME!$F$21,F73*HOME!$F$21/(1+HOME!$H$21)),IF($T$1=FALSE,F73*HOME!$F$20,F73*HOME!$F$20/(1+HOME!$H$20)))))</f>
        <v>0</v>
      </c>
      <c r="CD73" s="310">
        <f>IF($T73=TRUE,0,IF(G$2&lt;DATE(2019,10,1),IF($T$1=FALSE,G73*HOME!$F$18,G73*HOME!$F$18/(1+HOME!$H$18)),IF($AO73=TRUE,IF($T$1=FALSE,G73*HOME!$F$21,G73*HOME!$F$21/(1+HOME!$H$21)),IF($T$1=FALSE,G73*HOME!$F$20,G73*HOME!$F$20/(1+HOME!$H$20)))))</f>
        <v>0</v>
      </c>
      <c r="CE73" s="310">
        <f>IF($T73=TRUE,0,IF(H$2&lt;DATE(2019,10,1),IF($T$1=FALSE,H73*HOME!$F$18,H73*HOME!$F$18/(1+HOME!$H$18)),IF($AO73=TRUE,IF($T$1=FALSE,H73*HOME!$F$21,H73*HOME!$F$21/(1+HOME!$H$21)),IF($T$1=FALSE,H73*HOME!$F$20,H73*HOME!$F$20/(1+HOME!$H$20)))))</f>
        <v>0</v>
      </c>
      <c r="CF73" s="310">
        <f>IF($T73=TRUE,0,IF(I$2&lt;DATE(2019,10,1),IF($T$1=FALSE,I73*HOME!$F$18,I73*HOME!$F$18/(1+HOME!$H$18)),IF($AO73=TRUE,IF($T$1=FALSE,I73*HOME!$F$21,I73*HOME!$F$21/(1+HOME!$H$21)),IF($T$1=FALSE,I73*HOME!$F$20,I73*HOME!$F$20/(1+HOME!$H$20)))))</f>
        <v>0</v>
      </c>
      <c r="CG73" s="310">
        <f>IF($T73=TRUE,0,IF(J$2&lt;DATE(2019,10,1),IF($T$1=FALSE,J73*HOME!$F$18,J73*HOME!$F$18/(1+HOME!$H$18)),IF($AO73=TRUE,IF($T$1=FALSE,J73*HOME!$F$21,J73*HOME!$F$21/(1+HOME!$H$21)),IF($T$1=FALSE,J73*HOME!$F$20,J73*HOME!$F$20/(1+HOME!$H$20)))))</f>
        <v>0</v>
      </c>
      <c r="CH73" s="310">
        <f>IF($T73=TRUE,0,IF(K$2&lt;DATE(2019,10,1),IF($T$1=FALSE,K73*HOME!$F$18,K73*HOME!$F$18/(1+HOME!$H$18)),IF($AO73=TRUE,IF($T$1=FALSE,K73*HOME!$F$21,K73*HOME!$F$21/(1+HOME!$H$21)),IF($T$1=FALSE,K73*HOME!$F$20,K73*HOME!$F$20/(1+HOME!$H$20)))))</f>
        <v>0</v>
      </c>
      <c r="CI73" s="310">
        <f>IF($T73=TRUE,0,IF(L$2&lt;DATE(2019,10,1),IF($T$1=FALSE,L73*HOME!$F$18,L73*HOME!$F$18/(1+HOME!$H$18)),IF($AO73=TRUE,IF($T$1=FALSE,L73*HOME!$F$21,L73*HOME!$F$21/(1+HOME!$H$21)),IF($T$1=FALSE,L73*HOME!$F$20,L73*HOME!$F$20/(1+HOME!$H$20)))))</f>
        <v>0</v>
      </c>
      <c r="CJ73" s="310">
        <f>IF($T73=TRUE,0,IF(M$2&lt;DATE(2019,10,1),IF($T$1=FALSE,M73*HOME!$F$18,M73*HOME!$F$18/(1+HOME!$H$18)),IF($AO73=TRUE,IF($T$1=FALSE,M73*HOME!$F$21,M73*HOME!$F$21/(1+HOME!$H$21)),IF($T$1=FALSE,M73*HOME!$F$20,M73*HOME!$F$20/(1+HOME!$H$20)))))</f>
        <v>0</v>
      </c>
      <c r="CK73" s="310">
        <f>IF($T73=TRUE,0,IF(N$2&lt;DATE(2019,10,1),IF($T$1=FALSE,N73*HOME!$F$18,N73*HOME!$F$18/(1+HOME!$H$18)),IF($AO73=TRUE,IF($T$1=FALSE,N73*HOME!$F$21,N73*HOME!$F$21/(1+HOME!$H$21)),IF($T$1=FALSE,N73*HOME!$F$20,N73*HOME!$F$20/(1+HOME!$H$20)))))</f>
        <v>0</v>
      </c>
      <c r="CL73" s="310">
        <f>IF($T73=TRUE,0,IF(O$2&lt;DATE(2019,10,1),IF($T$1=FALSE,O73*HOME!$F$18,O73*HOME!$F$18/(1+HOME!$H$18)),IF($AO73=TRUE,IF($T$1=FALSE,O73*HOME!$F$21,O73*HOME!$F$21/(1+HOME!$H$21)),IF($T$1=FALSE,O73*HOME!$F$20,O73*HOME!$F$20/(1+HOME!$H$20)))))</f>
        <v>0</v>
      </c>
      <c r="CM73" s="310">
        <f>IF($T73=TRUE,0,IF(P$2&lt;DATE(2019,10,1),IF($T$1=FALSE,P73*HOME!$F$18,P73*HOME!$F$18/(1+HOME!$H$18)),IF($AO73=TRUE,IF($T$1=FALSE,P73*HOME!$F$21,P73*HOME!$F$21/(1+HOME!$H$21)),IF($T$1=FALSE,P73*HOME!$F$20,P73*HOME!$F$20/(1+HOME!$H$20)))))</f>
        <v>0</v>
      </c>
      <c r="CN73" s="310">
        <f t="shared" si="39"/>
        <v>0</v>
      </c>
    </row>
    <row r="74" spans="1:92" ht="18" customHeight="1">
      <c r="A74" s="335"/>
      <c r="B74" s="336"/>
      <c r="C74" s="1822"/>
      <c r="D74" s="434"/>
      <c r="E74" s="131"/>
      <c r="F74" s="131"/>
      <c r="G74" s="131"/>
      <c r="H74" s="131"/>
      <c r="I74" s="131"/>
      <c r="J74" s="131"/>
      <c r="K74" s="131"/>
      <c r="L74" s="131"/>
      <c r="M74" s="131"/>
      <c r="N74" s="131"/>
      <c r="O74" s="131"/>
      <c r="P74" s="131"/>
      <c r="Q74" s="90">
        <f>SUM(D74:P74)</f>
        <v>0</v>
      </c>
      <c r="R74" s="1107" t="str">
        <f t="shared" si="28"/>
        <v/>
      </c>
      <c r="S74" s="344">
        <f>予実管理!Q74</f>
        <v>0</v>
      </c>
      <c r="T74" s="475" t="b">
        <v>0</v>
      </c>
      <c r="U74" s="79">
        <f>IF(D$2&lt;DATE(2019,10,1),IF($T$1=FALSE,IF($T74=FALSE,D74*HOME!$H$18,0),IF($T74=FALSE,D74*HOME!$H$18/(1+HOME!$H$18),0)),IF($T$1=FALSE,IF($T74=FALSE,D74*HOME!$H$20,0),IF($T74=FALSE,D74*HOME!$H$20/(1+HOME!$H$20),0)))</f>
        <v>0</v>
      </c>
      <c r="V74" s="79">
        <f>IF(E$2&lt;DATE(2019,10,1),IF($T$1=FALSE,IF($T74=FALSE,E74*HOME!$H$18,0),IF($T74=FALSE,E74*HOME!$H$18/(1+HOME!$H$18),0)),IF($T$1=FALSE,IF($T74=FALSE,E74*HOME!$H$20,0),IF($T74=FALSE,E74*HOME!$H$20/(1+HOME!$H$20),0)))</f>
        <v>0</v>
      </c>
      <c r="W74" s="79">
        <f>IF(F$2&lt;DATE(2019,10,1),IF($T$1=FALSE,IF($T74=FALSE,F74*HOME!$H$18,0),IF($T74=FALSE,F74*HOME!$H$18/(1+HOME!$H$18),0)),IF($T$1=FALSE,IF($T74=FALSE,F74*HOME!$H$20,0),IF($T74=FALSE,F74*HOME!$H$20/(1+HOME!$H$20),0)))</f>
        <v>0</v>
      </c>
      <c r="X74" s="79">
        <f>IF(G$2&lt;DATE(2019,10,1),IF($T$1=FALSE,IF($T74=FALSE,G74*HOME!$H$18,0),IF($T74=FALSE,G74*HOME!$H$18/(1+HOME!$H$18),0)),IF($T$1=FALSE,IF($T74=FALSE,G74*HOME!$H$20,0),IF($T74=FALSE,G74*HOME!$H$20/(1+HOME!$H$20),0)))</f>
        <v>0</v>
      </c>
      <c r="Y74" s="79">
        <f>IF(H$2&lt;DATE(2019,10,1),IF($T$1=FALSE,IF($T74=FALSE,H74*HOME!$H$18,0),IF($T74=FALSE,H74*HOME!$H$18/(1+HOME!$H$18),0)),IF($T$1=FALSE,IF($T74=FALSE,H74*HOME!$H$20,0),IF($T74=FALSE,H74*HOME!$H$20/(1+HOME!$H$20),0)))</f>
        <v>0</v>
      </c>
      <c r="Z74" s="79">
        <f>IF(I$2&lt;DATE(2019,10,1),IF($T$1=FALSE,IF($T74=FALSE,I74*HOME!$H$18,0),IF($T74=FALSE,I74*HOME!$H$18/(1+HOME!$H$18),0)),IF($T$1=FALSE,IF($T74=FALSE,I74*HOME!$H$20,0),IF($T74=FALSE,I74*HOME!$H$20/(1+HOME!$H$20),0)))</f>
        <v>0</v>
      </c>
      <c r="AA74" s="79">
        <f>IF(J$2&lt;DATE(2019,10,1),IF($T$1=FALSE,IF($T74=FALSE,J74*HOME!$H$18,0),IF($T74=FALSE,J74*HOME!$H$18/(1+HOME!$H$18),0)),IF($T$1=FALSE,IF($T74=FALSE,J74*HOME!$H$20,0),IF($T74=FALSE,J74*HOME!$H$20/(1+HOME!$H$20),0)))</f>
        <v>0</v>
      </c>
      <c r="AB74" s="79">
        <f>IF(K$2&lt;DATE(2019,10,1),IF($T$1=FALSE,IF($T74=FALSE,K74*HOME!$H$18,0),IF($T74=FALSE,K74*HOME!$H$18/(1+HOME!$H$18),0)),IF($T$1=FALSE,IF($T74=FALSE,K74*HOME!$H$20,0),IF($T74=FALSE,K74*HOME!$H$20/(1+HOME!$H$20),0)))</f>
        <v>0</v>
      </c>
      <c r="AC74" s="79">
        <f>IF(L$2&lt;DATE(2019,10,1),IF($T$1=FALSE,IF($T74=FALSE,L74*HOME!$H$18,0),IF($T74=FALSE,L74*HOME!$H$18/(1+HOME!$H$18),0)),IF($T$1=FALSE,IF($T74=FALSE,L74*HOME!$H$20,0),IF($T74=FALSE,L74*HOME!$H$20/(1+HOME!$H$20),0)))</f>
        <v>0</v>
      </c>
      <c r="AD74" s="79">
        <f>IF(M$2&lt;DATE(2019,10,1),IF($T$1=FALSE,IF($T74=FALSE,M74*HOME!$H$18,0),IF($T74=FALSE,M74*HOME!$H$18/(1+HOME!$H$18),0)),IF($T$1=FALSE,IF($T74=FALSE,M74*HOME!$H$20,0),IF($T74=FALSE,M74*HOME!$H$20/(1+HOME!$H$20),0)))</f>
        <v>0</v>
      </c>
      <c r="AE74" s="79">
        <f>IF(N$2&lt;DATE(2019,10,1),IF($T$1=FALSE,IF($T74=FALSE,N74*HOME!$H$18,0),IF($T74=FALSE,N74*HOME!$H$18/(1+HOME!$H$18),0)),IF($T$1=FALSE,IF($T74=FALSE,N74*HOME!$H$20,0),IF($T74=FALSE,N74*HOME!$H$20/(1+HOME!$H$20),0)))</f>
        <v>0</v>
      </c>
      <c r="AF74" s="79">
        <f>IF(O$2&lt;DATE(2019,10,1),IF($T$1=FALSE,IF($T74=FALSE,O74*HOME!$H$18,0),IF($T74=FALSE,O74*HOME!$H$18/(1+HOME!$H$18),0)),IF($T$1=FALSE,IF($T74=FALSE,O74*HOME!$H$20,0),IF($T74=FALSE,O74*HOME!$H$20/(1+HOME!$H$20),0)))</f>
        <v>0</v>
      </c>
      <c r="AG74" s="79">
        <f>IF(P$2&lt;DATE(2019,10,1),IF($T$1=FALSE,IF($T74=FALSE,P74*HOME!$H$18,0),IF($T74=FALSE,P74*HOME!$H$18/(1+HOME!$H$18),0)),IF($T$1=FALSE,IF($T74=FALSE,P74*HOME!$H$20,0),IF($T74=FALSE,P74*HOME!$H$20/(1+HOME!$H$20),0)))</f>
        <v>0</v>
      </c>
      <c r="AH74" s="79">
        <f t="shared" si="37"/>
        <v>0</v>
      </c>
      <c r="AI74" s="79">
        <f t="shared" si="38"/>
        <v>0</v>
      </c>
      <c r="AJ74" s="86"/>
      <c r="AK74" s="79"/>
      <c r="AL74" s="79"/>
      <c r="AM74" s="79"/>
      <c r="AN74" s="79"/>
      <c r="AO74" s="79"/>
      <c r="AP74" s="79"/>
      <c r="AQ74" s="79"/>
      <c r="AR74" s="79"/>
      <c r="CA74" s="310">
        <f>IF($T74=TRUE,0,IF(D$2&lt;DATE(2019,10,1),IF($T$1=FALSE,D74*HOME!$F$18,D74*HOME!$F$18/(1+HOME!$H$18)),IF($AO74=TRUE,IF($T$1=FALSE,D74*HOME!$F$21,D74*HOME!$F$21/(1+HOME!$H$21)),IF($T$1=FALSE,D74*HOME!$F$20,D74*HOME!$F$20/(1+HOME!$H$20)))))</f>
        <v>0</v>
      </c>
      <c r="CB74" s="310">
        <f>IF($T74=TRUE,0,IF(E$2&lt;DATE(2019,10,1),IF($T$1=FALSE,E74*HOME!$F$18,E74*HOME!$F$18/(1+HOME!$H$18)),IF($AO74=TRUE,IF($T$1=FALSE,E74*HOME!$F$21,E74*HOME!$F$21/(1+HOME!$H$21)),IF($T$1=FALSE,E74*HOME!$F$20,E74*HOME!$F$20/(1+HOME!$H$20)))))</f>
        <v>0</v>
      </c>
      <c r="CC74" s="310">
        <f>IF($T74=TRUE,0,IF(F$2&lt;DATE(2019,10,1),IF($T$1=FALSE,F74*HOME!$F$18,F74*HOME!$F$18/(1+HOME!$H$18)),IF($AO74=TRUE,IF($T$1=FALSE,F74*HOME!$F$21,F74*HOME!$F$21/(1+HOME!$H$21)),IF($T$1=FALSE,F74*HOME!$F$20,F74*HOME!$F$20/(1+HOME!$H$20)))))</f>
        <v>0</v>
      </c>
      <c r="CD74" s="310">
        <f>IF($T74=TRUE,0,IF(G$2&lt;DATE(2019,10,1),IF($T$1=FALSE,G74*HOME!$F$18,G74*HOME!$F$18/(1+HOME!$H$18)),IF($AO74=TRUE,IF($T$1=FALSE,G74*HOME!$F$21,G74*HOME!$F$21/(1+HOME!$H$21)),IF($T$1=FALSE,G74*HOME!$F$20,G74*HOME!$F$20/(1+HOME!$H$20)))))</f>
        <v>0</v>
      </c>
      <c r="CE74" s="310">
        <f>IF($T74=TRUE,0,IF(H$2&lt;DATE(2019,10,1),IF($T$1=FALSE,H74*HOME!$F$18,H74*HOME!$F$18/(1+HOME!$H$18)),IF($AO74=TRUE,IF($T$1=FALSE,H74*HOME!$F$21,H74*HOME!$F$21/(1+HOME!$H$21)),IF($T$1=FALSE,H74*HOME!$F$20,H74*HOME!$F$20/(1+HOME!$H$20)))))</f>
        <v>0</v>
      </c>
      <c r="CF74" s="310">
        <f>IF($T74=TRUE,0,IF(I$2&lt;DATE(2019,10,1),IF($T$1=FALSE,I74*HOME!$F$18,I74*HOME!$F$18/(1+HOME!$H$18)),IF($AO74=TRUE,IF($T$1=FALSE,I74*HOME!$F$21,I74*HOME!$F$21/(1+HOME!$H$21)),IF($T$1=FALSE,I74*HOME!$F$20,I74*HOME!$F$20/(1+HOME!$H$20)))))</f>
        <v>0</v>
      </c>
      <c r="CG74" s="310">
        <f>IF($T74=TRUE,0,IF(J$2&lt;DATE(2019,10,1),IF($T$1=FALSE,J74*HOME!$F$18,J74*HOME!$F$18/(1+HOME!$H$18)),IF($AO74=TRUE,IF($T$1=FALSE,J74*HOME!$F$21,J74*HOME!$F$21/(1+HOME!$H$21)),IF($T$1=FALSE,J74*HOME!$F$20,J74*HOME!$F$20/(1+HOME!$H$20)))))</f>
        <v>0</v>
      </c>
      <c r="CH74" s="310">
        <f>IF($T74=TRUE,0,IF(K$2&lt;DATE(2019,10,1),IF($T$1=FALSE,K74*HOME!$F$18,K74*HOME!$F$18/(1+HOME!$H$18)),IF($AO74=TRUE,IF($T$1=FALSE,K74*HOME!$F$21,K74*HOME!$F$21/(1+HOME!$H$21)),IF($T$1=FALSE,K74*HOME!$F$20,K74*HOME!$F$20/(1+HOME!$H$20)))))</f>
        <v>0</v>
      </c>
      <c r="CI74" s="310">
        <f>IF($T74=TRUE,0,IF(L$2&lt;DATE(2019,10,1),IF($T$1=FALSE,L74*HOME!$F$18,L74*HOME!$F$18/(1+HOME!$H$18)),IF($AO74=TRUE,IF($T$1=FALSE,L74*HOME!$F$21,L74*HOME!$F$21/(1+HOME!$H$21)),IF($T$1=FALSE,L74*HOME!$F$20,L74*HOME!$F$20/(1+HOME!$H$20)))))</f>
        <v>0</v>
      </c>
      <c r="CJ74" s="310">
        <f>IF($T74=TRUE,0,IF(M$2&lt;DATE(2019,10,1),IF($T$1=FALSE,M74*HOME!$F$18,M74*HOME!$F$18/(1+HOME!$H$18)),IF($AO74=TRUE,IF($T$1=FALSE,M74*HOME!$F$21,M74*HOME!$F$21/(1+HOME!$H$21)),IF($T$1=FALSE,M74*HOME!$F$20,M74*HOME!$F$20/(1+HOME!$H$20)))))</f>
        <v>0</v>
      </c>
      <c r="CK74" s="310">
        <f>IF($T74=TRUE,0,IF(N$2&lt;DATE(2019,10,1),IF($T$1=FALSE,N74*HOME!$F$18,N74*HOME!$F$18/(1+HOME!$H$18)),IF($AO74=TRUE,IF($T$1=FALSE,N74*HOME!$F$21,N74*HOME!$F$21/(1+HOME!$H$21)),IF($T$1=FALSE,N74*HOME!$F$20,N74*HOME!$F$20/(1+HOME!$H$20)))))</f>
        <v>0</v>
      </c>
      <c r="CL74" s="310">
        <f>IF($T74=TRUE,0,IF(O$2&lt;DATE(2019,10,1),IF($T$1=FALSE,O74*HOME!$F$18,O74*HOME!$F$18/(1+HOME!$H$18)),IF($AO74=TRUE,IF($T$1=FALSE,O74*HOME!$F$21,O74*HOME!$F$21/(1+HOME!$H$21)),IF($T$1=FALSE,O74*HOME!$F$20,O74*HOME!$F$20/(1+HOME!$H$20)))))</f>
        <v>0</v>
      </c>
      <c r="CM74" s="310">
        <f>IF($T74=TRUE,0,IF(P$2&lt;DATE(2019,10,1),IF($T$1=FALSE,P74*HOME!$F$18,P74*HOME!$F$18/(1+HOME!$H$18)),IF($AO74=TRUE,IF($T$1=FALSE,P74*HOME!$F$21,P74*HOME!$F$21/(1+HOME!$H$21)),IF($T$1=FALSE,P74*HOME!$F$20,P74*HOME!$F$20/(1+HOME!$H$20)))))</f>
        <v>0</v>
      </c>
      <c r="CN74" s="310">
        <f t="shared" si="39"/>
        <v>0</v>
      </c>
    </row>
    <row r="75" spans="1:92" ht="18" customHeight="1">
      <c r="A75" s="335"/>
      <c r="B75" s="336">
        <v>65</v>
      </c>
      <c r="C75" s="1822"/>
      <c r="D75" s="434"/>
      <c r="E75" s="131"/>
      <c r="F75" s="131"/>
      <c r="G75" s="131"/>
      <c r="H75" s="131"/>
      <c r="I75" s="131"/>
      <c r="J75" s="131"/>
      <c r="K75" s="131"/>
      <c r="L75" s="131"/>
      <c r="M75" s="131"/>
      <c r="N75" s="131"/>
      <c r="O75" s="131"/>
      <c r="P75" s="131"/>
      <c r="Q75" s="90">
        <f t="shared" si="36"/>
        <v>0</v>
      </c>
      <c r="R75" s="1107" t="str">
        <f t="shared" si="28"/>
        <v/>
      </c>
      <c r="S75" s="344">
        <f>予実管理!Q75</f>
        <v>0</v>
      </c>
      <c r="T75" s="475" t="b">
        <v>0</v>
      </c>
      <c r="U75" s="79">
        <f>IF(D$2&lt;DATE(2019,10,1),IF($T$1=FALSE,IF($T75=FALSE,D75*HOME!$H$18,0),IF($T75=FALSE,D75*HOME!$H$18/(1+HOME!$H$18),0)),IF($T$1=FALSE,IF($T75=FALSE,D75*HOME!$H$20,0),IF($T75=FALSE,D75*HOME!$H$20/(1+HOME!$H$20),0)))</f>
        <v>0</v>
      </c>
      <c r="V75" s="79">
        <f>IF(E$2&lt;DATE(2019,10,1),IF($T$1=FALSE,IF($T75=FALSE,E75*HOME!$H$18,0),IF($T75=FALSE,E75*HOME!$H$18/(1+HOME!$H$18),0)),IF($T$1=FALSE,IF($T75=FALSE,E75*HOME!$H$20,0),IF($T75=FALSE,E75*HOME!$H$20/(1+HOME!$H$20),0)))</f>
        <v>0</v>
      </c>
      <c r="W75" s="79">
        <f>IF(F$2&lt;DATE(2019,10,1),IF($T$1=FALSE,IF($T75=FALSE,F75*HOME!$H$18,0),IF($T75=FALSE,F75*HOME!$H$18/(1+HOME!$H$18),0)),IF($T$1=FALSE,IF($T75=FALSE,F75*HOME!$H$20,0),IF($T75=FALSE,F75*HOME!$H$20/(1+HOME!$H$20),0)))</f>
        <v>0</v>
      </c>
      <c r="X75" s="79">
        <f>IF(G$2&lt;DATE(2019,10,1),IF($T$1=FALSE,IF($T75=FALSE,G75*HOME!$H$18,0),IF($T75=FALSE,G75*HOME!$H$18/(1+HOME!$H$18),0)),IF($T$1=FALSE,IF($T75=FALSE,G75*HOME!$H$20,0),IF($T75=FALSE,G75*HOME!$H$20/(1+HOME!$H$20),0)))</f>
        <v>0</v>
      </c>
      <c r="Y75" s="79">
        <f>IF(H$2&lt;DATE(2019,10,1),IF($T$1=FALSE,IF($T75=FALSE,H75*HOME!$H$18,0),IF($T75=FALSE,H75*HOME!$H$18/(1+HOME!$H$18),0)),IF($T$1=FALSE,IF($T75=FALSE,H75*HOME!$H$20,0),IF($T75=FALSE,H75*HOME!$H$20/(1+HOME!$H$20),0)))</f>
        <v>0</v>
      </c>
      <c r="Z75" s="79">
        <f>IF(I$2&lt;DATE(2019,10,1),IF($T$1=FALSE,IF($T75=FALSE,I75*HOME!$H$18,0),IF($T75=FALSE,I75*HOME!$H$18/(1+HOME!$H$18),0)),IF($T$1=FALSE,IF($T75=FALSE,I75*HOME!$H$20,0),IF($T75=FALSE,I75*HOME!$H$20/(1+HOME!$H$20),0)))</f>
        <v>0</v>
      </c>
      <c r="AA75" s="79">
        <f>IF(J$2&lt;DATE(2019,10,1),IF($T$1=FALSE,IF($T75=FALSE,J75*HOME!$H$18,0),IF($T75=FALSE,J75*HOME!$H$18/(1+HOME!$H$18),0)),IF($T$1=FALSE,IF($T75=FALSE,J75*HOME!$H$20,0),IF($T75=FALSE,J75*HOME!$H$20/(1+HOME!$H$20),0)))</f>
        <v>0</v>
      </c>
      <c r="AB75" s="79">
        <f>IF(K$2&lt;DATE(2019,10,1),IF($T$1=FALSE,IF($T75=FALSE,K75*HOME!$H$18,0),IF($T75=FALSE,K75*HOME!$H$18/(1+HOME!$H$18),0)),IF($T$1=FALSE,IF($T75=FALSE,K75*HOME!$H$20,0),IF($T75=FALSE,K75*HOME!$H$20/(1+HOME!$H$20),0)))</f>
        <v>0</v>
      </c>
      <c r="AC75" s="79">
        <f>IF(L$2&lt;DATE(2019,10,1),IF($T$1=FALSE,IF($T75=FALSE,L75*HOME!$H$18,0),IF($T75=FALSE,L75*HOME!$H$18/(1+HOME!$H$18),0)),IF($T$1=FALSE,IF($T75=FALSE,L75*HOME!$H$20,0),IF($T75=FALSE,L75*HOME!$H$20/(1+HOME!$H$20),0)))</f>
        <v>0</v>
      </c>
      <c r="AD75" s="79">
        <f>IF(M$2&lt;DATE(2019,10,1),IF($T$1=FALSE,IF($T75=FALSE,M75*HOME!$H$18,0),IF($T75=FALSE,M75*HOME!$H$18/(1+HOME!$H$18),0)),IF($T$1=FALSE,IF($T75=FALSE,M75*HOME!$H$20,0),IF($T75=FALSE,M75*HOME!$H$20/(1+HOME!$H$20),0)))</f>
        <v>0</v>
      </c>
      <c r="AE75" s="79">
        <f>IF(N$2&lt;DATE(2019,10,1),IF($T$1=FALSE,IF($T75=FALSE,N75*HOME!$H$18,0),IF($T75=FALSE,N75*HOME!$H$18/(1+HOME!$H$18),0)),IF($T$1=FALSE,IF($T75=FALSE,N75*HOME!$H$20,0),IF($T75=FALSE,N75*HOME!$H$20/(1+HOME!$H$20),0)))</f>
        <v>0</v>
      </c>
      <c r="AF75" s="79">
        <f>IF(O$2&lt;DATE(2019,10,1),IF($T$1=FALSE,IF($T75=FALSE,O75*HOME!$H$18,0),IF($T75=FALSE,O75*HOME!$H$18/(1+HOME!$H$18),0)),IF($T$1=FALSE,IF($T75=FALSE,O75*HOME!$H$20,0),IF($T75=FALSE,O75*HOME!$H$20/(1+HOME!$H$20),0)))</f>
        <v>0</v>
      </c>
      <c r="AG75" s="79">
        <f>IF(P$2&lt;DATE(2019,10,1),IF($T$1=FALSE,IF($T75=FALSE,P75*HOME!$H$18,0),IF($T75=FALSE,P75*HOME!$H$18/(1+HOME!$H$18),0)),IF($T$1=FALSE,IF($T75=FALSE,P75*HOME!$H$20,0),IF($T75=FALSE,P75*HOME!$H$20/(1+HOME!$H$20),0)))</f>
        <v>0</v>
      </c>
      <c r="AH75" s="79">
        <f t="shared" si="37"/>
        <v>0</v>
      </c>
      <c r="AI75" s="79">
        <f t="shared" si="38"/>
        <v>0</v>
      </c>
      <c r="AJ75" s="86"/>
      <c r="AK75" s="79"/>
      <c r="AL75" s="79"/>
      <c r="AM75" s="79"/>
      <c r="AN75" s="79"/>
      <c r="AO75" s="79"/>
      <c r="AP75" s="79"/>
      <c r="AQ75" s="79"/>
      <c r="AR75" s="79"/>
      <c r="CA75" s="310">
        <f>IF($T75=TRUE,0,IF(D$2&lt;DATE(2019,10,1),IF($T$1=FALSE,D75*HOME!$F$18,D75*HOME!$F$18/(1+HOME!$H$18)),IF($AO75=TRUE,IF($T$1=FALSE,D75*HOME!$F$21,D75*HOME!$F$21/(1+HOME!$H$21)),IF($T$1=FALSE,D75*HOME!$F$20,D75*HOME!$F$20/(1+HOME!$H$20)))))</f>
        <v>0</v>
      </c>
      <c r="CB75" s="310">
        <f>IF($T75=TRUE,0,IF(E$2&lt;DATE(2019,10,1),IF($T$1=FALSE,E75*HOME!$F$18,E75*HOME!$F$18/(1+HOME!$H$18)),IF($AO75=TRUE,IF($T$1=FALSE,E75*HOME!$F$21,E75*HOME!$F$21/(1+HOME!$H$21)),IF($T$1=FALSE,E75*HOME!$F$20,E75*HOME!$F$20/(1+HOME!$H$20)))))</f>
        <v>0</v>
      </c>
      <c r="CC75" s="310">
        <f>IF($T75=TRUE,0,IF(F$2&lt;DATE(2019,10,1),IF($T$1=FALSE,F75*HOME!$F$18,F75*HOME!$F$18/(1+HOME!$H$18)),IF($AO75=TRUE,IF($T$1=FALSE,F75*HOME!$F$21,F75*HOME!$F$21/(1+HOME!$H$21)),IF($T$1=FALSE,F75*HOME!$F$20,F75*HOME!$F$20/(1+HOME!$H$20)))))</f>
        <v>0</v>
      </c>
      <c r="CD75" s="310">
        <f>IF($T75=TRUE,0,IF(G$2&lt;DATE(2019,10,1),IF($T$1=FALSE,G75*HOME!$F$18,G75*HOME!$F$18/(1+HOME!$H$18)),IF($AO75=TRUE,IF($T$1=FALSE,G75*HOME!$F$21,G75*HOME!$F$21/(1+HOME!$H$21)),IF($T$1=FALSE,G75*HOME!$F$20,G75*HOME!$F$20/(1+HOME!$H$20)))))</f>
        <v>0</v>
      </c>
      <c r="CE75" s="310">
        <f>IF($T75=TRUE,0,IF(H$2&lt;DATE(2019,10,1),IF($T$1=FALSE,H75*HOME!$F$18,H75*HOME!$F$18/(1+HOME!$H$18)),IF($AO75=TRUE,IF($T$1=FALSE,H75*HOME!$F$21,H75*HOME!$F$21/(1+HOME!$H$21)),IF($T$1=FALSE,H75*HOME!$F$20,H75*HOME!$F$20/(1+HOME!$H$20)))))</f>
        <v>0</v>
      </c>
      <c r="CF75" s="310">
        <f>IF($T75=TRUE,0,IF(I$2&lt;DATE(2019,10,1),IF($T$1=FALSE,I75*HOME!$F$18,I75*HOME!$F$18/(1+HOME!$H$18)),IF($AO75=TRUE,IF($T$1=FALSE,I75*HOME!$F$21,I75*HOME!$F$21/(1+HOME!$H$21)),IF($T$1=FALSE,I75*HOME!$F$20,I75*HOME!$F$20/(1+HOME!$H$20)))))</f>
        <v>0</v>
      </c>
      <c r="CG75" s="310">
        <f>IF($T75=TRUE,0,IF(J$2&lt;DATE(2019,10,1),IF($T$1=FALSE,J75*HOME!$F$18,J75*HOME!$F$18/(1+HOME!$H$18)),IF($AO75=TRUE,IF($T$1=FALSE,J75*HOME!$F$21,J75*HOME!$F$21/(1+HOME!$H$21)),IF($T$1=FALSE,J75*HOME!$F$20,J75*HOME!$F$20/(1+HOME!$H$20)))))</f>
        <v>0</v>
      </c>
      <c r="CH75" s="310">
        <f>IF($T75=TRUE,0,IF(K$2&lt;DATE(2019,10,1),IF($T$1=FALSE,K75*HOME!$F$18,K75*HOME!$F$18/(1+HOME!$H$18)),IF($AO75=TRUE,IF($T$1=FALSE,K75*HOME!$F$21,K75*HOME!$F$21/(1+HOME!$H$21)),IF($T$1=FALSE,K75*HOME!$F$20,K75*HOME!$F$20/(1+HOME!$H$20)))))</f>
        <v>0</v>
      </c>
      <c r="CI75" s="310">
        <f>IF($T75=TRUE,0,IF(L$2&lt;DATE(2019,10,1),IF($T$1=FALSE,L75*HOME!$F$18,L75*HOME!$F$18/(1+HOME!$H$18)),IF($AO75=TRUE,IF($T$1=FALSE,L75*HOME!$F$21,L75*HOME!$F$21/(1+HOME!$H$21)),IF($T$1=FALSE,L75*HOME!$F$20,L75*HOME!$F$20/(1+HOME!$H$20)))))</f>
        <v>0</v>
      </c>
      <c r="CJ75" s="310">
        <f>IF($T75=TRUE,0,IF(M$2&lt;DATE(2019,10,1),IF($T$1=FALSE,M75*HOME!$F$18,M75*HOME!$F$18/(1+HOME!$H$18)),IF($AO75=TRUE,IF($T$1=FALSE,M75*HOME!$F$21,M75*HOME!$F$21/(1+HOME!$H$21)),IF($T$1=FALSE,M75*HOME!$F$20,M75*HOME!$F$20/(1+HOME!$H$20)))))</f>
        <v>0</v>
      </c>
      <c r="CK75" s="310">
        <f>IF($T75=TRUE,0,IF(N$2&lt;DATE(2019,10,1),IF($T$1=FALSE,N75*HOME!$F$18,N75*HOME!$F$18/(1+HOME!$H$18)),IF($AO75=TRUE,IF($T$1=FALSE,N75*HOME!$F$21,N75*HOME!$F$21/(1+HOME!$H$21)),IF($T$1=FALSE,N75*HOME!$F$20,N75*HOME!$F$20/(1+HOME!$H$20)))))</f>
        <v>0</v>
      </c>
      <c r="CL75" s="310">
        <f>IF($T75=TRUE,0,IF(O$2&lt;DATE(2019,10,1),IF($T$1=FALSE,O75*HOME!$F$18,O75*HOME!$F$18/(1+HOME!$H$18)),IF($AO75=TRUE,IF($T$1=FALSE,O75*HOME!$F$21,O75*HOME!$F$21/(1+HOME!$H$21)),IF($T$1=FALSE,O75*HOME!$F$20,O75*HOME!$F$20/(1+HOME!$H$20)))))</f>
        <v>0</v>
      </c>
      <c r="CM75" s="310">
        <f>IF($T75=TRUE,0,IF(P$2&lt;DATE(2019,10,1),IF($T$1=FALSE,P75*HOME!$F$18,P75*HOME!$F$18/(1+HOME!$H$18)),IF($AO75=TRUE,IF($T$1=FALSE,P75*HOME!$F$21,P75*HOME!$F$21/(1+HOME!$H$21)),IF($T$1=FALSE,P75*HOME!$F$20,P75*HOME!$F$20/(1+HOME!$H$20)))))</f>
        <v>0</v>
      </c>
      <c r="CN75" s="310">
        <f t="shared" si="39"/>
        <v>0</v>
      </c>
    </row>
    <row r="76" spans="1:92" ht="18" customHeight="1">
      <c r="A76" s="335"/>
      <c r="B76" s="336">
        <v>66</v>
      </c>
      <c r="C76" s="1822"/>
      <c r="D76" s="434"/>
      <c r="E76" s="131"/>
      <c r="F76" s="131"/>
      <c r="G76" s="131"/>
      <c r="H76" s="131"/>
      <c r="I76" s="131"/>
      <c r="J76" s="131"/>
      <c r="K76" s="131"/>
      <c r="L76" s="131"/>
      <c r="M76" s="131"/>
      <c r="N76" s="131"/>
      <c r="O76" s="131"/>
      <c r="P76" s="131"/>
      <c r="Q76" s="90">
        <f t="shared" si="36"/>
        <v>0</v>
      </c>
      <c r="R76" s="1107" t="str">
        <f t="shared" si="28"/>
        <v/>
      </c>
      <c r="S76" s="344">
        <f>予実管理!Q76</f>
        <v>0</v>
      </c>
      <c r="T76" s="475" t="b">
        <v>0</v>
      </c>
      <c r="U76" s="79">
        <f>IF(D$2&lt;DATE(2019,10,1),IF($T$1=FALSE,IF($T76=FALSE,D76*HOME!$H$18,0),IF($T76=FALSE,D76*HOME!$H$18/(1+HOME!$H$18),0)),IF($T$1=FALSE,IF($T76=FALSE,D76*HOME!$H$20,0),IF($T76=FALSE,D76*HOME!$H$20/(1+HOME!$H$20),0)))</f>
        <v>0</v>
      </c>
      <c r="V76" s="79">
        <f>IF(E$2&lt;DATE(2019,10,1),IF($T$1=FALSE,IF($T76=FALSE,E76*HOME!$H$18,0),IF($T76=FALSE,E76*HOME!$H$18/(1+HOME!$H$18),0)),IF($T$1=FALSE,IF($T76=FALSE,E76*HOME!$H$20,0),IF($T76=FALSE,E76*HOME!$H$20/(1+HOME!$H$20),0)))</f>
        <v>0</v>
      </c>
      <c r="W76" s="79">
        <f>IF(F$2&lt;DATE(2019,10,1),IF($T$1=FALSE,IF($T76=FALSE,F76*HOME!$H$18,0),IF($T76=FALSE,F76*HOME!$H$18/(1+HOME!$H$18),0)),IF($T$1=FALSE,IF($T76=FALSE,F76*HOME!$H$20,0),IF($T76=FALSE,F76*HOME!$H$20/(1+HOME!$H$20),0)))</f>
        <v>0</v>
      </c>
      <c r="X76" s="79">
        <f>IF(G$2&lt;DATE(2019,10,1),IF($T$1=FALSE,IF($T76=FALSE,G76*HOME!$H$18,0),IF($T76=FALSE,G76*HOME!$H$18/(1+HOME!$H$18),0)),IF($T$1=FALSE,IF($T76=FALSE,G76*HOME!$H$20,0),IF($T76=FALSE,G76*HOME!$H$20/(1+HOME!$H$20),0)))</f>
        <v>0</v>
      </c>
      <c r="Y76" s="79">
        <f>IF(H$2&lt;DATE(2019,10,1),IF($T$1=FALSE,IF($T76=FALSE,H76*HOME!$H$18,0),IF($T76=FALSE,H76*HOME!$H$18/(1+HOME!$H$18),0)),IF($T$1=FALSE,IF($T76=FALSE,H76*HOME!$H$20,0),IF($T76=FALSE,H76*HOME!$H$20/(1+HOME!$H$20),0)))</f>
        <v>0</v>
      </c>
      <c r="Z76" s="79">
        <f>IF(I$2&lt;DATE(2019,10,1),IF($T$1=FALSE,IF($T76=FALSE,I76*HOME!$H$18,0),IF($T76=FALSE,I76*HOME!$H$18/(1+HOME!$H$18),0)),IF($T$1=FALSE,IF($T76=FALSE,I76*HOME!$H$20,0),IF($T76=FALSE,I76*HOME!$H$20/(1+HOME!$H$20),0)))</f>
        <v>0</v>
      </c>
      <c r="AA76" s="79">
        <f>IF(J$2&lt;DATE(2019,10,1),IF($T$1=FALSE,IF($T76=FALSE,J76*HOME!$H$18,0),IF($T76=FALSE,J76*HOME!$H$18/(1+HOME!$H$18),0)),IF($T$1=FALSE,IF($T76=FALSE,J76*HOME!$H$20,0),IF($T76=FALSE,J76*HOME!$H$20/(1+HOME!$H$20),0)))</f>
        <v>0</v>
      </c>
      <c r="AB76" s="79">
        <f>IF(K$2&lt;DATE(2019,10,1),IF($T$1=FALSE,IF($T76=FALSE,K76*HOME!$H$18,0),IF($T76=FALSE,K76*HOME!$H$18/(1+HOME!$H$18),0)),IF($T$1=FALSE,IF($T76=FALSE,K76*HOME!$H$20,0),IF($T76=FALSE,K76*HOME!$H$20/(1+HOME!$H$20),0)))</f>
        <v>0</v>
      </c>
      <c r="AC76" s="79">
        <f>IF(L$2&lt;DATE(2019,10,1),IF($T$1=FALSE,IF($T76=FALSE,L76*HOME!$H$18,0),IF($T76=FALSE,L76*HOME!$H$18/(1+HOME!$H$18),0)),IF($T$1=FALSE,IF($T76=FALSE,L76*HOME!$H$20,0),IF($T76=FALSE,L76*HOME!$H$20/(1+HOME!$H$20),0)))</f>
        <v>0</v>
      </c>
      <c r="AD76" s="79">
        <f>IF(M$2&lt;DATE(2019,10,1),IF($T$1=FALSE,IF($T76=FALSE,M76*HOME!$H$18,0),IF($T76=FALSE,M76*HOME!$H$18/(1+HOME!$H$18),0)),IF($T$1=FALSE,IF($T76=FALSE,M76*HOME!$H$20,0),IF($T76=FALSE,M76*HOME!$H$20/(1+HOME!$H$20),0)))</f>
        <v>0</v>
      </c>
      <c r="AE76" s="79">
        <f>IF(N$2&lt;DATE(2019,10,1),IF($T$1=FALSE,IF($T76=FALSE,N76*HOME!$H$18,0),IF($T76=FALSE,N76*HOME!$H$18/(1+HOME!$H$18),0)),IF($T$1=FALSE,IF($T76=FALSE,N76*HOME!$H$20,0),IF($T76=FALSE,N76*HOME!$H$20/(1+HOME!$H$20),0)))</f>
        <v>0</v>
      </c>
      <c r="AF76" s="79">
        <f>IF(O$2&lt;DATE(2019,10,1),IF($T$1=FALSE,IF($T76=FALSE,O76*HOME!$H$18,0),IF($T76=FALSE,O76*HOME!$H$18/(1+HOME!$H$18),0)),IF($T$1=FALSE,IF($T76=FALSE,O76*HOME!$H$20,0),IF($T76=FALSE,O76*HOME!$H$20/(1+HOME!$H$20),0)))</f>
        <v>0</v>
      </c>
      <c r="AG76" s="79">
        <f>IF(P$2&lt;DATE(2019,10,1),IF($T$1=FALSE,IF($T76=FALSE,P76*HOME!$H$18,0),IF($T76=FALSE,P76*HOME!$H$18/(1+HOME!$H$18),0)),IF($T$1=FALSE,IF($T76=FALSE,P76*HOME!$H$20,0),IF($T76=FALSE,P76*HOME!$H$20/(1+HOME!$H$20),0)))</f>
        <v>0</v>
      </c>
      <c r="AH76" s="79">
        <f t="shared" si="37"/>
        <v>0</v>
      </c>
      <c r="AI76" s="79">
        <f t="shared" si="38"/>
        <v>0</v>
      </c>
      <c r="AJ76" s="86"/>
      <c r="AK76" s="79"/>
      <c r="AL76" s="79"/>
      <c r="AM76" s="79"/>
      <c r="AN76" s="79"/>
      <c r="AO76" s="79"/>
      <c r="AP76" s="79"/>
      <c r="AQ76" s="79"/>
      <c r="AR76" s="79"/>
      <c r="CA76" s="310">
        <f>IF($T76=TRUE,0,IF(D$2&lt;DATE(2019,10,1),IF($T$1=FALSE,D76*HOME!$F$18,D76*HOME!$F$18/(1+HOME!$H$18)),IF($AO76=TRUE,IF($T$1=FALSE,D76*HOME!$F$21,D76*HOME!$F$21/(1+HOME!$H$21)),IF($T$1=FALSE,D76*HOME!$F$20,D76*HOME!$F$20/(1+HOME!$H$20)))))</f>
        <v>0</v>
      </c>
      <c r="CB76" s="310">
        <f>IF($T76=TRUE,0,IF(E$2&lt;DATE(2019,10,1),IF($T$1=FALSE,E76*HOME!$F$18,E76*HOME!$F$18/(1+HOME!$H$18)),IF($AO76=TRUE,IF($T$1=FALSE,E76*HOME!$F$21,E76*HOME!$F$21/(1+HOME!$H$21)),IF($T$1=FALSE,E76*HOME!$F$20,E76*HOME!$F$20/(1+HOME!$H$20)))))</f>
        <v>0</v>
      </c>
      <c r="CC76" s="310">
        <f>IF($T76=TRUE,0,IF(F$2&lt;DATE(2019,10,1),IF($T$1=FALSE,F76*HOME!$F$18,F76*HOME!$F$18/(1+HOME!$H$18)),IF($AO76=TRUE,IF($T$1=FALSE,F76*HOME!$F$21,F76*HOME!$F$21/(1+HOME!$H$21)),IF($T$1=FALSE,F76*HOME!$F$20,F76*HOME!$F$20/(1+HOME!$H$20)))))</f>
        <v>0</v>
      </c>
      <c r="CD76" s="310">
        <f>IF($T76=TRUE,0,IF(G$2&lt;DATE(2019,10,1),IF($T$1=FALSE,G76*HOME!$F$18,G76*HOME!$F$18/(1+HOME!$H$18)),IF($AO76=TRUE,IF($T$1=FALSE,G76*HOME!$F$21,G76*HOME!$F$21/(1+HOME!$H$21)),IF($T$1=FALSE,G76*HOME!$F$20,G76*HOME!$F$20/(1+HOME!$H$20)))))</f>
        <v>0</v>
      </c>
      <c r="CE76" s="310">
        <f>IF($T76=TRUE,0,IF(H$2&lt;DATE(2019,10,1),IF($T$1=FALSE,H76*HOME!$F$18,H76*HOME!$F$18/(1+HOME!$H$18)),IF($AO76=TRUE,IF($T$1=FALSE,H76*HOME!$F$21,H76*HOME!$F$21/(1+HOME!$H$21)),IF($T$1=FALSE,H76*HOME!$F$20,H76*HOME!$F$20/(1+HOME!$H$20)))))</f>
        <v>0</v>
      </c>
      <c r="CF76" s="310">
        <f>IF($T76=TRUE,0,IF(I$2&lt;DATE(2019,10,1),IF($T$1=FALSE,I76*HOME!$F$18,I76*HOME!$F$18/(1+HOME!$H$18)),IF($AO76=TRUE,IF($T$1=FALSE,I76*HOME!$F$21,I76*HOME!$F$21/(1+HOME!$H$21)),IF($T$1=FALSE,I76*HOME!$F$20,I76*HOME!$F$20/(1+HOME!$H$20)))))</f>
        <v>0</v>
      </c>
      <c r="CG76" s="310">
        <f>IF($T76=TRUE,0,IF(J$2&lt;DATE(2019,10,1),IF($T$1=FALSE,J76*HOME!$F$18,J76*HOME!$F$18/(1+HOME!$H$18)),IF($AO76=TRUE,IF($T$1=FALSE,J76*HOME!$F$21,J76*HOME!$F$21/(1+HOME!$H$21)),IF($T$1=FALSE,J76*HOME!$F$20,J76*HOME!$F$20/(1+HOME!$H$20)))))</f>
        <v>0</v>
      </c>
      <c r="CH76" s="310">
        <f>IF($T76=TRUE,0,IF(K$2&lt;DATE(2019,10,1),IF($T$1=FALSE,K76*HOME!$F$18,K76*HOME!$F$18/(1+HOME!$H$18)),IF($AO76=TRUE,IF($T$1=FALSE,K76*HOME!$F$21,K76*HOME!$F$21/(1+HOME!$H$21)),IF($T$1=FALSE,K76*HOME!$F$20,K76*HOME!$F$20/(1+HOME!$H$20)))))</f>
        <v>0</v>
      </c>
      <c r="CI76" s="310">
        <f>IF($T76=TRUE,0,IF(L$2&lt;DATE(2019,10,1),IF($T$1=FALSE,L76*HOME!$F$18,L76*HOME!$F$18/(1+HOME!$H$18)),IF($AO76=TRUE,IF($T$1=FALSE,L76*HOME!$F$21,L76*HOME!$F$21/(1+HOME!$H$21)),IF($T$1=FALSE,L76*HOME!$F$20,L76*HOME!$F$20/(1+HOME!$H$20)))))</f>
        <v>0</v>
      </c>
      <c r="CJ76" s="310">
        <f>IF($T76=TRUE,0,IF(M$2&lt;DATE(2019,10,1),IF($T$1=FALSE,M76*HOME!$F$18,M76*HOME!$F$18/(1+HOME!$H$18)),IF($AO76=TRUE,IF($T$1=FALSE,M76*HOME!$F$21,M76*HOME!$F$21/(1+HOME!$H$21)),IF($T$1=FALSE,M76*HOME!$F$20,M76*HOME!$F$20/(1+HOME!$H$20)))))</f>
        <v>0</v>
      </c>
      <c r="CK76" s="310">
        <f>IF($T76=TRUE,0,IF(N$2&lt;DATE(2019,10,1),IF($T$1=FALSE,N76*HOME!$F$18,N76*HOME!$F$18/(1+HOME!$H$18)),IF($AO76=TRUE,IF($T$1=FALSE,N76*HOME!$F$21,N76*HOME!$F$21/(1+HOME!$H$21)),IF($T$1=FALSE,N76*HOME!$F$20,N76*HOME!$F$20/(1+HOME!$H$20)))))</f>
        <v>0</v>
      </c>
      <c r="CL76" s="310">
        <f>IF($T76=TRUE,0,IF(O$2&lt;DATE(2019,10,1),IF($T$1=FALSE,O76*HOME!$F$18,O76*HOME!$F$18/(1+HOME!$H$18)),IF($AO76=TRUE,IF($T$1=FALSE,O76*HOME!$F$21,O76*HOME!$F$21/(1+HOME!$H$21)),IF($T$1=FALSE,O76*HOME!$F$20,O76*HOME!$F$20/(1+HOME!$H$20)))))</f>
        <v>0</v>
      </c>
      <c r="CM76" s="310">
        <f>IF($T76=TRUE,0,IF(P$2&lt;DATE(2019,10,1),IF($T$1=FALSE,P76*HOME!$F$18,P76*HOME!$F$18/(1+HOME!$H$18)),IF($AO76=TRUE,IF($T$1=FALSE,P76*HOME!$F$21,P76*HOME!$F$21/(1+HOME!$H$21)),IF($T$1=FALSE,P76*HOME!$F$20,P76*HOME!$F$20/(1+HOME!$H$20)))))</f>
        <v>0</v>
      </c>
      <c r="CN76" s="310">
        <f t="shared" si="39"/>
        <v>0</v>
      </c>
    </row>
    <row r="77" spans="1:92" ht="18" customHeight="1">
      <c r="A77" s="335"/>
      <c r="B77" s="336">
        <v>67</v>
      </c>
      <c r="C77" s="1822"/>
      <c r="D77" s="434"/>
      <c r="E77" s="131"/>
      <c r="F77" s="131"/>
      <c r="G77" s="131"/>
      <c r="H77" s="131"/>
      <c r="I77" s="131"/>
      <c r="J77" s="131"/>
      <c r="K77" s="131"/>
      <c r="L77" s="131"/>
      <c r="M77" s="131"/>
      <c r="N77" s="131"/>
      <c r="O77" s="131"/>
      <c r="P77" s="131"/>
      <c r="Q77" s="90">
        <f t="shared" si="36"/>
        <v>0</v>
      </c>
      <c r="R77" s="1107" t="str">
        <f t="shared" si="28"/>
        <v/>
      </c>
      <c r="S77" s="344">
        <f>予実管理!Q77</f>
        <v>0</v>
      </c>
      <c r="T77" s="475" t="b">
        <v>0</v>
      </c>
      <c r="U77" s="79">
        <f>IF(D$2&lt;DATE(2019,10,1),IF($T$1=FALSE,IF($T77=FALSE,D77*HOME!$H$18,0),IF($T77=FALSE,D77*HOME!$H$18/(1+HOME!$H$18),0)),IF($T$1=FALSE,IF($T77=FALSE,D77*HOME!$H$20,0),IF($T77=FALSE,D77*HOME!$H$20/(1+HOME!$H$20),0)))</f>
        <v>0</v>
      </c>
      <c r="V77" s="79">
        <f>IF(E$2&lt;DATE(2019,10,1),IF($T$1=FALSE,IF($T77=FALSE,E77*HOME!$H$18,0),IF($T77=FALSE,E77*HOME!$H$18/(1+HOME!$H$18),0)),IF($T$1=FALSE,IF($T77=FALSE,E77*HOME!$H$20,0),IF($T77=FALSE,E77*HOME!$H$20/(1+HOME!$H$20),0)))</f>
        <v>0</v>
      </c>
      <c r="W77" s="79">
        <f>IF(F$2&lt;DATE(2019,10,1),IF($T$1=FALSE,IF($T77=FALSE,F77*HOME!$H$18,0),IF($T77=FALSE,F77*HOME!$H$18/(1+HOME!$H$18),0)),IF($T$1=FALSE,IF($T77=FALSE,F77*HOME!$H$20,0),IF($T77=FALSE,F77*HOME!$H$20/(1+HOME!$H$20),0)))</f>
        <v>0</v>
      </c>
      <c r="X77" s="79">
        <f>IF(G$2&lt;DATE(2019,10,1),IF($T$1=FALSE,IF($T77=FALSE,G77*HOME!$H$18,0),IF($T77=FALSE,G77*HOME!$H$18/(1+HOME!$H$18),0)),IF($T$1=FALSE,IF($T77=FALSE,G77*HOME!$H$20,0),IF($T77=FALSE,G77*HOME!$H$20/(1+HOME!$H$20),0)))</f>
        <v>0</v>
      </c>
      <c r="Y77" s="79">
        <f>IF(H$2&lt;DATE(2019,10,1),IF($T$1=FALSE,IF($T77=FALSE,H77*HOME!$H$18,0),IF($T77=FALSE,H77*HOME!$H$18/(1+HOME!$H$18),0)),IF($T$1=FALSE,IF($T77=FALSE,H77*HOME!$H$20,0),IF($T77=FALSE,H77*HOME!$H$20/(1+HOME!$H$20),0)))</f>
        <v>0</v>
      </c>
      <c r="Z77" s="79">
        <f>IF(I$2&lt;DATE(2019,10,1),IF($T$1=FALSE,IF($T77=FALSE,I77*HOME!$H$18,0),IF($T77=FALSE,I77*HOME!$H$18/(1+HOME!$H$18),0)),IF($T$1=FALSE,IF($T77=FALSE,I77*HOME!$H$20,0),IF($T77=FALSE,I77*HOME!$H$20/(1+HOME!$H$20),0)))</f>
        <v>0</v>
      </c>
      <c r="AA77" s="79">
        <f>IF(J$2&lt;DATE(2019,10,1),IF($T$1=FALSE,IF($T77=FALSE,J77*HOME!$H$18,0),IF($T77=FALSE,J77*HOME!$H$18/(1+HOME!$H$18),0)),IF($T$1=FALSE,IF($T77=FALSE,J77*HOME!$H$20,0),IF($T77=FALSE,J77*HOME!$H$20/(1+HOME!$H$20),0)))</f>
        <v>0</v>
      </c>
      <c r="AB77" s="79">
        <f>IF(K$2&lt;DATE(2019,10,1),IF($T$1=FALSE,IF($T77=FALSE,K77*HOME!$H$18,0),IF($T77=FALSE,K77*HOME!$H$18/(1+HOME!$H$18),0)),IF($T$1=FALSE,IF($T77=FALSE,K77*HOME!$H$20,0),IF($T77=FALSE,K77*HOME!$H$20/(1+HOME!$H$20),0)))</f>
        <v>0</v>
      </c>
      <c r="AC77" s="79">
        <f>IF(L$2&lt;DATE(2019,10,1),IF($T$1=FALSE,IF($T77=FALSE,L77*HOME!$H$18,0),IF($T77=FALSE,L77*HOME!$H$18/(1+HOME!$H$18),0)),IF($T$1=FALSE,IF($T77=FALSE,L77*HOME!$H$20,0),IF($T77=FALSE,L77*HOME!$H$20/(1+HOME!$H$20),0)))</f>
        <v>0</v>
      </c>
      <c r="AD77" s="79">
        <f>IF(M$2&lt;DATE(2019,10,1),IF($T$1=FALSE,IF($T77=FALSE,M77*HOME!$H$18,0),IF($T77=FALSE,M77*HOME!$H$18/(1+HOME!$H$18),0)),IF($T$1=FALSE,IF($T77=FALSE,M77*HOME!$H$20,0),IF($T77=FALSE,M77*HOME!$H$20/(1+HOME!$H$20),0)))</f>
        <v>0</v>
      </c>
      <c r="AE77" s="79">
        <f>IF(N$2&lt;DATE(2019,10,1),IF($T$1=FALSE,IF($T77=FALSE,N77*HOME!$H$18,0),IF($T77=FALSE,N77*HOME!$H$18/(1+HOME!$H$18),0)),IF($T$1=FALSE,IF($T77=FALSE,N77*HOME!$H$20,0),IF($T77=FALSE,N77*HOME!$H$20/(1+HOME!$H$20),0)))</f>
        <v>0</v>
      </c>
      <c r="AF77" s="79">
        <f>IF(O$2&lt;DATE(2019,10,1),IF($T$1=FALSE,IF($T77=FALSE,O77*HOME!$H$18,0),IF($T77=FALSE,O77*HOME!$H$18/(1+HOME!$H$18),0)),IF($T$1=FALSE,IF($T77=FALSE,O77*HOME!$H$20,0),IF($T77=FALSE,O77*HOME!$H$20/(1+HOME!$H$20),0)))</f>
        <v>0</v>
      </c>
      <c r="AG77" s="79">
        <f>IF(P$2&lt;DATE(2019,10,1),IF($T$1=FALSE,IF($T77=FALSE,P77*HOME!$H$18,0),IF($T77=FALSE,P77*HOME!$H$18/(1+HOME!$H$18),0)),IF($T$1=FALSE,IF($T77=FALSE,P77*HOME!$H$20,0),IF($T77=FALSE,P77*HOME!$H$20/(1+HOME!$H$20),0)))</f>
        <v>0</v>
      </c>
      <c r="AH77" s="79">
        <f t="shared" si="37"/>
        <v>0</v>
      </c>
      <c r="AI77" s="79">
        <f t="shared" si="38"/>
        <v>0</v>
      </c>
      <c r="AJ77" s="86"/>
      <c r="AK77" s="79"/>
      <c r="AL77" s="79"/>
      <c r="AM77" s="79"/>
      <c r="AN77" s="79"/>
      <c r="AO77" s="79"/>
      <c r="AP77" s="79"/>
      <c r="AQ77" s="79"/>
      <c r="AR77" s="79"/>
      <c r="CA77" s="310">
        <f>IF($T77=TRUE,0,IF(D$2&lt;DATE(2019,10,1),IF($T$1=FALSE,D77*HOME!$F$18,D77*HOME!$F$18/(1+HOME!$H$18)),IF($AO77=TRUE,IF($T$1=FALSE,D77*HOME!$F$21,D77*HOME!$F$21/(1+HOME!$H$21)),IF($T$1=FALSE,D77*HOME!$F$20,D77*HOME!$F$20/(1+HOME!$H$20)))))</f>
        <v>0</v>
      </c>
      <c r="CB77" s="310">
        <f>IF($T77=TRUE,0,IF(E$2&lt;DATE(2019,10,1),IF($T$1=FALSE,E77*HOME!$F$18,E77*HOME!$F$18/(1+HOME!$H$18)),IF($AO77=TRUE,IF($T$1=FALSE,E77*HOME!$F$21,E77*HOME!$F$21/(1+HOME!$H$21)),IF($T$1=FALSE,E77*HOME!$F$20,E77*HOME!$F$20/(1+HOME!$H$20)))))</f>
        <v>0</v>
      </c>
      <c r="CC77" s="310">
        <f>IF($T77=TRUE,0,IF(F$2&lt;DATE(2019,10,1),IF($T$1=FALSE,F77*HOME!$F$18,F77*HOME!$F$18/(1+HOME!$H$18)),IF($AO77=TRUE,IF($T$1=FALSE,F77*HOME!$F$21,F77*HOME!$F$21/(1+HOME!$H$21)),IF($T$1=FALSE,F77*HOME!$F$20,F77*HOME!$F$20/(1+HOME!$H$20)))))</f>
        <v>0</v>
      </c>
      <c r="CD77" s="310">
        <f>IF($T77=TRUE,0,IF(G$2&lt;DATE(2019,10,1),IF($T$1=FALSE,G77*HOME!$F$18,G77*HOME!$F$18/(1+HOME!$H$18)),IF($AO77=TRUE,IF($T$1=FALSE,G77*HOME!$F$21,G77*HOME!$F$21/(1+HOME!$H$21)),IF($T$1=FALSE,G77*HOME!$F$20,G77*HOME!$F$20/(1+HOME!$H$20)))))</f>
        <v>0</v>
      </c>
      <c r="CE77" s="310">
        <f>IF($T77=TRUE,0,IF(H$2&lt;DATE(2019,10,1),IF($T$1=FALSE,H77*HOME!$F$18,H77*HOME!$F$18/(1+HOME!$H$18)),IF($AO77=TRUE,IF($T$1=FALSE,H77*HOME!$F$21,H77*HOME!$F$21/(1+HOME!$H$21)),IF($T$1=FALSE,H77*HOME!$F$20,H77*HOME!$F$20/(1+HOME!$H$20)))))</f>
        <v>0</v>
      </c>
      <c r="CF77" s="310">
        <f>IF($T77=TRUE,0,IF(I$2&lt;DATE(2019,10,1),IF($T$1=FALSE,I77*HOME!$F$18,I77*HOME!$F$18/(1+HOME!$H$18)),IF($AO77=TRUE,IF($T$1=FALSE,I77*HOME!$F$21,I77*HOME!$F$21/(1+HOME!$H$21)),IF($T$1=FALSE,I77*HOME!$F$20,I77*HOME!$F$20/(1+HOME!$H$20)))))</f>
        <v>0</v>
      </c>
      <c r="CG77" s="310">
        <f>IF($T77=TRUE,0,IF(J$2&lt;DATE(2019,10,1),IF($T$1=FALSE,J77*HOME!$F$18,J77*HOME!$F$18/(1+HOME!$H$18)),IF($AO77=TRUE,IF($T$1=FALSE,J77*HOME!$F$21,J77*HOME!$F$21/(1+HOME!$H$21)),IF($T$1=FALSE,J77*HOME!$F$20,J77*HOME!$F$20/(1+HOME!$H$20)))))</f>
        <v>0</v>
      </c>
      <c r="CH77" s="310">
        <f>IF($T77=TRUE,0,IF(K$2&lt;DATE(2019,10,1),IF($T$1=FALSE,K77*HOME!$F$18,K77*HOME!$F$18/(1+HOME!$H$18)),IF($AO77=TRUE,IF($T$1=FALSE,K77*HOME!$F$21,K77*HOME!$F$21/(1+HOME!$H$21)),IF($T$1=FALSE,K77*HOME!$F$20,K77*HOME!$F$20/(1+HOME!$H$20)))))</f>
        <v>0</v>
      </c>
      <c r="CI77" s="310">
        <f>IF($T77=TRUE,0,IF(L$2&lt;DATE(2019,10,1),IF($T$1=FALSE,L77*HOME!$F$18,L77*HOME!$F$18/(1+HOME!$H$18)),IF($AO77=TRUE,IF($T$1=FALSE,L77*HOME!$F$21,L77*HOME!$F$21/(1+HOME!$H$21)),IF($T$1=FALSE,L77*HOME!$F$20,L77*HOME!$F$20/(1+HOME!$H$20)))))</f>
        <v>0</v>
      </c>
      <c r="CJ77" s="310">
        <f>IF($T77=TRUE,0,IF(M$2&lt;DATE(2019,10,1),IF($T$1=FALSE,M77*HOME!$F$18,M77*HOME!$F$18/(1+HOME!$H$18)),IF($AO77=TRUE,IF($T$1=FALSE,M77*HOME!$F$21,M77*HOME!$F$21/(1+HOME!$H$21)),IF($T$1=FALSE,M77*HOME!$F$20,M77*HOME!$F$20/(1+HOME!$H$20)))))</f>
        <v>0</v>
      </c>
      <c r="CK77" s="310">
        <f>IF($T77=TRUE,0,IF(N$2&lt;DATE(2019,10,1),IF($T$1=FALSE,N77*HOME!$F$18,N77*HOME!$F$18/(1+HOME!$H$18)),IF($AO77=TRUE,IF($T$1=FALSE,N77*HOME!$F$21,N77*HOME!$F$21/(1+HOME!$H$21)),IF($T$1=FALSE,N77*HOME!$F$20,N77*HOME!$F$20/(1+HOME!$H$20)))))</f>
        <v>0</v>
      </c>
      <c r="CL77" s="310">
        <f>IF($T77=TRUE,0,IF(O$2&lt;DATE(2019,10,1),IF($T$1=FALSE,O77*HOME!$F$18,O77*HOME!$F$18/(1+HOME!$H$18)),IF($AO77=TRUE,IF($T$1=FALSE,O77*HOME!$F$21,O77*HOME!$F$21/(1+HOME!$H$21)),IF($T$1=FALSE,O77*HOME!$F$20,O77*HOME!$F$20/(1+HOME!$H$20)))))</f>
        <v>0</v>
      </c>
      <c r="CM77" s="310">
        <f>IF($T77=TRUE,0,IF(P$2&lt;DATE(2019,10,1),IF($T$1=FALSE,P77*HOME!$F$18,P77*HOME!$F$18/(1+HOME!$H$18)),IF($AO77=TRUE,IF($T$1=FALSE,P77*HOME!$F$21,P77*HOME!$F$21/(1+HOME!$H$21)),IF($T$1=FALSE,P77*HOME!$F$20,P77*HOME!$F$20/(1+HOME!$H$20)))))</f>
        <v>0</v>
      </c>
      <c r="CN77" s="310">
        <f t="shared" si="39"/>
        <v>0</v>
      </c>
    </row>
    <row r="78" spans="1:92" ht="18" customHeight="1">
      <c r="A78" s="335"/>
      <c r="B78" s="336">
        <v>68</v>
      </c>
      <c r="C78" s="1822"/>
      <c r="D78" s="434"/>
      <c r="E78" s="131"/>
      <c r="F78" s="131"/>
      <c r="G78" s="131"/>
      <c r="H78" s="131"/>
      <c r="I78" s="131"/>
      <c r="J78" s="131"/>
      <c r="K78" s="131"/>
      <c r="L78" s="131"/>
      <c r="M78" s="131"/>
      <c r="N78" s="131"/>
      <c r="O78" s="131"/>
      <c r="P78" s="131"/>
      <c r="Q78" s="90">
        <f t="shared" si="36"/>
        <v>0</v>
      </c>
      <c r="R78" s="1107" t="str">
        <f t="shared" si="28"/>
        <v/>
      </c>
      <c r="S78" s="344">
        <f>予実管理!Q78</f>
        <v>0</v>
      </c>
      <c r="T78" s="475" t="b">
        <v>0</v>
      </c>
      <c r="U78" s="79">
        <f>IF(D$2&lt;DATE(2019,10,1),IF($T$1=FALSE,IF($T78=FALSE,D78*HOME!$H$18,0),IF($T78=FALSE,D78*HOME!$H$18/(1+HOME!$H$18),0)),IF($T$1=FALSE,IF($T78=FALSE,D78*HOME!$H$20,0),IF($T78=FALSE,D78*HOME!$H$20/(1+HOME!$H$20),0)))</f>
        <v>0</v>
      </c>
      <c r="V78" s="79">
        <f>IF(E$2&lt;DATE(2019,10,1),IF($T$1=FALSE,IF($T78=FALSE,E78*HOME!$H$18,0),IF($T78=FALSE,E78*HOME!$H$18/(1+HOME!$H$18),0)),IF($T$1=FALSE,IF($T78=FALSE,E78*HOME!$H$20,0),IF($T78=FALSE,E78*HOME!$H$20/(1+HOME!$H$20),0)))</f>
        <v>0</v>
      </c>
      <c r="W78" s="79">
        <f>IF(F$2&lt;DATE(2019,10,1),IF($T$1=FALSE,IF($T78=FALSE,F78*HOME!$H$18,0),IF($T78=FALSE,F78*HOME!$H$18/(1+HOME!$H$18),0)),IF($T$1=FALSE,IF($T78=FALSE,F78*HOME!$H$20,0),IF($T78=FALSE,F78*HOME!$H$20/(1+HOME!$H$20),0)))</f>
        <v>0</v>
      </c>
      <c r="X78" s="79">
        <f>IF(G$2&lt;DATE(2019,10,1),IF($T$1=FALSE,IF($T78=FALSE,G78*HOME!$H$18,0),IF($T78=FALSE,G78*HOME!$H$18/(1+HOME!$H$18),0)),IF($T$1=FALSE,IF($T78=FALSE,G78*HOME!$H$20,0),IF($T78=FALSE,G78*HOME!$H$20/(1+HOME!$H$20),0)))</f>
        <v>0</v>
      </c>
      <c r="Y78" s="79">
        <f>IF(H$2&lt;DATE(2019,10,1),IF($T$1=FALSE,IF($T78=FALSE,H78*HOME!$H$18,0),IF($T78=FALSE,H78*HOME!$H$18/(1+HOME!$H$18),0)),IF($T$1=FALSE,IF($T78=FALSE,H78*HOME!$H$20,0),IF($T78=FALSE,H78*HOME!$H$20/(1+HOME!$H$20),0)))</f>
        <v>0</v>
      </c>
      <c r="Z78" s="79">
        <f>IF(I$2&lt;DATE(2019,10,1),IF($T$1=FALSE,IF($T78=FALSE,I78*HOME!$H$18,0),IF($T78=FALSE,I78*HOME!$H$18/(1+HOME!$H$18),0)),IF($T$1=FALSE,IF($T78=FALSE,I78*HOME!$H$20,0),IF($T78=FALSE,I78*HOME!$H$20/(1+HOME!$H$20),0)))</f>
        <v>0</v>
      </c>
      <c r="AA78" s="79">
        <f>IF(J$2&lt;DATE(2019,10,1),IF($T$1=FALSE,IF($T78=FALSE,J78*HOME!$H$18,0),IF($T78=FALSE,J78*HOME!$H$18/(1+HOME!$H$18),0)),IF($T$1=FALSE,IF($T78=FALSE,J78*HOME!$H$20,0),IF($T78=FALSE,J78*HOME!$H$20/(1+HOME!$H$20),0)))</f>
        <v>0</v>
      </c>
      <c r="AB78" s="79">
        <f>IF(K$2&lt;DATE(2019,10,1),IF($T$1=FALSE,IF($T78=FALSE,K78*HOME!$H$18,0),IF($T78=FALSE,K78*HOME!$H$18/(1+HOME!$H$18),0)),IF($T$1=FALSE,IF($T78=FALSE,K78*HOME!$H$20,0),IF($T78=FALSE,K78*HOME!$H$20/(1+HOME!$H$20),0)))</f>
        <v>0</v>
      </c>
      <c r="AC78" s="79">
        <f>IF(L$2&lt;DATE(2019,10,1),IF($T$1=FALSE,IF($T78=FALSE,L78*HOME!$H$18,0),IF($T78=FALSE,L78*HOME!$H$18/(1+HOME!$H$18),0)),IF($T$1=FALSE,IF($T78=FALSE,L78*HOME!$H$20,0),IF($T78=FALSE,L78*HOME!$H$20/(1+HOME!$H$20),0)))</f>
        <v>0</v>
      </c>
      <c r="AD78" s="79">
        <f>IF(M$2&lt;DATE(2019,10,1),IF($T$1=FALSE,IF($T78=FALSE,M78*HOME!$H$18,0),IF($T78=FALSE,M78*HOME!$H$18/(1+HOME!$H$18),0)),IF($T$1=FALSE,IF($T78=FALSE,M78*HOME!$H$20,0),IF($T78=FALSE,M78*HOME!$H$20/(1+HOME!$H$20),0)))</f>
        <v>0</v>
      </c>
      <c r="AE78" s="79">
        <f>IF(N$2&lt;DATE(2019,10,1),IF($T$1=FALSE,IF($T78=FALSE,N78*HOME!$H$18,0),IF($T78=FALSE,N78*HOME!$H$18/(1+HOME!$H$18),0)),IF($T$1=FALSE,IF($T78=FALSE,N78*HOME!$H$20,0),IF($T78=FALSE,N78*HOME!$H$20/(1+HOME!$H$20),0)))</f>
        <v>0</v>
      </c>
      <c r="AF78" s="79">
        <f>IF(O$2&lt;DATE(2019,10,1),IF($T$1=FALSE,IF($T78=FALSE,O78*HOME!$H$18,0),IF($T78=FALSE,O78*HOME!$H$18/(1+HOME!$H$18),0)),IF($T$1=FALSE,IF($T78=FALSE,O78*HOME!$H$20,0),IF($T78=FALSE,O78*HOME!$H$20/(1+HOME!$H$20),0)))</f>
        <v>0</v>
      </c>
      <c r="AG78" s="79">
        <f>IF(P$2&lt;DATE(2019,10,1),IF($T$1=FALSE,IF($T78=FALSE,P78*HOME!$H$18,0),IF($T78=FALSE,P78*HOME!$H$18/(1+HOME!$H$18),0)),IF($T$1=FALSE,IF($T78=FALSE,P78*HOME!$H$20,0),IF($T78=FALSE,P78*HOME!$H$20/(1+HOME!$H$20),0)))</f>
        <v>0</v>
      </c>
      <c r="AH78" s="79">
        <f t="shared" si="37"/>
        <v>0</v>
      </c>
      <c r="AI78" s="79">
        <f t="shared" si="38"/>
        <v>0</v>
      </c>
      <c r="AJ78" s="86"/>
      <c r="AK78" s="79"/>
      <c r="AL78" s="79"/>
      <c r="AM78" s="79"/>
      <c r="AN78" s="79"/>
      <c r="AO78" s="79"/>
      <c r="AP78" s="79"/>
      <c r="AQ78" s="79"/>
      <c r="AR78" s="79"/>
      <c r="CA78" s="310">
        <f>IF($T78=TRUE,0,IF(D$2&lt;DATE(2019,10,1),IF($T$1=FALSE,D78*HOME!$F$18,D78*HOME!$F$18/(1+HOME!$H$18)),IF($AO78=TRUE,IF($T$1=FALSE,D78*HOME!$F$21,D78*HOME!$F$21/(1+HOME!$H$21)),IF($T$1=FALSE,D78*HOME!$F$20,D78*HOME!$F$20/(1+HOME!$H$20)))))</f>
        <v>0</v>
      </c>
      <c r="CB78" s="310">
        <f>IF($T78=TRUE,0,IF(E$2&lt;DATE(2019,10,1),IF($T$1=FALSE,E78*HOME!$F$18,E78*HOME!$F$18/(1+HOME!$H$18)),IF($AO78=TRUE,IF($T$1=FALSE,E78*HOME!$F$21,E78*HOME!$F$21/(1+HOME!$H$21)),IF($T$1=FALSE,E78*HOME!$F$20,E78*HOME!$F$20/(1+HOME!$H$20)))))</f>
        <v>0</v>
      </c>
      <c r="CC78" s="310">
        <f>IF($T78=TRUE,0,IF(F$2&lt;DATE(2019,10,1),IF($T$1=FALSE,F78*HOME!$F$18,F78*HOME!$F$18/(1+HOME!$H$18)),IF($AO78=TRUE,IF($T$1=FALSE,F78*HOME!$F$21,F78*HOME!$F$21/(1+HOME!$H$21)),IF($T$1=FALSE,F78*HOME!$F$20,F78*HOME!$F$20/(1+HOME!$H$20)))))</f>
        <v>0</v>
      </c>
      <c r="CD78" s="310">
        <f>IF($T78=TRUE,0,IF(G$2&lt;DATE(2019,10,1),IF($T$1=FALSE,G78*HOME!$F$18,G78*HOME!$F$18/(1+HOME!$H$18)),IF($AO78=TRUE,IF($T$1=FALSE,G78*HOME!$F$21,G78*HOME!$F$21/(1+HOME!$H$21)),IF($T$1=FALSE,G78*HOME!$F$20,G78*HOME!$F$20/(1+HOME!$H$20)))))</f>
        <v>0</v>
      </c>
      <c r="CE78" s="310">
        <f>IF($T78=TRUE,0,IF(H$2&lt;DATE(2019,10,1),IF($T$1=FALSE,H78*HOME!$F$18,H78*HOME!$F$18/(1+HOME!$H$18)),IF($AO78=TRUE,IF($T$1=FALSE,H78*HOME!$F$21,H78*HOME!$F$21/(1+HOME!$H$21)),IF($T$1=FALSE,H78*HOME!$F$20,H78*HOME!$F$20/(1+HOME!$H$20)))))</f>
        <v>0</v>
      </c>
      <c r="CF78" s="310">
        <f>IF($T78=TRUE,0,IF(I$2&lt;DATE(2019,10,1),IF($T$1=FALSE,I78*HOME!$F$18,I78*HOME!$F$18/(1+HOME!$H$18)),IF($AO78=TRUE,IF($T$1=FALSE,I78*HOME!$F$21,I78*HOME!$F$21/(1+HOME!$H$21)),IF($T$1=FALSE,I78*HOME!$F$20,I78*HOME!$F$20/(1+HOME!$H$20)))))</f>
        <v>0</v>
      </c>
      <c r="CG78" s="310">
        <f>IF($T78=TRUE,0,IF(J$2&lt;DATE(2019,10,1),IF($T$1=FALSE,J78*HOME!$F$18,J78*HOME!$F$18/(1+HOME!$H$18)),IF($AO78=TRUE,IF($T$1=FALSE,J78*HOME!$F$21,J78*HOME!$F$21/(1+HOME!$H$21)),IF($T$1=FALSE,J78*HOME!$F$20,J78*HOME!$F$20/(1+HOME!$H$20)))))</f>
        <v>0</v>
      </c>
      <c r="CH78" s="310">
        <f>IF($T78=TRUE,0,IF(K$2&lt;DATE(2019,10,1),IF($T$1=FALSE,K78*HOME!$F$18,K78*HOME!$F$18/(1+HOME!$H$18)),IF($AO78=TRUE,IF($T$1=FALSE,K78*HOME!$F$21,K78*HOME!$F$21/(1+HOME!$H$21)),IF($T$1=FALSE,K78*HOME!$F$20,K78*HOME!$F$20/(1+HOME!$H$20)))))</f>
        <v>0</v>
      </c>
      <c r="CI78" s="310">
        <f>IF($T78=TRUE,0,IF(L$2&lt;DATE(2019,10,1),IF($T$1=FALSE,L78*HOME!$F$18,L78*HOME!$F$18/(1+HOME!$H$18)),IF($AO78=TRUE,IF($T$1=FALSE,L78*HOME!$F$21,L78*HOME!$F$21/(1+HOME!$H$21)),IF($T$1=FALSE,L78*HOME!$F$20,L78*HOME!$F$20/(1+HOME!$H$20)))))</f>
        <v>0</v>
      </c>
      <c r="CJ78" s="310">
        <f>IF($T78=TRUE,0,IF(M$2&lt;DATE(2019,10,1),IF($T$1=FALSE,M78*HOME!$F$18,M78*HOME!$F$18/(1+HOME!$H$18)),IF($AO78=TRUE,IF($T$1=FALSE,M78*HOME!$F$21,M78*HOME!$F$21/(1+HOME!$H$21)),IF($T$1=FALSE,M78*HOME!$F$20,M78*HOME!$F$20/(1+HOME!$H$20)))))</f>
        <v>0</v>
      </c>
      <c r="CK78" s="310">
        <f>IF($T78=TRUE,0,IF(N$2&lt;DATE(2019,10,1),IF($T$1=FALSE,N78*HOME!$F$18,N78*HOME!$F$18/(1+HOME!$H$18)),IF($AO78=TRUE,IF($T$1=FALSE,N78*HOME!$F$21,N78*HOME!$F$21/(1+HOME!$H$21)),IF($T$1=FALSE,N78*HOME!$F$20,N78*HOME!$F$20/(1+HOME!$H$20)))))</f>
        <v>0</v>
      </c>
      <c r="CL78" s="310">
        <f>IF($T78=TRUE,0,IF(O$2&lt;DATE(2019,10,1),IF($T$1=FALSE,O78*HOME!$F$18,O78*HOME!$F$18/(1+HOME!$H$18)),IF($AO78=TRUE,IF($T$1=FALSE,O78*HOME!$F$21,O78*HOME!$F$21/(1+HOME!$H$21)),IF($T$1=FALSE,O78*HOME!$F$20,O78*HOME!$F$20/(1+HOME!$H$20)))))</f>
        <v>0</v>
      </c>
      <c r="CM78" s="310">
        <f>IF($T78=TRUE,0,IF(P$2&lt;DATE(2019,10,1),IF($T$1=FALSE,P78*HOME!$F$18,P78*HOME!$F$18/(1+HOME!$H$18)),IF($AO78=TRUE,IF($T$1=FALSE,P78*HOME!$F$21,P78*HOME!$F$21/(1+HOME!$H$21)),IF($T$1=FALSE,P78*HOME!$F$20,P78*HOME!$F$20/(1+HOME!$H$20)))))</f>
        <v>0</v>
      </c>
      <c r="CN78" s="310">
        <f t="shared" si="39"/>
        <v>0</v>
      </c>
    </row>
    <row r="79" spans="1:92" ht="18" customHeight="1">
      <c r="A79" s="335"/>
      <c r="B79" s="336">
        <v>69</v>
      </c>
      <c r="C79" s="1822"/>
      <c r="D79" s="434"/>
      <c r="E79" s="131"/>
      <c r="F79" s="131"/>
      <c r="G79" s="131"/>
      <c r="H79" s="131"/>
      <c r="I79" s="131"/>
      <c r="J79" s="131"/>
      <c r="K79" s="131"/>
      <c r="L79" s="131"/>
      <c r="M79" s="131"/>
      <c r="N79" s="131"/>
      <c r="O79" s="131"/>
      <c r="P79" s="131"/>
      <c r="Q79" s="90">
        <f t="shared" si="36"/>
        <v>0</v>
      </c>
      <c r="R79" s="1107" t="str">
        <f t="shared" si="28"/>
        <v/>
      </c>
      <c r="S79" s="344">
        <f>予実管理!Q79</f>
        <v>0</v>
      </c>
      <c r="T79" s="475" t="b">
        <v>0</v>
      </c>
      <c r="U79" s="79">
        <f>IF(D$2&lt;DATE(2019,10,1),IF($T$1=FALSE,IF($T79=FALSE,D79*HOME!$H$18,0),IF($T79=FALSE,D79*HOME!$H$18/(1+HOME!$H$18),0)),IF($T$1=FALSE,IF($T79=FALSE,D79*HOME!$H$20,0),IF($T79=FALSE,D79*HOME!$H$20/(1+HOME!$H$20),0)))</f>
        <v>0</v>
      </c>
      <c r="V79" s="79">
        <f>IF(E$2&lt;DATE(2019,10,1),IF($T$1=FALSE,IF($T79=FALSE,E79*HOME!$H$18,0),IF($T79=FALSE,E79*HOME!$H$18/(1+HOME!$H$18),0)),IF($T$1=FALSE,IF($T79=FALSE,E79*HOME!$H$20,0),IF($T79=FALSE,E79*HOME!$H$20/(1+HOME!$H$20),0)))</f>
        <v>0</v>
      </c>
      <c r="W79" s="79">
        <f>IF(F$2&lt;DATE(2019,10,1),IF($T$1=FALSE,IF($T79=FALSE,F79*HOME!$H$18,0),IF($T79=FALSE,F79*HOME!$H$18/(1+HOME!$H$18),0)),IF($T$1=FALSE,IF($T79=FALSE,F79*HOME!$H$20,0),IF($T79=FALSE,F79*HOME!$H$20/(1+HOME!$H$20),0)))</f>
        <v>0</v>
      </c>
      <c r="X79" s="79">
        <f>IF(G$2&lt;DATE(2019,10,1),IF($T$1=FALSE,IF($T79=FALSE,G79*HOME!$H$18,0),IF($T79=FALSE,G79*HOME!$H$18/(1+HOME!$H$18),0)),IF($T$1=FALSE,IF($T79=FALSE,G79*HOME!$H$20,0),IF($T79=FALSE,G79*HOME!$H$20/(1+HOME!$H$20),0)))</f>
        <v>0</v>
      </c>
      <c r="Y79" s="79">
        <f>IF(H$2&lt;DATE(2019,10,1),IF($T$1=FALSE,IF($T79=FALSE,H79*HOME!$H$18,0),IF($T79=FALSE,H79*HOME!$H$18/(1+HOME!$H$18),0)),IF($T$1=FALSE,IF($T79=FALSE,H79*HOME!$H$20,0),IF($T79=FALSE,H79*HOME!$H$20/(1+HOME!$H$20),0)))</f>
        <v>0</v>
      </c>
      <c r="Z79" s="79">
        <f>IF(I$2&lt;DATE(2019,10,1),IF($T$1=FALSE,IF($T79=FALSE,I79*HOME!$H$18,0),IF($T79=FALSE,I79*HOME!$H$18/(1+HOME!$H$18),0)),IF($T$1=FALSE,IF($T79=FALSE,I79*HOME!$H$20,0),IF($T79=FALSE,I79*HOME!$H$20/(1+HOME!$H$20),0)))</f>
        <v>0</v>
      </c>
      <c r="AA79" s="79">
        <f>IF(J$2&lt;DATE(2019,10,1),IF($T$1=FALSE,IF($T79=FALSE,J79*HOME!$H$18,0),IF($T79=FALSE,J79*HOME!$H$18/(1+HOME!$H$18),0)),IF($T$1=FALSE,IF($T79=FALSE,J79*HOME!$H$20,0),IF($T79=FALSE,J79*HOME!$H$20/(1+HOME!$H$20),0)))</f>
        <v>0</v>
      </c>
      <c r="AB79" s="79">
        <f>IF(K$2&lt;DATE(2019,10,1),IF($T$1=FALSE,IF($T79=FALSE,K79*HOME!$H$18,0),IF($T79=FALSE,K79*HOME!$H$18/(1+HOME!$H$18),0)),IF($T$1=FALSE,IF($T79=FALSE,K79*HOME!$H$20,0),IF($T79=FALSE,K79*HOME!$H$20/(1+HOME!$H$20),0)))</f>
        <v>0</v>
      </c>
      <c r="AC79" s="79">
        <f>IF(L$2&lt;DATE(2019,10,1),IF($T$1=FALSE,IF($T79=FALSE,L79*HOME!$H$18,0),IF($T79=FALSE,L79*HOME!$H$18/(1+HOME!$H$18),0)),IF($T$1=FALSE,IF($T79=FALSE,L79*HOME!$H$20,0),IF($T79=FALSE,L79*HOME!$H$20/(1+HOME!$H$20),0)))</f>
        <v>0</v>
      </c>
      <c r="AD79" s="79">
        <f>IF(M$2&lt;DATE(2019,10,1),IF($T$1=FALSE,IF($T79=FALSE,M79*HOME!$H$18,0),IF($T79=FALSE,M79*HOME!$H$18/(1+HOME!$H$18),0)),IF($T$1=FALSE,IF($T79=FALSE,M79*HOME!$H$20,0),IF($T79=FALSE,M79*HOME!$H$20/(1+HOME!$H$20),0)))</f>
        <v>0</v>
      </c>
      <c r="AE79" s="79">
        <f>IF(N$2&lt;DATE(2019,10,1),IF($T$1=FALSE,IF($T79=FALSE,N79*HOME!$H$18,0),IF($T79=FALSE,N79*HOME!$H$18/(1+HOME!$H$18),0)),IF($T$1=FALSE,IF($T79=FALSE,N79*HOME!$H$20,0),IF($T79=FALSE,N79*HOME!$H$20/(1+HOME!$H$20),0)))</f>
        <v>0</v>
      </c>
      <c r="AF79" s="79">
        <f>IF(O$2&lt;DATE(2019,10,1),IF($T$1=FALSE,IF($T79=FALSE,O79*HOME!$H$18,0),IF($T79=FALSE,O79*HOME!$H$18/(1+HOME!$H$18),0)),IF($T$1=FALSE,IF($T79=FALSE,O79*HOME!$H$20,0),IF($T79=FALSE,O79*HOME!$H$20/(1+HOME!$H$20),0)))</f>
        <v>0</v>
      </c>
      <c r="AG79" s="79">
        <f>IF(P$2&lt;DATE(2019,10,1),IF($T$1=FALSE,IF($T79=FALSE,P79*HOME!$H$18,0),IF($T79=FALSE,P79*HOME!$H$18/(1+HOME!$H$18),0)),IF($T$1=FALSE,IF($T79=FALSE,P79*HOME!$H$20,0),IF($T79=FALSE,P79*HOME!$H$20/(1+HOME!$H$20),0)))</f>
        <v>0</v>
      </c>
      <c r="AH79" s="79">
        <f t="shared" si="37"/>
        <v>0</v>
      </c>
      <c r="AI79" s="79">
        <f t="shared" si="38"/>
        <v>0</v>
      </c>
      <c r="AJ79" s="86"/>
      <c r="AK79" s="79"/>
      <c r="AL79" s="79"/>
      <c r="AM79" s="79"/>
      <c r="AN79" s="79"/>
      <c r="AO79" s="79"/>
      <c r="AP79" s="79"/>
      <c r="AQ79" s="79"/>
      <c r="AR79" s="79"/>
      <c r="CA79" s="310">
        <f>IF($T79=TRUE,0,IF(D$2&lt;DATE(2019,10,1),IF($T$1=FALSE,D79*HOME!$F$18,D79*HOME!$F$18/(1+HOME!$H$18)),IF($AO79=TRUE,IF($T$1=FALSE,D79*HOME!$F$21,D79*HOME!$F$21/(1+HOME!$H$21)),IF($T$1=FALSE,D79*HOME!$F$20,D79*HOME!$F$20/(1+HOME!$H$20)))))</f>
        <v>0</v>
      </c>
      <c r="CB79" s="310">
        <f>IF($T79=TRUE,0,IF(E$2&lt;DATE(2019,10,1),IF($T$1=FALSE,E79*HOME!$F$18,E79*HOME!$F$18/(1+HOME!$H$18)),IF($AO79=TRUE,IF($T$1=FALSE,E79*HOME!$F$21,E79*HOME!$F$21/(1+HOME!$H$21)),IF($T$1=FALSE,E79*HOME!$F$20,E79*HOME!$F$20/(1+HOME!$H$20)))))</f>
        <v>0</v>
      </c>
      <c r="CC79" s="310">
        <f>IF($T79=TRUE,0,IF(F$2&lt;DATE(2019,10,1),IF($T$1=FALSE,F79*HOME!$F$18,F79*HOME!$F$18/(1+HOME!$H$18)),IF($AO79=TRUE,IF($T$1=FALSE,F79*HOME!$F$21,F79*HOME!$F$21/(1+HOME!$H$21)),IF($T$1=FALSE,F79*HOME!$F$20,F79*HOME!$F$20/(1+HOME!$H$20)))))</f>
        <v>0</v>
      </c>
      <c r="CD79" s="310">
        <f>IF($T79=TRUE,0,IF(G$2&lt;DATE(2019,10,1),IF($T$1=FALSE,G79*HOME!$F$18,G79*HOME!$F$18/(1+HOME!$H$18)),IF($AO79=TRUE,IF($T$1=FALSE,G79*HOME!$F$21,G79*HOME!$F$21/(1+HOME!$H$21)),IF($T$1=FALSE,G79*HOME!$F$20,G79*HOME!$F$20/(1+HOME!$H$20)))))</f>
        <v>0</v>
      </c>
      <c r="CE79" s="310">
        <f>IF($T79=TRUE,0,IF(H$2&lt;DATE(2019,10,1),IF($T$1=FALSE,H79*HOME!$F$18,H79*HOME!$F$18/(1+HOME!$H$18)),IF($AO79=TRUE,IF($T$1=FALSE,H79*HOME!$F$21,H79*HOME!$F$21/(1+HOME!$H$21)),IF($T$1=FALSE,H79*HOME!$F$20,H79*HOME!$F$20/(1+HOME!$H$20)))))</f>
        <v>0</v>
      </c>
      <c r="CF79" s="310">
        <f>IF($T79=TRUE,0,IF(I$2&lt;DATE(2019,10,1),IF($T$1=FALSE,I79*HOME!$F$18,I79*HOME!$F$18/(1+HOME!$H$18)),IF($AO79=TRUE,IF($T$1=FALSE,I79*HOME!$F$21,I79*HOME!$F$21/(1+HOME!$H$21)),IF($T$1=FALSE,I79*HOME!$F$20,I79*HOME!$F$20/(1+HOME!$H$20)))))</f>
        <v>0</v>
      </c>
      <c r="CG79" s="310">
        <f>IF($T79=TRUE,0,IF(J$2&lt;DATE(2019,10,1),IF($T$1=FALSE,J79*HOME!$F$18,J79*HOME!$F$18/(1+HOME!$H$18)),IF($AO79=TRUE,IF($T$1=FALSE,J79*HOME!$F$21,J79*HOME!$F$21/(1+HOME!$H$21)),IF($T$1=FALSE,J79*HOME!$F$20,J79*HOME!$F$20/(1+HOME!$H$20)))))</f>
        <v>0</v>
      </c>
      <c r="CH79" s="310">
        <f>IF($T79=TRUE,0,IF(K$2&lt;DATE(2019,10,1),IF($T$1=FALSE,K79*HOME!$F$18,K79*HOME!$F$18/(1+HOME!$H$18)),IF($AO79=TRUE,IF($T$1=FALSE,K79*HOME!$F$21,K79*HOME!$F$21/(1+HOME!$H$21)),IF($T$1=FALSE,K79*HOME!$F$20,K79*HOME!$F$20/(1+HOME!$H$20)))))</f>
        <v>0</v>
      </c>
      <c r="CI79" s="310">
        <f>IF($T79=TRUE,0,IF(L$2&lt;DATE(2019,10,1),IF($T$1=FALSE,L79*HOME!$F$18,L79*HOME!$F$18/(1+HOME!$H$18)),IF($AO79=TRUE,IF($T$1=FALSE,L79*HOME!$F$21,L79*HOME!$F$21/(1+HOME!$H$21)),IF($T$1=FALSE,L79*HOME!$F$20,L79*HOME!$F$20/(1+HOME!$H$20)))))</f>
        <v>0</v>
      </c>
      <c r="CJ79" s="310">
        <f>IF($T79=TRUE,0,IF(M$2&lt;DATE(2019,10,1),IF($T$1=FALSE,M79*HOME!$F$18,M79*HOME!$F$18/(1+HOME!$H$18)),IF($AO79=TRUE,IF($T$1=FALSE,M79*HOME!$F$21,M79*HOME!$F$21/(1+HOME!$H$21)),IF($T$1=FALSE,M79*HOME!$F$20,M79*HOME!$F$20/(1+HOME!$H$20)))))</f>
        <v>0</v>
      </c>
      <c r="CK79" s="310">
        <f>IF($T79=TRUE,0,IF(N$2&lt;DATE(2019,10,1),IF($T$1=FALSE,N79*HOME!$F$18,N79*HOME!$F$18/(1+HOME!$H$18)),IF($AO79=TRUE,IF($T$1=FALSE,N79*HOME!$F$21,N79*HOME!$F$21/(1+HOME!$H$21)),IF($T$1=FALSE,N79*HOME!$F$20,N79*HOME!$F$20/(1+HOME!$H$20)))))</f>
        <v>0</v>
      </c>
      <c r="CL79" s="310">
        <f>IF($T79=TRUE,0,IF(O$2&lt;DATE(2019,10,1),IF($T$1=FALSE,O79*HOME!$F$18,O79*HOME!$F$18/(1+HOME!$H$18)),IF($AO79=TRUE,IF($T$1=FALSE,O79*HOME!$F$21,O79*HOME!$F$21/(1+HOME!$H$21)),IF($T$1=FALSE,O79*HOME!$F$20,O79*HOME!$F$20/(1+HOME!$H$20)))))</f>
        <v>0</v>
      </c>
      <c r="CM79" s="310">
        <f>IF($T79=TRUE,0,IF(P$2&lt;DATE(2019,10,1),IF($T$1=FALSE,P79*HOME!$F$18,P79*HOME!$F$18/(1+HOME!$H$18)),IF($AO79=TRUE,IF($T$1=FALSE,P79*HOME!$F$21,P79*HOME!$F$21/(1+HOME!$H$21)),IF($T$1=FALSE,P79*HOME!$F$20,P79*HOME!$F$20/(1+HOME!$H$20)))))</f>
        <v>0</v>
      </c>
      <c r="CN79" s="310">
        <f t="shared" si="39"/>
        <v>0</v>
      </c>
    </row>
    <row r="80" spans="1:92" ht="18" customHeight="1">
      <c r="A80" s="335"/>
      <c r="B80" s="336">
        <v>70</v>
      </c>
      <c r="C80" s="1822"/>
      <c r="D80" s="434"/>
      <c r="E80" s="131"/>
      <c r="F80" s="131"/>
      <c r="G80" s="131"/>
      <c r="H80" s="131"/>
      <c r="I80" s="131"/>
      <c r="J80" s="131"/>
      <c r="K80" s="131"/>
      <c r="L80" s="131"/>
      <c r="M80" s="131"/>
      <c r="N80" s="131"/>
      <c r="O80" s="131"/>
      <c r="P80" s="131"/>
      <c r="Q80" s="90">
        <f t="shared" si="36"/>
        <v>0</v>
      </c>
      <c r="R80" s="1107" t="str">
        <f t="shared" si="28"/>
        <v/>
      </c>
      <c r="S80" s="344">
        <f>予実管理!Q80</f>
        <v>0</v>
      </c>
      <c r="T80" s="475" t="b">
        <v>0</v>
      </c>
      <c r="U80" s="79">
        <f>IF(D$2&lt;DATE(2019,10,1),IF($T$1=FALSE,IF($T80=FALSE,D80*HOME!$H$18,0),IF($T80=FALSE,D80*HOME!$H$18/(1+HOME!$H$18),0)),IF($T$1=FALSE,IF($T80=FALSE,D80*HOME!$H$20,0),IF($T80=FALSE,D80*HOME!$H$20/(1+HOME!$H$20),0)))</f>
        <v>0</v>
      </c>
      <c r="V80" s="79">
        <f>IF(E$2&lt;DATE(2019,10,1),IF($T$1=FALSE,IF($T80=FALSE,E80*HOME!$H$18,0),IF($T80=FALSE,E80*HOME!$H$18/(1+HOME!$H$18),0)),IF($T$1=FALSE,IF($T80=FALSE,E80*HOME!$H$20,0),IF($T80=FALSE,E80*HOME!$H$20/(1+HOME!$H$20),0)))</f>
        <v>0</v>
      </c>
      <c r="W80" s="79">
        <f>IF(F$2&lt;DATE(2019,10,1),IF($T$1=FALSE,IF($T80=FALSE,F80*HOME!$H$18,0),IF($T80=FALSE,F80*HOME!$H$18/(1+HOME!$H$18),0)),IF($T$1=FALSE,IF($T80=FALSE,F80*HOME!$H$20,0),IF($T80=FALSE,F80*HOME!$H$20/(1+HOME!$H$20),0)))</f>
        <v>0</v>
      </c>
      <c r="X80" s="79">
        <f>IF(G$2&lt;DATE(2019,10,1),IF($T$1=FALSE,IF($T80=FALSE,G80*HOME!$H$18,0),IF($T80=FALSE,G80*HOME!$H$18/(1+HOME!$H$18),0)),IF($T$1=FALSE,IF($T80=FALSE,G80*HOME!$H$20,0),IF($T80=FALSE,G80*HOME!$H$20/(1+HOME!$H$20),0)))</f>
        <v>0</v>
      </c>
      <c r="Y80" s="79">
        <f>IF(H$2&lt;DATE(2019,10,1),IF($T$1=FALSE,IF($T80=FALSE,H80*HOME!$H$18,0),IF($T80=FALSE,H80*HOME!$H$18/(1+HOME!$H$18),0)),IF($T$1=FALSE,IF($T80=FALSE,H80*HOME!$H$20,0),IF($T80=FALSE,H80*HOME!$H$20/(1+HOME!$H$20),0)))</f>
        <v>0</v>
      </c>
      <c r="Z80" s="79">
        <f>IF(I$2&lt;DATE(2019,10,1),IF($T$1=FALSE,IF($T80=FALSE,I80*HOME!$H$18,0),IF($T80=FALSE,I80*HOME!$H$18/(1+HOME!$H$18),0)),IF($T$1=FALSE,IF($T80=FALSE,I80*HOME!$H$20,0),IF($T80=FALSE,I80*HOME!$H$20/(1+HOME!$H$20),0)))</f>
        <v>0</v>
      </c>
      <c r="AA80" s="79">
        <f>IF(J$2&lt;DATE(2019,10,1),IF($T$1=FALSE,IF($T80=FALSE,J80*HOME!$H$18,0),IF($T80=FALSE,J80*HOME!$H$18/(1+HOME!$H$18),0)),IF($T$1=FALSE,IF($T80=FALSE,J80*HOME!$H$20,0),IF($T80=FALSE,J80*HOME!$H$20/(1+HOME!$H$20),0)))</f>
        <v>0</v>
      </c>
      <c r="AB80" s="79">
        <f>IF(K$2&lt;DATE(2019,10,1),IF($T$1=FALSE,IF($T80=FALSE,K80*HOME!$H$18,0),IF($T80=FALSE,K80*HOME!$H$18/(1+HOME!$H$18),0)),IF($T$1=FALSE,IF($T80=FALSE,K80*HOME!$H$20,0),IF($T80=FALSE,K80*HOME!$H$20/(1+HOME!$H$20),0)))</f>
        <v>0</v>
      </c>
      <c r="AC80" s="79">
        <f>IF(L$2&lt;DATE(2019,10,1),IF($T$1=FALSE,IF($T80=FALSE,L80*HOME!$H$18,0),IF($T80=FALSE,L80*HOME!$H$18/(1+HOME!$H$18),0)),IF($T$1=FALSE,IF($T80=FALSE,L80*HOME!$H$20,0),IF($T80=FALSE,L80*HOME!$H$20/(1+HOME!$H$20),0)))</f>
        <v>0</v>
      </c>
      <c r="AD80" s="79">
        <f>IF(M$2&lt;DATE(2019,10,1),IF($T$1=FALSE,IF($T80=FALSE,M80*HOME!$H$18,0),IF($T80=FALSE,M80*HOME!$H$18/(1+HOME!$H$18),0)),IF($T$1=FALSE,IF($T80=FALSE,M80*HOME!$H$20,0),IF($T80=FALSE,M80*HOME!$H$20/(1+HOME!$H$20),0)))</f>
        <v>0</v>
      </c>
      <c r="AE80" s="79">
        <f>IF(N$2&lt;DATE(2019,10,1),IF($T$1=FALSE,IF($T80=FALSE,N80*HOME!$H$18,0),IF($T80=FALSE,N80*HOME!$H$18/(1+HOME!$H$18),0)),IF($T$1=FALSE,IF($T80=FALSE,N80*HOME!$H$20,0),IF($T80=FALSE,N80*HOME!$H$20/(1+HOME!$H$20),0)))</f>
        <v>0</v>
      </c>
      <c r="AF80" s="79">
        <f>IF(O$2&lt;DATE(2019,10,1),IF($T$1=FALSE,IF($T80=FALSE,O80*HOME!$H$18,0),IF($T80=FALSE,O80*HOME!$H$18/(1+HOME!$H$18),0)),IF($T$1=FALSE,IF($T80=FALSE,O80*HOME!$H$20,0),IF($T80=FALSE,O80*HOME!$H$20/(1+HOME!$H$20),0)))</f>
        <v>0</v>
      </c>
      <c r="AG80" s="79">
        <f>IF(P$2&lt;DATE(2019,10,1),IF($T$1=FALSE,IF($T80=FALSE,P80*HOME!$H$18,0),IF($T80=FALSE,P80*HOME!$H$18/(1+HOME!$H$18),0)),IF($T$1=FALSE,IF($T80=FALSE,P80*HOME!$H$20,0),IF($T80=FALSE,P80*HOME!$H$20/(1+HOME!$H$20),0)))</f>
        <v>0</v>
      </c>
      <c r="AH80" s="79">
        <f t="shared" si="37"/>
        <v>0</v>
      </c>
      <c r="AI80" s="79">
        <f t="shared" si="38"/>
        <v>0</v>
      </c>
      <c r="AJ80" s="86"/>
      <c r="AK80" s="79"/>
      <c r="AL80" s="79"/>
      <c r="AM80" s="79"/>
      <c r="AN80" s="79"/>
      <c r="AO80" s="79"/>
      <c r="AP80" s="79"/>
      <c r="AQ80" s="79"/>
      <c r="AR80" s="79"/>
      <c r="CA80" s="310">
        <f>IF($T80=TRUE,0,IF(D$2&lt;DATE(2019,10,1),IF($T$1=FALSE,D80*HOME!$F$18,D80*HOME!$F$18/(1+HOME!$H$18)),IF($AO80=TRUE,IF($T$1=FALSE,D80*HOME!$F$21,D80*HOME!$F$21/(1+HOME!$H$21)),IF($T$1=FALSE,D80*HOME!$F$20,D80*HOME!$F$20/(1+HOME!$H$20)))))</f>
        <v>0</v>
      </c>
      <c r="CB80" s="310">
        <f>IF($T80=TRUE,0,IF(E$2&lt;DATE(2019,10,1),IF($T$1=FALSE,E80*HOME!$F$18,E80*HOME!$F$18/(1+HOME!$H$18)),IF($AO80=TRUE,IF($T$1=FALSE,E80*HOME!$F$21,E80*HOME!$F$21/(1+HOME!$H$21)),IF($T$1=FALSE,E80*HOME!$F$20,E80*HOME!$F$20/(1+HOME!$H$20)))))</f>
        <v>0</v>
      </c>
      <c r="CC80" s="310">
        <f>IF($T80=TRUE,0,IF(F$2&lt;DATE(2019,10,1),IF($T$1=FALSE,F80*HOME!$F$18,F80*HOME!$F$18/(1+HOME!$H$18)),IF($AO80=TRUE,IF($T$1=FALSE,F80*HOME!$F$21,F80*HOME!$F$21/(1+HOME!$H$21)),IF($T$1=FALSE,F80*HOME!$F$20,F80*HOME!$F$20/(1+HOME!$H$20)))))</f>
        <v>0</v>
      </c>
      <c r="CD80" s="310">
        <f>IF($T80=TRUE,0,IF(G$2&lt;DATE(2019,10,1),IF($T$1=FALSE,G80*HOME!$F$18,G80*HOME!$F$18/(1+HOME!$H$18)),IF($AO80=TRUE,IF($T$1=FALSE,G80*HOME!$F$21,G80*HOME!$F$21/(1+HOME!$H$21)),IF($T$1=FALSE,G80*HOME!$F$20,G80*HOME!$F$20/(1+HOME!$H$20)))))</f>
        <v>0</v>
      </c>
      <c r="CE80" s="310">
        <f>IF($T80=TRUE,0,IF(H$2&lt;DATE(2019,10,1),IF($T$1=FALSE,H80*HOME!$F$18,H80*HOME!$F$18/(1+HOME!$H$18)),IF($AO80=TRUE,IF($T$1=FALSE,H80*HOME!$F$21,H80*HOME!$F$21/(1+HOME!$H$21)),IF($T$1=FALSE,H80*HOME!$F$20,H80*HOME!$F$20/(1+HOME!$H$20)))))</f>
        <v>0</v>
      </c>
      <c r="CF80" s="310">
        <f>IF($T80=TRUE,0,IF(I$2&lt;DATE(2019,10,1),IF($T$1=FALSE,I80*HOME!$F$18,I80*HOME!$F$18/(1+HOME!$H$18)),IF($AO80=TRUE,IF($T$1=FALSE,I80*HOME!$F$21,I80*HOME!$F$21/(1+HOME!$H$21)),IF($T$1=FALSE,I80*HOME!$F$20,I80*HOME!$F$20/(1+HOME!$H$20)))))</f>
        <v>0</v>
      </c>
      <c r="CG80" s="310">
        <f>IF($T80=TRUE,0,IF(J$2&lt;DATE(2019,10,1),IF($T$1=FALSE,J80*HOME!$F$18,J80*HOME!$F$18/(1+HOME!$H$18)),IF($AO80=TRUE,IF($T$1=FALSE,J80*HOME!$F$21,J80*HOME!$F$21/(1+HOME!$H$21)),IF($T$1=FALSE,J80*HOME!$F$20,J80*HOME!$F$20/(1+HOME!$H$20)))))</f>
        <v>0</v>
      </c>
      <c r="CH80" s="310">
        <f>IF($T80=TRUE,0,IF(K$2&lt;DATE(2019,10,1),IF($T$1=FALSE,K80*HOME!$F$18,K80*HOME!$F$18/(1+HOME!$H$18)),IF($AO80=TRUE,IF($T$1=FALSE,K80*HOME!$F$21,K80*HOME!$F$21/(1+HOME!$H$21)),IF($T$1=FALSE,K80*HOME!$F$20,K80*HOME!$F$20/(1+HOME!$H$20)))))</f>
        <v>0</v>
      </c>
      <c r="CI80" s="310">
        <f>IF($T80=TRUE,0,IF(L$2&lt;DATE(2019,10,1),IF($T$1=FALSE,L80*HOME!$F$18,L80*HOME!$F$18/(1+HOME!$H$18)),IF($AO80=TRUE,IF($T$1=FALSE,L80*HOME!$F$21,L80*HOME!$F$21/(1+HOME!$H$21)),IF($T$1=FALSE,L80*HOME!$F$20,L80*HOME!$F$20/(1+HOME!$H$20)))))</f>
        <v>0</v>
      </c>
      <c r="CJ80" s="310">
        <f>IF($T80=TRUE,0,IF(M$2&lt;DATE(2019,10,1),IF($T$1=FALSE,M80*HOME!$F$18,M80*HOME!$F$18/(1+HOME!$H$18)),IF($AO80=TRUE,IF($T$1=FALSE,M80*HOME!$F$21,M80*HOME!$F$21/(1+HOME!$H$21)),IF($T$1=FALSE,M80*HOME!$F$20,M80*HOME!$F$20/(1+HOME!$H$20)))))</f>
        <v>0</v>
      </c>
      <c r="CK80" s="310">
        <f>IF($T80=TRUE,0,IF(N$2&lt;DATE(2019,10,1),IF($T$1=FALSE,N80*HOME!$F$18,N80*HOME!$F$18/(1+HOME!$H$18)),IF($AO80=TRUE,IF($T$1=FALSE,N80*HOME!$F$21,N80*HOME!$F$21/(1+HOME!$H$21)),IF($T$1=FALSE,N80*HOME!$F$20,N80*HOME!$F$20/(1+HOME!$H$20)))))</f>
        <v>0</v>
      </c>
      <c r="CL80" s="310">
        <f>IF($T80=TRUE,0,IF(O$2&lt;DATE(2019,10,1),IF($T$1=FALSE,O80*HOME!$F$18,O80*HOME!$F$18/(1+HOME!$H$18)),IF($AO80=TRUE,IF($T$1=FALSE,O80*HOME!$F$21,O80*HOME!$F$21/(1+HOME!$H$21)),IF($T$1=FALSE,O80*HOME!$F$20,O80*HOME!$F$20/(1+HOME!$H$20)))))</f>
        <v>0</v>
      </c>
      <c r="CM80" s="310">
        <f>IF($T80=TRUE,0,IF(P$2&lt;DATE(2019,10,1),IF($T$1=FALSE,P80*HOME!$F$18,P80*HOME!$F$18/(1+HOME!$H$18)),IF($AO80=TRUE,IF($T$1=FALSE,P80*HOME!$F$21,P80*HOME!$F$21/(1+HOME!$H$21)),IF($T$1=FALSE,P80*HOME!$F$20,P80*HOME!$F$20/(1+HOME!$H$20)))))</f>
        <v>0</v>
      </c>
      <c r="CN80" s="310">
        <f t="shared" si="39"/>
        <v>0</v>
      </c>
    </row>
    <row r="81" spans="1:100" ht="18" customHeight="1">
      <c r="A81" s="335"/>
      <c r="B81" s="336">
        <v>71</v>
      </c>
      <c r="C81" s="1831"/>
      <c r="D81" s="451"/>
      <c r="E81" s="450"/>
      <c r="F81" s="450"/>
      <c r="G81" s="450"/>
      <c r="H81" s="450"/>
      <c r="I81" s="450"/>
      <c r="J81" s="450"/>
      <c r="K81" s="450"/>
      <c r="L81" s="450"/>
      <c r="M81" s="450"/>
      <c r="N81" s="450"/>
      <c r="O81" s="450"/>
      <c r="P81" s="450"/>
      <c r="Q81" s="452">
        <f t="shared" si="36"/>
        <v>0</v>
      </c>
      <c r="R81" s="1107" t="str">
        <f t="shared" si="28"/>
        <v/>
      </c>
      <c r="S81" s="344">
        <f>予実管理!Q81</f>
        <v>0</v>
      </c>
      <c r="T81" s="477"/>
      <c r="U81" s="79"/>
      <c r="V81" s="79"/>
      <c r="W81" s="79"/>
      <c r="X81" s="79"/>
      <c r="Y81" s="79"/>
      <c r="Z81" s="79"/>
      <c r="AA81" s="79"/>
      <c r="AB81" s="79"/>
      <c r="AC81" s="79"/>
      <c r="AD81" s="79"/>
      <c r="AE81" s="79"/>
      <c r="AF81" s="79"/>
      <c r="AG81" s="79"/>
      <c r="AH81" s="79">
        <f t="shared" si="37"/>
        <v>0</v>
      </c>
      <c r="AI81" s="79">
        <f t="shared" si="38"/>
        <v>0</v>
      </c>
      <c r="AJ81" s="86"/>
      <c r="AK81" s="79"/>
      <c r="AL81" s="79"/>
      <c r="AM81" s="79"/>
      <c r="AN81" s="79"/>
      <c r="AO81" s="79"/>
      <c r="AP81" s="79"/>
      <c r="AQ81" s="79"/>
      <c r="AR81" s="79"/>
    </row>
    <row r="82" spans="1:100" ht="18" customHeight="1">
      <c r="A82" s="335"/>
      <c r="B82" s="336">
        <v>72</v>
      </c>
      <c r="C82" s="1832" t="s">
        <v>37</v>
      </c>
      <c r="D82" s="401">
        <f t="shared" ref="D82:P82" si="45">SUM(D46:D81)</f>
        <v>0</v>
      </c>
      <c r="E82" s="349">
        <f t="shared" si="45"/>
        <v>0</v>
      </c>
      <c r="F82" s="349">
        <f t="shared" si="45"/>
        <v>0</v>
      </c>
      <c r="G82" s="349">
        <f t="shared" si="45"/>
        <v>0</v>
      </c>
      <c r="H82" s="349">
        <f t="shared" si="45"/>
        <v>0</v>
      </c>
      <c r="I82" s="349">
        <f t="shared" si="45"/>
        <v>0</v>
      </c>
      <c r="J82" s="349">
        <f t="shared" si="45"/>
        <v>0</v>
      </c>
      <c r="K82" s="349">
        <f t="shared" si="45"/>
        <v>0</v>
      </c>
      <c r="L82" s="349">
        <f t="shared" si="45"/>
        <v>0</v>
      </c>
      <c r="M82" s="349">
        <f t="shared" si="45"/>
        <v>0</v>
      </c>
      <c r="N82" s="349">
        <f t="shared" si="45"/>
        <v>0</v>
      </c>
      <c r="O82" s="349">
        <f t="shared" si="45"/>
        <v>0</v>
      </c>
      <c r="P82" s="349">
        <f t="shared" si="45"/>
        <v>0</v>
      </c>
      <c r="Q82" s="460">
        <f>SUM(Q46:Q81)</f>
        <v>0</v>
      </c>
      <c r="R82" s="1135" t="str">
        <f t="shared" ref="R82:R124" si="46">IF(ISERROR(Q82/$Q$14),"",Q82/$Q$14)</f>
        <v/>
      </c>
      <c r="S82" s="1136">
        <f>予実管理!Q82</f>
        <v>0</v>
      </c>
      <c r="T82" s="481"/>
      <c r="U82" s="353">
        <f t="shared" ref="U82:AG82" si="47">SUM(U46:U81)</f>
        <v>0</v>
      </c>
      <c r="V82" s="353">
        <f t="shared" si="47"/>
        <v>0</v>
      </c>
      <c r="W82" s="353">
        <f t="shared" si="47"/>
        <v>0</v>
      </c>
      <c r="X82" s="353">
        <f t="shared" si="47"/>
        <v>0</v>
      </c>
      <c r="Y82" s="353">
        <f t="shared" si="47"/>
        <v>0</v>
      </c>
      <c r="Z82" s="353">
        <f t="shared" si="47"/>
        <v>0</v>
      </c>
      <c r="AA82" s="353">
        <f t="shared" si="47"/>
        <v>0</v>
      </c>
      <c r="AB82" s="353">
        <f t="shared" si="47"/>
        <v>0</v>
      </c>
      <c r="AC82" s="353">
        <f t="shared" si="47"/>
        <v>0</v>
      </c>
      <c r="AD82" s="353">
        <f t="shared" si="47"/>
        <v>0</v>
      </c>
      <c r="AE82" s="353">
        <f t="shared" si="47"/>
        <v>0</v>
      </c>
      <c r="AF82" s="353">
        <f t="shared" si="47"/>
        <v>0</v>
      </c>
      <c r="AG82" s="353">
        <f t="shared" si="47"/>
        <v>0</v>
      </c>
      <c r="AH82" s="79">
        <f t="shared" si="37"/>
        <v>0</v>
      </c>
      <c r="AI82" s="353">
        <f t="shared" si="38"/>
        <v>0</v>
      </c>
      <c r="AJ82" s="464"/>
      <c r="AK82" s="79"/>
      <c r="AL82" s="79"/>
      <c r="AM82" s="79"/>
      <c r="AN82" s="79"/>
      <c r="AO82" s="79"/>
      <c r="AP82" s="79"/>
      <c r="AQ82" s="79"/>
      <c r="AR82" s="79"/>
      <c r="CA82" s="405">
        <f>SUM(CA47:CA81)</f>
        <v>0</v>
      </c>
      <c r="CB82" s="405">
        <f t="shared" ref="CB82:CN82" si="48">SUM(CB47:CB81)</f>
        <v>0</v>
      </c>
      <c r="CC82" s="405">
        <f t="shared" si="48"/>
        <v>0</v>
      </c>
      <c r="CD82" s="405">
        <f t="shared" si="48"/>
        <v>0</v>
      </c>
      <c r="CE82" s="405">
        <f t="shared" si="48"/>
        <v>0</v>
      </c>
      <c r="CF82" s="405">
        <f t="shared" si="48"/>
        <v>0</v>
      </c>
      <c r="CG82" s="405">
        <f t="shared" si="48"/>
        <v>0</v>
      </c>
      <c r="CH82" s="405">
        <f t="shared" si="48"/>
        <v>0</v>
      </c>
      <c r="CI82" s="405">
        <f t="shared" si="48"/>
        <v>0</v>
      </c>
      <c r="CJ82" s="405">
        <f t="shared" si="48"/>
        <v>0</v>
      </c>
      <c r="CK82" s="405">
        <f t="shared" si="48"/>
        <v>0</v>
      </c>
      <c r="CL82" s="405">
        <f t="shared" si="48"/>
        <v>0</v>
      </c>
      <c r="CM82" s="405">
        <f t="shared" si="48"/>
        <v>0</v>
      </c>
      <c r="CN82" s="405">
        <f t="shared" si="48"/>
        <v>0</v>
      </c>
      <c r="CV82" s="310">
        <v>0</v>
      </c>
    </row>
    <row r="83" spans="1:100" ht="18" customHeight="1">
      <c r="A83" s="335"/>
      <c r="B83" s="336">
        <v>73</v>
      </c>
      <c r="C83" s="1833" t="s">
        <v>38</v>
      </c>
      <c r="D83" s="484">
        <f t="shared" ref="D83:P83" si="49">D45+D82</f>
        <v>0</v>
      </c>
      <c r="E83" s="483">
        <f t="shared" si="49"/>
        <v>0</v>
      </c>
      <c r="F83" s="483">
        <f t="shared" si="49"/>
        <v>0</v>
      </c>
      <c r="G83" s="483">
        <f t="shared" si="49"/>
        <v>0</v>
      </c>
      <c r="H83" s="483">
        <f t="shared" si="49"/>
        <v>0</v>
      </c>
      <c r="I83" s="483">
        <f t="shared" si="49"/>
        <v>0</v>
      </c>
      <c r="J83" s="483">
        <f t="shared" si="49"/>
        <v>0</v>
      </c>
      <c r="K83" s="483">
        <f t="shared" si="49"/>
        <v>0</v>
      </c>
      <c r="L83" s="483">
        <f t="shared" si="49"/>
        <v>0</v>
      </c>
      <c r="M83" s="483">
        <f t="shared" si="49"/>
        <v>0</v>
      </c>
      <c r="N83" s="483">
        <f t="shared" si="49"/>
        <v>0</v>
      </c>
      <c r="O83" s="483">
        <f t="shared" si="49"/>
        <v>0</v>
      </c>
      <c r="P83" s="483">
        <f t="shared" si="49"/>
        <v>0</v>
      </c>
      <c r="Q83" s="485">
        <f>Q45+Q82</f>
        <v>0</v>
      </c>
      <c r="R83" s="1099" t="str">
        <f t="shared" si="46"/>
        <v/>
      </c>
      <c r="S83" s="1100">
        <f>予実管理!Q83</f>
        <v>0</v>
      </c>
      <c r="T83" s="481"/>
      <c r="U83" s="353"/>
      <c r="V83" s="353"/>
      <c r="W83" s="353"/>
      <c r="X83" s="353"/>
      <c r="Y83" s="353"/>
      <c r="Z83" s="353"/>
      <c r="AA83" s="353"/>
      <c r="AB83" s="353"/>
      <c r="AC83" s="353"/>
      <c r="AD83" s="353"/>
      <c r="AE83" s="353"/>
      <c r="AF83" s="353"/>
      <c r="AG83" s="353"/>
      <c r="AH83" s="79">
        <f t="shared" si="37"/>
        <v>0</v>
      </c>
      <c r="AI83" s="353"/>
      <c r="AJ83" s="354"/>
      <c r="AK83" s="79"/>
      <c r="AL83" s="79"/>
      <c r="AM83" s="79"/>
      <c r="AN83" s="79"/>
      <c r="AO83" s="79"/>
      <c r="AP83" s="79"/>
      <c r="AQ83" s="79"/>
      <c r="AR83" s="79"/>
      <c r="CV83" s="310">
        <v>0</v>
      </c>
    </row>
    <row r="84" spans="1:100" ht="18" customHeight="1">
      <c r="A84" s="335"/>
      <c r="B84" s="336">
        <v>74</v>
      </c>
      <c r="C84" s="1833" t="s">
        <v>39</v>
      </c>
      <c r="D84" s="484">
        <f>D32- D83</f>
        <v>0</v>
      </c>
      <c r="E84" s="483">
        <f t="shared" ref="E84:P84" si="50">E32- E83</f>
        <v>0</v>
      </c>
      <c r="F84" s="483">
        <f t="shared" si="50"/>
        <v>0</v>
      </c>
      <c r="G84" s="483">
        <f t="shared" si="50"/>
        <v>0</v>
      </c>
      <c r="H84" s="483">
        <f t="shared" si="50"/>
        <v>0</v>
      </c>
      <c r="I84" s="483">
        <f t="shared" si="50"/>
        <v>0</v>
      </c>
      <c r="J84" s="483">
        <f t="shared" si="50"/>
        <v>0</v>
      </c>
      <c r="K84" s="483">
        <f t="shared" si="50"/>
        <v>0</v>
      </c>
      <c r="L84" s="483">
        <f t="shared" si="50"/>
        <v>0</v>
      </c>
      <c r="M84" s="483">
        <f t="shared" si="50"/>
        <v>0</v>
      </c>
      <c r="N84" s="483">
        <f t="shared" si="50"/>
        <v>0</v>
      </c>
      <c r="O84" s="483">
        <f t="shared" si="50"/>
        <v>0</v>
      </c>
      <c r="P84" s="483">
        <f t="shared" si="50"/>
        <v>0</v>
      </c>
      <c r="Q84" s="483">
        <f>SUM(D84:P84)</f>
        <v>0</v>
      </c>
      <c r="R84" s="1099" t="str">
        <f t="shared" si="46"/>
        <v/>
      </c>
      <c r="S84" s="1100">
        <f>予実管理!Q84</f>
        <v>0</v>
      </c>
      <c r="T84" s="488"/>
      <c r="U84" s="489"/>
      <c r="V84" s="489"/>
      <c r="W84" s="489"/>
      <c r="X84" s="489"/>
      <c r="Y84" s="489"/>
      <c r="Z84" s="489"/>
      <c r="AA84" s="489"/>
      <c r="AB84" s="489"/>
      <c r="AC84" s="489"/>
      <c r="AD84" s="489"/>
      <c r="AE84" s="489"/>
      <c r="AF84" s="489"/>
      <c r="AG84" s="489"/>
      <c r="AH84" s="79">
        <f t="shared" si="37"/>
        <v>0</v>
      </c>
      <c r="AI84" s="489"/>
      <c r="AJ84" s="354"/>
      <c r="AK84" s="79"/>
      <c r="AL84" s="474"/>
      <c r="AM84" s="474"/>
      <c r="AN84" s="465"/>
      <c r="AO84" s="474"/>
      <c r="AP84" s="474"/>
      <c r="AQ84" s="474"/>
      <c r="AR84" s="474"/>
    </row>
    <row r="85" spans="1:100" ht="18" customHeight="1">
      <c r="A85" s="335"/>
      <c r="B85" s="336">
        <v>75</v>
      </c>
      <c r="C85" s="1834" t="s">
        <v>40</v>
      </c>
      <c r="D85" s="429"/>
      <c r="E85" s="356"/>
      <c r="F85" s="356"/>
      <c r="G85" s="356"/>
      <c r="H85" s="356"/>
      <c r="I85" s="356"/>
      <c r="J85" s="356"/>
      <c r="K85" s="356"/>
      <c r="L85" s="356"/>
      <c r="M85" s="356"/>
      <c r="N85" s="356"/>
      <c r="O85" s="356"/>
      <c r="P85" s="356"/>
      <c r="Q85" s="430"/>
      <c r="R85" s="1104" t="str">
        <f t="shared" si="46"/>
        <v/>
      </c>
      <c r="S85" s="1105">
        <f>予実管理!Q85</f>
        <v>0</v>
      </c>
      <c r="T85" s="360"/>
      <c r="U85" s="361"/>
      <c r="V85" s="361"/>
      <c r="W85" s="361"/>
      <c r="X85" s="361"/>
      <c r="Y85" s="361"/>
      <c r="Z85" s="361"/>
      <c r="AA85" s="361"/>
      <c r="AB85" s="361"/>
      <c r="AC85" s="361"/>
      <c r="AD85" s="361"/>
      <c r="AE85" s="361"/>
      <c r="AF85" s="361"/>
      <c r="AG85" s="361"/>
      <c r="AH85" s="79">
        <f t="shared" si="37"/>
        <v>0</v>
      </c>
      <c r="AI85" s="361">
        <f t="shared" si="38"/>
        <v>0</v>
      </c>
      <c r="AJ85" s="362"/>
      <c r="AK85" s="79"/>
      <c r="AL85" s="79"/>
      <c r="AM85" s="79"/>
      <c r="AN85" s="79"/>
      <c r="AO85" s="79"/>
      <c r="AP85" s="79"/>
      <c r="AQ85" s="79"/>
      <c r="AR85" s="79"/>
    </row>
    <row r="86" spans="1:100" ht="18" customHeight="1">
      <c r="A86" s="335"/>
      <c r="B86" s="336">
        <v>76</v>
      </c>
      <c r="C86" s="1835"/>
      <c r="D86" s="434"/>
      <c r="E86" s="131"/>
      <c r="F86" s="131"/>
      <c r="G86" s="131"/>
      <c r="H86" s="131"/>
      <c r="I86" s="131"/>
      <c r="J86" s="131"/>
      <c r="K86" s="131"/>
      <c r="L86" s="131"/>
      <c r="M86" s="131"/>
      <c r="N86" s="131"/>
      <c r="O86" s="131"/>
      <c r="P86" s="131"/>
      <c r="Q86" s="90">
        <f>SUM(D86:P86)</f>
        <v>0</v>
      </c>
      <c r="R86" s="1107" t="str">
        <f t="shared" si="46"/>
        <v/>
      </c>
      <c r="S86" s="344">
        <f>予実管理!Q86</f>
        <v>0</v>
      </c>
      <c r="T86" s="341" t="b">
        <v>1</v>
      </c>
      <c r="U86" s="79">
        <f>IF(D$2&lt;DATE(2019,10,1),IF($T$1=FALSE,IF($T86=FALSE,D86*HOME!$H$18,0),IF($T86=FALSE,D86*HOME!$H$18/(1+HOME!$H$18),0)),IF($T$1=FALSE,IF($T86=FALSE,D86*HOME!$H$20,0),IF($T86=FALSE,D86*HOME!$H$20/(1+HOME!$H$20),0)))</f>
        <v>0</v>
      </c>
      <c r="V86" s="79">
        <f>IF(E$2&lt;DATE(2019,10,1),IF($T$1=FALSE,IF($T86=FALSE,E86*HOME!$H$18,0),IF($T86=FALSE,E86*HOME!$H$18/(1+HOME!$H$18),0)),IF($T$1=FALSE,IF($T86=FALSE,E86*HOME!$H$20,0),IF($T86=FALSE,E86*HOME!$H$20/(1+HOME!$H$20),0)))</f>
        <v>0</v>
      </c>
      <c r="W86" s="79">
        <f>IF(F$2&lt;DATE(2019,10,1),IF($T$1=FALSE,IF($T86=FALSE,F86*HOME!$H$18,0),IF($T86=FALSE,F86*HOME!$H$18/(1+HOME!$H$18),0)),IF($T$1=FALSE,IF($T86=FALSE,F86*HOME!$H$20,0),IF($T86=FALSE,F86*HOME!$H$20/(1+HOME!$H$20),0)))</f>
        <v>0</v>
      </c>
      <c r="X86" s="79">
        <f>IF(G$2&lt;DATE(2019,10,1),IF($T$1=FALSE,IF($T86=FALSE,G86*HOME!$H$18,0),IF($T86=FALSE,G86*HOME!$H$18/(1+HOME!$H$18),0)),IF($T$1=FALSE,IF($T86=FALSE,G86*HOME!$H$20,0),IF($T86=FALSE,G86*HOME!$H$20/(1+HOME!$H$20),0)))</f>
        <v>0</v>
      </c>
      <c r="Y86" s="79">
        <f>IF(H$2&lt;DATE(2019,10,1),IF($T$1=FALSE,IF($T86=FALSE,H86*HOME!$H$18,0),IF($T86=FALSE,H86*HOME!$H$18/(1+HOME!$H$18),0)),IF($T$1=FALSE,IF($T86=FALSE,H86*HOME!$H$20,0),IF($T86=FALSE,H86*HOME!$H$20/(1+HOME!$H$20),0)))</f>
        <v>0</v>
      </c>
      <c r="Z86" s="79">
        <f>IF(I$2&lt;DATE(2019,10,1),IF($T$1=FALSE,IF($T86=FALSE,I86*HOME!$H$18,0),IF($T86=FALSE,I86*HOME!$H$18/(1+HOME!$H$18),0)),IF($T$1=FALSE,IF($T86=FALSE,I86*HOME!$H$20,0),IF($T86=FALSE,I86*HOME!$H$20/(1+HOME!$H$20),0)))</f>
        <v>0</v>
      </c>
      <c r="AA86" s="79">
        <f>IF(J$2&lt;DATE(2019,10,1),IF($T$1=FALSE,IF($T86=FALSE,J86*HOME!$H$18,0),IF($T86=FALSE,J86*HOME!$H$18/(1+HOME!$H$18),0)),IF($T$1=FALSE,IF($T86=FALSE,J86*HOME!$H$20,0),IF($T86=FALSE,J86*HOME!$H$20/(1+HOME!$H$20),0)))</f>
        <v>0</v>
      </c>
      <c r="AB86" s="79">
        <f>IF(K$2&lt;DATE(2019,10,1),IF($T$1=FALSE,IF($T86=FALSE,K86*HOME!$H$18,0),IF($T86=FALSE,K86*HOME!$H$18/(1+HOME!$H$18),0)),IF($T$1=FALSE,IF($T86=FALSE,K86*HOME!$H$20,0),IF($T86=FALSE,K86*HOME!$H$20/(1+HOME!$H$20),0)))</f>
        <v>0</v>
      </c>
      <c r="AC86" s="79">
        <f>IF(L$2&lt;DATE(2019,10,1),IF($T$1=FALSE,IF($T86=FALSE,L86*HOME!$H$18,0),IF($T86=FALSE,L86*HOME!$H$18/(1+HOME!$H$18),0)),IF($T$1=FALSE,IF($T86=FALSE,L86*HOME!$H$20,0),IF($T86=FALSE,L86*HOME!$H$20/(1+HOME!$H$20),0)))</f>
        <v>0</v>
      </c>
      <c r="AD86" s="79">
        <f>IF(M$2&lt;DATE(2019,10,1),IF($T$1=FALSE,IF($T86=FALSE,M86*HOME!$H$18,0),IF($T86=FALSE,M86*HOME!$H$18/(1+HOME!$H$18),0)),IF($T$1=FALSE,IF($T86=FALSE,M86*HOME!$H$20,0),IF($T86=FALSE,M86*HOME!$H$20/(1+HOME!$H$20),0)))</f>
        <v>0</v>
      </c>
      <c r="AE86" s="79">
        <f>IF(N$2&lt;DATE(2019,10,1),IF($T$1=FALSE,IF($T86=FALSE,N86*HOME!$H$18,0),IF($T86=FALSE,N86*HOME!$H$18/(1+HOME!$H$18),0)),IF($T$1=FALSE,IF($T86=FALSE,N86*HOME!$H$20,0),IF($T86=FALSE,N86*HOME!$H$20/(1+HOME!$H$20),0)))</f>
        <v>0</v>
      </c>
      <c r="AF86" s="79">
        <f>IF(O$2&lt;DATE(2019,10,1),IF($T$1=FALSE,IF($T86=FALSE,O86*HOME!$H$18,0),IF($T86=FALSE,O86*HOME!$H$18/(1+HOME!$H$18),0)),IF($T$1=FALSE,IF($T86=FALSE,O86*HOME!$H$20,0),IF($T86=FALSE,O86*HOME!$H$20/(1+HOME!$H$20),0)))</f>
        <v>0</v>
      </c>
      <c r="AG86" s="79">
        <f>IF(P$2&lt;DATE(2019,10,1),IF($T$1=FALSE,IF($T86=FALSE,P86*HOME!$H$18,0),IF($T86=FALSE,P86*HOME!$H$18/(1+HOME!$H$18),0)),IF($T$1=FALSE,IF($T86=FALSE,P86*HOME!$H$20,0),IF($T86=FALSE,P86*HOME!$H$20/(1+HOME!$H$20),0)))</f>
        <v>0</v>
      </c>
      <c r="AH86" s="79">
        <f t="shared" si="37"/>
        <v>0</v>
      </c>
      <c r="AI86" s="79" t="str">
        <f t="shared" si="38"/>
        <v/>
      </c>
      <c r="AJ86" s="86"/>
      <c r="AK86" s="79"/>
      <c r="AL86" s="79"/>
      <c r="AM86" s="79"/>
      <c r="AN86" s="79"/>
      <c r="AO86" s="79"/>
      <c r="AP86" s="79"/>
      <c r="AQ86" s="79"/>
      <c r="AR86" s="79"/>
      <c r="CA86" s="310">
        <f>IF($T86=TRUE,0,IF(D$2&lt;DATE(2019,10,1),IF($T$1=FALSE,D86*HOME!$F$18,D86*HOME!$F$18/(1+HOME!$H$18)),IF($AO86=TRUE,IF($T$1=FALSE,D86*HOME!$F$21,D86*HOME!$F$21/(1+HOME!$H$21)),IF($T$1=FALSE,D86*HOME!$F$20,D86*HOME!$F$20/(1+HOME!$H$20)))))</f>
        <v>0</v>
      </c>
      <c r="CB86" s="310">
        <f>IF($T86=TRUE,0,IF(E$2&lt;DATE(2019,10,1),IF($T$1=FALSE,E86*HOME!$F$18,E86*HOME!$F$18/(1+HOME!$H$18)),IF($AO86=TRUE,IF($T$1=FALSE,E86*HOME!$F$21,E86*HOME!$F$21/(1+HOME!$H$21)),IF($T$1=FALSE,E86*HOME!$F$20,E86*HOME!$F$20/(1+HOME!$H$20)))))</f>
        <v>0</v>
      </c>
      <c r="CC86" s="310">
        <f>IF($T86=TRUE,0,IF(F$2&lt;DATE(2019,10,1),IF($T$1=FALSE,F86*HOME!$F$18,F86*HOME!$F$18/(1+HOME!$H$18)),IF($AO86=TRUE,IF($T$1=FALSE,F86*HOME!$F$21,F86*HOME!$F$21/(1+HOME!$H$21)),IF($T$1=FALSE,F86*HOME!$F$20,F86*HOME!$F$20/(1+HOME!$H$20)))))</f>
        <v>0</v>
      </c>
      <c r="CD86" s="310">
        <f>IF($T86=TRUE,0,IF(G$2&lt;DATE(2019,10,1),IF($T$1=FALSE,G86*HOME!$F$18,G86*HOME!$F$18/(1+HOME!$H$18)),IF($AO86=TRUE,IF($T$1=FALSE,G86*HOME!$F$21,G86*HOME!$F$21/(1+HOME!$H$21)),IF($T$1=FALSE,G86*HOME!$F$20,G86*HOME!$F$20/(1+HOME!$H$20)))))</f>
        <v>0</v>
      </c>
      <c r="CE86" s="310">
        <f>IF($T86=TRUE,0,IF(H$2&lt;DATE(2019,10,1),IF($T$1=FALSE,H86*HOME!$F$18,H86*HOME!$F$18/(1+HOME!$H$18)),IF($AO86=TRUE,IF($T$1=FALSE,H86*HOME!$F$21,H86*HOME!$F$21/(1+HOME!$H$21)),IF($T$1=FALSE,H86*HOME!$F$20,H86*HOME!$F$20/(1+HOME!$H$20)))))</f>
        <v>0</v>
      </c>
      <c r="CF86" s="310">
        <f>IF($T86=TRUE,0,IF(I$2&lt;DATE(2019,10,1),IF($T$1=FALSE,I86*HOME!$F$18,I86*HOME!$F$18/(1+HOME!$H$18)),IF($AO86=TRUE,IF($T$1=FALSE,I86*HOME!$F$21,I86*HOME!$F$21/(1+HOME!$H$21)),IF($T$1=FALSE,I86*HOME!$F$20,I86*HOME!$F$20/(1+HOME!$H$20)))))</f>
        <v>0</v>
      </c>
      <c r="CG86" s="310">
        <f>IF($T86=TRUE,0,IF(J$2&lt;DATE(2019,10,1),IF($T$1=FALSE,J86*HOME!$F$18,J86*HOME!$F$18/(1+HOME!$H$18)),IF($AO86=TRUE,IF($T$1=FALSE,J86*HOME!$F$21,J86*HOME!$F$21/(1+HOME!$H$21)),IF($T$1=FALSE,J86*HOME!$F$20,J86*HOME!$F$20/(1+HOME!$H$20)))))</f>
        <v>0</v>
      </c>
      <c r="CH86" s="310">
        <f>IF($T86=TRUE,0,IF(K$2&lt;DATE(2019,10,1),IF($T$1=FALSE,K86*HOME!$F$18,K86*HOME!$F$18/(1+HOME!$H$18)),IF($AO86=TRUE,IF($T$1=FALSE,K86*HOME!$F$21,K86*HOME!$F$21/(1+HOME!$H$21)),IF($T$1=FALSE,K86*HOME!$F$20,K86*HOME!$F$20/(1+HOME!$H$20)))))</f>
        <v>0</v>
      </c>
      <c r="CI86" s="310">
        <f>IF($T86=TRUE,0,IF(L$2&lt;DATE(2019,10,1),IF($T$1=FALSE,L86*HOME!$F$18,L86*HOME!$F$18/(1+HOME!$H$18)),IF($AO86=TRUE,IF($T$1=FALSE,L86*HOME!$F$21,L86*HOME!$F$21/(1+HOME!$H$21)),IF($T$1=FALSE,L86*HOME!$F$20,L86*HOME!$F$20/(1+HOME!$H$20)))))</f>
        <v>0</v>
      </c>
      <c r="CJ86" s="310">
        <f>IF($T86=TRUE,0,IF(M$2&lt;DATE(2019,10,1),IF($T$1=FALSE,M86*HOME!$F$18,M86*HOME!$F$18/(1+HOME!$H$18)),IF($AO86=TRUE,IF($T$1=FALSE,M86*HOME!$F$21,M86*HOME!$F$21/(1+HOME!$H$21)),IF($T$1=FALSE,M86*HOME!$F$20,M86*HOME!$F$20/(1+HOME!$H$20)))))</f>
        <v>0</v>
      </c>
      <c r="CK86" s="310">
        <f>IF($T86=TRUE,0,IF(N$2&lt;DATE(2019,10,1),IF($T$1=FALSE,N86*HOME!$F$18,N86*HOME!$F$18/(1+HOME!$H$18)),IF($AO86=TRUE,IF($T$1=FALSE,N86*HOME!$F$21,N86*HOME!$F$21/(1+HOME!$H$21)),IF($T$1=FALSE,N86*HOME!$F$20,N86*HOME!$F$20/(1+HOME!$H$20)))))</f>
        <v>0</v>
      </c>
      <c r="CL86" s="310">
        <f>IF($T86=TRUE,0,IF(O$2&lt;DATE(2019,10,1),IF($T$1=FALSE,O86*HOME!$F$18,O86*HOME!$F$18/(1+HOME!$H$18)),IF($AO86=TRUE,IF($T$1=FALSE,O86*HOME!$F$21,O86*HOME!$F$21/(1+HOME!$H$21)),IF($T$1=FALSE,O86*HOME!$F$20,O86*HOME!$F$20/(1+HOME!$H$20)))))</f>
        <v>0</v>
      </c>
      <c r="CM86" s="310">
        <f>IF($T86=TRUE,0,IF(P$2&lt;DATE(2019,10,1),IF($T$1=FALSE,P86*HOME!$F$18,P86*HOME!$F$18/(1+HOME!$H$18)),IF($AO86=TRUE,IF($T$1=FALSE,P86*HOME!$F$21,P86*HOME!$F$21/(1+HOME!$H$21)),IF($T$1=FALSE,P86*HOME!$F$20,P86*HOME!$F$20/(1+HOME!$H$20)))))</f>
        <v>0</v>
      </c>
      <c r="CN86" s="310">
        <f>SUM(CA86:CM86)</f>
        <v>0</v>
      </c>
    </row>
    <row r="87" spans="1:100" ht="18" customHeight="1">
      <c r="A87" s="335"/>
      <c r="B87" s="336">
        <v>77</v>
      </c>
      <c r="C87" s="1835"/>
      <c r="D87" s="434"/>
      <c r="E87" s="434"/>
      <c r="F87" s="434"/>
      <c r="G87" s="434"/>
      <c r="H87" s="434"/>
      <c r="I87" s="434"/>
      <c r="J87" s="434"/>
      <c r="K87" s="434"/>
      <c r="L87" s="434"/>
      <c r="M87" s="434"/>
      <c r="N87" s="434"/>
      <c r="O87" s="434"/>
      <c r="P87" s="434"/>
      <c r="Q87" s="90">
        <f t="shared" ref="Q87:Q95" si="51">SUM(D87:P87)</f>
        <v>0</v>
      </c>
      <c r="R87" s="1107" t="str">
        <f t="shared" si="46"/>
        <v/>
      </c>
      <c r="S87" s="344">
        <f>予実管理!Q87</f>
        <v>0</v>
      </c>
      <c r="T87" s="341" t="b">
        <v>1</v>
      </c>
      <c r="U87" s="79">
        <f>IF(D$2&lt;DATE(2019,10,1),IF($T$1=FALSE,IF($T87=FALSE,D87*HOME!$H$18,0),IF($T87=FALSE,D87*HOME!$H$18/(1+HOME!$H$18),0)),IF($T$1=FALSE,IF($T87=FALSE,D87*HOME!$H$20,0),IF($T87=FALSE,D87*HOME!$H$20/(1+HOME!$H$20),0)))</f>
        <v>0</v>
      </c>
      <c r="V87" s="79">
        <f>IF(E$2&lt;DATE(2019,10,1),IF($T$1=FALSE,IF($T87=FALSE,E87*HOME!$H$18,0),IF($T87=FALSE,E87*HOME!$H$18/(1+HOME!$H$18),0)),IF($T$1=FALSE,IF($T87=FALSE,E87*HOME!$H$20,0),IF($T87=FALSE,E87*HOME!$H$20/(1+HOME!$H$20),0)))</f>
        <v>0</v>
      </c>
      <c r="W87" s="79">
        <f>IF(F$2&lt;DATE(2019,10,1),IF($T$1=FALSE,IF($T87=FALSE,F87*HOME!$H$18,0),IF($T87=FALSE,F87*HOME!$H$18/(1+HOME!$H$18),0)),IF($T$1=FALSE,IF($T87=FALSE,F87*HOME!$H$20,0),IF($T87=FALSE,F87*HOME!$H$20/(1+HOME!$H$20),0)))</f>
        <v>0</v>
      </c>
      <c r="X87" s="79">
        <f>IF(G$2&lt;DATE(2019,10,1),IF($T$1=FALSE,IF($T87=FALSE,G87*HOME!$H$18,0),IF($T87=FALSE,G87*HOME!$H$18/(1+HOME!$H$18),0)),IF($T$1=FALSE,IF($T87=FALSE,G87*HOME!$H$20,0),IF($T87=FALSE,G87*HOME!$H$20/(1+HOME!$H$20),0)))</f>
        <v>0</v>
      </c>
      <c r="Y87" s="79">
        <f>IF(H$2&lt;DATE(2019,10,1),IF($T$1=FALSE,IF($T87=FALSE,H87*HOME!$H$18,0),IF($T87=FALSE,H87*HOME!$H$18/(1+HOME!$H$18),0)),IF($T$1=FALSE,IF($T87=FALSE,H87*HOME!$H$20,0),IF($T87=FALSE,H87*HOME!$H$20/(1+HOME!$H$20),0)))</f>
        <v>0</v>
      </c>
      <c r="Z87" s="79">
        <f>IF(I$2&lt;DATE(2019,10,1),IF($T$1=FALSE,IF($T87=FALSE,I87*HOME!$H$18,0),IF($T87=FALSE,I87*HOME!$H$18/(1+HOME!$H$18),0)),IF($T$1=FALSE,IF($T87=FALSE,I87*HOME!$H$20,0),IF($T87=FALSE,I87*HOME!$H$20/(1+HOME!$H$20),0)))</f>
        <v>0</v>
      </c>
      <c r="AA87" s="79">
        <f>IF(J$2&lt;DATE(2019,10,1),IF($T$1=FALSE,IF($T87=FALSE,J87*HOME!$H$18,0),IF($T87=FALSE,J87*HOME!$H$18/(1+HOME!$H$18),0)),IF($T$1=FALSE,IF($T87=FALSE,J87*HOME!$H$20,0),IF($T87=FALSE,J87*HOME!$H$20/(1+HOME!$H$20),0)))</f>
        <v>0</v>
      </c>
      <c r="AB87" s="79">
        <f>IF(K$2&lt;DATE(2019,10,1),IF($T$1=FALSE,IF($T87=FALSE,K87*HOME!$H$18,0),IF($T87=FALSE,K87*HOME!$H$18/(1+HOME!$H$18),0)),IF($T$1=FALSE,IF($T87=FALSE,K87*HOME!$H$20,0),IF($T87=FALSE,K87*HOME!$H$20/(1+HOME!$H$20),0)))</f>
        <v>0</v>
      </c>
      <c r="AC87" s="79">
        <f>IF(L$2&lt;DATE(2019,10,1),IF($T$1=FALSE,IF($T87=FALSE,L87*HOME!$H$18,0),IF($T87=FALSE,L87*HOME!$H$18/(1+HOME!$H$18),0)),IF($T$1=FALSE,IF($T87=FALSE,L87*HOME!$H$20,0),IF($T87=FALSE,L87*HOME!$H$20/(1+HOME!$H$20),0)))</f>
        <v>0</v>
      </c>
      <c r="AD87" s="79">
        <f>IF(M$2&lt;DATE(2019,10,1),IF($T$1=FALSE,IF($T87=FALSE,M87*HOME!$H$18,0),IF($T87=FALSE,M87*HOME!$H$18/(1+HOME!$H$18),0)),IF($T$1=FALSE,IF($T87=FALSE,M87*HOME!$H$20,0),IF($T87=FALSE,M87*HOME!$H$20/(1+HOME!$H$20),0)))</f>
        <v>0</v>
      </c>
      <c r="AE87" s="79">
        <f>IF(N$2&lt;DATE(2019,10,1),IF($T$1=FALSE,IF($T87=FALSE,N87*HOME!$H$18,0),IF($T87=FALSE,N87*HOME!$H$18/(1+HOME!$H$18),0)),IF($T$1=FALSE,IF($T87=FALSE,N87*HOME!$H$20,0),IF($T87=FALSE,N87*HOME!$H$20/(1+HOME!$H$20),0)))</f>
        <v>0</v>
      </c>
      <c r="AF87" s="79">
        <f>IF(O$2&lt;DATE(2019,10,1),IF($T$1=FALSE,IF($T87=FALSE,O87*HOME!$H$18,0),IF($T87=FALSE,O87*HOME!$H$18/(1+HOME!$H$18),0)),IF($T$1=FALSE,IF($T87=FALSE,O87*HOME!$H$20,0),IF($T87=FALSE,O87*HOME!$H$20/(1+HOME!$H$20),0)))</f>
        <v>0</v>
      </c>
      <c r="AG87" s="79">
        <f>IF(P$2&lt;DATE(2019,10,1),IF($T$1=FALSE,IF($T87=FALSE,P87*HOME!$H$18,0),IF($T87=FALSE,P87*HOME!$H$18/(1+HOME!$H$18),0)),IF($T$1=FALSE,IF($T87=FALSE,P87*HOME!$H$20,0),IF($T87=FALSE,P87*HOME!$H$20/(1+HOME!$H$20),0)))</f>
        <v>0</v>
      </c>
      <c r="AH87" s="79">
        <f t="shared" si="37"/>
        <v>0</v>
      </c>
      <c r="AI87" s="79" t="str">
        <f t="shared" si="38"/>
        <v/>
      </c>
      <c r="AJ87" s="86"/>
      <c r="AK87" s="79"/>
      <c r="AL87" s="465"/>
      <c r="AM87" s="465"/>
      <c r="AN87" s="465"/>
      <c r="AO87" s="465"/>
      <c r="AP87" s="465"/>
      <c r="AQ87" s="465"/>
      <c r="AR87" s="465"/>
      <c r="CA87" s="310">
        <f>IF($T87=TRUE,0,IF(D$2&lt;DATE(2019,10,1),IF($T$1=FALSE,D87*HOME!$F$18,D87*HOME!$F$18/(1+HOME!$H$18)),IF($AO87=TRUE,IF($T$1=FALSE,D87*HOME!$F$21,D87*HOME!$F$21/(1+HOME!$H$21)),IF($T$1=FALSE,D87*HOME!$F$20,D87*HOME!$F$20/(1+HOME!$H$20)))))</f>
        <v>0</v>
      </c>
      <c r="CB87" s="310">
        <f>IF($T87=TRUE,0,IF(E$2&lt;DATE(2019,10,1),IF($T$1=FALSE,E87*HOME!$F$18,E87*HOME!$F$18/(1+HOME!$H$18)),IF($AO87=TRUE,IF($T$1=FALSE,E87*HOME!$F$21,E87*HOME!$F$21/(1+HOME!$H$21)),IF($T$1=FALSE,E87*HOME!$F$20,E87*HOME!$F$20/(1+HOME!$H$20)))))</f>
        <v>0</v>
      </c>
      <c r="CC87" s="310">
        <f>IF($T87=TRUE,0,IF(F$2&lt;DATE(2019,10,1),IF($T$1=FALSE,F87*HOME!$F$18,F87*HOME!$F$18/(1+HOME!$H$18)),IF($AO87=TRUE,IF($T$1=FALSE,F87*HOME!$F$21,F87*HOME!$F$21/(1+HOME!$H$21)),IF($T$1=FALSE,F87*HOME!$F$20,F87*HOME!$F$20/(1+HOME!$H$20)))))</f>
        <v>0</v>
      </c>
      <c r="CD87" s="310">
        <f>IF($T87=TRUE,0,IF(G$2&lt;DATE(2019,10,1),IF($T$1=FALSE,G87*HOME!$F$18,G87*HOME!$F$18/(1+HOME!$H$18)),IF($AO87=TRUE,IF($T$1=FALSE,G87*HOME!$F$21,G87*HOME!$F$21/(1+HOME!$H$21)),IF($T$1=FALSE,G87*HOME!$F$20,G87*HOME!$F$20/(1+HOME!$H$20)))))</f>
        <v>0</v>
      </c>
      <c r="CE87" s="310">
        <f>IF($T87=TRUE,0,IF(H$2&lt;DATE(2019,10,1),IF($T$1=FALSE,H87*HOME!$F$18,H87*HOME!$F$18/(1+HOME!$H$18)),IF($AO87=TRUE,IF($T$1=FALSE,H87*HOME!$F$21,H87*HOME!$F$21/(1+HOME!$H$21)),IF($T$1=FALSE,H87*HOME!$F$20,H87*HOME!$F$20/(1+HOME!$H$20)))))</f>
        <v>0</v>
      </c>
      <c r="CF87" s="310">
        <f>IF($T87=TRUE,0,IF(I$2&lt;DATE(2019,10,1),IF($T$1=FALSE,I87*HOME!$F$18,I87*HOME!$F$18/(1+HOME!$H$18)),IF($AO87=TRUE,IF($T$1=FALSE,I87*HOME!$F$21,I87*HOME!$F$21/(1+HOME!$H$21)),IF($T$1=FALSE,I87*HOME!$F$20,I87*HOME!$F$20/(1+HOME!$H$20)))))</f>
        <v>0</v>
      </c>
      <c r="CG87" s="310">
        <f>IF($T87=TRUE,0,IF(J$2&lt;DATE(2019,10,1),IF($T$1=FALSE,J87*HOME!$F$18,J87*HOME!$F$18/(1+HOME!$H$18)),IF($AO87=TRUE,IF($T$1=FALSE,J87*HOME!$F$21,J87*HOME!$F$21/(1+HOME!$H$21)),IF($T$1=FALSE,J87*HOME!$F$20,J87*HOME!$F$20/(1+HOME!$H$20)))))</f>
        <v>0</v>
      </c>
      <c r="CH87" s="310">
        <f>IF($T87=TRUE,0,IF(K$2&lt;DATE(2019,10,1),IF($T$1=FALSE,K87*HOME!$F$18,K87*HOME!$F$18/(1+HOME!$H$18)),IF($AO87=TRUE,IF($T$1=FALSE,K87*HOME!$F$21,K87*HOME!$F$21/(1+HOME!$H$21)),IF($T$1=FALSE,K87*HOME!$F$20,K87*HOME!$F$20/(1+HOME!$H$20)))))</f>
        <v>0</v>
      </c>
      <c r="CI87" s="310">
        <f>IF($T87=TRUE,0,IF(L$2&lt;DATE(2019,10,1),IF($T$1=FALSE,L87*HOME!$F$18,L87*HOME!$F$18/(1+HOME!$H$18)),IF($AO87=TRUE,IF($T$1=FALSE,L87*HOME!$F$21,L87*HOME!$F$21/(1+HOME!$H$21)),IF($T$1=FALSE,L87*HOME!$F$20,L87*HOME!$F$20/(1+HOME!$H$20)))))</f>
        <v>0</v>
      </c>
      <c r="CJ87" s="310">
        <f>IF($T87=TRUE,0,IF(M$2&lt;DATE(2019,10,1),IF($T$1=FALSE,M87*HOME!$F$18,M87*HOME!$F$18/(1+HOME!$H$18)),IF($AO87=TRUE,IF($T$1=FALSE,M87*HOME!$F$21,M87*HOME!$F$21/(1+HOME!$H$21)),IF($T$1=FALSE,M87*HOME!$F$20,M87*HOME!$F$20/(1+HOME!$H$20)))))</f>
        <v>0</v>
      </c>
      <c r="CK87" s="310">
        <f>IF($T87=TRUE,0,IF(N$2&lt;DATE(2019,10,1),IF($T$1=FALSE,N87*HOME!$F$18,N87*HOME!$F$18/(1+HOME!$H$18)),IF($AO87=TRUE,IF($T$1=FALSE,N87*HOME!$F$21,N87*HOME!$F$21/(1+HOME!$H$21)),IF($T$1=FALSE,N87*HOME!$F$20,N87*HOME!$F$20/(1+HOME!$H$20)))))</f>
        <v>0</v>
      </c>
      <c r="CL87" s="310">
        <f>IF($T87=TRUE,0,IF(O$2&lt;DATE(2019,10,1),IF($T$1=FALSE,O87*HOME!$F$18,O87*HOME!$F$18/(1+HOME!$H$18)),IF($AO87=TRUE,IF($T$1=FALSE,O87*HOME!$F$21,O87*HOME!$F$21/(1+HOME!$H$21)),IF($T$1=FALSE,O87*HOME!$F$20,O87*HOME!$F$20/(1+HOME!$H$20)))))</f>
        <v>0</v>
      </c>
      <c r="CM87" s="310">
        <f>IF($T87=TRUE,0,IF(P$2&lt;DATE(2019,10,1),IF($T$1=FALSE,P87*HOME!$F$18,P87*HOME!$F$18/(1+HOME!$H$18)),IF($AO87=TRUE,IF($T$1=FALSE,P87*HOME!$F$21,P87*HOME!$F$21/(1+HOME!$H$21)),IF($T$1=FALSE,P87*HOME!$F$20,P87*HOME!$F$20/(1+HOME!$H$20)))))</f>
        <v>0</v>
      </c>
      <c r="CN87" s="310">
        <f t="shared" ref="CN87:CN96" si="52">SUM(CA87:CM87)</f>
        <v>0</v>
      </c>
    </row>
    <row r="88" spans="1:100" ht="18" customHeight="1">
      <c r="A88" s="335"/>
      <c r="B88" s="336"/>
      <c r="C88" s="1835"/>
      <c r="D88" s="451"/>
      <c r="E88" s="450"/>
      <c r="F88" s="450"/>
      <c r="G88" s="450"/>
      <c r="H88" s="450"/>
      <c r="I88" s="450"/>
      <c r="J88" s="450"/>
      <c r="K88" s="450"/>
      <c r="L88" s="450"/>
      <c r="M88" s="450"/>
      <c r="N88" s="450"/>
      <c r="O88" s="450"/>
      <c r="P88" s="450"/>
      <c r="Q88" s="90">
        <f t="shared" si="51"/>
        <v>0</v>
      </c>
      <c r="R88" s="1107" t="str">
        <f t="shared" si="46"/>
        <v/>
      </c>
      <c r="S88" s="344">
        <f>予実管理!Q88</f>
        <v>0</v>
      </c>
      <c r="T88" s="341" t="b">
        <v>1</v>
      </c>
      <c r="U88" s="79">
        <f>IF(D$2&lt;DATE(2019,10,1),IF($T$1=FALSE,IF($T88=FALSE,D88*HOME!$H$18,0),IF($T88=FALSE,D88*HOME!$H$18/(1+HOME!$H$18),0)),IF($T$1=FALSE,IF($T88=FALSE,D88*HOME!$H$20,0),IF($T88=FALSE,D88*HOME!$H$20/(1+HOME!$H$20),0)))</f>
        <v>0</v>
      </c>
      <c r="V88" s="79">
        <f>IF(E$2&lt;DATE(2019,10,1),IF($T$1=FALSE,IF($T88=FALSE,E88*HOME!$H$18,0),IF($T88=FALSE,E88*HOME!$H$18/(1+HOME!$H$18),0)),IF($T$1=FALSE,IF($T88=FALSE,E88*HOME!$H$20,0),IF($T88=FALSE,E88*HOME!$H$20/(1+HOME!$H$20),0)))</f>
        <v>0</v>
      </c>
      <c r="W88" s="79">
        <f>IF(F$2&lt;DATE(2019,10,1),IF($T$1=FALSE,IF($T88=FALSE,F88*HOME!$H$18,0),IF($T88=FALSE,F88*HOME!$H$18/(1+HOME!$H$18),0)),IF($T$1=FALSE,IF($T88=FALSE,F88*HOME!$H$20,0),IF($T88=FALSE,F88*HOME!$H$20/(1+HOME!$H$20),0)))</f>
        <v>0</v>
      </c>
      <c r="X88" s="79">
        <f>IF(G$2&lt;DATE(2019,10,1),IF($T$1=FALSE,IF($T88=FALSE,G88*HOME!$H$18,0),IF($T88=FALSE,G88*HOME!$H$18/(1+HOME!$H$18),0)),IF($T$1=FALSE,IF($T88=FALSE,G88*HOME!$H$20,0),IF($T88=FALSE,G88*HOME!$H$20/(1+HOME!$H$20),0)))</f>
        <v>0</v>
      </c>
      <c r="Y88" s="79">
        <f>IF(H$2&lt;DATE(2019,10,1),IF($T$1=FALSE,IF($T88=FALSE,H88*HOME!$H$18,0),IF($T88=FALSE,H88*HOME!$H$18/(1+HOME!$H$18),0)),IF($T$1=FALSE,IF($T88=FALSE,H88*HOME!$H$20,0),IF($T88=FALSE,H88*HOME!$H$20/(1+HOME!$H$20),0)))</f>
        <v>0</v>
      </c>
      <c r="Z88" s="79">
        <f>IF(I$2&lt;DATE(2019,10,1),IF($T$1=FALSE,IF($T88=FALSE,I88*HOME!$H$18,0),IF($T88=FALSE,I88*HOME!$H$18/(1+HOME!$H$18),0)),IF($T$1=FALSE,IF($T88=FALSE,I88*HOME!$H$20,0),IF($T88=FALSE,I88*HOME!$H$20/(1+HOME!$H$20),0)))</f>
        <v>0</v>
      </c>
      <c r="AA88" s="79">
        <f>IF(J$2&lt;DATE(2019,10,1),IF($T$1=FALSE,IF($T88=FALSE,J88*HOME!$H$18,0),IF($T88=FALSE,J88*HOME!$H$18/(1+HOME!$H$18),0)),IF($T$1=FALSE,IF($T88=FALSE,J88*HOME!$H$20,0),IF($T88=FALSE,J88*HOME!$H$20/(1+HOME!$H$20),0)))</f>
        <v>0</v>
      </c>
      <c r="AB88" s="79">
        <f>IF(K$2&lt;DATE(2019,10,1),IF($T$1=FALSE,IF($T88=FALSE,K88*HOME!$H$18,0),IF($T88=FALSE,K88*HOME!$H$18/(1+HOME!$H$18),0)),IF($T$1=FALSE,IF($T88=FALSE,K88*HOME!$H$20,0),IF($T88=FALSE,K88*HOME!$H$20/(1+HOME!$H$20),0)))</f>
        <v>0</v>
      </c>
      <c r="AC88" s="79">
        <f>IF(L$2&lt;DATE(2019,10,1),IF($T$1=FALSE,IF($T88=FALSE,L88*HOME!$H$18,0),IF($T88=FALSE,L88*HOME!$H$18/(1+HOME!$H$18),0)),IF($T$1=FALSE,IF($T88=FALSE,L88*HOME!$H$20,0),IF($T88=FALSE,L88*HOME!$H$20/(1+HOME!$H$20),0)))</f>
        <v>0</v>
      </c>
      <c r="AD88" s="79">
        <f>IF(M$2&lt;DATE(2019,10,1),IF($T$1=FALSE,IF($T88=FALSE,M88*HOME!$H$18,0),IF($T88=FALSE,M88*HOME!$H$18/(1+HOME!$H$18),0)),IF($T$1=FALSE,IF($T88=FALSE,M88*HOME!$H$20,0),IF($T88=FALSE,M88*HOME!$H$20/(1+HOME!$H$20),0)))</f>
        <v>0</v>
      </c>
      <c r="AE88" s="79">
        <f>IF(N$2&lt;DATE(2019,10,1),IF($T$1=FALSE,IF($T88=FALSE,N88*HOME!$H$18,0),IF($T88=FALSE,N88*HOME!$H$18/(1+HOME!$H$18),0)),IF($T$1=FALSE,IF($T88=FALSE,N88*HOME!$H$20,0),IF($T88=FALSE,N88*HOME!$H$20/(1+HOME!$H$20),0)))</f>
        <v>0</v>
      </c>
      <c r="AF88" s="79">
        <f>IF(O$2&lt;DATE(2019,10,1),IF($T$1=FALSE,IF($T88=FALSE,O88*HOME!$H$18,0),IF($T88=FALSE,O88*HOME!$H$18/(1+HOME!$H$18),0)),IF($T$1=FALSE,IF($T88=FALSE,O88*HOME!$H$20,0),IF($T88=FALSE,O88*HOME!$H$20/(1+HOME!$H$20),0)))</f>
        <v>0</v>
      </c>
      <c r="AG88" s="79">
        <f>IF(P$2&lt;DATE(2019,10,1),IF($T$1=FALSE,IF($T88=FALSE,P88*HOME!$H$18,0),IF($T88=FALSE,P88*HOME!$H$18/(1+HOME!$H$18),0)),IF($T$1=FALSE,IF($T88=FALSE,P88*HOME!$H$20,0),IF($T88=FALSE,P88*HOME!$H$20/(1+HOME!$H$20),0)))</f>
        <v>0</v>
      </c>
      <c r="AH88" s="79">
        <f t="shared" si="37"/>
        <v>0</v>
      </c>
      <c r="AI88" s="79" t="str">
        <f t="shared" si="38"/>
        <v/>
      </c>
      <c r="AJ88" s="86"/>
      <c r="AK88" s="79"/>
      <c r="AL88" s="465"/>
      <c r="AM88" s="465"/>
      <c r="AN88" s="465"/>
      <c r="AO88" s="465"/>
      <c r="AP88" s="465"/>
      <c r="AQ88" s="465"/>
      <c r="AR88" s="465"/>
      <c r="CA88" s="310">
        <f>IF($T88=TRUE,0,IF(D$2&lt;DATE(2019,10,1),IF($T$1=FALSE,D88*HOME!$F$18,D88*HOME!$F$18/(1+HOME!$H$18)),IF($AO88=TRUE,IF($T$1=FALSE,D88*HOME!$F$21,D88*HOME!$F$21/(1+HOME!$H$21)),IF($T$1=FALSE,D88*HOME!$F$20,D88*HOME!$F$20/(1+HOME!$H$20)))))</f>
        <v>0</v>
      </c>
      <c r="CB88" s="310">
        <f>IF($T88=TRUE,0,IF(E$2&lt;DATE(2019,10,1),IF($T$1=FALSE,E88*HOME!$F$18,E88*HOME!$F$18/(1+HOME!$H$18)),IF($AO88=TRUE,IF($T$1=FALSE,E88*HOME!$F$21,E88*HOME!$F$21/(1+HOME!$H$21)),IF($T$1=FALSE,E88*HOME!$F$20,E88*HOME!$F$20/(1+HOME!$H$20)))))</f>
        <v>0</v>
      </c>
      <c r="CC88" s="310">
        <f>IF($T88=TRUE,0,IF(F$2&lt;DATE(2019,10,1),IF($T$1=FALSE,F88*HOME!$F$18,F88*HOME!$F$18/(1+HOME!$H$18)),IF($AO88=TRUE,IF($T$1=FALSE,F88*HOME!$F$21,F88*HOME!$F$21/(1+HOME!$H$21)),IF($T$1=FALSE,F88*HOME!$F$20,F88*HOME!$F$20/(1+HOME!$H$20)))))</f>
        <v>0</v>
      </c>
      <c r="CD88" s="310">
        <f>IF($T88=TRUE,0,IF(G$2&lt;DATE(2019,10,1),IF($T$1=FALSE,G88*HOME!$F$18,G88*HOME!$F$18/(1+HOME!$H$18)),IF($AO88=TRUE,IF($T$1=FALSE,G88*HOME!$F$21,G88*HOME!$F$21/(1+HOME!$H$21)),IF($T$1=FALSE,G88*HOME!$F$20,G88*HOME!$F$20/(1+HOME!$H$20)))))</f>
        <v>0</v>
      </c>
      <c r="CE88" s="310">
        <f>IF($T88=TRUE,0,IF(H$2&lt;DATE(2019,10,1),IF($T$1=FALSE,H88*HOME!$F$18,H88*HOME!$F$18/(1+HOME!$H$18)),IF($AO88=TRUE,IF($T$1=FALSE,H88*HOME!$F$21,H88*HOME!$F$21/(1+HOME!$H$21)),IF($T$1=FALSE,H88*HOME!$F$20,H88*HOME!$F$20/(1+HOME!$H$20)))))</f>
        <v>0</v>
      </c>
      <c r="CF88" s="310">
        <f>IF($T88=TRUE,0,IF(I$2&lt;DATE(2019,10,1),IF($T$1=FALSE,I88*HOME!$F$18,I88*HOME!$F$18/(1+HOME!$H$18)),IF($AO88=TRUE,IF($T$1=FALSE,I88*HOME!$F$21,I88*HOME!$F$21/(1+HOME!$H$21)),IF($T$1=FALSE,I88*HOME!$F$20,I88*HOME!$F$20/(1+HOME!$H$20)))))</f>
        <v>0</v>
      </c>
      <c r="CG88" s="310">
        <f>IF($T88=TRUE,0,IF(J$2&lt;DATE(2019,10,1),IF($T$1=FALSE,J88*HOME!$F$18,J88*HOME!$F$18/(1+HOME!$H$18)),IF($AO88=TRUE,IF($T$1=FALSE,J88*HOME!$F$21,J88*HOME!$F$21/(1+HOME!$H$21)),IF($T$1=FALSE,J88*HOME!$F$20,J88*HOME!$F$20/(1+HOME!$H$20)))))</f>
        <v>0</v>
      </c>
      <c r="CH88" s="310">
        <f>IF($T88=TRUE,0,IF(K$2&lt;DATE(2019,10,1),IF($T$1=FALSE,K88*HOME!$F$18,K88*HOME!$F$18/(1+HOME!$H$18)),IF($AO88=TRUE,IF($T$1=FALSE,K88*HOME!$F$21,K88*HOME!$F$21/(1+HOME!$H$21)),IF($T$1=FALSE,K88*HOME!$F$20,K88*HOME!$F$20/(1+HOME!$H$20)))))</f>
        <v>0</v>
      </c>
      <c r="CI88" s="310">
        <f>IF($T88=TRUE,0,IF(L$2&lt;DATE(2019,10,1),IF($T$1=FALSE,L88*HOME!$F$18,L88*HOME!$F$18/(1+HOME!$H$18)),IF($AO88=TRUE,IF($T$1=FALSE,L88*HOME!$F$21,L88*HOME!$F$21/(1+HOME!$H$21)),IF($T$1=FALSE,L88*HOME!$F$20,L88*HOME!$F$20/(1+HOME!$H$20)))))</f>
        <v>0</v>
      </c>
      <c r="CJ88" s="310">
        <f>IF($T88=TRUE,0,IF(M$2&lt;DATE(2019,10,1),IF($T$1=FALSE,M88*HOME!$F$18,M88*HOME!$F$18/(1+HOME!$H$18)),IF($AO88=TRUE,IF($T$1=FALSE,M88*HOME!$F$21,M88*HOME!$F$21/(1+HOME!$H$21)),IF($T$1=FALSE,M88*HOME!$F$20,M88*HOME!$F$20/(1+HOME!$H$20)))))</f>
        <v>0</v>
      </c>
      <c r="CK88" s="310">
        <f>IF($T88=TRUE,0,IF(N$2&lt;DATE(2019,10,1),IF($T$1=FALSE,N88*HOME!$F$18,N88*HOME!$F$18/(1+HOME!$H$18)),IF($AO88=TRUE,IF($T$1=FALSE,N88*HOME!$F$21,N88*HOME!$F$21/(1+HOME!$H$21)),IF($T$1=FALSE,N88*HOME!$F$20,N88*HOME!$F$20/(1+HOME!$H$20)))))</f>
        <v>0</v>
      </c>
      <c r="CL88" s="310">
        <f>IF($T88=TRUE,0,IF(O$2&lt;DATE(2019,10,1),IF($T$1=FALSE,O88*HOME!$F$18,O88*HOME!$F$18/(1+HOME!$H$18)),IF($AO88=TRUE,IF($T$1=FALSE,O88*HOME!$F$21,O88*HOME!$F$21/(1+HOME!$H$21)),IF($T$1=FALSE,O88*HOME!$F$20,O88*HOME!$F$20/(1+HOME!$H$20)))))</f>
        <v>0</v>
      </c>
      <c r="CM88" s="310">
        <f>IF($T88=TRUE,0,IF(P$2&lt;DATE(2019,10,1),IF($T$1=FALSE,P88*HOME!$F$18,P88*HOME!$F$18/(1+HOME!$H$18)),IF($AO88=TRUE,IF($T$1=FALSE,P88*HOME!$F$21,P88*HOME!$F$21/(1+HOME!$H$21)),IF($T$1=FALSE,P88*HOME!$F$20,P88*HOME!$F$20/(1+HOME!$H$20)))))</f>
        <v>0</v>
      </c>
      <c r="CN88" s="310">
        <f t="shared" si="52"/>
        <v>0</v>
      </c>
    </row>
    <row r="89" spans="1:100" ht="18" customHeight="1">
      <c r="A89" s="335"/>
      <c r="B89" s="336"/>
      <c r="C89" s="1835"/>
      <c r="D89" s="451"/>
      <c r="E89" s="450"/>
      <c r="F89" s="450"/>
      <c r="G89" s="450"/>
      <c r="H89" s="450"/>
      <c r="I89" s="450"/>
      <c r="J89" s="450"/>
      <c r="K89" s="450"/>
      <c r="L89" s="450"/>
      <c r="M89" s="450"/>
      <c r="N89" s="450"/>
      <c r="O89" s="450"/>
      <c r="P89" s="450"/>
      <c r="Q89" s="90">
        <f t="shared" si="51"/>
        <v>0</v>
      </c>
      <c r="R89" s="1107" t="str">
        <f t="shared" si="46"/>
        <v/>
      </c>
      <c r="S89" s="344">
        <f>予実管理!Q89</f>
        <v>0</v>
      </c>
      <c r="T89" s="341" t="b">
        <v>0</v>
      </c>
      <c r="U89" s="79">
        <f>IF(D$2&lt;DATE(2019,10,1),IF($T$1=FALSE,IF($T89=FALSE,D89*HOME!$H$18,0),IF($T89=FALSE,D89*HOME!$H$18/(1+HOME!$H$18),0)),IF($T$1=FALSE,IF($T89=FALSE,D89*HOME!$H$20,0),IF($T89=FALSE,D89*HOME!$H$20/(1+HOME!$H$20),0)))</f>
        <v>0</v>
      </c>
      <c r="V89" s="79">
        <f>IF(E$2&lt;DATE(2019,10,1),IF($T$1=FALSE,IF($T89=FALSE,E89*HOME!$H$18,0),IF($T89=FALSE,E89*HOME!$H$18/(1+HOME!$H$18),0)),IF($T$1=FALSE,IF($T89=FALSE,E89*HOME!$H$20,0),IF($T89=FALSE,E89*HOME!$H$20/(1+HOME!$H$20),0)))</f>
        <v>0</v>
      </c>
      <c r="W89" s="79">
        <f>IF(F$2&lt;DATE(2019,10,1),IF($T$1=FALSE,IF($T89=FALSE,F89*HOME!$H$18,0),IF($T89=FALSE,F89*HOME!$H$18/(1+HOME!$H$18),0)),IF($T$1=FALSE,IF($T89=FALSE,F89*HOME!$H$20,0),IF($T89=FALSE,F89*HOME!$H$20/(1+HOME!$H$20),0)))</f>
        <v>0</v>
      </c>
      <c r="X89" s="79">
        <f>IF(G$2&lt;DATE(2019,10,1),IF($T$1=FALSE,IF($T89=FALSE,G89*HOME!$H$18,0),IF($T89=FALSE,G89*HOME!$H$18/(1+HOME!$H$18),0)),IF($T$1=FALSE,IF($T89=FALSE,G89*HOME!$H$20,0),IF($T89=FALSE,G89*HOME!$H$20/(1+HOME!$H$20),0)))</f>
        <v>0</v>
      </c>
      <c r="Y89" s="79">
        <f>IF(H$2&lt;DATE(2019,10,1),IF($T$1=FALSE,IF($T89=FALSE,H89*HOME!$H$18,0),IF($T89=FALSE,H89*HOME!$H$18/(1+HOME!$H$18),0)),IF($T$1=FALSE,IF($T89=FALSE,H89*HOME!$H$20,0),IF($T89=FALSE,H89*HOME!$H$20/(1+HOME!$H$20),0)))</f>
        <v>0</v>
      </c>
      <c r="Z89" s="79">
        <f>IF(I$2&lt;DATE(2019,10,1),IF($T$1=FALSE,IF($T89=FALSE,I89*HOME!$H$18,0),IF($T89=FALSE,I89*HOME!$H$18/(1+HOME!$H$18),0)),IF($T$1=FALSE,IF($T89=FALSE,I89*HOME!$H$20,0),IF($T89=FALSE,I89*HOME!$H$20/(1+HOME!$H$20),0)))</f>
        <v>0</v>
      </c>
      <c r="AA89" s="79">
        <f>IF(J$2&lt;DATE(2019,10,1),IF($T$1=FALSE,IF($T89=FALSE,J89*HOME!$H$18,0),IF($T89=FALSE,J89*HOME!$H$18/(1+HOME!$H$18),0)),IF($T$1=FALSE,IF($T89=FALSE,J89*HOME!$H$20,0),IF($T89=FALSE,J89*HOME!$H$20/(1+HOME!$H$20),0)))</f>
        <v>0</v>
      </c>
      <c r="AB89" s="79">
        <f>IF(K$2&lt;DATE(2019,10,1),IF($T$1=FALSE,IF($T89=FALSE,K89*HOME!$H$18,0),IF($T89=FALSE,K89*HOME!$H$18/(1+HOME!$H$18),0)),IF($T$1=FALSE,IF($T89=FALSE,K89*HOME!$H$20,0),IF($T89=FALSE,K89*HOME!$H$20/(1+HOME!$H$20),0)))</f>
        <v>0</v>
      </c>
      <c r="AC89" s="79">
        <f>IF(L$2&lt;DATE(2019,10,1),IF($T$1=FALSE,IF($T89=FALSE,L89*HOME!$H$18,0),IF($T89=FALSE,L89*HOME!$H$18/(1+HOME!$H$18),0)),IF($T$1=FALSE,IF($T89=FALSE,L89*HOME!$H$20,0),IF($T89=FALSE,L89*HOME!$H$20/(1+HOME!$H$20),0)))</f>
        <v>0</v>
      </c>
      <c r="AD89" s="79">
        <f>IF(M$2&lt;DATE(2019,10,1),IF($T$1=FALSE,IF($T89=FALSE,M89*HOME!$H$18,0),IF($T89=FALSE,M89*HOME!$H$18/(1+HOME!$H$18),0)),IF($T$1=FALSE,IF($T89=FALSE,M89*HOME!$H$20,0),IF($T89=FALSE,M89*HOME!$H$20/(1+HOME!$H$20),0)))</f>
        <v>0</v>
      </c>
      <c r="AE89" s="79">
        <f>IF(N$2&lt;DATE(2019,10,1),IF($T$1=FALSE,IF($T89=FALSE,N89*HOME!$H$18,0),IF($T89=FALSE,N89*HOME!$H$18/(1+HOME!$H$18),0)),IF($T$1=FALSE,IF($T89=FALSE,N89*HOME!$H$20,0),IF($T89=FALSE,N89*HOME!$H$20/(1+HOME!$H$20),0)))</f>
        <v>0</v>
      </c>
      <c r="AF89" s="79">
        <f>IF(O$2&lt;DATE(2019,10,1),IF($T$1=FALSE,IF($T89=FALSE,O89*HOME!$H$18,0),IF($T89=FALSE,O89*HOME!$H$18/(1+HOME!$H$18),0)),IF($T$1=FALSE,IF($T89=FALSE,O89*HOME!$H$20,0),IF($T89=FALSE,O89*HOME!$H$20/(1+HOME!$H$20),0)))</f>
        <v>0</v>
      </c>
      <c r="AG89" s="79">
        <f>IF(P$2&lt;DATE(2019,10,1),IF($T$1=FALSE,IF($T89=FALSE,P89*HOME!$H$18,0),IF($T89=FALSE,P89*HOME!$H$18/(1+HOME!$H$18),0)),IF($T$1=FALSE,IF($T89=FALSE,P89*HOME!$H$20,0),IF($T89=FALSE,P89*HOME!$H$20/(1+HOME!$H$20),0)))</f>
        <v>0</v>
      </c>
      <c r="AH89" s="79">
        <f t="shared" si="37"/>
        <v>0</v>
      </c>
      <c r="AI89" s="79">
        <f t="shared" si="38"/>
        <v>0</v>
      </c>
      <c r="AJ89" s="86"/>
      <c r="AK89" s="79"/>
      <c r="AL89" s="465"/>
      <c r="AM89" s="465"/>
      <c r="AN89" s="465"/>
      <c r="AO89" s="465"/>
      <c r="AP89" s="465"/>
      <c r="AQ89" s="465"/>
      <c r="AR89" s="465"/>
      <c r="CA89" s="310">
        <f>IF($T89=TRUE,0,IF(D$2&lt;DATE(2019,10,1),IF($T$1=FALSE,D89*HOME!$F$18,D89*HOME!$F$18/(1+HOME!$H$18)),IF($AO89=TRUE,IF($T$1=FALSE,D89*HOME!$F$21,D89*HOME!$F$21/(1+HOME!$H$21)),IF($T$1=FALSE,D89*HOME!$F$20,D89*HOME!$F$20/(1+HOME!$H$20)))))</f>
        <v>0</v>
      </c>
      <c r="CB89" s="310">
        <f>IF($T89=TRUE,0,IF(E$2&lt;DATE(2019,10,1),IF($T$1=FALSE,E89*HOME!$F$18,E89*HOME!$F$18/(1+HOME!$H$18)),IF($AO89=TRUE,IF($T$1=FALSE,E89*HOME!$F$21,E89*HOME!$F$21/(1+HOME!$H$21)),IF($T$1=FALSE,E89*HOME!$F$20,E89*HOME!$F$20/(1+HOME!$H$20)))))</f>
        <v>0</v>
      </c>
      <c r="CC89" s="310">
        <f>IF($T89=TRUE,0,IF(F$2&lt;DATE(2019,10,1),IF($T$1=FALSE,F89*HOME!$F$18,F89*HOME!$F$18/(1+HOME!$H$18)),IF($AO89=TRUE,IF($T$1=FALSE,F89*HOME!$F$21,F89*HOME!$F$21/(1+HOME!$H$21)),IF($T$1=FALSE,F89*HOME!$F$20,F89*HOME!$F$20/(1+HOME!$H$20)))))</f>
        <v>0</v>
      </c>
      <c r="CD89" s="310">
        <f>IF($T89=TRUE,0,IF(G$2&lt;DATE(2019,10,1),IF($T$1=FALSE,G89*HOME!$F$18,G89*HOME!$F$18/(1+HOME!$H$18)),IF($AO89=TRUE,IF($T$1=FALSE,G89*HOME!$F$21,G89*HOME!$F$21/(1+HOME!$H$21)),IF($T$1=FALSE,G89*HOME!$F$20,G89*HOME!$F$20/(1+HOME!$H$20)))))</f>
        <v>0</v>
      </c>
      <c r="CE89" s="310">
        <f>IF($T89=TRUE,0,IF(H$2&lt;DATE(2019,10,1),IF($T$1=FALSE,H89*HOME!$F$18,H89*HOME!$F$18/(1+HOME!$H$18)),IF($AO89=TRUE,IF($T$1=FALSE,H89*HOME!$F$21,H89*HOME!$F$21/(1+HOME!$H$21)),IF($T$1=FALSE,H89*HOME!$F$20,H89*HOME!$F$20/(1+HOME!$H$20)))))</f>
        <v>0</v>
      </c>
      <c r="CF89" s="310">
        <f>IF($T89=TRUE,0,IF(I$2&lt;DATE(2019,10,1),IF($T$1=FALSE,I89*HOME!$F$18,I89*HOME!$F$18/(1+HOME!$H$18)),IF($AO89=TRUE,IF($T$1=FALSE,I89*HOME!$F$21,I89*HOME!$F$21/(1+HOME!$H$21)),IF($T$1=FALSE,I89*HOME!$F$20,I89*HOME!$F$20/(1+HOME!$H$20)))))</f>
        <v>0</v>
      </c>
      <c r="CG89" s="310">
        <f>IF($T89=TRUE,0,IF(J$2&lt;DATE(2019,10,1),IF($T$1=FALSE,J89*HOME!$F$18,J89*HOME!$F$18/(1+HOME!$H$18)),IF($AO89=TRUE,IF($T$1=FALSE,J89*HOME!$F$21,J89*HOME!$F$21/(1+HOME!$H$21)),IF($T$1=FALSE,J89*HOME!$F$20,J89*HOME!$F$20/(1+HOME!$H$20)))))</f>
        <v>0</v>
      </c>
      <c r="CH89" s="310">
        <f>IF($T89=TRUE,0,IF(K$2&lt;DATE(2019,10,1),IF($T$1=FALSE,K89*HOME!$F$18,K89*HOME!$F$18/(1+HOME!$H$18)),IF($AO89=TRUE,IF($T$1=FALSE,K89*HOME!$F$21,K89*HOME!$F$21/(1+HOME!$H$21)),IF($T$1=FALSE,K89*HOME!$F$20,K89*HOME!$F$20/(1+HOME!$H$20)))))</f>
        <v>0</v>
      </c>
      <c r="CI89" s="310">
        <f>IF($T89=TRUE,0,IF(L$2&lt;DATE(2019,10,1),IF($T$1=FALSE,L89*HOME!$F$18,L89*HOME!$F$18/(1+HOME!$H$18)),IF($AO89=TRUE,IF($T$1=FALSE,L89*HOME!$F$21,L89*HOME!$F$21/(1+HOME!$H$21)),IF($T$1=FALSE,L89*HOME!$F$20,L89*HOME!$F$20/(1+HOME!$H$20)))))</f>
        <v>0</v>
      </c>
      <c r="CJ89" s="310">
        <f>IF($T89=TRUE,0,IF(M$2&lt;DATE(2019,10,1),IF($T$1=FALSE,M89*HOME!$F$18,M89*HOME!$F$18/(1+HOME!$H$18)),IF($AO89=TRUE,IF($T$1=FALSE,M89*HOME!$F$21,M89*HOME!$F$21/(1+HOME!$H$21)),IF($T$1=FALSE,M89*HOME!$F$20,M89*HOME!$F$20/(1+HOME!$H$20)))))</f>
        <v>0</v>
      </c>
      <c r="CK89" s="310">
        <f>IF($T89=TRUE,0,IF(N$2&lt;DATE(2019,10,1),IF($T$1=FALSE,N89*HOME!$F$18,N89*HOME!$F$18/(1+HOME!$H$18)),IF($AO89=TRUE,IF($T$1=FALSE,N89*HOME!$F$21,N89*HOME!$F$21/(1+HOME!$H$21)),IF($T$1=FALSE,N89*HOME!$F$20,N89*HOME!$F$20/(1+HOME!$H$20)))))</f>
        <v>0</v>
      </c>
      <c r="CL89" s="310">
        <f>IF($T89=TRUE,0,IF(O$2&lt;DATE(2019,10,1),IF($T$1=FALSE,O89*HOME!$F$18,O89*HOME!$F$18/(1+HOME!$H$18)),IF($AO89=TRUE,IF($T$1=FALSE,O89*HOME!$F$21,O89*HOME!$F$21/(1+HOME!$H$21)),IF($T$1=FALSE,O89*HOME!$F$20,O89*HOME!$F$20/(1+HOME!$H$20)))))</f>
        <v>0</v>
      </c>
      <c r="CM89" s="310">
        <f>IF($T89=TRUE,0,IF(P$2&lt;DATE(2019,10,1),IF($T$1=FALSE,P89*HOME!$F$18,P89*HOME!$F$18/(1+HOME!$H$18)),IF($AO89=TRUE,IF($T$1=FALSE,P89*HOME!$F$21,P89*HOME!$F$21/(1+HOME!$H$21)),IF($T$1=FALSE,P89*HOME!$F$20,P89*HOME!$F$20/(1+HOME!$H$20)))))</f>
        <v>0</v>
      </c>
      <c r="CN89" s="310">
        <f t="shared" si="52"/>
        <v>0</v>
      </c>
    </row>
    <row r="90" spans="1:100" ht="18" customHeight="1">
      <c r="A90" s="335"/>
      <c r="B90" s="336"/>
      <c r="C90" s="1835"/>
      <c r="D90" s="451"/>
      <c r="E90" s="450"/>
      <c r="F90" s="450"/>
      <c r="G90" s="450"/>
      <c r="H90" s="450"/>
      <c r="I90" s="450"/>
      <c r="J90" s="450"/>
      <c r="K90" s="450"/>
      <c r="L90" s="450"/>
      <c r="M90" s="450"/>
      <c r="N90" s="450"/>
      <c r="O90" s="450"/>
      <c r="P90" s="450"/>
      <c r="Q90" s="90">
        <f t="shared" si="51"/>
        <v>0</v>
      </c>
      <c r="R90" s="1107" t="str">
        <f t="shared" si="46"/>
        <v/>
      </c>
      <c r="S90" s="344">
        <f>予実管理!Q90</f>
        <v>0</v>
      </c>
      <c r="T90" s="341" t="b">
        <v>0</v>
      </c>
      <c r="U90" s="79">
        <f>IF(D$2&lt;DATE(2019,10,1),IF($T$1=FALSE,IF($T90=FALSE,D90*HOME!$H$18,0),IF($T90=FALSE,D90*HOME!$H$18/(1+HOME!$H$18),0)),IF($T$1=FALSE,IF($T90=FALSE,D90*HOME!$H$20,0),IF($T90=FALSE,D90*HOME!$H$20/(1+HOME!$H$20),0)))</f>
        <v>0</v>
      </c>
      <c r="V90" s="79">
        <f>IF(E$2&lt;DATE(2019,10,1),IF($T$1=FALSE,IF($T90=FALSE,E90*HOME!$H$18,0),IF($T90=FALSE,E90*HOME!$H$18/(1+HOME!$H$18),0)),IF($T$1=FALSE,IF($T90=FALSE,E90*HOME!$H$20,0),IF($T90=FALSE,E90*HOME!$H$20/(1+HOME!$H$20),0)))</f>
        <v>0</v>
      </c>
      <c r="W90" s="79">
        <f>IF(F$2&lt;DATE(2019,10,1),IF($T$1=FALSE,IF($T90=FALSE,F90*HOME!$H$18,0),IF($T90=FALSE,F90*HOME!$H$18/(1+HOME!$H$18),0)),IF($T$1=FALSE,IF($T90=FALSE,F90*HOME!$H$20,0),IF($T90=FALSE,F90*HOME!$H$20/(1+HOME!$H$20),0)))</f>
        <v>0</v>
      </c>
      <c r="X90" s="79">
        <f>IF(G$2&lt;DATE(2019,10,1),IF($T$1=FALSE,IF($T90=FALSE,G90*HOME!$H$18,0),IF($T90=FALSE,G90*HOME!$H$18/(1+HOME!$H$18),0)),IF($T$1=FALSE,IF($T90=FALSE,G90*HOME!$H$20,0),IF($T90=FALSE,G90*HOME!$H$20/(1+HOME!$H$20),0)))</f>
        <v>0</v>
      </c>
      <c r="Y90" s="79">
        <f>IF(H$2&lt;DATE(2019,10,1),IF($T$1=FALSE,IF($T90=FALSE,H90*HOME!$H$18,0),IF($T90=FALSE,H90*HOME!$H$18/(1+HOME!$H$18),0)),IF($T$1=FALSE,IF($T90=FALSE,H90*HOME!$H$20,0),IF($T90=FALSE,H90*HOME!$H$20/(1+HOME!$H$20),0)))</f>
        <v>0</v>
      </c>
      <c r="Z90" s="79">
        <f>IF(I$2&lt;DATE(2019,10,1),IF($T$1=FALSE,IF($T90=FALSE,I90*HOME!$H$18,0),IF($T90=FALSE,I90*HOME!$H$18/(1+HOME!$H$18),0)),IF($T$1=FALSE,IF($T90=FALSE,I90*HOME!$H$20,0),IF($T90=FALSE,I90*HOME!$H$20/(1+HOME!$H$20),0)))</f>
        <v>0</v>
      </c>
      <c r="AA90" s="79">
        <f>IF(J$2&lt;DATE(2019,10,1),IF($T$1=FALSE,IF($T90=FALSE,J90*HOME!$H$18,0),IF($T90=FALSE,J90*HOME!$H$18/(1+HOME!$H$18),0)),IF($T$1=FALSE,IF($T90=FALSE,J90*HOME!$H$20,0),IF($T90=FALSE,J90*HOME!$H$20/(1+HOME!$H$20),0)))</f>
        <v>0</v>
      </c>
      <c r="AB90" s="79">
        <f>IF(K$2&lt;DATE(2019,10,1),IF($T$1=FALSE,IF($T90=FALSE,K90*HOME!$H$18,0),IF($T90=FALSE,K90*HOME!$H$18/(1+HOME!$H$18),0)),IF($T$1=FALSE,IF($T90=FALSE,K90*HOME!$H$20,0),IF($T90=FALSE,K90*HOME!$H$20/(1+HOME!$H$20),0)))</f>
        <v>0</v>
      </c>
      <c r="AC90" s="79">
        <f>IF(L$2&lt;DATE(2019,10,1),IF($T$1=FALSE,IF($T90=FALSE,L90*HOME!$H$18,0),IF($T90=FALSE,L90*HOME!$H$18/(1+HOME!$H$18),0)),IF($T$1=FALSE,IF($T90=FALSE,L90*HOME!$H$20,0),IF($T90=FALSE,L90*HOME!$H$20/(1+HOME!$H$20),0)))</f>
        <v>0</v>
      </c>
      <c r="AD90" s="79">
        <f>IF(M$2&lt;DATE(2019,10,1),IF($T$1=FALSE,IF($T90=FALSE,M90*HOME!$H$18,0),IF($T90=FALSE,M90*HOME!$H$18/(1+HOME!$H$18),0)),IF($T$1=FALSE,IF($T90=FALSE,M90*HOME!$H$20,0),IF($T90=FALSE,M90*HOME!$H$20/(1+HOME!$H$20),0)))</f>
        <v>0</v>
      </c>
      <c r="AE90" s="79">
        <f>IF(N$2&lt;DATE(2019,10,1),IF($T$1=FALSE,IF($T90=FALSE,N90*HOME!$H$18,0),IF($T90=FALSE,N90*HOME!$H$18/(1+HOME!$H$18),0)),IF($T$1=FALSE,IF($T90=FALSE,N90*HOME!$H$20,0),IF($T90=FALSE,N90*HOME!$H$20/(1+HOME!$H$20),0)))</f>
        <v>0</v>
      </c>
      <c r="AF90" s="79">
        <f>IF(O$2&lt;DATE(2019,10,1),IF($T$1=FALSE,IF($T90=FALSE,O90*HOME!$H$18,0),IF($T90=FALSE,O90*HOME!$H$18/(1+HOME!$H$18),0)),IF($T$1=FALSE,IF($T90=FALSE,O90*HOME!$H$20,0),IF($T90=FALSE,O90*HOME!$H$20/(1+HOME!$H$20),0)))</f>
        <v>0</v>
      </c>
      <c r="AG90" s="79">
        <f>IF(P$2&lt;DATE(2019,10,1),IF($T$1=FALSE,IF($T90=FALSE,P90*HOME!$H$18,0),IF($T90=FALSE,P90*HOME!$H$18/(1+HOME!$H$18),0)),IF($T$1=FALSE,IF($T90=FALSE,P90*HOME!$H$20,0),IF($T90=FALSE,P90*HOME!$H$20/(1+HOME!$H$20),0)))</f>
        <v>0</v>
      </c>
      <c r="AH90" s="79">
        <f t="shared" si="37"/>
        <v>0</v>
      </c>
      <c r="AI90" s="79">
        <f t="shared" si="38"/>
        <v>0</v>
      </c>
      <c r="AJ90" s="86"/>
      <c r="AK90" s="79"/>
      <c r="AL90" s="465"/>
      <c r="AM90" s="465"/>
      <c r="AN90" s="465"/>
      <c r="AO90" s="465"/>
      <c r="AP90" s="465"/>
      <c r="AQ90" s="415"/>
      <c r="AR90" s="416"/>
      <c r="AS90" s="1836"/>
      <c r="CA90" s="310">
        <f>IF($T90=TRUE,0,IF(D$2&lt;DATE(2019,10,1),IF($T$1=FALSE,D90*HOME!$F$18,D90*HOME!$F$18/(1+HOME!$H$18)),IF($AO90=TRUE,IF($T$1=FALSE,D90*HOME!$F$21,D90*HOME!$F$21/(1+HOME!$H$21)),IF($T$1=FALSE,D90*HOME!$F$20,D90*HOME!$F$20/(1+HOME!$H$20)))))</f>
        <v>0</v>
      </c>
      <c r="CB90" s="310">
        <f>IF($T90=TRUE,0,IF(E$2&lt;DATE(2019,10,1),IF($T$1=FALSE,E90*HOME!$F$18,E90*HOME!$F$18/(1+HOME!$H$18)),IF($AO90=TRUE,IF($T$1=FALSE,E90*HOME!$F$21,E90*HOME!$F$21/(1+HOME!$H$21)),IF($T$1=FALSE,E90*HOME!$F$20,E90*HOME!$F$20/(1+HOME!$H$20)))))</f>
        <v>0</v>
      </c>
      <c r="CC90" s="310">
        <f>IF($T90=TRUE,0,IF(F$2&lt;DATE(2019,10,1),IF($T$1=FALSE,F90*HOME!$F$18,F90*HOME!$F$18/(1+HOME!$H$18)),IF($AO90=TRUE,IF($T$1=FALSE,F90*HOME!$F$21,F90*HOME!$F$21/(1+HOME!$H$21)),IF($T$1=FALSE,F90*HOME!$F$20,F90*HOME!$F$20/(1+HOME!$H$20)))))</f>
        <v>0</v>
      </c>
      <c r="CD90" s="310">
        <f>IF($T90=TRUE,0,IF(G$2&lt;DATE(2019,10,1),IF($T$1=FALSE,G90*HOME!$F$18,G90*HOME!$F$18/(1+HOME!$H$18)),IF($AO90=TRUE,IF($T$1=FALSE,G90*HOME!$F$21,G90*HOME!$F$21/(1+HOME!$H$21)),IF($T$1=FALSE,G90*HOME!$F$20,G90*HOME!$F$20/(1+HOME!$H$20)))))</f>
        <v>0</v>
      </c>
      <c r="CE90" s="310">
        <f>IF($T90=TRUE,0,IF(H$2&lt;DATE(2019,10,1),IF($T$1=FALSE,H90*HOME!$F$18,H90*HOME!$F$18/(1+HOME!$H$18)),IF($AO90=TRUE,IF($T$1=FALSE,H90*HOME!$F$21,H90*HOME!$F$21/(1+HOME!$H$21)),IF($T$1=FALSE,H90*HOME!$F$20,H90*HOME!$F$20/(1+HOME!$H$20)))))</f>
        <v>0</v>
      </c>
      <c r="CF90" s="310">
        <f>IF($T90=TRUE,0,IF(I$2&lt;DATE(2019,10,1),IF($T$1=FALSE,I90*HOME!$F$18,I90*HOME!$F$18/(1+HOME!$H$18)),IF($AO90=TRUE,IF($T$1=FALSE,I90*HOME!$F$21,I90*HOME!$F$21/(1+HOME!$H$21)),IF($T$1=FALSE,I90*HOME!$F$20,I90*HOME!$F$20/(1+HOME!$H$20)))))</f>
        <v>0</v>
      </c>
      <c r="CG90" s="310">
        <f>IF($T90=TRUE,0,IF(J$2&lt;DATE(2019,10,1),IF($T$1=FALSE,J90*HOME!$F$18,J90*HOME!$F$18/(1+HOME!$H$18)),IF($AO90=TRUE,IF($T$1=FALSE,J90*HOME!$F$21,J90*HOME!$F$21/(1+HOME!$H$21)),IF($T$1=FALSE,J90*HOME!$F$20,J90*HOME!$F$20/(1+HOME!$H$20)))))</f>
        <v>0</v>
      </c>
      <c r="CH90" s="310">
        <f>IF($T90=TRUE,0,IF(K$2&lt;DATE(2019,10,1),IF($T$1=FALSE,K90*HOME!$F$18,K90*HOME!$F$18/(1+HOME!$H$18)),IF($AO90=TRUE,IF($T$1=FALSE,K90*HOME!$F$21,K90*HOME!$F$21/(1+HOME!$H$21)),IF($T$1=FALSE,K90*HOME!$F$20,K90*HOME!$F$20/(1+HOME!$H$20)))))</f>
        <v>0</v>
      </c>
      <c r="CI90" s="310">
        <f>IF($T90=TRUE,0,IF(L$2&lt;DATE(2019,10,1),IF($T$1=FALSE,L90*HOME!$F$18,L90*HOME!$F$18/(1+HOME!$H$18)),IF($AO90=TRUE,IF($T$1=FALSE,L90*HOME!$F$21,L90*HOME!$F$21/(1+HOME!$H$21)),IF($T$1=FALSE,L90*HOME!$F$20,L90*HOME!$F$20/(1+HOME!$H$20)))))</f>
        <v>0</v>
      </c>
      <c r="CJ90" s="310">
        <f>IF($T90=TRUE,0,IF(M$2&lt;DATE(2019,10,1),IF($T$1=FALSE,M90*HOME!$F$18,M90*HOME!$F$18/(1+HOME!$H$18)),IF($AO90=TRUE,IF($T$1=FALSE,M90*HOME!$F$21,M90*HOME!$F$21/(1+HOME!$H$21)),IF($T$1=FALSE,M90*HOME!$F$20,M90*HOME!$F$20/(1+HOME!$H$20)))))</f>
        <v>0</v>
      </c>
      <c r="CK90" s="310">
        <f>IF($T90=TRUE,0,IF(N$2&lt;DATE(2019,10,1),IF($T$1=FALSE,N90*HOME!$F$18,N90*HOME!$F$18/(1+HOME!$H$18)),IF($AO90=TRUE,IF($T$1=FALSE,N90*HOME!$F$21,N90*HOME!$F$21/(1+HOME!$H$21)),IF($T$1=FALSE,N90*HOME!$F$20,N90*HOME!$F$20/(1+HOME!$H$20)))))</f>
        <v>0</v>
      </c>
      <c r="CL90" s="310">
        <f>IF($T90=TRUE,0,IF(O$2&lt;DATE(2019,10,1),IF($T$1=FALSE,O90*HOME!$F$18,O90*HOME!$F$18/(1+HOME!$H$18)),IF($AO90=TRUE,IF($T$1=FALSE,O90*HOME!$F$21,O90*HOME!$F$21/(1+HOME!$H$21)),IF($T$1=FALSE,O90*HOME!$F$20,O90*HOME!$F$20/(1+HOME!$H$20)))))</f>
        <v>0</v>
      </c>
      <c r="CM90" s="310">
        <f>IF($T90=TRUE,0,IF(P$2&lt;DATE(2019,10,1),IF($T$1=FALSE,P90*HOME!$F$18,P90*HOME!$F$18/(1+HOME!$H$18)),IF($AO90=TRUE,IF($T$1=FALSE,P90*HOME!$F$21,P90*HOME!$F$21/(1+HOME!$H$21)),IF($T$1=FALSE,P90*HOME!$F$20,P90*HOME!$F$20/(1+HOME!$H$20)))))</f>
        <v>0</v>
      </c>
      <c r="CN90" s="310">
        <f t="shared" si="52"/>
        <v>0</v>
      </c>
    </row>
    <row r="91" spans="1:100" ht="18" customHeight="1">
      <c r="A91" s="335"/>
      <c r="B91" s="336"/>
      <c r="C91" s="1835"/>
      <c r="D91" s="451"/>
      <c r="E91" s="450"/>
      <c r="F91" s="450"/>
      <c r="G91" s="450"/>
      <c r="H91" s="450"/>
      <c r="I91" s="450"/>
      <c r="J91" s="450"/>
      <c r="K91" s="450"/>
      <c r="L91" s="450"/>
      <c r="M91" s="450"/>
      <c r="N91" s="450"/>
      <c r="O91" s="450"/>
      <c r="P91" s="450"/>
      <c r="Q91" s="90">
        <f t="shared" si="51"/>
        <v>0</v>
      </c>
      <c r="R91" s="1107" t="str">
        <f t="shared" si="46"/>
        <v/>
      </c>
      <c r="S91" s="344">
        <f>予実管理!Q91</f>
        <v>0</v>
      </c>
      <c r="T91" s="341" t="b">
        <v>0</v>
      </c>
      <c r="U91" s="79">
        <f>IF(D$2&lt;DATE(2019,10,1),IF($T$1=FALSE,IF($T91=FALSE,D91*HOME!$H$18,0),IF($T91=FALSE,D91*HOME!$H$18/(1+HOME!$H$18),0)),IF($T$1=FALSE,IF($T91=FALSE,D91*HOME!$H$20,0),IF($T91=FALSE,D91*HOME!$H$20/(1+HOME!$H$20),0)))</f>
        <v>0</v>
      </c>
      <c r="V91" s="79">
        <f>IF(E$2&lt;DATE(2019,10,1),IF($T$1=FALSE,IF($T91=FALSE,E91*HOME!$H$18,0),IF($T91=FALSE,E91*HOME!$H$18/(1+HOME!$H$18),0)),IF($T$1=FALSE,IF($T91=FALSE,E91*HOME!$H$20,0),IF($T91=FALSE,E91*HOME!$H$20/(1+HOME!$H$20),0)))</f>
        <v>0</v>
      </c>
      <c r="W91" s="79">
        <f>IF(F$2&lt;DATE(2019,10,1),IF($T$1=FALSE,IF($T91=FALSE,F91*HOME!$H$18,0),IF($T91=FALSE,F91*HOME!$H$18/(1+HOME!$H$18),0)),IF($T$1=FALSE,IF($T91=FALSE,F91*HOME!$H$20,0),IF($T91=FALSE,F91*HOME!$H$20/(1+HOME!$H$20),0)))</f>
        <v>0</v>
      </c>
      <c r="X91" s="79">
        <f>IF(G$2&lt;DATE(2019,10,1),IF($T$1=FALSE,IF($T91=FALSE,G91*HOME!$H$18,0),IF($T91=FALSE,G91*HOME!$H$18/(1+HOME!$H$18),0)),IF($T$1=FALSE,IF($T91=FALSE,G91*HOME!$H$20,0),IF($T91=FALSE,G91*HOME!$H$20/(1+HOME!$H$20),0)))</f>
        <v>0</v>
      </c>
      <c r="Y91" s="79">
        <f>IF(H$2&lt;DATE(2019,10,1),IF($T$1=FALSE,IF($T91=FALSE,H91*HOME!$H$18,0),IF($T91=FALSE,H91*HOME!$H$18/(1+HOME!$H$18),0)),IF($T$1=FALSE,IF($T91=FALSE,H91*HOME!$H$20,0),IF($T91=FALSE,H91*HOME!$H$20/(1+HOME!$H$20),0)))</f>
        <v>0</v>
      </c>
      <c r="Z91" s="79">
        <f>IF(I$2&lt;DATE(2019,10,1),IF($T$1=FALSE,IF($T91=FALSE,I91*HOME!$H$18,0),IF($T91=FALSE,I91*HOME!$H$18/(1+HOME!$H$18),0)),IF($T$1=FALSE,IF($T91=FALSE,I91*HOME!$H$20,0),IF($T91=FALSE,I91*HOME!$H$20/(1+HOME!$H$20),0)))</f>
        <v>0</v>
      </c>
      <c r="AA91" s="79">
        <f>IF(J$2&lt;DATE(2019,10,1),IF($T$1=FALSE,IF($T91=FALSE,J91*HOME!$H$18,0),IF($T91=FALSE,J91*HOME!$H$18/(1+HOME!$H$18),0)),IF($T$1=FALSE,IF($T91=FALSE,J91*HOME!$H$20,0),IF($T91=FALSE,J91*HOME!$H$20/(1+HOME!$H$20),0)))</f>
        <v>0</v>
      </c>
      <c r="AB91" s="79">
        <f>IF(K$2&lt;DATE(2019,10,1),IF($T$1=FALSE,IF($T91=FALSE,K91*HOME!$H$18,0),IF($T91=FALSE,K91*HOME!$H$18/(1+HOME!$H$18),0)),IF($T$1=FALSE,IF($T91=FALSE,K91*HOME!$H$20,0),IF($T91=FALSE,K91*HOME!$H$20/(1+HOME!$H$20),0)))</f>
        <v>0</v>
      </c>
      <c r="AC91" s="79">
        <f>IF(L$2&lt;DATE(2019,10,1),IF($T$1=FALSE,IF($T91=FALSE,L91*HOME!$H$18,0),IF($T91=FALSE,L91*HOME!$H$18/(1+HOME!$H$18),0)),IF($T$1=FALSE,IF($T91=FALSE,L91*HOME!$H$20,0),IF($T91=FALSE,L91*HOME!$H$20/(1+HOME!$H$20),0)))</f>
        <v>0</v>
      </c>
      <c r="AD91" s="79">
        <f>IF(M$2&lt;DATE(2019,10,1),IF($T$1=FALSE,IF($T91=FALSE,M91*HOME!$H$18,0),IF($T91=FALSE,M91*HOME!$H$18/(1+HOME!$H$18),0)),IF($T$1=FALSE,IF($T91=FALSE,M91*HOME!$H$20,0),IF($T91=FALSE,M91*HOME!$H$20/(1+HOME!$H$20),0)))</f>
        <v>0</v>
      </c>
      <c r="AE91" s="79">
        <f>IF(N$2&lt;DATE(2019,10,1),IF($T$1=FALSE,IF($T91=FALSE,N91*HOME!$H$18,0),IF($T91=FALSE,N91*HOME!$H$18/(1+HOME!$H$18),0)),IF($T$1=FALSE,IF($T91=FALSE,N91*HOME!$H$20,0),IF($T91=FALSE,N91*HOME!$H$20/(1+HOME!$H$20),0)))</f>
        <v>0</v>
      </c>
      <c r="AF91" s="79">
        <f>IF(O$2&lt;DATE(2019,10,1),IF($T$1=FALSE,IF($T91=FALSE,O91*HOME!$H$18,0),IF($T91=FALSE,O91*HOME!$H$18/(1+HOME!$H$18),0)),IF($T$1=FALSE,IF($T91=FALSE,O91*HOME!$H$20,0),IF($T91=FALSE,O91*HOME!$H$20/(1+HOME!$H$20),0)))</f>
        <v>0</v>
      </c>
      <c r="AG91" s="79">
        <f>IF(P$2&lt;DATE(2019,10,1),IF($T$1=FALSE,IF($T91=FALSE,P91*HOME!$H$18,0),IF($T91=FALSE,P91*HOME!$H$18/(1+HOME!$H$18),0)),IF($T$1=FALSE,IF($T91=FALSE,P91*HOME!$H$20,0),IF($T91=FALSE,P91*HOME!$H$20/(1+HOME!$H$20),0)))</f>
        <v>0</v>
      </c>
      <c r="AH91" s="79">
        <f t="shared" si="37"/>
        <v>0</v>
      </c>
      <c r="AI91" s="79">
        <f t="shared" si="38"/>
        <v>0</v>
      </c>
      <c r="AJ91" s="86"/>
      <c r="AK91" s="79"/>
      <c r="AL91" s="465"/>
      <c r="AM91" s="465"/>
      <c r="AN91" s="465"/>
      <c r="AO91" s="465"/>
      <c r="AP91" s="465"/>
      <c r="AQ91" s="1837"/>
      <c r="AR91" s="416"/>
      <c r="AS91" s="1836"/>
      <c r="CA91" s="310">
        <f>IF($T91=TRUE,0,IF(D$2&lt;DATE(2019,10,1),IF($T$1=FALSE,D91*HOME!$F$18,D91*HOME!$F$18/(1+HOME!$H$18)),IF($AO91=TRUE,IF($T$1=FALSE,D91*HOME!$F$21,D91*HOME!$F$21/(1+HOME!$H$21)),IF($T$1=FALSE,D91*HOME!$F$20,D91*HOME!$F$20/(1+HOME!$H$20)))))</f>
        <v>0</v>
      </c>
      <c r="CB91" s="310">
        <f>IF($T91=TRUE,0,IF(E$2&lt;DATE(2019,10,1),IF($T$1=FALSE,E91*HOME!$F$18,E91*HOME!$F$18/(1+HOME!$H$18)),IF($AO91=TRUE,IF($T$1=FALSE,E91*HOME!$F$21,E91*HOME!$F$21/(1+HOME!$H$21)),IF($T$1=FALSE,E91*HOME!$F$20,E91*HOME!$F$20/(1+HOME!$H$20)))))</f>
        <v>0</v>
      </c>
      <c r="CC91" s="310">
        <f>IF($T91=TRUE,0,IF(F$2&lt;DATE(2019,10,1),IF($T$1=FALSE,F91*HOME!$F$18,F91*HOME!$F$18/(1+HOME!$H$18)),IF($AO91=TRUE,IF($T$1=FALSE,F91*HOME!$F$21,F91*HOME!$F$21/(1+HOME!$H$21)),IF($T$1=FALSE,F91*HOME!$F$20,F91*HOME!$F$20/(1+HOME!$H$20)))))</f>
        <v>0</v>
      </c>
      <c r="CD91" s="310">
        <f>IF($T91=TRUE,0,IF(G$2&lt;DATE(2019,10,1),IF($T$1=FALSE,G91*HOME!$F$18,G91*HOME!$F$18/(1+HOME!$H$18)),IF($AO91=TRUE,IF($T$1=FALSE,G91*HOME!$F$21,G91*HOME!$F$21/(1+HOME!$H$21)),IF($T$1=FALSE,G91*HOME!$F$20,G91*HOME!$F$20/(1+HOME!$H$20)))))</f>
        <v>0</v>
      </c>
      <c r="CE91" s="310">
        <f>IF($T91=TRUE,0,IF(H$2&lt;DATE(2019,10,1),IF($T$1=FALSE,H91*HOME!$F$18,H91*HOME!$F$18/(1+HOME!$H$18)),IF($AO91=TRUE,IF($T$1=FALSE,H91*HOME!$F$21,H91*HOME!$F$21/(1+HOME!$H$21)),IF($T$1=FALSE,H91*HOME!$F$20,H91*HOME!$F$20/(1+HOME!$H$20)))))</f>
        <v>0</v>
      </c>
      <c r="CF91" s="310">
        <f>IF($T91=TRUE,0,IF(I$2&lt;DATE(2019,10,1),IF($T$1=FALSE,I91*HOME!$F$18,I91*HOME!$F$18/(1+HOME!$H$18)),IF($AO91=TRUE,IF($T$1=FALSE,I91*HOME!$F$21,I91*HOME!$F$21/(1+HOME!$H$21)),IF($T$1=FALSE,I91*HOME!$F$20,I91*HOME!$F$20/(1+HOME!$H$20)))))</f>
        <v>0</v>
      </c>
      <c r="CG91" s="310">
        <f>IF($T91=TRUE,0,IF(J$2&lt;DATE(2019,10,1),IF($T$1=FALSE,J91*HOME!$F$18,J91*HOME!$F$18/(1+HOME!$H$18)),IF($AO91=TRUE,IF($T$1=FALSE,J91*HOME!$F$21,J91*HOME!$F$21/(1+HOME!$H$21)),IF($T$1=FALSE,J91*HOME!$F$20,J91*HOME!$F$20/(1+HOME!$H$20)))))</f>
        <v>0</v>
      </c>
      <c r="CH91" s="310">
        <f>IF($T91=TRUE,0,IF(K$2&lt;DATE(2019,10,1),IF($T$1=FALSE,K91*HOME!$F$18,K91*HOME!$F$18/(1+HOME!$H$18)),IF($AO91=TRUE,IF($T$1=FALSE,K91*HOME!$F$21,K91*HOME!$F$21/(1+HOME!$H$21)),IF($T$1=FALSE,K91*HOME!$F$20,K91*HOME!$F$20/(1+HOME!$H$20)))))</f>
        <v>0</v>
      </c>
      <c r="CI91" s="310">
        <f>IF($T91=TRUE,0,IF(L$2&lt;DATE(2019,10,1),IF($T$1=FALSE,L91*HOME!$F$18,L91*HOME!$F$18/(1+HOME!$H$18)),IF($AO91=TRUE,IF($T$1=FALSE,L91*HOME!$F$21,L91*HOME!$F$21/(1+HOME!$H$21)),IF($T$1=FALSE,L91*HOME!$F$20,L91*HOME!$F$20/(1+HOME!$H$20)))))</f>
        <v>0</v>
      </c>
      <c r="CJ91" s="310">
        <f>IF($T91=TRUE,0,IF(M$2&lt;DATE(2019,10,1),IF($T$1=FALSE,M91*HOME!$F$18,M91*HOME!$F$18/(1+HOME!$H$18)),IF($AO91=TRUE,IF($T$1=FALSE,M91*HOME!$F$21,M91*HOME!$F$21/(1+HOME!$H$21)),IF($T$1=FALSE,M91*HOME!$F$20,M91*HOME!$F$20/(1+HOME!$H$20)))))</f>
        <v>0</v>
      </c>
      <c r="CK91" s="310">
        <f>IF($T91=TRUE,0,IF(N$2&lt;DATE(2019,10,1),IF($T$1=FALSE,N91*HOME!$F$18,N91*HOME!$F$18/(1+HOME!$H$18)),IF($AO91=TRUE,IF($T$1=FALSE,N91*HOME!$F$21,N91*HOME!$F$21/(1+HOME!$H$21)),IF($T$1=FALSE,N91*HOME!$F$20,N91*HOME!$F$20/(1+HOME!$H$20)))))</f>
        <v>0</v>
      </c>
      <c r="CL91" s="310">
        <f>IF($T91=TRUE,0,IF(O$2&lt;DATE(2019,10,1),IF($T$1=FALSE,O91*HOME!$F$18,O91*HOME!$F$18/(1+HOME!$H$18)),IF($AO91=TRUE,IF($T$1=FALSE,O91*HOME!$F$21,O91*HOME!$F$21/(1+HOME!$H$21)),IF($T$1=FALSE,O91*HOME!$F$20,O91*HOME!$F$20/(1+HOME!$H$20)))))</f>
        <v>0</v>
      </c>
      <c r="CM91" s="310">
        <f>IF($T91=TRUE,0,IF(P$2&lt;DATE(2019,10,1),IF($T$1=FALSE,P91*HOME!$F$18,P91*HOME!$F$18/(1+HOME!$H$18)),IF($AO91=TRUE,IF($T$1=FALSE,P91*HOME!$F$21,P91*HOME!$F$21/(1+HOME!$H$21)),IF($T$1=FALSE,P91*HOME!$F$20,P91*HOME!$F$20/(1+HOME!$H$20)))))</f>
        <v>0</v>
      </c>
      <c r="CN91" s="310">
        <f t="shared" si="52"/>
        <v>0</v>
      </c>
    </row>
    <row r="92" spans="1:100" ht="18" customHeight="1">
      <c r="A92" s="335"/>
      <c r="B92" s="336"/>
      <c r="C92" s="1835"/>
      <c r="D92" s="451"/>
      <c r="E92" s="450"/>
      <c r="F92" s="450"/>
      <c r="G92" s="450"/>
      <c r="H92" s="450"/>
      <c r="I92" s="450"/>
      <c r="J92" s="450"/>
      <c r="K92" s="450"/>
      <c r="L92" s="450"/>
      <c r="M92" s="450"/>
      <c r="N92" s="450"/>
      <c r="O92" s="450"/>
      <c r="P92" s="450"/>
      <c r="Q92" s="90">
        <f t="shared" si="51"/>
        <v>0</v>
      </c>
      <c r="R92" s="1107" t="str">
        <f t="shared" si="46"/>
        <v/>
      </c>
      <c r="S92" s="344">
        <f>予実管理!Q92</f>
        <v>0</v>
      </c>
      <c r="T92" s="341" t="b">
        <v>0</v>
      </c>
      <c r="U92" s="79">
        <f>IF(D$2&lt;DATE(2019,10,1),IF($T$1=FALSE,IF($T92=FALSE,D92*HOME!$H$18,0),IF($T92=FALSE,D92*HOME!$H$18/(1+HOME!$H$18),0)),IF($T$1=FALSE,IF($T92=FALSE,D92*HOME!$H$20,0),IF($T92=FALSE,D92*HOME!$H$20/(1+HOME!$H$20),0)))</f>
        <v>0</v>
      </c>
      <c r="V92" s="79">
        <f>IF(E$2&lt;DATE(2019,10,1),IF($T$1=FALSE,IF($T92=FALSE,E92*HOME!$H$18,0),IF($T92=FALSE,E92*HOME!$H$18/(1+HOME!$H$18),0)),IF($T$1=FALSE,IF($T92=FALSE,E92*HOME!$H$20,0),IF($T92=FALSE,E92*HOME!$H$20/(1+HOME!$H$20),0)))</f>
        <v>0</v>
      </c>
      <c r="W92" s="79">
        <f>IF(F$2&lt;DATE(2019,10,1),IF($T$1=FALSE,IF($T92=FALSE,F92*HOME!$H$18,0),IF($T92=FALSE,F92*HOME!$H$18/(1+HOME!$H$18),0)),IF($T$1=FALSE,IF($T92=FALSE,F92*HOME!$H$20,0),IF($T92=FALSE,F92*HOME!$H$20/(1+HOME!$H$20),0)))</f>
        <v>0</v>
      </c>
      <c r="X92" s="79">
        <f>IF(G$2&lt;DATE(2019,10,1),IF($T$1=FALSE,IF($T92=FALSE,G92*HOME!$H$18,0),IF($T92=FALSE,G92*HOME!$H$18/(1+HOME!$H$18),0)),IF($T$1=FALSE,IF($T92=FALSE,G92*HOME!$H$20,0),IF($T92=FALSE,G92*HOME!$H$20/(1+HOME!$H$20),0)))</f>
        <v>0</v>
      </c>
      <c r="Y92" s="79">
        <f>IF(H$2&lt;DATE(2019,10,1),IF($T$1=FALSE,IF($T92=FALSE,H92*HOME!$H$18,0),IF($T92=FALSE,H92*HOME!$H$18/(1+HOME!$H$18),0)),IF($T$1=FALSE,IF($T92=FALSE,H92*HOME!$H$20,0),IF($T92=FALSE,H92*HOME!$H$20/(1+HOME!$H$20),0)))</f>
        <v>0</v>
      </c>
      <c r="Z92" s="79">
        <f>IF(I$2&lt;DATE(2019,10,1),IF($T$1=FALSE,IF($T92=FALSE,I92*HOME!$H$18,0),IF($T92=FALSE,I92*HOME!$H$18/(1+HOME!$H$18),0)),IF($T$1=FALSE,IF($T92=FALSE,I92*HOME!$H$20,0),IF($T92=FALSE,I92*HOME!$H$20/(1+HOME!$H$20),0)))</f>
        <v>0</v>
      </c>
      <c r="AA92" s="79">
        <f>IF(J$2&lt;DATE(2019,10,1),IF($T$1=FALSE,IF($T92=FALSE,J92*HOME!$H$18,0),IF($T92=FALSE,J92*HOME!$H$18/(1+HOME!$H$18),0)),IF($T$1=FALSE,IF($T92=FALSE,J92*HOME!$H$20,0),IF($T92=FALSE,J92*HOME!$H$20/(1+HOME!$H$20),0)))</f>
        <v>0</v>
      </c>
      <c r="AB92" s="79">
        <f>IF(K$2&lt;DATE(2019,10,1),IF($T$1=FALSE,IF($T92=FALSE,K92*HOME!$H$18,0),IF($T92=FALSE,K92*HOME!$H$18/(1+HOME!$H$18),0)),IF($T$1=FALSE,IF($T92=FALSE,K92*HOME!$H$20,0),IF($T92=FALSE,K92*HOME!$H$20/(1+HOME!$H$20),0)))</f>
        <v>0</v>
      </c>
      <c r="AC92" s="79">
        <f>IF(L$2&lt;DATE(2019,10,1),IF($T$1=FALSE,IF($T92=FALSE,L92*HOME!$H$18,0),IF($T92=FALSE,L92*HOME!$H$18/(1+HOME!$H$18),0)),IF($T$1=FALSE,IF($T92=FALSE,L92*HOME!$H$20,0),IF($T92=FALSE,L92*HOME!$H$20/(1+HOME!$H$20),0)))</f>
        <v>0</v>
      </c>
      <c r="AD92" s="79">
        <f>IF(M$2&lt;DATE(2019,10,1),IF($T$1=FALSE,IF($T92=FALSE,M92*HOME!$H$18,0),IF($T92=FALSE,M92*HOME!$H$18/(1+HOME!$H$18),0)),IF($T$1=FALSE,IF($T92=FALSE,M92*HOME!$H$20,0),IF($T92=FALSE,M92*HOME!$H$20/(1+HOME!$H$20),0)))</f>
        <v>0</v>
      </c>
      <c r="AE92" s="79">
        <f>IF(N$2&lt;DATE(2019,10,1),IF($T$1=FALSE,IF($T92=FALSE,N92*HOME!$H$18,0),IF($T92=FALSE,N92*HOME!$H$18/(1+HOME!$H$18),0)),IF($T$1=FALSE,IF($T92=FALSE,N92*HOME!$H$20,0),IF($T92=FALSE,N92*HOME!$H$20/(1+HOME!$H$20),0)))</f>
        <v>0</v>
      </c>
      <c r="AF92" s="79">
        <f>IF(O$2&lt;DATE(2019,10,1),IF($T$1=FALSE,IF($T92=FALSE,O92*HOME!$H$18,0),IF($T92=FALSE,O92*HOME!$H$18/(1+HOME!$H$18),0)),IF($T$1=FALSE,IF($T92=FALSE,O92*HOME!$H$20,0),IF($T92=FALSE,O92*HOME!$H$20/(1+HOME!$H$20),0)))</f>
        <v>0</v>
      </c>
      <c r="AG92" s="79">
        <f>IF(P$2&lt;DATE(2019,10,1),IF($T$1=FALSE,IF($T92=FALSE,P92*HOME!$H$18,0),IF($T92=FALSE,P92*HOME!$H$18/(1+HOME!$H$18),0)),IF($T$1=FALSE,IF($T92=FALSE,P92*HOME!$H$20,0),IF($T92=FALSE,P92*HOME!$H$20/(1+HOME!$H$20),0)))</f>
        <v>0</v>
      </c>
      <c r="AH92" s="79">
        <f t="shared" si="37"/>
        <v>0</v>
      </c>
      <c r="AI92" s="79">
        <f t="shared" si="38"/>
        <v>0</v>
      </c>
      <c r="AJ92" s="86"/>
      <c r="AK92" s="79"/>
      <c r="AL92" s="465"/>
      <c r="AM92" s="465"/>
      <c r="AN92" s="465"/>
      <c r="AO92" s="465"/>
      <c r="AP92" s="465"/>
      <c r="AQ92" s="421"/>
      <c r="AR92" s="416"/>
      <c r="AS92" s="1836"/>
      <c r="CA92" s="310">
        <f>IF($T92=TRUE,0,IF(D$2&lt;DATE(2019,10,1),IF($T$1=FALSE,D92*HOME!$F$18,D92*HOME!$F$18/(1+HOME!$H$18)),IF($AO92=TRUE,IF($T$1=FALSE,D92*HOME!$F$21,D92*HOME!$F$21/(1+HOME!$H$21)),IF($T$1=FALSE,D92*HOME!$F$20,D92*HOME!$F$20/(1+HOME!$H$20)))))</f>
        <v>0</v>
      </c>
      <c r="CB92" s="310">
        <f>IF($T92=TRUE,0,IF(E$2&lt;DATE(2019,10,1),IF($T$1=FALSE,E92*HOME!$F$18,E92*HOME!$F$18/(1+HOME!$H$18)),IF($AO92=TRUE,IF($T$1=FALSE,E92*HOME!$F$21,E92*HOME!$F$21/(1+HOME!$H$21)),IF($T$1=FALSE,E92*HOME!$F$20,E92*HOME!$F$20/(1+HOME!$H$20)))))</f>
        <v>0</v>
      </c>
      <c r="CC92" s="310">
        <f>IF($T92=TRUE,0,IF(F$2&lt;DATE(2019,10,1),IF($T$1=FALSE,F92*HOME!$F$18,F92*HOME!$F$18/(1+HOME!$H$18)),IF($AO92=TRUE,IF($T$1=FALSE,F92*HOME!$F$21,F92*HOME!$F$21/(1+HOME!$H$21)),IF($T$1=FALSE,F92*HOME!$F$20,F92*HOME!$F$20/(1+HOME!$H$20)))))</f>
        <v>0</v>
      </c>
      <c r="CD92" s="310">
        <f>IF($T92=TRUE,0,IF(G$2&lt;DATE(2019,10,1),IF($T$1=FALSE,G92*HOME!$F$18,G92*HOME!$F$18/(1+HOME!$H$18)),IF($AO92=TRUE,IF($T$1=FALSE,G92*HOME!$F$21,G92*HOME!$F$21/(1+HOME!$H$21)),IF($T$1=FALSE,G92*HOME!$F$20,G92*HOME!$F$20/(1+HOME!$H$20)))))</f>
        <v>0</v>
      </c>
      <c r="CE92" s="310">
        <f>IF($T92=TRUE,0,IF(H$2&lt;DATE(2019,10,1),IF($T$1=FALSE,H92*HOME!$F$18,H92*HOME!$F$18/(1+HOME!$H$18)),IF($AO92=TRUE,IF($T$1=FALSE,H92*HOME!$F$21,H92*HOME!$F$21/(1+HOME!$H$21)),IF($T$1=FALSE,H92*HOME!$F$20,H92*HOME!$F$20/(1+HOME!$H$20)))))</f>
        <v>0</v>
      </c>
      <c r="CF92" s="310">
        <f>IF($T92=TRUE,0,IF(I$2&lt;DATE(2019,10,1),IF($T$1=FALSE,I92*HOME!$F$18,I92*HOME!$F$18/(1+HOME!$H$18)),IF($AO92=TRUE,IF($T$1=FALSE,I92*HOME!$F$21,I92*HOME!$F$21/(1+HOME!$H$21)),IF($T$1=FALSE,I92*HOME!$F$20,I92*HOME!$F$20/(1+HOME!$H$20)))))</f>
        <v>0</v>
      </c>
      <c r="CG92" s="310">
        <f>IF($T92=TRUE,0,IF(J$2&lt;DATE(2019,10,1),IF($T$1=FALSE,J92*HOME!$F$18,J92*HOME!$F$18/(1+HOME!$H$18)),IF($AO92=TRUE,IF($T$1=FALSE,J92*HOME!$F$21,J92*HOME!$F$21/(1+HOME!$H$21)),IF($T$1=FALSE,J92*HOME!$F$20,J92*HOME!$F$20/(1+HOME!$H$20)))))</f>
        <v>0</v>
      </c>
      <c r="CH92" s="310">
        <f>IF($T92=TRUE,0,IF(K$2&lt;DATE(2019,10,1),IF($T$1=FALSE,K92*HOME!$F$18,K92*HOME!$F$18/(1+HOME!$H$18)),IF($AO92=TRUE,IF($T$1=FALSE,K92*HOME!$F$21,K92*HOME!$F$21/(1+HOME!$H$21)),IF($T$1=FALSE,K92*HOME!$F$20,K92*HOME!$F$20/(1+HOME!$H$20)))))</f>
        <v>0</v>
      </c>
      <c r="CI92" s="310">
        <f>IF($T92=TRUE,0,IF(L$2&lt;DATE(2019,10,1),IF($T$1=FALSE,L92*HOME!$F$18,L92*HOME!$F$18/(1+HOME!$H$18)),IF($AO92=TRUE,IF($T$1=FALSE,L92*HOME!$F$21,L92*HOME!$F$21/(1+HOME!$H$21)),IF($T$1=FALSE,L92*HOME!$F$20,L92*HOME!$F$20/(1+HOME!$H$20)))))</f>
        <v>0</v>
      </c>
      <c r="CJ92" s="310">
        <f>IF($T92=TRUE,0,IF(M$2&lt;DATE(2019,10,1),IF($T$1=FALSE,M92*HOME!$F$18,M92*HOME!$F$18/(1+HOME!$H$18)),IF($AO92=TRUE,IF($T$1=FALSE,M92*HOME!$F$21,M92*HOME!$F$21/(1+HOME!$H$21)),IF($T$1=FALSE,M92*HOME!$F$20,M92*HOME!$F$20/(1+HOME!$H$20)))))</f>
        <v>0</v>
      </c>
      <c r="CK92" s="310">
        <f>IF($T92=TRUE,0,IF(N$2&lt;DATE(2019,10,1),IF($T$1=FALSE,N92*HOME!$F$18,N92*HOME!$F$18/(1+HOME!$H$18)),IF($AO92=TRUE,IF($T$1=FALSE,N92*HOME!$F$21,N92*HOME!$F$21/(1+HOME!$H$21)),IF($T$1=FALSE,N92*HOME!$F$20,N92*HOME!$F$20/(1+HOME!$H$20)))))</f>
        <v>0</v>
      </c>
      <c r="CL92" s="310">
        <f>IF($T92=TRUE,0,IF(O$2&lt;DATE(2019,10,1),IF($T$1=FALSE,O92*HOME!$F$18,O92*HOME!$F$18/(1+HOME!$H$18)),IF($AO92=TRUE,IF($T$1=FALSE,O92*HOME!$F$21,O92*HOME!$F$21/(1+HOME!$H$21)),IF($T$1=FALSE,O92*HOME!$F$20,O92*HOME!$F$20/(1+HOME!$H$20)))))</f>
        <v>0</v>
      </c>
      <c r="CM92" s="310">
        <f>IF($T92=TRUE,0,IF(P$2&lt;DATE(2019,10,1),IF($T$1=FALSE,P92*HOME!$F$18,P92*HOME!$F$18/(1+HOME!$H$18)),IF($AO92=TRUE,IF($T$1=FALSE,P92*HOME!$F$21,P92*HOME!$F$21/(1+HOME!$H$21)),IF($T$1=FALSE,P92*HOME!$F$20,P92*HOME!$F$20/(1+HOME!$H$20)))))</f>
        <v>0</v>
      </c>
      <c r="CN92" s="310">
        <f t="shared" si="52"/>
        <v>0</v>
      </c>
    </row>
    <row r="93" spans="1:100" ht="18" customHeight="1">
      <c r="A93" s="335"/>
      <c r="B93" s="336"/>
      <c r="C93" s="1835"/>
      <c r="D93" s="451"/>
      <c r="E93" s="450"/>
      <c r="F93" s="450"/>
      <c r="G93" s="450"/>
      <c r="H93" s="450"/>
      <c r="I93" s="450"/>
      <c r="J93" s="450"/>
      <c r="K93" s="450"/>
      <c r="L93" s="450"/>
      <c r="M93" s="450"/>
      <c r="N93" s="450"/>
      <c r="O93" s="450"/>
      <c r="P93" s="450"/>
      <c r="Q93" s="90">
        <f t="shared" si="51"/>
        <v>0</v>
      </c>
      <c r="R93" s="1107" t="str">
        <f t="shared" si="46"/>
        <v/>
      </c>
      <c r="S93" s="344">
        <f>予実管理!Q93</f>
        <v>0</v>
      </c>
      <c r="T93" s="341" t="b">
        <v>0</v>
      </c>
      <c r="U93" s="79">
        <f>IF(D$2&lt;DATE(2019,10,1),IF($T$1=FALSE,IF($T93=FALSE,D93*HOME!$H$18,0),IF($T93=FALSE,D93*HOME!$H$18/(1+HOME!$H$18),0)),IF($T$1=FALSE,IF($T93=FALSE,D93*HOME!$H$20,0),IF($T93=FALSE,D93*HOME!$H$20/(1+HOME!$H$20),0)))</f>
        <v>0</v>
      </c>
      <c r="V93" s="79">
        <f>IF(E$2&lt;DATE(2019,10,1),IF($T$1=FALSE,IF($T93=FALSE,E93*HOME!$H$18,0),IF($T93=FALSE,E93*HOME!$H$18/(1+HOME!$H$18),0)),IF($T$1=FALSE,IF($T93=FALSE,E93*HOME!$H$20,0),IF($T93=FALSE,E93*HOME!$H$20/(1+HOME!$H$20),0)))</f>
        <v>0</v>
      </c>
      <c r="W93" s="79">
        <f>IF(F$2&lt;DATE(2019,10,1),IF($T$1=FALSE,IF($T93=FALSE,F93*HOME!$H$18,0),IF($T93=FALSE,F93*HOME!$H$18/(1+HOME!$H$18),0)),IF($T$1=FALSE,IF($T93=FALSE,F93*HOME!$H$20,0),IF($T93=FALSE,F93*HOME!$H$20/(1+HOME!$H$20),0)))</f>
        <v>0</v>
      </c>
      <c r="X93" s="79">
        <f>IF(G$2&lt;DATE(2019,10,1),IF($T$1=FALSE,IF($T93=FALSE,G93*HOME!$H$18,0),IF($T93=FALSE,G93*HOME!$H$18/(1+HOME!$H$18),0)),IF($T$1=FALSE,IF($T93=FALSE,G93*HOME!$H$20,0),IF($T93=FALSE,G93*HOME!$H$20/(1+HOME!$H$20),0)))</f>
        <v>0</v>
      </c>
      <c r="Y93" s="79">
        <f>IF(H$2&lt;DATE(2019,10,1),IF($T$1=FALSE,IF($T93=FALSE,H93*HOME!$H$18,0),IF($T93=FALSE,H93*HOME!$H$18/(1+HOME!$H$18),0)),IF($T$1=FALSE,IF($T93=FALSE,H93*HOME!$H$20,0),IF($T93=FALSE,H93*HOME!$H$20/(1+HOME!$H$20),0)))</f>
        <v>0</v>
      </c>
      <c r="Z93" s="79">
        <f>IF(I$2&lt;DATE(2019,10,1),IF($T$1=FALSE,IF($T93=FALSE,I93*HOME!$H$18,0),IF($T93=FALSE,I93*HOME!$H$18/(1+HOME!$H$18),0)),IF($T$1=FALSE,IF($T93=FALSE,I93*HOME!$H$20,0),IF($T93=FALSE,I93*HOME!$H$20/(1+HOME!$H$20),0)))</f>
        <v>0</v>
      </c>
      <c r="AA93" s="79">
        <f>IF(J$2&lt;DATE(2019,10,1),IF($T$1=FALSE,IF($T93=FALSE,J93*HOME!$H$18,0),IF($T93=FALSE,J93*HOME!$H$18/(1+HOME!$H$18),0)),IF($T$1=FALSE,IF($T93=FALSE,J93*HOME!$H$20,0),IF($T93=FALSE,J93*HOME!$H$20/(1+HOME!$H$20),0)))</f>
        <v>0</v>
      </c>
      <c r="AB93" s="79">
        <f>IF(K$2&lt;DATE(2019,10,1),IF($T$1=FALSE,IF($T93=FALSE,K93*HOME!$H$18,0),IF($T93=FALSE,K93*HOME!$H$18/(1+HOME!$H$18),0)),IF($T$1=FALSE,IF($T93=FALSE,K93*HOME!$H$20,0),IF($T93=FALSE,K93*HOME!$H$20/(1+HOME!$H$20),0)))</f>
        <v>0</v>
      </c>
      <c r="AC93" s="79">
        <f>IF(L$2&lt;DATE(2019,10,1),IF($T$1=FALSE,IF($T93=FALSE,L93*HOME!$H$18,0),IF($T93=FALSE,L93*HOME!$H$18/(1+HOME!$H$18),0)),IF($T$1=FALSE,IF($T93=FALSE,L93*HOME!$H$20,0),IF($T93=FALSE,L93*HOME!$H$20/(1+HOME!$H$20),0)))</f>
        <v>0</v>
      </c>
      <c r="AD93" s="79">
        <f>IF(M$2&lt;DATE(2019,10,1),IF($T$1=FALSE,IF($T93=FALSE,M93*HOME!$H$18,0),IF($T93=FALSE,M93*HOME!$H$18/(1+HOME!$H$18),0)),IF($T$1=FALSE,IF($T93=FALSE,M93*HOME!$H$20,0),IF($T93=FALSE,M93*HOME!$H$20/(1+HOME!$H$20),0)))</f>
        <v>0</v>
      </c>
      <c r="AE93" s="79">
        <f>IF(N$2&lt;DATE(2019,10,1),IF($T$1=FALSE,IF($T93=FALSE,N93*HOME!$H$18,0),IF($T93=FALSE,N93*HOME!$H$18/(1+HOME!$H$18),0)),IF($T$1=FALSE,IF($T93=FALSE,N93*HOME!$H$20,0),IF($T93=FALSE,N93*HOME!$H$20/(1+HOME!$H$20),0)))</f>
        <v>0</v>
      </c>
      <c r="AF93" s="79">
        <f>IF(O$2&lt;DATE(2019,10,1),IF($T$1=FALSE,IF($T93=FALSE,O93*HOME!$H$18,0),IF($T93=FALSE,O93*HOME!$H$18/(1+HOME!$H$18),0)),IF($T$1=FALSE,IF($T93=FALSE,O93*HOME!$H$20,0),IF($T93=FALSE,O93*HOME!$H$20/(1+HOME!$H$20),0)))</f>
        <v>0</v>
      </c>
      <c r="AG93" s="79">
        <f>IF(P$2&lt;DATE(2019,10,1),IF($T$1=FALSE,IF($T93=FALSE,P93*HOME!$H$18,0),IF($T93=FALSE,P93*HOME!$H$18/(1+HOME!$H$18),0)),IF($T$1=FALSE,IF($T93=FALSE,P93*HOME!$H$20,0),IF($T93=FALSE,P93*HOME!$H$20/(1+HOME!$H$20),0)))</f>
        <v>0</v>
      </c>
      <c r="AH93" s="79">
        <f t="shared" si="37"/>
        <v>0</v>
      </c>
      <c r="AI93" s="79">
        <f t="shared" si="38"/>
        <v>0</v>
      </c>
      <c r="AJ93" s="86"/>
      <c r="AK93" s="79"/>
      <c r="AL93" s="465"/>
      <c r="AM93" s="465"/>
      <c r="AN93" s="465"/>
      <c r="AO93" s="465"/>
      <c r="AP93" s="465"/>
      <c r="AQ93" s="1838"/>
      <c r="AR93" s="426"/>
      <c r="AS93" s="1836"/>
      <c r="CA93" s="310">
        <f>IF($T93=TRUE,0,IF(D$2&lt;DATE(2019,10,1),IF($T$1=FALSE,D93*HOME!$F$18,D93*HOME!$F$18/(1+HOME!$H$18)),IF($AO93=TRUE,IF($T$1=FALSE,D93*HOME!$F$21,D93*HOME!$F$21/(1+HOME!$H$21)),IF($T$1=FALSE,D93*HOME!$F$20,D93*HOME!$F$20/(1+HOME!$H$20)))))</f>
        <v>0</v>
      </c>
      <c r="CB93" s="310">
        <f>IF($T93=TRUE,0,IF(E$2&lt;DATE(2019,10,1),IF($T$1=FALSE,E93*HOME!$F$18,E93*HOME!$F$18/(1+HOME!$H$18)),IF($AO93=TRUE,IF($T$1=FALSE,E93*HOME!$F$21,E93*HOME!$F$21/(1+HOME!$H$21)),IF($T$1=FALSE,E93*HOME!$F$20,E93*HOME!$F$20/(1+HOME!$H$20)))))</f>
        <v>0</v>
      </c>
      <c r="CC93" s="310">
        <f>IF($T93=TRUE,0,IF(F$2&lt;DATE(2019,10,1),IF($T$1=FALSE,F93*HOME!$F$18,F93*HOME!$F$18/(1+HOME!$H$18)),IF($AO93=TRUE,IF($T$1=FALSE,F93*HOME!$F$21,F93*HOME!$F$21/(1+HOME!$H$21)),IF($T$1=FALSE,F93*HOME!$F$20,F93*HOME!$F$20/(1+HOME!$H$20)))))</f>
        <v>0</v>
      </c>
      <c r="CD93" s="310">
        <f>IF($T93=TRUE,0,IF(G$2&lt;DATE(2019,10,1),IF($T$1=FALSE,G93*HOME!$F$18,G93*HOME!$F$18/(1+HOME!$H$18)),IF($AO93=TRUE,IF($T$1=FALSE,G93*HOME!$F$21,G93*HOME!$F$21/(1+HOME!$H$21)),IF($T$1=FALSE,G93*HOME!$F$20,G93*HOME!$F$20/(1+HOME!$H$20)))))</f>
        <v>0</v>
      </c>
      <c r="CE93" s="310">
        <f>IF($T93=TRUE,0,IF(H$2&lt;DATE(2019,10,1),IF($T$1=FALSE,H93*HOME!$F$18,H93*HOME!$F$18/(1+HOME!$H$18)),IF($AO93=TRUE,IF($T$1=FALSE,H93*HOME!$F$21,H93*HOME!$F$21/(1+HOME!$H$21)),IF($T$1=FALSE,H93*HOME!$F$20,H93*HOME!$F$20/(1+HOME!$H$20)))))</f>
        <v>0</v>
      </c>
      <c r="CF93" s="310">
        <f>IF($T93=TRUE,0,IF(I$2&lt;DATE(2019,10,1),IF($T$1=FALSE,I93*HOME!$F$18,I93*HOME!$F$18/(1+HOME!$H$18)),IF($AO93=TRUE,IF($T$1=FALSE,I93*HOME!$F$21,I93*HOME!$F$21/(1+HOME!$H$21)),IF($T$1=FALSE,I93*HOME!$F$20,I93*HOME!$F$20/(1+HOME!$H$20)))))</f>
        <v>0</v>
      </c>
      <c r="CG93" s="310">
        <f>IF($T93=TRUE,0,IF(J$2&lt;DATE(2019,10,1),IF($T$1=FALSE,J93*HOME!$F$18,J93*HOME!$F$18/(1+HOME!$H$18)),IF($AO93=TRUE,IF($T$1=FALSE,J93*HOME!$F$21,J93*HOME!$F$21/(1+HOME!$H$21)),IF($T$1=FALSE,J93*HOME!$F$20,J93*HOME!$F$20/(1+HOME!$H$20)))))</f>
        <v>0</v>
      </c>
      <c r="CH93" s="310">
        <f>IF($T93=TRUE,0,IF(K$2&lt;DATE(2019,10,1),IF($T$1=FALSE,K93*HOME!$F$18,K93*HOME!$F$18/(1+HOME!$H$18)),IF($AO93=TRUE,IF($T$1=FALSE,K93*HOME!$F$21,K93*HOME!$F$21/(1+HOME!$H$21)),IF($T$1=FALSE,K93*HOME!$F$20,K93*HOME!$F$20/(1+HOME!$H$20)))))</f>
        <v>0</v>
      </c>
      <c r="CI93" s="310">
        <f>IF($T93=TRUE,0,IF(L$2&lt;DATE(2019,10,1),IF($T$1=FALSE,L93*HOME!$F$18,L93*HOME!$F$18/(1+HOME!$H$18)),IF($AO93=TRUE,IF($T$1=FALSE,L93*HOME!$F$21,L93*HOME!$F$21/(1+HOME!$H$21)),IF($T$1=FALSE,L93*HOME!$F$20,L93*HOME!$F$20/(1+HOME!$H$20)))))</f>
        <v>0</v>
      </c>
      <c r="CJ93" s="310">
        <f>IF($T93=TRUE,0,IF(M$2&lt;DATE(2019,10,1),IF($T$1=FALSE,M93*HOME!$F$18,M93*HOME!$F$18/(1+HOME!$H$18)),IF($AO93=TRUE,IF($T$1=FALSE,M93*HOME!$F$21,M93*HOME!$F$21/(1+HOME!$H$21)),IF($T$1=FALSE,M93*HOME!$F$20,M93*HOME!$F$20/(1+HOME!$H$20)))))</f>
        <v>0</v>
      </c>
      <c r="CK93" s="310">
        <f>IF($T93=TRUE,0,IF(N$2&lt;DATE(2019,10,1),IF($T$1=FALSE,N93*HOME!$F$18,N93*HOME!$F$18/(1+HOME!$H$18)),IF($AO93=TRUE,IF($T$1=FALSE,N93*HOME!$F$21,N93*HOME!$F$21/(1+HOME!$H$21)),IF($T$1=FALSE,N93*HOME!$F$20,N93*HOME!$F$20/(1+HOME!$H$20)))))</f>
        <v>0</v>
      </c>
      <c r="CL93" s="310">
        <f>IF($T93=TRUE,0,IF(O$2&lt;DATE(2019,10,1),IF($T$1=FALSE,O93*HOME!$F$18,O93*HOME!$F$18/(1+HOME!$H$18)),IF($AO93=TRUE,IF($T$1=FALSE,O93*HOME!$F$21,O93*HOME!$F$21/(1+HOME!$H$21)),IF($T$1=FALSE,O93*HOME!$F$20,O93*HOME!$F$20/(1+HOME!$H$20)))))</f>
        <v>0</v>
      </c>
      <c r="CM93" s="310">
        <f>IF($T93=TRUE,0,IF(P$2&lt;DATE(2019,10,1),IF($T$1=FALSE,P93*HOME!$F$18,P93*HOME!$F$18/(1+HOME!$H$18)),IF($AO93=TRUE,IF($T$1=FALSE,P93*HOME!$F$21,P93*HOME!$F$21/(1+HOME!$H$21)),IF($T$1=FALSE,P93*HOME!$F$20,P93*HOME!$F$20/(1+HOME!$H$20)))))</f>
        <v>0</v>
      </c>
      <c r="CN93" s="310">
        <f t="shared" si="52"/>
        <v>0</v>
      </c>
    </row>
    <row r="94" spans="1:100" ht="18" customHeight="1">
      <c r="A94" s="335"/>
      <c r="B94" s="336"/>
      <c r="C94" s="1835"/>
      <c r="D94" s="451"/>
      <c r="E94" s="450"/>
      <c r="F94" s="450"/>
      <c r="G94" s="450"/>
      <c r="H94" s="450"/>
      <c r="I94" s="450"/>
      <c r="J94" s="450"/>
      <c r="K94" s="450"/>
      <c r="L94" s="450"/>
      <c r="M94" s="450"/>
      <c r="N94" s="450"/>
      <c r="O94" s="450"/>
      <c r="P94" s="450"/>
      <c r="Q94" s="90">
        <f t="shared" si="51"/>
        <v>0</v>
      </c>
      <c r="R94" s="1107" t="str">
        <f t="shared" si="46"/>
        <v/>
      </c>
      <c r="S94" s="344">
        <f>予実管理!Q94</f>
        <v>0</v>
      </c>
      <c r="T94" s="341" t="b">
        <v>0</v>
      </c>
      <c r="U94" s="79">
        <f>IF(D$2&lt;DATE(2019,10,1),IF($T$1=FALSE,IF($T94=FALSE,D94*HOME!$H$18,0),IF($T94=FALSE,D94*HOME!$H$18/(1+HOME!$H$18),0)),IF($T$1=FALSE,IF($T94=FALSE,D94*HOME!$H$20,0),IF($T94=FALSE,D94*HOME!$H$20/(1+HOME!$H$20),0)))</f>
        <v>0</v>
      </c>
      <c r="V94" s="79">
        <f>IF(E$2&lt;DATE(2019,10,1),IF($T$1=FALSE,IF($T94=FALSE,E94*HOME!$H$18,0),IF($T94=FALSE,E94*HOME!$H$18/(1+HOME!$H$18),0)),IF($T$1=FALSE,IF($T94=FALSE,E94*HOME!$H$20,0),IF($T94=FALSE,E94*HOME!$H$20/(1+HOME!$H$20),0)))</f>
        <v>0</v>
      </c>
      <c r="W94" s="79">
        <f>IF(F$2&lt;DATE(2019,10,1),IF($T$1=FALSE,IF($T94=FALSE,F94*HOME!$H$18,0),IF($T94=FALSE,F94*HOME!$H$18/(1+HOME!$H$18),0)),IF($T$1=FALSE,IF($T94=FALSE,F94*HOME!$H$20,0),IF($T94=FALSE,F94*HOME!$H$20/(1+HOME!$H$20),0)))</f>
        <v>0</v>
      </c>
      <c r="X94" s="79">
        <f>IF(G$2&lt;DATE(2019,10,1),IF($T$1=FALSE,IF($T94=FALSE,G94*HOME!$H$18,0),IF($T94=FALSE,G94*HOME!$H$18/(1+HOME!$H$18),0)),IF($T$1=FALSE,IF($T94=FALSE,G94*HOME!$H$20,0),IF($T94=FALSE,G94*HOME!$H$20/(1+HOME!$H$20),0)))</f>
        <v>0</v>
      </c>
      <c r="Y94" s="79">
        <f>IF(H$2&lt;DATE(2019,10,1),IF($T$1=FALSE,IF($T94=FALSE,H94*HOME!$H$18,0),IF($T94=FALSE,H94*HOME!$H$18/(1+HOME!$H$18),0)),IF($T$1=FALSE,IF($T94=FALSE,H94*HOME!$H$20,0),IF($T94=FALSE,H94*HOME!$H$20/(1+HOME!$H$20),0)))</f>
        <v>0</v>
      </c>
      <c r="Z94" s="79">
        <f>IF(I$2&lt;DATE(2019,10,1),IF($T$1=FALSE,IF($T94=FALSE,I94*HOME!$H$18,0),IF($T94=FALSE,I94*HOME!$H$18/(1+HOME!$H$18),0)),IF($T$1=FALSE,IF($T94=FALSE,I94*HOME!$H$20,0),IF($T94=FALSE,I94*HOME!$H$20/(1+HOME!$H$20),0)))</f>
        <v>0</v>
      </c>
      <c r="AA94" s="79">
        <f>IF(J$2&lt;DATE(2019,10,1),IF($T$1=FALSE,IF($T94=FALSE,J94*HOME!$H$18,0),IF($T94=FALSE,J94*HOME!$H$18/(1+HOME!$H$18),0)),IF($T$1=FALSE,IF($T94=FALSE,J94*HOME!$H$20,0),IF($T94=FALSE,J94*HOME!$H$20/(1+HOME!$H$20),0)))</f>
        <v>0</v>
      </c>
      <c r="AB94" s="79">
        <f>IF(K$2&lt;DATE(2019,10,1),IF($T$1=FALSE,IF($T94=FALSE,K94*HOME!$H$18,0),IF($T94=FALSE,K94*HOME!$H$18/(1+HOME!$H$18),0)),IF($T$1=FALSE,IF($T94=FALSE,K94*HOME!$H$20,0),IF($T94=FALSE,K94*HOME!$H$20/(1+HOME!$H$20),0)))</f>
        <v>0</v>
      </c>
      <c r="AC94" s="79">
        <f>IF(L$2&lt;DATE(2019,10,1),IF($T$1=FALSE,IF($T94=FALSE,L94*HOME!$H$18,0),IF($T94=FALSE,L94*HOME!$H$18/(1+HOME!$H$18),0)),IF($T$1=FALSE,IF($T94=FALSE,L94*HOME!$H$20,0),IF($T94=FALSE,L94*HOME!$H$20/(1+HOME!$H$20),0)))</f>
        <v>0</v>
      </c>
      <c r="AD94" s="79">
        <f>IF(M$2&lt;DATE(2019,10,1),IF($T$1=FALSE,IF($T94=FALSE,M94*HOME!$H$18,0),IF($T94=FALSE,M94*HOME!$H$18/(1+HOME!$H$18),0)),IF($T$1=FALSE,IF($T94=FALSE,M94*HOME!$H$20,0),IF($T94=FALSE,M94*HOME!$H$20/(1+HOME!$H$20),0)))</f>
        <v>0</v>
      </c>
      <c r="AE94" s="79">
        <f>IF(N$2&lt;DATE(2019,10,1),IF($T$1=FALSE,IF($T94=FALSE,N94*HOME!$H$18,0),IF($T94=FALSE,N94*HOME!$H$18/(1+HOME!$H$18),0)),IF($T$1=FALSE,IF($T94=FALSE,N94*HOME!$H$20,0),IF($T94=FALSE,N94*HOME!$H$20/(1+HOME!$H$20),0)))</f>
        <v>0</v>
      </c>
      <c r="AF94" s="79">
        <f>IF(O$2&lt;DATE(2019,10,1),IF($T$1=FALSE,IF($T94=FALSE,O94*HOME!$H$18,0),IF($T94=FALSE,O94*HOME!$H$18/(1+HOME!$H$18),0)),IF($T$1=FALSE,IF($T94=FALSE,O94*HOME!$H$20,0),IF($T94=FALSE,O94*HOME!$H$20/(1+HOME!$H$20),0)))</f>
        <v>0</v>
      </c>
      <c r="AG94" s="79">
        <f>IF(P$2&lt;DATE(2019,10,1),IF($T$1=FALSE,IF($T94=FALSE,P94*HOME!$H$18,0),IF($T94=FALSE,P94*HOME!$H$18/(1+HOME!$H$18),0)),IF($T$1=FALSE,IF($T94=FALSE,P94*HOME!$H$20,0),IF($T94=FALSE,P94*HOME!$H$20/(1+HOME!$H$20),0)))</f>
        <v>0</v>
      </c>
      <c r="AH94" s="79">
        <f t="shared" si="37"/>
        <v>0</v>
      </c>
      <c r="AI94" s="79">
        <f t="shared" si="38"/>
        <v>0</v>
      </c>
      <c r="AJ94" s="86"/>
      <c r="AK94" s="79"/>
      <c r="AL94" s="465"/>
      <c r="AM94" s="465"/>
      <c r="AN94" s="465"/>
      <c r="AO94" s="465"/>
      <c r="AP94" s="465"/>
      <c r="AQ94" s="2514"/>
      <c r="AR94" s="2514"/>
      <c r="AS94" s="1836"/>
      <c r="CA94" s="310">
        <f>IF($T94=TRUE,0,IF(D$2&lt;DATE(2019,10,1),IF($T$1=FALSE,D94*HOME!$F$18,D94*HOME!$F$18/(1+HOME!$H$18)),IF($AO94=TRUE,IF($T$1=FALSE,D94*HOME!$F$21,D94*HOME!$F$21/(1+HOME!$H$21)),IF($T$1=FALSE,D94*HOME!$F$20,D94*HOME!$F$20/(1+HOME!$H$20)))))</f>
        <v>0</v>
      </c>
      <c r="CB94" s="310">
        <f>IF($T94=TRUE,0,IF(E$2&lt;DATE(2019,10,1),IF($T$1=FALSE,E94*HOME!$F$18,E94*HOME!$F$18/(1+HOME!$H$18)),IF($AO94=TRUE,IF($T$1=FALSE,E94*HOME!$F$21,E94*HOME!$F$21/(1+HOME!$H$21)),IF($T$1=FALSE,E94*HOME!$F$20,E94*HOME!$F$20/(1+HOME!$H$20)))))</f>
        <v>0</v>
      </c>
      <c r="CC94" s="310">
        <f>IF($T94=TRUE,0,IF(F$2&lt;DATE(2019,10,1),IF($T$1=FALSE,F94*HOME!$F$18,F94*HOME!$F$18/(1+HOME!$H$18)),IF($AO94=TRUE,IF($T$1=FALSE,F94*HOME!$F$21,F94*HOME!$F$21/(1+HOME!$H$21)),IF($T$1=FALSE,F94*HOME!$F$20,F94*HOME!$F$20/(1+HOME!$H$20)))))</f>
        <v>0</v>
      </c>
      <c r="CD94" s="310">
        <f>IF($T94=TRUE,0,IF(G$2&lt;DATE(2019,10,1),IF($T$1=FALSE,G94*HOME!$F$18,G94*HOME!$F$18/(1+HOME!$H$18)),IF($AO94=TRUE,IF($T$1=FALSE,G94*HOME!$F$21,G94*HOME!$F$21/(1+HOME!$H$21)),IF($T$1=FALSE,G94*HOME!$F$20,G94*HOME!$F$20/(1+HOME!$H$20)))))</f>
        <v>0</v>
      </c>
      <c r="CE94" s="310">
        <f>IF($T94=TRUE,0,IF(H$2&lt;DATE(2019,10,1),IF($T$1=FALSE,H94*HOME!$F$18,H94*HOME!$F$18/(1+HOME!$H$18)),IF($AO94=TRUE,IF($T$1=FALSE,H94*HOME!$F$21,H94*HOME!$F$21/(1+HOME!$H$21)),IF($T$1=FALSE,H94*HOME!$F$20,H94*HOME!$F$20/(1+HOME!$H$20)))))</f>
        <v>0</v>
      </c>
      <c r="CF94" s="310">
        <f>IF($T94=TRUE,0,IF(I$2&lt;DATE(2019,10,1),IF($T$1=FALSE,I94*HOME!$F$18,I94*HOME!$F$18/(1+HOME!$H$18)),IF($AO94=TRUE,IF($T$1=FALSE,I94*HOME!$F$21,I94*HOME!$F$21/(1+HOME!$H$21)),IF($T$1=FALSE,I94*HOME!$F$20,I94*HOME!$F$20/(1+HOME!$H$20)))))</f>
        <v>0</v>
      </c>
      <c r="CG94" s="310">
        <f>IF($T94=TRUE,0,IF(J$2&lt;DATE(2019,10,1),IF($T$1=FALSE,J94*HOME!$F$18,J94*HOME!$F$18/(1+HOME!$H$18)),IF($AO94=TRUE,IF($T$1=FALSE,J94*HOME!$F$21,J94*HOME!$F$21/(1+HOME!$H$21)),IF($T$1=FALSE,J94*HOME!$F$20,J94*HOME!$F$20/(1+HOME!$H$20)))))</f>
        <v>0</v>
      </c>
      <c r="CH94" s="310">
        <f>IF($T94=TRUE,0,IF(K$2&lt;DATE(2019,10,1),IF($T$1=FALSE,K94*HOME!$F$18,K94*HOME!$F$18/(1+HOME!$H$18)),IF($AO94=TRUE,IF($T$1=FALSE,K94*HOME!$F$21,K94*HOME!$F$21/(1+HOME!$H$21)),IF($T$1=FALSE,K94*HOME!$F$20,K94*HOME!$F$20/(1+HOME!$H$20)))))</f>
        <v>0</v>
      </c>
      <c r="CI94" s="310">
        <f>IF($T94=TRUE,0,IF(L$2&lt;DATE(2019,10,1),IF($T$1=FALSE,L94*HOME!$F$18,L94*HOME!$F$18/(1+HOME!$H$18)),IF($AO94=TRUE,IF($T$1=FALSE,L94*HOME!$F$21,L94*HOME!$F$21/(1+HOME!$H$21)),IF($T$1=FALSE,L94*HOME!$F$20,L94*HOME!$F$20/(1+HOME!$H$20)))))</f>
        <v>0</v>
      </c>
      <c r="CJ94" s="310">
        <f>IF($T94=TRUE,0,IF(M$2&lt;DATE(2019,10,1),IF($T$1=FALSE,M94*HOME!$F$18,M94*HOME!$F$18/(1+HOME!$H$18)),IF($AO94=TRUE,IF($T$1=FALSE,M94*HOME!$F$21,M94*HOME!$F$21/(1+HOME!$H$21)),IF($T$1=FALSE,M94*HOME!$F$20,M94*HOME!$F$20/(1+HOME!$H$20)))))</f>
        <v>0</v>
      </c>
      <c r="CK94" s="310">
        <f>IF($T94=TRUE,0,IF(N$2&lt;DATE(2019,10,1),IF($T$1=FALSE,N94*HOME!$F$18,N94*HOME!$F$18/(1+HOME!$H$18)),IF($AO94=TRUE,IF($T$1=FALSE,N94*HOME!$F$21,N94*HOME!$F$21/(1+HOME!$H$21)),IF($T$1=FALSE,N94*HOME!$F$20,N94*HOME!$F$20/(1+HOME!$H$20)))))</f>
        <v>0</v>
      </c>
      <c r="CL94" s="310">
        <f>IF($T94=TRUE,0,IF(O$2&lt;DATE(2019,10,1),IF($T$1=FALSE,O94*HOME!$F$18,O94*HOME!$F$18/(1+HOME!$H$18)),IF($AO94=TRUE,IF($T$1=FALSE,O94*HOME!$F$21,O94*HOME!$F$21/(1+HOME!$H$21)),IF($T$1=FALSE,O94*HOME!$F$20,O94*HOME!$F$20/(1+HOME!$H$20)))))</f>
        <v>0</v>
      </c>
      <c r="CM94" s="310">
        <f>IF($T94=TRUE,0,IF(P$2&lt;DATE(2019,10,1),IF($T$1=FALSE,P94*HOME!$F$18,P94*HOME!$F$18/(1+HOME!$H$18)),IF($AO94=TRUE,IF($T$1=FALSE,P94*HOME!$F$21,P94*HOME!$F$21/(1+HOME!$H$21)),IF($T$1=FALSE,P94*HOME!$F$20,P94*HOME!$F$20/(1+HOME!$H$20)))))</f>
        <v>0</v>
      </c>
      <c r="CN94" s="310">
        <f t="shared" si="52"/>
        <v>0</v>
      </c>
    </row>
    <row r="95" spans="1:100" ht="18" customHeight="1">
      <c r="A95" s="335"/>
      <c r="B95" s="336">
        <v>78</v>
      </c>
      <c r="C95" s="1835"/>
      <c r="D95" s="451"/>
      <c r="E95" s="450"/>
      <c r="F95" s="450"/>
      <c r="G95" s="450"/>
      <c r="H95" s="450"/>
      <c r="I95" s="450"/>
      <c r="J95" s="450"/>
      <c r="K95" s="450"/>
      <c r="L95" s="450"/>
      <c r="M95" s="450"/>
      <c r="N95" s="450"/>
      <c r="O95" s="450"/>
      <c r="P95" s="450"/>
      <c r="Q95" s="452">
        <f t="shared" si="51"/>
        <v>0</v>
      </c>
      <c r="R95" s="1107" t="str">
        <f t="shared" si="46"/>
        <v/>
      </c>
      <c r="S95" s="344">
        <f>予実管理!Q95</f>
        <v>0</v>
      </c>
      <c r="T95" s="341" t="b">
        <v>0</v>
      </c>
      <c r="U95" s="79">
        <f>IF(D$2&lt;DATE(2019,10,1),IF($T$1=FALSE,IF($T95=FALSE,D95*HOME!$H$18,0),IF($T95=FALSE,D95*HOME!$H$18/(1+HOME!$H$18),0)),IF($T$1=FALSE,IF($T95=FALSE,D95*HOME!$H$20,0),IF($T95=FALSE,D95*HOME!$H$20/(1+HOME!$H$20),0)))</f>
        <v>0</v>
      </c>
      <c r="V95" s="79">
        <f>IF(E$2&lt;DATE(2019,10,1),IF($T$1=FALSE,IF($T95=FALSE,E95*HOME!$H$18,0),IF($T95=FALSE,E95*HOME!$H$18/(1+HOME!$H$18),0)),IF($T$1=FALSE,IF($T95=FALSE,E95*HOME!$H$20,0),IF($T95=FALSE,E95*HOME!$H$20/(1+HOME!$H$20),0)))</f>
        <v>0</v>
      </c>
      <c r="W95" s="79">
        <f>IF(F$2&lt;DATE(2019,10,1),IF($T$1=FALSE,IF($T95=FALSE,F95*HOME!$H$18,0),IF($T95=FALSE,F95*HOME!$H$18/(1+HOME!$H$18),0)),IF($T$1=FALSE,IF($T95=FALSE,F95*HOME!$H$20,0),IF($T95=FALSE,F95*HOME!$H$20/(1+HOME!$H$20),0)))</f>
        <v>0</v>
      </c>
      <c r="X95" s="79">
        <f>IF(G$2&lt;DATE(2019,10,1),IF($T$1=FALSE,IF($T95=FALSE,G95*HOME!$H$18,0),IF($T95=FALSE,G95*HOME!$H$18/(1+HOME!$H$18),0)),IF($T$1=FALSE,IF($T95=FALSE,G95*HOME!$H$20,0),IF($T95=FALSE,G95*HOME!$H$20/(1+HOME!$H$20),0)))</f>
        <v>0</v>
      </c>
      <c r="Y95" s="79">
        <f>IF(H$2&lt;DATE(2019,10,1),IF($T$1=FALSE,IF($T95=FALSE,H95*HOME!$H$18,0),IF($T95=FALSE,H95*HOME!$H$18/(1+HOME!$H$18),0)),IF($T$1=FALSE,IF($T95=FALSE,H95*HOME!$H$20,0),IF($T95=FALSE,H95*HOME!$H$20/(1+HOME!$H$20),0)))</f>
        <v>0</v>
      </c>
      <c r="Z95" s="79">
        <f>IF(I$2&lt;DATE(2019,10,1),IF($T$1=FALSE,IF($T95=FALSE,I95*HOME!$H$18,0),IF($T95=FALSE,I95*HOME!$H$18/(1+HOME!$H$18),0)),IF($T$1=FALSE,IF($T95=FALSE,I95*HOME!$H$20,0),IF($T95=FALSE,I95*HOME!$H$20/(1+HOME!$H$20),0)))</f>
        <v>0</v>
      </c>
      <c r="AA95" s="79">
        <f>IF(J$2&lt;DATE(2019,10,1),IF($T$1=FALSE,IF($T95=FALSE,J95*HOME!$H$18,0),IF($T95=FALSE,J95*HOME!$H$18/(1+HOME!$H$18),0)),IF($T$1=FALSE,IF($T95=FALSE,J95*HOME!$H$20,0),IF($T95=FALSE,J95*HOME!$H$20/(1+HOME!$H$20),0)))</f>
        <v>0</v>
      </c>
      <c r="AB95" s="79">
        <f>IF(K$2&lt;DATE(2019,10,1),IF($T$1=FALSE,IF($T95=FALSE,K95*HOME!$H$18,0),IF($T95=FALSE,K95*HOME!$H$18/(1+HOME!$H$18),0)),IF($T$1=FALSE,IF($T95=FALSE,K95*HOME!$H$20,0),IF($T95=FALSE,K95*HOME!$H$20/(1+HOME!$H$20),0)))</f>
        <v>0</v>
      </c>
      <c r="AC95" s="79">
        <f>IF(L$2&lt;DATE(2019,10,1),IF($T$1=FALSE,IF($T95=FALSE,L95*HOME!$H$18,0),IF($T95=FALSE,L95*HOME!$H$18/(1+HOME!$H$18),0)),IF($T$1=FALSE,IF($T95=FALSE,L95*HOME!$H$20,0),IF($T95=FALSE,L95*HOME!$H$20/(1+HOME!$H$20),0)))</f>
        <v>0</v>
      </c>
      <c r="AD95" s="79">
        <f>IF(M$2&lt;DATE(2019,10,1),IF($T$1=FALSE,IF($T95=FALSE,M95*HOME!$H$18,0),IF($T95=FALSE,M95*HOME!$H$18/(1+HOME!$H$18),0)),IF($T$1=FALSE,IF($T95=FALSE,M95*HOME!$H$20,0),IF($T95=FALSE,M95*HOME!$H$20/(1+HOME!$H$20),0)))</f>
        <v>0</v>
      </c>
      <c r="AE95" s="79">
        <f>IF(N$2&lt;DATE(2019,10,1),IF($T$1=FALSE,IF($T95=FALSE,N95*HOME!$H$18,0),IF($T95=FALSE,N95*HOME!$H$18/(1+HOME!$H$18),0)),IF($T$1=FALSE,IF($T95=FALSE,N95*HOME!$H$20,0),IF($T95=FALSE,N95*HOME!$H$20/(1+HOME!$H$20),0)))</f>
        <v>0</v>
      </c>
      <c r="AF95" s="79">
        <f>IF(O$2&lt;DATE(2019,10,1),IF($T$1=FALSE,IF($T95=FALSE,O95*HOME!$H$18,0),IF($T95=FALSE,O95*HOME!$H$18/(1+HOME!$H$18),0)),IF($T$1=FALSE,IF($T95=FALSE,O95*HOME!$H$20,0),IF($T95=FALSE,O95*HOME!$H$20/(1+HOME!$H$20),0)))</f>
        <v>0</v>
      </c>
      <c r="AG95" s="79">
        <f>IF(P$2&lt;DATE(2019,10,1),IF($T$1=FALSE,IF($T95=FALSE,P95*HOME!$H$18,0),IF($T95=FALSE,P95*HOME!$H$18/(1+HOME!$H$18),0)),IF($T$1=FALSE,IF($T95=FALSE,P95*HOME!$H$20,0),IF($T95=FALSE,P95*HOME!$H$20/(1+HOME!$H$20),0)))</f>
        <v>0</v>
      </c>
      <c r="AH95" s="79">
        <f t="shared" si="37"/>
        <v>0</v>
      </c>
      <c r="AI95" s="79">
        <f t="shared" si="38"/>
        <v>0</v>
      </c>
      <c r="AJ95" s="86"/>
      <c r="AK95" s="79"/>
      <c r="AL95" s="79"/>
      <c r="AM95" s="79"/>
      <c r="AN95" s="79"/>
      <c r="AO95" s="79"/>
      <c r="AP95" s="79"/>
      <c r="AQ95" s="436"/>
      <c r="AR95" s="436"/>
      <c r="AS95" s="1836"/>
      <c r="CA95" s="310">
        <f>IF($T95=TRUE,0,IF(D$2&lt;DATE(2019,10,1),IF($T$1=FALSE,D95*HOME!$F$18,D95*HOME!$F$18/(1+HOME!$H$18)),IF($AO95=TRUE,IF($T$1=FALSE,D95*HOME!$F$21,D95*HOME!$F$21/(1+HOME!$H$21)),IF($T$1=FALSE,D95*HOME!$F$20,D95*HOME!$F$20/(1+HOME!$H$20)))))</f>
        <v>0</v>
      </c>
      <c r="CB95" s="310">
        <f>IF($T95=TRUE,0,IF(E$2&lt;DATE(2019,10,1),IF($T$1=FALSE,E95*HOME!$F$18,E95*HOME!$F$18/(1+HOME!$H$18)),IF($AO95=TRUE,IF($T$1=FALSE,E95*HOME!$F$21,E95*HOME!$F$21/(1+HOME!$H$21)),IF($T$1=FALSE,E95*HOME!$F$20,E95*HOME!$F$20/(1+HOME!$H$20)))))</f>
        <v>0</v>
      </c>
      <c r="CC95" s="310">
        <f>IF($T95=TRUE,0,IF(F$2&lt;DATE(2019,10,1),IF($T$1=FALSE,F95*HOME!$F$18,F95*HOME!$F$18/(1+HOME!$H$18)),IF($AO95=TRUE,IF($T$1=FALSE,F95*HOME!$F$21,F95*HOME!$F$21/(1+HOME!$H$21)),IF($T$1=FALSE,F95*HOME!$F$20,F95*HOME!$F$20/(1+HOME!$H$20)))))</f>
        <v>0</v>
      </c>
      <c r="CD95" s="310">
        <f>IF($T95=TRUE,0,IF(G$2&lt;DATE(2019,10,1),IF($T$1=FALSE,G95*HOME!$F$18,G95*HOME!$F$18/(1+HOME!$H$18)),IF($AO95=TRUE,IF($T$1=FALSE,G95*HOME!$F$21,G95*HOME!$F$21/(1+HOME!$H$21)),IF($T$1=FALSE,G95*HOME!$F$20,G95*HOME!$F$20/(1+HOME!$H$20)))))</f>
        <v>0</v>
      </c>
      <c r="CE95" s="310">
        <f>IF($T95=TRUE,0,IF(H$2&lt;DATE(2019,10,1),IF($T$1=FALSE,H95*HOME!$F$18,H95*HOME!$F$18/(1+HOME!$H$18)),IF($AO95=TRUE,IF($T$1=FALSE,H95*HOME!$F$21,H95*HOME!$F$21/(1+HOME!$H$21)),IF($T$1=FALSE,H95*HOME!$F$20,H95*HOME!$F$20/(1+HOME!$H$20)))))</f>
        <v>0</v>
      </c>
      <c r="CF95" s="310">
        <f>IF($T95=TRUE,0,IF(I$2&lt;DATE(2019,10,1),IF($T$1=FALSE,I95*HOME!$F$18,I95*HOME!$F$18/(1+HOME!$H$18)),IF($AO95=TRUE,IF($T$1=FALSE,I95*HOME!$F$21,I95*HOME!$F$21/(1+HOME!$H$21)),IF($T$1=FALSE,I95*HOME!$F$20,I95*HOME!$F$20/(1+HOME!$H$20)))))</f>
        <v>0</v>
      </c>
      <c r="CG95" s="310">
        <f>IF($T95=TRUE,0,IF(J$2&lt;DATE(2019,10,1),IF($T$1=FALSE,J95*HOME!$F$18,J95*HOME!$F$18/(1+HOME!$H$18)),IF($AO95=TRUE,IF($T$1=FALSE,J95*HOME!$F$21,J95*HOME!$F$21/(1+HOME!$H$21)),IF($T$1=FALSE,J95*HOME!$F$20,J95*HOME!$F$20/(1+HOME!$H$20)))))</f>
        <v>0</v>
      </c>
      <c r="CH95" s="310">
        <f>IF($T95=TRUE,0,IF(K$2&lt;DATE(2019,10,1),IF($T$1=FALSE,K95*HOME!$F$18,K95*HOME!$F$18/(1+HOME!$H$18)),IF($AO95=TRUE,IF($T$1=FALSE,K95*HOME!$F$21,K95*HOME!$F$21/(1+HOME!$H$21)),IF($T$1=FALSE,K95*HOME!$F$20,K95*HOME!$F$20/(1+HOME!$H$20)))))</f>
        <v>0</v>
      </c>
      <c r="CI95" s="310">
        <f>IF($T95=TRUE,0,IF(L$2&lt;DATE(2019,10,1),IF($T$1=FALSE,L95*HOME!$F$18,L95*HOME!$F$18/(1+HOME!$H$18)),IF($AO95=TRUE,IF($T$1=FALSE,L95*HOME!$F$21,L95*HOME!$F$21/(1+HOME!$H$21)),IF($T$1=FALSE,L95*HOME!$F$20,L95*HOME!$F$20/(1+HOME!$H$20)))))</f>
        <v>0</v>
      </c>
      <c r="CJ95" s="310">
        <f>IF($T95=TRUE,0,IF(M$2&lt;DATE(2019,10,1),IF($T$1=FALSE,M95*HOME!$F$18,M95*HOME!$F$18/(1+HOME!$H$18)),IF($AO95=TRUE,IF($T$1=FALSE,M95*HOME!$F$21,M95*HOME!$F$21/(1+HOME!$H$21)),IF($T$1=FALSE,M95*HOME!$F$20,M95*HOME!$F$20/(1+HOME!$H$20)))))</f>
        <v>0</v>
      </c>
      <c r="CK95" s="310">
        <f>IF($T95=TRUE,0,IF(N$2&lt;DATE(2019,10,1),IF($T$1=FALSE,N95*HOME!$F$18,N95*HOME!$F$18/(1+HOME!$H$18)),IF($AO95=TRUE,IF($T$1=FALSE,N95*HOME!$F$21,N95*HOME!$F$21/(1+HOME!$H$21)),IF($T$1=FALSE,N95*HOME!$F$20,N95*HOME!$F$20/(1+HOME!$H$20)))))</f>
        <v>0</v>
      </c>
      <c r="CL95" s="310">
        <f>IF($T95=TRUE,0,IF(O$2&lt;DATE(2019,10,1),IF($T$1=FALSE,O95*HOME!$F$18,O95*HOME!$F$18/(1+HOME!$H$18)),IF($AO95=TRUE,IF($T$1=FALSE,O95*HOME!$F$21,O95*HOME!$F$21/(1+HOME!$H$21)),IF($T$1=FALSE,O95*HOME!$F$20,O95*HOME!$F$20/(1+HOME!$H$20)))))</f>
        <v>0</v>
      </c>
      <c r="CM95" s="310">
        <f>IF($T95=TRUE,0,IF(P$2&lt;DATE(2019,10,1),IF($T$1=FALSE,P95*HOME!$F$18,P95*HOME!$F$18/(1+HOME!$H$18)),IF($AO95=TRUE,IF($T$1=FALSE,P95*HOME!$F$21,P95*HOME!$F$21/(1+HOME!$H$21)),IF($T$1=FALSE,P95*HOME!$F$20,P95*HOME!$F$20/(1+HOME!$H$20)))))</f>
        <v>0</v>
      </c>
      <c r="CN95" s="310">
        <f t="shared" si="52"/>
        <v>0</v>
      </c>
    </row>
    <row r="96" spans="1:100" ht="18" customHeight="1">
      <c r="A96" s="335"/>
      <c r="B96" s="336">
        <v>79</v>
      </c>
      <c r="C96" s="1833" t="s">
        <v>41</v>
      </c>
      <c r="D96" s="484">
        <f t="shared" ref="D96:P96" si="53">SUM(D86:D95)</f>
        <v>0</v>
      </c>
      <c r="E96" s="483">
        <f t="shared" si="53"/>
        <v>0</v>
      </c>
      <c r="F96" s="483">
        <f t="shared" si="53"/>
        <v>0</v>
      </c>
      <c r="G96" s="483">
        <f t="shared" si="53"/>
        <v>0</v>
      </c>
      <c r="H96" s="483">
        <f t="shared" si="53"/>
        <v>0</v>
      </c>
      <c r="I96" s="483">
        <f t="shared" si="53"/>
        <v>0</v>
      </c>
      <c r="J96" s="483">
        <f t="shared" si="53"/>
        <v>0</v>
      </c>
      <c r="K96" s="483">
        <f t="shared" si="53"/>
        <v>0</v>
      </c>
      <c r="L96" s="483">
        <f t="shared" si="53"/>
        <v>0</v>
      </c>
      <c r="M96" s="483">
        <f t="shared" si="53"/>
        <v>0</v>
      </c>
      <c r="N96" s="483">
        <f t="shared" si="53"/>
        <v>0</v>
      </c>
      <c r="O96" s="483">
        <f t="shared" si="53"/>
        <v>0</v>
      </c>
      <c r="P96" s="483">
        <f t="shared" si="53"/>
        <v>0</v>
      </c>
      <c r="Q96" s="485">
        <f>SUM(Q86:Q95)</f>
        <v>0</v>
      </c>
      <c r="R96" s="1099" t="str">
        <f t="shared" si="46"/>
        <v/>
      </c>
      <c r="S96" s="1100">
        <f>予実管理!Q96</f>
        <v>0</v>
      </c>
      <c r="T96" s="352" t="s">
        <v>120</v>
      </c>
      <c r="U96" s="353">
        <f t="shared" ref="U96:AG96" si="54">SUM(U86:U95)</f>
        <v>0</v>
      </c>
      <c r="V96" s="353">
        <f t="shared" si="54"/>
        <v>0</v>
      </c>
      <c r="W96" s="353">
        <f t="shared" si="54"/>
        <v>0</v>
      </c>
      <c r="X96" s="353">
        <f t="shared" si="54"/>
        <v>0</v>
      </c>
      <c r="Y96" s="353">
        <f t="shared" si="54"/>
        <v>0</v>
      </c>
      <c r="Z96" s="353">
        <f t="shared" si="54"/>
        <v>0</v>
      </c>
      <c r="AA96" s="353">
        <f t="shared" si="54"/>
        <v>0</v>
      </c>
      <c r="AB96" s="353">
        <f t="shared" si="54"/>
        <v>0</v>
      </c>
      <c r="AC96" s="353">
        <f t="shared" si="54"/>
        <v>0</v>
      </c>
      <c r="AD96" s="353">
        <f t="shared" si="54"/>
        <v>0</v>
      </c>
      <c r="AE96" s="353">
        <f t="shared" si="54"/>
        <v>0</v>
      </c>
      <c r="AF96" s="353">
        <f t="shared" si="54"/>
        <v>0</v>
      </c>
      <c r="AG96" s="353">
        <f t="shared" si="54"/>
        <v>0</v>
      </c>
      <c r="AH96" s="79">
        <f t="shared" si="37"/>
        <v>0</v>
      </c>
      <c r="AI96" s="353" t="str">
        <f t="shared" si="38"/>
        <v/>
      </c>
      <c r="AJ96" s="354"/>
      <c r="AK96" s="79"/>
      <c r="AL96" s="79"/>
      <c r="AM96" s="79"/>
      <c r="AN96" s="79"/>
      <c r="AO96" s="79"/>
      <c r="AP96" s="79"/>
      <c r="AQ96" s="436"/>
      <c r="AR96" s="436"/>
      <c r="AS96" s="1836"/>
      <c r="CA96" s="355">
        <f>SUM(CA86:CA95)</f>
        <v>0</v>
      </c>
      <c r="CB96" s="355">
        <f t="shared" ref="CB96:CM96" si="55">SUM(CB86:CB95)</f>
        <v>0</v>
      </c>
      <c r="CC96" s="355">
        <f t="shared" si="55"/>
        <v>0</v>
      </c>
      <c r="CD96" s="355">
        <f t="shared" si="55"/>
        <v>0</v>
      </c>
      <c r="CE96" s="355">
        <f t="shared" si="55"/>
        <v>0</v>
      </c>
      <c r="CF96" s="355">
        <f t="shared" si="55"/>
        <v>0</v>
      </c>
      <c r="CG96" s="355">
        <f t="shared" si="55"/>
        <v>0</v>
      </c>
      <c r="CH96" s="355">
        <f t="shared" si="55"/>
        <v>0</v>
      </c>
      <c r="CI96" s="355">
        <f t="shared" si="55"/>
        <v>0</v>
      </c>
      <c r="CJ96" s="355">
        <f t="shared" si="55"/>
        <v>0</v>
      </c>
      <c r="CK96" s="355">
        <f t="shared" si="55"/>
        <v>0</v>
      </c>
      <c r="CL96" s="355">
        <f t="shared" si="55"/>
        <v>0</v>
      </c>
      <c r="CM96" s="355">
        <f t="shared" si="55"/>
        <v>0</v>
      </c>
      <c r="CN96" s="355">
        <f t="shared" si="52"/>
        <v>0</v>
      </c>
    </row>
    <row r="97" spans="1:100" ht="22.5" customHeight="1">
      <c r="A97" s="335"/>
      <c r="B97" s="336">
        <v>80</v>
      </c>
      <c r="C97" s="1834" t="s">
        <v>42</v>
      </c>
      <c r="D97" s="429"/>
      <c r="E97" s="356"/>
      <c r="F97" s="356"/>
      <c r="G97" s="356"/>
      <c r="H97" s="356"/>
      <c r="I97" s="356"/>
      <c r="J97" s="356"/>
      <c r="K97" s="356"/>
      <c r="L97" s="356"/>
      <c r="M97" s="356"/>
      <c r="N97" s="356"/>
      <c r="O97" s="356"/>
      <c r="P97" s="356"/>
      <c r="Q97" s="430"/>
      <c r="R97" s="1104" t="str">
        <f t="shared" si="46"/>
        <v/>
      </c>
      <c r="S97" s="1105">
        <f>予実管理!Q97</f>
        <v>0</v>
      </c>
      <c r="T97" s="360"/>
      <c r="U97" s="361"/>
      <c r="V97" s="361"/>
      <c r="W97" s="361"/>
      <c r="X97" s="361"/>
      <c r="Y97" s="361"/>
      <c r="Z97" s="361"/>
      <c r="AA97" s="361"/>
      <c r="AB97" s="361"/>
      <c r="AC97" s="361"/>
      <c r="AD97" s="361"/>
      <c r="AE97" s="361"/>
      <c r="AF97" s="361"/>
      <c r="AG97" s="361"/>
      <c r="AH97" s="79">
        <f t="shared" si="37"/>
        <v>0</v>
      </c>
      <c r="AI97" s="361">
        <f t="shared" si="38"/>
        <v>0</v>
      </c>
      <c r="AJ97" s="362"/>
      <c r="AK97" s="79"/>
      <c r="AL97" s="79"/>
      <c r="AM97" s="79"/>
      <c r="AN97" s="79"/>
      <c r="AO97" s="79"/>
      <c r="AP97" s="79"/>
      <c r="AQ97" s="86"/>
      <c r="AR97" s="86"/>
      <c r="AS97" s="1836"/>
    </row>
    <row r="98" spans="1:100" ht="18" customHeight="1">
      <c r="A98" s="335"/>
      <c r="B98" s="336">
        <v>81</v>
      </c>
      <c r="C98" s="1810"/>
      <c r="D98" s="434"/>
      <c r="E98" s="131"/>
      <c r="F98" s="131"/>
      <c r="G98" s="131"/>
      <c r="H98" s="131"/>
      <c r="I98" s="131"/>
      <c r="J98" s="131"/>
      <c r="K98" s="131"/>
      <c r="L98" s="131"/>
      <c r="M98" s="131"/>
      <c r="N98" s="131"/>
      <c r="O98" s="131"/>
      <c r="P98" s="131"/>
      <c r="Q98" s="90">
        <f>SUM(D98:P98)</f>
        <v>0</v>
      </c>
      <c r="R98" s="1107" t="str">
        <f t="shared" si="46"/>
        <v/>
      </c>
      <c r="S98" s="344">
        <f>予実管理!Q98</f>
        <v>0</v>
      </c>
      <c r="T98" s="341" t="b">
        <v>1</v>
      </c>
      <c r="U98" s="79">
        <f>IF(D$2&lt;DATE(2019,10,1),IF($T$1=FALSE,IF($T98=FALSE,D98*HOME!$H$18,0),IF($T98=FALSE,D98*HOME!$H$18/(1+HOME!$H$18),0)),IF($T$1=FALSE,IF($T98=FALSE,D98*HOME!$H$20,0),IF($T98=FALSE,D98*HOME!$H$20/(1+HOME!$H$20),0)))</f>
        <v>0</v>
      </c>
      <c r="V98" s="79">
        <f>IF(E$2&lt;DATE(2019,10,1),IF($T$1=FALSE,IF($T98=FALSE,E98*HOME!$H$18,0),IF($T98=FALSE,E98*HOME!$H$18/(1+HOME!$H$18),0)),IF($T$1=FALSE,IF($T98=FALSE,E98*HOME!$H$20,0),IF($T98=FALSE,E98*HOME!$H$20/(1+HOME!$H$20),0)))</f>
        <v>0</v>
      </c>
      <c r="W98" s="79">
        <f>IF(F$2&lt;DATE(2019,10,1),IF($T$1=FALSE,IF($T98=FALSE,F98*HOME!$H$18,0),IF($T98=FALSE,F98*HOME!$H$18/(1+HOME!$H$18),0)),IF($T$1=FALSE,IF($T98=FALSE,F98*HOME!$H$20,0),IF($T98=FALSE,F98*HOME!$H$20/(1+HOME!$H$20),0)))</f>
        <v>0</v>
      </c>
      <c r="X98" s="79">
        <f>IF(G$2&lt;DATE(2019,10,1),IF($T$1=FALSE,IF($T98=FALSE,G98*HOME!$H$18,0),IF($T98=FALSE,G98*HOME!$H$18/(1+HOME!$H$18),0)),IF($T$1=FALSE,IF($T98=FALSE,G98*HOME!$H$20,0),IF($T98=FALSE,G98*HOME!$H$20/(1+HOME!$H$20),0)))</f>
        <v>0</v>
      </c>
      <c r="Y98" s="79">
        <f>IF(H$2&lt;DATE(2019,10,1),IF($T$1=FALSE,IF($T98=FALSE,H98*HOME!$H$18,0),IF($T98=FALSE,H98*HOME!$H$18/(1+HOME!$H$18),0)),IF($T$1=FALSE,IF($T98=FALSE,H98*HOME!$H$20,0),IF($T98=FALSE,H98*HOME!$H$20/(1+HOME!$H$20),0)))</f>
        <v>0</v>
      </c>
      <c r="Z98" s="79">
        <f>IF(I$2&lt;DATE(2019,10,1),IF($T$1=FALSE,IF($T98=FALSE,I98*HOME!$H$18,0),IF($T98=FALSE,I98*HOME!$H$18/(1+HOME!$H$18),0)),IF($T$1=FALSE,IF($T98=FALSE,I98*HOME!$H$20,0),IF($T98=FALSE,I98*HOME!$H$20/(1+HOME!$H$20),0)))</f>
        <v>0</v>
      </c>
      <c r="AA98" s="79">
        <f>IF(J$2&lt;DATE(2019,10,1),IF($T$1=FALSE,IF($T98=FALSE,J98*HOME!$H$18,0),IF($T98=FALSE,J98*HOME!$H$18/(1+HOME!$H$18),0)),IF($T$1=FALSE,IF($T98=FALSE,J98*HOME!$H$20,0),IF($T98=FALSE,J98*HOME!$H$20/(1+HOME!$H$20),0)))</f>
        <v>0</v>
      </c>
      <c r="AB98" s="79">
        <f>IF(K$2&lt;DATE(2019,10,1),IF($T$1=FALSE,IF($T98=FALSE,K98*HOME!$H$18,0),IF($T98=FALSE,K98*HOME!$H$18/(1+HOME!$H$18),0)),IF($T$1=FALSE,IF($T98=FALSE,K98*HOME!$H$20,0),IF($T98=FALSE,K98*HOME!$H$20/(1+HOME!$H$20),0)))</f>
        <v>0</v>
      </c>
      <c r="AC98" s="79">
        <f>IF(L$2&lt;DATE(2019,10,1),IF($T$1=FALSE,IF($T98=FALSE,L98*HOME!$H$18,0),IF($T98=FALSE,L98*HOME!$H$18/(1+HOME!$H$18),0)),IF($T$1=FALSE,IF($T98=FALSE,L98*HOME!$H$20,0),IF($T98=FALSE,L98*HOME!$H$20/(1+HOME!$H$20),0)))</f>
        <v>0</v>
      </c>
      <c r="AD98" s="79">
        <f>IF(M$2&lt;DATE(2019,10,1),IF($T$1=FALSE,IF($T98=FALSE,M98*HOME!$H$18,0),IF($T98=FALSE,M98*HOME!$H$18/(1+HOME!$H$18),0)),IF($T$1=FALSE,IF($T98=FALSE,M98*HOME!$H$20,0),IF($T98=FALSE,M98*HOME!$H$20/(1+HOME!$H$20),0)))</f>
        <v>0</v>
      </c>
      <c r="AE98" s="79">
        <f>IF(N$2&lt;DATE(2019,10,1),IF($T$1=FALSE,IF($T98=FALSE,N98*HOME!$H$18,0),IF($T98=FALSE,N98*HOME!$H$18/(1+HOME!$H$18),0)),IF($T$1=FALSE,IF($T98=FALSE,N98*HOME!$H$20,0),IF($T98=FALSE,N98*HOME!$H$20/(1+HOME!$H$20),0)))</f>
        <v>0</v>
      </c>
      <c r="AF98" s="79">
        <f>IF(O$2&lt;DATE(2019,10,1),IF($T$1=FALSE,IF($T98=FALSE,O98*HOME!$H$18,0),IF($T98=FALSE,O98*HOME!$H$18/(1+HOME!$H$18),0)),IF($T$1=FALSE,IF($T98=FALSE,O98*HOME!$H$20,0),IF($T98=FALSE,O98*HOME!$H$20/(1+HOME!$H$20),0)))</f>
        <v>0</v>
      </c>
      <c r="AG98" s="79">
        <f>IF(P$2&lt;DATE(2019,10,1),IF($T$1=FALSE,IF($T98=FALSE,P98*HOME!$H$18,0),IF($T98=FALSE,P98*HOME!$H$18/(1+HOME!$H$18),0)),IF($T$1=FALSE,IF($T98=FALSE,P98*HOME!$H$20,0),IF($T98=FALSE,P98*HOME!$H$20/(1+HOME!$H$20),0)))</f>
        <v>0</v>
      </c>
      <c r="AH98" s="79">
        <f t="shared" si="37"/>
        <v>0</v>
      </c>
      <c r="AI98" s="79" t="str">
        <f t="shared" si="38"/>
        <v/>
      </c>
      <c r="AJ98" s="86"/>
      <c r="AK98" s="79"/>
      <c r="AL98" s="79"/>
      <c r="AM98" s="79"/>
      <c r="AN98" s="79"/>
      <c r="AO98" s="79"/>
      <c r="AP98" s="79"/>
      <c r="AQ98" s="79"/>
      <c r="AR98" s="79"/>
      <c r="CA98" s="310">
        <f>IF($T98=TRUE,0,IF(D$2&lt;DATE(2019,10,1),IF($T$1=FALSE,D98*HOME!$F$18,D98*HOME!$F$18/(1+HOME!$H$18)),IF($AO98=TRUE,IF($T$1=FALSE,D98*HOME!$F$21,D98*HOME!$F$21/(1+HOME!$H$21)),IF($T$1=FALSE,D98*HOME!$F$20,D98*HOME!$F$20/(1+HOME!$H$20)))))</f>
        <v>0</v>
      </c>
      <c r="CB98" s="310">
        <f>IF($T98=TRUE,0,IF(E$2&lt;DATE(2019,10,1),IF($T$1=FALSE,E98*HOME!$F$18,E98*HOME!$F$18/(1+HOME!$H$18)),IF($AO98=TRUE,IF($T$1=FALSE,E98*HOME!$F$21,E98*HOME!$F$21/(1+HOME!$H$21)),IF($T$1=FALSE,E98*HOME!$F$20,E98*HOME!$F$20/(1+HOME!$H$20)))))</f>
        <v>0</v>
      </c>
      <c r="CC98" s="310">
        <f>IF($T98=TRUE,0,IF(F$2&lt;DATE(2019,10,1),IF($T$1=FALSE,F98*HOME!$F$18,F98*HOME!$F$18/(1+HOME!$H$18)),IF($AO98=TRUE,IF($T$1=FALSE,F98*HOME!$F$21,F98*HOME!$F$21/(1+HOME!$H$21)),IF($T$1=FALSE,F98*HOME!$F$20,F98*HOME!$F$20/(1+HOME!$H$20)))))</f>
        <v>0</v>
      </c>
      <c r="CD98" s="310">
        <f>IF($T98=TRUE,0,IF(G$2&lt;DATE(2019,10,1),IF($T$1=FALSE,G98*HOME!$F$18,G98*HOME!$F$18/(1+HOME!$H$18)),IF($AO98=TRUE,IF($T$1=FALSE,G98*HOME!$F$21,G98*HOME!$F$21/(1+HOME!$H$21)),IF($T$1=FALSE,G98*HOME!$F$20,G98*HOME!$F$20/(1+HOME!$H$20)))))</f>
        <v>0</v>
      </c>
      <c r="CE98" s="310">
        <f>IF($T98=TRUE,0,IF(H$2&lt;DATE(2019,10,1),IF($T$1=FALSE,H98*HOME!$F$18,H98*HOME!$F$18/(1+HOME!$H$18)),IF($AO98=TRUE,IF($T$1=FALSE,H98*HOME!$F$21,H98*HOME!$F$21/(1+HOME!$H$21)),IF($T$1=FALSE,H98*HOME!$F$20,H98*HOME!$F$20/(1+HOME!$H$20)))))</f>
        <v>0</v>
      </c>
      <c r="CF98" s="310">
        <f>IF($T98=TRUE,0,IF(I$2&lt;DATE(2019,10,1),IF($T$1=FALSE,I98*HOME!$F$18,I98*HOME!$F$18/(1+HOME!$H$18)),IF($AO98=TRUE,IF($T$1=FALSE,I98*HOME!$F$21,I98*HOME!$F$21/(1+HOME!$H$21)),IF($T$1=FALSE,I98*HOME!$F$20,I98*HOME!$F$20/(1+HOME!$H$20)))))</f>
        <v>0</v>
      </c>
      <c r="CG98" s="310">
        <f>IF($T98=TRUE,0,IF(J$2&lt;DATE(2019,10,1),IF($T$1=FALSE,J98*HOME!$F$18,J98*HOME!$F$18/(1+HOME!$H$18)),IF($AO98=TRUE,IF($T$1=FALSE,J98*HOME!$F$21,J98*HOME!$F$21/(1+HOME!$H$21)),IF($T$1=FALSE,J98*HOME!$F$20,J98*HOME!$F$20/(1+HOME!$H$20)))))</f>
        <v>0</v>
      </c>
      <c r="CH98" s="310">
        <f>IF($T98=TRUE,0,IF(K$2&lt;DATE(2019,10,1),IF($T$1=FALSE,K98*HOME!$F$18,K98*HOME!$F$18/(1+HOME!$H$18)),IF($AO98=TRUE,IF($T$1=FALSE,K98*HOME!$F$21,K98*HOME!$F$21/(1+HOME!$H$21)),IF($T$1=FALSE,K98*HOME!$F$20,K98*HOME!$F$20/(1+HOME!$H$20)))))</f>
        <v>0</v>
      </c>
      <c r="CI98" s="310">
        <f>IF($T98=TRUE,0,IF(L$2&lt;DATE(2019,10,1),IF($T$1=FALSE,L98*HOME!$F$18,L98*HOME!$F$18/(1+HOME!$H$18)),IF($AO98=TRUE,IF($T$1=FALSE,L98*HOME!$F$21,L98*HOME!$F$21/(1+HOME!$H$21)),IF($T$1=FALSE,L98*HOME!$F$20,L98*HOME!$F$20/(1+HOME!$H$20)))))</f>
        <v>0</v>
      </c>
      <c r="CJ98" s="310">
        <f>IF($T98=TRUE,0,IF(M$2&lt;DATE(2019,10,1),IF($T$1=FALSE,M98*HOME!$F$18,M98*HOME!$F$18/(1+HOME!$H$18)),IF($AO98=TRUE,IF($T$1=FALSE,M98*HOME!$F$21,M98*HOME!$F$21/(1+HOME!$H$21)),IF($T$1=FALSE,M98*HOME!$F$20,M98*HOME!$F$20/(1+HOME!$H$20)))))</f>
        <v>0</v>
      </c>
      <c r="CK98" s="310">
        <f>IF($T98=TRUE,0,IF(N$2&lt;DATE(2019,10,1),IF($T$1=FALSE,N98*HOME!$F$18,N98*HOME!$F$18/(1+HOME!$H$18)),IF($AO98=TRUE,IF($T$1=FALSE,N98*HOME!$F$21,N98*HOME!$F$21/(1+HOME!$H$21)),IF($T$1=FALSE,N98*HOME!$F$20,N98*HOME!$F$20/(1+HOME!$H$20)))))</f>
        <v>0</v>
      </c>
      <c r="CL98" s="310">
        <f>IF($T98=TRUE,0,IF(O$2&lt;DATE(2019,10,1),IF($T$1=FALSE,O98*HOME!$F$18,O98*HOME!$F$18/(1+HOME!$H$18)),IF($AO98=TRUE,IF($T$1=FALSE,O98*HOME!$F$21,O98*HOME!$F$21/(1+HOME!$H$21)),IF($T$1=FALSE,O98*HOME!$F$20,O98*HOME!$F$20/(1+HOME!$H$20)))))</f>
        <v>0</v>
      </c>
      <c r="CM98" s="310">
        <f>IF($T98=TRUE,0,IF(P$2&lt;DATE(2019,10,1),IF($T$1=FALSE,P98*HOME!$F$18,P98*HOME!$F$18/(1+HOME!$H$18)),IF($AO98=TRUE,IF($T$1=FALSE,P98*HOME!$F$21,P98*HOME!$F$21/(1+HOME!$H$21)),IF($T$1=FALSE,P98*HOME!$F$20,P98*HOME!$F$20/(1+HOME!$H$20)))))</f>
        <v>0</v>
      </c>
      <c r="CN98" s="310">
        <f>SUM(CA98:CM98)</f>
        <v>0</v>
      </c>
    </row>
    <row r="99" spans="1:100" ht="18" customHeight="1">
      <c r="A99" s="335"/>
      <c r="B99" s="336">
        <v>82</v>
      </c>
      <c r="C99" s="1810"/>
      <c r="D99" s="434"/>
      <c r="E99" s="131"/>
      <c r="F99" s="131"/>
      <c r="G99" s="131"/>
      <c r="H99" s="131"/>
      <c r="I99" s="131"/>
      <c r="J99" s="131"/>
      <c r="K99" s="131"/>
      <c r="L99" s="131"/>
      <c r="M99" s="131"/>
      <c r="N99" s="131"/>
      <c r="O99" s="131"/>
      <c r="P99" s="131"/>
      <c r="Q99" s="90">
        <f t="shared" ref="Q99:Q107" si="56">SUM(D99:P99)</f>
        <v>0</v>
      </c>
      <c r="R99" s="1107" t="str">
        <f t="shared" si="46"/>
        <v/>
      </c>
      <c r="S99" s="344">
        <f>予実管理!Q99</f>
        <v>0</v>
      </c>
      <c r="T99" s="341" t="b">
        <v>0</v>
      </c>
      <c r="U99" s="79">
        <f>IF(D$2&lt;DATE(2019,10,1),IF($T$1=FALSE,IF($T99=FALSE,D99*HOME!$H$18,0),IF($T99=FALSE,D99*HOME!$H$18/(1+HOME!$H$18),0)),IF($T$1=FALSE,IF($T99=FALSE,D99*HOME!$H$20,0),IF($T99=FALSE,D99*HOME!$H$20/(1+HOME!$H$20),0)))</f>
        <v>0</v>
      </c>
      <c r="V99" s="79">
        <f>IF(E$2&lt;DATE(2019,10,1),IF($T$1=FALSE,IF($T99=FALSE,E99*HOME!$H$18,0),IF($T99=FALSE,E99*HOME!$H$18/(1+HOME!$H$18),0)),IF($T$1=FALSE,IF($T99=FALSE,E99*HOME!$H$20,0),IF($T99=FALSE,E99*HOME!$H$20/(1+HOME!$H$20),0)))</f>
        <v>0</v>
      </c>
      <c r="W99" s="79">
        <f>IF(F$2&lt;DATE(2019,10,1),IF($T$1=FALSE,IF($T99=FALSE,F99*HOME!$H$18,0),IF($T99=FALSE,F99*HOME!$H$18/(1+HOME!$H$18),0)),IF($T$1=FALSE,IF($T99=FALSE,F99*HOME!$H$20,0),IF($T99=FALSE,F99*HOME!$H$20/(1+HOME!$H$20),0)))</f>
        <v>0</v>
      </c>
      <c r="X99" s="79">
        <f>IF(G$2&lt;DATE(2019,10,1),IF($T$1=FALSE,IF($T99=FALSE,G99*HOME!$H$18,0),IF($T99=FALSE,G99*HOME!$H$18/(1+HOME!$H$18),0)),IF($T$1=FALSE,IF($T99=FALSE,G99*HOME!$H$20,0),IF($T99=FALSE,G99*HOME!$H$20/(1+HOME!$H$20),0)))</f>
        <v>0</v>
      </c>
      <c r="Y99" s="79">
        <f>IF(H$2&lt;DATE(2019,10,1),IF($T$1=FALSE,IF($T99=FALSE,H99*HOME!$H$18,0),IF($T99=FALSE,H99*HOME!$H$18/(1+HOME!$H$18),0)),IF($T$1=FALSE,IF($T99=FALSE,H99*HOME!$H$20,0),IF($T99=FALSE,H99*HOME!$H$20/(1+HOME!$H$20),0)))</f>
        <v>0</v>
      </c>
      <c r="Z99" s="79">
        <f>IF(I$2&lt;DATE(2019,10,1),IF($T$1=FALSE,IF($T99=FALSE,I99*HOME!$H$18,0),IF($T99=FALSE,I99*HOME!$H$18/(1+HOME!$H$18),0)),IF($T$1=FALSE,IF($T99=FALSE,I99*HOME!$H$20,0),IF($T99=FALSE,I99*HOME!$H$20/(1+HOME!$H$20),0)))</f>
        <v>0</v>
      </c>
      <c r="AA99" s="79">
        <f>IF(J$2&lt;DATE(2019,10,1),IF($T$1=FALSE,IF($T99=FALSE,J99*HOME!$H$18,0),IF($T99=FALSE,J99*HOME!$H$18/(1+HOME!$H$18),0)),IF($T$1=FALSE,IF($T99=FALSE,J99*HOME!$H$20,0),IF($T99=FALSE,J99*HOME!$H$20/(1+HOME!$H$20),0)))</f>
        <v>0</v>
      </c>
      <c r="AB99" s="79">
        <f>IF(K$2&lt;DATE(2019,10,1),IF($T$1=FALSE,IF($T99=FALSE,K99*HOME!$H$18,0),IF($T99=FALSE,K99*HOME!$H$18/(1+HOME!$H$18),0)),IF($T$1=FALSE,IF($T99=FALSE,K99*HOME!$H$20,0),IF($T99=FALSE,K99*HOME!$H$20/(1+HOME!$H$20),0)))</f>
        <v>0</v>
      </c>
      <c r="AC99" s="79">
        <f>IF(L$2&lt;DATE(2019,10,1),IF($T$1=FALSE,IF($T99=FALSE,L99*HOME!$H$18,0),IF($T99=FALSE,L99*HOME!$H$18/(1+HOME!$H$18),0)),IF($T$1=FALSE,IF($T99=FALSE,L99*HOME!$H$20,0),IF($T99=FALSE,L99*HOME!$H$20/(1+HOME!$H$20),0)))</f>
        <v>0</v>
      </c>
      <c r="AD99" s="79">
        <f>IF(M$2&lt;DATE(2019,10,1),IF($T$1=FALSE,IF($T99=FALSE,M99*HOME!$H$18,0),IF($T99=FALSE,M99*HOME!$H$18/(1+HOME!$H$18),0)),IF($T$1=FALSE,IF($T99=FALSE,M99*HOME!$H$20,0),IF($T99=FALSE,M99*HOME!$H$20/(1+HOME!$H$20),0)))</f>
        <v>0</v>
      </c>
      <c r="AE99" s="79">
        <f>IF(N$2&lt;DATE(2019,10,1),IF($T$1=FALSE,IF($T99=FALSE,N99*HOME!$H$18,0),IF($T99=FALSE,N99*HOME!$H$18/(1+HOME!$H$18),0)),IF($T$1=FALSE,IF($T99=FALSE,N99*HOME!$H$20,0),IF($T99=FALSE,N99*HOME!$H$20/(1+HOME!$H$20),0)))</f>
        <v>0</v>
      </c>
      <c r="AF99" s="79">
        <f>IF(O$2&lt;DATE(2019,10,1),IF($T$1=FALSE,IF($T99=FALSE,O99*HOME!$H$18,0),IF($T99=FALSE,O99*HOME!$H$18/(1+HOME!$H$18),0)),IF($T$1=FALSE,IF($T99=FALSE,O99*HOME!$H$20,0),IF($T99=FALSE,O99*HOME!$H$20/(1+HOME!$H$20),0)))</f>
        <v>0</v>
      </c>
      <c r="AG99" s="79">
        <f>IF(P$2&lt;DATE(2019,10,1),IF($T$1=FALSE,IF($T99=FALSE,P99*HOME!$H$18,0),IF($T99=FALSE,P99*HOME!$H$18/(1+HOME!$H$18),0)),IF($T$1=FALSE,IF($T99=FALSE,P99*HOME!$H$20,0),IF($T99=FALSE,P99*HOME!$H$20/(1+HOME!$H$20),0)))</f>
        <v>0</v>
      </c>
      <c r="AH99" s="79">
        <f t="shared" ref="AH99:AH123" si="57">SUM(U99:AG99)</f>
        <v>0</v>
      </c>
      <c r="AI99" s="79">
        <f t="shared" ref="AI99:AI123" si="58">IF($T99=FALSE,Q99,"")</f>
        <v>0</v>
      </c>
      <c r="AJ99" s="86"/>
      <c r="AK99" s="79"/>
      <c r="AL99" s="79"/>
      <c r="AM99" s="79"/>
      <c r="AN99" s="79"/>
      <c r="AO99" s="79"/>
      <c r="AP99" s="79"/>
      <c r="AQ99" s="79"/>
      <c r="AR99" s="79"/>
      <c r="CA99" s="310">
        <f>IF($T99=TRUE,0,IF(D$2&lt;DATE(2019,10,1),IF($T$1=FALSE,D99*HOME!$F$18,D99*HOME!$F$18/(1+HOME!$H$18)),IF($AO99=TRUE,IF($T$1=FALSE,D99*HOME!$F$21,D99*HOME!$F$21/(1+HOME!$H$21)),IF($T$1=FALSE,D99*HOME!$F$20,D99*HOME!$F$20/(1+HOME!$H$20)))))</f>
        <v>0</v>
      </c>
      <c r="CB99" s="310">
        <f>IF($T99=TRUE,0,IF(E$2&lt;DATE(2019,10,1),IF($T$1=FALSE,E99*HOME!$F$18,E99*HOME!$F$18/(1+HOME!$H$18)),IF($AO99=TRUE,IF($T$1=FALSE,E99*HOME!$F$21,E99*HOME!$F$21/(1+HOME!$H$21)),IF($T$1=FALSE,E99*HOME!$F$20,E99*HOME!$F$20/(1+HOME!$H$20)))))</f>
        <v>0</v>
      </c>
      <c r="CC99" s="310">
        <f>IF($T99=TRUE,0,IF(F$2&lt;DATE(2019,10,1),IF($T$1=FALSE,F99*HOME!$F$18,F99*HOME!$F$18/(1+HOME!$H$18)),IF($AO99=TRUE,IF($T$1=FALSE,F99*HOME!$F$21,F99*HOME!$F$21/(1+HOME!$H$21)),IF($T$1=FALSE,F99*HOME!$F$20,F99*HOME!$F$20/(1+HOME!$H$20)))))</f>
        <v>0</v>
      </c>
      <c r="CD99" s="310">
        <f>IF($T99=TRUE,0,IF(G$2&lt;DATE(2019,10,1),IF($T$1=FALSE,G99*HOME!$F$18,G99*HOME!$F$18/(1+HOME!$H$18)),IF($AO99=TRUE,IF($T$1=FALSE,G99*HOME!$F$21,G99*HOME!$F$21/(1+HOME!$H$21)),IF($T$1=FALSE,G99*HOME!$F$20,G99*HOME!$F$20/(1+HOME!$H$20)))))</f>
        <v>0</v>
      </c>
      <c r="CE99" s="310">
        <f>IF($T99=TRUE,0,IF(H$2&lt;DATE(2019,10,1),IF($T$1=FALSE,H99*HOME!$F$18,H99*HOME!$F$18/(1+HOME!$H$18)),IF($AO99=TRUE,IF($T$1=FALSE,H99*HOME!$F$21,H99*HOME!$F$21/(1+HOME!$H$21)),IF($T$1=FALSE,H99*HOME!$F$20,H99*HOME!$F$20/(1+HOME!$H$20)))))</f>
        <v>0</v>
      </c>
      <c r="CF99" s="310">
        <f>IF($T99=TRUE,0,IF(I$2&lt;DATE(2019,10,1),IF($T$1=FALSE,I99*HOME!$F$18,I99*HOME!$F$18/(1+HOME!$H$18)),IF($AO99=TRUE,IF($T$1=FALSE,I99*HOME!$F$21,I99*HOME!$F$21/(1+HOME!$H$21)),IF($T$1=FALSE,I99*HOME!$F$20,I99*HOME!$F$20/(1+HOME!$H$20)))))</f>
        <v>0</v>
      </c>
      <c r="CG99" s="310">
        <f>IF($T99=TRUE,0,IF(J$2&lt;DATE(2019,10,1),IF($T$1=FALSE,J99*HOME!$F$18,J99*HOME!$F$18/(1+HOME!$H$18)),IF($AO99=TRUE,IF($T$1=FALSE,J99*HOME!$F$21,J99*HOME!$F$21/(1+HOME!$H$21)),IF($T$1=FALSE,J99*HOME!$F$20,J99*HOME!$F$20/(1+HOME!$H$20)))))</f>
        <v>0</v>
      </c>
      <c r="CH99" s="310">
        <f>IF($T99=TRUE,0,IF(K$2&lt;DATE(2019,10,1),IF($T$1=FALSE,K99*HOME!$F$18,K99*HOME!$F$18/(1+HOME!$H$18)),IF($AO99=TRUE,IF($T$1=FALSE,K99*HOME!$F$21,K99*HOME!$F$21/(1+HOME!$H$21)),IF($T$1=FALSE,K99*HOME!$F$20,K99*HOME!$F$20/(1+HOME!$H$20)))))</f>
        <v>0</v>
      </c>
      <c r="CI99" s="310">
        <f>IF($T99=TRUE,0,IF(L$2&lt;DATE(2019,10,1),IF($T$1=FALSE,L99*HOME!$F$18,L99*HOME!$F$18/(1+HOME!$H$18)),IF($AO99=TRUE,IF($T$1=FALSE,L99*HOME!$F$21,L99*HOME!$F$21/(1+HOME!$H$21)),IF($T$1=FALSE,L99*HOME!$F$20,L99*HOME!$F$20/(1+HOME!$H$20)))))</f>
        <v>0</v>
      </c>
      <c r="CJ99" s="310">
        <f>IF($T99=TRUE,0,IF(M$2&lt;DATE(2019,10,1),IF($T$1=FALSE,M99*HOME!$F$18,M99*HOME!$F$18/(1+HOME!$H$18)),IF($AO99=TRUE,IF($T$1=FALSE,M99*HOME!$F$21,M99*HOME!$F$21/(1+HOME!$H$21)),IF($T$1=FALSE,M99*HOME!$F$20,M99*HOME!$F$20/(1+HOME!$H$20)))))</f>
        <v>0</v>
      </c>
      <c r="CK99" s="310">
        <f>IF($T99=TRUE,0,IF(N$2&lt;DATE(2019,10,1),IF($T$1=FALSE,N99*HOME!$F$18,N99*HOME!$F$18/(1+HOME!$H$18)),IF($AO99=TRUE,IF($T$1=FALSE,N99*HOME!$F$21,N99*HOME!$F$21/(1+HOME!$H$21)),IF($T$1=FALSE,N99*HOME!$F$20,N99*HOME!$F$20/(1+HOME!$H$20)))))</f>
        <v>0</v>
      </c>
      <c r="CL99" s="310">
        <f>IF($T99=TRUE,0,IF(O$2&lt;DATE(2019,10,1),IF($T$1=FALSE,O99*HOME!$F$18,O99*HOME!$F$18/(1+HOME!$H$18)),IF($AO99=TRUE,IF($T$1=FALSE,O99*HOME!$F$21,O99*HOME!$F$21/(1+HOME!$H$21)),IF($T$1=FALSE,O99*HOME!$F$20,O99*HOME!$F$20/(1+HOME!$H$20)))))</f>
        <v>0</v>
      </c>
      <c r="CM99" s="310">
        <f>IF($T99=TRUE,0,IF(P$2&lt;DATE(2019,10,1),IF($T$1=FALSE,P99*HOME!$F$18,P99*HOME!$F$18/(1+HOME!$H$18)),IF($AO99=TRUE,IF($T$1=FALSE,P99*HOME!$F$21,P99*HOME!$F$21/(1+HOME!$H$21)),IF($T$1=FALSE,P99*HOME!$F$20,P99*HOME!$F$20/(1+HOME!$H$20)))))</f>
        <v>0</v>
      </c>
      <c r="CN99" s="310">
        <f t="shared" ref="CN99:CN108" si="59">SUM(CA99:CM99)</f>
        <v>0</v>
      </c>
    </row>
    <row r="100" spans="1:100" ht="18" customHeight="1">
      <c r="A100" s="335"/>
      <c r="B100" s="336"/>
      <c r="C100" s="1810"/>
      <c r="D100" s="451"/>
      <c r="E100" s="450"/>
      <c r="F100" s="450"/>
      <c r="G100" s="450"/>
      <c r="H100" s="450"/>
      <c r="I100" s="450"/>
      <c r="J100" s="450"/>
      <c r="K100" s="450"/>
      <c r="L100" s="450"/>
      <c r="M100" s="450"/>
      <c r="N100" s="450"/>
      <c r="O100" s="450"/>
      <c r="P100" s="450"/>
      <c r="Q100" s="90">
        <f t="shared" si="56"/>
        <v>0</v>
      </c>
      <c r="R100" s="1107" t="str">
        <f t="shared" si="46"/>
        <v/>
      </c>
      <c r="S100" s="344">
        <f>予実管理!Q100</f>
        <v>0</v>
      </c>
      <c r="T100" s="341" t="b">
        <v>0</v>
      </c>
      <c r="U100" s="79">
        <f>IF(D$2&lt;DATE(2019,10,1),IF($T$1=FALSE,IF($T100=FALSE,D100*HOME!$H$18,0),IF($T100=FALSE,D100*HOME!$H$18/(1+HOME!$H$18),0)),IF($T$1=FALSE,IF($T100=FALSE,D100*HOME!$H$20,0),IF($T100=FALSE,D100*HOME!$H$20/(1+HOME!$H$20),0)))</f>
        <v>0</v>
      </c>
      <c r="V100" s="79">
        <f>IF(E$2&lt;DATE(2019,10,1),IF($T$1=FALSE,IF($T100=FALSE,E100*HOME!$H$18,0),IF($T100=FALSE,E100*HOME!$H$18/(1+HOME!$H$18),0)),IF($T$1=FALSE,IF($T100=FALSE,E100*HOME!$H$20,0),IF($T100=FALSE,E100*HOME!$H$20/(1+HOME!$H$20),0)))</f>
        <v>0</v>
      </c>
      <c r="W100" s="79">
        <f>IF(F$2&lt;DATE(2019,10,1),IF($T$1=FALSE,IF($T100=FALSE,F100*HOME!$H$18,0),IF($T100=FALSE,F100*HOME!$H$18/(1+HOME!$H$18),0)),IF($T$1=FALSE,IF($T100=FALSE,F100*HOME!$H$20,0),IF($T100=FALSE,F100*HOME!$H$20/(1+HOME!$H$20),0)))</f>
        <v>0</v>
      </c>
      <c r="X100" s="79">
        <f>IF(G$2&lt;DATE(2019,10,1),IF($T$1=FALSE,IF($T100=FALSE,G100*HOME!$H$18,0),IF($T100=FALSE,G100*HOME!$H$18/(1+HOME!$H$18),0)),IF($T$1=FALSE,IF($T100=FALSE,G100*HOME!$H$20,0),IF($T100=FALSE,G100*HOME!$H$20/(1+HOME!$H$20),0)))</f>
        <v>0</v>
      </c>
      <c r="Y100" s="79">
        <f>IF(H$2&lt;DATE(2019,10,1),IF($T$1=FALSE,IF($T100=FALSE,H100*HOME!$H$18,0),IF($T100=FALSE,H100*HOME!$H$18/(1+HOME!$H$18),0)),IF($T$1=FALSE,IF($T100=FALSE,H100*HOME!$H$20,0),IF($T100=FALSE,H100*HOME!$H$20/(1+HOME!$H$20),0)))</f>
        <v>0</v>
      </c>
      <c r="Z100" s="79">
        <f>IF(I$2&lt;DATE(2019,10,1),IF($T$1=FALSE,IF($T100=FALSE,I100*HOME!$H$18,0),IF($T100=FALSE,I100*HOME!$H$18/(1+HOME!$H$18),0)),IF($T$1=FALSE,IF($T100=FALSE,I100*HOME!$H$20,0),IF($T100=FALSE,I100*HOME!$H$20/(1+HOME!$H$20),0)))</f>
        <v>0</v>
      </c>
      <c r="AA100" s="79">
        <f>IF(J$2&lt;DATE(2019,10,1),IF($T$1=FALSE,IF($T100=FALSE,J100*HOME!$H$18,0),IF($T100=FALSE,J100*HOME!$H$18/(1+HOME!$H$18),0)),IF($T$1=FALSE,IF($T100=FALSE,J100*HOME!$H$20,0),IF($T100=FALSE,J100*HOME!$H$20/(1+HOME!$H$20),0)))</f>
        <v>0</v>
      </c>
      <c r="AB100" s="79">
        <f>IF(K$2&lt;DATE(2019,10,1),IF($T$1=FALSE,IF($T100=FALSE,K100*HOME!$H$18,0),IF($T100=FALSE,K100*HOME!$H$18/(1+HOME!$H$18),0)),IF($T$1=FALSE,IF($T100=FALSE,K100*HOME!$H$20,0),IF($T100=FALSE,K100*HOME!$H$20/(1+HOME!$H$20),0)))</f>
        <v>0</v>
      </c>
      <c r="AC100" s="79">
        <f>IF(L$2&lt;DATE(2019,10,1),IF($T$1=FALSE,IF($T100=FALSE,L100*HOME!$H$18,0),IF($T100=FALSE,L100*HOME!$H$18/(1+HOME!$H$18),0)),IF($T$1=FALSE,IF($T100=FALSE,L100*HOME!$H$20,0),IF($T100=FALSE,L100*HOME!$H$20/(1+HOME!$H$20),0)))</f>
        <v>0</v>
      </c>
      <c r="AD100" s="79">
        <f>IF(M$2&lt;DATE(2019,10,1),IF($T$1=FALSE,IF($T100=FALSE,M100*HOME!$H$18,0),IF($T100=FALSE,M100*HOME!$H$18/(1+HOME!$H$18),0)),IF($T$1=FALSE,IF($T100=FALSE,M100*HOME!$H$20,0),IF($T100=FALSE,M100*HOME!$H$20/(1+HOME!$H$20),0)))</f>
        <v>0</v>
      </c>
      <c r="AE100" s="79">
        <f>IF(N$2&lt;DATE(2019,10,1),IF($T$1=FALSE,IF($T100=FALSE,N100*HOME!$H$18,0),IF($T100=FALSE,N100*HOME!$H$18/(1+HOME!$H$18),0)),IF($T$1=FALSE,IF($T100=FALSE,N100*HOME!$H$20,0),IF($T100=FALSE,N100*HOME!$H$20/(1+HOME!$H$20),0)))</f>
        <v>0</v>
      </c>
      <c r="AF100" s="79">
        <f>IF(O$2&lt;DATE(2019,10,1),IF($T$1=FALSE,IF($T100=FALSE,O100*HOME!$H$18,0),IF($T100=FALSE,O100*HOME!$H$18/(1+HOME!$H$18),0)),IF($T$1=FALSE,IF($T100=FALSE,O100*HOME!$H$20,0),IF($T100=FALSE,O100*HOME!$H$20/(1+HOME!$H$20),0)))</f>
        <v>0</v>
      </c>
      <c r="AG100" s="79">
        <f>IF(P$2&lt;DATE(2019,10,1),IF($T$1=FALSE,IF($T100=FALSE,P100*HOME!$H$18,0),IF($T100=FALSE,P100*HOME!$H$18/(1+HOME!$H$18),0)),IF($T$1=FALSE,IF($T100=FALSE,P100*HOME!$H$20,0),IF($T100=FALSE,P100*HOME!$H$20/(1+HOME!$H$20),0)))</f>
        <v>0</v>
      </c>
      <c r="AH100" s="79">
        <f t="shared" si="57"/>
        <v>0</v>
      </c>
      <c r="AI100" s="79">
        <f t="shared" si="58"/>
        <v>0</v>
      </c>
      <c r="AJ100" s="86"/>
      <c r="AK100" s="79"/>
      <c r="AL100" s="79"/>
      <c r="AM100" s="79"/>
      <c r="AN100" s="79"/>
      <c r="AO100" s="79"/>
      <c r="AP100" s="79"/>
      <c r="AQ100" s="79"/>
      <c r="AR100" s="79"/>
      <c r="CA100" s="310">
        <f>IF($T100=TRUE,0,IF(D$2&lt;DATE(2019,10,1),IF($T$1=FALSE,D100*HOME!$F$18,D100*HOME!$F$18/(1+HOME!$H$18)),IF($AO100=TRUE,IF($T$1=FALSE,D100*HOME!$F$21,D100*HOME!$F$21/(1+HOME!$H$21)),IF($T$1=FALSE,D100*HOME!$F$20,D100*HOME!$F$20/(1+HOME!$H$20)))))</f>
        <v>0</v>
      </c>
      <c r="CB100" s="310">
        <f>IF($T100=TRUE,0,IF(E$2&lt;DATE(2019,10,1),IF($T$1=FALSE,E100*HOME!$F$18,E100*HOME!$F$18/(1+HOME!$H$18)),IF($AO100=TRUE,IF($T$1=FALSE,E100*HOME!$F$21,E100*HOME!$F$21/(1+HOME!$H$21)),IF($T$1=FALSE,E100*HOME!$F$20,E100*HOME!$F$20/(1+HOME!$H$20)))))</f>
        <v>0</v>
      </c>
      <c r="CC100" s="310">
        <f>IF($T100=TRUE,0,IF(F$2&lt;DATE(2019,10,1),IF($T$1=FALSE,F100*HOME!$F$18,F100*HOME!$F$18/(1+HOME!$H$18)),IF($AO100=TRUE,IF($T$1=FALSE,F100*HOME!$F$21,F100*HOME!$F$21/(1+HOME!$H$21)),IF($T$1=FALSE,F100*HOME!$F$20,F100*HOME!$F$20/(1+HOME!$H$20)))))</f>
        <v>0</v>
      </c>
      <c r="CD100" s="310">
        <f>IF($T100=TRUE,0,IF(G$2&lt;DATE(2019,10,1),IF($T$1=FALSE,G100*HOME!$F$18,G100*HOME!$F$18/(1+HOME!$H$18)),IF($AO100=TRUE,IF($T$1=FALSE,G100*HOME!$F$21,G100*HOME!$F$21/(1+HOME!$H$21)),IF($T$1=FALSE,G100*HOME!$F$20,G100*HOME!$F$20/(1+HOME!$H$20)))))</f>
        <v>0</v>
      </c>
      <c r="CE100" s="310">
        <f>IF($T100=TRUE,0,IF(H$2&lt;DATE(2019,10,1),IF($T$1=FALSE,H100*HOME!$F$18,H100*HOME!$F$18/(1+HOME!$H$18)),IF($AO100=TRUE,IF($T$1=FALSE,H100*HOME!$F$21,H100*HOME!$F$21/(1+HOME!$H$21)),IF($T$1=FALSE,H100*HOME!$F$20,H100*HOME!$F$20/(1+HOME!$H$20)))))</f>
        <v>0</v>
      </c>
      <c r="CF100" s="310">
        <f>IF($T100=TRUE,0,IF(I$2&lt;DATE(2019,10,1),IF($T$1=FALSE,I100*HOME!$F$18,I100*HOME!$F$18/(1+HOME!$H$18)),IF($AO100=TRUE,IF($T$1=FALSE,I100*HOME!$F$21,I100*HOME!$F$21/(1+HOME!$H$21)),IF($T$1=FALSE,I100*HOME!$F$20,I100*HOME!$F$20/(1+HOME!$H$20)))))</f>
        <v>0</v>
      </c>
      <c r="CG100" s="310">
        <f>IF($T100=TRUE,0,IF(J$2&lt;DATE(2019,10,1),IF($T$1=FALSE,J100*HOME!$F$18,J100*HOME!$F$18/(1+HOME!$H$18)),IF($AO100=TRUE,IF($T$1=FALSE,J100*HOME!$F$21,J100*HOME!$F$21/(1+HOME!$H$21)),IF($T$1=FALSE,J100*HOME!$F$20,J100*HOME!$F$20/(1+HOME!$H$20)))))</f>
        <v>0</v>
      </c>
      <c r="CH100" s="310">
        <f>IF($T100=TRUE,0,IF(K$2&lt;DATE(2019,10,1),IF($T$1=FALSE,K100*HOME!$F$18,K100*HOME!$F$18/(1+HOME!$H$18)),IF($AO100=TRUE,IF($T$1=FALSE,K100*HOME!$F$21,K100*HOME!$F$21/(1+HOME!$H$21)),IF($T$1=FALSE,K100*HOME!$F$20,K100*HOME!$F$20/(1+HOME!$H$20)))))</f>
        <v>0</v>
      </c>
      <c r="CI100" s="310">
        <f>IF($T100=TRUE,0,IF(L$2&lt;DATE(2019,10,1),IF($T$1=FALSE,L100*HOME!$F$18,L100*HOME!$F$18/(1+HOME!$H$18)),IF($AO100=TRUE,IF($T$1=FALSE,L100*HOME!$F$21,L100*HOME!$F$21/(1+HOME!$H$21)),IF($T$1=FALSE,L100*HOME!$F$20,L100*HOME!$F$20/(1+HOME!$H$20)))))</f>
        <v>0</v>
      </c>
      <c r="CJ100" s="310">
        <f>IF($T100=TRUE,0,IF(M$2&lt;DATE(2019,10,1),IF($T$1=FALSE,M100*HOME!$F$18,M100*HOME!$F$18/(1+HOME!$H$18)),IF($AO100=TRUE,IF($T$1=FALSE,M100*HOME!$F$21,M100*HOME!$F$21/(1+HOME!$H$21)),IF($T$1=FALSE,M100*HOME!$F$20,M100*HOME!$F$20/(1+HOME!$H$20)))))</f>
        <v>0</v>
      </c>
      <c r="CK100" s="310">
        <f>IF($T100=TRUE,0,IF(N$2&lt;DATE(2019,10,1),IF($T$1=FALSE,N100*HOME!$F$18,N100*HOME!$F$18/(1+HOME!$H$18)),IF($AO100=TRUE,IF($T$1=FALSE,N100*HOME!$F$21,N100*HOME!$F$21/(1+HOME!$H$21)),IF($T$1=FALSE,N100*HOME!$F$20,N100*HOME!$F$20/(1+HOME!$H$20)))))</f>
        <v>0</v>
      </c>
      <c r="CL100" s="310">
        <f>IF($T100=TRUE,0,IF(O$2&lt;DATE(2019,10,1),IF($T$1=FALSE,O100*HOME!$F$18,O100*HOME!$F$18/(1+HOME!$H$18)),IF($AO100=TRUE,IF($T$1=FALSE,O100*HOME!$F$21,O100*HOME!$F$21/(1+HOME!$H$21)),IF($T$1=FALSE,O100*HOME!$F$20,O100*HOME!$F$20/(1+HOME!$H$20)))))</f>
        <v>0</v>
      </c>
      <c r="CM100" s="310">
        <f>IF($T100=TRUE,0,IF(P$2&lt;DATE(2019,10,1),IF($T$1=FALSE,P100*HOME!$F$18,P100*HOME!$F$18/(1+HOME!$H$18)),IF($AO100=TRUE,IF($T$1=FALSE,P100*HOME!$F$21,P100*HOME!$F$21/(1+HOME!$H$21)),IF($T$1=FALSE,P100*HOME!$F$20,P100*HOME!$F$20/(1+HOME!$H$20)))))</f>
        <v>0</v>
      </c>
      <c r="CN100" s="310">
        <f t="shared" si="59"/>
        <v>0</v>
      </c>
      <c r="CV100" s="310">
        <v>1000000</v>
      </c>
    </row>
    <row r="101" spans="1:100" ht="18" customHeight="1">
      <c r="A101" s="335"/>
      <c r="B101" s="336"/>
      <c r="C101" s="1810"/>
      <c r="D101" s="451"/>
      <c r="E101" s="450"/>
      <c r="F101" s="450"/>
      <c r="G101" s="450"/>
      <c r="H101" s="450"/>
      <c r="I101" s="450"/>
      <c r="J101" s="450"/>
      <c r="K101" s="450"/>
      <c r="L101" s="450"/>
      <c r="M101" s="450"/>
      <c r="N101" s="450"/>
      <c r="O101" s="450"/>
      <c r="P101" s="450"/>
      <c r="Q101" s="90">
        <f t="shared" si="56"/>
        <v>0</v>
      </c>
      <c r="R101" s="1107" t="str">
        <f t="shared" si="46"/>
        <v/>
      </c>
      <c r="S101" s="344">
        <f>予実管理!Q101</f>
        <v>0</v>
      </c>
      <c r="T101" s="341" t="b">
        <v>0</v>
      </c>
      <c r="U101" s="79">
        <f>IF(D$2&lt;DATE(2019,10,1),IF($T$1=FALSE,IF($T101=FALSE,D101*HOME!$H$18,0),IF($T101=FALSE,D101*HOME!$H$18/(1+HOME!$H$18),0)),IF($T$1=FALSE,IF($T101=FALSE,D101*HOME!$H$20,0),IF($T101=FALSE,D101*HOME!$H$20/(1+HOME!$H$20),0)))</f>
        <v>0</v>
      </c>
      <c r="V101" s="79">
        <f>IF(E$2&lt;DATE(2019,10,1),IF($T$1=FALSE,IF($T101=FALSE,E101*HOME!$H$18,0),IF($T101=FALSE,E101*HOME!$H$18/(1+HOME!$H$18),0)),IF($T$1=FALSE,IF($T101=FALSE,E101*HOME!$H$20,0),IF($T101=FALSE,E101*HOME!$H$20/(1+HOME!$H$20),0)))</f>
        <v>0</v>
      </c>
      <c r="W101" s="79">
        <f>IF(F$2&lt;DATE(2019,10,1),IF($T$1=FALSE,IF($T101=FALSE,F101*HOME!$H$18,0),IF($T101=FALSE,F101*HOME!$H$18/(1+HOME!$H$18),0)),IF($T$1=FALSE,IF($T101=FALSE,F101*HOME!$H$20,0),IF($T101=FALSE,F101*HOME!$H$20/(1+HOME!$H$20),0)))</f>
        <v>0</v>
      </c>
      <c r="X101" s="79">
        <f>IF(G$2&lt;DATE(2019,10,1),IF($T$1=FALSE,IF($T101=FALSE,G101*HOME!$H$18,0),IF($T101=FALSE,G101*HOME!$H$18/(1+HOME!$H$18),0)),IF($T$1=FALSE,IF($T101=FALSE,G101*HOME!$H$20,0),IF($T101=FALSE,G101*HOME!$H$20/(1+HOME!$H$20),0)))</f>
        <v>0</v>
      </c>
      <c r="Y101" s="79">
        <f>IF(H$2&lt;DATE(2019,10,1),IF($T$1=FALSE,IF($T101=FALSE,H101*HOME!$H$18,0),IF($T101=FALSE,H101*HOME!$H$18/(1+HOME!$H$18),0)),IF($T$1=FALSE,IF($T101=FALSE,H101*HOME!$H$20,0),IF($T101=FALSE,H101*HOME!$H$20/(1+HOME!$H$20),0)))</f>
        <v>0</v>
      </c>
      <c r="Z101" s="79">
        <f>IF(I$2&lt;DATE(2019,10,1),IF($T$1=FALSE,IF($T101=FALSE,I101*HOME!$H$18,0),IF($T101=FALSE,I101*HOME!$H$18/(1+HOME!$H$18),0)),IF($T$1=FALSE,IF($T101=FALSE,I101*HOME!$H$20,0),IF($T101=FALSE,I101*HOME!$H$20/(1+HOME!$H$20),0)))</f>
        <v>0</v>
      </c>
      <c r="AA101" s="79">
        <f>IF(J$2&lt;DATE(2019,10,1),IF($T$1=FALSE,IF($T101=FALSE,J101*HOME!$H$18,0),IF($T101=FALSE,J101*HOME!$H$18/(1+HOME!$H$18),0)),IF($T$1=FALSE,IF($T101=FALSE,J101*HOME!$H$20,0),IF($T101=FALSE,J101*HOME!$H$20/(1+HOME!$H$20),0)))</f>
        <v>0</v>
      </c>
      <c r="AB101" s="79">
        <f>IF(K$2&lt;DATE(2019,10,1),IF($T$1=FALSE,IF($T101=FALSE,K101*HOME!$H$18,0),IF($T101=FALSE,K101*HOME!$H$18/(1+HOME!$H$18),0)),IF($T$1=FALSE,IF($T101=FALSE,K101*HOME!$H$20,0),IF($T101=FALSE,K101*HOME!$H$20/(1+HOME!$H$20),0)))</f>
        <v>0</v>
      </c>
      <c r="AC101" s="79">
        <f>IF(L$2&lt;DATE(2019,10,1),IF($T$1=FALSE,IF($T101=FALSE,L101*HOME!$H$18,0),IF($T101=FALSE,L101*HOME!$H$18/(1+HOME!$H$18),0)),IF($T$1=FALSE,IF($T101=FALSE,L101*HOME!$H$20,0),IF($T101=FALSE,L101*HOME!$H$20/(1+HOME!$H$20),0)))</f>
        <v>0</v>
      </c>
      <c r="AD101" s="79">
        <f>IF(M$2&lt;DATE(2019,10,1),IF($T$1=FALSE,IF($T101=FALSE,M101*HOME!$H$18,0),IF($T101=FALSE,M101*HOME!$H$18/(1+HOME!$H$18),0)),IF($T$1=FALSE,IF($T101=FALSE,M101*HOME!$H$20,0),IF($T101=FALSE,M101*HOME!$H$20/(1+HOME!$H$20),0)))</f>
        <v>0</v>
      </c>
      <c r="AE101" s="79">
        <f>IF(N$2&lt;DATE(2019,10,1),IF($T$1=FALSE,IF($T101=FALSE,N101*HOME!$H$18,0),IF($T101=FALSE,N101*HOME!$H$18/(1+HOME!$H$18),0)),IF($T$1=FALSE,IF($T101=FALSE,N101*HOME!$H$20,0),IF($T101=FALSE,N101*HOME!$H$20/(1+HOME!$H$20),0)))</f>
        <v>0</v>
      </c>
      <c r="AF101" s="79">
        <f>IF(O$2&lt;DATE(2019,10,1),IF($T$1=FALSE,IF($T101=FALSE,O101*HOME!$H$18,0),IF($T101=FALSE,O101*HOME!$H$18/(1+HOME!$H$18),0)),IF($T$1=FALSE,IF($T101=FALSE,O101*HOME!$H$20,0),IF($T101=FALSE,O101*HOME!$H$20/(1+HOME!$H$20),0)))</f>
        <v>0</v>
      </c>
      <c r="AG101" s="79">
        <f>IF(P$2&lt;DATE(2019,10,1),IF($T$1=FALSE,IF($T101=FALSE,P101*HOME!$H$18,0),IF($T101=FALSE,P101*HOME!$H$18/(1+HOME!$H$18),0)),IF($T$1=FALSE,IF($T101=FALSE,P101*HOME!$H$20,0),IF($T101=FALSE,P101*HOME!$H$20/(1+HOME!$H$20),0)))</f>
        <v>0</v>
      </c>
      <c r="AH101" s="79">
        <f t="shared" si="57"/>
        <v>0</v>
      </c>
      <c r="AI101" s="79">
        <f t="shared" si="58"/>
        <v>0</v>
      </c>
      <c r="AJ101" s="86"/>
      <c r="AK101" s="79"/>
      <c r="AL101" s="79"/>
      <c r="AM101" s="79"/>
      <c r="AN101" s="79"/>
      <c r="AO101" s="79"/>
      <c r="AP101" s="79"/>
      <c r="AQ101" s="79"/>
      <c r="AR101" s="79"/>
      <c r="CA101" s="310">
        <f>IF($T101=TRUE,0,IF(D$2&lt;DATE(2019,10,1),IF($T$1=FALSE,D101*HOME!$F$18,D101*HOME!$F$18/(1+HOME!$H$18)),IF($AO101=TRUE,IF($T$1=FALSE,D101*HOME!$F$21,D101*HOME!$F$21/(1+HOME!$H$21)),IF($T$1=FALSE,D101*HOME!$F$20,D101*HOME!$F$20/(1+HOME!$H$20)))))</f>
        <v>0</v>
      </c>
      <c r="CB101" s="310">
        <f>IF($T101=TRUE,0,IF(E$2&lt;DATE(2019,10,1),IF($T$1=FALSE,E101*HOME!$F$18,E101*HOME!$F$18/(1+HOME!$H$18)),IF($AO101=TRUE,IF($T$1=FALSE,E101*HOME!$F$21,E101*HOME!$F$21/(1+HOME!$H$21)),IF($T$1=FALSE,E101*HOME!$F$20,E101*HOME!$F$20/(1+HOME!$H$20)))))</f>
        <v>0</v>
      </c>
      <c r="CC101" s="310">
        <f>IF($T101=TRUE,0,IF(F$2&lt;DATE(2019,10,1),IF($T$1=FALSE,F101*HOME!$F$18,F101*HOME!$F$18/(1+HOME!$H$18)),IF($AO101=TRUE,IF($T$1=FALSE,F101*HOME!$F$21,F101*HOME!$F$21/(1+HOME!$H$21)),IF($T$1=FALSE,F101*HOME!$F$20,F101*HOME!$F$20/(1+HOME!$H$20)))))</f>
        <v>0</v>
      </c>
      <c r="CD101" s="310">
        <f>IF($T101=TRUE,0,IF(G$2&lt;DATE(2019,10,1),IF($T$1=FALSE,G101*HOME!$F$18,G101*HOME!$F$18/(1+HOME!$H$18)),IF($AO101=TRUE,IF($T$1=FALSE,G101*HOME!$F$21,G101*HOME!$F$21/(1+HOME!$H$21)),IF($T$1=FALSE,G101*HOME!$F$20,G101*HOME!$F$20/(1+HOME!$H$20)))))</f>
        <v>0</v>
      </c>
      <c r="CE101" s="310">
        <f>IF($T101=TRUE,0,IF(H$2&lt;DATE(2019,10,1),IF($T$1=FALSE,H101*HOME!$F$18,H101*HOME!$F$18/(1+HOME!$H$18)),IF($AO101=TRUE,IF($T$1=FALSE,H101*HOME!$F$21,H101*HOME!$F$21/(1+HOME!$H$21)),IF($T$1=FALSE,H101*HOME!$F$20,H101*HOME!$F$20/(1+HOME!$H$20)))))</f>
        <v>0</v>
      </c>
      <c r="CF101" s="310">
        <f>IF($T101=TRUE,0,IF(I$2&lt;DATE(2019,10,1),IF($T$1=FALSE,I101*HOME!$F$18,I101*HOME!$F$18/(1+HOME!$H$18)),IF($AO101=TRUE,IF($T$1=FALSE,I101*HOME!$F$21,I101*HOME!$F$21/(1+HOME!$H$21)),IF($T$1=FALSE,I101*HOME!$F$20,I101*HOME!$F$20/(1+HOME!$H$20)))))</f>
        <v>0</v>
      </c>
      <c r="CG101" s="310">
        <f>IF($T101=TRUE,0,IF(J$2&lt;DATE(2019,10,1),IF($T$1=FALSE,J101*HOME!$F$18,J101*HOME!$F$18/(1+HOME!$H$18)),IF($AO101=TRUE,IF($T$1=FALSE,J101*HOME!$F$21,J101*HOME!$F$21/(1+HOME!$H$21)),IF($T$1=FALSE,J101*HOME!$F$20,J101*HOME!$F$20/(1+HOME!$H$20)))))</f>
        <v>0</v>
      </c>
      <c r="CH101" s="310">
        <f>IF($T101=TRUE,0,IF(K$2&lt;DATE(2019,10,1),IF($T$1=FALSE,K101*HOME!$F$18,K101*HOME!$F$18/(1+HOME!$H$18)),IF($AO101=TRUE,IF($T$1=FALSE,K101*HOME!$F$21,K101*HOME!$F$21/(1+HOME!$H$21)),IF($T$1=FALSE,K101*HOME!$F$20,K101*HOME!$F$20/(1+HOME!$H$20)))))</f>
        <v>0</v>
      </c>
      <c r="CI101" s="310">
        <f>IF($T101=TRUE,0,IF(L$2&lt;DATE(2019,10,1),IF($T$1=FALSE,L101*HOME!$F$18,L101*HOME!$F$18/(1+HOME!$H$18)),IF($AO101=TRUE,IF($T$1=FALSE,L101*HOME!$F$21,L101*HOME!$F$21/(1+HOME!$H$21)),IF($T$1=FALSE,L101*HOME!$F$20,L101*HOME!$F$20/(1+HOME!$H$20)))))</f>
        <v>0</v>
      </c>
      <c r="CJ101" s="310">
        <f>IF($T101=TRUE,0,IF(M$2&lt;DATE(2019,10,1),IF($T$1=FALSE,M101*HOME!$F$18,M101*HOME!$F$18/(1+HOME!$H$18)),IF($AO101=TRUE,IF($T$1=FALSE,M101*HOME!$F$21,M101*HOME!$F$21/(1+HOME!$H$21)),IF($T$1=FALSE,M101*HOME!$F$20,M101*HOME!$F$20/(1+HOME!$H$20)))))</f>
        <v>0</v>
      </c>
      <c r="CK101" s="310">
        <f>IF($T101=TRUE,0,IF(N$2&lt;DATE(2019,10,1),IF($T$1=FALSE,N101*HOME!$F$18,N101*HOME!$F$18/(1+HOME!$H$18)),IF($AO101=TRUE,IF($T$1=FALSE,N101*HOME!$F$21,N101*HOME!$F$21/(1+HOME!$H$21)),IF($T$1=FALSE,N101*HOME!$F$20,N101*HOME!$F$20/(1+HOME!$H$20)))))</f>
        <v>0</v>
      </c>
      <c r="CL101" s="310">
        <f>IF($T101=TRUE,0,IF(O$2&lt;DATE(2019,10,1),IF($T$1=FALSE,O101*HOME!$F$18,O101*HOME!$F$18/(1+HOME!$H$18)),IF($AO101=TRUE,IF($T$1=FALSE,O101*HOME!$F$21,O101*HOME!$F$21/(1+HOME!$H$21)),IF($T$1=FALSE,O101*HOME!$F$20,O101*HOME!$F$20/(1+HOME!$H$20)))))</f>
        <v>0</v>
      </c>
      <c r="CM101" s="310">
        <f>IF($T101=TRUE,0,IF(P$2&lt;DATE(2019,10,1),IF($T$1=FALSE,P101*HOME!$F$18,P101*HOME!$F$18/(1+HOME!$H$18)),IF($AO101=TRUE,IF($T$1=FALSE,P101*HOME!$F$21,P101*HOME!$F$21/(1+HOME!$H$21)),IF($T$1=FALSE,P101*HOME!$F$20,P101*HOME!$F$20/(1+HOME!$H$20)))))</f>
        <v>0</v>
      </c>
      <c r="CN101" s="310">
        <f t="shared" si="59"/>
        <v>0</v>
      </c>
    </row>
    <row r="102" spans="1:100" ht="18" customHeight="1">
      <c r="A102" s="335"/>
      <c r="B102" s="336"/>
      <c r="C102" s="1810"/>
      <c r="D102" s="451"/>
      <c r="E102" s="450"/>
      <c r="F102" s="450"/>
      <c r="G102" s="450"/>
      <c r="H102" s="450"/>
      <c r="I102" s="450"/>
      <c r="J102" s="450"/>
      <c r="K102" s="450"/>
      <c r="L102" s="450"/>
      <c r="M102" s="450"/>
      <c r="N102" s="450"/>
      <c r="O102" s="450"/>
      <c r="P102" s="450"/>
      <c r="Q102" s="90">
        <f t="shared" si="56"/>
        <v>0</v>
      </c>
      <c r="R102" s="1107" t="str">
        <f t="shared" si="46"/>
        <v/>
      </c>
      <c r="S102" s="344">
        <f>予実管理!Q102</f>
        <v>0</v>
      </c>
      <c r="T102" s="341" t="b">
        <v>0</v>
      </c>
      <c r="U102" s="79">
        <f>IF(D$2&lt;DATE(2019,10,1),IF($T$1=FALSE,IF($T102=FALSE,D102*HOME!$H$18,0),IF($T102=FALSE,D102*HOME!$H$18/(1+HOME!$H$18),0)),IF($T$1=FALSE,IF($T102=FALSE,D102*HOME!$H$20,0),IF($T102=FALSE,D102*HOME!$H$20/(1+HOME!$H$20),0)))</f>
        <v>0</v>
      </c>
      <c r="V102" s="79">
        <f>IF(E$2&lt;DATE(2019,10,1),IF($T$1=FALSE,IF($T102=FALSE,E102*HOME!$H$18,0),IF($T102=FALSE,E102*HOME!$H$18/(1+HOME!$H$18),0)),IF($T$1=FALSE,IF($T102=FALSE,E102*HOME!$H$20,0),IF($T102=FALSE,E102*HOME!$H$20/(1+HOME!$H$20),0)))</f>
        <v>0</v>
      </c>
      <c r="W102" s="79">
        <f>IF(F$2&lt;DATE(2019,10,1),IF($T$1=FALSE,IF($T102=FALSE,F102*HOME!$H$18,0),IF($T102=FALSE,F102*HOME!$H$18/(1+HOME!$H$18),0)),IF($T$1=FALSE,IF($T102=FALSE,F102*HOME!$H$20,0),IF($T102=FALSE,F102*HOME!$H$20/(1+HOME!$H$20),0)))</f>
        <v>0</v>
      </c>
      <c r="X102" s="79">
        <f>IF(G$2&lt;DATE(2019,10,1),IF($T$1=FALSE,IF($T102=FALSE,G102*HOME!$H$18,0),IF($T102=FALSE,G102*HOME!$H$18/(1+HOME!$H$18),0)),IF($T$1=FALSE,IF($T102=FALSE,G102*HOME!$H$20,0),IF($T102=FALSE,G102*HOME!$H$20/(1+HOME!$H$20),0)))</f>
        <v>0</v>
      </c>
      <c r="Y102" s="79">
        <f>IF(H$2&lt;DATE(2019,10,1),IF($T$1=FALSE,IF($T102=FALSE,H102*HOME!$H$18,0),IF($T102=FALSE,H102*HOME!$H$18/(1+HOME!$H$18),0)),IF($T$1=FALSE,IF($T102=FALSE,H102*HOME!$H$20,0),IF($T102=FALSE,H102*HOME!$H$20/(1+HOME!$H$20),0)))</f>
        <v>0</v>
      </c>
      <c r="Z102" s="79">
        <f>IF(I$2&lt;DATE(2019,10,1),IF($T$1=FALSE,IF($T102=FALSE,I102*HOME!$H$18,0),IF($T102=FALSE,I102*HOME!$H$18/(1+HOME!$H$18),0)),IF($T$1=FALSE,IF($T102=FALSE,I102*HOME!$H$20,0),IF($T102=FALSE,I102*HOME!$H$20/(1+HOME!$H$20),0)))</f>
        <v>0</v>
      </c>
      <c r="AA102" s="79">
        <f>IF(J$2&lt;DATE(2019,10,1),IF($T$1=FALSE,IF($T102=FALSE,J102*HOME!$H$18,0),IF($T102=FALSE,J102*HOME!$H$18/(1+HOME!$H$18),0)),IF($T$1=FALSE,IF($T102=FALSE,J102*HOME!$H$20,0),IF($T102=FALSE,J102*HOME!$H$20/(1+HOME!$H$20),0)))</f>
        <v>0</v>
      </c>
      <c r="AB102" s="79">
        <f>IF(K$2&lt;DATE(2019,10,1),IF($T$1=FALSE,IF($T102=FALSE,K102*HOME!$H$18,0),IF($T102=FALSE,K102*HOME!$H$18/(1+HOME!$H$18),0)),IF($T$1=FALSE,IF($T102=FALSE,K102*HOME!$H$20,0),IF($T102=FALSE,K102*HOME!$H$20/(1+HOME!$H$20),0)))</f>
        <v>0</v>
      </c>
      <c r="AC102" s="79">
        <f>IF(L$2&lt;DATE(2019,10,1),IF($T$1=FALSE,IF($T102=FALSE,L102*HOME!$H$18,0),IF($T102=FALSE,L102*HOME!$H$18/(1+HOME!$H$18),0)),IF($T$1=FALSE,IF($T102=FALSE,L102*HOME!$H$20,0),IF($T102=FALSE,L102*HOME!$H$20/(1+HOME!$H$20),0)))</f>
        <v>0</v>
      </c>
      <c r="AD102" s="79">
        <f>IF(M$2&lt;DATE(2019,10,1),IF($T$1=FALSE,IF($T102=FALSE,M102*HOME!$H$18,0),IF($T102=FALSE,M102*HOME!$H$18/(1+HOME!$H$18),0)),IF($T$1=FALSE,IF($T102=FALSE,M102*HOME!$H$20,0),IF($T102=FALSE,M102*HOME!$H$20/(1+HOME!$H$20),0)))</f>
        <v>0</v>
      </c>
      <c r="AE102" s="79">
        <f>IF(N$2&lt;DATE(2019,10,1),IF($T$1=FALSE,IF($T102=FALSE,N102*HOME!$H$18,0),IF($T102=FALSE,N102*HOME!$H$18/(1+HOME!$H$18),0)),IF($T$1=FALSE,IF($T102=FALSE,N102*HOME!$H$20,0),IF($T102=FALSE,N102*HOME!$H$20/(1+HOME!$H$20),0)))</f>
        <v>0</v>
      </c>
      <c r="AF102" s="79">
        <f>IF(O$2&lt;DATE(2019,10,1),IF($T$1=FALSE,IF($T102=FALSE,O102*HOME!$H$18,0),IF($T102=FALSE,O102*HOME!$H$18/(1+HOME!$H$18),0)),IF($T$1=FALSE,IF($T102=FALSE,O102*HOME!$H$20,0),IF($T102=FALSE,O102*HOME!$H$20/(1+HOME!$H$20),0)))</f>
        <v>0</v>
      </c>
      <c r="AG102" s="79">
        <f>IF(P$2&lt;DATE(2019,10,1),IF($T$1=FALSE,IF($T102=FALSE,P102*HOME!$H$18,0),IF($T102=FALSE,P102*HOME!$H$18/(1+HOME!$H$18),0)),IF($T$1=FALSE,IF($T102=FALSE,P102*HOME!$H$20,0),IF($T102=FALSE,P102*HOME!$H$20/(1+HOME!$H$20),0)))</f>
        <v>0</v>
      </c>
      <c r="AH102" s="79">
        <f t="shared" si="57"/>
        <v>0</v>
      </c>
      <c r="AI102" s="79">
        <f t="shared" si="58"/>
        <v>0</v>
      </c>
      <c r="AJ102" s="86"/>
      <c r="AK102" s="79"/>
      <c r="AL102" s="79"/>
      <c r="AM102" s="79"/>
      <c r="AN102" s="79"/>
      <c r="AO102" s="79"/>
      <c r="AP102" s="79"/>
      <c r="AQ102" s="79"/>
      <c r="AR102" s="79"/>
      <c r="CA102" s="310">
        <f>IF($T102=TRUE,0,IF(D$2&lt;DATE(2019,10,1),IF($T$1=FALSE,D102*HOME!$F$18,D102*HOME!$F$18/(1+HOME!$H$18)),IF($AO102=TRUE,IF($T$1=FALSE,D102*HOME!$F$21,D102*HOME!$F$21/(1+HOME!$H$21)),IF($T$1=FALSE,D102*HOME!$F$20,D102*HOME!$F$20/(1+HOME!$H$20)))))</f>
        <v>0</v>
      </c>
      <c r="CB102" s="310">
        <f>IF($T102=TRUE,0,IF(E$2&lt;DATE(2019,10,1),IF($T$1=FALSE,E102*HOME!$F$18,E102*HOME!$F$18/(1+HOME!$H$18)),IF($AO102=TRUE,IF($T$1=FALSE,E102*HOME!$F$21,E102*HOME!$F$21/(1+HOME!$H$21)),IF($T$1=FALSE,E102*HOME!$F$20,E102*HOME!$F$20/(1+HOME!$H$20)))))</f>
        <v>0</v>
      </c>
      <c r="CC102" s="310">
        <f>IF($T102=TRUE,0,IF(F$2&lt;DATE(2019,10,1),IF($T$1=FALSE,F102*HOME!$F$18,F102*HOME!$F$18/(1+HOME!$H$18)),IF($AO102=TRUE,IF($T$1=FALSE,F102*HOME!$F$21,F102*HOME!$F$21/(1+HOME!$H$21)),IF($T$1=FALSE,F102*HOME!$F$20,F102*HOME!$F$20/(1+HOME!$H$20)))))</f>
        <v>0</v>
      </c>
      <c r="CD102" s="310">
        <f>IF($T102=TRUE,0,IF(G$2&lt;DATE(2019,10,1),IF($T$1=FALSE,G102*HOME!$F$18,G102*HOME!$F$18/(1+HOME!$H$18)),IF($AO102=TRUE,IF($T$1=FALSE,G102*HOME!$F$21,G102*HOME!$F$21/(1+HOME!$H$21)),IF($T$1=FALSE,G102*HOME!$F$20,G102*HOME!$F$20/(1+HOME!$H$20)))))</f>
        <v>0</v>
      </c>
      <c r="CE102" s="310">
        <f>IF($T102=TRUE,0,IF(H$2&lt;DATE(2019,10,1),IF($T$1=FALSE,H102*HOME!$F$18,H102*HOME!$F$18/(1+HOME!$H$18)),IF($AO102=TRUE,IF($T$1=FALSE,H102*HOME!$F$21,H102*HOME!$F$21/(1+HOME!$H$21)),IF($T$1=FALSE,H102*HOME!$F$20,H102*HOME!$F$20/(1+HOME!$H$20)))))</f>
        <v>0</v>
      </c>
      <c r="CF102" s="310">
        <f>IF($T102=TRUE,0,IF(I$2&lt;DATE(2019,10,1),IF($T$1=FALSE,I102*HOME!$F$18,I102*HOME!$F$18/(1+HOME!$H$18)),IF($AO102=TRUE,IF($T$1=FALSE,I102*HOME!$F$21,I102*HOME!$F$21/(1+HOME!$H$21)),IF($T$1=FALSE,I102*HOME!$F$20,I102*HOME!$F$20/(1+HOME!$H$20)))))</f>
        <v>0</v>
      </c>
      <c r="CG102" s="310">
        <f>IF($T102=TRUE,0,IF(J$2&lt;DATE(2019,10,1),IF($T$1=FALSE,J102*HOME!$F$18,J102*HOME!$F$18/(1+HOME!$H$18)),IF($AO102=TRUE,IF($T$1=FALSE,J102*HOME!$F$21,J102*HOME!$F$21/(1+HOME!$H$21)),IF($T$1=FALSE,J102*HOME!$F$20,J102*HOME!$F$20/(1+HOME!$H$20)))))</f>
        <v>0</v>
      </c>
      <c r="CH102" s="310">
        <f>IF($T102=TRUE,0,IF(K$2&lt;DATE(2019,10,1),IF($T$1=FALSE,K102*HOME!$F$18,K102*HOME!$F$18/(1+HOME!$H$18)),IF($AO102=TRUE,IF($T$1=FALSE,K102*HOME!$F$21,K102*HOME!$F$21/(1+HOME!$H$21)),IF($T$1=FALSE,K102*HOME!$F$20,K102*HOME!$F$20/(1+HOME!$H$20)))))</f>
        <v>0</v>
      </c>
      <c r="CI102" s="310">
        <f>IF($T102=TRUE,0,IF(L$2&lt;DATE(2019,10,1),IF($T$1=FALSE,L102*HOME!$F$18,L102*HOME!$F$18/(1+HOME!$H$18)),IF($AO102=TRUE,IF($T$1=FALSE,L102*HOME!$F$21,L102*HOME!$F$21/(1+HOME!$H$21)),IF($T$1=FALSE,L102*HOME!$F$20,L102*HOME!$F$20/(1+HOME!$H$20)))))</f>
        <v>0</v>
      </c>
      <c r="CJ102" s="310">
        <f>IF($T102=TRUE,0,IF(M$2&lt;DATE(2019,10,1),IF($T$1=FALSE,M102*HOME!$F$18,M102*HOME!$F$18/(1+HOME!$H$18)),IF($AO102=TRUE,IF($T$1=FALSE,M102*HOME!$F$21,M102*HOME!$F$21/(1+HOME!$H$21)),IF($T$1=FALSE,M102*HOME!$F$20,M102*HOME!$F$20/(1+HOME!$H$20)))))</f>
        <v>0</v>
      </c>
      <c r="CK102" s="310">
        <f>IF($T102=TRUE,0,IF(N$2&lt;DATE(2019,10,1),IF($T$1=FALSE,N102*HOME!$F$18,N102*HOME!$F$18/(1+HOME!$H$18)),IF($AO102=TRUE,IF($T$1=FALSE,N102*HOME!$F$21,N102*HOME!$F$21/(1+HOME!$H$21)),IF($T$1=FALSE,N102*HOME!$F$20,N102*HOME!$F$20/(1+HOME!$H$20)))))</f>
        <v>0</v>
      </c>
      <c r="CL102" s="310">
        <f>IF($T102=TRUE,0,IF(O$2&lt;DATE(2019,10,1),IF($T$1=FALSE,O102*HOME!$F$18,O102*HOME!$F$18/(1+HOME!$H$18)),IF($AO102=TRUE,IF($T$1=FALSE,O102*HOME!$F$21,O102*HOME!$F$21/(1+HOME!$H$21)),IF($T$1=FALSE,O102*HOME!$F$20,O102*HOME!$F$20/(1+HOME!$H$20)))))</f>
        <v>0</v>
      </c>
      <c r="CM102" s="310">
        <f>IF($T102=TRUE,0,IF(P$2&lt;DATE(2019,10,1),IF($T$1=FALSE,P102*HOME!$F$18,P102*HOME!$F$18/(1+HOME!$H$18)),IF($AO102=TRUE,IF($T$1=FALSE,P102*HOME!$F$21,P102*HOME!$F$21/(1+HOME!$H$21)),IF($T$1=FALSE,P102*HOME!$F$20,P102*HOME!$F$20/(1+HOME!$H$20)))))</f>
        <v>0</v>
      </c>
      <c r="CN102" s="310">
        <f t="shared" si="59"/>
        <v>0</v>
      </c>
    </row>
    <row r="103" spans="1:100" ht="18" customHeight="1">
      <c r="A103" s="335"/>
      <c r="B103" s="336"/>
      <c r="C103" s="1810"/>
      <c r="D103" s="451"/>
      <c r="E103" s="450"/>
      <c r="F103" s="450"/>
      <c r="G103" s="450"/>
      <c r="H103" s="450"/>
      <c r="I103" s="450"/>
      <c r="J103" s="450"/>
      <c r="K103" s="450"/>
      <c r="L103" s="450"/>
      <c r="M103" s="450"/>
      <c r="N103" s="450"/>
      <c r="O103" s="450"/>
      <c r="P103" s="450"/>
      <c r="Q103" s="90">
        <f t="shared" si="56"/>
        <v>0</v>
      </c>
      <c r="R103" s="1107" t="str">
        <f t="shared" si="46"/>
        <v/>
      </c>
      <c r="S103" s="344">
        <f>予実管理!Q103</f>
        <v>0</v>
      </c>
      <c r="T103" s="341" t="b">
        <v>0</v>
      </c>
      <c r="U103" s="79">
        <f>IF(D$2&lt;DATE(2019,10,1),IF($T$1=FALSE,IF($T103=FALSE,D103*HOME!$H$18,0),IF($T103=FALSE,D103*HOME!$H$18/(1+HOME!$H$18),0)),IF($T$1=FALSE,IF($T103=FALSE,D103*HOME!$H$20,0),IF($T103=FALSE,D103*HOME!$H$20/(1+HOME!$H$20),0)))</f>
        <v>0</v>
      </c>
      <c r="V103" s="79">
        <f>IF(E$2&lt;DATE(2019,10,1),IF($T$1=FALSE,IF($T103=FALSE,E103*HOME!$H$18,0),IF($T103=FALSE,E103*HOME!$H$18/(1+HOME!$H$18),0)),IF($T$1=FALSE,IF($T103=FALSE,E103*HOME!$H$20,0),IF($T103=FALSE,E103*HOME!$H$20/(1+HOME!$H$20),0)))</f>
        <v>0</v>
      </c>
      <c r="W103" s="79">
        <f>IF(F$2&lt;DATE(2019,10,1),IF($T$1=FALSE,IF($T103=FALSE,F103*HOME!$H$18,0),IF($T103=FALSE,F103*HOME!$H$18/(1+HOME!$H$18),0)),IF($T$1=FALSE,IF($T103=FALSE,F103*HOME!$H$20,0),IF($T103=FALSE,F103*HOME!$H$20/(1+HOME!$H$20),0)))</f>
        <v>0</v>
      </c>
      <c r="X103" s="79">
        <f>IF(G$2&lt;DATE(2019,10,1),IF($T$1=FALSE,IF($T103=FALSE,G103*HOME!$H$18,0),IF($T103=FALSE,G103*HOME!$H$18/(1+HOME!$H$18),0)),IF($T$1=FALSE,IF($T103=FALSE,G103*HOME!$H$20,0),IF($T103=FALSE,G103*HOME!$H$20/(1+HOME!$H$20),0)))</f>
        <v>0</v>
      </c>
      <c r="Y103" s="79">
        <f>IF(H$2&lt;DATE(2019,10,1),IF($T$1=FALSE,IF($T103=FALSE,H103*HOME!$H$18,0),IF($T103=FALSE,H103*HOME!$H$18/(1+HOME!$H$18),0)),IF($T$1=FALSE,IF($T103=FALSE,H103*HOME!$H$20,0),IF($T103=FALSE,H103*HOME!$H$20/(1+HOME!$H$20),0)))</f>
        <v>0</v>
      </c>
      <c r="Z103" s="79">
        <f>IF(I$2&lt;DATE(2019,10,1),IF($T$1=FALSE,IF($T103=FALSE,I103*HOME!$H$18,0),IF($T103=FALSE,I103*HOME!$H$18/(1+HOME!$H$18),0)),IF($T$1=FALSE,IF($T103=FALSE,I103*HOME!$H$20,0),IF($T103=FALSE,I103*HOME!$H$20/(1+HOME!$H$20),0)))</f>
        <v>0</v>
      </c>
      <c r="AA103" s="79">
        <f>IF(J$2&lt;DATE(2019,10,1),IF($T$1=FALSE,IF($T103=FALSE,J103*HOME!$H$18,0),IF($T103=FALSE,J103*HOME!$H$18/(1+HOME!$H$18),0)),IF($T$1=FALSE,IF($T103=FALSE,J103*HOME!$H$20,0),IF($T103=FALSE,J103*HOME!$H$20/(1+HOME!$H$20),0)))</f>
        <v>0</v>
      </c>
      <c r="AB103" s="79">
        <f>IF(K$2&lt;DATE(2019,10,1),IF($T$1=FALSE,IF($T103=FALSE,K103*HOME!$H$18,0),IF($T103=FALSE,K103*HOME!$H$18/(1+HOME!$H$18),0)),IF($T$1=FALSE,IF($T103=FALSE,K103*HOME!$H$20,0),IF($T103=FALSE,K103*HOME!$H$20/(1+HOME!$H$20),0)))</f>
        <v>0</v>
      </c>
      <c r="AC103" s="79">
        <f>IF(L$2&lt;DATE(2019,10,1),IF($T$1=FALSE,IF($T103=FALSE,L103*HOME!$H$18,0),IF($T103=FALSE,L103*HOME!$H$18/(1+HOME!$H$18),0)),IF($T$1=FALSE,IF($T103=FALSE,L103*HOME!$H$20,0),IF($T103=FALSE,L103*HOME!$H$20/(1+HOME!$H$20),0)))</f>
        <v>0</v>
      </c>
      <c r="AD103" s="79">
        <f>IF(M$2&lt;DATE(2019,10,1),IF($T$1=FALSE,IF($T103=FALSE,M103*HOME!$H$18,0),IF($T103=FALSE,M103*HOME!$H$18/(1+HOME!$H$18),0)),IF($T$1=FALSE,IF($T103=FALSE,M103*HOME!$H$20,0),IF($T103=FALSE,M103*HOME!$H$20/(1+HOME!$H$20),0)))</f>
        <v>0</v>
      </c>
      <c r="AE103" s="79">
        <f>IF(N$2&lt;DATE(2019,10,1),IF($T$1=FALSE,IF($T103=FALSE,N103*HOME!$H$18,0),IF($T103=FALSE,N103*HOME!$H$18/(1+HOME!$H$18),0)),IF($T$1=FALSE,IF($T103=FALSE,N103*HOME!$H$20,0),IF($T103=FALSE,N103*HOME!$H$20/(1+HOME!$H$20),0)))</f>
        <v>0</v>
      </c>
      <c r="AF103" s="79">
        <f>IF(O$2&lt;DATE(2019,10,1),IF($T$1=FALSE,IF($T103=FALSE,O103*HOME!$H$18,0),IF($T103=FALSE,O103*HOME!$H$18/(1+HOME!$H$18),0)),IF($T$1=FALSE,IF($T103=FALSE,O103*HOME!$H$20,0),IF($T103=FALSE,O103*HOME!$H$20/(1+HOME!$H$20),0)))</f>
        <v>0</v>
      </c>
      <c r="AG103" s="79">
        <f>IF(P$2&lt;DATE(2019,10,1),IF($T$1=FALSE,IF($T103=FALSE,P103*HOME!$H$18,0),IF($T103=FALSE,P103*HOME!$H$18/(1+HOME!$H$18),0)),IF($T$1=FALSE,IF($T103=FALSE,P103*HOME!$H$20,0),IF($T103=FALSE,P103*HOME!$H$20/(1+HOME!$H$20),0)))</f>
        <v>0</v>
      </c>
      <c r="AH103" s="79">
        <f t="shared" si="57"/>
        <v>0</v>
      </c>
      <c r="AI103" s="79">
        <f t="shared" si="58"/>
        <v>0</v>
      </c>
      <c r="AJ103" s="86"/>
      <c r="AK103" s="79"/>
      <c r="AL103" s="79"/>
      <c r="AM103" s="79"/>
      <c r="AN103" s="79"/>
      <c r="AO103" s="79"/>
      <c r="AP103" s="79"/>
      <c r="AQ103" s="79"/>
      <c r="AR103" s="79"/>
      <c r="CA103" s="310">
        <f>IF($T103=TRUE,0,IF(D$2&lt;DATE(2019,10,1),IF($T$1=FALSE,D103*HOME!$F$18,D103*HOME!$F$18/(1+HOME!$H$18)),IF($AO103=TRUE,IF($T$1=FALSE,D103*HOME!$F$21,D103*HOME!$F$21/(1+HOME!$H$21)),IF($T$1=FALSE,D103*HOME!$F$20,D103*HOME!$F$20/(1+HOME!$H$20)))))</f>
        <v>0</v>
      </c>
      <c r="CB103" s="310">
        <f>IF($T103=TRUE,0,IF(E$2&lt;DATE(2019,10,1),IF($T$1=FALSE,E103*HOME!$F$18,E103*HOME!$F$18/(1+HOME!$H$18)),IF($AO103=TRUE,IF($T$1=FALSE,E103*HOME!$F$21,E103*HOME!$F$21/(1+HOME!$H$21)),IF($T$1=FALSE,E103*HOME!$F$20,E103*HOME!$F$20/(1+HOME!$H$20)))))</f>
        <v>0</v>
      </c>
      <c r="CC103" s="310">
        <f>IF($T103=TRUE,0,IF(F$2&lt;DATE(2019,10,1),IF($T$1=FALSE,F103*HOME!$F$18,F103*HOME!$F$18/(1+HOME!$H$18)),IF($AO103=TRUE,IF($T$1=FALSE,F103*HOME!$F$21,F103*HOME!$F$21/(1+HOME!$H$21)),IF($T$1=FALSE,F103*HOME!$F$20,F103*HOME!$F$20/(1+HOME!$H$20)))))</f>
        <v>0</v>
      </c>
      <c r="CD103" s="310">
        <f>IF($T103=TRUE,0,IF(G$2&lt;DATE(2019,10,1),IF($T$1=FALSE,G103*HOME!$F$18,G103*HOME!$F$18/(1+HOME!$H$18)),IF($AO103=TRUE,IF($T$1=FALSE,G103*HOME!$F$21,G103*HOME!$F$21/(1+HOME!$H$21)),IF($T$1=FALSE,G103*HOME!$F$20,G103*HOME!$F$20/(1+HOME!$H$20)))))</f>
        <v>0</v>
      </c>
      <c r="CE103" s="310">
        <f>IF($T103=TRUE,0,IF(H$2&lt;DATE(2019,10,1),IF($T$1=FALSE,H103*HOME!$F$18,H103*HOME!$F$18/(1+HOME!$H$18)),IF($AO103=TRUE,IF($T$1=FALSE,H103*HOME!$F$21,H103*HOME!$F$21/(1+HOME!$H$21)),IF($T$1=FALSE,H103*HOME!$F$20,H103*HOME!$F$20/(1+HOME!$H$20)))))</f>
        <v>0</v>
      </c>
      <c r="CF103" s="310">
        <f>IF($T103=TRUE,0,IF(I$2&lt;DATE(2019,10,1),IF($T$1=FALSE,I103*HOME!$F$18,I103*HOME!$F$18/(1+HOME!$H$18)),IF($AO103=TRUE,IF($T$1=FALSE,I103*HOME!$F$21,I103*HOME!$F$21/(1+HOME!$H$21)),IF($T$1=FALSE,I103*HOME!$F$20,I103*HOME!$F$20/(1+HOME!$H$20)))))</f>
        <v>0</v>
      </c>
      <c r="CG103" s="310">
        <f>IF($T103=TRUE,0,IF(J$2&lt;DATE(2019,10,1),IF($T$1=FALSE,J103*HOME!$F$18,J103*HOME!$F$18/(1+HOME!$H$18)),IF($AO103=TRUE,IF($T$1=FALSE,J103*HOME!$F$21,J103*HOME!$F$21/(1+HOME!$H$21)),IF($T$1=FALSE,J103*HOME!$F$20,J103*HOME!$F$20/(1+HOME!$H$20)))))</f>
        <v>0</v>
      </c>
      <c r="CH103" s="310">
        <f>IF($T103=TRUE,0,IF(K$2&lt;DATE(2019,10,1),IF($T$1=FALSE,K103*HOME!$F$18,K103*HOME!$F$18/(1+HOME!$H$18)),IF($AO103=TRUE,IF($T$1=FALSE,K103*HOME!$F$21,K103*HOME!$F$21/(1+HOME!$H$21)),IF($T$1=FALSE,K103*HOME!$F$20,K103*HOME!$F$20/(1+HOME!$H$20)))))</f>
        <v>0</v>
      </c>
      <c r="CI103" s="310">
        <f>IF($T103=TRUE,0,IF(L$2&lt;DATE(2019,10,1),IF($T$1=FALSE,L103*HOME!$F$18,L103*HOME!$F$18/(1+HOME!$H$18)),IF($AO103=TRUE,IF($T$1=FALSE,L103*HOME!$F$21,L103*HOME!$F$21/(1+HOME!$H$21)),IF($T$1=FALSE,L103*HOME!$F$20,L103*HOME!$F$20/(1+HOME!$H$20)))))</f>
        <v>0</v>
      </c>
      <c r="CJ103" s="310">
        <f>IF($T103=TRUE,0,IF(M$2&lt;DATE(2019,10,1),IF($T$1=FALSE,M103*HOME!$F$18,M103*HOME!$F$18/(1+HOME!$H$18)),IF($AO103=TRUE,IF($T$1=FALSE,M103*HOME!$F$21,M103*HOME!$F$21/(1+HOME!$H$21)),IF($T$1=FALSE,M103*HOME!$F$20,M103*HOME!$F$20/(1+HOME!$H$20)))))</f>
        <v>0</v>
      </c>
      <c r="CK103" s="310">
        <f>IF($T103=TRUE,0,IF(N$2&lt;DATE(2019,10,1),IF($T$1=FALSE,N103*HOME!$F$18,N103*HOME!$F$18/(1+HOME!$H$18)),IF($AO103=TRUE,IF($T$1=FALSE,N103*HOME!$F$21,N103*HOME!$F$21/(1+HOME!$H$21)),IF($T$1=FALSE,N103*HOME!$F$20,N103*HOME!$F$20/(1+HOME!$H$20)))))</f>
        <v>0</v>
      </c>
      <c r="CL103" s="310">
        <f>IF($T103=TRUE,0,IF(O$2&lt;DATE(2019,10,1),IF($T$1=FALSE,O103*HOME!$F$18,O103*HOME!$F$18/(1+HOME!$H$18)),IF($AO103=TRUE,IF($T$1=FALSE,O103*HOME!$F$21,O103*HOME!$F$21/(1+HOME!$H$21)),IF($T$1=FALSE,O103*HOME!$F$20,O103*HOME!$F$20/(1+HOME!$H$20)))))</f>
        <v>0</v>
      </c>
      <c r="CM103" s="310">
        <f>IF($T103=TRUE,0,IF(P$2&lt;DATE(2019,10,1),IF($T$1=FALSE,P103*HOME!$F$18,P103*HOME!$F$18/(1+HOME!$H$18)),IF($AO103=TRUE,IF($T$1=FALSE,P103*HOME!$F$21,P103*HOME!$F$21/(1+HOME!$H$21)),IF($T$1=FALSE,P103*HOME!$F$20,P103*HOME!$F$20/(1+HOME!$H$20)))))</f>
        <v>0</v>
      </c>
      <c r="CN103" s="310">
        <f t="shared" si="59"/>
        <v>0</v>
      </c>
    </row>
    <row r="104" spans="1:100" ht="18" customHeight="1">
      <c r="A104" s="335"/>
      <c r="B104" s="336"/>
      <c r="C104" s="1810"/>
      <c r="D104" s="451"/>
      <c r="E104" s="450"/>
      <c r="F104" s="450"/>
      <c r="G104" s="450"/>
      <c r="H104" s="450"/>
      <c r="I104" s="450"/>
      <c r="J104" s="450"/>
      <c r="K104" s="450"/>
      <c r="L104" s="450"/>
      <c r="M104" s="450"/>
      <c r="N104" s="450"/>
      <c r="O104" s="450"/>
      <c r="P104" s="450"/>
      <c r="Q104" s="90">
        <f t="shared" si="56"/>
        <v>0</v>
      </c>
      <c r="R104" s="1107" t="str">
        <f t="shared" si="46"/>
        <v/>
      </c>
      <c r="S104" s="344">
        <f>予実管理!Q104</f>
        <v>0</v>
      </c>
      <c r="T104" s="341" t="b">
        <v>0</v>
      </c>
      <c r="U104" s="79">
        <f>IF(D$2&lt;DATE(2019,10,1),IF($T$1=FALSE,IF($T104=FALSE,D104*HOME!$H$18,0),IF($T104=FALSE,D104*HOME!$H$18/(1+HOME!$H$18),0)),IF($T$1=FALSE,IF($T104=FALSE,D104*HOME!$H$20,0),IF($T104=FALSE,D104*HOME!$H$20/(1+HOME!$H$20),0)))</f>
        <v>0</v>
      </c>
      <c r="V104" s="79">
        <f>IF(E$2&lt;DATE(2019,10,1),IF($T$1=FALSE,IF($T104=FALSE,E104*HOME!$H$18,0),IF($T104=FALSE,E104*HOME!$H$18/(1+HOME!$H$18),0)),IF($T$1=FALSE,IF($T104=FALSE,E104*HOME!$H$20,0),IF($T104=FALSE,E104*HOME!$H$20/(1+HOME!$H$20),0)))</f>
        <v>0</v>
      </c>
      <c r="W104" s="79">
        <f>IF(F$2&lt;DATE(2019,10,1),IF($T$1=FALSE,IF($T104=FALSE,F104*HOME!$H$18,0),IF($T104=FALSE,F104*HOME!$H$18/(1+HOME!$H$18),0)),IF($T$1=FALSE,IF($T104=FALSE,F104*HOME!$H$20,0),IF($T104=FALSE,F104*HOME!$H$20/(1+HOME!$H$20),0)))</f>
        <v>0</v>
      </c>
      <c r="X104" s="79">
        <f>IF(G$2&lt;DATE(2019,10,1),IF($T$1=FALSE,IF($T104=FALSE,G104*HOME!$H$18,0),IF($T104=FALSE,G104*HOME!$H$18/(1+HOME!$H$18),0)),IF($T$1=FALSE,IF($T104=FALSE,G104*HOME!$H$20,0),IF($T104=FALSE,G104*HOME!$H$20/(1+HOME!$H$20),0)))</f>
        <v>0</v>
      </c>
      <c r="Y104" s="79">
        <f>IF(H$2&lt;DATE(2019,10,1),IF($T$1=FALSE,IF($T104=FALSE,H104*HOME!$H$18,0),IF($T104=FALSE,H104*HOME!$H$18/(1+HOME!$H$18),0)),IF($T$1=FALSE,IF($T104=FALSE,H104*HOME!$H$20,0),IF($T104=FALSE,H104*HOME!$H$20/(1+HOME!$H$20),0)))</f>
        <v>0</v>
      </c>
      <c r="Z104" s="79">
        <f>IF(I$2&lt;DATE(2019,10,1),IF($T$1=FALSE,IF($T104=FALSE,I104*HOME!$H$18,0),IF($T104=FALSE,I104*HOME!$H$18/(1+HOME!$H$18),0)),IF($T$1=FALSE,IF($T104=FALSE,I104*HOME!$H$20,0),IF($T104=FALSE,I104*HOME!$H$20/(1+HOME!$H$20),0)))</f>
        <v>0</v>
      </c>
      <c r="AA104" s="79">
        <f>IF(J$2&lt;DATE(2019,10,1),IF($T$1=FALSE,IF($T104=FALSE,J104*HOME!$H$18,0),IF($T104=FALSE,J104*HOME!$H$18/(1+HOME!$H$18),0)),IF($T$1=FALSE,IF($T104=FALSE,J104*HOME!$H$20,0),IF($T104=FALSE,J104*HOME!$H$20/(1+HOME!$H$20),0)))</f>
        <v>0</v>
      </c>
      <c r="AB104" s="79">
        <f>IF(K$2&lt;DATE(2019,10,1),IF($T$1=FALSE,IF($T104=FALSE,K104*HOME!$H$18,0),IF($T104=FALSE,K104*HOME!$H$18/(1+HOME!$H$18),0)),IF($T$1=FALSE,IF($T104=FALSE,K104*HOME!$H$20,0),IF($T104=FALSE,K104*HOME!$H$20/(1+HOME!$H$20),0)))</f>
        <v>0</v>
      </c>
      <c r="AC104" s="79">
        <f>IF(L$2&lt;DATE(2019,10,1),IF($T$1=FALSE,IF($T104=FALSE,L104*HOME!$H$18,0),IF($T104=FALSE,L104*HOME!$H$18/(1+HOME!$H$18),0)),IF($T$1=FALSE,IF($T104=FALSE,L104*HOME!$H$20,0),IF($T104=FALSE,L104*HOME!$H$20/(1+HOME!$H$20),0)))</f>
        <v>0</v>
      </c>
      <c r="AD104" s="79">
        <f>IF(M$2&lt;DATE(2019,10,1),IF($T$1=FALSE,IF($T104=FALSE,M104*HOME!$H$18,0),IF($T104=FALSE,M104*HOME!$H$18/(1+HOME!$H$18),0)),IF($T$1=FALSE,IF($T104=FALSE,M104*HOME!$H$20,0),IF($T104=FALSE,M104*HOME!$H$20/(1+HOME!$H$20),0)))</f>
        <v>0</v>
      </c>
      <c r="AE104" s="79">
        <f>IF(N$2&lt;DATE(2019,10,1),IF($T$1=FALSE,IF($T104=FALSE,N104*HOME!$H$18,0),IF($T104=FALSE,N104*HOME!$H$18/(1+HOME!$H$18),0)),IF($T$1=FALSE,IF($T104=FALSE,N104*HOME!$H$20,0),IF($T104=FALSE,N104*HOME!$H$20/(1+HOME!$H$20),0)))</f>
        <v>0</v>
      </c>
      <c r="AF104" s="79">
        <f>IF(O$2&lt;DATE(2019,10,1),IF($T$1=FALSE,IF($T104=FALSE,O104*HOME!$H$18,0),IF($T104=FALSE,O104*HOME!$H$18/(1+HOME!$H$18),0)),IF($T$1=FALSE,IF($T104=FALSE,O104*HOME!$H$20,0),IF($T104=FALSE,O104*HOME!$H$20/(1+HOME!$H$20),0)))</f>
        <v>0</v>
      </c>
      <c r="AG104" s="79">
        <f>IF(P$2&lt;DATE(2019,10,1),IF($T$1=FALSE,IF($T104=FALSE,P104*HOME!$H$18,0),IF($T104=FALSE,P104*HOME!$H$18/(1+HOME!$H$18),0)),IF($T$1=FALSE,IF($T104=FALSE,P104*HOME!$H$20,0),IF($T104=FALSE,P104*HOME!$H$20/(1+HOME!$H$20),0)))</f>
        <v>0</v>
      </c>
      <c r="AH104" s="79">
        <f t="shared" si="57"/>
        <v>0</v>
      </c>
      <c r="AI104" s="79">
        <f t="shared" si="58"/>
        <v>0</v>
      </c>
      <c r="AJ104" s="86"/>
      <c r="AK104" s="79"/>
      <c r="AL104" s="79"/>
      <c r="AM104" s="79"/>
      <c r="AN104" s="79"/>
      <c r="AO104" s="79"/>
      <c r="AP104" s="79"/>
      <c r="AQ104" s="79"/>
      <c r="AR104" s="79"/>
      <c r="CA104" s="310">
        <f>IF($T104=TRUE,0,IF(D$2&lt;DATE(2019,10,1),IF($T$1=FALSE,D104*HOME!$F$18,D104*HOME!$F$18/(1+HOME!$H$18)),IF($AO104=TRUE,IF($T$1=FALSE,D104*HOME!$F$21,D104*HOME!$F$21/(1+HOME!$H$21)),IF($T$1=FALSE,D104*HOME!$F$20,D104*HOME!$F$20/(1+HOME!$H$20)))))</f>
        <v>0</v>
      </c>
      <c r="CB104" s="310">
        <f>IF($T104=TRUE,0,IF(E$2&lt;DATE(2019,10,1),IF($T$1=FALSE,E104*HOME!$F$18,E104*HOME!$F$18/(1+HOME!$H$18)),IF($AO104=TRUE,IF($T$1=FALSE,E104*HOME!$F$21,E104*HOME!$F$21/(1+HOME!$H$21)),IF($T$1=FALSE,E104*HOME!$F$20,E104*HOME!$F$20/(1+HOME!$H$20)))))</f>
        <v>0</v>
      </c>
      <c r="CC104" s="310">
        <f>IF($T104=TRUE,0,IF(F$2&lt;DATE(2019,10,1),IF($T$1=FALSE,F104*HOME!$F$18,F104*HOME!$F$18/(1+HOME!$H$18)),IF($AO104=TRUE,IF($T$1=FALSE,F104*HOME!$F$21,F104*HOME!$F$21/(1+HOME!$H$21)),IF($T$1=FALSE,F104*HOME!$F$20,F104*HOME!$F$20/(1+HOME!$H$20)))))</f>
        <v>0</v>
      </c>
      <c r="CD104" s="310">
        <f>IF($T104=TRUE,0,IF(G$2&lt;DATE(2019,10,1),IF($T$1=FALSE,G104*HOME!$F$18,G104*HOME!$F$18/(1+HOME!$H$18)),IF($AO104=TRUE,IF($T$1=FALSE,G104*HOME!$F$21,G104*HOME!$F$21/(1+HOME!$H$21)),IF($T$1=FALSE,G104*HOME!$F$20,G104*HOME!$F$20/(1+HOME!$H$20)))))</f>
        <v>0</v>
      </c>
      <c r="CE104" s="310">
        <f>IF($T104=TRUE,0,IF(H$2&lt;DATE(2019,10,1),IF($T$1=FALSE,H104*HOME!$F$18,H104*HOME!$F$18/(1+HOME!$H$18)),IF($AO104=TRUE,IF($T$1=FALSE,H104*HOME!$F$21,H104*HOME!$F$21/(1+HOME!$H$21)),IF($T$1=FALSE,H104*HOME!$F$20,H104*HOME!$F$20/(1+HOME!$H$20)))))</f>
        <v>0</v>
      </c>
      <c r="CF104" s="310">
        <f>IF($T104=TRUE,0,IF(I$2&lt;DATE(2019,10,1),IF($T$1=FALSE,I104*HOME!$F$18,I104*HOME!$F$18/(1+HOME!$H$18)),IF($AO104=TRUE,IF($T$1=FALSE,I104*HOME!$F$21,I104*HOME!$F$21/(1+HOME!$H$21)),IF($T$1=FALSE,I104*HOME!$F$20,I104*HOME!$F$20/(1+HOME!$H$20)))))</f>
        <v>0</v>
      </c>
      <c r="CG104" s="310">
        <f>IF($T104=TRUE,0,IF(J$2&lt;DATE(2019,10,1),IF($T$1=FALSE,J104*HOME!$F$18,J104*HOME!$F$18/(1+HOME!$H$18)),IF($AO104=TRUE,IF($T$1=FALSE,J104*HOME!$F$21,J104*HOME!$F$21/(1+HOME!$H$21)),IF($T$1=FALSE,J104*HOME!$F$20,J104*HOME!$F$20/(1+HOME!$H$20)))))</f>
        <v>0</v>
      </c>
      <c r="CH104" s="310">
        <f>IF($T104=TRUE,0,IF(K$2&lt;DATE(2019,10,1),IF($T$1=FALSE,K104*HOME!$F$18,K104*HOME!$F$18/(1+HOME!$H$18)),IF($AO104=TRUE,IF($T$1=FALSE,K104*HOME!$F$21,K104*HOME!$F$21/(1+HOME!$H$21)),IF($T$1=FALSE,K104*HOME!$F$20,K104*HOME!$F$20/(1+HOME!$H$20)))))</f>
        <v>0</v>
      </c>
      <c r="CI104" s="310">
        <f>IF($T104=TRUE,0,IF(L$2&lt;DATE(2019,10,1),IF($T$1=FALSE,L104*HOME!$F$18,L104*HOME!$F$18/(1+HOME!$H$18)),IF($AO104=TRUE,IF($T$1=FALSE,L104*HOME!$F$21,L104*HOME!$F$21/(1+HOME!$H$21)),IF($T$1=FALSE,L104*HOME!$F$20,L104*HOME!$F$20/(1+HOME!$H$20)))))</f>
        <v>0</v>
      </c>
      <c r="CJ104" s="310">
        <f>IF($T104=TRUE,0,IF(M$2&lt;DATE(2019,10,1),IF($T$1=FALSE,M104*HOME!$F$18,M104*HOME!$F$18/(1+HOME!$H$18)),IF($AO104=TRUE,IF($T$1=FALSE,M104*HOME!$F$21,M104*HOME!$F$21/(1+HOME!$H$21)),IF($T$1=FALSE,M104*HOME!$F$20,M104*HOME!$F$20/(1+HOME!$H$20)))))</f>
        <v>0</v>
      </c>
      <c r="CK104" s="310">
        <f>IF($T104=TRUE,0,IF(N$2&lt;DATE(2019,10,1),IF($T$1=FALSE,N104*HOME!$F$18,N104*HOME!$F$18/(1+HOME!$H$18)),IF($AO104=TRUE,IF($T$1=FALSE,N104*HOME!$F$21,N104*HOME!$F$21/(1+HOME!$H$21)),IF($T$1=FALSE,N104*HOME!$F$20,N104*HOME!$F$20/(1+HOME!$H$20)))))</f>
        <v>0</v>
      </c>
      <c r="CL104" s="310">
        <f>IF($T104=TRUE,0,IF(O$2&lt;DATE(2019,10,1),IF($T$1=FALSE,O104*HOME!$F$18,O104*HOME!$F$18/(1+HOME!$H$18)),IF($AO104=TRUE,IF($T$1=FALSE,O104*HOME!$F$21,O104*HOME!$F$21/(1+HOME!$H$21)),IF($T$1=FALSE,O104*HOME!$F$20,O104*HOME!$F$20/(1+HOME!$H$20)))))</f>
        <v>0</v>
      </c>
      <c r="CM104" s="310">
        <f>IF($T104=TRUE,0,IF(P$2&lt;DATE(2019,10,1),IF($T$1=FALSE,P104*HOME!$F$18,P104*HOME!$F$18/(1+HOME!$H$18)),IF($AO104=TRUE,IF($T$1=FALSE,P104*HOME!$F$21,P104*HOME!$F$21/(1+HOME!$H$21)),IF($T$1=FALSE,P104*HOME!$F$20,P104*HOME!$F$20/(1+HOME!$H$20)))))</f>
        <v>0</v>
      </c>
      <c r="CN104" s="310">
        <f t="shared" si="59"/>
        <v>0</v>
      </c>
    </row>
    <row r="105" spans="1:100" ht="18" customHeight="1">
      <c r="A105" s="335"/>
      <c r="B105" s="336"/>
      <c r="C105" s="1810"/>
      <c r="D105" s="451"/>
      <c r="E105" s="450"/>
      <c r="F105" s="450"/>
      <c r="G105" s="450"/>
      <c r="H105" s="450"/>
      <c r="I105" s="450"/>
      <c r="J105" s="450"/>
      <c r="K105" s="450"/>
      <c r="L105" s="450"/>
      <c r="M105" s="450"/>
      <c r="N105" s="450"/>
      <c r="O105" s="450"/>
      <c r="P105" s="450"/>
      <c r="Q105" s="90">
        <f t="shared" si="56"/>
        <v>0</v>
      </c>
      <c r="R105" s="1107" t="str">
        <f t="shared" si="46"/>
        <v/>
      </c>
      <c r="S105" s="344">
        <f>予実管理!Q105</f>
        <v>0</v>
      </c>
      <c r="T105" s="341" t="b">
        <v>0</v>
      </c>
      <c r="U105" s="79">
        <f>IF(D$2&lt;DATE(2019,10,1),IF($T$1=FALSE,IF($T105=FALSE,D105*HOME!$H$18,0),IF($T105=FALSE,D105*HOME!$H$18/(1+HOME!$H$18),0)),IF($T$1=FALSE,IF($T105=FALSE,D105*HOME!$H$20,0),IF($T105=FALSE,D105*HOME!$H$20/(1+HOME!$H$20),0)))</f>
        <v>0</v>
      </c>
      <c r="V105" s="79">
        <f>IF(E$2&lt;DATE(2019,10,1),IF($T$1=FALSE,IF($T105=FALSE,E105*HOME!$H$18,0),IF($T105=FALSE,E105*HOME!$H$18/(1+HOME!$H$18),0)),IF($T$1=FALSE,IF($T105=FALSE,E105*HOME!$H$20,0),IF($T105=FALSE,E105*HOME!$H$20/(1+HOME!$H$20),0)))</f>
        <v>0</v>
      </c>
      <c r="W105" s="79">
        <f>IF(F$2&lt;DATE(2019,10,1),IF($T$1=FALSE,IF($T105=FALSE,F105*HOME!$H$18,0),IF($T105=FALSE,F105*HOME!$H$18/(1+HOME!$H$18),0)),IF($T$1=FALSE,IF($T105=FALSE,F105*HOME!$H$20,0),IF($T105=FALSE,F105*HOME!$H$20/(1+HOME!$H$20),0)))</f>
        <v>0</v>
      </c>
      <c r="X105" s="79">
        <f>IF(G$2&lt;DATE(2019,10,1),IF($T$1=FALSE,IF($T105=FALSE,G105*HOME!$H$18,0),IF($T105=FALSE,G105*HOME!$H$18/(1+HOME!$H$18),0)),IF($T$1=FALSE,IF($T105=FALSE,G105*HOME!$H$20,0),IF($T105=FALSE,G105*HOME!$H$20/(1+HOME!$H$20),0)))</f>
        <v>0</v>
      </c>
      <c r="Y105" s="79">
        <f>IF(H$2&lt;DATE(2019,10,1),IF($T$1=FALSE,IF($T105=FALSE,H105*HOME!$H$18,0),IF($T105=FALSE,H105*HOME!$H$18/(1+HOME!$H$18),0)),IF($T$1=FALSE,IF($T105=FALSE,H105*HOME!$H$20,0),IF($T105=FALSE,H105*HOME!$H$20/(1+HOME!$H$20),0)))</f>
        <v>0</v>
      </c>
      <c r="Z105" s="79">
        <f>IF(I$2&lt;DATE(2019,10,1),IF($T$1=FALSE,IF($T105=FALSE,I105*HOME!$H$18,0),IF($T105=FALSE,I105*HOME!$H$18/(1+HOME!$H$18),0)),IF($T$1=FALSE,IF($T105=FALSE,I105*HOME!$H$20,0),IF($T105=FALSE,I105*HOME!$H$20/(1+HOME!$H$20),0)))</f>
        <v>0</v>
      </c>
      <c r="AA105" s="79">
        <f>IF(J$2&lt;DATE(2019,10,1),IF($T$1=FALSE,IF($T105=FALSE,J105*HOME!$H$18,0),IF($T105=FALSE,J105*HOME!$H$18/(1+HOME!$H$18),0)),IF($T$1=FALSE,IF($T105=FALSE,J105*HOME!$H$20,0),IF($T105=FALSE,J105*HOME!$H$20/(1+HOME!$H$20),0)))</f>
        <v>0</v>
      </c>
      <c r="AB105" s="79">
        <f>IF(K$2&lt;DATE(2019,10,1),IF($T$1=FALSE,IF($T105=FALSE,K105*HOME!$H$18,0),IF($T105=FALSE,K105*HOME!$H$18/(1+HOME!$H$18),0)),IF($T$1=FALSE,IF($T105=FALSE,K105*HOME!$H$20,0),IF($T105=FALSE,K105*HOME!$H$20/(1+HOME!$H$20),0)))</f>
        <v>0</v>
      </c>
      <c r="AC105" s="79">
        <f>IF(L$2&lt;DATE(2019,10,1),IF($T$1=FALSE,IF($T105=FALSE,L105*HOME!$H$18,0),IF($T105=FALSE,L105*HOME!$H$18/(1+HOME!$H$18),0)),IF($T$1=FALSE,IF($T105=FALSE,L105*HOME!$H$20,0),IF($T105=FALSE,L105*HOME!$H$20/(1+HOME!$H$20),0)))</f>
        <v>0</v>
      </c>
      <c r="AD105" s="79">
        <f>IF(M$2&lt;DATE(2019,10,1),IF($T$1=FALSE,IF($T105=FALSE,M105*HOME!$H$18,0),IF($T105=FALSE,M105*HOME!$H$18/(1+HOME!$H$18),0)),IF($T$1=FALSE,IF($T105=FALSE,M105*HOME!$H$20,0),IF($T105=FALSE,M105*HOME!$H$20/(1+HOME!$H$20),0)))</f>
        <v>0</v>
      </c>
      <c r="AE105" s="79">
        <f>IF(N$2&lt;DATE(2019,10,1),IF($T$1=FALSE,IF($T105=FALSE,N105*HOME!$H$18,0),IF($T105=FALSE,N105*HOME!$H$18/(1+HOME!$H$18),0)),IF($T$1=FALSE,IF($T105=FALSE,N105*HOME!$H$20,0),IF($T105=FALSE,N105*HOME!$H$20/(1+HOME!$H$20),0)))</f>
        <v>0</v>
      </c>
      <c r="AF105" s="79">
        <f>IF(O$2&lt;DATE(2019,10,1),IF($T$1=FALSE,IF($T105=FALSE,O105*HOME!$H$18,0),IF($T105=FALSE,O105*HOME!$H$18/(1+HOME!$H$18),0)),IF($T$1=FALSE,IF($T105=FALSE,O105*HOME!$H$20,0),IF($T105=FALSE,O105*HOME!$H$20/(1+HOME!$H$20),0)))</f>
        <v>0</v>
      </c>
      <c r="AG105" s="79">
        <f>IF(P$2&lt;DATE(2019,10,1),IF($T$1=FALSE,IF($T105=FALSE,P105*HOME!$H$18,0),IF($T105=FALSE,P105*HOME!$H$18/(1+HOME!$H$18),0)),IF($T$1=FALSE,IF($T105=FALSE,P105*HOME!$H$20,0),IF($T105=FALSE,P105*HOME!$H$20/(1+HOME!$H$20),0)))</f>
        <v>0</v>
      </c>
      <c r="AH105" s="79">
        <f t="shared" si="57"/>
        <v>0</v>
      </c>
      <c r="AI105" s="79">
        <f t="shared" si="58"/>
        <v>0</v>
      </c>
      <c r="AJ105" s="86"/>
      <c r="AK105" s="79"/>
      <c r="AL105" s="79"/>
      <c r="AM105" s="79"/>
      <c r="AN105" s="79"/>
      <c r="AO105" s="79"/>
      <c r="AP105" s="79"/>
      <c r="AQ105" s="79"/>
      <c r="AR105" s="79"/>
      <c r="CA105" s="310">
        <f>IF($T105=TRUE,0,IF(D$2&lt;DATE(2019,10,1),IF($T$1=FALSE,D105*HOME!$F$18,D105*HOME!$F$18/(1+HOME!$H$18)),IF($AO105=TRUE,IF($T$1=FALSE,D105*HOME!$F$21,D105*HOME!$F$21/(1+HOME!$H$21)),IF($T$1=FALSE,D105*HOME!$F$20,D105*HOME!$F$20/(1+HOME!$H$20)))))</f>
        <v>0</v>
      </c>
      <c r="CB105" s="310">
        <f>IF($T105=TRUE,0,IF(E$2&lt;DATE(2019,10,1),IF($T$1=FALSE,E105*HOME!$F$18,E105*HOME!$F$18/(1+HOME!$H$18)),IF($AO105=TRUE,IF($T$1=FALSE,E105*HOME!$F$21,E105*HOME!$F$21/(1+HOME!$H$21)),IF($T$1=FALSE,E105*HOME!$F$20,E105*HOME!$F$20/(1+HOME!$H$20)))))</f>
        <v>0</v>
      </c>
      <c r="CC105" s="310">
        <f>IF($T105=TRUE,0,IF(F$2&lt;DATE(2019,10,1),IF($T$1=FALSE,F105*HOME!$F$18,F105*HOME!$F$18/(1+HOME!$H$18)),IF($AO105=TRUE,IF($T$1=FALSE,F105*HOME!$F$21,F105*HOME!$F$21/(1+HOME!$H$21)),IF($T$1=FALSE,F105*HOME!$F$20,F105*HOME!$F$20/(1+HOME!$H$20)))))</f>
        <v>0</v>
      </c>
      <c r="CD105" s="310">
        <f>IF($T105=TRUE,0,IF(G$2&lt;DATE(2019,10,1),IF($T$1=FALSE,G105*HOME!$F$18,G105*HOME!$F$18/(1+HOME!$H$18)),IF($AO105=TRUE,IF($T$1=FALSE,G105*HOME!$F$21,G105*HOME!$F$21/(1+HOME!$H$21)),IF($T$1=FALSE,G105*HOME!$F$20,G105*HOME!$F$20/(1+HOME!$H$20)))))</f>
        <v>0</v>
      </c>
      <c r="CE105" s="310">
        <f>IF($T105=TRUE,0,IF(H$2&lt;DATE(2019,10,1),IF($T$1=FALSE,H105*HOME!$F$18,H105*HOME!$F$18/(1+HOME!$H$18)),IF($AO105=TRUE,IF($T$1=FALSE,H105*HOME!$F$21,H105*HOME!$F$21/(1+HOME!$H$21)),IF($T$1=FALSE,H105*HOME!$F$20,H105*HOME!$F$20/(1+HOME!$H$20)))))</f>
        <v>0</v>
      </c>
      <c r="CF105" s="310">
        <f>IF($T105=TRUE,0,IF(I$2&lt;DATE(2019,10,1),IF($T$1=FALSE,I105*HOME!$F$18,I105*HOME!$F$18/(1+HOME!$H$18)),IF($AO105=TRUE,IF($T$1=FALSE,I105*HOME!$F$21,I105*HOME!$F$21/(1+HOME!$H$21)),IF($T$1=FALSE,I105*HOME!$F$20,I105*HOME!$F$20/(1+HOME!$H$20)))))</f>
        <v>0</v>
      </c>
      <c r="CG105" s="310">
        <f>IF($T105=TRUE,0,IF(J$2&lt;DATE(2019,10,1),IF($T$1=FALSE,J105*HOME!$F$18,J105*HOME!$F$18/(1+HOME!$H$18)),IF($AO105=TRUE,IF($T$1=FALSE,J105*HOME!$F$21,J105*HOME!$F$21/(1+HOME!$H$21)),IF($T$1=FALSE,J105*HOME!$F$20,J105*HOME!$F$20/(1+HOME!$H$20)))))</f>
        <v>0</v>
      </c>
      <c r="CH105" s="310">
        <f>IF($T105=TRUE,0,IF(K$2&lt;DATE(2019,10,1),IF($T$1=FALSE,K105*HOME!$F$18,K105*HOME!$F$18/(1+HOME!$H$18)),IF($AO105=TRUE,IF($T$1=FALSE,K105*HOME!$F$21,K105*HOME!$F$21/(1+HOME!$H$21)),IF($T$1=FALSE,K105*HOME!$F$20,K105*HOME!$F$20/(1+HOME!$H$20)))))</f>
        <v>0</v>
      </c>
      <c r="CI105" s="310">
        <f>IF($T105=TRUE,0,IF(L$2&lt;DATE(2019,10,1),IF($T$1=FALSE,L105*HOME!$F$18,L105*HOME!$F$18/(1+HOME!$H$18)),IF($AO105=TRUE,IF($T$1=FALSE,L105*HOME!$F$21,L105*HOME!$F$21/(1+HOME!$H$21)),IF($T$1=FALSE,L105*HOME!$F$20,L105*HOME!$F$20/(1+HOME!$H$20)))))</f>
        <v>0</v>
      </c>
      <c r="CJ105" s="310">
        <f>IF($T105=TRUE,0,IF(M$2&lt;DATE(2019,10,1),IF($T$1=FALSE,M105*HOME!$F$18,M105*HOME!$F$18/(1+HOME!$H$18)),IF($AO105=TRUE,IF($T$1=FALSE,M105*HOME!$F$21,M105*HOME!$F$21/(1+HOME!$H$21)),IF($T$1=FALSE,M105*HOME!$F$20,M105*HOME!$F$20/(1+HOME!$H$20)))))</f>
        <v>0</v>
      </c>
      <c r="CK105" s="310">
        <f>IF($T105=TRUE,0,IF(N$2&lt;DATE(2019,10,1),IF($T$1=FALSE,N105*HOME!$F$18,N105*HOME!$F$18/(1+HOME!$H$18)),IF($AO105=TRUE,IF($T$1=FALSE,N105*HOME!$F$21,N105*HOME!$F$21/(1+HOME!$H$21)),IF($T$1=FALSE,N105*HOME!$F$20,N105*HOME!$F$20/(1+HOME!$H$20)))))</f>
        <v>0</v>
      </c>
      <c r="CL105" s="310">
        <f>IF($T105=TRUE,0,IF(O$2&lt;DATE(2019,10,1),IF($T$1=FALSE,O105*HOME!$F$18,O105*HOME!$F$18/(1+HOME!$H$18)),IF($AO105=TRUE,IF($T$1=FALSE,O105*HOME!$F$21,O105*HOME!$F$21/(1+HOME!$H$21)),IF($T$1=FALSE,O105*HOME!$F$20,O105*HOME!$F$20/(1+HOME!$H$20)))))</f>
        <v>0</v>
      </c>
      <c r="CM105" s="310">
        <f>IF($T105=TRUE,0,IF(P$2&lt;DATE(2019,10,1),IF($T$1=FALSE,P105*HOME!$F$18,P105*HOME!$F$18/(1+HOME!$H$18)),IF($AO105=TRUE,IF($T$1=FALSE,P105*HOME!$F$21,P105*HOME!$F$21/(1+HOME!$H$21)),IF($T$1=FALSE,P105*HOME!$F$20,P105*HOME!$F$20/(1+HOME!$H$20)))))</f>
        <v>0</v>
      </c>
      <c r="CN105" s="310">
        <f t="shared" si="59"/>
        <v>0</v>
      </c>
    </row>
    <row r="106" spans="1:100" ht="18" customHeight="1">
      <c r="A106" s="335"/>
      <c r="B106" s="336"/>
      <c r="C106" s="1810"/>
      <c r="D106" s="451"/>
      <c r="E106" s="450"/>
      <c r="F106" s="450"/>
      <c r="G106" s="450"/>
      <c r="H106" s="450"/>
      <c r="I106" s="450"/>
      <c r="J106" s="450"/>
      <c r="K106" s="450"/>
      <c r="L106" s="450"/>
      <c r="M106" s="450"/>
      <c r="N106" s="450"/>
      <c r="O106" s="450"/>
      <c r="P106" s="450"/>
      <c r="Q106" s="90">
        <f t="shared" si="56"/>
        <v>0</v>
      </c>
      <c r="R106" s="1107" t="str">
        <f t="shared" si="46"/>
        <v/>
      </c>
      <c r="S106" s="344">
        <f>予実管理!Q106</f>
        <v>0</v>
      </c>
      <c r="T106" s="341" t="b">
        <v>0</v>
      </c>
      <c r="U106" s="79">
        <f>IF(D$2&lt;DATE(2019,10,1),IF($T$1=FALSE,IF($T106=FALSE,D106*HOME!$H$18,0),IF($T106=FALSE,D106*HOME!$H$18/(1+HOME!$H$18),0)),IF($T$1=FALSE,IF($T106=FALSE,D106*HOME!$H$20,0),IF($T106=FALSE,D106*HOME!$H$20/(1+HOME!$H$20),0)))</f>
        <v>0</v>
      </c>
      <c r="V106" s="79">
        <f>IF(E$2&lt;DATE(2019,10,1),IF($T$1=FALSE,IF($T106=FALSE,E106*HOME!$H$18,0),IF($T106=FALSE,E106*HOME!$H$18/(1+HOME!$H$18),0)),IF($T$1=FALSE,IF($T106=FALSE,E106*HOME!$H$20,0),IF($T106=FALSE,E106*HOME!$H$20/(1+HOME!$H$20),0)))</f>
        <v>0</v>
      </c>
      <c r="W106" s="79">
        <f>IF(F$2&lt;DATE(2019,10,1),IF($T$1=FALSE,IF($T106=FALSE,F106*HOME!$H$18,0),IF($T106=FALSE,F106*HOME!$H$18/(1+HOME!$H$18),0)),IF($T$1=FALSE,IF($T106=FALSE,F106*HOME!$H$20,0),IF($T106=FALSE,F106*HOME!$H$20/(1+HOME!$H$20),0)))</f>
        <v>0</v>
      </c>
      <c r="X106" s="79">
        <f>IF(G$2&lt;DATE(2019,10,1),IF($T$1=FALSE,IF($T106=FALSE,G106*HOME!$H$18,0),IF($T106=FALSE,G106*HOME!$H$18/(1+HOME!$H$18),0)),IF($T$1=FALSE,IF($T106=FALSE,G106*HOME!$H$20,0),IF($T106=FALSE,G106*HOME!$H$20/(1+HOME!$H$20),0)))</f>
        <v>0</v>
      </c>
      <c r="Y106" s="79">
        <f>IF(H$2&lt;DATE(2019,10,1),IF($T$1=FALSE,IF($T106=FALSE,H106*HOME!$H$18,0),IF($T106=FALSE,H106*HOME!$H$18/(1+HOME!$H$18),0)),IF($T$1=FALSE,IF($T106=FALSE,H106*HOME!$H$20,0),IF($T106=FALSE,H106*HOME!$H$20/(1+HOME!$H$20),0)))</f>
        <v>0</v>
      </c>
      <c r="Z106" s="79">
        <f>IF(I$2&lt;DATE(2019,10,1),IF($T$1=FALSE,IF($T106=FALSE,I106*HOME!$H$18,0),IF($T106=FALSE,I106*HOME!$H$18/(1+HOME!$H$18),0)),IF($T$1=FALSE,IF($T106=FALSE,I106*HOME!$H$20,0),IF($T106=FALSE,I106*HOME!$H$20/(1+HOME!$H$20),0)))</f>
        <v>0</v>
      </c>
      <c r="AA106" s="79">
        <f>IF(J$2&lt;DATE(2019,10,1),IF($T$1=FALSE,IF($T106=FALSE,J106*HOME!$H$18,0),IF($T106=FALSE,J106*HOME!$H$18/(1+HOME!$H$18),0)),IF($T$1=FALSE,IF($T106=FALSE,J106*HOME!$H$20,0),IF($T106=FALSE,J106*HOME!$H$20/(1+HOME!$H$20),0)))</f>
        <v>0</v>
      </c>
      <c r="AB106" s="79">
        <f>IF(K$2&lt;DATE(2019,10,1),IF($T$1=FALSE,IF($T106=FALSE,K106*HOME!$H$18,0),IF($T106=FALSE,K106*HOME!$H$18/(1+HOME!$H$18),0)),IF($T$1=FALSE,IF($T106=FALSE,K106*HOME!$H$20,0),IF($T106=FALSE,K106*HOME!$H$20/(1+HOME!$H$20),0)))</f>
        <v>0</v>
      </c>
      <c r="AC106" s="79">
        <f>IF(L$2&lt;DATE(2019,10,1),IF($T$1=FALSE,IF($T106=FALSE,L106*HOME!$H$18,0),IF($T106=FALSE,L106*HOME!$H$18/(1+HOME!$H$18),0)),IF($T$1=FALSE,IF($T106=FALSE,L106*HOME!$H$20,0),IF($T106=FALSE,L106*HOME!$H$20/(1+HOME!$H$20),0)))</f>
        <v>0</v>
      </c>
      <c r="AD106" s="79">
        <f>IF(M$2&lt;DATE(2019,10,1),IF($T$1=FALSE,IF($T106=FALSE,M106*HOME!$H$18,0),IF($T106=FALSE,M106*HOME!$H$18/(1+HOME!$H$18),0)),IF($T$1=FALSE,IF($T106=FALSE,M106*HOME!$H$20,0),IF($T106=FALSE,M106*HOME!$H$20/(1+HOME!$H$20),0)))</f>
        <v>0</v>
      </c>
      <c r="AE106" s="79">
        <f>IF(N$2&lt;DATE(2019,10,1),IF($T$1=FALSE,IF($T106=FALSE,N106*HOME!$H$18,0),IF($T106=FALSE,N106*HOME!$H$18/(1+HOME!$H$18),0)),IF($T$1=FALSE,IF($T106=FALSE,N106*HOME!$H$20,0),IF($T106=FALSE,N106*HOME!$H$20/(1+HOME!$H$20),0)))</f>
        <v>0</v>
      </c>
      <c r="AF106" s="79">
        <f>IF(O$2&lt;DATE(2019,10,1),IF($T$1=FALSE,IF($T106=FALSE,O106*HOME!$H$18,0),IF($T106=FALSE,O106*HOME!$H$18/(1+HOME!$H$18),0)),IF($T$1=FALSE,IF($T106=FALSE,O106*HOME!$H$20,0),IF($T106=FALSE,O106*HOME!$H$20/(1+HOME!$H$20),0)))</f>
        <v>0</v>
      </c>
      <c r="AG106" s="79">
        <f>IF(P$2&lt;DATE(2019,10,1),IF($T$1=FALSE,IF($T106=FALSE,P106*HOME!$H$18,0),IF($T106=FALSE,P106*HOME!$H$18/(1+HOME!$H$18),0)),IF($T$1=FALSE,IF($T106=FALSE,P106*HOME!$H$20,0),IF($T106=FALSE,P106*HOME!$H$20/(1+HOME!$H$20),0)))</f>
        <v>0</v>
      </c>
      <c r="AH106" s="79">
        <f t="shared" si="57"/>
        <v>0</v>
      </c>
      <c r="AI106" s="79">
        <f t="shared" si="58"/>
        <v>0</v>
      </c>
      <c r="AJ106" s="86"/>
      <c r="AK106" s="79"/>
      <c r="AL106" s="79"/>
      <c r="AM106" s="79"/>
      <c r="AN106" s="79"/>
      <c r="AO106" s="79"/>
      <c r="AP106" s="79"/>
      <c r="AQ106" s="79"/>
      <c r="AR106" s="79"/>
      <c r="CA106" s="310">
        <f>IF($T106=TRUE,0,IF(D$2&lt;DATE(2019,10,1),IF($T$1=FALSE,D106*HOME!$F$18,D106*HOME!$F$18/(1+HOME!$H$18)),IF($AO106=TRUE,IF($T$1=FALSE,D106*HOME!$F$21,D106*HOME!$F$21/(1+HOME!$H$21)),IF($T$1=FALSE,D106*HOME!$F$20,D106*HOME!$F$20/(1+HOME!$H$20)))))</f>
        <v>0</v>
      </c>
      <c r="CB106" s="310">
        <f>IF($T106=TRUE,0,IF(E$2&lt;DATE(2019,10,1),IF($T$1=FALSE,E106*HOME!$F$18,E106*HOME!$F$18/(1+HOME!$H$18)),IF($AO106=TRUE,IF($T$1=FALSE,E106*HOME!$F$21,E106*HOME!$F$21/(1+HOME!$H$21)),IF($T$1=FALSE,E106*HOME!$F$20,E106*HOME!$F$20/(1+HOME!$H$20)))))</f>
        <v>0</v>
      </c>
      <c r="CC106" s="310">
        <f>IF($T106=TRUE,0,IF(F$2&lt;DATE(2019,10,1),IF($T$1=FALSE,F106*HOME!$F$18,F106*HOME!$F$18/(1+HOME!$H$18)),IF($AO106=TRUE,IF($T$1=FALSE,F106*HOME!$F$21,F106*HOME!$F$21/(1+HOME!$H$21)),IF($T$1=FALSE,F106*HOME!$F$20,F106*HOME!$F$20/(1+HOME!$H$20)))))</f>
        <v>0</v>
      </c>
      <c r="CD106" s="310">
        <f>IF($T106=TRUE,0,IF(G$2&lt;DATE(2019,10,1),IF($T$1=FALSE,G106*HOME!$F$18,G106*HOME!$F$18/(1+HOME!$H$18)),IF($AO106=TRUE,IF($T$1=FALSE,G106*HOME!$F$21,G106*HOME!$F$21/(1+HOME!$H$21)),IF($T$1=FALSE,G106*HOME!$F$20,G106*HOME!$F$20/(1+HOME!$H$20)))))</f>
        <v>0</v>
      </c>
      <c r="CE106" s="310">
        <f>IF($T106=TRUE,0,IF(H$2&lt;DATE(2019,10,1),IF($T$1=FALSE,H106*HOME!$F$18,H106*HOME!$F$18/(1+HOME!$H$18)),IF($AO106=TRUE,IF($T$1=FALSE,H106*HOME!$F$21,H106*HOME!$F$21/(1+HOME!$H$21)),IF($T$1=FALSE,H106*HOME!$F$20,H106*HOME!$F$20/(1+HOME!$H$20)))))</f>
        <v>0</v>
      </c>
      <c r="CF106" s="310">
        <f>IF($T106=TRUE,0,IF(I$2&lt;DATE(2019,10,1),IF($T$1=FALSE,I106*HOME!$F$18,I106*HOME!$F$18/(1+HOME!$H$18)),IF($AO106=TRUE,IF($T$1=FALSE,I106*HOME!$F$21,I106*HOME!$F$21/(1+HOME!$H$21)),IF($T$1=FALSE,I106*HOME!$F$20,I106*HOME!$F$20/(1+HOME!$H$20)))))</f>
        <v>0</v>
      </c>
      <c r="CG106" s="310">
        <f>IF($T106=TRUE,0,IF(J$2&lt;DATE(2019,10,1),IF($T$1=FALSE,J106*HOME!$F$18,J106*HOME!$F$18/(1+HOME!$H$18)),IF($AO106=TRUE,IF($T$1=FALSE,J106*HOME!$F$21,J106*HOME!$F$21/(1+HOME!$H$21)),IF($T$1=FALSE,J106*HOME!$F$20,J106*HOME!$F$20/(1+HOME!$H$20)))))</f>
        <v>0</v>
      </c>
      <c r="CH106" s="310">
        <f>IF($T106=TRUE,0,IF(K$2&lt;DATE(2019,10,1),IF($T$1=FALSE,K106*HOME!$F$18,K106*HOME!$F$18/(1+HOME!$H$18)),IF($AO106=TRUE,IF($T$1=FALSE,K106*HOME!$F$21,K106*HOME!$F$21/(1+HOME!$H$21)),IF($T$1=FALSE,K106*HOME!$F$20,K106*HOME!$F$20/(1+HOME!$H$20)))))</f>
        <v>0</v>
      </c>
      <c r="CI106" s="310">
        <f>IF($T106=TRUE,0,IF(L$2&lt;DATE(2019,10,1),IF($T$1=FALSE,L106*HOME!$F$18,L106*HOME!$F$18/(1+HOME!$H$18)),IF($AO106=TRUE,IF($T$1=FALSE,L106*HOME!$F$21,L106*HOME!$F$21/(1+HOME!$H$21)),IF($T$1=FALSE,L106*HOME!$F$20,L106*HOME!$F$20/(1+HOME!$H$20)))))</f>
        <v>0</v>
      </c>
      <c r="CJ106" s="310">
        <f>IF($T106=TRUE,0,IF(M$2&lt;DATE(2019,10,1),IF($T$1=FALSE,M106*HOME!$F$18,M106*HOME!$F$18/(1+HOME!$H$18)),IF($AO106=TRUE,IF($T$1=FALSE,M106*HOME!$F$21,M106*HOME!$F$21/(1+HOME!$H$21)),IF($T$1=FALSE,M106*HOME!$F$20,M106*HOME!$F$20/(1+HOME!$H$20)))))</f>
        <v>0</v>
      </c>
      <c r="CK106" s="310">
        <f>IF($T106=TRUE,0,IF(N$2&lt;DATE(2019,10,1),IF($T$1=FALSE,N106*HOME!$F$18,N106*HOME!$F$18/(1+HOME!$H$18)),IF($AO106=TRUE,IF($T$1=FALSE,N106*HOME!$F$21,N106*HOME!$F$21/(1+HOME!$H$21)),IF($T$1=FALSE,N106*HOME!$F$20,N106*HOME!$F$20/(1+HOME!$H$20)))))</f>
        <v>0</v>
      </c>
      <c r="CL106" s="310">
        <f>IF($T106=TRUE,0,IF(O$2&lt;DATE(2019,10,1),IF($T$1=FALSE,O106*HOME!$F$18,O106*HOME!$F$18/(1+HOME!$H$18)),IF($AO106=TRUE,IF($T$1=FALSE,O106*HOME!$F$21,O106*HOME!$F$21/(1+HOME!$H$21)),IF($T$1=FALSE,O106*HOME!$F$20,O106*HOME!$F$20/(1+HOME!$H$20)))))</f>
        <v>0</v>
      </c>
      <c r="CM106" s="310">
        <f>IF($T106=TRUE,0,IF(P$2&lt;DATE(2019,10,1),IF($T$1=FALSE,P106*HOME!$F$18,P106*HOME!$F$18/(1+HOME!$H$18)),IF($AO106=TRUE,IF($T$1=FALSE,P106*HOME!$F$21,P106*HOME!$F$21/(1+HOME!$H$21)),IF($T$1=FALSE,P106*HOME!$F$20,P106*HOME!$F$20/(1+HOME!$H$20)))))</f>
        <v>0</v>
      </c>
      <c r="CN106" s="310">
        <f t="shared" si="59"/>
        <v>0</v>
      </c>
    </row>
    <row r="107" spans="1:100" ht="18" customHeight="1">
      <c r="A107" s="335"/>
      <c r="B107" s="336">
        <v>83</v>
      </c>
      <c r="C107" s="1810"/>
      <c r="D107" s="451"/>
      <c r="E107" s="450"/>
      <c r="F107" s="450"/>
      <c r="G107" s="450"/>
      <c r="H107" s="450"/>
      <c r="I107" s="450"/>
      <c r="J107" s="450"/>
      <c r="K107" s="450"/>
      <c r="L107" s="450"/>
      <c r="M107" s="450"/>
      <c r="N107" s="450"/>
      <c r="O107" s="450"/>
      <c r="P107" s="450"/>
      <c r="Q107" s="452">
        <f t="shared" si="56"/>
        <v>0</v>
      </c>
      <c r="R107" s="1107" t="str">
        <f t="shared" si="46"/>
        <v/>
      </c>
      <c r="S107" s="344">
        <f>予実管理!Q107</f>
        <v>0</v>
      </c>
      <c r="T107" s="341" t="b">
        <v>0</v>
      </c>
      <c r="U107" s="79">
        <f>IF(D$2&lt;DATE(2019,10,1),IF($T$1=FALSE,IF($T107=FALSE,D107*HOME!$H$18,0),IF($T107=FALSE,D107*HOME!$H$18/(1+HOME!$H$18),0)),IF($T$1=FALSE,IF($T107=FALSE,D107*HOME!$H$20,0),IF($T107=FALSE,D107*HOME!$H$20/(1+HOME!$H$20),0)))</f>
        <v>0</v>
      </c>
      <c r="V107" s="79">
        <f>IF(E$2&lt;DATE(2019,10,1),IF($T$1=FALSE,IF($T107=FALSE,E107*HOME!$H$18,0),IF($T107=FALSE,E107*HOME!$H$18/(1+HOME!$H$18),0)),IF($T$1=FALSE,IF($T107=FALSE,E107*HOME!$H$20,0),IF($T107=FALSE,E107*HOME!$H$20/(1+HOME!$H$20),0)))</f>
        <v>0</v>
      </c>
      <c r="W107" s="79">
        <f>IF(F$2&lt;DATE(2019,10,1),IF($T$1=FALSE,IF($T107=FALSE,F107*HOME!$H$18,0),IF($T107=FALSE,F107*HOME!$H$18/(1+HOME!$H$18),0)),IF($T$1=FALSE,IF($T107=FALSE,F107*HOME!$H$20,0),IF($T107=FALSE,F107*HOME!$H$20/(1+HOME!$H$20),0)))</f>
        <v>0</v>
      </c>
      <c r="X107" s="79">
        <f>IF(G$2&lt;DATE(2019,10,1),IF($T$1=FALSE,IF($T107=FALSE,G107*HOME!$H$18,0),IF($T107=FALSE,G107*HOME!$H$18/(1+HOME!$H$18),0)),IF($T$1=FALSE,IF($T107=FALSE,G107*HOME!$H$20,0),IF($T107=FALSE,G107*HOME!$H$20/(1+HOME!$H$20),0)))</f>
        <v>0</v>
      </c>
      <c r="Y107" s="79">
        <f>IF(H$2&lt;DATE(2019,10,1),IF($T$1=FALSE,IF($T107=FALSE,H107*HOME!$H$18,0),IF($T107=FALSE,H107*HOME!$H$18/(1+HOME!$H$18),0)),IF($T$1=FALSE,IF($T107=FALSE,H107*HOME!$H$20,0),IF($T107=FALSE,H107*HOME!$H$20/(1+HOME!$H$20),0)))</f>
        <v>0</v>
      </c>
      <c r="Z107" s="79">
        <f>IF(I$2&lt;DATE(2019,10,1),IF($T$1=FALSE,IF($T107=FALSE,I107*HOME!$H$18,0),IF($T107=FALSE,I107*HOME!$H$18/(1+HOME!$H$18),0)),IF($T$1=FALSE,IF($T107=FALSE,I107*HOME!$H$20,0),IF($T107=FALSE,I107*HOME!$H$20/(1+HOME!$H$20),0)))</f>
        <v>0</v>
      </c>
      <c r="AA107" s="79">
        <f>IF(J$2&lt;DATE(2019,10,1),IF($T$1=FALSE,IF($T107=FALSE,J107*HOME!$H$18,0),IF($T107=FALSE,J107*HOME!$H$18/(1+HOME!$H$18),0)),IF($T$1=FALSE,IF($T107=FALSE,J107*HOME!$H$20,0),IF($T107=FALSE,J107*HOME!$H$20/(1+HOME!$H$20),0)))</f>
        <v>0</v>
      </c>
      <c r="AB107" s="79">
        <f>IF(K$2&lt;DATE(2019,10,1),IF($T$1=FALSE,IF($T107=FALSE,K107*HOME!$H$18,0),IF($T107=FALSE,K107*HOME!$H$18/(1+HOME!$H$18),0)),IF($T$1=FALSE,IF($T107=FALSE,K107*HOME!$H$20,0),IF($T107=FALSE,K107*HOME!$H$20/(1+HOME!$H$20),0)))</f>
        <v>0</v>
      </c>
      <c r="AC107" s="79">
        <f>IF(L$2&lt;DATE(2019,10,1),IF($T$1=FALSE,IF($T107=FALSE,L107*HOME!$H$18,0),IF($T107=FALSE,L107*HOME!$H$18/(1+HOME!$H$18),0)),IF($T$1=FALSE,IF($T107=FALSE,L107*HOME!$H$20,0),IF($T107=FALSE,L107*HOME!$H$20/(1+HOME!$H$20),0)))</f>
        <v>0</v>
      </c>
      <c r="AD107" s="79">
        <f>IF(M$2&lt;DATE(2019,10,1),IF($T$1=FALSE,IF($T107=FALSE,M107*HOME!$H$18,0),IF($T107=FALSE,M107*HOME!$H$18/(1+HOME!$H$18),0)),IF($T$1=FALSE,IF($T107=FALSE,M107*HOME!$H$20,0),IF($T107=FALSE,M107*HOME!$H$20/(1+HOME!$H$20),0)))</f>
        <v>0</v>
      </c>
      <c r="AE107" s="79">
        <f>IF(N$2&lt;DATE(2019,10,1),IF($T$1=FALSE,IF($T107=FALSE,N107*HOME!$H$18,0),IF($T107=FALSE,N107*HOME!$H$18/(1+HOME!$H$18),0)),IF($T$1=FALSE,IF($T107=FALSE,N107*HOME!$H$20,0),IF($T107=FALSE,N107*HOME!$H$20/(1+HOME!$H$20),0)))</f>
        <v>0</v>
      </c>
      <c r="AF107" s="79">
        <f>IF(O$2&lt;DATE(2019,10,1),IF($T$1=FALSE,IF($T107=FALSE,O107*HOME!$H$18,0),IF($T107=FALSE,O107*HOME!$H$18/(1+HOME!$H$18),0)),IF($T$1=FALSE,IF($T107=FALSE,O107*HOME!$H$20,0),IF($T107=FALSE,O107*HOME!$H$20/(1+HOME!$H$20),0)))</f>
        <v>0</v>
      </c>
      <c r="AG107" s="79">
        <f>IF(P$2&lt;DATE(2019,10,1),IF($T$1=FALSE,IF($T107=FALSE,P107*HOME!$H$18,0),IF($T107=FALSE,P107*HOME!$H$18/(1+HOME!$H$18),0)),IF($T$1=FALSE,IF($T107=FALSE,P107*HOME!$H$20,0),IF($T107=FALSE,P107*HOME!$H$20/(1+HOME!$H$20),0)))</f>
        <v>0</v>
      </c>
      <c r="AH107" s="79">
        <f t="shared" si="57"/>
        <v>0</v>
      </c>
      <c r="AI107" s="79">
        <f t="shared" si="58"/>
        <v>0</v>
      </c>
      <c r="AJ107" s="86"/>
      <c r="AK107" s="79"/>
      <c r="AL107" s="79"/>
      <c r="AM107" s="79"/>
      <c r="AN107" s="79"/>
      <c r="AO107" s="79"/>
      <c r="AP107" s="79"/>
      <c r="AQ107" s="79"/>
      <c r="AR107" s="79"/>
      <c r="CA107" s="310">
        <f>IF($T107=TRUE,0,IF(D$2&lt;DATE(2019,10,1),IF($T$1=FALSE,D107*HOME!$F$18,D107*HOME!$F$18/(1+HOME!$H$18)),IF($AO107=TRUE,IF($T$1=FALSE,D107*HOME!$F$21,D107*HOME!$F$21/(1+HOME!$H$21)),IF($T$1=FALSE,D107*HOME!$F$20,D107*HOME!$F$20/(1+HOME!$H$20)))))</f>
        <v>0</v>
      </c>
      <c r="CB107" s="310">
        <f>IF($T107=TRUE,0,IF(E$2&lt;DATE(2019,10,1),IF($T$1=FALSE,E107*HOME!$F$18,E107*HOME!$F$18/(1+HOME!$H$18)),IF($AO107=TRUE,IF($T$1=FALSE,E107*HOME!$F$21,E107*HOME!$F$21/(1+HOME!$H$21)),IF($T$1=FALSE,E107*HOME!$F$20,E107*HOME!$F$20/(1+HOME!$H$20)))))</f>
        <v>0</v>
      </c>
      <c r="CC107" s="310">
        <f>IF($T107=TRUE,0,IF(F$2&lt;DATE(2019,10,1),IF($T$1=FALSE,F107*HOME!$F$18,F107*HOME!$F$18/(1+HOME!$H$18)),IF($AO107=TRUE,IF($T$1=FALSE,F107*HOME!$F$21,F107*HOME!$F$21/(1+HOME!$H$21)),IF($T$1=FALSE,F107*HOME!$F$20,F107*HOME!$F$20/(1+HOME!$H$20)))))</f>
        <v>0</v>
      </c>
      <c r="CD107" s="310">
        <f>IF($T107=TRUE,0,IF(G$2&lt;DATE(2019,10,1),IF($T$1=FALSE,G107*HOME!$F$18,G107*HOME!$F$18/(1+HOME!$H$18)),IF($AO107=TRUE,IF($T$1=FALSE,G107*HOME!$F$21,G107*HOME!$F$21/(1+HOME!$H$21)),IF($T$1=FALSE,G107*HOME!$F$20,G107*HOME!$F$20/(1+HOME!$H$20)))))</f>
        <v>0</v>
      </c>
      <c r="CE107" s="310">
        <f>IF($T107=TRUE,0,IF(H$2&lt;DATE(2019,10,1),IF($T$1=FALSE,H107*HOME!$F$18,H107*HOME!$F$18/(1+HOME!$H$18)),IF($AO107=TRUE,IF($T$1=FALSE,H107*HOME!$F$21,H107*HOME!$F$21/(1+HOME!$H$21)),IF($T$1=FALSE,H107*HOME!$F$20,H107*HOME!$F$20/(1+HOME!$H$20)))))</f>
        <v>0</v>
      </c>
      <c r="CF107" s="310">
        <f>IF($T107=TRUE,0,IF(I$2&lt;DATE(2019,10,1),IF($T$1=FALSE,I107*HOME!$F$18,I107*HOME!$F$18/(1+HOME!$H$18)),IF($AO107=TRUE,IF($T$1=FALSE,I107*HOME!$F$21,I107*HOME!$F$21/(1+HOME!$H$21)),IF($T$1=FALSE,I107*HOME!$F$20,I107*HOME!$F$20/(1+HOME!$H$20)))))</f>
        <v>0</v>
      </c>
      <c r="CG107" s="310">
        <f>IF($T107=TRUE,0,IF(J$2&lt;DATE(2019,10,1),IF($T$1=FALSE,J107*HOME!$F$18,J107*HOME!$F$18/(1+HOME!$H$18)),IF($AO107=TRUE,IF($T$1=FALSE,J107*HOME!$F$21,J107*HOME!$F$21/(1+HOME!$H$21)),IF($T$1=FALSE,J107*HOME!$F$20,J107*HOME!$F$20/(1+HOME!$H$20)))))</f>
        <v>0</v>
      </c>
      <c r="CH107" s="310">
        <f>IF($T107=TRUE,0,IF(K$2&lt;DATE(2019,10,1),IF($T$1=FALSE,K107*HOME!$F$18,K107*HOME!$F$18/(1+HOME!$H$18)),IF($AO107=TRUE,IF($T$1=FALSE,K107*HOME!$F$21,K107*HOME!$F$21/(1+HOME!$H$21)),IF($T$1=FALSE,K107*HOME!$F$20,K107*HOME!$F$20/(1+HOME!$H$20)))))</f>
        <v>0</v>
      </c>
      <c r="CI107" s="310">
        <f>IF($T107=TRUE,0,IF(L$2&lt;DATE(2019,10,1),IF($T$1=FALSE,L107*HOME!$F$18,L107*HOME!$F$18/(1+HOME!$H$18)),IF($AO107=TRUE,IF($T$1=FALSE,L107*HOME!$F$21,L107*HOME!$F$21/(1+HOME!$H$21)),IF($T$1=FALSE,L107*HOME!$F$20,L107*HOME!$F$20/(1+HOME!$H$20)))))</f>
        <v>0</v>
      </c>
      <c r="CJ107" s="310">
        <f>IF($T107=TRUE,0,IF(M$2&lt;DATE(2019,10,1),IF($T$1=FALSE,M107*HOME!$F$18,M107*HOME!$F$18/(1+HOME!$H$18)),IF($AO107=TRUE,IF($T$1=FALSE,M107*HOME!$F$21,M107*HOME!$F$21/(1+HOME!$H$21)),IF($T$1=FALSE,M107*HOME!$F$20,M107*HOME!$F$20/(1+HOME!$H$20)))))</f>
        <v>0</v>
      </c>
      <c r="CK107" s="310">
        <f>IF($T107=TRUE,0,IF(N$2&lt;DATE(2019,10,1),IF($T$1=FALSE,N107*HOME!$F$18,N107*HOME!$F$18/(1+HOME!$H$18)),IF($AO107=TRUE,IF($T$1=FALSE,N107*HOME!$F$21,N107*HOME!$F$21/(1+HOME!$H$21)),IF($T$1=FALSE,N107*HOME!$F$20,N107*HOME!$F$20/(1+HOME!$H$20)))))</f>
        <v>0</v>
      </c>
      <c r="CL107" s="310">
        <f>IF($T107=TRUE,0,IF(O$2&lt;DATE(2019,10,1),IF($T$1=FALSE,O107*HOME!$F$18,O107*HOME!$F$18/(1+HOME!$H$18)),IF($AO107=TRUE,IF($T$1=FALSE,O107*HOME!$F$21,O107*HOME!$F$21/(1+HOME!$H$21)),IF($T$1=FALSE,O107*HOME!$F$20,O107*HOME!$F$20/(1+HOME!$H$20)))))</f>
        <v>0</v>
      </c>
      <c r="CM107" s="310">
        <f>IF($T107=TRUE,0,IF(P$2&lt;DATE(2019,10,1),IF($T$1=FALSE,P107*HOME!$F$18,P107*HOME!$F$18/(1+HOME!$H$18)),IF($AO107=TRUE,IF($T$1=FALSE,P107*HOME!$F$21,P107*HOME!$F$21/(1+HOME!$H$21)),IF($T$1=FALSE,P107*HOME!$F$20,P107*HOME!$F$20/(1+HOME!$H$20)))))</f>
        <v>0</v>
      </c>
      <c r="CN107" s="310">
        <f t="shared" si="59"/>
        <v>0</v>
      </c>
    </row>
    <row r="108" spans="1:100" ht="18" customHeight="1">
      <c r="A108" s="335"/>
      <c r="B108" s="336">
        <v>84</v>
      </c>
      <c r="C108" s="1833" t="s">
        <v>43</v>
      </c>
      <c r="D108" s="484">
        <f t="shared" ref="D108:P108" si="60">SUM(D98:D107)</f>
        <v>0</v>
      </c>
      <c r="E108" s="483">
        <f t="shared" si="60"/>
        <v>0</v>
      </c>
      <c r="F108" s="483">
        <f t="shared" si="60"/>
        <v>0</v>
      </c>
      <c r="G108" s="483">
        <f t="shared" si="60"/>
        <v>0</v>
      </c>
      <c r="H108" s="483">
        <f t="shared" si="60"/>
        <v>0</v>
      </c>
      <c r="I108" s="483">
        <f t="shared" si="60"/>
        <v>0</v>
      </c>
      <c r="J108" s="483">
        <f t="shared" si="60"/>
        <v>0</v>
      </c>
      <c r="K108" s="483">
        <f t="shared" si="60"/>
        <v>0</v>
      </c>
      <c r="L108" s="483">
        <f t="shared" si="60"/>
        <v>0</v>
      </c>
      <c r="M108" s="483">
        <f t="shared" si="60"/>
        <v>0</v>
      </c>
      <c r="N108" s="483">
        <f t="shared" si="60"/>
        <v>0</v>
      </c>
      <c r="O108" s="483">
        <f t="shared" si="60"/>
        <v>0</v>
      </c>
      <c r="P108" s="483">
        <f t="shared" si="60"/>
        <v>0</v>
      </c>
      <c r="Q108" s="485">
        <f>SUM(Q98:Q107)</f>
        <v>0</v>
      </c>
      <c r="R108" s="1099" t="str">
        <f t="shared" si="46"/>
        <v/>
      </c>
      <c r="S108" s="1100">
        <f>予実管理!Q108</f>
        <v>0</v>
      </c>
      <c r="T108" s="352" t="s">
        <v>120</v>
      </c>
      <c r="U108" s="353">
        <f t="shared" ref="U108:AG108" si="61">SUM(U98:U107)</f>
        <v>0</v>
      </c>
      <c r="V108" s="353">
        <f t="shared" si="61"/>
        <v>0</v>
      </c>
      <c r="W108" s="353">
        <f t="shared" si="61"/>
        <v>0</v>
      </c>
      <c r="X108" s="353">
        <f t="shared" si="61"/>
        <v>0</v>
      </c>
      <c r="Y108" s="353">
        <f t="shared" si="61"/>
        <v>0</v>
      </c>
      <c r="Z108" s="353">
        <f t="shared" si="61"/>
        <v>0</v>
      </c>
      <c r="AA108" s="353">
        <f t="shared" si="61"/>
        <v>0</v>
      </c>
      <c r="AB108" s="353">
        <f t="shared" si="61"/>
        <v>0</v>
      </c>
      <c r="AC108" s="353">
        <f t="shared" si="61"/>
        <v>0</v>
      </c>
      <c r="AD108" s="353">
        <f t="shared" si="61"/>
        <v>0</v>
      </c>
      <c r="AE108" s="353">
        <f t="shared" si="61"/>
        <v>0</v>
      </c>
      <c r="AF108" s="353">
        <f t="shared" si="61"/>
        <v>0</v>
      </c>
      <c r="AG108" s="353">
        <f t="shared" si="61"/>
        <v>0</v>
      </c>
      <c r="AH108" s="79">
        <f t="shared" si="57"/>
        <v>0</v>
      </c>
      <c r="AI108" s="353" t="str">
        <f t="shared" si="58"/>
        <v/>
      </c>
      <c r="AJ108" s="354"/>
      <c r="AK108" s="79"/>
      <c r="AL108" s="79"/>
      <c r="AM108" s="79"/>
      <c r="AN108" s="79"/>
      <c r="AO108" s="79"/>
      <c r="AP108" s="79"/>
      <c r="AQ108" s="79"/>
      <c r="AR108" s="79"/>
      <c r="CA108" s="405">
        <f>SUM(CA98:CA107)</f>
        <v>0</v>
      </c>
      <c r="CB108" s="405">
        <f t="shared" ref="CB108:CM108" si="62">SUM(CB98:CB107)</f>
        <v>0</v>
      </c>
      <c r="CC108" s="405">
        <f t="shared" si="62"/>
        <v>0</v>
      </c>
      <c r="CD108" s="405">
        <f t="shared" si="62"/>
        <v>0</v>
      </c>
      <c r="CE108" s="405">
        <f t="shared" si="62"/>
        <v>0</v>
      </c>
      <c r="CF108" s="405">
        <f t="shared" si="62"/>
        <v>0</v>
      </c>
      <c r="CG108" s="405">
        <f t="shared" si="62"/>
        <v>0</v>
      </c>
      <c r="CH108" s="405">
        <f t="shared" si="62"/>
        <v>0</v>
      </c>
      <c r="CI108" s="405">
        <f t="shared" si="62"/>
        <v>0</v>
      </c>
      <c r="CJ108" s="405">
        <f t="shared" si="62"/>
        <v>0</v>
      </c>
      <c r="CK108" s="405">
        <f t="shared" si="62"/>
        <v>0</v>
      </c>
      <c r="CL108" s="405">
        <f t="shared" si="62"/>
        <v>0</v>
      </c>
      <c r="CM108" s="405">
        <f t="shared" si="62"/>
        <v>0</v>
      </c>
      <c r="CN108" s="405">
        <f t="shared" si="59"/>
        <v>0</v>
      </c>
    </row>
    <row r="109" spans="1:100" ht="18" customHeight="1">
      <c r="A109" s="335"/>
      <c r="B109" s="336">
        <v>85</v>
      </c>
      <c r="C109" s="1833" t="s">
        <v>44</v>
      </c>
      <c r="D109" s="484">
        <f t="shared" ref="D109:Q109" si="63" xml:space="preserve"> D84 + D96 - D108</f>
        <v>0</v>
      </c>
      <c r="E109" s="483">
        <f t="shared" si="63"/>
        <v>0</v>
      </c>
      <c r="F109" s="483">
        <f t="shared" si="63"/>
        <v>0</v>
      </c>
      <c r="G109" s="483">
        <f t="shared" si="63"/>
        <v>0</v>
      </c>
      <c r="H109" s="483">
        <f t="shared" si="63"/>
        <v>0</v>
      </c>
      <c r="I109" s="483">
        <f t="shared" si="63"/>
        <v>0</v>
      </c>
      <c r="J109" s="483">
        <f t="shared" si="63"/>
        <v>0</v>
      </c>
      <c r="K109" s="483">
        <f t="shared" si="63"/>
        <v>0</v>
      </c>
      <c r="L109" s="483">
        <f t="shared" si="63"/>
        <v>0</v>
      </c>
      <c r="M109" s="483">
        <f t="shared" si="63"/>
        <v>0</v>
      </c>
      <c r="N109" s="483">
        <f t="shared" si="63"/>
        <v>0</v>
      </c>
      <c r="O109" s="483">
        <f t="shared" si="63"/>
        <v>0</v>
      </c>
      <c r="P109" s="483">
        <f t="shared" si="63"/>
        <v>0</v>
      </c>
      <c r="Q109" s="485">
        <f t="shared" si="63"/>
        <v>0</v>
      </c>
      <c r="R109" s="1099" t="str">
        <f t="shared" si="46"/>
        <v/>
      </c>
      <c r="S109" s="1100">
        <f>予実管理!Q109</f>
        <v>0</v>
      </c>
      <c r="T109" s="352"/>
      <c r="U109" s="353"/>
      <c r="V109" s="353"/>
      <c r="W109" s="353"/>
      <c r="X109" s="353"/>
      <c r="Y109" s="353"/>
      <c r="Z109" s="353"/>
      <c r="AA109" s="353"/>
      <c r="AB109" s="353"/>
      <c r="AC109" s="353"/>
      <c r="AD109" s="353"/>
      <c r="AE109" s="353"/>
      <c r="AF109" s="353"/>
      <c r="AG109" s="353"/>
      <c r="AH109" s="79">
        <f t="shared" si="57"/>
        <v>0</v>
      </c>
      <c r="AI109" s="353">
        <f t="shared" si="58"/>
        <v>0</v>
      </c>
      <c r="AJ109" s="354"/>
      <c r="AK109" s="79"/>
      <c r="AL109" s="79"/>
      <c r="AM109" s="79"/>
      <c r="AN109" s="79"/>
      <c r="AO109" s="79"/>
      <c r="AP109" s="79"/>
      <c r="AQ109" s="79"/>
      <c r="AR109" s="79"/>
    </row>
    <row r="110" spans="1:100" ht="18" customHeight="1">
      <c r="A110" s="335"/>
      <c r="B110" s="336">
        <v>86</v>
      </c>
      <c r="C110" s="1839" t="s">
        <v>45</v>
      </c>
      <c r="D110" s="496"/>
      <c r="E110" s="495"/>
      <c r="F110" s="495"/>
      <c r="G110" s="495"/>
      <c r="H110" s="495"/>
      <c r="I110" s="495"/>
      <c r="J110" s="495"/>
      <c r="K110" s="495"/>
      <c r="L110" s="495"/>
      <c r="M110" s="495"/>
      <c r="N110" s="495"/>
      <c r="O110" s="495"/>
      <c r="P110" s="495"/>
      <c r="Q110" s="430"/>
      <c r="R110" s="1104" t="str">
        <f t="shared" si="46"/>
        <v/>
      </c>
      <c r="S110" s="1105">
        <f>予実管理!Q110</f>
        <v>0</v>
      </c>
      <c r="T110" s="360"/>
      <c r="U110" s="361"/>
      <c r="V110" s="361"/>
      <c r="W110" s="361"/>
      <c r="X110" s="361"/>
      <c r="Y110" s="361"/>
      <c r="Z110" s="361"/>
      <c r="AA110" s="361"/>
      <c r="AB110" s="361"/>
      <c r="AC110" s="361"/>
      <c r="AD110" s="361"/>
      <c r="AE110" s="361"/>
      <c r="AF110" s="361"/>
      <c r="AG110" s="361"/>
      <c r="AH110" s="79">
        <f t="shared" si="57"/>
        <v>0</v>
      </c>
      <c r="AI110" s="361">
        <f t="shared" si="58"/>
        <v>0</v>
      </c>
      <c r="AJ110" s="362"/>
      <c r="AK110" s="79"/>
      <c r="AL110" s="79"/>
      <c r="AM110" s="79"/>
      <c r="AN110" s="79"/>
      <c r="AO110" s="79"/>
      <c r="AP110" s="79"/>
      <c r="AQ110" s="79"/>
      <c r="AR110" s="79"/>
      <c r="CA110" s="310">
        <f>IF($T110=TRUE,0,IF(D$2&lt;DATE(2019,10,1),IF($T$1=FALSE,D110*HOME!$F$18,D110*HOME!$F$18/(1+HOME!$H$18)),IF($AO110=TRUE,IF($T$1=FALSE,D110*HOME!$F$21,D110*HOME!$F$21/(1+HOME!$H$21)),IF($T$1=FALSE,D110*HOME!$F$20,D110*HOME!$F$20/(1+HOME!$H$20)))))</f>
        <v>0</v>
      </c>
      <c r="CB110" s="310">
        <f>IF($T110=TRUE,0,IF(E$2&lt;DATE(2019,10,1),IF($T$1=FALSE,E110*HOME!$F$18,E110*HOME!$F$18/(1+HOME!$H$18)),IF($AO110=TRUE,IF($T$1=FALSE,E110*HOME!$F$21,E110*HOME!$F$21/(1+HOME!$H$21)),IF($T$1=FALSE,E110*HOME!$F$20,E110*HOME!$F$20/(1+HOME!$H$20)))))</f>
        <v>0</v>
      </c>
      <c r="CC110" s="310">
        <f>IF($T110=TRUE,0,IF(F$2&lt;DATE(2019,10,1),IF($T$1=FALSE,F110*HOME!$F$18,F110*HOME!$F$18/(1+HOME!$H$18)),IF($AO110=TRUE,IF($T$1=FALSE,F110*HOME!$F$21,F110*HOME!$F$21/(1+HOME!$H$21)),IF($T$1=FALSE,F110*HOME!$F$20,F110*HOME!$F$20/(1+HOME!$H$20)))))</f>
        <v>0</v>
      </c>
      <c r="CD110" s="310">
        <f>IF($T110=TRUE,0,IF(G$2&lt;DATE(2019,10,1),IF($T$1=FALSE,G110*HOME!$F$18,G110*HOME!$F$18/(1+HOME!$H$18)),IF($AO110=TRUE,IF($T$1=FALSE,G110*HOME!$F$21,G110*HOME!$F$21/(1+HOME!$H$21)),IF($T$1=FALSE,G110*HOME!$F$20,G110*HOME!$F$20/(1+HOME!$H$20)))))</f>
        <v>0</v>
      </c>
      <c r="CE110" s="310">
        <f>IF($T110=TRUE,0,IF(H$2&lt;DATE(2019,10,1),IF($T$1=FALSE,H110*HOME!$F$18,H110*HOME!$F$18/(1+HOME!$H$18)),IF($AO110=TRUE,IF($T$1=FALSE,H110*HOME!$F$21,H110*HOME!$F$21/(1+HOME!$H$21)),IF($T$1=FALSE,H110*HOME!$F$20,H110*HOME!$F$20/(1+HOME!$H$20)))))</f>
        <v>0</v>
      </c>
      <c r="CF110" s="310">
        <f>IF($T110=TRUE,0,IF(I$2&lt;DATE(2019,10,1),IF($T$1=FALSE,I110*HOME!$F$18,I110*HOME!$F$18/(1+HOME!$H$18)),IF($AO110=TRUE,IF($T$1=FALSE,I110*HOME!$F$21,I110*HOME!$F$21/(1+HOME!$H$21)),IF($T$1=FALSE,I110*HOME!$F$20,I110*HOME!$F$20/(1+HOME!$H$20)))))</f>
        <v>0</v>
      </c>
      <c r="CG110" s="310">
        <f>IF($T110=TRUE,0,IF(J$2&lt;DATE(2019,10,1),IF($T$1=FALSE,J110*HOME!$F$18,J110*HOME!$F$18/(1+HOME!$H$18)),IF($AO110=TRUE,IF($T$1=FALSE,J110*HOME!$F$21,J110*HOME!$F$21/(1+HOME!$H$21)),IF($T$1=FALSE,J110*HOME!$F$20,J110*HOME!$F$20/(1+HOME!$H$20)))))</f>
        <v>0</v>
      </c>
      <c r="CH110" s="310">
        <f>IF($T110=TRUE,0,IF(K$2&lt;DATE(2019,10,1),IF($T$1=FALSE,K110*HOME!$F$18,K110*HOME!$F$18/(1+HOME!$H$18)),IF($AO110=TRUE,IF($T$1=FALSE,K110*HOME!$F$21,K110*HOME!$F$21/(1+HOME!$H$21)),IF($T$1=FALSE,K110*HOME!$F$20,K110*HOME!$F$20/(1+HOME!$H$20)))))</f>
        <v>0</v>
      </c>
      <c r="CI110" s="310">
        <f>IF($T110=TRUE,0,IF(L$2&lt;DATE(2019,10,1),IF($T$1=FALSE,L110*HOME!$F$18,L110*HOME!$F$18/(1+HOME!$H$18)),IF($AO110=TRUE,IF($T$1=FALSE,L110*HOME!$F$21,L110*HOME!$F$21/(1+HOME!$H$21)),IF($T$1=FALSE,L110*HOME!$F$20,L110*HOME!$F$20/(1+HOME!$H$20)))))</f>
        <v>0</v>
      </c>
      <c r="CJ110" s="310">
        <f>IF($T110=TRUE,0,IF(M$2&lt;DATE(2019,10,1),IF($T$1=FALSE,M110*HOME!$F$18,M110*HOME!$F$18/(1+HOME!$H$18)),IF($AO110=TRUE,IF($T$1=FALSE,M110*HOME!$F$21,M110*HOME!$F$21/(1+HOME!$H$21)),IF($T$1=FALSE,M110*HOME!$F$20,M110*HOME!$F$20/(1+HOME!$H$20)))))</f>
        <v>0</v>
      </c>
      <c r="CK110" s="310">
        <f>IF($T110=TRUE,0,IF(N$2&lt;DATE(2019,10,1),IF($T$1=FALSE,N110*HOME!$F$18,N110*HOME!$F$18/(1+HOME!$H$18)),IF($AO110=TRUE,IF($T$1=FALSE,N110*HOME!$F$21,N110*HOME!$F$21/(1+HOME!$H$21)),IF($T$1=FALSE,N110*HOME!$F$20,N110*HOME!$F$20/(1+HOME!$H$20)))))</f>
        <v>0</v>
      </c>
      <c r="CL110" s="310">
        <f>IF($T110=TRUE,0,IF(O$2&lt;DATE(2019,10,1),IF($T$1=FALSE,O110*HOME!$F$18,O110*HOME!$F$18/(1+HOME!$H$18)),IF($AO110=TRUE,IF($T$1=FALSE,O110*HOME!$F$21,O110*HOME!$F$21/(1+HOME!$H$21)),IF($T$1=FALSE,O110*HOME!$F$20,O110*HOME!$F$20/(1+HOME!$H$20)))))</f>
        <v>0</v>
      </c>
      <c r="CM110" s="310">
        <f>IF($T110=TRUE,0,IF(P$2&lt;DATE(2019,10,1),IF($T$1=FALSE,P110*HOME!$F$18,P110*HOME!$F$18/(1+HOME!$H$18)),IF($AO110=TRUE,IF($T$1=FALSE,P110*HOME!$F$21,P110*HOME!$F$21/(1+HOME!$H$21)),IF($T$1=FALSE,P110*HOME!$F$20,P110*HOME!$F$20/(1+HOME!$H$20)))))</f>
        <v>0</v>
      </c>
    </row>
    <row r="111" spans="1:100" ht="18" customHeight="1">
      <c r="A111" s="335"/>
      <c r="B111" s="336">
        <v>87</v>
      </c>
      <c r="C111" s="1840"/>
      <c r="D111" s="434"/>
      <c r="E111" s="131"/>
      <c r="F111" s="131"/>
      <c r="G111" s="131"/>
      <c r="H111" s="131"/>
      <c r="I111" s="131"/>
      <c r="J111" s="131"/>
      <c r="K111" s="131"/>
      <c r="L111" s="131"/>
      <c r="M111" s="131"/>
      <c r="N111" s="131"/>
      <c r="O111" s="131"/>
      <c r="P111" s="131"/>
      <c r="Q111" s="90">
        <f>SUM(D111:P111)</f>
        <v>0</v>
      </c>
      <c r="R111" s="1107" t="str">
        <f t="shared" si="46"/>
        <v/>
      </c>
      <c r="S111" s="344">
        <f>予実管理!Q111</f>
        <v>0</v>
      </c>
      <c r="T111" s="341" t="b">
        <v>0</v>
      </c>
      <c r="U111" s="79">
        <f>IF(D$2&lt;DATE(2019,10,1),IF($T$1=FALSE,IF($T111=FALSE,D111*HOME!$H$18,0),IF($T111=FALSE,D111*HOME!$H$18/(1+HOME!$H$18),0)),IF($T$1=FALSE,IF($T111=FALSE,D111*HOME!$H$20,0),IF($T111=FALSE,D111*HOME!$H$20/(1+HOME!$H$20),0)))</f>
        <v>0</v>
      </c>
      <c r="V111" s="79">
        <f>IF(E$2&lt;DATE(2019,10,1),IF($T$1=FALSE,IF($T111=FALSE,E111*HOME!$H$18,0),IF($T111=FALSE,E111*HOME!$H$18/(1+HOME!$H$18),0)),IF($T$1=FALSE,IF($T111=FALSE,E111*HOME!$H$20,0),IF($T111=FALSE,E111*HOME!$H$20/(1+HOME!$H$20),0)))</f>
        <v>0</v>
      </c>
      <c r="W111" s="79">
        <f>IF(F$2&lt;DATE(2019,10,1),IF($T$1=FALSE,IF($T111=FALSE,F111*HOME!$H$18,0),IF($T111=FALSE,F111*HOME!$H$18/(1+HOME!$H$18),0)),IF($T$1=FALSE,IF($T111=FALSE,F111*HOME!$H$20,0),IF($T111=FALSE,F111*HOME!$H$20/(1+HOME!$H$20),0)))</f>
        <v>0</v>
      </c>
      <c r="X111" s="79">
        <f>IF(G$2&lt;DATE(2019,10,1),IF($T$1=FALSE,IF($T111=FALSE,G111*HOME!$H$18,0),IF($T111=FALSE,G111*HOME!$H$18/(1+HOME!$H$18),0)),IF($T$1=FALSE,IF($T111=FALSE,G111*HOME!$H$20,0),IF($T111=FALSE,G111*HOME!$H$20/(1+HOME!$H$20),0)))</f>
        <v>0</v>
      </c>
      <c r="Y111" s="79">
        <f>IF(H$2&lt;DATE(2019,10,1),IF($T$1=FALSE,IF($T111=FALSE,H111*HOME!$H$18,0),IF($T111=FALSE,H111*HOME!$H$18/(1+HOME!$H$18),0)),IF($T$1=FALSE,IF($T111=FALSE,H111*HOME!$H$20,0),IF($T111=FALSE,H111*HOME!$H$20/(1+HOME!$H$20),0)))</f>
        <v>0</v>
      </c>
      <c r="Z111" s="79">
        <f>IF(I$2&lt;DATE(2019,10,1),IF($T$1=FALSE,IF($T111=FALSE,I111*HOME!$H$18,0),IF($T111=FALSE,I111*HOME!$H$18/(1+HOME!$H$18),0)),IF($T$1=FALSE,IF($T111=FALSE,I111*HOME!$H$20,0),IF($T111=FALSE,I111*HOME!$H$20/(1+HOME!$H$20),0)))</f>
        <v>0</v>
      </c>
      <c r="AA111" s="79">
        <f>IF(J$2&lt;DATE(2019,10,1),IF($T$1=FALSE,IF($T111=FALSE,J111*HOME!$H$18,0),IF($T111=FALSE,J111*HOME!$H$18/(1+HOME!$H$18),0)),IF($T$1=FALSE,IF($T111=FALSE,J111*HOME!$H$20,0),IF($T111=FALSE,J111*HOME!$H$20/(1+HOME!$H$20),0)))</f>
        <v>0</v>
      </c>
      <c r="AB111" s="79">
        <f>IF(K$2&lt;DATE(2019,10,1),IF($T$1=FALSE,IF($T111=FALSE,K111*HOME!$H$18,0),IF($T111=FALSE,K111*HOME!$H$18/(1+HOME!$H$18),0)),IF($T$1=FALSE,IF($T111=FALSE,K111*HOME!$H$20,0),IF($T111=FALSE,K111*HOME!$H$20/(1+HOME!$H$20),0)))</f>
        <v>0</v>
      </c>
      <c r="AC111" s="79">
        <f>IF(L$2&lt;DATE(2019,10,1),IF($T$1=FALSE,IF($T111=FALSE,L111*HOME!$H$18,0),IF($T111=FALSE,L111*HOME!$H$18/(1+HOME!$H$18),0)),IF($T$1=FALSE,IF($T111=FALSE,L111*HOME!$H$20,0),IF($T111=FALSE,L111*HOME!$H$20/(1+HOME!$H$20),0)))</f>
        <v>0</v>
      </c>
      <c r="AD111" s="79">
        <f>IF(M$2&lt;DATE(2019,10,1),IF($T$1=FALSE,IF($T111=FALSE,M111*HOME!$H$18,0),IF($T111=FALSE,M111*HOME!$H$18/(1+HOME!$H$18),0)),IF($T$1=FALSE,IF($T111=FALSE,M111*HOME!$H$20,0),IF($T111=FALSE,M111*HOME!$H$20/(1+HOME!$H$20),0)))</f>
        <v>0</v>
      </c>
      <c r="AE111" s="79">
        <f>IF(N$2&lt;DATE(2019,10,1),IF($T$1=FALSE,IF($T111=FALSE,N111*HOME!$H$18,0),IF($T111=FALSE,N111*HOME!$H$18/(1+HOME!$H$18),0)),IF($T$1=FALSE,IF($T111=FALSE,N111*HOME!$H$20,0),IF($T111=FALSE,N111*HOME!$H$20/(1+HOME!$H$20),0)))</f>
        <v>0</v>
      </c>
      <c r="AF111" s="79">
        <f>IF(O$2&lt;DATE(2019,10,1),IF($T$1=FALSE,IF($T111=FALSE,O111*HOME!$H$18,0),IF($T111=FALSE,O111*HOME!$H$18/(1+HOME!$H$18),0)),IF($T$1=FALSE,IF($T111=FALSE,O111*HOME!$H$20,0),IF($T111=FALSE,O111*HOME!$H$20/(1+HOME!$H$20),0)))</f>
        <v>0</v>
      </c>
      <c r="AG111" s="79">
        <f>IF(P$2&lt;DATE(2019,10,1),IF($T$1=FALSE,IF($T111=FALSE,P111*HOME!$H$18,0),IF($T111=FALSE,P111*HOME!$H$18/(1+HOME!$H$18),0)),IF($T$1=FALSE,IF($T111=FALSE,P111*HOME!$H$20,0),IF($T111=FALSE,P111*HOME!$H$20/(1+HOME!$H$20),0)))</f>
        <v>0</v>
      </c>
      <c r="AH111" s="79">
        <f t="shared" si="57"/>
        <v>0</v>
      </c>
      <c r="AI111" s="79">
        <f t="shared" si="58"/>
        <v>0</v>
      </c>
      <c r="AJ111" s="86"/>
      <c r="AK111" s="79"/>
      <c r="AL111" s="79"/>
      <c r="AM111" s="79"/>
      <c r="AN111" s="79"/>
      <c r="AO111" s="79"/>
      <c r="AP111" s="79"/>
      <c r="AQ111" s="79"/>
      <c r="AR111" s="79"/>
      <c r="CA111" s="310">
        <f>IF($T111=TRUE,0,IF(D$2&lt;DATE(2019,10,1),IF($T$1=FALSE,D111*HOME!$F$18,D111*HOME!$F$18/(1+HOME!$H$18)),IF($AO111=TRUE,IF($T$1=FALSE,D111*HOME!$F$21,D111*HOME!$F$21/(1+HOME!$H$21)),IF($T$1=FALSE,D111*HOME!$F$20,D111*HOME!$F$20/(1+HOME!$H$20)))))</f>
        <v>0</v>
      </c>
      <c r="CB111" s="310">
        <f>IF($T111=TRUE,0,IF(E$2&lt;DATE(2019,10,1),IF($T$1=FALSE,E111*HOME!$F$18,E111*HOME!$F$18/(1+HOME!$H$18)),IF($AO111=TRUE,IF($T$1=FALSE,E111*HOME!$F$21,E111*HOME!$F$21/(1+HOME!$H$21)),IF($T$1=FALSE,E111*HOME!$F$20,E111*HOME!$F$20/(1+HOME!$H$20)))))</f>
        <v>0</v>
      </c>
      <c r="CC111" s="310">
        <f>IF($T111=TRUE,0,IF(F$2&lt;DATE(2019,10,1),IF($T$1=FALSE,F111*HOME!$F$18,F111*HOME!$F$18/(1+HOME!$H$18)),IF($AO111=TRUE,IF($T$1=FALSE,F111*HOME!$F$21,F111*HOME!$F$21/(1+HOME!$H$21)),IF($T$1=FALSE,F111*HOME!$F$20,F111*HOME!$F$20/(1+HOME!$H$20)))))</f>
        <v>0</v>
      </c>
      <c r="CD111" s="310">
        <f>IF($T111=TRUE,0,IF(G$2&lt;DATE(2019,10,1),IF($T$1=FALSE,G111*HOME!$F$18,G111*HOME!$F$18/(1+HOME!$H$18)),IF($AO111=TRUE,IF($T$1=FALSE,G111*HOME!$F$21,G111*HOME!$F$21/(1+HOME!$H$21)),IF($T$1=FALSE,G111*HOME!$F$20,G111*HOME!$F$20/(1+HOME!$H$20)))))</f>
        <v>0</v>
      </c>
      <c r="CE111" s="310">
        <f>IF($T111=TRUE,0,IF(H$2&lt;DATE(2019,10,1),IF($T$1=FALSE,H111*HOME!$F$18,H111*HOME!$F$18/(1+HOME!$H$18)),IF($AO111=TRUE,IF($T$1=FALSE,H111*HOME!$F$21,H111*HOME!$F$21/(1+HOME!$H$21)),IF($T$1=FALSE,H111*HOME!$F$20,H111*HOME!$F$20/(1+HOME!$H$20)))))</f>
        <v>0</v>
      </c>
      <c r="CF111" s="310">
        <f>IF($T111=TRUE,0,IF(I$2&lt;DATE(2019,10,1),IF($T$1=FALSE,I111*HOME!$F$18,I111*HOME!$F$18/(1+HOME!$H$18)),IF($AO111=TRUE,IF($T$1=FALSE,I111*HOME!$F$21,I111*HOME!$F$21/(1+HOME!$H$21)),IF($T$1=FALSE,I111*HOME!$F$20,I111*HOME!$F$20/(1+HOME!$H$20)))))</f>
        <v>0</v>
      </c>
      <c r="CG111" s="310">
        <f>IF($T111=TRUE,0,IF(J$2&lt;DATE(2019,10,1),IF($T$1=FALSE,J111*HOME!$F$18,J111*HOME!$F$18/(1+HOME!$H$18)),IF($AO111=TRUE,IF($T$1=FALSE,J111*HOME!$F$21,J111*HOME!$F$21/(1+HOME!$H$21)),IF($T$1=FALSE,J111*HOME!$F$20,J111*HOME!$F$20/(1+HOME!$H$20)))))</f>
        <v>0</v>
      </c>
      <c r="CH111" s="310">
        <f>IF($T111=TRUE,0,IF(K$2&lt;DATE(2019,10,1),IF($T$1=FALSE,K111*HOME!$F$18,K111*HOME!$F$18/(1+HOME!$H$18)),IF($AO111=TRUE,IF($T$1=FALSE,K111*HOME!$F$21,K111*HOME!$F$21/(1+HOME!$H$21)),IF($T$1=FALSE,K111*HOME!$F$20,K111*HOME!$F$20/(1+HOME!$H$20)))))</f>
        <v>0</v>
      </c>
      <c r="CI111" s="310">
        <f>IF($T111=TRUE,0,IF(L$2&lt;DATE(2019,10,1),IF($T$1=FALSE,L111*HOME!$F$18,L111*HOME!$F$18/(1+HOME!$H$18)),IF($AO111=TRUE,IF($T$1=FALSE,L111*HOME!$F$21,L111*HOME!$F$21/(1+HOME!$H$21)),IF($T$1=FALSE,L111*HOME!$F$20,L111*HOME!$F$20/(1+HOME!$H$20)))))</f>
        <v>0</v>
      </c>
      <c r="CJ111" s="310">
        <f>IF($T111=TRUE,0,IF(M$2&lt;DATE(2019,10,1),IF($T$1=FALSE,M111*HOME!$F$18,M111*HOME!$F$18/(1+HOME!$H$18)),IF($AO111=TRUE,IF($T$1=FALSE,M111*HOME!$F$21,M111*HOME!$F$21/(1+HOME!$H$21)),IF($T$1=FALSE,M111*HOME!$F$20,M111*HOME!$F$20/(1+HOME!$H$20)))))</f>
        <v>0</v>
      </c>
      <c r="CK111" s="310">
        <f>IF($T111=TRUE,0,IF(N$2&lt;DATE(2019,10,1),IF($T$1=FALSE,N111*HOME!$F$18,N111*HOME!$F$18/(1+HOME!$H$18)),IF($AO111=TRUE,IF($T$1=FALSE,N111*HOME!$F$21,N111*HOME!$F$21/(1+HOME!$H$21)),IF($T$1=FALSE,N111*HOME!$F$20,N111*HOME!$F$20/(1+HOME!$H$20)))))</f>
        <v>0</v>
      </c>
      <c r="CL111" s="310">
        <f>IF($T111=TRUE,0,IF(O$2&lt;DATE(2019,10,1),IF($T$1=FALSE,O111*HOME!$F$18,O111*HOME!$F$18/(1+HOME!$H$18)),IF($AO111=TRUE,IF($T$1=FALSE,O111*HOME!$F$21,O111*HOME!$F$21/(1+HOME!$H$21)),IF($T$1=FALSE,O111*HOME!$F$20,O111*HOME!$F$20/(1+HOME!$H$20)))))</f>
        <v>0</v>
      </c>
      <c r="CM111" s="310">
        <f>IF($T111=TRUE,0,IF(P$2&lt;DATE(2019,10,1),IF($T$1=FALSE,P111*HOME!$F$18,P111*HOME!$F$18/(1+HOME!$H$18)),IF($AO111=TRUE,IF($T$1=FALSE,P111*HOME!$F$21,P111*HOME!$F$21/(1+HOME!$H$21)),IF($T$1=FALSE,P111*HOME!$F$20,P111*HOME!$F$20/(1+HOME!$H$20)))))</f>
        <v>0</v>
      </c>
      <c r="CN111" s="310">
        <f t="shared" ref="CN111:CN116" si="64">SUM(CA111:CM111)</f>
        <v>0</v>
      </c>
    </row>
    <row r="112" spans="1:100" ht="18" customHeight="1">
      <c r="A112" s="335"/>
      <c r="B112" s="336"/>
      <c r="C112" s="1840"/>
      <c r="D112" s="451"/>
      <c r="E112" s="450"/>
      <c r="F112" s="450"/>
      <c r="G112" s="450"/>
      <c r="H112" s="450"/>
      <c r="I112" s="450"/>
      <c r="J112" s="450"/>
      <c r="K112" s="450"/>
      <c r="L112" s="450"/>
      <c r="M112" s="450"/>
      <c r="N112" s="450"/>
      <c r="O112" s="450"/>
      <c r="P112" s="450"/>
      <c r="Q112" s="90">
        <f>SUM(D112:P112)</f>
        <v>0</v>
      </c>
      <c r="R112" s="1107" t="str">
        <f t="shared" si="46"/>
        <v/>
      </c>
      <c r="S112" s="344">
        <f>予実管理!Q112</f>
        <v>0</v>
      </c>
      <c r="T112" s="341" t="b">
        <v>0</v>
      </c>
      <c r="U112" s="79">
        <f>IF(D$2&lt;DATE(2019,10,1),IF($T$1=FALSE,IF($T112=FALSE,D112*HOME!$H$18,0),IF($T112=FALSE,D112*HOME!$H$18/(1+HOME!$H$18),0)),IF($T$1=FALSE,IF($T112=FALSE,D112*HOME!$H$20,0),IF($T112=FALSE,D112*HOME!$H$20/(1+HOME!$H$20),0)))</f>
        <v>0</v>
      </c>
      <c r="V112" s="79">
        <f>IF(E$2&lt;DATE(2019,10,1),IF($T$1=FALSE,IF($T112=FALSE,E112*HOME!$H$18,0),IF($T112=FALSE,E112*HOME!$H$18/(1+HOME!$H$18),0)),IF($T$1=FALSE,IF($T112=FALSE,E112*HOME!$H$20,0),IF($T112=FALSE,E112*HOME!$H$20/(1+HOME!$H$20),0)))</f>
        <v>0</v>
      </c>
      <c r="W112" s="79">
        <f>IF(F$2&lt;DATE(2019,10,1),IF($T$1=FALSE,IF($T112=FALSE,F112*HOME!$H$18,0),IF($T112=FALSE,F112*HOME!$H$18/(1+HOME!$H$18),0)),IF($T$1=FALSE,IF($T112=FALSE,F112*HOME!$H$20,0),IF($T112=FALSE,F112*HOME!$H$20/(1+HOME!$H$20),0)))</f>
        <v>0</v>
      </c>
      <c r="X112" s="79">
        <f>IF(G$2&lt;DATE(2019,10,1),IF($T$1=FALSE,IF($T112=FALSE,G112*HOME!$H$18,0),IF($T112=FALSE,G112*HOME!$H$18/(1+HOME!$H$18),0)),IF($T$1=FALSE,IF($T112=FALSE,G112*HOME!$H$20,0),IF($T112=FALSE,G112*HOME!$H$20/(1+HOME!$H$20),0)))</f>
        <v>0</v>
      </c>
      <c r="Y112" s="79">
        <f>IF(H$2&lt;DATE(2019,10,1),IF($T$1=FALSE,IF($T112=FALSE,H112*HOME!$H$18,0),IF($T112=FALSE,H112*HOME!$H$18/(1+HOME!$H$18),0)),IF($T$1=FALSE,IF($T112=FALSE,H112*HOME!$H$20,0),IF($T112=FALSE,H112*HOME!$H$20/(1+HOME!$H$20),0)))</f>
        <v>0</v>
      </c>
      <c r="Z112" s="79">
        <f>IF(I$2&lt;DATE(2019,10,1),IF($T$1=FALSE,IF($T112=FALSE,I112*HOME!$H$18,0),IF($T112=FALSE,I112*HOME!$H$18/(1+HOME!$H$18),0)),IF($T$1=FALSE,IF($T112=FALSE,I112*HOME!$H$20,0),IF($T112=FALSE,I112*HOME!$H$20/(1+HOME!$H$20),0)))</f>
        <v>0</v>
      </c>
      <c r="AA112" s="79">
        <f>IF(J$2&lt;DATE(2019,10,1),IF($T$1=FALSE,IF($T112=FALSE,J112*HOME!$H$18,0),IF($T112=FALSE,J112*HOME!$H$18/(1+HOME!$H$18),0)),IF($T$1=FALSE,IF($T112=FALSE,J112*HOME!$H$20,0),IF($T112=FALSE,J112*HOME!$H$20/(1+HOME!$H$20),0)))</f>
        <v>0</v>
      </c>
      <c r="AB112" s="79">
        <f>IF(K$2&lt;DATE(2019,10,1),IF($T$1=FALSE,IF($T112=FALSE,K112*HOME!$H$18,0),IF($T112=FALSE,K112*HOME!$H$18/(1+HOME!$H$18),0)),IF($T$1=FALSE,IF($T112=FALSE,K112*HOME!$H$20,0),IF($T112=FALSE,K112*HOME!$H$20/(1+HOME!$H$20),0)))</f>
        <v>0</v>
      </c>
      <c r="AC112" s="79">
        <f>IF(L$2&lt;DATE(2019,10,1),IF($T$1=FALSE,IF($T112=FALSE,L112*HOME!$H$18,0),IF($T112=FALSE,L112*HOME!$H$18/(1+HOME!$H$18),0)),IF($T$1=FALSE,IF($T112=FALSE,L112*HOME!$H$20,0),IF($T112=FALSE,L112*HOME!$H$20/(1+HOME!$H$20),0)))</f>
        <v>0</v>
      </c>
      <c r="AD112" s="79">
        <f>IF(M$2&lt;DATE(2019,10,1),IF($T$1=FALSE,IF($T112=FALSE,M112*HOME!$H$18,0),IF($T112=FALSE,M112*HOME!$H$18/(1+HOME!$H$18),0)),IF($T$1=FALSE,IF($T112=FALSE,M112*HOME!$H$20,0),IF($T112=FALSE,M112*HOME!$H$20/(1+HOME!$H$20),0)))</f>
        <v>0</v>
      </c>
      <c r="AE112" s="79">
        <f>IF(N$2&lt;DATE(2019,10,1),IF($T$1=FALSE,IF($T112=FALSE,N112*HOME!$H$18,0),IF($T112=FALSE,N112*HOME!$H$18/(1+HOME!$H$18),0)),IF($T$1=FALSE,IF($T112=FALSE,N112*HOME!$H$20,0),IF($T112=FALSE,N112*HOME!$H$20/(1+HOME!$H$20),0)))</f>
        <v>0</v>
      </c>
      <c r="AF112" s="79">
        <f>IF(O$2&lt;DATE(2019,10,1),IF($T$1=FALSE,IF($T112=FALSE,O112*HOME!$H$18,0),IF($T112=FALSE,O112*HOME!$H$18/(1+HOME!$H$18),0)),IF($T$1=FALSE,IF($T112=FALSE,O112*HOME!$H$20,0),IF($T112=FALSE,O112*HOME!$H$20/(1+HOME!$H$20),0)))</f>
        <v>0</v>
      </c>
      <c r="AG112" s="79">
        <f>IF(P$2&lt;DATE(2019,10,1),IF($T$1=FALSE,IF($T112=FALSE,P112*HOME!$H$18,0),IF($T112=FALSE,P112*HOME!$H$18/(1+HOME!$H$18),0)),IF($T$1=FALSE,IF($T112=FALSE,P112*HOME!$H$20,0),IF($T112=FALSE,P112*HOME!$H$20/(1+HOME!$H$20),0)))</f>
        <v>0</v>
      </c>
      <c r="AH112" s="79">
        <f t="shared" si="57"/>
        <v>0</v>
      </c>
      <c r="AI112" s="79">
        <f t="shared" si="58"/>
        <v>0</v>
      </c>
      <c r="AJ112" s="86"/>
      <c r="AK112" s="79"/>
      <c r="AL112" s="79"/>
      <c r="AM112" s="79"/>
      <c r="AN112" s="79"/>
      <c r="AO112" s="79"/>
      <c r="AP112" s="79"/>
      <c r="AQ112" s="79"/>
      <c r="AR112" s="79"/>
      <c r="CA112" s="310">
        <f>IF($T112=TRUE,0,IF(D$2&lt;DATE(2019,10,1),IF($T$1=FALSE,D112*HOME!$F$18,D112*HOME!$F$18/(1+HOME!$H$18)),IF($AO112=TRUE,IF($T$1=FALSE,D112*HOME!$F$21,D112*HOME!$F$21/(1+HOME!$H$21)),IF($T$1=FALSE,D112*HOME!$F$20,D112*HOME!$F$20/(1+HOME!$H$20)))))</f>
        <v>0</v>
      </c>
      <c r="CB112" s="310">
        <f>IF($T112=TRUE,0,IF(E$2&lt;DATE(2019,10,1),IF($T$1=FALSE,E112*HOME!$F$18,E112*HOME!$F$18/(1+HOME!$H$18)),IF($AO112=TRUE,IF($T$1=FALSE,E112*HOME!$F$21,E112*HOME!$F$21/(1+HOME!$H$21)),IF($T$1=FALSE,E112*HOME!$F$20,E112*HOME!$F$20/(1+HOME!$H$20)))))</f>
        <v>0</v>
      </c>
      <c r="CC112" s="310">
        <f>IF($T112=TRUE,0,IF(F$2&lt;DATE(2019,10,1),IF($T$1=FALSE,F112*HOME!$F$18,F112*HOME!$F$18/(1+HOME!$H$18)),IF($AO112=TRUE,IF($T$1=FALSE,F112*HOME!$F$21,F112*HOME!$F$21/(1+HOME!$H$21)),IF($T$1=FALSE,F112*HOME!$F$20,F112*HOME!$F$20/(1+HOME!$H$20)))))</f>
        <v>0</v>
      </c>
      <c r="CD112" s="310">
        <f>IF($T112=TRUE,0,IF(G$2&lt;DATE(2019,10,1),IF($T$1=FALSE,G112*HOME!$F$18,G112*HOME!$F$18/(1+HOME!$H$18)),IF($AO112=TRUE,IF($T$1=FALSE,G112*HOME!$F$21,G112*HOME!$F$21/(1+HOME!$H$21)),IF($T$1=FALSE,G112*HOME!$F$20,G112*HOME!$F$20/(1+HOME!$H$20)))))</f>
        <v>0</v>
      </c>
      <c r="CE112" s="310">
        <f>IF($T112=TRUE,0,IF(H$2&lt;DATE(2019,10,1),IF($T$1=FALSE,H112*HOME!$F$18,H112*HOME!$F$18/(1+HOME!$H$18)),IF($AO112=TRUE,IF($T$1=FALSE,H112*HOME!$F$21,H112*HOME!$F$21/(1+HOME!$H$21)),IF($T$1=FALSE,H112*HOME!$F$20,H112*HOME!$F$20/(1+HOME!$H$20)))))</f>
        <v>0</v>
      </c>
      <c r="CF112" s="310">
        <f>IF($T112=TRUE,0,IF(I$2&lt;DATE(2019,10,1),IF($T$1=FALSE,I112*HOME!$F$18,I112*HOME!$F$18/(1+HOME!$H$18)),IF($AO112=TRUE,IF($T$1=FALSE,I112*HOME!$F$21,I112*HOME!$F$21/(1+HOME!$H$21)),IF($T$1=FALSE,I112*HOME!$F$20,I112*HOME!$F$20/(1+HOME!$H$20)))))</f>
        <v>0</v>
      </c>
      <c r="CG112" s="310">
        <f>IF($T112=TRUE,0,IF(J$2&lt;DATE(2019,10,1),IF($T$1=FALSE,J112*HOME!$F$18,J112*HOME!$F$18/(1+HOME!$H$18)),IF($AO112=TRUE,IF($T$1=FALSE,J112*HOME!$F$21,J112*HOME!$F$21/(1+HOME!$H$21)),IF($T$1=FALSE,J112*HOME!$F$20,J112*HOME!$F$20/(1+HOME!$H$20)))))</f>
        <v>0</v>
      </c>
      <c r="CH112" s="310">
        <f>IF($T112=TRUE,0,IF(K$2&lt;DATE(2019,10,1),IF($T$1=FALSE,K112*HOME!$F$18,K112*HOME!$F$18/(1+HOME!$H$18)),IF($AO112=TRUE,IF($T$1=FALSE,K112*HOME!$F$21,K112*HOME!$F$21/(1+HOME!$H$21)),IF($T$1=FALSE,K112*HOME!$F$20,K112*HOME!$F$20/(1+HOME!$H$20)))))</f>
        <v>0</v>
      </c>
      <c r="CI112" s="310">
        <f>IF($T112=TRUE,0,IF(L$2&lt;DATE(2019,10,1),IF($T$1=FALSE,L112*HOME!$F$18,L112*HOME!$F$18/(1+HOME!$H$18)),IF($AO112=TRUE,IF($T$1=FALSE,L112*HOME!$F$21,L112*HOME!$F$21/(1+HOME!$H$21)),IF($T$1=FALSE,L112*HOME!$F$20,L112*HOME!$F$20/(1+HOME!$H$20)))))</f>
        <v>0</v>
      </c>
      <c r="CJ112" s="310">
        <f>IF($T112=TRUE,0,IF(M$2&lt;DATE(2019,10,1),IF($T$1=FALSE,M112*HOME!$F$18,M112*HOME!$F$18/(1+HOME!$H$18)),IF($AO112=TRUE,IF($T$1=FALSE,M112*HOME!$F$21,M112*HOME!$F$21/(1+HOME!$H$21)),IF($T$1=FALSE,M112*HOME!$F$20,M112*HOME!$F$20/(1+HOME!$H$20)))))</f>
        <v>0</v>
      </c>
      <c r="CK112" s="310">
        <f>IF($T112=TRUE,0,IF(N$2&lt;DATE(2019,10,1),IF($T$1=FALSE,N112*HOME!$F$18,N112*HOME!$F$18/(1+HOME!$H$18)),IF($AO112=TRUE,IF($T$1=FALSE,N112*HOME!$F$21,N112*HOME!$F$21/(1+HOME!$H$21)),IF($T$1=FALSE,N112*HOME!$F$20,N112*HOME!$F$20/(1+HOME!$H$20)))))</f>
        <v>0</v>
      </c>
      <c r="CL112" s="310">
        <f>IF($T112=TRUE,0,IF(O$2&lt;DATE(2019,10,1),IF($T$1=FALSE,O112*HOME!$F$18,O112*HOME!$F$18/(1+HOME!$H$18)),IF($AO112=TRUE,IF($T$1=FALSE,O112*HOME!$F$21,O112*HOME!$F$21/(1+HOME!$H$21)),IF($T$1=FALSE,O112*HOME!$F$20,O112*HOME!$F$20/(1+HOME!$H$20)))))</f>
        <v>0</v>
      </c>
      <c r="CM112" s="310">
        <f>IF($T112=TRUE,0,IF(P$2&lt;DATE(2019,10,1),IF($T$1=FALSE,P112*HOME!$F$18,P112*HOME!$F$18/(1+HOME!$H$18)),IF($AO112=TRUE,IF($T$1=FALSE,P112*HOME!$F$21,P112*HOME!$F$21/(1+HOME!$H$21)),IF($T$1=FALSE,P112*HOME!$F$20,P112*HOME!$F$20/(1+HOME!$H$20)))))</f>
        <v>0</v>
      </c>
      <c r="CN112" s="310">
        <f t="shared" si="64"/>
        <v>0</v>
      </c>
    </row>
    <row r="113" spans="1:100" ht="18" customHeight="1">
      <c r="A113" s="335"/>
      <c r="B113" s="336"/>
      <c r="C113" s="1840"/>
      <c r="D113" s="451"/>
      <c r="E113" s="450"/>
      <c r="F113" s="450"/>
      <c r="G113" s="450"/>
      <c r="H113" s="450"/>
      <c r="I113" s="450"/>
      <c r="J113" s="450"/>
      <c r="K113" s="450"/>
      <c r="L113" s="450"/>
      <c r="M113" s="450"/>
      <c r="N113" s="450"/>
      <c r="O113" s="450"/>
      <c r="P113" s="450"/>
      <c r="Q113" s="90">
        <f>SUM(D113:P113)</f>
        <v>0</v>
      </c>
      <c r="R113" s="1107" t="str">
        <f t="shared" si="46"/>
        <v/>
      </c>
      <c r="S113" s="344">
        <f>予実管理!Q113</f>
        <v>0</v>
      </c>
      <c r="T113" s="341" t="b">
        <v>0</v>
      </c>
      <c r="U113" s="79">
        <f>IF(D$2&lt;DATE(2019,10,1),IF($T$1=FALSE,IF($T113=FALSE,D113*HOME!$H$18,0),IF($T113=FALSE,D113*HOME!$H$18/(1+HOME!$H$18),0)),IF($T$1=FALSE,IF($T113=FALSE,D113*HOME!$H$20,0),IF($T113=FALSE,D113*HOME!$H$20/(1+HOME!$H$20),0)))</f>
        <v>0</v>
      </c>
      <c r="V113" s="79">
        <f>IF(E$2&lt;DATE(2019,10,1),IF($T$1=FALSE,IF($T113=FALSE,E113*HOME!$H$18,0),IF($T113=FALSE,E113*HOME!$H$18/(1+HOME!$H$18),0)),IF($T$1=FALSE,IF($T113=FALSE,E113*HOME!$H$20,0),IF($T113=FALSE,E113*HOME!$H$20/(1+HOME!$H$20),0)))</f>
        <v>0</v>
      </c>
      <c r="W113" s="79">
        <f>IF(F$2&lt;DATE(2019,10,1),IF($T$1=FALSE,IF($T113=FALSE,F113*HOME!$H$18,0),IF($T113=FALSE,F113*HOME!$H$18/(1+HOME!$H$18),0)),IF($T$1=FALSE,IF($T113=FALSE,F113*HOME!$H$20,0),IF($T113=FALSE,F113*HOME!$H$20/(1+HOME!$H$20),0)))</f>
        <v>0</v>
      </c>
      <c r="X113" s="79">
        <f>IF(G$2&lt;DATE(2019,10,1),IF($T$1=FALSE,IF($T113=FALSE,G113*HOME!$H$18,0),IF($T113=FALSE,G113*HOME!$H$18/(1+HOME!$H$18),0)),IF($T$1=FALSE,IF($T113=FALSE,G113*HOME!$H$20,0),IF($T113=FALSE,G113*HOME!$H$20/(1+HOME!$H$20),0)))</f>
        <v>0</v>
      </c>
      <c r="Y113" s="79">
        <f>IF(H$2&lt;DATE(2019,10,1),IF($T$1=FALSE,IF($T113=FALSE,H113*HOME!$H$18,0),IF($T113=FALSE,H113*HOME!$H$18/(1+HOME!$H$18),0)),IF($T$1=FALSE,IF($T113=FALSE,H113*HOME!$H$20,0),IF($T113=FALSE,H113*HOME!$H$20/(1+HOME!$H$20),0)))</f>
        <v>0</v>
      </c>
      <c r="Z113" s="79">
        <f>IF(I$2&lt;DATE(2019,10,1),IF($T$1=FALSE,IF($T113=FALSE,I113*HOME!$H$18,0),IF($T113=FALSE,I113*HOME!$H$18/(1+HOME!$H$18),0)),IF($T$1=FALSE,IF($T113=FALSE,I113*HOME!$H$20,0),IF($T113=FALSE,I113*HOME!$H$20/(1+HOME!$H$20),0)))</f>
        <v>0</v>
      </c>
      <c r="AA113" s="79">
        <f>IF(J$2&lt;DATE(2019,10,1),IF($T$1=FALSE,IF($T113=FALSE,J113*HOME!$H$18,0),IF($T113=FALSE,J113*HOME!$H$18/(1+HOME!$H$18),0)),IF($T$1=FALSE,IF($T113=FALSE,J113*HOME!$H$20,0),IF($T113=FALSE,J113*HOME!$H$20/(1+HOME!$H$20),0)))</f>
        <v>0</v>
      </c>
      <c r="AB113" s="79">
        <f>IF(K$2&lt;DATE(2019,10,1),IF($T$1=FALSE,IF($T113=FALSE,K113*HOME!$H$18,0),IF($T113=FALSE,K113*HOME!$H$18/(1+HOME!$H$18),0)),IF($T$1=FALSE,IF($T113=FALSE,K113*HOME!$H$20,0),IF($T113=FALSE,K113*HOME!$H$20/(1+HOME!$H$20),0)))</f>
        <v>0</v>
      </c>
      <c r="AC113" s="79">
        <f>IF(L$2&lt;DATE(2019,10,1),IF($T$1=FALSE,IF($T113=FALSE,L113*HOME!$H$18,0),IF($T113=FALSE,L113*HOME!$H$18/(1+HOME!$H$18),0)),IF($T$1=FALSE,IF($T113=FALSE,L113*HOME!$H$20,0),IF($T113=FALSE,L113*HOME!$H$20/(1+HOME!$H$20),0)))</f>
        <v>0</v>
      </c>
      <c r="AD113" s="79">
        <f>IF(M$2&lt;DATE(2019,10,1),IF($T$1=FALSE,IF($T113=FALSE,M113*HOME!$H$18,0),IF($T113=FALSE,M113*HOME!$H$18/(1+HOME!$H$18),0)),IF($T$1=FALSE,IF($T113=FALSE,M113*HOME!$H$20,0),IF($T113=FALSE,M113*HOME!$H$20/(1+HOME!$H$20),0)))</f>
        <v>0</v>
      </c>
      <c r="AE113" s="79">
        <f>IF(N$2&lt;DATE(2019,10,1),IF($T$1=FALSE,IF($T113=FALSE,N113*HOME!$H$18,0),IF($T113=FALSE,N113*HOME!$H$18/(1+HOME!$H$18),0)),IF($T$1=FALSE,IF($T113=FALSE,N113*HOME!$H$20,0),IF($T113=FALSE,N113*HOME!$H$20/(1+HOME!$H$20),0)))</f>
        <v>0</v>
      </c>
      <c r="AF113" s="79">
        <f>IF(O$2&lt;DATE(2019,10,1),IF($T$1=FALSE,IF($T113=FALSE,O113*HOME!$H$18,0),IF($T113=FALSE,O113*HOME!$H$18/(1+HOME!$H$18),0)),IF($T$1=FALSE,IF($T113=FALSE,O113*HOME!$H$20,0),IF($T113=FALSE,O113*HOME!$H$20/(1+HOME!$H$20),0)))</f>
        <v>0</v>
      </c>
      <c r="AG113" s="79">
        <f>IF(P$2&lt;DATE(2019,10,1),IF($T$1=FALSE,IF($T113=FALSE,P113*HOME!$H$18,0),IF($T113=FALSE,P113*HOME!$H$18/(1+HOME!$H$18),0)),IF($T$1=FALSE,IF($T113=FALSE,P113*HOME!$H$20,0),IF($T113=FALSE,P113*HOME!$H$20/(1+HOME!$H$20),0)))</f>
        <v>0</v>
      </c>
      <c r="AH113" s="79">
        <f t="shared" si="57"/>
        <v>0</v>
      </c>
      <c r="AI113" s="79">
        <f t="shared" si="58"/>
        <v>0</v>
      </c>
      <c r="AJ113" s="86"/>
      <c r="AK113" s="79"/>
      <c r="AL113" s="79"/>
      <c r="AM113" s="79"/>
      <c r="AN113" s="79"/>
      <c r="AO113" s="79"/>
      <c r="AP113" s="79"/>
      <c r="AQ113" s="79"/>
      <c r="AR113" s="79"/>
      <c r="CA113" s="310">
        <f>IF($T113=TRUE,0,IF(D$2&lt;DATE(2019,10,1),IF($T$1=FALSE,D113*HOME!$F$18,D113*HOME!$F$18/(1+HOME!$H$18)),IF($AO113=TRUE,IF($T$1=FALSE,D113*HOME!$F$21,D113*HOME!$F$21/(1+HOME!$H$21)),IF($T$1=FALSE,D113*HOME!$F$20,D113*HOME!$F$20/(1+HOME!$H$20)))))</f>
        <v>0</v>
      </c>
      <c r="CB113" s="310">
        <f>IF($T113=TRUE,0,IF(E$2&lt;DATE(2019,10,1),IF($T$1=FALSE,E113*HOME!$F$18,E113*HOME!$F$18/(1+HOME!$H$18)),IF($AO113=TRUE,IF($T$1=FALSE,E113*HOME!$F$21,E113*HOME!$F$21/(1+HOME!$H$21)),IF($T$1=FALSE,E113*HOME!$F$20,E113*HOME!$F$20/(1+HOME!$H$20)))))</f>
        <v>0</v>
      </c>
      <c r="CC113" s="310">
        <f>IF($T113=TRUE,0,IF(F$2&lt;DATE(2019,10,1),IF($T$1=FALSE,F113*HOME!$F$18,F113*HOME!$F$18/(1+HOME!$H$18)),IF($AO113=TRUE,IF($T$1=FALSE,F113*HOME!$F$21,F113*HOME!$F$21/(1+HOME!$H$21)),IF($T$1=FALSE,F113*HOME!$F$20,F113*HOME!$F$20/(1+HOME!$H$20)))))</f>
        <v>0</v>
      </c>
      <c r="CD113" s="310">
        <f>IF($T113=TRUE,0,IF(G$2&lt;DATE(2019,10,1),IF($T$1=FALSE,G113*HOME!$F$18,G113*HOME!$F$18/(1+HOME!$H$18)),IF($AO113=TRUE,IF($T$1=FALSE,G113*HOME!$F$21,G113*HOME!$F$21/(1+HOME!$H$21)),IF($T$1=FALSE,G113*HOME!$F$20,G113*HOME!$F$20/(1+HOME!$H$20)))))</f>
        <v>0</v>
      </c>
      <c r="CE113" s="310">
        <f>IF($T113=TRUE,0,IF(H$2&lt;DATE(2019,10,1),IF($T$1=FALSE,H113*HOME!$F$18,H113*HOME!$F$18/(1+HOME!$H$18)),IF($AO113=TRUE,IF($T$1=FALSE,H113*HOME!$F$21,H113*HOME!$F$21/(1+HOME!$H$21)),IF($T$1=FALSE,H113*HOME!$F$20,H113*HOME!$F$20/(1+HOME!$H$20)))))</f>
        <v>0</v>
      </c>
      <c r="CF113" s="310">
        <f>IF($T113=TRUE,0,IF(I$2&lt;DATE(2019,10,1),IF($T$1=FALSE,I113*HOME!$F$18,I113*HOME!$F$18/(1+HOME!$H$18)),IF($AO113=TRUE,IF($T$1=FALSE,I113*HOME!$F$21,I113*HOME!$F$21/(1+HOME!$H$21)),IF($T$1=FALSE,I113*HOME!$F$20,I113*HOME!$F$20/(1+HOME!$H$20)))))</f>
        <v>0</v>
      </c>
      <c r="CG113" s="310">
        <f>IF($T113=TRUE,0,IF(J$2&lt;DATE(2019,10,1),IF($T$1=FALSE,J113*HOME!$F$18,J113*HOME!$F$18/(1+HOME!$H$18)),IF($AO113=TRUE,IF($T$1=FALSE,J113*HOME!$F$21,J113*HOME!$F$21/(1+HOME!$H$21)),IF($T$1=FALSE,J113*HOME!$F$20,J113*HOME!$F$20/(1+HOME!$H$20)))))</f>
        <v>0</v>
      </c>
      <c r="CH113" s="310">
        <f>IF($T113=TRUE,0,IF(K$2&lt;DATE(2019,10,1),IF($T$1=FALSE,K113*HOME!$F$18,K113*HOME!$F$18/(1+HOME!$H$18)),IF($AO113=TRUE,IF($T$1=FALSE,K113*HOME!$F$21,K113*HOME!$F$21/(1+HOME!$H$21)),IF($T$1=FALSE,K113*HOME!$F$20,K113*HOME!$F$20/(1+HOME!$H$20)))))</f>
        <v>0</v>
      </c>
      <c r="CI113" s="310">
        <f>IF($T113=TRUE,0,IF(L$2&lt;DATE(2019,10,1),IF($T$1=FALSE,L113*HOME!$F$18,L113*HOME!$F$18/(1+HOME!$H$18)),IF($AO113=TRUE,IF($T$1=FALSE,L113*HOME!$F$21,L113*HOME!$F$21/(1+HOME!$H$21)),IF($T$1=FALSE,L113*HOME!$F$20,L113*HOME!$F$20/(1+HOME!$H$20)))))</f>
        <v>0</v>
      </c>
      <c r="CJ113" s="310">
        <f>IF($T113=TRUE,0,IF(M$2&lt;DATE(2019,10,1),IF($T$1=FALSE,M113*HOME!$F$18,M113*HOME!$F$18/(1+HOME!$H$18)),IF($AO113=TRUE,IF($T$1=FALSE,M113*HOME!$F$21,M113*HOME!$F$21/(1+HOME!$H$21)),IF($T$1=FALSE,M113*HOME!$F$20,M113*HOME!$F$20/(1+HOME!$H$20)))))</f>
        <v>0</v>
      </c>
      <c r="CK113" s="310">
        <f>IF($T113=TRUE,0,IF(N$2&lt;DATE(2019,10,1),IF($T$1=FALSE,N113*HOME!$F$18,N113*HOME!$F$18/(1+HOME!$H$18)),IF($AO113=TRUE,IF($T$1=FALSE,N113*HOME!$F$21,N113*HOME!$F$21/(1+HOME!$H$21)),IF($T$1=FALSE,N113*HOME!$F$20,N113*HOME!$F$20/(1+HOME!$H$20)))))</f>
        <v>0</v>
      </c>
      <c r="CL113" s="310">
        <f>IF($T113=TRUE,0,IF(O$2&lt;DATE(2019,10,1),IF($T$1=FALSE,O113*HOME!$F$18,O113*HOME!$F$18/(1+HOME!$H$18)),IF($AO113=TRUE,IF($T$1=FALSE,O113*HOME!$F$21,O113*HOME!$F$21/(1+HOME!$H$21)),IF($T$1=FALSE,O113*HOME!$F$20,O113*HOME!$F$20/(1+HOME!$H$20)))))</f>
        <v>0</v>
      </c>
      <c r="CM113" s="310">
        <f>IF($T113=TRUE,0,IF(P$2&lt;DATE(2019,10,1),IF($T$1=FALSE,P113*HOME!$F$18,P113*HOME!$F$18/(1+HOME!$H$18)),IF($AO113=TRUE,IF($T$1=FALSE,P113*HOME!$F$21,P113*HOME!$F$21/(1+HOME!$H$21)),IF($T$1=FALSE,P113*HOME!$F$20,P113*HOME!$F$20/(1+HOME!$H$20)))))</f>
        <v>0</v>
      </c>
      <c r="CN113" s="310">
        <f t="shared" si="64"/>
        <v>0</v>
      </c>
    </row>
    <row r="114" spans="1:100" ht="18" customHeight="1">
      <c r="A114" s="335"/>
      <c r="B114" s="336"/>
      <c r="C114" s="1840"/>
      <c r="D114" s="451"/>
      <c r="E114" s="450"/>
      <c r="F114" s="450"/>
      <c r="G114" s="450"/>
      <c r="H114" s="450"/>
      <c r="I114" s="450"/>
      <c r="J114" s="450"/>
      <c r="K114" s="450"/>
      <c r="L114" s="450"/>
      <c r="M114" s="450"/>
      <c r="N114" s="450"/>
      <c r="O114" s="450"/>
      <c r="P114" s="450"/>
      <c r="Q114" s="90">
        <f>SUM(D114:P114)</f>
        <v>0</v>
      </c>
      <c r="R114" s="1107" t="str">
        <f t="shared" si="46"/>
        <v/>
      </c>
      <c r="S114" s="344">
        <f>予実管理!Q114</f>
        <v>0</v>
      </c>
      <c r="T114" s="341" t="b">
        <v>0</v>
      </c>
      <c r="U114" s="79">
        <f>IF(D$2&lt;DATE(2019,10,1),IF($T$1=FALSE,IF($T114=FALSE,D114*HOME!$H$18,0),IF($T114=FALSE,D114*HOME!$H$18/(1+HOME!$H$18),0)),IF($T$1=FALSE,IF($T114=FALSE,D114*HOME!$H$20,0),IF($T114=FALSE,D114*HOME!$H$20/(1+HOME!$H$20),0)))</f>
        <v>0</v>
      </c>
      <c r="V114" s="79">
        <f>IF(E$2&lt;DATE(2019,10,1),IF($T$1=FALSE,IF($T114=FALSE,E114*HOME!$H$18,0),IF($T114=FALSE,E114*HOME!$H$18/(1+HOME!$H$18),0)),IF($T$1=FALSE,IF($T114=FALSE,E114*HOME!$H$20,0),IF($T114=FALSE,E114*HOME!$H$20/(1+HOME!$H$20),0)))</f>
        <v>0</v>
      </c>
      <c r="W114" s="79">
        <f>IF(F$2&lt;DATE(2019,10,1),IF($T$1=FALSE,IF($T114=FALSE,F114*HOME!$H$18,0),IF($T114=FALSE,F114*HOME!$H$18/(1+HOME!$H$18),0)),IF($T$1=FALSE,IF($T114=FALSE,F114*HOME!$H$20,0),IF($T114=FALSE,F114*HOME!$H$20/(1+HOME!$H$20),0)))</f>
        <v>0</v>
      </c>
      <c r="X114" s="79">
        <f>IF(G$2&lt;DATE(2019,10,1),IF($T$1=FALSE,IF($T114=FALSE,G114*HOME!$H$18,0),IF($T114=FALSE,G114*HOME!$H$18/(1+HOME!$H$18),0)),IF($T$1=FALSE,IF($T114=FALSE,G114*HOME!$H$20,0),IF($T114=FALSE,G114*HOME!$H$20/(1+HOME!$H$20),0)))</f>
        <v>0</v>
      </c>
      <c r="Y114" s="79">
        <f>IF(H$2&lt;DATE(2019,10,1),IF($T$1=FALSE,IF($T114=FALSE,H114*HOME!$H$18,0),IF($T114=FALSE,H114*HOME!$H$18/(1+HOME!$H$18),0)),IF($T$1=FALSE,IF($T114=FALSE,H114*HOME!$H$20,0),IF($T114=FALSE,H114*HOME!$H$20/(1+HOME!$H$20),0)))</f>
        <v>0</v>
      </c>
      <c r="Z114" s="79">
        <f>IF(I$2&lt;DATE(2019,10,1),IF($T$1=FALSE,IF($T114=FALSE,I114*HOME!$H$18,0),IF($T114=FALSE,I114*HOME!$H$18/(1+HOME!$H$18),0)),IF($T$1=FALSE,IF($T114=FALSE,I114*HOME!$H$20,0),IF($T114=FALSE,I114*HOME!$H$20/(1+HOME!$H$20),0)))</f>
        <v>0</v>
      </c>
      <c r="AA114" s="79">
        <f>IF(J$2&lt;DATE(2019,10,1),IF($T$1=FALSE,IF($T114=FALSE,J114*HOME!$H$18,0),IF($T114=FALSE,J114*HOME!$H$18/(1+HOME!$H$18),0)),IF($T$1=FALSE,IF($T114=FALSE,J114*HOME!$H$20,0),IF($T114=FALSE,J114*HOME!$H$20/(1+HOME!$H$20),0)))</f>
        <v>0</v>
      </c>
      <c r="AB114" s="79">
        <f>IF(K$2&lt;DATE(2019,10,1),IF($T$1=FALSE,IF($T114=FALSE,K114*HOME!$H$18,0),IF($T114=FALSE,K114*HOME!$H$18/(1+HOME!$H$18),0)),IF($T$1=FALSE,IF($T114=FALSE,K114*HOME!$H$20,0),IF($T114=FALSE,K114*HOME!$H$20/(1+HOME!$H$20),0)))</f>
        <v>0</v>
      </c>
      <c r="AC114" s="79">
        <f>IF(L$2&lt;DATE(2019,10,1),IF($T$1=FALSE,IF($T114=FALSE,L114*HOME!$H$18,0),IF($T114=FALSE,L114*HOME!$H$18/(1+HOME!$H$18),0)),IF($T$1=FALSE,IF($T114=FALSE,L114*HOME!$H$20,0),IF($T114=FALSE,L114*HOME!$H$20/(1+HOME!$H$20),0)))</f>
        <v>0</v>
      </c>
      <c r="AD114" s="79">
        <f>IF(M$2&lt;DATE(2019,10,1),IF($T$1=FALSE,IF($T114=FALSE,M114*HOME!$H$18,0),IF($T114=FALSE,M114*HOME!$H$18/(1+HOME!$H$18),0)),IF($T$1=FALSE,IF($T114=FALSE,M114*HOME!$H$20,0),IF($T114=FALSE,M114*HOME!$H$20/(1+HOME!$H$20),0)))</f>
        <v>0</v>
      </c>
      <c r="AE114" s="79">
        <f>IF(N$2&lt;DATE(2019,10,1),IF($T$1=FALSE,IF($T114=FALSE,N114*HOME!$H$18,0),IF($T114=FALSE,N114*HOME!$H$18/(1+HOME!$H$18),0)),IF($T$1=FALSE,IF($T114=FALSE,N114*HOME!$H$20,0),IF($T114=FALSE,N114*HOME!$H$20/(1+HOME!$H$20),0)))</f>
        <v>0</v>
      </c>
      <c r="AF114" s="79">
        <f>IF(O$2&lt;DATE(2019,10,1),IF($T$1=FALSE,IF($T114=FALSE,O114*HOME!$H$18,0),IF($T114=FALSE,O114*HOME!$H$18/(1+HOME!$H$18),0)),IF($T$1=FALSE,IF($T114=FALSE,O114*HOME!$H$20,0),IF($T114=FALSE,O114*HOME!$H$20/(1+HOME!$H$20),0)))</f>
        <v>0</v>
      </c>
      <c r="AG114" s="79">
        <f>IF(P$2&lt;DATE(2019,10,1),IF($T$1=FALSE,IF($T114=FALSE,P114*HOME!$H$18,0),IF($T114=FALSE,P114*HOME!$H$18/(1+HOME!$H$18),0)),IF($T$1=FALSE,IF($T114=FALSE,P114*HOME!$H$20,0),IF($T114=FALSE,P114*HOME!$H$20/(1+HOME!$H$20),0)))</f>
        <v>0</v>
      </c>
      <c r="AH114" s="79">
        <f t="shared" si="57"/>
        <v>0</v>
      </c>
      <c r="AI114" s="79">
        <f t="shared" si="58"/>
        <v>0</v>
      </c>
      <c r="AJ114" s="86"/>
      <c r="AK114" s="79"/>
      <c r="AL114" s="79"/>
      <c r="AM114" s="79"/>
      <c r="AN114" s="79"/>
      <c r="AO114" s="79"/>
      <c r="AP114" s="79"/>
      <c r="AQ114" s="79"/>
      <c r="AR114" s="79"/>
      <c r="CA114" s="310">
        <f>IF($T114=TRUE,0,IF(D$2&lt;DATE(2019,10,1),IF($T$1=FALSE,D114*HOME!$F$18,D114*HOME!$F$18/(1+HOME!$H$18)),IF($AO114=TRUE,IF($T$1=FALSE,D114*HOME!$F$21,D114*HOME!$F$21/(1+HOME!$H$21)),IF($T$1=FALSE,D114*HOME!$F$20,D114*HOME!$F$20/(1+HOME!$H$20)))))</f>
        <v>0</v>
      </c>
      <c r="CB114" s="310">
        <f>IF($T114=TRUE,0,IF(E$2&lt;DATE(2019,10,1),IF($T$1=FALSE,E114*HOME!$F$18,E114*HOME!$F$18/(1+HOME!$H$18)),IF($AO114=TRUE,IF($T$1=FALSE,E114*HOME!$F$21,E114*HOME!$F$21/(1+HOME!$H$21)),IF($T$1=FALSE,E114*HOME!$F$20,E114*HOME!$F$20/(1+HOME!$H$20)))))</f>
        <v>0</v>
      </c>
      <c r="CC114" s="310">
        <f>IF($T114=TRUE,0,IF(F$2&lt;DATE(2019,10,1),IF($T$1=FALSE,F114*HOME!$F$18,F114*HOME!$F$18/(1+HOME!$H$18)),IF($AO114=TRUE,IF($T$1=FALSE,F114*HOME!$F$21,F114*HOME!$F$21/(1+HOME!$H$21)),IF($T$1=FALSE,F114*HOME!$F$20,F114*HOME!$F$20/(1+HOME!$H$20)))))</f>
        <v>0</v>
      </c>
      <c r="CD114" s="310">
        <f>IF($T114=TRUE,0,IF(G$2&lt;DATE(2019,10,1),IF($T$1=FALSE,G114*HOME!$F$18,G114*HOME!$F$18/(1+HOME!$H$18)),IF($AO114=TRUE,IF($T$1=FALSE,G114*HOME!$F$21,G114*HOME!$F$21/(1+HOME!$H$21)),IF($T$1=FALSE,G114*HOME!$F$20,G114*HOME!$F$20/(1+HOME!$H$20)))))</f>
        <v>0</v>
      </c>
      <c r="CE114" s="310">
        <f>IF($T114=TRUE,0,IF(H$2&lt;DATE(2019,10,1),IF($T$1=FALSE,H114*HOME!$F$18,H114*HOME!$F$18/(1+HOME!$H$18)),IF($AO114=TRUE,IF($T$1=FALSE,H114*HOME!$F$21,H114*HOME!$F$21/(1+HOME!$H$21)),IF($T$1=FALSE,H114*HOME!$F$20,H114*HOME!$F$20/(1+HOME!$H$20)))))</f>
        <v>0</v>
      </c>
      <c r="CF114" s="310">
        <f>IF($T114=TRUE,0,IF(I$2&lt;DATE(2019,10,1),IF($T$1=FALSE,I114*HOME!$F$18,I114*HOME!$F$18/(1+HOME!$H$18)),IF($AO114=TRUE,IF($T$1=FALSE,I114*HOME!$F$21,I114*HOME!$F$21/(1+HOME!$H$21)),IF($T$1=FALSE,I114*HOME!$F$20,I114*HOME!$F$20/(1+HOME!$H$20)))))</f>
        <v>0</v>
      </c>
      <c r="CG114" s="310">
        <f>IF($T114=TRUE,0,IF(J$2&lt;DATE(2019,10,1),IF($T$1=FALSE,J114*HOME!$F$18,J114*HOME!$F$18/(1+HOME!$H$18)),IF($AO114=TRUE,IF($T$1=FALSE,J114*HOME!$F$21,J114*HOME!$F$21/(1+HOME!$H$21)),IF($T$1=FALSE,J114*HOME!$F$20,J114*HOME!$F$20/(1+HOME!$H$20)))))</f>
        <v>0</v>
      </c>
      <c r="CH114" s="310">
        <f>IF($T114=TRUE,0,IF(K$2&lt;DATE(2019,10,1),IF($T$1=FALSE,K114*HOME!$F$18,K114*HOME!$F$18/(1+HOME!$H$18)),IF($AO114=TRUE,IF($T$1=FALSE,K114*HOME!$F$21,K114*HOME!$F$21/(1+HOME!$H$21)),IF($T$1=FALSE,K114*HOME!$F$20,K114*HOME!$F$20/(1+HOME!$H$20)))))</f>
        <v>0</v>
      </c>
      <c r="CI114" s="310">
        <f>IF($T114=TRUE,0,IF(L$2&lt;DATE(2019,10,1),IF($T$1=FALSE,L114*HOME!$F$18,L114*HOME!$F$18/(1+HOME!$H$18)),IF($AO114=TRUE,IF($T$1=FALSE,L114*HOME!$F$21,L114*HOME!$F$21/(1+HOME!$H$21)),IF($T$1=FALSE,L114*HOME!$F$20,L114*HOME!$F$20/(1+HOME!$H$20)))))</f>
        <v>0</v>
      </c>
      <c r="CJ114" s="310">
        <f>IF($T114=TRUE,0,IF(M$2&lt;DATE(2019,10,1),IF($T$1=FALSE,M114*HOME!$F$18,M114*HOME!$F$18/(1+HOME!$H$18)),IF($AO114=TRUE,IF($T$1=FALSE,M114*HOME!$F$21,M114*HOME!$F$21/(1+HOME!$H$21)),IF($T$1=FALSE,M114*HOME!$F$20,M114*HOME!$F$20/(1+HOME!$H$20)))))</f>
        <v>0</v>
      </c>
      <c r="CK114" s="310">
        <f>IF($T114=TRUE,0,IF(N$2&lt;DATE(2019,10,1),IF($T$1=FALSE,N114*HOME!$F$18,N114*HOME!$F$18/(1+HOME!$H$18)),IF($AO114=TRUE,IF($T$1=FALSE,N114*HOME!$F$21,N114*HOME!$F$21/(1+HOME!$H$21)),IF($T$1=FALSE,N114*HOME!$F$20,N114*HOME!$F$20/(1+HOME!$H$20)))))</f>
        <v>0</v>
      </c>
      <c r="CL114" s="310">
        <f>IF($T114=TRUE,0,IF(O$2&lt;DATE(2019,10,1),IF($T$1=FALSE,O114*HOME!$F$18,O114*HOME!$F$18/(1+HOME!$H$18)),IF($AO114=TRUE,IF($T$1=FALSE,O114*HOME!$F$21,O114*HOME!$F$21/(1+HOME!$H$21)),IF($T$1=FALSE,O114*HOME!$F$20,O114*HOME!$F$20/(1+HOME!$H$20)))))</f>
        <v>0</v>
      </c>
      <c r="CM114" s="310">
        <f>IF($T114=TRUE,0,IF(P$2&lt;DATE(2019,10,1),IF($T$1=FALSE,P114*HOME!$F$18,P114*HOME!$F$18/(1+HOME!$H$18)),IF($AO114=TRUE,IF($T$1=FALSE,P114*HOME!$F$21,P114*HOME!$F$21/(1+HOME!$H$21)),IF($T$1=FALSE,P114*HOME!$F$20,P114*HOME!$F$20/(1+HOME!$H$20)))))</f>
        <v>0</v>
      </c>
      <c r="CN114" s="310">
        <f t="shared" si="64"/>
        <v>0</v>
      </c>
    </row>
    <row r="115" spans="1:100" ht="18" customHeight="1">
      <c r="A115" s="335"/>
      <c r="B115" s="336">
        <v>88</v>
      </c>
      <c r="C115" s="1840"/>
      <c r="D115" s="451"/>
      <c r="E115" s="450"/>
      <c r="F115" s="450"/>
      <c r="G115" s="450"/>
      <c r="H115" s="450"/>
      <c r="I115" s="450"/>
      <c r="J115" s="450"/>
      <c r="K115" s="450"/>
      <c r="L115" s="450"/>
      <c r="M115" s="450"/>
      <c r="N115" s="450"/>
      <c r="O115" s="450"/>
      <c r="P115" s="450"/>
      <c r="Q115" s="452">
        <f>SUM(D115:P115)</f>
        <v>0</v>
      </c>
      <c r="R115" s="1107" t="str">
        <f t="shared" si="46"/>
        <v/>
      </c>
      <c r="S115" s="344">
        <f>予実管理!Q115</f>
        <v>0</v>
      </c>
      <c r="T115" s="341" t="b">
        <v>0</v>
      </c>
      <c r="U115" s="79">
        <f>IF(D$2&lt;DATE(2019,10,1),IF($T$1=FALSE,IF($T115=FALSE,D115*HOME!$H$18,0),IF($T115=FALSE,D115*HOME!$H$18/(1+HOME!$H$18),0)),IF($T$1=FALSE,IF($T115=FALSE,D115*HOME!$H$20,0),IF($T115=FALSE,D115*HOME!$H$20/(1+HOME!$H$20),0)))</f>
        <v>0</v>
      </c>
      <c r="V115" s="79">
        <f>IF(E$2&lt;DATE(2019,10,1),IF($T$1=FALSE,IF($T115=FALSE,E115*HOME!$H$18,0),IF($T115=FALSE,E115*HOME!$H$18/(1+HOME!$H$18),0)),IF($T$1=FALSE,IF($T115=FALSE,E115*HOME!$H$20,0),IF($T115=FALSE,E115*HOME!$H$20/(1+HOME!$H$20),0)))</f>
        <v>0</v>
      </c>
      <c r="W115" s="79">
        <f>IF(F$2&lt;DATE(2019,10,1),IF($T$1=FALSE,IF($T115=FALSE,F115*HOME!$H$18,0),IF($T115=FALSE,F115*HOME!$H$18/(1+HOME!$H$18),0)),IF($T$1=FALSE,IF($T115=FALSE,F115*HOME!$H$20,0),IF($T115=FALSE,F115*HOME!$H$20/(1+HOME!$H$20),0)))</f>
        <v>0</v>
      </c>
      <c r="X115" s="79">
        <f>IF(G$2&lt;DATE(2019,10,1),IF($T$1=FALSE,IF($T115=FALSE,G115*HOME!$H$18,0),IF($T115=FALSE,G115*HOME!$H$18/(1+HOME!$H$18),0)),IF($T$1=FALSE,IF($T115=FALSE,G115*HOME!$H$20,0),IF($T115=FALSE,G115*HOME!$H$20/(1+HOME!$H$20),0)))</f>
        <v>0</v>
      </c>
      <c r="Y115" s="79">
        <f>IF(H$2&lt;DATE(2019,10,1),IF($T$1=FALSE,IF($T115=FALSE,H115*HOME!$H$18,0),IF($T115=FALSE,H115*HOME!$H$18/(1+HOME!$H$18),0)),IF($T$1=FALSE,IF($T115=FALSE,H115*HOME!$H$20,0),IF($T115=FALSE,H115*HOME!$H$20/(1+HOME!$H$20),0)))</f>
        <v>0</v>
      </c>
      <c r="Z115" s="79">
        <f>IF(I$2&lt;DATE(2019,10,1),IF($T$1=FALSE,IF($T115=FALSE,I115*HOME!$H$18,0),IF($T115=FALSE,I115*HOME!$H$18/(1+HOME!$H$18),0)),IF($T$1=FALSE,IF($T115=FALSE,I115*HOME!$H$20,0),IF($T115=FALSE,I115*HOME!$H$20/(1+HOME!$H$20),0)))</f>
        <v>0</v>
      </c>
      <c r="AA115" s="79">
        <f>IF(J$2&lt;DATE(2019,10,1),IF($T$1=FALSE,IF($T115=FALSE,J115*HOME!$H$18,0),IF($T115=FALSE,J115*HOME!$H$18/(1+HOME!$H$18),0)),IF($T$1=FALSE,IF($T115=FALSE,J115*HOME!$H$20,0),IF($T115=FALSE,J115*HOME!$H$20/(1+HOME!$H$20),0)))</f>
        <v>0</v>
      </c>
      <c r="AB115" s="79">
        <f>IF(K$2&lt;DATE(2019,10,1),IF($T$1=FALSE,IF($T115=FALSE,K115*HOME!$H$18,0),IF($T115=FALSE,K115*HOME!$H$18/(1+HOME!$H$18),0)),IF($T$1=FALSE,IF($T115=FALSE,K115*HOME!$H$20,0),IF($T115=FALSE,K115*HOME!$H$20/(1+HOME!$H$20),0)))</f>
        <v>0</v>
      </c>
      <c r="AC115" s="79">
        <f>IF(L$2&lt;DATE(2019,10,1),IF($T$1=FALSE,IF($T115=FALSE,L115*HOME!$H$18,0),IF($T115=FALSE,L115*HOME!$H$18/(1+HOME!$H$18),0)),IF($T$1=FALSE,IF($T115=FALSE,L115*HOME!$H$20,0),IF($T115=FALSE,L115*HOME!$H$20/(1+HOME!$H$20),0)))</f>
        <v>0</v>
      </c>
      <c r="AD115" s="79">
        <f>IF(M$2&lt;DATE(2019,10,1),IF($T$1=FALSE,IF($T115=FALSE,M115*HOME!$H$18,0),IF($T115=FALSE,M115*HOME!$H$18/(1+HOME!$H$18),0)),IF($T$1=FALSE,IF($T115=FALSE,M115*HOME!$H$20,0),IF($T115=FALSE,M115*HOME!$H$20/(1+HOME!$H$20),0)))</f>
        <v>0</v>
      </c>
      <c r="AE115" s="79">
        <f>IF(N$2&lt;DATE(2019,10,1),IF($T$1=FALSE,IF($T115=FALSE,N115*HOME!$H$18,0),IF($T115=FALSE,N115*HOME!$H$18/(1+HOME!$H$18),0)),IF($T$1=FALSE,IF($T115=FALSE,N115*HOME!$H$20,0),IF($T115=FALSE,N115*HOME!$H$20/(1+HOME!$H$20),0)))</f>
        <v>0</v>
      </c>
      <c r="AF115" s="79">
        <f>IF(O$2&lt;DATE(2019,10,1),IF($T$1=FALSE,IF($T115=FALSE,O115*HOME!$H$18,0),IF($T115=FALSE,O115*HOME!$H$18/(1+HOME!$H$18),0)),IF($T$1=FALSE,IF($T115=FALSE,O115*HOME!$H$20,0),IF($T115=FALSE,O115*HOME!$H$20/(1+HOME!$H$20),0)))</f>
        <v>0</v>
      </c>
      <c r="AG115" s="79">
        <f>IF(P$2&lt;DATE(2019,10,1),IF($T$1=FALSE,IF($T115=FALSE,P115*HOME!$H$18,0),IF($T115=FALSE,P115*HOME!$H$18/(1+HOME!$H$18),0)),IF($T$1=FALSE,IF($T115=FALSE,P115*HOME!$H$20,0),IF($T115=FALSE,P115*HOME!$H$20/(1+HOME!$H$20),0)))</f>
        <v>0</v>
      </c>
      <c r="AH115" s="79">
        <f t="shared" si="57"/>
        <v>0</v>
      </c>
      <c r="AI115" s="79">
        <f t="shared" si="58"/>
        <v>0</v>
      </c>
      <c r="AJ115" s="86"/>
      <c r="AK115" s="79"/>
      <c r="AL115" s="79"/>
      <c r="AM115" s="79"/>
      <c r="AN115" s="79"/>
      <c r="AO115" s="79"/>
      <c r="AP115" s="79"/>
      <c r="AQ115" s="79"/>
      <c r="AR115" s="79"/>
      <c r="CA115" s="310">
        <f>IF($T115=TRUE,0,IF(D$2&lt;DATE(2019,10,1),IF($T$1=FALSE,D115*HOME!$F$18,D115*HOME!$F$18/(1+HOME!$H$18)),IF($AO115=TRUE,IF($T$1=FALSE,D115*HOME!$F$21,D115*HOME!$F$21/(1+HOME!$H$21)),IF($T$1=FALSE,D115*HOME!$F$20,D115*HOME!$F$20/(1+HOME!$H$20)))))</f>
        <v>0</v>
      </c>
      <c r="CB115" s="310">
        <f>IF($T115=TRUE,0,IF(E$2&lt;DATE(2019,10,1),IF($T$1=FALSE,E115*HOME!$F$18,E115*HOME!$F$18/(1+HOME!$H$18)),IF($AO115=TRUE,IF($T$1=FALSE,E115*HOME!$F$21,E115*HOME!$F$21/(1+HOME!$H$21)),IF($T$1=FALSE,E115*HOME!$F$20,E115*HOME!$F$20/(1+HOME!$H$20)))))</f>
        <v>0</v>
      </c>
      <c r="CC115" s="310">
        <f>IF($T115=TRUE,0,IF(F$2&lt;DATE(2019,10,1),IF($T$1=FALSE,F115*HOME!$F$18,F115*HOME!$F$18/(1+HOME!$H$18)),IF($AO115=TRUE,IF($T$1=FALSE,F115*HOME!$F$21,F115*HOME!$F$21/(1+HOME!$H$21)),IF($T$1=FALSE,F115*HOME!$F$20,F115*HOME!$F$20/(1+HOME!$H$20)))))</f>
        <v>0</v>
      </c>
      <c r="CD115" s="310">
        <f>IF($T115=TRUE,0,IF(G$2&lt;DATE(2019,10,1),IF($T$1=FALSE,G115*HOME!$F$18,G115*HOME!$F$18/(1+HOME!$H$18)),IF($AO115=TRUE,IF($T$1=FALSE,G115*HOME!$F$21,G115*HOME!$F$21/(1+HOME!$H$21)),IF($T$1=FALSE,G115*HOME!$F$20,G115*HOME!$F$20/(1+HOME!$H$20)))))</f>
        <v>0</v>
      </c>
      <c r="CE115" s="310">
        <f>IF($T115=TRUE,0,IF(H$2&lt;DATE(2019,10,1),IF($T$1=FALSE,H115*HOME!$F$18,H115*HOME!$F$18/(1+HOME!$H$18)),IF($AO115=TRUE,IF($T$1=FALSE,H115*HOME!$F$21,H115*HOME!$F$21/(1+HOME!$H$21)),IF($T$1=FALSE,H115*HOME!$F$20,H115*HOME!$F$20/(1+HOME!$H$20)))))</f>
        <v>0</v>
      </c>
      <c r="CF115" s="310">
        <f>IF($T115=TRUE,0,IF(I$2&lt;DATE(2019,10,1),IF($T$1=FALSE,I115*HOME!$F$18,I115*HOME!$F$18/(1+HOME!$H$18)),IF($AO115=TRUE,IF($T$1=FALSE,I115*HOME!$F$21,I115*HOME!$F$21/(1+HOME!$H$21)),IF($T$1=FALSE,I115*HOME!$F$20,I115*HOME!$F$20/(1+HOME!$H$20)))))</f>
        <v>0</v>
      </c>
      <c r="CG115" s="310">
        <f>IF($T115=TRUE,0,IF(J$2&lt;DATE(2019,10,1),IF($T$1=FALSE,J115*HOME!$F$18,J115*HOME!$F$18/(1+HOME!$H$18)),IF($AO115=TRUE,IF($T$1=FALSE,J115*HOME!$F$21,J115*HOME!$F$21/(1+HOME!$H$21)),IF($T$1=FALSE,J115*HOME!$F$20,J115*HOME!$F$20/(1+HOME!$H$20)))))</f>
        <v>0</v>
      </c>
      <c r="CH115" s="310">
        <f>IF($T115=TRUE,0,IF(K$2&lt;DATE(2019,10,1),IF($T$1=FALSE,K115*HOME!$F$18,K115*HOME!$F$18/(1+HOME!$H$18)),IF($AO115=TRUE,IF($T$1=FALSE,K115*HOME!$F$21,K115*HOME!$F$21/(1+HOME!$H$21)),IF($T$1=FALSE,K115*HOME!$F$20,K115*HOME!$F$20/(1+HOME!$H$20)))))</f>
        <v>0</v>
      </c>
      <c r="CI115" s="310">
        <f>IF($T115=TRUE,0,IF(L$2&lt;DATE(2019,10,1),IF($T$1=FALSE,L115*HOME!$F$18,L115*HOME!$F$18/(1+HOME!$H$18)),IF($AO115=TRUE,IF($T$1=FALSE,L115*HOME!$F$21,L115*HOME!$F$21/(1+HOME!$H$21)),IF($T$1=FALSE,L115*HOME!$F$20,L115*HOME!$F$20/(1+HOME!$H$20)))))</f>
        <v>0</v>
      </c>
      <c r="CJ115" s="310">
        <f>IF($T115=TRUE,0,IF(M$2&lt;DATE(2019,10,1),IF($T$1=FALSE,M115*HOME!$F$18,M115*HOME!$F$18/(1+HOME!$H$18)),IF($AO115=TRUE,IF($T$1=FALSE,M115*HOME!$F$21,M115*HOME!$F$21/(1+HOME!$H$21)),IF($T$1=FALSE,M115*HOME!$F$20,M115*HOME!$F$20/(1+HOME!$H$20)))))</f>
        <v>0</v>
      </c>
      <c r="CK115" s="310">
        <f>IF($T115=TRUE,0,IF(N$2&lt;DATE(2019,10,1),IF($T$1=FALSE,N115*HOME!$F$18,N115*HOME!$F$18/(1+HOME!$H$18)),IF($AO115=TRUE,IF($T$1=FALSE,N115*HOME!$F$21,N115*HOME!$F$21/(1+HOME!$H$21)),IF($T$1=FALSE,N115*HOME!$F$20,N115*HOME!$F$20/(1+HOME!$H$20)))))</f>
        <v>0</v>
      </c>
      <c r="CL115" s="310">
        <f>IF($T115=TRUE,0,IF(O$2&lt;DATE(2019,10,1),IF($T$1=FALSE,O115*HOME!$F$18,O115*HOME!$F$18/(1+HOME!$H$18)),IF($AO115=TRUE,IF($T$1=FALSE,O115*HOME!$F$21,O115*HOME!$F$21/(1+HOME!$H$21)),IF($T$1=FALSE,O115*HOME!$F$20,O115*HOME!$F$20/(1+HOME!$H$20)))))</f>
        <v>0</v>
      </c>
      <c r="CM115" s="310">
        <f>IF($T115=TRUE,0,IF(P$2&lt;DATE(2019,10,1),IF($T$1=FALSE,P115*HOME!$F$18,P115*HOME!$F$18/(1+HOME!$H$18)),IF($AO115=TRUE,IF($T$1=FALSE,P115*HOME!$F$21,P115*HOME!$F$21/(1+HOME!$H$21)),IF($T$1=FALSE,P115*HOME!$F$20,P115*HOME!$F$20/(1+HOME!$H$20)))))</f>
        <v>0</v>
      </c>
      <c r="CN115" s="310">
        <f t="shared" si="64"/>
        <v>0</v>
      </c>
    </row>
    <row r="116" spans="1:100" ht="18" customHeight="1">
      <c r="A116" s="335"/>
      <c r="B116" s="336">
        <v>89</v>
      </c>
      <c r="C116" s="1833" t="s">
        <v>46</v>
      </c>
      <c r="D116" s="484">
        <f t="shared" ref="D116:P116" si="65">SUM(D111:D115)</f>
        <v>0</v>
      </c>
      <c r="E116" s="483">
        <f t="shared" si="65"/>
        <v>0</v>
      </c>
      <c r="F116" s="483">
        <f t="shared" si="65"/>
        <v>0</v>
      </c>
      <c r="G116" s="483">
        <f t="shared" si="65"/>
        <v>0</v>
      </c>
      <c r="H116" s="483">
        <f t="shared" si="65"/>
        <v>0</v>
      </c>
      <c r="I116" s="483">
        <f t="shared" si="65"/>
        <v>0</v>
      </c>
      <c r="J116" s="483">
        <f t="shared" si="65"/>
        <v>0</v>
      </c>
      <c r="K116" s="483">
        <f t="shared" si="65"/>
        <v>0</v>
      </c>
      <c r="L116" s="483">
        <f t="shared" si="65"/>
        <v>0</v>
      </c>
      <c r="M116" s="483">
        <f t="shared" si="65"/>
        <v>0</v>
      </c>
      <c r="N116" s="483">
        <f t="shared" si="65"/>
        <v>0</v>
      </c>
      <c r="O116" s="483">
        <f t="shared" si="65"/>
        <v>0</v>
      </c>
      <c r="P116" s="483">
        <f t="shared" si="65"/>
        <v>0</v>
      </c>
      <c r="Q116" s="485">
        <f>SUM(Q111:Q115)</f>
        <v>0</v>
      </c>
      <c r="R116" s="1099" t="str">
        <f t="shared" si="46"/>
        <v/>
      </c>
      <c r="S116" s="1100">
        <f>予実管理!Q116</f>
        <v>0</v>
      </c>
      <c r="T116" s="352" t="s">
        <v>120</v>
      </c>
      <c r="U116" s="353">
        <f t="shared" ref="U116:AG116" si="66">SUM(U111:U115)</f>
        <v>0</v>
      </c>
      <c r="V116" s="353">
        <f t="shared" si="66"/>
        <v>0</v>
      </c>
      <c r="W116" s="353">
        <f t="shared" si="66"/>
        <v>0</v>
      </c>
      <c r="X116" s="353">
        <f t="shared" si="66"/>
        <v>0</v>
      </c>
      <c r="Y116" s="353">
        <f t="shared" si="66"/>
        <v>0</v>
      </c>
      <c r="Z116" s="353">
        <f t="shared" si="66"/>
        <v>0</v>
      </c>
      <c r="AA116" s="353">
        <f t="shared" si="66"/>
        <v>0</v>
      </c>
      <c r="AB116" s="353">
        <f t="shared" si="66"/>
        <v>0</v>
      </c>
      <c r="AC116" s="353">
        <f t="shared" si="66"/>
        <v>0</v>
      </c>
      <c r="AD116" s="353">
        <f t="shared" si="66"/>
        <v>0</v>
      </c>
      <c r="AE116" s="353">
        <f t="shared" si="66"/>
        <v>0</v>
      </c>
      <c r="AF116" s="353">
        <f t="shared" si="66"/>
        <v>0</v>
      </c>
      <c r="AG116" s="353">
        <f t="shared" si="66"/>
        <v>0</v>
      </c>
      <c r="AH116" s="79">
        <f t="shared" si="57"/>
        <v>0</v>
      </c>
      <c r="AI116" s="353" t="str">
        <f t="shared" si="58"/>
        <v/>
      </c>
      <c r="AJ116" s="354"/>
      <c r="AK116" s="79"/>
      <c r="AL116" s="79"/>
      <c r="AM116" s="79"/>
      <c r="AN116" s="79"/>
      <c r="AO116" s="79"/>
      <c r="AP116" s="79"/>
      <c r="AQ116" s="79"/>
      <c r="AR116" s="79"/>
      <c r="CA116" s="355">
        <f>SUM(CA111:CA115)</f>
        <v>0</v>
      </c>
      <c r="CB116" s="355">
        <f t="shared" ref="CB116:CM116" si="67">SUM(CB111:CB115)</f>
        <v>0</v>
      </c>
      <c r="CC116" s="355">
        <f t="shared" si="67"/>
        <v>0</v>
      </c>
      <c r="CD116" s="355">
        <f t="shared" si="67"/>
        <v>0</v>
      </c>
      <c r="CE116" s="355">
        <f t="shared" si="67"/>
        <v>0</v>
      </c>
      <c r="CF116" s="355">
        <f t="shared" si="67"/>
        <v>0</v>
      </c>
      <c r="CG116" s="355">
        <f t="shared" si="67"/>
        <v>0</v>
      </c>
      <c r="CH116" s="355">
        <f t="shared" si="67"/>
        <v>0</v>
      </c>
      <c r="CI116" s="355">
        <f t="shared" si="67"/>
        <v>0</v>
      </c>
      <c r="CJ116" s="355">
        <f t="shared" si="67"/>
        <v>0</v>
      </c>
      <c r="CK116" s="355">
        <f t="shared" si="67"/>
        <v>0</v>
      </c>
      <c r="CL116" s="355">
        <f t="shared" si="67"/>
        <v>0</v>
      </c>
      <c r="CM116" s="355">
        <f t="shared" si="67"/>
        <v>0</v>
      </c>
      <c r="CN116" s="355">
        <f t="shared" si="64"/>
        <v>0</v>
      </c>
      <c r="CV116" s="310">
        <v>0</v>
      </c>
    </row>
    <row r="117" spans="1:100" ht="18" customHeight="1">
      <c r="A117" s="335"/>
      <c r="B117" s="336">
        <v>90</v>
      </c>
      <c r="C117" s="1839" t="s">
        <v>47</v>
      </c>
      <c r="D117" s="496"/>
      <c r="E117" s="495"/>
      <c r="F117" s="495"/>
      <c r="G117" s="495"/>
      <c r="H117" s="495"/>
      <c r="I117" s="495"/>
      <c r="J117" s="495"/>
      <c r="K117" s="495"/>
      <c r="L117" s="495"/>
      <c r="M117" s="495"/>
      <c r="N117" s="495"/>
      <c r="O117" s="495"/>
      <c r="P117" s="495"/>
      <c r="Q117" s="430"/>
      <c r="R117" s="1104" t="str">
        <f t="shared" si="46"/>
        <v/>
      </c>
      <c r="S117" s="1105">
        <f>予実管理!Q117</f>
        <v>0</v>
      </c>
      <c r="T117" s="360"/>
      <c r="U117" s="361"/>
      <c r="V117" s="361"/>
      <c r="W117" s="361"/>
      <c r="X117" s="361"/>
      <c r="Y117" s="361"/>
      <c r="Z117" s="361"/>
      <c r="AA117" s="361"/>
      <c r="AB117" s="361"/>
      <c r="AC117" s="361"/>
      <c r="AD117" s="361"/>
      <c r="AE117" s="361"/>
      <c r="AF117" s="361"/>
      <c r="AG117" s="361"/>
      <c r="AH117" s="79">
        <f t="shared" si="57"/>
        <v>0</v>
      </c>
      <c r="AI117" s="361">
        <f t="shared" si="58"/>
        <v>0</v>
      </c>
      <c r="AJ117" s="362"/>
      <c r="AK117" s="79"/>
      <c r="AL117" s="79"/>
      <c r="AM117" s="79"/>
      <c r="AN117" s="79"/>
      <c r="AO117" s="79"/>
      <c r="AP117" s="79"/>
      <c r="AQ117" s="79"/>
      <c r="AR117" s="79"/>
    </row>
    <row r="118" spans="1:100" ht="18" customHeight="1">
      <c r="A118" s="335"/>
      <c r="B118" s="336">
        <v>91</v>
      </c>
      <c r="C118" s="1840"/>
      <c r="D118" s="434"/>
      <c r="E118" s="131"/>
      <c r="F118" s="131"/>
      <c r="G118" s="131"/>
      <c r="H118" s="131"/>
      <c r="I118" s="131"/>
      <c r="J118" s="131"/>
      <c r="K118" s="131"/>
      <c r="L118" s="131"/>
      <c r="M118" s="131"/>
      <c r="N118" s="131"/>
      <c r="O118" s="131"/>
      <c r="P118" s="131"/>
      <c r="Q118" s="90">
        <f>SUM(D118:P118)</f>
        <v>0</v>
      </c>
      <c r="R118" s="1107" t="str">
        <f t="shared" si="46"/>
        <v/>
      </c>
      <c r="S118" s="344">
        <f>予実管理!Q118</f>
        <v>0</v>
      </c>
      <c r="T118" s="341" t="b">
        <v>0</v>
      </c>
      <c r="U118" s="79">
        <f>IF(D$2&lt;DATE(2019,10,1),IF($T$1=FALSE,IF($T118=FALSE,D118*HOME!$H$18,0),IF($T118=FALSE,D118*HOME!$H$18/(1+HOME!$H$18),0)),IF($T$1=FALSE,IF($T118=FALSE,D118*HOME!$H$20,0),IF($T118=FALSE,D118*HOME!$H$20/(1+HOME!$H$20),0)))</f>
        <v>0</v>
      </c>
      <c r="V118" s="79">
        <f>IF(E$2&lt;DATE(2019,10,1),IF($T$1=FALSE,IF($T118=FALSE,E118*HOME!$H$18,0),IF($T118=FALSE,E118*HOME!$H$18/(1+HOME!$H$18),0)),IF($T$1=FALSE,IF($T118=FALSE,E118*HOME!$H$20,0),IF($T118=FALSE,E118*HOME!$H$20/(1+HOME!$H$20),0)))</f>
        <v>0</v>
      </c>
      <c r="W118" s="79">
        <f>IF(F$2&lt;DATE(2019,10,1),IF($T$1=FALSE,IF($T118=FALSE,F118*HOME!$H$18,0),IF($T118=FALSE,F118*HOME!$H$18/(1+HOME!$H$18),0)),IF($T$1=FALSE,IF($T118=FALSE,F118*HOME!$H$20,0),IF($T118=FALSE,F118*HOME!$H$20/(1+HOME!$H$20),0)))</f>
        <v>0</v>
      </c>
      <c r="X118" s="79">
        <f>IF(G$2&lt;DATE(2019,10,1),IF($T$1=FALSE,IF($T118=FALSE,G118*HOME!$H$18,0),IF($T118=FALSE,G118*HOME!$H$18/(1+HOME!$H$18),0)),IF($T$1=FALSE,IF($T118=FALSE,G118*HOME!$H$20,0),IF($T118=FALSE,G118*HOME!$H$20/(1+HOME!$H$20),0)))</f>
        <v>0</v>
      </c>
      <c r="Y118" s="79">
        <f>IF(H$2&lt;DATE(2019,10,1),IF($T$1=FALSE,IF($T118=FALSE,H118*HOME!$H$18,0),IF($T118=FALSE,H118*HOME!$H$18/(1+HOME!$H$18),0)),IF($T$1=FALSE,IF($T118=FALSE,H118*HOME!$H$20,0),IF($T118=FALSE,H118*HOME!$H$20/(1+HOME!$H$20),0)))</f>
        <v>0</v>
      </c>
      <c r="Z118" s="79">
        <f>IF(I$2&lt;DATE(2019,10,1),IF($T$1=FALSE,IF($T118=FALSE,I118*HOME!$H$18,0),IF($T118=FALSE,I118*HOME!$H$18/(1+HOME!$H$18),0)),IF($T$1=FALSE,IF($T118=FALSE,I118*HOME!$H$20,0),IF($T118=FALSE,I118*HOME!$H$20/(1+HOME!$H$20),0)))</f>
        <v>0</v>
      </c>
      <c r="AA118" s="79">
        <f>IF(J$2&lt;DATE(2019,10,1),IF($T$1=FALSE,IF($T118=FALSE,J118*HOME!$H$18,0),IF($T118=FALSE,J118*HOME!$H$18/(1+HOME!$H$18),0)),IF($T$1=FALSE,IF($T118=FALSE,J118*HOME!$H$20,0),IF($T118=FALSE,J118*HOME!$H$20/(1+HOME!$H$20),0)))</f>
        <v>0</v>
      </c>
      <c r="AB118" s="79">
        <f>IF(K$2&lt;DATE(2019,10,1),IF($T$1=FALSE,IF($T118=FALSE,K118*HOME!$H$18,0),IF($T118=FALSE,K118*HOME!$H$18/(1+HOME!$H$18),0)),IF($T$1=FALSE,IF($T118=FALSE,K118*HOME!$H$20,0),IF($T118=FALSE,K118*HOME!$H$20/(1+HOME!$H$20),0)))</f>
        <v>0</v>
      </c>
      <c r="AC118" s="79">
        <f>IF(L$2&lt;DATE(2019,10,1),IF($T$1=FALSE,IF($T118=FALSE,L118*HOME!$H$18,0),IF($T118=FALSE,L118*HOME!$H$18/(1+HOME!$H$18),0)),IF($T$1=FALSE,IF($T118=FALSE,L118*HOME!$H$20,0),IF($T118=FALSE,L118*HOME!$H$20/(1+HOME!$H$20),0)))</f>
        <v>0</v>
      </c>
      <c r="AD118" s="79">
        <f>IF(M$2&lt;DATE(2019,10,1),IF($T$1=FALSE,IF($T118=FALSE,M118*HOME!$H$18,0),IF($T118=FALSE,M118*HOME!$H$18/(1+HOME!$H$18),0)),IF($T$1=FALSE,IF($T118=FALSE,M118*HOME!$H$20,0),IF($T118=FALSE,M118*HOME!$H$20/(1+HOME!$H$20),0)))</f>
        <v>0</v>
      </c>
      <c r="AE118" s="79">
        <f>IF(N$2&lt;DATE(2019,10,1),IF($T$1=FALSE,IF($T118=FALSE,N118*HOME!$H$18,0),IF($T118=FALSE,N118*HOME!$H$18/(1+HOME!$H$18),0)),IF($T$1=FALSE,IF($T118=FALSE,N118*HOME!$H$20,0),IF($T118=FALSE,N118*HOME!$H$20/(1+HOME!$H$20),0)))</f>
        <v>0</v>
      </c>
      <c r="AF118" s="79">
        <f>IF(O$2&lt;DATE(2019,10,1),IF($T$1=FALSE,IF($T118=FALSE,O118*HOME!$H$18,0),IF($T118=FALSE,O118*HOME!$H$18/(1+HOME!$H$18),0)),IF($T$1=FALSE,IF($T118=FALSE,O118*HOME!$H$20,0),IF($T118=FALSE,O118*HOME!$H$20/(1+HOME!$H$20),0)))</f>
        <v>0</v>
      </c>
      <c r="AG118" s="79">
        <f>IF(P$2&lt;DATE(2019,10,1),IF($T$1=FALSE,IF($T118=FALSE,P118*HOME!$H$18,0),IF($T118=FALSE,P118*HOME!$H$18/(1+HOME!$H$18),0)),IF($T$1=FALSE,IF($T118=FALSE,P118*HOME!$H$20,0),IF($T118=FALSE,P118*HOME!$H$20/(1+HOME!$H$20),0)))</f>
        <v>0</v>
      </c>
      <c r="AH118" s="79">
        <f t="shared" si="57"/>
        <v>0</v>
      </c>
      <c r="AI118" s="79">
        <f t="shared" si="58"/>
        <v>0</v>
      </c>
      <c r="AJ118" s="86"/>
      <c r="AK118" s="79"/>
      <c r="AL118" s="79"/>
      <c r="AM118" s="79"/>
      <c r="AN118" s="79"/>
      <c r="AO118" s="79"/>
      <c r="AP118" s="79"/>
      <c r="AQ118" s="79"/>
      <c r="AR118" s="79"/>
      <c r="CA118" s="310">
        <f>IF($T118=TRUE,0,IF(D$2&lt;DATE(2019,10,1),IF($T$1=FALSE,D118*HOME!$F$18,D118*HOME!$F$18/(1+HOME!$H$18)),IF($AO118=TRUE,IF($T$1=FALSE,D118*HOME!$F$21,D118*HOME!$F$21/(1+HOME!$H$21)),IF($T$1=FALSE,D118*HOME!$F$20,D118*HOME!$F$20/(1+HOME!$H$20)))))</f>
        <v>0</v>
      </c>
      <c r="CB118" s="310">
        <f>IF($T118=TRUE,0,IF(E$2&lt;DATE(2019,10,1),IF($T$1=FALSE,E118*HOME!$F$18,E118*HOME!$F$18/(1+HOME!$H$18)),IF($AO118=TRUE,IF($T$1=FALSE,E118*HOME!$F$21,E118*HOME!$F$21/(1+HOME!$H$21)),IF($T$1=FALSE,E118*HOME!$F$20,E118*HOME!$F$20/(1+HOME!$H$20)))))</f>
        <v>0</v>
      </c>
      <c r="CC118" s="310">
        <f>IF($T118=TRUE,0,IF(F$2&lt;DATE(2019,10,1),IF($T$1=FALSE,F118*HOME!$F$18,F118*HOME!$F$18/(1+HOME!$H$18)),IF($AO118=TRUE,IF($T$1=FALSE,F118*HOME!$F$21,F118*HOME!$F$21/(1+HOME!$H$21)),IF($T$1=FALSE,F118*HOME!$F$20,F118*HOME!$F$20/(1+HOME!$H$20)))))</f>
        <v>0</v>
      </c>
      <c r="CD118" s="310">
        <f>IF($T118=TRUE,0,IF(G$2&lt;DATE(2019,10,1),IF($T$1=FALSE,G118*HOME!$F$18,G118*HOME!$F$18/(1+HOME!$H$18)),IF($AO118=TRUE,IF($T$1=FALSE,G118*HOME!$F$21,G118*HOME!$F$21/(1+HOME!$H$21)),IF($T$1=FALSE,G118*HOME!$F$20,G118*HOME!$F$20/(1+HOME!$H$20)))))</f>
        <v>0</v>
      </c>
      <c r="CE118" s="310">
        <f>IF($T118=TRUE,0,IF(H$2&lt;DATE(2019,10,1),IF($T$1=FALSE,H118*HOME!$F$18,H118*HOME!$F$18/(1+HOME!$H$18)),IF($AO118=TRUE,IF($T$1=FALSE,H118*HOME!$F$21,H118*HOME!$F$21/(1+HOME!$H$21)),IF($T$1=FALSE,H118*HOME!$F$20,H118*HOME!$F$20/(1+HOME!$H$20)))))</f>
        <v>0</v>
      </c>
      <c r="CF118" s="310">
        <f>IF($T118=TRUE,0,IF(I$2&lt;DATE(2019,10,1),IF($T$1=FALSE,I118*HOME!$F$18,I118*HOME!$F$18/(1+HOME!$H$18)),IF($AO118=TRUE,IF($T$1=FALSE,I118*HOME!$F$21,I118*HOME!$F$21/(1+HOME!$H$21)),IF($T$1=FALSE,I118*HOME!$F$20,I118*HOME!$F$20/(1+HOME!$H$20)))))</f>
        <v>0</v>
      </c>
      <c r="CG118" s="310">
        <f>IF($T118=TRUE,0,IF(J$2&lt;DATE(2019,10,1),IF($T$1=FALSE,J118*HOME!$F$18,J118*HOME!$F$18/(1+HOME!$H$18)),IF($AO118=TRUE,IF($T$1=FALSE,J118*HOME!$F$21,J118*HOME!$F$21/(1+HOME!$H$21)),IF($T$1=FALSE,J118*HOME!$F$20,J118*HOME!$F$20/(1+HOME!$H$20)))))</f>
        <v>0</v>
      </c>
      <c r="CH118" s="310">
        <f>IF($T118=TRUE,0,IF(K$2&lt;DATE(2019,10,1),IF($T$1=FALSE,K118*HOME!$F$18,K118*HOME!$F$18/(1+HOME!$H$18)),IF($AO118=TRUE,IF($T$1=FALSE,K118*HOME!$F$21,K118*HOME!$F$21/(1+HOME!$H$21)),IF($T$1=FALSE,K118*HOME!$F$20,K118*HOME!$F$20/(1+HOME!$H$20)))))</f>
        <v>0</v>
      </c>
      <c r="CI118" s="310">
        <f>IF($T118=TRUE,0,IF(L$2&lt;DATE(2019,10,1),IF($T$1=FALSE,L118*HOME!$F$18,L118*HOME!$F$18/(1+HOME!$H$18)),IF($AO118=TRUE,IF($T$1=FALSE,L118*HOME!$F$21,L118*HOME!$F$21/(1+HOME!$H$21)),IF($T$1=FALSE,L118*HOME!$F$20,L118*HOME!$F$20/(1+HOME!$H$20)))))</f>
        <v>0</v>
      </c>
      <c r="CJ118" s="310">
        <f>IF($T118=TRUE,0,IF(M$2&lt;DATE(2019,10,1),IF($T$1=FALSE,M118*HOME!$F$18,M118*HOME!$F$18/(1+HOME!$H$18)),IF($AO118=TRUE,IF($T$1=FALSE,M118*HOME!$F$21,M118*HOME!$F$21/(1+HOME!$H$21)),IF($T$1=FALSE,M118*HOME!$F$20,M118*HOME!$F$20/(1+HOME!$H$20)))))</f>
        <v>0</v>
      </c>
      <c r="CK118" s="310">
        <f>IF($T118=TRUE,0,IF(N$2&lt;DATE(2019,10,1),IF($T$1=FALSE,N118*HOME!$F$18,N118*HOME!$F$18/(1+HOME!$H$18)),IF($AO118=TRUE,IF($T$1=FALSE,N118*HOME!$F$21,N118*HOME!$F$21/(1+HOME!$H$21)),IF($T$1=FALSE,N118*HOME!$F$20,N118*HOME!$F$20/(1+HOME!$H$20)))))</f>
        <v>0</v>
      </c>
      <c r="CL118" s="310">
        <f>IF($T118=TRUE,0,IF(O$2&lt;DATE(2019,10,1),IF($T$1=FALSE,O118*HOME!$F$18,O118*HOME!$F$18/(1+HOME!$H$18)),IF($AO118=TRUE,IF($T$1=FALSE,O118*HOME!$F$21,O118*HOME!$F$21/(1+HOME!$H$21)),IF($T$1=FALSE,O118*HOME!$F$20,O118*HOME!$F$20/(1+HOME!$H$20)))))</f>
        <v>0</v>
      </c>
      <c r="CM118" s="310">
        <f>IF($T118=TRUE,0,IF(P$2&lt;DATE(2019,10,1),IF($T$1=FALSE,P118*HOME!$F$18,P118*HOME!$F$18/(1+HOME!$H$18)),IF($AO118=TRUE,IF($T$1=FALSE,P118*HOME!$F$21,P118*HOME!$F$21/(1+HOME!$H$21)),IF($T$1=FALSE,P118*HOME!$F$20,P118*HOME!$F$20/(1+HOME!$H$20)))))</f>
        <v>0</v>
      </c>
      <c r="CN118" s="310">
        <f t="shared" ref="CN118:CN124" si="68">SUM(CA118:CM118)</f>
        <v>0</v>
      </c>
    </row>
    <row r="119" spans="1:100" ht="18" customHeight="1">
      <c r="A119" s="335"/>
      <c r="B119" s="336"/>
      <c r="C119" s="1840"/>
      <c r="D119" s="451"/>
      <c r="E119" s="450"/>
      <c r="F119" s="450"/>
      <c r="G119" s="450"/>
      <c r="H119" s="450"/>
      <c r="I119" s="450"/>
      <c r="J119" s="450"/>
      <c r="K119" s="450"/>
      <c r="L119" s="450"/>
      <c r="M119" s="450"/>
      <c r="N119" s="450"/>
      <c r="O119" s="450"/>
      <c r="P119" s="450"/>
      <c r="Q119" s="90">
        <f>SUM(D119:P119)</f>
        <v>0</v>
      </c>
      <c r="R119" s="1107" t="str">
        <f t="shared" si="46"/>
        <v/>
      </c>
      <c r="S119" s="344">
        <f>予実管理!Q119</f>
        <v>0</v>
      </c>
      <c r="T119" s="341" t="b">
        <v>0</v>
      </c>
      <c r="U119" s="79">
        <f>IF(D$2&lt;DATE(2019,10,1),IF($T$1=FALSE,IF($T119=FALSE,D119*HOME!$H$18,0),IF($T119=FALSE,D119*HOME!$H$18/(1+HOME!$H$18),0)),IF($T$1=FALSE,IF($T119=FALSE,D119*HOME!$H$20,0),IF($T119=FALSE,D119*HOME!$H$20/(1+HOME!$H$20),0)))</f>
        <v>0</v>
      </c>
      <c r="V119" s="79">
        <f>IF(E$2&lt;DATE(2019,10,1),IF($T$1=FALSE,IF($T119=FALSE,E119*HOME!$H$18,0),IF($T119=FALSE,E119*HOME!$H$18/(1+HOME!$H$18),0)),IF($T$1=FALSE,IF($T119=FALSE,E119*HOME!$H$20,0),IF($T119=FALSE,E119*HOME!$H$20/(1+HOME!$H$20),0)))</f>
        <v>0</v>
      </c>
      <c r="W119" s="79">
        <f>IF(F$2&lt;DATE(2019,10,1),IF($T$1=FALSE,IF($T119=FALSE,F119*HOME!$H$18,0),IF($T119=FALSE,F119*HOME!$H$18/(1+HOME!$H$18),0)),IF($T$1=FALSE,IF($T119=FALSE,F119*HOME!$H$20,0),IF($T119=FALSE,F119*HOME!$H$20/(1+HOME!$H$20),0)))</f>
        <v>0</v>
      </c>
      <c r="X119" s="79">
        <f>IF(G$2&lt;DATE(2019,10,1),IF($T$1=FALSE,IF($T119=FALSE,G119*HOME!$H$18,0),IF($T119=FALSE,G119*HOME!$H$18/(1+HOME!$H$18),0)),IF($T$1=FALSE,IF($T119=FALSE,G119*HOME!$H$20,0),IF($T119=FALSE,G119*HOME!$H$20/(1+HOME!$H$20),0)))</f>
        <v>0</v>
      </c>
      <c r="Y119" s="79">
        <f>IF(H$2&lt;DATE(2019,10,1),IF($T$1=FALSE,IF($T119=FALSE,H119*HOME!$H$18,0),IF($T119=FALSE,H119*HOME!$H$18/(1+HOME!$H$18),0)),IF($T$1=FALSE,IF($T119=FALSE,H119*HOME!$H$20,0),IF($T119=FALSE,H119*HOME!$H$20/(1+HOME!$H$20),0)))</f>
        <v>0</v>
      </c>
      <c r="Z119" s="79">
        <f>IF(I$2&lt;DATE(2019,10,1),IF($T$1=FALSE,IF($T119=FALSE,I119*HOME!$H$18,0),IF($T119=FALSE,I119*HOME!$H$18/(1+HOME!$H$18),0)),IF($T$1=FALSE,IF($T119=FALSE,I119*HOME!$H$20,0),IF($T119=FALSE,I119*HOME!$H$20/(1+HOME!$H$20),0)))</f>
        <v>0</v>
      </c>
      <c r="AA119" s="79">
        <f>IF(J$2&lt;DATE(2019,10,1),IF($T$1=FALSE,IF($T119=FALSE,J119*HOME!$H$18,0),IF($T119=FALSE,J119*HOME!$H$18/(1+HOME!$H$18),0)),IF($T$1=FALSE,IF($T119=FALSE,J119*HOME!$H$20,0),IF($T119=FALSE,J119*HOME!$H$20/(1+HOME!$H$20),0)))</f>
        <v>0</v>
      </c>
      <c r="AB119" s="79">
        <f>IF(K$2&lt;DATE(2019,10,1),IF($T$1=FALSE,IF($T119=FALSE,K119*HOME!$H$18,0),IF($T119=FALSE,K119*HOME!$H$18/(1+HOME!$H$18),0)),IF($T$1=FALSE,IF($T119=FALSE,K119*HOME!$H$20,0),IF($T119=FALSE,K119*HOME!$H$20/(1+HOME!$H$20),0)))</f>
        <v>0</v>
      </c>
      <c r="AC119" s="79">
        <f>IF(L$2&lt;DATE(2019,10,1),IF($T$1=FALSE,IF($T119=FALSE,L119*HOME!$H$18,0),IF($T119=FALSE,L119*HOME!$H$18/(1+HOME!$H$18),0)),IF($T$1=FALSE,IF($T119=FALSE,L119*HOME!$H$20,0),IF($T119=FALSE,L119*HOME!$H$20/(1+HOME!$H$20),0)))</f>
        <v>0</v>
      </c>
      <c r="AD119" s="79">
        <f>IF(M$2&lt;DATE(2019,10,1),IF($T$1=FALSE,IF($T119=FALSE,M119*HOME!$H$18,0),IF($T119=FALSE,M119*HOME!$H$18/(1+HOME!$H$18),0)),IF($T$1=FALSE,IF($T119=FALSE,M119*HOME!$H$20,0),IF($T119=FALSE,M119*HOME!$H$20/(1+HOME!$H$20),0)))</f>
        <v>0</v>
      </c>
      <c r="AE119" s="79">
        <f>IF(N$2&lt;DATE(2019,10,1),IF($T$1=FALSE,IF($T119=FALSE,N119*HOME!$H$18,0),IF($T119=FALSE,N119*HOME!$H$18/(1+HOME!$H$18),0)),IF($T$1=FALSE,IF($T119=FALSE,N119*HOME!$H$20,0),IF($T119=FALSE,N119*HOME!$H$20/(1+HOME!$H$20),0)))</f>
        <v>0</v>
      </c>
      <c r="AF119" s="79">
        <f>IF(O$2&lt;DATE(2019,10,1),IF($T$1=FALSE,IF($T119=FALSE,O119*HOME!$H$18,0),IF($T119=FALSE,O119*HOME!$H$18/(1+HOME!$H$18),0)),IF($T$1=FALSE,IF($T119=FALSE,O119*HOME!$H$20,0),IF($T119=FALSE,O119*HOME!$H$20/(1+HOME!$H$20),0)))</f>
        <v>0</v>
      </c>
      <c r="AG119" s="79">
        <f>IF(P$2&lt;DATE(2019,10,1),IF($T$1=FALSE,IF($T119=FALSE,P119*HOME!$H$18,0),IF($T119=FALSE,P119*HOME!$H$18/(1+HOME!$H$18),0)),IF($T$1=FALSE,IF($T119=FALSE,P119*HOME!$H$20,0),IF($T119=FALSE,P119*HOME!$H$20/(1+HOME!$H$20),0)))</f>
        <v>0</v>
      </c>
      <c r="AH119" s="79">
        <f t="shared" si="57"/>
        <v>0</v>
      </c>
      <c r="AI119" s="79">
        <f t="shared" si="58"/>
        <v>0</v>
      </c>
      <c r="AJ119" s="86"/>
      <c r="AK119" s="79"/>
      <c r="AL119" s="79"/>
      <c r="AM119" s="79"/>
      <c r="AN119" s="79"/>
      <c r="AO119" s="79"/>
      <c r="AP119" s="79"/>
      <c r="AQ119" s="79"/>
      <c r="AR119" s="79"/>
      <c r="CA119" s="310">
        <f>IF($T119=TRUE,0,IF(D$2&lt;DATE(2019,10,1),IF($T$1=FALSE,D119*HOME!$F$18,D119*HOME!$F$18/(1+HOME!$H$18)),IF($AO119=TRUE,IF($T$1=FALSE,D119*HOME!$F$21,D119*HOME!$F$21/(1+HOME!$H$21)),IF($T$1=FALSE,D119*HOME!$F$20,D119*HOME!$F$20/(1+HOME!$H$20)))))</f>
        <v>0</v>
      </c>
      <c r="CB119" s="310">
        <f>IF($T119=TRUE,0,IF(E$2&lt;DATE(2019,10,1),IF($T$1=FALSE,E119*HOME!$F$18,E119*HOME!$F$18/(1+HOME!$H$18)),IF($AO119=TRUE,IF($T$1=FALSE,E119*HOME!$F$21,E119*HOME!$F$21/(1+HOME!$H$21)),IF($T$1=FALSE,E119*HOME!$F$20,E119*HOME!$F$20/(1+HOME!$H$20)))))</f>
        <v>0</v>
      </c>
      <c r="CC119" s="310">
        <f>IF($T119=TRUE,0,IF(F$2&lt;DATE(2019,10,1),IF($T$1=FALSE,F119*HOME!$F$18,F119*HOME!$F$18/(1+HOME!$H$18)),IF($AO119=TRUE,IF($T$1=FALSE,F119*HOME!$F$21,F119*HOME!$F$21/(1+HOME!$H$21)),IF($T$1=FALSE,F119*HOME!$F$20,F119*HOME!$F$20/(1+HOME!$H$20)))))</f>
        <v>0</v>
      </c>
      <c r="CD119" s="310">
        <f>IF($T119=TRUE,0,IF(G$2&lt;DATE(2019,10,1),IF($T$1=FALSE,G119*HOME!$F$18,G119*HOME!$F$18/(1+HOME!$H$18)),IF($AO119=TRUE,IF($T$1=FALSE,G119*HOME!$F$21,G119*HOME!$F$21/(1+HOME!$H$21)),IF($T$1=FALSE,G119*HOME!$F$20,G119*HOME!$F$20/(1+HOME!$H$20)))))</f>
        <v>0</v>
      </c>
      <c r="CE119" s="310">
        <f>IF($T119=TRUE,0,IF(H$2&lt;DATE(2019,10,1),IF($T$1=FALSE,H119*HOME!$F$18,H119*HOME!$F$18/(1+HOME!$H$18)),IF($AO119=TRUE,IF($T$1=FALSE,H119*HOME!$F$21,H119*HOME!$F$21/(1+HOME!$H$21)),IF($T$1=FALSE,H119*HOME!$F$20,H119*HOME!$F$20/(1+HOME!$H$20)))))</f>
        <v>0</v>
      </c>
      <c r="CF119" s="310">
        <f>IF($T119=TRUE,0,IF(I$2&lt;DATE(2019,10,1),IF($T$1=FALSE,I119*HOME!$F$18,I119*HOME!$F$18/(1+HOME!$H$18)),IF($AO119=TRUE,IF($T$1=FALSE,I119*HOME!$F$21,I119*HOME!$F$21/(1+HOME!$H$21)),IF($T$1=FALSE,I119*HOME!$F$20,I119*HOME!$F$20/(1+HOME!$H$20)))))</f>
        <v>0</v>
      </c>
      <c r="CG119" s="310">
        <f>IF($T119=TRUE,0,IF(J$2&lt;DATE(2019,10,1),IF($T$1=FALSE,J119*HOME!$F$18,J119*HOME!$F$18/(1+HOME!$H$18)),IF($AO119=TRUE,IF($T$1=FALSE,J119*HOME!$F$21,J119*HOME!$F$21/(1+HOME!$H$21)),IF($T$1=FALSE,J119*HOME!$F$20,J119*HOME!$F$20/(1+HOME!$H$20)))))</f>
        <v>0</v>
      </c>
      <c r="CH119" s="310">
        <f>IF($T119=TRUE,0,IF(K$2&lt;DATE(2019,10,1),IF($T$1=FALSE,K119*HOME!$F$18,K119*HOME!$F$18/(1+HOME!$H$18)),IF($AO119=TRUE,IF($T$1=FALSE,K119*HOME!$F$21,K119*HOME!$F$21/(1+HOME!$H$21)),IF($T$1=FALSE,K119*HOME!$F$20,K119*HOME!$F$20/(1+HOME!$H$20)))))</f>
        <v>0</v>
      </c>
      <c r="CI119" s="310">
        <f>IF($T119=TRUE,0,IF(L$2&lt;DATE(2019,10,1),IF($T$1=FALSE,L119*HOME!$F$18,L119*HOME!$F$18/(1+HOME!$H$18)),IF($AO119=TRUE,IF($T$1=FALSE,L119*HOME!$F$21,L119*HOME!$F$21/(1+HOME!$H$21)),IF($T$1=FALSE,L119*HOME!$F$20,L119*HOME!$F$20/(1+HOME!$H$20)))))</f>
        <v>0</v>
      </c>
      <c r="CJ119" s="310">
        <f>IF($T119=TRUE,0,IF(M$2&lt;DATE(2019,10,1),IF($T$1=FALSE,M119*HOME!$F$18,M119*HOME!$F$18/(1+HOME!$H$18)),IF($AO119=TRUE,IF($T$1=FALSE,M119*HOME!$F$21,M119*HOME!$F$21/(1+HOME!$H$21)),IF($T$1=FALSE,M119*HOME!$F$20,M119*HOME!$F$20/(1+HOME!$H$20)))))</f>
        <v>0</v>
      </c>
      <c r="CK119" s="310">
        <f>IF($T119=TRUE,0,IF(N$2&lt;DATE(2019,10,1),IF($T$1=FALSE,N119*HOME!$F$18,N119*HOME!$F$18/(1+HOME!$H$18)),IF($AO119=TRUE,IF($T$1=FALSE,N119*HOME!$F$21,N119*HOME!$F$21/(1+HOME!$H$21)),IF($T$1=FALSE,N119*HOME!$F$20,N119*HOME!$F$20/(1+HOME!$H$20)))))</f>
        <v>0</v>
      </c>
      <c r="CL119" s="310">
        <f>IF($T119=TRUE,0,IF(O$2&lt;DATE(2019,10,1),IF($T$1=FALSE,O119*HOME!$F$18,O119*HOME!$F$18/(1+HOME!$H$18)),IF($AO119=TRUE,IF($T$1=FALSE,O119*HOME!$F$21,O119*HOME!$F$21/(1+HOME!$H$21)),IF($T$1=FALSE,O119*HOME!$F$20,O119*HOME!$F$20/(1+HOME!$H$20)))))</f>
        <v>0</v>
      </c>
      <c r="CM119" s="310">
        <f>IF($T119=TRUE,0,IF(P$2&lt;DATE(2019,10,1),IF($T$1=FALSE,P119*HOME!$F$18,P119*HOME!$F$18/(1+HOME!$H$18)),IF($AO119=TRUE,IF($T$1=FALSE,P119*HOME!$F$21,P119*HOME!$F$21/(1+HOME!$H$21)),IF($T$1=FALSE,P119*HOME!$F$20,P119*HOME!$F$20/(1+HOME!$H$20)))))</f>
        <v>0</v>
      </c>
      <c r="CN119" s="310">
        <f t="shared" si="68"/>
        <v>0</v>
      </c>
    </row>
    <row r="120" spans="1:100" ht="18" customHeight="1">
      <c r="A120" s="335"/>
      <c r="B120" s="336"/>
      <c r="C120" s="1840"/>
      <c r="D120" s="451"/>
      <c r="E120" s="450"/>
      <c r="F120" s="450"/>
      <c r="G120" s="450"/>
      <c r="H120" s="450"/>
      <c r="I120" s="450"/>
      <c r="J120" s="450"/>
      <c r="K120" s="450"/>
      <c r="L120" s="450"/>
      <c r="M120" s="450"/>
      <c r="N120" s="450"/>
      <c r="O120" s="450"/>
      <c r="P120" s="450"/>
      <c r="Q120" s="90">
        <f>SUM(D120:P120)</f>
        <v>0</v>
      </c>
      <c r="R120" s="1107" t="str">
        <f t="shared" si="46"/>
        <v/>
      </c>
      <c r="S120" s="344">
        <f>予実管理!Q120</f>
        <v>0</v>
      </c>
      <c r="T120" s="341" t="b">
        <v>0</v>
      </c>
      <c r="U120" s="79">
        <f>IF(D$2&lt;DATE(2019,10,1),IF($T$1=FALSE,IF($T120=FALSE,D120*HOME!$H$18,0),IF($T120=FALSE,D120*HOME!$H$18/(1+HOME!$H$18),0)),IF($T$1=FALSE,IF($T120=FALSE,D120*HOME!$H$20,0),IF($T120=FALSE,D120*HOME!$H$20/(1+HOME!$H$20),0)))</f>
        <v>0</v>
      </c>
      <c r="V120" s="79">
        <f>IF(E$2&lt;DATE(2019,10,1),IF($T$1=FALSE,IF($T120=FALSE,E120*HOME!$H$18,0),IF($T120=FALSE,E120*HOME!$H$18/(1+HOME!$H$18),0)),IF($T$1=FALSE,IF($T120=FALSE,E120*HOME!$H$20,0),IF($T120=FALSE,E120*HOME!$H$20/(1+HOME!$H$20),0)))</f>
        <v>0</v>
      </c>
      <c r="W120" s="79">
        <f>IF(F$2&lt;DATE(2019,10,1),IF($T$1=FALSE,IF($T120=FALSE,F120*HOME!$H$18,0),IF($T120=FALSE,F120*HOME!$H$18/(1+HOME!$H$18),0)),IF($T$1=FALSE,IF($T120=FALSE,F120*HOME!$H$20,0),IF($T120=FALSE,F120*HOME!$H$20/(1+HOME!$H$20),0)))</f>
        <v>0</v>
      </c>
      <c r="X120" s="79">
        <f>IF(G$2&lt;DATE(2019,10,1),IF($T$1=FALSE,IF($T120=FALSE,G120*HOME!$H$18,0),IF($T120=FALSE,G120*HOME!$H$18/(1+HOME!$H$18),0)),IF($T$1=FALSE,IF($T120=FALSE,G120*HOME!$H$20,0),IF($T120=FALSE,G120*HOME!$H$20/(1+HOME!$H$20),0)))</f>
        <v>0</v>
      </c>
      <c r="Y120" s="79">
        <f>IF(H$2&lt;DATE(2019,10,1),IF($T$1=FALSE,IF($T120=FALSE,H120*HOME!$H$18,0),IF($T120=FALSE,H120*HOME!$H$18/(1+HOME!$H$18),0)),IF($T$1=FALSE,IF($T120=FALSE,H120*HOME!$H$20,0),IF($T120=FALSE,H120*HOME!$H$20/(1+HOME!$H$20),0)))</f>
        <v>0</v>
      </c>
      <c r="Z120" s="79">
        <f>IF(I$2&lt;DATE(2019,10,1),IF($T$1=FALSE,IF($T120=FALSE,I120*HOME!$H$18,0),IF($T120=FALSE,I120*HOME!$H$18/(1+HOME!$H$18),0)),IF($T$1=FALSE,IF($T120=FALSE,I120*HOME!$H$20,0),IF($T120=FALSE,I120*HOME!$H$20/(1+HOME!$H$20),0)))</f>
        <v>0</v>
      </c>
      <c r="AA120" s="79">
        <f>IF(J$2&lt;DATE(2019,10,1),IF($T$1=FALSE,IF($T120=FALSE,J120*HOME!$H$18,0),IF($T120=FALSE,J120*HOME!$H$18/(1+HOME!$H$18),0)),IF($T$1=FALSE,IF($T120=FALSE,J120*HOME!$H$20,0),IF($T120=FALSE,J120*HOME!$H$20/(1+HOME!$H$20),0)))</f>
        <v>0</v>
      </c>
      <c r="AB120" s="79">
        <f>IF(K$2&lt;DATE(2019,10,1),IF($T$1=FALSE,IF($T120=FALSE,K120*HOME!$H$18,0),IF($T120=FALSE,K120*HOME!$H$18/(1+HOME!$H$18),0)),IF($T$1=FALSE,IF($T120=FALSE,K120*HOME!$H$20,0),IF($T120=FALSE,K120*HOME!$H$20/(1+HOME!$H$20),0)))</f>
        <v>0</v>
      </c>
      <c r="AC120" s="79">
        <f>IF(L$2&lt;DATE(2019,10,1),IF($T$1=FALSE,IF($T120=FALSE,L120*HOME!$H$18,0),IF($T120=FALSE,L120*HOME!$H$18/(1+HOME!$H$18),0)),IF($T$1=FALSE,IF($T120=FALSE,L120*HOME!$H$20,0),IF($T120=FALSE,L120*HOME!$H$20/(1+HOME!$H$20),0)))</f>
        <v>0</v>
      </c>
      <c r="AD120" s="79">
        <f>IF(M$2&lt;DATE(2019,10,1),IF($T$1=FALSE,IF($T120=FALSE,M120*HOME!$H$18,0),IF($T120=FALSE,M120*HOME!$H$18/(1+HOME!$H$18),0)),IF($T$1=FALSE,IF($T120=FALSE,M120*HOME!$H$20,0),IF($T120=FALSE,M120*HOME!$H$20/(1+HOME!$H$20),0)))</f>
        <v>0</v>
      </c>
      <c r="AE120" s="79">
        <f>IF(N$2&lt;DATE(2019,10,1),IF($T$1=FALSE,IF($T120=FALSE,N120*HOME!$H$18,0),IF($T120=FALSE,N120*HOME!$H$18/(1+HOME!$H$18),0)),IF($T$1=FALSE,IF($T120=FALSE,N120*HOME!$H$20,0),IF($T120=FALSE,N120*HOME!$H$20/(1+HOME!$H$20),0)))</f>
        <v>0</v>
      </c>
      <c r="AF120" s="79">
        <f>IF(O$2&lt;DATE(2019,10,1),IF($T$1=FALSE,IF($T120=FALSE,O120*HOME!$H$18,0),IF($T120=FALSE,O120*HOME!$H$18/(1+HOME!$H$18),0)),IF($T$1=FALSE,IF($T120=FALSE,O120*HOME!$H$20,0),IF($T120=FALSE,O120*HOME!$H$20/(1+HOME!$H$20),0)))</f>
        <v>0</v>
      </c>
      <c r="AG120" s="79">
        <f>IF(P$2&lt;DATE(2019,10,1),IF($T$1=FALSE,IF($T120=FALSE,P120*HOME!$H$18,0),IF($T120=FALSE,P120*HOME!$H$18/(1+HOME!$H$18),0)),IF($T$1=FALSE,IF($T120=FALSE,P120*HOME!$H$20,0),IF($T120=FALSE,P120*HOME!$H$20/(1+HOME!$H$20),0)))</f>
        <v>0</v>
      </c>
      <c r="AH120" s="79">
        <f t="shared" si="57"/>
        <v>0</v>
      </c>
      <c r="AI120" s="79">
        <f t="shared" si="58"/>
        <v>0</v>
      </c>
      <c r="AJ120" s="86"/>
      <c r="AK120" s="79"/>
      <c r="AL120" s="79"/>
      <c r="AM120" s="79"/>
      <c r="AN120" s="79"/>
      <c r="AO120" s="79"/>
      <c r="AP120" s="79"/>
      <c r="AQ120" s="79"/>
      <c r="AR120" s="79"/>
      <c r="CA120" s="310">
        <f>IF($T120=TRUE,0,IF(D$2&lt;DATE(2019,10,1),IF($T$1=FALSE,D120*HOME!$F$18,D120*HOME!$F$18/(1+HOME!$H$18)),IF($AO120=TRUE,IF($T$1=FALSE,D120*HOME!$F$21,D120*HOME!$F$21/(1+HOME!$H$21)),IF($T$1=FALSE,D120*HOME!$F$20,D120*HOME!$F$20/(1+HOME!$H$20)))))</f>
        <v>0</v>
      </c>
      <c r="CB120" s="310">
        <f>IF($T120=TRUE,0,IF(E$2&lt;DATE(2019,10,1),IF($T$1=FALSE,E120*HOME!$F$18,E120*HOME!$F$18/(1+HOME!$H$18)),IF($AO120=TRUE,IF($T$1=FALSE,E120*HOME!$F$21,E120*HOME!$F$21/(1+HOME!$H$21)),IF($T$1=FALSE,E120*HOME!$F$20,E120*HOME!$F$20/(1+HOME!$H$20)))))</f>
        <v>0</v>
      </c>
      <c r="CC120" s="310">
        <f>IF($T120=TRUE,0,IF(F$2&lt;DATE(2019,10,1),IF($T$1=FALSE,F120*HOME!$F$18,F120*HOME!$F$18/(1+HOME!$H$18)),IF($AO120=TRUE,IF($T$1=FALSE,F120*HOME!$F$21,F120*HOME!$F$21/(1+HOME!$H$21)),IF($T$1=FALSE,F120*HOME!$F$20,F120*HOME!$F$20/(1+HOME!$H$20)))))</f>
        <v>0</v>
      </c>
      <c r="CD120" s="310">
        <f>IF($T120=TRUE,0,IF(G$2&lt;DATE(2019,10,1),IF($T$1=FALSE,G120*HOME!$F$18,G120*HOME!$F$18/(1+HOME!$H$18)),IF($AO120=TRUE,IF($T$1=FALSE,G120*HOME!$F$21,G120*HOME!$F$21/(1+HOME!$H$21)),IF($T$1=FALSE,G120*HOME!$F$20,G120*HOME!$F$20/(1+HOME!$H$20)))))</f>
        <v>0</v>
      </c>
      <c r="CE120" s="310">
        <f>IF($T120=TRUE,0,IF(H$2&lt;DATE(2019,10,1),IF($T$1=FALSE,H120*HOME!$F$18,H120*HOME!$F$18/(1+HOME!$H$18)),IF($AO120=TRUE,IF($T$1=FALSE,H120*HOME!$F$21,H120*HOME!$F$21/(1+HOME!$H$21)),IF($T$1=FALSE,H120*HOME!$F$20,H120*HOME!$F$20/(1+HOME!$H$20)))))</f>
        <v>0</v>
      </c>
      <c r="CF120" s="310">
        <f>IF($T120=TRUE,0,IF(I$2&lt;DATE(2019,10,1),IF($T$1=FALSE,I120*HOME!$F$18,I120*HOME!$F$18/(1+HOME!$H$18)),IF($AO120=TRUE,IF($T$1=FALSE,I120*HOME!$F$21,I120*HOME!$F$21/(1+HOME!$H$21)),IF($T$1=FALSE,I120*HOME!$F$20,I120*HOME!$F$20/(1+HOME!$H$20)))))</f>
        <v>0</v>
      </c>
      <c r="CG120" s="310">
        <f>IF($T120=TRUE,0,IF(J$2&lt;DATE(2019,10,1),IF($T$1=FALSE,J120*HOME!$F$18,J120*HOME!$F$18/(1+HOME!$H$18)),IF($AO120=TRUE,IF($T$1=FALSE,J120*HOME!$F$21,J120*HOME!$F$21/(1+HOME!$H$21)),IF($T$1=FALSE,J120*HOME!$F$20,J120*HOME!$F$20/(1+HOME!$H$20)))))</f>
        <v>0</v>
      </c>
      <c r="CH120" s="310">
        <f>IF($T120=TRUE,0,IF(K$2&lt;DATE(2019,10,1),IF($T$1=FALSE,K120*HOME!$F$18,K120*HOME!$F$18/(1+HOME!$H$18)),IF($AO120=TRUE,IF($T$1=FALSE,K120*HOME!$F$21,K120*HOME!$F$21/(1+HOME!$H$21)),IF($T$1=FALSE,K120*HOME!$F$20,K120*HOME!$F$20/(1+HOME!$H$20)))))</f>
        <v>0</v>
      </c>
      <c r="CI120" s="310">
        <f>IF($T120=TRUE,0,IF(L$2&lt;DATE(2019,10,1),IF($T$1=FALSE,L120*HOME!$F$18,L120*HOME!$F$18/(1+HOME!$H$18)),IF($AO120=TRUE,IF($T$1=FALSE,L120*HOME!$F$21,L120*HOME!$F$21/(1+HOME!$H$21)),IF($T$1=FALSE,L120*HOME!$F$20,L120*HOME!$F$20/(1+HOME!$H$20)))))</f>
        <v>0</v>
      </c>
      <c r="CJ120" s="310">
        <f>IF($T120=TRUE,0,IF(M$2&lt;DATE(2019,10,1),IF($T$1=FALSE,M120*HOME!$F$18,M120*HOME!$F$18/(1+HOME!$H$18)),IF($AO120=TRUE,IF($T$1=FALSE,M120*HOME!$F$21,M120*HOME!$F$21/(1+HOME!$H$21)),IF($T$1=FALSE,M120*HOME!$F$20,M120*HOME!$F$20/(1+HOME!$H$20)))))</f>
        <v>0</v>
      </c>
      <c r="CK120" s="310">
        <f>IF($T120=TRUE,0,IF(N$2&lt;DATE(2019,10,1),IF($T$1=FALSE,N120*HOME!$F$18,N120*HOME!$F$18/(1+HOME!$H$18)),IF($AO120=TRUE,IF($T$1=FALSE,N120*HOME!$F$21,N120*HOME!$F$21/(1+HOME!$H$21)),IF($T$1=FALSE,N120*HOME!$F$20,N120*HOME!$F$20/(1+HOME!$H$20)))))</f>
        <v>0</v>
      </c>
      <c r="CL120" s="310">
        <f>IF($T120=TRUE,0,IF(O$2&lt;DATE(2019,10,1),IF($T$1=FALSE,O120*HOME!$F$18,O120*HOME!$F$18/(1+HOME!$H$18)),IF($AO120=TRUE,IF($T$1=FALSE,O120*HOME!$F$21,O120*HOME!$F$21/(1+HOME!$H$21)),IF($T$1=FALSE,O120*HOME!$F$20,O120*HOME!$F$20/(1+HOME!$H$20)))))</f>
        <v>0</v>
      </c>
      <c r="CM120" s="310">
        <f>IF($T120=TRUE,0,IF(P$2&lt;DATE(2019,10,1),IF($T$1=FALSE,P120*HOME!$F$18,P120*HOME!$F$18/(1+HOME!$H$18)),IF($AO120=TRUE,IF($T$1=FALSE,P120*HOME!$F$21,P120*HOME!$F$21/(1+HOME!$H$21)),IF($T$1=FALSE,P120*HOME!$F$20,P120*HOME!$F$20/(1+HOME!$H$20)))))</f>
        <v>0</v>
      </c>
      <c r="CN120" s="310">
        <f t="shared" si="68"/>
        <v>0</v>
      </c>
    </row>
    <row r="121" spans="1:100" ht="18" customHeight="1">
      <c r="A121" s="335"/>
      <c r="B121" s="336"/>
      <c r="C121" s="1840"/>
      <c r="D121" s="451"/>
      <c r="E121" s="450"/>
      <c r="F121" s="450"/>
      <c r="G121" s="450"/>
      <c r="H121" s="450"/>
      <c r="I121" s="450"/>
      <c r="J121" s="450"/>
      <c r="K121" s="450"/>
      <c r="L121" s="450"/>
      <c r="M121" s="450"/>
      <c r="N121" s="450"/>
      <c r="O121" s="450"/>
      <c r="P121" s="450"/>
      <c r="Q121" s="90">
        <f>SUM(D121:P121)</f>
        <v>0</v>
      </c>
      <c r="R121" s="1107" t="str">
        <f t="shared" si="46"/>
        <v/>
      </c>
      <c r="S121" s="344">
        <f>予実管理!Q121</f>
        <v>0</v>
      </c>
      <c r="T121" s="341" t="b">
        <v>0</v>
      </c>
      <c r="U121" s="79">
        <f>IF(D$2&lt;DATE(2019,10,1),IF($T$1=FALSE,IF($T121=FALSE,D121*HOME!$H$18,0),IF($T121=FALSE,D121*HOME!$H$18/(1+HOME!$H$18),0)),IF($T$1=FALSE,IF($T121=FALSE,D121*HOME!$H$20,0),IF($T121=FALSE,D121*HOME!$H$20/(1+HOME!$H$20),0)))</f>
        <v>0</v>
      </c>
      <c r="V121" s="79">
        <f>IF(E$2&lt;DATE(2019,10,1),IF($T$1=FALSE,IF($T121=FALSE,E121*HOME!$H$18,0),IF($T121=FALSE,E121*HOME!$H$18/(1+HOME!$H$18),0)),IF($T$1=FALSE,IF($T121=FALSE,E121*HOME!$H$20,0),IF($T121=FALSE,E121*HOME!$H$20/(1+HOME!$H$20),0)))</f>
        <v>0</v>
      </c>
      <c r="W121" s="79">
        <f>IF(F$2&lt;DATE(2019,10,1),IF($T$1=FALSE,IF($T121=FALSE,F121*HOME!$H$18,0),IF($T121=FALSE,F121*HOME!$H$18/(1+HOME!$H$18),0)),IF($T$1=FALSE,IF($T121=FALSE,F121*HOME!$H$20,0),IF($T121=FALSE,F121*HOME!$H$20/(1+HOME!$H$20),0)))</f>
        <v>0</v>
      </c>
      <c r="X121" s="79">
        <f>IF(G$2&lt;DATE(2019,10,1),IF($T$1=FALSE,IF($T121=FALSE,G121*HOME!$H$18,0),IF($T121=FALSE,G121*HOME!$H$18/(1+HOME!$H$18),0)),IF($T$1=FALSE,IF($T121=FALSE,G121*HOME!$H$20,0),IF($T121=FALSE,G121*HOME!$H$20/(1+HOME!$H$20),0)))</f>
        <v>0</v>
      </c>
      <c r="Y121" s="79">
        <f>IF(H$2&lt;DATE(2019,10,1),IF($T$1=FALSE,IF($T121=FALSE,H121*HOME!$H$18,0),IF($T121=FALSE,H121*HOME!$H$18/(1+HOME!$H$18),0)),IF($T$1=FALSE,IF($T121=FALSE,H121*HOME!$H$20,0),IF($T121=FALSE,H121*HOME!$H$20/(1+HOME!$H$20),0)))</f>
        <v>0</v>
      </c>
      <c r="Z121" s="79">
        <f>IF(I$2&lt;DATE(2019,10,1),IF($T$1=FALSE,IF($T121=FALSE,I121*HOME!$H$18,0),IF($T121=FALSE,I121*HOME!$H$18/(1+HOME!$H$18),0)),IF($T$1=FALSE,IF($T121=FALSE,I121*HOME!$H$20,0),IF($T121=FALSE,I121*HOME!$H$20/(1+HOME!$H$20),0)))</f>
        <v>0</v>
      </c>
      <c r="AA121" s="79">
        <f>IF(J$2&lt;DATE(2019,10,1),IF($T$1=FALSE,IF($T121=FALSE,J121*HOME!$H$18,0),IF($T121=FALSE,J121*HOME!$H$18/(1+HOME!$H$18),0)),IF($T$1=FALSE,IF($T121=FALSE,J121*HOME!$H$20,0),IF($T121=FALSE,J121*HOME!$H$20/(1+HOME!$H$20),0)))</f>
        <v>0</v>
      </c>
      <c r="AB121" s="79">
        <f>IF(K$2&lt;DATE(2019,10,1),IF($T$1=FALSE,IF($T121=FALSE,K121*HOME!$H$18,0),IF($T121=FALSE,K121*HOME!$H$18/(1+HOME!$H$18),0)),IF($T$1=FALSE,IF($T121=FALSE,K121*HOME!$H$20,0),IF($T121=FALSE,K121*HOME!$H$20/(1+HOME!$H$20),0)))</f>
        <v>0</v>
      </c>
      <c r="AC121" s="79">
        <f>IF(L$2&lt;DATE(2019,10,1),IF($T$1=FALSE,IF($T121=FALSE,L121*HOME!$H$18,0),IF($T121=FALSE,L121*HOME!$H$18/(1+HOME!$H$18),0)),IF($T$1=FALSE,IF($T121=FALSE,L121*HOME!$H$20,0),IF($T121=FALSE,L121*HOME!$H$20/(1+HOME!$H$20),0)))</f>
        <v>0</v>
      </c>
      <c r="AD121" s="79">
        <f>IF(M$2&lt;DATE(2019,10,1),IF($T$1=FALSE,IF($T121=FALSE,M121*HOME!$H$18,0),IF($T121=FALSE,M121*HOME!$H$18/(1+HOME!$H$18),0)),IF($T$1=FALSE,IF($T121=FALSE,M121*HOME!$H$20,0),IF($T121=FALSE,M121*HOME!$H$20/(1+HOME!$H$20),0)))</f>
        <v>0</v>
      </c>
      <c r="AE121" s="79">
        <f>IF(N$2&lt;DATE(2019,10,1),IF($T$1=FALSE,IF($T121=FALSE,N121*HOME!$H$18,0),IF($T121=FALSE,N121*HOME!$H$18/(1+HOME!$H$18),0)),IF($T$1=FALSE,IF($T121=FALSE,N121*HOME!$H$20,0),IF($T121=FALSE,N121*HOME!$H$20/(1+HOME!$H$20),0)))</f>
        <v>0</v>
      </c>
      <c r="AF121" s="79">
        <f>IF(O$2&lt;DATE(2019,10,1),IF($T$1=FALSE,IF($T121=FALSE,O121*HOME!$H$18,0),IF($T121=FALSE,O121*HOME!$H$18/(1+HOME!$H$18),0)),IF($T$1=FALSE,IF($T121=FALSE,O121*HOME!$H$20,0),IF($T121=FALSE,O121*HOME!$H$20/(1+HOME!$H$20),0)))</f>
        <v>0</v>
      </c>
      <c r="AG121" s="79">
        <f>IF(P$2&lt;DATE(2019,10,1),IF($T$1=FALSE,IF($T121=FALSE,P121*HOME!$H$18,0),IF($T121=FALSE,P121*HOME!$H$18/(1+HOME!$H$18),0)),IF($T$1=FALSE,IF($T121=FALSE,P121*HOME!$H$20,0),IF($T121=FALSE,P121*HOME!$H$20/(1+HOME!$H$20),0)))</f>
        <v>0</v>
      </c>
      <c r="AH121" s="79">
        <f t="shared" si="57"/>
        <v>0</v>
      </c>
      <c r="AI121" s="79">
        <f t="shared" si="58"/>
        <v>0</v>
      </c>
      <c r="AJ121" s="86"/>
      <c r="AK121" s="79"/>
      <c r="AL121" s="79"/>
      <c r="AM121" s="79"/>
      <c r="AN121" s="79"/>
      <c r="AO121" s="79"/>
      <c r="AP121" s="79"/>
      <c r="AQ121" s="79"/>
      <c r="AR121" s="79"/>
      <c r="CA121" s="310">
        <f>IF($T121=TRUE,0,IF(D$2&lt;DATE(2019,10,1),IF($T$1=FALSE,D121*HOME!$F$18,D121*HOME!$F$18/(1+HOME!$H$18)),IF($AO121=TRUE,IF($T$1=FALSE,D121*HOME!$F$21,D121*HOME!$F$21/(1+HOME!$H$21)),IF($T$1=FALSE,D121*HOME!$F$20,D121*HOME!$F$20/(1+HOME!$H$20)))))</f>
        <v>0</v>
      </c>
      <c r="CB121" s="310">
        <f>IF($T121=TRUE,0,IF(E$2&lt;DATE(2019,10,1),IF($T$1=FALSE,E121*HOME!$F$18,E121*HOME!$F$18/(1+HOME!$H$18)),IF($AO121=TRUE,IF($T$1=FALSE,E121*HOME!$F$21,E121*HOME!$F$21/(1+HOME!$H$21)),IF($T$1=FALSE,E121*HOME!$F$20,E121*HOME!$F$20/(1+HOME!$H$20)))))</f>
        <v>0</v>
      </c>
      <c r="CC121" s="310">
        <f>IF($T121=TRUE,0,IF(F$2&lt;DATE(2019,10,1),IF($T$1=FALSE,F121*HOME!$F$18,F121*HOME!$F$18/(1+HOME!$H$18)),IF($AO121=TRUE,IF($T$1=FALSE,F121*HOME!$F$21,F121*HOME!$F$21/(1+HOME!$H$21)),IF($T$1=FALSE,F121*HOME!$F$20,F121*HOME!$F$20/(1+HOME!$H$20)))))</f>
        <v>0</v>
      </c>
      <c r="CD121" s="310">
        <f>IF($T121=TRUE,0,IF(G$2&lt;DATE(2019,10,1),IF($T$1=FALSE,G121*HOME!$F$18,G121*HOME!$F$18/(1+HOME!$H$18)),IF($AO121=TRUE,IF($T$1=FALSE,G121*HOME!$F$21,G121*HOME!$F$21/(1+HOME!$H$21)),IF($T$1=FALSE,G121*HOME!$F$20,G121*HOME!$F$20/(1+HOME!$H$20)))))</f>
        <v>0</v>
      </c>
      <c r="CE121" s="310">
        <f>IF($T121=TRUE,0,IF(H$2&lt;DATE(2019,10,1),IF($T$1=FALSE,H121*HOME!$F$18,H121*HOME!$F$18/(1+HOME!$H$18)),IF($AO121=TRUE,IF($T$1=FALSE,H121*HOME!$F$21,H121*HOME!$F$21/(1+HOME!$H$21)),IF($T$1=FALSE,H121*HOME!$F$20,H121*HOME!$F$20/(1+HOME!$H$20)))))</f>
        <v>0</v>
      </c>
      <c r="CF121" s="310">
        <f>IF($T121=TRUE,0,IF(I$2&lt;DATE(2019,10,1),IF($T$1=FALSE,I121*HOME!$F$18,I121*HOME!$F$18/(1+HOME!$H$18)),IF($AO121=TRUE,IF($T$1=FALSE,I121*HOME!$F$21,I121*HOME!$F$21/(1+HOME!$H$21)),IF($T$1=FALSE,I121*HOME!$F$20,I121*HOME!$F$20/(1+HOME!$H$20)))))</f>
        <v>0</v>
      </c>
      <c r="CG121" s="310">
        <f>IF($T121=TRUE,0,IF(J$2&lt;DATE(2019,10,1),IF($T$1=FALSE,J121*HOME!$F$18,J121*HOME!$F$18/(1+HOME!$H$18)),IF($AO121=TRUE,IF($T$1=FALSE,J121*HOME!$F$21,J121*HOME!$F$21/(1+HOME!$H$21)),IF($T$1=FALSE,J121*HOME!$F$20,J121*HOME!$F$20/(1+HOME!$H$20)))))</f>
        <v>0</v>
      </c>
      <c r="CH121" s="310">
        <f>IF($T121=TRUE,0,IF(K$2&lt;DATE(2019,10,1),IF($T$1=FALSE,K121*HOME!$F$18,K121*HOME!$F$18/(1+HOME!$H$18)),IF($AO121=TRUE,IF($T$1=FALSE,K121*HOME!$F$21,K121*HOME!$F$21/(1+HOME!$H$21)),IF($T$1=FALSE,K121*HOME!$F$20,K121*HOME!$F$20/(1+HOME!$H$20)))))</f>
        <v>0</v>
      </c>
      <c r="CI121" s="310">
        <f>IF($T121=TRUE,0,IF(L$2&lt;DATE(2019,10,1),IF($T$1=FALSE,L121*HOME!$F$18,L121*HOME!$F$18/(1+HOME!$H$18)),IF($AO121=TRUE,IF($T$1=FALSE,L121*HOME!$F$21,L121*HOME!$F$21/(1+HOME!$H$21)),IF($T$1=FALSE,L121*HOME!$F$20,L121*HOME!$F$20/(1+HOME!$H$20)))))</f>
        <v>0</v>
      </c>
      <c r="CJ121" s="310">
        <f>IF($T121=TRUE,0,IF(M$2&lt;DATE(2019,10,1),IF($T$1=FALSE,M121*HOME!$F$18,M121*HOME!$F$18/(1+HOME!$H$18)),IF($AO121=TRUE,IF($T$1=FALSE,M121*HOME!$F$21,M121*HOME!$F$21/(1+HOME!$H$21)),IF($T$1=FALSE,M121*HOME!$F$20,M121*HOME!$F$20/(1+HOME!$H$20)))))</f>
        <v>0</v>
      </c>
      <c r="CK121" s="310">
        <f>IF($T121=TRUE,0,IF(N$2&lt;DATE(2019,10,1),IF($T$1=FALSE,N121*HOME!$F$18,N121*HOME!$F$18/(1+HOME!$H$18)),IF($AO121=TRUE,IF($T$1=FALSE,N121*HOME!$F$21,N121*HOME!$F$21/(1+HOME!$H$21)),IF($T$1=FALSE,N121*HOME!$F$20,N121*HOME!$F$20/(1+HOME!$H$20)))))</f>
        <v>0</v>
      </c>
      <c r="CL121" s="310">
        <f>IF($T121=TRUE,0,IF(O$2&lt;DATE(2019,10,1),IF($T$1=FALSE,O121*HOME!$F$18,O121*HOME!$F$18/(1+HOME!$H$18)),IF($AO121=TRUE,IF($T$1=FALSE,O121*HOME!$F$21,O121*HOME!$F$21/(1+HOME!$H$21)),IF($T$1=FALSE,O121*HOME!$F$20,O121*HOME!$F$20/(1+HOME!$H$20)))))</f>
        <v>0</v>
      </c>
      <c r="CM121" s="310">
        <f>IF($T121=TRUE,0,IF(P$2&lt;DATE(2019,10,1),IF($T$1=FALSE,P121*HOME!$F$18,P121*HOME!$F$18/(1+HOME!$H$18)),IF($AO121=TRUE,IF($T$1=FALSE,P121*HOME!$F$21,P121*HOME!$F$21/(1+HOME!$H$21)),IF($T$1=FALSE,P121*HOME!$F$20,P121*HOME!$F$20/(1+HOME!$H$20)))))</f>
        <v>0</v>
      </c>
      <c r="CN121" s="310">
        <f t="shared" si="68"/>
        <v>0</v>
      </c>
    </row>
    <row r="122" spans="1:100" ht="18" customHeight="1">
      <c r="A122" s="335"/>
      <c r="B122" s="336">
        <v>92</v>
      </c>
      <c r="C122" s="1840"/>
      <c r="D122" s="451"/>
      <c r="E122" s="450"/>
      <c r="F122" s="450"/>
      <c r="G122" s="450"/>
      <c r="H122" s="450"/>
      <c r="I122" s="450"/>
      <c r="J122" s="450"/>
      <c r="K122" s="450"/>
      <c r="L122" s="450"/>
      <c r="M122" s="450"/>
      <c r="N122" s="450"/>
      <c r="O122" s="450"/>
      <c r="P122" s="450"/>
      <c r="Q122" s="452">
        <f>SUM(D122:P122)</f>
        <v>0</v>
      </c>
      <c r="R122" s="1107" t="str">
        <f t="shared" si="46"/>
        <v/>
      </c>
      <c r="S122" s="344">
        <f>予実管理!Q122</f>
        <v>0</v>
      </c>
      <c r="T122" s="341" t="b">
        <v>0</v>
      </c>
      <c r="U122" s="79">
        <f>IF(D$2&lt;DATE(2019,10,1),IF($T$1=FALSE,IF($T122=FALSE,D122*HOME!$H$18,0),IF($T122=FALSE,D122*HOME!$H$18/(1+HOME!$H$18),0)),IF($T$1=FALSE,IF($T122=FALSE,D122*HOME!$H$20,0),IF($T122=FALSE,D122*HOME!$H$20/(1+HOME!$H$20),0)))</f>
        <v>0</v>
      </c>
      <c r="V122" s="79">
        <f>IF(E$2&lt;DATE(2019,10,1),IF($T$1=FALSE,IF($T122=FALSE,E122*HOME!$H$18,0),IF($T122=FALSE,E122*HOME!$H$18/(1+HOME!$H$18),0)),IF($T$1=FALSE,IF($T122=FALSE,E122*HOME!$H$20,0),IF($T122=FALSE,E122*HOME!$H$20/(1+HOME!$H$20),0)))</f>
        <v>0</v>
      </c>
      <c r="W122" s="79">
        <f>IF(F$2&lt;DATE(2019,10,1),IF($T$1=FALSE,IF($T122=FALSE,F122*HOME!$H$18,0),IF($T122=FALSE,F122*HOME!$H$18/(1+HOME!$H$18),0)),IF($T$1=FALSE,IF($T122=FALSE,F122*HOME!$H$20,0),IF($T122=FALSE,F122*HOME!$H$20/(1+HOME!$H$20),0)))</f>
        <v>0</v>
      </c>
      <c r="X122" s="79">
        <f>IF(G$2&lt;DATE(2019,10,1),IF($T$1=FALSE,IF($T122=FALSE,G122*HOME!$H$18,0),IF($T122=FALSE,G122*HOME!$H$18/(1+HOME!$H$18),0)),IF($T$1=FALSE,IF($T122=FALSE,G122*HOME!$H$20,0),IF($T122=FALSE,G122*HOME!$H$20/(1+HOME!$H$20),0)))</f>
        <v>0</v>
      </c>
      <c r="Y122" s="79">
        <f>IF(H$2&lt;DATE(2019,10,1),IF($T$1=FALSE,IF($T122=FALSE,H122*HOME!$H$18,0),IF($T122=FALSE,H122*HOME!$H$18/(1+HOME!$H$18),0)),IF($T$1=FALSE,IF($T122=FALSE,H122*HOME!$H$20,0),IF($T122=FALSE,H122*HOME!$H$20/(1+HOME!$H$20),0)))</f>
        <v>0</v>
      </c>
      <c r="Z122" s="79">
        <f>IF(I$2&lt;DATE(2019,10,1),IF($T$1=FALSE,IF($T122=FALSE,I122*HOME!$H$18,0),IF($T122=FALSE,I122*HOME!$H$18/(1+HOME!$H$18),0)),IF($T$1=FALSE,IF($T122=FALSE,I122*HOME!$H$20,0),IF($T122=FALSE,I122*HOME!$H$20/(1+HOME!$H$20),0)))</f>
        <v>0</v>
      </c>
      <c r="AA122" s="79">
        <f>IF(J$2&lt;DATE(2019,10,1),IF($T$1=FALSE,IF($T122=FALSE,J122*HOME!$H$18,0),IF($T122=FALSE,J122*HOME!$H$18/(1+HOME!$H$18),0)),IF($T$1=FALSE,IF($T122=FALSE,J122*HOME!$H$20,0),IF($T122=FALSE,J122*HOME!$H$20/(1+HOME!$H$20),0)))</f>
        <v>0</v>
      </c>
      <c r="AB122" s="79">
        <f>IF(K$2&lt;DATE(2019,10,1),IF($T$1=FALSE,IF($T122=FALSE,K122*HOME!$H$18,0),IF($T122=FALSE,K122*HOME!$H$18/(1+HOME!$H$18),0)),IF($T$1=FALSE,IF($T122=FALSE,K122*HOME!$H$20,0),IF($T122=FALSE,K122*HOME!$H$20/(1+HOME!$H$20),0)))</f>
        <v>0</v>
      </c>
      <c r="AC122" s="79">
        <f>IF(L$2&lt;DATE(2019,10,1),IF($T$1=FALSE,IF($T122=FALSE,L122*HOME!$H$18,0),IF($T122=FALSE,L122*HOME!$H$18/(1+HOME!$H$18),0)),IF($T$1=FALSE,IF($T122=FALSE,L122*HOME!$H$20,0),IF($T122=FALSE,L122*HOME!$H$20/(1+HOME!$H$20),0)))</f>
        <v>0</v>
      </c>
      <c r="AD122" s="79">
        <f>IF(M$2&lt;DATE(2019,10,1),IF($T$1=FALSE,IF($T122=FALSE,M122*HOME!$H$18,0),IF($T122=FALSE,M122*HOME!$H$18/(1+HOME!$H$18),0)),IF($T$1=FALSE,IF($T122=FALSE,M122*HOME!$H$20,0),IF($T122=FALSE,M122*HOME!$H$20/(1+HOME!$H$20),0)))</f>
        <v>0</v>
      </c>
      <c r="AE122" s="79">
        <f>IF(N$2&lt;DATE(2019,10,1),IF($T$1=FALSE,IF($T122=FALSE,N122*HOME!$H$18,0),IF($T122=FALSE,N122*HOME!$H$18/(1+HOME!$H$18),0)),IF($T$1=FALSE,IF($T122=FALSE,N122*HOME!$H$20,0),IF($T122=FALSE,N122*HOME!$H$20/(1+HOME!$H$20),0)))</f>
        <v>0</v>
      </c>
      <c r="AF122" s="79">
        <f>IF(O$2&lt;DATE(2019,10,1),IF($T$1=FALSE,IF($T122=FALSE,O122*HOME!$H$18,0),IF($T122=FALSE,O122*HOME!$H$18/(1+HOME!$H$18),0)),IF($T$1=FALSE,IF($T122=FALSE,O122*HOME!$H$20,0),IF($T122=FALSE,O122*HOME!$H$20/(1+HOME!$H$20),0)))</f>
        <v>0</v>
      </c>
      <c r="AG122" s="79">
        <f>IF(P$2&lt;DATE(2019,10,1),IF($T$1=FALSE,IF($T122=FALSE,P122*HOME!$H$18,0),IF($T122=FALSE,P122*HOME!$H$18/(1+HOME!$H$18),0)),IF($T$1=FALSE,IF($T122=FALSE,P122*HOME!$H$20,0),IF($T122=FALSE,P122*HOME!$H$20/(1+HOME!$H$20),0)))</f>
        <v>0</v>
      </c>
      <c r="AH122" s="79">
        <f t="shared" si="57"/>
        <v>0</v>
      </c>
      <c r="AI122" s="79">
        <f t="shared" si="58"/>
        <v>0</v>
      </c>
      <c r="AJ122" s="86"/>
      <c r="AK122" s="79"/>
      <c r="AL122" s="79"/>
      <c r="AM122" s="79"/>
      <c r="AN122" s="79"/>
      <c r="AO122" s="79"/>
      <c r="AP122" s="79"/>
      <c r="AQ122" s="79"/>
      <c r="AR122" s="79"/>
      <c r="CA122" s="310">
        <f>IF($T122=TRUE,0,IF(D$2&lt;DATE(2019,10,1),IF($T$1=FALSE,D122*HOME!$F$18,D122*HOME!$F$18/(1+HOME!$H$18)),IF($AO122=TRUE,IF($T$1=FALSE,D122*HOME!$F$21,D122*HOME!$F$21/(1+HOME!$H$21)),IF($T$1=FALSE,D122*HOME!$F$20,D122*HOME!$F$20/(1+HOME!$H$20)))))</f>
        <v>0</v>
      </c>
      <c r="CB122" s="310">
        <f>IF($T122=TRUE,0,IF(E$2&lt;DATE(2019,10,1),IF($T$1=FALSE,E122*HOME!$F$18,E122*HOME!$F$18/(1+HOME!$H$18)),IF($AO122=TRUE,IF($T$1=FALSE,E122*HOME!$F$21,E122*HOME!$F$21/(1+HOME!$H$21)),IF($T$1=FALSE,E122*HOME!$F$20,E122*HOME!$F$20/(1+HOME!$H$20)))))</f>
        <v>0</v>
      </c>
      <c r="CC122" s="310">
        <f>IF($T122=TRUE,0,IF(F$2&lt;DATE(2019,10,1),IF($T$1=FALSE,F122*HOME!$F$18,F122*HOME!$F$18/(1+HOME!$H$18)),IF($AO122=TRUE,IF($T$1=FALSE,F122*HOME!$F$21,F122*HOME!$F$21/(1+HOME!$H$21)),IF($T$1=FALSE,F122*HOME!$F$20,F122*HOME!$F$20/(1+HOME!$H$20)))))</f>
        <v>0</v>
      </c>
      <c r="CD122" s="310">
        <f>IF($T122=TRUE,0,IF(G$2&lt;DATE(2019,10,1),IF($T$1=FALSE,G122*HOME!$F$18,G122*HOME!$F$18/(1+HOME!$H$18)),IF($AO122=TRUE,IF($T$1=FALSE,G122*HOME!$F$21,G122*HOME!$F$21/(1+HOME!$H$21)),IF($T$1=FALSE,G122*HOME!$F$20,G122*HOME!$F$20/(1+HOME!$H$20)))))</f>
        <v>0</v>
      </c>
      <c r="CE122" s="310">
        <f>IF($T122=TRUE,0,IF(H$2&lt;DATE(2019,10,1),IF($T$1=FALSE,H122*HOME!$F$18,H122*HOME!$F$18/(1+HOME!$H$18)),IF($AO122=TRUE,IF($T$1=FALSE,H122*HOME!$F$21,H122*HOME!$F$21/(1+HOME!$H$21)),IF($T$1=FALSE,H122*HOME!$F$20,H122*HOME!$F$20/(1+HOME!$H$20)))))</f>
        <v>0</v>
      </c>
      <c r="CF122" s="310">
        <f>IF($T122=TRUE,0,IF(I$2&lt;DATE(2019,10,1),IF($T$1=FALSE,I122*HOME!$F$18,I122*HOME!$F$18/(1+HOME!$H$18)),IF($AO122=TRUE,IF($T$1=FALSE,I122*HOME!$F$21,I122*HOME!$F$21/(1+HOME!$H$21)),IF($T$1=FALSE,I122*HOME!$F$20,I122*HOME!$F$20/(1+HOME!$H$20)))))</f>
        <v>0</v>
      </c>
      <c r="CG122" s="310">
        <f>IF($T122=TRUE,0,IF(J$2&lt;DATE(2019,10,1),IF($T$1=FALSE,J122*HOME!$F$18,J122*HOME!$F$18/(1+HOME!$H$18)),IF($AO122=TRUE,IF($T$1=FALSE,J122*HOME!$F$21,J122*HOME!$F$21/(1+HOME!$H$21)),IF($T$1=FALSE,J122*HOME!$F$20,J122*HOME!$F$20/(1+HOME!$H$20)))))</f>
        <v>0</v>
      </c>
      <c r="CH122" s="310">
        <f>IF($T122=TRUE,0,IF(K$2&lt;DATE(2019,10,1),IF($T$1=FALSE,K122*HOME!$F$18,K122*HOME!$F$18/(1+HOME!$H$18)),IF($AO122=TRUE,IF($T$1=FALSE,K122*HOME!$F$21,K122*HOME!$F$21/(1+HOME!$H$21)),IF($T$1=FALSE,K122*HOME!$F$20,K122*HOME!$F$20/(1+HOME!$H$20)))))</f>
        <v>0</v>
      </c>
      <c r="CI122" s="310">
        <f>IF($T122=TRUE,0,IF(L$2&lt;DATE(2019,10,1),IF($T$1=FALSE,L122*HOME!$F$18,L122*HOME!$F$18/(1+HOME!$H$18)),IF($AO122=TRUE,IF($T$1=FALSE,L122*HOME!$F$21,L122*HOME!$F$21/(1+HOME!$H$21)),IF($T$1=FALSE,L122*HOME!$F$20,L122*HOME!$F$20/(1+HOME!$H$20)))))</f>
        <v>0</v>
      </c>
      <c r="CJ122" s="310">
        <f>IF($T122=TRUE,0,IF(M$2&lt;DATE(2019,10,1),IF($T$1=FALSE,M122*HOME!$F$18,M122*HOME!$F$18/(1+HOME!$H$18)),IF($AO122=TRUE,IF($T$1=FALSE,M122*HOME!$F$21,M122*HOME!$F$21/(1+HOME!$H$21)),IF($T$1=FALSE,M122*HOME!$F$20,M122*HOME!$F$20/(1+HOME!$H$20)))))</f>
        <v>0</v>
      </c>
      <c r="CK122" s="310">
        <f>IF($T122=TRUE,0,IF(N$2&lt;DATE(2019,10,1),IF($T$1=FALSE,N122*HOME!$F$18,N122*HOME!$F$18/(1+HOME!$H$18)),IF($AO122=TRUE,IF($T$1=FALSE,N122*HOME!$F$21,N122*HOME!$F$21/(1+HOME!$H$21)),IF($T$1=FALSE,N122*HOME!$F$20,N122*HOME!$F$20/(1+HOME!$H$20)))))</f>
        <v>0</v>
      </c>
      <c r="CL122" s="310">
        <f>IF($T122=TRUE,0,IF(O$2&lt;DATE(2019,10,1),IF($T$1=FALSE,O122*HOME!$F$18,O122*HOME!$F$18/(1+HOME!$H$18)),IF($AO122=TRUE,IF($T$1=FALSE,O122*HOME!$F$21,O122*HOME!$F$21/(1+HOME!$H$21)),IF($T$1=FALSE,O122*HOME!$F$20,O122*HOME!$F$20/(1+HOME!$H$20)))))</f>
        <v>0</v>
      </c>
      <c r="CM122" s="310">
        <f>IF($T122=TRUE,0,IF(P$2&lt;DATE(2019,10,1),IF($T$1=FALSE,P122*HOME!$F$18,P122*HOME!$F$18/(1+HOME!$H$18)),IF($AO122=TRUE,IF($T$1=FALSE,P122*HOME!$F$21,P122*HOME!$F$21/(1+HOME!$H$21)),IF($T$1=FALSE,P122*HOME!$F$20,P122*HOME!$F$20/(1+HOME!$H$20)))))</f>
        <v>0</v>
      </c>
      <c r="CN122" s="310">
        <f t="shared" si="68"/>
        <v>0</v>
      </c>
    </row>
    <row r="123" spans="1:100" ht="18" customHeight="1">
      <c r="A123" s="335"/>
      <c r="B123" s="336">
        <v>93</v>
      </c>
      <c r="C123" s="1841" t="s">
        <v>48</v>
      </c>
      <c r="D123" s="484">
        <f t="shared" ref="D123:P123" si="69">SUM(D118:D122)</f>
        <v>0</v>
      </c>
      <c r="E123" s="483">
        <f t="shared" si="69"/>
        <v>0</v>
      </c>
      <c r="F123" s="483">
        <f t="shared" si="69"/>
        <v>0</v>
      </c>
      <c r="G123" s="483">
        <f t="shared" si="69"/>
        <v>0</v>
      </c>
      <c r="H123" s="483">
        <f t="shared" si="69"/>
        <v>0</v>
      </c>
      <c r="I123" s="483">
        <f t="shared" si="69"/>
        <v>0</v>
      </c>
      <c r="J123" s="483">
        <f t="shared" si="69"/>
        <v>0</v>
      </c>
      <c r="K123" s="483">
        <f t="shared" si="69"/>
        <v>0</v>
      </c>
      <c r="L123" s="483">
        <f t="shared" si="69"/>
        <v>0</v>
      </c>
      <c r="M123" s="483">
        <f t="shared" si="69"/>
        <v>0</v>
      </c>
      <c r="N123" s="483">
        <f t="shared" si="69"/>
        <v>0</v>
      </c>
      <c r="O123" s="483">
        <f t="shared" si="69"/>
        <v>0</v>
      </c>
      <c r="P123" s="483">
        <f t="shared" si="69"/>
        <v>0</v>
      </c>
      <c r="Q123" s="485">
        <f>SUM(Q118:Q122)</f>
        <v>0</v>
      </c>
      <c r="R123" s="1099" t="str">
        <f t="shared" si="46"/>
        <v/>
      </c>
      <c r="S123" s="1100">
        <f>予実管理!Q123</f>
        <v>0</v>
      </c>
      <c r="T123" s="499" t="s">
        <v>120</v>
      </c>
      <c r="U123" s="353">
        <f t="shared" ref="U123:AG123" si="70">SUM(U118:U122)</f>
        <v>0</v>
      </c>
      <c r="V123" s="353">
        <f t="shared" si="70"/>
        <v>0</v>
      </c>
      <c r="W123" s="353">
        <f t="shared" si="70"/>
        <v>0</v>
      </c>
      <c r="X123" s="353">
        <f t="shared" si="70"/>
        <v>0</v>
      </c>
      <c r="Y123" s="353">
        <f t="shared" si="70"/>
        <v>0</v>
      </c>
      <c r="Z123" s="353">
        <f t="shared" si="70"/>
        <v>0</v>
      </c>
      <c r="AA123" s="353">
        <f t="shared" si="70"/>
        <v>0</v>
      </c>
      <c r="AB123" s="353">
        <f t="shared" si="70"/>
        <v>0</v>
      </c>
      <c r="AC123" s="353">
        <f t="shared" si="70"/>
        <v>0</v>
      </c>
      <c r="AD123" s="353">
        <f t="shared" si="70"/>
        <v>0</v>
      </c>
      <c r="AE123" s="353">
        <f t="shared" si="70"/>
        <v>0</v>
      </c>
      <c r="AF123" s="353">
        <f t="shared" si="70"/>
        <v>0</v>
      </c>
      <c r="AG123" s="353">
        <f t="shared" si="70"/>
        <v>0</v>
      </c>
      <c r="AH123" s="79">
        <f t="shared" si="57"/>
        <v>0</v>
      </c>
      <c r="AI123" s="353" t="str">
        <f t="shared" si="58"/>
        <v/>
      </c>
      <c r="AJ123" s="354"/>
      <c r="AK123" s="79"/>
      <c r="AL123" s="79"/>
      <c r="AM123" s="79"/>
      <c r="AN123" s="79"/>
      <c r="AO123" s="79"/>
      <c r="AP123" s="79"/>
      <c r="AQ123" s="79"/>
      <c r="AR123" s="79"/>
      <c r="CA123" s="500">
        <f>SUM(CA118:CA122)</f>
        <v>0</v>
      </c>
      <c r="CB123" s="500">
        <f t="shared" ref="CB123:CM123" si="71">SUM(CB118:CB122)</f>
        <v>0</v>
      </c>
      <c r="CC123" s="500">
        <f t="shared" si="71"/>
        <v>0</v>
      </c>
      <c r="CD123" s="500">
        <f t="shared" si="71"/>
        <v>0</v>
      </c>
      <c r="CE123" s="500">
        <f t="shared" si="71"/>
        <v>0</v>
      </c>
      <c r="CF123" s="500">
        <f t="shared" si="71"/>
        <v>0</v>
      </c>
      <c r="CG123" s="500">
        <f t="shared" si="71"/>
        <v>0</v>
      </c>
      <c r="CH123" s="500">
        <f t="shared" si="71"/>
        <v>0</v>
      </c>
      <c r="CI123" s="500">
        <f t="shared" si="71"/>
        <v>0</v>
      </c>
      <c r="CJ123" s="500">
        <f t="shared" si="71"/>
        <v>0</v>
      </c>
      <c r="CK123" s="500">
        <f t="shared" si="71"/>
        <v>0</v>
      </c>
      <c r="CL123" s="500">
        <f t="shared" si="71"/>
        <v>0</v>
      </c>
      <c r="CM123" s="500">
        <f t="shared" si="71"/>
        <v>0</v>
      </c>
      <c r="CN123" s="500">
        <f t="shared" si="68"/>
        <v>0</v>
      </c>
      <c r="CV123" s="310">
        <v>0</v>
      </c>
    </row>
    <row r="124" spans="1:100" ht="18" customHeight="1" thickBot="1">
      <c r="A124" s="335"/>
      <c r="B124" s="336">
        <v>94</v>
      </c>
      <c r="C124" s="1841" t="s">
        <v>49</v>
      </c>
      <c r="D124" s="484">
        <f t="shared" ref="D124:Q124" si="72" xml:space="preserve"> D109 + D116 - D123</f>
        <v>0</v>
      </c>
      <c r="E124" s="483">
        <f t="shared" si="72"/>
        <v>0</v>
      </c>
      <c r="F124" s="483">
        <f t="shared" si="72"/>
        <v>0</v>
      </c>
      <c r="G124" s="483">
        <f t="shared" si="72"/>
        <v>0</v>
      </c>
      <c r="H124" s="483">
        <f t="shared" si="72"/>
        <v>0</v>
      </c>
      <c r="I124" s="483">
        <f t="shared" si="72"/>
        <v>0</v>
      </c>
      <c r="J124" s="483">
        <f t="shared" si="72"/>
        <v>0</v>
      </c>
      <c r="K124" s="483">
        <f t="shared" si="72"/>
        <v>0</v>
      </c>
      <c r="L124" s="483">
        <f t="shared" si="72"/>
        <v>0</v>
      </c>
      <c r="M124" s="483">
        <f t="shared" si="72"/>
        <v>0</v>
      </c>
      <c r="N124" s="483">
        <f t="shared" si="72"/>
        <v>0</v>
      </c>
      <c r="O124" s="483">
        <f t="shared" si="72"/>
        <v>0</v>
      </c>
      <c r="P124" s="483">
        <f t="shared" si="72"/>
        <v>0</v>
      </c>
      <c r="Q124" s="485">
        <f t="shared" si="72"/>
        <v>0</v>
      </c>
      <c r="R124" s="1149" t="str">
        <f t="shared" si="46"/>
        <v/>
      </c>
      <c r="S124" s="1150">
        <f>予実管理!Q124</f>
        <v>0</v>
      </c>
      <c r="T124" s="353"/>
      <c r="U124" s="353"/>
      <c r="V124" s="353"/>
      <c r="W124" s="353"/>
      <c r="X124" s="353"/>
      <c r="Y124" s="353"/>
      <c r="Z124" s="353"/>
      <c r="AA124" s="353"/>
      <c r="AB124" s="353"/>
      <c r="AC124" s="353"/>
      <c r="AD124" s="353"/>
      <c r="AE124" s="353"/>
      <c r="AF124" s="353"/>
      <c r="AG124" s="353"/>
      <c r="AH124" s="353"/>
      <c r="AI124" s="353"/>
      <c r="AJ124" s="354"/>
      <c r="AK124" s="79"/>
      <c r="AL124" s="79"/>
      <c r="AM124" s="79"/>
      <c r="AN124" s="79"/>
      <c r="AO124" s="79"/>
      <c r="AP124" s="79"/>
      <c r="AQ124" s="79"/>
      <c r="AR124" s="79"/>
      <c r="CA124" s="310">
        <f>SUM(CA119:CA123)</f>
        <v>0</v>
      </c>
      <c r="CB124" s="310">
        <f t="shared" ref="CB124:CM124" si="73">SUM(CB119:CB123)</f>
        <v>0</v>
      </c>
      <c r="CC124" s="310">
        <f t="shared" si="73"/>
        <v>0</v>
      </c>
      <c r="CD124" s="310">
        <f t="shared" si="73"/>
        <v>0</v>
      </c>
      <c r="CE124" s="310">
        <f t="shared" si="73"/>
        <v>0</v>
      </c>
      <c r="CF124" s="310">
        <f t="shared" si="73"/>
        <v>0</v>
      </c>
      <c r="CG124" s="310">
        <f t="shared" si="73"/>
        <v>0</v>
      </c>
      <c r="CH124" s="310">
        <f t="shared" si="73"/>
        <v>0</v>
      </c>
      <c r="CI124" s="310">
        <f t="shared" si="73"/>
        <v>0</v>
      </c>
      <c r="CJ124" s="310">
        <f t="shared" si="73"/>
        <v>0</v>
      </c>
      <c r="CK124" s="310">
        <f t="shared" si="73"/>
        <v>0</v>
      </c>
      <c r="CL124" s="310">
        <f t="shared" si="73"/>
        <v>0</v>
      </c>
      <c r="CM124" s="310">
        <f t="shared" si="73"/>
        <v>0</v>
      </c>
      <c r="CN124" s="310">
        <f t="shared" si="68"/>
        <v>0</v>
      </c>
    </row>
    <row r="125" spans="1:100" ht="18" customHeight="1" thickTop="1">
      <c r="A125" s="335"/>
      <c r="B125" s="336">
        <v>95</v>
      </c>
      <c r="C125" s="1842" t="s">
        <v>67</v>
      </c>
      <c r="D125" s="1843"/>
      <c r="E125" s="504"/>
      <c r="F125" s="504"/>
      <c r="G125" s="504"/>
      <c r="H125" s="504"/>
      <c r="I125" s="504"/>
      <c r="J125" s="504"/>
      <c r="K125" s="504"/>
      <c r="L125" s="504"/>
      <c r="M125" s="504"/>
      <c r="N125" s="504"/>
      <c r="O125" s="504"/>
      <c r="P125" s="504"/>
      <c r="Q125" s="1153" t="s">
        <v>68</v>
      </c>
      <c r="R125" s="507"/>
      <c r="S125" s="79"/>
      <c r="T125" s="508" t="s">
        <v>20</v>
      </c>
      <c r="U125" s="509">
        <v>349511264</v>
      </c>
      <c r="V125" s="79"/>
      <c r="W125" s="79"/>
      <c r="X125" s="79"/>
      <c r="Y125" s="79"/>
      <c r="Z125" s="79"/>
      <c r="AA125" s="79"/>
      <c r="AB125" s="79"/>
      <c r="AC125" s="79"/>
      <c r="AD125" s="79"/>
      <c r="AE125" s="79"/>
      <c r="AF125" s="79"/>
      <c r="AG125" s="79"/>
      <c r="AH125" s="79"/>
      <c r="AI125" s="79"/>
      <c r="AJ125" s="79"/>
      <c r="AK125" s="79"/>
      <c r="AL125" s="79"/>
      <c r="AM125" s="79"/>
      <c r="AN125" s="79"/>
      <c r="AO125" s="79"/>
      <c r="AP125" s="79"/>
      <c r="AQ125" s="79"/>
      <c r="AR125" s="79"/>
    </row>
    <row r="126" spans="1:100" ht="18" customHeight="1">
      <c r="A126" s="335"/>
      <c r="B126" s="336">
        <v>96</v>
      </c>
      <c r="C126" s="540" t="s">
        <v>69</v>
      </c>
      <c r="D126" s="512">
        <f t="shared" ref="D126:Q126" si="74">D124</f>
        <v>0</v>
      </c>
      <c r="E126" s="511">
        <f t="shared" si="74"/>
        <v>0</v>
      </c>
      <c r="F126" s="511">
        <f t="shared" si="74"/>
        <v>0</v>
      </c>
      <c r="G126" s="511">
        <f t="shared" si="74"/>
        <v>0</v>
      </c>
      <c r="H126" s="511">
        <f t="shared" si="74"/>
        <v>0</v>
      </c>
      <c r="I126" s="511">
        <f t="shared" si="74"/>
        <v>0</v>
      </c>
      <c r="J126" s="511">
        <f t="shared" si="74"/>
        <v>0</v>
      </c>
      <c r="K126" s="511">
        <f t="shared" si="74"/>
        <v>0</v>
      </c>
      <c r="L126" s="511">
        <f t="shared" si="74"/>
        <v>0</v>
      </c>
      <c r="M126" s="511">
        <f t="shared" si="74"/>
        <v>0</v>
      </c>
      <c r="N126" s="511">
        <f t="shared" si="74"/>
        <v>0</v>
      </c>
      <c r="O126" s="511">
        <f t="shared" si="74"/>
        <v>0</v>
      </c>
      <c r="P126" s="511">
        <f t="shared" si="74"/>
        <v>0</v>
      </c>
      <c r="Q126" s="513">
        <f t="shared" si="74"/>
        <v>0</v>
      </c>
      <c r="R126" s="514"/>
      <c r="S126" s="79"/>
      <c r="T126" s="508" t="s">
        <v>213</v>
      </c>
      <c r="U126" s="508" t="e">
        <f>U125*Q33</f>
        <v>#VALUE!</v>
      </c>
      <c r="V126" s="79"/>
      <c r="W126" s="79"/>
      <c r="X126" s="79"/>
      <c r="Y126" s="79"/>
      <c r="Z126" s="79"/>
      <c r="AA126" s="79"/>
      <c r="AB126" s="79"/>
      <c r="AC126" s="79"/>
      <c r="AD126" s="79"/>
      <c r="AE126" s="79"/>
      <c r="AF126" s="79"/>
      <c r="AG126" s="79"/>
      <c r="AH126" s="79"/>
      <c r="AI126" s="79"/>
      <c r="AJ126" s="79"/>
      <c r="AK126" s="79"/>
      <c r="AL126" s="79"/>
      <c r="AM126" s="79"/>
      <c r="AN126" s="79"/>
      <c r="AO126" s="79"/>
      <c r="AP126" s="79"/>
      <c r="AQ126" s="79"/>
      <c r="AR126" s="79"/>
    </row>
    <row r="127" spans="1:100" ht="18" customHeight="1">
      <c r="A127" s="335"/>
      <c r="B127" s="336">
        <v>97</v>
      </c>
      <c r="C127" s="1844" t="s">
        <v>70</v>
      </c>
      <c r="D127" s="517">
        <f>IF($T$1=FALSE,D238,0)+D81</f>
        <v>0</v>
      </c>
      <c r="E127" s="516">
        <f t="shared" ref="E127:P127" si="75">IF($T$1=FALSE,E238,0)+E81</f>
        <v>0</v>
      </c>
      <c r="F127" s="516">
        <f t="shared" si="75"/>
        <v>0</v>
      </c>
      <c r="G127" s="516">
        <f t="shared" si="75"/>
        <v>0</v>
      </c>
      <c r="H127" s="516">
        <f t="shared" si="75"/>
        <v>0</v>
      </c>
      <c r="I127" s="516">
        <f t="shared" si="75"/>
        <v>0</v>
      </c>
      <c r="J127" s="516">
        <f t="shared" si="75"/>
        <v>0</v>
      </c>
      <c r="K127" s="516">
        <f t="shared" si="75"/>
        <v>0</v>
      </c>
      <c r="L127" s="516">
        <f t="shared" si="75"/>
        <v>0</v>
      </c>
      <c r="M127" s="516">
        <f t="shared" si="75"/>
        <v>0</v>
      </c>
      <c r="N127" s="516">
        <f t="shared" si="75"/>
        <v>0</v>
      </c>
      <c r="O127" s="516">
        <f t="shared" si="75"/>
        <v>0</v>
      </c>
      <c r="P127" s="516">
        <f t="shared" si="75"/>
        <v>0</v>
      </c>
      <c r="Q127" s="518">
        <f>SUM(D127:P127)</f>
        <v>0</v>
      </c>
      <c r="R127" s="507"/>
      <c r="S127" s="79"/>
      <c r="T127" s="508" t="s">
        <v>214</v>
      </c>
      <c r="U127" s="508">
        <f>Q83</f>
        <v>0</v>
      </c>
      <c r="V127" s="79"/>
      <c r="W127" s="79"/>
      <c r="X127" s="79"/>
      <c r="Y127" s="79"/>
      <c r="Z127" s="79"/>
      <c r="AA127" s="79"/>
      <c r="AB127" s="79"/>
      <c r="AC127" s="79"/>
      <c r="AD127" s="79"/>
      <c r="AE127" s="79"/>
      <c r="AF127" s="79"/>
      <c r="AG127" s="79"/>
      <c r="AH127" s="79"/>
      <c r="AI127" s="79"/>
      <c r="AJ127" s="79"/>
      <c r="AK127" s="79"/>
      <c r="AL127" s="79"/>
      <c r="AM127" s="79"/>
      <c r="AN127" s="79"/>
      <c r="AO127" s="79"/>
      <c r="AP127" s="79"/>
      <c r="AQ127" s="79"/>
      <c r="AR127" s="79"/>
    </row>
    <row r="128" spans="1:100" ht="18" customHeight="1">
      <c r="A128" s="335"/>
      <c r="B128" s="336">
        <v>98</v>
      </c>
      <c r="C128" s="80" t="s">
        <v>71</v>
      </c>
      <c r="D128" s="521"/>
      <c r="E128" s="520"/>
      <c r="F128" s="520"/>
      <c r="G128" s="520"/>
      <c r="H128" s="520"/>
      <c r="I128" s="520"/>
      <c r="J128" s="520"/>
      <c r="K128" s="520"/>
      <c r="L128" s="520"/>
      <c r="M128" s="520"/>
      <c r="N128" s="520"/>
      <c r="O128" s="520"/>
      <c r="P128" s="520"/>
      <c r="Q128" s="90">
        <f>SUM(D128:P128)</f>
        <v>0</v>
      </c>
      <c r="R128" s="507"/>
      <c r="S128" s="79"/>
      <c r="T128" s="508" t="s">
        <v>215</v>
      </c>
      <c r="U128" s="508">
        <f>Q96+Q116</f>
        <v>0</v>
      </c>
      <c r="V128" s="79"/>
      <c r="W128" s="79"/>
      <c r="X128" s="79"/>
      <c r="Y128" s="79"/>
      <c r="Z128" s="79"/>
      <c r="AA128" s="79"/>
      <c r="AB128" s="79"/>
      <c r="AC128" s="79"/>
      <c r="AD128" s="79"/>
      <c r="AE128" s="79"/>
      <c r="AF128" s="79"/>
      <c r="AG128" s="79"/>
      <c r="AH128" s="79"/>
      <c r="AI128" s="79"/>
      <c r="AJ128" s="79"/>
      <c r="AK128" s="79"/>
      <c r="AL128" s="79"/>
      <c r="AM128" s="79"/>
      <c r="AN128" s="79"/>
      <c r="AO128" s="79"/>
      <c r="AP128" s="79"/>
      <c r="AQ128" s="79"/>
      <c r="AR128" s="79"/>
    </row>
    <row r="129" spans="1:44" ht="18" customHeight="1">
      <c r="A129" s="335"/>
      <c r="B129" s="336">
        <v>99</v>
      </c>
      <c r="C129" s="1845" t="s">
        <v>72</v>
      </c>
      <c r="D129" s="434"/>
      <c r="E129" s="434"/>
      <c r="F129" s="434"/>
      <c r="G129" s="434"/>
      <c r="H129" s="434"/>
      <c r="I129" s="434"/>
      <c r="J129" s="434"/>
      <c r="K129" s="434"/>
      <c r="L129" s="434"/>
      <c r="M129" s="434"/>
      <c r="N129" s="434"/>
      <c r="O129" s="434"/>
      <c r="P129" s="131"/>
      <c r="Q129" s="90">
        <f>SUM(D129:P129)</f>
        <v>0</v>
      </c>
      <c r="R129" s="507"/>
      <c r="S129" s="79"/>
      <c r="T129" s="508" t="s">
        <v>216</v>
      </c>
      <c r="U129" s="508">
        <f>Q108+Q123</f>
        <v>0</v>
      </c>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row>
    <row r="130" spans="1:44" ht="18" customHeight="1">
      <c r="A130" s="335"/>
      <c r="B130" s="336">
        <v>102</v>
      </c>
      <c r="C130" s="540" t="s">
        <v>73</v>
      </c>
      <c r="D130" s="1846">
        <f t="shared" ref="D130:P130" si="76">D126+D127+D128+D129</f>
        <v>0</v>
      </c>
      <c r="E130" s="1847">
        <f t="shared" si="76"/>
        <v>0</v>
      </c>
      <c r="F130" s="1847">
        <f t="shared" si="76"/>
        <v>0</v>
      </c>
      <c r="G130" s="1847">
        <f t="shared" si="76"/>
        <v>0</v>
      </c>
      <c r="H130" s="1847">
        <f t="shared" si="76"/>
        <v>0</v>
      </c>
      <c r="I130" s="1847">
        <f t="shared" si="76"/>
        <v>0</v>
      </c>
      <c r="J130" s="1847">
        <f t="shared" si="76"/>
        <v>0</v>
      </c>
      <c r="K130" s="1847">
        <f t="shared" si="76"/>
        <v>0</v>
      </c>
      <c r="L130" s="1847">
        <f t="shared" si="76"/>
        <v>0</v>
      </c>
      <c r="M130" s="1847">
        <f t="shared" si="76"/>
        <v>0</v>
      </c>
      <c r="N130" s="1847">
        <f t="shared" si="76"/>
        <v>0</v>
      </c>
      <c r="O130" s="1847">
        <f t="shared" si="76"/>
        <v>0</v>
      </c>
      <c r="P130" s="1847">
        <f t="shared" si="76"/>
        <v>0</v>
      </c>
      <c r="Q130" s="523">
        <f>Q126+Q127+Q128+Q129</f>
        <v>0</v>
      </c>
      <c r="R130" s="524"/>
      <c r="S130" s="79"/>
      <c r="T130" s="508" t="s">
        <v>217</v>
      </c>
      <c r="U130" s="508" t="e">
        <f>U126-U127+U128-U129</f>
        <v>#VALUE!</v>
      </c>
      <c r="V130" s="79"/>
      <c r="W130" s="79"/>
      <c r="X130" s="79"/>
      <c r="Y130" s="79"/>
      <c r="Z130" s="79"/>
      <c r="AA130" s="79"/>
      <c r="AB130" s="79"/>
      <c r="AC130" s="79"/>
      <c r="AD130" s="79"/>
      <c r="AE130" s="79"/>
      <c r="AF130" s="79"/>
      <c r="AG130" s="79"/>
      <c r="AH130" s="79"/>
      <c r="AI130" s="79"/>
      <c r="AJ130" s="79"/>
      <c r="AK130" s="79"/>
      <c r="AL130" s="79"/>
      <c r="AM130" s="79"/>
      <c r="AN130" s="79"/>
      <c r="AO130" s="79"/>
      <c r="AP130" s="79"/>
      <c r="AQ130" s="79"/>
      <c r="AR130" s="79"/>
    </row>
    <row r="131" spans="1:44" ht="18" customHeight="1">
      <c r="A131" s="335"/>
      <c r="B131" s="336">
        <v>103</v>
      </c>
      <c r="C131" s="1848" t="s">
        <v>74</v>
      </c>
      <c r="D131" s="527"/>
      <c r="E131" s="526"/>
      <c r="F131" s="526"/>
      <c r="G131" s="526"/>
      <c r="H131" s="526"/>
      <c r="I131" s="526"/>
      <c r="J131" s="526"/>
      <c r="K131" s="526"/>
      <c r="L131" s="526"/>
      <c r="M131" s="526"/>
      <c r="N131" s="526"/>
      <c r="O131" s="526"/>
      <c r="P131" s="526"/>
      <c r="Q131" s="528">
        <f>SUM(D131:P131)</f>
        <v>0</v>
      </c>
      <c r="R131" s="524"/>
      <c r="S131" s="79"/>
      <c r="T131" s="508" t="s">
        <v>218</v>
      </c>
      <c r="U131" s="509">
        <v>300000000</v>
      </c>
      <c r="V131" s="79"/>
      <c r="W131" s="79"/>
      <c r="X131" s="79"/>
      <c r="Y131" s="79"/>
      <c r="Z131" s="79"/>
      <c r="AA131" s="79"/>
      <c r="AB131" s="79"/>
      <c r="AC131" s="79"/>
      <c r="AD131" s="79"/>
      <c r="AE131" s="79"/>
      <c r="AF131" s="79"/>
      <c r="AG131" s="79"/>
      <c r="AH131" s="79"/>
      <c r="AI131" s="79"/>
      <c r="AJ131" s="79"/>
      <c r="AK131" s="79"/>
      <c r="AL131" s="79"/>
      <c r="AM131" s="79"/>
      <c r="AN131" s="79"/>
      <c r="AO131" s="79"/>
      <c r="AP131" s="79"/>
      <c r="AQ131" s="79"/>
      <c r="AR131" s="79"/>
    </row>
    <row r="132" spans="1:44" ht="18" customHeight="1">
      <c r="A132" s="335"/>
      <c r="B132" s="336">
        <v>104</v>
      </c>
      <c r="C132" s="80" t="s">
        <v>75</v>
      </c>
      <c r="D132" s="521"/>
      <c r="E132" s="520"/>
      <c r="F132" s="520"/>
      <c r="G132" s="520"/>
      <c r="H132" s="520"/>
      <c r="I132" s="520"/>
      <c r="J132" s="520"/>
      <c r="K132" s="520"/>
      <c r="L132" s="520"/>
      <c r="M132" s="520"/>
      <c r="N132" s="520"/>
      <c r="O132" s="520"/>
      <c r="P132" s="520"/>
      <c r="Q132" s="90">
        <f>SUM(D132:P132)</f>
        <v>0</v>
      </c>
      <c r="R132" s="524"/>
      <c r="S132" s="79"/>
      <c r="T132" s="508"/>
      <c r="U132" s="508"/>
      <c r="V132" s="79"/>
      <c r="W132" s="79"/>
      <c r="X132" s="79"/>
      <c r="Y132" s="79"/>
      <c r="Z132" s="79"/>
      <c r="AA132" s="79"/>
      <c r="AB132" s="79"/>
      <c r="AC132" s="79"/>
      <c r="AD132" s="79"/>
      <c r="AE132" s="79"/>
      <c r="AF132" s="79"/>
      <c r="AG132" s="79"/>
      <c r="AH132" s="79"/>
      <c r="AI132" s="79"/>
      <c r="AJ132" s="79"/>
      <c r="AK132" s="79"/>
      <c r="AL132" s="79"/>
      <c r="AM132" s="79"/>
      <c r="AN132" s="79"/>
      <c r="AO132" s="79"/>
      <c r="AP132" s="79"/>
      <c r="AQ132" s="79"/>
      <c r="AR132" s="79"/>
    </row>
    <row r="133" spans="1:44" ht="18" customHeight="1">
      <c r="A133" s="335"/>
      <c r="B133" s="336">
        <v>110</v>
      </c>
      <c r="C133" s="1849" t="s">
        <v>76</v>
      </c>
      <c r="D133" s="531"/>
      <c r="E133" s="530"/>
      <c r="F133" s="530"/>
      <c r="G133" s="530"/>
      <c r="H133" s="530"/>
      <c r="I133" s="530"/>
      <c r="J133" s="530"/>
      <c r="K133" s="530"/>
      <c r="L133" s="530"/>
      <c r="M133" s="530"/>
      <c r="N133" s="530"/>
      <c r="O133" s="530"/>
      <c r="P133" s="530"/>
      <c r="Q133" s="452">
        <f>SUM(D133:P133)</f>
        <v>0</v>
      </c>
      <c r="R133" s="524"/>
      <c r="S133" s="79"/>
      <c r="T133" s="508"/>
      <c r="U133" s="508"/>
      <c r="V133" s="79"/>
      <c r="W133" s="79"/>
      <c r="X133" s="79"/>
      <c r="Y133" s="79"/>
      <c r="Z133" s="79"/>
      <c r="AA133" s="79"/>
      <c r="AB133" s="79"/>
      <c r="AC133" s="79"/>
      <c r="AD133" s="79"/>
      <c r="AE133" s="79"/>
      <c r="AF133" s="79"/>
      <c r="AG133" s="79"/>
      <c r="AH133" s="79"/>
      <c r="AI133" s="79"/>
      <c r="AJ133" s="79"/>
      <c r="AK133" s="79"/>
      <c r="AL133" s="79"/>
      <c r="AM133" s="79"/>
      <c r="AN133" s="79"/>
      <c r="AO133" s="79"/>
      <c r="AP133" s="79"/>
      <c r="AQ133" s="79"/>
      <c r="AR133" s="79"/>
    </row>
    <row r="134" spans="1:44" ht="18" customHeight="1">
      <c r="A134" s="335"/>
      <c r="B134" s="336">
        <v>111</v>
      </c>
      <c r="C134" s="538" t="s">
        <v>77</v>
      </c>
      <c r="D134" s="1846">
        <f t="shared" ref="D134:Q134" si="77">SUM(D131:D133)</f>
        <v>0</v>
      </c>
      <c r="E134" s="1847">
        <f t="shared" si="77"/>
        <v>0</v>
      </c>
      <c r="F134" s="1847">
        <f t="shared" si="77"/>
        <v>0</v>
      </c>
      <c r="G134" s="1847">
        <f t="shared" si="77"/>
        <v>0</v>
      </c>
      <c r="H134" s="1847">
        <f t="shared" si="77"/>
        <v>0</v>
      </c>
      <c r="I134" s="1847">
        <f t="shared" si="77"/>
        <v>0</v>
      </c>
      <c r="J134" s="1847">
        <f t="shared" si="77"/>
        <v>0</v>
      </c>
      <c r="K134" s="1847">
        <f t="shared" si="77"/>
        <v>0</v>
      </c>
      <c r="L134" s="1847">
        <f t="shared" si="77"/>
        <v>0</v>
      </c>
      <c r="M134" s="1847">
        <f t="shared" si="77"/>
        <v>0</v>
      </c>
      <c r="N134" s="1847">
        <f t="shared" si="77"/>
        <v>0</v>
      </c>
      <c r="O134" s="1847">
        <f t="shared" si="77"/>
        <v>0</v>
      </c>
      <c r="P134" s="1847">
        <f t="shared" si="77"/>
        <v>0</v>
      </c>
      <c r="Q134" s="1847">
        <f t="shared" si="77"/>
        <v>0</v>
      </c>
      <c r="R134" s="524"/>
      <c r="S134" s="79"/>
      <c r="T134" s="508"/>
      <c r="U134" s="508"/>
      <c r="V134" s="79"/>
      <c r="W134" s="79"/>
      <c r="X134" s="79"/>
      <c r="Y134" s="79"/>
      <c r="Z134" s="79"/>
      <c r="AA134" s="79"/>
      <c r="AB134" s="79"/>
      <c r="AC134" s="79"/>
      <c r="AD134" s="79"/>
      <c r="AE134" s="79"/>
      <c r="AF134" s="79"/>
      <c r="AG134" s="79"/>
      <c r="AH134" s="79"/>
      <c r="AI134" s="79"/>
      <c r="AJ134" s="79"/>
      <c r="AK134" s="2510"/>
      <c r="AL134" s="2510"/>
      <c r="AM134" s="79"/>
      <c r="AN134" s="79"/>
      <c r="AO134" s="79"/>
      <c r="AP134" s="79"/>
      <c r="AQ134" s="79"/>
      <c r="AR134" s="79"/>
    </row>
    <row r="135" spans="1:44" ht="18" customHeight="1">
      <c r="A135" s="335"/>
      <c r="B135" s="336">
        <v>112</v>
      </c>
      <c r="C135" s="1848" t="s">
        <v>78</v>
      </c>
      <c r="D135" s="527"/>
      <c r="E135" s="526"/>
      <c r="F135" s="526"/>
      <c r="G135" s="526"/>
      <c r="H135" s="526"/>
      <c r="I135" s="526"/>
      <c r="J135" s="526"/>
      <c r="K135" s="526"/>
      <c r="L135" s="526"/>
      <c r="M135" s="526"/>
      <c r="N135" s="526"/>
      <c r="O135" s="526"/>
      <c r="P135" s="526"/>
      <c r="Q135" s="528">
        <f t="shared" ref="Q135:Q141" si="78">SUM(D135:P135)</f>
        <v>0</v>
      </c>
      <c r="R135" s="524"/>
      <c r="S135" s="79"/>
      <c r="T135" s="508"/>
      <c r="U135" s="508"/>
      <c r="V135" s="79"/>
      <c r="W135" s="79"/>
      <c r="X135" s="79"/>
      <c r="Y135" s="79"/>
      <c r="Z135" s="79"/>
      <c r="AA135" s="79"/>
      <c r="AB135" s="79"/>
      <c r="AC135" s="79"/>
      <c r="AD135" s="79"/>
      <c r="AE135" s="79"/>
      <c r="AF135" s="79"/>
      <c r="AG135" s="79"/>
      <c r="AH135" s="79"/>
      <c r="AI135" s="79"/>
      <c r="AJ135" s="79"/>
      <c r="AK135" s="93"/>
      <c r="AL135" s="93"/>
      <c r="AM135" s="79"/>
      <c r="AN135" s="79"/>
      <c r="AO135" s="79"/>
      <c r="AP135" s="79"/>
      <c r="AQ135" s="79"/>
      <c r="AR135" s="79"/>
    </row>
    <row r="136" spans="1:44" ht="18" customHeight="1">
      <c r="A136" s="335"/>
      <c r="B136" s="336">
        <v>113</v>
      </c>
      <c r="C136" s="80" t="s">
        <v>79</v>
      </c>
      <c r="D136" s="521"/>
      <c r="E136" s="520"/>
      <c r="F136" s="520"/>
      <c r="G136" s="520"/>
      <c r="H136" s="520"/>
      <c r="I136" s="520"/>
      <c r="J136" s="520"/>
      <c r="K136" s="520"/>
      <c r="L136" s="520"/>
      <c r="M136" s="520"/>
      <c r="N136" s="520"/>
      <c r="O136" s="520"/>
      <c r="P136" s="520"/>
      <c r="Q136" s="90">
        <f t="shared" si="78"/>
        <v>0</v>
      </c>
      <c r="R136" s="524"/>
      <c r="S136" s="79"/>
      <c r="T136" s="508"/>
      <c r="U136" s="509"/>
      <c r="V136" s="79"/>
      <c r="W136" s="79"/>
      <c r="X136" s="79"/>
      <c r="Y136" s="79"/>
      <c r="Z136" s="79"/>
      <c r="AA136" s="79"/>
      <c r="AB136" s="79"/>
      <c r="AC136" s="79"/>
      <c r="AD136" s="79"/>
      <c r="AE136" s="79"/>
      <c r="AF136" s="79"/>
      <c r="AG136" s="79"/>
      <c r="AH136" s="79"/>
      <c r="AI136" s="79"/>
      <c r="AJ136" s="79"/>
      <c r="AK136" s="2510"/>
      <c r="AL136" s="2510"/>
      <c r="AM136" s="79"/>
      <c r="AN136" s="79"/>
      <c r="AO136" s="79"/>
      <c r="AP136" s="79"/>
      <c r="AQ136" s="79"/>
      <c r="AR136" s="79"/>
    </row>
    <row r="137" spans="1:44" ht="18" customHeight="1">
      <c r="A137" s="335"/>
      <c r="B137" s="336">
        <v>115</v>
      </c>
      <c r="C137" s="80" t="s">
        <v>80</v>
      </c>
      <c r="D137" s="534"/>
      <c r="E137" s="533"/>
      <c r="F137" s="533"/>
      <c r="G137" s="533"/>
      <c r="H137" s="533"/>
      <c r="I137" s="533"/>
      <c r="J137" s="533"/>
      <c r="K137" s="533"/>
      <c r="L137" s="533"/>
      <c r="M137" s="533"/>
      <c r="N137" s="533"/>
      <c r="O137" s="533"/>
      <c r="P137" s="533"/>
      <c r="Q137" s="90">
        <f t="shared" si="78"/>
        <v>0</v>
      </c>
      <c r="R137" s="524"/>
      <c r="S137" s="79"/>
      <c r="U137" s="79"/>
      <c r="V137" s="79"/>
      <c r="W137" s="79"/>
      <c r="X137" s="79"/>
      <c r="Y137" s="79"/>
      <c r="Z137" s="79"/>
      <c r="AA137" s="79"/>
      <c r="AB137" s="79"/>
      <c r="AC137" s="79"/>
      <c r="AD137" s="79"/>
      <c r="AE137" s="79"/>
      <c r="AF137" s="79"/>
      <c r="AG137" s="79"/>
      <c r="AH137" s="79"/>
      <c r="AI137" s="79"/>
      <c r="AJ137" s="79"/>
      <c r="AK137" s="93"/>
      <c r="AL137" s="93"/>
      <c r="AM137" s="79"/>
      <c r="AN137" s="79"/>
      <c r="AO137" s="79"/>
      <c r="AP137" s="79"/>
      <c r="AQ137" s="79"/>
      <c r="AR137" s="79"/>
    </row>
    <row r="138" spans="1:44" ht="18" customHeight="1">
      <c r="A138" s="335"/>
      <c r="B138" s="336">
        <v>116</v>
      </c>
      <c r="C138" s="80" t="s">
        <v>81</v>
      </c>
      <c r="D138" s="534"/>
      <c r="E138" s="533"/>
      <c r="F138" s="533"/>
      <c r="G138" s="533"/>
      <c r="H138" s="533"/>
      <c r="I138" s="533"/>
      <c r="J138" s="533"/>
      <c r="K138" s="533"/>
      <c r="L138" s="533"/>
      <c r="M138" s="533"/>
      <c r="N138" s="533"/>
      <c r="O138" s="533"/>
      <c r="P138" s="533"/>
      <c r="Q138" s="90">
        <f t="shared" si="78"/>
        <v>0</v>
      </c>
      <c r="R138" s="524"/>
      <c r="S138" s="79"/>
      <c r="U138" s="79"/>
      <c r="V138" s="79"/>
      <c r="W138" s="79"/>
      <c r="X138" s="79"/>
      <c r="Y138" s="79"/>
      <c r="Z138" s="79"/>
      <c r="AA138" s="79"/>
      <c r="AB138" s="79"/>
      <c r="AC138" s="79"/>
      <c r="AD138" s="79"/>
      <c r="AE138" s="79"/>
      <c r="AF138" s="79"/>
      <c r="AG138" s="79"/>
      <c r="AH138" s="79"/>
      <c r="AI138" s="79"/>
      <c r="AJ138" s="79"/>
      <c r="AK138" s="93"/>
      <c r="AL138" s="93"/>
      <c r="AM138" s="79"/>
      <c r="AN138" s="79"/>
      <c r="AO138" s="79"/>
      <c r="AP138" s="79"/>
      <c r="AQ138" s="79"/>
      <c r="AR138" s="79"/>
    </row>
    <row r="139" spans="1:44" ht="18" customHeight="1">
      <c r="A139" s="335"/>
      <c r="B139" s="336">
        <v>119</v>
      </c>
      <c r="C139" s="80" t="s">
        <v>82</v>
      </c>
      <c r="D139" s="520"/>
      <c r="E139" s="1162">
        <f>H154</f>
        <v>0</v>
      </c>
      <c r="F139" s="520"/>
      <c r="G139" s="520"/>
      <c r="H139" s="520"/>
      <c r="I139" s="520"/>
      <c r="J139" s="520"/>
      <c r="K139" s="1162">
        <f>H160</f>
        <v>0</v>
      </c>
      <c r="L139" s="520"/>
      <c r="M139" s="520"/>
      <c r="N139" s="520"/>
      <c r="O139" s="520"/>
      <c r="P139" s="520"/>
      <c r="Q139" s="90">
        <f t="shared" si="78"/>
        <v>0</v>
      </c>
      <c r="R139" s="524"/>
      <c r="S139" s="79"/>
      <c r="U139" s="79"/>
      <c r="V139" s="79"/>
      <c r="W139" s="79"/>
      <c r="X139" s="79"/>
      <c r="Y139" s="79"/>
      <c r="Z139" s="79"/>
      <c r="AA139" s="79"/>
      <c r="AB139" s="79"/>
      <c r="AC139" s="79"/>
      <c r="AD139" s="79"/>
      <c r="AE139" s="79"/>
      <c r="AF139" s="79"/>
      <c r="AG139" s="79"/>
      <c r="AH139" s="79"/>
      <c r="AI139" s="79"/>
      <c r="AJ139" s="79"/>
      <c r="AK139" s="2510"/>
      <c r="AL139" s="2510"/>
      <c r="AM139" s="79"/>
      <c r="AN139" s="79"/>
      <c r="AO139" s="79"/>
      <c r="AP139" s="79"/>
      <c r="AQ139" s="79"/>
      <c r="AR139" s="79"/>
    </row>
    <row r="140" spans="1:44" ht="18" customHeight="1">
      <c r="A140" s="335"/>
      <c r="B140" s="336">
        <v>120</v>
      </c>
      <c r="C140" s="80" t="s">
        <v>83</v>
      </c>
      <c r="D140" s="520"/>
      <c r="E140" s="535">
        <f>IF($T$1=TRUE,IF($U$1=TRUE,I154,0),I154)</f>
        <v>0</v>
      </c>
      <c r="F140" s="520"/>
      <c r="G140" s="520"/>
      <c r="H140" s="535">
        <f>IF($T$1=TRUE,IF($U$1=TRUE,I157,0),I157)</f>
        <v>0</v>
      </c>
      <c r="I140" s="520"/>
      <c r="J140" s="520"/>
      <c r="K140" s="535">
        <f>IF($T$1=TRUE,IF($U$1=TRUE,I160,0),I160)</f>
        <v>0</v>
      </c>
      <c r="L140" s="520"/>
      <c r="M140" s="520"/>
      <c r="N140" s="535">
        <f>IF($T$1=TRUE,IF($U$1=TRUE,I163,0),I163)</f>
        <v>0</v>
      </c>
      <c r="O140" s="520"/>
      <c r="P140" s="520"/>
      <c r="Q140" s="90">
        <f t="shared" si="78"/>
        <v>0</v>
      </c>
      <c r="R140" s="536"/>
      <c r="S140" s="79"/>
      <c r="U140" s="79"/>
      <c r="V140" s="79"/>
      <c r="W140" s="79"/>
      <c r="X140" s="79"/>
      <c r="Y140" s="79"/>
      <c r="Z140" s="79"/>
      <c r="AA140" s="79"/>
      <c r="AB140" s="79"/>
      <c r="AC140" s="79"/>
      <c r="AD140" s="79"/>
      <c r="AE140" s="79"/>
      <c r="AF140" s="79"/>
      <c r="AG140" s="79"/>
      <c r="AH140" s="79"/>
      <c r="AI140" s="79"/>
      <c r="AJ140" s="79"/>
      <c r="AK140" s="2510"/>
      <c r="AL140" s="2510"/>
      <c r="AM140" s="79"/>
      <c r="AN140" s="79"/>
      <c r="AO140" s="79"/>
      <c r="AP140" s="79"/>
      <c r="AQ140" s="537"/>
      <c r="AR140" s="93"/>
    </row>
    <row r="141" spans="1:44" ht="18" customHeight="1">
      <c r="A141" s="335"/>
      <c r="B141" s="336">
        <v>121</v>
      </c>
      <c r="C141" s="1849" t="s">
        <v>84</v>
      </c>
      <c r="D141" s="531"/>
      <c r="E141" s="531"/>
      <c r="F141" s="531"/>
      <c r="G141" s="531"/>
      <c r="H141" s="531"/>
      <c r="I141" s="531"/>
      <c r="J141" s="531"/>
      <c r="K141" s="531"/>
      <c r="L141" s="531"/>
      <c r="M141" s="531"/>
      <c r="N141" s="531"/>
      <c r="O141" s="531"/>
      <c r="P141" s="530"/>
      <c r="Q141" s="452">
        <f t="shared" si="78"/>
        <v>0</v>
      </c>
      <c r="R141" s="524"/>
      <c r="S141" s="79"/>
      <c r="U141" s="79"/>
      <c r="V141" s="79"/>
      <c r="W141" s="79"/>
      <c r="X141" s="79"/>
      <c r="Y141" s="79"/>
      <c r="Z141" s="79"/>
      <c r="AA141" s="79"/>
      <c r="AB141" s="79"/>
      <c r="AC141" s="79"/>
      <c r="AD141" s="79"/>
      <c r="AE141" s="79"/>
      <c r="AF141" s="79"/>
      <c r="AG141" s="79"/>
      <c r="AH141" s="79"/>
      <c r="AI141" s="79"/>
      <c r="AJ141" s="79"/>
      <c r="AK141" s="93"/>
      <c r="AL141" s="93"/>
      <c r="AM141" s="79"/>
      <c r="AN141" s="79"/>
      <c r="AO141" s="79"/>
      <c r="AP141" s="79"/>
      <c r="AQ141" s="79"/>
      <c r="AR141" s="79"/>
    </row>
    <row r="142" spans="1:44" ht="18" customHeight="1">
      <c r="A142" s="335"/>
      <c r="B142" s="336">
        <v>122</v>
      </c>
      <c r="C142" s="538" t="s">
        <v>85</v>
      </c>
      <c r="D142" s="512">
        <f t="shared" ref="D142:Q142" si="79">SUM(D135:D141)</f>
        <v>0</v>
      </c>
      <c r="E142" s="511">
        <f t="shared" si="79"/>
        <v>0</v>
      </c>
      <c r="F142" s="511">
        <f t="shared" si="79"/>
        <v>0</v>
      </c>
      <c r="G142" s="511">
        <f t="shared" si="79"/>
        <v>0</v>
      </c>
      <c r="H142" s="511">
        <f t="shared" si="79"/>
        <v>0</v>
      </c>
      <c r="I142" s="511">
        <f t="shared" si="79"/>
        <v>0</v>
      </c>
      <c r="J142" s="511">
        <f t="shared" si="79"/>
        <v>0</v>
      </c>
      <c r="K142" s="511">
        <f t="shared" si="79"/>
        <v>0</v>
      </c>
      <c r="L142" s="511">
        <f t="shared" si="79"/>
        <v>0</v>
      </c>
      <c r="M142" s="511">
        <f t="shared" si="79"/>
        <v>0</v>
      </c>
      <c r="N142" s="511">
        <f t="shared" si="79"/>
        <v>0</v>
      </c>
      <c r="O142" s="511">
        <f t="shared" si="79"/>
        <v>0</v>
      </c>
      <c r="P142" s="511">
        <f t="shared" si="79"/>
        <v>0</v>
      </c>
      <c r="Q142" s="513">
        <f t="shared" si="79"/>
        <v>0</v>
      </c>
      <c r="R142" s="524"/>
      <c r="S142" s="93"/>
      <c r="U142" s="79"/>
      <c r="V142" s="79"/>
      <c r="W142" s="79"/>
      <c r="X142" s="79"/>
      <c r="Y142" s="79"/>
      <c r="Z142" s="79"/>
      <c r="AA142" s="79"/>
      <c r="AB142" s="79"/>
      <c r="AC142" s="79"/>
      <c r="AD142" s="79"/>
      <c r="AE142" s="79"/>
      <c r="AF142" s="79"/>
      <c r="AG142" s="79"/>
      <c r="AH142" s="79"/>
      <c r="AI142" s="79"/>
      <c r="AJ142" s="79"/>
      <c r="AK142" s="93"/>
      <c r="AL142" s="93"/>
      <c r="AM142" s="79"/>
      <c r="AN142" s="79"/>
      <c r="AO142" s="79"/>
      <c r="AP142" s="79"/>
      <c r="AQ142" s="79"/>
      <c r="AR142" s="79"/>
    </row>
    <row r="143" spans="1:44" ht="18" customHeight="1">
      <c r="A143" s="335"/>
      <c r="B143" s="336">
        <v>123</v>
      </c>
      <c r="C143" s="540" t="s">
        <v>67</v>
      </c>
      <c r="D143" s="512">
        <f t="shared" ref="D143:Q143" si="80">D130+D134-D142</f>
        <v>0</v>
      </c>
      <c r="E143" s="511">
        <f t="shared" si="80"/>
        <v>0</v>
      </c>
      <c r="F143" s="511">
        <f t="shared" si="80"/>
        <v>0</v>
      </c>
      <c r="G143" s="511">
        <f t="shared" si="80"/>
        <v>0</v>
      </c>
      <c r="H143" s="511">
        <f t="shared" si="80"/>
        <v>0</v>
      </c>
      <c r="I143" s="511">
        <f t="shared" si="80"/>
        <v>0</v>
      </c>
      <c r="J143" s="511">
        <f t="shared" si="80"/>
        <v>0</v>
      </c>
      <c r="K143" s="511">
        <f t="shared" si="80"/>
        <v>0</v>
      </c>
      <c r="L143" s="511">
        <f t="shared" si="80"/>
        <v>0</v>
      </c>
      <c r="M143" s="511">
        <f t="shared" si="80"/>
        <v>0</v>
      </c>
      <c r="N143" s="511">
        <f t="shared" si="80"/>
        <v>0</v>
      </c>
      <c r="O143" s="511">
        <f t="shared" si="80"/>
        <v>0</v>
      </c>
      <c r="P143" s="511">
        <f t="shared" si="80"/>
        <v>0</v>
      </c>
      <c r="Q143" s="513">
        <f t="shared" si="80"/>
        <v>0</v>
      </c>
      <c r="R143" s="524"/>
      <c r="S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537"/>
      <c r="AR143" s="93"/>
    </row>
    <row r="144" spans="1:44" ht="18" customHeight="1" thickBot="1">
      <c r="A144" s="541"/>
      <c r="B144" s="91">
        <v>124</v>
      </c>
      <c r="C144" s="540" t="s">
        <v>86</v>
      </c>
      <c r="D144" s="512">
        <f>C146+D143</f>
        <v>0</v>
      </c>
      <c r="E144" s="511">
        <f>D144+E143</f>
        <v>0</v>
      </c>
      <c r="F144" s="511">
        <f t="shared" ref="F144:P144" si="81">E144+F143</f>
        <v>0</v>
      </c>
      <c r="G144" s="511">
        <f t="shared" si="81"/>
        <v>0</v>
      </c>
      <c r="H144" s="511">
        <f t="shared" si="81"/>
        <v>0</v>
      </c>
      <c r="I144" s="511">
        <f t="shared" si="81"/>
        <v>0</v>
      </c>
      <c r="J144" s="511">
        <f t="shared" si="81"/>
        <v>0</v>
      </c>
      <c r="K144" s="511">
        <f t="shared" si="81"/>
        <v>0</v>
      </c>
      <c r="L144" s="511">
        <f t="shared" si="81"/>
        <v>0</v>
      </c>
      <c r="M144" s="511">
        <f t="shared" si="81"/>
        <v>0</v>
      </c>
      <c r="N144" s="511">
        <f t="shared" si="81"/>
        <v>0</v>
      </c>
      <c r="O144" s="511">
        <f t="shared" si="81"/>
        <v>0</v>
      </c>
      <c r="P144" s="511">
        <f t="shared" si="81"/>
        <v>0</v>
      </c>
      <c r="Q144" s="513"/>
      <c r="R144" s="524"/>
      <c r="S144" s="79"/>
      <c r="U144" s="79"/>
      <c r="V144" s="79"/>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row>
    <row r="145" spans="1:44" ht="24.65" hidden="1" customHeight="1" thickBot="1">
      <c r="A145" s="542"/>
      <c r="B145" s="543">
        <v>125</v>
      </c>
      <c r="C145" s="544"/>
      <c r="D145" s="545"/>
      <c r="E145" s="545"/>
      <c r="F145" s="545"/>
      <c r="G145" s="545"/>
      <c r="H145" s="545"/>
      <c r="I145" s="545"/>
      <c r="J145" s="545"/>
      <c r="K145" s="545"/>
      <c r="L145" s="545"/>
      <c r="M145" s="545"/>
      <c r="N145" s="545"/>
      <c r="O145" s="545"/>
      <c r="P145" s="546"/>
      <c r="Q145" s="547"/>
      <c r="R145" s="113"/>
      <c r="S145" s="79"/>
      <c r="U145" s="79"/>
      <c r="V145" s="79"/>
      <c r="W145" s="79"/>
      <c r="X145" s="79"/>
      <c r="Y145" s="79"/>
      <c r="Z145" s="79"/>
      <c r="AA145" s="79"/>
      <c r="AB145" s="79"/>
      <c r="AC145" s="79"/>
      <c r="AD145" s="79"/>
      <c r="AE145" s="79"/>
      <c r="AF145" s="79"/>
      <c r="AG145" s="79"/>
      <c r="AH145" s="79"/>
      <c r="AI145" s="79"/>
      <c r="AJ145" s="79"/>
      <c r="AK145" s="79"/>
      <c r="AL145" s="79"/>
      <c r="AM145" s="79"/>
      <c r="AN145" s="79"/>
      <c r="AO145" s="79"/>
      <c r="AP145" s="79"/>
      <c r="AQ145" s="79"/>
      <c r="AR145" s="79"/>
    </row>
    <row r="146" spans="1:44" ht="24.65" customHeight="1" thickBot="1">
      <c r="A146" s="79"/>
      <c r="B146" s="548">
        <v>126</v>
      </c>
      <c r="C146" s="1169">
        <f>予実管理!P146</f>
        <v>0</v>
      </c>
      <c r="D146" s="550" t="s">
        <v>87</v>
      </c>
      <c r="E146" s="551"/>
      <c r="F146" s="552"/>
      <c r="G146" s="552"/>
      <c r="H146" s="552"/>
      <c r="I146" s="552"/>
      <c r="J146" s="552"/>
      <c r="K146" s="552"/>
      <c r="L146" s="552"/>
      <c r="M146" s="552"/>
      <c r="N146" s="553"/>
      <c r="O146" s="554"/>
      <c r="P146" s="555">
        <f>P144</f>
        <v>0</v>
      </c>
      <c r="Q146" s="556" t="s">
        <v>88</v>
      </c>
      <c r="R146" s="557"/>
      <c r="S146" s="79"/>
      <c r="U146" s="79"/>
      <c r="V146" s="79"/>
      <c r="W146" s="79"/>
      <c r="X146" s="79"/>
      <c r="Y146" s="79"/>
      <c r="Z146" s="79"/>
      <c r="AA146" s="79"/>
      <c r="AB146" s="79"/>
      <c r="AC146" s="79"/>
      <c r="AD146" s="79"/>
      <c r="AE146" s="79"/>
      <c r="AF146" s="79"/>
      <c r="AG146" s="79"/>
      <c r="AH146" s="79"/>
      <c r="AI146" s="79"/>
      <c r="AJ146" s="79"/>
      <c r="AK146" s="79"/>
      <c r="AL146" s="79"/>
      <c r="AM146" s="79"/>
      <c r="AN146" s="79"/>
      <c r="AO146" s="79"/>
      <c r="AP146" s="79"/>
      <c r="AQ146" s="79"/>
      <c r="AR146" s="79"/>
    </row>
    <row r="147" spans="1:44" ht="24.65" customHeight="1">
      <c r="A147" s="79"/>
      <c r="B147" s="79"/>
      <c r="C147" s="558"/>
      <c r="D147" s="559"/>
      <c r="E147" s="560"/>
      <c r="F147" s="561"/>
      <c r="G147" s="559"/>
      <c r="H147" s="559"/>
      <c r="I147" s="559"/>
      <c r="J147" s="559"/>
      <c r="K147" s="559"/>
      <c r="L147" s="559"/>
      <c r="M147" s="559"/>
      <c r="N147" s="559"/>
      <c r="O147" s="561"/>
      <c r="P147" s="561"/>
      <c r="Q147" s="561"/>
      <c r="R147" s="562"/>
      <c r="S147" s="561"/>
      <c r="U147" s="79"/>
      <c r="V147" s="79"/>
      <c r="W147" s="79"/>
      <c r="X147" s="79"/>
      <c r="Y147" s="79"/>
      <c r="Z147" s="79"/>
      <c r="AA147" s="79"/>
      <c r="AB147" s="79"/>
      <c r="AC147" s="79"/>
      <c r="AD147" s="79"/>
      <c r="AE147" s="79"/>
      <c r="AF147" s="79"/>
      <c r="AG147" s="79"/>
      <c r="AH147" s="79"/>
      <c r="AI147" s="79"/>
      <c r="AJ147" s="79"/>
      <c r="AK147" s="79"/>
      <c r="AL147" s="79"/>
      <c r="AM147" s="79"/>
      <c r="AN147" s="79"/>
      <c r="AO147" s="79"/>
      <c r="AP147" s="79"/>
      <c r="AQ147" s="79"/>
      <c r="AR147" s="79"/>
    </row>
    <row r="148" spans="1:44" ht="23.15" customHeight="1" thickBot="1">
      <c r="A148" s="79"/>
      <c r="B148" s="79"/>
      <c r="C148" s="563" t="s">
        <v>89</v>
      </c>
      <c r="D148" s="564"/>
      <c r="E148" s="79"/>
      <c r="F148" s="565"/>
      <c r="G148" s="566" t="s">
        <v>90</v>
      </c>
      <c r="H148" s="567"/>
      <c r="I148" s="567"/>
      <c r="J148" s="568"/>
      <c r="K148" s="566" t="s">
        <v>91</v>
      </c>
      <c r="L148" s="567"/>
      <c r="M148" s="567"/>
      <c r="N148" s="569"/>
      <c r="O148" s="570" t="s">
        <v>92</v>
      </c>
      <c r="P148" s="57"/>
      <c r="Q148" s="571"/>
      <c r="R148" s="113"/>
      <c r="S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row>
    <row r="149" spans="1:44" ht="19.5" thickBot="1">
      <c r="A149" s="79"/>
      <c r="B149" s="79"/>
      <c r="C149" s="572" t="s">
        <v>93</v>
      </c>
      <c r="D149" s="573" t="s">
        <v>94</v>
      </c>
      <c r="E149" s="79"/>
      <c r="F149" s="565"/>
      <c r="G149" s="574"/>
      <c r="H149" s="575" t="s">
        <v>64</v>
      </c>
      <c r="I149" s="575" t="s">
        <v>36</v>
      </c>
      <c r="J149" s="576" t="s">
        <v>63</v>
      </c>
      <c r="K149" s="574"/>
      <c r="L149" s="575" t="s">
        <v>64</v>
      </c>
      <c r="M149" s="575" t="s">
        <v>36</v>
      </c>
      <c r="N149" s="577" t="s">
        <v>63</v>
      </c>
      <c r="O149" s="578" t="s">
        <v>95</v>
      </c>
      <c r="P149" s="579" t="s">
        <v>96</v>
      </c>
      <c r="Q149" s="580" t="s">
        <v>97</v>
      </c>
      <c r="R149" s="581"/>
      <c r="S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row>
    <row r="150" spans="1:44">
      <c r="A150" s="79"/>
      <c r="B150" s="79"/>
      <c r="C150" s="582" t="s">
        <v>98</v>
      </c>
      <c r="D150" s="583"/>
      <c r="E150" s="79"/>
      <c r="F150" s="565"/>
      <c r="G150" s="584"/>
      <c r="H150" s="585"/>
      <c r="I150" s="585"/>
      <c r="J150" s="586"/>
      <c r="K150" s="584" t="s">
        <v>99</v>
      </c>
      <c r="L150" s="585">
        <f>IF((INT((cotax(D158)-D159)/100)*100)&lt;0,D160,INT((cotax(D158)-D159+D160)/100)*100)</f>
        <v>0</v>
      </c>
      <c r="M150" s="585">
        <f>INT(P158/100)*100</f>
        <v>0</v>
      </c>
      <c r="N150" s="587">
        <f>SUM(L150:M150)</f>
        <v>0</v>
      </c>
      <c r="O150" s="588" t="s">
        <v>100</v>
      </c>
      <c r="P150" s="589">
        <v>0.23039999999999999</v>
      </c>
      <c r="Q150" s="590">
        <v>0.219</v>
      </c>
      <c r="R150" s="113"/>
      <c r="S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row>
    <row r="151" spans="1:44">
      <c r="A151" s="79"/>
      <c r="B151" s="79"/>
      <c r="C151" s="582" t="s">
        <v>101</v>
      </c>
      <c r="D151" s="591"/>
      <c r="E151" s="79"/>
      <c r="F151" s="565"/>
      <c r="G151" s="584"/>
      <c r="H151" s="585"/>
      <c r="I151" s="585"/>
      <c r="J151" s="586"/>
      <c r="K151" s="584" t="s">
        <v>102</v>
      </c>
      <c r="L151" s="585">
        <f>H160</f>
        <v>0</v>
      </c>
      <c r="M151" s="585">
        <f>I157+I160+I163</f>
        <v>0</v>
      </c>
      <c r="N151" s="587">
        <f t="shared" ref="N151:N164" si="82">SUM(L151:M151)</f>
        <v>0</v>
      </c>
      <c r="O151" s="592" t="s">
        <v>103</v>
      </c>
      <c r="P151" s="593">
        <v>0.25590000000000002</v>
      </c>
      <c r="Q151" s="594">
        <v>0.23769999999999999</v>
      </c>
      <c r="R151" s="113"/>
      <c r="S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row>
    <row r="152" spans="1:44" ht="19.5" thickBot="1">
      <c r="A152" s="79"/>
      <c r="B152" s="79"/>
      <c r="C152" s="582" t="s">
        <v>104</v>
      </c>
      <c r="D152" s="591"/>
      <c r="E152" s="79"/>
      <c r="F152" s="565"/>
      <c r="G152" s="595" t="s">
        <v>90</v>
      </c>
      <c r="H152" s="596"/>
      <c r="I152" s="596"/>
      <c r="J152" s="597"/>
      <c r="K152" s="595" t="s">
        <v>105</v>
      </c>
      <c r="L152" s="596"/>
      <c r="M152" s="596"/>
      <c r="N152" s="598">
        <f t="shared" si="82"/>
        <v>0</v>
      </c>
      <c r="O152" s="599" t="s">
        <v>106</v>
      </c>
      <c r="P152" s="600">
        <v>0.38629999999999998</v>
      </c>
      <c r="Q152" s="601">
        <v>0.35099999999999998</v>
      </c>
      <c r="R152" s="113"/>
      <c r="S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row>
    <row r="153" spans="1:44" ht="19.5" thickBot="1">
      <c r="A153" s="79"/>
      <c r="B153" s="79"/>
      <c r="C153" s="602"/>
      <c r="D153" s="603"/>
      <c r="E153" s="79"/>
      <c r="F153" s="604"/>
      <c r="G153" s="605">
        <f t="shared" ref="G153:G164" si="83">EDATE(K153,-12)</f>
        <v>45840</v>
      </c>
      <c r="H153" s="823">
        <f>予実管理!L153</f>
        <v>0</v>
      </c>
      <c r="I153" s="823">
        <f>予実管理!M153</f>
        <v>0</v>
      </c>
      <c r="J153" s="824">
        <f>予実管理!N153</f>
        <v>0</v>
      </c>
      <c r="K153" s="605">
        <f>O2+31</f>
        <v>46205</v>
      </c>
      <c r="L153" s="606">
        <v>0</v>
      </c>
      <c r="M153" s="606">
        <v>0</v>
      </c>
      <c r="N153" s="608">
        <f t="shared" si="82"/>
        <v>0</v>
      </c>
      <c r="O153" s="609"/>
      <c r="P153" s="79"/>
      <c r="Q153" s="79"/>
      <c r="R153" s="113"/>
      <c r="S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row>
    <row r="154" spans="1:44">
      <c r="A154" s="79"/>
      <c r="B154" s="79"/>
      <c r="C154" s="610"/>
      <c r="D154" s="603"/>
      <c r="E154" s="79"/>
      <c r="F154" s="611"/>
      <c r="G154" s="605">
        <f t="shared" si="83"/>
        <v>45871</v>
      </c>
      <c r="H154" s="823">
        <f>予実管理!L154</f>
        <v>0</v>
      </c>
      <c r="I154" s="823">
        <f>予実管理!M154</f>
        <v>0</v>
      </c>
      <c r="J154" s="824">
        <f>予実管理!N154</f>
        <v>0</v>
      </c>
      <c r="K154" s="605">
        <f>K153+31</f>
        <v>46236</v>
      </c>
      <c r="L154" s="606">
        <f>L150-L151</f>
        <v>0</v>
      </c>
      <c r="M154" s="606">
        <f>M150-M151</f>
        <v>0</v>
      </c>
      <c r="N154" s="608">
        <f t="shared" si="82"/>
        <v>0</v>
      </c>
      <c r="O154" s="612" t="s">
        <v>107</v>
      </c>
      <c r="P154" s="613">
        <f>Q236</f>
        <v>0</v>
      </c>
      <c r="Q154" s="79"/>
      <c r="R154" s="113"/>
      <c r="S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row>
    <row r="155" spans="1:44">
      <c r="A155" s="79"/>
      <c r="B155" s="79"/>
      <c r="C155" s="614" t="s">
        <v>108</v>
      </c>
      <c r="D155" s="615"/>
      <c r="E155" s="79"/>
      <c r="F155" s="616"/>
      <c r="G155" s="605">
        <f t="shared" si="83"/>
        <v>45902</v>
      </c>
      <c r="H155" s="823">
        <f>予実管理!L155</f>
        <v>0</v>
      </c>
      <c r="I155" s="823">
        <f>予実管理!M155</f>
        <v>0</v>
      </c>
      <c r="J155" s="824">
        <f>予実管理!N155</f>
        <v>0</v>
      </c>
      <c r="K155" s="605">
        <f t="shared" ref="K155:K164" si="84">K154+31</f>
        <v>46267</v>
      </c>
      <c r="L155" s="606"/>
      <c r="M155" s="606"/>
      <c r="N155" s="608">
        <f t="shared" si="82"/>
        <v>0</v>
      </c>
      <c r="O155" s="618" t="s">
        <v>109</v>
      </c>
      <c r="P155" s="619">
        <f>Q237</f>
        <v>0</v>
      </c>
      <c r="Q155" s="79"/>
      <c r="R155" s="113"/>
      <c r="S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row>
    <row r="156" spans="1:44">
      <c r="A156" s="79"/>
      <c r="B156" s="79"/>
      <c r="C156" s="610"/>
      <c r="D156" s="603"/>
      <c r="E156" s="79"/>
      <c r="F156" s="620"/>
      <c r="G156" s="605">
        <f t="shared" si="83"/>
        <v>45933</v>
      </c>
      <c r="H156" s="823">
        <f>予実管理!L156</f>
        <v>0</v>
      </c>
      <c r="I156" s="823">
        <f>予実管理!M156</f>
        <v>0</v>
      </c>
      <c r="J156" s="824">
        <f>予実管理!N156</f>
        <v>0</v>
      </c>
      <c r="K156" s="605">
        <f t="shared" si="84"/>
        <v>46298</v>
      </c>
      <c r="L156" s="606"/>
      <c r="M156" s="606"/>
      <c r="N156" s="608">
        <f t="shared" si="82"/>
        <v>0</v>
      </c>
      <c r="O156" s="618" t="s">
        <v>110</v>
      </c>
      <c r="P156" s="619">
        <f>P154-P155</f>
        <v>0</v>
      </c>
      <c r="Q156" s="79"/>
      <c r="R156" s="113"/>
      <c r="S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row>
    <row r="157" spans="1:44">
      <c r="A157" s="79"/>
      <c r="B157" s="79"/>
      <c r="C157" s="610"/>
      <c r="D157" s="603"/>
      <c r="E157" s="79"/>
      <c r="F157" s="620"/>
      <c r="G157" s="605">
        <f t="shared" si="83"/>
        <v>45964</v>
      </c>
      <c r="H157" s="823">
        <f>予実管理!L157</f>
        <v>0</v>
      </c>
      <c r="I157" s="823">
        <f>予実管理!M157</f>
        <v>0</v>
      </c>
      <c r="J157" s="824">
        <f>予実管理!N157</f>
        <v>0</v>
      </c>
      <c r="K157" s="605">
        <f t="shared" si="84"/>
        <v>46329</v>
      </c>
      <c r="L157" s="606"/>
      <c r="M157" s="1199">
        <f>INT((IF($Q$244&lt;=4000000,0,$M$150/4))/100)*100</f>
        <v>0</v>
      </c>
      <c r="N157" s="608">
        <f t="shared" si="82"/>
        <v>0</v>
      </c>
      <c r="O157" s="618" t="s">
        <v>111</v>
      </c>
      <c r="P157" s="622"/>
      <c r="Q157" s="79"/>
      <c r="R157" s="113"/>
      <c r="S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row>
    <row r="158" spans="1:44" ht="19.5" thickBot="1">
      <c r="A158" s="79"/>
      <c r="B158" s="79"/>
      <c r="C158" s="623" t="s">
        <v>112</v>
      </c>
      <c r="D158" s="624">
        <f>Q124-D150+D153+D154-D156-D157</f>
        <v>0</v>
      </c>
      <c r="E158" s="79"/>
      <c r="F158" s="620"/>
      <c r="G158" s="605">
        <f t="shared" si="83"/>
        <v>45995</v>
      </c>
      <c r="H158" s="823">
        <f>予実管理!L158</f>
        <v>0</v>
      </c>
      <c r="I158" s="823">
        <f>予実管理!M158</f>
        <v>0</v>
      </c>
      <c r="J158" s="824">
        <f>予実管理!N158</f>
        <v>0</v>
      </c>
      <c r="K158" s="605">
        <f t="shared" si="84"/>
        <v>46360</v>
      </c>
      <c r="L158" s="606"/>
      <c r="M158" s="606"/>
      <c r="N158" s="608">
        <f t="shared" si="82"/>
        <v>0</v>
      </c>
      <c r="O158" s="625" t="s">
        <v>113</v>
      </c>
      <c r="P158" s="626">
        <f>IF(T158=TRUE,0,P156-P157)</f>
        <v>0</v>
      </c>
      <c r="Q158" s="79"/>
      <c r="R158" s="113"/>
      <c r="S158" s="79"/>
      <c r="T158" s="320" t="b">
        <v>0</v>
      </c>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row>
    <row r="159" spans="1:44">
      <c r="A159" s="79"/>
      <c r="B159" s="79"/>
      <c r="C159" s="623" t="s">
        <v>114</v>
      </c>
      <c r="D159" s="603"/>
      <c r="E159" s="92"/>
      <c r="F159" s="620"/>
      <c r="G159" s="605">
        <f t="shared" si="83"/>
        <v>46026</v>
      </c>
      <c r="H159" s="823">
        <f>予実管理!L159</f>
        <v>0</v>
      </c>
      <c r="I159" s="823">
        <f>予実管理!M159</f>
        <v>0</v>
      </c>
      <c r="J159" s="824">
        <f>予実管理!N159</f>
        <v>0</v>
      </c>
      <c r="K159" s="605">
        <f t="shared" si="84"/>
        <v>46391</v>
      </c>
      <c r="L159" s="606"/>
      <c r="M159" s="606"/>
      <c r="N159" s="608">
        <f t="shared" si="82"/>
        <v>0</v>
      </c>
      <c r="O159" s="609"/>
      <c r="P159" s="79"/>
      <c r="Q159" s="79"/>
      <c r="R159" s="113"/>
      <c r="S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row>
    <row r="160" spans="1:44">
      <c r="A160" s="79"/>
      <c r="B160" s="79"/>
      <c r="C160" s="623" t="s">
        <v>115</v>
      </c>
      <c r="D160" s="603"/>
      <c r="E160" s="627"/>
      <c r="F160" s="620"/>
      <c r="G160" s="605">
        <f t="shared" si="83"/>
        <v>46057</v>
      </c>
      <c r="H160" s="823">
        <f>予実管理!L160</f>
        <v>0</v>
      </c>
      <c r="I160" s="823">
        <f>予実管理!M160</f>
        <v>0</v>
      </c>
      <c r="J160" s="824">
        <f>予実管理!N160</f>
        <v>0</v>
      </c>
      <c r="K160" s="605">
        <f t="shared" si="84"/>
        <v>46422</v>
      </c>
      <c r="L160" s="1199">
        <f>IF((INT((houjinzei(D158)-D159)/100)*100)&lt;=200000,0,INT(L150/2/100)*100)</f>
        <v>0</v>
      </c>
      <c r="M160" s="1199">
        <f>INT((IF($Q$244&lt;=480000,0,IF($Q$244&lt;=4000000,$M$150/2,$M$150/4)))/100)*100</f>
        <v>0</v>
      </c>
      <c r="N160" s="608">
        <f t="shared" si="82"/>
        <v>0</v>
      </c>
      <c r="O160" s="628" t="s">
        <v>116</v>
      </c>
      <c r="P160" s="79"/>
      <c r="Q160" s="79"/>
      <c r="R160" s="113"/>
      <c r="S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row>
    <row r="161" spans="1:77">
      <c r="A161" s="79"/>
      <c r="B161" s="79"/>
      <c r="C161" s="629"/>
      <c r="D161" s="620"/>
      <c r="E161" s="616"/>
      <c r="F161" s="630"/>
      <c r="G161" s="605">
        <f t="shared" si="83"/>
        <v>46088</v>
      </c>
      <c r="H161" s="823">
        <f>予実管理!L161</f>
        <v>0</v>
      </c>
      <c r="I161" s="823">
        <f>予実管理!M161</f>
        <v>0</v>
      </c>
      <c r="J161" s="824">
        <f>予実管理!N161</f>
        <v>0</v>
      </c>
      <c r="K161" s="605">
        <f t="shared" si="84"/>
        <v>46453</v>
      </c>
      <c r="L161" s="606"/>
      <c r="M161" s="606"/>
      <c r="N161" s="608">
        <f t="shared" si="82"/>
        <v>0</v>
      </c>
      <c r="O161" s="609"/>
      <c r="P161" s="79"/>
      <c r="Q161" s="79"/>
      <c r="R161" s="113"/>
      <c r="S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row>
    <row r="162" spans="1:77">
      <c r="A162" s="79"/>
      <c r="B162" s="79"/>
      <c r="C162" s="631" t="s">
        <v>117</v>
      </c>
      <c r="D162" s="620"/>
      <c r="E162" s="616"/>
      <c r="F162" s="620"/>
      <c r="G162" s="605">
        <f t="shared" si="83"/>
        <v>46119</v>
      </c>
      <c r="H162" s="823">
        <f>予実管理!L162</f>
        <v>0</v>
      </c>
      <c r="I162" s="823">
        <f>予実管理!M162</f>
        <v>0</v>
      </c>
      <c r="J162" s="824">
        <f>予実管理!N162</f>
        <v>0</v>
      </c>
      <c r="K162" s="605">
        <f t="shared" si="84"/>
        <v>46484</v>
      </c>
      <c r="L162" s="606"/>
      <c r="M162" s="606"/>
      <c r="N162" s="608">
        <f t="shared" si="82"/>
        <v>0</v>
      </c>
      <c r="O162" s="609"/>
      <c r="P162" s="79"/>
      <c r="Q162" s="79"/>
      <c r="R162" s="113"/>
      <c r="S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row>
    <row r="163" spans="1:77">
      <c r="A163" s="79"/>
      <c r="B163" s="79"/>
      <c r="C163" s="91" t="s">
        <v>118</v>
      </c>
      <c r="D163" s="1850">
        <v>0.15</v>
      </c>
      <c r="E163" s="616"/>
      <c r="F163" s="620"/>
      <c r="G163" s="605">
        <f t="shared" si="83"/>
        <v>46150</v>
      </c>
      <c r="H163" s="823">
        <f>予実管理!L163</f>
        <v>0</v>
      </c>
      <c r="I163" s="823">
        <f>予実管理!M163</f>
        <v>0</v>
      </c>
      <c r="J163" s="824">
        <f>予実管理!N163</f>
        <v>0</v>
      </c>
      <c r="K163" s="605">
        <f t="shared" si="84"/>
        <v>46515</v>
      </c>
      <c r="L163" s="606"/>
      <c r="M163" s="1199">
        <f>INT((IF($Q$244&lt;=4000000,0,$M$150/4))/100)*100</f>
        <v>0</v>
      </c>
      <c r="N163" s="608">
        <f t="shared" si="82"/>
        <v>0</v>
      </c>
      <c r="O163" s="633"/>
      <c r="P163" s="79"/>
      <c r="Q163" s="79"/>
      <c r="R163" s="113"/>
      <c r="S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row>
    <row r="164" spans="1:77">
      <c r="A164" s="79"/>
      <c r="B164" s="79"/>
      <c r="C164" s="91" t="s">
        <v>119</v>
      </c>
      <c r="D164" s="1850">
        <v>0.23899999999999999</v>
      </c>
      <c r="E164" s="616"/>
      <c r="F164" s="630"/>
      <c r="G164" s="605">
        <f t="shared" si="83"/>
        <v>46181</v>
      </c>
      <c r="H164" s="823">
        <f>予実管理!L164</f>
        <v>0</v>
      </c>
      <c r="I164" s="823">
        <f>予実管理!M164</f>
        <v>0</v>
      </c>
      <c r="J164" s="824">
        <f>予実管理!N164</f>
        <v>0</v>
      </c>
      <c r="K164" s="605">
        <f t="shared" si="84"/>
        <v>46546</v>
      </c>
      <c r="L164" s="606"/>
      <c r="M164" s="606"/>
      <c r="N164" s="608">
        <f t="shared" si="82"/>
        <v>0</v>
      </c>
      <c r="O164" s="609"/>
      <c r="P164" s="79"/>
      <c r="Q164" s="79"/>
      <c r="R164" s="113"/>
      <c r="S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row>
    <row r="165" spans="1:77" ht="24.4" customHeight="1" thickBot="1">
      <c r="A165" s="79"/>
      <c r="B165" s="634"/>
      <c r="C165" s="79"/>
      <c r="D165" s="620"/>
      <c r="E165" s="635"/>
      <c r="F165" s="635"/>
      <c r="G165" s="636" t="s">
        <v>120</v>
      </c>
      <c r="H165" s="637">
        <f>SUM(H153:H164)</f>
        <v>0</v>
      </c>
      <c r="I165" s="637">
        <f>SUM(I153:I164)</f>
        <v>0</v>
      </c>
      <c r="J165" s="637">
        <f>SUM(J153:J164)</f>
        <v>0</v>
      </c>
      <c r="K165" s="636" t="s">
        <v>120</v>
      </c>
      <c r="L165" s="637">
        <f>SUM(L153:L164)</f>
        <v>0</v>
      </c>
      <c r="M165" s="637">
        <f>SUM(M153:M164)</f>
        <v>0</v>
      </c>
      <c r="N165" s="638">
        <f>SUM(N153:N164)</f>
        <v>0</v>
      </c>
      <c r="O165" s="609"/>
      <c r="P165" s="79"/>
      <c r="Q165" s="79"/>
      <c r="R165" s="113"/>
      <c r="S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row>
    <row r="166" spans="1:77" ht="24.4" customHeight="1">
      <c r="A166" s="79"/>
      <c r="B166" s="79"/>
      <c r="C166" s="79"/>
      <c r="D166" s="639"/>
      <c r="E166" s="639"/>
      <c r="F166" s="639"/>
      <c r="G166" s="640"/>
      <c r="H166" s="641"/>
      <c r="I166" s="639"/>
      <c r="J166" s="639"/>
      <c r="K166" s="639"/>
      <c r="L166" s="639"/>
      <c r="M166" s="639"/>
      <c r="N166" s="639"/>
      <c r="O166" s="639"/>
      <c r="P166" s="639"/>
      <c r="Q166" s="639"/>
      <c r="R166" s="113"/>
      <c r="S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row>
    <row r="167" spans="1:77">
      <c r="A167" s="79"/>
      <c r="B167" s="79"/>
      <c r="C167" s="642"/>
      <c r="D167" s="643"/>
      <c r="E167" s="642"/>
      <c r="F167" s="644"/>
      <c r="G167" s="79"/>
      <c r="H167" s="79"/>
      <c r="I167" s="79"/>
      <c r="J167" s="79"/>
      <c r="K167" s="79"/>
      <c r="L167" s="79"/>
      <c r="M167" s="79"/>
      <c r="N167" s="79"/>
      <c r="O167" s="79"/>
      <c r="P167" s="79"/>
      <c r="Q167" s="79"/>
      <c r="R167" s="113"/>
      <c r="S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row>
    <row r="168" spans="1:77">
      <c r="A168" s="79"/>
      <c r="B168" s="79"/>
      <c r="C168" s="57"/>
      <c r="D168" s="170" t="s">
        <v>50</v>
      </c>
      <c r="E168" s="57"/>
      <c r="F168" s="57"/>
      <c r="G168" s="57"/>
      <c r="H168" s="57"/>
      <c r="I168" s="57"/>
      <c r="J168" s="57"/>
      <c r="K168" s="57"/>
      <c r="L168" s="57"/>
      <c r="M168" s="57"/>
      <c r="N168" s="57"/>
      <c r="O168" s="57"/>
      <c r="P168" s="57"/>
      <c r="Q168" s="171"/>
      <c r="R168" s="172"/>
      <c r="S168" s="57"/>
      <c r="T168" s="86"/>
      <c r="U168" s="16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row>
    <row r="169" spans="1:77">
      <c r="A169" s="79"/>
      <c r="B169" s="79"/>
      <c r="C169" s="72">
        <f>Q168</f>
        <v>0</v>
      </c>
      <c r="D169" s="72">
        <f>D2</f>
        <v>45839</v>
      </c>
      <c r="E169" s="72">
        <f t="shared" ref="E169:R169" si="85">E2</f>
        <v>45870</v>
      </c>
      <c r="F169" s="72">
        <f t="shared" si="85"/>
        <v>45901</v>
      </c>
      <c r="G169" s="72">
        <f t="shared" si="85"/>
        <v>45931</v>
      </c>
      <c r="H169" s="72">
        <f t="shared" si="85"/>
        <v>45962</v>
      </c>
      <c r="I169" s="72">
        <f t="shared" si="85"/>
        <v>45992</v>
      </c>
      <c r="J169" s="72">
        <f t="shared" si="85"/>
        <v>46023</v>
      </c>
      <c r="K169" s="72">
        <f t="shared" si="85"/>
        <v>46054</v>
      </c>
      <c r="L169" s="72">
        <f t="shared" si="85"/>
        <v>46082</v>
      </c>
      <c r="M169" s="72">
        <f t="shared" si="85"/>
        <v>46113</v>
      </c>
      <c r="N169" s="72">
        <f t="shared" si="85"/>
        <v>46143</v>
      </c>
      <c r="O169" s="72">
        <f t="shared" si="85"/>
        <v>46174</v>
      </c>
      <c r="P169" s="72" t="str">
        <f t="shared" si="85"/>
        <v>決算</v>
      </c>
      <c r="Q169" s="72" t="str">
        <f t="shared" si="85"/>
        <v>年間合計</v>
      </c>
      <c r="R169" s="72" t="str">
        <f t="shared" si="85"/>
        <v>対売上割合</v>
      </c>
      <c r="S169" s="326" t="s">
        <v>171</v>
      </c>
      <c r="T169" s="86"/>
      <c r="U169" s="16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row>
    <row r="170" spans="1:77">
      <c r="A170" s="79"/>
      <c r="B170" s="79"/>
      <c r="C170" s="174" t="s">
        <v>51</v>
      </c>
      <c r="D170" s="81"/>
      <c r="E170" s="81"/>
      <c r="F170" s="81"/>
      <c r="G170" s="81"/>
      <c r="H170" s="81"/>
      <c r="I170" s="81"/>
      <c r="J170" s="81"/>
      <c r="K170" s="81"/>
      <c r="L170" s="81"/>
      <c r="M170" s="81"/>
      <c r="N170" s="81"/>
      <c r="O170" s="81"/>
      <c r="P170" s="81"/>
      <c r="Q170" s="82"/>
      <c r="R170" s="83"/>
      <c r="S170" s="83"/>
      <c r="T170" s="86"/>
      <c r="U170" s="16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t="s">
        <v>128</v>
      </c>
    </row>
    <row r="171" spans="1:77" ht="19.149999999999999" customHeight="1" thickBot="1">
      <c r="A171" s="79"/>
      <c r="B171" s="79"/>
      <c r="C171" s="87" t="s">
        <v>52</v>
      </c>
      <c r="D171" s="88"/>
      <c r="E171" s="88"/>
      <c r="F171" s="88"/>
      <c r="G171" s="88"/>
      <c r="H171" s="88"/>
      <c r="I171" s="88"/>
      <c r="J171" s="88"/>
      <c r="K171" s="88"/>
      <c r="L171" s="88"/>
      <c r="M171" s="88"/>
      <c r="N171" s="88"/>
      <c r="O171" s="88"/>
      <c r="P171" s="88"/>
      <c r="Q171" s="89">
        <f>SUM(D171:P171)</f>
        <v>0</v>
      </c>
      <c r="R171" s="2353">
        <f>IFERROR(Q171/$Q$14,0)</f>
        <v>0</v>
      </c>
      <c r="S171" s="154">
        <f>前期実績!Q129</f>
        <v>0</v>
      </c>
      <c r="T171" s="342"/>
      <c r="U171" s="16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371"/>
      <c r="AR171" s="372" t="s">
        <v>181</v>
      </c>
      <c r="AS171" s="373" t="s">
        <v>182</v>
      </c>
    </row>
    <row r="172" spans="1:77" ht="19.149999999999999" customHeight="1">
      <c r="A172" s="79"/>
      <c r="B172" s="79"/>
      <c r="C172" s="94"/>
      <c r="D172" s="88"/>
      <c r="E172" s="88"/>
      <c r="F172" s="88"/>
      <c r="G172" s="88"/>
      <c r="H172" s="88"/>
      <c r="I172" s="88"/>
      <c r="J172" s="88"/>
      <c r="K172" s="88"/>
      <c r="L172" s="88"/>
      <c r="M172" s="88"/>
      <c r="N172" s="88"/>
      <c r="O172" s="88"/>
      <c r="P172" s="88"/>
      <c r="Q172" s="89">
        <f>SUM(D172:P172)</f>
        <v>0</v>
      </c>
      <c r="R172" s="2353">
        <f t="shared" ref="R172:R231" si="86">IFERROR(Q172/$Q$14,0)</f>
        <v>0</v>
      </c>
      <c r="S172" s="154">
        <f>前期実績!Q130</f>
        <v>0</v>
      </c>
      <c r="T172" s="645" t="b">
        <v>0</v>
      </c>
      <c r="U172" s="79">
        <f>IF($AO172=TRUE,IF($T$1=FALSE,D172*HOME!$H$21,D172*HOME!$H$21/(1+HOME!$H$21)),
IF(D$2&lt;DATE(2019,10,1),
IF($T$1=FALSE,IF($T172=FALSE,D172*HOME!$H$18,0),
IF($T172=FALSE,D172*HOME!$H$18/(1+HOME!$H$18),0)),
IF($T$1=FALSE,IF($T172=FALSE,D172*HOME!$H$20,0),
IF($T172=FALSE,D172*HOME!$H$20/(1+HOME!$H$20),0))))</f>
        <v>0</v>
      </c>
      <c r="V172" s="79">
        <f>IF($AO172=TRUE,IF($T$1=FALSE,E172*HOME!$H$21,E172*HOME!$H$21/(1+HOME!$H$21)),
IF(E$2&lt;DATE(2019,10,1),
IF($T$1=FALSE,IF($T172=FALSE,E172*HOME!$H$18,0),
IF($T172=FALSE,E172*HOME!$H$18/(1+HOME!$H$18),0)),
IF($T$1=FALSE,IF($T172=FALSE,E172*HOME!$H$20,0),
IF($T172=FALSE,E172*HOME!$H$20/(1+HOME!$H$20),0))))</f>
        <v>0</v>
      </c>
      <c r="W172" s="79">
        <f>IF($AO172=TRUE,IF($T$1=FALSE,F172*HOME!$H$21,F172*HOME!$H$21/(1+HOME!$H$21)),
IF(F$2&lt;DATE(2019,10,1),
IF($T$1=FALSE,IF($T172=FALSE,F172*HOME!$H$18,0),
IF($T172=FALSE,F172*HOME!$H$18/(1+HOME!$H$18),0)),
IF($T$1=FALSE,IF($T172=FALSE,F172*HOME!$H$20,0),
IF($T172=FALSE,F172*HOME!$H$20/(1+HOME!$H$20),0))))</f>
        <v>0</v>
      </c>
      <c r="X172" s="79">
        <f>IF($AO172=TRUE,IF($T$1=FALSE,G172*HOME!$H$21,G172*HOME!$H$21/(1+HOME!$H$21)),
IF(G$2&lt;DATE(2019,10,1),
IF($T$1=FALSE,IF($T172=FALSE,G172*HOME!$H$18,0),
IF($T172=FALSE,G172*HOME!$H$18/(1+HOME!$H$18),0)),
IF($T$1=FALSE,IF($T172=FALSE,G172*HOME!$H$20,0),
IF($T172=FALSE,G172*HOME!$H$20/(1+HOME!$H$20),0))))</f>
        <v>0</v>
      </c>
      <c r="Y172" s="79">
        <f>IF($AO172=TRUE,IF($T$1=FALSE,H172*HOME!$H$21,H172*HOME!$H$21/(1+HOME!$H$21)),
IF(H$2&lt;DATE(2019,10,1),
IF($T$1=FALSE,IF($T172=FALSE,H172*HOME!$H$18,0),
IF($T172=FALSE,H172*HOME!$H$18/(1+HOME!$H$18),0)),
IF($T$1=FALSE,IF($T172=FALSE,H172*HOME!$H$20,0),
IF($T172=FALSE,H172*HOME!$H$20/(1+HOME!$H$20),0))))</f>
        <v>0</v>
      </c>
      <c r="Z172" s="79">
        <f>IF($AO172=TRUE,IF($T$1=FALSE,I172*HOME!$H$21,I172*HOME!$H$21/(1+HOME!$H$21)),
IF(I$2&lt;DATE(2019,10,1),
IF($T$1=FALSE,IF($T172=FALSE,I172*HOME!$H$18,0),
IF($T172=FALSE,I172*HOME!$H$18/(1+HOME!$H$18),0)),
IF($T$1=FALSE,IF($T172=FALSE,I172*HOME!$H$20,0),
IF($T172=FALSE,I172*HOME!$H$20/(1+HOME!$H$20),0))))</f>
        <v>0</v>
      </c>
      <c r="AA172" s="79">
        <f>IF($AO172=TRUE,IF($T$1=FALSE,J172*HOME!$H$21,J172*HOME!$H$21/(1+HOME!$H$21)),
IF(J$2&lt;DATE(2019,10,1),
IF($T$1=FALSE,IF($T172=FALSE,J172*HOME!$H$18,0),
IF($T172=FALSE,J172*HOME!$H$18/(1+HOME!$H$18),0)),
IF($T$1=FALSE,IF($T172=FALSE,J172*HOME!$H$20,0),
IF($T172=FALSE,J172*HOME!$H$20/(1+HOME!$H$20),0))))</f>
        <v>0</v>
      </c>
      <c r="AB172" s="79">
        <f>IF($AO172=TRUE,IF($T$1=FALSE,K172*HOME!$H$21,K172*HOME!$H$21/(1+HOME!$H$21)),
IF(K$2&lt;DATE(2019,10,1),
IF($T$1=FALSE,IF($T172=FALSE,K172*HOME!$H$18,0),
IF($T172=FALSE,K172*HOME!$H$18/(1+HOME!$H$18),0)),
IF($T$1=FALSE,IF($T172=FALSE,K172*HOME!$H$20,0),
IF($T172=FALSE,K172*HOME!$H$20/(1+HOME!$H$20),0))))</f>
        <v>0</v>
      </c>
      <c r="AC172" s="79">
        <f>IF($AO172=TRUE,IF($T$1=FALSE,L172*HOME!$H$21,L172*HOME!$H$21/(1+HOME!$H$21)),
IF(L$2&lt;DATE(2019,10,1),
IF($T$1=FALSE,IF($T172=FALSE,L172*HOME!$H$18,0),
IF($T172=FALSE,L172*HOME!$H$18/(1+HOME!$H$18),0)),
IF($T$1=FALSE,IF($T172=FALSE,L172*HOME!$H$20,0),
IF($T172=FALSE,L172*HOME!$H$20/(1+HOME!$H$20),0))))</f>
        <v>0</v>
      </c>
      <c r="AD172" s="79">
        <f>IF($AO172=TRUE,IF($T$1=FALSE,M172*HOME!$H$21,M172*HOME!$H$21/(1+HOME!$H$21)),
IF(M$2&lt;DATE(2019,10,1),
IF($T$1=FALSE,IF($T172=FALSE,M172*HOME!$H$18,0),
IF($T172=FALSE,M172*HOME!$H$18/(1+HOME!$H$18),0)),
IF($T$1=FALSE,IF($T172=FALSE,M172*HOME!$H$20,0),
IF($T172=FALSE,M172*HOME!$H$20/(1+HOME!$H$20),0))))</f>
        <v>0</v>
      </c>
      <c r="AE172" s="79">
        <f>IF($AO172=TRUE,IF($T$1=FALSE,N172*HOME!$H$21,N172*HOME!$H$21/(1+HOME!$H$21)),
IF(N$2&lt;DATE(2019,10,1),
IF($T$1=FALSE,IF($T172=FALSE,N172*HOME!$H$18,0),
IF($T172=FALSE,N172*HOME!$H$18/(1+HOME!$H$18),0)),
IF($T$1=FALSE,IF($T172=FALSE,N172*HOME!$H$20,0),
IF($T172=FALSE,N172*HOME!$H$20/(1+HOME!$H$20),0))))</f>
        <v>0</v>
      </c>
      <c r="AF172" s="79">
        <f>IF($AO172=TRUE,IF($T$1=FALSE,O172*HOME!$H$21,O172*HOME!$H$21/(1+HOME!$H$21)),
IF(O$2&lt;DATE(2019,10,1),
IF($T$1=FALSE,IF($T172=FALSE,O172*HOME!$H$18,0),
IF($T172=FALSE,O172*HOME!$H$18/(1+HOME!$H$18),0)),
IF($T$1=FALSE,IF($T172=FALSE,O172*HOME!$H$20,0),
IF($T172=FALSE,O172*HOME!$H$20/(1+HOME!$H$20),0))))</f>
        <v>0</v>
      </c>
      <c r="AG172" s="79">
        <f>IF($AO172=TRUE,IF($T$1=FALSE,P172*HOME!$H$21,P172*HOME!$H$21/(1+HOME!$H$21)),
IF(P$2&lt;DATE(2019,10,1),
IF($T$1=FALSE,IF($T172=FALSE,P172*HOME!$H$18,0),
IF($T172=FALSE,P172*HOME!$H$18/(1+HOME!$H$18),0)),
IF($T$1=FALSE,IF($T172=FALSE,P172*HOME!$H$20,0),
IF($T172=FALSE,P172*HOME!$H$20/(1+HOME!$H$20),0))))</f>
        <v>0</v>
      </c>
      <c r="AH172" s="79">
        <f t="shared" ref="AH172:AH227" si="87">SUM(U172:AG172)</f>
        <v>0</v>
      </c>
      <c r="AI172" s="79">
        <f>IF($T172=FALSE,Q172,"")</f>
        <v>0</v>
      </c>
      <c r="AJ172" s="79"/>
      <c r="AK172" s="79"/>
      <c r="AL172" s="79"/>
      <c r="AM172" s="79"/>
      <c r="AN172" s="79"/>
      <c r="AO172" s="320" t="b">
        <v>0</v>
      </c>
      <c r="AP172" s="379"/>
      <c r="AQ172" s="380">
        <v>0.02</v>
      </c>
      <c r="AR172" s="381" t="str">
        <f>前期実績!T130</f>
        <v/>
      </c>
      <c r="AS172" s="382" t="str">
        <f>前期実績!U130</f>
        <v/>
      </c>
      <c r="AZ172" s="384">
        <f>D4*$AQ172</f>
        <v>0</v>
      </c>
      <c r="BA172" s="384">
        <f t="shared" ref="BA172:BL181" si="88">E4*$AQ172</f>
        <v>0</v>
      </c>
      <c r="BB172" s="384">
        <f t="shared" si="88"/>
        <v>0</v>
      </c>
      <c r="BC172" s="384">
        <f t="shared" si="88"/>
        <v>0</v>
      </c>
      <c r="BD172" s="384">
        <f t="shared" si="88"/>
        <v>0</v>
      </c>
      <c r="BE172" s="384">
        <f t="shared" si="88"/>
        <v>0</v>
      </c>
      <c r="BF172" s="384">
        <f t="shared" si="88"/>
        <v>0</v>
      </c>
      <c r="BG172" s="384">
        <f t="shared" si="88"/>
        <v>0</v>
      </c>
      <c r="BH172" s="384">
        <f t="shared" si="88"/>
        <v>0</v>
      </c>
      <c r="BI172" s="384">
        <f t="shared" si="88"/>
        <v>0</v>
      </c>
      <c r="BJ172" s="384">
        <f t="shared" si="88"/>
        <v>0</v>
      </c>
      <c r="BK172" s="384">
        <f t="shared" si="88"/>
        <v>0</v>
      </c>
      <c r="BL172" s="646">
        <f t="shared" si="88"/>
        <v>0</v>
      </c>
      <c r="BM172" s="647">
        <f>D$14*$AQ172</f>
        <v>0</v>
      </c>
      <c r="BN172" s="384">
        <f t="shared" ref="BN172:BY181" si="89">E$14*$AQ172</f>
        <v>0</v>
      </c>
      <c r="BO172" s="384">
        <f t="shared" si="89"/>
        <v>0</v>
      </c>
      <c r="BP172" s="384">
        <f t="shared" si="89"/>
        <v>0</v>
      </c>
      <c r="BQ172" s="384">
        <f t="shared" si="89"/>
        <v>0</v>
      </c>
      <c r="BR172" s="384">
        <f t="shared" si="89"/>
        <v>0</v>
      </c>
      <c r="BS172" s="384">
        <f t="shared" si="89"/>
        <v>0</v>
      </c>
      <c r="BT172" s="384">
        <f t="shared" si="89"/>
        <v>0</v>
      </c>
      <c r="BU172" s="384">
        <f t="shared" si="89"/>
        <v>0</v>
      </c>
      <c r="BV172" s="384">
        <f t="shared" si="89"/>
        <v>0</v>
      </c>
      <c r="BW172" s="384">
        <f t="shared" si="89"/>
        <v>0</v>
      </c>
      <c r="BX172" s="384">
        <f t="shared" si="89"/>
        <v>0</v>
      </c>
      <c r="BY172" s="384">
        <f t="shared" si="89"/>
        <v>0</v>
      </c>
    </row>
    <row r="173" spans="1:77" ht="19.149999999999999" customHeight="1">
      <c r="A173" s="79"/>
      <c r="B173" s="79"/>
      <c r="C173" s="95"/>
      <c r="D173" s="88"/>
      <c r="E173" s="88"/>
      <c r="F173" s="88"/>
      <c r="G173" s="88"/>
      <c r="H173" s="88"/>
      <c r="I173" s="88"/>
      <c r="J173" s="88"/>
      <c r="K173" s="88"/>
      <c r="L173" s="88"/>
      <c r="M173" s="88"/>
      <c r="N173" s="88"/>
      <c r="O173" s="88"/>
      <c r="P173" s="88"/>
      <c r="Q173" s="89">
        <f t="shared" ref="Q173:Q181" si="90">SUM(D173:P173)</f>
        <v>0</v>
      </c>
      <c r="R173" s="2353">
        <f t="shared" si="86"/>
        <v>0</v>
      </c>
      <c r="S173" s="154">
        <f>前期実績!Q131</f>
        <v>0</v>
      </c>
      <c r="T173" s="645" t="b">
        <v>0</v>
      </c>
      <c r="U173" s="79">
        <f>IF($AO173=TRUE,IF($T$1=FALSE,D173*HOME!$H$21,D173*HOME!$H$21/(1+HOME!$H$21)),
IF(D$2&lt;DATE(2019,10,1),
IF($T$1=FALSE,IF($T173=FALSE,D173*HOME!$H$18,0),
IF($T173=FALSE,D173*HOME!$H$18/(1+HOME!$H$18),0)),
IF($T$1=FALSE,IF($T173=FALSE,D173*HOME!$H$20,0),
IF($T173=FALSE,D173*HOME!$H$20/(1+HOME!$H$20),0))))</f>
        <v>0</v>
      </c>
      <c r="V173" s="79">
        <f>IF($AO173=TRUE,IF($T$1=FALSE,E173*HOME!$H$21,E173*HOME!$H$21/(1+HOME!$H$21)),
IF(E$2&lt;DATE(2019,10,1),
IF($T$1=FALSE,IF($T173=FALSE,E173*HOME!$H$18,0),
IF($T173=FALSE,E173*HOME!$H$18/(1+HOME!$H$18),0)),
IF($T$1=FALSE,IF($T173=FALSE,E173*HOME!$H$20,0),
IF($T173=FALSE,E173*HOME!$H$20/(1+HOME!$H$20),0))))</f>
        <v>0</v>
      </c>
      <c r="W173" s="79">
        <f>IF($AO173=TRUE,IF($T$1=FALSE,F173*HOME!$H$21,F173*HOME!$H$21/(1+HOME!$H$21)),
IF(F$2&lt;DATE(2019,10,1),
IF($T$1=FALSE,IF($T173=FALSE,F173*HOME!$H$18,0),
IF($T173=FALSE,F173*HOME!$H$18/(1+HOME!$H$18),0)),
IF($T$1=FALSE,IF($T173=FALSE,F173*HOME!$H$20,0),
IF($T173=FALSE,F173*HOME!$H$20/(1+HOME!$H$20),0))))</f>
        <v>0</v>
      </c>
      <c r="X173" s="79">
        <f>IF($AO173=TRUE,IF($T$1=FALSE,G173*HOME!$H$21,G173*HOME!$H$21/(1+HOME!$H$21)),
IF(G$2&lt;DATE(2019,10,1),
IF($T$1=FALSE,IF($T173=FALSE,G173*HOME!$H$18,0),
IF($T173=FALSE,G173*HOME!$H$18/(1+HOME!$H$18),0)),
IF($T$1=FALSE,IF($T173=FALSE,G173*HOME!$H$20,0),
IF($T173=FALSE,G173*HOME!$H$20/(1+HOME!$H$20),0))))</f>
        <v>0</v>
      </c>
      <c r="Y173" s="79">
        <f>IF($AO173=TRUE,IF($T$1=FALSE,H173*HOME!$H$21,H173*HOME!$H$21/(1+HOME!$H$21)),
IF(H$2&lt;DATE(2019,10,1),
IF($T$1=FALSE,IF($T173=FALSE,H173*HOME!$H$18,0),
IF($T173=FALSE,H173*HOME!$H$18/(1+HOME!$H$18),0)),
IF($T$1=FALSE,IF($T173=FALSE,H173*HOME!$H$20,0),
IF($T173=FALSE,H173*HOME!$H$20/(1+HOME!$H$20),0))))</f>
        <v>0</v>
      </c>
      <c r="Z173" s="79">
        <f>IF($AO173=TRUE,IF($T$1=FALSE,I173*HOME!$H$21,I173*HOME!$H$21/(1+HOME!$H$21)),
IF(I$2&lt;DATE(2019,10,1),
IF($T$1=FALSE,IF($T173=FALSE,I173*HOME!$H$18,0),
IF($T173=FALSE,I173*HOME!$H$18/(1+HOME!$H$18),0)),
IF($T$1=FALSE,IF($T173=FALSE,I173*HOME!$H$20,0),
IF($T173=FALSE,I173*HOME!$H$20/(1+HOME!$H$20),0))))</f>
        <v>0</v>
      </c>
      <c r="AA173" s="79">
        <f>IF($AO173=TRUE,IF($T$1=FALSE,J173*HOME!$H$21,J173*HOME!$H$21/(1+HOME!$H$21)),
IF(J$2&lt;DATE(2019,10,1),
IF($T$1=FALSE,IF($T173=FALSE,J173*HOME!$H$18,0),
IF($T173=FALSE,J173*HOME!$H$18/(1+HOME!$H$18),0)),
IF($T$1=FALSE,IF($T173=FALSE,J173*HOME!$H$20,0),
IF($T173=FALSE,J173*HOME!$H$20/(1+HOME!$H$20),0))))</f>
        <v>0</v>
      </c>
      <c r="AB173" s="79">
        <f>IF($AO173=TRUE,IF($T$1=FALSE,K173*HOME!$H$21,K173*HOME!$H$21/(1+HOME!$H$21)),
IF(K$2&lt;DATE(2019,10,1),
IF($T$1=FALSE,IF($T173=FALSE,K173*HOME!$H$18,0),
IF($T173=FALSE,K173*HOME!$H$18/(1+HOME!$H$18),0)),
IF($T$1=FALSE,IF($T173=FALSE,K173*HOME!$H$20,0),
IF($T173=FALSE,K173*HOME!$H$20/(1+HOME!$H$20),0))))</f>
        <v>0</v>
      </c>
      <c r="AC173" s="79">
        <f>IF($AO173=TRUE,IF($T$1=FALSE,L173*HOME!$H$21,L173*HOME!$H$21/(1+HOME!$H$21)),
IF(L$2&lt;DATE(2019,10,1),
IF($T$1=FALSE,IF($T173=FALSE,L173*HOME!$H$18,0),
IF($T173=FALSE,L173*HOME!$H$18/(1+HOME!$H$18),0)),
IF($T$1=FALSE,IF($T173=FALSE,L173*HOME!$H$20,0),
IF($T173=FALSE,L173*HOME!$H$20/(1+HOME!$H$20),0))))</f>
        <v>0</v>
      </c>
      <c r="AD173" s="79">
        <f>IF($AO173=TRUE,IF($T$1=FALSE,M173*HOME!$H$21,M173*HOME!$H$21/(1+HOME!$H$21)),
IF(M$2&lt;DATE(2019,10,1),
IF($T$1=FALSE,IF($T173=FALSE,M173*HOME!$H$18,0),
IF($T173=FALSE,M173*HOME!$H$18/(1+HOME!$H$18),0)),
IF($T$1=FALSE,IF($T173=FALSE,M173*HOME!$H$20,0),
IF($T173=FALSE,M173*HOME!$H$20/(1+HOME!$H$20),0))))</f>
        <v>0</v>
      </c>
      <c r="AE173" s="79">
        <f>IF($AO173=TRUE,IF($T$1=FALSE,N173*HOME!$H$21,N173*HOME!$H$21/(1+HOME!$H$21)),
IF(N$2&lt;DATE(2019,10,1),
IF($T$1=FALSE,IF($T173=FALSE,N173*HOME!$H$18,0),
IF($T173=FALSE,N173*HOME!$H$18/(1+HOME!$H$18),0)),
IF($T$1=FALSE,IF($T173=FALSE,N173*HOME!$H$20,0),
IF($T173=FALSE,N173*HOME!$H$20/(1+HOME!$H$20),0))))</f>
        <v>0</v>
      </c>
      <c r="AF173" s="79">
        <f>IF($AO173=TRUE,IF($T$1=FALSE,O173*HOME!$H$21,O173*HOME!$H$21/(1+HOME!$H$21)),
IF(O$2&lt;DATE(2019,10,1),
IF($T$1=FALSE,IF($T173=FALSE,O173*HOME!$H$18,0),
IF($T173=FALSE,O173*HOME!$H$18/(1+HOME!$H$18),0)),
IF($T$1=FALSE,IF($T173=FALSE,O173*HOME!$H$20,0),
IF($T173=FALSE,O173*HOME!$H$20/(1+HOME!$H$20),0))))</f>
        <v>0</v>
      </c>
      <c r="AG173" s="79">
        <f>IF($AO173=TRUE,IF($T$1=FALSE,P173*HOME!$H$21,P173*HOME!$H$21/(1+HOME!$H$21)),
IF(P$2&lt;DATE(2019,10,1),
IF($T$1=FALSE,IF($T173=FALSE,P173*HOME!$H$18,0),
IF($T173=FALSE,P173*HOME!$H$18/(1+HOME!$H$18),0)),
IF($T$1=FALSE,IF($T173=FALSE,P173*HOME!$H$20,0),
IF($T173=FALSE,P173*HOME!$H$20/(1+HOME!$H$20),0))))</f>
        <v>0</v>
      </c>
      <c r="AH173" s="79">
        <f t="shared" si="87"/>
        <v>0</v>
      </c>
      <c r="AI173" s="79">
        <f t="shared" ref="AI173:AI181" si="91">IF($T173=FALSE,Q173,"")</f>
        <v>0</v>
      </c>
      <c r="AJ173" s="79"/>
      <c r="AK173" s="79"/>
      <c r="AL173" s="79"/>
      <c r="AM173" s="79"/>
      <c r="AN173" s="79"/>
      <c r="AO173" s="320" t="b">
        <v>0</v>
      </c>
      <c r="AP173" s="379"/>
      <c r="AQ173" s="380">
        <v>0.02</v>
      </c>
      <c r="AR173" s="390" t="str">
        <f>前期実績!T131</f>
        <v/>
      </c>
      <c r="AS173" s="391" t="str">
        <f>前期実績!U131</f>
        <v/>
      </c>
      <c r="AZ173" s="392">
        <f t="shared" ref="AZ173:AZ181" si="92">D5*$AQ173</f>
        <v>0</v>
      </c>
      <c r="BA173" s="392">
        <f t="shared" si="88"/>
        <v>0</v>
      </c>
      <c r="BB173" s="392">
        <f t="shared" si="88"/>
        <v>0</v>
      </c>
      <c r="BC173" s="392">
        <f t="shared" si="88"/>
        <v>0</v>
      </c>
      <c r="BD173" s="392">
        <f t="shared" si="88"/>
        <v>0</v>
      </c>
      <c r="BE173" s="392">
        <f t="shared" si="88"/>
        <v>0</v>
      </c>
      <c r="BF173" s="392">
        <f t="shared" si="88"/>
        <v>0</v>
      </c>
      <c r="BG173" s="392">
        <f t="shared" si="88"/>
        <v>0</v>
      </c>
      <c r="BH173" s="392">
        <f t="shared" si="88"/>
        <v>0</v>
      </c>
      <c r="BI173" s="392">
        <f t="shared" si="88"/>
        <v>0</v>
      </c>
      <c r="BJ173" s="392">
        <f t="shared" si="88"/>
        <v>0</v>
      </c>
      <c r="BK173" s="392">
        <f t="shared" si="88"/>
        <v>0</v>
      </c>
      <c r="BL173" s="648">
        <f t="shared" si="88"/>
        <v>0</v>
      </c>
      <c r="BM173" s="649">
        <f t="shared" ref="BM173:BM181" si="93">D$14*$AQ173</f>
        <v>0</v>
      </c>
      <c r="BN173" s="392">
        <f t="shared" si="89"/>
        <v>0</v>
      </c>
      <c r="BO173" s="392">
        <f t="shared" si="89"/>
        <v>0</v>
      </c>
      <c r="BP173" s="392">
        <f t="shared" si="89"/>
        <v>0</v>
      </c>
      <c r="BQ173" s="392">
        <f t="shared" si="89"/>
        <v>0</v>
      </c>
      <c r="BR173" s="392">
        <f t="shared" si="89"/>
        <v>0</v>
      </c>
      <c r="BS173" s="392">
        <f t="shared" si="89"/>
        <v>0</v>
      </c>
      <c r="BT173" s="392">
        <f t="shared" si="89"/>
        <v>0</v>
      </c>
      <c r="BU173" s="392">
        <f t="shared" si="89"/>
        <v>0</v>
      </c>
      <c r="BV173" s="392">
        <f t="shared" si="89"/>
        <v>0</v>
      </c>
      <c r="BW173" s="392">
        <f t="shared" si="89"/>
        <v>0</v>
      </c>
      <c r="BX173" s="392">
        <f t="shared" si="89"/>
        <v>0</v>
      </c>
      <c r="BY173" s="392">
        <f t="shared" si="89"/>
        <v>0</v>
      </c>
    </row>
    <row r="174" spans="1:77" ht="19.149999999999999" customHeight="1">
      <c r="A174" s="79"/>
      <c r="B174" s="79"/>
      <c r="C174" s="95"/>
      <c r="D174" s="88"/>
      <c r="E174" s="88"/>
      <c r="F174" s="88"/>
      <c r="G174" s="88"/>
      <c r="H174" s="88"/>
      <c r="I174" s="88"/>
      <c r="J174" s="88"/>
      <c r="K174" s="88"/>
      <c r="L174" s="88"/>
      <c r="M174" s="88"/>
      <c r="N174" s="88"/>
      <c r="O174" s="88"/>
      <c r="P174" s="88"/>
      <c r="Q174" s="89">
        <f t="shared" si="90"/>
        <v>0</v>
      </c>
      <c r="R174" s="2353">
        <f t="shared" si="86"/>
        <v>0</v>
      </c>
      <c r="S174" s="154">
        <f>前期実績!Q132</f>
        <v>0</v>
      </c>
      <c r="T174" s="645" t="b">
        <v>0</v>
      </c>
      <c r="U174" s="79">
        <f>IF($AO174=TRUE,IF($T$1=FALSE,D174*HOME!$H$21,D174*HOME!$H$21/(1+HOME!$H$21)),
IF(D$2&lt;DATE(2019,10,1),
IF($T$1=FALSE,IF($T174=FALSE,D174*HOME!$H$18,0),
IF($T174=FALSE,D174*HOME!$H$18/(1+HOME!$H$18),0)),
IF($T$1=FALSE,IF($T174=FALSE,D174*HOME!$H$20,0),
IF($T174=FALSE,D174*HOME!$H$20/(1+HOME!$H$20),0))))</f>
        <v>0</v>
      </c>
      <c r="V174" s="79">
        <f>IF($AO174=TRUE,IF($T$1=FALSE,E174*HOME!$H$21,E174*HOME!$H$21/(1+HOME!$H$21)),
IF(E$2&lt;DATE(2019,10,1),
IF($T$1=FALSE,IF($T174=FALSE,E174*HOME!$H$18,0),
IF($T174=FALSE,E174*HOME!$H$18/(1+HOME!$H$18),0)),
IF($T$1=FALSE,IF($T174=FALSE,E174*HOME!$H$20,0),
IF($T174=FALSE,E174*HOME!$H$20/(1+HOME!$H$20),0))))</f>
        <v>0</v>
      </c>
      <c r="W174" s="79">
        <f>IF($AO174=TRUE,IF($T$1=FALSE,F174*HOME!$H$21,F174*HOME!$H$21/(1+HOME!$H$21)),
IF(F$2&lt;DATE(2019,10,1),
IF($T$1=FALSE,IF($T174=FALSE,F174*HOME!$H$18,0),
IF($T174=FALSE,F174*HOME!$H$18/(1+HOME!$H$18),0)),
IF($T$1=FALSE,IF($T174=FALSE,F174*HOME!$H$20,0),
IF($T174=FALSE,F174*HOME!$H$20/(1+HOME!$H$20),0))))</f>
        <v>0</v>
      </c>
      <c r="X174" s="79">
        <f>IF($AO174=TRUE,IF($T$1=FALSE,G174*HOME!$H$21,G174*HOME!$H$21/(1+HOME!$H$21)),
IF(G$2&lt;DATE(2019,10,1),
IF($T$1=FALSE,IF($T174=FALSE,G174*HOME!$H$18,0),
IF($T174=FALSE,G174*HOME!$H$18/(1+HOME!$H$18),0)),
IF($T$1=FALSE,IF($T174=FALSE,G174*HOME!$H$20,0),
IF($T174=FALSE,G174*HOME!$H$20/(1+HOME!$H$20),0))))</f>
        <v>0</v>
      </c>
      <c r="Y174" s="79">
        <f>IF($AO174=TRUE,IF($T$1=FALSE,H174*HOME!$H$21,H174*HOME!$H$21/(1+HOME!$H$21)),
IF(H$2&lt;DATE(2019,10,1),
IF($T$1=FALSE,IF($T174=FALSE,H174*HOME!$H$18,0),
IF($T174=FALSE,H174*HOME!$H$18/(1+HOME!$H$18),0)),
IF($T$1=FALSE,IF($T174=FALSE,H174*HOME!$H$20,0),
IF($T174=FALSE,H174*HOME!$H$20/(1+HOME!$H$20),0))))</f>
        <v>0</v>
      </c>
      <c r="Z174" s="79">
        <f>IF($AO174=TRUE,IF($T$1=FALSE,I174*HOME!$H$21,I174*HOME!$H$21/(1+HOME!$H$21)),
IF(I$2&lt;DATE(2019,10,1),
IF($T$1=FALSE,IF($T174=FALSE,I174*HOME!$H$18,0),
IF($T174=FALSE,I174*HOME!$H$18/(1+HOME!$H$18),0)),
IF($T$1=FALSE,IF($T174=FALSE,I174*HOME!$H$20,0),
IF($T174=FALSE,I174*HOME!$H$20/(1+HOME!$H$20),0))))</f>
        <v>0</v>
      </c>
      <c r="AA174" s="79">
        <f>IF($AO174=TRUE,IF($T$1=FALSE,J174*HOME!$H$21,J174*HOME!$H$21/(1+HOME!$H$21)),
IF(J$2&lt;DATE(2019,10,1),
IF($T$1=FALSE,IF($T174=FALSE,J174*HOME!$H$18,0),
IF($T174=FALSE,J174*HOME!$H$18/(1+HOME!$H$18),0)),
IF($T$1=FALSE,IF($T174=FALSE,J174*HOME!$H$20,0),
IF($T174=FALSE,J174*HOME!$H$20/(1+HOME!$H$20),0))))</f>
        <v>0</v>
      </c>
      <c r="AB174" s="79">
        <f>IF($AO174=TRUE,IF($T$1=FALSE,K174*HOME!$H$21,K174*HOME!$H$21/(1+HOME!$H$21)),
IF(K$2&lt;DATE(2019,10,1),
IF($T$1=FALSE,IF($T174=FALSE,K174*HOME!$H$18,0),
IF($T174=FALSE,K174*HOME!$H$18/(1+HOME!$H$18),0)),
IF($T$1=FALSE,IF($T174=FALSE,K174*HOME!$H$20,0),
IF($T174=FALSE,K174*HOME!$H$20/(1+HOME!$H$20),0))))</f>
        <v>0</v>
      </c>
      <c r="AC174" s="79">
        <f>IF($AO174=TRUE,IF($T$1=FALSE,L174*HOME!$H$21,L174*HOME!$H$21/(1+HOME!$H$21)),
IF(L$2&lt;DATE(2019,10,1),
IF($T$1=FALSE,IF($T174=FALSE,L174*HOME!$H$18,0),
IF($T174=FALSE,L174*HOME!$H$18/(1+HOME!$H$18),0)),
IF($T$1=FALSE,IF($T174=FALSE,L174*HOME!$H$20,0),
IF($T174=FALSE,L174*HOME!$H$20/(1+HOME!$H$20),0))))</f>
        <v>0</v>
      </c>
      <c r="AD174" s="79">
        <f>IF($AO174=TRUE,IF($T$1=FALSE,M174*HOME!$H$21,M174*HOME!$H$21/(1+HOME!$H$21)),
IF(M$2&lt;DATE(2019,10,1),
IF($T$1=FALSE,IF($T174=FALSE,M174*HOME!$H$18,0),
IF($T174=FALSE,M174*HOME!$H$18/(1+HOME!$H$18),0)),
IF($T$1=FALSE,IF($T174=FALSE,M174*HOME!$H$20,0),
IF($T174=FALSE,M174*HOME!$H$20/(1+HOME!$H$20),0))))</f>
        <v>0</v>
      </c>
      <c r="AE174" s="79">
        <f>IF($AO174=TRUE,IF($T$1=FALSE,N174*HOME!$H$21,N174*HOME!$H$21/(1+HOME!$H$21)),
IF(N$2&lt;DATE(2019,10,1),
IF($T$1=FALSE,IF($T174=FALSE,N174*HOME!$H$18,0),
IF($T174=FALSE,N174*HOME!$H$18/(1+HOME!$H$18),0)),
IF($T$1=FALSE,IF($T174=FALSE,N174*HOME!$H$20,0),
IF($T174=FALSE,N174*HOME!$H$20/(1+HOME!$H$20),0))))</f>
        <v>0</v>
      </c>
      <c r="AF174" s="79">
        <f>IF($AO174=TRUE,IF($T$1=FALSE,O174*HOME!$H$21,O174*HOME!$H$21/(1+HOME!$H$21)),
IF(O$2&lt;DATE(2019,10,1),
IF($T$1=FALSE,IF($T174=FALSE,O174*HOME!$H$18,0),
IF($T174=FALSE,O174*HOME!$H$18/(1+HOME!$H$18),0)),
IF($T$1=FALSE,IF($T174=FALSE,O174*HOME!$H$20,0),
IF($T174=FALSE,O174*HOME!$H$20/(1+HOME!$H$20),0))))</f>
        <v>0</v>
      </c>
      <c r="AG174" s="79">
        <f>IF($AO174=TRUE,IF($T$1=FALSE,P174*HOME!$H$21,P174*HOME!$H$21/(1+HOME!$H$21)),
IF(P$2&lt;DATE(2019,10,1),
IF($T$1=FALSE,IF($T174=FALSE,P174*HOME!$H$18,0),
IF($T174=FALSE,P174*HOME!$H$18/(1+HOME!$H$18),0)),
IF($T$1=FALSE,IF($T174=FALSE,P174*HOME!$H$20,0),
IF($T174=FALSE,P174*HOME!$H$20/(1+HOME!$H$20),0))))</f>
        <v>0</v>
      </c>
      <c r="AH174" s="79">
        <f t="shared" si="87"/>
        <v>0</v>
      </c>
      <c r="AI174" s="79">
        <f t="shared" si="91"/>
        <v>0</v>
      </c>
      <c r="AJ174" s="79"/>
      <c r="AK174" s="79"/>
      <c r="AL174" s="79"/>
      <c r="AM174" s="79"/>
      <c r="AN174" s="79"/>
      <c r="AO174" s="320" t="b">
        <v>0</v>
      </c>
      <c r="AP174" s="379"/>
      <c r="AQ174" s="380">
        <v>0.02</v>
      </c>
      <c r="AR174" s="390" t="str">
        <f>前期実績!T132</f>
        <v/>
      </c>
      <c r="AS174" s="391" t="str">
        <f>前期実績!U132</f>
        <v/>
      </c>
      <c r="AZ174" s="392">
        <f t="shared" si="92"/>
        <v>0</v>
      </c>
      <c r="BA174" s="392">
        <f t="shared" si="88"/>
        <v>0</v>
      </c>
      <c r="BB174" s="392">
        <f t="shared" si="88"/>
        <v>0</v>
      </c>
      <c r="BC174" s="392">
        <f t="shared" si="88"/>
        <v>0</v>
      </c>
      <c r="BD174" s="392">
        <f t="shared" si="88"/>
        <v>0</v>
      </c>
      <c r="BE174" s="392">
        <f t="shared" si="88"/>
        <v>0</v>
      </c>
      <c r="BF174" s="392">
        <f t="shared" si="88"/>
        <v>0</v>
      </c>
      <c r="BG174" s="392">
        <f t="shared" si="88"/>
        <v>0</v>
      </c>
      <c r="BH174" s="392">
        <f t="shared" si="88"/>
        <v>0</v>
      </c>
      <c r="BI174" s="392">
        <f t="shared" si="88"/>
        <v>0</v>
      </c>
      <c r="BJ174" s="392">
        <f t="shared" si="88"/>
        <v>0</v>
      </c>
      <c r="BK174" s="392">
        <f t="shared" si="88"/>
        <v>0</v>
      </c>
      <c r="BL174" s="648">
        <f t="shared" si="88"/>
        <v>0</v>
      </c>
      <c r="BM174" s="649">
        <f t="shared" si="93"/>
        <v>0</v>
      </c>
      <c r="BN174" s="392">
        <f t="shared" si="89"/>
        <v>0</v>
      </c>
      <c r="BO174" s="392">
        <f t="shared" si="89"/>
        <v>0</v>
      </c>
      <c r="BP174" s="392">
        <f t="shared" si="89"/>
        <v>0</v>
      </c>
      <c r="BQ174" s="392">
        <f t="shared" si="89"/>
        <v>0</v>
      </c>
      <c r="BR174" s="392">
        <f t="shared" si="89"/>
        <v>0</v>
      </c>
      <c r="BS174" s="392">
        <f t="shared" si="89"/>
        <v>0</v>
      </c>
      <c r="BT174" s="392">
        <f t="shared" si="89"/>
        <v>0</v>
      </c>
      <c r="BU174" s="392">
        <f t="shared" si="89"/>
        <v>0</v>
      </c>
      <c r="BV174" s="392">
        <f t="shared" si="89"/>
        <v>0</v>
      </c>
      <c r="BW174" s="392">
        <f t="shared" si="89"/>
        <v>0</v>
      </c>
      <c r="BX174" s="392">
        <f t="shared" si="89"/>
        <v>0</v>
      </c>
      <c r="BY174" s="392">
        <f t="shared" si="89"/>
        <v>0</v>
      </c>
    </row>
    <row r="175" spans="1:77" ht="19.149999999999999" customHeight="1">
      <c r="A175" s="79"/>
      <c r="B175" s="79"/>
      <c r="C175" s="95"/>
      <c r="D175" s="88"/>
      <c r="E175" s="88"/>
      <c r="F175" s="88"/>
      <c r="G175" s="88"/>
      <c r="H175" s="88"/>
      <c r="I175" s="88"/>
      <c r="J175" s="88"/>
      <c r="K175" s="88"/>
      <c r="L175" s="88"/>
      <c r="M175" s="88"/>
      <c r="N175" s="88"/>
      <c r="O175" s="88"/>
      <c r="P175" s="88"/>
      <c r="Q175" s="89">
        <f t="shared" si="90"/>
        <v>0</v>
      </c>
      <c r="R175" s="2353">
        <f t="shared" si="86"/>
        <v>0</v>
      </c>
      <c r="S175" s="154">
        <f>前期実績!Q133</f>
        <v>0</v>
      </c>
      <c r="T175" s="645" t="b">
        <v>0</v>
      </c>
      <c r="U175" s="79">
        <f>IF($AO175=TRUE,IF($T$1=FALSE,D175*HOME!$H$21,D175*HOME!$H$21/(1+HOME!$H$21)),
IF(D$2&lt;DATE(2019,10,1),
IF($T$1=FALSE,IF($T175=FALSE,D175*HOME!$H$18,0),
IF($T175=FALSE,D175*HOME!$H$18/(1+HOME!$H$18),0)),
IF($T$1=FALSE,IF($T175=FALSE,D175*HOME!$H$20,0),
IF($T175=FALSE,D175*HOME!$H$20/(1+HOME!$H$20),0))))</f>
        <v>0</v>
      </c>
      <c r="V175" s="79">
        <f>IF($AO175=TRUE,IF($T$1=FALSE,E175*HOME!$H$21,E175*HOME!$H$21/(1+HOME!$H$21)),
IF(E$2&lt;DATE(2019,10,1),
IF($T$1=FALSE,IF($T175=FALSE,E175*HOME!$H$18,0),
IF($T175=FALSE,E175*HOME!$H$18/(1+HOME!$H$18),0)),
IF($T$1=FALSE,IF($T175=FALSE,E175*HOME!$H$20,0),
IF($T175=FALSE,E175*HOME!$H$20/(1+HOME!$H$20),0))))</f>
        <v>0</v>
      </c>
      <c r="W175" s="79">
        <f>IF($AO175=TRUE,IF($T$1=FALSE,F175*HOME!$H$21,F175*HOME!$H$21/(1+HOME!$H$21)),
IF(F$2&lt;DATE(2019,10,1),
IF($T$1=FALSE,IF($T175=FALSE,F175*HOME!$H$18,0),
IF($T175=FALSE,F175*HOME!$H$18/(1+HOME!$H$18),0)),
IF($T$1=FALSE,IF($T175=FALSE,F175*HOME!$H$20,0),
IF($T175=FALSE,F175*HOME!$H$20/(1+HOME!$H$20),0))))</f>
        <v>0</v>
      </c>
      <c r="X175" s="79">
        <f>IF($AO175=TRUE,IF($T$1=FALSE,G175*HOME!$H$21,G175*HOME!$H$21/(1+HOME!$H$21)),
IF(G$2&lt;DATE(2019,10,1),
IF($T$1=FALSE,IF($T175=FALSE,G175*HOME!$H$18,0),
IF($T175=FALSE,G175*HOME!$H$18/(1+HOME!$H$18),0)),
IF($T$1=FALSE,IF($T175=FALSE,G175*HOME!$H$20,0),
IF($T175=FALSE,G175*HOME!$H$20/(1+HOME!$H$20),0))))</f>
        <v>0</v>
      </c>
      <c r="Y175" s="79">
        <f>IF($AO175=TRUE,IF($T$1=FALSE,H175*HOME!$H$21,H175*HOME!$H$21/(1+HOME!$H$21)),
IF(H$2&lt;DATE(2019,10,1),
IF($T$1=FALSE,IF($T175=FALSE,H175*HOME!$H$18,0),
IF($T175=FALSE,H175*HOME!$H$18/(1+HOME!$H$18),0)),
IF($T$1=FALSE,IF($T175=FALSE,H175*HOME!$H$20,0),
IF($T175=FALSE,H175*HOME!$H$20/(1+HOME!$H$20),0))))</f>
        <v>0</v>
      </c>
      <c r="Z175" s="79">
        <f>IF($AO175=TRUE,IF($T$1=FALSE,I175*HOME!$H$21,I175*HOME!$H$21/(1+HOME!$H$21)),
IF(I$2&lt;DATE(2019,10,1),
IF($T$1=FALSE,IF($T175=FALSE,I175*HOME!$H$18,0),
IF($T175=FALSE,I175*HOME!$H$18/(1+HOME!$H$18),0)),
IF($T$1=FALSE,IF($T175=FALSE,I175*HOME!$H$20,0),
IF($T175=FALSE,I175*HOME!$H$20/(1+HOME!$H$20),0))))</f>
        <v>0</v>
      </c>
      <c r="AA175" s="79">
        <f>IF($AO175=TRUE,IF($T$1=FALSE,J175*HOME!$H$21,J175*HOME!$H$21/(1+HOME!$H$21)),
IF(J$2&lt;DATE(2019,10,1),
IF($T$1=FALSE,IF($T175=FALSE,J175*HOME!$H$18,0),
IF($T175=FALSE,J175*HOME!$H$18/(1+HOME!$H$18),0)),
IF($T$1=FALSE,IF($T175=FALSE,J175*HOME!$H$20,0),
IF($T175=FALSE,J175*HOME!$H$20/(1+HOME!$H$20),0))))</f>
        <v>0</v>
      </c>
      <c r="AB175" s="79">
        <f>IF($AO175=TRUE,IF($T$1=FALSE,K175*HOME!$H$21,K175*HOME!$H$21/(1+HOME!$H$21)),
IF(K$2&lt;DATE(2019,10,1),
IF($T$1=FALSE,IF($T175=FALSE,K175*HOME!$H$18,0),
IF($T175=FALSE,K175*HOME!$H$18/(1+HOME!$H$18),0)),
IF($T$1=FALSE,IF($T175=FALSE,K175*HOME!$H$20,0),
IF($T175=FALSE,K175*HOME!$H$20/(1+HOME!$H$20),0))))</f>
        <v>0</v>
      </c>
      <c r="AC175" s="79">
        <f>IF($AO175=TRUE,IF($T$1=FALSE,L175*HOME!$H$21,L175*HOME!$H$21/(1+HOME!$H$21)),
IF(L$2&lt;DATE(2019,10,1),
IF($T$1=FALSE,IF($T175=FALSE,L175*HOME!$H$18,0),
IF($T175=FALSE,L175*HOME!$H$18/(1+HOME!$H$18),0)),
IF($T$1=FALSE,IF($T175=FALSE,L175*HOME!$H$20,0),
IF($T175=FALSE,L175*HOME!$H$20/(1+HOME!$H$20),0))))</f>
        <v>0</v>
      </c>
      <c r="AD175" s="79">
        <f>IF($AO175=TRUE,IF($T$1=FALSE,M175*HOME!$H$21,M175*HOME!$H$21/(1+HOME!$H$21)),
IF(M$2&lt;DATE(2019,10,1),
IF($T$1=FALSE,IF($T175=FALSE,M175*HOME!$H$18,0),
IF($T175=FALSE,M175*HOME!$H$18/(1+HOME!$H$18),0)),
IF($T$1=FALSE,IF($T175=FALSE,M175*HOME!$H$20,0),
IF($T175=FALSE,M175*HOME!$H$20/(1+HOME!$H$20),0))))</f>
        <v>0</v>
      </c>
      <c r="AE175" s="79">
        <f>IF($AO175=TRUE,IF($T$1=FALSE,N175*HOME!$H$21,N175*HOME!$H$21/(1+HOME!$H$21)),
IF(N$2&lt;DATE(2019,10,1),
IF($T$1=FALSE,IF($T175=FALSE,N175*HOME!$H$18,0),
IF($T175=FALSE,N175*HOME!$H$18/(1+HOME!$H$18),0)),
IF($T$1=FALSE,IF($T175=FALSE,N175*HOME!$H$20,0),
IF($T175=FALSE,N175*HOME!$H$20/(1+HOME!$H$20),0))))</f>
        <v>0</v>
      </c>
      <c r="AF175" s="79">
        <f>IF($AO175=TRUE,IF($T$1=FALSE,O175*HOME!$H$21,O175*HOME!$H$21/(1+HOME!$H$21)),
IF(O$2&lt;DATE(2019,10,1),
IF($T$1=FALSE,IF($T175=FALSE,O175*HOME!$H$18,0),
IF($T175=FALSE,O175*HOME!$H$18/(1+HOME!$H$18),0)),
IF($T$1=FALSE,IF($T175=FALSE,O175*HOME!$H$20,0),
IF($T175=FALSE,O175*HOME!$H$20/(1+HOME!$H$20),0))))</f>
        <v>0</v>
      </c>
      <c r="AG175" s="79">
        <f>IF($AO175=TRUE,IF($T$1=FALSE,P175*HOME!$H$21,P175*HOME!$H$21/(1+HOME!$H$21)),
IF(P$2&lt;DATE(2019,10,1),
IF($T$1=FALSE,IF($T175=FALSE,P175*HOME!$H$18,0),
IF($T175=FALSE,P175*HOME!$H$18/(1+HOME!$H$18),0)),
IF($T$1=FALSE,IF($T175=FALSE,P175*HOME!$H$20,0),
IF($T175=FALSE,P175*HOME!$H$20/(1+HOME!$H$20),0))))</f>
        <v>0</v>
      </c>
      <c r="AH175" s="79">
        <f t="shared" si="87"/>
        <v>0</v>
      </c>
      <c r="AI175" s="79">
        <f t="shared" si="91"/>
        <v>0</v>
      </c>
      <c r="AJ175" s="79"/>
      <c r="AK175" s="79"/>
      <c r="AL175" s="79"/>
      <c r="AM175" s="79"/>
      <c r="AN175" s="79"/>
      <c r="AO175" s="320" t="b">
        <v>0</v>
      </c>
      <c r="AP175" s="379"/>
      <c r="AQ175" s="380">
        <v>0.02</v>
      </c>
      <c r="AR175" s="390" t="str">
        <f>前期実績!T133</f>
        <v/>
      </c>
      <c r="AS175" s="391" t="str">
        <f>前期実績!U133</f>
        <v/>
      </c>
      <c r="AZ175" s="392">
        <f t="shared" si="92"/>
        <v>0</v>
      </c>
      <c r="BA175" s="392">
        <f t="shared" si="88"/>
        <v>0</v>
      </c>
      <c r="BB175" s="392">
        <f t="shared" si="88"/>
        <v>0</v>
      </c>
      <c r="BC175" s="392">
        <f t="shared" si="88"/>
        <v>0</v>
      </c>
      <c r="BD175" s="392">
        <f t="shared" si="88"/>
        <v>0</v>
      </c>
      <c r="BE175" s="392">
        <f t="shared" si="88"/>
        <v>0</v>
      </c>
      <c r="BF175" s="392">
        <f t="shared" si="88"/>
        <v>0</v>
      </c>
      <c r="BG175" s="392">
        <f t="shared" si="88"/>
        <v>0</v>
      </c>
      <c r="BH175" s="392">
        <f t="shared" si="88"/>
        <v>0</v>
      </c>
      <c r="BI175" s="392">
        <f t="shared" si="88"/>
        <v>0</v>
      </c>
      <c r="BJ175" s="392">
        <f t="shared" si="88"/>
        <v>0</v>
      </c>
      <c r="BK175" s="392">
        <f t="shared" si="88"/>
        <v>0</v>
      </c>
      <c r="BL175" s="648">
        <f t="shared" si="88"/>
        <v>0</v>
      </c>
      <c r="BM175" s="649">
        <f t="shared" si="93"/>
        <v>0</v>
      </c>
      <c r="BN175" s="392">
        <f t="shared" si="89"/>
        <v>0</v>
      </c>
      <c r="BO175" s="392">
        <f t="shared" si="89"/>
        <v>0</v>
      </c>
      <c r="BP175" s="392">
        <f t="shared" si="89"/>
        <v>0</v>
      </c>
      <c r="BQ175" s="392">
        <f t="shared" si="89"/>
        <v>0</v>
      </c>
      <c r="BR175" s="392">
        <f t="shared" si="89"/>
        <v>0</v>
      </c>
      <c r="BS175" s="392">
        <f t="shared" si="89"/>
        <v>0</v>
      </c>
      <c r="BT175" s="392">
        <f t="shared" si="89"/>
        <v>0</v>
      </c>
      <c r="BU175" s="392">
        <f t="shared" si="89"/>
        <v>0</v>
      </c>
      <c r="BV175" s="392">
        <f t="shared" si="89"/>
        <v>0</v>
      </c>
      <c r="BW175" s="392">
        <f t="shared" si="89"/>
        <v>0</v>
      </c>
      <c r="BX175" s="392">
        <f t="shared" si="89"/>
        <v>0</v>
      </c>
      <c r="BY175" s="392">
        <f t="shared" si="89"/>
        <v>0</v>
      </c>
    </row>
    <row r="176" spans="1:77" ht="19.149999999999999" customHeight="1">
      <c r="A176" s="79"/>
      <c r="B176" s="79"/>
      <c r="C176" s="95"/>
      <c r="D176" s="88"/>
      <c r="E176" s="88"/>
      <c r="F176" s="88"/>
      <c r="G176" s="88"/>
      <c r="H176" s="88"/>
      <c r="I176" s="88"/>
      <c r="J176" s="88"/>
      <c r="K176" s="88"/>
      <c r="L176" s="88"/>
      <c r="M176" s="88"/>
      <c r="N176" s="88"/>
      <c r="O176" s="88"/>
      <c r="P176" s="88"/>
      <c r="Q176" s="89">
        <f t="shared" si="90"/>
        <v>0</v>
      </c>
      <c r="R176" s="2353">
        <f t="shared" si="86"/>
        <v>0</v>
      </c>
      <c r="S176" s="154">
        <f>前期実績!Q134</f>
        <v>0</v>
      </c>
      <c r="T176" s="645" t="b">
        <v>0</v>
      </c>
      <c r="U176" s="79">
        <f>IF($AO176=TRUE,IF($T$1=FALSE,D176*HOME!$H$21,D176*HOME!$H$21/(1+HOME!$H$21)),
IF(D$2&lt;DATE(2019,10,1),
IF($T$1=FALSE,IF($T176=FALSE,D176*HOME!$H$18,0),
IF($T176=FALSE,D176*HOME!$H$18/(1+HOME!$H$18),0)),
IF($T$1=FALSE,IF($T176=FALSE,D176*HOME!$H$20,0),
IF($T176=FALSE,D176*HOME!$H$20/(1+HOME!$H$20),0))))</f>
        <v>0</v>
      </c>
      <c r="V176" s="79">
        <f>IF($AO176=TRUE,IF($T$1=FALSE,E176*HOME!$H$21,E176*HOME!$H$21/(1+HOME!$H$21)),
IF(E$2&lt;DATE(2019,10,1),
IF($T$1=FALSE,IF($T176=FALSE,E176*HOME!$H$18,0),
IF($T176=FALSE,E176*HOME!$H$18/(1+HOME!$H$18),0)),
IF($T$1=FALSE,IF($T176=FALSE,E176*HOME!$H$20,0),
IF($T176=FALSE,E176*HOME!$H$20/(1+HOME!$H$20),0))))</f>
        <v>0</v>
      </c>
      <c r="W176" s="79">
        <f>IF($AO176=TRUE,IF($T$1=FALSE,F176*HOME!$H$21,F176*HOME!$H$21/(1+HOME!$H$21)),
IF(F$2&lt;DATE(2019,10,1),
IF($T$1=FALSE,IF($T176=FALSE,F176*HOME!$H$18,0),
IF($T176=FALSE,F176*HOME!$H$18/(1+HOME!$H$18),0)),
IF($T$1=FALSE,IF($T176=FALSE,F176*HOME!$H$20,0),
IF($T176=FALSE,F176*HOME!$H$20/(1+HOME!$H$20),0))))</f>
        <v>0</v>
      </c>
      <c r="X176" s="79">
        <f>IF($AO176=TRUE,IF($T$1=FALSE,G176*HOME!$H$21,G176*HOME!$H$21/(1+HOME!$H$21)),
IF(G$2&lt;DATE(2019,10,1),
IF($T$1=FALSE,IF($T176=FALSE,G176*HOME!$H$18,0),
IF($T176=FALSE,G176*HOME!$H$18/(1+HOME!$H$18),0)),
IF($T$1=FALSE,IF($T176=FALSE,G176*HOME!$H$20,0),
IF($T176=FALSE,G176*HOME!$H$20/(1+HOME!$H$20),0))))</f>
        <v>0</v>
      </c>
      <c r="Y176" s="79">
        <f>IF($AO176=TRUE,IF($T$1=FALSE,H176*HOME!$H$21,H176*HOME!$H$21/(1+HOME!$H$21)),
IF(H$2&lt;DATE(2019,10,1),
IF($T$1=FALSE,IF($T176=FALSE,H176*HOME!$H$18,0),
IF($T176=FALSE,H176*HOME!$H$18/(1+HOME!$H$18),0)),
IF($T$1=FALSE,IF($T176=FALSE,H176*HOME!$H$20,0),
IF($T176=FALSE,H176*HOME!$H$20/(1+HOME!$H$20),0))))</f>
        <v>0</v>
      </c>
      <c r="Z176" s="79">
        <f>IF($AO176=TRUE,IF($T$1=FALSE,I176*HOME!$H$21,I176*HOME!$H$21/(1+HOME!$H$21)),
IF(I$2&lt;DATE(2019,10,1),
IF($T$1=FALSE,IF($T176=FALSE,I176*HOME!$H$18,0),
IF($T176=FALSE,I176*HOME!$H$18/(1+HOME!$H$18),0)),
IF($T$1=FALSE,IF($T176=FALSE,I176*HOME!$H$20,0),
IF($T176=FALSE,I176*HOME!$H$20/(1+HOME!$H$20),0))))</f>
        <v>0</v>
      </c>
      <c r="AA176" s="79">
        <f>IF($AO176=TRUE,IF($T$1=FALSE,J176*HOME!$H$21,J176*HOME!$H$21/(1+HOME!$H$21)),
IF(J$2&lt;DATE(2019,10,1),
IF($T$1=FALSE,IF($T176=FALSE,J176*HOME!$H$18,0),
IF($T176=FALSE,J176*HOME!$H$18/(1+HOME!$H$18),0)),
IF($T$1=FALSE,IF($T176=FALSE,J176*HOME!$H$20,0),
IF($T176=FALSE,J176*HOME!$H$20/(1+HOME!$H$20),0))))</f>
        <v>0</v>
      </c>
      <c r="AB176" s="79">
        <f>IF($AO176=TRUE,IF($T$1=FALSE,K176*HOME!$H$21,K176*HOME!$H$21/(1+HOME!$H$21)),
IF(K$2&lt;DATE(2019,10,1),
IF($T$1=FALSE,IF($T176=FALSE,K176*HOME!$H$18,0),
IF($T176=FALSE,K176*HOME!$H$18/(1+HOME!$H$18),0)),
IF($T$1=FALSE,IF($T176=FALSE,K176*HOME!$H$20,0),
IF($T176=FALSE,K176*HOME!$H$20/(1+HOME!$H$20),0))))</f>
        <v>0</v>
      </c>
      <c r="AC176" s="79">
        <f>IF($AO176=TRUE,IF($T$1=FALSE,L176*HOME!$H$21,L176*HOME!$H$21/(1+HOME!$H$21)),
IF(L$2&lt;DATE(2019,10,1),
IF($T$1=FALSE,IF($T176=FALSE,L176*HOME!$H$18,0),
IF($T176=FALSE,L176*HOME!$H$18/(1+HOME!$H$18),0)),
IF($T$1=FALSE,IF($T176=FALSE,L176*HOME!$H$20,0),
IF($T176=FALSE,L176*HOME!$H$20/(1+HOME!$H$20),0))))</f>
        <v>0</v>
      </c>
      <c r="AD176" s="79">
        <f>IF($AO176=TRUE,IF($T$1=FALSE,M176*HOME!$H$21,M176*HOME!$H$21/(1+HOME!$H$21)),
IF(M$2&lt;DATE(2019,10,1),
IF($T$1=FALSE,IF($T176=FALSE,M176*HOME!$H$18,0),
IF($T176=FALSE,M176*HOME!$H$18/(1+HOME!$H$18),0)),
IF($T$1=FALSE,IF($T176=FALSE,M176*HOME!$H$20,0),
IF($T176=FALSE,M176*HOME!$H$20/(1+HOME!$H$20),0))))</f>
        <v>0</v>
      </c>
      <c r="AE176" s="79">
        <f>IF($AO176=TRUE,IF($T$1=FALSE,N176*HOME!$H$21,N176*HOME!$H$21/(1+HOME!$H$21)),
IF(N$2&lt;DATE(2019,10,1),
IF($T$1=FALSE,IF($T176=FALSE,N176*HOME!$H$18,0),
IF($T176=FALSE,N176*HOME!$H$18/(1+HOME!$H$18),0)),
IF($T$1=FALSE,IF($T176=FALSE,N176*HOME!$H$20,0),
IF($T176=FALSE,N176*HOME!$H$20/(1+HOME!$H$20),0))))</f>
        <v>0</v>
      </c>
      <c r="AF176" s="79">
        <f>IF($AO176=TRUE,IF($T$1=FALSE,O176*HOME!$H$21,O176*HOME!$H$21/(1+HOME!$H$21)),
IF(O$2&lt;DATE(2019,10,1),
IF($T$1=FALSE,IF($T176=FALSE,O176*HOME!$H$18,0),
IF($T176=FALSE,O176*HOME!$H$18/(1+HOME!$H$18),0)),
IF($T$1=FALSE,IF($T176=FALSE,O176*HOME!$H$20,0),
IF($T176=FALSE,O176*HOME!$H$20/(1+HOME!$H$20),0))))</f>
        <v>0</v>
      </c>
      <c r="AG176" s="79">
        <f>IF($AO176=TRUE,IF($T$1=FALSE,P176*HOME!$H$21,P176*HOME!$H$21/(1+HOME!$H$21)),
IF(P$2&lt;DATE(2019,10,1),
IF($T$1=FALSE,IF($T176=FALSE,P176*HOME!$H$18,0),
IF($T176=FALSE,P176*HOME!$H$18/(1+HOME!$H$18),0)),
IF($T$1=FALSE,IF($T176=FALSE,P176*HOME!$H$20,0),
IF($T176=FALSE,P176*HOME!$H$20/(1+HOME!$H$20),0))))</f>
        <v>0</v>
      </c>
      <c r="AH176" s="79">
        <f t="shared" si="87"/>
        <v>0</v>
      </c>
      <c r="AI176" s="79">
        <f t="shared" si="91"/>
        <v>0</v>
      </c>
      <c r="AJ176" s="79"/>
      <c r="AK176" s="79"/>
      <c r="AL176" s="79"/>
      <c r="AM176" s="79"/>
      <c r="AN176" s="79"/>
      <c r="AO176" s="320" t="b">
        <v>0</v>
      </c>
      <c r="AP176" s="379"/>
      <c r="AQ176" s="380">
        <v>0.02</v>
      </c>
      <c r="AR176" s="390" t="str">
        <f>前期実績!T134</f>
        <v/>
      </c>
      <c r="AS176" s="391" t="str">
        <f>前期実績!U134</f>
        <v/>
      </c>
      <c r="AZ176" s="392">
        <f t="shared" si="92"/>
        <v>0</v>
      </c>
      <c r="BA176" s="392">
        <f t="shared" si="88"/>
        <v>0</v>
      </c>
      <c r="BB176" s="392">
        <f t="shared" si="88"/>
        <v>0</v>
      </c>
      <c r="BC176" s="392">
        <f t="shared" si="88"/>
        <v>0</v>
      </c>
      <c r="BD176" s="392">
        <f t="shared" si="88"/>
        <v>0</v>
      </c>
      <c r="BE176" s="392">
        <f t="shared" si="88"/>
        <v>0</v>
      </c>
      <c r="BF176" s="392">
        <f t="shared" si="88"/>
        <v>0</v>
      </c>
      <c r="BG176" s="392">
        <f t="shared" si="88"/>
        <v>0</v>
      </c>
      <c r="BH176" s="392">
        <f t="shared" si="88"/>
        <v>0</v>
      </c>
      <c r="BI176" s="392">
        <f t="shared" si="88"/>
        <v>0</v>
      </c>
      <c r="BJ176" s="392">
        <f t="shared" si="88"/>
        <v>0</v>
      </c>
      <c r="BK176" s="392">
        <f t="shared" si="88"/>
        <v>0</v>
      </c>
      <c r="BL176" s="648">
        <f t="shared" si="88"/>
        <v>0</v>
      </c>
      <c r="BM176" s="649">
        <f t="shared" si="93"/>
        <v>0</v>
      </c>
      <c r="BN176" s="392">
        <f t="shared" si="89"/>
        <v>0</v>
      </c>
      <c r="BO176" s="392">
        <f t="shared" si="89"/>
        <v>0</v>
      </c>
      <c r="BP176" s="392">
        <f t="shared" si="89"/>
        <v>0</v>
      </c>
      <c r="BQ176" s="392">
        <f t="shared" si="89"/>
        <v>0</v>
      </c>
      <c r="BR176" s="392">
        <f t="shared" si="89"/>
        <v>0</v>
      </c>
      <c r="BS176" s="392">
        <f t="shared" si="89"/>
        <v>0</v>
      </c>
      <c r="BT176" s="392">
        <f t="shared" si="89"/>
        <v>0</v>
      </c>
      <c r="BU176" s="392">
        <f t="shared" si="89"/>
        <v>0</v>
      </c>
      <c r="BV176" s="392">
        <f t="shared" si="89"/>
        <v>0</v>
      </c>
      <c r="BW176" s="392">
        <f t="shared" si="89"/>
        <v>0</v>
      </c>
      <c r="BX176" s="392">
        <f t="shared" si="89"/>
        <v>0</v>
      </c>
      <c r="BY176" s="392">
        <f t="shared" si="89"/>
        <v>0</v>
      </c>
    </row>
    <row r="177" spans="1:77" ht="19.149999999999999" customHeight="1">
      <c r="A177" s="79"/>
      <c r="B177" s="79"/>
      <c r="C177" s="95"/>
      <c r="D177" s="88"/>
      <c r="E177" s="88"/>
      <c r="F177" s="88"/>
      <c r="G177" s="88"/>
      <c r="H177" s="88"/>
      <c r="I177" s="88"/>
      <c r="J177" s="88"/>
      <c r="K177" s="88"/>
      <c r="L177" s="88"/>
      <c r="M177" s="88"/>
      <c r="N177" s="88"/>
      <c r="O177" s="88"/>
      <c r="P177" s="88"/>
      <c r="Q177" s="89">
        <f t="shared" si="90"/>
        <v>0</v>
      </c>
      <c r="R177" s="2353">
        <f t="shared" si="86"/>
        <v>0</v>
      </c>
      <c r="S177" s="154">
        <f>前期実績!Q135</f>
        <v>0</v>
      </c>
      <c r="T177" s="645" t="b">
        <v>0</v>
      </c>
      <c r="U177" s="79">
        <f>IF($AO177=TRUE,IF($T$1=FALSE,D177*HOME!$H$21,D177*HOME!$H$21/(1+HOME!$H$21)),
IF(D$2&lt;DATE(2019,10,1),
IF($T$1=FALSE,IF($T177=FALSE,D177*HOME!$H$18,0),
IF($T177=FALSE,D177*HOME!$H$18/(1+HOME!$H$18),0)),
IF($T$1=FALSE,IF($T177=FALSE,D177*HOME!$H$20,0),
IF($T177=FALSE,D177*HOME!$H$20/(1+HOME!$H$20),0))))</f>
        <v>0</v>
      </c>
      <c r="V177" s="79">
        <f>IF($AO177=TRUE,IF($T$1=FALSE,E177*HOME!$H$21,E177*HOME!$H$21/(1+HOME!$H$21)),
IF(E$2&lt;DATE(2019,10,1),
IF($T$1=FALSE,IF($T177=FALSE,E177*HOME!$H$18,0),
IF($T177=FALSE,E177*HOME!$H$18/(1+HOME!$H$18),0)),
IF($T$1=FALSE,IF($T177=FALSE,E177*HOME!$H$20,0),
IF($T177=FALSE,E177*HOME!$H$20/(1+HOME!$H$20),0))))</f>
        <v>0</v>
      </c>
      <c r="W177" s="79">
        <f>IF($AO177=TRUE,IF($T$1=FALSE,F177*HOME!$H$21,F177*HOME!$H$21/(1+HOME!$H$21)),
IF(F$2&lt;DATE(2019,10,1),
IF($T$1=FALSE,IF($T177=FALSE,F177*HOME!$H$18,0),
IF($T177=FALSE,F177*HOME!$H$18/(1+HOME!$H$18),0)),
IF($T$1=FALSE,IF($T177=FALSE,F177*HOME!$H$20,0),
IF($T177=FALSE,F177*HOME!$H$20/(1+HOME!$H$20),0))))</f>
        <v>0</v>
      </c>
      <c r="X177" s="79">
        <f>IF($AO177=TRUE,IF($T$1=FALSE,G177*HOME!$H$21,G177*HOME!$H$21/(1+HOME!$H$21)),
IF(G$2&lt;DATE(2019,10,1),
IF($T$1=FALSE,IF($T177=FALSE,G177*HOME!$H$18,0),
IF($T177=FALSE,G177*HOME!$H$18/(1+HOME!$H$18),0)),
IF($T$1=FALSE,IF($T177=FALSE,G177*HOME!$H$20,0),
IF($T177=FALSE,G177*HOME!$H$20/(1+HOME!$H$20),0))))</f>
        <v>0</v>
      </c>
      <c r="Y177" s="79">
        <f>IF($AO177=TRUE,IF($T$1=FALSE,H177*HOME!$H$21,H177*HOME!$H$21/(1+HOME!$H$21)),
IF(H$2&lt;DATE(2019,10,1),
IF($T$1=FALSE,IF($T177=FALSE,H177*HOME!$H$18,0),
IF($T177=FALSE,H177*HOME!$H$18/(1+HOME!$H$18),0)),
IF($T$1=FALSE,IF($T177=FALSE,H177*HOME!$H$20,0),
IF($T177=FALSE,H177*HOME!$H$20/(1+HOME!$H$20),0))))</f>
        <v>0</v>
      </c>
      <c r="Z177" s="79">
        <f>IF($AO177=TRUE,IF($T$1=FALSE,I177*HOME!$H$21,I177*HOME!$H$21/(1+HOME!$H$21)),
IF(I$2&lt;DATE(2019,10,1),
IF($T$1=FALSE,IF($T177=FALSE,I177*HOME!$H$18,0),
IF($T177=FALSE,I177*HOME!$H$18/(1+HOME!$H$18),0)),
IF($T$1=FALSE,IF($T177=FALSE,I177*HOME!$H$20,0),
IF($T177=FALSE,I177*HOME!$H$20/(1+HOME!$H$20),0))))</f>
        <v>0</v>
      </c>
      <c r="AA177" s="79">
        <f>IF($AO177=TRUE,IF($T$1=FALSE,J177*HOME!$H$21,J177*HOME!$H$21/(1+HOME!$H$21)),
IF(J$2&lt;DATE(2019,10,1),
IF($T$1=FALSE,IF($T177=FALSE,J177*HOME!$H$18,0),
IF($T177=FALSE,J177*HOME!$H$18/(1+HOME!$H$18),0)),
IF($T$1=FALSE,IF($T177=FALSE,J177*HOME!$H$20,0),
IF($T177=FALSE,J177*HOME!$H$20/(1+HOME!$H$20),0))))</f>
        <v>0</v>
      </c>
      <c r="AB177" s="79">
        <f>IF($AO177=TRUE,IF($T$1=FALSE,K177*HOME!$H$21,K177*HOME!$H$21/(1+HOME!$H$21)),
IF(K$2&lt;DATE(2019,10,1),
IF($T$1=FALSE,IF($T177=FALSE,K177*HOME!$H$18,0),
IF($T177=FALSE,K177*HOME!$H$18/(1+HOME!$H$18),0)),
IF($T$1=FALSE,IF($T177=FALSE,K177*HOME!$H$20,0),
IF($T177=FALSE,K177*HOME!$H$20/(1+HOME!$H$20),0))))</f>
        <v>0</v>
      </c>
      <c r="AC177" s="79">
        <f>IF($AO177=TRUE,IF($T$1=FALSE,L177*HOME!$H$21,L177*HOME!$H$21/(1+HOME!$H$21)),
IF(L$2&lt;DATE(2019,10,1),
IF($T$1=FALSE,IF($T177=FALSE,L177*HOME!$H$18,0),
IF($T177=FALSE,L177*HOME!$H$18/(1+HOME!$H$18),0)),
IF($T$1=FALSE,IF($T177=FALSE,L177*HOME!$H$20,0),
IF($T177=FALSE,L177*HOME!$H$20/(1+HOME!$H$20),0))))</f>
        <v>0</v>
      </c>
      <c r="AD177" s="79">
        <f>IF($AO177=TRUE,IF($T$1=FALSE,M177*HOME!$H$21,M177*HOME!$H$21/(1+HOME!$H$21)),
IF(M$2&lt;DATE(2019,10,1),
IF($T$1=FALSE,IF($T177=FALSE,M177*HOME!$H$18,0),
IF($T177=FALSE,M177*HOME!$H$18/(1+HOME!$H$18),0)),
IF($T$1=FALSE,IF($T177=FALSE,M177*HOME!$H$20,0),
IF($T177=FALSE,M177*HOME!$H$20/(1+HOME!$H$20),0))))</f>
        <v>0</v>
      </c>
      <c r="AE177" s="79">
        <f>IF($AO177=TRUE,IF($T$1=FALSE,N177*HOME!$H$21,N177*HOME!$H$21/(1+HOME!$H$21)),
IF(N$2&lt;DATE(2019,10,1),
IF($T$1=FALSE,IF($T177=FALSE,N177*HOME!$H$18,0),
IF($T177=FALSE,N177*HOME!$H$18/(1+HOME!$H$18),0)),
IF($T$1=FALSE,IF($T177=FALSE,N177*HOME!$H$20,0),
IF($T177=FALSE,N177*HOME!$H$20/(1+HOME!$H$20),0))))</f>
        <v>0</v>
      </c>
      <c r="AF177" s="79">
        <f>IF($AO177=TRUE,IF($T$1=FALSE,O177*HOME!$H$21,O177*HOME!$H$21/(1+HOME!$H$21)),
IF(O$2&lt;DATE(2019,10,1),
IF($T$1=FALSE,IF($T177=FALSE,O177*HOME!$H$18,0),
IF($T177=FALSE,O177*HOME!$H$18/(1+HOME!$H$18),0)),
IF($T$1=FALSE,IF($T177=FALSE,O177*HOME!$H$20,0),
IF($T177=FALSE,O177*HOME!$H$20/(1+HOME!$H$20),0))))</f>
        <v>0</v>
      </c>
      <c r="AG177" s="79">
        <f>IF($AO177=TRUE,IF($T$1=FALSE,P177*HOME!$H$21,P177*HOME!$H$21/(1+HOME!$H$21)),
IF(P$2&lt;DATE(2019,10,1),
IF($T$1=FALSE,IF($T177=FALSE,P177*HOME!$H$18,0),
IF($T177=FALSE,P177*HOME!$H$18/(1+HOME!$H$18),0)),
IF($T$1=FALSE,IF($T177=FALSE,P177*HOME!$H$20,0),
IF($T177=FALSE,P177*HOME!$H$20/(1+HOME!$H$20),0))))</f>
        <v>0</v>
      </c>
      <c r="AH177" s="79">
        <f t="shared" si="87"/>
        <v>0</v>
      </c>
      <c r="AI177" s="79">
        <f t="shared" si="91"/>
        <v>0</v>
      </c>
      <c r="AJ177" s="79"/>
      <c r="AK177" s="79"/>
      <c r="AL177" s="79"/>
      <c r="AM177" s="79"/>
      <c r="AN177" s="79"/>
      <c r="AO177" s="320" t="b">
        <v>0</v>
      </c>
      <c r="AP177" s="379"/>
      <c r="AQ177" s="380">
        <v>2.5000000000000001E-2</v>
      </c>
      <c r="AR177" s="390" t="str">
        <f>前期実績!T135</f>
        <v/>
      </c>
      <c r="AS177" s="391" t="str">
        <f>前期実績!U135</f>
        <v/>
      </c>
      <c r="AZ177" s="392">
        <f t="shared" si="92"/>
        <v>0</v>
      </c>
      <c r="BA177" s="392">
        <f t="shared" si="88"/>
        <v>0</v>
      </c>
      <c r="BB177" s="392">
        <f t="shared" si="88"/>
        <v>0</v>
      </c>
      <c r="BC177" s="392">
        <f t="shared" si="88"/>
        <v>0</v>
      </c>
      <c r="BD177" s="392">
        <f t="shared" si="88"/>
        <v>0</v>
      </c>
      <c r="BE177" s="392">
        <f t="shared" si="88"/>
        <v>0</v>
      </c>
      <c r="BF177" s="392">
        <f t="shared" si="88"/>
        <v>0</v>
      </c>
      <c r="BG177" s="392">
        <f t="shared" si="88"/>
        <v>0</v>
      </c>
      <c r="BH177" s="392">
        <f t="shared" si="88"/>
        <v>0</v>
      </c>
      <c r="BI177" s="392">
        <f t="shared" si="88"/>
        <v>0</v>
      </c>
      <c r="BJ177" s="392">
        <f t="shared" si="88"/>
        <v>0</v>
      </c>
      <c r="BK177" s="392">
        <f t="shared" si="88"/>
        <v>0</v>
      </c>
      <c r="BL177" s="648">
        <f t="shared" si="88"/>
        <v>0</v>
      </c>
      <c r="BM177" s="649">
        <f t="shared" si="93"/>
        <v>0</v>
      </c>
      <c r="BN177" s="392">
        <f t="shared" si="89"/>
        <v>0</v>
      </c>
      <c r="BO177" s="392">
        <f t="shared" si="89"/>
        <v>0</v>
      </c>
      <c r="BP177" s="392">
        <f t="shared" si="89"/>
        <v>0</v>
      </c>
      <c r="BQ177" s="392">
        <f t="shared" si="89"/>
        <v>0</v>
      </c>
      <c r="BR177" s="392">
        <f t="shared" si="89"/>
        <v>0</v>
      </c>
      <c r="BS177" s="392">
        <f t="shared" si="89"/>
        <v>0</v>
      </c>
      <c r="BT177" s="392">
        <f t="shared" si="89"/>
        <v>0</v>
      </c>
      <c r="BU177" s="392">
        <f t="shared" si="89"/>
        <v>0</v>
      </c>
      <c r="BV177" s="392">
        <f t="shared" si="89"/>
        <v>0</v>
      </c>
      <c r="BW177" s="392">
        <f t="shared" si="89"/>
        <v>0</v>
      </c>
      <c r="BX177" s="392">
        <f t="shared" si="89"/>
        <v>0</v>
      </c>
      <c r="BY177" s="392">
        <f t="shared" si="89"/>
        <v>0</v>
      </c>
    </row>
    <row r="178" spans="1:77" ht="19.149999999999999" customHeight="1">
      <c r="A178" s="79"/>
      <c r="B178" s="79"/>
      <c r="C178" s="95"/>
      <c r="D178" s="88"/>
      <c r="E178" s="88"/>
      <c r="F178" s="88"/>
      <c r="G178" s="88"/>
      <c r="H178" s="88"/>
      <c r="I178" s="88"/>
      <c r="J178" s="88"/>
      <c r="K178" s="88"/>
      <c r="L178" s="88"/>
      <c r="M178" s="88"/>
      <c r="N178" s="88"/>
      <c r="O178" s="88"/>
      <c r="P178" s="88"/>
      <c r="Q178" s="89">
        <f t="shared" si="90"/>
        <v>0</v>
      </c>
      <c r="R178" s="2353">
        <f t="shared" si="86"/>
        <v>0</v>
      </c>
      <c r="S178" s="154">
        <f>前期実績!Q136</f>
        <v>0</v>
      </c>
      <c r="T178" s="645" t="b">
        <v>0</v>
      </c>
      <c r="U178" s="79">
        <f>IF($AO178=TRUE,IF($T$1=FALSE,D178*HOME!$H$21,D178*HOME!$H$21/(1+HOME!$H$21)),
IF(D$2&lt;DATE(2019,10,1),
IF($T$1=FALSE,IF($T178=FALSE,D178*HOME!$H$18,0),
IF($T178=FALSE,D178*HOME!$H$18/(1+HOME!$H$18),0)),
IF($T$1=FALSE,IF($T178=FALSE,D178*HOME!$H$20,0),
IF($T178=FALSE,D178*HOME!$H$20/(1+HOME!$H$20),0))))</f>
        <v>0</v>
      </c>
      <c r="V178" s="79">
        <f>IF($AO178=TRUE,IF($T$1=FALSE,E178*HOME!$H$21,E178*HOME!$H$21/(1+HOME!$H$21)),
IF(E$2&lt;DATE(2019,10,1),
IF($T$1=FALSE,IF($T178=FALSE,E178*HOME!$H$18,0),
IF($T178=FALSE,E178*HOME!$H$18/(1+HOME!$H$18),0)),
IF($T$1=FALSE,IF($T178=FALSE,E178*HOME!$H$20,0),
IF($T178=FALSE,E178*HOME!$H$20/(1+HOME!$H$20),0))))</f>
        <v>0</v>
      </c>
      <c r="W178" s="79">
        <f>IF($AO178=TRUE,IF($T$1=FALSE,F178*HOME!$H$21,F178*HOME!$H$21/(1+HOME!$H$21)),
IF(F$2&lt;DATE(2019,10,1),
IF($T$1=FALSE,IF($T178=FALSE,F178*HOME!$H$18,0),
IF($T178=FALSE,F178*HOME!$H$18/(1+HOME!$H$18),0)),
IF($T$1=FALSE,IF($T178=FALSE,F178*HOME!$H$20,0),
IF($T178=FALSE,F178*HOME!$H$20/(1+HOME!$H$20),0))))</f>
        <v>0</v>
      </c>
      <c r="X178" s="79">
        <f>IF($AO178=TRUE,IF($T$1=FALSE,G178*HOME!$H$21,G178*HOME!$H$21/(1+HOME!$H$21)),
IF(G$2&lt;DATE(2019,10,1),
IF($T$1=FALSE,IF($T178=FALSE,G178*HOME!$H$18,0),
IF($T178=FALSE,G178*HOME!$H$18/(1+HOME!$H$18),0)),
IF($T$1=FALSE,IF($T178=FALSE,G178*HOME!$H$20,0),
IF($T178=FALSE,G178*HOME!$H$20/(1+HOME!$H$20),0))))</f>
        <v>0</v>
      </c>
      <c r="Y178" s="79">
        <f>IF($AO178=TRUE,IF($T$1=FALSE,H178*HOME!$H$21,H178*HOME!$H$21/(1+HOME!$H$21)),
IF(H$2&lt;DATE(2019,10,1),
IF($T$1=FALSE,IF($T178=FALSE,H178*HOME!$H$18,0),
IF($T178=FALSE,H178*HOME!$H$18/(1+HOME!$H$18),0)),
IF($T$1=FALSE,IF($T178=FALSE,H178*HOME!$H$20,0),
IF($T178=FALSE,H178*HOME!$H$20/(1+HOME!$H$20),0))))</f>
        <v>0</v>
      </c>
      <c r="Z178" s="79">
        <f>IF($AO178=TRUE,IF($T$1=FALSE,I178*HOME!$H$21,I178*HOME!$H$21/(1+HOME!$H$21)),
IF(I$2&lt;DATE(2019,10,1),
IF($T$1=FALSE,IF($T178=FALSE,I178*HOME!$H$18,0),
IF($T178=FALSE,I178*HOME!$H$18/(1+HOME!$H$18),0)),
IF($T$1=FALSE,IF($T178=FALSE,I178*HOME!$H$20,0),
IF($T178=FALSE,I178*HOME!$H$20/(1+HOME!$H$20),0))))</f>
        <v>0</v>
      </c>
      <c r="AA178" s="79">
        <f>IF($AO178=TRUE,IF($T$1=FALSE,J178*HOME!$H$21,J178*HOME!$H$21/(1+HOME!$H$21)),
IF(J$2&lt;DATE(2019,10,1),
IF($T$1=FALSE,IF($T178=FALSE,J178*HOME!$H$18,0),
IF($T178=FALSE,J178*HOME!$H$18/(1+HOME!$H$18),0)),
IF($T$1=FALSE,IF($T178=FALSE,J178*HOME!$H$20,0),
IF($T178=FALSE,J178*HOME!$H$20/(1+HOME!$H$20),0))))</f>
        <v>0</v>
      </c>
      <c r="AB178" s="79">
        <f>IF($AO178=TRUE,IF($T$1=FALSE,K178*HOME!$H$21,K178*HOME!$H$21/(1+HOME!$H$21)),
IF(K$2&lt;DATE(2019,10,1),
IF($T$1=FALSE,IF($T178=FALSE,K178*HOME!$H$18,0),
IF($T178=FALSE,K178*HOME!$H$18/(1+HOME!$H$18),0)),
IF($T$1=FALSE,IF($T178=FALSE,K178*HOME!$H$20,0),
IF($T178=FALSE,K178*HOME!$H$20/(1+HOME!$H$20),0))))</f>
        <v>0</v>
      </c>
      <c r="AC178" s="79">
        <f>IF($AO178=TRUE,IF($T$1=FALSE,L178*HOME!$H$21,L178*HOME!$H$21/(1+HOME!$H$21)),
IF(L$2&lt;DATE(2019,10,1),
IF($T$1=FALSE,IF($T178=FALSE,L178*HOME!$H$18,0),
IF($T178=FALSE,L178*HOME!$H$18/(1+HOME!$H$18),0)),
IF($T$1=FALSE,IF($T178=FALSE,L178*HOME!$H$20,0),
IF($T178=FALSE,L178*HOME!$H$20/(1+HOME!$H$20),0))))</f>
        <v>0</v>
      </c>
      <c r="AD178" s="79">
        <f>IF($AO178=TRUE,IF($T$1=FALSE,M178*HOME!$H$21,M178*HOME!$H$21/(1+HOME!$H$21)),
IF(M$2&lt;DATE(2019,10,1),
IF($T$1=FALSE,IF($T178=FALSE,M178*HOME!$H$18,0),
IF($T178=FALSE,M178*HOME!$H$18/(1+HOME!$H$18),0)),
IF($T$1=FALSE,IF($T178=FALSE,M178*HOME!$H$20,0),
IF($T178=FALSE,M178*HOME!$H$20/(1+HOME!$H$20),0))))</f>
        <v>0</v>
      </c>
      <c r="AE178" s="79">
        <f>IF($AO178=TRUE,IF($T$1=FALSE,N178*HOME!$H$21,N178*HOME!$H$21/(1+HOME!$H$21)),
IF(N$2&lt;DATE(2019,10,1),
IF($T$1=FALSE,IF($T178=FALSE,N178*HOME!$H$18,0),
IF($T178=FALSE,N178*HOME!$H$18/(1+HOME!$H$18),0)),
IF($T$1=FALSE,IF($T178=FALSE,N178*HOME!$H$20,0),
IF($T178=FALSE,N178*HOME!$H$20/(1+HOME!$H$20),0))))</f>
        <v>0</v>
      </c>
      <c r="AF178" s="79">
        <f>IF($AO178=TRUE,IF($T$1=FALSE,O178*HOME!$H$21,O178*HOME!$H$21/(1+HOME!$H$21)),
IF(O$2&lt;DATE(2019,10,1),
IF($T$1=FALSE,IF($T178=FALSE,O178*HOME!$H$18,0),
IF($T178=FALSE,O178*HOME!$H$18/(1+HOME!$H$18),0)),
IF($T$1=FALSE,IF($T178=FALSE,O178*HOME!$H$20,0),
IF($T178=FALSE,O178*HOME!$H$20/(1+HOME!$H$20),0))))</f>
        <v>0</v>
      </c>
      <c r="AG178" s="79">
        <f>IF($AO178=TRUE,IF($T$1=FALSE,P178*HOME!$H$21,P178*HOME!$H$21/(1+HOME!$H$21)),
IF(P$2&lt;DATE(2019,10,1),
IF($T$1=FALSE,IF($T178=FALSE,P178*HOME!$H$18,0),
IF($T178=FALSE,P178*HOME!$H$18/(1+HOME!$H$18),0)),
IF($T$1=FALSE,IF($T178=FALSE,P178*HOME!$H$20,0),
IF($T178=FALSE,P178*HOME!$H$20/(1+HOME!$H$20),0))))</f>
        <v>0</v>
      </c>
      <c r="AH178" s="79">
        <f t="shared" si="87"/>
        <v>0</v>
      </c>
      <c r="AI178" s="79">
        <f t="shared" si="91"/>
        <v>0</v>
      </c>
      <c r="AJ178" s="79"/>
      <c r="AK178" s="79"/>
      <c r="AL178" s="79"/>
      <c r="AM178" s="79"/>
      <c r="AN178" s="79"/>
      <c r="AO178" s="320" t="b">
        <v>0</v>
      </c>
      <c r="AP178" s="379"/>
      <c r="AQ178" s="380">
        <v>2.5999999999999999E-2</v>
      </c>
      <c r="AR178" s="390" t="str">
        <f>前期実績!T136</f>
        <v/>
      </c>
      <c r="AS178" s="394" t="str">
        <f>前期実績!U136</f>
        <v/>
      </c>
      <c r="AZ178" s="392">
        <f t="shared" si="92"/>
        <v>0</v>
      </c>
      <c r="BA178" s="392">
        <f t="shared" si="88"/>
        <v>0</v>
      </c>
      <c r="BB178" s="392">
        <f t="shared" si="88"/>
        <v>0</v>
      </c>
      <c r="BC178" s="392">
        <f t="shared" si="88"/>
        <v>0</v>
      </c>
      <c r="BD178" s="392">
        <f t="shared" si="88"/>
        <v>0</v>
      </c>
      <c r="BE178" s="392">
        <f t="shared" si="88"/>
        <v>0</v>
      </c>
      <c r="BF178" s="392">
        <f t="shared" si="88"/>
        <v>0</v>
      </c>
      <c r="BG178" s="392">
        <f t="shared" si="88"/>
        <v>0</v>
      </c>
      <c r="BH178" s="392">
        <f t="shared" si="88"/>
        <v>0</v>
      </c>
      <c r="BI178" s="392">
        <f t="shared" si="88"/>
        <v>0</v>
      </c>
      <c r="BJ178" s="392">
        <f t="shared" si="88"/>
        <v>0</v>
      </c>
      <c r="BK178" s="392">
        <f t="shared" si="88"/>
        <v>0</v>
      </c>
      <c r="BL178" s="648">
        <f t="shared" si="88"/>
        <v>0</v>
      </c>
      <c r="BM178" s="649">
        <f t="shared" si="93"/>
        <v>0</v>
      </c>
      <c r="BN178" s="392">
        <f t="shared" si="89"/>
        <v>0</v>
      </c>
      <c r="BO178" s="392">
        <f t="shared" si="89"/>
        <v>0</v>
      </c>
      <c r="BP178" s="392">
        <f t="shared" si="89"/>
        <v>0</v>
      </c>
      <c r="BQ178" s="392">
        <f t="shared" si="89"/>
        <v>0</v>
      </c>
      <c r="BR178" s="392">
        <f t="shared" si="89"/>
        <v>0</v>
      </c>
      <c r="BS178" s="392">
        <f t="shared" si="89"/>
        <v>0</v>
      </c>
      <c r="BT178" s="392">
        <f t="shared" si="89"/>
        <v>0</v>
      </c>
      <c r="BU178" s="392">
        <f t="shared" si="89"/>
        <v>0</v>
      </c>
      <c r="BV178" s="392">
        <f t="shared" si="89"/>
        <v>0</v>
      </c>
      <c r="BW178" s="392">
        <f t="shared" si="89"/>
        <v>0</v>
      </c>
      <c r="BX178" s="392">
        <f t="shared" si="89"/>
        <v>0</v>
      </c>
      <c r="BY178" s="392">
        <f t="shared" si="89"/>
        <v>0</v>
      </c>
    </row>
    <row r="179" spans="1:77" ht="19.149999999999999" customHeight="1">
      <c r="A179" s="79"/>
      <c r="B179" s="79"/>
      <c r="C179" s="95"/>
      <c r="D179" s="88"/>
      <c r="E179" s="88"/>
      <c r="F179" s="88"/>
      <c r="G179" s="88"/>
      <c r="H179" s="88"/>
      <c r="I179" s="88"/>
      <c r="J179" s="88"/>
      <c r="K179" s="88"/>
      <c r="L179" s="88"/>
      <c r="M179" s="88"/>
      <c r="N179" s="88"/>
      <c r="O179" s="88"/>
      <c r="P179" s="88"/>
      <c r="Q179" s="89">
        <f t="shared" si="90"/>
        <v>0</v>
      </c>
      <c r="R179" s="2353">
        <f t="shared" si="86"/>
        <v>0</v>
      </c>
      <c r="S179" s="154">
        <f>前期実績!Q137</f>
        <v>0</v>
      </c>
      <c r="T179" s="645" t="b">
        <v>0</v>
      </c>
      <c r="U179" s="79">
        <f>IF($AO179=TRUE,IF($T$1=FALSE,D179*HOME!$H$21,D179*HOME!$H$21/(1+HOME!$H$21)),
IF(D$2&lt;DATE(2019,10,1),
IF($T$1=FALSE,IF($T179=FALSE,D179*HOME!$H$18,0),
IF($T179=FALSE,D179*HOME!$H$18/(1+HOME!$H$18),0)),
IF($T$1=FALSE,IF($T179=FALSE,D179*HOME!$H$20,0),
IF($T179=FALSE,D179*HOME!$H$20/(1+HOME!$H$20),0))))</f>
        <v>0</v>
      </c>
      <c r="V179" s="79">
        <f>IF($AO179=TRUE,IF($T$1=FALSE,E179*HOME!$H$21,E179*HOME!$H$21/(1+HOME!$H$21)),
IF(E$2&lt;DATE(2019,10,1),
IF($T$1=FALSE,IF($T179=FALSE,E179*HOME!$H$18,0),
IF($T179=FALSE,E179*HOME!$H$18/(1+HOME!$H$18),0)),
IF($T$1=FALSE,IF($T179=FALSE,E179*HOME!$H$20,0),
IF($T179=FALSE,E179*HOME!$H$20/(1+HOME!$H$20),0))))</f>
        <v>0</v>
      </c>
      <c r="W179" s="79">
        <f>IF($AO179=TRUE,IF($T$1=FALSE,F179*HOME!$H$21,F179*HOME!$H$21/(1+HOME!$H$21)),
IF(F$2&lt;DATE(2019,10,1),
IF($T$1=FALSE,IF($T179=FALSE,F179*HOME!$H$18,0),
IF($T179=FALSE,F179*HOME!$H$18/(1+HOME!$H$18),0)),
IF($T$1=FALSE,IF($T179=FALSE,F179*HOME!$H$20,0),
IF($T179=FALSE,F179*HOME!$H$20/(1+HOME!$H$20),0))))</f>
        <v>0</v>
      </c>
      <c r="X179" s="79">
        <f>IF($AO179=TRUE,IF($T$1=FALSE,G179*HOME!$H$21,G179*HOME!$H$21/(1+HOME!$H$21)),
IF(G$2&lt;DATE(2019,10,1),
IF($T$1=FALSE,IF($T179=FALSE,G179*HOME!$H$18,0),
IF($T179=FALSE,G179*HOME!$H$18/(1+HOME!$H$18),0)),
IF($T$1=FALSE,IF($T179=FALSE,G179*HOME!$H$20,0),
IF($T179=FALSE,G179*HOME!$H$20/(1+HOME!$H$20),0))))</f>
        <v>0</v>
      </c>
      <c r="Y179" s="79">
        <f>IF($AO179=TRUE,IF($T$1=FALSE,H179*HOME!$H$21,H179*HOME!$H$21/(1+HOME!$H$21)),
IF(H$2&lt;DATE(2019,10,1),
IF($T$1=FALSE,IF($T179=FALSE,H179*HOME!$H$18,0),
IF($T179=FALSE,H179*HOME!$H$18/(1+HOME!$H$18),0)),
IF($T$1=FALSE,IF($T179=FALSE,H179*HOME!$H$20,0),
IF($T179=FALSE,H179*HOME!$H$20/(1+HOME!$H$20),0))))</f>
        <v>0</v>
      </c>
      <c r="Z179" s="79">
        <f>IF($AO179=TRUE,IF($T$1=FALSE,I179*HOME!$H$21,I179*HOME!$H$21/(1+HOME!$H$21)),
IF(I$2&lt;DATE(2019,10,1),
IF($T$1=FALSE,IF($T179=FALSE,I179*HOME!$H$18,0),
IF($T179=FALSE,I179*HOME!$H$18/(1+HOME!$H$18),0)),
IF($T$1=FALSE,IF($T179=FALSE,I179*HOME!$H$20,0),
IF($T179=FALSE,I179*HOME!$H$20/(1+HOME!$H$20),0))))</f>
        <v>0</v>
      </c>
      <c r="AA179" s="79">
        <f>IF($AO179=TRUE,IF($T$1=FALSE,J179*HOME!$H$21,J179*HOME!$H$21/(1+HOME!$H$21)),
IF(J$2&lt;DATE(2019,10,1),
IF($T$1=FALSE,IF($T179=FALSE,J179*HOME!$H$18,0),
IF($T179=FALSE,J179*HOME!$H$18/(1+HOME!$H$18),0)),
IF($T$1=FALSE,IF($T179=FALSE,J179*HOME!$H$20,0),
IF($T179=FALSE,J179*HOME!$H$20/(1+HOME!$H$20),0))))</f>
        <v>0</v>
      </c>
      <c r="AB179" s="79">
        <f>IF($AO179=TRUE,IF($T$1=FALSE,K179*HOME!$H$21,K179*HOME!$H$21/(1+HOME!$H$21)),
IF(K$2&lt;DATE(2019,10,1),
IF($T$1=FALSE,IF($T179=FALSE,K179*HOME!$H$18,0),
IF($T179=FALSE,K179*HOME!$H$18/(1+HOME!$H$18),0)),
IF($T$1=FALSE,IF($T179=FALSE,K179*HOME!$H$20,0),
IF($T179=FALSE,K179*HOME!$H$20/(1+HOME!$H$20),0))))</f>
        <v>0</v>
      </c>
      <c r="AC179" s="79">
        <f>IF($AO179=TRUE,IF($T$1=FALSE,L179*HOME!$H$21,L179*HOME!$H$21/(1+HOME!$H$21)),
IF(L$2&lt;DATE(2019,10,1),
IF($T$1=FALSE,IF($T179=FALSE,L179*HOME!$H$18,0),
IF($T179=FALSE,L179*HOME!$H$18/(1+HOME!$H$18),0)),
IF($T$1=FALSE,IF($T179=FALSE,L179*HOME!$H$20,0),
IF($T179=FALSE,L179*HOME!$H$20/(1+HOME!$H$20),0))))</f>
        <v>0</v>
      </c>
      <c r="AD179" s="79">
        <f>IF($AO179=TRUE,IF($T$1=FALSE,M179*HOME!$H$21,M179*HOME!$H$21/(1+HOME!$H$21)),
IF(M$2&lt;DATE(2019,10,1),
IF($T$1=FALSE,IF($T179=FALSE,M179*HOME!$H$18,0),
IF($T179=FALSE,M179*HOME!$H$18/(1+HOME!$H$18),0)),
IF($T$1=FALSE,IF($T179=FALSE,M179*HOME!$H$20,0),
IF($T179=FALSE,M179*HOME!$H$20/(1+HOME!$H$20),0))))</f>
        <v>0</v>
      </c>
      <c r="AE179" s="79">
        <f>IF($AO179=TRUE,IF($T$1=FALSE,N179*HOME!$H$21,N179*HOME!$H$21/(1+HOME!$H$21)),
IF(N$2&lt;DATE(2019,10,1),
IF($T$1=FALSE,IF($T179=FALSE,N179*HOME!$H$18,0),
IF($T179=FALSE,N179*HOME!$H$18/(1+HOME!$H$18),0)),
IF($T$1=FALSE,IF($T179=FALSE,N179*HOME!$H$20,0),
IF($T179=FALSE,N179*HOME!$H$20/(1+HOME!$H$20),0))))</f>
        <v>0</v>
      </c>
      <c r="AF179" s="79">
        <f>IF($AO179=TRUE,IF($T$1=FALSE,O179*HOME!$H$21,O179*HOME!$H$21/(1+HOME!$H$21)),
IF(O$2&lt;DATE(2019,10,1),
IF($T$1=FALSE,IF($T179=FALSE,O179*HOME!$H$18,0),
IF($T179=FALSE,O179*HOME!$H$18/(1+HOME!$H$18),0)),
IF($T$1=FALSE,IF($T179=FALSE,O179*HOME!$H$20,0),
IF($T179=FALSE,O179*HOME!$H$20/(1+HOME!$H$20),0))))</f>
        <v>0</v>
      </c>
      <c r="AG179" s="79">
        <f>IF($AO179=TRUE,IF($T$1=FALSE,P179*HOME!$H$21,P179*HOME!$H$21/(1+HOME!$H$21)),
IF(P$2&lt;DATE(2019,10,1),
IF($T$1=FALSE,IF($T179=FALSE,P179*HOME!$H$18,0),
IF($T179=FALSE,P179*HOME!$H$18/(1+HOME!$H$18),0)),
IF($T$1=FALSE,IF($T179=FALSE,P179*HOME!$H$20,0),
IF($T179=FALSE,P179*HOME!$H$20/(1+HOME!$H$20),0))))</f>
        <v>0</v>
      </c>
      <c r="AH179" s="79">
        <f t="shared" si="87"/>
        <v>0</v>
      </c>
      <c r="AI179" s="79">
        <f t="shared" si="91"/>
        <v>0</v>
      </c>
      <c r="AJ179" s="79"/>
      <c r="AK179" s="79"/>
      <c r="AL179" s="79"/>
      <c r="AM179" s="79"/>
      <c r="AN179" s="79"/>
      <c r="AO179" s="320" t="b">
        <v>0</v>
      </c>
      <c r="AP179" s="379"/>
      <c r="AQ179" s="380">
        <v>2.9000000000000001E-2</v>
      </c>
      <c r="AR179" s="390" t="str">
        <f>前期実績!T137</f>
        <v/>
      </c>
      <c r="AS179" s="394" t="str">
        <f>前期実績!U137</f>
        <v/>
      </c>
      <c r="AZ179" s="392">
        <f t="shared" si="92"/>
        <v>0</v>
      </c>
      <c r="BA179" s="392">
        <f t="shared" si="88"/>
        <v>0</v>
      </c>
      <c r="BB179" s="392">
        <f t="shared" si="88"/>
        <v>0</v>
      </c>
      <c r="BC179" s="392">
        <f t="shared" si="88"/>
        <v>0</v>
      </c>
      <c r="BD179" s="392">
        <f t="shared" si="88"/>
        <v>0</v>
      </c>
      <c r="BE179" s="392">
        <f t="shared" si="88"/>
        <v>0</v>
      </c>
      <c r="BF179" s="392">
        <f t="shared" si="88"/>
        <v>0</v>
      </c>
      <c r="BG179" s="392">
        <f t="shared" si="88"/>
        <v>0</v>
      </c>
      <c r="BH179" s="392">
        <f t="shared" si="88"/>
        <v>0</v>
      </c>
      <c r="BI179" s="392">
        <f t="shared" si="88"/>
        <v>0</v>
      </c>
      <c r="BJ179" s="392">
        <f t="shared" si="88"/>
        <v>0</v>
      </c>
      <c r="BK179" s="392">
        <f t="shared" si="88"/>
        <v>0</v>
      </c>
      <c r="BL179" s="648">
        <f t="shared" si="88"/>
        <v>0</v>
      </c>
      <c r="BM179" s="649">
        <f t="shared" si="93"/>
        <v>0</v>
      </c>
      <c r="BN179" s="392">
        <f t="shared" si="89"/>
        <v>0</v>
      </c>
      <c r="BO179" s="392">
        <f t="shared" si="89"/>
        <v>0</v>
      </c>
      <c r="BP179" s="392">
        <f t="shared" si="89"/>
        <v>0</v>
      </c>
      <c r="BQ179" s="392">
        <f t="shared" si="89"/>
        <v>0</v>
      </c>
      <c r="BR179" s="392">
        <f t="shared" si="89"/>
        <v>0</v>
      </c>
      <c r="BS179" s="392">
        <f t="shared" si="89"/>
        <v>0</v>
      </c>
      <c r="BT179" s="392">
        <f t="shared" si="89"/>
        <v>0</v>
      </c>
      <c r="BU179" s="392">
        <f t="shared" si="89"/>
        <v>0</v>
      </c>
      <c r="BV179" s="392">
        <f t="shared" si="89"/>
        <v>0</v>
      </c>
      <c r="BW179" s="392">
        <f t="shared" si="89"/>
        <v>0</v>
      </c>
      <c r="BX179" s="392">
        <f t="shared" si="89"/>
        <v>0</v>
      </c>
      <c r="BY179" s="392">
        <f t="shared" si="89"/>
        <v>0</v>
      </c>
    </row>
    <row r="180" spans="1:77" ht="19.149999999999999" customHeight="1">
      <c r="A180" s="79"/>
      <c r="B180" s="79"/>
      <c r="C180" s="95"/>
      <c r="D180" s="88"/>
      <c r="E180" s="88"/>
      <c r="F180" s="88"/>
      <c r="G180" s="88"/>
      <c r="H180" s="88"/>
      <c r="I180" s="88"/>
      <c r="J180" s="88"/>
      <c r="K180" s="88"/>
      <c r="L180" s="88"/>
      <c r="M180" s="88"/>
      <c r="N180" s="88"/>
      <c r="O180" s="88"/>
      <c r="P180" s="88"/>
      <c r="Q180" s="89">
        <f t="shared" si="90"/>
        <v>0</v>
      </c>
      <c r="R180" s="2353">
        <f t="shared" si="86"/>
        <v>0</v>
      </c>
      <c r="S180" s="154">
        <f>前期実績!Q138</f>
        <v>0</v>
      </c>
      <c r="T180" s="645" t="b">
        <v>0</v>
      </c>
      <c r="U180" s="79">
        <f>IF($AO180=TRUE,IF($T$1=FALSE,D180*HOME!$H$21,D180*HOME!$H$21/(1+HOME!$H$21)),
IF(D$2&lt;DATE(2019,10,1),
IF($T$1=FALSE,IF($T180=FALSE,D180*HOME!$H$18,0),
IF($T180=FALSE,D180*HOME!$H$18/(1+HOME!$H$18),0)),
IF($T$1=FALSE,IF($T180=FALSE,D180*HOME!$H$20,0),
IF($T180=FALSE,D180*HOME!$H$20/(1+HOME!$H$20),0))))</f>
        <v>0</v>
      </c>
      <c r="V180" s="79">
        <f>IF($AO180=TRUE,IF($T$1=FALSE,E180*HOME!$H$21,E180*HOME!$H$21/(1+HOME!$H$21)),
IF(E$2&lt;DATE(2019,10,1),
IF($T$1=FALSE,IF($T180=FALSE,E180*HOME!$H$18,0),
IF($T180=FALSE,E180*HOME!$H$18/(1+HOME!$H$18),0)),
IF($T$1=FALSE,IF($T180=FALSE,E180*HOME!$H$20,0),
IF($T180=FALSE,E180*HOME!$H$20/(1+HOME!$H$20),0))))</f>
        <v>0</v>
      </c>
      <c r="W180" s="79">
        <f>IF($AO180=TRUE,IF($T$1=FALSE,F180*HOME!$H$21,F180*HOME!$H$21/(1+HOME!$H$21)),
IF(F$2&lt;DATE(2019,10,1),
IF($T$1=FALSE,IF($T180=FALSE,F180*HOME!$H$18,0),
IF($T180=FALSE,F180*HOME!$H$18/(1+HOME!$H$18),0)),
IF($T$1=FALSE,IF($T180=FALSE,F180*HOME!$H$20,0),
IF($T180=FALSE,F180*HOME!$H$20/(1+HOME!$H$20),0))))</f>
        <v>0</v>
      </c>
      <c r="X180" s="79">
        <f>IF($AO180=TRUE,IF($T$1=FALSE,G180*HOME!$H$21,G180*HOME!$H$21/(1+HOME!$H$21)),
IF(G$2&lt;DATE(2019,10,1),
IF($T$1=FALSE,IF($T180=FALSE,G180*HOME!$H$18,0),
IF($T180=FALSE,G180*HOME!$H$18/(1+HOME!$H$18),0)),
IF($T$1=FALSE,IF($T180=FALSE,G180*HOME!$H$20,0),
IF($T180=FALSE,G180*HOME!$H$20/(1+HOME!$H$20),0))))</f>
        <v>0</v>
      </c>
      <c r="Y180" s="79">
        <f>IF($AO180=TRUE,IF($T$1=FALSE,H180*HOME!$H$21,H180*HOME!$H$21/(1+HOME!$H$21)),
IF(H$2&lt;DATE(2019,10,1),
IF($T$1=FALSE,IF($T180=FALSE,H180*HOME!$H$18,0),
IF($T180=FALSE,H180*HOME!$H$18/(1+HOME!$H$18),0)),
IF($T$1=FALSE,IF($T180=FALSE,H180*HOME!$H$20,0),
IF($T180=FALSE,H180*HOME!$H$20/(1+HOME!$H$20),0))))</f>
        <v>0</v>
      </c>
      <c r="Z180" s="79">
        <f>IF($AO180=TRUE,IF($T$1=FALSE,I180*HOME!$H$21,I180*HOME!$H$21/(1+HOME!$H$21)),
IF(I$2&lt;DATE(2019,10,1),
IF($T$1=FALSE,IF($T180=FALSE,I180*HOME!$H$18,0),
IF($T180=FALSE,I180*HOME!$H$18/(1+HOME!$H$18),0)),
IF($T$1=FALSE,IF($T180=FALSE,I180*HOME!$H$20,0),
IF($T180=FALSE,I180*HOME!$H$20/(1+HOME!$H$20),0))))</f>
        <v>0</v>
      </c>
      <c r="AA180" s="79">
        <f>IF($AO180=TRUE,IF($T$1=FALSE,J180*HOME!$H$21,J180*HOME!$H$21/(1+HOME!$H$21)),
IF(J$2&lt;DATE(2019,10,1),
IF($T$1=FALSE,IF($T180=FALSE,J180*HOME!$H$18,0),
IF($T180=FALSE,J180*HOME!$H$18/(1+HOME!$H$18),0)),
IF($T$1=FALSE,IF($T180=FALSE,J180*HOME!$H$20,0),
IF($T180=FALSE,J180*HOME!$H$20/(1+HOME!$H$20),0))))</f>
        <v>0</v>
      </c>
      <c r="AB180" s="79">
        <f>IF($AO180=TRUE,IF($T$1=FALSE,K180*HOME!$H$21,K180*HOME!$H$21/(1+HOME!$H$21)),
IF(K$2&lt;DATE(2019,10,1),
IF($T$1=FALSE,IF($T180=FALSE,K180*HOME!$H$18,0),
IF($T180=FALSE,K180*HOME!$H$18/(1+HOME!$H$18),0)),
IF($T$1=FALSE,IF($T180=FALSE,K180*HOME!$H$20,0),
IF($T180=FALSE,K180*HOME!$H$20/(1+HOME!$H$20),0))))</f>
        <v>0</v>
      </c>
      <c r="AC180" s="79">
        <f>IF($AO180=TRUE,IF($T$1=FALSE,L180*HOME!$H$21,L180*HOME!$H$21/(1+HOME!$H$21)),
IF(L$2&lt;DATE(2019,10,1),
IF($T$1=FALSE,IF($T180=FALSE,L180*HOME!$H$18,0),
IF($T180=FALSE,L180*HOME!$H$18/(1+HOME!$H$18),0)),
IF($T$1=FALSE,IF($T180=FALSE,L180*HOME!$H$20,0),
IF($T180=FALSE,L180*HOME!$H$20/(1+HOME!$H$20),0))))</f>
        <v>0</v>
      </c>
      <c r="AD180" s="79">
        <f>IF($AO180=TRUE,IF($T$1=FALSE,M180*HOME!$H$21,M180*HOME!$H$21/(1+HOME!$H$21)),
IF(M$2&lt;DATE(2019,10,1),
IF($T$1=FALSE,IF($T180=FALSE,M180*HOME!$H$18,0),
IF($T180=FALSE,M180*HOME!$H$18/(1+HOME!$H$18),0)),
IF($T$1=FALSE,IF($T180=FALSE,M180*HOME!$H$20,0),
IF($T180=FALSE,M180*HOME!$H$20/(1+HOME!$H$20),0))))</f>
        <v>0</v>
      </c>
      <c r="AE180" s="79">
        <f>IF($AO180=TRUE,IF($T$1=FALSE,N180*HOME!$H$21,N180*HOME!$H$21/(1+HOME!$H$21)),
IF(N$2&lt;DATE(2019,10,1),
IF($T$1=FALSE,IF($T180=FALSE,N180*HOME!$H$18,0),
IF($T180=FALSE,N180*HOME!$H$18/(1+HOME!$H$18),0)),
IF($T$1=FALSE,IF($T180=FALSE,N180*HOME!$H$20,0),
IF($T180=FALSE,N180*HOME!$H$20/(1+HOME!$H$20),0))))</f>
        <v>0</v>
      </c>
      <c r="AF180" s="79">
        <f>IF($AO180=TRUE,IF($T$1=FALSE,O180*HOME!$H$21,O180*HOME!$H$21/(1+HOME!$H$21)),
IF(O$2&lt;DATE(2019,10,1),
IF($T$1=FALSE,IF($T180=FALSE,O180*HOME!$H$18,0),
IF($T180=FALSE,O180*HOME!$H$18/(1+HOME!$H$18),0)),
IF($T$1=FALSE,IF($T180=FALSE,O180*HOME!$H$20,0),
IF($T180=FALSE,O180*HOME!$H$20/(1+HOME!$H$20),0))))</f>
        <v>0</v>
      </c>
      <c r="AG180" s="79">
        <f>IF($AO180=TRUE,IF($T$1=FALSE,P180*HOME!$H$21,P180*HOME!$H$21/(1+HOME!$H$21)),
IF(P$2&lt;DATE(2019,10,1),
IF($T$1=FALSE,IF($T180=FALSE,P180*HOME!$H$18,0),
IF($T180=FALSE,P180*HOME!$H$18/(1+HOME!$H$18),0)),
IF($T$1=FALSE,IF($T180=FALSE,P180*HOME!$H$20,0),
IF($T180=FALSE,P180*HOME!$H$20/(1+HOME!$H$20),0))))</f>
        <v>0</v>
      </c>
      <c r="AH180" s="79">
        <f t="shared" si="87"/>
        <v>0</v>
      </c>
      <c r="AI180" s="79">
        <f t="shared" si="91"/>
        <v>0</v>
      </c>
      <c r="AJ180" s="79"/>
      <c r="AK180" s="79"/>
      <c r="AL180" s="79"/>
      <c r="AM180" s="79"/>
      <c r="AN180" s="79"/>
      <c r="AO180" s="320" t="b">
        <v>0</v>
      </c>
      <c r="AP180" s="379"/>
      <c r="AQ180" s="380">
        <v>0.03</v>
      </c>
      <c r="AR180" s="390" t="str">
        <f>前期実績!T138</f>
        <v/>
      </c>
      <c r="AS180" s="394" t="str">
        <f>前期実績!U138</f>
        <v/>
      </c>
      <c r="AZ180" s="392">
        <f t="shared" si="92"/>
        <v>0</v>
      </c>
      <c r="BA180" s="392">
        <f t="shared" si="88"/>
        <v>0</v>
      </c>
      <c r="BB180" s="392">
        <f t="shared" si="88"/>
        <v>0</v>
      </c>
      <c r="BC180" s="392">
        <f t="shared" si="88"/>
        <v>0</v>
      </c>
      <c r="BD180" s="392">
        <f t="shared" si="88"/>
        <v>0</v>
      </c>
      <c r="BE180" s="392">
        <f t="shared" si="88"/>
        <v>0</v>
      </c>
      <c r="BF180" s="392">
        <f t="shared" si="88"/>
        <v>0</v>
      </c>
      <c r="BG180" s="392">
        <f t="shared" si="88"/>
        <v>0</v>
      </c>
      <c r="BH180" s="392">
        <f t="shared" si="88"/>
        <v>0</v>
      </c>
      <c r="BI180" s="392">
        <f t="shared" si="88"/>
        <v>0</v>
      </c>
      <c r="BJ180" s="392">
        <f t="shared" si="88"/>
        <v>0</v>
      </c>
      <c r="BK180" s="392">
        <f t="shared" si="88"/>
        <v>0</v>
      </c>
      <c r="BL180" s="648">
        <f t="shared" si="88"/>
        <v>0</v>
      </c>
      <c r="BM180" s="649">
        <f t="shared" si="93"/>
        <v>0</v>
      </c>
      <c r="BN180" s="392">
        <f t="shared" si="89"/>
        <v>0</v>
      </c>
      <c r="BO180" s="392">
        <f t="shared" si="89"/>
        <v>0</v>
      </c>
      <c r="BP180" s="392">
        <f t="shared" si="89"/>
        <v>0</v>
      </c>
      <c r="BQ180" s="392">
        <f t="shared" si="89"/>
        <v>0</v>
      </c>
      <c r="BR180" s="392">
        <f t="shared" si="89"/>
        <v>0</v>
      </c>
      <c r="BS180" s="392">
        <f t="shared" si="89"/>
        <v>0</v>
      </c>
      <c r="BT180" s="392">
        <f t="shared" si="89"/>
        <v>0</v>
      </c>
      <c r="BU180" s="392">
        <f t="shared" si="89"/>
        <v>0</v>
      </c>
      <c r="BV180" s="392">
        <f t="shared" si="89"/>
        <v>0</v>
      </c>
      <c r="BW180" s="392">
        <f t="shared" si="89"/>
        <v>0</v>
      </c>
      <c r="BX180" s="392">
        <f t="shared" si="89"/>
        <v>0</v>
      </c>
      <c r="BY180" s="392">
        <f t="shared" si="89"/>
        <v>0</v>
      </c>
    </row>
    <row r="181" spans="1:77" ht="19.149999999999999" customHeight="1" thickBot="1">
      <c r="A181" s="79"/>
      <c r="B181" s="79"/>
      <c r="C181" s="95"/>
      <c r="D181" s="88"/>
      <c r="E181" s="88"/>
      <c r="F181" s="88"/>
      <c r="G181" s="88"/>
      <c r="H181" s="88"/>
      <c r="I181" s="88"/>
      <c r="J181" s="88"/>
      <c r="K181" s="88"/>
      <c r="L181" s="88"/>
      <c r="M181" s="88"/>
      <c r="N181" s="88"/>
      <c r="O181" s="88"/>
      <c r="P181" s="88"/>
      <c r="Q181" s="89">
        <f t="shared" si="90"/>
        <v>0</v>
      </c>
      <c r="R181" s="2353">
        <f t="shared" si="86"/>
        <v>0</v>
      </c>
      <c r="S181" s="154">
        <f>前期実績!Q139</f>
        <v>0</v>
      </c>
      <c r="T181" s="645" t="b">
        <v>0</v>
      </c>
      <c r="U181" s="79">
        <f>IF($AO181=TRUE,IF($T$1=FALSE,D181*HOME!$H$21,D181*HOME!$H$21/(1+HOME!$H$21)),
IF(D$2&lt;DATE(2019,10,1),
IF($T$1=FALSE,IF($T181=FALSE,D181*HOME!$H$18,0),
IF($T181=FALSE,D181*HOME!$H$18/(1+HOME!$H$18),0)),
IF($T$1=FALSE,IF($T181=FALSE,D181*HOME!$H$20,0),
IF($T181=FALSE,D181*HOME!$H$20/(1+HOME!$H$20),0))))</f>
        <v>0</v>
      </c>
      <c r="V181" s="79">
        <f>IF($AO181=TRUE,IF($T$1=FALSE,E181*HOME!$H$21,E181*HOME!$H$21/(1+HOME!$H$21)),
IF(E$2&lt;DATE(2019,10,1),
IF($T$1=FALSE,IF($T181=FALSE,E181*HOME!$H$18,0),
IF($T181=FALSE,E181*HOME!$H$18/(1+HOME!$H$18),0)),
IF($T$1=FALSE,IF($T181=FALSE,E181*HOME!$H$20,0),
IF($T181=FALSE,E181*HOME!$H$20/(1+HOME!$H$20),0))))</f>
        <v>0</v>
      </c>
      <c r="W181" s="79">
        <f>IF($AO181=TRUE,IF($T$1=FALSE,F181*HOME!$H$21,F181*HOME!$H$21/(1+HOME!$H$21)),
IF(F$2&lt;DATE(2019,10,1),
IF($T$1=FALSE,IF($T181=FALSE,F181*HOME!$H$18,0),
IF($T181=FALSE,F181*HOME!$H$18/(1+HOME!$H$18),0)),
IF($T$1=FALSE,IF($T181=FALSE,F181*HOME!$H$20,0),
IF($T181=FALSE,F181*HOME!$H$20/(1+HOME!$H$20),0))))</f>
        <v>0</v>
      </c>
      <c r="X181" s="79">
        <f>IF($AO181=TRUE,IF($T$1=FALSE,G181*HOME!$H$21,G181*HOME!$H$21/(1+HOME!$H$21)),
IF(G$2&lt;DATE(2019,10,1),
IF($T$1=FALSE,IF($T181=FALSE,G181*HOME!$H$18,0),
IF($T181=FALSE,G181*HOME!$H$18/(1+HOME!$H$18),0)),
IF($T$1=FALSE,IF($T181=FALSE,G181*HOME!$H$20,0),
IF($T181=FALSE,G181*HOME!$H$20/(1+HOME!$H$20),0))))</f>
        <v>0</v>
      </c>
      <c r="Y181" s="79">
        <f>IF($AO181=TRUE,IF($T$1=FALSE,H181*HOME!$H$21,H181*HOME!$H$21/(1+HOME!$H$21)),
IF(H$2&lt;DATE(2019,10,1),
IF($T$1=FALSE,IF($T181=FALSE,H181*HOME!$H$18,0),
IF($T181=FALSE,H181*HOME!$H$18/(1+HOME!$H$18),0)),
IF($T$1=FALSE,IF($T181=FALSE,H181*HOME!$H$20,0),
IF($T181=FALSE,H181*HOME!$H$20/(1+HOME!$H$20),0))))</f>
        <v>0</v>
      </c>
      <c r="Z181" s="79">
        <f>IF($AO181=TRUE,IF($T$1=FALSE,I181*HOME!$H$21,I181*HOME!$H$21/(1+HOME!$H$21)),
IF(I$2&lt;DATE(2019,10,1),
IF($T$1=FALSE,IF($T181=FALSE,I181*HOME!$H$18,0),
IF($T181=FALSE,I181*HOME!$H$18/(1+HOME!$H$18),0)),
IF($T$1=FALSE,IF($T181=FALSE,I181*HOME!$H$20,0),
IF($T181=FALSE,I181*HOME!$H$20/(1+HOME!$H$20),0))))</f>
        <v>0</v>
      </c>
      <c r="AA181" s="79">
        <f>IF($AO181=TRUE,IF($T$1=FALSE,J181*HOME!$H$21,J181*HOME!$H$21/(1+HOME!$H$21)),
IF(J$2&lt;DATE(2019,10,1),
IF($T$1=FALSE,IF($T181=FALSE,J181*HOME!$H$18,0),
IF($T181=FALSE,J181*HOME!$H$18/(1+HOME!$H$18),0)),
IF($T$1=FALSE,IF($T181=FALSE,J181*HOME!$H$20,0),
IF($T181=FALSE,J181*HOME!$H$20/(1+HOME!$H$20),0))))</f>
        <v>0</v>
      </c>
      <c r="AB181" s="79">
        <f>IF($AO181=TRUE,IF($T$1=FALSE,K181*HOME!$H$21,K181*HOME!$H$21/(1+HOME!$H$21)),
IF(K$2&lt;DATE(2019,10,1),
IF($T$1=FALSE,IF($T181=FALSE,K181*HOME!$H$18,0),
IF($T181=FALSE,K181*HOME!$H$18/(1+HOME!$H$18),0)),
IF($T$1=FALSE,IF($T181=FALSE,K181*HOME!$H$20,0),
IF($T181=FALSE,K181*HOME!$H$20/(1+HOME!$H$20),0))))</f>
        <v>0</v>
      </c>
      <c r="AC181" s="79">
        <f>IF($AO181=TRUE,IF($T$1=FALSE,L181*HOME!$H$21,L181*HOME!$H$21/(1+HOME!$H$21)),
IF(L$2&lt;DATE(2019,10,1),
IF($T$1=FALSE,IF($T181=FALSE,L181*HOME!$H$18,0),
IF($T181=FALSE,L181*HOME!$H$18/(1+HOME!$H$18),0)),
IF($T$1=FALSE,IF($T181=FALSE,L181*HOME!$H$20,0),
IF($T181=FALSE,L181*HOME!$H$20/(1+HOME!$H$20),0))))</f>
        <v>0</v>
      </c>
      <c r="AD181" s="79">
        <f>IF($AO181=TRUE,IF($T$1=FALSE,M181*HOME!$H$21,M181*HOME!$H$21/(1+HOME!$H$21)),
IF(M$2&lt;DATE(2019,10,1),
IF($T$1=FALSE,IF($T181=FALSE,M181*HOME!$H$18,0),
IF($T181=FALSE,M181*HOME!$H$18/(1+HOME!$H$18),0)),
IF($T$1=FALSE,IF($T181=FALSE,M181*HOME!$H$20,0),
IF($T181=FALSE,M181*HOME!$H$20/(1+HOME!$H$20),0))))</f>
        <v>0</v>
      </c>
      <c r="AE181" s="79">
        <f>IF($AO181=TRUE,IF($T$1=FALSE,N181*HOME!$H$21,N181*HOME!$H$21/(1+HOME!$H$21)),
IF(N$2&lt;DATE(2019,10,1),
IF($T$1=FALSE,IF($T181=FALSE,N181*HOME!$H$18,0),
IF($T181=FALSE,N181*HOME!$H$18/(1+HOME!$H$18),0)),
IF($T$1=FALSE,IF($T181=FALSE,N181*HOME!$H$20,0),
IF($T181=FALSE,N181*HOME!$H$20/(1+HOME!$H$20),0))))</f>
        <v>0</v>
      </c>
      <c r="AF181" s="79">
        <f>IF($AO181=TRUE,IF($T$1=FALSE,O181*HOME!$H$21,O181*HOME!$H$21/(1+HOME!$H$21)),
IF(O$2&lt;DATE(2019,10,1),
IF($T$1=FALSE,IF($T181=FALSE,O181*HOME!$H$18,0),
IF($T181=FALSE,O181*HOME!$H$18/(1+HOME!$H$18),0)),
IF($T$1=FALSE,IF($T181=FALSE,O181*HOME!$H$20,0),
IF($T181=FALSE,O181*HOME!$H$20/(1+HOME!$H$20),0))))</f>
        <v>0</v>
      </c>
      <c r="AG181" s="79">
        <f>IF($AO181=TRUE,IF($T$1=FALSE,P181*HOME!$H$21,P181*HOME!$H$21/(1+HOME!$H$21)),
IF(P$2&lt;DATE(2019,10,1),
IF($T$1=FALSE,IF($T181=FALSE,P181*HOME!$H$18,0),
IF($T181=FALSE,P181*HOME!$H$18/(1+HOME!$H$18),0)),
IF($T$1=FALSE,IF($T181=FALSE,P181*HOME!$H$20,0),
IF($T181=FALSE,P181*HOME!$H$20/(1+HOME!$H$20),0))))</f>
        <v>0</v>
      </c>
      <c r="AH181" s="79">
        <f t="shared" si="87"/>
        <v>0</v>
      </c>
      <c r="AI181" s="79">
        <f t="shared" si="91"/>
        <v>0</v>
      </c>
      <c r="AJ181" s="79"/>
      <c r="AK181" s="79"/>
      <c r="AL181" s="79"/>
      <c r="AM181" s="79"/>
      <c r="AN181" s="79"/>
      <c r="AO181" s="320" t="b">
        <v>0</v>
      </c>
      <c r="AP181" s="379"/>
      <c r="AQ181" s="380">
        <v>0.04</v>
      </c>
      <c r="AR181" s="396" t="str">
        <f>前期実績!T139</f>
        <v/>
      </c>
      <c r="AS181" s="397" t="str">
        <f>前期実績!U139</f>
        <v/>
      </c>
      <c r="AZ181" s="398">
        <f t="shared" si="92"/>
        <v>0</v>
      </c>
      <c r="BA181" s="398">
        <f t="shared" si="88"/>
        <v>0</v>
      </c>
      <c r="BB181" s="398">
        <f t="shared" si="88"/>
        <v>0</v>
      </c>
      <c r="BC181" s="398">
        <f t="shared" si="88"/>
        <v>0</v>
      </c>
      <c r="BD181" s="398">
        <f t="shared" si="88"/>
        <v>0</v>
      </c>
      <c r="BE181" s="398">
        <f t="shared" si="88"/>
        <v>0</v>
      </c>
      <c r="BF181" s="398">
        <f t="shared" si="88"/>
        <v>0</v>
      </c>
      <c r="BG181" s="398">
        <f t="shared" si="88"/>
        <v>0</v>
      </c>
      <c r="BH181" s="398">
        <f t="shared" si="88"/>
        <v>0</v>
      </c>
      <c r="BI181" s="398">
        <f t="shared" si="88"/>
        <v>0</v>
      </c>
      <c r="BJ181" s="398">
        <f t="shared" si="88"/>
        <v>0</v>
      </c>
      <c r="BK181" s="398">
        <f t="shared" si="88"/>
        <v>0</v>
      </c>
      <c r="BL181" s="650">
        <f t="shared" si="88"/>
        <v>0</v>
      </c>
      <c r="BM181" s="651">
        <f t="shared" si="93"/>
        <v>0</v>
      </c>
      <c r="BN181" s="398">
        <f t="shared" si="89"/>
        <v>0</v>
      </c>
      <c r="BO181" s="398">
        <f t="shared" si="89"/>
        <v>0</v>
      </c>
      <c r="BP181" s="398">
        <f t="shared" si="89"/>
        <v>0</v>
      </c>
      <c r="BQ181" s="398">
        <f t="shared" si="89"/>
        <v>0</v>
      </c>
      <c r="BR181" s="398">
        <f t="shared" si="89"/>
        <v>0</v>
      </c>
      <c r="BS181" s="398">
        <f t="shared" si="89"/>
        <v>0</v>
      </c>
      <c r="BT181" s="398">
        <f t="shared" si="89"/>
        <v>0</v>
      </c>
      <c r="BU181" s="398">
        <f t="shared" si="89"/>
        <v>0</v>
      </c>
      <c r="BV181" s="398">
        <f t="shared" si="89"/>
        <v>0</v>
      </c>
      <c r="BW181" s="398">
        <f t="shared" si="89"/>
        <v>0</v>
      </c>
      <c r="BX181" s="398">
        <f t="shared" si="89"/>
        <v>0</v>
      </c>
      <c r="BY181" s="398">
        <f t="shared" si="89"/>
        <v>0</v>
      </c>
    </row>
    <row r="182" spans="1:77" ht="19.149999999999999" customHeight="1" thickBot="1">
      <c r="A182" s="79"/>
      <c r="B182" s="79"/>
      <c r="C182" s="95" t="s">
        <v>53</v>
      </c>
      <c r="D182" s="88"/>
      <c r="E182" s="88"/>
      <c r="F182" s="88"/>
      <c r="G182" s="88"/>
      <c r="H182" s="88"/>
      <c r="I182" s="88"/>
      <c r="J182" s="179"/>
      <c r="K182" s="88"/>
      <c r="L182" s="88"/>
      <c r="M182" s="88"/>
      <c r="N182" s="88"/>
      <c r="O182" s="88"/>
      <c r="P182" s="88"/>
      <c r="Q182" s="89">
        <f>SUM(D182:P182)</f>
        <v>0</v>
      </c>
      <c r="R182" s="2353">
        <f t="shared" si="86"/>
        <v>0</v>
      </c>
      <c r="S182" s="154">
        <f>前期実績!Q140</f>
        <v>0</v>
      </c>
      <c r="T182" s="320"/>
      <c r="U182" s="79"/>
      <c r="V182" s="79"/>
      <c r="W182" s="79"/>
      <c r="X182" s="79"/>
      <c r="Y182" s="79"/>
      <c r="Z182" s="79"/>
      <c r="AA182" s="79"/>
      <c r="AB182" s="79"/>
      <c r="AC182" s="79"/>
      <c r="AD182" s="79"/>
      <c r="AE182" s="79"/>
      <c r="AF182" s="79"/>
      <c r="AG182" s="79"/>
      <c r="AH182" s="79">
        <f t="shared" si="87"/>
        <v>0</v>
      </c>
      <c r="AI182" s="79"/>
      <c r="AJ182" s="79"/>
      <c r="AK182" s="79"/>
      <c r="AL182" s="79"/>
      <c r="AM182" s="79"/>
      <c r="AN182" s="79"/>
      <c r="AO182" s="79"/>
      <c r="AP182" s="379"/>
      <c r="AQ182" s="652" t="s">
        <v>183</v>
      </c>
      <c r="AR182" s="653" t="str">
        <f>前期実績!R141</f>
        <v/>
      </c>
      <c r="AS182" s="397" t="str">
        <f>前期実績!R141</f>
        <v/>
      </c>
    </row>
    <row r="183" spans="1:77" ht="19.149999999999999" customHeight="1">
      <c r="A183" s="79"/>
      <c r="B183" s="79"/>
      <c r="C183" s="96" t="s">
        <v>146</v>
      </c>
      <c r="D183" s="97">
        <f>D171+SUM(D172:D181)-D182</f>
        <v>0</v>
      </c>
      <c r="E183" s="97">
        <f t="shared" ref="E183:P183" si="94">E171+SUM(E172:E181)-E182</f>
        <v>0</v>
      </c>
      <c r="F183" s="97">
        <f t="shared" si="94"/>
        <v>0</v>
      </c>
      <c r="G183" s="97">
        <f t="shared" si="94"/>
        <v>0</v>
      </c>
      <c r="H183" s="97">
        <f t="shared" si="94"/>
        <v>0</v>
      </c>
      <c r="I183" s="97">
        <f t="shared" si="94"/>
        <v>0</v>
      </c>
      <c r="J183" s="97">
        <f t="shared" si="94"/>
        <v>0</v>
      </c>
      <c r="K183" s="97">
        <f t="shared" si="94"/>
        <v>0</v>
      </c>
      <c r="L183" s="97">
        <f t="shared" si="94"/>
        <v>0</v>
      </c>
      <c r="M183" s="97">
        <f t="shared" si="94"/>
        <v>0</v>
      </c>
      <c r="N183" s="97">
        <f t="shared" si="94"/>
        <v>0</v>
      </c>
      <c r="O183" s="97">
        <f t="shared" si="94"/>
        <v>0</v>
      </c>
      <c r="P183" s="97">
        <f t="shared" si="94"/>
        <v>0</v>
      </c>
      <c r="Q183" s="121">
        <f>SUM(D183:P183)</f>
        <v>0</v>
      </c>
      <c r="R183" s="141">
        <f t="shared" si="86"/>
        <v>0</v>
      </c>
      <c r="S183" s="155">
        <f>前期実績!Q141</f>
        <v>0</v>
      </c>
      <c r="T183" s="654"/>
      <c r="U183" s="655">
        <f>SUM(U172:U182)</f>
        <v>0</v>
      </c>
      <c r="V183" s="655">
        <f t="shared" ref="V183:AI183" si="95">SUM(V172:V182)</f>
        <v>0</v>
      </c>
      <c r="W183" s="655">
        <f t="shared" si="95"/>
        <v>0</v>
      </c>
      <c r="X183" s="655">
        <f t="shared" si="95"/>
        <v>0</v>
      </c>
      <c r="Y183" s="655">
        <f t="shared" si="95"/>
        <v>0</v>
      </c>
      <c r="Z183" s="655">
        <f t="shared" si="95"/>
        <v>0</v>
      </c>
      <c r="AA183" s="655">
        <f t="shared" si="95"/>
        <v>0</v>
      </c>
      <c r="AB183" s="655">
        <f t="shared" si="95"/>
        <v>0</v>
      </c>
      <c r="AC183" s="655">
        <f t="shared" si="95"/>
        <v>0</v>
      </c>
      <c r="AD183" s="655">
        <f t="shared" si="95"/>
        <v>0</v>
      </c>
      <c r="AE183" s="655">
        <f t="shared" si="95"/>
        <v>0</v>
      </c>
      <c r="AF183" s="655">
        <f t="shared" si="95"/>
        <v>0</v>
      </c>
      <c r="AG183" s="655">
        <f t="shared" si="95"/>
        <v>0</v>
      </c>
      <c r="AH183" s="655">
        <f t="shared" si="87"/>
        <v>0</v>
      </c>
      <c r="AI183" s="655">
        <f t="shared" si="95"/>
        <v>0</v>
      </c>
      <c r="AJ183" s="79"/>
      <c r="AK183" s="79"/>
      <c r="AL183" s="79"/>
      <c r="AM183" s="79"/>
      <c r="AN183" s="79"/>
      <c r="AO183" s="79"/>
      <c r="AP183" s="79"/>
      <c r="AQ183" s="79"/>
      <c r="AR183" s="79"/>
    </row>
    <row r="184" spans="1:77" ht="19.149999999999999" customHeight="1">
      <c r="A184" s="79"/>
      <c r="B184" s="79"/>
      <c r="C184" s="80" t="s">
        <v>55</v>
      </c>
      <c r="D184" s="100"/>
      <c r="E184" s="100"/>
      <c r="F184" s="100"/>
      <c r="G184" s="100"/>
      <c r="H184" s="100"/>
      <c r="I184" s="100"/>
      <c r="J184" s="100"/>
      <c r="K184" s="100"/>
      <c r="L184" s="100"/>
      <c r="M184" s="100"/>
      <c r="N184" s="100"/>
      <c r="O184" s="100"/>
      <c r="P184" s="100"/>
      <c r="Q184" s="101"/>
      <c r="R184" s="130">
        <f t="shared" si="86"/>
        <v>0</v>
      </c>
      <c r="S184" s="158">
        <f>前期実績!Q142</f>
        <v>0</v>
      </c>
      <c r="T184" s="320"/>
      <c r="U184" s="57"/>
      <c r="V184" s="79"/>
      <c r="W184" s="79"/>
      <c r="X184" s="79"/>
      <c r="Y184" s="79"/>
      <c r="Z184" s="79"/>
      <c r="AA184" s="79"/>
      <c r="AB184" s="79"/>
      <c r="AC184" s="79"/>
      <c r="AD184" s="79"/>
      <c r="AE184" s="79"/>
      <c r="AF184" s="79"/>
      <c r="AG184" s="79"/>
      <c r="AH184" s="79">
        <f t="shared" si="87"/>
        <v>0</v>
      </c>
      <c r="AI184" s="79"/>
      <c r="AJ184" s="79"/>
      <c r="AK184" s="79"/>
      <c r="AL184" s="79"/>
      <c r="AM184" s="79"/>
      <c r="AN184" s="79"/>
      <c r="AO184" s="79"/>
      <c r="AP184" s="79"/>
      <c r="AQ184" s="79"/>
      <c r="AR184" s="79"/>
    </row>
    <row r="185" spans="1:77" ht="19.149999999999999" customHeight="1">
      <c r="A185" s="79"/>
      <c r="B185" s="79"/>
      <c r="C185" s="95"/>
      <c r="D185" s="124"/>
      <c r="E185" s="124"/>
      <c r="F185" s="124"/>
      <c r="G185" s="124"/>
      <c r="H185" s="124"/>
      <c r="I185" s="124"/>
      <c r="J185" s="124"/>
      <c r="K185" s="124"/>
      <c r="L185" s="124"/>
      <c r="M185" s="124"/>
      <c r="N185" s="124"/>
      <c r="O185" s="124"/>
      <c r="P185" s="124"/>
      <c r="Q185" s="181">
        <f t="shared" ref="Q185:Q194" si="96">SUM(D185:P185)</f>
        <v>0</v>
      </c>
      <c r="R185" s="141">
        <f t="shared" si="86"/>
        <v>0</v>
      </c>
      <c r="S185" s="155">
        <f>前期実績!Q143</f>
        <v>0</v>
      </c>
      <c r="T185" s="320" t="b">
        <v>0</v>
      </c>
      <c r="U185" s="79">
        <f>IF(D$2&lt;DATE(2019,10,1),IF($T$1=FALSE,IF($T185=FALSE,D185*HOME!$H$18,0),IF($T185=FALSE,D185*HOME!$H$18/(1+HOME!$H$18),0)),IF($T$1=FALSE,IF($T185=FALSE,D185*HOME!$H$20,0),IF($T185=FALSE,D185*HOME!$H$20/(1+HOME!$H$20),0)))</f>
        <v>0</v>
      </c>
      <c r="V185" s="79">
        <f>IF(E$2&lt;DATE(2019,10,1),IF($T$1=FALSE,IF($T185=FALSE,E185*HOME!$H$18,0),IF($T185=FALSE,E185*HOME!$H$18/(1+HOME!$H$18),0)),IF($T$1=FALSE,IF($T185=FALSE,E185*HOME!$H$20,0),IF($T185=FALSE,E185*HOME!$H$20/(1+HOME!$H$20),0)))</f>
        <v>0</v>
      </c>
      <c r="W185" s="79">
        <f>IF(F$2&lt;DATE(2019,10,1),IF($T$1=FALSE,IF($T185=FALSE,F185*HOME!$H$18,0),IF($T185=FALSE,F185*HOME!$H$18/(1+HOME!$H$18),0)),IF($T$1=FALSE,IF($T185=FALSE,F185*HOME!$H$20,0),IF($T185=FALSE,F185*HOME!$H$20/(1+HOME!$H$20),0)))</f>
        <v>0</v>
      </c>
      <c r="X185" s="79">
        <f>IF(G$2&lt;DATE(2019,10,1),IF($T$1=FALSE,IF($T185=FALSE,G185*HOME!$H$18,0),IF($T185=FALSE,G185*HOME!$H$18/(1+HOME!$H$18),0)),IF($T$1=FALSE,IF($T185=FALSE,G185*HOME!$H$20,0),IF($T185=FALSE,G185*HOME!$H$20/(1+HOME!$H$20),0)))</f>
        <v>0</v>
      </c>
      <c r="Y185" s="79">
        <f>IF(H$2&lt;DATE(2019,10,1),IF($T$1=FALSE,IF($T185=FALSE,H185*HOME!$H$18,0),IF($T185=FALSE,H185*HOME!$H$18/(1+HOME!$H$18),0)),IF($T$1=FALSE,IF($T185=FALSE,H185*HOME!$H$20,0),IF($T185=FALSE,H185*HOME!$H$20/(1+HOME!$H$20),0)))</f>
        <v>0</v>
      </c>
      <c r="Z185" s="79">
        <f>IF(I$2&lt;DATE(2019,10,1),IF($T$1=FALSE,IF($T185=FALSE,I185*HOME!$H$18,0),IF($T185=FALSE,I185*HOME!$H$18/(1+HOME!$H$18),0)),IF($T$1=FALSE,IF($T185=FALSE,I185*HOME!$H$20,0),IF($T185=FALSE,I185*HOME!$H$20/(1+HOME!$H$20),0)))</f>
        <v>0</v>
      </c>
      <c r="AA185" s="79">
        <f>IF(J$2&lt;DATE(2019,10,1),IF($T$1=FALSE,IF($T185=FALSE,J185*HOME!$H$18,0),IF($T185=FALSE,J185*HOME!$H$18/(1+HOME!$H$18),0)),IF($T$1=FALSE,IF($T185=FALSE,J185*HOME!$H$20,0),IF($T185=FALSE,J185*HOME!$H$20/(1+HOME!$H$20),0)))</f>
        <v>0</v>
      </c>
      <c r="AB185" s="79">
        <f>IF(K$2&lt;DATE(2019,10,1),IF($T$1=FALSE,IF($T185=FALSE,K185*HOME!$H$18,0),IF($T185=FALSE,K185*HOME!$H$18/(1+HOME!$H$18),0)),IF($T$1=FALSE,IF($T185=FALSE,K185*HOME!$H$20,0),IF($T185=FALSE,K185*HOME!$H$20/(1+HOME!$H$20),0)))</f>
        <v>0</v>
      </c>
      <c r="AC185" s="79">
        <f>IF(L$2&lt;DATE(2019,10,1),IF($T$1=FALSE,IF($T185=FALSE,L185*HOME!$H$18,0),IF($T185=FALSE,L185*HOME!$H$18/(1+HOME!$H$18),0)),IF($T$1=FALSE,IF($T185=FALSE,L185*HOME!$H$20,0),IF($T185=FALSE,L185*HOME!$H$20/(1+HOME!$H$20),0)))</f>
        <v>0</v>
      </c>
      <c r="AD185" s="79">
        <f>IF(M$2&lt;DATE(2019,10,1),IF($T$1=FALSE,IF($T185=FALSE,M185*HOME!$H$18,0),IF($T185=FALSE,M185*HOME!$H$18/(1+HOME!$H$18),0)),IF($T$1=FALSE,IF($T185=FALSE,M185*HOME!$H$20,0),IF($T185=FALSE,M185*HOME!$H$20/(1+HOME!$H$20),0)))</f>
        <v>0</v>
      </c>
      <c r="AE185" s="79">
        <f>IF(N$2&lt;DATE(2019,10,1),IF($T$1=FALSE,IF($T185=FALSE,N185*HOME!$H$18,0),IF($T185=FALSE,N185*HOME!$H$18/(1+HOME!$H$18),0)),IF($T$1=FALSE,IF($T185=FALSE,N185*HOME!$H$20,0),IF($T185=FALSE,N185*HOME!$H$20/(1+HOME!$H$20),0)))</f>
        <v>0</v>
      </c>
      <c r="AF185" s="79">
        <f>IF(O$2&lt;DATE(2019,10,1),IF($T$1=FALSE,IF($T185=FALSE,O185*HOME!$H$18,0),IF($T185=FALSE,O185*HOME!$H$18/(1+HOME!$H$18),0)),IF($T$1=FALSE,IF($T185=FALSE,O185*HOME!$H$20,0),IF($T185=FALSE,O185*HOME!$H$20/(1+HOME!$H$20),0)))</f>
        <v>0</v>
      </c>
      <c r="AG185" s="79">
        <f>IF(P$2&lt;DATE(2019,10,1),IF($T$1=FALSE,IF($T185=FALSE,P185*HOME!$H$18,0),IF($T185=FALSE,P185*HOME!$H$18/(1+HOME!$H$18),0)),IF($T$1=FALSE,IF($T185=FALSE,P185*HOME!$H$20,0),IF($T185=FALSE,P185*HOME!$H$20/(1+HOME!$H$20),0)))</f>
        <v>0</v>
      </c>
      <c r="AH185" s="79">
        <f t="shared" si="87"/>
        <v>0</v>
      </c>
      <c r="AI185" s="79">
        <f t="shared" ref="AI185:AI194" si="97">IF($T185=FALSE,Q185,"")</f>
        <v>0</v>
      </c>
      <c r="AJ185" s="79"/>
      <c r="AK185" s="79"/>
      <c r="AL185" s="79"/>
      <c r="AM185" s="79"/>
      <c r="AN185" s="79"/>
      <c r="AO185" s="79"/>
      <c r="AP185" s="79"/>
      <c r="AQ185" s="79"/>
      <c r="AR185" s="79"/>
    </row>
    <row r="186" spans="1:77" ht="19.149999999999999" customHeight="1">
      <c r="A186" s="79"/>
      <c r="B186" s="79"/>
      <c r="C186" s="95"/>
      <c r="D186" s="114"/>
      <c r="E186" s="114"/>
      <c r="F186" s="114"/>
      <c r="G186" s="114"/>
      <c r="H186" s="114"/>
      <c r="I186" s="114"/>
      <c r="J186" s="114"/>
      <c r="K186" s="114"/>
      <c r="L186" s="114"/>
      <c r="M186" s="114"/>
      <c r="N186" s="114"/>
      <c r="O186" s="114"/>
      <c r="P186" s="124"/>
      <c r="Q186" s="181">
        <f t="shared" si="96"/>
        <v>0</v>
      </c>
      <c r="R186" s="115">
        <f t="shared" si="86"/>
        <v>0</v>
      </c>
      <c r="S186" s="154">
        <f>前期実績!Q144</f>
        <v>0</v>
      </c>
      <c r="T186" s="320" t="b">
        <v>1</v>
      </c>
      <c r="U186" s="79">
        <f>IF(D$2&lt;DATE(2019,10,1),IF($T$1=FALSE,IF($T186=FALSE,D186*HOME!$H$18,0),IF($T186=FALSE,D186*HOME!$H$18/(1+HOME!$H$18),0)),IF($T$1=FALSE,IF($T186=FALSE,D186*HOME!$H$20,0),IF($T186=FALSE,D186*HOME!$H$20/(1+HOME!$H$20),0)))</f>
        <v>0</v>
      </c>
      <c r="V186" s="79">
        <f>IF(E$2&lt;DATE(2019,10,1),IF($T$1=FALSE,IF($T186=FALSE,E186*HOME!$H$18,0),IF($T186=FALSE,E186*HOME!$H$18/(1+HOME!$H$18),0)),IF($T$1=FALSE,IF($T186=FALSE,E186*HOME!$H$20,0),IF($T186=FALSE,E186*HOME!$H$20/(1+HOME!$H$20),0)))</f>
        <v>0</v>
      </c>
      <c r="W186" s="79">
        <f>IF(F$2&lt;DATE(2019,10,1),IF($T$1=FALSE,IF($T186=FALSE,F186*HOME!$H$18,0),IF($T186=FALSE,F186*HOME!$H$18/(1+HOME!$H$18),0)),IF($T$1=FALSE,IF($T186=FALSE,F186*HOME!$H$20,0),IF($T186=FALSE,F186*HOME!$H$20/(1+HOME!$H$20),0)))</f>
        <v>0</v>
      </c>
      <c r="X186" s="79">
        <f>IF(G$2&lt;DATE(2019,10,1),IF($T$1=FALSE,IF($T186=FALSE,G186*HOME!$H$18,0),IF($T186=FALSE,G186*HOME!$H$18/(1+HOME!$H$18),0)),IF($T$1=FALSE,IF($T186=FALSE,G186*HOME!$H$20,0),IF($T186=FALSE,G186*HOME!$H$20/(1+HOME!$H$20),0)))</f>
        <v>0</v>
      </c>
      <c r="Y186" s="79">
        <f>IF(H$2&lt;DATE(2019,10,1),IF($T$1=FALSE,IF($T186=FALSE,H186*HOME!$H$18,0),IF($T186=FALSE,H186*HOME!$H$18/(1+HOME!$H$18),0)),IF($T$1=FALSE,IF($T186=FALSE,H186*HOME!$H$20,0),IF($T186=FALSE,H186*HOME!$H$20/(1+HOME!$H$20),0)))</f>
        <v>0</v>
      </c>
      <c r="Z186" s="79">
        <f>IF(I$2&lt;DATE(2019,10,1),IF($T$1=FALSE,IF($T186=FALSE,I186*HOME!$H$18,0),IF($T186=FALSE,I186*HOME!$H$18/(1+HOME!$H$18),0)),IF($T$1=FALSE,IF($T186=FALSE,I186*HOME!$H$20,0),IF($T186=FALSE,I186*HOME!$H$20/(1+HOME!$H$20),0)))</f>
        <v>0</v>
      </c>
      <c r="AA186" s="79">
        <f>IF(J$2&lt;DATE(2019,10,1),IF($T$1=FALSE,IF($T186=FALSE,J186*HOME!$H$18,0),IF($T186=FALSE,J186*HOME!$H$18/(1+HOME!$H$18),0)),IF($T$1=FALSE,IF($T186=FALSE,J186*HOME!$H$20,0),IF($T186=FALSE,J186*HOME!$H$20/(1+HOME!$H$20),0)))</f>
        <v>0</v>
      </c>
      <c r="AB186" s="79">
        <f>IF(K$2&lt;DATE(2019,10,1),IF($T$1=FALSE,IF($T186=FALSE,K186*HOME!$H$18,0),IF($T186=FALSE,K186*HOME!$H$18/(1+HOME!$H$18),0)),IF($T$1=FALSE,IF($T186=FALSE,K186*HOME!$H$20,0),IF($T186=FALSE,K186*HOME!$H$20/(1+HOME!$H$20),0)))</f>
        <v>0</v>
      </c>
      <c r="AC186" s="79">
        <f>IF(L$2&lt;DATE(2019,10,1),IF($T$1=FALSE,IF($T186=FALSE,L186*HOME!$H$18,0),IF($T186=FALSE,L186*HOME!$H$18/(1+HOME!$H$18),0)),IF($T$1=FALSE,IF($T186=FALSE,L186*HOME!$H$20,0),IF($T186=FALSE,L186*HOME!$H$20/(1+HOME!$H$20),0)))</f>
        <v>0</v>
      </c>
      <c r="AD186" s="79">
        <f>IF(M$2&lt;DATE(2019,10,1),IF($T$1=FALSE,IF($T186=FALSE,M186*HOME!$H$18,0),IF($T186=FALSE,M186*HOME!$H$18/(1+HOME!$H$18),0)),IF($T$1=FALSE,IF($T186=FALSE,M186*HOME!$H$20,0),IF($T186=FALSE,M186*HOME!$H$20/(1+HOME!$H$20),0)))</f>
        <v>0</v>
      </c>
      <c r="AE186" s="79">
        <f>IF(N$2&lt;DATE(2019,10,1),IF($T$1=FALSE,IF($T186=FALSE,N186*HOME!$H$18,0),IF($T186=FALSE,N186*HOME!$H$18/(1+HOME!$H$18),0)),IF($T$1=FALSE,IF($T186=FALSE,N186*HOME!$H$20,0),IF($T186=FALSE,N186*HOME!$H$20/(1+HOME!$H$20),0)))</f>
        <v>0</v>
      </c>
      <c r="AF186" s="79">
        <f>IF(O$2&lt;DATE(2019,10,1),IF($T$1=FALSE,IF($T186=FALSE,O186*HOME!$H$18,0),IF($T186=FALSE,O186*HOME!$H$18/(1+HOME!$H$18),0)),IF($T$1=FALSE,IF($T186=FALSE,O186*HOME!$H$20,0),IF($T186=FALSE,O186*HOME!$H$20/(1+HOME!$H$20),0)))</f>
        <v>0</v>
      </c>
      <c r="AG186" s="79">
        <f>IF(P$2&lt;DATE(2019,10,1),IF($T$1=FALSE,IF($T186=FALSE,P186*HOME!$H$18,0),IF($T186=FALSE,P186*HOME!$H$18/(1+HOME!$H$18),0)),IF($T$1=FALSE,IF($T186=FALSE,P186*HOME!$H$20,0),IF($T186=FALSE,P186*HOME!$H$20/(1+HOME!$H$20),0)))</f>
        <v>0</v>
      </c>
      <c r="AH186" s="79">
        <f t="shared" si="87"/>
        <v>0</v>
      </c>
      <c r="AI186" s="79" t="str">
        <f t="shared" si="97"/>
        <v/>
      </c>
      <c r="AJ186" s="79"/>
      <c r="AK186" s="79"/>
      <c r="AL186" s="79"/>
      <c r="AM186" s="79"/>
      <c r="AN186" s="79"/>
      <c r="AO186" s="79"/>
      <c r="AP186" s="79"/>
      <c r="AQ186" s="79"/>
      <c r="AR186" s="79"/>
    </row>
    <row r="187" spans="1:77" ht="19.149999999999999" customHeight="1">
      <c r="A187" s="79"/>
      <c r="B187" s="79"/>
      <c r="C187" s="95"/>
      <c r="D187" s="114"/>
      <c r="E187" s="114"/>
      <c r="F187" s="114"/>
      <c r="G187" s="114"/>
      <c r="H187" s="114"/>
      <c r="I187" s="114"/>
      <c r="J187" s="114"/>
      <c r="K187" s="114"/>
      <c r="L187" s="114"/>
      <c r="M187" s="114"/>
      <c r="N187" s="114"/>
      <c r="O187" s="114"/>
      <c r="P187" s="124"/>
      <c r="Q187" s="181">
        <f t="shared" si="96"/>
        <v>0</v>
      </c>
      <c r="R187" s="115">
        <f t="shared" si="86"/>
        <v>0</v>
      </c>
      <c r="S187" s="154">
        <f>前期実績!Q145</f>
        <v>0</v>
      </c>
      <c r="T187" s="320" t="b">
        <v>0</v>
      </c>
      <c r="U187" s="79">
        <f>IF(D$2&lt;DATE(2019,10,1),IF($T$1=FALSE,IF($T187=FALSE,D187*HOME!$H$18,0),IF($T187=FALSE,D187*HOME!$H$18/(1+HOME!$H$18),0)),IF($T$1=FALSE,IF($T187=FALSE,D187*HOME!$H$20,0),IF($T187=FALSE,D187*HOME!$H$20/(1+HOME!$H$20),0)))</f>
        <v>0</v>
      </c>
      <c r="V187" s="79">
        <f>IF(E$2&lt;DATE(2019,10,1),IF($T$1=FALSE,IF($T187=FALSE,E187*HOME!$H$18,0),IF($T187=FALSE,E187*HOME!$H$18/(1+HOME!$H$18),0)),IF($T$1=FALSE,IF($T187=FALSE,E187*HOME!$H$20,0),IF($T187=FALSE,E187*HOME!$H$20/(1+HOME!$H$20),0)))</f>
        <v>0</v>
      </c>
      <c r="W187" s="79">
        <f>IF(F$2&lt;DATE(2019,10,1),IF($T$1=FALSE,IF($T187=FALSE,F187*HOME!$H$18,0),IF($T187=FALSE,F187*HOME!$H$18/(1+HOME!$H$18),0)),IF($T$1=FALSE,IF($T187=FALSE,F187*HOME!$H$20,0),IF($T187=FALSE,F187*HOME!$H$20/(1+HOME!$H$20),0)))</f>
        <v>0</v>
      </c>
      <c r="X187" s="79">
        <f>IF(G$2&lt;DATE(2019,10,1),IF($T$1=FALSE,IF($T187=FALSE,G187*HOME!$H$18,0),IF($T187=FALSE,G187*HOME!$H$18/(1+HOME!$H$18),0)),IF($T$1=FALSE,IF($T187=FALSE,G187*HOME!$H$20,0),IF($T187=FALSE,G187*HOME!$H$20/(1+HOME!$H$20),0)))</f>
        <v>0</v>
      </c>
      <c r="Y187" s="79">
        <f>IF(H$2&lt;DATE(2019,10,1),IF($T$1=FALSE,IF($T187=FALSE,H187*HOME!$H$18,0),IF($T187=FALSE,H187*HOME!$H$18/(1+HOME!$H$18),0)),IF($T$1=FALSE,IF($T187=FALSE,H187*HOME!$H$20,0),IF($T187=FALSE,H187*HOME!$H$20/(1+HOME!$H$20),0)))</f>
        <v>0</v>
      </c>
      <c r="Z187" s="79">
        <f>IF(I$2&lt;DATE(2019,10,1),IF($T$1=FALSE,IF($T187=FALSE,I187*HOME!$H$18,0),IF($T187=FALSE,I187*HOME!$H$18/(1+HOME!$H$18),0)),IF($T$1=FALSE,IF($T187=FALSE,I187*HOME!$H$20,0),IF($T187=FALSE,I187*HOME!$H$20/(1+HOME!$H$20),0)))</f>
        <v>0</v>
      </c>
      <c r="AA187" s="79">
        <f>IF(J$2&lt;DATE(2019,10,1),IF($T$1=FALSE,IF($T187=FALSE,J187*HOME!$H$18,0),IF($T187=FALSE,J187*HOME!$H$18/(1+HOME!$H$18),0)),IF($T$1=FALSE,IF($T187=FALSE,J187*HOME!$H$20,0),IF($T187=FALSE,J187*HOME!$H$20/(1+HOME!$H$20),0)))</f>
        <v>0</v>
      </c>
      <c r="AB187" s="79">
        <f>IF(K$2&lt;DATE(2019,10,1),IF($T$1=FALSE,IF($T187=FALSE,K187*HOME!$H$18,0),IF($T187=FALSE,K187*HOME!$H$18/(1+HOME!$H$18),0)),IF($T$1=FALSE,IF($T187=FALSE,K187*HOME!$H$20,0),IF($T187=FALSE,K187*HOME!$H$20/(1+HOME!$H$20),0)))</f>
        <v>0</v>
      </c>
      <c r="AC187" s="79">
        <f>IF(L$2&lt;DATE(2019,10,1),IF($T$1=FALSE,IF($T187=FALSE,L187*HOME!$H$18,0),IF($T187=FALSE,L187*HOME!$H$18/(1+HOME!$H$18),0)),IF($T$1=FALSE,IF($T187=FALSE,L187*HOME!$H$20,0),IF($T187=FALSE,L187*HOME!$H$20/(1+HOME!$H$20),0)))</f>
        <v>0</v>
      </c>
      <c r="AD187" s="79">
        <f>IF(M$2&lt;DATE(2019,10,1),IF($T$1=FALSE,IF($T187=FALSE,M187*HOME!$H$18,0),IF($T187=FALSE,M187*HOME!$H$18/(1+HOME!$H$18),0)),IF($T$1=FALSE,IF($T187=FALSE,M187*HOME!$H$20,0),IF($T187=FALSE,M187*HOME!$H$20/(1+HOME!$H$20),0)))</f>
        <v>0</v>
      </c>
      <c r="AE187" s="79">
        <f>IF(N$2&lt;DATE(2019,10,1),IF($T$1=FALSE,IF($T187=FALSE,N187*HOME!$H$18,0),IF($T187=FALSE,N187*HOME!$H$18/(1+HOME!$H$18),0)),IF($T$1=FALSE,IF($T187=FALSE,N187*HOME!$H$20,0),IF($T187=FALSE,N187*HOME!$H$20/(1+HOME!$H$20),0)))</f>
        <v>0</v>
      </c>
      <c r="AF187" s="79">
        <f>IF(O$2&lt;DATE(2019,10,1),IF($T$1=FALSE,IF($T187=FALSE,O187*HOME!$H$18,0),IF($T187=FALSE,O187*HOME!$H$18/(1+HOME!$H$18),0)),IF($T$1=FALSE,IF($T187=FALSE,O187*HOME!$H$20,0),IF($T187=FALSE,O187*HOME!$H$20/(1+HOME!$H$20),0)))</f>
        <v>0</v>
      </c>
      <c r="AG187" s="79">
        <f>IF(P$2&lt;DATE(2019,10,1),IF($T$1=FALSE,IF($T187=FALSE,P187*HOME!$H$18,0),IF($T187=FALSE,P187*HOME!$H$18/(1+HOME!$H$18),0)),IF($T$1=FALSE,IF($T187=FALSE,P187*HOME!$H$20,0),IF($T187=FALSE,P187*HOME!$H$20/(1+HOME!$H$20),0)))</f>
        <v>0</v>
      </c>
      <c r="AH187" s="79">
        <f t="shared" si="87"/>
        <v>0</v>
      </c>
      <c r="AI187" s="79">
        <f t="shared" si="97"/>
        <v>0</v>
      </c>
      <c r="AJ187" s="79"/>
      <c r="AK187" s="79"/>
      <c r="AL187" s="79"/>
      <c r="AM187" s="79"/>
      <c r="AN187" s="79"/>
      <c r="AO187" s="79"/>
      <c r="AP187" s="79"/>
      <c r="AQ187" s="79"/>
      <c r="AR187" s="79"/>
    </row>
    <row r="188" spans="1:77" ht="19.149999999999999" customHeight="1">
      <c r="C188" s="95"/>
      <c r="D188" s="114"/>
      <c r="E188" s="114"/>
      <c r="F188" s="114"/>
      <c r="G188" s="114"/>
      <c r="H188" s="114"/>
      <c r="I188" s="114"/>
      <c r="J188" s="114"/>
      <c r="K188" s="114"/>
      <c r="L188" s="114"/>
      <c r="M188" s="114"/>
      <c r="N188" s="114"/>
      <c r="O188" s="114"/>
      <c r="P188" s="124"/>
      <c r="Q188" s="181">
        <f t="shared" si="96"/>
        <v>0</v>
      </c>
      <c r="R188" s="115">
        <f t="shared" si="86"/>
        <v>0</v>
      </c>
      <c r="S188" s="154">
        <f>前期実績!Q146</f>
        <v>0</v>
      </c>
      <c r="T188" s="320" t="b">
        <v>0</v>
      </c>
      <c r="U188" s="79">
        <f>IF(D$2&lt;DATE(2019,10,1),IF($T$1=FALSE,IF($T188=FALSE,D188*HOME!$H$18,0),IF($T188=FALSE,D188*HOME!$H$18/(1+HOME!$H$18),0)),IF($T$1=FALSE,IF($T188=FALSE,D188*HOME!$H$20,0),IF($T188=FALSE,D188*HOME!$H$20/(1+HOME!$H$20),0)))</f>
        <v>0</v>
      </c>
      <c r="V188" s="79">
        <f>IF(E$2&lt;DATE(2019,10,1),IF($T$1=FALSE,IF($T188=FALSE,E188*HOME!$H$18,0),IF($T188=FALSE,E188*HOME!$H$18/(1+HOME!$H$18),0)),IF($T$1=FALSE,IF($T188=FALSE,E188*HOME!$H$20,0),IF($T188=FALSE,E188*HOME!$H$20/(1+HOME!$H$20),0)))</f>
        <v>0</v>
      </c>
      <c r="W188" s="79">
        <f>IF(F$2&lt;DATE(2019,10,1),IF($T$1=FALSE,IF($T188=FALSE,F188*HOME!$H$18,0),IF($T188=FALSE,F188*HOME!$H$18/(1+HOME!$H$18),0)),IF($T$1=FALSE,IF($T188=FALSE,F188*HOME!$H$20,0),IF($T188=FALSE,F188*HOME!$H$20/(1+HOME!$H$20),0)))</f>
        <v>0</v>
      </c>
      <c r="X188" s="79">
        <f>IF(G$2&lt;DATE(2019,10,1),IF($T$1=FALSE,IF($T188=FALSE,G188*HOME!$H$18,0),IF($T188=FALSE,G188*HOME!$H$18/(1+HOME!$H$18),0)),IF($T$1=FALSE,IF($T188=FALSE,G188*HOME!$H$20,0),IF($T188=FALSE,G188*HOME!$H$20/(1+HOME!$H$20),0)))</f>
        <v>0</v>
      </c>
      <c r="Y188" s="79">
        <f>IF(H$2&lt;DATE(2019,10,1),IF($T$1=FALSE,IF($T188=FALSE,H188*HOME!$H$18,0),IF($T188=FALSE,H188*HOME!$H$18/(1+HOME!$H$18),0)),IF($T$1=FALSE,IF($T188=FALSE,H188*HOME!$H$20,0),IF($T188=FALSE,H188*HOME!$H$20/(1+HOME!$H$20),0)))</f>
        <v>0</v>
      </c>
      <c r="Z188" s="79">
        <f>IF(I$2&lt;DATE(2019,10,1),IF($T$1=FALSE,IF($T188=FALSE,I188*HOME!$H$18,0),IF($T188=FALSE,I188*HOME!$H$18/(1+HOME!$H$18),0)),IF($T$1=FALSE,IF($T188=FALSE,I188*HOME!$H$20,0),IF($T188=FALSE,I188*HOME!$H$20/(1+HOME!$H$20),0)))</f>
        <v>0</v>
      </c>
      <c r="AA188" s="79">
        <f>IF(J$2&lt;DATE(2019,10,1),IF($T$1=FALSE,IF($T188=FALSE,J188*HOME!$H$18,0),IF($T188=FALSE,J188*HOME!$H$18/(1+HOME!$H$18),0)),IF($T$1=FALSE,IF($T188=FALSE,J188*HOME!$H$20,0),IF($T188=FALSE,J188*HOME!$H$20/(1+HOME!$H$20),0)))</f>
        <v>0</v>
      </c>
      <c r="AB188" s="79">
        <f>IF(K$2&lt;DATE(2019,10,1),IF($T$1=FALSE,IF($T188=FALSE,K188*HOME!$H$18,0),IF($T188=FALSE,K188*HOME!$H$18/(1+HOME!$H$18),0)),IF($T$1=FALSE,IF($T188=FALSE,K188*HOME!$H$20,0),IF($T188=FALSE,K188*HOME!$H$20/(1+HOME!$H$20),0)))</f>
        <v>0</v>
      </c>
      <c r="AC188" s="79">
        <f>IF(L$2&lt;DATE(2019,10,1),IF($T$1=FALSE,IF($T188=FALSE,L188*HOME!$H$18,0),IF($T188=FALSE,L188*HOME!$H$18/(1+HOME!$H$18),0)),IF($T$1=FALSE,IF($T188=FALSE,L188*HOME!$H$20,0),IF($T188=FALSE,L188*HOME!$H$20/(1+HOME!$H$20),0)))</f>
        <v>0</v>
      </c>
      <c r="AD188" s="79">
        <f>IF(M$2&lt;DATE(2019,10,1),IF($T$1=FALSE,IF($T188=FALSE,M188*HOME!$H$18,0),IF($T188=FALSE,M188*HOME!$H$18/(1+HOME!$H$18),0)),IF($T$1=FALSE,IF($T188=FALSE,M188*HOME!$H$20,0),IF($T188=FALSE,M188*HOME!$H$20/(1+HOME!$H$20),0)))</f>
        <v>0</v>
      </c>
      <c r="AE188" s="79">
        <f>IF(N$2&lt;DATE(2019,10,1),IF($T$1=FALSE,IF($T188=FALSE,N188*HOME!$H$18,0),IF($T188=FALSE,N188*HOME!$H$18/(1+HOME!$H$18),0)),IF($T$1=FALSE,IF($T188=FALSE,N188*HOME!$H$20,0),IF($T188=FALSE,N188*HOME!$H$20/(1+HOME!$H$20),0)))</f>
        <v>0</v>
      </c>
      <c r="AF188" s="79">
        <f>IF(O$2&lt;DATE(2019,10,1),IF($T$1=FALSE,IF($T188=FALSE,O188*HOME!$H$18,0),IF($T188=FALSE,O188*HOME!$H$18/(1+HOME!$H$18),0)),IF($T$1=FALSE,IF($T188=FALSE,O188*HOME!$H$20,0),IF($T188=FALSE,O188*HOME!$H$20/(1+HOME!$H$20),0)))</f>
        <v>0</v>
      </c>
      <c r="AG188" s="79">
        <f>IF(P$2&lt;DATE(2019,10,1),IF($T$1=FALSE,IF($T188=FALSE,P188*HOME!$H$18,0),IF($T188=FALSE,P188*HOME!$H$18/(1+HOME!$H$18),0)),IF($T$1=FALSE,IF($T188=FALSE,P188*HOME!$H$20,0),IF($T188=FALSE,P188*HOME!$H$20/(1+HOME!$H$20),0)))</f>
        <v>0</v>
      </c>
      <c r="AH188" s="79">
        <f t="shared" si="87"/>
        <v>0</v>
      </c>
      <c r="AI188" s="79">
        <f t="shared" si="97"/>
        <v>0</v>
      </c>
    </row>
    <row r="189" spans="1:77" ht="19.149999999999999" customHeight="1">
      <c r="C189" s="95"/>
      <c r="D189" s="114"/>
      <c r="E189" s="114"/>
      <c r="F189" s="114"/>
      <c r="G189" s="114"/>
      <c r="H189" s="114"/>
      <c r="I189" s="114"/>
      <c r="J189" s="114"/>
      <c r="K189" s="114"/>
      <c r="L189" s="114"/>
      <c r="M189" s="114"/>
      <c r="N189" s="114"/>
      <c r="O189" s="114"/>
      <c r="P189" s="131"/>
      <c r="Q189" s="181">
        <f t="shared" si="96"/>
        <v>0</v>
      </c>
      <c r="R189" s="115">
        <f t="shared" si="86"/>
        <v>0</v>
      </c>
      <c r="S189" s="154">
        <f>前期実績!Q147</f>
        <v>0</v>
      </c>
      <c r="T189" s="320" t="b">
        <v>0</v>
      </c>
      <c r="U189" s="79">
        <f>IF(D$2&lt;DATE(2019,10,1),IF($T$1=FALSE,IF($T189=FALSE,D189*HOME!$H$18,0),IF($T189=FALSE,D189*HOME!$H$18/(1+HOME!$H$18),0)),IF($T$1=FALSE,IF($T189=FALSE,D189*HOME!$H$20,0),IF($T189=FALSE,D189*HOME!$H$20/(1+HOME!$H$20),0)))</f>
        <v>0</v>
      </c>
      <c r="V189" s="79">
        <f>IF(E$2&lt;DATE(2019,10,1),IF($T$1=FALSE,IF($T189=FALSE,E189*HOME!$H$18,0),IF($T189=FALSE,E189*HOME!$H$18/(1+HOME!$H$18),0)),IF($T$1=FALSE,IF($T189=FALSE,E189*HOME!$H$20,0),IF($T189=FALSE,E189*HOME!$H$20/(1+HOME!$H$20),0)))</f>
        <v>0</v>
      </c>
      <c r="W189" s="79">
        <f>IF(F$2&lt;DATE(2019,10,1),IF($T$1=FALSE,IF($T189=FALSE,F189*HOME!$H$18,0),IF($T189=FALSE,F189*HOME!$H$18/(1+HOME!$H$18),0)),IF($T$1=FALSE,IF($T189=FALSE,F189*HOME!$H$20,0),IF($T189=FALSE,F189*HOME!$H$20/(1+HOME!$H$20),0)))</f>
        <v>0</v>
      </c>
      <c r="X189" s="79">
        <f>IF(G$2&lt;DATE(2019,10,1),IF($T$1=FALSE,IF($T189=FALSE,G189*HOME!$H$18,0),IF($T189=FALSE,G189*HOME!$H$18/(1+HOME!$H$18),0)),IF($T$1=FALSE,IF($T189=FALSE,G189*HOME!$H$20,0),IF($T189=FALSE,G189*HOME!$H$20/(1+HOME!$H$20),0)))</f>
        <v>0</v>
      </c>
      <c r="Y189" s="79">
        <f>IF(H$2&lt;DATE(2019,10,1),IF($T$1=FALSE,IF($T189=FALSE,H189*HOME!$H$18,0),IF($T189=FALSE,H189*HOME!$H$18/(1+HOME!$H$18),0)),IF($T$1=FALSE,IF($T189=FALSE,H189*HOME!$H$20,0),IF($T189=FALSE,H189*HOME!$H$20/(1+HOME!$H$20),0)))</f>
        <v>0</v>
      </c>
      <c r="Z189" s="79">
        <f>IF(I$2&lt;DATE(2019,10,1),IF($T$1=FALSE,IF($T189=FALSE,I189*HOME!$H$18,0),IF($T189=FALSE,I189*HOME!$H$18/(1+HOME!$H$18),0)),IF($T$1=FALSE,IF($T189=FALSE,I189*HOME!$H$20,0),IF($T189=FALSE,I189*HOME!$H$20/(1+HOME!$H$20),0)))</f>
        <v>0</v>
      </c>
      <c r="AA189" s="79">
        <f>IF(J$2&lt;DATE(2019,10,1),IF($T$1=FALSE,IF($T189=FALSE,J189*HOME!$H$18,0),IF($T189=FALSE,J189*HOME!$H$18/(1+HOME!$H$18),0)),IF($T$1=FALSE,IF($T189=FALSE,J189*HOME!$H$20,0),IF($T189=FALSE,J189*HOME!$H$20/(1+HOME!$H$20),0)))</f>
        <v>0</v>
      </c>
      <c r="AB189" s="79">
        <f>IF(K$2&lt;DATE(2019,10,1),IF($T$1=FALSE,IF($T189=FALSE,K189*HOME!$H$18,0),IF($T189=FALSE,K189*HOME!$H$18/(1+HOME!$H$18),0)),IF($T$1=FALSE,IF($T189=FALSE,K189*HOME!$H$20,0),IF($T189=FALSE,K189*HOME!$H$20/(1+HOME!$H$20),0)))</f>
        <v>0</v>
      </c>
      <c r="AC189" s="79">
        <f>IF(L$2&lt;DATE(2019,10,1),IF($T$1=FALSE,IF($T189=FALSE,L189*HOME!$H$18,0),IF($T189=FALSE,L189*HOME!$H$18/(1+HOME!$H$18),0)),IF($T$1=FALSE,IF($T189=FALSE,L189*HOME!$H$20,0),IF($T189=FALSE,L189*HOME!$H$20/(1+HOME!$H$20),0)))</f>
        <v>0</v>
      </c>
      <c r="AD189" s="79">
        <f>IF(M$2&lt;DATE(2019,10,1),IF($T$1=FALSE,IF($T189=FALSE,M189*HOME!$H$18,0),IF($T189=FALSE,M189*HOME!$H$18/(1+HOME!$H$18),0)),IF($T$1=FALSE,IF($T189=FALSE,M189*HOME!$H$20,0),IF($T189=FALSE,M189*HOME!$H$20/(1+HOME!$H$20),0)))</f>
        <v>0</v>
      </c>
      <c r="AE189" s="79">
        <f>IF(N$2&lt;DATE(2019,10,1),IF($T$1=FALSE,IF($T189=FALSE,N189*HOME!$H$18,0),IF($T189=FALSE,N189*HOME!$H$18/(1+HOME!$H$18),0)),IF($T$1=FALSE,IF($T189=FALSE,N189*HOME!$H$20,0),IF($T189=FALSE,N189*HOME!$H$20/(1+HOME!$H$20),0)))</f>
        <v>0</v>
      </c>
      <c r="AF189" s="79">
        <f>IF(O$2&lt;DATE(2019,10,1),IF($T$1=FALSE,IF($T189=FALSE,O189*HOME!$H$18,0),IF($T189=FALSE,O189*HOME!$H$18/(1+HOME!$H$18),0)),IF($T$1=FALSE,IF($T189=FALSE,O189*HOME!$H$20,0),IF($T189=FALSE,O189*HOME!$H$20/(1+HOME!$H$20),0)))</f>
        <v>0</v>
      </c>
      <c r="AG189" s="79">
        <f>IF(P$2&lt;DATE(2019,10,1),IF($T$1=FALSE,IF($T189=FALSE,P189*HOME!$H$18,0),IF($T189=FALSE,P189*HOME!$H$18/(1+HOME!$H$18),0)),IF($T$1=FALSE,IF($T189=FALSE,P189*HOME!$H$20,0),IF($T189=FALSE,P189*HOME!$H$20/(1+HOME!$H$20),0)))</f>
        <v>0</v>
      </c>
      <c r="AH189" s="79">
        <f t="shared" si="87"/>
        <v>0</v>
      </c>
      <c r="AI189" s="79">
        <f t="shared" si="97"/>
        <v>0</v>
      </c>
    </row>
    <row r="190" spans="1:77" ht="19.149999999999999" customHeight="1">
      <c r="C190" s="95"/>
      <c r="D190" s="114"/>
      <c r="E190" s="114"/>
      <c r="F190" s="114"/>
      <c r="G190" s="114"/>
      <c r="H190" s="114"/>
      <c r="I190" s="114"/>
      <c r="J190" s="114"/>
      <c r="K190" s="114"/>
      <c r="L190" s="114"/>
      <c r="M190" s="114"/>
      <c r="N190" s="114"/>
      <c r="O190" s="114"/>
      <c r="P190" s="131"/>
      <c r="Q190" s="181">
        <f t="shared" si="96"/>
        <v>0</v>
      </c>
      <c r="R190" s="115">
        <f t="shared" si="86"/>
        <v>0</v>
      </c>
      <c r="S190" s="154">
        <f>前期実績!Q148</f>
        <v>0</v>
      </c>
      <c r="T190" s="320" t="b">
        <v>0</v>
      </c>
      <c r="U190" s="79">
        <f>IF(D$2&lt;DATE(2019,10,1),IF($T$1=FALSE,IF($T190=FALSE,D190*HOME!$H$18,0),IF($T190=FALSE,D190*HOME!$H$18/(1+HOME!$H$18),0)),IF($T$1=FALSE,IF($T190=FALSE,D190*HOME!$H$20,0),IF($T190=FALSE,D190*HOME!$H$20/(1+HOME!$H$20),0)))</f>
        <v>0</v>
      </c>
      <c r="V190" s="79">
        <f>IF(E$2&lt;DATE(2019,10,1),IF($T$1=FALSE,IF($T190=FALSE,E190*HOME!$H$18,0),IF($T190=FALSE,E190*HOME!$H$18/(1+HOME!$H$18),0)),IF($T$1=FALSE,IF($T190=FALSE,E190*HOME!$H$20,0),IF($T190=FALSE,E190*HOME!$H$20/(1+HOME!$H$20),0)))</f>
        <v>0</v>
      </c>
      <c r="W190" s="79">
        <f>IF(F$2&lt;DATE(2019,10,1),IF($T$1=FALSE,IF($T190=FALSE,F190*HOME!$H$18,0),IF($T190=FALSE,F190*HOME!$H$18/(1+HOME!$H$18),0)),IF($T$1=FALSE,IF($T190=FALSE,F190*HOME!$H$20,0),IF($T190=FALSE,F190*HOME!$H$20/(1+HOME!$H$20),0)))</f>
        <v>0</v>
      </c>
      <c r="X190" s="79">
        <f>IF(G$2&lt;DATE(2019,10,1),IF($T$1=FALSE,IF($T190=FALSE,G190*HOME!$H$18,0),IF($T190=FALSE,G190*HOME!$H$18/(1+HOME!$H$18),0)),IF($T$1=FALSE,IF($T190=FALSE,G190*HOME!$H$20,0),IF($T190=FALSE,G190*HOME!$H$20/(1+HOME!$H$20),0)))</f>
        <v>0</v>
      </c>
      <c r="Y190" s="79">
        <f>IF(H$2&lt;DATE(2019,10,1),IF($T$1=FALSE,IF($T190=FALSE,H190*HOME!$H$18,0),IF($T190=FALSE,H190*HOME!$H$18/(1+HOME!$H$18),0)),IF($T$1=FALSE,IF($T190=FALSE,H190*HOME!$H$20,0),IF($T190=FALSE,H190*HOME!$H$20/(1+HOME!$H$20),0)))</f>
        <v>0</v>
      </c>
      <c r="Z190" s="79">
        <f>IF(I$2&lt;DATE(2019,10,1),IF($T$1=FALSE,IF($T190=FALSE,I190*HOME!$H$18,0),IF($T190=FALSE,I190*HOME!$H$18/(1+HOME!$H$18),0)),IF($T$1=FALSE,IF($T190=FALSE,I190*HOME!$H$20,0),IF($T190=FALSE,I190*HOME!$H$20/(1+HOME!$H$20),0)))</f>
        <v>0</v>
      </c>
      <c r="AA190" s="79">
        <f>IF(J$2&lt;DATE(2019,10,1),IF($T$1=FALSE,IF($T190=FALSE,J190*HOME!$H$18,0),IF($T190=FALSE,J190*HOME!$H$18/(1+HOME!$H$18),0)),IF($T$1=FALSE,IF($T190=FALSE,J190*HOME!$H$20,0),IF($T190=FALSE,J190*HOME!$H$20/(1+HOME!$H$20),0)))</f>
        <v>0</v>
      </c>
      <c r="AB190" s="79">
        <f>IF(K$2&lt;DATE(2019,10,1),IF($T$1=FALSE,IF($T190=FALSE,K190*HOME!$H$18,0),IF($T190=FALSE,K190*HOME!$H$18/(1+HOME!$H$18),0)),IF($T$1=FALSE,IF($T190=FALSE,K190*HOME!$H$20,0),IF($T190=FALSE,K190*HOME!$H$20/(1+HOME!$H$20),0)))</f>
        <v>0</v>
      </c>
      <c r="AC190" s="79">
        <f>IF(L$2&lt;DATE(2019,10,1),IF($T$1=FALSE,IF($T190=FALSE,L190*HOME!$H$18,0),IF($T190=FALSE,L190*HOME!$H$18/(1+HOME!$H$18),0)),IF($T$1=FALSE,IF($T190=FALSE,L190*HOME!$H$20,0),IF($T190=FALSE,L190*HOME!$H$20/(1+HOME!$H$20),0)))</f>
        <v>0</v>
      </c>
      <c r="AD190" s="79">
        <f>IF(M$2&lt;DATE(2019,10,1),IF($T$1=FALSE,IF($T190=FALSE,M190*HOME!$H$18,0),IF($T190=FALSE,M190*HOME!$H$18/(1+HOME!$H$18),0)),IF($T$1=FALSE,IF($T190=FALSE,M190*HOME!$H$20,0),IF($T190=FALSE,M190*HOME!$H$20/(1+HOME!$H$20),0)))</f>
        <v>0</v>
      </c>
      <c r="AE190" s="79">
        <f>IF(N$2&lt;DATE(2019,10,1),IF($T$1=FALSE,IF($T190=FALSE,N190*HOME!$H$18,0),IF($T190=FALSE,N190*HOME!$H$18/(1+HOME!$H$18),0)),IF($T$1=FALSE,IF($T190=FALSE,N190*HOME!$H$20,0),IF($T190=FALSE,N190*HOME!$H$20/(1+HOME!$H$20),0)))</f>
        <v>0</v>
      </c>
      <c r="AF190" s="79">
        <f>IF(O$2&lt;DATE(2019,10,1),IF($T$1=FALSE,IF($T190=FALSE,O190*HOME!$H$18,0),IF($T190=FALSE,O190*HOME!$H$18/(1+HOME!$H$18),0)),IF($T$1=FALSE,IF($T190=FALSE,O190*HOME!$H$20,0),IF($T190=FALSE,O190*HOME!$H$20/(1+HOME!$H$20),0)))</f>
        <v>0</v>
      </c>
      <c r="AG190" s="79">
        <f>IF(P$2&lt;DATE(2019,10,1),IF($T$1=FALSE,IF($T190=FALSE,P190*HOME!$H$18,0),IF($T190=FALSE,P190*HOME!$H$18/(1+HOME!$H$18),0)),IF($T$1=FALSE,IF($T190=FALSE,P190*HOME!$H$20,0),IF($T190=FALSE,P190*HOME!$H$20/(1+HOME!$H$20),0)))</f>
        <v>0</v>
      </c>
      <c r="AH190" s="79">
        <f t="shared" si="87"/>
        <v>0</v>
      </c>
      <c r="AI190" s="79">
        <f t="shared" si="97"/>
        <v>0</v>
      </c>
      <c r="AQ190" s="2511" t="s">
        <v>32</v>
      </c>
      <c r="AR190" s="2512"/>
    </row>
    <row r="191" spans="1:77" ht="19.149999999999999" customHeight="1">
      <c r="C191" s="95"/>
      <c r="D191" s="114"/>
      <c r="E191" s="114"/>
      <c r="F191" s="114"/>
      <c r="G191" s="114"/>
      <c r="H191" s="114"/>
      <c r="I191" s="114"/>
      <c r="J191" s="114"/>
      <c r="K191" s="114"/>
      <c r="L191" s="114"/>
      <c r="M191" s="114"/>
      <c r="N191" s="114"/>
      <c r="O191" s="114"/>
      <c r="P191" s="131"/>
      <c r="Q191" s="181">
        <f t="shared" si="96"/>
        <v>0</v>
      </c>
      <c r="R191" s="115">
        <f t="shared" si="86"/>
        <v>0</v>
      </c>
      <c r="S191" s="154">
        <f>前期実績!Q149</f>
        <v>0</v>
      </c>
      <c r="T191" s="320" t="b">
        <v>0</v>
      </c>
      <c r="U191" s="79">
        <f>IF(D$2&lt;DATE(2019,10,1),IF($T$1=FALSE,IF($T191=FALSE,D191*HOME!$H$18,0),IF($T191=FALSE,D191*HOME!$H$18/(1+HOME!$H$18),0)),IF($T$1=FALSE,IF($T191=FALSE,D191*HOME!$H$20,0),IF($T191=FALSE,D191*HOME!$H$20/(1+HOME!$H$20),0)))</f>
        <v>0</v>
      </c>
      <c r="V191" s="79">
        <f>IF(E$2&lt;DATE(2019,10,1),IF($T$1=FALSE,IF($T191=FALSE,E191*HOME!$H$18,0),IF($T191=FALSE,E191*HOME!$H$18/(1+HOME!$H$18),0)),IF($T$1=FALSE,IF($T191=FALSE,E191*HOME!$H$20,0),IF($T191=FALSE,E191*HOME!$H$20/(1+HOME!$H$20),0)))</f>
        <v>0</v>
      </c>
      <c r="W191" s="79">
        <f>IF(F$2&lt;DATE(2019,10,1),IF($T$1=FALSE,IF($T191=FALSE,F191*HOME!$H$18,0),IF($T191=FALSE,F191*HOME!$H$18/(1+HOME!$H$18),0)),IF($T$1=FALSE,IF($T191=FALSE,F191*HOME!$H$20,0),IF($T191=FALSE,F191*HOME!$H$20/(1+HOME!$H$20),0)))</f>
        <v>0</v>
      </c>
      <c r="X191" s="79">
        <f>IF(G$2&lt;DATE(2019,10,1),IF($T$1=FALSE,IF($T191=FALSE,G191*HOME!$H$18,0),IF($T191=FALSE,G191*HOME!$H$18/(1+HOME!$H$18),0)),IF($T$1=FALSE,IF($T191=FALSE,G191*HOME!$H$20,0),IF($T191=FALSE,G191*HOME!$H$20/(1+HOME!$H$20),0)))</f>
        <v>0</v>
      </c>
      <c r="Y191" s="79">
        <f>IF(H$2&lt;DATE(2019,10,1),IF($T$1=FALSE,IF($T191=FALSE,H191*HOME!$H$18,0),IF($T191=FALSE,H191*HOME!$H$18/(1+HOME!$H$18),0)),IF($T$1=FALSE,IF($T191=FALSE,H191*HOME!$H$20,0),IF($T191=FALSE,H191*HOME!$H$20/(1+HOME!$H$20),0)))</f>
        <v>0</v>
      </c>
      <c r="Z191" s="79">
        <f>IF(I$2&lt;DATE(2019,10,1),IF($T$1=FALSE,IF($T191=FALSE,I191*HOME!$H$18,0),IF($T191=FALSE,I191*HOME!$H$18/(1+HOME!$H$18),0)),IF($T$1=FALSE,IF($T191=FALSE,I191*HOME!$H$20,0),IF($T191=FALSE,I191*HOME!$H$20/(1+HOME!$H$20),0)))</f>
        <v>0</v>
      </c>
      <c r="AA191" s="79">
        <f>IF(J$2&lt;DATE(2019,10,1),IF($T$1=FALSE,IF($T191=FALSE,J191*HOME!$H$18,0),IF($T191=FALSE,J191*HOME!$H$18/(1+HOME!$H$18),0)),IF($T$1=FALSE,IF($T191=FALSE,J191*HOME!$H$20,0),IF($T191=FALSE,J191*HOME!$H$20/(1+HOME!$H$20),0)))</f>
        <v>0</v>
      </c>
      <c r="AB191" s="79">
        <f>IF(K$2&lt;DATE(2019,10,1),IF($T$1=FALSE,IF($T191=FALSE,K191*HOME!$H$18,0),IF($T191=FALSE,K191*HOME!$H$18/(1+HOME!$H$18),0)),IF($T$1=FALSE,IF($T191=FALSE,K191*HOME!$H$20,0),IF($T191=FALSE,K191*HOME!$H$20/(1+HOME!$H$20),0)))</f>
        <v>0</v>
      </c>
      <c r="AC191" s="79">
        <f>IF(L$2&lt;DATE(2019,10,1),IF($T$1=FALSE,IF($T191=FALSE,L191*HOME!$H$18,0),IF($T191=FALSE,L191*HOME!$H$18/(1+HOME!$H$18),0)),IF($T$1=FALSE,IF($T191=FALSE,L191*HOME!$H$20,0),IF($T191=FALSE,L191*HOME!$H$20/(1+HOME!$H$20),0)))</f>
        <v>0</v>
      </c>
      <c r="AD191" s="79">
        <f>IF(M$2&lt;DATE(2019,10,1),IF($T$1=FALSE,IF($T191=FALSE,M191*HOME!$H$18,0),IF($T191=FALSE,M191*HOME!$H$18/(1+HOME!$H$18),0)),IF($T$1=FALSE,IF($T191=FALSE,M191*HOME!$H$20,0),IF($T191=FALSE,M191*HOME!$H$20/(1+HOME!$H$20),0)))</f>
        <v>0</v>
      </c>
      <c r="AE191" s="79">
        <f>IF(N$2&lt;DATE(2019,10,1),IF($T$1=FALSE,IF($T191=FALSE,N191*HOME!$H$18,0),IF($T191=FALSE,N191*HOME!$H$18/(1+HOME!$H$18),0)),IF($T$1=FALSE,IF($T191=FALSE,N191*HOME!$H$20,0),IF($T191=FALSE,N191*HOME!$H$20/(1+HOME!$H$20),0)))</f>
        <v>0</v>
      </c>
      <c r="AF191" s="79">
        <f>IF(O$2&lt;DATE(2019,10,1),IF($T$1=FALSE,IF($T191=FALSE,O191*HOME!$H$18,0),IF($T191=FALSE,O191*HOME!$H$18/(1+HOME!$H$18),0)),IF($T$1=FALSE,IF($T191=FALSE,O191*HOME!$H$20,0),IF($T191=FALSE,O191*HOME!$H$20/(1+HOME!$H$20),0)))</f>
        <v>0</v>
      </c>
      <c r="AG191" s="79">
        <f>IF(P$2&lt;DATE(2019,10,1),IF($T$1=FALSE,IF($T191=FALSE,P191*HOME!$H$18,0),IF($T191=FALSE,P191*HOME!$H$18/(1+HOME!$H$18),0)),IF($T$1=FALSE,IF($T191=FALSE,P191*HOME!$H$20,0),IF($T191=FALSE,P191*HOME!$H$20/(1+HOME!$H$20),0)))</f>
        <v>0</v>
      </c>
      <c r="AH191" s="79">
        <f t="shared" si="87"/>
        <v>0</v>
      </c>
      <c r="AI191" s="79">
        <f t="shared" si="97"/>
        <v>0</v>
      </c>
      <c r="AQ191" s="442" t="s">
        <v>188</v>
      </c>
      <c r="AR191" s="443">
        <f>SUM(Q185:Q193)</f>
        <v>0</v>
      </c>
      <c r="AS191" s="444" t="s">
        <v>193</v>
      </c>
    </row>
    <row r="192" spans="1:77" ht="19.149999999999999" customHeight="1">
      <c r="C192" s="95"/>
      <c r="D192" s="114"/>
      <c r="E192" s="114"/>
      <c r="F192" s="114"/>
      <c r="G192" s="114"/>
      <c r="H192" s="114"/>
      <c r="I192" s="114"/>
      <c r="J192" s="114"/>
      <c r="K192" s="114"/>
      <c r="L192" s="114"/>
      <c r="M192" s="114"/>
      <c r="N192" s="114"/>
      <c r="O192" s="114"/>
      <c r="P192" s="131"/>
      <c r="Q192" s="181">
        <f t="shared" si="96"/>
        <v>0</v>
      </c>
      <c r="R192" s="115">
        <f t="shared" si="86"/>
        <v>0</v>
      </c>
      <c r="S192" s="154">
        <f>前期実績!Q150</f>
        <v>0</v>
      </c>
      <c r="T192" s="320" t="b">
        <v>0</v>
      </c>
      <c r="U192" s="79">
        <f>IF(D$2&lt;DATE(2019,10,1),IF($T$1=FALSE,IF($T192=FALSE,D192*HOME!$H$18,0),IF($T192=FALSE,D192*HOME!$H$18/(1+HOME!$H$18),0)),IF($T$1=FALSE,IF($T192=FALSE,D192*HOME!$H$20,0),IF($T192=FALSE,D192*HOME!$H$20/(1+HOME!$H$20),0)))</f>
        <v>0</v>
      </c>
      <c r="V192" s="79">
        <f>IF(E$2&lt;DATE(2019,10,1),IF($T$1=FALSE,IF($T192=FALSE,E192*HOME!$H$18,0),IF($T192=FALSE,E192*HOME!$H$18/(1+HOME!$H$18),0)),IF($T$1=FALSE,IF($T192=FALSE,E192*HOME!$H$20,0),IF($T192=FALSE,E192*HOME!$H$20/(1+HOME!$H$20),0)))</f>
        <v>0</v>
      </c>
      <c r="W192" s="79">
        <f>IF(F$2&lt;DATE(2019,10,1),IF($T$1=FALSE,IF($T192=FALSE,F192*HOME!$H$18,0),IF($T192=FALSE,F192*HOME!$H$18/(1+HOME!$H$18),0)),IF($T$1=FALSE,IF($T192=FALSE,F192*HOME!$H$20,0),IF($T192=FALSE,F192*HOME!$H$20/(1+HOME!$H$20),0)))</f>
        <v>0</v>
      </c>
      <c r="X192" s="79">
        <f>IF(G$2&lt;DATE(2019,10,1),IF($T$1=FALSE,IF($T192=FALSE,G192*HOME!$H$18,0),IF($T192=FALSE,G192*HOME!$H$18/(1+HOME!$H$18),0)),IF($T$1=FALSE,IF($T192=FALSE,G192*HOME!$H$20,0),IF($T192=FALSE,G192*HOME!$H$20/(1+HOME!$H$20),0)))</f>
        <v>0</v>
      </c>
      <c r="Y192" s="79">
        <f>IF(H$2&lt;DATE(2019,10,1),IF($T$1=FALSE,IF($T192=FALSE,H192*HOME!$H$18,0),IF($T192=FALSE,H192*HOME!$H$18/(1+HOME!$H$18),0)),IF($T$1=FALSE,IF($T192=FALSE,H192*HOME!$H$20,0),IF($T192=FALSE,H192*HOME!$H$20/(1+HOME!$H$20),0)))</f>
        <v>0</v>
      </c>
      <c r="Z192" s="79">
        <f>IF(I$2&lt;DATE(2019,10,1),IF($T$1=FALSE,IF($T192=FALSE,I192*HOME!$H$18,0),IF($T192=FALSE,I192*HOME!$H$18/(1+HOME!$H$18),0)),IF($T$1=FALSE,IF($T192=FALSE,I192*HOME!$H$20,0),IF($T192=FALSE,I192*HOME!$H$20/(1+HOME!$H$20),0)))</f>
        <v>0</v>
      </c>
      <c r="AA192" s="79">
        <f>IF(J$2&lt;DATE(2019,10,1),IF($T$1=FALSE,IF($T192=FALSE,J192*HOME!$H$18,0),IF($T192=FALSE,J192*HOME!$H$18/(1+HOME!$H$18),0)),IF($T$1=FALSE,IF($T192=FALSE,J192*HOME!$H$20,0),IF($T192=FALSE,J192*HOME!$H$20/(1+HOME!$H$20),0)))</f>
        <v>0</v>
      </c>
      <c r="AB192" s="79">
        <f>IF(K$2&lt;DATE(2019,10,1),IF($T$1=FALSE,IF($T192=FALSE,K192*HOME!$H$18,0),IF($T192=FALSE,K192*HOME!$H$18/(1+HOME!$H$18),0)),IF($T$1=FALSE,IF($T192=FALSE,K192*HOME!$H$20,0),IF($T192=FALSE,K192*HOME!$H$20/(1+HOME!$H$20),0)))</f>
        <v>0</v>
      </c>
      <c r="AC192" s="79">
        <f>IF(L$2&lt;DATE(2019,10,1),IF($T$1=FALSE,IF($T192=FALSE,L192*HOME!$H$18,0),IF($T192=FALSE,L192*HOME!$H$18/(1+HOME!$H$18),0)),IF($T$1=FALSE,IF($T192=FALSE,L192*HOME!$H$20,0),IF($T192=FALSE,L192*HOME!$H$20/(1+HOME!$H$20),0)))</f>
        <v>0</v>
      </c>
      <c r="AD192" s="79">
        <f>IF(M$2&lt;DATE(2019,10,1),IF($T$1=FALSE,IF($T192=FALSE,M192*HOME!$H$18,0),IF($T192=FALSE,M192*HOME!$H$18/(1+HOME!$H$18),0)),IF($T$1=FALSE,IF($T192=FALSE,M192*HOME!$H$20,0),IF($T192=FALSE,M192*HOME!$H$20/(1+HOME!$H$20),0)))</f>
        <v>0</v>
      </c>
      <c r="AE192" s="79">
        <f>IF(N$2&lt;DATE(2019,10,1),IF($T$1=FALSE,IF($T192=FALSE,N192*HOME!$H$18,0),IF($T192=FALSE,N192*HOME!$H$18/(1+HOME!$H$18),0)),IF($T$1=FALSE,IF($T192=FALSE,N192*HOME!$H$20,0),IF($T192=FALSE,N192*HOME!$H$20/(1+HOME!$H$20),0)))</f>
        <v>0</v>
      </c>
      <c r="AF192" s="79">
        <f>IF(O$2&lt;DATE(2019,10,1),IF($T$1=FALSE,IF($T192=FALSE,O192*HOME!$H$18,0),IF($T192=FALSE,O192*HOME!$H$18/(1+HOME!$H$18),0)),IF($T$1=FALSE,IF($T192=FALSE,O192*HOME!$H$20,0),IF($T192=FALSE,O192*HOME!$H$20/(1+HOME!$H$20),0)))</f>
        <v>0</v>
      </c>
      <c r="AG192" s="79">
        <f>IF(P$2&lt;DATE(2019,10,1),IF($T$1=FALSE,IF($T192=FALSE,P192*HOME!$H$18,0),IF($T192=FALSE,P192*HOME!$H$18/(1+HOME!$H$18),0)),IF($T$1=FALSE,IF($T192=FALSE,P192*HOME!$H$20,0),IF($T192=FALSE,P192*HOME!$H$20/(1+HOME!$H$20),0)))</f>
        <v>0</v>
      </c>
      <c r="AH192" s="79">
        <f t="shared" si="87"/>
        <v>0</v>
      </c>
      <c r="AI192" s="79">
        <f t="shared" si="97"/>
        <v>0</v>
      </c>
      <c r="AQ192" s="445" t="s">
        <v>190</v>
      </c>
      <c r="AR192" s="446"/>
      <c r="AS192" s="372" t="s">
        <v>191</v>
      </c>
    </row>
    <row r="193" spans="3:64" ht="19.149999999999999" customHeight="1">
      <c r="C193" s="95"/>
      <c r="D193" s="114"/>
      <c r="E193" s="114"/>
      <c r="F193" s="114"/>
      <c r="G193" s="114"/>
      <c r="H193" s="114"/>
      <c r="I193" s="114"/>
      <c r="J193" s="114"/>
      <c r="K193" s="114"/>
      <c r="L193" s="114"/>
      <c r="M193" s="114"/>
      <c r="N193" s="114"/>
      <c r="O193" s="114"/>
      <c r="P193" s="131"/>
      <c r="Q193" s="181">
        <f t="shared" si="96"/>
        <v>0</v>
      </c>
      <c r="R193" s="115">
        <f t="shared" si="86"/>
        <v>0</v>
      </c>
      <c r="S193" s="154">
        <f>前期実績!Q151</f>
        <v>0</v>
      </c>
      <c r="T193" s="320" t="b">
        <v>0</v>
      </c>
      <c r="U193" s="79">
        <f>IF(D$2&lt;DATE(2019,10,1),IF($T$1=FALSE,IF($T193=FALSE,D193*HOME!$H$18,0),IF($T193=FALSE,D193*HOME!$H$18/(1+HOME!$H$18),0)),IF($T$1=FALSE,IF($T193=FALSE,D193*HOME!$H$20,0),IF($T193=FALSE,D193*HOME!$H$20/(1+HOME!$H$20),0)))</f>
        <v>0</v>
      </c>
      <c r="V193" s="79">
        <f>IF(E$2&lt;DATE(2019,10,1),IF($T$1=FALSE,IF($T193=FALSE,E193*HOME!$H$18,0),IF($T193=FALSE,E193*HOME!$H$18/(1+HOME!$H$18),0)),IF($T$1=FALSE,IF($T193=FALSE,E193*HOME!$H$20,0),IF($T193=FALSE,E193*HOME!$H$20/(1+HOME!$H$20),0)))</f>
        <v>0</v>
      </c>
      <c r="W193" s="79">
        <f>IF(F$2&lt;DATE(2019,10,1),IF($T$1=FALSE,IF($T193=FALSE,F193*HOME!$H$18,0),IF($T193=FALSE,F193*HOME!$H$18/(1+HOME!$H$18),0)),IF($T$1=FALSE,IF($T193=FALSE,F193*HOME!$H$20,0),IF($T193=FALSE,F193*HOME!$H$20/(1+HOME!$H$20),0)))</f>
        <v>0</v>
      </c>
      <c r="X193" s="79">
        <f>IF(G$2&lt;DATE(2019,10,1),IF($T$1=FALSE,IF($T193=FALSE,G193*HOME!$H$18,0),IF($T193=FALSE,G193*HOME!$H$18/(1+HOME!$H$18),0)),IF($T$1=FALSE,IF($T193=FALSE,G193*HOME!$H$20,0),IF($T193=FALSE,G193*HOME!$H$20/(1+HOME!$H$20),0)))</f>
        <v>0</v>
      </c>
      <c r="Y193" s="79">
        <f>IF(H$2&lt;DATE(2019,10,1),IF($T$1=FALSE,IF($T193=FALSE,H193*HOME!$H$18,0),IF($T193=FALSE,H193*HOME!$H$18/(1+HOME!$H$18),0)),IF($T$1=FALSE,IF($T193=FALSE,H193*HOME!$H$20,0),IF($T193=FALSE,H193*HOME!$H$20/(1+HOME!$H$20),0)))</f>
        <v>0</v>
      </c>
      <c r="Z193" s="79">
        <f>IF(I$2&lt;DATE(2019,10,1),IF($T$1=FALSE,IF($T193=FALSE,I193*HOME!$H$18,0),IF($T193=FALSE,I193*HOME!$H$18/(1+HOME!$H$18),0)),IF($T$1=FALSE,IF($T193=FALSE,I193*HOME!$H$20,0),IF($T193=FALSE,I193*HOME!$H$20/(1+HOME!$H$20),0)))</f>
        <v>0</v>
      </c>
      <c r="AA193" s="79">
        <f>IF(J$2&lt;DATE(2019,10,1),IF($T$1=FALSE,IF($T193=FALSE,J193*HOME!$H$18,0),IF($T193=FALSE,J193*HOME!$H$18/(1+HOME!$H$18),0)),IF($T$1=FALSE,IF($T193=FALSE,J193*HOME!$H$20,0),IF($T193=FALSE,J193*HOME!$H$20/(1+HOME!$H$20),0)))</f>
        <v>0</v>
      </c>
      <c r="AB193" s="79">
        <f>IF(K$2&lt;DATE(2019,10,1),IF($T$1=FALSE,IF($T193=FALSE,K193*HOME!$H$18,0),IF($T193=FALSE,K193*HOME!$H$18/(1+HOME!$H$18),0)),IF($T$1=FALSE,IF($T193=FALSE,K193*HOME!$H$20,0),IF($T193=FALSE,K193*HOME!$H$20/(1+HOME!$H$20),0)))</f>
        <v>0</v>
      </c>
      <c r="AC193" s="79">
        <f>IF(L$2&lt;DATE(2019,10,1),IF($T$1=FALSE,IF($T193=FALSE,L193*HOME!$H$18,0),IF($T193=FALSE,L193*HOME!$H$18/(1+HOME!$H$18),0)),IF($T$1=FALSE,IF($T193=FALSE,L193*HOME!$H$20,0),IF($T193=FALSE,L193*HOME!$H$20/(1+HOME!$H$20),0)))</f>
        <v>0</v>
      </c>
      <c r="AD193" s="79">
        <f>IF(M$2&lt;DATE(2019,10,1),IF($T$1=FALSE,IF($T193=FALSE,M193*HOME!$H$18,0),IF($T193=FALSE,M193*HOME!$H$18/(1+HOME!$H$18),0)),IF($T$1=FALSE,IF($T193=FALSE,M193*HOME!$H$20,0),IF($T193=FALSE,M193*HOME!$H$20/(1+HOME!$H$20),0)))</f>
        <v>0</v>
      </c>
      <c r="AE193" s="79">
        <f>IF(N$2&lt;DATE(2019,10,1),IF($T$1=FALSE,IF($T193=FALSE,N193*HOME!$H$18,0),IF($T193=FALSE,N193*HOME!$H$18/(1+HOME!$H$18),0)),IF($T$1=FALSE,IF($T193=FALSE,N193*HOME!$H$20,0),IF($T193=FALSE,N193*HOME!$H$20/(1+HOME!$H$20),0)))</f>
        <v>0</v>
      </c>
      <c r="AF193" s="79">
        <f>IF(O$2&lt;DATE(2019,10,1),IF($T$1=FALSE,IF($T193=FALSE,O193*HOME!$H$18,0),IF($T193=FALSE,O193*HOME!$H$18/(1+HOME!$H$18),0)),IF($T$1=FALSE,IF($T193=FALSE,O193*HOME!$H$20,0),IF($T193=FALSE,O193*HOME!$H$20/(1+HOME!$H$20),0)))</f>
        <v>0</v>
      </c>
      <c r="AG193" s="79">
        <f>IF(P$2&lt;DATE(2019,10,1),IF($T$1=FALSE,IF($T193=FALSE,P193*HOME!$H$18,0),IF($T193=FALSE,P193*HOME!$H$18/(1+HOME!$H$18),0)),IF($T$1=FALSE,IF($T193=FALSE,P193*HOME!$H$20,0),IF($T193=FALSE,P193*HOME!$H$20/(1+HOME!$H$20),0)))</f>
        <v>0</v>
      </c>
      <c r="AH193" s="79">
        <f t="shared" si="87"/>
        <v>0</v>
      </c>
      <c r="AI193" s="79">
        <f t="shared" si="97"/>
        <v>0</v>
      </c>
      <c r="AQ193" s="447" t="s">
        <v>192</v>
      </c>
      <c r="AR193" s="657">
        <f>AR43</f>
        <v>0.13</v>
      </c>
      <c r="AS193" s="372" t="s">
        <v>191</v>
      </c>
    </row>
    <row r="194" spans="3:64" ht="19.149999999999999" customHeight="1">
      <c r="C194" s="95"/>
      <c r="D194" s="114"/>
      <c r="E194" s="114"/>
      <c r="F194" s="114"/>
      <c r="G194" s="114"/>
      <c r="H194" s="114"/>
      <c r="I194" s="114"/>
      <c r="J194" s="114"/>
      <c r="K194" s="114"/>
      <c r="L194" s="114"/>
      <c r="M194" s="114"/>
      <c r="N194" s="114"/>
      <c r="O194" s="114"/>
      <c r="P194" s="131"/>
      <c r="Q194" s="181">
        <f t="shared" si="96"/>
        <v>0</v>
      </c>
      <c r="R194" s="115">
        <f t="shared" si="86"/>
        <v>0</v>
      </c>
      <c r="S194" s="154">
        <f>前期実績!Q152</f>
        <v>0</v>
      </c>
      <c r="T194" s="320" t="b">
        <v>0</v>
      </c>
      <c r="U194" s="79">
        <f>IF(D$2&lt;DATE(2019,10,1),IF($T$1=FALSE,IF($T194=FALSE,D194*HOME!$H$18,0),IF($T194=FALSE,D194*HOME!$H$18/(1+HOME!$H$18),0)),IF($T$1=FALSE,IF($T194=FALSE,D194*HOME!$H$20,0),IF($T194=FALSE,D194*HOME!$H$20/(1+HOME!$H$20),0)))</f>
        <v>0</v>
      </c>
      <c r="V194" s="79">
        <f>IF(E$2&lt;DATE(2019,10,1),IF($T$1=FALSE,IF($T194=FALSE,E194*HOME!$H$18,0),IF($T194=FALSE,E194*HOME!$H$18/(1+HOME!$H$18),0)),IF($T$1=FALSE,IF($T194=FALSE,E194*HOME!$H$20,0),IF($T194=FALSE,E194*HOME!$H$20/(1+HOME!$H$20),0)))</f>
        <v>0</v>
      </c>
      <c r="W194" s="79">
        <f>IF(F$2&lt;DATE(2019,10,1),IF($T$1=FALSE,IF($T194=FALSE,F194*HOME!$H$18,0),IF($T194=FALSE,F194*HOME!$H$18/(1+HOME!$H$18),0)),IF($T$1=FALSE,IF($T194=FALSE,F194*HOME!$H$20,0),IF($T194=FALSE,F194*HOME!$H$20/(1+HOME!$H$20),0)))</f>
        <v>0</v>
      </c>
      <c r="X194" s="79">
        <f>IF(G$2&lt;DATE(2019,10,1),IF($T$1=FALSE,IF($T194=FALSE,G194*HOME!$H$18,0),IF($T194=FALSE,G194*HOME!$H$18/(1+HOME!$H$18),0)),IF($T$1=FALSE,IF($T194=FALSE,G194*HOME!$H$20,0),IF($T194=FALSE,G194*HOME!$H$20/(1+HOME!$H$20),0)))</f>
        <v>0</v>
      </c>
      <c r="Y194" s="79">
        <f>IF(H$2&lt;DATE(2019,10,1),IF($T$1=FALSE,IF($T194=FALSE,H194*HOME!$H$18,0),IF($T194=FALSE,H194*HOME!$H$18/(1+HOME!$H$18),0)),IF($T$1=FALSE,IF($T194=FALSE,H194*HOME!$H$20,0),IF($T194=FALSE,H194*HOME!$H$20/(1+HOME!$H$20),0)))</f>
        <v>0</v>
      </c>
      <c r="Z194" s="79">
        <f>IF(I$2&lt;DATE(2019,10,1),IF($T$1=FALSE,IF($T194=FALSE,I194*HOME!$H$18,0),IF($T194=FALSE,I194*HOME!$H$18/(1+HOME!$H$18),0)),IF($T$1=FALSE,IF($T194=FALSE,I194*HOME!$H$20,0),IF($T194=FALSE,I194*HOME!$H$20/(1+HOME!$H$20),0)))</f>
        <v>0</v>
      </c>
      <c r="AA194" s="79">
        <f>IF(J$2&lt;DATE(2019,10,1),IF($T$1=FALSE,IF($T194=FALSE,J194*HOME!$H$18,0),IF($T194=FALSE,J194*HOME!$H$18/(1+HOME!$H$18),0)),IF($T$1=FALSE,IF($T194=FALSE,J194*HOME!$H$20,0),IF($T194=FALSE,J194*HOME!$H$20/(1+HOME!$H$20),0)))</f>
        <v>0</v>
      </c>
      <c r="AB194" s="79">
        <f>IF(K$2&lt;DATE(2019,10,1),IF($T$1=FALSE,IF($T194=FALSE,K194*HOME!$H$18,0),IF($T194=FALSE,K194*HOME!$H$18/(1+HOME!$H$18),0)),IF($T$1=FALSE,IF($T194=FALSE,K194*HOME!$H$20,0),IF($T194=FALSE,K194*HOME!$H$20/(1+HOME!$H$20),0)))</f>
        <v>0</v>
      </c>
      <c r="AC194" s="79">
        <f>IF(L$2&lt;DATE(2019,10,1),IF($T$1=FALSE,IF($T194=FALSE,L194*HOME!$H$18,0),IF($T194=FALSE,L194*HOME!$H$18/(1+HOME!$H$18),0)),IF($T$1=FALSE,IF($T194=FALSE,L194*HOME!$H$20,0),IF($T194=FALSE,L194*HOME!$H$20/(1+HOME!$H$20),0)))</f>
        <v>0</v>
      </c>
      <c r="AD194" s="79">
        <f>IF(M$2&lt;DATE(2019,10,1),IF($T$1=FALSE,IF($T194=FALSE,M194*HOME!$H$18,0),IF($T194=FALSE,M194*HOME!$H$18/(1+HOME!$H$18),0)),IF($T$1=FALSE,IF($T194=FALSE,M194*HOME!$H$20,0),IF($T194=FALSE,M194*HOME!$H$20/(1+HOME!$H$20),0)))</f>
        <v>0</v>
      </c>
      <c r="AE194" s="79">
        <f>IF(N$2&lt;DATE(2019,10,1),IF($T$1=FALSE,IF($T194=FALSE,N194*HOME!$H$18,0),IF($T194=FALSE,N194*HOME!$H$18/(1+HOME!$H$18),0)),IF($T$1=FALSE,IF($T194=FALSE,N194*HOME!$H$20,0),IF($T194=FALSE,N194*HOME!$H$20/(1+HOME!$H$20),0)))</f>
        <v>0</v>
      </c>
      <c r="AF194" s="79">
        <f>IF(O$2&lt;DATE(2019,10,1),IF($T$1=FALSE,IF($T194=FALSE,O194*HOME!$H$18,0),IF($T194=FALSE,O194*HOME!$H$18/(1+HOME!$H$18),0)),IF($T$1=FALSE,IF($T194=FALSE,O194*HOME!$H$20,0),IF($T194=FALSE,O194*HOME!$H$20/(1+HOME!$H$20),0)))</f>
        <v>0</v>
      </c>
      <c r="AG194" s="79">
        <f>IF(P$2&lt;DATE(2019,10,1),IF($T$1=FALSE,IF($T194=FALSE,P194*HOME!$H$18,0),IF($T194=FALSE,P194*HOME!$H$18/(1+HOME!$H$18),0)),IF($T$1=FALSE,IF($T194=FALSE,P194*HOME!$H$20,0),IF($T194=FALSE,P194*HOME!$H$20/(1+HOME!$H$20),0)))</f>
        <v>0</v>
      </c>
      <c r="AH194" s="79">
        <f t="shared" si="87"/>
        <v>0</v>
      </c>
      <c r="AI194" s="79">
        <f t="shared" si="97"/>
        <v>0</v>
      </c>
      <c r="AQ194" s="455" t="s">
        <v>32</v>
      </c>
      <c r="AR194" s="456">
        <f>(AR191-AR192)*AR193</f>
        <v>0</v>
      </c>
      <c r="AZ194" s="458">
        <f>SUM(D$185:D$193)*$AR193-$AR$192/12*$AR$193</f>
        <v>0</v>
      </c>
      <c r="BA194" s="458">
        <f t="shared" ref="BA194:BL194" si="98">SUM(E$185:E$193)*$AR193-$AR$192/12*$AR$193</f>
        <v>0</v>
      </c>
      <c r="BB194" s="458">
        <f t="shared" si="98"/>
        <v>0</v>
      </c>
      <c r="BC194" s="458">
        <f t="shared" si="98"/>
        <v>0</v>
      </c>
      <c r="BD194" s="458">
        <f t="shared" si="98"/>
        <v>0</v>
      </c>
      <c r="BE194" s="458">
        <f t="shared" si="98"/>
        <v>0</v>
      </c>
      <c r="BF194" s="458">
        <f t="shared" si="98"/>
        <v>0</v>
      </c>
      <c r="BG194" s="458">
        <f t="shared" si="98"/>
        <v>0</v>
      </c>
      <c r="BH194" s="458">
        <f t="shared" si="98"/>
        <v>0</v>
      </c>
      <c r="BI194" s="458">
        <f t="shared" si="98"/>
        <v>0</v>
      </c>
      <c r="BJ194" s="458">
        <f t="shared" si="98"/>
        <v>0</v>
      </c>
      <c r="BK194" s="458">
        <f t="shared" si="98"/>
        <v>0</v>
      </c>
      <c r="BL194" s="458">
        <f t="shared" si="98"/>
        <v>0</v>
      </c>
    </row>
    <row r="195" spans="3:64" ht="19.149999999999999" customHeight="1">
      <c r="C195" s="119" t="s">
        <v>147</v>
      </c>
      <c r="D195" s="120">
        <f>SUM(D185:D194)</f>
        <v>0</v>
      </c>
      <c r="E195" s="120">
        <f t="shared" ref="E195:P195" si="99">SUM(E185:E194)</f>
        <v>0</v>
      </c>
      <c r="F195" s="120">
        <f t="shared" si="99"/>
        <v>0</v>
      </c>
      <c r="G195" s="120">
        <f t="shared" si="99"/>
        <v>0</v>
      </c>
      <c r="H195" s="120">
        <f t="shared" si="99"/>
        <v>0</v>
      </c>
      <c r="I195" s="120">
        <f t="shared" si="99"/>
        <v>0</v>
      </c>
      <c r="J195" s="120">
        <f t="shared" si="99"/>
        <v>0</v>
      </c>
      <c r="K195" s="120">
        <f t="shared" si="99"/>
        <v>0</v>
      </c>
      <c r="L195" s="120">
        <f t="shared" si="99"/>
        <v>0</v>
      </c>
      <c r="M195" s="120">
        <f t="shared" si="99"/>
        <v>0</v>
      </c>
      <c r="N195" s="120">
        <f t="shared" si="99"/>
        <v>0</v>
      </c>
      <c r="O195" s="120">
        <f t="shared" si="99"/>
        <v>0</v>
      </c>
      <c r="P195" s="120">
        <f t="shared" si="99"/>
        <v>0</v>
      </c>
      <c r="Q195" s="121">
        <f>SUM(D195:P195)</f>
        <v>0</v>
      </c>
      <c r="R195" s="141">
        <f t="shared" si="86"/>
        <v>0</v>
      </c>
      <c r="S195" s="155">
        <f>前期実績!Q153</f>
        <v>0</v>
      </c>
      <c r="T195" s="320"/>
      <c r="U195" s="655">
        <f>SUM(U185:U194)</f>
        <v>0</v>
      </c>
      <c r="V195" s="655">
        <f t="shared" ref="V195:AI195" si="100">SUM(V185:V194)</f>
        <v>0</v>
      </c>
      <c r="W195" s="655">
        <f t="shared" si="100"/>
        <v>0</v>
      </c>
      <c r="X195" s="655">
        <f t="shared" si="100"/>
        <v>0</v>
      </c>
      <c r="Y195" s="655">
        <f t="shared" si="100"/>
        <v>0</v>
      </c>
      <c r="Z195" s="655">
        <f t="shared" si="100"/>
        <v>0</v>
      </c>
      <c r="AA195" s="655">
        <f t="shared" si="100"/>
        <v>0</v>
      </c>
      <c r="AB195" s="655">
        <f t="shared" si="100"/>
        <v>0</v>
      </c>
      <c r="AC195" s="655">
        <f t="shared" si="100"/>
        <v>0</v>
      </c>
      <c r="AD195" s="655">
        <f t="shared" si="100"/>
        <v>0</v>
      </c>
      <c r="AE195" s="655">
        <f t="shared" si="100"/>
        <v>0</v>
      </c>
      <c r="AF195" s="655">
        <f t="shared" si="100"/>
        <v>0</v>
      </c>
      <c r="AG195" s="655">
        <f t="shared" si="100"/>
        <v>0</v>
      </c>
      <c r="AH195" s="655">
        <f t="shared" si="87"/>
        <v>0</v>
      </c>
      <c r="AI195" s="655">
        <f t="shared" si="100"/>
        <v>0</v>
      </c>
    </row>
    <row r="196" spans="3:64" ht="19.149999999999999" customHeight="1">
      <c r="C196" s="80" t="s">
        <v>57</v>
      </c>
      <c r="D196" s="100"/>
      <c r="E196" s="100"/>
      <c r="F196" s="100"/>
      <c r="G196" s="100"/>
      <c r="H196" s="100"/>
      <c r="I196" s="100"/>
      <c r="J196" s="100"/>
      <c r="K196" s="100"/>
      <c r="L196" s="100"/>
      <c r="M196" s="100"/>
      <c r="N196" s="100"/>
      <c r="O196" s="100"/>
      <c r="P196" s="100"/>
      <c r="Q196" s="101"/>
      <c r="R196" s="130">
        <f t="shared" si="86"/>
        <v>0</v>
      </c>
      <c r="S196" s="158">
        <f>前期実績!Q154</f>
        <v>0</v>
      </c>
      <c r="T196" s="320"/>
      <c r="U196" s="57"/>
      <c r="AH196" s="310">
        <f t="shared" si="87"/>
        <v>0</v>
      </c>
    </row>
    <row r="197" spans="3:64" ht="19.149999999999999" customHeight="1">
      <c r="C197" s="95"/>
      <c r="D197" s="124"/>
      <c r="E197" s="124"/>
      <c r="F197" s="124"/>
      <c r="G197" s="124"/>
      <c r="H197" s="124"/>
      <c r="I197" s="124"/>
      <c r="J197" s="124"/>
      <c r="K197" s="124"/>
      <c r="L197" s="124"/>
      <c r="M197" s="124"/>
      <c r="N197" s="124"/>
      <c r="O197" s="124"/>
      <c r="P197" s="124"/>
      <c r="Q197" s="89">
        <f t="shared" ref="Q197:Q226" si="101">SUM(D197:P197)</f>
        <v>0</v>
      </c>
      <c r="R197" s="182">
        <f t="shared" si="86"/>
        <v>0</v>
      </c>
      <c r="S197" s="656">
        <f>前期実績!Q155</f>
        <v>0</v>
      </c>
      <c r="T197" s="320" t="b">
        <v>0</v>
      </c>
      <c r="U197" s="79">
        <f>IF(D$2&lt;DATE(2019,10,1),IF($T$1=FALSE,IF($T197=FALSE,D197*HOME!$H$18,0),IF($T197=FALSE,D197*HOME!$H$18/(1+HOME!$H$18),0)),IF($T$1=FALSE,IF($T197=FALSE,D197*HOME!$H$20,0),IF($T197=FALSE,D197*HOME!$H$20/(1+HOME!$H$20),0)))</f>
        <v>0</v>
      </c>
      <c r="V197" s="79">
        <f>IF(E$2&lt;DATE(2019,10,1),IF($T$1=FALSE,IF($T197=FALSE,E197*HOME!$H$18,0),IF($T197=FALSE,E197*HOME!$H$18/(1+HOME!$H$18),0)),IF($T$1=FALSE,IF($T197=FALSE,E197*HOME!$H$20,0),IF($T197=FALSE,E197*HOME!$H$20/(1+HOME!$H$20),0)))</f>
        <v>0</v>
      </c>
      <c r="W197" s="79">
        <f>IF(F$2&lt;DATE(2019,10,1),IF($T$1=FALSE,IF($T197=FALSE,F197*HOME!$H$18,0),IF($T197=FALSE,F197*HOME!$H$18/(1+HOME!$H$18),0)),IF($T$1=FALSE,IF($T197=FALSE,F197*HOME!$H$20,0),IF($T197=FALSE,F197*HOME!$H$20/(1+HOME!$H$20),0)))</f>
        <v>0</v>
      </c>
      <c r="X197" s="79">
        <f>IF(G$2&lt;DATE(2019,10,1),IF($T$1=FALSE,IF($T197=FALSE,G197*HOME!$H$18,0),IF($T197=FALSE,G197*HOME!$H$18/(1+HOME!$H$18),0)),IF($T$1=FALSE,IF($T197=FALSE,G197*HOME!$H$20,0),IF($T197=FALSE,G197*HOME!$H$20/(1+HOME!$H$20),0)))</f>
        <v>0</v>
      </c>
      <c r="Y197" s="79">
        <f>IF(H$2&lt;DATE(2019,10,1),IF($T$1=FALSE,IF($T197=FALSE,H197*HOME!$H$18,0),IF($T197=FALSE,H197*HOME!$H$18/(1+HOME!$H$18),0)),IF($T$1=FALSE,IF($T197=FALSE,H197*HOME!$H$20,0),IF($T197=FALSE,H197*HOME!$H$20/(1+HOME!$H$20),0)))</f>
        <v>0</v>
      </c>
      <c r="Z197" s="79">
        <f>IF(I$2&lt;DATE(2019,10,1),IF($T$1=FALSE,IF($T197=FALSE,I197*HOME!$H$18,0),IF($T197=FALSE,I197*HOME!$H$18/(1+HOME!$H$18),0)),IF($T$1=FALSE,IF($T197=FALSE,I197*HOME!$H$20,0),IF($T197=FALSE,I197*HOME!$H$20/(1+HOME!$H$20),0)))</f>
        <v>0</v>
      </c>
      <c r="AA197" s="79">
        <f>IF(J$2&lt;DATE(2019,10,1),IF($T$1=FALSE,IF($T197=FALSE,J197*HOME!$H$18,0),IF($T197=FALSE,J197*HOME!$H$18/(1+HOME!$H$18),0)),IF($T$1=FALSE,IF($T197=FALSE,J197*HOME!$H$20,0),IF($T197=FALSE,J197*HOME!$H$20/(1+HOME!$H$20),0)))</f>
        <v>0</v>
      </c>
      <c r="AB197" s="79">
        <f>IF(K$2&lt;DATE(2019,10,1),IF($T$1=FALSE,IF($T197=FALSE,K197*HOME!$H$18,0),IF($T197=FALSE,K197*HOME!$H$18/(1+HOME!$H$18),0)),IF($T$1=FALSE,IF($T197=FALSE,K197*HOME!$H$20,0),IF($T197=FALSE,K197*HOME!$H$20/(1+HOME!$H$20),0)))</f>
        <v>0</v>
      </c>
      <c r="AC197" s="79">
        <f>IF(L$2&lt;DATE(2019,10,1),IF($T$1=FALSE,IF($T197=FALSE,L197*HOME!$H$18,0),IF($T197=FALSE,L197*HOME!$H$18/(1+HOME!$H$18),0)),IF($T$1=FALSE,IF($T197=FALSE,L197*HOME!$H$20,0),IF($T197=FALSE,L197*HOME!$H$20/(1+HOME!$H$20),0)))</f>
        <v>0</v>
      </c>
      <c r="AD197" s="79">
        <f>IF(M$2&lt;DATE(2019,10,1),IF($T$1=FALSE,IF($T197=FALSE,M197*HOME!$H$18,0),IF($T197=FALSE,M197*HOME!$H$18/(1+HOME!$H$18),0)),IF($T$1=FALSE,IF($T197=FALSE,M197*HOME!$H$20,0),IF($T197=FALSE,M197*HOME!$H$20/(1+HOME!$H$20),0)))</f>
        <v>0</v>
      </c>
      <c r="AE197" s="79">
        <f>IF(N$2&lt;DATE(2019,10,1),IF($T$1=FALSE,IF($T197=FALSE,N197*HOME!$H$18,0),IF($T197=FALSE,N197*HOME!$H$18/(1+HOME!$H$18),0)),IF($T$1=FALSE,IF($T197=FALSE,N197*HOME!$H$20,0),IF($T197=FALSE,N197*HOME!$H$20/(1+HOME!$H$20),0)))</f>
        <v>0</v>
      </c>
      <c r="AF197" s="79">
        <f>IF(O$2&lt;DATE(2019,10,1),IF($T$1=FALSE,IF($T197=FALSE,O197*HOME!$H$18,0),IF($T197=FALSE,O197*HOME!$H$18/(1+HOME!$H$18),0)),IF($T$1=FALSE,IF($T197=FALSE,O197*HOME!$H$20,0),IF($T197=FALSE,O197*HOME!$H$20/(1+HOME!$H$20),0)))</f>
        <v>0</v>
      </c>
      <c r="AG197" s="79">
        <f>IF(P$2&lt;DATE(2019,10,1),IF($T$1=FALSE,IF($T197=FALSE,P197*HOME!$H$18,0),IF($T197=FALSE,P197*HOME!$H$18/(1+HOME!$H$18),0)),IF($T$1=FALSE,IF($T197=FALSE,P197*HOME!$H$20,0),IF($T197=FALSE,P197*HOME!$H$20/(1+HOME!$H$20),0)))</f>
        <v>0</v>
      </c>
      <c r="AH197" s="79">
        <f t="shared" si="87"/>
        <v>0</v>
      </c>
      <c r="AI197" s="79">
        <f>IF($T197=FALSE,Q197,"")</f>
        <v>0</v>
      </c>
    </row>
    <row r="198" spans="3:64" ht="19.149999999999999" customHeight="1">
      <c r="C198" s="95"/>
      <c r="D198" s="114"/>
      <c r="E198" s="114"/>
      <c r="F198" s="114"/>
      <c r="G198" s="114"/>
      <c r="H198" s="114"/>
      <c r="I198" s="183"/>
      <c r="J198" s="183"/>
      <c r="K198" s="183"/>
      <c r="L198" s="183"/>
      <c r="M198" s="183"/>
      <c r="N198" s="183"/>
      <c r="O198" s="183"/>
      <c r="P198" s="124"/>
      <c r="Q198" s="89">
        <f t="shared" si="101"/>
        <v>0</v>
      </c>
      <c r="R198" s="115">
        <f t="shared" si="86"/>
        <v>0</v>
      </c>
      <c r="S198" s="154">
        <f>前期実績!Q156</f>
        <v>0</v>
      </c>
      <c r="T198" s="320" t="b">
        <v>0</v>
      </c>
      <c r="U198" s="79">
        <f>IF(D$2&lt;DATE(2019,10,1),IF($T$1=FALSE,IF($T198=FALSE,D198*HOME!$H$18,0),IF($T198=FALSE,D198*HOME!$H$18/(1+HOME!$H$18),0)),IF($T$1=FALSE,IF($T198=FALSE,D198*HOME!$H$20,0),IF($T198=FALSE,D198*HOME!$H$20/(1+HOME!$H$20),0)))</f>
        <v>0</v>
      </c>
      <c r="V198" s="79">
        <f>IF(E$2&lt;DATE(2019,10,1),IF($T$1=FALSE,IF($T198=FALSE,E198*HOME!$H$18,0),IF($T198=FALSE,E198*HOME!$H$18/(1+HOME!$H$18),0)),IF($T$1=FALSE,IF($T198=FALSE,E198*HOME!$H$20,0),IF($T198=FALSE,E198*HOME!$H$20/(1+HOME!$H$20),0)))</f>
        <v>0</v>
      </c>
      <c r="W198" s="79">
        <f>IF(F$2&lt;DATE(2019,10,1),IF($T$1=FALSE,IF($T198=FALSE,F198*HOME!$H$18,0),IF($T198=FALSE,F198*HOME!$H$18/(1+HOME!$H$18),0)),IF($T$1=FALSE,IF($T198=FALSE,F198*HOME!$H$20,0),IF($T198=FALSE,F198*HOME!$H$20/(1+HOME!$H$20),0)))</f>
        <v>0</v>
      </c>
      <c r="X198" s="79">
        <f>IF(G$2&lt;DATE(2019,10,1),IF($T$1=FALSE,IF($T198=FALSE,G198*HOME!$H$18,0),IF($T198=FALSE,G198*HOME!$H$18/(1+HOME!$H$18),0)),IF($T$1=FALSE,IF($T198=FALSE,G198*HOME!$H$20,0),IF($T198=FALSE,G198*HOME!$H$20/(1+HOME!$H$20),0)))</f>
        <v>0</v>
      </c>
      <c r="Y198" s="79">
        <f>IF(H$2&lt;DATE(2019,10,1),IF($T$1=FALSE,IF($T198=FALSE,H198*HOME!$H$18,0),IF($T198=FALSE,H198*HOME!$H$18/(1+HOME!$H$18),0)),IF($T$1=FALSE,IF($T198=FALSE,H198*HOME!$H$20,0),IF($T198=FALSE,H198*HOME!$H$20/(1+HOME!$H$20),0)))</f>
        <v>0</v>
      </c>
      <c r="Z198" s="79">
        <f>IF(I$2&lt;DATE(2019,10,1),IF($T$1=FALSE,IF($T198=FALSE,I198*HOME!$H$18,0),IF($T198=FALSE,I198*HOME!$H$18/(1+HOME!$H$18),0)),IF($T$1=FALSE,IF($T198=FALSE,I198*HOME!$H$20,0),IF($T198=FALSE,I198*HOME!$H$20/(1+HOME!$H$20),0)))</f>
        <v>0</v>
      </c>
      <c r="AA198" s="79">
        <f>IF(J$2&lt;DATE(2019,10,1),IF($T$1=FALSE,IF($T198=FALSE,J198*HOME!$H$18,0),IF($T198=FALSE,J198*HOME!$H$18/(1+HOME!$H$18),0)),IF($T$1=FALSE,IF($T198=FALSE,J198*HOME!$H$20,0),IF($T198=FALSE,J198*HOME!$H$20/(1+HOME!$H$20),0)))</f>
        <v>0</v>
      </c>
      <c r="AB198" s="79">
        <f>IF(K$2&lt;DATE(2019,10,1),IF($T$1=FALSE,IF($T198=FALSE,K198*HOME!$H$18,0),IF($T198=FALSE,K198*HOME!$H$18/(1+HOME!$H$18),0)),IF($T$1=FALSE,IF($T198=FALSE,K198*HOME!$H$20,0),IF($T198=FALSE,K198*HOME!$H$20/(1+HOME!$H$20),0)))</f>
        <v>0</v>
      </c>
      <c r="AC198" s="79">
        <f>IF(L$2&lt;DATE(2019,10,1),IF($T$1=FALSE,IF($T198=FALSE,L198*HOME!$H$18,0),IF($T198=FALSE,L198*HOME!$H$18/(1+HOME!$H$18),0)),IF($T$1=FALSE,IF($T198=FALSE,L198*HOME!$H$20,0),IF($T198=FALSE,L198*HOME!$H$20/(1+HOME!$H$20),0)))</f>
        <v>0</v>
      </c>
      <c r="AD198" s="79">
        <f>IF(M$2&lt;DATE(2019,10,1),IF($T$1=FALSE,IF($T198=FALSE,M198*HOME!$H$18,0),IF($T198=FALSE,M198*HOME!$H$18/(1+HOME!$H$18),0)),IF($T$1=FALSE,IF($T198=FALSE,M198*HOME!$H$20,0),IF($T198=FALSE,M198*HOME!$H$20/(1+HOME!$H$20),0)))</f>
        <v>0</v>
      </c>
      <c r="AE198" s="79">
        <f>IF(N$2&lt;DATE(2019,10,1),IF($T$1=FALSE,IF($T198=FALSE,N198*HOME!$H$18,0),IF($T198=FALSE,N198*HOME!$H$18/(1+HOME!$H$18),0)),IF($T$1=FALSE,IF($T198=FALSE,N198*HOME!$H$20,0),IF($T198=FALSE,N198*HOME!$H$20/(1+HOME!$H$20),0)))</f>
        <v>0</v>
      </c>
      <c r="AF198" s="79">
        <f>IF(O$2&lt;DATE(2019,10,1),IF($T$1=FALSE,IF($T198=FALSE,O198*HOME!$H$18,0),IF($T198=FALSE,O198*HOME!$H$18/(1+HOME!$H$18),0)),IF($T$1=FALSE,IF($T198=FALSE,O198*HOME!$H$20,0),IF($T198=FALSE,O198*HOME!$H$20/(1+HOME!$H$20),0)))</f>
        <v>0</v>
      </c>
      <c r="AG198" s="79">
        <f>IF(P$2&lt;DATE(2019,10,1),IF($T$1=FALSE,IF($T198=FALSE,P198*HOME!$H$18,0),IF($T198=FALSE,P198*HOME!$H$18/(1+HOME!$H$18),0)),IF($T$1=FALSE,IF($T198=FALSE,P198*HOME!$H$20,0),IF($T198=FALSE,P198*HOME!$H$20/(1+HOME!$H$20),0)))</f>
        <v>0</v>
      </c>
      <c r="AH198" s="79">
        <f t="shared" si="87"/>
        <v>0</v>
      </c>
      <c r="AI198" s="79">
        <f t="shared" ref="AI198:AI226" si="102">IF($T198=FALSE,Q198,"")</f>
        <v>0</v>
      </c>
    </row>
    <row r="199" spans="3:64" ht="19.149999999999999" customHeight="1">
      <c r="C199" s="95"/>
      <c r="D199" s="114"/>
      <c r="E199" s="114"/>
      <c r="F199" s="114"/>
      <c r="G199" s="184"/>
      <c r="H199" s="114"/>
      <c r="I199" s="114"/>
      <c r="J199" s="114"/>
      <c r="K199" s="114"/>
      <c r="L199" s="114"/>
      <c r="M199" s="114"/>
      <c r="N199" s="114"/>
      <c r="O199" s="114"/>
      <c r="P199" s="124"/>
      <c r="Q199" s="89">
        <f t="shared" si="101"/>
        <v>0</v>
      </c>
      <c r="R199" s="115">
        <f t="shared" si="86"/>
        <v>0</v>
      </c>
      <c r="S199" s="154">
        <f>前期実績!Q157</f>
        <v>0</v>
      </c>
      <c r="T199" s="320" t="b">
        <v>0</v>
      </c>
      <c r="U199" s="79">
        <f>IF(D$2&lt;DATE(2019,10,1),IF($T$1=FALSE,IF($T199=FALSE,D199*HOME!$H$18,0),IF($T199=FALSE,D199*HOME!$H$18/(1+HOME!$H$18),0)),IF($T$1=FALSE,IF($T199=FALSE,D199*HOME!$H$20,0),IF($T199=FALSE,D199*HOME!$H$20/(1+HOME!$H$20),0)))</f>
        <v>0</v>
      </c>
      <c r="V199" s="79">
        <f>IF(E$2&lt;DATE(2019,10,1),IF($T$1=FALSE,IF($T199=FALSE,E199*HOME!$H$18,0),IF($T199=FALSE,E199*HOME!$H$18/(1+HOME!$H$18),0)),IF($T$1=FALSE,IF($T199=FALSE,E199*HOME!$H$20,0),IF($T199=FALSE,E199*HOME!$H$20/(1+HOME!$H$20),0)))</f>
        <v>0</v>
      </c>
      <c r="W199" s="79">
        <f>IF(F$2&lt;DATE(2019,10,1),IF($T$1=FALSE,IF($T199=FALSE,F199*HOME!$H$18,0),IF($T199=FALSE,F199*HOME!$H$18/(1+HOME!$H$18),0)),IF($T$1=FALSE,IF($T199=FALSE,F199*HOME!$H$20,0),IF($T199=FALSE,F199*HOME!$H$20/(1+HOME!$H$20),0)))</f>
        <v>0</v>
      </c>
      <c r="X199" s="79">
        <f>IF(G$2&lt;DATE(2019,10,1),IF($T$1=FALSE,IF($T199=FALSE,G199*HOME!$H$18,0),IF($T199=FALSE,G199*HOME!$H$18/(1+HOME!$H$18),0)),IF($T$1=FALSE,IF($T199=FALSE,G199*HOME!$H$20,0),IF($T199=FALSE,G199*HOME!$H$20/(1+HOME!$H$20),0)))</f>
        <v>0</v>
      </c>
      <c r="Y199" s="79">
        <f>IF(H$2&lt;DATE(2019,10,1),IF($T$1=FALSE,IF($T199=FALSE,H199*HOME!$H$18,0),IF($T199=FALSE,H199*HOME!$H$18/(1+HOME!$H$18),0)),IF($T$1=FALSE,IF($T199=FALSE,H199*HOME!$H$20,0),IF($T199=FALSE,H199*HOME!$H$20/(1+HOME!$H$20),0)))</f>
        <v>0</v>
      </c>
      <c r="Z199" s="79">
        <f>IF(I$2&lt;DATE(2019,10,1),IF($T$1=FALSE,IF($T199=FALSE,I199*HOME!$H$18,0),IF($T199=FALSE,I199*HOME!$H$18/(1+HOME!$H$18),0)),IF($T$1=FALSE,IF($T199=FALSE,I199*HOME!$H$20,0),IF($T199=FALSE,I199*HOME!$H$20/(1+HOME!$H$20),0)))</f>
        <v>0</v>
      </c>
      <c r="AA199" s="79">
        <f>IF(J$2&lt;DATE(2019,10,1),IF($T$1=FALSE,IF($T199=FALSE,J199*HOME!$H$18,0),IF($T199=FALSE,J199*HOME!$H$18/(1+HOME!$H$18),0)),IF($T$1=FALSE,IF($T199=FALSE,J199*HOME!$H$20,0),IF($T199=FALSE,J199*HOME!$H$20/(1+HOME!$H$20),0)))</f>
        <v>0</v>
      </c>
      <c r="AB199" s="79">
        <f>IF(K$2&lt;DATE(2019,10,1),IF($T$1=FALSE,IF($T199=FALSE,K199*HOME!$H$18,0),IF($T199=FALSE,K199*HOME!$H$18/(1+HOME!$H$18),0)),IF($T$1=FALSE,IF($T199=FALSE,K199*HOME!$H$20,0),IF($T199=FALSE,K199*HOME!$H$20/(1+HOME!$H$20),0)))</f>
        <v>0</v>
      </c>
      <c r="AC199" s="79">
        <f>IF(L$2&lt;DATE(2019,10,1),IF($T$1=FALSE,IF($T199=FALSE,L199*HOME!$H$18,0),IF($T199=FALSE,L199*HOME!$H$18/(1+HOME!$H$18),0)),IF($T$1=FALSE,IF($T199=FALSE,L199*HOME!$H$20,0),IF($T199=FALSE,L199*HOME!$H$20/(1+HOME!$H$20),0)))</f>
        <v>0</v>
      </c>
      <c r="AD199" s="79">
        <f>IF(M$2&lt;DATE(2019,10,1),IF($T$1=FALSE,IF($T199=FALSE,M199*HOME!$H$18,0),IF($T199=FALSE,M199*HOME!$H$18/(1+HOME!$H$18),0)),IF($T$1=FALSE,IF($T199=FALSE,M199*HOME!$H$20,0),IF($T199=FALSE,M199*HOME!$H$20/(1+HOME!$H$20),0)))</f>
        <v>0</v>
      </c>
      <c r="AE199" s="79">
        <f>IF(N$2&lt;DATE(2019,10,1),IF($T$1=FALSE,IF($T199=FALSE,N199*HOME!$H$18,0),IF($T199=FALSE,N199*HOME!$H$18/(1+HOME!$H$18),0)),IF($T$1=FALSE,IF($T199=FALSE,N199*HOME!$H$20,0),IF($T199=FALSE,N199*HOME!$H$20/(1+HOME!$H$20),0)))</f>
        <v>0</v>
      </c>
      <c r="AF199" s="79">
        <f>IF(O$2&lt;DATE(2019,10,1),IF($T$1=FALSE,IF($T199=FALSE,O199*HOME!$H$18,0),IF($T199=FALSE,O199*HOME!$H$18/(1+HOME!$H$18),0)),IF($T$1=FALSE,IF($T199=FALSE,O199*HOME!$H$20,0),IF($T199=FALSE,O199*HOME!$H$20/(1+HOME!$H$20),0)))</f>
        <v>0</v>
      </c>
      <c r="AG199" s="79">
        <f>IF(P$2&lt;DATE(2019,10,1),IF($T$1=FALSE,IF($T199=FALSE,P199*HOME!$H$18,0),IF($T199=FALSE,P199*HOME!$H$18/(1+HOME!$H$18),0)),IF($T$1=FALSE,IF($T199=FALSE,P199*HOME!$H$20,0),IF($T199=FALSE,P199*HOME!$H$20/(1+HOME!$H$20),0)))</f>
        <v>0</v>
      </c>
      <c r="AH199" s="79">
        <f t="shared" si="87"/>
        <v>0</v>
      </c>
      <c r="AI199" s="79">
        <f t="shared" si="102"/>
        <v>0</v>
      </c>
    </row>
    <row r="200" spans="3:64" ht="19.149999999999999" customHeight="1">
      <c r="C200" s="95"/>
      <c r="D200" s="114"/>
      <c r="E200" s="114"/>
      <c r="F200" s="114"/>
      <c r="G200" s="114"/>
      <c r="H200" s="114"/>
      <c r="I200" s="114"/>
      <c r="J200" s="114"/>
      <c r="K200" s="114"/>
      <c r="L200" s="114"/>
      <c r="M200" s="114"/>
      <c r="N200" s="114"/>
      <c r="O200" s="114"/>
      <c r="P200" s="124"/>
      <c r="Q200" s="89">
        <f t="shared" si="101"/>
        <v>0</v>
      </c>
      <c r="R200" s="115">
        <f t="shared" si="86"/>
        <v>0</v>
      </c>
      <c r="S200" s="154">
        <f>前期実績!Q158</f>
        <v>0</v>
      </c>
      <c r="T200" s="320" t="b">
        <v>0</v>
      </c>
      <c r="U200" s="79">
        <f>IF(D$2&lt;DATE(2019,10,1),IF($T$1=FALSE,IF($T200=FALSE,D200*HOME!$H$18,0),IF($T200=FALSE,D200*HOME!$H$18/(1+HOME!$H$18),0)),IF($T$1=FALSE,IF($T200=FALSE,D200*HOME!$H$20,0),IF($T200=FALSE,D200*HOME!$H$20/(1+HOME!$H$20),0)))</f>
        <v>0</v>
      </c>
      <c r="V200" s="79">
        <f>IF(E$2&lt;DATE(2019,10,1),IF($T$1=FALSE,IF($T200=FALSE,E200*HOME!$H$18,0),IF($T200=FALSE,E200*HOME!$H$18/(1+HOME!$H$18),0)),IF($T$1=FALSE,IF($T200=FALSE,E200*HOME!$H$20,0),IF($T200=FALSE,E200*HOME!$H$20/(1+HOME!$H$20),0)))</f>
        <v>0</v>
      </c>
      <c r="W200" s="79">
        <f>IF(F$2&lt;DATE(2019,10,1),IF($T$1=FALSE,IF($T200=FALSE,F200*HOME!$H$18,0),IF($T200=FALSE,F200*HOME!$H$18/(1+HOME!$H$18),0)),IF($T$1=FALSE,IF($T200=FALSE,F200*HOME!$H$20,0),IF($T200=FALSE,F200*HOME!$H$20/(1+HOME!$H$20),0)))</f>
        <v>0</v>
      </c>
      <c r="X200" s="79">
        <f>IF(G$2&lt;DATE(2019,10,1),IF($T$1=FALSE,IF($T200=FALSE,G200*HOME!$H$18,0),IF($T200=FALSE,G200*HOME!$H$18/(1+HOME!$H$18),0)),IF($T$1=FALSE,IF($T200=FALSE,G200*HOME!$H$20,0),IF($T200=FALSE,G200*HOME!$H$20/(1+HOME!$H$20),0)))</f>
        <v>0</v>
      </c>
      <c r="Y200" s="79">
        <f>IF(H$2&lt;DATE(2019,10,1),IF($T$1=FALSE,IF($T200=FALSE,H200*HOME!$H$18,0),IF($T200=FALSE,H200*HOME!$H$18/(1+HOME!$H$18),0)),IF($T$1=FALSE,IF($T200=FALSE,H200*HOME!$H$20,0),IF($T200=FALSE,H200*HOME!$H$20/(1+HOME!$H$20),0)))</f>
        <v>0</v>
      </c>
      <c r="Z200" s="79">
        <f>IF(I$2&lt;DATE(2019,10,1),IF($T$1=FALSE,IF($T200=FALSE,I200*HOME!$H$18,0),IF($T200=FALSE,I200*HOME!$H$18/(1+HOME!$H$18),0)),IF($T$1=FALSE,IF($T200=FALSE,I200*HOME!$H$20,0),IF($T200=FALSE,I200*HOME!$H$20/(1+HOME!$H$20),0)))</f>
        <v>0</v>
      </c>
      <c r="AA200" s="79">
        <f>IF(J$2&lt;DATE(2019,10,1),IF($T$1=FALSE,IF($T200=FALSE,J200*HOME!$H$18,0),IF($T200=FALSE,J200*HOME!$H$18/(1+HOME!$H$18),0)),IF($T$1=FALSE,IF($T200=FALSE,J200*HOME!$H$20,0),IF($T200=FALSE,J200*HOME!$H$20/(1+HOME!$H$20),0)))</f>
        <v>0</v>
      </c>
      <c r="AB200" s="79">
        <f>IF(K$2&lt;DATE(2019,10,1),IF($T$1=FALSE,IF($T200=FALSE,K200*HOME!$H$18,0),IF($T200=FALSE,K200*HOME!$H$18/(1+HOME!$H$18),0)),IF($T$1=FALSE,IF($T200=FALSE,K200*HOME!$H$20,0),IF($T200=FALSE,K200*HOME!$H$20/(1+HOME!$H$20),0)))</f>
        <v>0</v>
      </c>
      <c r="AC200" s="79">
        <f>IF(L$2&lt;DATE(2019,10,1),IF($T$1=FALSE,IF($T200=FALSE,L200*HOME!$H$18,0),IF($T200=FALSE,L200*HOME!$H$18/(1+HOME!$H$18),0)),IF($T$1=FALSE,IF($T200=FALSE,L200*HOME!$H$20,0),IF($T200=FALSE,L200*HOME!$H$20/(1+HOME!$H$20),0)))</f>
        <v>0</v>
      </c>
      <c r="AD200" s="79">
        <f>IF(M$2&lt;DATE(2019,10,1),IF($T$1=FALSE,IF($T200=FALSE,M200*HOME!$H$18,0),IF($T200=FALSE,M200*HOME!$H$18/(1+HOME!$H$18),0)),IF($T$1=FALSE,IF($T200=FALSE,M200*HOME!$H$20,0),IF($T200=FALSE,M200*HOME!$H$20/(1+HOME!$H$20),0)))</f>
        <v>0</v>
      </c>
      <c r="AE200" s="79">
        <f>IF(N$2&lt;DATE(2019,10,1),IF($T$1=FALSE,IF($T200=FALSE,N200*HOME!$H$18,0),IF($T200=FALSE,N200*HOME!$H$18/(1+HOME!$H$18),0)),IF($T$1=FALSE,IF($T200=FALSE,N200*HOME!$H$20,0),IF($T200=FALSE,N200*HOME!$H$20/(1+HOME!$H$20),0)))</f>
        <v>0</v>
      </c>
      <c r="AF200" s="79">
        <f>IF(O$2&lt;DATE(2019,10,1),IF($T$1=FALSE,IF($T200=FALSE,O200*HOME!$H$18,0),IF($T200=FALSE,O200*HOME!$H$18/(1+HOME!$H$18),0)),IF($T$1=FALSE,IF($T200=FALSE,O200*HOME!$H$20,0),IF($T200=FALSE,O200*HOME!$H$20/(1+HOME!$H$20),0)))</f>
        <v>0</v>
      </c>
      <c r="AG200" s="79">
        <f>IF(P$2&lt;DATE(2019,10,1),IF($T$1=FALSE,IF($T200=FALSE,P200*HOME!$H$18,0),IF($T200=FALSE,P200*HOME!$H$18/(1+HOME!$H$18),0)),IF($T$1=FALSE,IF($T200=FALSE,P200*HOME!$H$20,0),IF($T200=FALSE,P200*HOME!$H$20/(1+HOME!$H$20),0)))</f>
        <v>0</v>
      </c>
      <c r="AH200" s="79">
        <f t="shared" si="87"/>
        <v>0</v>
      </c>
      <c r="AI200" s="79">
        <f t="shared" si="102"/>
        <v>0</v>
      </c>
    </row>
    <row r="201" spans="3:64" ht="19.149999999999999" customHeight="1">
      <c r="C201" s="95"/>
      <c r="D201" s="114"/>
      <c r="E201" s="114"/>
      <c r="F201" s="114"/>
      <c r="G201" s="114"/>
      <c r="H201" s="114"/>
      <c r="I201" s="114"/>
      <c r="J201" s="114"/>
      <c r="K201" s="114"/>
      <c r="L201" s="114"/>
      <c r="M201" s="114"/>
      <c r="N201" s="114"/>
      <c r="O201" s="114"/>
      <c r="P201" s="131"/>
      <c r="Q201" s="89">
        <f t="shared" si="101"/>
        <v>0</v>
      </c>
      <c r="R201" s="115">
        <f t="shared" si="86"/>
        <v>0</v>
      </c>
      <c r="S201" s="154">
        <f>前期実績!Q159</f>
        <v>0</v>
      </c>
      <c r="T201" s="320" t="b">
        <v>0</v>
      </c>
      <c r="U201" s="79">
        <f>IF(D$2&lt;DATE(2019,10,1),IF($T$1=FALSE,IF($T201=FALSE,D201*HOME!$H$18,0),IF($T201=FALSE,D201*HOME!$H$18/(1+HOME!$H$18),0)),IF($T$1=FALSE,IF($T201=FALSE,D201*HOME!$H$20,0),IF($T201=FALSE,D201*HOME!$H$20/(1+HOME!$H$20),0)))</f>
        <v>0</v>
      </c>
      <c r="V201" s="79">
        <f>IF(E$2&lt;DATE(2019,10,1),IF($T$1=FALSE,IF($T201=FALSE,E201*HOME!$H$18,0),IF($T201=FALSE,E201*HOME!$H$18/(1+HOME!$H$18),0)),IF($T$1=FALSE,IF($T201=FALSE,E201*HOME!$H$20,0),IF($T201=FALSE,E201*HOME!$H$20/(1+HOME!$H$20),0)))</f>
        <v>0</v>
      </c>
      <c r="W201" s="79">
        <f>IF(F$2&lt;DATE(2019,10,1),IF($T$1=FALSE,IF($T201=FALSE,F201*HOME!$H$18,0),IF($T201=FALSE,F201*HOME!$H$18/(1+HOME!$H$18),0)),IF($T$1=FALSE,IF($T201=FALSE,F201*HOME!$H$20,0),IF($T201=FALSE,F201*HOME!$H$20/(1+HOME!$H$20),0)))</f>
        <v>0</v>
      </c>
      <c r="X201" s="79">
        <f>IF(G$2&lt;DATE(2019,10,1),IF($T$1=FALSE,IF($T201=FALSE,G201*HOME!$H$18,0),IF($T201=FALSE,G201*HOME!$H$18/(1+HOME!$H$18),0)),IF($T$1=FALSE,IF($T201=FALSE,G201*HOME!$H$20,0),IF($T201=FALSE,G201*HOME!$H$20/(1+HOME!$H$20),0)))</f>
        <v>0</v>
      </c>
      <c r="Y201" s="79">
        <f>IF(H$2&lt;DATE(2019,10,1),IF($T$1=FALSE,IF($T201=FALSE,H201*HOME!$H$18,0),IF($T201=FALSE,H201*HOME!$H$18/(1+HOME!$H$18),0)),IF($T$1=FALSE,IF($T201=FALSE,H201*HOME!$H$20,0),IF($T201=FALSE,H201*HOME!$H$20/(1+HOME!$H$20),0)))</f>
        <v>0</v>
      </c>
      <c r="Z201" s="79">
        <f>IF(I$2&lt;DATE(2019,10,1),IF($T$1=FALSE,IF($T201=FALSE,I201*HOME!$H$18,0),IF($T201=FALSE,I201*HOME!$H$18/(1+HOME!$H$18),0)),IF($T$1=FALSE,IF($T201=FALSE,I201*HOME!$H$20,0),IF($T201=FALSE,I201*HOME!$H$20/(1+HOME!$H$20),0)))</f>
        <v>0</v>
      </c>
      <c r="AA201" s="79">
        <f>IF(J$2&lt;DATE(2019,10,1),IF($T$1=FALSE,IF($T201=FALSE,J201*HOME!$H$18,0),IF($T201=FALSE,J201*HOME!$H$18/(1+HOME!$H$18),0)),IF($T$1=FALSE,IF($T201=FALSE,J201*HOME!$H$20,0),IF($T201=FALSE,J201*HOME!$H$20/(1+HOME!$H$20),0)))</f>
        <v>0</v>
      </c>
      <c r="AB201" s="79">
        <f>IF(K$2&lt;DATE(2019,10,1),IF($T$1=FALSE,IF($T201=FALSE,K201*HOME!$H$18,0),IF($T201=FALSE,K201*HOME!$H$18/(1+HOME!$H$18),0)),IF($T$1=FALSE,IF($T201=FALSE,K201*HOME!$H$20,0),IF($T201=FALSE,K201*HOME!$H$20/(1+HOME!$H$20),0)))</f>
        <v>0</v>
      </c>
      <c r="AC201" s="79">
        <f>IF(L$2&lt;DATE(2019,10,1),IF($T$1=FALSE,IF($T201=FALSE,L201*HOME!$H$18,0),IF($T201=FALSE,L201*HOME!$H$18/(1+HOME!$H$18),0)),IF($T$1=FALSE,IF($T201=FALSE,L201*HOME!$H$20,0),IF($T201=FALSE,L201*HOME!$H$20/(1+HOME!$H$20),0)))</f>
        <v>0</v>
      </c>
      <c r="AD201" s="79">
        <f>IF(M$2&lt;DATE(2019,10,1),IF($T$1=FALSE,IF($T201=FALSE,M201*HOME!$H$18,0),IF($T201=FALSE,M201*HOME!$H$18/(1+HOME!$H$18),0)),IF($T$1=FALSE,IF($T201=FALSE,M201*HOME!$H$20,0),IF($T201=FALSE,M201*HOME!$H$20/(1+HOME!$H$20),0)))</f>
        <v>0</v>
      </c>
      <c r="AE201" s="79">
        <f>IF(N$2&lt;DATE(2019,10,1),IF($T$1=FALSE,IF($T201=FALSE,N201*HOME!$H$18,0),IF($T201=FALSE,N201*HOME!$H$18/(1+HOME!$H$18),0)),IF($T$1=FALSE,IF($T201=FALSE,N201*HOME!$H$20,0),IF($T201=FALSE,N201*HOME!$H$20/(1+HOME!$H$20),0)))</f>
        <v>0</v>
      </c>
      <c r="AF201" s="79">
        <f>IF(O$2&lt;DATE(2019,10,1),IF($T$1=FALSE,IF($T201=FALSE,O201*HOME!$H$18,0),IF($T201=FALSE,O201*HOME!$H$18/(1+HOME!$H$18),0)),IF($T$1=FALSE,IF($T201=FALSE,O201*HOME!$H$20,0),IF($T201=FALSE,O201*HOME!$H$20/(1+HOME!$H$20),0)))</f>
        <v>0</v>
      </c>
      <c r="AG201" s="79">
        <f>IF(P$2&lt;DATE(2019,10,1),IF($T$1=FALSE,IF($T201=FALSE,P201*HOME!$H$18,0),IF($T201=FALSE,P201*HOME!$H$18/(1+HOME!$H$18),0)),IF($T$1=FALSE,IF($T201=FALSE,P201*HOME!$H$20,0),IF($T201=FALSE,P201*HOME!$H$20/(1+HOME!$H$20),0)))</f>
        <v>0</v>
      </c>
      <c r="AH201" s="79">
        <f t="shared" si="87"/>
        <v>0</v>
      </c>
      <c r="AI201" s="79">
        <f t="shared" si="102"/>
        <v>0</v>
      </c>
    </row>
    <row r="202" spans="3:64" ht="19.149999999999999" customHeight="1">
      <c r="C202" s="95"/>
      <c r="D202" s="114"/>
      <c r="E202" s="114"/>
      <c r="F202" s="114"/>
      <c r="G202" s="114"/>
      <c r="H202" s="114"/>
      <c r="I202" s="114"/>
      <c r="J202" s="114"/>
      <c r="K202" s="114"/>
      <c r="L202" s="114"/>
      <c r="M202" s="114"/>
      <c r="N202" s="114"/>
      <c r="O202" s="114"/>
      <c r="P202" s="131"/>
      <c r="Q202" s="89">
        <f t="shared" si="101"/>
        <v>0</v>
      </c>
      <c r="R202" s="115">
        <f t="shared" si="86"/>
        <v>0</v>
      </c>
      <c r="S202" s="154">
        <f>前期実績!Q160</f>
        <v>0</v>
      </c>
      <c r="T202" s="320" t="b">
        <v>0</v>
      </c>
      <c r="U202" s="79">
        <f>IF(D$2&lt;DATE(2019,10,1),IF($T$1=FALSE,IF($T202=FALSE,D202*HOME!$H$18,0),IF($T202=FALSE,D202*HOME!$H$18/(1+HOME!$H$18),0)),IF($T$1=FALSE,IF($T202=FALSE,D202*HOME!$H$20,0),IF($T202=FALSE,D202*HOME!$H$20/(1+HOME!$H$20),0)))</f>
        <v>0</v>
      </c>
      <c r="V202" s="79">
        <f>IF(E$2&lt;DATE(2019,10,1),IF($T$1=FALSE,IF($T202=FALSE,E202*HOME!$H$18,0),IF($T202=FALSE,E202*HOME!$H$18/(1+HOME!$H$18),0)),IF($T$1=FALSE,IF($T202=FALSE,E202*HOME!$H$20,0),IF($T202=FALSE,E202*HOME!$H$20/(1+HOME!$H$20),0)))</f>
        <v>0</v>
      </c>
      <c r="W202" s="79">
        <f>IF(F$2&lt;DATE(2019,10,1),IF($T$1=FALSE,IF($T202=FALSE,F202*HOME!$H$18,0),IF($T202=FALSE,F202*HOME!$H$18/(1+HOME!$H$18),0)),IF($T$1=FALSE,IF($T202=FALSE,F202*HOME!$H$20,0),IF($T202=FALSE,F202*HOME!$H$20/(1+HOME!$H$20),0)))</f>
        <v>0</v>
      </c>
      <c r="X202" s="79">
        <f>IF(G$2&lt;DATE(2019,10,1),IF($T$1=FALSE,IF($T202=FALSE,G202*HOME!$H$18,0),IF($T202=FALSE,G202*HOME!$H$18/(1+HOME!$H$18),0)),IF($T$1=FALSE,IF($T202=FALSE,G202*HOME!$H$20,0),IF($T202=FALSE,G202*HOME!$H$20/(1+HOME!$H$20),0)))</f>
        <v>0</v>
      </c>
      <c r="Y202" s="79">
        <f>IF(H$2&lt;DATE(2019,10,1),IF($T$1=FALSE,IF($T202=FALSE,H202*HOME!$H$18,0),IF($T202=FALSE,H202*HOME!$H$18/(1+HOME!$H$18),0)),IF($T$1=FALSE,IF($T202=FALSE,H202*HOME!$H$20,0),IF($T202=FALSE,H202*HOME!$H$20/(1+HOME!$H$20),0)))</f>
        <v>0</v>
      </c>
      <c r="Z202" s="79">
        <f>IF(I$2&lt;DATE(2019,10,1),IF($T$1=FALSE,IF($T202=FALSE,I202*HOME!$H$18,0),IF($T202=FALSE,I202*HOME!$H$18/(1+HOME!$H$18),0)),IF($T$1=FALSE,IF($T202=FALSE,I202*HOME!$H$20,0),IF($T202=FALSE,I202*HOME!$H$20/(1+HOME!$H$20),0)))</f>
        <v>0</v>
      </c>
      <c r="AA202" s="79">
        <f>IF(J$2&lt;DATE(2019,10,1),IF($T$1=FALSE,IF($T202=FALSE,J202*HOME!$H$18,0),IF($T202=FALSE,J202*HOME!$H$18/(1+HOME!$H$18),0)),IF($T$1=FALSE,IF($T202=FALSE,J202*HOME!$H$20,0),IF($T202=FALSE,J202*HOME!$H$20/(1+HOME!$H$20),0)))</f>
        <v>0</v>
      </c>
      <c r="AB202" s="79">
        <f>IF(K$2&lt;DATE(2019,10,1),IF($T$1=FALSE,IF($T202=FALSE,K202*HOME!$H$18,0),IF($T202=FALSE,K202*HOME!$H$18/(1+HOME!$H$18),0)),IF($T$1=FALSE,IF($T202=FALSE,K202*HOME!$H$20,0),IF($T202=FALSE,K202*HOME!$H$20/(1+HOME!$H$20),0)))</f>
        <v>0</v>
      </c>
      <c r="AC202" s="79">
        <f>IF(L$2&lt;DATE(2019,10,1),IF($T$1=FALSE,IF($T202=FALSE,L202*HOME!$H$18,0),IF($T202=FALSE,L202*HOME!$H$18/(1+HOME!$H$18),0)),IF($T$1=FALSE,IF($T202=FALSE,L202*HOME!$H$20,0),IF($T202=FALSE,L202*HOME!$H$20/(1+HOME!$H$20),0)))</f>
        <v>0</v>
      </c>
      <c r="AD202" s="79">
        <f>IF(M$2&lt;DATE(2019,10,1),IF($T$1=FALSE,IF($T202=FALSE,M202*HOME!$H$18,0),IF($T202=FALSE,M202*HOME!$H$18/(1+HOME!$H$18),0)),IF($T$1=FALSE,IF($T202=FALSE,M202*HOME!$H$20,0),IF($T202=FALSE,M202*HOME!$H$20/(1+HOME!$H$20),0)))</f>
        <v>0</v>
      </c>
      <c r="AE202" s="79">
        <f>IF(N$2&lt;DATE(2019,10,1),IF($T$1=FALSE,IF($T202=FALSE,N202*HOME!$H$18,0),IF($T202=FALSE,N202*HOME!$H$18/(1+HOME!$H$18),0)),IF($T$1=FALSE,IF($T202=FALSE,N202*HOME!$H$20,0),IF($T202=FALSE,N202*HOME!$H$20/(1+HOME!$H$20),0)))</f>
        <v>0</v>
      </c>
      <c r="AF202" s="79">
        <f>IF(O$2&lt;DATE(2019,10,1),IF($T$1=FALSE,IF($T202=FALSE,O202*HOME!$H$18,0),IF($T202=FALSE,O202*HOME!$H$18/(1+HOME!$H$18),0)),IF($T$1=FALSE,IF($T202=FALSE,O202*HOME!$H$20,0),IF($T202=FALSE,O202*HOME!$H$20/(1+HOME!$H$20),0)))</f>
        <v>0</v>
      </c>
      <c r="AG202" s="79">
        <f>IF(P$2&lt;DATE(2019,10,1),IF($T$1=FALSE,IF($T202=FALSE,P202*HOME!$H$18,0),IF($T202=FALSE,P202*HOME!$H$18/(1+HOME!$H$18),0)),IF($T$1=FALSE,IF($T202=FALSE,P202*HOME!$H$20,0),IF($T202=FALSE,P202*HOME!$H$20/(1+HOME!$H$20),0)))</f>
        <v>0</v>
      </c>
      <c r="AH202" s="79">
        <f t="shared" si="87"/>
        <v>0</v>
      </c>
      <c r="AI202" s="79">
        <f t="shared" si="102"/>
        <v>0</v>
      </c>
    </row>
    <row r="203" spans="3:64" ht="19.149999999999999" customHeight="1">
      <c r="C203" s="95"/>
      <c r="D203" s="114"/>
      <c r="E203" s="114"/>
      <c r="F203" s="114"/>
      <c r="G203" s="114"/>
      <c r="H203" s="114"/>
      <c r="I203" s="114"/>
      <c r="J203" s="114"/>
      <c r="K203" s="114"/>
      <c r="L203" s="114"/>
      <c r="M203" s="114"/>
      <c r="N203" s="114"/>
      <c r="O203" s="114"/>
      <c r="P203" s="131"/>
      <c r="Q203" s="89">
        <f t="shared" si="101"/>
        <v>0</v>
      </c>
      <c r="R203" s="115">
        <f t="shared" si="86"/>
        <v>0</v>
      </c>
      <c r="S203" s="154">
        <f>前期実績!Q161</f>
        <v>0</v>
      </c>
      <c r="T203" s="320" t="b">
        <v>0</v>
      </c>
      <c r="U203" s="79">
        <f>IF(D$2&lt;DATE(2019,10,1),IF($T$1=FALSE,IF($T203=FALSE,D203*HOME!$H$18,0),IF($T203=FALSE,D203*HOME!$H$18/(1+HOME!$H$18),0)),IF($T$1=FALSE,IF($T203=FALSE,D203*HOME!$H$20,0),IF($T203=FALSE,D203*HOME!$H$20/(1+HOME!$H$20),0)))</f>
        <v>0</v>
      </c>
      <c r="V203" s="79">
        <f>IF(E$2&lt;DATE(2019,10,1),IF($T$1=FALSE,IF($T203=FALSE,E203*HOME!$H$18,0),IF($T203=FALSE,E203*HOME!$H$18/(1+HOME!$H$18),0)),IF($T$1=FALSE,IF($T203=FALSE,E203*HOME!$H$20,0),IF($T203=FALSE,E203*HOME!$H$20/(1+HOME!$H$20),0)))</f>
        <v>0</v>
      </c>
      <c r="W203" s="79">
        <f>IF(F$2&lt;DATE(2019,10,1),IF($T$1=FALSE,IF($T203=FALSE,F203*HOME!$H$18,0),IF($T203=FALSE,F203*HOME!$H$18/(1+HOME!$H$18),0)),IF($T$1=FALSE,IF($T203=FALSE,F203*HOME!$H$20,0),IF($T203=FALSE,F203*HOME!$H$20/(1+HOME!$H$20),0)))</f>
        <v>0</v>
      </c>
      <c r="X203" s="79">
        <f>IF(G$2&lt;DATE(2019,10,1),IF($T$1=FALSE,IF($T203=FALSE,G203*HOME!$H$18,0),IF($T203=FALSE,G203*HOME!$H$18/(1+HOME!$H$18),0)),IF($T$1=FALSE,IF($T203=FALSE,G203*HOME!$H$20,0),IF($T203=FALSE,G203*HOME!$H$20/(1+HOME!$H$20),0)))</f>
        <v>0</v>
      </c>
      <c r="Y203" s="79">
        <f>IF(H$2&lt;DATE(2019,10,1),IF($T$1=FALSE,IF($T203=FALSE,H203*HOME!$H$18,0),IF($T203=FALSE,H203*HOME!$H$18/(1+HOME!$H$18),0)),IF($T$1=FALSE,IF($T203=FALSE,H203*HOME!$H$20,0),IF($T203=FALSE,H203*HOME!$H$20/(1+HOME!$H$20),0)))</f>
        <v>0</v>
      </c>
      <c r="Z203" s="79">
        <f>IF(I$2&lt;DATE(2019,10,1),IF($T$1=FALSE,IF($T203=FALSE,I203*HOME!$H$18,0),IF($T203=FALSE,I203*HOME!$H$18/(1+HOME!$H$18),0)),IF($T$1=FALSE,IF($T203=FALSE,I203*HOME!$H$20,0),IF($T203=FALSE,I203*HOME!$H$20/(1+HOME!$H$20),0)))</f>
        <v>0</v>
      </c>
      <c r="AA203" s="79">
        <f>IF(J$2&lt;DATE(2019,10,1),IF($T$1=FALSE,IF($T203=FALSE,J203*HOME!$H$18,0),IF($T203=FALSE,J203*HOME!$H$18/(1+HOME!$H$18),0)),IF($T$1=FALSE,IF($T203=FALSE,J203*HOME!$H$20,0),IF($T203=FALSE,J203*HOME!$H$20/(1+HOME!$H$20),0)))</f>
        <v>0</v>
      </c>
      <c r="AB203" s="79">
        <f>IF(K$2&lt;DATE(2019,10,1),IF($T$1=FALSE,IF($T203=FALSE,K203*HOME!$H$18,0),IF($T203=FALSE,K203*HOME!$H$18/(1+HOME!$H$18),0)),IF($T$1=FALSE,IF($T203=FALSE,K203*HOME!$H$20,0),IF($T203=FALSE,K203*HOME!$H$20/(1+HOME!$H$20),0)))</f>
        <v>0</v>
      </c>
      <c r="AC203" s="79">
        <f>IF(L$2&lt;DATE(2019,10,1),IF($T$1=FALSE,IF($T203=FALSE,L203*HOME!$H$18,0),IF($T203=FALSE,L203*HOME!$H$18/(1+HOME!$H$18),0)),IF($T$1=FALSE,IF($T203=FALSE,L203*HOME!$H$20,0),IF($T203=FALSE,L203*HOME!$H$20/(1+HOME!$H$20),0)))</f>
        <v>0</v>
      </c>
      <c r="AD203" s="79">
        <f>IF(M$2&lt;DATE(2019,10,1),IF($T$1=FALSE,IF($T203=FALSE,M203*HOME!$H$18,0),IF($T203=FALSE,M203*HOME!$H$18/(1+HOME!$H$18),0)),IF($T$1=FALSE,IF($T203=FALSE,M203*HOME!$H$20,0),IF($T203=FALSE,M203*HOME!$H$20/(1+HOME!$H$20),0)))</f>
        <v>0</v>
      </c>
      <c r="AE203" s="79">
        <f>IF(N$2&lt;DATE(2019,10,1),IF($T$1=FALSE,IF($T203=FALSE,N203*HOME!$H$18,0),IF($T203=FALSE,N203*HOME!$H$18/(1+HOME!$H$18),0)),IF($T$1=FALSE,IF($T203=FALSE,N203*HOME!$H$20,0),IF($T203=FALSE,N203*HOME!$H$20/(1+HOME!$H$20),0)))</f>
        <v>0</v>
      </c>
      <c r="AF203" s="79">
        <f>IF(O$2&lt;DATE(2019,10,1),IF($T$1=FALSE,IF($T203=FALSE,O203*HOME!$H$18,0),IF($T203=FALSE,O203*HOME!$H$18/(1+HOME!$H$18),0)),IF($T$1=FALSE,IF($T203=FALSE,O203*HOME!$H$20,0),IF($T203=FALSE,O203*HOME!$H$20/(1+HOME!$H$20),0)))</f>
        <v>0</v>
      </c>
      <c r="AG203" s="79">
        <f>IF(P$2&lt;DATE(2019,10,1),IF($T$1=FALSE,IF($T203=FALSE,P203*HOME!$H$18,0),IF($T203=FALSE,P203*HOME!$H$18/(1+HOME!$H$18),0)),IF($T$1=FALSE,IF($T203=FALSE,P203*HOME!$H$20,0),IF($T203=FALSE,P203*HOME!$H$20/(1+HOME!$H$20),0)))</f>
        <v>0</v>
      </c>
      <c r="AH203" s="79">
        <f t="shared" si="87"/>
        <v>0</v>
      </c>
      <c r="AI203" s="79">
        <f t="shared" si="102"/>
        <v>0</v>
      </c>
    </row>
    <row r="204" spans="3:64" ht="19.149999999999999" customHeight="1">
      <c r="C204" s="95"/>
      <c r="D204" s="114"/>
      <c r="E204" s="114"/>
      <c r="F204" s="114"/>
      <c r="G204" s="114"/>
      <c r="H204" s="114"/>
      <c r="I204" s="114"/>
      <c r="J204" s="114"/>
      <c r="K204" s="114"/>
      <c r="L204" s="114"/>
      <c r="M204" s="114"/>
      <c r="N204" s="114"/>
      <c r="O204" s="114"/>
      <c r="P204" s="131"/>
      <c r="Q204" s="89">
        <f t="shared" si="101"/>
        <v>0</v>
      </c>
      <c r="R204" s="115">
        <f t="shared" si="86"/>
        <v>0</v>
      </c>
      <c r="S204" s="154">
        <f>前期実績!Q162</f>
        <v>0</v>
      </c>
      <c r="T204" s="320" t="b">
        <v>0</v>
      </c>
      <c r="U204" s="79">
        <f>IF(D$2&lt;DATE(2019,10,1),IF($T$1=FALSE,IF($T204=FALSE,D204*HOME!$H$18,0),IF($T204=FALSE,D204*HOME!$H$18/(1+HOME!$H$18),0)),IF($T$1=FALSE,IF($T204=FALSE,D204*HOME!$H$20,0),IF($T204=FALSE,D204*HOME!$H$20/(1+HOME!$H$20),0)))</f>
        <v>0</v>
      </c>
      <c r="V204" s="79">
        <f>IF(E$2&lt;DATE(2019,10,1),IF($T$1=FALSE,IF($T204=FALSE,E204*HOME!$H$18,0),IF($T204=FALSE,E204*HOME!$H$18/(1+HOME!$H$18),0)),IF($T$1=FALSE,IF($T204=FALSE,E204*HOME!$H$20,0),IF($T204=FALSE,E204*HOME!$H$20/(1+HOME!$H$20),0)))</f>
        <v>0</v>
      </c>
      <c r="W204" s="79">
        <f>IF(F$2&lt;DATE(2019,10,1),IF($T$1=FALSE,IF($T204=FALSE,F204*HOME!$H$18,0),IF($T204=FALSE,F204*HOME!$H$18/(1+HOME!$H$18),0)),IF($T$1=FALSE,IF($T204=FALSE,F204*HOME!$H$20,0),IF($T204=FALSE,F204*HOME!$H$20/(1+HOME!$H$20),0)))</f>
        <v>0</v>
      </c>
      <c r="X204" s="79">
        <f>IF(G$2&lt;DATE(2019,10,1),IF($T$1=FALSE,IF($T204=FALSE,G204*HOME!$H$18,0),IF($T204=FALSE,G204*HOME!$H$18/(1+HOME!$H$18),0)),IF($T$1=FALSE,IF($T204=FALSE,G204*HOME!$H$20,0),IF($T204=FALSE,G204*HOME!$H$20/(1+HOME!$H$20),0)))</f>
        <v>0</v>
      </c>
      <c r="Y204" s="79">
        <f>IF(H$2&lt;DATE(2019,10,1),IF($T$1=FALSE,IF($T204=FALSE,H204*HOME!$H$18,0),IF($T204=FALSE,H204*HOME!$H$18/(1+HOME!$H$18),0)),IF($T$1=FALSE,IF($T204=FALSE,H204*HOME!$H$20,0),IF($T204=FALSE,H204*HOME!$H$20/(1+HOME!$H$20),0)))</f>
        <v>0</v>
      </c>
      <c r="Z204" s="79">
        <f>IF(I$2&lt;DATE(2019,10,1),IF($T$1=FALSE,IF($T204=FALSE,I204*HOME!$H$18,0),IF($T204=FALSE,I204*HOME!$H$18/(1+HOME!$H$18),0)),IF($T$1=FALSE,IF($T204=FALSE,I204*HOME!$H$20,0),IF($T204=FALSE,I204*HOME!$H$20/(1+HOME!$H$20),0)))</f>
        <v>0</v>
      </c>
      <c r="AA204" s="79">
        <f>IF(J$2&lt;DATE(2019,10,1),IF($T$1=FALSE,IF($T204=FALSE,J204*HOME!$H$18,0),IF($T204=FALSE,J204*HOME!$H$18/(1+HOME!$H$18),0)),IF($T$1=FALSE,IF($T204=FALSE,J204*HOME!$H$20,0),IF($T204=FALSE,J204*HOME!$H$20/(1+HOME!$H$20),0)))</f>
        <v>0</v>
      </c>
      <c r="AB204" s="79">
        <f>IF(K$2&lt;DATE(2019,10,1),IF($T$1=FALSE,IF($T204=FALSE,K204*HOME!$H$18,0),IF($T204=FALSE,K204*HOME!$H$18/(1+HOME!$H$18),0)),IF($T$1=FALSE,IF($T204=FALSE,K204*HOME!$H$20,0),IF($T204=FALSE,K204*HOME!$H$20/(1+HOME!$H$20),0)))</f>
        <v>0</v>
      </c>
      <c r="AC204" s="79">
        <f>IF(L$2&lt;DATE(2019,10,1),IF($T$1=FALSE,IF($T204=FALSE,L204*HOME!$H$18,0),IF($T204=FALSE,L204*HOME!$H$18/(1+HOME!$H$18),0)),IF($T$1=FALSE,IF($T204=FALSE,L204*HOME!$H$20,0),IF($T204=FALSE,L204*HOME!$H$20/(1+HOME!$H$20),0)))</f>
        <v>0</v>
      </c>
      <c r="AD204" s="79">
        <f>IF(M$2&lt;DATE(2019,10,1),IF($T$1=FALSE,IF($T204=FALSE,M204*HOME!$H$18,0),IF($T204=FALSE,M204*HOME!$H$18/(1+HOME!$H$18),0)),IF($T$1=FALSE,IF($T204=FALSE,M204*HOME!$H$20,0),IF($T204=FALSE,M204*HOME!$H$20/(1+HOME!$H$20),0)))</f>
        <v>0</v>
      </c>
      <c r="AE204" s="79">
        <f>IF(N$2&lt;DATE(2019,10,1),IF($T$1=FALSE,IF($T204=FALSE,N204*HOME!$H$18,0),IF($T204=FALSE,N204*HOME!$H$18/(1+HOME!$H$18),0)),IF($T$1=FALSE,IF($T204=FALSE,N204*HOME!$H$20,0),IF($T204=FALSE,N204*HOME!$H$20/(1+HOME!$H$20),0)))</f>
        <v>0</v>
      </c>
      <c r="AF204" s="79">
        <f>IF(O$2&lt;DATE(2019,10,1),IF($T$1=FALSE,IF($T204=FALSE,O204*HOME!$H$18,0),IF($T204=FALSE,O204*HOME!$H$18/(1+HOME!$H$18),0)),IF($T$1=FALSE,IF($T204=FALSE,O204*HOME!$H$20,0),IF($T204=FALSE,O204*HOME!$H$20/(1+HOME!$H$20),0)))</f>
        <v>0</v>
      </c>
      <c r="AG204" s="79">
        <f>IF(P$2&lt;DATE(2019,10,1),IF($T$1=FALSE,IF($T204=FALSE,P204*HOME!$H$18,0),IF($T204=FALSE,P204*HOME!$H$18/(1+HOME!$H$18),0)),IF($T$1=FALSE,IF($T204=FALSE,P204*HOME!$H$20,0),IF($T204=FALSE,P204*HOME!$H$20/(1+HOME!$H$20),0)))</f>
        <v>0</v>
      </c>
      <c r="AH204" s="79">
        <f t="shared" si="87"/>
        <v>0</v>
      </c>
      <c r="AI204" s="79">
        <f t="shared" si="102"/>
        <v>0</v>
      </c>
    </row>
    <row r="205" spans="3:64" ht="19.149999999999999" customHeight="1">
      <c r="C205" s="95"/>
      <c r="D205" s="114"/>
      <c r="E205" s="114"/>
      <c r="F205" s="114"/>
      <c r="G205" s="114"/>
      <c r="H205" s="114"/>
      <c r="I205" s="114"/>
      <c r="J205" s="114"/>
      <c r="K205" s="114"/>
      <c r="L205" s="114"/>
      <c r="M205" s="114"/>
      <c r="N205" s="114"/>
      <c r="O205" s="114"/>
      <c r="P205" s="131"/>
      <c r="Q205" s="89">
        <f t="shared" si="101"/>
        <v>0</v>
      </c>
      <c r="R205" s="115">
        <f t="shared" si="86"/>
        <v>0</v>
      </c>
      <c r="S205" s="154">
        <f>前期実績!Q163</f>
        <v>0</v>
      </c>
      <c r="T205" s="320" t="b">
        <v>0</v>
      </c>
      <c r="U205" s="79">
        <f>IF(D$2&lt;DATE(2019,10,1),IF($T$1=FALSE,IF($T205=FALSE,D205*HOME!$H$18,0),IF($T205=FALSE,D205*HOME!$H$18/(1+HOME!$H$18),0)),IF($T$1=FALSE,IF($T205=FALSE,D205*HOME!$H$20,0),IF($T205=FALSE,D205*HOME!$H$20/(1+HOME!$H$20),0)))</f>
        <v>0</v>
      </c>
      <c r="V205" s="79">
        <f>IF(E$2&lt;DATE(2019,10,1),IF($T$1=FALSE,IF($T205=FALSE,E205*HOME!$H$18,0),IF($T205=FALSE,E205*HOME!$H$18/(1+HOME!$H$18),0)),IF($T$1=FALSE,IF($T205=FALSE,E205*HOME!$H$20,0),IF($T205=FALSE,E205*HOME!$H$20/(1+HOME!$H$20),0)))</f>
        <v>0</v>
      </c>
      <c r="W205" s="79">
        <f>IF(F$2&lt;DATE(2019,10,1),IF($T$1=FALSE,IF($T205=FALSE,F205*HOME!$H$18,0),IF($T205=FALSE,F205*HOME!$H$18/(1+HOME!$H$18),0)),IF($T$1=FALSE,IF($T205=FALSE,F205*HOME!$H$20,0),IF($T205=FALSE,F205*HOME!$H$20/(1+HOME!$H$20),0)))</f>
        <v>0</v>
      </c>
      <c r="X205" s="79">
        <f>IF(G$2&lt;DATE(2019,10,1),IF($T$1=FALSE,IF($T205=FALSE,G205*HOME!$H$18,0),IF($T205=FALSE,G205*HOME!$H$18/(1+HOME!$H$18),0)),IF($T$1=FALSE,IF($T205=FALSE,G205*HOME!$H$20,0),IF($T205=FALSE,G205*HOME!$H$20/(1+HOME!$H$20),0)))</f>
        <v>0</v>
      </c>
      <c r="Y205" s="79">
        <f>IF(H$2&lt;DATE(2019,10,1),IF($T$1=FALSE,IF($T205=FALSE,H205*HOME!$H$18,0),IF($T205=FALSE,H205*HOME!$H$18/(1+HOME!$H$18),0)),IF($T$1=FALSE,IF($T205=FALSE,H205*HOME!$H$20,0),IF($T205=FALSE,H205*HOME!$H$20/(1+HOME!$H$20),0)))</f>
        <v>0</v>
      </c>
      <c r="Z205" s="79">
        <f>IF(I$2&lt;DATE(2019,10,1),IF($T$1=FALSE,IF($T205=FALSE,I205*HOME!$H$18,0),IF($T205=FALSE,I205*HOME!$H$18/(1+HOME!$H$18),0)),IF($T$1=FALSE,IF($T205=FALSE,I205*HOME!$H$20,0),IF($T205=FALSE,I205*HOME!$H$20/(1+HOME!$H$20),0)))</f>
        <v>0</v>
      </c>
      <c r="AA205" s="79">
        <f>IF(J$2&lt;DATE(2019,10,1),IF($T$1=FALSE,IF($T205=FALSE,J205*HOME!$H$18,0),IF($T205=FALSE,J205*HOME!$H$18/(1+HOME!$H$18),0)),IF($T$1=FALSE,IF($T205=FALSE,J205*HOME!$H$20,0),IF($T205=FALSE,J205*HOME!$H$20/(1+HOME!$H$20),0)))</f>
        <v>0</v>
      </c>
      <c r="AB205" s="79">
        <f>IF(K$2&lt;DATE(2019,10,1),IF($T$1=FALSE,IF($T205=FALSE,K205*HOME!$H$18,0),IF($T205=FALSE,K205*HOME!$H$18/(1+HOME!$H$18),0)),IF($T$1=FALSE,IF($T205=FALSE,K205*HOME!$H$20,0),IF($T205=FALSE,K205*HOME!$H$20/(1+HOME!$H$20),0)))</f>
        <v>0</v>
      </c>
      <c r="AC205" s="79">
        <f>IF(L$2&lt;DATE(2019,10,1),IF($T$1=FALSE,IF($T205=FALSE,L205*HOME!$H$18,0),IF($T205=FALSE,L205*HOME!$H$18/(1+HOME!$H$18),0)),IF($T$1=FALSE,IF($T205=FALSE,L205*HOME!$H$20,0),IF($T205=FALSE,L205*HOME!$H$20/(1+HOME!$H$20),0)))</f>
        <v>0</v>
      </c>
      <c r="AD205" s="79">
        <f>IF(M$2&lt;DATE(2019,10,1),IF($T$1=FALSE,IF($T205=FALSE,M205*HOME!$H$18,0),IF($T205=FALSE,M205*HOME!$H$18/(1+HOME!$H$18),0)),IF($T$1=FALSE,IF($T205=FALSE,M205*HOME!$H$20,0),IF($T205=FALSE,M205*HOME!$H$20/(1+HOME!$H$20),0)))</f>
        <v>0</v>
      </c>
      <c r="AE205" s="79">
        <f>IF(N$2&lt;DATE(2019,10,1),IF($T$1=FALSE,IF($T205=FALSE,N205*HOME!$H$18,0),IF($T205=FALSE,N205*HOME!$H$18/(1+HOME!$H$18),0)),IF($T$1=FALSE,IF($T205=FALSE,N205*HOME!$H$20,0),IF($T205=FALSE,N205*HOME!$H$20/(1+HOME!$H$20),0)))</f>
        <v>0</v>
      </c>
      <c r="AF205" s="79">
        <f>IF(O$2&lt;DATE(2019,10,1),IF($T$1=FALSE,IF($T205=FALSE,O205*HOME!$H$18,0),IF($T205=FALSE,O205*HOME!$H$18/(1+HOME!$H$18),0)),IF($T$1=FALSE,IF($T205=FALSE,O205*HOME!$H$20,0),IF($T205=FALSE,O205*HOME!$H$20/(1+HOME!$H$20),0)))</f>
        <v>0</v>
      </c>
      <c r="AG205" s="79">
        <f>IF(P$2&lt;DATE(2019,10,1),IF($T$1=FALSE,IF($T205=FALSE,P205*HOME!$H$18,0),IF($T205=FALSE,P205*HOME!$H$18/(1+HOME!$H$18),0)),IF($T$1=FALSE,IF($T205=FALSE,P205*HOME!$H$20,0),IF($T205=FALSE,P205*HOME!$H$20/(1+HOME!$H$20),0)))</f>
        <v>0</v>
      </c>
      <c r="AH205" s="79">
        <f t="shared" si="87"/>
        <v>0</v>
      </c>
      <c r="AI205" s="79">
        <f t="shared" si="102"/>
        <v>0</v>
      </c>
    </row>
    <row r="206" spans="3:64" ht="19.149999999999999" customHeight="1">
      <c r="C206" s="95"/>
      <c r="D206" s="114"/>
      <c r="E206" s="114"/>
      <c r="F206" s="114"/>
      <c r="G206" s="114"/>
      <c r="H206" s="114"/>
      <c r="I206" s="114"/>
      <c r="J206" s="114"/>
      <c r="K206" s="114"/>
      <c r="L206" s="114"/>
      <c r="M206" s="114"/>
      <c r="N206" s="114"/>
      <c r="O206" s="114"/>
      <c r="P206" s="131"/>
      <c r="Q206" s="89">
        <f t="shared" si="101"/>
        <v>0</v>
      </c>
      <c r="R206" s="115">
        <f t="shared" si="86"/>
        <v>0</v>
      </c>
      <c r="S206" s="154">
        <f>前期実績!Q164</f>
        <v>0</v>
      </c>
      <c r="T206" s="320" t="b">
        <v>0</v>
      </c>
      <c r="U206" s="79">
        <f>IF(D$2&lt;DATE(2019,10,1),IF($T$1=FALSE,IF($T206=FALSE,D206*HOME!$H$18,0),IF($T206=FALSE,D206*HOME!$H$18/(1+HOME!$H$18),0)),IF($T$1=FALSE,IF($T206=FALSE,D206*HOME!$H$20,0),IF($T206=FALSE,D206*HOME!$H$20/(1+HOME!$H$20),0)))</f>
        <v>0</v>
      </c>
      <c r="V206" s="79">
        <f>IF(E$2&lt;DATE(2019,10,1),IF($T$1=FALSE,IF($T206=FALSE,E206*HOME!$H$18,0),IF($T206=FALSE,E206*HOME!$H$18/(1+HOME!$H$18),0)),IF($T$1=FALSE,IF($T206=FALSE,E206*HOME!$H$20,0),IF($T206=FALSE,E206*HOME!$H$20/(1+HOME!$H$20),0)))</f>
        <v>0</v>
      </c>
      <c r="W206" s="79">
        <f>IF(F$2&lt;DATE(2019,10,1),IF($T$1=FALSE,IF($T206=FALSE,F206*HOME!$H$18,0),IF($T206=FALSE,F206*HOME!$H$18/(1+HOME!$H$18),0)),IF($T$1=FALSE,IF($T206=FALSE,F206*HOME!$H$20,0),IF($T206=FALSE,F206*HOME!$H$20/(1+HOME!$H$20),0)))</f>
        <v>0</v>
      </c>
      <c r="X206" s="79">
        <f>IF(G$2&lt;DATE(2019,10,1),IF($T$1=FALSE,IF($T206=FALSE,G206*HOME!$H$18,0),IF($T206=FALSE,G206*HOME!$H$18/(1+HOME!$H$18),0)),IF($T$1=FALSE,IF($T206=FALSE,G206*HOME!$H$20,0),IF($T206=FALSE,G206*HOME!$H$20/(1+HOME!$H$20),0)))</f>
        <v>0</v>
      </c>
      <c r="Y206" s="79">
        <f>IF(H$2&lt;DATE(2019,10,1),IF($T$1=FALSE,IF($T206=FALSE,H206*HOME!$H$18,0),IF($T206=FALSE,H206*HOME!$H$18/(1+HOME!$H$18),0)),IF($T$1=FALSE,IF($T206=FALSE,H206*HOME!$H$20,0),IF($T206=FALSE,H206*HOME!$H$20/(1+HOME!$H$20),0)))</f>
        <v>0</v>
      </c>
      <c r="Z206" s="79">
        <f>IF(I$2&lt;DATE(2019,10,1),IF($T$1=FALSE,IF($T206=FALSE,I206*HOME!$H$18,0),IF($T206=FALSE,I206*HOME!$H$18/(1+HOME!$H$18),0)),IF($T$1=FALSE,IF($T206=FALSE,I206*HOME!$H$20,0),IF($T206=FALSE,I206*HOME!$H$20/(1+HOME!$H$20),0)))</f>
        <v>0</v>
      </c>
      <c r="AA206" s="79">
        <f>IF(J$2&lt;DATE(2019,10,1),IF($T$1=FALSE,IF($T206=FALSE,J206*HOME!$H$18,0),IF($T206=FALSE,J206*HOME!$H$18/(1+HOME!$H$18),0)),IF($T$1=FALSE,IF($T206=FALSE,J206*HOME!$H$20,0),IF($T206=FALSE,J206*HOME!$H$20/(1+HOME!$H$20),0)))</f>
        <v>0</v>
      </c>
      <c r="AB206" s="79">
        <f>IF(K$2&lt;DATE(2019,10,1),IF($T$1=FALSE,IF($T206=FALSE,K206*HOME!$H$18,0),IF($T206=FALSE,K206*HOME!$H$18/(1+HOME!$H$18),0)),IF($T$1=FALSE,IF($T206=FALSE,K206*HOME!$H$20,0),IF($T206=FALSE,K206*HOME!$H$20/(1+HOME!$H$20),0)))</f>
        <v>0</v>
      </c>
      <c r="AC206" s="79">
        <f>IF(L$2&lt;DATE(2019,10,1),IF($T$1=FALSE,IF($T206=FALSE,L206*HOME!$H$18,0),IF($T206=FALSE,L206*HOME!$H$18/(1+HOME!$H$18),0)),IF($T$1=FALSE,IF($T206=FALSE,L206*HOME!$H$20,0),IF($T206=FALSE,L206*HOME!$H$20/(1+HOME!$H$20),0)))</f>
        <v>0</v>
      </c>
      <c r="AD206" s="79">
        <f>IF(M$2&lt;DATE(2019,10,1),IF($T$1=FALSE,IF($T206=FALSE,M206*HOME!$H$18,0),IF($T206=FALSE,M206*HOME!$H$18/(1+HOME!$H$18),0)),IF($T$1=FALSE,IF($T206=FALSE,M206*HOME!$H$20,0),IF($T206=FALSE,M206*HOME!$H$20/(1+HOME!$H$20),0)))</f>
        <v>0</v>
      </c>
      <c r="AE206" s="79">
        <f>IF(N$2&lt;DATE(2019,10,1),IF($T$1=FALSE,IF($T206=FALSE,N206*HOME!$H$18,0),IF($T206=FALSE,N206*HOME!$H$18/(1+HOME!$H$18),0)),IF($T$1=FALSE,IF($T206=FALSE,N206*HOME!$H$20,0),IF($T206=FALSE,N206*HOME!$H$20/(1+HOME!$H$20),0)))</f>
        <v>0</v>
      </c>
      <c r="AF206" s="79">
        <f>IF(O$2&lt;DATE(2019,10,1),IF($T$1=FALSE,IF($T206=FALSE,O206*HOME!$H$18,0),IF($T206=FALSE,O206*HOME!$H$18/(1+HOME!$H$18),0)),IF($T$1=FALSE,IF($T206=FALSE,O206*HOME!$H$20,0),IF($T206=FALSE,O206*HOME!$H$20/(1+HOME!$H$20),0)))</f>
        <v>0</v>
      </c>
      <c r="AG206" s="79">
        <f>IF(P$2&lt;DATE(2019,10,1),IF($T$1=FALSE,IF($T206=FALSE,P206*HOME!$H$18,0),IF($T206=FALSE,P206*HOME!$H$18/(1+HOME!$H$18),0)),IF($T$1=FALSE,IF($T206=FALSE,P206*HOME!$H$20,0),IF($T206=FALSE,P206*HOME!$H$20/(1+HOME!$H$20),0)))</f>
        <v>0</v>
      </c>
      <c r="AH206" s="79">
        <f t="shared" si="87"/>
        <v>0</v>
      </c>
      <c r="AI206" s="79">
        <f t="shared" si="102"/>
        <v>0</v>
      </c>
    </row>
    <row r="207" spans="3:64" ht="19.149999999999999" customHeight="1">
      <c r="C207" s="95"/>
      <c r="D207" s="124"/>
      <c r="E207" s="124"/>
      <c r="F207" s="124"/>
      <c r="G207" s="124"/>
      <c r="H207" s="124"/>
      <c r="I207" s="124"/>
      <c r="J207" s="124"/>
      <c r="K207" s="124"/>
      <c r="L207" s="124"/>
      <c r="M207" s="124"/>
      <c r="N207" s="124"/>
      <c r="O207" s="124"/>
      <c r="P207" s="124"/>
      <c r="Q207" s="89">
        <f t="shared" si="101"/>
        <v>0</v>
      </c>
      <c r="R207" s="182">
        <f t="shared" si="86"/>
        <v>0</v>
      </c>
      <c r="S207" s="656">
        <f>前期実績!Q165</f>
        <v>0</v>
      </c>
      <c r="T207" s="320" t="b">
        <v>0</v>
      </c>
      <c r="U207" s="79">
        <f>IF(D$2&lt;DATE(2019,10,1),IF($T$1=FALSE,IF($T207=FALSE,D207*HOME!$H$18,0),IF($T207=FALSE,D207*HOME!$H$18/(1+HOME!$H$18),0)),IF($T$1=FALSE,IF($T207=FALSE,D207*HOME!$H$20,0),IF($T207=FALSE,D207*HOME!$H$20/(1+HOME!$H$20),0)))</f>
        <v>0</v>
      </c>
      <c r="V207" s="79">
        <f>IF(E$2&lt;DATE(2019,10,1),IF($T$1=FALSE,IF($T207=FALSE,E207*HOME!$H$18,0),IF($T207=FALSE,E207*HOME!$H$18/(1+HOME!$H$18),0)),IF($T$1=FALSE,IF($T207=FALSE,E207*HOME!$H$20,0),IF($T207=FALSE,E207*HOME!$H$20/(1+HOME!$H$20),0)))</f>
        <v>0</v>
      </c>
      <c r="W207" s="79">
        <f>IF(F$2&lt;DATE(2019,10,1),IF($T$1=FALSE,IF($T207=FALSE,F207*HOME!$H$18,0),IF($T207=FALSE,F207*HOME!$H$18/(1+HOME!$H$18),0)),IF($T$1=FALSE,IF($T207=FALSE,F207*HOME!$H$20,0),IF($T207=FALSE,F207*HOME!$H$20/(1+HOME!$H$20),0)))</f>
        <v>0</v>
      </c>
      <c r="X207" s="79">
        <f>IF(G$2&lt;DATE(2019,10,1),IF($T$1=FALSE,IF($T207=FALSE,G207*HOME!$H$18,0),IF($T207=FALSE,G207*HOME!$H$18/(1+HOME!$H$18),0)),IF($T$1=FALSE,IF($T207=FALSE,G207*HOME!$H$20,0),IF($T207=FALSE,G207*HOME!$H$20/(1+HOME!$H$20),0)))</f>
        <v>0</v>
      </c>
      <c r="Y207" s="79">
        <f>IF(H$2&lt;DATE(2019,10,1),IF($T$1=FALSE,IF($T207=FALSE,H207*HOME!$H$18,0),IF($T207=FALSE,H207*HOME!$H$18/(1+HOME!$H$18),0)),IF($T$1=FALSE,IF($T207=FALSE,H207*HOME!$H$20,0),IF($T207=FALSE,H207*HOME!$H$20/(1+HOME!$H$20),0)))</f>
        <v>0</v>
      </c>
      <c r="Z207" s="79">
        <f>IF(I$2&lt;DATE(2019,10,1),IF($T$1=FALSE,IF($T207=FALSE,I207*HOME!$H$18,0),IF($T207=FALSE,I207*HOME!$H$18/(1+HOME!$H$18),0)),IF($T$1=FALSE,IF($T207=FALSE,I207*HOME!$H$20,0),IF($T207=FALSE,I207*HOME!$H$20/(1+HOME!$H$20),0)))</f>
        <v>0</v>
      </c>
      <c r="AA207" s="79">
        <f>IF(J$2&lt;DATE(2019,10,1),IF($T$1=FALSE,IF($T207=FALSE,J207*HOME!$H$18,0),IF($T207=FALSE,J207*HOME!$H$18/(1+HOME!$H$18),0)),IF($T$1=FALSE,IF($T207=FALSE,J207*HOME!$H$20,0),IF($T207=FALSE,J207*HOME!$H$20/(1+HOME!$H$20),0)))</f>
        <v>0</v>
      </c>
      <c r="AB207" s="79">
        <f>IF(K$2&lt;DATE(2019,10,1),IF($T$1=FALSE,IF($T207=FALSE,K207*HOME!$H$18,0),IF($T207=FALSE,K207*HOME!$H$18/(1+HOME!$H$18),0)),IF($T$1=FALSE,IF($T207=FALSE,K207*HOME!$H$20,0),IF($T207=FALSE,K207*HOME!$H$20/(1+HOME!$H$20),0)))</f>
        <v>0</v>
      </c>
      <c r="AC207" s="79">
        <f>IF(L$2&lt;DATE(2019,10,1),IF($T$1=FALSE,IF($T207=FALSE,L207*HOME!$H$18,0),IF($T207=FALSE,L207*HOME!$H$18/(1+HOME!$H$18),0)),IF($T$1=FALSE,IF($T207=FALSE,L207*HOME!$H$20,0),IF($T207=FALSE,L207*HOME!$H$20/(1+HOME!$H$20),0)))</f>
        <v>0</v>
      </c>
      <c r="AD207" s="79">
        <f>IF(M$2&lt;DATE(2019,10,1),IF($T$1=FALSE,IF($T207=FALSE,M207*HOME!$H$18,0),IF($T207=FALSE,M207*HOME!$H$18/(1+HOME!$H$18),0)),IF($T$1=FALSE,IF($T207=FALSE,M207*HOME!$H$20,0),IF($T207=FALSE,M207*HOME!$H$20/(1+HOME!$H$20),0)))</f>
        <v>0</v>
      </c>
      <c r="AE207" s="79">
        <f>IF(N$2&lt;DATE(2019,10,1),IF($T$1=FALSE,IF($T207=FALSE,N207*HOME!$H$18,0),IF($T207=FALSE,N207*HOME!$H$18/(1+HOME!$H$18),0)),IF($T$1=FALSE,IF($T207=FALSE,N207*HOME!$H$20,0),IF($T207=FALSE,N207*HOME!$H$20/(1+HOME!$H$20),0)))</f>
        <v>0</v>
      </c>
      <c r="AF207" s="79">
        <f>IF(O$2&lt;DATE(2019,10,1),IF($T$1=FALSE,IF($T207=FALSE,O207*HOME!$H$18,0),IF($T207=FALSE,O207*HOME!$H$18/(1+HOME!$H$18),0)),IF($T$1=FALSE,IF($T207=FALSE,O207*HOME!$H$20,0),IF($T207=FALSE,O207*HOME!$H$20/(1+HOME!$H$20),0)))</f>
        <v>0</v>
      </c>
      <c r="AG207" s="79">
        <f>IF(P$2&lt;DATE(2019,10,1),IF($T$1=FALSE,IF($T207=FALSE,P207*HOME!$H$18,0),IF($T207=FALSE,P207*HOME!$H$18/(1+HOME!$H$18),0)),IF($T$1=FALSE,IF($T207=FALSE,P207*HOME!$H$20,0),IF($T207=FALSE,P207*HOME!$H$20/(1+HOME!$H$20),0)))</f>
        <v>0</v>
      </c>
      <c r="AH207" s="79">
        <f t="shared" si="87"/>
        <v>0</v>
      </c>
      <c r="AI207" s="79">
        <f t="shared" si="102"/>
        <v>0</v>
      </c>
    </row>
    <row r="208" spans="3:64" ht="19.149999999999999" customHeight="1">
      <c r="C208" s="95"/>
      <c r="D208" s="114"/>
      <c r="E208" s="114"/>
      <c r="F208" s="114"/>
      <c r="G208" s="114"/>
      <c r="H208" s="114"/>
      <c r="I208" s="183"/>
      <c r="J208" s="183"/>
      <c r="K208" s="183"/>
      <c r="L208" s="183"/>
      <c r="M208" s="183"/>
      <c r="N208" s="183"/>
      <c r="O208" s="183"/>
      <c r="P208" s="124"/>
      <c r="Q208" s="89">
        <f t="shared" si="101"/>
        <v>0</v>
      </c>
      <c r="R208" s="115">
        <f t="shared" si="86"/>
        <v>0</v>
      </c>
      <c r="S208" s="154">
        <f>前期実績!Q166</f>
        <v>0</v>
      </c>
      <c r="T208" s="320" t="b">
        <v>0</v>
      </c>
      <c r="U208" s="79">
        <f>IF(D$2&lt;DATE(2019,10,1),IF($T$1=FALSE,IF($T208=FALSE,D208*HOME!$H$18,0),IF($T208=FALSE,D208*HOME!$H$18/(1+HOME!$H$18),0)),IF($T$1=FALSE,IF($T208=FALSE,D208*HOME!$H$20,0),IF($T208=FALSE,D208*HOME!$H$20/(1+HOME!$H$20),0)))</f>
        <v>0</v>
      </c>
      <c r="V208" s="79">
        <f>IF(E$2&lt;DATE(2019,10,1),IF($T$1=FALSE,IF($T208=FALSE,E208*HOME!$H$18,0),IF($T208=FALSE,E208*HOME!$H$18/(1+HOME!$H$18),0)),IF($T$1=FALSE,IF($T208=FALSE,E208*HOME!$H$20,0),IF($T208=FALSE,E208*HOME!$H$20/(1+HOME!$H$20),0)))</f>
        <v>0</v>
      </c>
      <c r="W208" s="79">
        <f>IF(F$2&lt;DATE(2019,10,1),IF($T$1=FALSE,IF($T208=FALSE,F208*HOME!$H$18,0),IF($T208=FALSE,F208*HOME!$H$18/(1+HOME!$H$18),0)),IF($T$1=FALSE,IF($T208=FALSE,F208*HOME!$H$20,0),IF($T208=FALSE,F208*HOME!$H$20/(1+HOME!$H$20),0)))</f>
        <v>0</v>
      </c>
      <c r="X208" s="79">
        <f>IF(G$2&lt;DATE(2019,10,1),IF($T$1=FALSE,IF($T208=FALSE,G208*HOME!$H$18,0),IF($T208=FALSE,G208*HOME!$H$18/(1+HOME!$H$18),0)),IF($T$1=FALSE,IF($T208=FALSE,G208*HOME!$H$20,0),IF($T208=FALSE,G208*HOME!$H$20/(1+HOME!$H$20),0)))</f>
        <v>0</v>
      </c>
      <c r="Y208" s="79">
        <f>IF(H$2&lt;DATE(2019,10,1),IF($T$1=FALSE,IF($T208=FALSE,H208*HOME!$H$18,0),IF($T208=FALSE,H208*HOME!$H$18/(1+HOME!$H$18),0)),IF($T$1=FALSE,IF($T208=FALSE,H208*HOME!$H$20,0),IF($T208=FALSE,H208*HOME!$H$20/(1+HOME!$H$20),0)))</f>
        <v>0</v>
      </c>
      <c r="Z208" s="79">
        <f>IF(I$2&lt;DATE(2019,10,1),IF($T$1=FALSE,IF($T208=FALSE,I208*HOME!$H$18,0),IF($T208=FALSE,I208*HOME!$H$18/(1+HOME!$H$18),0)),IF($T$1=FALSE,IF($T208=FALSE,I208*HOME!$H$20,0),IF($T208=FALSE,I208*HOME!$H$20/(1+HOME!$H$20),0)))</f>
        <v>0</v>
      </c>
      <c r="AA208" s="79">
        <f>IF(J$2&lt;DATE(2019,10,1),IF($T$1=FALSE,IF($T208=FALSE,J208*HOME!$H$18,0),IF($T208=FALSE,J208*HOME!$H$18/(1+HOME!$H$18),0)),IF($T$1=FALSE,IF($T208=FALSE,J208*HOME!$H$20,0),IF($T208=FALSE,J208*HOME!$H$20/(1+HOME!$H$20),0)))</f>
        <v>0</v>
      </c>
      <c r="AB208" s="79">
        <f>IF(K$2&lt;DATE(2019,10,1),IF($T$1=FALSE,IF($T208=FALSE,K208*HOME!$H$18,0),IF($T208=FALSE,K208*HOME!$H$18/(1+HOME!$H$18),0)),IF($T$1=FALSE,IF($T208=FALSE,K208*HOME!$H$20,0),IF($T208=FALSE,K208*HOME!$H$20/(1+HOME!$H$20),0)))</f>
        <v>0</v>
      </c>
      <c r="AC208" s="79">
        <f>IF(L$2&lt;DATE(2019,10,1),IF($T$1=FALSE,IF($T208=FALSE,L208*HOME!$H$18,0),IF($T208=FALSE,L208*HOME!$H$18/(1+HOME!$H$18),0)),IF($T$1=FALSE,IF($T208=FALSE,L208*HOME!$H$20,0),IF($T208=FALSE,L208*HOME!$H$20/(1+HOME!$H$20),0)))</f>
        <v>0</v>
      </c>
      <c r="AD208" s="79">
        <f>IF(M$2&lt;DATE(2019,10,1),IF($T$1=FALSE,IF($T208=FALSE,M208*HOME!$H$18,0),IF($T208=FALSE,M208*HOME!$H$18/(1+HOME!$H$18),0)),IF($T$1=FALSE,IF($T208=FALSE,M208*HOME!$H$20,0),IF($T208=FALSE,M208*HOME!$H$20/(1+HOME!$H$20),0)))</f>
        <v>0</v>
      </c>
      <c r="AE208" s="79">
        <f>IF(N$2&lt;DATE(2019,10,1),IF($T$1=FALSE,IF($T208=FALSE,N208*HOME!$H$18,0),IF($T208=FALSE,N208*HOME!$H$18/(1+HOME!$H$18),0)),IF($T$1=FALSE,IF($T208=FALSE,N208*HOME!$H$20,0),IF($T208=FALSE,N208*HOME!$H$20/(1+HOME!$H$20),0)))</f>
        <v>0</v>
      </c>
      <c r="AF208" s="79">
        <f>IF(O$2&lt;DATE(2019,10,1),IF($T$1=FALSE,IF($T208=FALSE,O208*HOME!$H$18,0),IF($T208=FALSE,O208*HOME!$H$18/(1+HOME!$H$18),0)),IF($T$1=FALSE,IF($T208=FALSE,O208*HOME!$H$20,0),IF($T208=FALSE,O208*HOME!$H$20/(1+HOME!$H$20),0)))</f>
        <v>0</v>
      </c>
      <c r="AG208" s="79">
        <f>IF(P$2&lt;DATE(2019,10,1),IF($T$1=FALSE,IF($T208=FALSE,P208*HOME!$H$18,0),IF($T208=FALSE,P208*HOME!$H$18/(1+HOME!$H$18),0)),IF($T$1=FALSE,IF($T208=FALSE,P208*HOME!$H$20,0),IF($T208=FALSE,P208*HOME!$H$20/(1+HOME!$H$20),0)))</f>
        <v>0</v>
      </c>
      <c r="AH208" s="79">
        <f t="shared" si="87"/>
        <v>0</v>
      </c>
      <c r="AI208" s="79">
        <f t="shared" si="102"/>
        <v>0</v>
      </c>
    </row>
    <row r="209" spans="3:35" ht="19.149999999999999" customHeight="1">
      <c r="C209" s="95"/>
      <c r="D209" s="114"/>
      <c r="E209" s="114"/>
      <c r="F209" s="114"/>
      <c r="G209" s="184"/>
      <c r="H209" s="114"/>
      <c r="I209" s="114"/>
      <c r="J209" s="114"/>
      <c r="K209" s="114"/>
      <c r="L209" s="114"/>
      <c r="M209" s="114"/>
      <c r="N209" s="114"/>
      <c r="O209" s="114"/>
      <c r="P209" s="124"/>
      <c r="Q209" s="89">
        <f t="shared" si="101"/>
        <v>0</v>
      </c>
      <c r="R209" s="115">
        <f t="shared" si="86"/>
        <v>0</v>
      </c>
      <c r="S209" s="154">
        <f>前期実績!Q167</f>
        <v>0</v>
      </c>
      <c r="T209" s="320" t="b">
        <v>0</v>
      </c>
      <c r="U209" s="79">
        <f>IF(D$2&lt;DATE(2019,10,1),IF($T$1=FALSE,IF($T209=FALSE,D209*HOME!$H$18,0),IF($T209=FALSE,D209*HOME!$H$18/(1+HOME!$H$18),0)),IF($T$1=FALSE,IF($T209=FALSE,D209*HOME!$H$20,0),IF($T209=FALSE,D209*HOME!$H$20/(1+HOME!$H$20),0)))</f>
        <v>0</v>
      </c>
      <c r="V209" s="79">
        <f>IF(E$2&lt;DATE(2019,10,1),IF($T$1=FALSE,IF($T209=FALSE,E209*HOME!$H$18,0),IF($T209=FALSE,E209*HOME!$H$18/(1+HOME!$H$18),0)),IF($T$1=FALSE,IF($T209=FALSE,E209*HOME!$H$20,0),IF($T209=FALSE,E209*HOME!$H$20/(1+HOME!$H$20),0)))</f>
        <v>0</v>
      </c>
      <c r="W209" s="79">
        <f>IF(F$2&lt;DATE(2019,10,1),IF($T$1=FALSE,IF($T209=FALSE,F209*HOME!$H$18,0),IF($T209=FALSE,F209*HOME!$H$18/(1+HOME!$H$18),0)),IF($T$1=FALSE,IF($T209=FALSE,F209*HOME!$H$20,0),IF($T209=FALSE,F209*HOME!$H$20/(1+HOME!$H$20),0)))</f>
        <v>0</v>
      </c>
      <c r="X209" s="79">
        <f>IF(G$2&lt;DATE(2019,10,1),IF($T$1=FALSE,IF($T209=FALSE,G209*HOME!$H$18,0),IF($T209=FALSE,G209*HOME!$H$18/(1+HOME!$H$18),0)),IF($T$1=FALSE,IF($T209=FALSE,G209*HOME!$H$20,0),IF($T209=FALSE,G209*HOME!$H$20/(1+HOME!$H$20),0)))</f>
        <v>0</v>
      </c>
      <c r="Y209" s="79">
        <f>IF(H$2&lt;DATE(2019,10,1),IF($T$1=FALSE,IF($T209=FALSE,H209*HOME!$H$18,0),IF($T209=FALSE,H209*HOME!$H$18/(1+HOME!$H$18),0)),IF($T$1=FALSE,IF($T209=FALSE,H209*HOME!$H$20,0),IF($T209=FALSE,H209*HOME!$H$20/(1+HOME!$H$20),0)))</f>
        <v>0</v>
      </c>
      <c r="Z209" s="79">
        <f>IF(I$2&lt;DATE(2019,10,1),IF($T$1=FALSE,IF($T209=FALSE,I209*HOME!$H$18,0),IF($T209=FALSE,I209*HOME!$H$18/(1+HOME!$H$18),0)),IF($T$1=FALSE,IF($T209=FALSE,I209*HOME!$H$20,0),IF($T209=FALSE,I209*HOME!$H$20/(1+HOME!$H$20),0)))</f>
        <v>0</v>
      </c>
      <c r="AA209" s="79">
        <f>IF(J$2&lt;DATE(2019,10,1),IF($T$1=FALSE,IF($T209=FALSE,J209*HOME!$H$18,0),IF($T209=FALSE,J209*HOME!$H$18/(1+HOME!$H$18),0)),IF($T$1=FALSE,IF($T209=FALSE,J209*HOME!$H$20,0),IF($T209=FALSE,J209*HOME!$H$20/(1+HOME!$H$20),0)))</f>
        <v>0</v>
      </c>
      <c r="AB209" s="79">
        <f>IF(K$2&lt;DATE(2019,10,1),IF($T$1=FALSE,IF($T209=FALSE,K209*HOME!$H$18,0),IF($T209=FALSE,K209*HOME!$H$18/(1+HOME!$H$18),0)),IF($T$1=FALSE,IF($T209=FALSE,K209*HOME!$H$20,0),IF($T209=FALSE,K209*HOME!$H$20/(1+HOME!$H$20),0)))</f>
        <v>0</v>
      </c>
      <c r="AC209" s="79">
        <f>IF(L$2&lt;DATE(2019,10,1),IF($T$1=FALSE,IF($T209=FALSE,L209*HOME!$H$18,0),IF($T209=FALSE,L209*HOME!$H$18/(1+HOME!$H$18),0)),IF($T$1=FALSE,IF($T209=FALSE,L209*HOME!$H$20,0),IF($T209=FALSE,L209*HOME!$H$20/(1+HOME!$H$20),0)))</f>
        <v>0</v>
      </c>
      <c r="AD209" s="79">
        <f>IF(M$2&lt;DATE(2019,10,1),IF($T$1=FALSE,IF($T209=FALSE,M209*HOME!$H$18,0),IF($T209=FALSE,M209*HOME!$H$18/(1+HOME!$H$18),0)),IF($T$1=FALSE,IF($T209=FALSE,M209*HOME!$H$20,0),IF($T209=FALSE,M209*HOME!$H$20/(1+HOME!$H$20),0)))</f>
        <v>0</v>
      </c>
      <c r="AE209" s="79">
        <f>IF(N$2&lt;DATE(2019,10,1),IF($T$1=FALSE,IF($T209=FALSE,N209*HOME!$H$18,0),IF($T209=FALSE,N209*HOME!$H$18/(1+HOME!$H$18),0)),IF($T$1=FALSE,IF($T209=FALSE,N209*HOME!$H$20,0),IF($T209=FALSE,N209*HOME!$H$20/(1+HOME!$H$20),0)))</f>
        <v>0</v>
      </c>
      <c r="AF209" s="79">
        <f>IF(O$2&lt;DATE(2019,10,1),IF($T$1=FALSE,IF($T209=FALSE,O209*HOME!$H$18,0),IF($T209=FALSE,O209*HOME!$H$18/(1+HOME!$H$18),0)),IF($T$1=FALSE,IF($T209=FALSE,O209*HOME!$H$20,0),IF($T209=FALSE,O209*HOME!$H$20/(1+HOME!$H$20),0)))</f>
        <v>0</v>
      </c>
      <c r="AG209" s="79">
        <f>IF(P$2&lt;DATE(2019,10,1),IF($T$1=FALSE,IF($T209=FALSE,P209*HOME!$H$18,0),IF($T209=FALSE,P209*HOME!$H$18/(1+HOME!$H$18),0)),IF($T$1=FALSE,IF($T209=FALSE,P209*HOME!$H$20,0),IF($T209=FALSE,P209*HOME!$H$20/(1+HOME!$H$20),0)))</f>
        <v>0</v>
      </c>
      <c r="AH209" s="79">
        <f t="shared" si="87"/>
        <v>0</v>
      </c>
      <c r="AI209" s="79">
        <f t="shared" si="102"/>
        <v>0</v>
      </c>
    </row>
    <row r="210" spans="3:35" ht="19.149999999999999" customHeight="1">
      <c r="C210" s="95"/>
      <c r="D210" s="114"/>
      <c r="E210" s="114"/>
      <c r="F210" s="114"/>
      <c r="G210" s="114"/>
      <c r="H210" s="114"/>
      <c r="I210" s="114"/>
      <c r="J210" s="114"/>
      <c r="K210" s="114"/>
      <c r="L210" s="114"/>
      <c r="M210" s="114"/>
      <c r="N210" s="114"/>
      <c r="O210" s="114"/>
      <c r="P210" s="124"/>
      <c r="Q210" s="89">
        <f t="shared" si="101"/>
        <v>0</v>
      </c>
      <c r="R210" s="115">
        <f t="shared" si="86"/>
        <v>0</v>
      </c>
      <c r="S210" s="154">
        <f>前期実績!Q168</f>
        <v>0</v>
      </c>
      <c r="T210" s="320" t="b">
        <v>0</v>
      </c>
      <c r="U210" s="79">
        <f>IF(D$2&lt;DATE(2019,10,1),IF($T$1=FALSE,IF($T210=FALSE,D210*HOME!$H$18,0),IF($T210=FALSE,D210*HOME!$H$18/(1+HOME!$H$18),0)),IF($T$1=FALSE,IF($T210=FALSE,D210*HOME!$H$20,0),IF($T210=FALSE,D210*HOME!$H$20/(1+HOME!$H$20),0)))</f>
        <v>0</v>
      </c>
      <c r="V210" s="79">
        <f>IF(E$2&lt;DATE(2019,10,1),IF($T$1=FALSE,IF($T210=FALSE,E210*HOME!$H$18,0),IF($T210=FALSE,E210*HOME!$H$18/(1+HOME!$H$18),0)),IF($T$1=FALSE,IF($T210=FALSE,E210*HOME!$H$20,0),IF($T210=FALSE,E210*HOME!$H$20/(1+HOME!$H$20),0)))</f>
        <v>0</v>
      </c>
      <c r="W210" s="79">
        <f>IF(F$2&lt;DATE(2019,10,1),IF($T$1=FALSE,IF($T210=FALSE,F210*HOME!$H$18,0),IF($T210=FALSE,F210*HOME!$H$18/(1+HOME!$H$18),0)),IF($T$1=FALSE,IF($T210=FALSE,F210*HOME!$H$20,0),IF($T210=FALSE,F210*HOME!$H$20/(1+HOME!$H$20),0)))</f>
        <v>0</v>
      </c>
      <c r="X210" s="79">
        <f>IF(G$2&lt;DATE(2019,10,1),IF($T$1=FALSE,IF($T210=FALSE,G210*HOME!$H$18,0),IF($T210=FALSE,G210*HOME!$H$18/(1+HOME!$H$18),0)),IF($T$1=FALSE,IF($T210=FALSE,G210*HOME!$H$20,0),IF($T210=FALSE,G210*HOME!$H$20/(1+HOME!$H$20),0)))</f>
        <v>0</v>
      </c>
      <c r="Y210" s="79">
        <f>IF(H$2&lt;DATE(2019,10,1),IF($T$1=FALSE,IF($T210=FALSE,H210*HOME!$H$18,0),IF($T210=FALSE,H210*HOME!$H$18/(1+HOME!$H$18),0)),IF($T$1=FALSE,IF($T210=FALSE,H210*HOME!$H$20,0),IF($T210=FALSE,H210*HOME!$H$20/(1+HOME!$H$20),0)))</f>
        <v>0</v>
      </c>
      <c r="Z210" s="79">
        <f>IF(I$2&lt;DATE(2019,10,1),IF($T$1=FALSE,IF($T210=FALSE,I210*HOME!$H$18,0),IF($T210=FALSE,I210*HOME!$H$18/(1+HOME!$H$18),0)),IF($T$1=FALSE,IF($T210=FALSE,I210*HOME!$H$20,0),IF($T210=FALSE,I210*HOME!$H$20/(1+HOME!$H$20),0)))</f>
        <v>0</v>
      </c>
      <c r="AA210" s="79">
        <f>IF(J$2&lt;DATE(2019,10,1),IF($T$1=FALSE,IF($T210=FALSE,J210*HOME!$H$18,0),IF($T210=FALSE,J210*HOME!$H$18/(1+HOME!$H$18),0)),IF($T$1=FALSE,IF($T210=FALSE,J210*HOME!$H$20,0),IF($T210=FALSE,J210*HOME!$H$20/(1+HOME!$H$20),0)))</f>
        <v>0</v>
      </c>
      <c r="AB210" s="79">
        <f>IF(K$2&lt;DATE(2019,10,1),IF($T$1=FALSE,IF($T210=FALSE,K210*HOME!$H$18,0),IF($T210=FALSE,K210*HOME!$H$18/(1+HOME!$H$18),0)),IF($T$1=FALSE,IF($T210=FALSE,K210*HOME!$H$20,0),IF($T210=FALSE,K210*HOME!$H$20/(1+HOME!$H$20),0)))</f>
        <v>0</v>
      </c>
      <c r="AC210" s="79">
        <f>IF(L$2&lt;DATE(2019,10,1),IF($T$1=FALSE,IF($T210=FALSE,L210*HOME!$H$18,0),IF($T210=FALSE,L210*HOME!$H$18/(1+HOME!$H$18),0)),IF($T$1=FALSE,IF($T210=FALSE,L210*HOME!$H$20,0),IF($T210=FALSE,L210*HOME!$H$20/(1+HOME!$H$20),0)))</f>
        <v>0</v>
      </c>
      <c r="AD210" s="79">
        <f>IF(M$2&lt;DATE(2019,10,1),IF($T$1=FALSE,IF($T210=FALSE,M210*HOME!$H$18,0),IF($T210=FALSE,M210*HOME!$H$18/(1+HOME!$H$18),0)),IF($T$1=FALSE,IF($T210=FALSE,M210*HOME!$H$20,0),IF($T210=FALSE,M210*HOME!$H$20/(1+HOME!$H$20),0)))</f>
        <v>0</v>
      </c>
      <c r="AE210" s="79">
        <f>IF(N$2&lt;DATE(2019,10,1),IF($T$1=FALSE,IF($T210=FALSE,N210*HOME!$H$18,0),IF($T210=FALSE,N210*HOME!$H$18/(1+HOME!$H$18),0)),IF($T$1=FALSE,IF($T210=FALSE,N210*HOME!$H$20,0),IF($T210=FALSE,N210*HOME!$H$20/(1+HOME!$H$20),0)))</f>
        <v>0</v>
      </c>
      <c r="AF210" s="79">
        <f>IF(O$2&lt;DATE(2019,10,1),IF($T$1=FALSE,IF($T210=FALSE,O210*HOME!$H$18,0),IF($T210=FALSE,O210*HOME!$H$18/(1+HOME!$H$18),0)),IF($T$1=FALSE,IF($T210=FALSE,O210*HOME!$H$20,0),IF($T210=FALSE,O210*HOME!$H$20/(1+HOME!$H$20),0)))</f>
        <v>0</v>
      </c>
      <c r="AG210" s="79">
        <f>IF(P$2&lt;DATE(2019,10,1),IF($T$1=FALSE,IF($T210=FALSE,P210*HOME!$H$18,0),IF($T210=FALSE,P210*HOME!$H$18/(1+HOME!$H$18),0)),IF($T$1=FALSE,IF($T210=FALSE,P210*HOME!$H$20,0),IF($T210=FALSE,P210*HOME!$H$20/(1+HOME!$H$20),0)))</f>
        <v>0</v>
      </c>
      <c r="AH210" s="79">
        <f t="shared" si="87"/>
        <v>0</v>
      </c>
      <c r="AI210" s="79">
        <f t="shared" si="102"/>
        <v>0</v>
      </c>
    </row>
    <row r="211" spans="3:35" ht="19.149999999999999" customHeight="1">
      <c r="C211" s="95"/>
      <c r="D211" s="114"/>
      <c r="E211" s="114"/>
      <c r="F211" s="114"/>
      <c r="G211" s="114"/>
      <c r="H211" s="114"/>
      <c r="I211" s="114"/>
      <c r="J211" s="114"/>
      <c r="K211" s="114"/>
      <c r="L211" s="114"/>
      <c r="M211" s="114"/>
      <c r="N211" s="114"/>
      <c r="O211" s="114"/>
      <c r="P211" s="131"/>
      <c r="Q211" s="89">
        <f t="shared" si="101"/>
        <v>0</v>
      </c>
      <c r="R211" s="115">
        <f t="shared" si="86"/>
        <v>0</v>
      </c>
      <c r="S211" s="154">
        <f>前期実績!Q169</f>
        <v>0</v>
      </c>
      <c r="T211" s="320" t="b">
        <v>0</v>
      </c>
      <c r="U211" s="79">
        <f>IF(D$2&lt;DATE(2019,10,1),IF($T$1=FALSE,IF($T211=FALSE,D211*HOME!$H$18,0),IF($T211=FALSE,D211*HOME!$H$18/(1+HOME!$H$18),0)),IF($T$1=FALSE,IF($T211=FALSE,D211*HOME!$H$20,0),IF($T211=FALSE,D211*HOME!$H$20/(1+HOME!$H$20),0)))</f>
        <v>0</v>
      </c>
      <c r="V211" s="79">
        <f>IF(E$2&lt;DATE(2019,10,1),IF($T$1=FALSE,IF($T211=FALSE,E211*HOME!$H$18,0),IF($T211=FALSE,E211*HOME!$H$18/(1+HOME!$H$18),0)),IF($T$1=FALSE,IF($T211=FALSE,E211*HOME!$H$20,0),IF($T211=FALSE,E211*HOME!$H$20/(1+HOME!$H$20),0)))</f>
        <v>0</v>
      </c>
      <c r="W211" s="79">
        <f>IF(F$2&lt;DATE(2019,10,1),IF($T$1=FALSE,IF($T211=FALSE,F211*HOME!$H$18,0),IF($T211=FALSE,F211*HOME!$H$18/(1+HOME!$H$18),0)),IF($T$1=FALSE,IF($T211=FALSE,F211*HOME!$H$20,0),IF($T211=FALSE,F211*HOME!$H$20/(1+HOME!$H$20),0)))</f>
        <v>0</v>
      </c>
      <c r="X211" s="79">
        <f>IF(G$2&lt;DATE(2019,10,1),IF($T$1=FALSE,IF($T211=FALSE,G211*HOME!$H$18,0),IF($T211=FALSE,G211*HOME!$H$18/(1+HOME!$H$18),0)),IF($T$1=FALSE,IF($T211=FALSE,G211*HOME!$H$20,0),IF($T211=FALSE,G211*HOME!$H$20/(1+HOME!$H$20),0)))</f>
        <v>0</v>
      </c>
      <c r="Y211" s="79">
        <f>IF(H$2&lt;DATE(2019,10,1),IF($T$1=FALSE,IF($T211=FALSE,H211*HOME!$H$18,0),IF($T211=FALSE,H211*HOME!$H$18/(1+HOME!$H$18),0)),IF($T$1=FALSE,IF($T211=FALSE,H211*HOME!$H$20,0),IF($T211=FALSE,H211*HOME!$H$20/(1+HOME!$H$20),0)))</f>
        <v>0</v>
      </c>
      <c r="Z211" s="79">
        <f>IF(I$2&lt;DATE(2019,10,1),IF($T$1=FALSE,IF($T211=FALSE,I211*HOME!$H$18,0),IF($T211=FALSE,I211*HOME!$H$18/(1+HOME!$H$18),0)),IF($T$1=FALSE,IF($T211=FALSE,I211*HOME!$H$20,0),IF($T211=FALSE,I211*HOME!$H$20/(1+HOME!$H$20),0)))</f>
        <v>0</v>
      </c>
      <c r="AA211" s="79">
        <f>IF(J$2&lt;DATE(2019,10,1),IF($T$1=FALSE,IF($T211=FALSE,J211*HOME!$H$18,0),IF($T211=FALSE,J211*HOME!$H$18/(1+HOME!$H$18),0)),IF($T$1=FALSE,IF($T211=FALSE,J211*HOME!$H$20,0),IF($T211=FALSE,J211*HOME!$H$20/(1+HOME!$H$20),0)))</f>
        <v>0</v>
      </c>
      <c r="AB211" s="79">
        <f>IF(K$2&lt;DATE(2019,10,1),IF($T$1=FALSE,IF($T211=FALSE,K211*HOME!$H$18,0),IF($T211=FALSE,K211*HOME!$H$18/(1+HOME!$H$18),0)),IF($T$1=FALSE,IF($T211=FALSE,K211*HOME!$H$20,0),IF($T211=FALSE,K211*HOME!$H$20/(1+HOME!$H$20),0)))</f>
        <v>0</v>
      </c>
      <c r="AC211" s="79">
        <f>IF(L$2&lt;DATE(2019,10,1),IF($T$1=FALSE,IF($T211=FALSE,L211*HOME!$H$18,0),IF($T211=FALSE,L211*HOME!$H$18/(1+HOME!$H$18),0)),IF($T$1=FALSE,IF($T211=FALSE,L211*HOME!$H$20,0),IF($T211=FALSE,L211*HOME!$H$20/(1+HOME!$H$20),0)))</f>
        <v>0</v>
      </c>
      <c r="AD211" s="79">
        <f>IF(M$2&lt;DATE(2019,10,1),IF($T$1=FALSE,IF($T211=FALSE,M211*HOME!$H$18,0),IF($T211=FALSE,M211*HOME!$H$18/(1+HOME!$H$18),0)),IF($T$1=FALSE,IF($T211=FALSE,M211*HOME!$H$20,0),IF($T211=FALSE,M211*HOME!$H$20/(1+HOME!$H$20),0)))</f>
        <v>0</v>
      </c>
      <c r="AE211" s="79">
        <f>IF(N$2&lt;DATE(2019,10,1),IF($T$1=FALSE,IF($T211=FALSE,N211*HOME!$H$18,0),IF($T211=FALSE,N211*HOME!$H$18/(1+HOME!$H$18),0)),IF($T$1=FALSE,IF($T211=FALSE,N211*HOME!$H$20,0),IF($T211=FALSE,N211*HOME!$H$20/(1+HOME!$H$20),0)))</f>
        <v>0</v>
      </c>
      <c r="AF211" s="79">
        <f>IF(O$2&lt;DATE(2019,10,1),IF($T$1=FALSE,IF($T211=FALSE,O211*HOME!$H$18,0),IF($T211=FALSE,O211*HOME!$H$18/(1+HOME!$H$18),0)),IF($T$1=FALSE,IF($T211=FALSE,O211*HOME!$H$20,0),IF($T211=FALSE,O211*HOME!$H$20/(1+HOME!$H$20),0)))</f>
        <v>0</v>
      </c>
      <c r="AG211" s="79">
        <f>IF(P$2&lt;DATE(2019,10,1),IF($T$1=FALSE,IF($T211=FALSE,P211*HOME!$H$18,0),IF($T211=FALSE,P211*HOME!$H$18/(1+HOME!$H$18),0)),IF($T$1=FALSE,IF($T211=FALSE,P211*HOME!$H$20,0),IF($T211=FALSE,P211*HOME!$H$20/(1+HOME!$H$20),0)))</f>
        <v>0</v>
      </c>
      <c r="AH211" s="79">
        <f t="shared" si="87"/>
        <v>0</v>
      </c>
      <c r="AI211" s="79">
        <f t="shared" si="102"/>
        <v>0</v>
      </c>
    </row>
    <row r="212" spans="3:35" ht="19.149999999999999" customHeight="1">
      <c r="C212" s="95"/>
      <c r="D212" s="114"/>
      <c r="E212" s="114"/>
      <c r="F212" s="114"/>
      <c r="G212" s="114"/>
      <c r="H212" s="114"/>
      <c r="I212" s="114"/>
      <c r="J212" s="114"/>
      <c r="K212" s="114"/>
      <c r="L212" s="114"/>
      <c r="M212" s="114"/>
      <c r="N212" s="114"/>
      <c r="O212" s="114"/>
      <c r="P212" s="131"/>
      <c r="Q212" s="89">
        <f t="shared" si="101"/>
        <v>0</v>
      </c>
      <c r="R212" s="115">
        <f t="shared" si="86"/>
        <v>0</v>
      </c>
      <c r="S212" s="154">
        <f>前期実績!Q170</f>
        <v>0</v>
      </c>
      <c r="T212" s="320" t="b">
        <v>0</v>
      </c>
      <c r="U212" s="79">
        <f>IF(D$2&lt;DATE(2019,10,1),IF($T$1=FALSE,IF($T212=FALSE,D212*HOME!$H$18,0),IF($T212=FALSE,D212*HOME!$H$18/(1+HOME!$H$18),0)),IF($T$1=FALSE,IF($T212=FALSE,D212*HOME!$H$20,0),IF($T212=FALSE,D212*HOME!$H$20/(1+HOME!$H$20),0)))</f>
        <v>0</v>
      </c>
      <c r="V212" s="79">
        <f>IF(E$2&lt;DATE(2019,10,1),IF($T$1=FALSE,IF($T212=FALSE,E212*HOME!$H$18,0),IF($T212=FALSE,E212*HOME!$H$18/(1+HOME!$H$18),0)),IF($T$1=FALSE,IF($T212=FALSE,E212*HOME!$H$20,0),IF($T212=FALSE,E212*HOME!$H$20/(1+HOME!$H$20),0)))</f>
        <v>0</v>
      </c>
      <c r="W212" s="79">
        <f>IF(F$2&lt;DATE(2019,10,1),IF($T$1=FALSE,IF($T212=FALSE,F212*HOME!$H$18,0),IF($T212=FALSE,F212*HOME!$H$18/(1+HOME!$H$18),0)),IF($T$1=FALSE,IF($T212=FALSE,F212*HOME!$H$20,0),IF($T212=FALSE,F212*HOME!$H$20/(1+HOME!$H$20),0)))</f>
        <v>0</v>
      </c>
      <c r="X212" s="79">
        <f>IF(G$2&lt;DATE(2019,10,1),IF($T$1=FALSE,IF($T212=FALSE,G212*HOME!$H$18,0),IF($T212=FALSE,G212*HOME!$H$18/(1+HOME!$H$18),0)),IF($T$1=FALSE,IF($T212=FALSE,G212*HOME!$H$20,0),IF($T212=FALSE,G212*HOME!$H$20/(1+HOME!$H$20),0)))</f>
        <v>0</v>
      </c>
      <c r="Y212" s="79">
        <f>IF(H$2&lt;DATE(2019,10,1),IF($T$1=FALSE,IF($T212=FALSE,H212*HOME!$H$18,0),IF($T212=FALSE,H212*HOME!$H$18/(1+HOME!$H$18),0)),IF($T$1=FALSE,IF($T212=FALSE,H212*HOME!$H$20,0),IF($T212=FALSE,H212*HOME!$H$20/(1+HOME!$H$20),0)))</f>
        <v>0</v>
      </c>
      <c r="Z212" s="79">
        <f>IF(I$2&lt;DATE(2019,10,1),IF($T$1=FALSE,IF($T212=FALSE,I212*HOME!$H$18,0),IF($T212=FALSE,I212*HOME!$H$18/(1+HOME!$H$18),0)),IF($T$1=FALSE,IF($T212=FALSE,I212*HOME!$H$20,0),IF($T212=FALSE,I212*HOME!$H$20/(1+HOME!$H$20),0)))</f>
        <v>0</v>
      </c>
      <c r="AA212" s="79">
        <f>IF(J$2&lt;DATE(2019,10,1),IF($T$1=FALSE,IF($T212=FALSE,J212*HOME!$H$18,0),IF($T212=FALSE,J212*HOME!$H$18/(1+HOME!$H$18),0)),IF($T$1=FALSE,IF($T212=FALSE,J212*HOME!$H$20,0),IF($T212=FALSE,J212*HOME!$H$20/(1+HOME!$H$20),0)))</f>
        <v>0</v>
      </c>
      <c r="AB212" s="79">
        <f>IF(K$2&lt;DATE(2019,10,1),IF($T$1=FALSE,IF($T212=FALSE,K212*HOME!$H$18,0),IF($T212=FALSE,K212*HOME!$H$18/(1+HOME!$H$18),0)),IF($T$1=FALSE,IF($T212=FALSE,K212*HOME!$H$20,0),IF($T212=FALSE,K212*HOME!$H$20/(1+HOME!$H$20),0)))</f>
        <v>0</v>
      </c>
      <c r="AC212" s="79">
        <f>IF(L$2&lt;DATE(2019,10,1),IF($T$1=FALSE,IF($T212=FALSE,L212*HOME!$H$18,0),IF($T212=FALSE,L212*HOME!$H$18/(1+HOME!$H$18),0)),IF($T$1=FALSE,IF($T212=FALSE,L212*HOME!$H$20,0),IF($T212=FALSE,L212*HOME!$H$20/(1+HOME!$H$20),0)))</f>
        <v>0</v>
      </c>
      <c r="AD212" s="79">
        <f>IF(M$2&lt;DATE(2019,10,1),IF($T$1=FALSE,IF($T212=FALSE,M212*HOME!$H$18,0),IF($T212=FALSE,M212*HOME!$H$18/(1+HOME!$H$18),0)),IF($T$1=FALSE,IF($T212=FALSE,M212*HOME!$H$20,0),IF($T212=FALSE,M212*HOME!$H$20/(1+HOME!$H$20),0)))</f>
        <v>0</v>
      </c>
      <c r="AE212" s="79">
        <f>IF(N$2&lt;DATE(2019,10,1),IF($T$1=FALSE,IF($T212=FALSE,N212*HOME!$H$18,0),IF($T212=FALSE,N212*HOME!$H$18/(1+HOME!$H$18),0)),IF($T$1=FALSE,IF($T212=FALSE,N212*HOME!$H$20,0),IF($T212=FALSE,N212*HOME!$H$20/(1+HOME!$H$20),0)))</f>
        <v>0</v>
      </c>
      <c r="AF212" s="79">
        <f>IF(O$2&lt;DATE(2019,10,1),IF($T$1=FALSE,IF($T212=FALSE,O212*HOME!$H$18,0),IF($T212=FALSE,O212*HOME!$H$18/(1+HOME!$H$18),0)),IF($T$1=FALSE,IF($T212=FALSE,O212*HOME!$H$20,0),IF($T212=FALSE,O212*HOME!$H$20/(1+HOME!$H$20),0)))</f>
        <v>0</v>
      </c>
      <c r="AG212" s="79">
        <f>IF(P$2&lt;DATE(2019,10,1),IF($T$1=FALSE,IF($T212=FALSE,P212*HOME!$H$18,0),IF($T212=FALSE,P212*HOME!$H$18/(1+HOME!$H$18),0)),IF($T$1=FALSE,IF($T212=FALSE,P212*HOME!$H$20,0),IF($T212=FALSE,P212*HOME!$H$20/(1+HOME!$H$20),0)))</f>
        <v>0</v>
      </c>
      <c r="AH212" s="79">
        <f t="shared" si="87"/>
        <v>0</v>
      </c>
      <c r="AI212" s="79">
        <f t="shared" si="102"/>
        <v>0</v>
      </c>
    </row>
    <row r="213" spans="3:35" ht="19.149999999999999" customHeight="1">
      <c r="C213" s="95"/>
      <c r="D213" s="114"/>
      <c r="E213" s="114"/>
      <c r="F213" s="114"/>
      <c r="G213" s="114"/>
      <c r="H213" s="114"/>
      <c r="I213" s="114"/>
      <c r="J213" s="114"/>
      <c r="K213" s="114"/>
      <c r="L213" s="114"/>
      <c r="M213" s="114"/>
      <c r="N213" s="114"/>
      <c r="O213" s="114"/>
      <c r="P213" s="131"/>
      <c r="Q213" s="89">
        <f t="shared" si="101"/>
        <v>0</v>
      </c>
      <c r="R213" s="115">
        <f t="shared" si="86"/>
        <v>0</v>
      </c>
      <c r="S213" s="154">
        <f>前期実績!Q171</f>
        <v>0</v>
      </c>
      <c r="T213" s="320" t="b">
        <v>0</v>
      </c>
      <c r="U213" s="79">
        <f>IF(D$2&lt;DATE(2019,10,1),IF($T$1=FALSE,IF($T213=FALSE,D213*HOME!$H$18,0),IF($T213=FALSE,D213*HOME!$H$18/(1+HOME!$H$18),0)),IF($T$1=FALSE,IF($T213=FALSE,D213*HOME!$H$20,0),IF($T213=FALSE,D213*HOME!$H$20/(1+HOME!$H$20),0)))</f>
        <v>0</v>
      </c>
      <c r="V213" s="79">
        <f>IF(E$2&lt;DATE(2019,10,1),IF($T$1=FALSE,IF($T213=FALSE,E213*HOME!$H$18,0),IF($T213=FALSE,E213*HOME!$H$18/(1+HOME!$H$18),0)),IF($T$1=FALSE,IF($T213=FALSE,E213*HOME!$H$20,0),IF($T213=FALSE,E213*HOME!$H$20/(1+HOME!$H$20),0)))</f>
        <v>0</v>
      </c>
      <c r="W213" s="79">
        <f>IF(F$2&lt;DATE(2019,10,1),IF($T$1=FALSE,IF($T213=FALSE,F213*HOME!$H$18,0),IF($T213=FALSE,F213*HOME!$H$18/(1+HOME!$H$18),0)),IF($T$1=FALSE,IF($T213=FALSE,F213*HOME!$H$20,0),IF($T213=FALSE,F213*HOME!$H$20/(1+HOME!$H$20),0)))</f>
        <v>0</v>
      </c>
      <c r="X213" s="79">
        <f>IF(G$2&lt;DATE(2019,10,1),IF($T$1=FALSE,IF($T213=FALSE,G213*HOME!$H$18,0),IF($T213=FALSE,G213*HOME!$H$18/(1+HOME!$H$18),0)),IF($T$1=FALSE,IF($T213=FALSE,G213*HOME!$H$20,0),IF($T213=FALSE,G213*HOME!$H$20/(1+HOME!$H$20),0)))</f>
        <v>0</v>
      </c>
      <c r="Y213" s="79">
        <f>IF(H$2&lt;DATE(2019,10,1),IF($T$1=FALSE,IF($T213=FALSE,H213*HOME!$H$18,0),IF($T213=FALSE,H213*HOME!$H$18/(1+HOME!$H$18),0)),IF($T$1=FALSE,IF($T213=FALSE,H213*HOME!$H$20,0),IF($T213=FALSE,H213*HOME!$H$20/(1+HOME!$H$20),0)))</f>
        <v>0</v>
      </c>
      <c r="Z213" s="79">
        <f>IF(I$2&lt;DATE(2019,10,1),IF($T$1=FALSE,IF($T213=FALSE,I213*HOME!$H$18,0),IF($T213=FALSE,I213*HOME!$H$18/(1+HOME!$H$18),0)),IF($T$1=FALSE,IF($T213=FALSE,I213*HOME!$H$20,0),IF($T213=FALSE,I213*HOME!$H$20/(1+HOME!$H$20),0)))</f>
        <v>0</v>
      </c>
      <c r="AA213" s="79">
        <f>IF(J$2&lt;DATE(2019,10,1),IF($T$1=FALSE,IF($T213=FALSE,J213*HOME!$H$18,0),IF($T213=FALSE,J213*HOME!$H$18/(1+HOME!$H$18),0)),IF($T$1=FALSE,IF($T213=FALSE,J213*HOME!$H$20,0),IF($T213=FALSE,J213*HOME!$H$20/(1+HOME!$H$20),0)))</f>
        <v>0</v>
      </c>
      <c r="AB213" s="79">
        <f>IF(K$2&lt;DATE(2019,10,1),IF($T$1=FALSE,IF($T213=FALSE,K213*HOME!$H$18,0),IF($T213=FALSE,K213*HOME!$H$18/(1+HOME!$H$18),0)),IF($T$1=FALSE,IF($T213=FALSE,K213*HOME!$H$20,0),IF($T213=FALSE,K213*HOME!$H$20/(1+HOME!$H$20),0)))</f>
        <v>0</v>
      </c>
      <c r="AC213" s="79">
        <f>IF(L$2&lt;DATE(2019,10,1),IF($T$1=FALSE,IF($T213=FALSE,L213*HOME!$H$18,0),IF($T213=FALSE,L213*HOME!$H$18/(1+HOME!$H$18),0)),IF($T$1=FALSE,IF($T213=FALSE,L213*HOME!$H$20,0),IF($T213=FALSE,L213*HOME!$H$20/(1+HOME!$H$20),0)))</f>
        <v>0</v>
      </c>
      <c r="AD213" s="79">
        <f>IF(M$2&lt;DATE(2019,10,1),IF($T$1=FALSE,IF($T213=FALSE,M213*HOME!$H$18,0),IF($T213=FALSE,M213*HOME!$H$18/(1+HOME!$H$18),0)),IF($T$1=FALSE,IF($T213=FALSE,M213*HOME!$H$20,0),IF($T213=FALSE,M213*HOME!$H$20/(1+HOME!$H$20),0)))</f>
        <v>0</v>
      </c>
      <c r="AE213" s="79">
        <f>IF(N$2&lt;DATE(2019,10,1),IF($T$1=FALSE,IF($T213=FALSE,N213*HOME!$H$18,0),IF($T213=FALSE,N213*HOME!$H$18/(1+HOME!$H$18),0)),IF($T$1=FALSE,IF($T213=FALSE,N213*HOME!$H$20,0),IF($T213=FALSE,N213*HOME!$H$20/(1+HOME!$H$20),0)))</f>
        <v>0</v>
      </c>
      <c r="AF213" s="79">
        <f>IF(O$2&lt;DATE(2019,10,1),IF($T$1=FALSE,IF($T213=FALSE,O213*HOME!$H$18,0),IF($T213=FALSE,O213*HOME!$H$18/(1+HOME!$H$18),0)),IF($T$1=FALSE,IF($T213=FALSE,O213*HOME!$H$20,0),IF($T213=FALSE,O213*HOME!$H$20/(1+HOME!$H$20),0)))</f>
        <v>0</v>
      </c>
      <c r="AG213" s="79">
        <f>IF(P$2&lt;DATE(2019,10,1),IF($T$1=FALSE,IF($T213=FALSE,P213*HOME!$H$18,0),IF($T213=FALSE,P213*HOME!$H$18/(1+HOME!$H$18),0)),IF($T$1=FALSE,IF($T213=FALSE,P213*HOME!$H$20,0),IF($T213=FALSE,P213*HOME!$H$20/(1+HOME!$H$20),0)))</f>
        <v>0</v>
      </c>
      <c r="AH213" s="79">
        <f t="shared" si="87"/>
        <v>0</v>
      </c>
      <c r="AI213" s="79">
        <f t="shared" si="102"/>
        <v>0</v>
      </c>
    </row>
    <row r="214" spans="3:35" ht="19.149999999999999" customHeight="1">
      <c r="C214" s="95"/>
      <c r="D214" s="114"/>
      <c r="E214" s="114"/>
      <c r="F214" s="114"/>
      <c r="G214" s="114"/>
      <c r="H214" s="114"/>
      <c r="I214" s="114"/>
      <c r="J214" s="114"/>
      <c r="K214" s="114"/>
      <c r="L214" s="114"/>
      <c r="M214" s="114"/>
      <c r="N214" s="114"/>
      <c r="O214" s="114"/>
      <c r="P214" s="131"/>
      <c r="Q214" s="89">
        <f t="shared" si="101"/>
        <v>0</v>
      </c>
      <c r="R214" s="115">
        <f t="shared" si="86"/>
        <v>0</v>
      </c>
      <c r="S214" s="154">
        <f>前期実績!Q172</f>
        <v>0</v>
      </c>
      <c r="T214" s="320" t="b">
        <v>0</v>
      </c>
      <c r="U214" s="79">
        <f>IF(D$2&lt;DATE(2019,10,1),IF($T$1=FALSE,IF($T214=FALSE,D214*HOME!$H$18,0),IF($T214=FALSE,D214*HOME!$H$18/(1+HOME!$H$18),0)),IF($T$1=FALSE,IF($T214=FALSE,D214*HOME!$H$20,0),IF($T214=FALSE,D214*HOME!$H$20/(1+HOME!$H$20),0)))</f>
        <v>0</v>
      </c>
      <c r="V214" s="79">
        <f>IF(E$2&lt;DATE(2019,10,1),IF($T$1=FALSE,IF($T214=FALSE,E214*HOME!$H$18,0),IF($T214=FALSE,E214*HOME!$H$18/(1+HOME!$H$18),0)),IF($T$1=FALSE,IF($T214=FALSE,E214*HOME!$H$20,0),IF($T214=FALSE,E214*HOME!$H$20/(1+HOME!$H$20),0)))</f>
        <v>0</v>
      </c>
      <c r="W214" s="79">
        <f>IF(F$2&lt;DATE(2019,10,1),IF($T$1=FALSE,IF($T214=FALSE,F214*HOME!$H$18,0),IF($T214=FALSE,F214*HOME!$H$18/(1+HOME!$H$18),0)),IF($T$1=FALSE,IF($T214=FALSE,F214*HOME!$H$20,0),IF($T214=FALSE,F214*HOME!$H$20/(1+HOME!$H$20),0)))</f>
        <v>0</v>
      </c>
      <c r="X214" s="79">
        <f>IF(G$2&lt;DATE(2019,10,1),IF($T$1=FALSE,IF($T214=FALSE,G214*HOME!$H$18,0),IF($T214=FALSE,G214*HOME!$H$18/(1+HOME!$H$18),0)),IF($T$1=FALSE,IF($T214=FALSE,G214*HOME!$H$20,0),IF($T214=FALSE,G214*HOME!$H$20/(1+HOME!$H$20),0)))</f>
        <v>0</v>
      </c>
      <c r="Y214" s="79">
        <f>IF(H$2&lt;DATE(2019,10,1),IF($T$1=FALSE,IF($T214=FALSE,H214*HOME!$H$18,0),IF($T214=FALSE,H214*HOME!$H$18/(1+HOME!$H$18),0)),IF($T$1=FALSE,IF($T214=FALSE,H214*HOME!$H$20,0),IF($T214=FALSE,H214*HOME!$H$20/(1+HOME!$H$20),0)))</f>
        <v>0</v>
      </c>
      <c r="Z214" s="79">
        <f>IF(I$2&lt;DATE(2019,10,1),IF($T$1=FALSE,IF($T214=FALSE,I214*HOME!$H$18,0),IF($T214=FALSE,I214*HOME!$H$18/(1+HOME!$H$18),0)),IF($T$1=FALSE,IF($T214=FALSE,I214*HOME!$H$20,0),IF($T214=FALSE,I214*HOME!$H$20/(1+HOME!$H$20),0)))</f>
        <v>0</v>
      </c>
      <c r="AA214" s="79">
        <f>IF(J$2&lt;DATE(2019,10,1),IF($T$1=FALSE,IF($T214=FALSE,J214*HOME!$H$18,0),IF($T214=FALSE,J214*HOME!$H$18/(1+HOME!$H$18),0)),IF($T$1=FALSE,IF($T214=FALSE,J214*HOME!$H$20,0),IF($T214=FALSE,J214*HOME!$H$20/(1+HOME!$H$20),0)))</f>
        <v>0</v>
      </c>
      <c r="AB214" s="79">
        <f>IF(K$2&lt;DATE(2019,10,1),IF($T$1=FALSE,IF($T214=FALSE,K214*HOME!$H$18,0),IF($T214=FALSE,K214*HOME!$H$18/(1+HOME!$H$18),0)),IF($T$1=FALSE,IF($T214=FALSE,K214*HOME!$H$20,0),IF($T214=FALSE,K214*HOME!$H$20/(1+HOME!$H$20),0)))</f>
        <v>0</v>
      </c>
      <c r="AC214" s="79">
        <f>IF(L$2&lt;DATE(2019,10,1),IF($T$1=FALSE,IF($T214=FALSE,L214*HOME!$H$18,0),IF($T214=FALSE,L214*HOME!$H$18/(1+HOME!$H$18),0)),IF($T$1=FALSE,IF($T214=FALSE,L214*HOME!$H$20,0),IF($T214=FALSE,L214*HOME!$H$20/(1+HOME!$H$20),0)))</f>
        <v>0</v>
      </c>
      <c r="AD214" s="79">
        <f>IF(M$2&lt;DATE(2019,10,1),IF($T$1=FALSE,IF($T214=FALSE,M214*HOME!$H$18,0),IF($T214=FALSE,M214*HOME!$H$18/(1+HOME!$H$18),0)),IF($T$1=FALSE,IF($T214=FALSE,M214*HOME!$H$20,0),IF($T214=FALSE,M214*HOME!$H$20/(1+HOME!$H$20),0)))</f>
        <v>0</v>
      </c>
      <c r="AE214" s="79">
        <f>IF(N$2&lt;DATE(2019,10,1),IF($T$1=FALSE,IF($T214=FALSE,N214*HOME!$H$18,0),IF($T214=FALSE,N214*HOME!$H$18/(1+HOME!$H$18),0)),IF($T$1=FALSE,IF($T214=FALSE,N214*HOME!$H$20,0),IF($T214=FALSE,N214*HOME!$H$20/(1+HOME!$H$20),0)))</f>
        <v>0</v>
      </c>
      <c r="AF214" s="79">
        <f>IF(O$2&lt;DATE(2019,10,1),IF($T$1=FALSE,IF($T214=FALSE,O214*HOME!$H$18,0),IF($T214=FALSE,O214*HOME!$H$18/(1+HOME!$H$18),0)),IF($T$1=FALSE,IF($T214=FALSE,O214*HOME!$H$20,0),IF($T214=FALSE,O214*HOME!$H$20/(1+HOME!$H$20),0)))</f>
        <v>0</v>
      </c>
      <c r="AG214" s="79">
        <f>IF(P$2&lt;DATE(2019,10,1),IF($T$1=FALSE,IF($T214=FALSE,P214*HOME!$H$18,0),IF($T214=FALSE,P214*HOME!$H$18/(1+HOME!$H$18),0)),IF($T$1=FALSE,IF($T214=FALSE,P214*HOME!$H$20,0),IF($T214=FALSE,P214*HOME!$H$20/(1+HOME!$H$20),0)))</f>
        <v>0</v>
      </c>
      <c r="AH214" s="79">
        <f t="shared" si="87"/>
        <v>0</v>
      </c>
      <c r="AI214" s="79">
        <f t="shared" si="102"/>
        <v>0</v>
      </c>
    </row>
    <row r="215" spans="3:35" ht="19.149999999999999" customHeight="1">
      <c r="C215" s="95"/>
      <c r="D215" s="114"/>
      <c r="E215" s="114"/>
      <c r="F215" s="114"/>
      <c r="G215" s="114"/>
      <c r="H215" s="114"/>
      <c r="I215" s="114"/>
      <c r="J215" s="114"/>
      <c r="K215" s="114"/>
      <c r="L215" s="114"/>
      <c r="M215" s="114"/>
      <c r="N215" s="114"/>
      <c r="O215" s="114"/>
      <c r="P215" s="131"/>
      <c r="Q215" s="89">
        <f t="shared" si="101"/>
        <v>0</v>
      </c>
      <c r="R215" s="115">
        <f t="shared" si="86"/>
        <v>0</v>
      </c>
      <c r="S215" s="154">
        <f>前期実績!Q173</f>
        <v>0</v>
      </c>
      <c r="T215" s="320" t="b">
        <v>0</v>
      </c>
      <c r="U215" s="79">
        <f>IF(D$2&lt;DATE(2019,10,1),IF($T$1=FALSE,IF($T215=FALSE,D215*HOME!$H$18,0),IF($T215=FALSE,D215*HOME!$H$18/(1+HOME!$H$18),0)),IF($T$1=FALSE,IF($T215=FALSE,D215*HOME!$H$20,0),IF($T215=FALSE,D215*HOME!$H$20/(1+HOME!$H$20),0)))</f>
        <v>0</v>
      </c>
      <c r="V215" s="79">
        <f>IF(E$2&lt;DATE(2019,10,1),IF($T$1=FALSE,IF($T215=FALSE,E215*HOME!$H$18,0),IF($T215=FALSE,E215*HOME!$H$18/(1+HOME!$H$18),0)),IF($T$1=FALSE,IF($T215=FALSE,E215*HOME!$H$20,0),IF($T215=FALSE,E215*HOME!$H$20/(1+HOME!$H$20),0)))</f>
        <v>0</v>
      </c>
      <c r="W215" s="79">
        <f>IF(F$2&lt;DATE(2019,10,1),IF($T$1=FALSE,IF($T215=FALSE,F215*HOME!$H$18,0),IF($T215=FALSE,F215*HOME!$H$18/(1+HOME!$H$18),0)),IF($T$1=FALSE,IF($T215=FALSE,F215*HOME!$H$20,0),IF($T215=FALSE,F215*HOME!$H$20/(1+HOME!$H$20),0)))</f>
        <v>0</v>
      </c>
      <c r="X215" s="79">
        <f>IF(G$2&lt;DATE(2019,10,1),IF($T$1=FALSE,IF($T215=FALSE,G215*HOME!$H$18,0),IF($T215=FALSE,G215*HOME!$H$18/(1+HOME!$H$18),0)),IF($T$1=FALSE,IF($T215=FALSE,G215*HOME!$H$20,0),IF($T215=FALSE,G215*HOME!$H$20/(1+HOME!$H$20),0)))</f>
        <v>0</v>
      </c>
      <c r="Y215" s="79">
        <f>IF(H$2&lt;DATE(2019,10,1),IF($T$1=FALSE,IF($T215=FALSE,H215*HOME!$H$18,0),IF($T215=FALSE,H215*HOME!$H$18/(1+HOME!$H$18),0)),IF($T$1=FALSE,IF($T215=FALSE,H215*HOME!$H$20,0),IF($T215=FALSE,H215*HOME!$H$20/(1+HOME!$H$20),0)))</f>
        <v>0</v>
      </c>
      <c r="Z215" s="79">
        <f>IF(I$2&lt;DATE(2019,10,1),IF($T$1=FALSE,IF($T215=FALSE,I215*HOME!$H$18,0),IF($T215=FALSE,I215*HOME!$H$18/(1+HOME!$H$18),0)),IF($T$1=FALSE,IF($T215=FALSE,I215*HOME!$H$20,0),IF($T215=FALSE,I215*HOME!$H$20/(1+HOME!$H$20),0)))</f>
        <v>0</v>
      </c>
      <c r="AA215" s="79">
        <f>IF(J$2&lt;DATE(2019,10,1),IF($T$1=FALSE,IF($T215=FALSE,J215*HOME!$H$18,0),IF($T215=FALSE,J215*HOME!$H$18/(1+HOME!$H$18),0)),IF($T$1=FALSE,IF($T215=FALSE,J215*HOME!$H$20,0),IF($T215=FALSE,J215*HOME!$H$20/(1+HOME!$H$20),0)))</f>
        <v>0</v>
      </c>
      <c r="AB215" s="79">
        <f>IF(K$2&lt;DATE(2019,10,1),IF($T$1=FALSE,IF($T215=FALSE,K215*HOME!$H$18,0),IF($T215=FALSE,K215*HOME!$H$18/(1+HOME!$H$18),0)),IF($T$1=FALSE,IF($T215=FALSE,K215*HOME!$H$20,0),IF($T215=FALSE,K215*HOME!$H$20/(1+HOME!$H$20),0)))</f>
        <v>0</v>
      </c>
      <c r="AC215" s="79">
        <f>IF(L$2&lt;DATE(2019,10,1),IF($T$1=FALSE,IF($T215=FALSE,L215*HOME!$H$18,0),IF($T215=FALSE,L215*HOME!$H$18/(1+HOME!$H$18),0)),IF($T$1=FALSE,IF($T215=FALSE,L215*HOME!$H$20,0),IF($T215=FALSE,L215*HOME!$H$20/(1+HOME!$H$20),0)))</f>
        <v>0</v>
      </c>
      <c r="AD215" s="79">
        <f>IF(M$2&lt;DATE(2019,10,1),IF($T$1=FALSE,IF($T215=FALSE,M215*HOME!$H$18,0),IF($T215=FALSE,M215*HOME!$H$18/(1+HOME!$H$18),0)),IF($T$1=FALSE,IF($T215=FALSE,M215*HOME!$H$20,0),IF($T215=FALSE,M215*HOME!$H$20/(1+HOME!$H$20),0)))</f>
        <v>0</v>
      </c>
      <c r="AE215" s="79">
        <f>IF(N$2&lt;DATE(2019,10,1),IF($T$1=FALSE,IF($T215=FALSE,N215*HOME!$H$18,0),IF($T215=FALSE,N215*HOME!$H$18/(1+HOME!$H$18),0)),IF($T$1=FALSE,IF($T215=FALSE,N215*HOME!$H$20,0),IF($T215=FALSE,N215*HOME!$H$20/(1+HOME!$H$20),0)))</f>
        <v>0</v>
      </c>
      <c r="AF215" s="79">
        <f>IF(O$2&lt;DATE(2019,10,1),IF($T$1=FALSE,IF($T215=FALSE,O215*HOME!$H$18,0),IF($T215=FALSE,O215*HOME!$H$18/(1+HOME!$H$18),0)),IF($T$1=FALSE,IF($T215=FALSE,O215*HOME!$H$20,0),IF($T215=FALSE,O215*HOME!$H$20/(1+HOME!$H$20),0)))</f>
        <v>0</v>
      </c>
      <c r="AG215" s="79">
        <f>IF(P$2&lt;DATE(2019,10,1),IF($T$1=FALSE,IF($T215=FALSE,P215*HOME!$H$18,0),IF($T215=FALSE,P215*HOME!$H$18/(1+HOME!$H$18),0)),IF($T$1=FALSE,IF($T215=FALSE,P215*HOME!$H$20,0),IF($T215=FALSE,P215*HOME!$H$20/(1+HOME!$H$20),0)))</f>
        <v>0</v>
      </c>
      <c r="AH215" s="79">
        <f t="shared" si="87"/>
        <v>0</v>
      </c>
      <c r="AI215" s="79">
        <f t="shared" si="102"/>
        <v>0</v>
      </c>
    </row>
    <row r="216" spans="3:35" ht="19.149999999999999" customHeight="1">
      <c r="C216" s="95"/>
      <c r="D216" s="114"/>
      <c r="E216" s="114"/>
      <c r="F216" s="114"/>
      <c r="G216" s="114"/>
      <c r="H216" s="114"/>
      <c r="I216" s="114"/>
      <c r="J216" s="114"/>
      <c r="K216" s="114"/>
      <c r="L216" s="114"/>
      <c r="M216" s="114"/>
      <c r="N216" s="114"/>
      <c r="O216" s="114"/>
      <c r="P216" s="131"/>
      <c r="Q216" s="89">
        <f t="shared" si="101"/>
        <v>0</v>
      </c>
      <c r="R216" s="115">
        <f t="shared" si="86"/>
        <v>0</v>
      </c>
      <c r="S216" s="154">
        <f>前期実績!Q174</f>
        <v>0</v>
      </c>
      <c r="T216" s="320" t="b">
        <v>0</v>
      </c>
      <c r="U216" s="79">
        <f>IF(D$2&lt;DATE(2019,10,1),IF($T$1=FALSE,IF($T216=FALSE,D216*HOME!$H$18,0),IF($T216=FALSE,D216*HOME!$H$18/(1+HOME!$H$18),0)),IF($T$1=FALSE,IF($T216=FALSE,D216*HOME!$H$20,0),IF($T216=FALSE,D216*HOME!$H$20/(1+HOME!$H$20),0)))</f>
        <v>0</v>
      </c>
      <c r="V216" s="79">
        <f>IF(E$2&lt;DATE(2019,10,1),IF($T$1=FALSE,IF($T216=FALSE,E216*HOME!$H$18,0),IF($T216=FALSE,E216*HOME!$H$18/(1+HOME!$H$18),0)),IF($T$1=FALSE,IF($T216=FALSE,E216*HOME!$H$20,0),IF($T216=FALSE,E216*HOME!$H$20/(1+HOME!$H$20),0)))</f>
        <v>0</v>
      </c>
      <c r="W216" s="79">
        <f>IF(F$2&lt;DATE(2019,10,1),IF($T$1=FALSE,IF($T216=FALSE,F216*HOME!$H$18,0),IF($T216=FALSE,F216*HOME!$H$18/(1+HOME!$H$18),0)),IF($T$1=FALSE,IF($T216=FALSE,F216*HOME!$H$20,0),IF($T216=FALSE,F216*HOME!$H$20/(1+HOME!$H$20),0)))</f>
        <v>0</v>
      </c>
      <c r="X216" s="79">
        <f>IF(G$2&lt;DATE(2019,10,1),IF($T$1=FALSE,IF($T216=FALSE,G216*HOME!$H$18,0),IF($T216=FALSE,G216*HOME!$H$18/(1+HOME!$H$18),0)),IF($T$1=FALSE,IF($T216=FALSE,G216*HOME!$H$20,0),IF($T216=FALSE,G216*HOME!$H$20/(1+HOME!$H$20),0)))</f>
        <v>0</v>
      </c>
      <c r="Y216" s="79">
        <f>IF(H$2&lt;DATE(2019,10,1),IF($T$1=FALSE,IF($T216=FALSE,H216*HOME!$H$18,0),IF($T216=FALSE,H216*HOME!$H$18/(1+HOME!$H$18),0)),IF($T$1=FALSE,IF($T216=FALSE,H216*HOME!$H$20,0),IF($T216=FALSE,H216*HOME!$H$20/(1+HOME!$H$20),0)))</f>
        <v>0</v>
      </c>
      <c r="Z216" s="79">
        <f>IF(I$2&lt;DATE(2019,10,1),IF($T$1=FALSE,IF($T216=FALSE,I216*HOME!$H$18,0),IF($T216=FALSE,I216*HOME!$H$18/(1+HOME!$H$18),0)),IF($T$1=FALSE,IF($T216=FALSE,I216*HOME!$H$20,0),IF($T216=FALSE,I216*HOME!$H$20/(1+HOME!$H$20),0)))</f>
        <v>0</v>
      </c>
      <c r="AA216" s="79">
        <f>IF(J$2&lt;DATE(2019,10,1),IF($T$1=FALSE,IF($T216=FALSE,J216*HOME!$H$18,0),IF($T216=FALSE,J216*HOME!$H$18/(1+HOME!$H$18),0)),IF($T$1=FALSE,IF($T216=FALSE,J216*HOME!$H$20,0),IF($T216=FALSE,J216*HOME!$H$20/(1+HOME!$H$20),0)))</f>
        <v>0</v>
      </c>
      <c r="AB216" s="79">
        <f>IF(K$2&lt;DATE(2019,10,1),IF($T$1=FALSE,IF($T216=FALSE,K216*HOME!$H$18,0),IF($T216=FALSE,K216*HOME!$H$18/(1+HOME!$H$18),0)),IF($T$1=FALSE,IF($T216=FALSE,K216*HOME!$H$20,0),IF($T216=FALSE,K216*HOME!$H$20/(1+HOME!$H$20),0)))</f>
        <v>0</v>
      </c>
      <c r="AC216" s="79">
        <f>IF(L$2&lt;DATE(2019,10,1),IF($T$1=FALSE,IF($T216=FALSE,L216*HOME!$H$18,0),IF($T216=FALSE,L216*HOME!$H$18/(1+HOME!$H$18),0)),IF($T$1=FALSE,IF($T216=FALSE,L216*HOME!$H$20,0),IF($T216=FALSE,L216*HOME!$H$20/(1+HOME!$H$20),0)))</f>
        <v>0</v>
      </c>
      <c r="AD216" s="79">
        <f>IF(M$2&lt;DATE(2019,10,1),IF($T$1=FALSE,IF($T216=FALSE,M216*HOME!$H$18,0),IF($T216=FALSE,M216*HOME!$H$18/(1+HOME!$H$18),0)),IF($T$1=FALSE,IF($T216=FALSE,M216*HOME!$H$20,0),IF($T216=FALSE,M216*HOME!$H$20/(1+HOME!$H$20),0)))</f>
        <v>0</v>
      </c>
      <c r="AE216" s="79">
        <f>IF(N$2&lt;DATE(2019,10,1),IF($T$1=FALSE,IF($T216=FALSE,N216*HOME!$H$18,0),IF($T216=FALSE,N216*HOME!$H$18/(1+HOME!$H$18),0)),IF($T$1=FALSE,IF($T216=FALSE,N216*HOME!$H$20,0),IF($T216=FALSE,N216*HOME!$H$20/(1+HOME!$H$20),0)))</f>
        <v>0</v>
      </c>
      <c r="AF216" s="79">
        <f>IF(O$2&lt;DATE(2019,10,1),IF($T$1=FALSE,IF($T216=FALSE,O216*HOME!$H$18,0),IF($T216=FALSE,O216*HOME!$H$18/(1+HOME!$H$18),0)),IF($T$1=FALSE,IF($T216=FALSE,O216*HOME!$H$20,0),IF($T216=FALSE,O216*HOME!$H$20/(1+HOME!$H$20),0)))</f>
        <v>0</v>
      </c>
      <c r="AG216" s="79">
        <f>IF(P$2&lt;DATE(2019,10,1),IF($T$1=FALSE,IF($T216=FALSE,P216*HOME!$H$18,0),IF($T216=FALSE,P216*HOME!$H$18/(1+HOME!$H$18),0)),IF($T$1=FALSE,IF($T216=FALSE,P216*HOME!$H$20,0),IF($T216=FALSE,P216*HOME!$H$20/(1+HOME!$H$20),0)))</f>
        <v>0</v>
      </c>
      <c r="AH216" s="79">
        <f t="shared" si="87"/>
        <v>0</v>
      </c>
      <c r="AI216" s="79">
        <f t="shared" si="102"/>
        <v>0</v>
      </c>
    </row>
    <row r="217" spans="3:35" ht="19.149999999999999" customHeight="1">
      <c r="C217" s="95"/>
      <c r="D217" s="124"/>
      <c r="E217" s="124"/>
      <c r="F217" s="124"/>
      <c r="G217" s="124"/>
      <c r="H217" s="124"/>
      <c r="I217" s="124"/>
      <c r="J217" s="124"/>
      <c r="K217" s="124"/>
      <c r="L217" s="124"/>
      <c r="M217" s="124"/>
      <c r="N217" s="124"/>
      <c r="O217" s="124"/>
      <c r="P217" s="124"/>
      <c r="Q217" s="89">
        <f t="shared" si="101"/>
        <v>0</v>
      </c>
      <c r="R217" s="182">
        <f t="shared" si="86"/>
        <v>0</v>
      </c>
      <c r="S217" s="656">
        <f>前期実績!Q175</f>
        <v>0</v>
      </c>
      <c r="T217" s="320" t="b">
        <v>0</v>
      </c>
      <c r="U217" s="79">
        <f>IF(D$2&lt;DATE(2019,10,1),IF($T$1=FALSE,IF($T217=FALSE,D217*HOME!$H$18,0),IF($T217=FALSE,D217*HOME!$H$18/(1+HOME!$H$18),0)),IF($T$1=FALSE,IF($T217=FALSE,D217*HOME!$H$20,0),IF($T217=FALSE,D217*HOME!$H$20/(1+HOME!$H$20),0)))</f>
        <v>0</v>
      </c>
      <c r="V217" s="79">
        <f>IF(E$2&lt;DATE(2019,10,1),IF($T$1=FALSE,IF($T217=FALSE,E217*HOME!$H$18,0),IF($T217=FALSE,E217*HOME!$H$18/(1+HOME!$H$18),0)),IF($T$1=FALSE,IF($T217=FALSE,E217*HOME!$H$20,0),IF($T217=FALSE,E217*HOME!$H$20/(1+HOME!$H$20),0)))</f>
        <v>0</v>
      </c>
      <c r="W217" s="79">
        <f>IF(F$2&lt;DATE(2019,10,1),IF($T$1=FALSE,IF($T217=FALSE,F217*HOME!$H$18,0),IF($T217=FALSE,F217*HOME!$H$18/(1+HOME!$H$18),0)),IF($T$1=FALSE,IF($T217=FALSE,F217*HOME!$H$20,0),IF($T217=FALSE,F217*HOME!$H$20/(1+HOME!$H$20),0)))</f>
        <v>0</v>
      </c>
      <c r="X217" s="79">
        <f>IF(G$2&lt;DATE(2019,10,1),IF($T$1=FALSE,IF($T217=FALSE,G217*HOME!$H$18,0),IF($T217=FALSE,G217*HOME!$H$18/(1+HOME!$H$18),0)),IF($T$1=FALSE,IF($T217=FALSE,G217*HOME!$H$20,0),IF($T217=FALSE,G217*HOME!$H$20/(1+HOME!$H$20),0)))</f>
        <v>0</v>
      </c>
      <c r="Y217" s="79">
        <f>IF(H$2&lt;DATE(2019,10,1),IF($T$1=FALSE,IF($T217=FALSE,H217*HOME!$H$18,0),IF($T217=FALSE,H217*HOME!$H$18/(1+HOME!$H$18),0)),IF($T$1=FALSE,IF($T217=FALSE,H217*HOME!$H$20,0),IF($T217=FALSE,H217*HOME!$H$20/(1+HOME!$H$20),0)))</f>
        <v>0</v>
      </c>
      <c r="Z217" s="79">
        <f>IF(I$2&lt;DATE(2019,10,1),IF($T$1=FALSE,IF($T217=FALSE,I217*HOME!$H$18,0),IF($T217=FALSE,I217*HOME!$H$18/(1+HOME!$H$18),0)),IF($T$1=FALSE,IF($T217=FALSE,I217*HOME!$H$20,0),IF($T217=FALSE,I217*HOME!$H$20/(1+HOME!$H$20),0)))</f>
        <v>0</v>
      </c>
      <c r="AA217" s="79">
        <f>IF(J$2&lt;DATE(2019,10,1),IF($T$1=FALSE,IF($T217=FALSE,J217*HOME!$H$18,0),IF($T217=FALSE,J217*HOME!$H$18/(1+HOME!$H$18),0)),IF($T$1=FALSE,IF($T217=FALSE,J217*HOME!$H$20,0),IF($T217=FALSE,J217*HOME!$H$20/(1+HOME!$H$20),0)))</f>
        <v>0</v>
      </c>
      <c r="AB217" s="79">
        <f>IF(K$2&lt;DATE(2019,10,1),IF($T$1=FALSE,IF($T217=FALSE,K217*HOME!$H$18,0),IF($T217=FALSE,K217*HOME!$H$18/(1+HOME!$H$18),0)),IF($T$1=FALSE,IF($T217=FALSE,K217*HOME!$H$20,0),IF($T217=FALSE,K217*HOME!$H$20/(1+HOME!$H$20),0)))</f>
        <v>0</v>
      </c>
      <c r="AC217" s="79">
        <f>IF(L$2&lt;DATE(2019,10,1),IF($T$1=FALSE,IF($T217=FALSE,L217*HOME!$H$18,0),IF($T217=FALSE,L217*HOME!$H$18/(1+HOME!$H$18),0)),IF($T$1=FALSE,IF($T217=FALSE,L217*HOME!$H$20,0),IF($T217=FALSE,L217*HOME!$H$20/(1+HOME!$H$20),0)))</f>
        <v>0</v>
      </c>
      <c r="AD217" s="79">
        <f>IF(M$2&lt;DATE(2019,10,1),IF($T$1=FALSE,IF($T217=FALSE,M217*HOME!$H$18,0),IF($T217=FALSE,M217*HOME!$H$18/(1+HOME!$H$18),0)),IF($T$1=FALSE,IF($T217=FALSE,M217*HOME!$H$20,0),IF($T217=FALSE,M217*HOME!$H$20/(1+HOME!$H$20),0)))</f>
        <v>0</v>
      </c>
      <c r="AE217" s="79">
        <f>IF(N$2&lt;DATE(2019,10,1),IF($T$1=FALSE,IF($T217=FALSE,N217*HOME!$H$18,0),IF($T217=FALSE,N217*HOME!$H$18/(1+HOME!$H$18),0)),IF($T$1=FALSE,IF($T217=FALSE,N217*HOME!$H$20,0),IF($T217=FALSE,N217*HOME!$H$20/(1+HOME!$H$20),0)))</f>
        <v>0</v>
      </c>
      <c r="AF217" s="79">
        <f>IF(O$2&lt;DATE(2019,10,1),IF($T$1=FALSE,IF($T217=FALSE,O217*HOME!$H$18,0),IF($T217=FALSE,O217*HOME!$H$18/(1+HOME!$H$18),0)),IF($T$1=FALSE,IF($T217=FALSE,O217*HOME!$H$20,0),IF($T217=FALSE,O217*HOME!$H$20/(1+HOME!$H$20),0)))</f>
        <v>0</v>
      </c>
      <c r="AG217" s="79">
        <f>IF(P$2&lt;DATE(2019,10,1),IF($T$1=FALSE,IF($T217=FALSE,P217*HOME!$H$18,0),IF($T217=FALSE,P217*HOME!$H$18/(1+HOME!$H$18),0)),IF($T$1=FALSE,IF($T217=FALSE,P217*HOME!$H$20,0),IF($T217=FALSE,P217*HOME!$H$20/(1+HOME!$H$20),0)))</f>
        <v>0</v>
      </c>
      <c r="AH217" s="79">
        <f t="shared" si="87"/>
        <v>0</v>
      </c>
      <c r="AI217" s="79">
        <f t="shared" si="102"/>
        <v>0</v>
      </c>
    </row>
    <row r="218" spans="3:35" ht="19.149999999999999" customHeight="1">
      <c r="C218" s="95"/>
      <c r="D218" s="114"/>
      <c r="E218" s="114"/>
      <c r="F218" s="114"/>
      <c r="G218" s="114"/>
      <c r="H218" s="114"/>
      <c r="I218" s="183"/>
      <c r="J218" s="183"/>
      <c r="K218" s="183"/>
      <c r="L218" s="183"/>
      <c r="M218" s="183"/>
      <c r="N218" s="183"/>
      <c r="O218" s="183"/>
      <c r="P218" s="124"/>
      <c r="Q218" s="89">
        <f t="shared" si="101"/>
        <v>0</v>
      </c>
      <c r="R218" s="115">
        <f t="shared" si="86"/>
        <v>0</v>
      </c>
      <c r="S218" s="154">
        <f>前期実績!Q176</f>
        <v>0</v>
      </c>
      <c r="T218" s="320" t="b">
        <v>0</v>
      </c>
      <c r="U218" s="79">
        <f>IF(D$2&lt;DATE(2019,10,1),IF($T$1=FALSE,IF($T218=FALSE,D218*HOME!$H$18,0),IF($T218=FALSE,D218*HOME!$H$18/(1+HOME!$H$18),0)),IF($T$1=FALSE,IF($T218=FALSE,D218*HOME!$H$20,0),IF($T218=FALSE,D218*HOME!$H$20/(1+HOME!$H$20),0)))</f>
        <v>0</v>
      </c>
      <c r="V218" s="79">
        <f>IF(E$2&lt;DATE(2019,10,1),IF($T$1=FALSE,IF($T218=FALSE,E218*HOME!$H$18,0),IF($T218=FALSE,E218*HOME!$H$18/(1+HOME!$H$18),0)),IF($T$1=FALSE,IF($T218=FALSE,E218*HOME!$H$20,0),IF($T218=FALSE,E218*HOME!$H$20/(1+HOME!$H$20),0)))</f>
        <v>0</v>
      </c>
      <c r="W218" s="79">
        <f>IF(F$2&lt;DATE(2019,10,1),IF($T$1=FALSE,IF($T218=FALSE,F218*HOME!$H$18,0),IF($T218=FALSE,F218*HOME!$H$18/(1+HOME!$H$18),0)),IF($T$1=FALSE,IF($T218=FALSE,F218*HOME!$H$20,0),IF($T218=FALSE,F218*HOME!$H$20/(1+HOME!$H$20),0)))</f>
        <v>0</v>
      </c>
      <c r="X218" s="79">
        <f>IF(G$2&lt;DATE(2019,10,1),IF($T$1=FALSE,IF($T218=FALSE,G218*HOME!$H$18,0),IF($T218=FALSE,G218*HOME!$H$18/(1+HOME!$H$18),0)),IF($T$1=FALSE,IF($T218=FALSE,G218*HOME!$H$20,0),IF($T218=FALSE,G218*HOME!$H$20/(1+HOME!$H$20),0)))</f>
        <v>0</v>
      </c>
      <c r="Y218" s="79">
        <f>IF(H$2&lt;DATE(2019,10,1),IF($T$1=FALSE,IF($T218=FALSE,H218*HOME!$H$18,0),IF($T218=FALSE,H218*HOME!$H$18/(1+HOME!$H$18),0)),IF($T$1=FALSE,IF($T218=FALSE,H218*HOME!$H$20,0),IF($T218=FALSE,H218*HOME!$H$20/(1+HOME!$H$20),0)))</f>
        <v>0</v>
      </c>
      <c r="Z218" s="79">
        <f>IF(I$2&lt;DATE(2019,10,1),IF($T$1=FALSE,IF($T218=FALSE,I218*HOME!$H$18,0),IF($T218=FALSE,I218*HOME!$H$18/(1+HOME!$H$18),0)),IF($T$1=FALSE,IF($T218=FALSE,I218*HOME!$H$20,0),IF($T218=FALSE,I218*HOME!$H$20/(1+HOME!$H$20),0)))</f>
        <v>0</v>
      </c>
      <c r="AA218" s="79">
        <f>IF(J$2&lt;DATE(2019,10,1),IF($T$1=FALSE,IF($T218=FALSE,J218*HOME!$H$18,0),IF($T218=FALSE,J218*HOME!$H$18/(1+HOME!$H$18),0)),IF($T$1=FALSE,IF($T218=FALSE,J218*HOME!$H$20,0),IF($T218=FALSE,J218*HOME!$H$20/(1+HOME!$H$20),0)))</f>
        <v>0</v>
      </c>
      <c r="AB218" s="79">
        <f>IF(K$2&lt;DATE(2019,10,1),IF($T$1=FALSE,IF($T218=FALSE,K218*HOME!$H$18,0),IF($T218=FALSE,K218*HOME!$H$18/(1+HOME!$H$18),0)),IF($T$1=FALSE,IF($T218=FALSE,K218*HOME!$H$20,0),IF($T218=FALSE,K218*HOME!$H$20/(1+HOME!$H$20),0)))</f>
        <v>0</v>
      </c>
      <c r="AC218" s="79">
        <f>IF(L$2&lt;DATE(2019,10,1),IF($T$1=FALSE,IF($T218=FALSE,L218*HOME!$H$18,0),IF($T218=FALSE,L218*HOME!$H$18/(1+HOME!$H$18),0)),IF($T$1=FALSE,IF($T218=FALSE,L218*HOME!$H$20,0),IF($T218=FALSE,L218*HOME!$H$20/(1+HOME!$H$20),0)))</f>
        <v>0</v>
      </c>
      <c r="AD218" s="79">
        <f>IF(M$2&lt;DATE(2019,10,1),IF($T$1=FALSE,IF($T218=FALSE,M218*HOME!$H$18,0),IF($T218=FALSE,M218*HOME!$H$18/(1+HOME!$H$18),0)),IF($T$1=FALSE,IF($T218=FALSE,M218*HOME!$H$20,0),IF($T218=FALSE,M218*HOME!$H$20/(1+HOME!$H$20),0)))</f>
        <v>0</v>
      </c>
      <c r="AE218" s="79">
        <f>IF(N$2&lt;DATE(2019,10,1),IF($T$1=FALSE,IF($T218=FALSE,N218*HOME!$H$18,0),IF($T218=FALSE,N218*HOME!$H$18/(1+HOME!$H$18),0)),IF($T$1=FALSE,IF($T218=FALSE,N218*HOME!$H$20,0),IF($T218=FALSE,N218*HOME!$H$20/(1+HOME!$H$20),0)))</f>
        <v>0</v>
      </c>
      <c r="AF218" s="79">
        <f>IF(O$2&lt;DATE(2019,10,1),IF($T$1=FALSE,IF($T218=FALSE,O218*HOME!$H$18,0),IF($T218=FALSE,O218*HOME!$H$18/(1+HOME!$H$18),0)),IF($T$1=FALSE,IF($T218=FALSE,O218*HOME!$H$20,0),IF($T218=FALSE,O218*HOME!$H$20/(1+HOME!$H$20),0)))</f>
        <v>0</v>
      </c>
      <c r="AG218" s="79">
        <f>IF(P$2&lt;DATE(2019,10,1),IF($T$1=FALSE,IF($T218=FALSE,P218*HOME!$H$18,0),IF($T218=FALSE,P218*HOME!$H$18/(1+HOME!$H$18),0)),IF($T$1=FALSE,IF($T218=FALSE,P218*HOME!$H$20,0),IF($T218=FALSE,P218*HOME!$H$20/(1+HOME!$H$20),0)))</f>
        <v>0</v>
      </c>
      <c r="AH218" s="79">
        <f t="shared" si="87"/>
        <v>0</v>
      </c>
      <c r="AI218" s="79">
        <f t="shared" si="102"/>
        <v>0</v>
      </c>
    </row>
    <row r="219" spans="3:35" ht="19.149999999999999" customHeight="1">
      <c r="C219" s="95"/>
      <c r="D219" s="114"/>
      <c r="E219" s="114"/>
      <c r="F219" s="114"/>
      <c r="G219" s="184"/>
      <c r="H219" s="114"/>
      <c r="I219" s="114"/>
      <c r="J219" s="114"/>
      <c r="K219" s="114"/>
      <c r="L219" s="114"/>
      <c r="M219" s="114"/>
      <c r="N219" s="114"/>
      <c r="O219" s="114"/>
      <c r="P219" s="124"/>
      <c r="Q219" s="89">
        <f t="shared" si="101"/>
        <v>0</v>
      </c>
      <c r="R219" s="115">
        <f t="shared" si="86"/>
        <v>0</v>
      </c>
      <c r="S219" s="154">
        <f>前期実績!Q177</f>
        <v>0</v>
      </c>
      <c r="T219" s="320" t="b">
        <v>0</v>
      </c>
      <c r="U219" s="79">
        <f>IF(D$2&lt;DATE(2019,10,1),IF($T$1=FALSE,IF($T219=FALSE,D219*HOME!$H$18,0),IF($T219=FALSE,D219*HOME!$H$18/(1+HOME!$H$18),0)),IF($T$1=FALSE,IF($T219=FALSE,D219*HOME!$H$20,0),IF($T219=FALSE,D219*HOME!$H$20/(1+HOME!$H$20),0)))</f>
        <v>0</v>
      </c>
      <c r="V219" s="79">
        <f>IF(E$2&lt;DATE(2019,10,1),IF($T$1=FALSE,IF($T219=FALSE,E219*HOME!$H$18,0),IF($T219=FALSE,E219*HOME!$H$18/(1+HOME!$H$18),0)),IF($T$1=FALSE,IF($T219=FALSE,E219*HOME!$H$20,0),IF($T219=FALSE,E219*HOME!$H$20/(1+HOME!$H$20),0)))</f>
        <v>0</v>
      </c>
      <c r="W219" s="79">
        <f>IF(F$2&lt;DATE(2019,10,1),IF($T$1=FALSE,IF($T219=FALSE,F219*HOME!$H$18,0),IF($T219=FALSE,F219*HOME!$H$18/(1+HOME!$H$18),0)),IF($T$1=FALSE,IF($T219=FALSE,F219*HOME!$H$20,0),IF($T219=FALSE,F219*HOME!$H$20/(1+HOME!$H$20),0)))</f>
        <v>0</v>
      </c>
      <c r="X219" s="79">
        <f>IF(G$2&lt;DATE(2019,10,1),IF($T$1=FALSE,IF($T219=FALSE,G219*HOME!$H$18,0),IF($T219=FALSE,G219*HOME!$H$18/(1+HOME!$H$18),0)),IF($T$1=FALSE,IF($T219=FALSE,G219*HOME!$H$20,0),IF($T219=FALSE,G219*HOME!$H$20/(1+HOME!$H$20),0)))</f>
        <v>0</v>
      </c>
      <c r="Y219" s="79">
        <f>IF(H$2&lt;DATE(2019,10,1),IF($T$1=FALSE,IF($T219=FALSE,H219*HOME!$H$18,0),IF($T219=FALSE,H219*HOME!$H$18/(1+HOME!$H$18),0)),IF($T$1=FALSE,IF($T219=FALSE,H219*HOME!$H$20,0),IF($T219=FALSE,H219*HOME!$H$20/(1+HOME!$H$20),0)))</f>
        <v>0</v>
      </c>
      <c r="Z219" s="79">
        <f>IF(I$2&lt;DATE(2019,10,1),IF($T$1=FALSE,IF($T219=FALSE,I219*HOME!$H$18,0),IF($T219=FALSE,I219*HOME!$H$18/(1+HOME!$H$18),0)),IF($T$1=FALSE,IF($T219=FALSE,I219*HOME!$H$20,0),IF($T219=FALSE,I219*HOME!$H$20/(1+HOME!$H$20),0)))</f>
        <v>0</v>
      </c>
      <c r="AA219" s="79">
        <f>IF(J$2&lt;DATE(2019,10,1),IF($T$1=FALSE,IF($T219=FALSE,J219*HOME!$H$18,0),IF($T219=FALSE,J219*HOME!$H$18/(1+HOME!$H$18),0)),IF($T$1=FALSE,IF($T219=FALSE,J219*HOME!$H$20,0),IF($T219=FALSE,J219*HOME!$H$20/(1+HOME!$H$20),0)))</f>
        <v>0</v>
      </c>
      <c r="AB219" s="79">
        <f>IF(K$2&lt;DATE(2019,10,1),IF($T$1=FALSE,IF($T219=FALSE,K219*HOME!$H$18,0),IF($T219=FALSE,K219*HOME!$H$18/(1+HOME!$H$18),0)),IF($T$1=FALSE,IF($T219=FALSE,K219*HOME!$H$20,0),IF($T219=FALSE,K219*HOME!$H$20/(1+HOME!$H$20),0)))</f>
        <v>0</v>
      </c>
      <c r="AC219" s="79">
        <f>IF(L$2&lt;DATE(2019,10,1),IF($T$1=FALSE,IF($T219=FALSE,L219*HOME!$H$18,0),IF($T219=FALSE,L219*HOME!$H$18/(1+HOME!$H$18),0)),IF($T$1=FALSE,IF($T219=FALSE,L219*HOME!$H$20,0),IF($T219=FALSE,L219*HOME!$H$20/(1+HOME!$H$20),0)))</f>
        <v>0</v>
      </c>
      <c r="AD219" s="79">
        <f>IF(M$2&lt;DATE(2019,10,1),IF($T$1=FALSE,IF($T219=FALSE,M219*HOME!$H$18,0),IF($T219=FALSE,M219*HOME!$H$18/(1+HOME!$H$18),0)),IF($T$1=FALSE,IF($T219=FALSE,M219*HOME!$H$20,0),IF($T219=FALSE,M219*HOME!$H$20/(1+HOME!$H$20),0)))</f>
        <v>0</v>
      </c>
      <c r="AE219" s="79">
        <f>IF(N$2&lt;DATE(2019,10,1),IF($T$1=FALSE,IF($T219=FALSE,N219*HOME!$H$18,0),IF($T219=FALSE,N219*HOME!$H$18/(1+HOME!$H$18),0)),IF($T$1=FALSE,IF($T219=FALSE,N219*HOME!$H$20,0),IF($T219=FALSE,N219*HOME!$H$20/(1+HOME!$H$20),0)))</f>
        <v>0</v>
      </c>
      <c r="AF219" s="79">
        <f>IF(O$2&lt;DATE(2019,10,1),IF($T$1=FALSE,IF($T219=FALSE,O219*HOME!$H$18,0),IF($T219=FALSE,O219*HOME!$H$18/(1+HOME!$H$18),0)),IF($T$1=FALSE,IF($T219=FALSE,O219*HOME!$H$20,0),IF($T219=FALSE,O219*HOME!$H$20/(1+HOME!$H$20),0)))</f>
        <v>0</v>
      </c>
      <c r="AG219" s="79">
        <f>IF(P$2&lt;DATE(2019,10,1),IF($T$1=FALSE,IF($T219=FALSE,P219*HOME!$H$18,0),IF($T219=FALSE,P219*HOME!$H$18/(1+HOME!$H$18),0)),IF($T$1=FALSE,IF($T219=FALSE,P219*HOME!$H$20,0),IF($T219=FALSE,P219*HOME!$H$20/(1+HOME!$H$20),0)))</f>
        <v>0</v>
      </c>
      <c r="AH219" s="79">
        <f t="shared" si="87"/>
        <v>0</v>
      </c>
      <c r="AI219" s="79">
        <f t="shared" si="102"/>
        <v>0</v>
      </c>
    </row>
    <row r="220" spans="3:35" ht="19.149999999999999" customHeight="1">
      <c r="C220" s="95"/>
      <c r="D220" s="114"/>
      <c r="E220" s="114"/>
      <c r="F220" s="114"/>
      <c r="G220" s="114"/>
      <c r="H220" s="114"/>
      <c r="I220" s="114"/>
      <c r="J220" s="114"/>
      <c r="K220" s="114"/>
      <c r="L220" s="114"/>
      <c r="M220" s="114"/>
      <c r="N220" s="114"/>
      <c r="O220" s="114"/>
      <c r="P220" s="124"/>
      <c r="Q220" s="89">
        <f t="shared" si="101"/>
        <v>0</v>
      </c>
      <c r="R220" s="115">
        <f t="shared" si="86"/>
        <v>0</v>
      </c>
      <c r="S220" s="154">
        <f>前期実績!Q178</f>
        <v>0</v>
      </c>
      <c r="T220" s="320" t="b">
        <v>0</v>
      </c>
      <c r="U220" s="79">
        <f>IF(D$2&lt;DATE(2019,10,1),IF($T$1=FALSE,IF($T220=FALSE,D220*HOME!$H$18,0),IF($T220=FALSE,D220*HOME!$H$18/(1+HOME!$H$18),0)),IF($T$1=FALSE,IF($T220=FALSE,D220*HOME!$H$20,0),IF($T220=FALSE,D220*HOME!$H$20/(1+HOME!$H$20),0)))</f>
        <v>0</v>
      </c>
      <c r="V220" s="79">
        <f>IF(E$2&lt;DATE(2019,10,1),IF($T$1=FALSE,IF($T220=FALSE,E220*HOME!$H$18,0),IF($T220=FALSE,E220*HOME!$H$18/(1+HOME!$H$18),0)),IF($T$1=FALSE,IF($T220=FALSE,E220*HOME!$H$20,0),IF($T220=FALSE,E220*HOME!$H$20/(1+HOME!$H$20),0)))</f>
        <v>0</v>
      </c>
      <c r="W220" s="79">
        <f>IF(F$2&lt;DATE(2019,10,1),IF($T$1=FALSE,IF($T220=FALSE,F220*HOME!$H$18,0),IF($T220=FALSE,F220*HOME!$H$18/(1+HOME!$H$18),0)),IF($T$1=FALSE,IF($T220=FALSE,F220*HOME!$H$20,0),IF($T220=FALSE,F220*HOME!$H$20/(1+HOME!$H$20),0)))</f>
        <v>0</v>
      </c>
      <c r="X220" s="79">
        <f>IF(G$2&lt;DATE(2019,10,1),IF($T$1=FALSE,IF($T220=FALSE,G220*HOME!$H$18,0),IF($T220=FALSE,G220*HOME!$H$18/(1+HOME!$H$18),0)),IF($T$1=FALSE,IF($T220=FALSE,G220*HOME!$H$20,0),IF($T220=FALSE,G220*HOME!$H$20/(1+HOME!$H$20),0)))</f>
        <v>0</v>
      </c>
      <c r="Y220" s="79">
        <f>IF(H$2&lt;DATE(2019,10,1),IF($T$1=FALSE,IF($T220=FALSE,H220*HOME!$H$18,0),IF($T220=FALSE,H220*HOME!$H$18/(1+HOME!$H$18),0)),IF($T$1=FALSE,IF($T220=FALSE,H220*HOME!$H$20,0),IF($T220=FALSE,H220*HOME!$H$20/(1+HOME!$H$20),0)))</f>
        <v>0</v>
      </c>
      <c r="Z220" s="79">
        <f>IF(I$2&lt;DATE(2019,10,1),IF($T$1=FALSE,IF($T220=FALSE,I220*HOME!$H$18,0),IF($T220=FALSE,I220*HOME!$H$18/(1+HOME!$H$18),0)),IF($T$1=FALSE,IF($T220=FALSE,I220*HOME!$H$20,0),IF($T220=FALSE,I220*HOME!$H$20/(1+HOME!$H$20),0)))</f>
        <v>0</v>
      </c>
      <c r="AA220" s="79">
        <f>IF(J$2&lt;DATE(2019,10,1),IF($T$1=FALSE,IF($T220=FALSE,J220*HOME!$H$18,0),IF($T220=FALSE,J220*HOME!$H$18/(1+HOME!$H$18),0)),IF($T$1=FALSE,IF($T220=FALSE,J220*HOME!$H$20,0),IF($T220=FALSE,J220*HOME!$H$20/(1+HOME!$H$20),0)))</f>
        <v>0</v>
      </c>
      <c r="AB220" s="79">
        <f>IF(K$2&lt;DATE(2019,10,1),IF($T$1=FALSE,IF($T220=FALSE,K220*HOME!$H$18,0),IF($T220=FALSE,K220*HOME!$H$18/(1+HOME!$H$18),0)),IF($T$1=FALSE,IF($T220=FALSE,K220*HOME!$H$20,0),IF($T220=FALSE,K220*HOME!$H$20/(1+HOME!$H$20),0)))</f>
        <v>0</v>
      </c>
      <c r="AC220" s="79">
        <f>IF(L$2&lt;DATE(2019,10,1),IF($T$1=FALSE,IF($T220=FALSE,L220*HOME!$H$18,0),IF($T220=FALSE,L220*HOME!$H$18/(1+HOME!$H$18),0)),IF($T$1=FALSE,IF($T220=FALSE,L220*HOME!$H$20,0),IF($T220=FALSE,L220*HOME!$H$20/(1+HOME!$H$20),0)))</f>
        <v>0</v>
      </c>
      <c r="AD220" s="79">
        <f>IF(M$2&lt;DATE(2019,10,1),IF($T$1=FALSE,IF($T220=FALSE,M220*HOME!$H$18,0),IF($T220=FALSE,M220*HOME!$H$18/(1+HOME!$H$18),0)),IF($T$1=FALSE,IF($T220=FALSE,M220*HOME!$H$20,0),IF($T220=FALSE,M220*HOME!$H$20/(1+HOME!$H$20),0)))</f>
        <v>0</v>
      </c>
      <c r="AE220" s="79">
        <f>IF(N$2&lt;DATE(2019,10,1),IF($T$1=FALSE,IF($T220=FALSE,N220*HOME!$H$18,0),IF($T220=FALSE,N220*HOME!$H$18/(1+HOME!$H$18),0)),IF($T$1=FALSE,IF($T220=FALSE,N220*HOME!$H$20,0),IF($T220=FALSE,N220*HOME!$H$20/(1+HOME!$H$20),0)))</f>
        <v>0</v>
      </c>
      <c r="AF220" s="79">
        <f>IF(O$2&lt;DATE(2019,10,1),IF($T$1=FALSE,IF($T220=FALSE,O220*HOME!$H$18,0),IF($T220=FALSE,O220*HOME!$H$18/(1+HOME!$H$18),0)),IF($T$1=FALSE,IF($T220=FALSE,O220*HOME!$H$20,0),IF($T220=FALSE,O220*HOME!$H$20/(1+HOME!$H$20),0)))</f>
        <v>0</v>
      </c>
      <c r="AG220" s="79">
        <f>IF(P$2&lt;DATE(2019,10,1),IF($T$1=FALSE,IF($T220=FALSE,P220*HOME!$H$18,0),IF($T220=FALSE,P220*HOME!$H$18/(1+HOME!$H$18),0)),IF($T$1=FALSE,IF($T220=FALSE,P220*HOME!$H$20,0),IF($T220=FALSE,P220*HOME!$H$20/(1+HOME!$H$20),0)))</f>
        <v>0</v>
      </c>
      <c r="AH220" s="79">
        <f t="shared" si="87"/>
        <v>0</v>
      </c>
      <c r="AI220" s="79">
        <f t="shared" si="102"/>
        <v>0</v>
      </c>
    </row>
    <row r="221" spans="3:35" ht="19.149999999999999" customHeight="1">
      <c r="C221" s="95"/>
      <c r="D221" s="114"/>
      <c r="E221" s="114"/>
      <c r="F221" s="114"/>
      <c r="G221" s="114"/>
      <c r="H221" s="114"/>
      <c r="I221" s="114"/>
      <c r="J221" s="114"/>
      <c r="K221" s="114"/>
      <c r="L221" s="114"/>
      <c r="M221" s="114"/>
      <c r="N221" s="114"/>
      <c r="O221" s="114"/>
      <c r="P221" s="131"/>
      <c r="Q221" s="89">
        <f t="shared" si="101"/>
        <v>0</v>
      </c>
      <c r="R221" s="115">
        <f t="shared" si="86"/>
        <v>0</v>
      </c>
      <c r="S221" s="154">
        <f>前期実績!Q179</f>
        <v>0</v>
      </c>
      <c r="T221" s="320" t="b">
        <v>0</v>
      </c>
      <c r="U221" s="79">
        <f>IF(D$2&lt;DATE(2019,10,1),IF($T$1=FALSE,IF($T221=FALSE,D221*HOME!$H$18,0),IF($T221=FALSE,D221*HOME!$H$18/(1+HOME!$H$18),0)),IF($T$1=FALSE,IF($T221=FALSE,D221*HOME!$H$20,0),IF($T221=FALSE,D221*HOME!$H$20/(1+HOME!$H$20),0)))</f>
        <v>0</v>
      </c>
      <c r="V221" s="79">
        <f>IF(E$2&lt;DATE(2019,10,1),IF($T$1=FALSE,IF($T221=FALSE,E221*HOME!$H$18,0),IF($T221=FALSE,E221*HOME!$H$18/(1+HOME!$H$18),0)),IF($T$1=FALSE,IF($T221=FALSE,E221*HOME!$H$20,0),IF($T221=FALSE,E221*HOME!$H$20/(1+HOME!$H$20),0)))</f>
        <v>0</v>
      </c>
      <c r="W221" s="79">
        <f>IF(F$2&lt;DATE(2019,10,1),IF($T$1=FALSE,IF($T221=FALSE,F221*HOME!$H$18,0),IF($T221=FALSE,F221*HOME!$H$18/(1+HOME!$H$18),0)),IF($T$1=FALSE,IF($T221=FALSE,F221*HOME!$H$20,0),IF($T221=FALSE,F221*HOME!$H$20/(1+HOME!$H$20),0)))</f>
        <v>0</v>
      </c>
      <c r="X221" s="79">
        <f>IF(G$2&lt;DATE(2019,10,1),IF($T$1=FALSE,IF($T221=FALSE,G221*HOME!$H$18,0),IF($T221=FALSE,G221*HOME!$H$18/(1+HOME!$H$18),0)),IF($T$1=FALSE,IF($T221=FALSE,G221*HOME!$H$20,0),IF($T221=FALSE,G221*HOME!$H$20/(1+HOME!$H$20),0)))</f>
        <v>0</v>
      </c>
      <c r="Y221" s="79">
        <f>IF(H$2&lt;DATE(2019,10,1),IF($T$1=FALSE,IF($T221=FALSE,H221*HOME!$H$18,0),IF($T221=FALSE,H221*HOME!$H$18/(1+HOME!$H$18),0)),IF($T$1=FALSE,IF($T221=FALSE,H221*HOME!$H$20,0),IF($T221=FALSE,H221*HOME!$H$20/(1+HOME!$H$20),0)))</f>
        <v>0</v>
      </c>
      <c r="Z221" s="79">
        <f>IF(I$2&lt;DATE(2019,10,1),IF($T$1=FALSE,IF($T221=FALSE,I221*HOME!$H$18,0),IF($T221=FALSE,I221*HOME!$H$18/(1+HOME!$H$18),0)),IF($T$1=FALSE,IF($T221=FALSE,I221*HOME!$H$20,0),IF($T221=FALSE,I221*HOME!$H$20/(1+HOME!$H$20),0)))</f>
        <v>0</v>
      </c>
      <c r="AA221" s="79">
        <f>IF(J$2&lt;DATE(2019,10,1),IF($T$1=FALSE,IF($T221=FALSE,J221*HOME!$H$18,0),IF($T221=FALSE,J221*HOME!$H$18/(1+HOME!$H$18),0)),IF($T$1=FALSE,IF($T221=FALSE,J221*HOME!$H$20,0),IF($T221=FALSE,J221*HOME!$H$20/(1+HOME!$H$20),0)))</f>
        <v>0</v>
      </c>
      <c r="AB221" s="79">
        <f>IF(K$2&lt;DATE(2019,10,1),IF($T$1=FALSE,IF($T221=FALSE,K221*HOME!$H$18,0),IF($T221=FALSE,K221*HOME!$H$18/(1+HOME!$H$18),0)),IF($T$1=FALSE,IF($T221=FALSE,K221*HOME!$H$20,0),IF($T221=FALSE,K221*HOME!$H$20/(1+HOME!$H$20),0)))</f>
        <v>0</v>
      </c>
      <c r="AC221" s="79">
        <f>IF(L$2&lt;DATE(2019,10,1),IF($T$1=FALSE,IF($T221=FALSE,L221*HOME!$H$18,0),IF($T221=FALSE,L221*HOME!$H$18/(1+HOME!$H$18),0)),IF($T$1=FALSE,IF($T221=FALSE,L221*HOME!$H$20,0),IF($T221=FALSE,L221*HOME!$H$20/(1+HOME!$H$20),0)))</f>
        <v>0</v>
      </c>
      <c r="AD221" s="79">
        <f>IF(M$2&lt;DATE(2019,10,1),IF($T$1=FALSE,IF($T221=FALSE,M221*HOME!$H$18,0),IF($T221=FALSE,M221*HOME!$H$18/(1+HOME!$H$18),0)),IF($T$1=FALSE,IF($T221=FALSE,M221*HOME!$H$20,0),IF($T221=FALSE,M221*HOME!$H$20/(1+HOME!$H$20),0)))</f>
        <v>0</v>
      </c>
      <c r="AE221" s="79">
        <f>IF(N$2&lt;DATE(2019,10,1),IF($T$1=FALSE,IF($T221=FALSE,N221*HOME!$H$18,0),IF($T221=FALSE,N221*HOME!$H$18/(1+HOME!$H$18),0)),IF($T$1=FALSE,IF($T221=FALSE,N221*HOME!$H$20,0),IF($T221=FALSE,N221*HOME!$H$20/(1+HOME!$H$20),0)))</f>
        <v>0</v>
      </c>
      <c r="AF221" s="79">
        <f>IF(O$2&lt;DATE(2019,10,1),IF($T$1=FALSE,IF($T221=FALSE,O221*HOME!$H$18,0),IF($T221=FALSE,O221*HOME!$H$18/(1+HOME!$H$18),0)),IF($T$1=FALSE,IF($T221=FALSE,O221*HOME!$H$20,0),IF($T221=FALSE,O221*HOME!$H$20/(1+HOME!$H$20),0)))</f>
        <v>0</v>
      </c>
      <c r="AG221" s="79">
        <f>IF(P$2&lt;DATE(2019,10,1),IF($T$1=FALSE,IF($T221=FALSE,P221*HOME!$H$18,0),IF($T221=FALSE,P221*HOME!$H$18/(1+HOME!$H$18),0)),IF($T$1=FALSE,IF($T221=FALSE,P221*HOME!$H$20,0),IF($T221=FALSE,P221*HOME!$H$20/(1+HOME!$H$20),0)))</f>
        <v>0</v>
      </c>
      <c r="AH221" s="79">
        <f t="shared" si="87"/>
        <v>0</v>
      </c>
      <c r="AI221" s="79">
        <f t="shared" si="102"/>
        <v>0</v>
      </c>
    </row>
    <row r="222" spans="3:35" ht="19.149999999999999" customHeight="1">
      <c r="C222" s="95"/>
      <c r="D222" s="114"/>
      <c r="E222" s="114"/>
      <c r="F222" s="114"/>
      <c r="G222" s="114"/>
      <c r="H222" s="114"/>
      <c r="I222" s="114"/>
      <c r="J222" s="114"/>
      <c r="K222" s="114"/>
      <c r="L222" s="114"/>
      <c r="M222" s="114"/>
      <c r="N222" s="114"/>
      <c r="O222" s="114"/>
      <c r="P222" s="131"/>
      <c r="Q222" s="89">
        <f t="shared" si="101"/>
        <v>0</v>
      </c>
      <c r="R222" s="115">
        <f t="shared" si="86"/>
        <v>0</v>
      </c>
      <c r="S222" s="154">
        <f>前期実績!Q180</f>
        <v>0</v>
      </c>
      <c r="T222" s="320" t="b">
        <v>0</v>
      </c>
      <c r="U222" s="79">
        <f>IF(D$2&lt;DATE(2019,10,1),IF($T$1=FALSE,IF($T222=FALSE,D222*HOME!$H$18,0),IF($T222=FALSE,D222*HOME!$H$18/(1+HOME!$H$18),0)),IF($T$1=FALSE,IF($T222=FALSE,D222*HOME!$H$20,0),IF($T222=FALSE,D222*HOME!$H$20/(1+HOME!$H$20),0)))</f>
        <v>0</v>
      </c>
      <c r="V222" s="79">
        <f>IF(E$2&lt;DATE(2019,10,1),IF($T$1=FALSE,IF($T222=FALSE,E222*HOME!$H$18,0),IF($T222=FALSE,E222*HOME!$H$18/(1+HOME!$H$18),0)),IF($T$1=FALSE,IF($T222=FALSE,E222*HOME!$H$20,0),IF($T222=FALSE,E222*HOME!$H$20/(1+HOME!$H$20),0)))</f>
        <v>0</v>
      </c>
      <c r="W222" s="79">
        <f>IF(F$2&lt;DATE(2019,10,1),IF($T$1=FALSE,IF($T222=FALSE,F222*HOME!$H$18,0),IF($T222=FALSE,F222*HOME!$H$18/(1+HOME!$H$18),0)),IF($T$1=FALSE,IF($T222=FALSE,F222*HOME!$H$20,0),IF($T222=FALSE,F222*HOME!$H$20/(1+HOME!$H$20),0)))</f>
        <v>0</v>
      </c>
      <c r="X222" s="79">
        <f>IF(G$2&lt;DATE(2019,10,1),IF($T$1=FALSE,IF($T222=FALSE,G222*HOME!$H$18,0),IF($T222=FALSE,G222*HOME!$H$18/(1+HOME!$H$18),0)),IF($T$1=FALSE,IF($T222=FALSE,G222*HOME!$H$20,0),IF($T222=FALSE,G222*HOME!$H$20/(1+HOME!$H$20),0)))</f>
        <v>0</v>
      </c>
      <c r="Y222" s="79">
        <f>IF(H$2&lt;DATE(2019,10,1),IF($T$1=FALSE,IF($T222=FALSE,H222*HOME!$H$18,0),IF($T222=FALSE,H222*HOME!$H$18/(1+HOME!$H$18),0)),IF($T$1=FALSE,IF($T222=FALSE,H222*HOME!$H$20,0),IF($T222=FALSE,H222*HOME!$H$20/(1+HOME!$H$20),0)))</f>
        <v>0</v>
      </c>
      <c r="Z222" s="79">
        <f>IF(I$2&lt;DATE(2019,10,1),IF($T$1=FALSE,IF($T222=FALSE,I222*HOME!$H$18,0),IF($T222=FALSE,I222*HOME!$H$18/(1+HOME!$H$18),0)),IF($T$1=FALSE,IF($T222=FALSE,I222*HOME!$H$20,0),IF($T222=FALSE,I222*HOME!$H$20/(1+HOME!$H$20),0)))</f>
        <v>0</v>
      </c>
      <c r="AA222" s="79">
        <f>IF(J$2&lt;DATE(2019,10,1),IF($T$1=FALSE,IF($T222=FALSE,J222*HOME!$H$18,0),IF($T222=FALSE,J222*HOME!$H$18/(1+HOME!$H$18),0)),IF($T$1=FALSE,IF($T222=FALSE,J222*HOME!$H$20,0),IF($T222=FALSE,J222*HOME!$H$20/(1+HOME!$H$20),0)))</f>
        <v>0</v>
      </c>
      <c r="AB222" s="79">
        <f>IF(K$2&lt;DATE(2019,10,1),IF($T$1=FALSE,IF($T222=FALSE,K222*HOME!$H$18,0),IF($T222=FALSE,K222*HOME!$H$18/(1+HOME!$H$18),0)),IF($T$1=FALSE,IF($T222=FALSE,K222*HOME!$H$20,0),IF($T222=FALSE,K222*HOME!$H$20/(1+HOME!$H$20),0)))</f>
        <v>0</v>
      </c>
      <c r="AC222" s="79">
        <f>IF(L$2&lt;DATE(2019,10,1),IF($T$1=FALSE,IF($T222=FALSE,L222*HOME!$H$18,0),IF($T222=FALSE,L222*HOME!$H$18/(1+HOME!$H$18),0)),IF($T$1=FALSE,IF($T222=FALSE,L222*HOME!$H$20,0),IF($T222=FALSE,L222*HOME!$H$20/(1+HOME!$H$20),0)))</f>
        <v>0</v>
      </c>
      <c r="AD222" s="79">
        <f>IF(M$2&lt;DATE(2019,10,1),IF($T$1=FALSE,IF($T222=FALSE,M222*HOME!$H$18,0),IF($T222=FALSE,M222*HOME!$H$18/(1+HOME!$H$18),0)),IF($T$1=FALSE,IF($T222=FALSE,M222*HOME!$H$20,0),IF($T222=FALSE,M222*HOME!$H$20/(1+HOME!$H$20),0)))</f>
        <v>0</v>
      </c>
      <c r="AE222" s="79">
        <f>IF(N$2&lt;DATE(2019,10,1),IF($T$1=FALSE,IF($T222=FALSE,N222*HOME!$H$18,0),IF($T222=FALSE,N222*HOME!$H$18/(1+HOME!$H$18),0)),IF($T$1=FALSE,IF($T222=FALSE,N222*HOME!$H$20,0),IF($T222=FALSE,N222*HOME!$H$20/(1+HOME!$H$20),0)))</f>
        <v>0</v>
      </c>
      <c r="AF222" s="79">
        <f>IF(O$2&lt;DATE(2019,10,1),IF($T$1=FALSE,IF($T222=FALSE,O222*HOME!$H$18,0),IF($T222=FALSE,O222*HOME!$H$18/(1+HOME!$H$18),0)),IF($T$1=FALSE,IF($T222=FALSE,O222*HOME!$H$20,0),IF($T222=FALSE,O222*HOME!$H$20/(1+HOME!$H$20),0)))</f>
        <v>0</v>
      </c>
      <c r="AG222" s="79">
        <f>IF(P$2&lt;DATE(2019,10,1),IF($T$1=FALSE,IF($T222=FALSE,P222*HOME!$H$18,0),IF($T222=FALSE,P222*HOME!$H$18/(1+HOME!$H$18),0)),IF($T$1=FALSE,IF($T222=FALSE,P222*HOME!$H$20,0),IF($T222=FALSE,P222*HOME!$H$20/(1+HOME!$H$20),0)))</f>
        <v>0</v>
      </c>
      <c r="AH222" s="79">
        <f t="shared" si="87"/>
        <v>0</v>
      </c>
      <c r="AI222" s="79">
        <f t="shared" si="102"/>
        <v>0</v>
      </c>
    </row>
    <row r="223" spans="3:35" ht="19.149999999999999" customHeight="1">
      <c r="C223" s="95"/>
      <c r="D223" s="114"/>
      <c r="E223" s="114"/>
      <c r="F223" s="114"/>
      <c r="G223" s="114"/>
      <c r="H223" s="114"/>
      <c r="I223" s="114"/>
      <c r="J223" s="114"/>
      <c r="K223" s="114"/>
      <c r="L223" s="114"/>
      <c r="M223" s="114"/>
      <c r="N223" s="114"/>
      <c r="O223" s="114"/>
      <c r="P223" s="131"/>
      <c r="Q223" s="89">
        <f t="shared" si="101"/>
        <v>0</v>
      </c>
      <c r="R223" s="115">
        <f t="shared" si="86"/>
        <v>0</v>
      </c>
      <c r="S223" s="154">
        <f>前期実績!Q181</f>
        <v>0</v>
      </c>
      <c r="T223" s="320" t="b">
        <v>0</v>
      </c>
      <c r="U223" s="79">
        <f>IF(D$2&lt;DATE(2019,10,1),IF($T$1=FALSE,IF($T223=FALSE,D223*HOME!$H$18,0),IF($T223=FALSE,D223*HOME!$H$18/(1+HOME!$H$18),0)),IF($T$1=FALSE,IF($T223=FALSE,D223*HOME!$H$20,0),IF($T223=FALSE,D223*HOME!$H$20/(1+HOME!$H$20),0)))</f>
        <v>0</v>
      </c>
      <c r="V223" s="79">
        <f>IF(E$2&lt;DATE(2019,10,1),IF($T$1=FALSE,IF($T223=FALSE,E223*HOME!$H$18,0),IF($T223=FALSE,E223*HOME!$H$18/(1+HOME!$H$18),0)),IF($T$1=FALSE,IF($T223=FALSE,E223*HOME!$H$20,0),IF($T223=FALSE,E223*HOME!$H$20/(1+HOME!$H$20),0)))</f>
        <v>0</v>
      </c>
      <c r="W223" s="79">
        <f>IF(F$2&lt;DATE(2019,10,1),IF($T$1=FALSE,IF($T223=FALSE,F223*HOME!$H$18,0),IF($T223=FALSE,F223*HOME!$H$18/(1+HOME!$H$18),0)),IF($T$1=FALSE,IF($T223=FALSE,F223*HOME!$H$20,0),IF($T223=FALSE,F223*HOME!$H$20/(1+HOME!$H$20),0)))</f>
        <v>0</v>
      </c>
      <c r="X223" s="79">
        <f>IF(G$2&lt;DATE(2019,10,1),IF($T$1=FALSE,IF($T223=FALSE,G223*HOME!$H$18,0),IF($T223=FALSE,G223*HOME!$H$18/(1+HOME!$H$18),0)),IF($T$1=FALSE,IF($T223=FALSE,G223*HOME!$H$20,0),IF($T223=FALSE,G223*HOME!$H$20/(1+HOME!$H$20),0)))</f>
        <v>0</v>
      </c>
      <c r="Y223" s="79">
        <f>IF(H$2&lt;DATE(2019,10,1),IF($T$1=FALSE,IF($T223=FALSE,H223*HOME!$H$18,0),IF($T223=FALSE,H223*HOME!$H$18/(1+HOME!$H$18),0)),IF($T$1=FALSE,IF($T223=FALSE,H223*HOME!$H$20,0),IF($T223=FALSE,H223*HOME!$H$20/(1+HOME!$H$20),0)))</f>
        <v>0</v>
      </c>
      <c r="Z223" s="79">
        <f>IF(I$2&lt;DATE(2019,10,1),IF($T$1=FALSE,IF($T223=FALSE,I223*HOME!$H$18,0),IF($T223=FALSE,I223*HOME!$H$18/(1+HOME!$H$18),0)),IF($T$1=FALSE,IF($T223=FALSE,I223*HOME!$H$20,0),IF($T223=FALSE,I223*HOME!$H$20/(1+HOME!$H$20),0)))</f>
        <v>0</v>
      </c>
      <c r="AA223" s="79">
        <f>IF(J$2&lt;DATE(2019,10,1),IF($T$1=FALSE,IF($T223=FALSE,J223*HOME!$H$18,0),IF($T223=FALSE,J223*HOME!$H$18/(1+HOME!$H$18),0)),IF($T$1=FALSE,IF($T223=FALSE,J223*HOME!$H$20,0),IF($T223=FALSE,J223*HOME!$H$20/(1+HOME!$H$20),0)))</f>
        <v>0</v>
      </c>
      <c r="AB223" s="79">
        <f>IF(K$2&lt;DATE(2019,10,1),IF($T$1=FALSE,IF($T223=FALSE,K223*HOME!$H$18,0),IF($T223=FALSE,K223*HOME!$H$18/(1+HOME!$H$18),0)),IF($T$1=FALSE,IF($T223=FALSE,K223*HOME!$H$20,0),IF($T223=FALSE,K223*HOME!$H$20/(1+HOME!$H$20),0)))</f>
        <v>0</v>
      </c>
      <c r="AC223" s="79">
        <f>IF(L$2&lt;DATE(2019,10,1),IF($T$1=FALSE,IF($T223=FALSE,L223*HOME!$H$18,0),IF($T223=FALSE,L223*HOME!$H$18/(1+HOME!$H$18),0)),IF($T$1=FALSE,IF($T223=FALSE,L223*HOME!$H$20,0),IF($T223=FALSE,L223*HOME!$H$20/(1+HOME!$H$20),0)))</f>
        <v>0</v>
      </c>
      <c r="AD223" s="79">
        <f>IF(M$2&lt;DATE(2019,10,1),IF($T$1=FALSE,IF($T223=FALSE,M223*HOME!$H$18,0),IF($T223=FALSE,M223*HOME!$H$18/(1+HOME!$H$18),0)),IF($T$1=FALSE,IF($T223=FALSE,M223*HOME!$H$20,0),IF($T223=FALSE,M223*HOME!$H$20/(1+HOME!$H$20),0)))</f>
        <v>0</v>
      </c>
      <c r="AE223" s="79">
        <f>IF(N$2&lt;DATE(2019,10,1),IF($T$1=FALSE,IF($T223=FALSE,N223*HOME!$H$18,0),IF($T223=FALSE,N223*HOME!$H$18/(1+HOME!$H$18),0)),IF($T$1=FALSE,IF($T223=FALSE,N223*HOME!$H$20,0),IF($T223=FALSE,N223*HOME!$H$20/(1+HOME!$H$20),0)))</f>
        <v>0</v>
      </c>
      <c r="AF223" s="79">
        <f>IF(O$2&lt;DATE(2019,10,1),IF($T$1=FALSE,IF($T223=FALSE,O223*HOME!$H$18,0),IF($T223=FALSE,O223*HOME!$H$18/(1+HOME!$H$18),0)),IF($T$1=FALSE,IF($T223=FALSE,O223*HOME!$H$20,0),IF($T223=FALSE,O223*HOME!$H$20/(1+HOME!$H$20),0)))</f>
        <v>0</v>
      </c>
      <c r="AG223" s="79">
        <f>IF(P$2&lt;DATE(2019,10,1),IF($T$1=FALSE,IF($T223=FALSE,P223*HOME!$H$18,0),IF($T223=FALSE,P223*HOME!$H$18/(1+HOME!$H$18),0)),IF($T$1=FALSE,IF($T223=FALSE,P223*HOME!$H$20,0),IF($T223=FALSE,P223*HOME!$H$20/(1+HOME!$H$20),0)))</f>
        <v>0</v>
      </c>
      <c r="AH223" s="79">
        <f t="shared" si="87"/>
        <v>0</v>
      </c>
      <c r="AI223" s="79">
        <f t="shared" si="102"/>
        <v>0</v>
      </c>
    </row>
    <row r="224" spans="3:35" ht="19.149999999999999" customHeight="1">
      <c r="C224" s="95"/>
      <c r="D224" s="114"/>
      <c r="E224" s="114"/>
      <c r="F224" s="114"/>
      <c r="G224" s="114"/>
      <c r="H224" s="114"/>
      <c r="I224" s="114"/>
      <c r="J224" s="114"/>
      <c r="K224" s="114"/>
      <c r="L224" s="114"/>
      <c r="M224" s="114"/>
      <c r="N224" s="114"/>
      <c r="O224" s="114"/>
      <c r="P224" s="131"/>
      <c r="Q224" s="89">
        <f t="shared" si="101"/>
        <v>0</v>
      </c>
      <c r="R224" s="115">
        <f t="shared" si="86"/>
        <v>0</v>
      </c>
      <c r="S224" s="154">
        <f>前期実績!Q182</f>
        <v>0</v>
      </c>
      <c r="T224" s="320" t="b">
        <v>0</v>
      </c>
      <c r="U224" s="79">
        <f>IF(D$2&lt;DATE(2019,10,1),IF($T$1=FALSE,IF($T224=FALSE,D224*HOME!$H$18,0),IF($T224=FALSE,D224*HOME!$H$18/(1+HOME!$H$18),0)),IF($T$1=FALSE,IF($T224=FALSE,D224*HOME!$H$20,0),IF($T224=FALSE,D224*HOME!$H$20/(1+HOME!$H$20),0)))</f>
        <v>0</v>
      </c>
      <c r="V224" s="79">
        <f>IF(E$2&lt;DATE(2019,10,1),IF($T$1=FALSE,IF($T224=FALSE,E224*HOME!$H$18,0),IF($T224=FALSE,E224*HOME!$H$18/(1+HOME!$H$18),0)),IF($T$1=FALSE,IF($T224=FALSE,E224*HOME!$H$20,0),IF($T224=FALSE,E224*HOME!$H$20/(1+HOME!$H$20),0)))</f>
        <v>0</v>
      </c>
      <c r="W224" s="79">
        <f>IF(F$2&lt;DATE(2019,10,1),IF($T$1=FALSE,IF($T224=FALSE,F224*HOME!$H$18,0),IF($T224=FALSE,F224*HOME!$H$18/(1+HOME!$H$18),0)),IF($T$1=FALSE,IF($T224=FALSE,F224*HOME!$H$20,0),IF($T224=FALSE,F224*HOME!$H$20/(1+HOME!$H$20),0)))</f>
        <v>0</v>
      </c>
      <c r="X224" s="79">
        <f>IF(G$2&lt;DATE(2019,10,1),IF($T$1=FALSE,IF($T224=FALSE,G224*HOME!$H$18,0),IF($T224=FALSE,G224*HOME!$H$18/(1+HOME!$H$18),0)),IF($T$1=FALSE,IF($T224=FALSE,G224*HOME!$H$20,0),IF($T224=FALSE,G224*HOME!$H$20/(1+HOME!$H$20),0)))</f>
        <v>0</v>
      </c>
      <c r="Y224" s="79">
        <f>IF(H$2&lt;DATE(2019,10,1),IF($T$1=FALSE,IF($T224=FALSE,H224*HOME!$H$18,0),IF($T224=FALSE,H224*HOME!$H$18/(1+HOME!$H$18),0)),IF($T$1=FALSE,IF($T224=FALSE,H224*HOME!$H$20,0),IF($T224=FALSE,H224*HOME!$H$20/(1+HOME!$H$20),0)))</f>
        <v>0</v>
      </c>
      <c r="Z224" s="79">
        <f>IF(I$2&lt;DATE(2019,10,1),IF($T$1=FALSE,IF($T224=FALSE,I224*HOME!$H$18,0),IF($T224=FALSE,I224*HOME!$H$18/(1+HOME!$H$18),0)),IF($T$1=FALSE,IF($T224=FALSE,I224*HOME!$H$20,0),IF($T224=FALSE,I224*HOME!$H$20/(1+HOME!$H$20),0)))</f>
        <v>0</v>
      </c>
      <c r="AA224" s="79">
        <f>IF(J$2&lt;DATE(2019,10,1),IF($T$1=FALSE,IF($T224=FALSE,J224*HOME!$H$18,0),IF($T224=FALSE,J224*HOME!$H$18/(1+HOME!$H$18),0)),IF($T$1=FALSE,IF($T224=FALSE,J224*HOME!$H$20,0),IF($T224=FALSE,J224*HOME!$H$20/(1+HOME!$H$20),0)))</f>
        <v>0</v>
      </c>
      <c r="AB224" s="79">
        <f>IF(K$2&lt;DATE(2019,10,1),IF($T$1=FALSE,IF($T224=FALSE,K224*HOME!$H$18,0),IF($T224=FALSE,K224*HOME!$H$18/(1+HOME!$H$18),0)),IF($T$1=FALSE,IF($T224=FALSE,K224*HOME!$H$20,0),IF($T224=FALSE,K224*HOME!$H$20/(1+HOME!$H$20),0)))</f>
        <v>0</v>
      </c>
      <c r="AC224" s="79">
        <f>IF(L$2&lt;DATE(2019,10,1),IF($T$1=FALSE,IF($T224=FALSE,L224*HOME!$H$18,0),IF($T224=FALSE,L224*HOME!$H$18/(1+HOME!$H$18),0)),IF($T$1=FALSE,IF($T224=FALSE,L224*HOME!$H$20,0),IF($T224=FALSE,L224*HOME!$H$20/(1+HOME!$H$20),0)))</f>
        <v>0</v>
      </c>
      <c r="AD224" s="79">
        <f>IF(M$2&lt;DATE(2019,10,1),IF($T$1=FALSE,IF($T224=FALSE,M224*HOME!$H$18,0),IF($T224=FALSE,M224*HOME!$H$18/(1+HOME!$H$18),0)),IF($T$1=FALSE,IF($T224=FALSE,M224*HOME!$H$20,0),IF($T224=FALSE,M224*HOME!$H$20/(1+HOME!$H$20),0)))</f>
        <v>0</v>
      </c>
      <c r="AE224" s="79">
        <f>IF(N$2&lt;DATE(2019,10,1),IF($T$1=FALSE,IF($T224=FALSE,N224*HOME!$H$18,0),IF($T224=FALSE,N224*HOME!$H$18/(1+HOME!$H$18),0)),IF($T$1=FALSE,IF($T224=FALSE,N224*HOME!$H$20,0),IF($T224=FALSE,N224*HOME!$H$20/(1+HOME!$H$20),0)))</f>
        <v>0</v>
      </c>
      <c r="AF224" s="79">
        <f>IF(O$2&lt;DATE(2019,10,1),IF($T$1=FALSE,IF($T224=FALSE,O224*HOME!$H$18,0),IF($T224=FALSE,O224*HOME!$H$18/(1+HOME!$H$18),0)),IF($T$1=FALSE,IF($T224=FALSE,O224*HOME!$H$20,0),IF($T224=FALSE,O224*HOME!$H$20/(1+HOME!$H$20),0)))</f>
        <v>0</v>
      </c>
      <c r="AG224" s="79">
        <f>IF(P$2&lt;DATE(2019,10,1),IF($T$1=FALSE,IF($T224=FALSE,P224*HOME!$H$18,0),IF($T224=FALSE,P224*HOME!$H$18/(1+HOME!$H$18),0)),IF($T$1=FALSE,IF($T224=FALSE,P224*HOME!$H$20,0),IF($T224=FALSE,P224*HOME!$H$20/(1+HOME!$H$20),0)))</f>
        <v>0</v>
      </c>
      <c r="AH224" s="79">
        <f t="shared" si="87"/>
        <v>0</v>
      </c>
      <c r="AI224" s="79">
        <f t="shared" si="102"/>
        <v>0</v>
      </c>
    </row>
    <row r="225" spans="3:35" ht="19.149999999999999" customHeight="1">
      <c r="C225" s="95"/>
      <c r="D225" s="114"/>
      <c r="E225" s="114"/>
      <c r="F225" s="114"/>
      <c r="G225" s="114"/>
      <c r="H225" s="114"/>
      <c r="I225" s="114"/>
      <c r="J225" s="114"/>
      <c r="K225" s="114"/>
      <c r="L225" s="114"/>
      <c r="M225" s="114"/>
      <c r="N225" s="114"/>
      <c r="O225" s="114"/>
      <c r="P225" s="131"/>
      <c r="Q225" s="89">
        <f t="shared" si="101"/>
        <v>0</v>
      </c>
      <c r="R225" s="115">
        <f t="shared" si="86"/>
        <v>0</v>
      </c>
      <c r="S225" s="154">
        <f>前期実績!Q183</f>
        <v>0</v>
      </c>
      <c r="T225" s="320" t="b">
        <v>0</v>
      </c>
      <c r="U225" s="79">
        <f>IF(D$2&lt;DATE(2019,10,1),IF($T$1=FALSE,IF($T225=FALSE,D225*HOME!$H$18,0),IF($T225=FALSE,D225*HOME!$H$18/(1+HOME!$H$18),0)),IF($T$1=FALSE,IF($T225=FALSE,D225*HOME!$H$20,0),IF($T225=FALSE,D225*HOME!$H$20/(1+HOME!$H$20),0)))</f>
        <v>0</v>
      </c>
      <c r="V225" s="79">
        <f>IF(E$2&lt;DATE(2019,10,1),IF($T$1=FALSE,IF($T225=FALSE,E225*HOME!$H$18,0),IF($T225=FALSE,E225*HOME!$H$18/(1+HOME!$H$18),0)),IF($T$1=FALSE,IF($T225=FALSE,E225*HOME!$H$20,0),IF($T225=FALSE,E225*HOME!$H$20/(1+HOME!$H$20),0)))</f>
        <v>0</v>
      </c>
      <c r="W225" s="79">
        <f>IF(F$2&lt;DATE(2019,10,1),IF($T$1=FALSE,IF($T225=FALSE,F225*HOME!$H$18,0),IF($T225=FALSE,F225*HOME!$H$18/(1+HOME!$H$18),0)),IF($T$1=FALSE,IF($T225=FALSE,F225*HOME!$H$20,0),IF($T225=FALSE,F225*HOME!$H$20/(1+HOME!$H$20),0)))</f>
        <v>0</v>
      </c>
      <c r="X225" s="79">
        <f>IF(G$2&lt;DATE(2019,10,1),IF($T$1=FALSE,IF($T225=FALSE,G225*HOME!$H$18,0),IF($T225=FALSE,G225*HOME!$H$18/(1+HOME!$H$18),0)),IF($T$1=FALSE,IF($T225=FALSE,G225*HOME!$H$20,0),IF($T225=FALSE,G225*HOME!$H$20/(1+HOME!$H$20),0)))</f>
        <v>0</v>
      </c>
      <c r="Y225" s="79">
        <f>IF(H$2&lt;DATE(2019,10,1),IF($T$1=FALSE,IF($T225=FALSE,H225*HOME!$H$18,0),IF($T225=FALSE,H225*HOME!$H$18/(1+HOME!$H$18),0)),IF($T$1=FALSE,IF($T225=FALSE,H225*HOME!$H$20,0),IF($T225=FALSE,H225*HOME!$H$20/(1+HOME!$H$20),0)))</f>
        <v>0</v>
      </c>
      <c r="Z225" s="79">
        <f>IF(I$2&lt;DATE(2019,10,1),IF($T$1=FALSE,IF($T225=FALSE,I225*HOME!$H$18,0),IF($T225=FALSE,I225*HOME!$H$18/(1+HOME!$H$18),0)),IF($T$1=FALSE,IF($T225=FALSE,I225*HOME!$H$20,0),IF($T225=FALSE,I225*HOME!$H$20/(1+HOME!$H$20),0)))</f>
        <v>0</v>
      </c>
      <c r="AA225" s="79">
        <f>IF(J$2&lt;DATE(2019,10,1),IF($T$1=FALSE,IF($T225=FALSE,J225*HOME!$H$18,0),IF($T225=FALSE,J225*HOME!$H$18/(1+HOME!$H$18),0)),IF($T$1=FALSE,IF($T225=FALSE,J225*HOME!$H$20,0),IF($T225=FALSE,J225*HOME!$H$20/(1+HOME!$H$20),0)))</f>
        <v>0</v>
      </c>
      <c r="AB225" s="79">
        <f>IF(K$2&lt;DATE(2019,10,1),IF($T$1=FALSE,IF($T225=FALSE,K225*HOME!$H$18,0),IF($T225=FALSE,K225*HOME!$H$18/(1+HOME!$H$18),0)),IF($T$1=FALSE,IF($T225=FALSE,K225*HOME!$H$20,0),IF($T225=FALSE,K225*HOME!$H$20/(1+HOME!$H$20),0)))</f>
        <v>0</v>
      </c>
      <c r="AC225" s="79">
        <f>IF(L$2&lt;DATE(2019,10,1),IF($T$1=FALSE,IF($T225=FALSE,L225*HOME!$H$18,0),IF($T225=FALSE,L225*HOME!$H$18/(1+HOME!$H$18),0)),IF($T$1=FALSE,IF($T225=FALSE,L225*HOME!$H$20,0),IF($T225=FALSE,L225*HOME!$H$20/(1+HOME!$H$20),0)))</f>
        <v>0</v>
      </c>
      <c r="AD225" s="79">
        <f>IF(M$2&lt;DATE(2019,10,1),IF($T$1=FALSE,IF($T225=FALSE,M225*HOME!$H$18,0),IF($T225=FALSE,M225*HOME!$H$18/(1+HOME!$H$18),0)),IF($T$1=FALSE,IF($T225=FALSE,M225*HOME!$H$20,0),IF($T225=FALSE,M225*HOME!$H$20/(1+HOME!$H$20),0)))</f>
        <v>0</v>
      </c>
      <c r="AE225" s="79">
        <f>IF(N$2&lt;DATE(2019,10,1),IF($T$1=FALSE,IF($T225=FALSE,N225*HOME!$H$18,0),IF($T225=FALSE,N225*HOME!$H$18/(1+HOME!$H$18),0)),IF($T$1=FALSE,IF($T225=FALSE,N225*HOME!$H$20,0),IF($T225=FALSE,N225*HOME!$H$20/(1+HOME!$H$20),0)))</f>
        <v>0</v>
      </c>
      <c r="AF225" s="79">
        <f>IF(O$2&lt;DATE(2019,10,1),IF($T$1=FALSE,IF($T225=FALSE,O225*HOME!$H$18,0),IF($T225=FALSE,O225*HOME!$H$18/(1+HOME!$H$18),0)),IF($T$1=FALSE,IF($T225=FALSE,O225*HOME!$H$20,0),IF($T225=FALSE,O225*HOME!$H$20/(1+HOME!$H$20),0)))</f>
        <v>0</v>
      </c>
      <c r="AG225" s="79">
        <f>IF(P$2&lt;DATE(2019,10,1),IF($T$1=FALSE,IF($T225=FALSE,P225*HOME!$H$18,0),IF($T225=FALSE,P225*HOME!$H$18/(1+HOME!$H$18),0)),IF($T$1=FALSE,IF($T225=FALSE,P225*HOME!$H$20,0),IF($T225=FALSE,P225*HOME!$H$20/(1+HOME!$H$20),0)))</f>
        <v>0</v>
      </c>
      <c r="AH225" s="79">
        <f t="shared" si="87"/>
        <v>0</v>
      </c>
      <c r="AI225" s="79">
        <f t="shared" si="102"/>
        <v>0</v>
      </c>
    </row>
    <row r="226" spans="3:35" ht="19.149999999999999" customHeight="1">
      <c r="C226" s="95"/>
      <c r="D226" s="114"/>
      <c r="E226" s="114"/>
      <c r="F226" s="114"/>
      <c r="G226" s="114"/>
      <c r="H226" s="114"/>
      <c r="I226" s="114"/>
      <c r="J226" s="114"/>
      <c r="K226" s="114"/>
      <c r="L226" s="114"/>
      <c r="M226" s="114"/>
      <c r="N226" s="114"/>
      <c r="O226" s="114"/>
      <c r="P226" s="131"/>
      <c r="Q226" s="89">
        <f t="shared" si="101"/>
        <v>0</v>
      </c>
      <c r="R226" s="115">
        <f t="shared" si="86"/>
        <v>0</v>
      </c>
      <c r="S226" s="154">
        <f>前期実績!Q184</f>
        <v>0</v>
      </c>
      <c r="T226" s="320" t="b">
        <v>0</v>
      </c>
      <c r="U226" s="79">
        <f>IF(D$2&lt;DATE(2019,10,1),IF($T$1=FALSE,IF($T226=FALSE,D226*HOME!$H$18,0),IF($T226=FALSE,D226*HOME!$H$18/(1+HOME!$H$18),0)),IF($T$1=FALSE,IF($T226=FALSE,D226*HOME!$H$20,0),IF($T226=FALSE,D226*HOME!$H$20/(1+HOME!$H$20),0)))</f>
        <v>0</v>
      </c>
      <c r="V226" s="79">
        <f>IF(E$2&lt;DATE(2019,10,1),IF($T$1=FALSE,IF($T226=FALSE,E226*HOME!$H$18,0),IF($T226=FALSE,E226*HOME!$H$18/(1+HOME!$H$18),0)),IF($T$1=FALSE,IF($T226=FALSE,E226*HOME!$H$20,0),IF($T226=FALSE,E226*HOME!$H$20/(1+HOME!$H$20),0)))</f>
        <v>0</v>
      </c>
      <c r="W226" s="79">
        <f>IF(F$2&lt;DATE(2019,10,1),IF($T$1=FALSE,IF($T226=FALSE,F226*HOME!$H$18,0),IF($T226=FALSE,F226*HOME!$H$18/(1+HOME!$H$18),0)),IF($T$1=FALSE,IF($T226=FALSE,F226*HOME!$H$20,0),IF($T226=FALSE,F226*HOME!$H$20/(1+HOME!$H$20),0)))</f>
        <v>0</v>
      </c>
      <c r="X226" s="79">
        <f>IF(G$2&lt;DATE(2019,10,1),IF($T$1=FALSE,IF($T226=FALSE,G226*HOME!$H$18,0),IF($T226=FALSE,G226*HOME!$H$18/(1+HOME!$H$18),0)),IF($T$1=FALSE,IF($T226=FALSE,G226*HOME!$H$20,0),IF($T226=FALSE,G226*HOME!$H$20/(1+HOME!$H$20),0)))</f>
        <v>0</v>
      </c>
      <c r="Y226" s="79">
        <f>IF(H$2&lt;DATE(2019,10,1),IF($T$1=FALSE,IF($T226=FALSE,H226*HOME!$H$18,0),IF($T226=FALSE,H226*HOME!$H$18/(1+HOME!$H$18),0)),IF($T$1=FALSE,IF($T226=FALSE,H226*HOME!$H$20,0),IF($T226=FALSE,H226*HOME!$H$20/(1+HOME!$H$20),0)))</f>
        <v>0</v>
      </c>
      <c r="Z226" s="79">
        <f>IF(I$2&lt;DATE(2019,10,1),IF($T$1=FALSE,IF($T226=FALSE,I226*HOME!$H$18,0),IF($T226=FALSE,I226*HOME!$H$18/(1+HOME!$H$18),0)),IF($T$1=FALSE,IF($T226=FALSE,I226*HOME!$H$20,0),IF($T226=FALSE,I226*HOME!$H$20/(1+HOME!$H$20),0)))</f>
        <v>0</v>
      </c>
      <c r="AA226" s="79">
        <f>IF(J$2&lt;DATE(2019,10,1),IF($T$1=FALSE,IF($T226=FALSE,J226*HOME!$H$18,0),IF($T226=FALSE,J226*HOME!$H$18/(1+HOME!$H$18),0)),IF($T$1=FALSE,IF($T226=FALSE,J226*HOME!$H$20,0),IF($T226=FALSE,J226*HOME!$H$20/(1+HOME!$H$20),0)))</f>
        <v>0</v>
      </c>
      <c r="AB226" s="79">
        <f>IF(K$2&lt;DATE(2019,10,1),IF($T$1=FALSE,IF($T226=FALSE,K226*HOME!$H$18,0),IF($T226=FALSE,K226*HOME!$H$18/(1+HOME!$H$18),0)),IF($T$1=FALSE,IF($T226=FALSE,K226*HOME!$H$20,0),IF($T226=FALSE,K226*HOME!$H$20/(1+HOME!$H$20),0)))</f>
        <v>0</v>
      </c>
      <c r="AC226" s="79">
        <f>IF(L$2&lt;DATE(2019,10,1),IF($T$1=FALSE,IF($T226=FALSE,L226*HOME!$H$18,0),IF($T226=FALSE,L226*HOME!$H$18/(1+HOME!$H$18),0)),IF($T$1=FALSE,IF($T226=FALSE,L226*HOME!$H$20,0),IF($T226=FALSE,L226*HOME!$H$20/(1+HOME!$H$20),0)))</f>
        <v>0</v>
      </c>
      <c r="AD226" s="79">
        <f>IF(M$2&lt;DATE(2019,10,1),IF($T$1=FALSE,IF($T226=FALSE,M226*HOME!$H$18,0),IF($T226=FALSE,M226*HOME!$H$18/(1+HOME!$H$18),0)),IF($T$1=FALSE,IF($T226=FALSE,M226*HOME!$H$20,0),IF($T226=FALSE,M226*HOME!$H$20/(1+HOME!$H$20),0)))</f>
        <v>0</v>
      </c>
      <c r="AE226" s="79">
        <f>IF(N$2&lt;DATE(2019,10,1),IF($T$1=FALSE,IF($T226=FALSE,N226*HOME!$H$18,0),IF($T226=FALSE,N226*HOME!$H$18/(1+HOME!$H$18),0)),IF($T$1=FALSE,IF($T226=FALSE,N226*HOME!$H$20,0),IF($T226=FALSE,N226*HOME!$H$20/(1+HOME!$H$20),0)))</f>
        <v>0</v>
      </c>
      <c r="AF226" s="79">
        <f>IF(O$2&lt;DATE(2019,10,1),IF($T$1=FALSE,IF($T226=FALSE,O226*HOME!$H$18,0),IF($T226=FALSE,O226*HOME!$H$18/(1+HOME!$H$18),0)),IF($T$1=FALSE,IF($T226=FALSE,O226*HOME!$H$20,0),IF($T226=FALSE,O226*HOME!$H$20/(1+HOME!$H$20),0)))</f>
        <v>0</v>
      </c>
      <c r="AG226" s="79">
        <f>IF(P$2&lt;DATE(2019,10,1),IF($T$1=FALSE,IF($T226=FALSE,P226*HOME!$H$18,0),IF($T226=FALSE,P226*HOME!$H$18/(1+HOME!$H$18),0)),IF($T$1=FALSE,IF($T226=FALSE,P226*HOME!$H$20,0),IF($T226=FALSE,P226*HOME!$H$20/(1+HOME!$H$20),0)))</f>
        <v>0</v>
      </c>
      <c r="AH226" s="79">
        <f t="shared" si="87"/>
        <v>0</v>
      </c>
      <c r="AI226" s="79">
        <f t="shared" si="102"/>
        <v>0</v>
      </c>
    </row>
    <row r="227" spans="3:35" ht="19.149999999999999" customHeight="1">
      <c r="C227" s="119" t="s">
        <v>148</v>
      </c>
      <c r="D227" s="120">
        <f>SUM(D197:D226)</f>
        <v>0</v>
      </c>
      <c r="E227" s="120">
        <f t="shared" ref="E227:P227" si="103">SUM(E197:E226)</f>
        <v>0</v>
      </c>
      <c r="F227" s="120">
        <f t="shared" si="103"/>
        <v>0</v>
      </c>
      <c r="G227" s="120">
        <f t="shared" si="103"/>
        <v>0</v>
      </c>
      <c r="H227" s="120">
        <f t="shared" si="103"/>
        <v>0</v>
      </c>
      <c r="I227" s="120">
        <f t="shared" si="103"/>
        <v>0</v>
      </c>
      <c r="J227" s="120">
        <f t="shared" si="103"/>
        <v>0</v>
      </c>
      <c r="K227" s="120">
        <f t="shared" si="103"/>
        <v>0</v>
      </c>
      <c r="L227" s="120">
        <f t="shared" si="103"/>
        <v>0</v>
      </c>
      <c r="M227" s="120">
        <f t="shared" si="103"/>
        <v>0</v>
      </c>
      <c r="N227" s="120">
        <f t="shared" si="103"/>
        <v>0</v>
      </c>
      <c r="O227" s="120">
        <f t="shared" si="103"/>
        <v>0</v>
      </c>
      <c r="P227" s="120">
        <f t="shared" si="103"/>
        <v>0</v>
      </c>
      <c r="Q227" s="121">
        <f>SUM(D227:P227)</f>
        <v>0</v>
      </c>
      <c r="R227" s="141">
        <f t="shared" si="86"/>
        <v>0</v>
      </c>
      <c r="S227" s="155">
        <f>前期実績!Q185</f>
        <v>0</v>
      </c>
      <c r="T227" s="320"/>
      <c r="U227" s="655">
        <f>SUM(U197:U226)</f>
        <v>0</v>
      </c>
      <c r="V227" s="655">
        <f t="shared" ref="V227:AI227" si="104">SUM(V197:V226)</f>
        <v>0</v>
      </c>
      <c r="W227" s="655">
        <f t="shared" si="104"/>
        <v>0</v>
      </c>
      <c r="X227" s="655">
        <f t="shared" si="104"/>
        <v>0</v>
      </c>
      <c r="Y227" s="655">
        <f t="shared" si="104"/>
        <v>0</v>
      </c>
      <c r="Z227" s="655">
        <f t="shared" si="104"/>
        <v>0</v>
      </c>
      <c r="AA227" s="655">
        <f t="shared" si="104"/>
        <v>0</v>
      </c>
      <c r="AB227" s="655">
        <f t="shared" si="104"/>
        <v>0</v>
      </c>
      <c r="AC227" s="655">
        <f t="shared" si="104"/>
        <v>0</v>
      </c>
      <c r="AD227" s="655">
        <f t="shared" si="104"/>
        <v>0</v>
      </c>
      <c r="AE227" s="655">
        <f t="shared" si="104"/>
        <v>0</v>
      </c>
      <c r="AF227" s="655">
        <f t="shared" si="104"/>
        <v>0</v>
      </c>
      <c r="AG227" s="655">
        <f t="shared" si="104"/>
        <v>0</v>
      </c>
      <c r="AH227" s="655">
        <f t="shared" si="87"/>
        <v>0</v>
      </c>
      <c r="AI227" s="655">
        <f t="shared" si="104"/>
        <v>0</v>
      </c>
    </row>
    <row r="228" spans="3:35" ht="19.149999999999999" customHeight="1">
      <c r="C228" s="119" t="s">
        <v>149</v>
      </c>
      <c r="D228" s="120">
        <f>D183+D195+D227</f>
        <v>0</v>
      </c>
      <c r="E228" s="120">
        <f t="shared" ref="E228:P228" si="105">E183+E195+E227</f>
        <v>0</v>
      </c>
      <c r="F228" s="120">
        <f t="shared" si="105"/>
        <v>0</v>
      </c>
      <c r="G228" s="120">
        <f t="shared" si="105"/>
        <v>0</v>
      </c>
      <c r="H228" s="120">
        <f t="shared" si="105"/>
        <v>0</v>
      </c>
      <c r="I228" s="120">
        <f t="shared" si="105"/>
        <v>0</v>
      </c>
      <c r="J228" s="120">
        <f t="shared" si="105"/>
        <v>0</v>
      </c>
      <c r="K228" s="120">
        <f t="shared" si="105"/>
        <v>0</v>
      </c>
      <c r="L228" s="120">
        <f t="shared" si="105"/>
        <v>0</v>
      </c>
      <c r="M228" s="120">
        <f t="shared" si="105"/>
        <v>0</v>
      </c>
      <c r="N228" s="120">
        <f t="shared" si="105"/>
        <v>0</v>
      </c>
      <c r="O228" s="120">
        <f t="shared" si="105"/>
        <v>0</v>
      </c>
      <c r="P228" s="120">
        <f t="shared" si="105"/>
        <v>0</v>
      </c>
      <c r="Q228" s="121">
        <f>SUM(D228:P228)</f>
        <v>0</v>
      </c>
      <c r="R228" s="141">
        <f t="shared" si="86"/>
        <v>0</v>
      </c>
      <c r="S228" s="155">
        <f>前期実績!Q186</f>
        <v>0</v>
      </c>
      <c r="T228" s="320"/>
      <c r="U228" s="57"/>
    </row>
    <row r="229" spans="3:35" ht="19.149999999999999" customHeight="1">
      <c r="C229" s="186"/>
      <c r="D229" s="187"/>
      <c r="E229" s="187"/>
      <c r="F229" s="187"/>
      <c r="G229" s="187"/>
      <c r="H229" s="187"/>
      <c r="I229" s="187"/>
      <c r="J229" s="187"/>
      <c r="K229" s="187"/>
      <c r="L229" s="187"/>
      <c r="M229" s="187"/>
      <c r="N229" s="187"/>
      <c r="O229" s="187"/>
      <c r="P229" s="187"/>
      <c r="Q229" s="121">
        <f>SUM(D229:P229)</f>
        <v>0</v>
      </c>
      <c r="R229" s="141">
        <f t="shared" si="86"/>
        <v>0</v>
      </c>
      <c r="S229" s="155">
        <f>前期実績!Q187</f>
        <v>0</v>
      </c>
      <c r="T229" s="320"/>
      <c r="U229" s="57"/>
    </row>
    <row r="230" spans="3:35" ht="19.149999999999999" customHeight="1">
      <c r="C230" s="188"/>
      <c r="D230" s="189"/>
      <c r="E230" s="189"/>
      <c r="F230" s="189"/>
      <c r="G230" s="189"/>
      <c r="H230" s="189"/>
      <c r="I230" s="189"/>
      <c r="J230" s="189"/>
      <c r="K230" s="189"/>
      <c r="L230" s="189"/>
      <c r="M230" s="189"/>
      <c r="N230" s="189"/>
      <c r="O230" s="189"/>
      <c r="P230" s="189"/>
      <c r="Q230" s="658">
        <f>SUM(D230:P230)</f>
        <v>0</v>
      </c>
      <c r="R230" s="190">
        <f t="shared" si="86"/>
        <v>0</v>
      </c>
      <c r="S230" s="659">
        <f>前期実績!Q188</f>
        <v>0</v>
      </c>
      <c r="T230" s="320"/>
      <c r="U230" s="57"/>
    </row>
    <row r="231" spans="3:35" ht="19.149999999999999" customHeight="1" thickBot="1">
      <c r="C231" s="191" t="s">
        <v>173</v>
      </c>
      <c r="D231" s="192">
        <f>D229+D228-D230</f>
        <v>0</v>
      </c>
      <c r="E231" s="192">
        <f t="shared" ref="E231:P231" si="106">E229+E228-E230</f>
        <v>0</v>
      </c>
      <c r="F231" s="192">
        <f t="shared" si="106"/>
        <v>0</v>
      </c>
      <c r="G231" s="192">
        <f t="shared" si="106"/>
        <v>0</v>
      </c>
      <c r="H231" s="192">
        <f t="shared" si="106"/>
        <v>0</v>
      </c>
      <c r="I231" s="192">
        <f t="shared" si="106"/>
        <v>0</v>
      </c>
      <c r="J231" s="192">
        <f t="shared" si="106"/>
        <v>0</v>
      </c>
      <c r="K231" s="192">
        <f t="shared" si="106"/>
        <v>0</v>
      </c>
      <c r="L231" s="192">
        <f t="shared" si="106"/>
        <v>0</v>
      </c>
      <c r="M231" s="192">
        <f t="shared" si="106"/>
        <v>0</v>
      </c>
      <c r="N231" s="192">
        <f t="shared" si="106"/>
        <v>0</v>
      </c>
      <c r="O231" s="192">
        <f t="shared" si="106"/>
        <v>0</v>
      </c>
      <c r="P231" s="192">
        <f t="shared" si="106"/>
        <v>0</v>
      </c>
      <c r="Q231" s="193">
        <f>SUM(D231:P231)</f>
        <v>0</v>
      </c>
      <c r="R231" s="194">
        <f t="shared" si="86"/>
        <v>0</v>
      </c>
      <c r="S231" s="660">
        <f>前期実績!Q189</f>
        <v>0</v>
      </c>
      <c r="U231" s="57"/>
    </row>
    <row r="232" spans="3:35" ht="19.149999999999999" customHeight="1" thickTop="1">
      <c r="C232" s="144"/>
      <c r="D232" s="131"/>
      <c r="E232" s="131"/>
      <c r="F232" s="131"/>
      <c r="G232" s="131"/>
      <c r="H232" s="131"/>
      <c r="I232" s="131"/>
      <c r="J232" s="131"/>
      <c r="K232" s="131"/>
      <c r="L232" s="131"/>
      <c r="M232" s="131"/>
      <c r="N232" s="131"/>
      <c r="O232" s="131"/>
      <c r="P232" s="2376"/>
      <c r="Q232" s="2385"/>
    </row>
    <row r="233" spans="3:35" ht="19.149999999999999" customHeight="1">
      <c r="C233" s="2380"/>
      <c r="D233" s="364"/>
      <c r="E233" s="364"/>
      <c r="F233" s="364"/>
      <c r="G233" s="364"/>
      <c r="H233" s="364"/>
      <c r="I233" s="364"/>
      <c r="J233" s="364"/>
      <c r="K233" s="364"/>
      <c r="L233" s="364"/>
      <c r="M233" s="364"/>
      <c r="N233" s="364"/>
      <c r="O233" s="364"/>
      <c r="P233" s="2377"/>
      <c r="Q233" s="2386"/>
    </row>
    <row r="234" spans="3:35" ht="19.149999999999999" customHeight="1"/>
    <row r="235" spans="3:35" ht="19.149999999999999" customHeight="1"/>
    <row r="236" spans="3:35" ht="19.149999999999999" hidden="1" customHeight="1">
      <c r="C236" s="662" t="s">
        <v>107</v>
      </c>
      <c r="D236" s="663">
        <f t="shared" ref="D236:P236" si="107">U14+U96+U116</f>
        <v>0</v>
      </c>
      <c r="E236" s="663">
        <f t="shared" si="107"/>
        <v>0</v>
      </c>
      <c r="F236" s="663">
        <f t="shared" si="107"/>
        <v>0</v>
      </c>
      <c r="G236" s="663">
        <f t="shared" si="107"/>
        <v>0</v>
      </c>
      <c r="H236" s="663">
        <f t="shared" si="107"/>
        <v>0</v>
      </c>
      <c r="I236" s="663">
        <f t="shared" si="107"/>
        <v>0</v>
      </c>
      <c r="J236" s="663">
        <f t="shared" si="107"/>
        <v>0</v>
      </c>
      <c r="K236" s="663">
        <f t="shared" si="107"/>
        <v>0</v>
      </c>
      <c r="L236" s="663">
        <f t="shared" si="107"/>
        <v>0</v>
      </c>
      <c r="M236" s="663">
        <f t="shared" si="107"/>
        <v>0</v>
      </c>
      <c r="N236" s="663">
        <f t="shared" si="107"/>
        <v>0</v>
      </c>
      <c r="O236" s="663">
        <f t="shared" si="107"/>
        <v>0</v>
      </c>
      <c r="P236" s="663">
        <f t="shared" si="107"/>
        <v>0</v>
      </c>
      <c r="Q236" s="310">
        <f>SUM(D236:P236)</f>
        <v>0</v>
      </c>
    </row>
    <row r="237" spans="3:35" ht="19.149999999999999" hidden="1" customHeight="1">
      <c r="C237" s="664" t="s">
        <v>109</v>
      </c>
      <c r="D237" s="663">
        <f>U27+U45+U82+U108+U123+U183+U195+U227</f>
        <v>0</v>
      </c>
      <c r="E237" s="663">
        <f t="shared" ref="E237:P237" si="108">V27+V45+V82+V108+V123+V183+V195+V227</f>
        <v>0</v>
      </c>
      <c r="F237" s="663">
        <f t="shared" si="108"/>
        <v>0</v>
      </c>
      <c r="G237" s="663">
        <f t="shared" si="108"/>
        <v>0</v>
      </c>
      <c r="H237" s="663">
        <f t="shared" si="108"/>
        <v>0</v>
      </c>
      <c r="I237" s="663">
        <f t="shared" si="108"/>
        <v>0</v>
      </c>
      <c r="J237" s="663">
        <f t="shared" si="108"/>
        <v>0</v>
      </c>
      <c r="K237" s="663">
        <f t="shared" si="108"/>
        <v>0</v>
      </c>
      <c r="L237" s="663">
        <f t="shared" si="108"/>
        <v>0</v>
      </c>
      <c r="M237" s="663">
        <f t="shared" si="108"/>
        <v>0</v>
      </c>
      <c r="N237" s="663">
        <f t="shared" si="108"/>
        <v>0</v>
      </c>
      <c r="O237" s="663">
        <f t="shared" si="108"/>
        <v>0</v>
      </c>
      <c r="P237" s="663">
        <f t="shared" si="108"/>
        <v>0</v>
      </c>
      <c r="Q237" s="310">
        <f>SUM(D237:P237)</f>
        <v>0</v>
      </c>
    </row>
    <row r="238" spans="3:35" ht="19.149999999999999" hidden="1" customHeight="1">
      <c r="C238" s="310" t="s">
        <v>110</v>
      </c>
      <c r="D238" s="310">
        <f>D236-D237</f>
        <v>0</v>
      </c>
      <c r="E238" s="310">
        <f t="shared" ref="E238:P238" si="109">E236-E237</f>
        <v>0</v>
      </c>
      <c r="F238" s="310">
        <f t="shared" si="109"/>
        <v>0</v>
      </c>
      <c r="G238" s="310">
        <f t="shared" si="109"/>
        <v>0</v>
      </c>
      <c r="H238" s="310">
        <f t="shared" si="109"/>
        <v>0</v>
      </c>
      <c r="I238" s="310">
        <f t="shared" si="109"/>
        <v>0</v>
      </c>
      <c r="J238" s="310">
        <f t="shared" si="109"/>
        <v>0</v>
      </c>
      <c r="K238" s="310">
        <f t="shared" si="109"/>
        <v>0</v>
      </c>
      <c r="L238" s="310">
        <f t="shared" si="109"/>
        <v>0</v>
      </c>
      <c r="M238" s="310">
        <f t="shared" si="109"/>
        <v>0</v>
      </c>
      <c r="N238" s="310">
        <f t="shared" si="109"/>
        <v>0</v>
      </c>
      <c r="O238" s="310">
        <f t="shared" si="109"/>
        <v>0</v>
      </c>
      <c r="P238" s="310">
        <f t="shared" si="109"/>
        <v>0</v>
      </c>
      <c r="Q238" s="310">
        <f>SUM(D238:P238)</f>
        <v>0</v>
      </c>
    </row>
    <row r="239" spans="3:35" ht="19.149999999999999" hidden="1" customHeight="1"/>
    <row r="240" spans="3:35" ht="19.149999999999999" hidden="1" customHeight="1"/>
    <row r="241" spans="3:17" ht="19.149999999999999" hidden="1" customHeight="1"/>
    <row r="242" spans="3:17" ht="19.149999999999999" hidden="1" customHeight="1">
      <c r="C242" s="310" t="s">
        <v>194</v>
      </c>
      <c r="Q242" s="310">
        <f>CN14+CN96+CN116</f>
        <v>0</v>
      </c>
    </row>
    <row r="243" spans="3:17" ht="19.149999999999999" hidden="1" customHeight="1">
      <c r="C243" s="310" t="s">
        <v>195</v>
      </c>
      <c r="Q243" s="310">
        <f>CN27+CN45+CN82+CN108+CN123+CN183+CN195+CN227</f>
        <v>0</v>
      </c>
    </row>
    <row r="244" spans="3:17" ht="19.149999999999999" hidden="1" customHeight="1">
      <c r="C244" s="310" t="s">
        <v>196</v>
      </c>
      <c r="Q244" s="310">
        <f>Q242-Q243</f>
        <v>0</v>
      </c>
    </row>
    <row r="245" spans="3:17" ht="19.149999999999999" customHeight="1"/>
    <row r="246" spans="3:17" ht="19.149999999999999" customHeight="1"/>
    <row r="670" spans="20:20">
      <c r="T670" s="79" t="b">
        <v>0</v>
      </c>
    </row>
  </sheetData>
  <sheetProtection sheet="1" objects="1" scenarios="1"/>
  <mergeCells count="10">
    <mergeCell ref="AK136:AL136"/>
    <mergeCell ref="AK139:AL139"/>
    <mergeCell ref="AK140:AL140"/>
    <mergeCell ref="AQ190:AR190"/>
    <mergeCell ref="R1:S1"/>
    <mergeCell ref="AQ37:AR37"/>
    <mergeCell ref="AQ40:AR40"/>
    <mergeCell ref="AQ94:AR94"/>
    <mergeCell ref="AK134:AL134"/>
    <mergeCell ref="AQ34:AR34"/>
  </mergeCells>
  <phoneticPr fontId="2"/>
  <conditionalFormatting sqref="H165:J165 S35:S124 D35:Q45 D47:Q146">
    <cfRule type="expression" dxfId="102" priority="33">
      <formula>$AT$1=2</formula>
    </cfRule>
  </conditionalFormatting>
  <conditionalFormatting sqref="L165:N165">
    <cfRule type="expression" dxfId="101" priority="32">
      <formula>$AT$1=2</formula>
    </cfRule>
  </conditionalFormatting>
  <conditionalFormatting sqref="P1">
    <cfRule type="expression" dxfId="100" priority="31">
      <formula>$AT$1=2</formula>
    </cfRule>
  </conditionalFormatting>
  <conditionalFormatting sqref="S4:S27">
    <cfRule type="expression" dxfId="99" priority="30">
      <formula>$AT$1=2</formula>
    </cfRule>
  </conditionalFormatting>
  <conditionalFormatting sqref="D4:Q32">
    <cfRule type="expression" dxfId="98" priority="29">
      <formula>$AT$1=2</formula>
    </cfRule>
  </conditionalFormatting>
  <conditionalFormatting sqref="C150:D160">
    <cfRule type="expression" dxfId="97" priority="28">
      <formula>$AT$1=2</formula>
    </cfRule>
  </conditionalFormatting>
  <conditionalFormatting sqref="F147:Q147 H153:J164">
    <cfRule type="expression" dxfId="96" priority="27">
      <formula>$AT$1=2</formula>
    </cfRule>
  </conditionalFormatting>
  <conditionalFormatting sqref="L150:N156 L164:N164 L157:L163 N157:N163">
    <cfRule type="expression" dxfId="95" priority="26">
      <formula>$AT$1=2</formula>
    </cfRule>
  </conditionalFormatting>
  <conditionalFormatting sqref="C146">
    <cfRule type="expression" dxfId="94" priority="25">
      <formula>$AT$1=2</formula>
    </cfRule>
  </conditionalFormatting>
  <conditionalFormatting sqref="P154:P158">
    <cfRule type="expression" dxfId="93" priority="24">
      <formula>$AT$1=2</formula>
    </cfRule>
  </conditionalFormatting>
  <conditionalFormatting sqref="D46:Q46">
    <cfRule type="expression" dxfId="92" priority="19">
      <formula>$AX$1=2</formula>
    </cfRule>
  </conditionalFormatting>
  <conditionalFormatting sqref="S28:S32">
    <cfRule type="expression" dxfId="91" priority="23">
      <formula>$AT$1=2</formula>
    </cfRule>
  </conditionalFormatting>
  <conditionalFormatting sqref="C170:Q231">
    <cfRule type="expression" dxfId="90" priority="21">
      <formula>$AT$1=2</formula>
    </cfRule>
  </conditionalFormatting>
  <conditionalFormatting sqref="S171:S231">
    <cfRule type="expression" dxfId="89" priority="20">
      <formula>$AT$1=2</formula>
    </cfRule>
  </conditionalFormatting>
  <conditionalFormatting sqref="C29:C32 C27">
    <cfRule type="expression" dxfId="88" priority="18">
      <formula>$AX$1=2</formula>
    </cfRule>
  </conditionalFormatting>
  <conditionalFormatting sqref="C28">
    <cfRule type="expression" dxfId="87" priority="17">
      <formula>$AX$1=2</formula>
    </cfRule>
  </conditionalFormatting>
  <conditionalFormatting sqref="C3">
    <cfRule type="expression" dxfId="86" priority="16">
      <formula>$AX$1=2</formula>
    </cfRule>
  </conditionalFormatting>
  <conditionalFormatting sqref="C15">
    <cfRule type="expression" dxfId="85" priority="15">
      <formula>$AX$1=2</formula>
    </cfRule>
  </conditionalFormatting>
  <conditionalFormatting sqref="AQ90:AR96">
    <cfRule type="expression" dxfId="84" priority="14">
      <formula>CELL("protect", AQ90)=0</formula>
    </cfRule>
  </conditionalFormatting>
  <conditionalFormatting sqref="AQ29:AR29">
    <cfRule type="expression" dxfId="83" priority="13">
      <formula>CELL("protect", AQ29)=0</formula>
    </cfRule>
  </conditionalFormatting>
  <conditionalFormatting sqref="CA2:CN123">
    <cfRule type="expression" dxfId="82" priority="12">
      <formula>CELL("protect", CA2)=0</formula>
    </cfRule>
  </conditionalFormatting>
  <conditionalFormatting sqref="C242:Q244">
    <cfRule type="expression" dxfId="81" priority="11">
      <formula>CELL("protect", C242)=0</formula>
    </cfRule>
  </conditionalFormatting>
  <conditionalFormatting sqref="M157:M163">
    <cfRule type="expression" dxfId="80" priority="10">
      <formula>$AT$1=2</formula>
    </cfRule>
  </conditionalFormatting>
  <conditionalFormatting sqref="M157:M163">
    <cfRule type="expression" dxfId="79" priority="9">
      <formula>CELL("protect", M157)=0</formula>
    </cfRule>
  </conditionalFormatting>
  <conditionalFormatting sqref="T133:U136">
    <cfRule type="expression" dxfId="78" priority="8">
      <formula>CELL("protect", T133)=0</formula>
    </cfRule>
  </conditionalFormatting>
  <conditionalFormatting sqref="T132:U132">
    <cfRule type="expression" dxfId="77" priority="7">
      <formula>CELL("protect", T132)=0</formula>
    </cfRule>
  </conditionalFormatting>
  <conditionalFormatting sqref="T125:U131">
    <cfRule type="expression" dxfId="76" priority="6">
      <formula>CELL("protect", T125)=0</formula>
    </cfRule>
  </conditionalFormatting>
  <conditionalFormatting sqref="AQ30:AT36">
    <cfRule type="expression" dxfId="75" priority="5">
      <formula>CELL("protect", AQ30)=0</formula>
    </cfRule>
  </conditionalFormatting>
  <conditionalFormatting sqref="A234:XFD1048576 A232:B233 Q232:XFD233 A1:XFD231">
    <cfRule type="expression" dxfId="74" priority="34" stopIfTrue="1">
      <formula>CELL("protect", A1) = 0</formula>
    </cfRule>
  </conditionalFormatting>
  <conditionalFormatting sqref="C232:P233">
    <cfRule type="expression" dxfId="73" priority="2">
      <formula>CELL("protect", C232)=0</formula>
    </cfRule>
  </conditionalFormatting>
  <conditionalFormatting sqref="D232:P233">
    <cfRule type="expression" dxfId="72" priority="1">
      <formula>$AX$1=2</formula>
    </cfRule>
  </conditionalFormatting>
  <conditionalFormatting sqref="D232:P233">
    <cfRule type="expression" dxfId="71" priority="3" stopIfTrue="1">
      <formula>$AX$1=2</formula>
    </cfRule>
  </conditionalFormatting>
  <conditionalFormatting sqref="D232:P233">
    <cfRule type="expression" dxfId="70" priority="4" stopIfTrue="1">
      <formula>$AT$1=2</formula>
    </cfRule>
  </conditionalFormatting>
  <dataValidations count="2">
    <dataValidation imeMode="off" allowBlank="1" showInputMessage="1" showErrorMessage="1" sqref="D131:P133 P157 D171:P182 AQ90:AQ92 D167 D35:P44 D98:P107 D16:P26 AR41:AR43 D86:P95 E160:E161 F159 F163 C157 D150:D160 AQ172:AQ181 C146 C217 D128:P129 D111:P115 D118:P122 D46:P81 AQ17:AQ26 E33:S33 D185:P194 C185 D197:P226 C197 C207 D29:D33 D232:P233 D4:P13 AR95:AR96 AR38:AR39 D135:P141 AR191:AR193 AQ29:AQ32 AR35:AR36 E29:P32" xr:uid="{38AF7E4B-5384-49F9-8337-365AFDA8A040}"/>
    <dataValidation imeMode="on" allowBlank="1" showInputMessage="1" showErrorMessage="1" sqref="C171:C182 C186:C194 C198:C206 C208:C216 C218:C226 C46" xr:uid="{98308B92-E5E7-4F5B-B716-69F7D4F81A4B}"/>
  </dataValidations>
  <pageMargins left="0.51181102362204722" right="0.51181102362204722" top="0.51181102362204722" bottom="0.22" header="0.15748031496062992" footer="0.15748031496062992"/>
  <pageSetup paperSize="9" scale="70" orientation="portrait" r:id="rId1"/>
  <rowBreaks count="1" manualBreakCount="1">
    <brk id="33" min="1" max="40" man="1"/>
  </rowBreaks>
  <drawing r:id="rId2"/>
  <legacyDrawing r:id="rId3"/>
  <controls>
    <mc:AlternateContent xmlns:mc="http://schemas.openxmlformats.org/markup-compatibility/2006">
      <mc:Choice Requires="x14">
        <control shapeId="20526" r:id="rId4" name="CheckBox4">
          <controlPr defaultSize="0" print="0" autoLine="0" linkedCell="#REF!" r:id="rId5">
            <anchor moveWithCells="1">
              <from>
                <xdr:col>6</xdr:col>
                <xdr:colOff>260350</xdr:colOff>
                <xdr:row>0</xdr:row>
                <xdr:rowOff>488950</xdr:rowOff>
              </from>
              <to>
                <xdr:col>6</xdr:col>
                <xdr:colOff>285750</xdr:colOff>
                <xdr:row>0</xdr:row>
                <xdr:rowOff>495300</xdr:rowOff>
              </to>
            </anchor>
          </controlPr>
        </control>
      </mc:Choice>
      <mc:Fallback>
        <control shapeId="20526" r:id="rId4" name="CheckBox4"/>
      </mc:Fallback>
    </mc:AlternateContent>
    <mc:AlternateContent xmlns:mc="http://schemas.openxmlformats.org/markup-compatibility/2006">
      <mc:Choice Requires="x14">
        <control shapeId="20525" r:id="rId6" name="CheckBox2">
          <controlPr defaultSize="0" print="0" autoLine="0" linkedCell="#REF!" r:id="rId5">
            <anchor moveWithCells="1">
              <from>
                <xdr:col>4</xdr:col>
                <xdr:colOff>107950</xdr:colOff>
                <xdr:row>0</xdr:row>
                <xdr:rowOff>527050</xdr:rowOff>
              </from>
              <to>
                <xdr:col>4</xdr:col>
                <xdr:colOff>133350</xdr:colOff>
                <xdr:row>0</xdr:row>
                <xdr:rowOff>533400</xdr:rowOff>
              </to>
            </anchor>
          </controlPr>
        </control>
      </mc:Choice>
      <mc:Fallback>
        <control shapeId="20525" r:id="rId6" name="CheckBox2"/>
      </mc:Fallback>
    </mc:AlternateContent>
    <mc:AlternateContent xmlns:mc="http://schemas.openxmlformats.org/markup-compatibility/2006">
      <mc:Choice Requires="x14">
        <control shapeId="20481" r:id="rId7" name="Check Box 58">
          <controlPr defaultSize="0" autoFill="0" autoLine="0" autoPict="0">
            <anchor>
              <from>
                <xdr:col>2</xdr:col>
                <xdr:colOff>298450</xdr:colOff>
                <xdr:row>0</xdr:row>
                <xdr:rowOff>857250</xdr:rowOff>
              </from>
              <to>
                <xdr:col>2</xdr:col>
                <xdr:colOff>1060450</xdr:colOff>
                <xdr:row>0</xdr:row>
                <xdr:rowOff>1047750</xdr:rowOff>
              </to>
            </anchor>
          </controlPr>
        </control>
      </mc:Choice>
    </mc:AlternateContent>
    <mc:AlternateContent xmlns:mc="http://schemas.openxmlformats.org/markup-compatibility/2006">
      <mc:Choice Requires="x14">
        <control shapeId="20482" r:id="rId8" name="Check Box 14">
          <controlPr defaultSize="0" autoFill="0" autoLine="0" autoPict="0" altText="非課税">
            <anchor moveWithCells="1">
              <from>
                <xdr:col>0</xdr:col>
                <xdr:colOff>0</xdr:colOff>
                <xdr:row>34</xdr:row>
                <xdr:rowOff>38100</xdr:rowOff>
              </from>
              <to>
                <xdr:col>0</xdr:col>
                <xdr:colOff>571500</xdr:colOff>
                <xdr:row>35</xdr:row>
                <xdr:rowOff>0</xdr:rowOff>
              </to>
            </anchor>
          </controlPr>
        </control>
      </mc:Choice>
    </mc:AlternateContent>
    <mc:AlternateContent xmlns:mc="http://schemas.openxmlformats.org/markup-compatibility/2006">
      <mc:Choice Requires="x14">
        <control shapeId="20483" r:id="rId9" name="Check Box 15">
          <controlPr defaultSize="0" autoFill="0" autoLine="0" autoPict="0" altText="非課税">
            <anchor moveWithCells="1">
              <from>
                <xdr:col>0</xdr:col>
                <xdr:colOff>0</xdr:colOff>
                <xdr:row>34</xdr:row>
                <xdr:rowOff>222250</xdr:rowOff>
              </from>
              <to>
                <xdr:col>0</xdr:col>
                <xdr:colOff>571500</xdr:colOff>
                <xdr:row>35</xdr:row>
                <xdr:rowOff>184150</xdr:rowOff>
              </to>
            </anchor>
          </controlPr>
        </control>
      </mc:Choice>
    </mc:AlternateContent>
    <mc:AlternateContent xmlns:mc="http://schemas.openxmlformats.org/markup-compatibility/2006">
      <mc:Choice Requires="x14">
        <control shapeId="20484" r:id="rId10" name="Check Box 16">
          <controlPr defaultSize="0" autoFill="0" autoLine="0" autoPict="0" altText="非課税">
            <anchor moveWithCells="1">
              <from>
                <xdr:col>0</xdr:col>
                <xdr:colOff>0</xdr:colOff>
                <xdr:row>35</xdr:row>
                <xdr:rowOff>209550</xdr:rowOff>
              </from>
              <to>
                <xdr:col>0</xdr:col>
                <xdr:colOff>571500</xdr:colOff>
                <xdr:row>36</xdr:row>
                <xdr:rowOff>184150</xdr:rowOff>
              </to>
            </anchor>
          </controlPr>
        </control>
      </mc:Choice>
    </mc:AlternateContent>
    <mc:AlternateContent xmlns:mc="http://schemas.openxmlformats.org/markup-compatibility/2006">
      <mc:Choice Requires="x14">
        <control shapeId="20485" r:id="rId11" name="Check Box 17">
          <controlPr defaultSize="0" autoFill="0" autoLine="0" autoPict="0" altText="非課税">
            <anchor moveWithCells="1">
              <from>
                <xdr:col>0</xdr:col>
                <xdr:colOff>0</xdr:colOff>
                <xdr:row>36</xdr:row>
                <xdr:rowOff>209550</xdr:rowOff>
              </from>
              <to>
                <xdr:col>0</xdr:col>
                <xdr:colOff>571500</xdr:colOff>
                <xdr:row>37</xdr:row>
                <xdr:rowOff>184150</xdr:rowOff>
              </to>
            </anchor>
          </controlPr>
        </control>
      </mc:Choice>
    </mc:AlternateContent>
    <mc:AlternateContent xmlns:mc="http://schemas.openxmlformats.org/markup-compatibility/2006">
      <mc:Choice Requires="x14">
        <control shapeId="20486" r:id="rId12" name="Check Box 18">
          <controlPr defaultSize="0" autoFill="0" autoLine="0" autoPict="0" altText="非課税">
            <anchor moveWithCells="1">
              <from>
                <xdr:col>0</xdr:col>
                <xdr:colOff>0</xdr:colOff>
                <xdr:row>40</xdr:row>
                <xdr:rowOff>209550</xdr:rowOff>
              </from>
              <to>
                <xdr:col>0</xdr:col>
                <xdr:colOff>571500</xdr:colOff>
                <xdr:row>41</xdr:row>
                <xdr:rowOff>184150</xdr:rowOff>
              </to>
            </anchor>
          </controlPr>
        </control>
      </mc:Choice>
    </mc:AlternateContent>
    <mc:AlternateContent xmlns:mc="http://schemas.openxmlformats.org/markup-compatibility/2006">
      <mc:Choice Requires="x14">
        <control shapeId="20487" r:id="rId13" name="Check Box 19">
          <controlPr defaultSize="0" autoFill="0" autoLine="0" autoPict="0" altText="非課税">
            <anchor moveWithCells="1">
              <from>
                <xdr:col>0</xdr:col>
                <xdr:colOff>0</xdr:colOff>
                <xdr:row>42</xdr:row>
                <xdr:rowOff>0</xdr:rowOff>
              </from>
              <to>
                <xdr:col>0</xdr:col>
                <xdr:colOff>571500</xdr:colOff>
                <xdr:row>42</xdr:row>
                <xdr:rowOff>184150</xdr:rowOff>
              </to>
            </anchor>
          </controlPr>
        </control>
      </mc:Choice>
    </mc:AlternateContent>
    <mc:AlternateContent xmlns:mc="http://schemas.openxmlformats.org/markup-compatibility/2006">
      <mc:Choice Requires="x14">
        <control shapeId="20488" r:id="rId14" name="Check Box 20">
          <controlPr defaultSize="0" autoFill="0" autoLine="0" autoPict="0" altText="非課税">
            <anchor moveWithCells="1">
              <from>
                <xdr:col>0</xdr:col>
                <xdr:colOff>0</xdr:colOff>
                <xdr:row>43</xdr:row>
                <xdr:rowOff>31750</xdr:rowOff>
              </from>
              <to>
                <xdr:col>0</xdr:col>
                <xdr:colOff>571500</xdr:colOff>
                <xdr:row>43</xdr:row>
                <xdr:rowOff>184150</xdr:rowOff>
              </to>
            </anchor>
          </controlPr>
        </control>
      </mc:Choice>
    </mc:AlternateContent>
    <mc:AlternateContent xmlns:mc="http://schemas.openxmlformats.org/markup-compatibility/2006">
      <mc:Choice Requires="x14">
        <control shapeId="20489" r:id="rId15" name="Check Box 6">
          <controlPr defaultSize="0" autoFill="0" autoLine="0" autoPict="0" altText="非課税">
            <anchor moveWithCells="1">
              <from>
                <xdr:col>0</xdr:col>
                <xdr:colOff>69850</xdr:colOff>
                <xdr:row>16</xdr:row>
                <xdr:rowOff>31750</xdr:rowOff>
              </from>
              <to>
                <xdr:col>1</xdr:col>
                <xdr:colOff>0</xdr:colOff>
                <xdr:row>16</xdr:row>
                <xdr:rowOff>203200</xdr:rowOff>
              </to>
            </anchor>
          </controlPr>
        </control>
      </mc:Choice>
    </mc:AlternateContent>
    <mc:AlternateContent xmlns:mc="http://schemas.openxmlformats.org/markup-compatibility/2006">
      <mc:Choice Requires="x14">
        <control shapeId="20490" r:id="rId16" name="Check Box 7">
          <controlPr defaultSize="0" autoFill="0" autoLine="0" autoPict="0" altText="非課税">
            <anchor moveWithCells="1">
              <from>
                <xdr:col>0</xdr:col>
                <xdr:colOff>69850</xdr:colOff>
                <xdr:row>22</xdr:row>
                <xdr:rowOff>31750</xdr:rowOff>
              </from>
              <to>
                <xdr:col>1</xdr:col>
                <xdr:colOff>0</xdr:colOff>
                <xdr:row>23</xdr:row>
                <xdr:rowOff>0</xdr:rowOff>
              </to>
            </anchor>
          </controlPr>
        </control>
      </mc:Choice>
    </mc:AlternateContent>
    <mc:AlternateContent xmlns:mc="http://schemas.openxmlformats.org/markup-compatibility/2006">
      <mc:Choice Requires="x14">
        <control shapeId="20491" r:id="rId17" name="Check Box 8">
          <controlPr defaultSize="0" autoFill="0" autoLine="0" autoPict="0" altText="非課税">
            <anchor moveWithCells="1">
              <from>
                <xdr:col>0</xdr:col>
                <xdr:colOff>69850</xdr:colOff>
                <xdr:row>23</xdr:row>
                <xdr:rowOff>31750</xdr:rowOff>
              </from>
              <to>
                <xdr:col>1</xdr:col>
                <xdr:colOff>0</xdr:colOff>
                <xdr:row>24</xdr:row>
                <xdr:rowOff>0</xdr:rowOff>
              </to>
            </anchor>
          </controlPr>
        </control>
      </mc:Choice>
    </mc:AlternateContent>
    <mc:AlternateContent xmlns:mc="http://schemas.openxmlformats.org/markup-compatibility/2006">
      <mc:Choice Requires="x14">
        <control shapeId="20492" r:id="rId18" name="Check Box 9">
          <controlPr defaultSize="0" autoFill="0" autoLine="0" autoPict="0" altText="非課税">
            <anchor moveWithCells="1">
              <from>
                <xdr:col>0</xdr:col>
                <xdr:colOff>69850</xdr:colOff>
                <xdr:row>24</xdr:row>
                <xdr:rowOff>31750</xdr:rowOff>
              </from>
              <to>
                <xdr:col>1</xdr:col>
                <xdr:colOff>0</xdr:colOff>
                <xdr:row>25</xdr:row>
                <xdr:rowOff>0</xdr:rowOff>
              </to>
            </anchor>
          </controlPr>
        </control>
      </mc:Choice>
    </mc:AlternateContent>
    <mc:AlternateContent xmlns:mc="http://schemas.openxmlformats.org/markup-compatibility/2006">
      <mc:Choice Requires="x14">
        <control shapeId="20493" r:id="rId19" name="Check Box 71">
          <controlPr defaultSize="0" autoFill="0" autoLine="0" autoPict="0" altText="非課税">
            <anchor moveWithCells="1">
              <from>
                <xdr:col>0</xdr:col>
                <xdr:colOff>69850</xdr:colOff>
                <xdr:row>25</xdr:row>
                <xdr:rowOff>38100</xdr:rowOff>
              </from>
              <to>
                <xdr:col>1</xdr:col>
                <xdr:colOff>0</xdr:colOff>
                <xdr:row>26</xdr:row>
                <xdr:rowOff>38100</xdr:rowOff>
              </to>
            </anchor>
          </controlPr>
        </control>
      </mc:Choice>
    </mc:AlternateContent>
    <mc:AlternateContent xmlns:mc="http://schemas.openxmlformats.org/markup-compatibility/2006">
      <mc:Choice Requires="x14">
        <control shapeId="20494" r:id="rId20" name="Check Box 22">
          <controlPr defaultSize="0" autoFill="0" autoLine="0" autoPict="0" altText="非課税">
            <anchor moveWithCells="1">
              <from>
                <xdr:col>0</xdr:col>
                <xdr:colOff>0</xdr:colOff>
                <xdr:row>45</xdr:row>
                <xdr:rowOff>222250</xdr:rowOff>
              </from>
              <to>
                <xdr:col>2</xdr:col>
                <xdr:colOff>95250</xdr:colOff>
                <xdr:row>46</xdr:row>
                <xdr:rowOff>184150</xdr:rowOff>
              </to>
            </anchor>
          </controlPr>
        </control>
      </mc:Choice>
    </mc:AlternateContent>
    <mc:AlternateContent xmlns:mc="http://schemas.openxmlformats.org/markup-compatibility/2006">
      <mc:Choice Requires="x14">
        <control shapeId="20495" r:id="rId21" name="Check Box 23">
          <controlPr defaultSize="0" autoFill="0" autoLine="0" autoPict="0" altText="非課税">
            <anchor moveWithCells="1">
              <from>
                <xdr:col>0</xdr:col>
                <xdr:colOff>0</xdr:colOff>
                <xdr:row>47</xdr:row>
                <xdr:rowOff>31750</xdr:rowOff>
              </from>
              <to>
                <xdr:col>2</xdr:col>
                <xdr:colOff>95250</xdr:colOff>
                <xdr:row>47</xdr:row>
                <xdr:rowOff>184150</xdr:rowOff>
              </to>
            </anchor>
          </controlPr>
        </control>
      </mc:Choice>
    </mc:AlternateContent>
    <mc:AlternateContent xmlns:mc="http://schemas.openxmlformats.org/markup-compatibility/2006">
      <mc:Choice Requires="x14">
        <control shapeId="20496" r:id="rId22" name="Check Box 24">
          <controlPr defaultSize="0" autoFill="0" autoLine="0" autoPict="0" altText="非課税">
            <anchor moveWithCells="1">
              <from>
                <xdr:col>0</xdr:col>
                <xdr:colOff>0</xdr:colOff>
                <xdr:row>48</xdr:row>
                <xdr:rowOff>31750</xdr:rowOff>
              </from>
              <to>
                <xdr:col>2</xdr:col>
                <xdr:colOff>95250</xdr:colOff>
                <xdr:row>48</xdr:row>
                <xdr:rowOff>190500</xdr:rowOff>
              </to>
            </anchor>
          </controlPr>
        </control>
      </mc:Choice>
    </mc:AlternateContent>
    <mc:AlternateContent xmlns:mc="http://schemas.openxmlformats.org/markup-compatibility/2006">
      <mc:Choice Requires="x14">
        <control shapeId="20497" r:id="rId23" name="Check Box 25">
          <controlPr defaultSize="0" autoFill="0" autoLine="0" autoPict="0" altText="非課税">
            <anchor moveWithCells="1">
              <from>
                <xdr:col>0</xdr:col>
                <xdr:colOff>0</xdr:colOff>
                <xdr:row>49</xdr:row>
                <xdr:rowOff>31750</xdr:rowOff>
              </from>
              <to>
                <xdr:col>2</xdr:col>
                <xdr:colOff>95250</xdr:colOff>
                <xdr:row>49</xdr:row>
                <xdr:rowOff>190500</xdr:rowOff>
              </to>
            </anchor>
          </controlPr>
        </control>
      </mc:Choice>
    </mc:AlternateContent>
    <mc:AlternateContent xmlns:mc="http://schemas.openxmlformats.org/markup-compatibility/2006">
      <mc:Choice Requires="x14">
        <control shapeId="20498" r:id="rId24" name="Check Box 26">
          <controlPr defaultSize="0" autoFill="0" autoLine="0" autoPict="0" altText="非課税">
            <anchor moveWithCells="1">
              <from>
                <xdr:col>0</xdr:col>
                <xdr:colOff>0</xdr:colOff>
                <xdr:row>50</xdr:row>
                <xdr:rowOff>31750</xdr:rowOff>
              </from>
              <to>
                <xdr:col>2</xdr:col>
                <xdr:colOff>95250</xdr:colOff>
                <xdr:row>50</xdr:row>
                <xdr:rowOff>190500</xdr:rowOff>
              </to>
            </anchor>
          </controlPr>
        </control>
      </mc:Choice>
    </mc:AlternateContent>
    <mc:AlternateContent xmlns:mc="http://schemas.openxmlformats.org/markup-compatibility/2006">
      <mc:Choice Requires="x14">
        <control shapeId="20499" r:id="rId25" name="Check Box 27">
          <controlPr defaultSize="0" autoFill="0" autoLine="0" autoPict="0" altText="非課税">
            <anchor moveWithCells="1">
              <from>
                <xdr:col>0</xdr:col>
                <xdr:colOff>0</xdr:colOff>
                <xdr:row>51</xdr:row>
                <xdr:rowOff>31750</xdr:rowOff>
              </from>
              <to>
                <xdr:col>2</xdr:col>
                <xdr:colOff>95250</xdr:colOff>
                <xdr:row>51</xdr:row>
                <xdr:rowOff>184150</xdr:rowOff>
              </to>
            </anchor>
          </controlPr>
        </control>
      </mc:Choice>
    </mc:AlternateContent>
    <mc:AlternateContent xmlns:mc="http://schemas.openxmlformats.org/markup-compatibility/2006">
      <mc:Choice Requires="x14">
        <control shapeId="20500" r:id="rId26" name="Check Box 28">
          <controlPr defaultSize="0" autoFill="0" autoLine="0" autoPict="0" altText="非課税">
            <anchor moveWithCells="1">
              <from>
                <xdr:col>0</xdr:col>
                <xdr:colOff>0</xdr:colOff>
                <xdr:row>52</xdr:row>
                <xdr:rowOff>31750</xdr:rowOff>
              </from>
              <to>
                <xdr:col>2</xdr:col>
                <xdr:colOff>95250</xdr:colOff>
                <xdr:row>52</xdr:row>
                <xdr:rowOff>190500</xdr:rowOff>
              </to>
            </anchor>
          </controlPr>
        </control>
      </mc:Choice>
    </mc:AlternateContent>
    <mc:AlternateContent xmlns:mc="http://schemas.openxmlformats.org/markup-compatibility/2006">
      <mc:Choice Requires="x14">
        <control shapeId="20501" r:id="rId27" name="Check Box 29">
          <controlPr defaultSize="0" autoFill="0" autoLine="0" autoPict="0" altText="非課税">
            <anchor moveWithCells="1">
              <from>
                <xdr:col>0</xdr:col>
                <xdr:colOff>0</xdr:colOff>
                <xdr:row>53</xdr:row>
                <xdr:rowOff>31750</xdr:rowOff>
              </from>
              <to>
                <xdr:col>2</xdr:col>
                <xdr:colOff>95250</xdr:colOff>
                <xdr:row>53</xdr:row>
                <xdr:rowOff>203200</xdr:rowOff>
              </to>
            </anchor>
          </controlPr>
        </control>
      </mc:Choice>
    </mc:AlternateContent>
    <mc:AlternateContent xmlns:mc="http://schemas.openxmlformats.org/markup-compatibility/2006">
      <mc:Choice Requires="x14">
        <control shapeId="20502" r:id="rId28" name="Check Box 30">
          <controlPr defaultSize="0" autoFill="0" autoLine="0" autoPict="0" altText="非課税">
            <anchor moveWithCells="1">
              <from>
                <xdr:col>0</xdr:col>
                <xdr:colOff>0</xdr:colOff>
                <xdr:row>54</xdr:row>
                <xdr:rowOff>31750</xdr:rowOff>
              </from>
              <to>
                <xdr:col>2</xdr:col>
                <xdr:colOff>95250</xdr:colOff>
                <xdr:row>54</xdr:row>
                <xdr:rowOff>190500</xdr:rowOff>
              </to>
            </anchor>
          </controlPr>
        </control>
      </mc:Choice>
    </mc:AlternateContent>
    <mc:AlternateContent xmlns:mc="http://schemas.openxmlformats.org/markup-compatibility/2006">
      <mc:Choice Requires="x14">
        <control shapeId="20503" r:id="rId29" name="Check Box 31">
          <controlPr defaultSize="0" autoFill="0" autoLine="0" autoPict="0" altText="非課税">
            <anchor moveWithCells="1">
              <from>
                <xdr:col>0</xdr:col>
                <xdr:colOff>0</xdr:colOff>
                <xdr:row>55</xdr:row>
                <xdr:rowOff>31750</xdr:rowOff>
              </from>
              <to>
                <xdr:col>2</xdr:col>
                <xdr:colOff>95250</xdr:colOff>
                <xdr:row>55</xdr:row>
                <xdr:rowOff>190500</xdr:rowOff>
              </to>
            </anchor>
          </controlPr>
        </control>
      </mc:Choice>
    </mc:AlternateContent>
    <mc:AlternateContent xmlns:mc="http://schemas.openxmlformats.org/markup-compatibility/2006">
      <mc:Choice Requires="x14">
        <control shapeId="20504" r:id="rId30" name="Check Box 32">
          <controlPr defaultSize="0" autoFill="0" autoLine="0" autoPict="0" altText="非課税">
            <anchor moveWithCells="1">
              <from>
                <xdr:col>0</xdr:col>
                <xdr:colOff>0</xdr:colOff>
                <xdr:row>55</xdr:row>
                <xdr:rowOff>222250</xdr:rowOff>
              </from>
              <to>
                <xdr:col>2</xdr:col>
                <xdr:colOff>95250</xdr:colOff>
                <xdr:row>56</xdr:row>
                <xdr:rowOff>190500</xdr:rowOff>
              </to>
            </anchor>
          </controlPr>
        </control>
      </mc:Choice>
    </mc:AlternateContent>
    <mc:AlternateContent xmlns:mc="http://schemas.openxmlformats.org/markup-compatibility/2006">
      <mc:Choice Requires="x14">
        <control shapeId="20505" r:id="rId31" name="Check Box 33">
          <controlPr defaultSize="0" autoFill="0" autoLine="0" autoPict="0" altText="非課税">
            <anchor moveWithCells="1">
              <from>
                <xdr:col>0</xdr:col>
                <xdr:colOff>0</xdr:colOff>
                <xdr:row>58</xdr:row>
                <xdr:rowOff>0</xdr:rowOff>
              </from>
              <to>
                <xdr:col>2</xdr:col>
                <xdr:colOff>95250</xdr:colOff>
                <xdr:row>58</xdr:row>
                <xdr:rowOff>152400</xdr:rowOff>
              </to>
            </anchor>
          </controlPr>
        </control>
      </mc:Choice>
    </mc:AlternateContent>
    <mc:AlternateContent xmlns:mc="http://schemas.openxmlformats.org/markup-compatibility/2006">
      <mc:Choice Requires="x14">
        <control shapeId="20506" r:id="rId32" name="Check Box 34">
          <controlPr defaultSize="0" autoFill="0" autoLine="0" autoPict="0" altText="非課税">
            <anchor moveWithCells="1">
              <from>
                <xdr:col>0</xdr:col>
                <xdr:colOff>0</xdr:colOff>
                <xdr:row>57</xdr:row>
                <xdr:rowOff>0</xdr:rowOff>
              </from>
              <to>
                <xdr:col>2</xdr:col>
                <xdr:colOff>95250</xdr:colOff>
                <xdr:row>57</xdr:row>
                <xdr:rowOff>165100</xdr:rowOff>
              </to>
            </anchor>
          </controlPr>
        </control>
      </mc:Choice>
    </mc:AlternateContent>
    <mc:AlternateContent xmlns:mc="http://schemas.openxmlformats.org/markup-compatibility/2006">
      <mc:Choice Requires="x14">
        <control shapeId="20507" r:id="rId33" name="Check Box 35">
          <controlPr defaultSize="0" autoFill="0" autoLine="0" autoPict="0" altText="非課税">
            <anchor moveWithCells="1">
              <from>
                <xdr:col>0</xdr:col>
                <xdr:colOff>0</xdr:colOff>
                <xdr:row>58</xdr:row>
                <xdr:rowOff>203200</xdr:rowOff>
              </from>
              <to>
                <xdr:col>2</xdr:col>
                <xdr:colOff>95250</xdr:colOff>
                <xdr:row>59</xdr:row>
                <xdr:rowOff>165100</xdr:rowOff>
              </to>
            </anchor>
          </controlPr>
        </control>
      </mc:Choice>
    </mc:AlternateContent>
    <mc:AlternateContent xmlns:mc="http://schemas.openxmlformats.org/markup-compatibility/2006">
      <mc:Choice Requires="x14">
        <control shapeId="20508" r:id="rId34" name="Check Box 36">
          <controlPr defaultSize="0" autoFill="0" autoLine="0" autoPict="0" altText="非課税">
            <anchor moveWithCells="1">
              <from>
                <xdr:col>0</xdr:col>
                <xdr:colOff>0</xdr:colOff>
                <xdr:row>59</xdr:row>
                <xdr:rowOff>203200</xdr:rowOff>
              </from>
              <to>
                <xdr:col>2</xdr:col>
                <xdr:colOff>95250</xdr:colOff>
                <xdr:row>60</xdr:row>
                <xdr:rowOff>165100</xdr:rowOff>
              </to>
            </anchor>
          </controlPr>
        </control>
      </mc:Choice>
    </mc:AlternateContent>
    <mc:AlternateContent xmlns:mc="http://schemas.openxmlformats.org/markup-compatibility/2006">
      <mc:Choice Requires="x14">
        <control shapeId="20509" r:id="rId35" name="Check Box 37">
          <controlPr defaultSize="0" autoFill="0" autoLine="0" autoPict="0" altText="非課税">
            <anchor moveWithCells="1">
              <from>
                <xdr:col>0</xdr:col>
                <xdr:colOff>0</xdr:colOff>
                <xdr:row>61</xdr:row>
                <xdr:rowOff>0</xdr:rowOff>
              </from>
              <to>
                <xdr:col>2</xdr:col>
                <xdr:colOff>95250</xdr:colOff>
                <xdr:row>61</xdr:row>
                <xdr:rowOff>152400</xdr:rowOff>
              </to>
            </anchor>
          </controlPr>
        </control>
      </mc:Choice>
    </mc:AlternateContent>
    <mc:AlternateContent xmlns:mc="http://schemas.openxmlformats.org/markup-compatibility/2006">
      <mc:Choice Requires="x14">
        <control shapeId="20510" r:id="rId36" name="Check Box 38">
          <controlPr defaultSize="0" autoFill="0" autoLine="0" autoPict="0" altText="非課税">
            <anchor moveWithCells="1">
              <from>
                <xdr:col>0</xdr:col>
                <xdr:colOff>0</xdr:colOff>
                <xdr:row>61</xdr:row>
                <xdr:rowOff>222250</xdr:rowOff>
              </from>
              <to>
                <xdr:col>2</xdr:col>
                <xdr:colOff>95250</xdr:colOff>
                <xdr:row>62</xdr:row>
                <xdr:rowOff>152400</xdr:rowOff>
              </to>
            </anchor>
          </controlPr>
        </control>
      </mc:Choice>
    </mc:AlternateContent>
    <mc:AlternateContent xmlns:mc="http://schemas.openxmlformats.org/markup-compatibility/2006">
      <mc:Choice Requires="x14">
        <control shapeId="20511" r:id="rId37" name="Check Box 39">
          <controlPr defaultSize="0" autoFill="0" autoLine="0" autoPict="0" altText="非課税">
            <anchor moveWithCells="1">
              <from>
                <xdr:col>0</xdr:col>
                <xdr:colOff>0</xdr:colOff>
                <xdr:row>62</xdr:row>
                <xdr:rowOff>222250</xdr:rowOff>
              </from>
              <to>
                <xdr:col>2</xdr:col>
                <xdr:colOff>95250</xdr:colOff>
                <xdr:row>63</xdr:row>
                <xdr:rowOff>152400</xdr:rowOff>
              </to>
            </anchor>
          </controlPr>
        </control>
      </mc:Choice>
    </mc:AlternateContent>
    <mc:AlternateContent xmlns:mc="http://schemas.openxmlformats.org/markup-compatibility/2006">
      <mc:Choice Requires="x14">
        <control shapeId="20512" r:id="rId38" name="Check Box 40">
          <controlPr defaultSize="0" autoFill="0" autoLine="0" autoPict="0" altText="非課税">
            <anchor moveWithCells="1">
              <from>
                <xdr:col>0</xdr:col>
                <xdr:colOff>0</xdr:colOff>
                <xdr:row>64</xdr:row>
                <xdr:rowOff>0</xdr:rowOff>
              </from>
              <to>
                <xdr:col>2</xdr:col>
                <xdr:colOff>95250</xdr:colOff>
                <xdr:row>64</xdr:row>
                <xdr:rowOff>184150</xdr:rowOff>
              </to>
            </anchor>
          </controlPr>
        </control>
      </mc:Choice>
    </mc:AlternateContent>
    <mc:AlternateContent xmlns:mc="http://schemas.openxmlformats.org/markup-compatibility/2006">
      <mc:Choice Requires="x14">
        <control shapeId="20513" r:id="rId39" name="Check Box 41">
          <controlPr defaultSize="0" autoFill="0" autoLine="0" autoPict="0" altText="非課税">
            <anchor moveWithCells="1">
              <from>
                <xdr:col>0</xdr:col>
                <xdr:colOff>0</xdr:colOff>
                <xdr:row>65</xdr:row>
                <xdr:rowOff>0</xdr:rowOff>
              </from>
              <to>
                <xdr:col>2</xdr:col>
                <xdr:colOff>95250</xdr:colOff>
                <xdr:row>65</xdr:row>
                <xdr:rowOff>184150</xdr:rowOff>
              </to>
            </anchor>
          </controlPr>
        </control>
      </mc:Choice>
    </mc:AlternateContent>
    <mc:AlternateContent xmlns:mc="http://schemas.openxmlformats.org/markup-compatibility/2006">
      <mc:Choice Requires="x14">
        <control shapeId="20514" r:id="rId40" name="Check Box 42">
          <controlPr defaultSize="0" autoFill="0" autoLine="0" autoPict="0" altText="非課税">
            <anchor moveWithCells="1">
              <from>
                <xdr:col>0</xdr:col>
                <xdr:colOff>0</xdr:colOff>
                <xdr:row>66</xdr:row>
                <xdr:rowOff>0</xdr:rowOff>
              </from>
              <to>
                <xdr:col>2</xdr:col>
                <xdr:colOff>95250</xdr:colOff>
                <xdr:row>66</xdr:row>
                <xdr:rowOff>152400</xdr:rowOff>
              </to>
            </anchor>
          </controlPr>
        </control>
      </mc:Choice>
    </mc:AlternateContent>
    <mc:AlternateContent xmlns:mc="http://schemas.openxmlformats.org/markup-compatibility/2006">
      <mc:Choice Requires="x14">
        <control shapeId="20515" r:id="rId41" name="Check Box 43">
          <controlPr defaultSize="0" autoFill="0" autoLine="0" autoPict="0" altText="非課税">
            <anchor moveWithCells="1">
              <from>
                <xdr:col>0</xdr:col>
                <xdr:colOff>0</xdr:colOff>
                <xdr:row>67</xdr:row>
                <xdr:rowOff>0</xdr:rowOff>
              </from>
              <to>
                <xdr:col>2</xdr:col>
                <xdr:colOff>95250</xdr:colOff>
                <xdr:row>67</xdr:row>
                <xdr:rowOff>165100</xdr:rowOff>
              </to>
            </anchor>
          </controlPr>
        </control>
      </mc:Choice>
    </mc:AlternateContent>
    <mc:AlternateContent xmlns:mc="http://schemas.openxmlformats.org/markup-compatibility/2006">
      <mc:Choice Requires="x14">
        <control shapeId="20516" r:id="rId42" name="Check Box 44">
          <controlPr defaultSize="0" autoFill="0" autoLine="0" autoPict="0" altText="非課税">
            <anchor moveWithCells="1">
              <from>
                <xdr:col>0</xdr:col>
                <xdr:colOff>0</xdr:colOff>
                <xdr:row>68</xdr:row>
                <xdr:rowOff>0</xdr:rowOff>
              </from>
              <to>
                <xdr:col>2</xdr:col>
                <xdr:colOff>95250</xdr:colOff>
                <xdr:row>68</xdr:row>
                <xdr:rowOff>165100</xdr:rowOff>
              </to>
            </anchor>
          </controlPr>
        </control>
      </mc:Choice>
    </mc:AlternateContent>
    <mc:AlternateContent xmlns:mc="http://schemas.openxmlformats.org/markup-compatibility/2006">
      <mc:Choice Requires="x14">
        <control shapeId="20517" r:id="rId43" name="Check Box 65">
          <controlPr defaultSize="0" autoFill="0" autoLine="0" autoPict="0" altText="非課税">
            <anchor moveWithCells="1">
              <from>
                <xdr:col>0</xdr:col>
                <xdr:colOff>0</xdr:colOff>
                <xdr:row>74</xdr:row>
                <xdr:rowOff>31750</xdr:rowOff>
              </from>
              <to>
                <xdr:col>2</xdr:col>
                <xdr:colOff>95250</xdr:colOff>
                <xdr:row>74</xdr:row>
                <xdr:rowOff>184150</xdr:rowOff>
              </to>
            </anchor>
          </controlPr>
        </control>
      </mc:Choice>
    </mc:AlternateContent>
    <mc:AlternateContent xmlns:mc="http://schemas.openxmlformats.org/markup-compatibility/2006">
      <mc:Choice Requires="x14">
        <control shapeId="20518" r:id="rId44" name="Check Box 66">
          <controlPr defaultSize="0" autoFill="0" autoLine="0" autoPict="0" altText="非課税">
            <anchor moveWithCells="1">
              <from>
                <xdr:col>0</xdr:col>
                <xdr:colOff>0</xdr:colOff>
                <xdr:row>75</xdr:row>
                <xdr:rowOff>31750</xdr:rowOff>
              </from>
              <to>
                <xdr:col>2</xdr:col>
                <xdr:colOff>95250</xdr:colOff>
                <xdr:row>75</xdr:row>
                <xdr:rowOff>184150</xdr:rowOff>
              </to>
            </anchor>
          </controlPr>
        </control>
      </mc:Choice>
    </mc:AlternateContent>
    <mc:AlternateContent xmlns:mc="http://schemas.openxmlformats.org/markup-compatibility/2006">
      <mc:Choice Requires="x14">
        <control shapeId="20519" r:id="rId45" name="Check Box 67">
          <controlPr defaultSize="0" autoFill="0" autoLine="0" autoPict="0" altText="非課税">
            <anchor moveWithCells="1">
              <from>
                <xdr:col>0</xdr:col>
                <xdr:colOff>0</xdr:colOff>
                <xdr:row>76</xdr:row>
                <xdr:rowOff>0</xdr:rowOff>
              </from>
              <to>
                <xdr:col>2</xdr:col>
                <xdr:colOff>95250</xdr:colOff>
                <xdr:row>76</xdr:row>
                <xdr:rowOff>184150</xdr:rowOff>
              </to>
            </anchor>
          </controlPr>
        </control>
      </mc:Choice>
    </mc:AlternateContent>
    <mc:AlternateContent xmlns:mc="http://schemas.openxmlformats.org/markup-compatibility/2006">
      <mc:Choice Requires="x14">
        <control shapeId="20520" r:id="rId46" name="Check Box 68">
          <controlPr defaultSize="0" autoFill="0" autoLine="0" autoPict="0" altText="非課税">
            <anchor moveWithCells="1">
              <from>
                <xdr:col>0</xdr:col>
                <xdr:colOff>0</xdr:colOff>
                <xdr:row>77</xdr:row>
                <xdr:rowOff>0</xdr:rowOff>
              </from>
              <to>
                <xdr:col>2</xdr:col>
                <xdr:colOff>95250</xdr:colOff>
                <xdr:row>77</xdr:row>
                <xdr:rowOff>184150</xdr:rowOff>
              </to>
            </anchor>
          </controlPr>
        </control>
      </mc:Choice>
    </mc:AlternateContent>
    <mc:AlternateContent xmlns:mc="http://schemas.openxmlformats.org/markup-compatibility/2006">
      <mc:Choice Requires="x14">
        <control shapeId="20521" r:id="rId47" name="Check Box 69">
          <controlPr defaultSize="0" autoFill="0" autoLine="0" autoPict="0" altText="非課税">
            <anchor moveWithCells="1">
              <from>
                <xdr:col>0</xdr:col>
                <xdr:colOff>0</xdr:colOff>
                <xdr:row>78</xdr:row>
                <xdr:rowOff>0</xdr:rowOff>
              </from>
              <to>
                <xdr:col>2</xdr:col>
                <xdr:colOff>95250</xdr:colOff>
                <xdr:row>78</xdr:row>
                <xdr:rowOff>184150</xdr:rowOff>
              </to>
            </anchor>
          </controlPr>
        </control>
      </mc:Choice>
    </mc:AlternateContent>
    <mc:AlternateContent xmlns:mc="http://schemas.openxmlformats.org/markup-compatibility/2006">
      <mc:Choice Requires="x14">
        <control shapeId="20522" r:id="rId48" name="Check Box 70">
          <controlPr defaultSize="0" autoFill="0" autoLine="0" autoPict="0" altText="非課税">
            <anchor moveWithCells="1">
              <from>
                <xdr:col>0</xdr:col>
                <xdr:colOff>0</xdr:colOff>
                <xdr:row>79</xdr:row>
                <xdr:rowOff>0</xdr:rowOff>
              </from>
              <to>
                <xdr:col>2</xdr:col>
                <xdr:colOff>95250</xdr:colOff>
                <xdr:row>79</xdr:row>
                <xdr:rowOff>184150</xdr:rowOff>
              </to>
            </anchor>
          </controlPr>
        </control>
      </mc:Choice>
    </mc:AlternateContent>
    <mc:AlternateContent xmlns:mc="http://schemas.openxmlformats.org/markup-compatibility/2006">
      <mc:Choice Requires="x14">
        <control shapeId="20523" r:id="rId49" name="Check Box 45">
          <controlPr defaultSize="0" autoFill="0" autoLine="0" autoPict="0" altText="非課税">
            <anchor moveWithCells="1">
              <from>
                <xdr:col>0</xdr:col>
                <xdr:colOff>0</xdr:colOff>
                <xdr:row>84</xdr:row>
                <xdr:rowOff>190500</xdr:rowOff>
              </from>
              <to>
                <xdr:col>0</xdr:col>
                <xdr:colOff>571500</xdr:colOff>
                <xdr:row>86</xdr:row>
                <xdr:rowOff>38100</xdr:rowOff>
              </to>
            </anchor>
          </controlPr>
        </control>
      </mc:Choice>
    </mc:AlternateContent>
    <mc:AlternateContent xmlns:mc="http://schemas.openxmlformats.org/markup-compatibility/2006">
      <mc:Choice Requires="x14">
        <control shapeId="20524" r:id="rId50" name="Check Box 46">
          <controlPr defaultSize="0" autoFill="0" autoLine="0" autoPict="0" altText="非課税">
            <anchor moveWithCells="1">
              <from>
                <xdr:col>0</xdr:col>
                <xdr:colOff>0</xdr:colOff>
                <xdr:row>86</xdr:row>
                <xdr:rowOff>209550</xdr:rowOff>
              </from>
              <to>
                <xdr:col>0</xdr:col>
                <xdr:colOff>571500</xdr:colOff>
                <xdr:row>88</xdr:row>
                <xdr:rowOff>0</xdr:rowOff>
              </to>
            </anchor>
          </controlPr>
        </control>
      </mc:Choice>
    </mc:AlternateContent>
    <mc:AlternateContent xmlns:mc="http://schemas.openxmlformats.org/markup-compatibility/2006">
      <mc:Choice Requires="x14">
        <control shapeId="20527" r:id="rId51" name="Check Box 153">
          <controlPr defaultSize="0" autoFill="0" autoLine="0" autoPict="0" altText="非課税">
            <anchor moveWithCells="1">
              <from>
                <xdr:col>0</xdr:col>
                <xdr:colOff>0</xdr:colOff>
                <xdr:row>85</xdr:row>
                <xdr:rowOff>190500</xdr:rowOff>
              </from>
              <to>
                <xdr:col>0</xdr:col>
                <xdr:colOff>571500</xdr:colOff>
                <xdr:row>87</xdr:row>
                <xdr:rowOff>38100</xdr:rowOff>
              </to>
            </anchor>
          </controlPr>
        </control>
      </mc:Choice>
    </mc:AlternateContent>
    <mc:AlternateContent xmlns:mc="http://schemas.openxmlformats.org/markup-compatibility/2006">
      <mc:Choice Requires="x14">
        <control shapeId="20528" r:id="rId52" name="Check Box 2">
          <controlPr defaultSize="0" autoFill="0" autoLine="0" autoPict="0" altText="非課税">
            <anchor moveWithCells="1">
              <from>
                <xdr:col>0</xdr:col>
                <xdr:colOff>69850</xdr:colOff>
                <xdr:row>4</xdr:row>
                <xdr:rowOff>19050</xdr:rowOff>
              </from>
              <to>
                <xdr:col>0</xdr:col>
                <xdr:colOff>641350</xdr:colOff>
                <xdr:row>4</xdr:row>
                <xdr:rowOff>190500</xdr:rowOff>
              </to>
            </anchor>
          </controlPr>
        </control>
      </mc:Choice>
    </mc:AlternateContent>
    <mc:AlternateContent xmlns:mc="http://schemas.openxmlformats.org/markup-compatibility/2006">
      <mc:Choice Requires="x14">
        <control shapeId="20529" r:id="rId53" name="Check Box 111">
          <controlPr defaultSize="0" autoFill="0" autoLine="0" autoPict="0" altText="非課税">
            <anchor moveWithCells="1">
              <from>
                <xdr:col>0</xdr:col>
                <xdr:colOff>69850</xdr:colOff>
                <xdr:row>4</xdr:row>
                <xdr:rowOff>209550</xdr:rowOff>
              </from>
              <to>
                <xdr:col>0</xdr:col>
                <xdr:colOff>533400</xdr:colOff>
                <xdr:row>6</xdr:row>
                <xdr:rowOff>0</xdr:rowOff>
              </to>
            </anchor>
          </controlPr>
        </control>
      </mc:Choice>
    </mc:AlternateContent>
    <mc:AlternateContent xmlns:mc="http://schemas.openxmlformats.org/markup-compatibility/2006">
      <mc:Choice Requires="x14">
        <control shapeId="20530" r:id="rId54" name="Check Box 114">
          <controlPr defaultSize="0" autoFill="0" autoLine="0" autoPict="0" altText="非課税">
            <anchor>
              <from>
                <xdr:col>0</xdr:col>
                <xdr:colOff>57150</xdr:colOff>
                <xdr:row>7</xdr:row>
                <xdr:rowOff>12700</xdr:rowOff>
              </from>
              <to>
                <xdr:col>0</xdr:col>
                <xdr:colOff>603250</xdr:colOff>
                <xdr:row>8</xdr:row>
                <xdr:rowOff>0</xdr:rowOff>
              </to>
            </anchor>
          </controlPr>
        </control>
      </mc:Choice>
    </mc:AlternateContent>
    <mc:AlternateContent xmlns:mc="http://schemas.openxmlformats.org/markup-compatibility/2006">
      <mc:Choice Requires="x14">
        <control shapeId="20531" r:id="rId55" name="Check Box 120">
          <controlPr defaultSize="0" autoFill="0" autoLine="0" autoPict="0" altText="非課税">
            <anchor moveWithCells="1">
              <from>
                <xdr:col>0</xdr:col>
                <xdr:colOff>69850</xdr:colOff>
                <xdr:row>3</xdr:row>
                <xdr:rowOff>31750</xdr:rowOff>
              </from>
              <to>
                <xdr:col>0</xdr:col>
                <xdr:colOff>641350</xdr:colOff>
                <xdr:row>4</xdr:row>
                <xdr:rowOff>0</xdr:rowOff>
              </to>
            </anchor>
          </controlPr>
        </control>
      </mc:Choice>
    </mc:AlternateContent>
    <mc:AlternateContent xmlns:mc="http://schemas.openxmlformats.org/markup-compatibility/2006">
      <mc:Choice Requires="x14">
        <control shapeId="20532" r:id="rId56" name="Check Box 52">
          <controlPr defaultSize="0" autoFill="0" autoLine="0" autoPict="0" altText="非課税">
            <anchor>
              <from>
                <xdr:col>0</xdr:col>
                <xdr:colOff>57150</xdr:colOff>
                <xdr:row>6</xdr:row>
                <xdr:rowOff>12700</xdr:rowOff>
              </from>
              <to>
                <xdr:col>0</xdr:col>
                <xdr:colOff>603250</xdr:colOff>
                <xdr:row>6</xdr:row>
                <xdr:rowOff>203200</xdr:rowOff>
              </to>
            </anchor>
          </controlPr>
        </control>
      </mc:Choice>
    </mc:AlternateContent>
    <mc:AlternateContent xmlns:mc="http://schemas.openxmlformats.org/markup-compatibility/2006">
      <mc:Choice Requires="x14">
        <control shapeId="20534" r:id="rId57" name="Check Box 54">
          <controlPr defaultSize="0" autoFill="0" autoLine="0" autoPict="0" altText="非課税">
            <anchor moveWithCells="1">
              <from>
                <xdr:col>0</xdr:col>
                <xdr:colOff>0</xdr:colOff>
                <xdr:row>109</xdr:row>
                <xdr:rowOff>222250</xdr:rowOff>
              </from>
              <to>
                <xdr:col>0</xdr:col>
                <xdr:colOff>571500</xdr:colOff>
                <xdr:row>111</xdr:row>
                <xdr:rowOff>57150</xdr:rowOff>
              </to>
            </anchor>
          </controlPr>
        </control>
      </mc:Choice>
    </mc:AlternateContent>
    <mc:AlternateContent xmlns:mc="http://schemas.openxmlformats.org/markup-compatibility/2006">
      <mc:Choice Requires="x14">
        <control shapeId="20535" r:id="rId58" name="Check Box 55">
          <controlPr defaultSize="0" autoFill="0" autoLine="0" autoPict="0" altText="非課税">
            <anchor moveWithCells="1">
              <from>
                <xdr:col>0</xdr:col>
                <xdr:colOff>0</xdr:colOff>
                <xdr:row>110</xdr:row>
                <xdr:rowOff>222250</xdr:rowOff>
              </from>
              <to>
                <xdr:col>0</xdr:col>
                <xdr:colOff>571500</xdr:colOff>
                <xdr:row>112</xdr:row>
                <xdr:rowOff>57150</xdr:rowOff>
              </to>
            </anchor>
          </controlPr>
        </control>
      </mc:Choice>
    </mc:AlternateContent>
    <mc:AlternateContent xmlns:mc="http://schemas.openxmlformats.org/markup-compatibility/2006">
      <mc:Choice Requires="x14">
        <control shapeId="20536" r:id="rId59" name="Check Box 56">
          <controlPr defaultSize="0" autoFill="0" autoLine="0" autoPict="0" altText="非課税">
            <anchor moveWithCells="1">
              <from>
                <xdr:col>0</xdr:col>
                <xdr:colOff>0</xdr:colOff>
                <xdr:row>116</xdr:row>
                <xdr:rowOff>222250</xdr:rowOff>
              </from>
              <to>
                <xdr:col>0</xdr:col>
                <xdr:colOff>571500</xdr:colOff>
                <xdr:row>118</xdr:row>
                <xdr:rowOff>38100</xdr:rowOff>
              </to>
            </anchor>
          </controlPr>
        </control>
      </mc:Choice>
    </mc:AlternateContent>
    <mc:AlternateContent xmlns:mc="http://schemas.openxmlformats.org/markup-compatibility/2006">
      <mc:Choice Requires="x14">
        <control shapeId="20537" r:id="rId60" name="Check Box 57">
          <controlPr defaultSize="0" autoFill="0" autoLine="0" autoPict="0" altText="非課税">
            <anchor moveWithCells="1">
              <from>
                <xdr:col>0</xdr:col>
                <xdr:colOff>12700</xdr:colOff>
                <xdr:row>121</xdr:row>
                <xdr:rowOff>0</xdr:rowOff>
              </from>
              <to>
                <xdr:col>0</xdr:col>
                <xdr:colOff>584200</xdr:colOff>
                <xdr:row>122</xdr:row>
                <xdr:rowOff>38100</xdr:rowOff>
              </to>
            </anchor>
          </controlPr>
        </control>
      </mc:Choice>
    </mc:AlternateContent>
    <mc:AlternateContent xmlns:mc="http://schemas.openxmlformats.org/markup-compatibility/2006">
      <mc:Choice Requires="x14">
        <control shapeId="20538" r:id="rId61" name="Check Box 58">
          <controlPr defaultSize="0" autoFill="0" autoLine="0" autoPict="0" altText="非課税">
            <anchor>
              <from>
                <xdr:col>0</xdr:col>
                <xdr:colOff>57150</xdr:colOff>
                <xdr:row>9</xdr:row>
                <xdr:rowOff>12700</xdr:rowOff>
              </from>
              <to>
                <xdr:col>0</xdr:col>
                <xdr:colOff>603250</xdr:colOff>
                <xdr:row>9</xdr:row>
                <xdr:rowOff>222250</xdr:rowOff>
              </to>
            </anchor>
          </controlPr>
        </control>
      </mc:Choice>
    </mc:AlternateContent>
    <mc:AlternateContent xmlns:mc="http://schemas.openxmlformats.org/markup-compatibility/2006">
      <mc:Choice Requires="x14">
        <control shapeId="20539" r:id="rId62" name="Check Box 59">
          <controlPr defaultSize="0" autoFill="0" autoLine="0" autoPict="0" altText="非課税">
            <anchor>
              <from>
                <xdr:col>0</xdr:col>
                <xdr:colOff>57150</xdr:colOff>
                <xdr:row>8</xdr:row>
                <xdr:rowOff>12700</xdr:rowOff>
              </from>
              <to>
                <xdr:col>0</xdr:col>
                <xdr:colOff>603250</xdr:colOff>
                <xdr:row>8</xdr:row>
                <xdr:rowOff>203200</xdr:rowOff>
              </to>
            </anchor>
          </controlPr>
        </control>
      </mc:Choice>
    </mc:AlternateContent>
    <mc:AlternateContent xmlns:mc="http://schemas.openxmlformats.org/markup-compatibility/2006">
      <mc:Choice Requires="x14">
        <control shapeId="20541" r:id="rId63" name="Option Button 61">
          <controlPr defaultSize="0" autoFill="0" autoLine="0" autoPict="0">
            <anchor>
              <from>
                <xdr:col>15</xdr:col>
                <xdr:colOff>0</xdr:colOff>
                <xdr:row>0</xdr:row>
                <xdr:rowOff>0</xdr:rowOff>
              </from>
              <to>
                <xdr:col>15</xdr:col>
                <xdr:colOff>393700</xdr:colOff>
                <xdr:row>0</xdr:row>
                <xdr:rowOff>260350</xdr:rowOff>
              </to>
            </anchor>
          </controlPr>
        </control>
      </mc:Choice>
    </mc:AlternateContent>
    <mc:AlternateContent xmlns:mc="http://schemas.openxmlformats.org/markup-compatibility/2006">
      <mc:Choice Requires="x14">
        <control shapeId="20542" r:id="rId64" name="Option Button 62">
          <controlPr defaultSize="0" autoFill="0" autoLine="0" autoPict="0">
            <anchor>
              <from>
                <xdr:col>15</xdr:col>
                <xdr:colOff>0</xdr:colOff>
                <xdr:row>0</xdr:row>
                <xdr:rowOff>228600</xdr:rowOff>
              </from>
              <to>
                <xdr:col>16</xdr:col>
                <xdr:colOff>57150</xdr:colOff>
                <xdr:row>0</xdr:row>
                <xdr:rowOff>450850</xdr:rowOff>
              </to>
            </anchor>
          </controlPr>
        </control>
      </mc:Choice>
    </mc:AlternateContent>
    <mc:AlternateContent xmlns:mc="http://schemas.openxmlformats.org/markup-compatibility/2006">
      <mc:Choice Requires="x14">
        <control shapeId="20543" r:id="rId65" name="Button 311">
          <controlPr defaultSize="0" print="0" autoFill="0" autoPict="0" macro="[0]!RK計画策定ボタン">
            <anchor>
              <from>
                <xdr:col>4</xdr:col>
                <xdr:colOff>565150</xdr:colOff>
                <xdr:row>0</xdr:row>
                <xdr:rowOff>742950</xdr:rowOff>
              </from>
              <to>
                <xdr:col>6</xdr:col>
                <xdr:colOff>203200</xdr:colOff>
                <xdr:row>0</xdr:row>
                <xdr:rowOff>1041400</xdr:rowOff>
              </to>
            </anchor>
          </controlPr>
        </control>
      </mc:Choice>
    </mc:AlternateContent>
    <mc:AlternateContent xmlns:mc="http://schemas.openxmlformats.org/markup-compatibility/2006">
      <mc:Choice Requires="x14">
        <control shapeId="20544" r:id="rId66" name="Button 64">
          <controlPr defaultSize="0" print="0" autoFill="0" autoPict="0" macro="[0]!RK_仕入原価率OFF">
            <anchor>
              <from>
                <xdr:col>44</xdr:col>
                <xdr:colOff>247650</xdr:colOff>
                <xdr:row>12</xdr:row>
                <xdr:rowOff>31750</xdr:rowOff>
              </from>
              <to>
                <xdr:col>92</xdr:col>
                <xdr:colOff>228600</xdr:colOff>
                <xdr:row>13</xdr:row>
                <xdr:rowOff>88900</xdr:rowOff>
              </to>
            </anchor>
          </controlPr>
        </control>
      </mc:Choice>
    </mc:AlternateContent>
    <mc:AlternateContent xmlns:mc="http://schemas.openxmlformats.org/markup-compatibility/2006">
      <mc:Choice Requires="x14">
        <control shapeId="20545" r:id="rId67" name="Button 65">
          <controlPr defaultSize="0" print="0" autoFill="0" autoPict="0" macro="[0]!RK_来期セルクリア">
            <anchor moveWithCells="1" sizeWithCells="1">
              <from>
                <xdr:col>41</xdr:col>
                <xdr:colOff>476250</xdr:colOff>
                <xdr:row>0</xdr:row>
                <xdr:rowOff>762000</xdr:rowOff>
              </from>
              <to>
                <xdr:col>43</xdr:col>
                <xdr:colOff>165100</xdr:colOff>
                <xdr:row>0</xdr:row>
                <xdr:rowOff>1047750</xdr:rowOff>
              </to>
            </anchor>
          </controlPr>
        </control>
      </mc:Choice>
    </mc:AlternateContent>
    <mc:AlternateContent xmlns:mc="http://schemas.openxmlformats.org/markup-compatibility/2006">
      <mc:Choice Requires="x14">
        <control shapeId="20546" r:id="rId68" name="Button 66">
          <controlPr defaultSize="0" print="0" autoFill="0" autoPict="0" macro="[0]!m_来期計画印刷へ">
            <anchor>
              <from>
                <xdr:col>16</xdr:col>
                <xdr:colOff>69850</xdr:colOff>
                <xdr:row>0</xdr:row>
                <xdr:rowOff>762000</xdr:rowOff>
              </from>
              <to>
                <xdr:col>17</xdr:col>
                <xdr:colOff>450850</xdr:colOff>
                <xdr:row>0</xdr:row>
                <xdr:rowOff>1047750</xdr:rowOff>
              </to>
            </anchor>
          </controlPr>
        </control>
      </mc:Choice>
    </mc:AlternateContent>
    <mc:AlternateContent xmlns:mc="http://schemas.openxmlformats.org/markup-compatibility/2006">
      <mc:Choice Requires="x14">
        <control shapeId="20547" r:id="rId69" name="Button 67">
          <controlPr defaultSize="0" print="0" autoFill="0" autoPict="0" macro="[0]!RK_法定福利費率ON">
            <anchor>
              <from>
                <xdr:col>44</xdr:col>
                <xdr:colOff>355600</xdr:colOff>
                <xdr:row>41</xdr:row>
                <xdr:rowOff>69850</xdr:rowOff>
              </from>
              <to>
                <xdr:col>93</xdr:col>
                <xdr:colOff>298450</xdr:colOff>
                <xdr:row>42</xdr:row>
                <xdr:rowOff>165100</xdr:rowOff>
              </to>
            </anchor>
          </controlPr>
        </control>
      </mc:Choice>
    </mc:AlternateContent>
    <mc:AlternateContent xmlns:mc="http://schemas.openxmlformats.org/markup-compatibility/2006">
      <mc:Choice Requires="x14">
        <control shapeId="20548" r:id="rId70" name="Button 68">
          <controlPr defaultSize="0" print="0" autoFill="0" autoPict="0" macro="[0]!RK_法定福利費率OFF">
            <anchor>
              <from>
                <xdr:col>44</xdr:col>
                <xdr:colOff>355600</xdr:colOff>
                <xdr:row>42</xdr:row>
                <xdr:rowOff>203200</xdr:rowOff>
              </from>
              <to>
                <xdr:col>93</xdr:col>
                <xdr:colOff>279400</xdr:colOff>
                <xdr:row>44</xdr:row>
                <xdr:rowOff>31750</xdr:rowOff>
              </to>
            </anchor>
          </controlPr>
        </control>
      </mc:Choice>
    </mc:AlternateContent>
    <mc:AlternateContent xmlns:mc="http://schemas.openxmlformats.org/markup-compatibility/2006">
      <mc:Choice Requires="x14">
        <control shapeId="20549" r:id="rId71" name="Button 69">
          <controlPr defaultSize="0" print="0" autoFill="0" autoPict="0" macro="[0]!RK_仕入原価率ON">
            <anchor>
              <from>
                <xdr:col>43</xdr:col>
                <xdr:colOff>165100</xdr:colOff>
                <xdr:row>12</xdr:row>
                <xdr:rowOff>50800</xdr:rowOff>
              </from>
              <to>
                <xdr:col>44</xdr:col>
                <xdr:colOff>171450</xdr:colOff>
                <xdr:row>13</xdr:row>
                <xdr:rowOff>95250</xdr:rowOff>
              </to>
            </anchor>
          </controlPr>
        </control>
      </mc:Choice>
    </mc:AlternateContent>
    <mc:AlternateContent xmlns:mc="http://schemas.openxmlformats.org/markup-compatibility/2006">
      <mc:Choice Requires="x14">
        <control shapeId="20550" r:id="rId72" name="Button 70">
          <controlPr defaultSize="0" print="0" autoFill="0" autoPict="0" macro="[0]!RK_仕入原価率ON2">
            <anchor>
              <from>
                <xdr:col>42</xdr:col>
                <xdr:colOff>107950</xdr:colOff>
                <xdr:row>12</xdr:row>
                <xdr:rowOff>57150</xdr:rowOff>
              </from>
              <to>
                <xdr:col>43</xdr:col>
                <xdr:colOff>95250</xdr:colOff>
                <xdr:row>13</xdr:row>
                <xdr:rowOff>107950</xdr:rowOff>
              </to>
            </anchor>
          </controlPr>
        </control>
      </mc:Choice>
    </mc:AlternateContent>
    <mc:AlternateContent xmlns:mc="http://schemas.openxmlformats.org/markup-compatibility/2006">
      <mc:Choice Requires="x14">
        <control shapeId="20551" r:id="rId73" name="Check Box 71">
          <controlPr defaultSize="0" autoFill="0" autoLine="0" autoPict="0">
            <anchor>
              <from>
                <xdr:col>17</xdr:col>
                <xdr:colOff>107950</xdr:colOff>
                <xdr:row>137</xdr:row>
                <xdr:rowOff>165100</xdr:rowOff>
              </from>
              <to>
                <xdr:col>42</xdr:col>
                <xdr:colOff>831850</xdr:colOff>
                <xdr:row>139</xdr:row>
                <xdr:rowOff>50800</xdr:rowOff>
              </to>
            </anchor>
          </controlPr>
        </control>
      </mc:Choice>
    </mc:AlternateContent>
    <mc:AlternateContent xmlns:mc="http://schemas.openxmlformats.org/markup-compatibility/2006">
      <mc:Choice Requires="x14">
        <control shapeId="20552" r:id="rId74" name="Check Box 72">
          <controlPr defaultSize="0" autoFill="0" autoLine="0" autoPict="0" altText="非課税">
            <anchor>
              <from>
                <xdr:col>0</xdr:col>
                <xdr:colOff>57150</xdr:colOff>
                <xdr:row>10</xdr:row>
                <xdr:rowOff>12700</xdr:rowOff>
              </from>
              <to>
                <xdr:col>0</xdr:col>
                <xdr:colOff>603250</xdr:colOff>
                <xdr:row>10</xdr:row>
                <xdr:rowOff>222250</xdr:rowOff>
              </to>
            </anchor>
          </controlPr>
        </control>
      </mc:Choice>
    </mc:AlternateContent>
    <mc:AlternateContent xmlns:mc="http://schemas.openxmlformats.org/markup-compatibility/2006">
      <mc:Choice Requires="x14">
        <control shapeId="20553" r:id="rId75" name="Check Box 73">
          <controlPr defaultSize="0" autoFill="0" autoLine="0" autoPict="0" altText="非課税">
            <anchor>
              <from>
                <xdr:col>0</xdr:col>
                <xdr:colOff>57150</xdr:colOff>
                <xdr:row>11</xdr:row>
                <xdr:rowOff>12700</xdr:rowOff>
              </from>
              <to>
                <xdr:col>0</xdr:col>
                <xdr:colOff>603250</xdr:colOff>
                <xdr:row>11</xdr:row>
                <xdr:rowOff>222250</xdr:rowOff>
              </to>
            </anchor>
          </controlPr>
        </control>
      </mc:Choice>
    </mc:AlternateContent>
    <mc:AlternateContent xmlns:mc="http://schemas.openxmlformats.org/markup-compatibility/2006">
      <mc:Choice Requires="x14">
        <control shapeId="20554" r:id="rId76" name="Check Box 74">
          <controlPr defaultSize="0" autoFill="0" autoLine="0" autoPict="0" altText="非課税">
            <anchor>
              <from>
                <xdr:col>0</xdr:col>
                <xdr:colOff>57150</xdr:colOff>
                <xdr:row>12</xdr:row>
                <xdr:rowOff>12700</xdr:rowOff>
              </from>
              <to>
                <xdr:col>0</xdr:col>
                <xdr:colOff>603250</xdr:colOff>
                <xdr:row>12</xdr:row>
                <xdr:rowOff>222250</xdr:rowOff>
              </to>
            </anchor>
          </controlPr>
        </control>
      </mc:Choice>
    </mc:AlternateContent>
    <mc:AlternateContent xmlns:mc="http://schemas.openxmlformats.org/markup-compatibility/2006">
      <mc:Choice Requires="x14">
        <control shapeId="20555" r:id="rId77" name="Check Box 75">
          <controlPr defaultSize="0" autoFill="0" autoLine="0" autoPict="0" altText="非課税">
            <anchor moveWithCells="1">
              <from>
                <xdr:col>0</xdr:col>
                <xdr:colOff>69850</xdr:colOff>
                <xdr:row>17</xdr:row>
                <xdr:rowOff>31750</xdr:rowOff>
              </from>
              <to>
                <xdr:col>1</xdr:col>
                <xdr:colOff>0</xdr:colOff>
                <xdr:row>17</xdr:row>
                <xdr:rowOff>203200</xdr:rowOff>
              </to>
            </anchor>
          </controlPr>
        </control>
      </mc:Choice>
    </mc:AlternateContent>
    <mc:AlternateContent xmlns:mc="http://schemas.openxmlformats.org/markup-compatibility/2006">
      <mc:Choice Requires="x14">
        <control shapeId="20556" r:id="rId78" name="Check Box 76">
          <controlPr defaultSize="0" autoFill="0" autoLine="0" autoPict="0" altText="非課税">
            <anchor moveWithCells="1">
              <from>
                <xdr:col>0</xdr:col>
                <xdr:colOff>69850</xdr:colOff>
                <xdr:row>18</xdr:row>
                <xdr:rowOff>31750</xdr:rowOff>
              </from>
              <to>
                <xdr:col>1</xdr:col>
                <xdr:colOff>0</xdr:colOff>
                <xdr:row>18</xdr:row>
                <xdr:rowOff>203200</xdr:rowOff>
              </to>
            </anchor>
          </controlPr>
        </control>
      </mc:Choice>
    </mc:AlternateContent>
    <mc:AlternateContent xmlns:mc="http://schemas.openxmlformats.org/markup-compatibility/2006">
      <mc:Choice Requires="x14">
        <control shapeId="20557" r:id="rId79" name="Check Box 77">
          <controlPr defaultSize="0" autoFill="0" autoLine="0" autoPict="0" altText="非課税">
            <anchor moveWithCells="1">
              <from>
                <xdr:col>0</xdr:col>
                <xdr:colOff>69850</xdr:colOff>
                <xdr:row>19</xdr:row>
                <xdr:rowOff>31750</xdr:rowOff>
              </from>
              <to>
                <xdr:col>1</xdr:col>
                <xdr:colOff>0</xdr:colOff>
                <xdr:row>19</xdr:row>
                <xdr:rowOff>203200</xdr:rowOff>
              </to>
            </anchor>
          </controlPr>
        </control>
      </mc:Choice>
    </mc:AlternateContent>
    <mc:AlternateContent xmlns:mc="http://schemas.openxmlformats.org/markup-compatibility/2006">
      <mc:Choice Requires="x14">
        <control shapeId="20558" r:id="rId80" name="Check Box 78">
          <controlPr defaultSize="0" autoFill="0" autoLine="0" autoPict="0" altText="非課税">
            <anchor moveWithCells="1">
              <from>
                <xdr:col>0</xdr:col>
                <xdr:colOff>69850</xdr:colOff>
                <xdr:row>20</xdr:row>
                <xdr:rowOff>31750</xdr:rowOff>
              </from>
              <to>
                <xdr:col>1</xdr:col>
                <xdr:colOff>0</xdr:colOff>
                <xdr:row>20</xdr:row>
                <xdr:rowOff>203200</xdr:rowOff>
              </to>
            </anchor>
          </controlPr>
        </control>
      </mc:Choice>
    </mc:AlternateContent>
    <mc:AlternateContent xmlns:mc="http://schemas.openxmlformats.org/markup-compatibility/2006">
      <mc:Choice Requires="x14">
        <control shapeId="20559" r:id="rId81" name="Check Box 79">
          <controlPr defaultSize="0" autoFill="0" autoLine="0" autoPict="0" altText="非課税">
            <anchor moveWithCells="1">
              <from>
                <xdr:col>0</xdr:col>
                <xdr:colOff>69850</xdr:colOff>
                <xdr:row>21</xdr:row>
                <xdr:rowOff>31750</xdr:rowOff>
              </from>
              <to>
                <xdr:col>1</xdr:col>
                <xdr:colOff>0</xdr:colOff>
                <xdr:row>21</xdr:row>
                <xdr:rowOff>203200</xdr:rowOff>
              </to>
            </anchor>
          </controlPr>
        </control>
      </mc:Choice>
    </mc:AlternateContent>
    <mc:AlternateContent xmlns:mc="http://schemas.openxmlformats.org/markup-compatibility/2006">
      <mc:Choice Requires="x14">
        <control shapeId="20560" r:id="rId82" name="Check Box 80">
          <controlPr defaultSize="0" autoFill="0" autoLine="0" autoPict="0" altText="非課税">
            <anchor moveWithCells="1">
              <from>
                <xdr:col>0</xdr:col>
                <xdr:colOff>0</xdr:colOff>
                <xdr:row>39</xdr:row>
                <xdr:rowOff>19050</xdr:rowOff>
              </from>
              <to>
                <xdr:col>0</xdr:col>
                <xdr:colOff>571500</xdr:colOff>
                <xdr:row>39</xdr:row>
                <xdr:rowOff>222250</xdr:rowOff>
              </to>
            </anchor>
          </controlPr>
        </control>
      </mc:Choice>
    </mc:AlternateContent>
    <mc:AlternateContent xmlns:mc="http://schemas.openxmlformats.org/markup-compatibility/2006">
      <mc:Choice Requires="x14">
        <control shapeId="20561" r:id="rId83" name="Check Box 81">
          <controlPr defaultSize="0" autoFill="0" autoLine="0" autoPict="0" altText="非課税">
            <anchor moveWithCells="1">
              <from>
                <xdr:col>0</xdr:col>
                <xdr:colOff>0</xdr:colOff>
                <xdr:row>38</xdr:row>
                <xdr:rowOff>12700</xdr:rowOff>
              </from>
              <to>
                <xdr:col>0</xdr:col>
                <xdr:colOff>571500</xdr:colOff>
                <xdr:row>38</xdr:row>
                <xdr:rowOff>203200</xdr:rowOff>
              </to>
            </anchor>
          </controlPr>
        </control>
      </mc:Choice>
    </mc:AlternateContent>
    <mc:AlternateContent xmlns:mc="http://schemas.openxmlformats.org/markup-compatibility/2006">
      <mc:Choice Requires="x14">
        <control shapeId="20562" r:id="rId84" name="Check Box 82">
          <controlPr defaultSize="0" autoFill="0" autoLine="0" autoPict="0" altText="非課税">
            <anchor moveWithCells="1">
              <from>
                <xdr:col>0</xdr:col>
                <xdr:colOff>0</xdr:colOff>
                <xdr:row>40</xdr:row>
                <xdr:rowOff>12700</xdr:rowOff>
              </from>
              <to>
                <xdr:col>0</xdr:col>
                <xdr:colOff>571500</xdr:colOff>
                <xdr:row>40</xdr:row>
                <xdr:rowOff>203200</xdr:rowOff>
              </to>
            </anchor>
          </controlPr>
        </control>
      </mc:Choice>
    </mc:AlternateContent>
    <mc:AlternateContent xmlns:mc="http://schemas.openxmlformats.org/markup-compatibility/2006">
      <mc:Choice Requires="x14">
        <control shapeId="20563" r:id="rId85" name="Check Box 83">
          <controlPr defaultSize="0" autoFill="0" autoLine="0" autoPict="0" altText="非課税">
            <anchor moveWithCells="1">
              <from>
                <xdr:col>0</xdr:col>
                <xdr:colOff>0</xdr:colOff>
                <xdr:row>69</xdr:row>
                <xdr:rowOff>0</xdr:rowOff>
              </from>
              <to>
                <xdr:col>2</xdr:col>
                <xdr:colOff>95250</xdr:colOff>
                <xdr:row>69</xdr:row>
                <xdr:rowOff>165100</xdr:rowOff>
              </to>
            </anchor>
          </controlPr>
        </control>
      </mc:Choice>
    </mc:AlternateContent>
    <mc:AlternateContent xmlns:mc="http://schemas.openxmlformats.org/markup-compatibility/2006">
      <mc:Choice Requires="x14">
        <control shapeId="20564" r:id="rId86" name="Check Box 84">
          <controlPr defaultSize="0" autoFill="0" autoLine="0" autoPict="0" altText="非課税">
            <anchor moveWithCells="1">
              <from>
                <xdr:col>0</xdr:col>
                <xdr:colOff>0</xdr:colOff>
                <xdr:row>70</xdr:row>
                <xdr:rowOff>38100</xdr:rowOff>
              </from>
              <to>
                <xdr:col>2</xdr:col>
                <xdr:colOff>95250</xdr:colOff>
                <xdr:row>70</xdr:row>
                <xdr:rowOff>203200</xdr:rowOff>
              </to>
            </anchor>
          </controlPr>
        </control>
      </mc:Choice>
    </mc:AlternateContent>
    <mc:AlternateContent xmlns:mc="http://schemas.openxmlformats.org/markup-compatibility/2006">
      <mc:Choice Requires="x14">
        <control shapeId="20565" r:id="rId87" name="Check Box 85">
          <controlPr defaultSize="0" autoFill="0" autoLine="0" autoPict="0" altText="非課税">
            <anchor moveWithCells="1">
              <from>
                <xdr:col>0</xdr:col>
                <xdr:colOff>0</xdr:colOff>
                <xdr:row>71</xdr:row>
                <xdr:rowOff>38100</xdr:rowOff>
              </from>
              <to>
                <xdr:col>2</xdr:col>
                <xdr:colOff>95250</xdr:colOff>
                <xdr:row>71</xdr:row>
                <xdr:rowOff>203200</xdr:rowOff>
              </to>
            </anchor>
          </controlPr>
        </control>
      </mc:Choice>
    </mc:AlternateContent>
    <mc:AlternateContent xmlns:mc="http://schemas.openxmlformats.org/markup-compatibility/2006">
      <mc:Choice Requires="x14">
        <control shapeId="20566" r:id="rId88" name="Check Box 86">
          <controlPr defaultSize="0" autoFill="0" autoLine="0" autoPict="0" altText="非課税">
            <anchor moveWithCells="1">
              <from>
                <xdr:col>0</xdr:col>
                <xdr:colOff>0</xdr:colOff>
                <xdr:row>72</xdr:row>
                <xdr:rowOff>38100</xdr:rowOff>
              </from>
              <to>
                <xdr:col>2</xdr:col>
                <xdr:colOff>95250</xdr:colOff>
                <xdr:row>72</xdr:row>
                <xdr:rowOff>203200</xdr:rowOff>
              </to>
            </anchor>
          </controlPr>
        </control>
      </mc:Choice>
    </mc:AlternateContent>
    <mc:AlternateContent xmlns:mc="http://schemas.openxmlformats.org/markup-compatibility/2006">
      <mc:Choice Requires="x14">
        <control shapeId="20567" r:id="rId89" name="Check Box 87">
          <controlPr defaultSize="0" autoFill="0" autoLine="0" autoPict="0" altText="非課税">
            <anchor moveWithCells="1">
              <from>
                <xdr:col>0</xdr:col>
                <xdr:colOff>0</xdr:colOff>
                <xdr:row>73</xdr:row>
                <xdr:rowOff>38100</xdr:rowOff>
              </from>
              <to>
                <xdr:col>2</xdr:col>
                <xdr:colOff>95250</xdr:colOff>
                <xdr:row>73</xdr:row>
                <xdr:rowOff>203200</xdr:rowOff>
              </to>
            </anchor>
          </controlPr>
        </control>
      </mc:Choice>
    </mc:AlternateContent>
    <mc:AlternateContent xmlns:mc="http://schemas.openxmlformats.org/markup-compatibility/2006">
      <mc:Choice Requires="x14">
        <control shapeId="20568" r:id="rId90" name="Check Box 88">
          <controlPr defaultSize="0" autoFill="0" autoLine="0" autoPict="0" altText="非課税">
            <anchor moveWithCells="1">
              <from>
                <xdr:col>0</xdr:col>
                <xdr:colOff>0</xdr:colOff>
                <xdr:row>87</xdr:row>
                <xdr:rowOff>209550</xdr:rowOff>
              </from>
              <to>
                <xdr:col>0</xdr:col>
                <xdr:colOff>571500</xdr:colOff>
                <xdr:row>89</xdr:row>
                <xdr:rowOff>0</xdr:rowOff>
              </to>
            </anchor>
          </controlPr>
        </control>
      </mc:Choice>
    </mc:AlternateContent>
    <mc:AlternateContent xmlns:mc="http://schemas.openxmlformats.org/markup-compatibility/2006">
      <mc:Choice Requires="x14">
        <control shapeId="20569" r:id="rId91" name="Check Box 89">
          <controlPr defaultSize="0" autoFill="0" autoLine="0" autoPict="0" altText="非課税">
            <anchor moveWithCells="1">
              <from>
                <xdr:col>0</xdr:col>
                <xdr:colOff>0</xdr:colOff>
                <xdr:row>89</xdr:row>
                <xdr:rowOff>12700</xdr:rowOff>
              </from>
              <to>
                <xdr:col>0</xdr:col>
                <xdr:colOff>571500</xdr:colOff>
                <xdr:row>90</xdr:row>
                <xdr:rowOff>31750</xdr:rowOff>
              </to>
            </anchor>
          </controlPr>
        </control>
      </mc:Choice>
    </mc:AlternateContent>
    <mc:AlternateContent xmlns:mc="http://schemas.openxmlformats.org/markup-compatibility/2006">
      <mc:Choice Requires="x14">
        <control shapeId="20570" r:id="rId92" name="Check Box 90">
          <controlPr defaultSize="0" autoFill="0" autoLine="0" autoPict="0" altText="非課税">
            <anchor moveWithCells="1">
              <from>
                <xdr:col>0</xdr:col>
                <xdr:colOff>0</xdr:colOff>
                <xdr:row>90</xdr:row>
                <xdr:rowOff>12700</xdr:rowOff>
              </from>
              <to>
                <xdr:col>0</xdr:col>
                <xdr:colOff>571500</xdr:colOff>
                <xdr:row>91</xdr:row>
                <xdr:rowOff>31750</xdr:rowOff>
              </to>
            </anchor>
          </controlPr>
        </control>
      </mc:Choice>
    </mc:AlternateContent>
    <mc:AlternateContent xmlns:mc="http://schemas.openxmlformats.org/markup-compatibility/2006">
      <mc:Choice Requires="x14">
        <control shapeId="20571" r:id="rId93" name="Check Box 91">
          <controlPr defaultSize="0" autoFill="0" autoLine="0" autoPict="0" altText="非課税">
            <anchor moveWithCells="1">
              <from>
                <xdr:col>0</xdr:col>
                <xdr:colOff>0</xdr:colOff>
                <xdr:row>90</xdr:row>
                <xdr:rowOff>209550</xdr:rowOff>
              </from>
              <to>
                <xdr:col>0</xdr:col>
                <xdr:colOff>571500</xdr:colOff>
                <xdr:row>92</xdr:row>
                <xdr:rowOff>0</xdr:rowOff>
              </to>
            </anchor>
          </controlPr>
        </control>
      </mc:Choice>
    </mc:AlternateContent>
    <mc:AlternateContent xmlns:mc="http://schemas.openxmlformats.org/markup-compatibility/2006">
      <mc:Choice Requires="x14">
        <control shapeId="20572" r:id="rId94" name="Check Box 92">
          <controlPr defaultSize="0" autoFill="0" autoLine="0" autoPict="0" altText="非課税">
            <anchor moveWithCells="1">
              <from>
                <xdr:col>0</xdr:col>
                <xdr:colOff>0</xdr:colOff>
                <xdr:row>91</xdr:row>
                <xdr:rowOff>209550</xdr:rowOff>
              </from>
              <to>
                <xdr:col>0</xdr:col>
                <xdr:colOff>571500</xdr:colOff>
                <xdr:row>93</xdr:row>
                <xdr:rowOff>0</xdr:rowOff>
              </to>
            </anchor>
          </controlPr>
        </control>
      </mc:Choice>
    </mc:AlternateContent>
    <mc:AlternateContent xmlns:mc="http://schemas.openxmlformats.org/markup-compatibility/2006">
      <mc:Choice Requires="x14">
        <control shapeId="20573" r:id="rId95" name="Check Box 93">
          <controlPr defaultSize="0" autoFill="0" autoLine="0" autoPict="0" altText="非課税">
            <anchor moveWithCells="1">
              <from>
                <xdr:col>0</xdr:col>
                <xdr:colOff>0</xdr:colOff>
                <xdr:row>92</xdr:row>
                <xdr:rowOff>209550</xdr:rowOff>
              </from>
              <to>
                <xdr:col>0</xdr:col>
                <xdr:colOff>571500</xdr:colOff>
                <xdr:row>94</xdr:row>
                <xdr:rowOff>0</xdr:rowOff>
              </to>
            </anchor>
          </controlPr>
        </control>
      </mc:Choice>
    </mc:AlternateContent>
    <mc:AlternateContent xmlns:mc="http://schemas.openxmlformats.org/markup-compatibility/2006">
      <mc:Choice Requires="x14">
        <control shapeId="20574" r:id="rId96" name="Check Box 94">
          <controlPr defaultSize="0" autoFill="0" autoLine="0" autoPict="0" altText="非課税">
            <anchor moveWithCells="1">
              <from>
                <xdr:col>0</xdr:col>
                <xdr:colOff>0</xdr:colOff>
                <xdr:row>93</xdr:row>
                <xdr:rowOff>209550</xdr:rowOff>
              </from>
              <to>
                <xdr:col>0</xdr:col>
                <xdr:colOff>571500</xdr:colOff>
                <xdr:row>95</xdr:row>
                <xdr:rowOff>0</xdr:rowOff>
              </to>
            </anchor>
          </controlPr>
        </control>
      </mc:Choice>
    </mc:AlternateContent>
    <mc:AlternateContent xmlns:mc="http://schemas.openxmlformats.org/markup-compatibility/2006">
      <mc:Choice Requires="x14">
        <control shapeId="20575" r:id="rId97" name="Check Box 49">
          <controlPr defaultSize="0" autoFill="0" autoLine="0" autoPict="0" altText="非課税">
            <anchor moveWithCells="1">
              <from>
                <xdr:col>0</xdr:col>
                <xdr:colOff>12700</xdr:colOff>
                <xdr:row>106</xdr:row>
                <xdr:rowOff>50800</xdr:rowOff>
              </from>
              <to>
                <xdr:col>0</xdr:col>
                <xdr:colOff>641350</xdr:colOff>
                <xdr:row>107</xdr:row>
                <xdr:rowOff>0</xdr:rowOff>
              </to>
            </anchor>
          </controlPr>
        </control>
      </mc:Choice>
    </mc:AlternateContent>
    <mc:AlternateContent xmlns:mc="http://schemas.openxmlformats.org/markup-compatibility/2006">
      <mc:Choice Requires="x14">
        <control shapeId="20576" r:id="rId98" name="Check Box 96">
          <controlPr defaultSize="0" autoFill="0" autoLine="0" autoPict="0" altText="非課税">
            <anchor moveWithCells="1">
              <from>
                <xdr:col>0</xdr:col>
                <xdr:colOff>12700</xdr:colOff>
                <xdr:row>118</xdr:row>
                <xdr:rowOff>50800</xdr:rowOff>
              </from>
              <to>
                <xdr:col>0</xdr:col>
                <xdr:colOff>412750</xdr:colOff>
                <xdr:row>119</xdr:row>
                <xdr:rowOff>0</xdr:rowOff>
              </to>
            </anchor>
          </controlPr>
        </control>
      </mc:Choice>
    </mc:AlternateContent>
    <mc:AlternateContent xmlns:mc="http://schemas.openxmlformats.org/markup-compatibility/2006">
      <mc:Choice Requires="x14">
        <control shapeId="20577" r:id="rId99" name="Check Box 97">
          <controlPr defaultSize="0" autoFill="0" autoLine="0" autoPict="0" altText="非課税">
            <anchor moveWithCells="1">
              <from>
                <xdr:col>0</xdr:col>
                <xdr:colOff>12700</xdr:colOff>
                <xdr:row>119</xdr:row>
                <xdr:rowOff>50800</xdr:rowOff>
              </from>
              <to>
                <xdr:col>0</xdr:col>
                <xdr:colOff>412750</xdr:colOff>
                <xdr:row>120</xdr:row>
                <xdr:rowOff>0</xdr:rowOff>
              </to>
            </anchor>
          </controlPr>
        </control>
      </mc:Choice>
    </mc:AlternateContent>
    <mc:AlternateContent xmlns:mc="http://schemas.openxmlformats.org/markup-compatibility/2006">
      <mc:Choice Requires="x14">
        <control shapeId="20578" r:id="rId100" name="Check Box 98">
          <controlPr defaultSize="0" autoFill="0" autoLine="0" autoPict="0" altText="非課税">
            <anchor moveWithCells="1">
              <from>
                <xdr:col>0</xdr:col>
                <xdr:colOff>12700</xdr:colOff>
                <xdr:row>120</xdr:row>
                <xdr:rowOff>50800</xdr:rowOff>
              </from>
              <to>
                <xdr:col>0</xdr:col>
                <xdr:colOff>412750</xdr:colOff>
                <xdr:row>121</xdr:row>
                <xdr:rowOff>0</xdr:rowOff>
              </to>
            </anchor>
          </controlPr>
        </control>
      </mc:Choice>
    </mc:AlternateContent>
    <mc:AlternateContent xmlns:mc="http://schemas.openxmlformats.org/markup-compatibility/2006">
      <mc:Choice Requires="x14">
        <control shapeId="20579" r:id="rId101" name="Check Box 99">
          <controlPr defaultSize="0" autoFill="0" autoLine="0" autoPict="0" altText="非課税">
            <anchor moveWithCells="1">
              <from>
                <xdr:col>0</xdr:col>
                <xdr:colOff>12700</xdr:colOff>
                <xdr:row>171</xdr:row>
                <xdr:rowOff>50800</xdr:rowOff>
              </from>
              <to>
                <xdr:col>0</xdr:col>
                <xdr:colOff>412750</xdr:colOff>
                <xdr:row>171</xdr:row>
                <xdr:rowOff>228600</xdr:rowOff>
              </to>
            </anchor>
          </controlPr>
        </control>
      </mc:Choice>
    </mc:AlternateContent>
    <mc:AlternateContent xmlns:mc="http://schemas.openxmlformats.org/markup-compatibility/2006">
      <mc:Choice Requires="x14">
        <control shapeId="20580" r:id="rId102" name="Check Box 100">
          <controlPr defaultSize="0" autoFill="0" autoLine="0" autoPict="0" altText="非課税">
            <anchor moveWithCells="1">
              <from>
                <xdr:col>0</xdr:col>
                <xdr:colOff>12700</xdr:colOff>
                <xdr:row>172</xdr:row>
                <xdr:rowOff>50800</xdr:rowOff>
              </from>
              <to>
                <xdr:col>0</xdr:col>
                <xdr:colOff>412750</xdr:colOff>
                <xdr:row>172</xdr:row>
                <xdr:rowOff>228600</xdr:rowOff>
              </to>
            </anchor>
          </controlPr>
        </control>
      </mc:Choice>
    </mc:AlternateContent>
    <mc:AlternateContent xmlns:mc="http://schemas.openxmlformats.org/markup-compatibility/2006">
      <mc:Choice Requires="x14">
        <control shapeId="20581" r:id="rId103" name="Check Box 101">
          <controlPr defaultSize="0" autoFill="0" autoLine="0" autoPict="0" altText="非課税">
            <anchor moveWithCells="1">
              <from>
                <xdr:col>0</xdr:col>
                <xdr:colOff>12700</xdr:colOff>
                <xdr:row>173</xdr:row>
                <xdr:rowOff>50800</xdr:rowOff>
              </from>
              <to>
                <xdr:col>0</xdr:col>
                <xdr:colOff>412750</xdr:colOff>
                <xdr:row>173</xdr:row>
                <xdr:rowOff>228600</xdr:rowOff>
              </to>
            </anchor>
          </controlPr>
        </control>
      </mc:Choice>
    </mc:AlternateContent>
    <mc:AlternateContent xmlns:mc="http://schemas.openxmlformats.org/markup-compatibility/2006">
      <mc:Choice Requires="x14">
        <control shapeId="20582" r:id="rId104" name="Check Box 102">
          <controlPr defaultSize="0" autoFill="0" autoLine="0" autoPict="0" altText="非課税">
            <anchor moveWithCells="1">
              <from>
                <xdr:col>0</xdr:col>
                <xdr:colOff>12700</xdr:colOff>
                <xdr:row>174</xdr:row>
                <xdr:rowOff>50800</xdr:rowOff>
              </from>
              <to>
                <xdr:col>0</xdr:col>
                <xdr:colOff>412750</xdr:colOff>
                <xdr:row>174</xdr:row>
                <xdr:rowOff>228600</xdr:rowOff>
              </to>
            </anchor>
          </controlPr>
        </control>
      </mc:Choice>
    </mc:AlternateContent>
    <mc:AlternateContent xmlns:mc="http://schemas.openxmlformats.org/markup-compatibility/2006">
      <mc:Choice Requires="x14">
        <control shapeId="20583" r:id="rId105" name="Check Box 103">
          <controlPr defaultSize="0" autoFill="0" autoLine="0" autoPict="0" altText="非課税">
            <anchor moveWithCells="1">
              <from>
                <xdr:col>0</xdr:col>
                <xdr:colOff>12700</xdr:colOff>
                <xdr:row>175</xdr:row>
                <xdr:rowOff>50800</xdr:rowOff>
              </from>
              <to>
                <xdr:col>0</xdr:col>
                <xdr:colOff>412750</xdr:colOff>
                <xdr:row>175</xdr:row>
                <xdr:rowOff>228600</xdr:rowOff>
              </to>
            </anchor>
          </controlPr>
        </control>
      </mc:Choice>
    </mc:AlternateContent>
    <mc:AlternateContent xmlns:mc="http://schemas.openxmlformats.org/markup-compatibility/2006">
      <mc:Choice Requires="x14">
        <control shapeId="20584" r:id="rId106" name="Check Box 104">
          <controlPr defaultSize="0" autoFill="0" autoLine="0" autoPict="0" altText="非課税">
            <anchor moveWithCells="1">
              <from>
                <xdr:col>0</xdr:col>
                <xdr:colOff>12700</xdr:colOff>
                <xdr:row>176</xdr:row>
                <xdr:rowOff>50800</xdr:rowOff>
              </from>
              <to>
                <xdr:col>0</xdr:col>
                <xdr:colOff>412750</xdr:colOff>
                <xdr:row>176</xdr:row>
                <xdr:rowOff>228600</xdr:rowOff>
              </to>
            </anchor>
          </controlPr>
        </control>
      </mc:Choice>
    </mc:AlternateContent>
    <mc:AlternateContent xmlns:mc="http://schemas.openxmlformats.org/markup-compatibility/2006">
      <mc:Choice Requires="x14">
        <control shapeId="20585" r:id="rId107" name="Check Box 105">
          <controlPr defaultSize="0" autoFill="0" autoLine="0" autoPict="0" altText="非課税">
            <anchor moveWithCells="1">
              <from>
                <xdr:col>0</xdr:col>
                <xdr:colOff>12700</xdr:colOff>
                <xdr:row>177</xdr:row>
                <xdr:rowOff>50800</xdr:rowOff>
              </from>
              <to>
                <xdr:col>0</xdr:col>
                <xdr:colOff>412750</xdr:colOff>
                <xdr:row>177</xdr:row>
                <xdr:rowOff>228600</xdr:rowOff>
              </to>
            </anchor>
          </controlPr>
        </control>
      </mc:Choice>
    </mc:AlternateContent>
    <mc:AlternateContent xmlns:mc="http://schemas.openxmlformats.org/markup-compatibility/2006">
      <mc:Choice Requires="x14">
        <control shapeId="20586" r:id="rId108" name="Check Box 106">
          <controlPr defaultSize="0" autoFill="0" autoLine="0" autoPict="0" altText="非課税">
            <anchor moveWithCells="1">
              <from>
                <xdr:col>0</xdr:col>
                <xdr:colOff>12700</xdr:colOff>
                <xdr:row>178</xdr:row>
                <xdr:rowOff>50800</xdr:rowOff>
              </from>
              <to>
                <xdr:col>0</xdr:col>
                <xdr:colOff>412750</xdr:colOff>
                <xdr:row>178</xdr:row>
                <xdr:rowOff>228600</xdr:rowOff>
              </to>
            </anchor>
          </controlPr>
        </control>
      </mc:Choice>
    </mc:AlternateContent>
    <mc:AlternateContent xmlns:mc="http://schemas.openxmlformats.org/markup-compatibility/2006">
      <mc:Choice Requires="x14">
        <control shapeId="20587" r:id="rId109" name="Check Box 107">
          <controlPr defaultSize="0" autoFill="0" autoLine="0" autoPict="0" altText="非課税">
            <anchor moveWithCells="1">
              <from>
                <xdr:col>0</xdr:col>
                <xdr:colOff>12700</xdr:colOff>
                <xdr:row>179</xdr:row>
                <xdr:rowOff>50800</xdr:rowOff>
              </from>
              <to>
                <xdr:col>0</xdr:col>
                <xdr:colOff>412750</xdr:colOff>
                <xdr:row>179</xdr:row>
                <xdr:rowOff>228600</xdr:rowOff>
              </to>
            </anchor>
          </controlPr>
        </control>
      </mc:Choice>
    </mc:AlternateContent>
    <mc:AlternateContent xmlns:mc="http://schemas.openxmlformats.org/markup-compatibility/2006">
      <mc:Choice Requires="x14">
        <control shapeId="20588" r:id="rId110" name="Check Box 108">
          <controlPr defaultSize="0" autoFill="0" autoLine="0" autoPict="0" altText="非課税">
            <anchor moveWithCells="1">
              <from>
                <xdr:col>0</xdr:col>
                <xdr:colOff>12700</xdr:colOff>
                <xdr:row>180</xdr:row>
                <xdr:rowOff>50800</xdr:rowOff>
              </from>
              <to>
                <xdr:col>0</xdr:col>
                <xdr:colOff>412750</xdr:colOff>
                <xdr:row>180</xdr:row>
                <xdr:rowOff>228600</xdr:rowOff>
              </to>
            </anchor>
          </controlPr>
        </control>
      </mc:Choice>
    </mc:AlternateContent>
    <mc:AlternateContent xmlns:mc="http://schemas.openxmlformats.org/markup-compatibility/2006">
      <mc:Choice Requires="x14">
        <control shapeId="20589" r:id="rId111" name="Check Box 109">
          <controlPr defaultSize="0" autoFill="0" autoLine="0" autoPict="0" altText="非課税">
            <anchor moveWithCells="1">
              <from>
                <xdr:col>0</xdr:col>
                <xdr:colOff>12700</xdr:colOff>
                <xdr:row>184</xdr:row>
                <xdr:rowOff>50800</xdr:rowOff>
              </from>
              <to>
                <xdr:col>0</xdr:col>
                <xdr:colOff>412750</xdr:colOff>
                <xdr:row>184</xdr:row>
                <xdr:rowOff>228600</xdr:rowOff>
              </to>
            </anchor>
          </controlPr>
        </control>
      </mc:Choice>
    </mc:AlternateContent>
    <mc:AlternateContent xmlns:mc="http://schemas.openxmlformats.org/markup-compatibility/2006">
      <mc:Choice Requires="x14">
        <control shapeId="20590" r:id="rId112" name="Check Box 110">
          <controlPr defaultSize="0" autoFill="0" autoLine="0" autoPict="0" altText="非課税">
            <anchor moveWithCells="1">
              <from>
                <xdr:col>0</xdr:col>
                <xdr:colOff>12700</xdr:colOff>
                <xdr:row>185</xdr:row>
                <xdr:rowOff>50800</xdr:rowOff>
              </from>
              <to>
                <xdr:col>0</xdr:col>
                <xdr:colOff>412750</xdr:colOff>
                <xdr:row>185</xdr:row>
                <xdr:rowOff>228600</xdr:rowOff>
              </to>
            </anchor>
          </controlPr>
        </control>
      </mc:Choice>
    </mc:AlternateContent>
    <mc:AlternateContent xmlns:mc="http://schemas.openxmlformats.org/markup-compatibility/2006">
      <mc:Choice Requires="x14">
        <control shapeId="20591" r:id="rId113" name="Check Box 111">
          <controlPr defaultSize="0" autoFill="0" autoLine="0" autoPict="0" altText="非課税">
            <anchor moveWithCells="1">
              <from>
                <xdr:col>0</xdr:col>
                <xdr:colOff>12700</xdr:colOff>
                <xdr:row>186</xdr:row>
                <xdr:rowOff>50800</xdr:rowOff>
              </from>
              <to>
                <xdr:col>0</xdr:col>
                <xdr:colOff>412750</xdr:colOff>
                <xdr:row>186</xdr:row>
                <xdr:rowOff>228600</xdr:rowOff>
              </to>
            </anchor>
          </controlPr>
        </control>
      </mc:Choice>
    </mc:AlternateContent>
    <mc:AlternateContent xmlns:mc="http://schemas.openxmlformats.org/markup-compatibility/2006">
      <mc:Choice Requires="x14">
        <control shapeId="20592" r:id="rId114" name="Check Box 112">
          <controlPr defaultSize="0" autoFill="0" autoLine="0" autoPict="0" altText="非課税">
            <anchor moveWithCells="1">
              <from>
                <xdr:col>0</xdr:col>
                <xdr:colOff>12700</xdr:colOff>
                <xdr:row>187</xdr:row>
                <xdr:rowOff>50800</xdr:rowOff>
              </from>
              <to>
                <xdr:col>0</xdr:col>
                <xdr:colOff>412750</xdr:colOff>
                <xdr:row>187</xdr:row>
                <xdr:rowOff>228600</xdr:rowOff>
              </to>
            </anchor>
          </controlPr>
        </control>
      </mc:Choice>
    </mc:AlternateContent>
    <mc:AlternateContent xmlns:mc="http://schemas.openxmlformats.org/markup-compatibility/2006">
      <mc:Choice Requires="x14">
        <control shapeId="20593" r:id="rId115" name="Check Box 113">
          <controlPr defaultSize="0" autoFill="0" autoLine="0" autoPict="0" altText="非課税">
            <anchor moveWithCells="1">
              <from>
                <xdr:col>0</xdr:col>
                <xdr:colOff>12700</xdr:colOff>
                <xdr:row>188</xdr:row>
                <xdr:rowOff>50800</xdr:rowOff>
              </from>
              <to>
                <xdr:col>0</xdr:col>
                <xdr:colOff>412750</xdr:colOff>
                <xdr:row>188</xdr:row>
                <xdr:rowOff>228600</xdr:rowOff>
              </to>
            </anchor>
          </controlPr>
        </control>
      </mc:Choice>
    </mc:AlternateContent>
    <mc:AlternateContent xmlns:mc="http://schemas.openxmlformats.org/markup-compatibility/2006">
      <mc:Choice Requires="x14">
        <control shapeId="20594" r:id="rId116" name="Check Box 114">
          <controlPr defaultSize="0" autoFill="0" autoLine="0" autoPict="0" altText="非課税">
            <anchor moveWithCells="1">
              <from>
                <xdr:col>0</xdr:col>
                <xdr:colOff>12700</xdr:colOff>
                <xdr:row>189</xdr:row>
                <xdr:rowOff>50800</xdr:rowOff>
              </from>
              <to>
                <xdr:col>0</xdr:col>
                <xdr:colOff>412750</xdr:colOff>
                <xdr:row>189</xdr:row>
                <xdr:rowOff>228600</xdr:rowOff>
              </to>
            </anchor>
          </controlPr>
        </control>
      </mc:Choice>
    </mc:AlternateContent>
    <mc:AlternateContent xmlns:mc="http://schemas.openxmlformats.org/markup-compatibility/2006">
      <mc:Choice Requires="x14">
        <control shapeId="20595" r:id="rId117" name="Check Box 115">
          <controlPr defaultSize="0" autoFill="0" autoLine="0" autoPict="0" altText="非課税">
            <anchor moveWithCells="1">
              <from>
                <xdr:col>0</xdr:col>
                <xdr:colOff>12700</xdr:colOff>
                <xdr:row>190</xdr:row>
                <xdr:rowOff>50800</xdr:rowOff>
              </from>
              <to>
                <xdr:col>0</xdr:col>
                <xdr:colOff>412750</xdr:colOff>
                <xdr:row>190</xdr:row>
                <xdr:rowOff>228600</xdr:rowOff>
              </to>
            </anchor>
          </controlPr>
        </control>
      </mc:Choice>
    </mc:AlternateContent>
    <mc:AlternateContent xmlns:mc="http://schemas.openxmlformats.org/markup-compatibility/2006">
      <mc:Choice Requires="x14">
        <control shapeId="20596" r:id="rId118" name="Check Box 116">
          <controlPr defaultSize="0" autoFill="0" autoLine="0" autoPict="0" altText="非課税">
            <anchor moveWithCells="1">
              <from>
                <xdr:col>0</xdr:col>
                <xdr:colOff>12700</xdr:colOff>
                <xdr:row>191</xdr:row>
                <xdr:rowOff>50800</xdr:rowOff>
              </from>
              <to>
                <xdr:col>0</xdr:col>
                <xdr:colOff>412750</xdr:colOff>
                <xdr:row>191</xdr:row>
                <xdr:rowOff>228600</xdr:rowOff>
              </to>
            </anchor>
          </controlPr>
        </control>
      </mc:Choice>
    </mc:AlternateContent>
    <mc:AlternateContent xmlns:mc="http://schemas.openxmlformats.org/markup-compatibility/2006">
      <mc:Choice Requires="x14">
        <control shapeId="20597" r:id="rId119" name="Check Box 117">
          <controlPr defaultSize="0" autoFill="0" autoLine="0" autoPict="0" altText="非課税">
            <anchor moveWithCells="1">
              <from>
                <xdr:col>0</xdr:col>
                <xdr:colOff>12700</xdr:colOff>
                <xdr:row>192</xdr:row>
                <xdr:rowOff>50800</xdr:rowOff>
              </from>
              <to>
                <xdr:col>0</xdr:col>
                <xdr:colOff>412750</xdr:colOff>
                <xdr:row>192</xdr:row>
                <xdr:rowOff>228600</xdr:rowOff>
              </to>
            </anchor>
          </controlPr>
        </control>
      </mc:Choice>
    </mc:AlternateContent>
    <mc:AlternateContent xmlns:mc="http://schemas.openxmlformats.org/markup-compatibility/2006">
      <mc:Choice Requires="x14">
        <control shapeId="20598" r:id="rId120" name="Check Box 118">
          <controlPr defaultSize="0" autoFill="0" autoLine="0" autoPict="0" altText="非課税">
            <anchor moveWithCells="1">
              <from>
                <xdr:col>0</xdr:col>
                <xdr:colOff>12700</xdr:colOff>
                <xdr:row>193</xdr:row>
                <xdr:rowOff>50800</xdr:rowOff>
              </from>
              <to>
                <xdr:col>0</xdr:col>
                <xdr:colOff>412750</xdr:colOff>
                <xdr:row>193</xdr:row>
                <xdr:rowOff>228600</xdr:rowOff>
              </to>
            </anchor>
          </controlPr>
        </control>
      </mc:Choice>
    </mc:AlternateContent>
    <mc:AlternateContent xmlns:mc="http://schemas.openxmlformats.org/markup-compatibility/2006">
      <mc:Choice Requires="x14">
        <control shapeId="20599" r:id="rId121" name="Check Box 119">
          <controlPr defaultSize="0" autoFill="0" autoLine="0" autoPict="0" altText="非課税">
            <anchor moveWithCells="1">
              <from>
                <xdr:col>0</xdr:col>
                <xdr:colOff>12700</xdr:colOff>
                <xdr:row>196</xdr:row>
                <xdr:rowOff>50800</xdr:rowOff>
              </from>
              <to>
                <xdr:col>0</xdr:col>
                <xdr:colOff>412750</xdr:colOff>
                <xdr:row>196</xdr:row>
                <xdr:rowOff>228600</xdr:rowOff>
              </to>
            </anchor>
          </controlPr>
        </control>
      </mc:Choice>
    </mc:AlternateContent>
    <mc:AlternateContent xmlns:mc="http://schemas.openxmlformats.org/markup-compatibility/2006">
      <mc:Choice Requires="x14">
        <control shapeId="20600" r:id="rId122" name="Check Box 120">
          <controlPr defaultSize="0" autoFill="0" autoLine="0" autoPict="0" altText="非課税">
            <anchor moveWithCells="1">
              <from>
                <xdr:col>0</xdr:col>
                <xdr:colOff>12700</xdr:colOff>
                <xdr:row>197</xdr:row>
                <xdr:rowOff>50800</xdr:rowOff>
              </from>
              <to>
                <xdr:col>0</xdr:col>
                <xdr:colOff>412750</xdr:colOff>
                <xdr:row>197</xdr:row>
                <xdr:rowOff>228600</xdr:rowOff>
              </to>
            </anchor>
          </controlPr>
        </control>
      </mc:Choice>
    </mc:AlternateContent>
    <mc:AlternateContent xmlns:mc="http://schemas.openxmlformats.org/markup-compatibility/2006">
      <mc:Choice Requires="x14">
        <control shapeId="20601" r:id="rId123" name="Check Box 121">
          <controlPr defaultSize="0" autoFill="0" autoLine="0" autoPict="0" altText="非課税">
            <anchor moveWithCells="1">
              <from>
                <xdr:col>0</xdr:col>
                <xdr:colOff>12700</xdr:colOff>
                <xdr:row>198</xdr:row>
                <xdr:rowOff>50800</xdr:rowOff>
              </from>
              <to>
                <xdr:col>0</xdr:col>
                <xdr:colOff>412750</xdr:colOff>
                <xdr:row>198</xdr:row>
                <xdr:rowOff>228600</xdr:rowOff>
              </to>
            </anchor>
          </controlPr>
        </control>
      </mc:Choice>
    </mc:AlternateContent>
    <mc:AlternateContent xmlns:mc="http://schemas.openxmlformats.org/markup-compatibility/2006">
      <mc:Choice Requires="x14">
        <control shapeId="20602" r:id="rId124" name="Check Box 122">
          <controlPr defaultSize="0" autoFill="0" autoLine="0" autoPict="0" altText="非課税">
            <anchor moveWithCells="1">
              <from>
                <xdr:col>0</xdr:col>
                <xdr:colOff>12700</xdr:colOff>
                <xdr:row>199</xdr:row>
                <xdr:rowOff>50800</xdr:rowOff>
              </from>
              <to>
                <xdr:col>0</xdr:col>
                <xdr:colOff>412750</xdr:colOff>
                <xdr:row>199</xdr:row>
                <xdr:rowOff>228600</xdr:rowOff>
              </to>
            </anchor>
          </controlPr>
        </control>
      </mc:Choice>
    </mc:AlternateContent>
    <mc:AlternateContent xmlns:mc="http://schemas.openxmlformats.org/markup-compatibility/2006">
      <mc:Choice Requires="x14">
        <control shapeId="20603" r:id="rId125" name="Check Box 123">
          <controlPr defaultSize="0" autoFill="0" autoLine="0" autoPict="0" altText="非課税">
            <anchor moveWithCells="1">
              <from>
                <xdr:col>0</xdr:col>
                <xdr:colOff>12700</xdr:colOff>
                <xdr:row>200</xdr:row>
                <xdr:rowOff>50800</xdr:rowOff>
              </from>
              <to>
                <xdr:col>0</xdr:col>
                <xdr:colOff>412750</xdr:colOff>
                <xdr:row>200</xdr:row>
                <xdr:rowOff>228600</xdr:rowOff>
              </to>
            </anchor>
          </controlPr>
        </control>
      </mc:Choice>
    </mc:AlternateContent>
    <mc:AlternateContent xmlns:mc="http://schemas.openxmlformats.org/markup-compatibility/2006">
      <mc:Choice Requires="x14">
        <control shapeId="20604" r:id="rId126" name="Check Box 124">
          <controlPr defaultSize="0" autoFill="0" autoLine="0" autoPict="0" altText="非課税">
            <anchor moveWithCells="1">
              <from>
                <xdr:col>0</xdr:col>
                <xdr:colOff>12700</xdr:colOff>
                <xdr:row>201</xdr:row>
                <xdr:rowOff>50800</xdr:rowOff>
              </from>
              <to>
                <xdr:col>0</xdr:col>
                <xdr:colOff>412750</xdr:colOff>
                <xdr:row>201</xdr:row>
                <xdr:rowOff>228600</xdr:rowOff>
              </to>
            </anchor>
          </controlPr>
        </control>
      </mc:Choice>
    </mc:AlternateContent>
    <mc:AlternateContent xmlns:mc="http://schemas.openxmlformats.org/markup-compatibility/2006">
      <mc:Choice Requires="x14">
        <control shapeId="20605" r:id="rId127" name="Check Box 125">
          <controlPr defaultSize="0" autoFill="0" autoLine="0" autoPict="0" altText="非課税">
            <anchor moveWithCells="1">
              <from>
                <xdr:col>0</xdr:col>
                <xdr:colOff>12700</xdr:colOff>
                <xdr:row>202</xdr:row>
                <xdr:rowOff>50800</xdr:rowOff>
              </from>
              <to>
                <xdr:col>0</xdr:col>
                <xdr:colOff>412750</xdr:colOff>
                <xdr:row>202</xdr:row>
                <xdr:rowOff>228600</xdr:rowOff>
              </to>
            </anchor>
          </controlPr>
        </control>
      </mc:Choice>
    </mc:AlternateContent>
    <mc:AlternateContent xmlns:mc="http://schemas.openxmlformats.org/markup-compatibility/2006">
      <mc:Choice Requires="x14">
        <control shapeId="20606" r:id="rId128" name="Check Box 126">
          <controlPr defaultSize="0" autoFill="0" autoLine="0" autoPict="0" altText="非課税">
            <anchor moveWithCells="1">
              <from>
                <xdr:col>0</xdr:col>
                <xdr:colOff>12700</xdr:colOff>
                <xdr:row>203</xdr:row>
                <xdr:rowOff>50800</xdr:rowOff>
              </from>
              <to>
                <xdr:col>0</xdr:col>
                <xdr:colOff>412750</xdr:colOff>
                <xdr:row>203</xdr:row>
                <xdr:rowOff>228600</xdr:rowOff>
              </to>
            </anchor>
          </controlPr>
        </control>
      </mc:Choice>
    </mc:AlternateContent>
    <mc:AlternateContent xmlns:mc="http://schemas.openxmlformats.org/markup-compatibility/2006">
      <mc:Choice Requires="x14">
        <control shapeId="20607" r:id="rId129" name="Check Box 127">
          <controlPr defaultSize="0" autoFill="0" autoLine="0" autoPict="0" altText="非課税">
            <anchor moveWithCells="1">
              <from>
                <xdr:col>0</xdr:col>
                <xdr:colOff>12700</xdr:colOff>
                <xdr:row>204</xdr:row>
                <xdr:rowOff>50800</xdr:rowOff>
              </from>
              <to>
                <xdr:col>0</xdr:col>
                <xdr:colOff>412750</xdr:colOff>
                <xdr:row>204</xdr:row>
                <xdr:rowOff>228600</xdr:rowOff>
              </to>
            </anchor>
          </controlPr>
        </control>
      </mc:Choice>
    </mc:AlternateContent>
    <mc:AlternateContent xmlns:mc="http://schemas.openxmlformats.org/markup-compatibility/2006">
      <mc:Choice Requires="x14">
        <control shapeId="20608" r:id="rId130" name="Check Box 128">
          <controlPr defaultSize="0" autoFill="0" autoLine="0" autoPict="0" altText="非課税">
            <anchor moveWithCells="1">
              <from>
                <xdr:col>0</xdr:col>
                <xdr:colOff>12700</xdr:colOff>
                <xdr:row>205</xdr:row>
                <xdr:rowOff>50800</xdr:rowOff>
              </from>
              <to>
                <xdr:col>0</xdr:col>
                <xdr:colOff>412750</xdr:colOff>
                <xdr:row>205</xdr:row>
                <xdr:rowOff>228600</xdr:rowOff>
              </to>
            </anchor>
          </controlPr>
        </control>
      </mc:Choice>
    </mc:AlternateContent>
    <mc:AlternateContent xmlns:mc="http://schemas.openxmlformats.org/markup-compatibility/2006">
      <mc:Choice Requires="x14">
        <control shapeId="20609" r:id="rId131" name="Check Box 129">
          <controlPr defaultSize="0" autoFill="0" autoLine="0" autoPict="0" altText="非課税">
            <anchor moveWithCells="1">
              <from>
                <xdr:col>0</xdr:col>
                <xdr:colOff>12700</xdr:colOff>
                <xdr:row>206</xdr:row>
                <xdr:rowOff>50800</xdr:rowOff>
              </from>
              <to>
                <xdr:col>0</xdr:col>
                <xdr:colOff>412750</xdr:colOff>
                <xdr:row>206</xdr:row>
                <xdr:rowOff>228600</xdr:rowOff>
              </to>
            </anchor>
          </controlPr>
        </control>
      </mc:Choice>
    </mc:AlternateContent>
    <mc:AlternateContent xmlns:mc="http://schemas.openxmlformats.org/markup-compatibility/2006">
      <mc:Choice Requires="x14">
        <control shapeId="20610" r:id="rId132" name="Check Box 130">
          <controlPr defaultSize="0" autoFill="0" autoLine="0" autoPict="0" altText="非課税">
            <anchor moveWithCells="1">
              <from>
                <xdr:col>0</xdr:col>
                <xdr:colOff>12700</xdr:colOff>
                <xdr:row>207</xdr:row>
                <xdr:rowOff>50800</xdr:rowOff>
              </from>
              <to>
                <xdr:col>0</xdr:col>
                <xdr:colOff>412750</xdr:colOff>
                <xdr:row>207</xdr:row>
                <xdr:rowOff>228600</xdr:rowOff>
              </to>
            </anchor>
          </controlPr>
        </control>
      </mc:Choice>
    </mc:AlternateContent>
    <mc:AlternateContent xmlns:mc="http://schemas.openxmlformats.org/markup-compatibility/2006">
      <mc:Choice Requires="x14">
        <control shapeId="20611" r:id="rId133" name="Check Box 131">
          <controlPr defaultSize="0" autoFill="0" autoLine="0" autoPict="0" altText="非課税">
            <anchor moveWithCells="1">
              <from>
                <xdr:col>0</xdr:col>
                <xdr:colOff>12700</xdr:colOff>
                <xdr:row>208</xdr:row>
                <xdr:rowOff>50800</xdr:rowOff>
              </from>
              <to>
                <xdr:col>0</xdr:col>
                <xdr:colOff>412750</xdr:colOff>
                <xdr:row>208</xdr:row>
                <xdr:rowOff>228600</xdr:rowOff>
              </to>
            </anchor>
          </controlPr>
        </control>
      </mc:Choice>
    </mc:AlternateContent>
    <mc:AlternateContent xmlns:mc="http://schemas.openxmlformats.org/markup-compatibility/2006">
      <mc:Choice Requires="x14">
        <control shapeId="20612" r:id="rId134" name="Check Box 132">
          <controlPr defaultSize="0" autoFill="0" autoLine="0" autoPict="0" altText="非課税">
            <anchor moveWithCells="1">
              <from>
                <xdr:col>0</xdr:col>
                <xdr:colOff>12700</xdr:colOff>
                <xdr:row>209</xdr:row>
                <xdr:rowOff>50800</xdr:rowOff>
              </from>
              <to>
                <xdr:col>0</xdr:col>
                <xdr:colOff>412750</xdr:colOff>
                <xdr:row>209</xdr:row>
                <xdr:rowOff>228600</xdr:rowOff>
              </to>
            </anchor>
          </controlPr>
        </control>
      </mc:Choice>
    </mc:AlternateContent>
    <mc:AlternateContent xmlns:mc="http://schemas.openxmlformats.org/markup-compatibility/2006">
      <mc:Choice Requires="x14">
        <control shapeId="20613" r:id="rId135" name="Check Box 133">
          <controlPr defaultSize="0" autoFill="0" autoLine="0" autoPict="0" altText="非課税">
            <anchor moveWithCells="1">
              <from>
                <xdr:col>0</xdr:col>
                <xdr:colOff>12700</xdr:colOff>
                <xdr:row>210</xdr:row>
                <xdr:rowOff>50800</xdr:rowOff>
              </from>
              <to>
                <xdr:col>0</xdr:col>
                <xdr:colOff>412750</xdr:colOff>
                <xdr:row>210</xdr:row>
                <xdr:rowOff>228600</xdr:rowOff>
              </to>
            </anchor>
          </controlPr>
        </control>
      </mc:Choice>
    </mc:AlternateContent>
    <mc:AlternateContent xmlns:mc="http://schemas.openxmlformats.org/markup-compatibility/2006">
      <mc:Choice Requires="x14">
        <control shapeId="20614" r:id="rId136" name="Check Box 134">
          <controlPr defaultSize="0" autoFill="0" autoLine="0" autoPict="0" altText="非課税">
            <anchor moveWithCells="1">
              <from>
                <xdr:col>0</xdr:col>
                <xdr:colOff>12700</xdr:colOff>
                <xdr:row>211</xdr:row>
                <xdr:rowOff>50800</xdr:rowOff>
              </from>
              <to>
                <xdr:col>0</xdr:col>
                <xdr:colOff>412750</xdr:colOff>
                <xdr:row>211</xdr:row>
                <xdr:rowOff>228600</xdr:rowOff>
              </to>
            </anchor>
          </controlPr>
        </control>
      </mc:Choice>
    </mc:AlternateContent>
    <mc:AlternateContent xmlns:mc="http://schemas.openxmlformats.org/markup-compatibility/2006">
      <mc:Choice Requires="x14">
        <control shapeId="20615" r:id="rId137" name="Check Box 135">
          <controlPr defaultSize="0" autoFill="0" autoLine="0" autoPict="0" altText="非課税">
            <anchor moveWithCells="1">
              <from>
                <xdr:col>0</xdr:col>
                <xdr:colOff>12700</xdr:colOff>
                <xdr:row>212</xdr:row>
                <xdr:rowOff>50800</xdr:rowOff>
              </from>
              <to>
                <xdr:col>0</xdr:col>
                <xdr:colOff>412750</xdr:colOff>
                <xdr:row>212</xdr:row>
                <xdr:rowOff>228600</xdr:rowOff>
              </to>
            </anchor>
          </controlPr>
        </control>
      </mc:Choice>
    </mc:AlternateContent>
    <mc:AlternateContent xmlns:mc="http://schemas.openxmlformats.org/markup-compatibility/2006">
      <mc:Choice Requires="x14">
        <control shapeId="20616" r:id="rId138" name="Check Box 136">
          <controlPr defaultSize="0" autoFill="0" autoLine="0" autoPict="0" altText="非課税">
            <anchor moveWithCells="1">
              <from>
                <xdr:col>0</xdr:col>
                <xdr:colOff>12700</xdr:colOff>
                <xdr:row>213</xdr:row>
                <xdr:rowOff>50800</xdr:rowOff>
              </from>
              <to>
                <xdr:col>0</xdr:col>
                <xdr:colOff>412750</xdr:colOff>
                <xdr:row>213</xdr:row>
                <xdr:rowOff>228600</xdr:rowOff>
              </to>
            </anchor>
          </controlPr>
        </control>
      </mc:Choice>
    </mc:AlternateContent>
    <mc:AlternateContent xmlns:mc="http://schemas.openxmlformats.org/markup-compatibility/2006">
      <mc:Choice Requires="x14">
        <control shapeId="20617" r:id="rId139" name="Check Box 137">
          <controlPr defaultSize="0" autoFill="0" autoLine="0" autoPict="0" altText="非課税">
            <anchor moveWithCells="1">
              <from>
                <xdr:col>0</xdr:col>
                <xdr:colOff>12700</xdr:colOff>
                <xdr:row>214</xdr:row>
                <xdr:rowOff>50800</xdr:rowOff>
              </from>
              <to>
                <xdr:col>0</xdr:col>
                <xdr:colOff>412750</xdr:colOff>
                <xdr:row>214</xdr:row>
                <xdr:rowOff>228600</xdr:rowOff>
              </to>
            </anchor>
          </controlPr>
        </control>
      </mc:Choice>
    </mc:AlternateContent>
    <mc:AlternateContent xmlns:mc="http://schemas.openxmlformats.org/markup-compatibility/2006">
      <mc:Choice Requires="x14">
        <control shapeId="20618" r:id="rId140" name="Check Box 138">
          <controlPr defaultSize="0" autoFill="0" autoLine="0" autoPict="0" altText="非課税">
            <anchor moveWithCells="1">
              <from>
                <xdr:col>0</xdr:col>
                <xdr:colOff>12700</xdr:colOff>
                <xdr:row>215</xdr:row>
                <xdr:rowOff>50800</xdr:rowOff>
              </from>
              <to>
                <xdr:col>0</xdr:col>
                <xdr:colOff>412750</xdr:colOff>
                <xdr:row>215</xdr:row>
                <xdr:rowOff>228600</xdr:rowOff>
              </to>
            </anchor>
          </controlPr>
        </control>
      </mc:Choice>
    </mc:AlternateContent>
    <mc:AlternateContent xmlns:mc="http://schemas.openxmlformats.org/markup-compatibility/2006">
      <mc:Choice Requires="x14">
        <control shapeId="20619" r:id="rId141" name="Check Box 139">
          <controlPr defaultSize="0" autoFill="0" autoLine="0" autoPict="0" altText="非課税">
            <anchor moveWithCells="1">
              <from>
                <xdr:col>0</xdr:col>
                <xdr:colOff>12700</xdr:colOff>
                <xdr:row>217</xdr:row>
                <xdr:rowOff>50800</xdr:rowOff>
              </from>
              <to>
                <xdr:col>0</xdr:col>
                <xdr:colOff>412750</xdr:colOff>
                <xdr:row>217</xdr:row>
                <xdr:rowOff>228600</xdr:rowOff>
              </to>
            </anchor>
          </controlPr>
        </control>
      </mc:Choice>
    </mc:AlternateContent>
    <mc:AlternateContent xmlns:mc="http://schemas.openxmlformats.org/markup-compatibility/2006">
      <mc:Choice Requires="x14">
        <control shapeId="20620" r:id="rId142" name="Check Box 140">
          <controlPr defaultSize="0" autoFill="0" autoLine="0" autoPict="0" altText="非課税">
            <anchor moveWithCells="1">
              <from>
                <xdr:col>0</xdr:col>
                <xdr:colOff>12700</xdr:colOff>
                <xdr:row>216</xdr:row>
                <xdr:rowOff>50800</xdr:rowOff>
              </from>
              <to>
                <xdr:col>0</xdr:col>
                <xdr:colOff>412750</xdr:colOff>
                <xdr:row>216</xdr:row>
                <xdr:rowOff>228600</xdr:rowOff>
              </to>
            </anchor>
          </controlPr>
        </control>
      </mc:Choice>
    </mc:AlternateContent>
    <mc:AlternateContent xmlns:mc="http://schemas.openxmlformats.org/markup-compatibility/2006">
      <mc:Choice Requires="x14">
        <control shapeId="20621" r:id="rId143" name="Check Box 141">
          <controlPr defaultSize="0" autoFill="0" autoLine="0" autoPict="0" altText="非課税">
            <anchor moveWithCells="1">
              <from>
                <xdr:col>0</xdr:col>
                <xdr:colOff>12700</xdr:colOff>
                <xdr:row>218</xdr:row>
                <xdr:rowOff>50800</xdr:rowOff>
              </from>
              <to>
                <xdr:col>0</xdr:col>
                <xdr:colOff>412750</xdr:colOff>
                <xdr:row>218</xdr:row>
                <xdr:rowOff>228600</xdr:rowOff>
              </to>
            </anchor>
          </controlPr>
        </control>
      </mc:Choice>
    </mc:AlternateContent>
    <mc:AlternateContent xmlns:mc="http://schemas.openxmlformats.org/markup-compatibility/2006">
      <mc:Choice Requires="x14">
        <control shapeId="20622" r:id="rId144" name="Check Box 142">
          <controlPr defaultSize="0" autoFill="0" autoLine="0" autoPict="0" altText="非課税">
            <anchor moveWithCells="1">
              <from>
                <xdr:col>0</xdr:col>
                <xdr:colOff>12700</xdr:colOff>
                <xdr:row>219</xdr:row>
                <xdr:rowOff>50800</xdr:rowOff>
              </from>
              <to>
                <xdr:col>0</xdr:col>
                <xdr:colOff>412750</xdr:colOff>
                <xdr:row>219</xdr:row>
                <xdr:rowOff>228600</xdr:rowOff>
              </to>
            </anchor>
          </controlPr>
        </control>
      </mc:Choice>
    </mc:AlternateContent>
    <mc:AlternateContent xmlns:mc="http://schemas.openxmlformats.org/markup-compatibility/2006">
      <mc:Choice Requires="x14">
        <control shapeId="20623" r:id="rId145" name="Check Box 143">
          <controlPr defaultSize="0" autoFill="0" autoLine="0" autoPict="0" altText="非課税">
            <anchor moveWithCells="1">
              <from>
                <xdr:col>0</xdr:col>
                <xdr:colOff>12700</xdr:colOff>
                <xdr:row>220</xdr:row>
                <xdr:rowOff>50800</xdr:rowOff>
              </from>
              <to>
                <xdr:col>0</xdr:col>
                <xdr:colOff>412750</xdr:colOff>
                <xdr:row>220</xdr:row>
                <xdr:rowOff>228600</xdr:rowOff>
              </to>
            </anchor>
          </controlPr>
        </control>
      </mc:Choice>
    </mc:AlternateContent>
    <mc:AlternateContent xmlns:mc="http://schemas.openxmlformats.org/markup-compatibility/2006">
      <mc:Choice Requires="x14">
        <control shapeId="20624" r:id="rId146" name="Check Box 144">
          <controlPr defaultSize="0" autoFill="0" autoLine="0" autoPict="0" altText="非課税">
            <anchor moveWithCells="1">
              <from>
                <xdr:col>0</xdr:col>
                <xdr:colOff>12700</xdr:colOff>
                <xdr:row>221</xdr:row>
                <xdr:rowOff>50800</xdr:rowOff>
              </from>
              <to>
                <xdr:col>0</xdr:col>
                <xdr:colOff>412750</xdr:colOff>
                <xdr:row>221</xdr:row>
                <xdr:rowOff>228600</xdr:rowOff>
              </to>
            </anchor>
          </controlPr>
        </control>
      </mc:Choice>
    </mc:AlternateContent>
    <mc:AlternateContent xmlns:mc="http://schemas.openxmlformats.org/markup-compatibility/2006">
      <mc:Choice Requires="x14">
        <control shapeId="20625" r:id="rId147" name="Check Box 145">
          <controlPr defaultSize="0" autoFill="0" autoLine="0" autoPict="0" altText="非課税">
            <anchor moveWithCells="1">
              <from>
                <xdr:col>0</xdr:col>
                <xdr:colOff>12700</xdr:colOff>
                <xdr:row>222</xdr:row>
                <xdr:rowOff>50800</xdr:rowOff>
              </from>
              <to>
                <xdr:col>0</xdr:col>
                <xdr:colOff>412750</xdr:colOff>
                <xdr:row>222</xdr:row>
                <xdr:rowOff>228600</xdr:rowOff>
              </to>
            </anchor>
          </controlPr>
        </control>
      </mc:Choice>
    </mc:AlternateContent>
    <mc:AlternateContent xmlns:mc="http://schemas.openxmlformats.org/markup-compatibility/2006">
      <mc:Choice Requires="x14">
        <control shapeId="20626" r:id="rId148" name="Check Box 146">
          <controlPr defaultSize="0" autoFill="0" autoLine="0" autoPict="0" altText="非課税">
            <anchor moveWithCells="1">
              <from>
                <xdr:col>0</xdr:col>
                <xdr:colOff>12700</xdr:colOff>
                <xdr:row>223</xdr:row>
                <xdr:rowOff>50800</xdr:rowOff>
              </from>
              <to>
                <xdr:col>0</xdr:col>
                <xdr:colOff>412750</xdr:colOff>
                <xdr:row>223</xdr:row>
                <xdr:rowOff>228600</xdr:rowOff>
              </to>
            </anchor>
          </controlPr>
        </control>
      </mc:Choice>
    </mc:AlternateContent>
    <mc:AlternateContent xmlns:mc="http://schemas.openxmlformats.org/markup-compatibility/2006">
      <mc:Choice Requires="x14">
        <control shapeId="20627" r:id="rId149" name="Check Box 147">
          <controlPr defaultSize="0" autoFill="0" autoLine="0" autoPict="0" altText="非課税">
            <anchor moveWithCells="1">
              <from>
                <xdr:col>0</xdr:col>
                <xdr:colOff>12700</xdr:colOff>
                <xdr:row>224</xdr:row>
                <xdr:rowOff>50800</xdr:rowOff>
              </from>
              <to>
                <xdr:col>0</xdr:col>
                <xdr:colOff>412750</xdr:colOff>
                <xdr:row>224</xdr:row>
                <xdr:rowOff>228600</xdr:rowOff>
              </to>
            </anchor>
          </controlPr>
        </control>
      </mc:Choice>
    </mc:AlternateContent>
    <mc:AlternateContent xmlns:mc="http://schemas.openxmlformats.org/markup-compatibility/2006">
      <mc:Choice Requires="x14">
        <control shapeId="20628" r:id="rId150" name="Check Box 148">
          <controlPr defaultSize="0" autoFill="0" autoLine="0" autoPict="0" altText="非課税">
            <anchor moveWithCells="1">
              <from>
                <xdr:col>0</xdr:col>
                <xdr:colOff>12700</xdr:colOff>
                <xdr:row>225</xdr:row>
                <xdr:rowOff>50800</xdr:rowOff>
              </from>
              <to>
                <xdr:col>0</xdr:col>
                <xdr:colOff>412750</xdr:colOff>
                <xdr:row>225</xdr:row>
                <xdr:rowOff>228600</xdr:rowOff>
              </to>
            </anchor>
          </controlPr>
        </control>
      </mc:Choice>
    </mc:AlternateContent>
    <mc:AlternateContent xmlns:mc="http://schemas.openxmlformats.org/markup-compatibility/2006">
      <mc:Choice Requires="x14">
        <control shapeId="20629" r:id="rId151" name="Check Box 149">
          <controlPr defaultSize="0" autoFill="0" autoLine="0" autoPict="0" altText="非課税">
            <anchor moveWithCells="1">
              <from>
                <xdr:col>0</xdr:col>
                <xdr:colOff>12700</xdr:colOff>
                <xdr:row>97</xdr:row>
                <xdr:rowOff>12700</xdr:rowOff>
              </from>
              <to>
                <xdr:col>0</xdr:col>
                <xdr:colOff>584200</xdr:colOff>
                <xdr:row>98</xdr:row>
                <xdr:rowOff>31750</xdr:rowOff>
              </to>
            </anchor>
          </controlPr>
        </control>
      </mc:Choice>
    </mc:AlternateContent>
    <mc:AlternateContent xmlns:mc="http://schemas.openxmlformats.org/markup-compatibility/2006">
      <mc:Choice Requires="x14">
        <control shapeId="20630" r:id="rId152" name="Check Box 150">
          <controlPr defaultSize="0" autoFill="0" autoLine="0" autoPict="0" altText="非課税">
            <anchor moveWithCells="1">
              <from>
                <xdr:col>0</xdr:col>
                <xdr:colOff>0</xdr:colOff>
                <xdr:row>97</xdr:row>
                <xdr:rowOff>209550</xdr:rowOff>
              </from>
              <to>
                <xdr:col>0</xdr:col>
                <xdr:colOff>571500</xdr:colOff>
                <xdr:row>99</xdr:row>
                <xdr:rowOff>0</xdr:rowOff>
              </to>
            </anchor>
          </controlPr>
        </control>
      </mc:Choice>
    </mc:AlternateContent>
    <mc:AlternateContent xmlns:mc="http://schemas.openxmlformats.org/markup-compatibility/2006">
      <mc:Choice Requires="x14">
        <control shapeId="20631" r:id="rId153" name="Check Box 151">
          <controlPr defaultSize="0" autoFill="0" autoLine="0" autoPict="0" altText="非課税">
            <anchor moveWithCells="1">
              <from>
                <xdr:col>0</xdr:col>
                <xdr:colOff>0</xdr:colOff>
                <xdr:row>98</xdr:row>
                <xdr:rowOff>209550</xdr:rowOff>
              </from>
              <to>
                <xdr:col>0</xdr:col>
                <xdr:colOff>571500</xdr:colOff>
                <xdr:row>100</xdr:row>
                <xdr:rowOff>0</xdr:rowOff>
              </to>
            </anchor>
          </controlPr>
        </control>
      </mc:Choice>
    </mc:AlternateContent>
    <mc:AlternateContent xmlns:mc="http://schemas.openxmlformats.org/markup-compatibility/2006">
      <mc:Choice Requires="x14">
        <control shapeId="20632" r:id="rId154" name="Check Box 152">
          <controlPr defaultSize="0" autoFill="0" autoLine="0" autoPict="0" altText="非課税">
            <anchor moveWithCells="1">
              <from>
                <xdr:col>0</xdr:col>
                <xdr:colOff>0</xdr:colOff>
                <xdr:row>99</xdr:row>
                <xdr:rowOff>209550</xdr:rowOff>
              </from>
              <to>
                <xdr:col>0</xdr:col>
                <xdr:colOff>571500</xdr:colOff>
                <xdr:row>101</xdr:row>
                <xdr:rowOff>0</xdr:rowOff>
              </to>
            </anchor>
          </controlPr>
        </control>
      </mc:Choice>
    </mc:AlternateContent>
    <mc:AlternateContent xmlns:mc="http://schemas.openxmlformats.org/markup-compatibility/2006">
      <mc:Choice Requires="x14">
        <control shapeId="20633" r:id="rId155" name="Check Box 153">
          <controlPr defaultSize="0" autoFill="0" autoLine="0" autoPict="0" altText="非課税">
            <anchor moveWithCells="1">
              <from>
                <xdr:col>0</xdr:col>
                <xdr:colOff>0</xdr:colOff>
                <xdr:row>100</xdr:row>
                <xdr:rowOff>209550</xdr:rowOff>
              </from>
              <to>
                <xdr:col>0</xdr:col>
                <xdr:colOff>571500</xdr:colOff>
                <xdr:row>102</xdr:row>
                <xdr:rowOff>0</xdr:rowOff>
              </to>
            </anchor>
          </controlPr>
        </control>
      </mc:Choice>
    </mc:AlternateContent>
    <mc:AlternateContent xmlns:mc="http://schemas.openxmlformats.org/markup-compatibility/2006">
      <mc:Choice Requires="x14">
        <control shapeId="20634" r:id="rId156" name="Check Box 154">
          <controlPr defaultSize="0" autoFill="0" autoLine="0" autoPict="0" altText="非課税">
            <anchor moveWithCells="1">
              <from>
                <xdr:col>0</xdr:col>
                <xdr:colOff>0</xdr:colOff>
                <xdr:row>101</xdr:row>
                <xdr:rowOff>209550</xdr:rowOff>
              </from>
              <to>
                <xdr:col>0</xdr:col>
                <xdr:colOff>571500</xdr:colOff>
                <xdr:row>103</xdr:row>
                <xdr:rowOff>0</xdr:rowOff>
              </to>
            </anchor>
          </controlPr>
        </control>
      </mc:Choice>
    </mc:AlternateContent>
    <mc:AlternateContent xmlns:mc="http://schemas.openxmlformats.org/markup-compatibility/2006">
      <mc:Choice Requires="x14">
        <control shapeId="20635" r:id="rId157" name="Check Box 155">
          <controlPr defaultSize="0" autoFill="0" autoLine="0" autoPict="0" altText="非課税">
            <anchor moveWithCells="1">
              <from>
                <xdr:col>0</xdr:col>
                <xdr:colOff>0</xdr:colOff>
                <xdr:row>102</xdr:row>
                <xdr:rowOff>209550</xdr:rowOff>
              </from>
              <to>
                <xdr:col>0</xdr:col>
                <xdr:colOff>571500</xdr:colOff>
                <xdr:row>104</xdr:row>
                <xdr:rowOff>0</xdr:rowOff>
              </to>
            </anchor>
          </controlPr>
        </control>
      </mc:Choice>
    </mc:AlternateContent>
    <mc:AlternateContent xmlns:mc="http://schemas.openxmlformats.org/markup-compatibility/2006">
      <mc:Choice Requires="x14">
        <control shapeId="20636" r:id="rId158" name="Check Box 156">
          <controlPr defaultSize="0" autoFill="0" autoLine="0" autoPict="0" altText="非課税">
            <anchor moveWithCells="1">
              <from>
                <xdr:col>0</xdr:col>
                <xdr:colOff>0</xdr:colOff>
                <xdr:row>103</xdr:row>
                <xdr:rowOff>209550</xdr:rowOff>
              </from>
              <to>
                <xdr:col>0</xdr:col>
                <xdr:colOff>571500</xdr:colOff>
                <xdr:row>105</xdr:row>
                <xdr:rowOff>0</xdr:rowOff>
              </to>
            </anchor>
          </controlPr>
        </control>
      </mc:Choice>
    </mc:AlternateContent>
    <mc:AlternateContent xmlns:mc="http://schemas.openxmlformats.org/markup-compatibility/2006">
      <mc:Choice Requires="x14">
        <control shapeId="20637" r:id="rId159" name="Check Box 157">
          <controlPr defaultSize="0" autoFill="0" autoLine="0" autoPict="0" altText="非課税">
            <anchor moveWithCells="1">
              <from>
                <xdr:col>0</xdr:col>
                <xdr:colOff>0</xdr:colOff>
                <xdr:row>104</xdr:row>
                <xdr:rowOff>209550</xdr:rowOff>
              </from>
              <to>
                <xdr:col>0</xdr:col>
                <xdr:colOff>571500</xdr:colOff>
                <xdr:row>106</xdr:row>
                <xdr:rowOff>0</xdr:rowOff>
              </to>
            </anchor>
          </controlPr>
        </control>
      </mc:Choice>
    </mc:AlternateContent>
    <mc:AlternateContent xmlns:mc="http://schemas.openxmlformats.org/markup-compatibility/2006">
      <mc:Choice Requires="x14">
        <control shapeId="20638" r:id="rId160" name="Check Box 158">
          <controlPr defaultSize="0" autoFill="0" autoLine="0" autoPict="0" altText="非課税">
            <anchor moveWithCells="1">
              <from>
                <xdr:col>0</xdr:col>
                <xdr:colOff>0</xdr:colOff>
                <xdr:row>111</xdr:row>
                <xdr:rowOff>209550</xdr:rowOff>
              </from>
              <to>
                <xdr:col>0</xdr:col>
                <xdr:colOff>571500</xdr:colOff>
                <xdr:row>113</xdr:row>
                <xdr:rowOff>0</xdr:rowOff>
              </to>
            </anchor>
          </controlPr>
        </control>
      </mc:Choice>
    </mc:AlternateContent>
    <mc:AlternateContent xmlns:mc="http://schemas.openxmlformats.org/markup-compatibility/2006">
      <mc:Choice Requires="x14">
        <control shapeId="20639" r:id="rId161" name="Check Box 159">
          <controlPr defaultSize="0" autoFill="0" autoLine="0" autoPict="0" altText="非課税">
            <anchor moveWithCells="1">
              <from>
                <xdr:col>0</xdr:col>
                <xdr:colOff>0</xdr:colOff>
                <xdr:row>112</xdr:row>
                <xdr:rowOff>209550</xdr:rowOff>
              </from>
              <to>
                <xdr:col>0</xdr:col>
                <xdr:colOff>571500</xdr:colOff>
                <xdr:row>114</xdr:row>
                <xdr:rowOff>0</xdr:rowOff>
              </to>
            </anchor>
          </controlPr>
        </control>
      </mc:Choice>
    </mc:AlternateContent>
    <mc:AlternateContent xmlns:mc="http://schemas.openxmlformats.org/markup-compatibility/2006">
      <mc:Choice Requires="x14">
        <control shapeId="20640" r:id="rId162" name="Check Box 160">
          <controlPr defaultSize="0" autoFill="0" autoLine="0" autoPict="0" altText="非課税">
            <anchor moveWithCells="1">
              <from>
                <xdr:col>0</xdr:col>
                <xdr:colOff>0</xdr:colOff>
                <xdr:row>113</xdr:row>
                <xdr:rowOff>209550</xdr:rowOff>
              </from>
              <to>
                <xdr:col>0</xdr:col>
                <xdr:colOff>571500</xdr:colOff>
                <xdr:row>115</xdr:row>
                <xdr:rowOff>0</xdr:rowOff>
              </to>
            </anchor>
          </controlPr>
        </control>
      </mc:Choice>
    </mc:AlternateContent>
    <mc:AlternateContent xmlns:mc="http://schemas.openxmlformats.org/markup-compatibility/2006">
      <mc:Choice Requires="x14">
        <control shapeId="20641" r:id="rId163" name="Button 161">
          <controlPr defaultSize="0" print="0" autoFill="0" autoPict="0" macro="[0]!RK_材料原価率OFF">
            <anchor>
              <from>
                <xdr:col>44</xdr:col>
                <xdr:colOff>95250</xdr:colOff>
                <xdr:row>166</xdr:row>
                <xdr:rowOff>184150</xdr:rowOff>
              </from>
              <to>
                <xdr:col>92</xdr:col>
                <xdr:colOff>95250</xdr:colOff>
                <xdr:row>167</xdr:row>
                <xdr:rowOff>203200</xdr:rowOff>
              </to>
            </anchor>
          </controlPr>
        </control>
      </mc:Choice>
    </mc:AlternateContent>
    <mc:AlternateContent xmlns:mc="http://schemas.openxmlformats.org/markup-compatibility/2006">
      <mc:Choice Requires="x14">
        <control shapeId="20642" r:id="rId164" name="Button 162">
          <controlPr defaultSize="0" print="0" autoFill="0" autoPict="0" macro="[0]!RK_材料個別原価率ON">
            <anchor>
              <from>
                <xdr:col>43</xdr:col>
                <xdr:colOff>31750</xdr:colOff>
                <xdr:row>166</xdr:row>
                <xdr:rowOff>184150</xdr:rowOff>
              </from>
              <to>
                <xdr:col>44</xdr:col>
                <xdr:colOff>50800</xdr:colOff>
                <xdr:row>167</xdr:row>
                <xdr:rowOff>222250</xdr:rowOff>
              </to>
            </anchor>
          </controlPr>
        </control>
      </mc:Choice>
    </mc:AlternateContent>
    <mc:AlternateContent xmlns:mc="http://schemas.openxmlformats.org/markup-compatibility/2006">
      <mc:Choice Requires="x14">
        <control shapeId="20643" r:id="rId165" name="Button 163">
          <controlPr defaultSize="0" print="0" autoFill="0" autoPict="0" macro="[0]!RK_材料合計原価率ON">
            <anchor>
              <from>
                <xdr:col>41</xdr:col>
                <xdr:colOff>469900</xdr:colOff>
                <xdr:row>166</xdr:row>
                <xdr:rowOff>203200</xdr:rowOff>
              </from>
              <to>
                <xdr:col>42</xdr:col>
                <xdr:colOff>869950</xdr:colOff>
                <xdr:row>168</xdr:row>
                <xdr:rowOff>0</xdr:rowOff>
              </to>
            </anchor>
          </controlPr>
        </control>
      </mc:Choice>
    </mc:AlternateContent>
    <mc:AlternateContent xmlns:mc="http://schemas.openxmlformats.org/markup-compatibility/2006">
      <mc:Choice Requires="x14">
        <control shapeId="20644" r:id="rId166" name="Check Box 164">
          <controlPr defaultSize="0" autoFill="0" autoLine="0" autoPict="0">
            <anchor moveWithCells="1">
              <from>
                <xdr:col>16</xdr:col>
                <xdr:colOff>69850</xdr:colOff>
                <xdr:row>157</xdr:row>
                <xdr:rowOff>12700</xdr:rowOff>
              </from>
              <to>
                <xdr:col>17</xdr:col>
                <xdr:colOff>260350</xdr:colOff>
                <xdr:row>158</xdr:row>
                <xdr:rowOff>12700</xdr:rowOff>
              </to>
            </anchor>
          </controlPr>
        </control>
      </mc:Choice>
    </mc:AlternateContent>
    <mc:AlternateContent xmlns:mc="http://schemas.openxmlformats.org/markup-compatibility/2006">
      <mc:Choice Requires="x14">
        <control shapeId="20645" r:id="rId167" name="Button 165">
          <controlPr defaultSize="0" print="0" autoFill="0" autoPict="0" macro="[0]!Sub_RaikiKeikaku_Tenki">
            <anchor moveWithCells="1" sizeWithCells="1">
              <from>
                <xdr:col>7</xdr:col>
                <xdr:colOff>590550</xdr:colOff>
                <xdr:row>0</xdr:row>
                <xdr:rowOff>742950</xdr:rowOff>
              </from>
              <to>
                <xdr:col>11</xdr:col>
                <xdr:colOff>222250</xdr:colOff>
                <xdr:row>0</xdr:row>
                <xdr:rowOff>1041400</xdr:rowOff>
              </to>
            </anchor>
          </controlPr>
        </control>
      </mc:Choice>
    </mc:AlternateContent>
    <mc:AlternateContent xmlns:mc="http://schemas.openxmlformats.org/markup-compatibility/2006">
      <mc:Choice Requires="x14">
        <control shapeId="20646" r:id="rId168" name="Button 166">
          <controlPr defaultSize="0" print="0" autoFill="0" autoPict="0" macro="[0]!m_返済計画">
            <anchor>
              <from>
                <xdr:col>6</xdr:col>
                <xdr:colOff>222250</xdr:colOff>
                <xdr:row>0</xdr:row>
                <xdr:rowOff>742950</xdr:rowOff>
              </from>
              <to>
                <xdr:col>7</xdr:col>
                <xdr:colOff>571500</xdr:colOff>
                <xdr:row>0</xdr:row>
                <xdr:rowOff>1041400</xdr:rowOff>
              </to>
            </anchor>
          </controlPr>
        </control>
      </mc:Choice>
    </mc:AlternateContent>
    <mc:AlternateContent xmlns:mc="http://schemas.openxmlformats.org/markup-compatibility/2006">
      <mc:Choice Requires="x14">
        <control shapeId="20647" r:id="rId169" name="ボタン 339">
          <controlPr defaultSize="0" print="0" autoFill="0" autoPict="0" macro="[0]!yjk当期実績を来期計画にコピー">
            <anchor>
              <from>
                <xdr:col>3</xdr:col>
                <xdr:colOff>12700</xdr:colOff>
                <xdr:row>0</xdr:row>
                <xdr:rowOff>742950</xdr:rowOff>
              </from>
              <to>
                <xdr:col>4</xdr:col>
                <xdr:colOff>552450</xdr:colOff>
                <xdr:row>0</xdr:row>
                <xdr:rowOff>1041400</xdr:rowOff>
              </to>
            </anchor>
          </controlPr>
        </control>
      </mc:Choice>
    </mc:AlternateContent>
    <mc:AlternateContent xmlns:mc="http://schemas.openxmlformats.org/markup-compatibility/2006">
      <mc:Choice Requires="x14">
        <control shapeId="20648" r:id="rId170" name="Button 168">
          <controlPr defaultSize="0" print="0" autoFill="0" autoPict="0" macro="[0]!RK_法定福利費率ON製造原価">
            <anchor>
              <from>
                <xdr:col>41</xdr:col>
                <xdr:colOff>476250</xdr:colOff>
                <xdr:row>185</xdr:row>
                <xdr:rowOff>228600</xdr:rowOff>
              </from>
              <to>
                <xdr:col>43</xdr:col>
                <xdr:colOff>514350</xdr:colOff>
                <xdr:row>187</xdr:row>
                <xdr:rowOff>88900</xdr:rowOff>
              </to>
            </anchor>
          </controlPr>
        </control>
      </mc:Choice>
    </mc:AlternateContent>
    <mc:AlternateContent xmlns:mc="http://schemas.openxmlformats.org/markup-compatibility/2006">
      <mc:Choice Requires="x14">
        <control shapeId="20649" r:id="rId171" name="Button 169">
          <controlPr defaultSize="0" print="0" autoFill="0" autoPict="0" macro="[0]!RK_法定福利費率OFF製造原価">
            <anchor>
              <from>
                <xdr:col>41</xdr:col>
                <xdr:colOff>476250</xdr:colOff>
                <xdr:row>187</xdr:row>
                <xdr:rowOff>114300</xdr:rowOff>
              </from>
              <to>
                <xdr:col>43</xdr:col>
                <xdr:colOff>514350</xdr:colOff>
                <xdr:row>188</xdr:row>
                <xdr:rowOff>190500</xdr:rowOff>
              </to>
            </anchor>
          </controlPr>
        </control>
      </mc:Choice>
    </mc:AlternateContent>
    <mc:AlternateContent xmlns:mc="http://schemas.openxmlformats.org/markup-compatibility/2006">
      <mc:Choice Requires="x14">
        <control shapeId="20650" r:id="rId172" name="Button 170">
          <controlPr defaultSize="0" print="0" autoFill="0" autoPict="0" macro="[0]!RK_法定福利費製造を損益にコピー">
            <anchor moveWithCells="1" sizeWithCells="1">
              <from>
                <xdr:col>46</xdr:col>
                <xdr:colOff>279400</xdr:colOff>
                <xdr:row>192</xdr:row>
                <xdr:rowOff>133350</xdr:rowOff>
              </from>
              <to>
                <xdr:col>50</xdr:col>
                <xdr:colOff>203200</xdr:colOff>
                <xdr:row>193</xdr:row>
                <xdr:rowOff>241300</xdr:rowOff>
              </to>
            </anchor>
          </controlPr>
        </control>
      </mc:Choice>
    </mc:AlternateContent>
    <mc:AlternateContent xmlns:mc="http://schemas.openxmlformats.org/markup-compatibility/2006">
      <mc:Choice Requires="x14">
        <control shapeId="20651" r:id="rId173" name="Check Box 171">
          <controlPr defaultSize="0" autoFill="0" autoLine="0" autoPict="0">
            <anchor moveWithCells="1">
              <from>
                <xdr:col>18</xdr:col>
                <xdr:colOff>736600</xdr:colOff>
                <xdr:row>2</xdr:row>
                <xdr:rowOff>190500</xdr:rowOff>
              </from>
              <to>
                <xdr:col>41</xdr:col>
                <xdr:colOff>438150</xdr:colOff>
                <xdr:row>4</xdr:row>
                <xdr:rowOff>12700</xdr:rowOff>
              </to>
            </anchor>
          </controlPr>
        </control>
      </mc:Choice>
    </mc:AlternateContent>
    <mc:AlternateContent xmlns:mc="http://schemas.openxmlformats.org/markup-compatibility/2006">
      <mc:Choice Requires="x14">
        <control shapeId="20652" r:id="rId174" name="Check Box 172">
          <controlPr defaultSize="0" autoFill="0" autoLine="0" autoPict="0">
            <anchor moveWithCells="1">
              <from>
                <xdr:col>40</xdr:col>
                <xdr:colOff>723900</xdr:colOff>
                <xdr:row>3</xdr:row>
                <xdr:rowOff>190500</xdr:rowOff>
              </from>
              <to>
                <xdr:col>41</xdr:col>
                <xdr:colOff>438150</xdr:colOff>
                <xdr:row>5</xdr:row>
                <xdr:rowOff>12700</xdr:rowOff>
              </to>
            </anchor>
          </controlPr>
        </control>
      </mc:Choice>
    </mc:AlternateContent>
    <mc:AlternateContent xmlns:mc="http://schemas.openxmlformats.org/markup-compatibility/2006">
      <mc:Choice Requires="x14">
        <control shapeId="20653" r:id="rId175" name="Check Box 173">
          <controlPr defaultSize="0" autoFill="0" autoLine="0" autoPict="0">
            <anchor moveWithCells="1">
              <from>
                <xdr:col>40</xdr:col>
                <xdr:colOff>723900</xdr:colOff>
                <xdr:row>4</xdr:row>
                <xdr:rowOff>190500</xdr:rowOff>
              </from>
              <to>
                <xdr:col>41</xdr:col>
                <xdr:colOff>438150</xdr:colOff>
                <xdr:row>6</xdr:row>
                <xdr:rowOff>12700</xdr:rowOff>
              </to>
            </anchor>
          </controlPr>
        </control>
      </mc:Choice>
    </mc:AlternateContent>
    <mc:AlternateContent xmlns:mc="http://schemas.openxmlformats.org/markup-compatibility/2006">
      <mc:Choice Requires="x14">
        <control shapeId="20654" r:id="rId176" name="Check Box 174">
          <controlPr defaultSize="0" autoFill="0" autoLine="0" autoPict="0">
            <anchor moveWithCells="1">
              <from>
                <xdr:col>40</xdr:col>
                <xdr:colOff>723900</xdr:colOff>
                <xdr:row>5</xdr:row>
                <xdr:rowOff>222250</xdr:rowOff>
              </from>
              <to>
                <xdr:col>41</xdr:col>
                <xdr:colOff>438150</xdr:colOff>
                <xdr:row>7</xdr:row>
                <xdr:rowOff>38100</xdr:rowOff>
              </to>
            </anchor>
          </controlPr>
        </control>
      </mc:Choice>
    </mc:AlternateContent>
    <mc:AlternateContent xmlns:mc="http://schemas.openxmlformats.org/markup-compatibility/2006">
      <mc:Choice Requires="x14">
        <control shapeId="20655" r:id="rId177" name="Check Box 175">
          <controlPr defaultSize="0" autoFill="0" autoLine="0" autoPict="0">
            <anchor moveWithCells="1">
              <from>
                <xdr:col>40</xdr:col>
                <xdr:colOff>723900</xdr:colOff>
                <xdr:row>6</xdr:row>
                <xdr:rowOff>222250</xdr:rowOff>
              </from>
              <to>
                <xdr:col>41</xdr:col>
                <xdr:colOff>438150</xdr:colOff>
                <xdr:row>8</xdr:row>
                <xdr:rowOff>38100</xdr:rowOff>
              </to>
            </anchor>
          </controlPr>
        </control>
      </mc:Choice>
    </mc:AlternateContent>
    <mc:AlternateContent xmlns:mc="http://schemas.openxmlformats.org/markup-compatibility/2006">
      <mc:Choice Requires="x14">
        <control shapeId="20656" r:id="rId178" name="Check Box 176">
          <controlPr defaultSize="0" autoFill="0" autoLine="0" autoPict="0">
            <anchor moveWithCells="1">
              <from>
                <xdr:col>40</xdr:col>
                <xdr:colOff>723900</xdr:colOff>
                <xdr:row>7</xdr:row>
                <xdr:rowOff>203200</xdr:rowOff>
              </from>
              <to>
                <xdr:col>41</xdr:col>
                <xdr:colOff>438150</xdr:colOff>
                <xdr:row>9</xdr:row>
                <xdr:rowOff>12700</xdr:rowOff>
              </to>
            </anchor>
          </controlPr>
        </control>
      </mc:Choice>
    </mc:AlternateContent>
    <mc:AlternateContent xmlns:mc="http://schemas.openxmlformats.org/markup-compatibility/2006">
      <mc:Choice Requires="x14">
        <control shapeId="20657" r:id="rId179" name="Check Box 177">
          <controlPr defaultSize="0" autoFill="0" autoLine="0" autoPict="0">
            <anchor moveWithCells="1">
              <from>
                <xdr:col>40</xdr:col>
                <xdr:colOff>723900</xdr:colOff>
                <xdr:row>8</xdr:row>
                <xdr:rowOff>203200</xdr:rowOff>
              </from>
              <to>
                <xdr:col>41</xdr:col>
                <xdr:colOff>438150</xdr:colOff>
                <xdr:row>10</xdr:row>
                <xdr:rowOff>12700</xdr:rowOff>
              </to>
            </anchor>
          </controlPr>
        </control>
      </mc:Choice>
    </mc:AlternateContent>
    <mc:AlternateContent xmlns:mc="http://schemas.openxmlformats.org/markup-compatibility/2006">
      <mc:Choice Requires="x14">
        <control shapeId="20658" r:id="rId180" name="Check Box 178">
          <controlPr defaultSize="0" autoFill="0" autoLine="0" autoPict="0">
            <anchor moveWithCells="1">
              <from>
                <xdr:col>40</xdr:col>
                <xdr:colOff>723900</xdr:colOff>
                <xdr:row>9</xdr:row>
                <xdr:rowOff>203200</xdr:rowOff>
              </from>
              <to>
                <xdr:col>41</xdr:col>
                <xdr:colOff>438150</xdr:colOff>
                <xdr:row>11</xdr:row>
                <xdr:rowOff>12700</xdr:rowOff>
              </to>
            </anchor>
          </controlPr>
        </control>
      </mc:Choice>
    </mc:AlternateContent>
    <mc:AlternateContent xmlns:mc="http://schemas.openxmlformats.org/markup-compatibility/2006">
      <mc:Choice Requires="x14">
        <control shapeId="20659" r:id="rId181" name="Check Box 179">
          <controlPr defaultSize="0" autoFill="0" autoLine="0" autoPict="0">
            <anchor moveWithCells="1">
              <from>
                <xdr:col>40</xdr:col>
                <xdr:colOff>723900</xdr:colOff>
                <xdr:row>10</xdr:row>
                <xdr:rowOff>190500</xdr:rowOff>
              </from>
              <to>
                <xdr:col>41</xdr:col>
                <xdr:colOff>438150</xdr:colOff>
                <xdr:row>12</xdr:row>
                <xdr:rowOff>12700</xdr:rowOff>
              </to>
            </anchor>
          </controlPr>
        </control>
      </mc:Choice>
    </mc:AlternateContent>
    <mc:AlternateContent xmlns:mc="http://schemas.openxmlformats.org/markup-compatibility/2006">
      <mc:Choice Requires="x14">
        <control shapeId="20660" r:id="rId182" name="Check Box 180">
          <controlPr defaultSize="0" autoFill="0" autoLine="0" autoPict="0">
            <anchor moveWithCells="1">
              <from>
                <xdr:col>40</xdr:col>
                <xdr:colOff>723900</xdr:colOff>
                <xdr:row>11</xdr:row>
                <xdr:rowOff>190500</xdr:rowOff>
              </from>
              <to>
                <xdr:col>41</xdr:col>
                <xdr:colOff>438150</xdr:colOff>
                <xdr:row>13</xdr:row>
                <xdr:rowOff>12700</xdr:rowOff>
              </to>
            </anchor>
          </controlPr>
        </control>
      </mc:Choice>
    </mc:AlternateContent>
    <mc:AlternateContent xmlns:mc="http://schemas.openxmlformats.org/markup-compatibility/2006">
      <mc:Choice Requires="x14">
        <control shapeId="20661" r:id="rId183" name="Check Box 181">
          <controlPr defaultSize="0" autoFill="0" autoLine="0" autoPict="0">
            <anchor moveWithCells="1">
              <from>
                <xdr:col>40</xdr:col>
                <xdr:colOff>723900</xdr:colOff>
                <xdr:row>15</xdr:row>
                <xdr:rowOff>190500</xdr:rowOff>
              </from>
              <to>
                <xdr:col>41</xdr:col>
                <xdr:colOff>438150</xdr:colOff>
                <xdr:row>17</xdr:row>
                <xdr:rowOff>12700</xdr:rowOff>
              </to>
            </anchor>
          </controlPr>
        </control>
      </mc:Choice>
    </mc:AlternateContent>
    <mc:AlternateContent xmlns:mc="http://schemas.openxmlformats.org/markup-compatibility/2006">
      <mc:Choice Requires="x14">
        <control shapeId="20662" r:id="rId184" name="Check Box 182">
          <controlPr defaultSize="0" autoFill="0" autoLine="0" autoPict="0">
            <anchor moveWithCells="1">
              <from>
                <xdr:col>40</xdr:col>
                <xdr:colOff>723900</xdr:colOff>
                <xdr:row>16</xdr:row>
                <xdr:rowOff>190500</xdr:rowOff>
              </from>
              <to>
                <xdr:col>41</xdr:col>
                <xdr:colOff>438150</xdr:colOff>
                <xdr:row>18</xdr:row>
                <xdr:rowOff>12700</xdr:rowOff>
              </to>
            </anchor>
          </controlPr>
        </control>
      </mc:Choice>
    </mc:AlternateContent>
    <mc:AlternateContent xmlns:mc="http://schemas.openxmlformats.org/markup-compatibility/2006">
      <mc:Choice Requires="x14">
        <control shapeId="20663" r:id="rId185" name="Check Box 183">
          <controlPr defaultSize="0" autoFill="0" autoLine="0" autoPict="0">
            <anchor moveWithCells="1">
              <from>
                <xdr:col>40</xdr:col>
                <xdr:colOff>723900</xdr:colOff>
                <xdr:row>17</xdr:row>
                <xdr:rowOff>190500</xdr:rowOff>
              </from>
              <to>
                <xdr:col>41</xdr:col>
                <xdr:colOff>438150</xdr:colOff>
                <xdr:row>19</xdr:row>
                <xdr:rowOff>12700</xdr:rowOff>
              </to>
            </anchor>
          </controlPr>
        </control>
      </mc:Choice>
    </mc:AlternateContent>
    <mc:AlternateContent xmlns:mc="http://schemas.openxmlformats.org/markup-compatibility/2006">
      <mc:Choice Requires="x14">
        <control shapeId="20664" r:id="rId186" name="Check Box 184">
          <controlPr defaultSize="0" autoFill="0" autoLine="0" autoPict="0">
            <anchor moveWithCells="1">
              <from>
                <xdr:col>40</xdr:col>
                <xdr:colOff>723900</xdr:colOff>
                <xdr:row>18</xdr:row>
                <xdr:rowOff>184150</xdr:rowOff>
              </from>
              <to>
                <xdr:col>41</xdr:col>
                <xdr:colOff>438150</xdr:colOff>
                <xdr:row>20</xdr:row>
                <xdr:rowOff>0</xdr:rowOff>
              </to>
            </anchor>
          </controlPr>
        </control>
      </mc:Choice>
    </mc:AlternateContent>
    <mc:AlternateContent xmlns:mc="http://schemas.openxmlformats.org/markup-compatibility/2006">
      <mc:Choice Requires="x14">
        <control shapeId="20665" r:id="rId187" name="Check Box 185">
          <controlPr defaultSize="0" autoFill="0" autoLine="0" autoPict="0">
            <anchor moveWithCells="1">
              <from>
                <xdr:col>40</xdr:col>
                <xdr:colOff>723900</xdr:colOff>
                <xdr:row>19</xdr:row>
                <xdr:rowOff>203200</xdr:rowOff>
              </from>
              <to>
                <xdr:col>41</xdr:col>
                <xdr:colOff>438150</xdr:colOff>
                <xdr:row>21</xdr:row>
                <xdr:rowOff>12700</xdr:rowOff>
              </to>
            </anchor>
          </controlPr>
        </control>
      </mc:Choice>
    </mc:AlternateContent>
    <mc:AlternateContent xmlns:mc="http://schemas.openxmlformats.org/markup-compatibility/2006">
      <mc:Choice Requires="x14">
        <control shapeId="20666" r:id="rId188" name="Check Box 186">
          <controlPr defaultSize="0" autoFill="0" autoLine="0" autoPict="0">
            <anchor moveWithCells="1">
              <from>
                <xdr:col>40</xdr:col>
                <xdr:colOff>723900</xdr:colOff>
                <xdr:row>20</xdr:row>
                <xdr:rowOff>222250</xdr:rowOff>
              </from>
              <to>
                <xdr:col>41</xdr:col>
                <xdr:colOff>438150</xdr:colOff>
                <xdr:row>22</xdr:row>
                <xdr:rowOff>38100</xdr:rowOff>
              </to>
            </anchor>
          </controlPr>
        </control>
      </mc:Choice>
    </mc:AlternateContent>
    <mc:AlternateContent xmlns:mc="http://schemas.openxmlformats.org/markup-compatibility/2006">
      <mc:Choice Requires="x14">
        <control shapeId="20667" r:id="rId189" name="Check Box 187">
          <controlPr defaultSize="0" autoFill="0" autoLine="0" autoPict="0">
            <anchor moveWithCells="1">
              <from>
                <xdr:col>40</xdr:col>
                <xdr:colOff>723900</xdr:colOff>
                <xdr:row>21</xdr:row>
                <xdr:rowOff>222250</xdr:rowOff>
              </from>
              <to>
                <xdr:col>41</xdr:col>
                <xdr:colOff>438150</xdr:colOff>
                <xdr:row>23</xdr:row>
                <xdr:rowOff>38100</xdr:rowOff>
              </to>
            </anchor>
          </controlPr>
        </control>
      </mc:Choice>
    </mc:AlternateContent>
    <mc:AlternateContent xmlns:mc="http://schemas.openxmlformats.org/markup-compatibility/2006">
      <mc:Choice Requires="x14">
        <control shapeId="20668" r:id="rId190" name="Check Box 188">
          <controlPr defaultSize="0" autoFill="0" autoLine="0" autoPict="0">
            <anchor moveWithCells="1">
              <from>
                <xdr:col>40</xdr:col>
                <xdr:colOff>723900</xdr:colOff>
                <xdr:row>22</xdr:row>
                <xdr:rowOff>203200</xdr:rowOff>
              </from>
              <to>
                <xdr:col>41</xdr:col>
                <xdr:colOff>438150</xdr:colOff>
                <xdr:row>24</xdr:row>
                <xdr:rowOff>12700</xdr:rowOff>
              </to>
            </anchor>
          </controlPr>
        </control>
      </mc:Choice>
    </mc:AlternateContent>
    <mc:AlternateContent xmlns:mc="http://schemas.openxmlformats.org/markup-compatibility/2006">
      <mc:Choice Requires="x14">
        <control shapeId="20669" r:id="rId191" name="Check Box 189">
          <controlPr defaultSize="0" autoFill="0" autoLine="0" autoPict="0">
            <anchor moveWithCells="1">
              <from>
                <xdr:col>40</xdr:col>
                <xdr:colOff>723900</xdr:colOff>
                <xdr:row>23</xdr:row>
                <xdr:rowOff>190500</xdr:rowOff>
              </from>
              <to>
                <xdr:col>41</xdr:col>
                <xdr:colOff>438150</xdr:colOff>
                <xdr:row>25</xdr:row>
                <xdr:rowOff>12700</xdr:rowOff>
              </to>
            </anchor>
          </controlPr>
        </control>
      </mc:Choice>
    </mc:AlternateContent>
    <mc:AlternateContent xmlns:mc="http://schemas.openxmlformats.org/markup-compatibility/2006">
      <mc:Choice Requires="x14">
        <control shapeId="20670" r:id="rId192" name="Check Box 190">
          <controlPr defaultSize="0" autoFill="0" autoLine="0" autoPict="0">
            <anchor moveWithCells="1">
              <from>
                <xdr:col>40</xdr:col>
                <xdr:colOff>723900</xdr:colOff>
                <xdr:row>24</xdr:row>
                <xdr:rowOff>190500</xdr:rowOff>
              </from>
              <to>
                <xdr:col>41</xdr:col>
                <xdr:colOff>438150</xdr:colOff>
                <xdr:row>26</xdr:row>
                <xdr:rowOff>12700</xdr:rowOff>
              </to>
            </anchor>
          </controlPr>
        </control>
      </mc:Choice>
    </mc:AlternateContent>
    <mc:AlternateContent xmlns:mc="http://schemas.openxmlformats.org/markup-compatibility/2006">
      <mc:Choice Requires="x14">
        <control shapeId="20671" r:id="rId193" name="Check Box 191">
          <controlPr defaultSize="0" autoFill="0" autoLine="0" autoPict="0">
            <anchor moveWithCells="1">
              <from>
                <xdr:col>40</xdr:col>
                <xdr:colOff>723900</xdr:colOff>
                <xdr:row>170</xdr:row>
                <xdr:rowOff>228600</xdr:rowOff>
              </from>
              <to>
                <xdr:col>41</xdr:col>
                <xdr:colOff>438150</xdr:colOff>
                <xdr:row>172</xdr:row>
                <xdr:rowOff>31750</xdr:rowOff>
              </to>
            </anchor>
          </controlPr>
        </control>
      </mc:Choice>
    </mc:AlternateContent>
    <mc:AlternateContent xmlns:mc="http://schemas.openxmlformats.org/markup-compatibility/2006">
      <mc:Choice Requires="x14">
        <control shapeId="20672" r:id="rId194" name="Check Box 192">
          <controlPr defaultSize="0" autoFill="0" autoLine="0" autoPict="0">
            <anchor moveWithCells="1">
              <from>
                <xdr:col>40</xdr:col>
                <xdr:colOff>723900</xdr:colOff>
                <xdr:row>171</xdr:row>
                <xdr:rowOff>209550</xdr:rowOff>
              </from>
              <to>
                <xdr:col>41</xdr:col>
                <xdr:colOff>438150</xdr:colOff>
                <xdr:row>172</xdr:row>
                <xdr:rowOff>228600</xdr:rowOff>
              </to>
            </anchor>
          </controlPr>
        </control>
      </mc:Choice>
    </mc:AlternateContent>
    <mc:AlternateContent xmlns:mc="http://schemas.openxmlformats.org/markup-compatibility/2006">
      <mc:Choice Requires="x14">
        <control shapeId="20673" r:id="rId195" name="Check Box 193">
          <controlPr defaultSize="0" autoFill="0" autoLine="0" autoPict="0">
            <anchor moveWithCells="1">
              <from>
                <xdr:col>40</xdr:col>
                <xdr:colOff>723900</xdr:colOff>
                <xdr:row>172</xdr:row>
                <xdr:rowOff>222250</xdr:rowOff>
              </from>
              <to>
                <xdr:col>41</xdr:col>
                <xdr:colOff>438150</xdr:colOff>
                <xdr:row>174</xdr:row>
                <xdr:rowOff>12700</xdr:rowOff>
              </to>
            </anchor>
          </controlPr>
        </control>
      </mc:Choice>
    </mc:AlternateContent>
    <mc:AlternateContent xmlns:mc="http://schemas.openxmlformats.org/markup-compatibility/2006">
      <mc:Choice Requires="x14">
        <control shapeId="20674" r:id="rId196" name="Check Box 194">
          <controlPr defaultSize="0" autoFill="0" autoLine="0" autoPict="0">
            <anchor moveWithCells="1">
              <from>
                <xdr:col>40</xdr:col>
                <xdr:colOff>723900</xdr:colOff>
                <xdr:row>173</xdr:row>
                <xdr:rowOff>228600</xdr:rowOff>
              </from>
              <to>
                <xdr:col>41</xdr:col>
                <xdr:colOff>438150</xdr:colOff>
                <xdr:row>175</xdr:row>
                <xdr:rowOff>31750</xdr:rowOff>
              </to>
            </anchor>
          </controlPr>
        </control>
      </mc:Choice>
    </mc:AlternateContent>
    <mc:AlternateContent xmlns:mc="http://schemas.openxmlformats.org/markup-compatibility/2006">
      <mc:Choice Requires="x14">
        <control shapeId="20675" r:id="rId197" name="Check Box 195">
          <controlPr defaultSize="0" autoFill="0" autoLine="0" autoPict="0">
            <anchor moveWithCells="1">
              <from>
                <xdr:col>40</xdr:col>
                <xdr:colOff>723900</xdr:colOff>
                <xdr:row>174</xdr:row>
                <xdr:rowOff>222250</xdr:rowOff>
              </from>
              <to>
                <xdr:col>41</xdr:col>
                <xdr:colOff>438150</xdr:colOff>
                <xdr:row>176</xdr:row>
                <xdr:rowOff>12700</xdr:rowOff>
              </to>
            </anchor>
          </controlPr>
        </control>
      </mc:Choice>
    </mc:AlternateContent>
    <mc:AlternateContent xmlns:mc="http://schemas.openxmlformats.org/markup-compatibility/2006">
      <mc:Choice Requires="x14">
        <control shapeId="20676" r:id="rId198" name="Check Box 196">
          <controlPr defaultSize="0" autoFill="0" autoLine="0" autoPict="0">
            <anchor moveWithCells="1">
              <from>
                <xdr:col>40</xdr:col>
                <xdr:colOff>723900</xdr:colOff>
                <xdr:row>175</xdr:row>
                <xdr:rowOff>203200</xdr:rowOff>
              </from>
              <to>
                <xdr:col>41</xdr:col>
                <xdr:colOff>438150</xdr:colOff>
                <xdr:row>177</xdr:row>
                <xdr:rowOff>0</xdr:rowOff>
              </to>
            </anchor>
          </controlPr>
        </control>
      </mc:Choice>
    </mc:AlternateContent>
    <mc:AlternateContent xmlns:mc="http://schemas.openxmlformats.org/markup-compatibility/2006">
      <mc:Choice Requires="x14">
        <control shapeId="20677" r:id="rId199" name="Check Box 197">
          <controlPr defaultSize="0" autoFill="0" autoLine="0" autoPict="0">
            <anchor moveWithCells="1">
              <from>
                <xdr:col>40</xdr:col>
                <xdr:colOff>723900</xdr:colOff>
                <xdr:row>176</xdr:row>
                <xdr:rowOff>190500</xdr:rowOff>
              </from>
              <to>
                <xdr:col>41</xdr:col>
                <xdr:colOff>438150</xdr:colOff>
                <xdr:row>177</xdr:row>
                <xdr:rowOff>228600</xdr:rowOff>
              </to>
            </anchor>
          </controlPr>
        </control>
      </mc:Choice>
    </mc:AlternateContent>
    <mc:AlternateContent xmlns:mc="http://schemas.openxmlformats.org/markup-compatibility/2006">
      <mc:Choice Requires="x14">
        <control shapeId="20678" r:id="rId200" name="Check Box 198">
          <controlPr defaultSize="0" autoFill="0" autoLine="0" autoPict="0">
            <anchor moveWithCells="1">
              <from>
                <xdr:col>40</xdr:col>
                <xdr:colOff>723900</xdr:colOff>
                <xdr:row>177</xdr:row>
                <xdr:rowOff>203200</xdr:rowOff>
              </from>
              <to>
                <xdr:col>41</xdr:col>
                <xdr:colOff>438150</xdr:colOff>
                <xdr:row>179</xdr:row>
                <xdr:rowOff>0</xdr:rowOff>
              </to>
            </anchor>
          </controlPr>
        </control>
      </mc:Choice>
    </mc:AlternateContent>
    <mc:AlternateContent xmlns:mc="http://schemas.openxmlformats.org/markup-compatibility/2006">
      <mc:Choice Requires="x14">
        <control shapeId="20679" r:id="rId201" name="Check Box 199">
          <controlPr defaultSize="0" autoFill="0" autoLine="0" autoPict="0">
            <anchor moveWithCells="1">
              <from>
                <xdr:col>40</xdr:col>
                <xdr:colOff>723900</xdr:colOff>
                <xdr:row>178</xdr:row>
                <xdr:rowOff>203200</xdr:rowOff>
              </from>
              <to>
                <xdr:col>41</xdr:col>
                <xdr:colOff>438150</xdr:colOff>
                <xdr:row>180</xdr:row>
                <xdr:rowOff>0</xdr:rowOff>
              </to>
            </anchor>
          </controlPr>
        </control>
      </mc:Choice>
    </mc:AlternateContent>
    <mc:AlternateContent xmlns:mc="http://schemas.openxmlformats.org/markup-compatibility/2006">
      <mc:Choice Requires="x14">
        <control shapeId="20680" r:id="rId202" name="Check Box 200">
          <controlPr defaultSize="0" autoFill="0" autoLine="0" autoPict="0">
            <anchor moveWithCells="1">
              <from>
                <xdr:col>40</xdr:col>
                <xdr:colOff>723900</xdr:colOff>
                <xdr:row>179</xdr:row>
                <xdr:rowOff>190500</xdr:rowOff>
              </from>
              <to>
                <xdr:col>41</xdr:col>
                <xdr:colOff>438150</xdr:colOff>
                <xdr:row>180</xdr:row>
                <xdr:rowOff>228600</xdr:rowOff>
              </to>
            </anchor>
          </controlPr>
        </control>
      </mc:Choice>
    </mc:AlternateContent>
    <mc:AlternateContent xmlns:mc="http://schemas.openxmlformats.org/markup-compatibility/2006">
      <mc:Choice Requires="x14">
        <control shapeId="20681" r:id="rId203" name="Button 201">
          <controlPr defaultSize="0" print="0" autoFill="0" autoPict="0" macro="[0]!zenki_cellcopy">
            <anchor>
              <from>
                <xdr:col>17</xdr:col>
                <xdr:colOff>469900</xdr:colOff>
                <xdr:row>0</xdr:row>
                <xdr:rowOff>762000</xdr:rowOff>
              </from>
              <to>
                <xdr:col>41</xdr:col>
                <xdr:colOff>457200</xdr:colOff>
                <xdr:row>0</xdr:row>
                <xdr:rowOff>1047750</xdr:rowOff>
              </to>
            </anchor>
          </controlPr>
        </control>
      </mc:Choice>
    </mc:AlternateContent>
    <mc:AlternateContent xmlns:mc="http://schemas.openxmlformats.org/markup-compatibility/2006">
      <mc:Choice Requires="x14">
        <control shapeId="20682" r:id="rId204" name="Button 202">
          <controlPr defaultSize="0" print="0" autoFill="0" autoPict="0" macro="[0]!urg売上計画へ">
            <anchor moveWithCells="1" sizeWithCells="1">
              <from>
                <xdr:col>11</xdr:col>
                <xdr:colOff>241300</xdr:colOff>
                <xdr:row>0</xdr:row>
                <xdr:rowOff>742950</xdr:rowOff>
              </from>
              <to>
                <xdr:col>12</xdr:col>
                <xdr:colOff>603250</xdr:colOff>
                <xdr:row>0</xdr:row>
                <xdr:rowOff>1041400</xdr:rowOff>
              </to>
            </anchor>
          </controlPr>
        </control>
      </mc:Choice>
    </mc:AlternateContent>
    <mc:AlternateContent xmlns:mc="http://schemas.openxmlformats.org/markup-compatibility/2006">
      <mc:Choice Requires="x14">
        <control shapeId="20684" r:id="rId205" name="Button 204">
          <controlPr defaultSize="0" print="0" autoFill="0" autoPict="0" macro="[0]!taihi_check_f">
            <anchor>
              <from>
                <xdr:col>43</xdr:col>
                <xdr:colOff>171450</xdr:colOff>
                <xdr:row>0</xdr:row>
                <xdr:rowOff>762000</xdr:rowOff>
              </from>
              <to>
                <xdr:col>44</xdr:col>
                <xdr:colOff>374650</xdr:colOff>
                <xdr:row>0</xdr:row>
                <xdr:rowOff>1047750</xdr:rowOff>
              </to>
            </anchor>
          </controlPr>
        </control>
      </mc:Choice>
    </mc:AlternateContent>
    <mc:AlternateContent xmlns:mc="http://schemas.openxmlformats.org/markup-compatibility/2006">
      <mc:Choice Requires="x14">
        <control shapeId="20686" r:id="rId206" name="Button 206">
          <controlPr defaultSize="0" print="0" autoFill="0" autoPict="0" macro="[0]!RK来期計画を当期計画にコピー">
            <anchor moveWithCells="1" sizeWithCells="1">
              <from>
                <xdr:col>92</xdr:col>
                <xdr:colOff>165100</xdr:colOff>
                <xdr:row>0</xdr:row>
                <xdr:rowOff>755650</xdr:rowOff>
              </from>
              <to>
                <xdr:col>95</xdr:col>
                <xdr:colOff>565150</xdr:colOff>
                <xdr:row>0</xdr:row>
                <xdr:rowOff>1041400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35D86-A903-4834-81ED-D6152AA24E52}">
  <sheetPr codeName="Sheet34" filterMode="1">
    <tabColor rgb="FF00B0F0"/>
    <pageSetUpPr fitToPage="1"/>
  </sheetPr>
  <dimension ref="A1:AT233"/>
  <sheetViews>
    <sheetView showGridLines="0" showRowColHeaders="0" showZeros="0" zoomScale="70" zoomScaleNormal="70" workbookViewId="0">
      <pane xSplit="1" ySplit="3" topLeftCell="B4" activePane="bottomRight" state="frozen"/>
      <selection activeCell="G133" sqref="G133"/>
      <selection pane="topRight" activeCell="G133" sqref="G133"/>
      <selection pane="bottomLeft" activeCell="G133" sqref="G133"/>
      <selection pane="bottomRight" activeCell="C5" sqref="C5"/>
    </sheetView>
  </sheetViews>
  <sheetFormatPr defaultColWidth="4.58203125" defaultRowHeight="17.5"/>
  <cols>
    <col min="1" max="1" width="4.58203125" style="752"/>
    <col min="2" max="2" width="13.33203125" style="752" customWidth="1"/>
    <col min="3" max="18" width="8.25" style="752" customWidth="1"/>
    <col min="19" max="19" width="4.75" style="752" hidden="1" customWidth="1"/>
    <col min="20" max="45" width="4.58203125" style="752"/>
    <col min="46" max="46" width="0" style="752" hidden="1" customWidth="1"/>
    <col min="47" max="16384" width="4.58203125" style="752"/>
  </cols>
  <sheetData>
    <row r="1" spans="1:46" ht="27.75" customHeight="1">
      <c r="A1" s="748"/>
      <c r="B1" s="749">
        <v>0</v>
      </c>
      <c r="C1" s="750"/>
      <c r="D1" s="748"/>
      <c r="E1" s="751" t="s">
        <v>329</v>
      </c>
      <c r="F1" s="751"/>
      <c r="G1" s="751"/>
      <c r="H1" s="751"/>
      <c r="I1" s="751"/>
      <c r="J1" s="751"/>
      <c r="AT1" s="753">
        <v>2</v>
      </c>
    </row>
    <row r="2" spans="1:46" ht="34.15" customHeight="1" thickBot="1">
      <c r="B2" s="752">
        <f>HOME!D2</f>
        <v>0</v>
      </c>
      <c r="L2" s="754"/>
      <c r="M2" s="754"/>
      <c r="O2" s="1851" t="s">
        <v>330</v>
      </c>
      <c r="P2" s="757">
        <f>P125</f>
        <v>0</v>
      </c>
    </row>
    <row r="3" spans="1:46" s="763" customFormat="1" ht="18" customHeight="1">
      <c r="A3" s="758"/>
      <c r="B3" s="759">
        <v>0</v>
      </c>
      <c r="C3" s="293">
        <f>来期計画!D2</f>
        <v>45839</v>
      </c>
      <c r="D3" s="293">
        <f>来期計画!E2</f>
        <v>45870</v>
      </c>
      <c r="E3" s="293">
        <f>来期計画!F2</f>
        <v>45901</v>
      </c>
      <c r="F3" s="293">
        <f>来期計画!G2</f>
        <v>45931</v>
      </c>
      <c r="G3" s="293">
        <f>来期計画!H2</f>
        <v>45962</v>
      </c>
      <c r="H3" s="293">
        <f>来期計画!I2</f>
        <v>45992</v>
      </c>
      <c r="I3" s="293">
        <f>来期計画!J2</f>
        <v>46023</v>
      </c>
      <c r="J3" s="293">
        <f>来期計画!K2</f>
        <v>46054</v>
      </c>
      <c r="K3" s="293">
        <f>来期計画!L2</f>
        <v>46082</v>
      </c>
      <c r="L3" s="293">
        <f>来期計画!M2</f>
        <v>46113</v>
      </c>
      <c r="M3" s="293">
        <f>来期計画!N2</f>
        <v>46143</v>
      </c>
      <c r="N3" s="293">
        <f>来期計画!O2</f>
        <v>46174</v>
      </c>
      <c r="O3" s="760" t="s">
        <v>17</v>
      </c>
      <c r="P3" s="760" t="s">
        <v>18</v>
      </c>
      <c r="Q3" s="761" t="s">
        <v>169</v>
      </c>
      <c r="R3" s="762" t="s">
        <v>171</v>
      </c>
    </row>
    <row r="4" spans="1:46" s="763" customFormat="1" ht="18" customHeight="1">
      <c r="A4" s="764"/>
      <c r="B4" s="211" t="s">
        <v>19</v>
      </c>
      <c r="C4" s="765"/>
      <c r="D4" s="765"/>
      <c r="E4" s="765"/>
      <c r="F4" s="765"/>
      <c r="G4" s="765"/>
      <c r="H4" s="765"/>
      <c r="I4" s="765"/>
      <c r="J4" s="765"/>
      <c r="K4" s="765"/>
      <c r="L4" s="765"/>
      <c r="M4" s="765"/>
      <c r="N4" s="765"/>
      <c r="O4" s="765"/>
      <c r="P4" s="766"/>
      <c r="Q4" s="2354"/>
      <c r="R4" s="767"/>
      <c r="S4" s="763">
        <v>2</v>
      </c>
    </row>
    <row r="5" spans="1:46" s="763" customFormat="1" ht="17.649999999999999" customHeight="1">
      <c r="A5" s="768"/>
      <c r="B5" s="769">
        <f>来期計画!C4</f>
        <v>0</v>
      </c>
      <c r="C5" s="1091">
        <f>来期計画!D4</f>
        <v>0</v>
      </c>
      <c r="D5" s="1092">
        <f>来期計画!E4</f>
        <v>0</v>
      </c>
      <c r="E5" s="1092">
        <f>来期計画!F4</f>
        <v>0</v>
      </c>
      <c r="F5" s="1092">
        <f>来期計画!G4</f>
        <v>0</v>
      </c>
      <c r="G5" s="1092">
        <f>来期計画!H4</f>
        <v>0</v>
      </c>
      <c r="H5" s="1092">
        <f>来期計画!I4</f>
        <v>0</v>
      </c>
      <c r="I5" s="1092">
        <f>来期計画!J4</f>
        <v>0</v>
      </c>
      <c r="J5" s="1092">
        <f>来期計画!K4</f>
        <v>0</v>
      </c>
      <c r="K5" s="1092">
        <f>来期計画!L4</f>
        <v>0</v>
      </c>
      <c r="L5" s="1092">
        <f>来期計画!M4</f>
        <v>0</v>
      </c>
      <c r="M5" s="1092">
        <f>来期計画!N4</f>
        <v>0</v>
      </c>
      <c r="N5" s="1092">
        <f>来期計画!O4</f>
        <v>0</v>
      </c>
      <c r="O5" s="1092">
        <f>来期計画!P4</f>
        <v>0</v>
      </c>
      <c r="P5" s="2004">
        <f>来期計画!Q4</f>
        <v>0</v>
      </c>
      <c r="Q5" s="2355">
        <f>来期計画!R4</f>
        <v>0</v>
      </c>
      <c r="R5" s="1951">
        <f>来期計画!S4</f>
        <v>0</v>
      </c>
      <c r="S5" s="770" t="str">
        <f>IF(OR(B5=0,B5=""),"",1)</f>
        <v/>
      </c>
    </row>
    <row r="6" spans="1:46" s="763" customFormat="1" ht="17.649999999999999" customHeight="1">
      <c r="A6" s="771"/>
      <c r="B6" s="769">
        <f>来期計画!C5</f>
        <v>0</v>
      </c>
      <c r="C6" s="261">
        <f>来期計画!D5</f>
        <v>0</v>
      </c>
      <c r="D6" s="387">
        <f>来期計画!E5</f>
        <v>0</v>
      </c>
      <c r="E6" s="387">
        <f>来期計画!F5</f>
        <v>0</v>
      </c>
      <c r="F6" s="387">
        <f>来期計画!G5</f>
        <v>0</v>
      </c>
      <c r="G6" s="387">
        <f>来期計画!H5</f>
        <v>0</v>
      </c>
      <c r="H6" s="387">
        <f>来期計画!I5</f>
        <v>0</v>
      </c>
      <c r="I6" s="387">
        <f>来期計画!J5</f>
        <v>0</v>
      </c>
      <c r="J6" s="387">
        <f>来期計画!K5</f>
        <v>0</v>
      </c>
      <c r="K6" s="387">
        <f>来期計画!L5</f>
        <v>0</v>
      </c>
      <c r="L6" s="387">
        <f>来期計画!M5</f>
        <v>0</v>
      </c>
      <c r="M6" s="387">
        <f>来期計画!N5</f>
        <v>0</v>
      </c>
      <c r="N6" s="387">
        <f>来期計画!O5</f>
        <v>0</v>
      </c>
      <c r="O6" s="387">
        <f>来期計画!P5</f>
        <v>0</v>
      </c>
      <c r="P6" s="217">
        <f>来期計画!Q5</f>
        <v>0</v>
      </c>
      <c r="Q6" s="2343">
        <f>来期計画!R5</f>
        <v>0</v>
      </c>
      <c r="R6" s="1953">
        <f>来期計画!S5</f>
        <v>0</v>
      </c>
      <c r="S6" s="770" t="str">
        <f t="shared" ref="S6:S69" si="0">IF(OR(B6=0,B6=""),"",1)</f>
        <v/>
      </c>
    </row>
    <row r="7" spans="1:46" s="763" customFormat="1" ht="17.649999999999999" customHeight="1">
      <c r="A7" s="771"/>
      <c r="B7" s="769">
        <f>来期計画!C6</f>
        <v>0</v>
      </c>
      <c r="C7" s="261">
        <f>来期計画!D6</f>
        <v>0</v>
      </c>
      <c r="D7" s="387">
        <f>来期計画!E6</f>
        <v>0</v>
      </c>
      <c r="E7" s="387">
        <f>来期計画!F6</f>
        <v>0</v>
      </c>
      <c r="F7" s="387">
        <f>来期計画!G6</f>
        <v>0</v>
      </c>
      <c r="G7" s="387">
        <f>来期計画!H6</f>
        <v>0</v>
      </c>
      <c r="H7" s="387">
        <f>来期計画!I6</f>
        <v>0</v>
      </c>
      <c r="I7" s="387">
        <f>来期計画!J6</f>
        <v>0</v>
      </c>
      <c r="J7" s="387">
        <f>来期計画!K6</f>
        <v>0</v>
      </c>
      <c r="K7" s="387">
        <f>来期計画!L6</f>
        <v>0</v>
      </c>
      <c r="L7" s="387">
        <f>来期計画!M6</f>
        <v>0</v>
      </c>
      <c r="M7" s="387">
        <f>来期計画!N6</f>
        <v>0</v>
      </c>
      <c r="N7" s="387">
        <f>来期計画!O6</f>
        <v>0</v>
      </c>
      <c r="O7" s="387">
        <f>来期計画!P6</f>
        <v>0</v>
      </c>
      <c r="P7" s="217">
        <f>来期計画!Q6</f>
        <v>0</v>
      </c>
      <c r="Q7" s="2343">
        <f>来期計画!R6</f>
        <v>0</v>
      </c>
      <c r="R7" s="1953">
        <f>来期計画!S6</f>
        <v>0</v>
      </c>
      <c r="S7" s="770" t="str">
        <f t="shared" si="0"/>
        <v/>
      </c>
    </row>
    <row r="8" spans="1:46" s="763" customFormat="1" ht="17.649999999999999" customHeight="1">
      <c r="A8" s="771"/>
      <c r="B8" s="769">
        <f>来期計画!C7</f>
        <v>0</v>
      </c>
      <c r="C8" s="261">
        <f>来期計画!D7</f>
        <v>0</v>
      </c>
      <c r="D8" s="387">
        <f>来期計画!E7</f>
        <v>0</v>
      </c>
      <c r="E8" s="387">
        <f>来期計画!F7</f>
        <v>0</v>
      </c>
      <c r="F8" s="387">
        <f>来期計画!G7</f>
        <v>0</v>
      </c>
      <c r="G8" s="387">
        <f>来期計画!H7</f>
        <v>0</v>
      </c>
      <c r="H8" s="387">
        <f>来期計画!I7</f>
        <v>0</v>
      </c>
      <c r="I8" s="387">
        <f>来期計画!J7</f>
        <v>0</v>
      </c>
      <c r="J8" s="387">
        <f>来期計画!K7</f>
        <v>0</v>
      </c>
      <c r="K8" s="387">
        <f>来期計画!L7</f>
        <v>0</v>
      </c>
      <c r="L8" s="387">
        <f>来期計画!M7</f>
        <v>0</v>
      </c>
      <c r="M8" s="387">
        <f>来期計画!N7</f>
        <v>0</v>
      </c>
      <c r="N8" s="387">
        <f>来期計画!O7</f>
        <v>0</v>
      </c>
      <c r="O8" s="387">
        <f>来期計画!P7</f>
        <v>0</v>
      </c>
      <c r="P8" s="217">
        <f>来期計画!Q7</f>
        <v>0</v>
      </c>
      <c r="Q8" s="2343">
        <f>来期計画!R7</f>
        <v>0</v>
      </c>
      <c r="R8" s="1953">
        <f>来期計画!S7</f>
        <v>0</v>
      </c>
      <c r="S8" s="770" t="str">
        <f t="shared" si="0"/>
        <v/>
      </c>
    </row>
    <row r="9" spans="1:46" s="763" customFormat="1" ht="17.649999999999999" customHeight="1">
      <c r="A9" s="771"/>
      <c r="B9" s="769">
        <f>来期計画!C8</f>
        <v>0</v>
      </c>
      <c r="C9" s="261">
        <f>来期計画!D8</f>
        <v>0</v>
      </c>
      <c r="D9" s="387">
        <f>来期計画!E8</f>
        <v>0</v>
      </c>
      <c r="E9" s="387">
        <f>来期計画!F8</f>
        <v>0</v>
      </c>
      <c r="F9" s="387">
        <f>来期計画!G8</f>
        <v>0</v>
      </c>
      <c r="G9" s="387">
        <f>来期計画!H8</f>
        <v>0</v>
      </c>
      <c r="H9" s="387">
        <f>来期計画!I8</f>
        <v>0</v>
      </c>
      <c r="I9" s="387">
        <f>来期計画!J8</f>
        <v>0</v>
      </c>
      <c r="J9" s="387">
        <f>来期計画!K8</f>
        <v>0</v>
      </c>
      <c r="K9" s="387">
        <f>来期計画!L8</f>
        <v>0</v>
      </c>
      <c r="L9" s="387">
        <f>来期計画!M8</f>
        <v>0</v>
      </c>
      <c r="M9" s="387">
        <f>来期計画!N8</f>
        <v>0</v>
      </c>
      <c r="N9" s="387">
        <f>来期計画!O8</f>
        <v>0</v>
      </c>
      <c r="O9" s="387">
        <f>来期計画!P8</f>
        <v>0</v>
      </c>
      <c r="P9" s="217">
        <f>来期計画!Q8</f>
        <v>0</v>
      </c>
      <c r="Q9" s="2343">
        <f>来期計画!R8</f>
        <v>0</v>
      </c>
      <c r="R9" s="1953">
        <f>来期計画!S8</f>
        <v>0</v>
      </c>
      <c r="S9" s="770" t="str">
        <f t="shared" si="0"/>
        <v/>
      </c>
    </row>
    <row r="10" spans="1:46" s="763" customFormat="1" ht="17.649999999999999" customHeight="1">
      <c r="A10" s="771"/>
      <c r="B10" s="769">
        <f>来期計画!C9</f>
        <v>0</v>
      </c>
      <c r="C10" s="261">
        <f>来期計画!D9</f>
        <v>0</v>
      </c>
      <c r="D10" s="387">
        <f>来期計画!E9</f>
        <v>0</v>
      </c>
      <c r="E10" s="387">
        <f>来期計画!F9</f>
        <v>0</v>
      </c>
      <c r="F10" s="387">
        <f>来期計画!G9</f>
        <v>0</v>
      </c>
      <c r="G10" s="387">
        <f>来期計画!H9</f>
        <v>0</v>
      </c>
      <c r="H10" s="387">
        <f>来期計画!I9</f>
        <v>0</v>
      </c>
      <c r="I10" s="387">
        <f>来期計画!J9</f>
        <v>0</v>
      </c>
      <c r="J10" s="387">
        <f>来期計画!K9</f>
        <v>0</v>
      </c>
      <c r="K10" s="387">
        <f>来期計画!L9</f>
        <v>0</v>
      </c>
      <c r="L10" s="387">
        <f>来期計画!M9</f>
        <v>0</v>
      </c>
      <c r="M10" s="387">
        <f>来期計画!N9</f>
        <v>0</v>
      </c>
      <c r="N10" s="387">
        <f>来期計画!O9</f>
        <v>0</v>
      </c>
      <c r="O10" s="387">
        <f>来期計画!P9</f>
        <v>0</v>
      </c>
      <c r="P10" s="217">
        <f>来期計画!Q9</f>
        <v>0</v>
      </c>
      <c r="Q10" s="2343">
        <f>来期計画!R9</f>
        <v>0</v>
      </c>
      <c r="R10" s="1953">
        <f>来期計画!S9</f>
        <v>0</v>
      </c>
      <c r="S10" s="770" t="str">
        <f t="shared" si="0"/>
        <v/>
      </c>
    </row>
    <row r="11" spans="1:46" s="763" customFormat="1" ht="17.649999999999999" customHeight="1">
      <c r="A11" s="771"/>
      <c r="B11" s="769">
        <f>来期計画!C10</f>
        <v>0</v>
      </c>
      <c r="C11" s="261">
        <f>来期計画!D10</f>
        <v>0</v>
      </c>
      <c r="D11" s="387">
        <f>来期計画!E10</f>
        <v>0</v>
      </c>
      <c r="E11" s="387">
        <f>来期計画!F10</f>
        <v>0</v>
      </c>
      <c r="F11" s="387">
        <f>来期計画!G10</f>
        <v>0</v>
      </c>
      <c r="G11" s="387">
        <f>来期計画!H10</f>
        <v>0</v>
      </c>
      <c r="H11" s="387">
        <f>来期計画!I10</f>
        <v>0</v>
      </c>
      <c r="I11" s="387">
        <f>来期計画!J10</f>
        <v>0</v>
      </c>
      <c r="J11" s="387">
        <f>来期計画!K10</f>
        <v>0</v>
      </c>
      <c r="K11" s="387">
        <f>来期計画!L10</f>
        <v>0</v>
      </c>
      <c r="L11" s="387">
        <f>来期計画!M10</f>
        <v>0</v>
      </c>
      <c r="M11" s="387">
        <f>来期計画!N10</f>
        <v>0</v>
      </c>
      <c r="N11" s="387">
        <f>来期計画!O10</f>
        <v>0</v>
      </c>
      <c r="O11" s="387">
        <f>来期計画!P10</f>
        <v>0</v>
      </c>
      <c r="P11" s="217">
        <f>来期計画!Q10</f>
        <v>0</v>
      </c>
      <c r="Q11" s="2343">
        <f>来期計画!R10</f>
        <v>0</v>
      </c>
      <c r="R11" s="1953">
        <f>来期計画!S10</f>
        <v>0</v>
      </c>
      <c r="S11" s="770" t="str">
        <f t="shared" si="0"/>
        <v/>
      </c>
    </row>
    <row r="12" spans="1:46" s="763" customFormat="1" ht="17.649999999999999" hidden="1" customHeight="1">
      <c r="A12" s="771"/>
      <c r="B12" s="769">
        <f>来期計画!C11</f>
        <v>0</v>
      </c>
      <c r="C12" s="261">
        <f>来期計画!D11</f>
        <v>0</v>
      </c>
      <c r="D12" s="387">
        <f>来期計画!E11</f>
        <v>0</v>
      </c>
      <c r="E12" s="387">
        <f>来期計画!F11</f>
        <v>0</v>
      </c>
      <c r="F12" s="387">
        <f>来期計画!G11</f>
        <v>0</v>
      </c>
      <c r="G12" s="387">
        <f>来期計画!H11</f>
        <v>0</v>
      </c>
      <c r="H12" s="387">
        <f>来期計画!I11</f>
        <v>0</v>
      </c>
      <c r="I12" s="387">
        <f>来期計画!J11</f>
        <v>0</v>
      </c>
      <c r="J12" s="387">
        <f>来期計画!K11</f>
        <v>0</v>
      </c>
      <c r="K12" s="387">
        <f>来期計画!L11</f>
        <v>0</v>
      </c>
      <c r="L12" s="387">
        <f>来期計画!M11</f>
        <v>0</v>
      </c>
      <c r="M12" s="387">
        <f>来期計画!N11</f>
        <v>0</v>
      </c>
      <c r="N12" s="387">
        <f>来期計画!O11</f>
        <v>0</v>
      </c>
      <c r="O12" s="387">
        <f>来期計画!P11</f>
        <v>0</v>
      </c>
      <c r="P12" s="217">
        <f>来期計画!Q11</f>
        <v>0</v>
      </c>
      <c r="Q12" s="2343">
        <f>来期計画!R11</f>
        <v>0</v>
      </c>
      <c r="R12" s="1953">
        <f>来期計画!S11</f>
        <v>0</v>
      </c>
      <c r="S12" s="770" t="str">
        <f t="shared" si="0"/>
        <v/>
      </c>
    </row>
    <row r="13" spans="1:46" s="763" customFormat="1" ht="17.649999999999999" hidden="1" customHeight="1">
      <c r="A13" s="771"/>
      <c r="B13" s="769">
        <f>来期計画!C12</f>
        <v>0</v>
      </c>
      <c r="C13" s="261">
        <f>来期計画!D12</f>
        <v>0</v>
      </c>
      <c r="D13" s="387">
        <f>来期計画!E12</f>
        <v>0</v>
      </c>
      <c r="E13" s="387">
        <f>来期計画!F12</f>
        <v>0</v>
      </c>
      <c r="F13" s="387">
        <f>来期計画!G12</f>
        <v>0</v>
      </c>
      <c r="G13" s="387">
        <f>来期計画!H12</f>
        <v>0</v>
      </c>
      <c r="H13" s="387">
        <f>来期計画!I12</f>
        <v>0</v>
      </c>
      <c r="I13" s="387">
        <f>来期計画!J12</f>
        <v>0</v>
      </c>
      <c r="J13" s="387">
        <f>来期計画!K12</f>
        <v>0</v>
      </c>
      <c r="K13" s="387">
        <f>来期計画!L12</f>
        <v>0</v>
      </c>
      <c r="L13" s="387">
        <f>来期計画!M12</f>
        <v>0</v>
      </c>
      <c r="M13" s="387">
        <f>来期計画!N12</f>
        <v>0</v>
      </c>
      <c r="N13" s="387">
        <f>来期計画!O12</f>
        <v>0</v>
      </c>
      <c r="O13" s="387">
        <f>来期計画!P12</f>
        <v>0</v>
      </c>
      <c r="P13" s="217">
        <f>来期計画!Q12</f>
        <v>0</v>
      </c>
      <c r="Q13" s="2343">
        <f>来期計画!R12</f>
        <v>0</v>
      </c>
      <c r="R13" s="1953">
        <f>来期計画!S12</f>
        <v>0</v>
      </c>
      <c r="S13" s="770" t="str">
        <f t="shared" si="0"/>
        <v/>
      </c>
    </row>
    <row r="14" spans="1:46" s="763" customFormat="1" ht="17.649999999999999" customHeight="1">
      <c r="A14" s="771"/>
      <c r="B14" s="1093">
        <f>来期計画!C13</f>
        <v>0</v>
      </c>
      <c r="C14" s="1094">
        <f>来期計画!D13</f>
        <v>0</v>
      </c>
      <c r="D14" s="1095">
        <f>来期計画!E13</f>
        <v>0</v>
      </c>
      <c r="E14" s="1095">
        <f>来期計画!F13</f>
        <v>0</v>
      </c>
      <c r="F14" s="1095">
        <f>来期計画!G13</f>
        <v>0</v>
      </c>
      <c r="G14" s="1095">
        <f>来期計画!H13</f>
        <v>0</v>
      </c>
      <c r="H14" s="1095">
        <f>来期計画!I13</f>
        <v>0</v>
      </c>
      <c r="I14" s="1095">
        <f>来期計画!J13</f>
        <v>0</v>
      </c>
      <c r="J14" s="1095">
        <f>来期計画!K13</f>
        <v>0</v>
      </c>
      <c r="K14" s="1095">
        <f>来期計画!L13</f>
        <v>0</v>
      </c>
      <c r="L14" s="1095">
        <f>来期計画!M13</f>
        <v>0</v>
      </c>
      <c r="M14" s="1095">
        <f>来期計画!N13</f>
        <v>0</v>
      </c>
      <c r="N14" s="1095">
        <f>来期計画!O13</f>
        <v>0</v>
      </c>
      <c r="O14" s="1095">
        <f>来期計画!P13</f>
        <v>0</v>
      </c>
      <c r="P14" s="223">
        <f>来期計画!Q13</f>
        <v>0</v>
      </c>
      <c r="Q14" s="2343">
        <f>来期計画!R13</f>
        <v>0</v>
      </c>
      <c r="R14" s="1953">
        <f>来期計画!S13</f>
        <v>0</v>
      </c>
      <c r="S14" s="770" t="str">
        <f t="shared" si="0"/>
        <v/>
      </c>
    </row>
    <row r="15" spans="1:46" s="763" customFormat="1" ht="17.649999999999999" customHeight="1">
      <c r="A15" s="771"/>
      <c r="B15" s="1097" t="str">
        <f>来期計画!C14</f>
        <v>売上高</v>
      </c>
      <c r="C15" s="1098">
        <f>来期計画!D14</f>
        <v>0</v>
      </c>
      <c r="D15" s="1098">
        <f>来期計画!E14</f>
        <v>0</v>
      </c>
      <c r="E15" s="1098">
        <f>来期計画!F14</f>
        <v>0</v>
      </c>
      <c r="F15" s="1098">
        <f>来期計画!G14</f>
        <v>0</v>
      </c>
      <c r="G15" s="1098">
        <f>来期計画!H14</f>
        <v>0</v>
      </c>
      <c r="H15" s="1098">
        <f>来期計画!I14</f>
        <v>0</v>
      </c>
      <c r="I15" s="1098">
        <f>来期計画!J14</f>
        <v>0</v>
      </c>
      <c r="J15" s="1098">
        <f>来期計画!K14</f>
        <v>0</v>
      </c>
      <c r="K15" s="1098">
        <f>来期計画!L14</f>
        <v>0</v>
      </c>
      <c r="L15" s="1098">
        <f>来期計画!M14</f>
        <v>0</v>
      </c>
      <c r="M15" s="1098">
        <f>来期計画!N14</f>
        <v>0</v>
      </c>
      <c r="N15" s="1098">
        <f>来期計画!O14</f>
        <v>0</v>
      </c>
      <c r="O15" s="1098">
        <f>来期計画!P14</f>
        <v>0</v>
      </c>
      <c r="P15" s="1954">
        <f>来期計画!Q14</f>
        <v>0</v>
      </c>
      <c r="Q15" s="2344">
        <f>来期計画!R14</f>
        <v>0</v>
      </c>
      <c r="R15" s="1955">
        <f>来期計画!S14</f>
        <v>0</v>
      </c>
      <c r="S15" s="770">
        <f t="shared" si="0"/>
        <v>1</v>
      </c>
    </row>
    <row r="16" spans="1:46" s="763" customFormat="1" ht="17.649999999999999" customHeight="1">
      <c r="A16" s="771"/>
      <c r="B16" s="1102" t="str">
        <f>来期計画!C15</f>
        <v>[売上原価]</v>
      </c>
      <c r="C16" s="1103">
        <f>来期計画!D15</f>
        <v>0</v>
      </c>
      <c r="D16" s="1103">
        <f>来期計画!E15</f>
        <v>0</v>
      </c>
      <c r="E16" s="1103">
        <f>来期計画!F15</f>
        <v>0</v>
      </c>
      <c r="F16" s="1103">
        <f>来期計画!G15</f>
        <v>0</v>
      </c>
      <c r="G16" s="1103">
        <f>来期計画!H15</f>
        <v>0</v>
      </c>
      <c r="H16" s="1103">
        <f>来期計画!I15</f>
        <v>0</v>
      </c>
      <c r="I16" s="1103">
        <f>来期計画!J15</f>
        <v>0</v>
      </c>
      <c r="J16" s="1103">
        <f>来期計画!K15</f>
        <v>0</v>
      </c>
      <c r="K16" s="1103">
        <f>来期計画!L15</f>
        <v>0</v>
      </c>
      <c r="L16" s="1103">
        <f>来期計画!M15</f>
        <v>0</v>
      </c>
      <c r="M16" s="1103">
        <f>来期計画!N15</f>
        <v>0</v>
      </c>
      <c r="N16" s="1103">
        <f>来期計画!O15</f>
        <v>0</v>
      </c>
      <c r="O16" s="1103">
        <f>来期計画!P15</f>
        <v>0</v>
      </c>
      <c r="P16" s="1956">
        <f>来期計画!Q15</f>
        <v>0</v>
      </c>
      <c r="Q16" s="2348">
        <f>来期計画!R15</f>
        <v>0</v>
      </c>
      <c r="R16" s="1957">
        <f>来期計画!S15</f>
        <v>0</v>
      </c>
      <c r="S16" s="770">
        <f t="shared" si="0"/>
        <v>1</v>
      </c>
    </row>
    <row r="17" spans="1:19" s="763" customFormat="1" ht="17.649999999999999" customHeight="1">
      <c r="A17" s="771"/>
      <c r="B17" s="1106" t="str">
        <f>来期計画!C16</f>
        <v>期首商品棚卸高</v>
      </c>
      <c r="C17" s="387">
        <f>来期計画!D16</f>
        <v>0</v>
      </c>
      <c r="D17" s="387">
        <f>来期計画!E16</f>
        <v>0</v>
      </c>
      <c r="E17" s="387">
        <f>来期計画!F16</f>
        <v>0</v>
      </c>
      <c r="F17" s="387">
        <f>来期計画!G16</f>
        <v>0</v>
      </c>
      <c r="G17" s="387">
        <f>来期計画!H16</f>
        <v>0</v>
      </c>
      <c r="H17" s="387">
        <f>来期計画!I16</f>
        <v>0</v>
      </c>
      <c r="I17" s="387">
        <f>来期計画!J16</f>
        <v>0</v>
      </c>
      <c r="J17" s="387">
        <f>来期計画!K16</f>
        <v>0</v>
      </c>
      <c r="K17" s="387">
        <f>来期計画!L16</f>
        <v>0</v>
      </c>
      <c r="L17" s="387">
        <f>来期計画!M16</f>
        <v>0</v>
      </c>
      <c r="M17" s="387">
        <f>来期計画!N16</f>
        <v>0</v>
      </c>
      <c r="N17" s="387">
        <f>来期計画!O16</f>
        <v>0</v>
      </c>
      <c r="O17" s="387">
        <f>来期計画!P16</f>
        <v>0</v>
      </c>
      <c r="P17" s="241">
        <f>来期計画!Q16</f>
        <v>0</v>
      </c>
      <c r="Q17" s="2343" t="str">
        <f>来期計画!R16</f>
        <v/>
      </c>
      <c r="R17" s="1953">
        <f>来期計画!S16</f>
        <v>0</v>
      </c>
      <c r="S17" s="770">
        <f t="shared" si="0"/>
        <v>1</v>
      </c>
    </row>
    <row r="18" spans="1:19" s="763" customFormat="1" ht="17.649999999999999" customHeight="1">
      <c r="A18" s="771"/>
      <c r="B18" s="1106">
        <f>来期計画!C17</f>
        <v>0</v>
      </c>
      <c r="C18" s="387">
        <f>来期計画!D17</f>
        <v>0</v>
      </c>
      <c r="D18" s="387">
        <f>来期計画!E17</f>
        <v>0</v>
      </c>
      <c r="E18" s="387">
        <f>来期計画!F17</f>
        <v>0</v>
      </c>
      <c r="F18" s="387">
        <f>来期計画!G17</f>
        <v>0</v>
      </c>
      <c r="G18" s="387">
        <f>来期計画!H17</f>
        <v>0</v>
      </c>
      <c r="H18" s="387">
        <f>来期計画!I17</f>
        <v>0</v>
      </c>
      <c r="I18" s="387">
        <f>来期計画!J17</f>
        <v>0</v>
      </c>
      <c r="J18" s="387">
        <f>来期計画!K17</f>
        <v>0</v>
      </c>
      <c r="K18" s="387">
        <f>来期計画!L17</f>
        <v>0</v>
      </c>
      <c r="L18" s="387">
        <f>来期計画!M17</f>
        <v>0</v>
      </c>
      <c r="M18" s="387">
        <f>来期計画!N17</f>
        <v>0</v>
      </c>
      <c r="N18" s="387">
        <f>来期計画!O17</f>
        <v>0</v>
      </c>
      <c r="O18" s="387">
        <f>来期計画!P17</f>
        <v>0</v>
      </c>
      <c r="P18" s="241">
        <f>来期計画!Q17</f>
        <v>0</v>
      </c>
      <c r="Q18" s="2343" t="str">
        <f>来期計画!R17</f>
        <v/>
      </c>
      <c r="R18" s="1953">
        <f>来期計画!S17</f>
        <v>0</v>
      </c>
      <c r="S18" s="770" t="str">
        <f t="shared" si="0"/>
        <v/>
      </c>
    </row>
    <row r="19" spans="1:19" s="763" customFormat="1" ht="17.649999999999999" hidden="1" customHeight="1">
      <c r="A19" s="771"/>
      <c r="B19" s="1106">
        <f>来期計画!C18</f>
        <v>0</v>
      </c>
      <c r="C19" s="387">
        <f>来期計画!D18</f>
        <v>0</v>
      </c>
      <c r="D19" s="387">
        <f>来期計画!E18</f>
        <v>0</v>
      </c>
      <c r="E19" s="387">
        <f>来期計画!F18</f>
        <v>0</v>
      </c>
      <c r="F19" s="387">
        <f>来期計画!G18</f>
        <v>0</v>
      </c>
      <c r="G19" s="387">
        <f>来期計画!H18</f>
        <v>0</v>
      </c>
      <c r="H19" s="387">
        <f>来期計画!I18</f>
        <v>0</v>
      </c>
      <c r="I19" s="387">
        <f>来期計画!J18</f>
        <v>0</v>
      </c>
      <c r="J19" s="387">
        <f>来期計画!K18</f>
        <v>0</v>
      </c>
      <c r="K19" s="387">
        <f>来期計画!L18</f>
        <v>0</v>
      </c>
      <c r="L19" s="387">
        <f>来期計画!M18</f>
        <v>0</v>
      </c>
      <c r="M19" s="387">
        <f>来期計画!N18</f>
        <v>0</v>
      </c>
      <c r="N19" s="387">
        <f>来期計画!O18</f>
        <v>0</v>
      </c>
      <c r="O19" s="387">
        <f>来期計画!P18</f>
        <v>0</v>
      </c>
      <c r="P19" s="241">
        <f>来期計画!Q18</f>
        <v>0</v>
      </c>
      <c r="Q19" s="2343" t="str">
        <f>来期計画!R18</f>
        <v/>
      </c>
      <c r="R19" s="1953">
        <f>来期計画!S18</f>
        <v>0</v>
      </c>
      <c r="S19" s="770" t="str">
        <f t="shared" si="0"/>
        <v/>
      </c>
    </row>
    <row r="20" spans="1:19" s="763" customFormat="1" ht="17.649999999999999" hidden="1" customHeight="1">
      <c r="A20" s="771"/>
      <c r="B20" s="1106">
        <f>来期計画!C19</f>
        <v>0</v>
      </c>
      <c r="C20" s="387">
        <f>来期計画!D19</f>
        <v>0</v>
      </c>
      <c r="D20" s="387">
        <f>来期計画!E19</f>
        <v>0</v>
      </c>
      <c r="E20" s="387">
        <f>来期計画!F19</f>
        <v>0</v>
      </c>
      <c r="F20" s="387">
        <f>来期計画!G19</f>
        <v>0</v>
      </c>
      <c r="G20" s="387">
        <f>来期計画!H19</f>
        <v>0</v>
      </c>
      <c r="H20" s="387">
        <f>来期計画!I19</f>
        <v>0</v>
      </c>
      <c r="I20" s="387">
        <f>来期計画!J19</f>
        <v>0</v>
      </c>
      <c r="J20" s="387">
        <f>来期計画!K19</f>
        <v>0</v>
      </c>
      <c r="K20" s="387">
        <f>来期計画!L19</f>
        <v>0</v>
      </c>
      <c r="L20" s="387">
        <f>来期計画!M19</f>
        <v>0</v>
      </c>
      <c r="M20" s="387">
        <f>来期計画!N19</f>
        <v>0</v>
      </c>
      <c r="N20" s="387">
        <f>来期計画!O19</f>
        <v>0</v>
      </c>
      <c r="O20" s="387">
        <f>来期計画!P19</f>
        <v>0</v>
      </c>
      <c r="P20" s="241">
        <f>来期計画!Q19</f>
        <v>0</v>
      </c>
      <c r="Q20" s="2343" t="str">
        <f>来期計画!R19</f>
        <v/>
      </c>
      <c r="R20" s="1953">
        <f>来期計画!S19</f>
        <v>0</v>
      </c>
      <c r="S20" s="770" t="str">
        <f t="shared" si="0"/>
        <v/>
      </c>
    </row>
    <row r="21" spans="1:19" s="763" customFormat="1" ht="17.649999999999999" hidden="1" customHeight="1">
      <c r="A21" s="771"/>
      <c r="B21" s="1106">
        <f>来期計画!C20</f>
        <v>0</v>
      </c>
      <c r="C21" s="387">
        <f>来期計画!D20</f>
        <v>0</v>
      </c>
      <c r="D21" s="387">
        <f>来期計画!E20</f>
        <v>0</v>
      </c>
      <c r="E21" s="387">
        <f>来期計画!F20</f>
        <v>0</v>
      </c>
      <c r="F21" s="387">
        <f>来期計画!G20</f>
        <v>0</v>
      </c>
      <c r="G21" s="387">
        <f>来期計画!H20</f>
        <v>0</v>
      </c>
      <c r="H21" s="387">
        <f>来期計画!I20</f>
        <v>0</v>
      </c>
      <c r="I21" s="387">
        <f>来期計画!J20</f>
        <v>0</v>
      </c>
      <c r="J21" s="387">
        <f>来期計画!K20</f>
        <v>0</v>
      </c>
      <c r="K21" s="387">
        <f>来期計画!L20</f>
        <v>0</v>
      </c>
      <c r="L21" s="387">
        <f>来期計画!M20</f>
        <v>0</v>
      </c>
      <c r="M21" s="387">
        <f>来期計画!N20</f>
        <v>0</v>
      </c>
      <c r="N21" s="387">
        <f>来期計画!O20</f>
        <v>0</v>
      </c>
      <c r="O21" s="387">
        <f>来期計画!P20</f>
        <v>0</v>
      </c>
      <c r="P21" s="241">
        <f>来期計画!Q20</f>
        <v>0</v>
      </c>
      <c r="Q21" s="2343" t="str">
        <f>来期計画!R20</f>
        <v/>
      </c>
      <c r="R21" s="1953">
        <f>来期計画!S20</f>
        <v>0</v>
      </c>
      <c r="S21" s="770" t="str">
        <f t="shared" si="0"/>
        <v/>
      </c>
    </row>
    <row r="22" spans="1:19" s="763" customFormat="1" ht="17.649999999999999" hidden="1" customHeight="1">
      <c r="A22" s="771"/>
      <c r="B22" s="1106">
        <f>来期計画!C21</f>
        <v>0</v>
      </c>
      <c r="C22" s="387">
        <f>来期計画!D21</f>
        <v>0</v>
      </c>
      <c r="D22" s="387">
        <f>来期計画!E21</f>
        <v>0</v>
      </c>
      <c r="E22" s="387">
        <f>来期計画!F21</f>
        <v>0</v>
      </c>
      <c r="F22" s="387">
        <f>来期計画!G21</f>
        <v>0</v>
      </c>
      <c r="G22" s="387">
        <f>来期計画!H21</f>
        <v>0</v>
      </c>
      <c r="H22" s="387">
        <f>来期計画!I21</f>
        <v>0</v>
      </c>
      <c r="I22" s="387">
        <f>来期計画!J21</f>
        <v>0</v>
      </c>
      <c r="J22" s="387">
        <f>来期計画!K21</f>
        <v>0</v>
      </c>
      <c r="K22" s="387">
        <f>来期計画!L21</f>
        <v>0</v>
      </c>
      <c r="L22" s="387">
        <f>来期計画!M21</f>
        <v>0</v>
      </c>
      <c r="M22" s="387">
        <f>来期計画!N21</f>
        <v>0</v>
      </c>
      <c r="N22" s="387">
        <f>来期計画!O21</f>
        <v>0</v>
      </c>
      <c r="O22" s="387">
        <f>来期計画!P21</f>
        <v>0</v>
      </c>
      <c r="P22" s="241">
        <f>来期計画!Q21</f>
        <v>0</v>
      </c>
      <c r="Q22" s="2343" t="str">
        <f>来期計画!R21</f>
        <v/>
      </c>
      <c r="R22" s="1953">
        <f>来期計画!S21</f>
        <v>0</v>
      </c>
      <c r="S22" s="770" t="str">
        <f t="shared" si="0"/>
        <v/>
      </c>
    </row>
    <row r="23" spans="1:19" s="763" customFormat="1" ht="17.649999999999999" hidden="1" customHeight="1">
      <c r="A23" s="771"/>
      <c r="B23" s="1106">
        <f>来期計画!C22</f>
        <v>0</v>
      </c>
      <c r="C23" s="387">
        <f>来期計画!D22</f>
        <v>0</v>
      </c>
      <c r="D23" s="387">
        <f>来期計画!E22</f>
        <v>0</v>
      </c>
      <c r="E23" s="387">
        <f>来期計画!F22</f>
        <v>0</v>
      </c>
      <c r="F23" s="387">
        <f>来期計画!G22</f>
        <v>0</v>
      </c>
      <c r="G23" s="387">
        <f>来期計画!H22</f>
        <v>0</v>
      </c>
      <c r="H23" s="387">
        <f>来期計画!I22</f>
        <v>0</v>
      </c>
      <c r="I23" s="387">
        <f>来期計画!J22</f>
        <v>0</v>
      </c>
      <c r="J23" s="387">
        <f>来期計画!K22</f>
        <v>0</v>
      </c>
      <c r="K23" s="387">
        <f>来期計画!L22</f>
        <v>0</v>
      </c>
      <c r="L23" s="387">
        <f>来期計画!M22</f>
        <v>0</v>
      </c>
      <c r="M23" s="387">
        <f>来期計画!N22</f>
        <v>0</v>
      </c>
      <c r="N23" s="387">
        <f>来期計画!O22</f>
        <v>0</v>
      </c>
      <c r="O23" s="387">
        <f>来期計画!P22</f>
        <v>0</v>
      </c>
      <c r="P23" s="241">
        <f>来期計画!Q22</f>
        <v>0</v>
      </c>
      <c r="Q23" s="2343" t="str">
        <f>来期計画!R22</f>
        <v/>
      </c>
      <c r="R23" s="1953">
        <f>来期計画!S22</f>
        <v>0</v>
      </c>
      <c r="S23" s="770" t="str">
        <f t="shared" si="0"/>
        <v/>
      </c>
    </row>
    <row r="24" spans="1:19" s="763" customFormat="1" ht="17.649999999999999" hidden="1" customHeight="1">
      <c r="A24" s="771"/>
      <c r="B24" s="1106">
        <f>来期計画!C23</f>
        <v>0</v>
      </c>
      <c r="C24" s="387">
        <f>来期計画!D23</f>
        <v>0</v>
      </c>
      <c r="D24" s="387">
        <f>来期計画!E23</f>
        <v>0</v>
      </c>
      <c r="E24" s="387">
        <f>来期計画!F23</f>
        <v>0</v>
      </c>
      <c r="F24" s="387">
        <f>来期計画!G23</f>
        <v>0</v>
      </c>
      <c r="G24" s="387">
        <f>来期計画!H23</f>
        <v>0</v>
      </c>
      <c r="H24" s="387">
        <f>来期計画!I23</f>
        <v>0</v>
      </c>
      <c r="I24" s="387">
        <f>来期計画!J23</f>
        <v>0</v>
      </c>
      <c r="J24" s="387">
        <f>来期計画!K23</f>
        <v>0</v>
      </c>
      <c r="K24" s="387">
        <f>来期計画!L23</f>
        <v>0</v>
      </c>
      <c r="L24" s="387">
        <f>来期計画!M23</f>
        <v>0</v>
      </c>
      <c r="M24" s="387">
        <f>来期計画!N23</f>
        <v>0</v>
      </c>
      <c r="N24" s="387">
        <f>来期計画!O23</f>
        <v>0</v>
      </c>
      <c r="O24" s="387">
        <f>来期計画!P23</f>
        <v>0</v>
      </c>
      <c r="P24" s="241">
        <f>来期計画!Q23</f>
        <v>0</v>
      </c>
      <c r="Q24" s="2343" t="str">
        <f>来期計画!R23</f>
        <v/>
      </c>
      <c r="R24" s="1953">
        <f>来期計画!S23</f>
        <v>0</v>
      </c>
      <c r="S24" s="770" t="str">
        <f t="shared" si="0"/>
        <v/>
      </c>
    </row>
    <row r="25" spans="1:19" s="763" customFormat="1" ht="17.649999999999999" hidden="1" customHeight="1">
      <c r="A25" s="771"/>
      <c r="B25" s="1106">
        <f>来期計画!C24</f>
        <v>0</v>
      </c>
      <c r="C25" s="387">
        <f>来期計画!D24</f>
        <v>0</v>
      </c>
      <c r="D25" s="387">
        <f>来期計画!E24</f>
        <v>0</v>
      </c>
      <c r="E25" s="387">
        <f>来期計画!F24</f>
        <v>0</v>
      </c>
      <c r="F25" s="387">
        <f>来期計画!G24</f>
        <v>0</v>
      </c>
      <c r="G25" s="387">
        <f>来期計画!H24</f>
        <v>0</v>
      </c>
      <c r="H25" s="387">
        <f>来期計画!I24</f>
        <v>0</v>
      </c>
      <c r="I25" s="387">
        <f>来期計画!J24</f>
        <v>0</v>
      </c>
      <c r="J25" s="387">
        <f>来期計画!K24</f>
        <v>0</v>
      </c>
      <c r="K25" s="387">
        <f>来期計画!L24</f>
        <v>0</v>
      </c>
      <c r="L25" s="387">
        <f>来期計画!M24</f>
        <v>0</v>
      </c>
      <c r="M25" s="387">
        <f>来期計画!N24</f>
        <v>0</v>
      </c>
      <c r="N25" s="387">
        <f>来期計画!O24</f>
        <v>0</v>
      </c>
      <c r="O25" s="387">
        <f>来期計画!P24</f>
        <v>0</v>
      </c>
      <c r="P25" s="241">
        <f>来期計画!Q24</f>
        <v>0</v>
      </c>
      <c r="Q25" s="2343" t="str">
        <f>来期計画!R24</f>
        <v/>
      </c>
      <c r="R25" s="1953">
        <f>来期計画!S24</f>
        <v>0</v>
      </c>
      <c r="S25" s="770" t="str">
        <f t="shared" si="0"/>
        <v/>
      </c>
    </row>
    <row r="26" spans="1:19" s="763" customFormat="1" ht="17.649999999999999" hidden="1" customHeight="1">
      <c r="A26" s="771"/>
      <c r="B26" s="1106">
        <f>来期計画!C25</f>
        <v>0</v>
      </c>
      <c r="C26" s="387">
        <f>来期計画!D25</f>
        <v>0</v>
      </c>
      <c r="D26" s="387">
        <f>来期計画!E25</f>
        <v>0</v>
      </c>
      <c r="E26" s="387">
        <f>来期計画!F25</f>
        <v>0</v>
      </c>
      <c r="F26" s="387">
        <f>来期計画!G25</f>
        <v>0</v>
      </c>
      <c r="G26" s="387">
        <f>来期計画!H25</f>
        <v>0</v>
      </c>
      <c r="H26" s="387">
        <f>来期計画!I25</f>
        <v>0</v>
      </c>
      <c r="I26" s="387">
        <f>来期計画!J25</f>
        <v>0</v>
      </c>
      <c r="J26" s="387">
        <f>来期計画!K25</f>
        <v>0</v>
      </c>
      <c r="K26" s="387">
        <f>来期計画!L25</f>
        <v>0</v>
      </c>
      <c r="L26" s="387">
        <f>来期計画!M25</f>
        <v>0</v>
      </c>
      <c r="M26" s="387">
        <f>来期計画!N25</f>
        <v>0</v>
      </c>
      <c r="N26" s="387">
        <f>来期計画!O25</f>
        <v>0</v>
      </c>
      <c r="O26" s="387">
        <f>来期計画!P25</f>
        <v>0</v>
      </c>
      <c r="P26" s="241">
        <f>来期計画!Q25</f>
        <v>0</v>
      </c>
      <c r="Q26" s="2343" t="str">
        <f>来期計画!R25</f>
        <v/>
      </c>
      <c r="R26" s="1953">
        <f>来期計画!S25</f>
        <v>0</v>
      </c>
      <c r="S26" s="770" t="str">
        <f t="shared" si="0"/>
        <v/>
      </c>
    </row>
    <row r="27" spans="1:19" s="763" customFormat="1" ht="17.649999999999999" hidden="1" customHeight="1">
      <c r="A27" s="771"/>
      <c r="B27" s="1113">
        <f>来期計画!C26</f>
        <v>0</v>
      </c>
      <c r="C27" s="387">
        <f>来期計画!D26</f>
        <v>0</v>
      </c>
      <c r="D27" s="387">
        <f>来期計画!E26</f>
        <v>0</v>
      </c>
      <c r="E27" s="387">
        <f>来期計画!F26</f>
        <v>0</v>
      </c>
      <c r="F27" s="387">
        <f>来期計画!G26</f>
        <v>0</v>
      </c>
      <c r="G27" s="387">
        <f>来期計画!H26</f>
        <v>0</v>
      </c>
      <c r="H27" s="387">
        <f>来期計画!I26</f>
        <v>0</v>
      </c>
      <c r="I27" s="387">
        <f>来期計画!J26</f>
        <v>0</v>
      </c>
      <c r="J27" s="387">
        <f>来期計画!K26</f>
        <v>0</v>
      </c>
      <c r="K27" s="387">
        <f>来期計画!L26</f>
        <v>0</v>
      </c>
      <c r="L27" s="387">
        <f>来期計画!M26</f>
        <v>0</v>
      </c>
      <c r="M27" s="387">
        <f>来期計画!N26</f>
        <v>0</v>
      </c>
      <c r="N27" s="387">
        <f>来期計画!O26</f>
        <v>0</v>
      </c>
      <c r="O27" s="387">
        <f>来期計画!P26</f>
        <v>0</v>
      </c>
      <c r="P27" s="241">
        <f>来期計画!Q26</f>
        <v>0</v>
      </c>
      <c r="Q27" s="2343" t="str">
        <f>来期計画!R26</f>
        <v/>
      </c>
      <c r="R27" s="1953">
        <f>来期計画!S26</f>
        <v>0</v>
      </c>
      <c r="S27" s="770" t="str">
        <f t="shared" si="0"/>
        <v/>
      </c>
    </row>
    <row r="28" spans="1:19" s="763" customFormat="1" ht="17.649999999999999" customHeight="1">
      <c r="A28" s="771"/>
      <c r="B28" s="1114" t="str">
        <f>来期計画!C27</f>
        <v>商品仕入高</v>
      </c>
      <c r="C28" s="1115">
        <f>来期計画!D27</f>
        <v>0</v>
      </c>
      <c r="D28" s="1098">
        <f>来期計画!E27</f>
        <v>0</v>
      </c>
      <c r="E28" s="1098">
        <f>来期計画!F27</f>
        <v>0</v>
      </c>
      <c r="F28" s="1098">
        <f>来期計画!G27</f>
        <v>0</v>
      </c>
      <c r="G28" s="1098">
        <f>来期計画!H27</f>
        <v>0</v>
      </c>
      <c r="H28" s="1098">
        <f>来期計画!I27</f>
        <v>0</v>
      </c>
      <c r="I28" s="1098">
        <f>来期計画!J27</f>
        <v>0</v>
      </c>
      <c r="J28" s="1098">
        <f>来期計画!K27</f>
        <v>0</v>
      </c>
      <c r="K28" s="1098">
        <f>来期計画!L27</f>
        <v>0</v>
      </c>
      <c r="L28" s="1098">
        <f>来期計画!M27</f>
        <v>0</v>
      </c>
      <c r="M28" s="1098">
        <f>来期計画!N27</f>
        <v>0</v>
      </c>
      <c r="N28" s="1098">
        <f>来期計画!O27</f>
        <v>0</v>
      </c>
      <c r="O28" s="1098">
        <f>来期計画!P27</f>
        <v>0</v>
      </c>
      <c r="P28" s="1954">
        <f>来期計画!Q27</f>
        <v>0</v>
      </c>
      <c r="Q28" s="2344" t="str">
        <f>来期計画!R27</f>
        <v/>
      </c>
      <c r="R28" s="1955">
        <f>来期計画!S27</f>
        <v>0</v>
      </c>
      <c r="S28" s="770">
        <f t="shared" si="0"/>
        <v>1</v>
      </c>
    </row>
    <row r="29" spans="1:19" s="763" customFormat="1" ht="17.649999999999999" customHeight="1">
      <c r="A29" s="771"/>
      <c r="B29" s="1117" t="str">
        <f>来期計画!C28</f>
        <v>期末商品棚卸高</v>
      </c>
      <c r="C29" s="1335">
        <f>来期計画!D28</f>
        <v>0</v>
      </c>
      <c r="D29" s="1335">
        <f>来期計画!E28</f>
        <v>0</v>
      </c>
      <c r="E29" s="1335">
        <f>来期計画!F28</f>
        <v>0</v>
      </c>
      <c r="F29" s="1335">
        <f>来期計画!G28</f>
        <v>0</v>
      </c>
      <c r="G29" s="1335">
        <f>来期計画!H28</f>
        <v>0</v>
      </c>
      <c r="H29" s="1335">
        <f>来期計画!I28</f>
        <v>0</v>
      </c>
      <c r="I29" s="1335">
        <f>来期計画!J28</f>
        <v>0</v>
      </c>
      <c r="J29" s="1335">
        <f>来期計画!K28</f>
        <v>0</v>
      </c>
      <c r="K29" s="1335">
        <f>来期計画!L28</f>
        <v>0</v>
      </c>
      <c r="L29" s="1335">
        <f>来期計画!M28</f>
        <v>0</v>
      </c>
      <c r="M29" s="1335">
        <f>来期計画!N28</f>
        <v>0</v>
      </c>
      <c r="N29" s="1335">
        <f>来期計画!O28</f>
        <v>0</v>
      </c>
      <c r="O29" s="1335">
        <f>来期計画!P28</f>
        <v>0</v>
      </c>
      <c r="P29" s="241">
        <f>来期計画!Q28</f>
        <v>0</v>
      </c>
      <c r="Q29" s="2345" t="str">
        <f>来期計画!R28</f>
        <v/>
      </c>
      <c r="R29" s="1953">
        <f>来期計画!S28</f>
        <v>0</v>
      </c>
      <c r="S29" s="770">
        <f t="shared" si="0"/>
        <v>1</v>
      </c>
    </row>
    <row r="30" spans="1:19" s="763" customFormat="1" ht="17.649999999999999" customHeight="1">
      <c r="A30" s="771"/>
      <c r="B30" s="1120" t="str">
        <f>来期計画!C29</f>
        <v>商品売上原価</v>
      </c>
      <c r="C30" s="1121">
        <f>来期計画!D29</f>
        <v>0</v>
      </c>
      <c r="D30" s="1122">
        <f>来期計画!E29</f>
        <v>0</v>
      </c>
      <c r="E30" s="1122">
        <f>来期計画!F29</f>
        <v>0</v>
      </c>
      <c r="F30" s="1122">
        <f>来期計画!G29</f>
        <v>0</v>
      </c>
      <c r="G30" s="1122">
        <f>来期計画!H29</f>
        <v>0</v>
      </c>
      <c r="H30" s="1122">
        <f>来期計画!I29</f>
        <v>0</v>
      </c>
      <c r="I30" s="1122">
        <f>来期計画!J29</f>
        <v>0</v>
      </c>
      <c r="J30" s="1122">
        <f>来期計画!K29</f>
        <v>0</v>
      </c>
      <c r="K30" s="1122">
        <f>来期計画!L29</f>
        <v>0</v>
      </c>
      <c r="L30" s="1122">
        <f>来期計画!M29</f>
        <v>0</v>
      </c>
      <c r="M30" s="1122">
        <f>来期計画!N29</f>
        <v>0</v>
      </c>
      <c r="N30" s="1122">
        <f>来期計画!O29</f>
        <v>0</v>
      </c>
      <c r="O30" s="1122">
        <f>来期計画!P29</f>
        <v>0</v>
      </c>
      <c r="P30" s="1958">
        <f>来期計画!Q29</f>
        <v>0</v>
      </c>
      <c r="Q30" s="2343" t="str">
        <f>来期計画!R29</f>
        <v/>
      </c>
      <c r="R30" s="1953">
        <f>来期計画!S29</f>
        <v>0</v>
      </c>
      <c r="S30" s="770">
        <f t="shared" si="0"/>
        <v>1</v>
      </c>
    </row>
    <row r="31" spans="1:19" s="763" customFormat="1" ht="17.649999999999999" customHeight="1">
      <c r="A31" s="771"/>
      <c r="B31" s="1123" t="str">
        <f>来期計画!C30</f>
        <v>製品売上原価</v>
      </c>
      <c r="C31" s="1121">
        <f>来期計画!D30</f>
        <v>0</v>
      </c>
      <c r="D31" s="1122">
        <f>来期計画!E30</f>
        <v>0</v>
      </c>
      <c r="E31" s="1122">
        <f>来期計画!F30</f>
        <v>0</v>
      </c>
      <c r="F31" s="1122">
        <f>来期計画!G30</f>
        <v>0</v>
      </c>
      <c r="G31" s="1122">
        <f>来期計画!H30</f>
        <v>0</v>
      </c>
      <c r="H31" s="1122">
        <f>来期計画!I30</f>
        <v>0</v>
      </c>
      <c r="I31" s="1122">
        <f>来期計画!J30</f>
        <v>0</v>
      </c>
      <c r="J31" s="1122">
        <f>来期計画!K30</f>
        <v>0</v>
      </c>
      <c r="K31" s="1122">
        <f>来期計画!L30</f>
        <v>0</v>
      </c>
      <c r="L31" s="1122">
        <f>来期計画!M30</f>
        <v>0</v>
      </c>
      <c r="M31" s="1122">
        <f>来期計画!N30</f>
        <v>0</v>
      </c>
      <c r="N31" s="1122">
        <f>来期計画!O30</f>
        <v>0</v>
      </c>
      <c r="O31" s="1122">
        <f>来期計画!P30</f>
        <v>0</v>
      </c>
      <c r="P31" s="1958">
        <f>来期計画!Q30</f>
        <v>0</v>
      </c>
      <c r="Q31" s="2346" t="str">
        <f>来期計画!R30</f>
        <v/>
      </c>
      <c r="R31" s="1959">
        <f>来期計画!S30</f>
        <v>0</v>
      </c>
      <c r="S31" s="770">
        <f t="shared" si="0"/>
        <v>1</v>
      </c>
    </row>
    <row r="32" spans="1:19" s="763" customFormat="1" ht="17.649999999999999" customHeight="1">
      <c r="A32" s="771"/>
      <c r="B32" s="1123" t="str">
        <f>来期計画!C31</f>
        <v>売上原価</v>
      </c>
      <c r="C32" s="1121">
        <f>来期計画!D31</f>
        <v>0</v>
      </c>
      <c r="D32" s="1122">
        <f>来期計画!E31</f>
        <v>0</v>
      </c>
      <c r="E32" s="1122">
        <f>来期計画!F31</f>
        <v>0</v>
      </c>
      <c r="F32" s="1122">
        <f>来期計画!G31</f>
        <v>0</v>
      </c>
      <c r="G32" s="1122">
        <f>来期計画!H31</f>
        <v>0</v>
      </c>
      <c r="H32" s="1122">
        <f>来期計画!I31</f>
        <v>0</v>
      </c>
      <c r="I32" s="1122">
        <f>来期計画!J31</f>
        <v>0</v>
      </c>
      <c r="J32" s="1122">
        <f>来期計画!K31</f>
        <v>0</v>
      </c>
      <c r="K32" s="1122">
        <f>来期計画!L31</f>
        <v>0</v>
      </c>
      <c r="L32" s="1122">
        <f>来期計画!M31</f>
        <v>0</v>
      </c>
      <c r="M32" s="1122">
        <f>来期計画!N31</f>
        <v>0</v>
      </c>
      <c r="N32" s="1122">
        <f>来期計画!O31</f>
        <v>0</v>
      </c>
      <c r="O32" s="1122">
        <f>来期計画!P31</f>
        <v>0</v>
      </c>
      <c r="P32" s="1958">
        <f>来期計画!Q31</f>
        <v>0</v>
      </c>
      <c r="Q32" s="2346" t="str">
        <f>来期計画!R31</f>
        <v/>
      </c>
      <c r="R32" s="1959">
        <f>来期計画!S31</f>
        <v>0</v>
      </c>
      <c r="S32" s="770">
        <f t="shared" si="0"/>
        <v>1</v>
      </c>
    </row>
    <row r="33" spans="1:19" s="763" customFormat="1" ht="17.649999999999999" customHeight="1">
      <c r="A33" s="771"/>
      <c r="B33" s="1123" t="str">
        <f>来期計画!C32</f>
        <v>売上総損益金額</v>
      </c>
      <c r="C33" s="1121">
        <f>来期計画!D32</f>
        <v>0</v>
      </c>
      <c r="D33" s="1122">
        <f>来期計画!E32</f>
        <v>0</v>
      </c>
      <c r="E33" s="1122">
        <f>来期計画!F32</f>
        <v>0</v>
      </c>
      <c r="F33" s="1122">
        <f>来期計画!G32</f>
        <v>0</v>
      </c>
      <c r="G33" s="1122">
        <f>来期計画!H32</f>
        <v>0</v>
      </c>
      <c r="H33" s="1122">
        <f>来期計画!I32</f>
        <v>0</v>
      </c>
      <c r="I33" s="1122">
        <f>来期計画!J32</f>
        <v>0</v>
      </c>
      <c r="J33" s="1122">
        <f>来期計画!K32</f>
        <v>0</v>
      </c>
      <c r="K33" s="1122">
        <f>来期計画!L32</f>
        <v>0</v>
      </c>
      <c r="L33" s="1122">
        <f>来期計画!M32</f>
        <v>0</v>
      </c>
      <c r="M33" s="1122">
        <f>来期計画!N32</f>
        <v>0</v>
      </c>
      <c r="N33" s="1122">
        <f>来期計画!O32</f>
        <v>0</v>
      </c>
      <c r="O33" s="1122">
        <f>来期計画!P32</f>
        <v>0</v>
      </c>
      <c r="P33" s="1958">
        <f>来期計画!Q32</f>
        <v>0</v>
      </c>
      <c r="Q33" s="2346" t="str">
        <f>来期計画!R32</f>
        <v/>
      </c>
      <c r="R33" s="1959">
        <f>来期計画!S32</f>
        <v>0</v>
      </c>
      <c r="S33" s="770">
        <f t="shared" si="0"/>
        <v>1</v>
      </c>
    </row>
    <row r="34" spans="1:19" s="763" customFormat="1" ht="17.649999999999999" customHeight="1">
      <c r="A34" s="771"/>
      <c r="B34" s="1124" t="str">
        <f>来期計画!C33</f>
        <v>売上総利益率</v>
      </c>
      <c r="C34" s="774">
        <f>来期計画!D33</f>
        <v>0</v>
      </c>
      <c r="D34" s="775">
        <f>来期計画!E33</f>
        <v>0</v>
      </c>
      <c r="E34" s="775">
        <f>来期計画!F33</f>
        <v>0</v>
      </c>
      <c r="F34" s="775">
        <f>来期計画!G33</f>
        <v>0</v>
      </c>
      <c r="G34" s="775">
        <f>来期計画!H33</f>
        <v>0</v>
      </c>
      <c r="H34" s="775">
        <f>来期計画!I33</f>
        <v>0</v>
      </c>
      <c r="I34" s="775">
        <f>来期計画!J33</f>
        <v>0</v>
      </c>
      <c r="J34" s="775">
        <f>来期計画!K33</f>
        <v>0</v>
      </c>
      <c r="K34" s="775">
        <f>来期計画!L33</f>
        <v>0</v>
      </c>
      <c r="L34" s="775">
        <f>来期計画!M33</f>
        <v>0</v>
      </c>
      <c r="M34" s="775">
        <f>来期計画!N33</f>
        <v>0</v>
      </c>
      <c r="N34" s="775">
        <f>来期計画!O33</f>
        <v>0</v>
      </c>
      <c r="O34" s="775">
        <f>来期計画!P33</f>
        <v>0</v>
      </c>
      <c r="P34" s="776" t="str">
        <f>来期計画!Q33</f>
        <v/>
      </c>
      <c r="Q34" s="2347">
        <f>来期計画!R33</f>
        <v>0</v>
      </c>
      <c r="R34" s="777">
        <f>来期計画!S33</f>
        <v>0</v>
      </c>
      <c r="S34" s="770">
        <f t="shared" si="0"/>
        <v>1</v>
      </c>
    </row>
    <row r="35" spans="1:19" s="763" customFormat="1" ht="17.649999999999999" customHeight="1">
      <c r="A35" s="771"/>
      <c r="B35" s="1102" t="str">
        <f>来期計画!C34</f>
        <v>[人件費]</v>
      </c>
      <c r="C35" s="1103">
        <f>来期計画!D34</f>
        <v>0</v>
      </c>
      <c r="D35" s="1103">
        <f>来期計画!E34</f>
        <v>0</v>
      </c>
      <c r="E35" s="1103">
        <f>来期計画!F34</f>
        <v>0</v>
      </c>
      <c r="F35" s="1103">
        <f>来期計画!G34</f>
        <v>0</v>
      </c>
      <c r="G35" s="1103">
        <f>来期計画!H34</f>
        <v>0</v>
      </c>
      <c r="H35" s="1103">
        <f>来期計画!I34</f>
        <v>0</v>
      </c>
      <c r="I35" s="1103">
        <f>来期計画!J34</f>
        <v>0</v>
      </c>
      <c r="J35" s="1103">
        <f>来期計画!K34</f>
        <v>0</v>
      </c>
      <c r="K35" s="1103">
        <f>来期計画!L34</f>
        <v>0</v>
      </c>
      <c r="L35" s="1103">
        <f>来期計画!M34</f>
        <v>0</v>
      </c>
      <c r="M35" s="1103">
        <f>来期計画!N34</f>
        <v>0</v>
      </c>
      <c r="N35" s="1103">
        <f>来期計画!O34</f>
        <v>0</v>
      </c>
      <c r="O35" s="1103">
        <f>来期計画!P34</f>
        <v>0</v>
      </c>
      <c r="P35" s="1960">
        <f>来期計画!Q34</f>
        <v>0</v>
      </c>
      <c r="Q35" s="2348">
        <f>来期計画!R34</f>
        <v>0</v>
      </c>
      <c r="R35" s="1957">
        <f>来期計画!S34</f>
        <v>0</v>
      </c>
      <c r="S35" s="770">
        <f t="shared" si="0"/>
        <v>1</v>
      </c>
    </row>
    <row r="36" spans="1:19" s="763" customFormat="1" ht="17.649999999999999" customHeight="1">
      <c r="A36" s="771"/>
      <c r="B36" s="769">
        <f>来期計画!C35</f>
        <v>0</v>
      </c>
      <c r="C36" s="387">
        <f>来期計画!D35</f>
        <v>0</v>
      </c>
      <c r="D36" s="387">
        <f>来期計画!E35</f>
        <v>0</v>
      </c>
      <c r="E36" s="387">
        <f>来期計画!F35</f>
        <v>0</v>
      </c>
      <c r="F36" s="387">
        <f>来期計画!G35</f>
        <v>0</v>
      </c>
      <c r="G36" s="387">
        <f>来期計画!H35</f>
        <v>0</v>
      </c>
      <c r="H36" s="387">
        <f>来期計画!I35</f>
        <v>0</v>
      </c>
      <c r="I36" s="387">
        <f>来期計画!J35</f>
        <v>0</v>
      </c>
      <c r="J36" s="387">
        <f>来期計画!K35</f>
        <v>0</v>
      </c>
      <c r="K36" s="387">
        <f>来期計画!L35</f>
        <v>0</v>
      </c>
      <c r="L36" s="387">
        <f>来期計画!M35</f>
        <v>0</v>
      </c>
      <c r="M36" s="387">
        <f>来期計画!N35</f>
        <v>0</v>
      </c>
      <c r="N36" s="387">
        <f>来期計画!O35</f>
        <v>0</v>
      </c>
      <c r="O36" s="387">
        <f>来期計画!P35</f>
        <v>0</v>
      </c>
      <c r="P36" s="217">
        <f>来期計画!Q35</f>
        <v>0</v>
      </c>
      <c r="Q36" s="2343" t="str">
        <f>来期計画!R35</f>
        <v/>
      </c>
      <c r="R36" s="1953">
        <f>来期計画!S35</f>
        <v>0</v>
      </c>
      <c r="S36" s="770" t="str">
        <f t="shared" si="0"/>
        <v/>
      </c>
    </row>
    <row r="37" spans="1:19" s="763" customFormat="1" ht="17.649999999999999" customHeight="1">
      <c r="A37" s="771"/>
      <c r="B37" s="769">
        <f>来期計画!C36</f>
        <v>0</v>
      </c>
      <c r="C37" s="387">
        <f>来期計画!D36</f>
        <v>0</v>
      </c>
      <c r="D37" s="387">
        <f>来期計画!E36</f>
        <v>0</v>
      </c>
      <c r="E37" s="387">
        <f>来期計画!F36</f>
        <v>0</v>
      </c>
      <c r="F37" s="387">
        <f>来期計画!G36</f>
        <v>0</v>
      </c>
      <c r="G37" s="387">
        <f>来期計画!H36</f>
        <v>0</v>
      </c>
      <c r="H37" s="387">
        <f>来期計画!I36</f>
        <v>0</v>
      </c>
      <c r="I37" s="387">
        <f>来期計画!J36</f>
        <v>0</v>
      </c>
      <c r="J37" s="387">
        <f>来期計画!K36</f>
        <v>0</v>
      </c>
      <c r="K37" s="387">
        <f>来期計画!L36</f>
        <v>0</v>
      </c>
      <c r="L37" s="387">
        <f>来期計画!M36</f>
        <v>0</v>
      </c>
      <c r="M37" s="387">
        <f>来期計画!N36</f>
        <v>0</v>
      </c>
      <c r="N37" s="387">
        <f>来期計画!O36</f>
        <v>0</v>
      </c>
      <c r="O37" s="387">
        <f>来期計画!P36</f>
        <v>0</v>
      </c>
      <c r="P37" s="217">
        <f>来期計画!Q36</f>
        <v>0</v>
      </c>
      <c r="Q37" s="2343" t="str">
        <f>来期計画!R36</f>
        <v/>
      </c>
      <c r="R37" s="1953">
        <f>来期計画!S36</f>
        <v>0</v>
      </c>
      <c r="S37" s="770" t="str">
        <f t="shared" si="0"/>
        <v/>
      </c>
    </row>
    <row r="38" spans="1:19" s="763" customFormat="1" ht="17.649999999999999" customHeight="1">
      <c r="A38" s="771"/>
      <c r="B38" s="769">
        <f>来期計画!C37</f>
        <v>0</v>
      </c>
      <c r="C38" s="387">
        <f>来期計画!D37</f>
        <v>0</v>
      </c>
      <c r="D38" s="387">
        <f>来期計画!E37</f>
        <v>0</v>
      </c>
      <c r="E38" s="387">
        <f>来期計画!F37</f>
        <v>0</v>
      </c>
      <c r="F38" s="387">
        <f>来期計画!G37</f>
        <v>0</v>
      </c>
      <c r="G38" s="387">
        <f>来期計画!H37</f>
        <v>0</v>
      </c>
      <c r="H38" s="387">
        <f>来期計画!I37</f>
        <v>0</v>
      </c>
      <c r="I38" s="387">
        <f>来期計画!J37</f>
        <v>0</v>
      </c>
      <c r="J38" s="387">
        <f>来期計画!K37</f>
        <v>0</v>
      </c>
      <c r="K38" s="387">
        <f>来期計画!L37</f>
        <v>0</v>
      </c>
      <c r="L38" s="387">
        <f>来期計画!M37</f>
        <v>0</v>
      </c>
      <c r="M38" s="387">
        <f>来期計画!N37</f>
        <v>0</v>
      </c>
      <c r="N38" s="387">
        <f>来期計画!O37</f>
        <v>0</v>
      </c>
      <c r="O38" s="387">
        <f>来期計画!P37</f>
        <v>0</v>
      </c>
      <c r="P38" s="217">
        <f>来期計画!Q37</f>
        <v>0</v>
      </c>
      <c r="Q38" s="2343" t="str">
        <f>来期計画!R37</f>
        <v/>
      </c>
      <c r="R38" s="1953">
        <f>来期計画!S37</f>
        <v>0</v>
      </c>
      <c r="S38" s="770" t="str">
        <f t="shared" si="0"/>
        <v/>
      </c>
    </row>
    <row r="39" spans="1:19" s="763" customFormat="1" ht="17.649999999999999" hidden="1" customHeight="1">
      <c r="A39" s="771"/>
      <c r="B39" s="769">
        <f>来期計画!C38</f>
        <v>0</v>
      </c>
      <c r="C39" s="387">
        <f>来期計画!D38</f>
        <v>0</v>
      </c>
      <c r="D39" s="387">
        <f>来期計画!E38</f>
        <v>0</v>
      </c>
      <c r="E39" s="387">
        <f>来期計画!F38</f>
        <v>0</v>
      </c>
      <c r="F39" s="387">
        <f>来期計画!G38</f>
        <v>0</v>
      </c>
      <c r="G39" s="387">
        <f>来期計画!H38</f>
        <v>0</v>
      </c>
      <c r="H39" s="387">
        <f>来期計画!I38</f>
        <v>0</v>
      </c>
      <c r="I39" s="387">
        <f>来期計画!J38</f>
        <v>0</v>
      </c>
      <c r="J39" s="387">
        <f>来期計画!K38</f>
        <v>0</v>
      </c>
      <c r="K39" s="387">
        <f>来期計画!L38</f>
        <v>0</v>
      </c>
      <c r="L39" s="387">
        <f>来期計画!M38</f>
        <v>0</v>
      </c>
      <c r="M39" s="387">
        <f>来期計画!N38</f>
        <v>0</v>
      </c>
      <c r="N39" s="387">
        <f>来期計画!O38</f>
        <v>0</v>
      </c>
      <c r="O39" s="387">
        <f>来期計画!P38</f>
        <v>0</v>
      </c>
      <c r="P39" s="217">
        <f>来期計画!Q38</f>
        <v>0</v>
      </c>
      <c r="Q39" s="2343" t="str">
        <f>来期計画!R38</f>
        <v/>
      </c>
      <c r="R39" s="1953">
        <f>来期計画!S38</f>
        <v>0</v>
      </c>
      <c r="S39" s="770" t="str">
        <f t="shared" si="0"/>
        <v/>
      </c>
    </row>
    <row r="40" spans="1:19" s="763" customFormat="1" ht="17.649999999999999" hidden="1" customHeight="1">
      <c r="A40" s="771"/>
      <c r="B40" s="769">
        <f>来期計画!C39</f>
        <v>0</v>
      </c>
      <c r="C40" s="387">
        <f>来期計画!D39</f>
        <v>0</v>
      </c>
      <c r="D40" s="387">
        <f>来期計画!E39</f>
        <v>0</v>
      </c>
      <c r="E40" s="387">
        <f>来期計画!F39</f>
        <v>0</v>
      </c>
      <c r="F40" s="387">
        <f>来期計画!G39</f>
        <v>0</v>
      </c>
      <c r="G40" s="387">
        <f>来期計画!H39</f>
        <v>0</v>
      </c>
      <c r="H40" s="387">
        <f>来期計画!I39</f>
        <v>0</v>
      </c>
      <c r="I40" s="387">
        <f>来期計画!J39</f>
        <v>0</v>
      </c>
      <c r="J40" s="387">
        <f>来期計画!K39</f>
        <v>0</v>
      </c>
      <c r="K40" s="387">
        <f>来期計画!L39</f>
        <v>0</v>
      </c>
      <c r="L40" s="387">
        <f>来期計画!M39</f>
        <v>0</v>
      </c>
      <c r="M40" s="387">
        <f>来期計画!N39</f>
        <v>0</v>
      </c>
      <c r="N40" s="387">
        <f>来期計画!O39</f>
        <v>0</v>
      </c>
      <c r="O40" s="387">
        <f>来期計画!P39</f>
        <v>0</v>
      </c>
      <c r="P40" s="217">
        <f>来期計画!Q39</f>
        <v>0</v>
      </c>
      <c r="Q40" s="2343" t="str">
        <f>来期計画!R39</f>
        <v/>
      </c>
      <c r="R40" s="1953">
        <f>来期計画!S39</f>
        <v>0</v>
      </c>
      <c r="S40" s="770" t="str">
        <f t="shared" si="0"/>
        <v/>
      </c>
    </row>
    <row r="41" spans="1:19" s="763" customFormat="1" ht="17.649999999999999" hidden="1" customHeight="1">
      <c r="A41" s="771"/>
      <c r="B41" s="769">
        <f>来期計画!C40</f>
        <v>0</v>
      </c>
      <c r="C41" s="387">
        <f>来期計画!D40</f>
        <v>0</v>
      </c>
      <c r="D41" s="387">
        <f>来期計画!E40</f>
        <v>0</v>
      </c>
      <c r="E41" s="387">
        <f>来期計画!F40</f>
        <v>0</v>
      </c>
      <c r="F41" s="387">
        <f>来期計画!G40</f>
        <v>0</v>
      </c>
      <c r="G41" s="387">
        <f>来期計画!H40</f>
        <v>0</v>
      </c>
      <c r="H41" s="387">
        <f>来期計画!I40</f>
        <v>0</v>
      </c>
      <c r="I41" s="387">
        <f>来期計画!J40</f>
        <v>0</v>
      </c>
      <c r="J41" s="387">
        <f>来期計画!K40</f>
        <v>0</v>
      </c>
      <c r="K41" s="387">
        <f>来期計画!L40</f>
        <v>0</v>
      </c>
      <c r="L41" s="387">
        <f>来期計画!M40</f>
        <v>0</v>
      </c>
      <c r="M41" s="387">
        <f>来期計画!N40</f>
        <v>0</v>
      </c>
      <c r="N41" s="387">
        <f>来期計画!O40</f>
        <v>0</v>
      </c>
      <c r="O41" s="387">
        <f>来期計画!P40</f>
        <v>0</v>
      </c>
      <c r="P41" s="217">
        <f>来期計画!Q40</f>
        <v>0</v>
      </c>
      <c r="Q41" s="2343" t="str">
        <f>来期計画!R40</f>
        <v/>
      </c>
      <c r="R41" s="1953">
        <f>来期計画!S40</f>
        <v>0</v>
      </c>
      <c r="S41" s="770" t="str">
        <f t="shared" si="0"/>
        <v/>
      </c>
    </row>
    <row r="42" spans="1:19" s="763" customFormat="1" ht="17.649999999999999" hidden="1" customHeight="1">
      <c r="A42" s="771"/>
      <c r="B42" s="769">
        <f>来期計画!C41</f>
        <v>0</v>
      </c>
      <c r="C42" s="387">
        <f>来期計画!D41</f>
        <v>0</v>
      </c>
      <c r="D42" s="387">
        <f>来期計画!E41</f>
        <v>0</v>
      </c>
      <c r="E42" s="387">
        <f>来期計画!F41</f>
        <v>0</v>
      </c>
      <c r="F42" s="387">
        <f>来期計画!G41</f>
        <v>0</v>
      </c>
      <c r="G42" s="387">
        <f>来期計画!H41</f>
        <v>0</v>
      </c>
      <c r="H42" s="387">
        <f>来期計画!I41</f>
        <v>0</v>
      </c>
      <c r="I42" s="387">
        <f>来期計画!J41</f>
        <v>0</v>
      </c>
      <c r="J42" s="387">
        <f>来期計画!K41</f>
        <v>0</v>
      </c>
      <c r="K42" s="387">
        <f>来期計画!L41</f>
        <v>0</v>
      </c>
      <c r="L42" s="387">
        <f>来期計画!M41</f>
        <v>0</v>
      </c>
      <c r="M42" s="387">
        <f>来期計画!N41</f>
        <v>0</v>
      </c>
      <c r="N42" s="387">
        <f>来期計画!O41</f>
        <v>0</v>
      </c>
      <c r="O42" s="387">
        <f>来期計画!P41</f>
        <v>0</v>
      </c>
      <c r="P42" s="217">
        <f>来期計画!Q41</f>
        <v>0</v>
      </c>
      <c r="Q42" s="2343" t="str">
        <f>来期計画!R41</f>
        <v/>
      </c>
      <c r="R42" s="1953">
        <f>来期計画!S41</f>
        <v>0</v>
      </c>
      <c r="S42" s="770" t="str">
        <f t="shared" si="0"/>
        <v/>
      </c>
    </row>
    <row r="43" spans="1:19" s="763" customFormat="1" ht="17.649999999999999" hidden="1" customHeight="1">
      <c r="A43" s="771"/>
      <c r="B43" s="769">
        <f>来期計画!C42</f>
        <v>0</v>
      </c>
      <c r="C43" s="387">
        <f>来期計画!D42</f>
        <v>0</v>
      </c>
      <c r="D43" s="387">
        <f>来期計画!E42</f>
        <v>0</v>
      </c>
      <c r="E43" s="387">
        <f>来期計画!F42</f>
        <v>0</v>
      </c>
      <c r="F43" s="387">
        <f>来期計画!G42</f>
        <v>0</v>
      </c>
      <c r="G43" s="387">
        <f>来期計画!H42</f>
        <v>0</v>
      </c>
      <c r="H43" s="387">
        <f>来期計画!I42</f>
        <v>0</v>
      </c>
      <c r="I43" s="387">
        <f>来期計画!J42</f>
        <v>0</v>
      </c>
      <c r="J43" s="387">
        <f>来期計画!K42</f>
        <v>0</v>
      </c>
      <c r="K43" s="387">
        <f>来期計画!L42</f>
        <v>0</v>
      </c>
      <c r="L43" s="387">
        <f>来期計画!M42</f>
        <v>0</v>
      </c>
      <c r="M43" s="387">
        <f>来期計画!N42</f>
        <v>0</v>
      </c>
      <c r="N43" s="387">
        <f>来期計画!O42</f>
        <v>0</v>
      </c>
      <c r="O43" s="387">
        <f>来期計画!P42</f>
        <v>0</v>
      </c>
      <c r="P43" s="217">
        <f>来期計画!Q42</f>
        <v>0</v>
      </c>
      <c r="Q43" s="2343" t="str">
        <f>来期計画!R42</f>
        <v/>
      </c>
      <c r="R43" s="1953">
        <f>来期計画!S42</f>
        <v>0</v>
      </c>
      <c r="S43" s="770" t="str">
        <f t="shared" si="0"/>
        <v/>
      </c>
    </row>
    <row r="44" spans="1:19" s="763" customFormat="1" ht="17.649999999999999" hidden="1" customHeight="1">
      <c r="A44" s="771"/>
      <c r="B44" s="769">
        <f>来期計画!C43</f>
        <v>0</v>
      </c>
      <c r="C44" s="387">
        <f>来期計画!D43</f>
        <v>0</v>
      </c>
      <c r="D44" s="387">
        <f>来期計画!E43</f>
        <v>0</v>
      </c>
      <c r="E44" s="387">
        <f>来期計画!F43</f>
        <v>0</v>
      </c>
      <c r="F44" s="387">
        <f>来期計画!G43</f>
        <v>0</v>
      </c>
      <c r="G44" s="387">
        <f>来期計画!H43</f>
        <v>0</v>
      </c>
      <c r="H44" s="387">
        <f>来期計画!I43</f>
        <v>0</v>
      </c>
      <c r="I44" s="387">
        <f>来期計画!J43</f>
        <v>0</v>
      </c>
      <c r="J44" s="387">
        <f>来期計画!K43</f>
        <v>0</v>
      </c>
      <c r="K44" s="387">
        <f>来期計画!L43</f>
        <v>0</v>
      </c>
      <c r="L44" s="387">
        <f>来期計画!M43</f>
        <v>0</v>
      </c>
      <c r="M44" s="387">
        <f>来期計画!N43</f>
        <v>0</v>
      </c>
      <c r="N44" s="387">
        <f>来期計画!O43</f>
        <v>0</v>
      </c>
      <c r="O44" s="387">
        <f>来期計画!P43</f>
        <v>0</v>
      </c>
      <c r="P44" s="217">
        <f>来期計画!Q43</f>
        <v>0</v>
      </c>
      <c r="Q44" s="2343" t="str">
        <f>来期計画!R43</f>
        <v/>
      </c>
      <c r="R44" s="1953">
        <f>来期計画!S43</f>
        <v>0</v>
      </c>
      <c r="S44" s="770" t="str">
        <f t="shared" si="0"/>
        <v/>
      </c>
    </row>
    <row r="45" spans="1:19" s="763" customFormat="1" ht="17.649999999999999" hidden="1" customHeight="1">
      <c r="A45" s="771"/>
      <c r="B45" s="1093">
        <f>来期計画!C44</f>
        <v>0</v>
      </c>
      <c r="C45" s="1129">
        <f>来期計画!D44</f>
        <v>0</v>
      </c>
      <c r="D45" s="1129">
        <f>来期計画!E44</f>
        <v>0</v>
      </c>
      <c r="E45" s="1129">
        <f>来期計画!F44</f>
        <v>0</v>
      </c>
      <c r="F45" s="1129">
        <f>来期計画!G44</f>
        <v>0</v>
      </c>
      <c r="G45" s="1129">
        <f>来期計画!H44</f>
        <v>0</v>
      </c>
      <c r="H45" s="1129">
        <f>来期計画!I44</f>
        <v>0</v>
      </c>
      <c r="I45" s="1129">
        <f>来期計画!J44</f>
        <v>0</v>
      </c>
      <c r="J45" s="1129">
        <f>来期計画!K44</f>
        <v>0</v>
      </c>
      <c r="K45" s="1129">
        <f>来期計画!L44</f>
        <v>0</v>
      </c>
      <c r="L45" s="1129">
        <f>来期計画!M44</f>
        <v>0</v>
      </c>
      <c r="M45" s="1129">
        <f>来期計画!N44</f>
        <v>0</v>
      </c>
      <c r="N45" s="1129">
        <f>来期計画!O44</f>
        <v>0</v>
      </c>
      <c r="O45" s="1129">
        <f>来期計画!P44</f>
        <v>0</v>
      </c>
      <c r="P45" s="237">
        <f>来期計画!Q44</f>
        <v>0</v>
      </c>
      <c r="Q45" s="2343" t="str">
        <f>来期計画!R44</f>
        <v/>
      </c>
      <c r="R45" s="1953">
        <f>来期計画!S44</f>
        <v>0</v>
      </c>
      <c r="S45" s="770" t="str">
        <f t="shared" si="0"/>
        <v/>
      </c>
    </row>
    <row r="46" spans="1:19" s="763" customFormat="1" ht="17.649999999999999" customHeight="1">
      <c r="A46" s="771"/>
      <c r="B46" s="1134" t="str">
        <f>来期計画!C45</f>
        <v>人件費計</v>
      </c>
      <c r="C46" s="1098">
        <f>来期計画!D45</f>
        <v>0</v>
      </c>
      <c r="D46" s="1098">
        <f>来期計画!E45</f>
        <v>0</v>
      </c>
      <c r="E46" s="1098">
        <f>来期計画!F45</f>
        <v>0</v>
      </c>
      <c r="F46" s="1098">
        <f>来期計画!G45</f>
        <v>0</v>
      </c>
      <c r="G46" s="1098">
        <f>来期計画!H45</f>
        <v>0</v>
      </c>
      <c r="H46" s="1098">
        <f>来期計画!I45</f>
        <v>0</v>
      </c>
      <c r="I46" s="1098">
        <f>来期計画!J45</f>
        <v>0</v>
      </c>
      <c r="J46" s="1098">
        <f>来期計画!K45</f>
        <v>0</v>
      </c>
      <c r="K46" s="1098">
        <f>来期計画!L45</f>
        <v>0</v>
      </c>
      <c r="L46" s="1098">
        <f>来期計画!M45</f>
        <v>0</v>
      </c>
      <c r="M46" s="1098">
        <f>来期計画!N45</f>
        <v>0</v>
      </c>
      <c r="N46" s="1098">
        <f>来期計画!O45</f>
        <v>0</v>
      </c>
      <c r="O46" s="1098">
        <f>来期計画!P45</f>
        <v>0</v>
      </c>
      <c r="P46" s="1961">
        <f>来期計画!Q45</f>
        <v>0</v>
      </c>
      <c r="Q46" s="2349" t="str">
        <f>来期計画!R45</f>
        <v/>
      </c>
      <c r="R46" s="1962">
        <f>来期計画!S45</f>
        <v>0</v>
      </c>
      <c r="S46" s="770">
        <f t="shared" si="0"/>
        <v>1</v>
      </c>
    </row>
    <row r="47" spans="1:19" s="763" customFormat="1" ht="17.649999999999999" customHeight="1">
      <c r="A47" s="771"/>
      <c r="B47" s="222" t="str">
        <f>来期計画!C46</f>
        <v>[その他販売管理費]</v>
      </c>
      <c r="C47" s="1086">
        <f>来期計画!D46</f>
        <v>0</v>
      </c>
      <c r="D47" s="1086">
        <f>来期計画!E46</f>
        <v>0</v>
      </c>
      <c r="E47" s="1086">
        <f>来期計画!F46</f>
        <v>0</v>
      </c>
      <c r="F47" s="1086">
        <f>来期計画!G46</f>
        <v>0</v>
      </c>
      <c r="G47" s="1086">
        <f>来期計画!H46</f>
        <v>0</v>
      </c>
      <c r="H47" s="1086">
        <f>来期計画!I46</f>
        <v>0</v>
      </c>
      <c r="I47" s="1086">
        <f>来期計画!J46</f>
        <v>0</v>
      </c>
      <c r="J47" s="1086">
        <f>来期計画!K46</f>
        <v>0</v>
      </c>
      <c r="K47" s="1086">
        <f>来期計画!L46</f>
        <v>0</v>
      </c>
      <c r="L47" s="1086">
        <f>来期計画!M46</f>
        <v>0</v>
      </c>
      <c r="M47" s="1086">
        <f>来期計画!N46</f>
        <v>0</v>
      </c>
      <c r="N47" s="1086">
        <f>来期計画!O46</f>
        <v>0</v>
      </c>
      <c r="O47" s="1086">
        <f>来期計画!P46</f>
        <v>0</v>
      </c>
      <c r="P47" s="137">
        <f>来期計画!Q46</f>
        <v>0</v>
      </c>
      <c r="Q47" s="2350" t="str">
        <f>来期計画!R46</f>
        <v/>
      </c>
      <c r="R47" s="1830">
        <f>来期計画!S46</f>
        <v>0</v>
      </c>
      <c r="S47" s="770">
        <f t="shared" si="0"/>
        <v>1</v>
      </c>
    </row>
    <row r="48" spans="1:19" s="763" customFormat="1" ht="17.649999999999999" customHeight="1">
      <c r="A48" s="771"/>
      <c r="B48" s="1106">
        <f>来期計画!C47</f>
        <v>0</v>
      </c>
      <c r="C48" s="387">
        <f>来期計画!D47</f>
        <v>0</v>
      </c>
      <c r="D48" s="387">
        <f>来期計画!E47</f>
        <v>0</v>
      </c>
      <c r="E48" s="387">
        <f>来期計画!F47</f>
        <v>0</v>
      </c>
      <c r="F48" s="387">
        <f>来期計画!G47</f>
        <v>0</v>
      </c>
      <c r="G48" s="387">
        <f>来期計画!H47</f>
        <v>0</v>
      </c>
      <c r="H48" s="387">
        <f>来期計画!I47</f>
        <v>0</v>
      </c>
      <c r="I48" s="387">
        <f>来期計画!J47</f>
        <v>0</v>
      </c>
      <c r="J48" s="387">
        <f>来期計画!K47</f>
        <v>0</v>
      </c>
      <c r="K48" s="387">
        <f>来期計画!L47</f>
        <v>0</v>
      </c>
      <c r="L48" s="387">
        <f>来期計画!M47</f>
        <v>0</v>
      </c>
      <c r="M48" s="387">
        <f>来期計画!N47</f>
        <v>0</v>
      </c>
      <c r="N48" s="387">
        <f>来期計画!O47</f>
        <v>0</v>
      </c>
      <c r="O48" s="387">
        <f>来期計画!P47</f>
        <v>0</v>
      </c>
      <c r="P48" s="217">
        <f>来期計画!Q47</f>
        <v>0</v>
      </c>
      <c r="Q48" s="2343" t="str">
        <f>来期計画!R47</f>
        <v/>
      </c>
      <c r="R48" s="1953">
        <f>来期計画!S47</f>
        <v>0</v>
      </c>
      <c r="S48" s="770" t="str">
        <f t="shared" si="0"/>
        <v/>
      </c>
    </row>
    <row r="49" spans="1:19" s="763" customFormat="1" ht="17.649999999999999" customHeight="1">
      <c r="A49" s="771"/>
      <c r="B49" s="1106">
        <f>来期計画!C48</f>
        <v>0</v>
      </c>
      <c r="C49" s="387">
        <f>来期計画!D48</f>
        <v>0</v>
      </c>
      <c r="D49" s="387">
        <f>来期計画!E48</f>
        <v>0</v>
      </c>
      <c r="E49" s="387">
        <f>来期計画!F48</f>
        <v>0</v>
      </c>
      <c r="F49" s="387">
        <f>来期計画!G48</f>
        <v>0</v>
      </c>
      <c r="G49" s="387">
        <f>来期計画!H48</f>
        <v>0</v>
      </c>
      <c r="H49" s="387">
        <f>来期計画!I48</f>
        <v>0</v>
      </c>
      <c r="I49" s="387">
        <f>来期計画!J48</f>
        <v>0</v>
      </c>
      <c r="J49" s="387">
        <f>来期計画!K48</f>
        <v>0</v>
      </c>
      <c r="K49" s="387">
        <f>来期計画!L48</f>
        <v>0</v>
      </c>
      <c r="L49" s="387">
        <f>来期計画!M48</f>
        <v>0</v>
      </c>
      <c r="M49" s="387">
        <f>来期計画!N48</f>
        <v>0</v>
      </c>
      <c r="N49" s="387">
        <f>来期計画!O48</f>
        <v>0</v>
      </c>
      <c r="O49" s="387">
        <f>来期計画!P48</f>
        <v>0</v>
      </c>
      <c r="P49" s="217">
        <f>来期計画!Q48</f>
        <v>0</v>
      </c>
      <c r="Q49" s="2343" t="str">
        <f>来期計画!R48</f>
        <v/>
      </c>
      <c r="R49" s="1953">
        <f>来期計画!S48</f>
        <v>0</v>
      </c>
      <c r="S49" s="770" t="str">
        <f t="shared" si="0"/>
        <v/>
      </c>
    </row>
    <row r="50" spans="1:19" s="763" customFormat="1" ht="17.649999999999999" customHeight="1">
      <c r="A50" s="771"/>
      <c r="B50" s="1106">
        <f>来期計画!C49</f>
        <v>0</v>
      </c>
      <c r="C50" s="387">
        <f>来期計画!D49</f>
        <v>0</v>
      </c>
      <c r="D50" s="387">
        <f>来期計画!E49</f>
        <v>0</v>
      </c>
      <c r="E50" s="387">
        <f>来期計画!F49</f>
        <v>0</v>
      </c>
      <c r="F50" s="387">
        <f>来期計画!G49</f>
        <v>0</v>
      </c>
      <c r="G50" s="387">
        <f>来期計画!H49</f>
        <v>0</v>
      </c>
      <c r="H50" s="387">
        <f>来期計画!I49</f>
        <v>0</v>
      </c>
      <c r="I50" s="387">
        <f>来期計画!J49</f>
        <v>0</v>
      </c>
      <c r="J50" s="387">
        <f>来期計画!K49</f>
        <v>0</v>
      </c>
      <c r="K50" s="387">
        <f>来期計画!L49</f>
        <v>0</v>
      </c>
      <c r="L50" s="387">
        <f>来期計画!M49</f>
        <v>0</v>
      </c>
      <c r="M50" s="387">
        <f>来期計画!N49</f>
        <v>0</v>
      </c>
      <c r="N50" s="387">
        <f>来期計画!O49</f>
        <v>0</v>
      </c>
      <c r="O50" s="387">
        <f>来期計画!P49</f>
        <v>0</v>
      </c>
      <c r="P50" s="217">
        <f>来期計画!Q49</f>
        <v>0</v>
      </c>
      <c r="Q50" s="2343" t="str">
        <f>来期計画!R49</f>
        <v/>
      </c>
      <c r="R50" s="1953">
        <f>来期計画!S49</f>
        <v>0</v>
      </c>
      <c r="S50" s="770" t="str">
        <f t="shared" si="0"/>
        <v/>
      </c>
    </row>
    <row r="51" spans="1:19" s="763" customFormat="1" ht="17.649999999999999" customHeight="1">
      <c r="A51" s="771"/>
      <c r="B51" s="1106">
        <f>来期計画!C50</f>
        <v>0</v>
      </c>
      <c r="C51" s="387">
        <f>来期計画!D50</f>
        <v>0</v>
      </c>
      <c r="D51" s="387">
        <f>来期計画!E50</f>
        <v>0</v>
      </c>
      <c r="E51" s="387">
        <f>来期計画!F50</f>
        <v>0</v>
      </c>
      <c r="F51" s="387">
        <f>来期計画!G50</f>
        <v>0</v>
      </c>
      <c r="G51" s="387">
        <f>来期計画!H50</f>
        <v>0</v>
      </c>
      <c r="H51" s="387">
        <f>来期計画!I50</f>
        <v>0</v>
      </c>
      <c r="I51" s="387">
        <f>来期計画!J50</f>
        <v>0</v>
      </c>
      <c r="J51" s="387">
        <f>来期計画!K50</f>
        <v>0</v>
      </c>
      <c r="K51" s="387">
        <f>来期計画!L50</f>
        <v>0</v>
      </c>
      <c r="L51" s="387">
        <f>来期計画!M50</f>
        <v>0</v>
      </c>
      <c r="M51" s="387">
        <f>来期計画!N50</f>
        <v>0</v>
      </c>
      <c r="N51" s="387">
        <f>来期計画!O50</f>
        <v>0</v>
      </c>
      <c r="O51" s="387">
        <f>来期計画!P50</f>
        <v>0</v>
      </c>
      <c r="P51" s="217">
        <f>来期計画!Q50</f>
        <v>0</v>
      </c>
      <c r="Q51" s="2343" t="str">
        <f>来期計画!R50</f>
        <v/>
      </c>
      <c r="R51" s="1953">
        <f>来期計画!S50</f>
        <v>0</v>
      </c>
      <c r="S51" s="770" t="str">
        <f t="shared" si="0"/>
        <v/>
      </c>
    </row>
    <row r="52" spans="1:19" s="763" customFormat="1" ht="17.649999999999999" customHeight="1">
      <c r="A52" s="771"/>
      <c r="B52" s="1106">
        <f>来期計画!C51</f>
        <v>0</v>
      </c>
      <c r="C52" s="387">
        <f>来期計画!D51</f>
        <v>0</v>
      </c>
      <c r="D52" s="387">
        <f>来期計画!E51</f>
        <v>0</v>
      </c>
      <c r="E52" s="387">
        <f>来期計画!F51</f>
        <v>0</v>
      </c>
      <c r="F52" s="387">
        <f>来期計画!G51</f>
        <v>0</v>
      </c>
      <c r="G52" s="387">
        <f>来期計画!H51</f>
        <v>0</v>
      </c>
      <c r="H52" s="387">
        <f>来期計画!I51</f>
        <v>0</v>
      </c>
      <c r="I52" s="387">
        <f>来期計画!J51</f>
        <v>0</v>
      </c>
      <c r="J52" s="387">
        <f>来期計画!K51</f>
        <v>0</v>
      </c>
      <c r="K52" s="387">
        <f>来期計画!L51</f>
        <v>0</v>
      </c>
      <c r="L52" s="387">
        <f>来期計画!M51</f>
        <v>0</v>
      </c>
      <c r="M52" s="387">
        <f>来期計画!N51</f>
        <v>0</v>
      </c>
      <c r="N52" s="387">
        <f>来期計画!O51</f>
        <v>0</v>
      </c>
      <c r="O52" s="387">
        <f>来期計画!P51</f>
        <v>0</v>
      </c>
      <c r="P52" s="217">
        <f>来期計画!Q51</f>
        <v>0</v>
      </c>
      <c r="Q52" s="2343" t="str">
        <f>来期計画!R51</f>
        <v/>
      </c>
      <c r="R52" s="1953">
        <f>来期計画!S51</f>
        <v>0</v>
      </c>
      <c r="S52" s="770" t="str">
        <f t="shared" si="0"/>
        <v/>
      </c>
    </row>
    <row r="53" spans="1:19" s="763" customFormat="1" ht="17.649999999999999" customHeight="1">
      <c r="A53" s="771"/>
      <c r="B53" s="1106">
        <f>来期計画!C52</f>
        <v>0</v>
      </c>
      <c r="C53" s="387">
        <f>来期計画!D52</f>
        <v>0</v>
      </c>
      <c r="D53" s="387">
        <f>来期計画!E52</f>
        <v>0</v>
      </c>
      <c r="E53" s="387">
        <f>来期計画!F52</f>
        <v>0</v>
      </c>
      <c r="F53" s="387">
        <f>来期計画!G52</f>
        <v>0</v>
      </c>
      <c r="G53" s="387">
        <f>来期計画!H52</f>
        <v>0</v>
      </c>
      <c r="H53" s="387">
        <f>来期計画!I52</f>
        <v>0</v>
      </c>
      <c r="I53" s="387">
        <f>来期計画!J52</f>
        <v>0</v>
      </c>
      <c r="J53" s="387">
        <f>来期計画!K52</f>
        <v>0</v>
      </c>
      <c r="K53" s="387">
        <f>来期計画!L52</f>
        <v>0</v>
      </c>
      <c r="L53" s="387">
        <f>来期計画!M52</f>
        <v>0</v>
      </c>
      <c r="M53" s="387">
        <f>来期計画!N52</f>
        <v>0</v>
      </c>
      <c r="N53" s="387">
        <f>来期計画!O52</f>
        <v>0</v>
      </c>
      <c r="O53" s="387">
        <f>来期計画!P52</f>
        <v>0</v>
      </c>
      <c r="P53" s="217">
        <f>来期計画!Q52</f>
        <v>0</v>
      </c>
      <c r="Q53" s="2343" t="str">
        <f>来期計画!R52</f>
        <v/>
      </c>
      <c r="R53" s="1953">
        <f>来期計画!S52</f>
        <v>0</v>
      </c>
      <c r="S53" s="770" t="str">
        <f t="shared" si="0"/>
        <v/>
      </c>
    </row>
    <row r="54" spans="1:19" s="763" customFormat="1" ht="17.649999999999999" customHeight="1">
      <c r="A54" s="771"/>
      <c r="B54" s="1106">
        <f>来期計画!C53</f>
        <v>0</v>
      </c>
      <c r="C54" s="387">
        <f>来期計画!D53</f>
        <v>0</v>
      </c>
      <c r="D54" s="387">
        <f>来期計画!E53</f>
        <v>0</v>
      </c>
      <c r="E54" s="387">
        <f>来期計画!F53</f>
        <v>0</v>
      </c>
      <c r="F54" s="387">
        <f>来期計画!G53</f>
        <v>0</v>
      </c>
      <c r="G54" s="387">
        <f>来期計画!H53</f>
        <v>0</v>
      </c>
      <c r="H54" s="387">
        <f>来期計画!I53</f>
        <v>0</v>
      </c>
      <c r="I54" s="387">
        <f>来期計画!J53</f>
        <v>0</v>
      </c>
      <c r="J54" s="387">
        <f>来期計画!K53</f>
        <v>0</v>
      </c>
      <c r="K54" s="387">
        <f>来期計画!L53</f>
        <v>0</v>
      </c>
      <c r="L54" s="387">
        <f>来期計画!M53</f>
        <v>0</v>
      </c>
      <c r="M54" s="387">
        <f>来期計画!N53</f>
        <v>0</v>
      </c>
      <c r="N54" s="387">
        <f>来期計画!O53</f>
        <v>0</v>
      </c>
      <c r="O54" s="387">
        <f>来期計画!P53</f>
        <v>0</v>
      </c>
      <c r="P54" s="217">
        <f>来期計画!Q53</f>
        <v>0</v>
      </c>
      <c r="Q54" s="2343" t="str">
        <f>来期計画!R53</f>
        <v/>
      </c>
      <c r="R54" s="1953">
        <f>来期計画!S53</f>
        <v>0</v>
      </c>
      <c r="S54" s="770" t="str">
        <f t="shared" si="0"/>
        <v/>
      </c>
    </row>
    <row r="55" spans="1:19" s="763" customFormat="1" ht="17.649999999999999" customHeight="1">
      <c r="A55" s="771"/>
      <c r="B55" s="1106">
        <f>来期計画!C54</f>
        <v>0</v>
      </c>
      <c r="C55" s="387">
        <f>来期計画!D54</f>
        <v>0</v>
      </c>
      <c r="D55" s="387">
        <f>来期計画!E54</f>
        <v>0</v>
      </c>
      <c r="E55" s="387">
        <f>来期計画!F54</f>
        <v>0</v>
      </c>
      <c r="F55" s="387">
        <f>来期計画!G54</f>
        <v>0</v>
      </c>
      <c r="G55" s="387">
        <f>来期計画!H54</f>
        <v>0</v>
      </c>
      <c r="H55" s="387">
        <f>来期計画!I54</f>
        <v>0</v>
      </c>
      <c r="I55" s="387">
        <f>来期計画!J54</f>
        <v>0</v>
      </c>
      <c r="J55" s="387">
        <f>来期計画!K54</f>
        <v>0</v>
      </c>
      <c r="K55" s="387">
        <f>来期計画!L54</f>
        <v>0</v>
      </c>
      <c r="L55" s="387">
        <f>来期計画!M54</f>
        <v>0</v>
      </c>
      <c r="M55" s="387">
        <f>来期計画!N54</f>
        <v>0</v>
      </c>
      <c r="N55" s="387">
        <f>来期計画!O54</f>
        <v>0</v>
      </c>
      <c r="O55" s="387">
        <f>来期計画!P54</f>
        <v>0</v>
      </c>
      <c r="P55" s="217">
        <f>来期計画!Q54</f>
        <v>0</v>
      </c>
      <c r="Q55" s="2343" t="str">
        <f>来期計画!R54</f>
        <v/>
      </c>
      <c r="R55" s="1953">
        <f>来期計画!S54</f>
        <v>0</v>
      </c>
      <c r="S55" s="770" t="str">
        <f t="shared" si="0"/>
        <v/>
      </c>
    </row>
    <row r="56" spans="1:19" s="763" customFormat="1" ht="17.649999999999999" customHeight="1">
      <c r="A56" s="771"/>
      <c r="B56" s="1106">
        <f>来期計画!C55</f>
        <v>0</v>
      </c>
      <c r="C56" s="387">
        <f>来期計画!D55</f>
        <v>0</v>
      </c>
      <c r="D56" s="387">
        <f>来期計画!E55</f>
        <v>0</v>
      </c>
      <c r="E56" s="387">
        <f>来期計画!F55</f>
        <v>0</v>
      </c>
      <c r="F56" s="387">
        <f>来期計画!G55</f>
        <v>0</v>
      </c>
      <c r="G56" s="387">
        <f>来期計画!H55</f>
        <v>0</v>
      </c>
      <c r="H56" s="387">
        <f>来期計画!I55</f>
        <v>0</v>
      </c>
      <c r="I56" s="387">
        <f>来期計画!J55</f>
        <v>0</v>
      </c>
      <c r="J56" s="387">
        <f>来期計画!K55</f>
        <v>0</v>
      </c>
      <c r="K56" s="387">
        <f>来期計画!L55</f>
        <v>0</v>
      </c>
      <c r="L56" s="387">
        <f>来期計画!M55</f>
        <v>0</v>
      </c>
      <c r="M56" s="387">
        <f>来期計画!N55</f>
        <v>0</v>
      </c>
      <c r="N56" s="387">
        <f>来期計画!O55</f>
        <v>0</v>
      </c>
      <c r="O56" s="387">
        <f>来期計画!P55</f>
        <v>0</v>
      </c>
      <c r="P56" s="217">
        <f>来期計画!Q55</f>
        <v>0</v>
      </c>
      <c r="Q56" s="2343" t="str">
        <f>来期計画!R55</f>
        <v/>
      </c>
      <c r="R56" s="1953">
        <f>来期計画!S55</f>
        <v>0</v>
      </c>
      <c r="S56" s="770" t="str">
        <f t="shared" si="0"/>
        <v/>
      </c>
    </row>
    <row r="57" spans="1:19" s="763" customFormat="1" ht="17.649999999999999" customHeight="1">
      <c r="A57" s="771"/>
      <c r="B57" s="1106">
        <f>来期計画!C56</f>
        <v>0</v>
      </c>
      <c r="C57" s="387">
        <f>来期計画!D56</f>
        <v>0</v>
      </c>
      <c r="D57" s="387">
        <f>来期計画!E56</f>
        <v>0</v>
      </c>
      <c r="E57" s="387">
        <f>来期計画!F56</f>
        <v>0</v>
      </c>
      <c r="F57" s="387">
        <f>来期計画!G56</f>
        <v>0</v>
      </c>
      <c r="G57" s="387">
        <f>来期計画!H56</f>
        <v>0</v>
      </c>
      <c r="H57" s="387">
        <f>来期計画!I56</f>
        <v>0</v>
      </c>
      <c r="I57" s="387">
        <f>来期計画!J56</f>
        <v>0</v>
      </c>
      <c r="J57" s="387">
        <f>来期計画!K56</f>
        <v>0</v>
      </c>
      <c r="K57" s="387">
        <f>来期計画!L56</f>
        <v>0</v>
      </c>
      <c r="L57" s="387">
        <f>来期計画!M56</f>
        <v>0</v>
      </c>
      <c r="M57" s="387">
        <f>来期計画!N56</f>
        <v>0</v>
      </c>
      <c r="N57" s="387">
        <f>来期計画!O56</f>
        <v>0</v>
      </c>
      <c r="O57" s="387">
        <f>来期計画!P56</f>
        <v>0</v>
      </c>
      <c r="P57" s="217">
        <f>来期計画!Q56</f>
        <v>0</v>
      </c>
      <c r="Q57" s="2343" t="str">
        <f>来期計画!R56</f>
        <v/>
      </c>
      <c r="R57" s="1953">
        <f>来期計画!S56</f>
        <v>0</v>
      </c>
      <c r="S57" s="770" t="str">
        <f t="shared" si="0"/>
        <v/>
      </c>
    </row>
    <row r="58" spans="1:19" s="763" customFormat="1" ht="17.649999999999999" customHeight="1">
      <c r="A58" s="771"/>
      <c r="B58" s="1106">
        <f>来期計画!C57</f>
        <v>0</v>
      </c>
      <c r="C58" s="387">
        <f>来期計画!D57</f>
        <v>0</v>
      </c>
      <c r="D58" s="387">
        <f>来期計画!E57</f>
        <v>0</v>
      </c>
      <c r="E58" s="387">
        <f>来期計画!F57</f>
        <v>0</v>
      </c>
      <c r="F58" s="387">
        <f>来期計画!G57</f>
        <v>0</v>
      </c>
      <c r="G58" s="387">
        <f>来期計画!H57</f>
        <v>0</v>
      </c>
      <c r="H58" s="387">
        <f>来期計画!I57</f>
        <v>0</v>
      </c>
      <c r="I58" s="387">
        <f>来期計画!J57</f>
        <v>0</v>
      </c>
      <c r="J58" s="387">
        <f>来期計画!K57</f>
        <v>0</v>
      </c>
      <c r="K58" s="387">
        <f>来期計画!L57</f>
        <v>0</v>
      </c>
      <c r="L58" s="387">
        <f>来期計画!M57</f>
        <v>0</v>
      </c>
      <c r="M58" s="387">
        <f>来期計画!N57</f>
        <v>0</v>
      </c>
      <c r="N58" s="387">
        <f>来期計画!O57</f>
        <v>0</v>
      </c>
      <c r="O58" s="387">
        <f>来期計画!P57</f>
        <v>0</v>
      </c>
      <c r="P58" s="217">
        <f>来期計画!Q57</f>
        <v>0</v>
      </c>
      <c r="Q58" s="2343" t="str">
        <f>来期計画!R57</f>
        <v/>
      </c>
      <c r="R58" s="1953">
        <f>来期計画!S57</f>
        <v>0</v>
      </c>
      <c r="S58" s="770" t="str">
        <f t="shared" si="0"/>
        <v/>
      </c>
    </row>
    <row r="59" spans="1:19" s="763" customFormat="1" ht="17.649999999999999" customHeight="1">
      <c r="A59" s="771"/>
      <c r="B59" s="1106">
        <f>来期計画!C58</f>
        <v>0</v>
      </c>
      <c r="C59" s="387">
        <f>来期計画!D58</f>
        <v>0</v>
      </c>
      <c r="D59" s="387">
        <f>来期計画!E58</f>
        <v>0</v>
      </c>
      <c r="E59" s="387">
        <f>来期計画!F58</f>
        <v>0</v>
      </c>
      <c r="F59" s="387">
        <f>来期計画!G58</f>
        <v>0</v>
      </c>
      <c r="G59" s="387">
        <f>来期計画!H58</f>
        <v>0</v>
      </c>
      <c r="H59" s="387">
        <f>来期計画!I58</f>
        <v>0</v>
      </c>
      <c r="I59" s="387">
        <f>来期計画!J58</f>
        <v>0</v>
      </c>
      <c r="J59" s="387">
        <f>来期計画!K58</f>
        <v>0</v>
      </c>
      <c r="K59" s="387">
        <f>来期計画!L58</f>
        <v>0</v>
      </c>
      <c r="L59" s="387">
        <f>来期計画!M58</f>
        <v>0</v>
      </c>
      <c r="M59" s="387">
        <f>来期計画!N58</f>
        <v>0</v>
      </c>
      <c r="N59" s="387">
        <f>来期計画!O58</f>
        <v>0</v>
      </c>
      <c r="O59" s="387">
        <f>来期計画!P58</f>
        <v>0</v>
      </c>
      <c r="P59" s="217">
        <f>来期計画!Q58</f>
        <v>0</v>
      </c>
      <c r="Q59" s="2343" t="str">
        <f>来期計画!R58</f>
        <v/>
      </c>
      <c r="R59" s="1953">
        <f>来期計画!S58</f>
        <v>0</v>
      </c>
      <c r="S59" s="770" t="str">
        <f t="shared" si="0"/>
        <v/>
      </c>
    </row>
    <row r="60" spans="1:19" s="763" customFormat="1" ht="17.649999999999999" customHeight="1">
      <c r="A60" s="771"/>
      <c r="B60" s="1106">
        <f>来期計画!C59</f>
        <v>0</v>
      </c>
      <c r="C60" s="387">
        <f>来期計画!D59</f>
        <v>0</v>
      </c>
      <c r="D60" s="387">
        <f>来期計画!E59</f>
        <v>0</v>
      </c>
      <c r="E60" s="387">
        <f>来期計画!F59</f>
        <v>0</v>
      </c>
      <c r="F60" s="387">
        <f>来期計画!G59</f>
        <v>0</v>
      </c>
      <c r="G60" s="387">
        <f>来期計画!H59</f>
        <v>0</v>
      </c>
      <c r="H60" s="387">
        <f>来期計画!I59</f>
        <v>0</v>
      </c>
      <c r="I60" s="387">
        <f>来期計画!J59</f>
        <v>0</v>
      </c>
      <c r="J60" s="387">
        <f>来期計画!K59</f>
        <v>0</v>
      </c>
      <c r="K60" s="387">
        <f>来期計画!L59</f>
        <v>0</v>
      </c>
      <c r="L60" s="387">
        <f>来期計画!M59</f>
        <v>0</v>
      </c>
      <c r="M60" s="387">
        <f>来期計画!N59</f>
        <v>0</v>
      </c>
      <c r="N60" s="387">
        <f>来期計画!O59</f>
        <v>0</v>
      </c>
      <c r="O60" s="387">
        <f>来期計画!P59</f>
        <v>0</v>
      </c>
      <c r="P60" s="217">
        <f>来期計画!Q59</f>
        <v>0</v>
      </c>
      <c r="Q60" s="2343" t="str">
        <f>来期計画!R59</f>
        <v/>
      </c>
      <c r="R60" s="1953">
        <f>来期計画!S59</f>
        <v>0</v>
      </c>
      <c r="S60" s="770" t="str">
        <f t="shared" si="0"/>
        <v/>
      </c>
    </row>
    <row r="61" spans="1:19" s="763" customFormat="1" ht="17.649999999999999" customHeight="1">
      <c r="A61" s="771"/>
      <c r="B61" s="1106">
        <f>来期計画!C60</f>
        <v>0</v>
      </c>
      <c r="C61" s="387">
        <f>来期計画!D60</f>
        <v>0</v>
      </c>
      <c r="D61" s="387">
        <f>来期計画!E60</f>
        <v>0</v>
      </c>
      <c r="E61" s="387">
        <f>来期計画!F60</f>
        <v>0</v>
      </c>
      <c r="F61" s="387">
        <f>来期計画!G60</f>
        <v>0</v>
      </c>
      <c r="G61" s="387">
        <f>来期計画!H60</f>
        <v>0</v>
      </c>
      <c r="H61" s="387">
        <f>来期計画!I60</f>
        <v>0</v>
      </c>
      <c r="I61" s="387">
        <f>来期計画!J60</f>
        <v>0</v>
      </c>
      <c r="J61" s="387">
        <f>来期計画!K60</f>
        <v>0</v>
      </c>
      <c r="K61" s="387">
        <f>来期計画!L60</f>
        <v>0</v>
      </c>
      <c r="L61" s="387">
        <f>来期計画!M60</f>
        <v>0</v>
      </c>
      <c r="M61" s="387">
        <f>来期計画!N60</f>
        <v>0</v>
      </c>
      <c r="N61" s="387">
        <f>来期計画!O60</f>
        <v>0</v>
      </c>
      <c r="O61" s="387">
        <f>来期計画!P60</f>
        <v>0</v>
      </c>
      <c r="P61" s="217">
        <f>来期計画!Q60</f>
        <v>0</v>
      </c>
      <c r="Q61" s="2343" t="str">
        <f>来期計画!R60</f>
        <v/>
      </c>
      <c r="R61" s="1953">
        <f>来期計画!S60</f>
        <v>0</v>
      </c>
      <c r="S61" s="770" t="str">
        <f t="shared" si="0"/>
        <v/>
      </c>
    </row>
    <row r="62" spans="1:19" s="763" customFormat="1" ht="17.649999999999999" customHeight="1">
      <c r="A62" s="771"/>
      <c r="B62" s="1106">
        <f>来期計画!C61</f>
        <v>0</v>
      </c>
      <c r="C62" s="387">
        <f>来期計画!D61</f>
        <v>0</v>
      </c>
      <c r="D62" s="387">
        <f>来期計画!E61</f>
        <v>0</v>
      </c>
      <c r="E62" s="387">
        <f>来期計画!F61</f>
        <v>0</v>
      </c>
      <c r="F62" s="387">
        <f>来期計画!G61</f>
        <v>0</v>
      </c>
      <c r="G62" s="387">
        <f>来期計画!H61</f>
        <v>0</v>
      </c>
      <c r="H62" s="387">
        <f>来期計画!I61</f>
        <v>0</v>
      </c>
      <c r="I62" s="387">
        <f>来期計画!J61</f>
        <v>0</v>
      </c>
      <c r="J62" s="387">
        <f>来期計画!K61</f>
        <v>0</v>
      </c>
      <c r="K62" s="387">
        <f>来期計画!L61</f>
        <v>0</v>
      </c>
      <c r="L62" s="387">
        <f>来期計画!M61</f>
        <v>0</v>
      </c>
      <c r="M62" s="387">
        <f>来期計画!N61</f>
        <v>0</v>
      </c>
      <c r="N62" s="387">
        <f>来期計画!O61</f>
        <v>0</v>
      </c>
      <c r="O62" s="387">
        <f>来期計画!P61</f>
        <v>0</v>
      </c>
      <c r="P62" s="217">
        <f>来期計画!Q61</f>
        <v>0</v>
      </c>
      <c r="Q62" s="2343" t="str">
        <f>来期計画!R61</f>
        <v/>
      </c>
      <c r="R62" s="1953">
        <f>来期計画!S61</f>
        <v>0</v>
      </c>
      <c r="S62" s="770" t="str">
        <f t="shared" si="0"/>
        <v/>
      </c>
    </row>
    <row r="63" spans="1:19" s="763" customFormat="1" ht="17.649999999999999" customHeight="1">
      <c r="A63" s="771"/>
      <c r="B63" s="1106">
        <f>来期計画!C62</f>
        <v>0</v>
      </c>
      <c r="C63" s="387">
        <f>来期計画!D62</f>
        <v>0</v>
      </c>
      <c r="D63" s="387">
        <f>来期計画!E62</f>
        <v>0</v>
      </c>
      <c r="E63" s="387">
        <f>来期計画!F62</f>
        <v>0</v>
      </c>
      <c r="F63" s="387">
        <f>来期計画!G62</f>
        <v>0</v>
      </c>
      <c r="G63" s="387">
        <f>来期計画!H62</f>
        <v>0</v>
      </c>
      <c r="H63" s="387">
        <f>来期計画!I62</f>
        <v>0</v>
      </c>
      <c r="I63" s="387">
        <f>来期計画!J62</f>
        <v>0</v>
      </c>
      <c r="J63" s="387">
        <f>来期計画!K62</f>
        <v>0</v>
      </c>
      <c r="K63" s="387">
        <f>来期計画!L62</f>
        <v>0</v>
      </c>
      <c r="L63" s="387">
        <f>来期計画!M62</f>
        <v>0</v>
      </c>
      <c r="M63" s="387">
        <f>来期計画!N62</f>
        <v>0</v>
      </c>
      <c r="N63" s="387">
        <f>来期計画!O62</f>
        <v>0</v>
      </c>
      <c r="O63" s="387">
        <f>来期計画!P62</f>
        <v>0</v>
      </c>
      <c r="P63" s="217">
        <f>来期計画!Q62</f>
        <v>0</v>
      </c>
      <c r="Q63" s="2343" t="str">
        <f>来期計画!R62</f>
        <v/>
      </c>
      <c r="R63" s="1953">
        <f>来期計画!S62</f>
        <v>0</v>
      </c>
      <c r="S63" s="770" t="str">
        <f t="shared" si="0"/>
        <v/>
      </c>
    </row>
    <row r="64" spans="1:19" s="763" customFormat="1" ht="17.649999999999999" customHeight="1">
      <c r="A64" s="771"/>
      <c r="B64" s="1106">
        <f>来期計画!C63</f>
        <v>0</v>
      </c>
      <c r="C64" s="387">
        <f>来期計画!D63</f>
        <v>0</v>
      </c>
      <c r="D64" s="387">
        <f>来期計画!E63</f>
        <v>0</v>
      </c>
      <c r="E64" s="387">
        <f>来期計画!F63</f>
        <v>0</v>
      </c>
      <c r="F64" s="387">
        <f>来期計画!G63</f>
        <v>0</v>
      </c>
      <c r="G64" s="387">
        <f>来期計画!H63</f>
        <v>0</v>
      </c>
      <c r="H64" s="387">
        <f>来期計画!I63</f>
        <v>0</v>
      </c>
      <c r="I64" s="387">
        <f>来期計画!J63</f>
        <v>0</v>
      </c>
      <c r="J64" s="387">
        <f>来期計画!K63</f>
        <v>0</v>
      </c>
      <c r="K64" s="387">
        <f>来期計画!L63</f>
        <v>0</v>
      </c>
      <c r="L64" s="387">
        <f>来期計画!M63</f>
        <v>0</v>
      </c>
      <c r="M64" s="387">
        <f>来期計画!N63</f>
        <v>0</v>
      </c>
      <c r="N64" s="387">
        <f>来期計画!O63</f>
        <v>0</v>
      </c>
      <c r="O64" s="387">
        <f>来期計画!P63</f>
        <v>0</v>
      </c>
      <c r="P64" s="217">
        <f>来期計画!Q63</f>
        <v>0</v>
      </c>
      <c r="Q64" s="2343" t="str">
        <f>来期計画!R63</f>
        <v/>
      </c>
      <c r="R64" s="1953">
        <f>来期計画!S63</f>
        <v>0</v>
      </c>
      <c r="S64" s="770" t="str">
        <f t="shared" si="0"/>
        <v/>
      </c>
    </row>
    <row r="65" spans="1:19" s="763" customFormat="1" ht="17.649999999999999" customHeight="1">
      <c r="A65" s="771"/>
      <c r="B65" s="1106">
        <f>来期計画!C64</f>
        <v>0</v>
      </c>
      <c r="C65" s="387">
        <f>来期計画!D64</f>
        <v>0</v>
      </c>
      <c r="D65" s="387">
        <f>来期計画!E64</f>
        <v>0</v>
      </c>
      <c r="E65" s="387">
        <f>来期計画!F64</f>
        <v>0</v>
      </c>
      <c r="F65" s="387">
        <f>来期計画!G64</f>
        <v>0</v>
      </c>
      <c r="G65" s="387">
        <f>来期計画!H64</f>
        <v>0</v>
      </c>
      <c r="H65" s="387">
        <f>来期計画!I64</f>
        <v>0</v>
      </c>
      <c r="I65" s="387">
        <f>来期計画!J64</f>
        <v>0</v>
      </c>
      <c r="J65" s="387">
        <f>来期計画!K64</f>
        <v>0</v>
      </c>
      <c r="K65" s="387">
        <f>来期計画!L64</f>
        <v>0</v>
      </c>
      <c r="L65" s="387">
        <f>来期計画!M64</f>
        <v>0</v>
      </c>
      <c r="M65" s="387">
        <f>来期計画!N64</f>
        <v>0</v>
      </c>
      <c r="N65" s="387">
        <f>来期計画!O64</f>
        <v>0</v>
      </c>
      <c r="O65" s="387">
        <f>来期計画!P64</f>
        <v>0</v>
      </c>
      <c r="P65" s="217">
        <f>来期計画!Q64</f>
        <v>0</v>
      </c>
      <c r="Q65" s="2343" t="str">
        <f>来期計画!R64</f>
        <v/>
      </c>
      <c r="R65" s="1953">
        <f>来期計画!S64</f>
        <v>0</v>
      </c>
      <c r="S65" s="770" t="str">
        <f t="shared" si="0"/>
        <v/>
      </c>
    </row>
    <row r="66" spans="1:19" s="763" customFormat="1" ht="17.649999999999999" customHeight="1">
      <c r="A66" s="771"/>
      <c r="B66" s="1106">
        <f>来期計画!C65</f>
        <v>0</v>
      </c>
      <c r="C66" s="387">
        <f>来期計画!D65</f>
        <v>0</v>
      </c>
      <c r="D66" s="387">
        <f>来期計画!E65</f>
        <v>0</v>
      </c>
      <c r="E66" s="387">
        <f>来期計画!F65</f>
        <v>0</v>
      </c>
      <c r="F66" s="387">
        <f>来期計画!G65</f>
        <v>0</v>
      </c>
      <c r="G66" s="387">
        <f>来期計画!H65</f>
        <v>0</v>
      </c>
      <c r="H66" s="387">
        <f>来期計画!I65</f>
        <v>0</v>
      </c>
      <c r="I66" s="387">
        <f>来期計画!J65</f>
        <v>0</v>
      </c>
      <c r="J66" s="387">
        <f>来期計画!K65</f>
        <v>0</v>
      </c>
      <c r="K66" s="387">
        <f>来期計画!L65</f>
        <v>0</v>
      </c>
      <c r="L66" s="387">
        <f>来期計画!M65</f>
        <v>0</v>
      </c>
      <c r="M66" s="387">
        <f>来期計画!N65</f>
        <v>0</v>
      </c>
      <c r="N66" s="387">
        <f>来期計画!O65</f>
        <v>0</v>
      </c>
      <c r="O66" s="387">
        <f>来期計画!P65</f>
        <v>0</v>
      </c>
      <c r="P66" s="217">
        <f>来期計画!Q65</f>
        <v>0</v>
      </c>
      <c r="Q66" s="2343" t="str">
        <f>来期計画!R65</f>
        <v/>
      </c>
      <c r="R66" s="1953">
        <f>来期計画!S65</f>
        <v>0</v>
      </c>
      <c r="S66" s="770" t="str">
        <f t="shared" si="0"/>
        <v/>
      </c>
    </row>
    <row r="67" spans="1:19" s="763" customFormat="1" ht="17.649999999999999" customHeight="1">
      <c r="A67" s="771"/>
      <c r="B67" s="1106">
        <f>来期計画!C66</f>
        <v>0</v>
      </c>
      <c r="C67" s="387">
        <f>来期計画!D66</f>
        <v>0</v>
      </c>
      <c r="D67" s="387">
        <f>来期計画!E66</f>
        <v>0</v>
      </c>
      <c r="E67" s="387">
        <f>来期計画!F66</f>
        <v>0</v>
      </c>
      <c r="F67" s="387">
        <f>来期計画!G66</f>
        <v>0</v>
      </c>
      <c r="G67" s="387">
        <f>来期計画!H66</f>
        <v>0</v>
      </c>
      <c r="H67" s="387">
        <f>来期計画!I66</f>
        <v>0</v>
      </c>
      <c r="I67" s="387">
        <f>来期計画!J66</f>
        <v>0</v>
      </c>
      <c r="J67" s="387">
        <f>来期計画!K66</f>
        <v>0</v>
      </c>
      <c r="K67" s="387">
        <f>来期計画!L66</f>
        <v>0</v>
      </c>
      <c r="L67" s="387">
        <f>来期計画!M66</f>
        <v>0</v>
      </c>
      <c r="M67" s="387">
        <f>来期計画!N66</f>
        <v>0</v>
      </c>
      <c r="N67" s="387">
        <f>来期計画!O66</f>
        <v>0</v>
      </c>
      <c r="O67" s="387">
        <f>来期計画!P66</f>
        <v>0</v>
      </c>
      <c r="P67" s="217">
        <f>来期計画!Q66</f>
        <v>0</v>
      </c>
      <c r="Q67" s="2343" t="str">
        <f>来期計画!R66</f>
        <v/>
      </c>
      <c r="R67" s="1953">
        <f>来期計画!S66</f>
        <v>0</v>
      </c>
      <c r="S67" s="770" t="str">
        <f t="shared" si="0"/>
        <v/>
      </c>
    </row>
    <row r="68" spans="1:19" s="763" customFormat="1" ht="17.649999999999999" customHeight="1">
      <c r="A68" s="771"/>
      <c r="B68" s="1106">
        <f>来期計画!C67</f>
        <v>0</v>
      </c>
      <c r="C68" s="387">
        <f>来期計画!D67</f>
        <v>0</v>
      </c>
      <c r="D68" s="387">
        <f>来期計画!E67</f>
        <v>0</v>
      </c>
      <c r="E68" s="387">
        <f>来期計画!F67</f>
        <v>0</v>
      </c>
      <c r="F68" s="387">
        <f>来期計画!G67</f>
        <v>0</v>
      </c>
      <c r="G68" s="387">
        <f>来期計画!H67</f>
        <v>0</v>
      </c>
      <c r="H68" s="387">
        <f>来期計画!I67</f>
        <v>0</v>
      </c>
      <c r="I68" s="387">
        <f>来期計画!J67</f>
        <v>0</v>
      </c>
      <c r="J68" s="387">
        <f>来期計画!K67</f>
        <v>0</v>
      </c>
      <c r="K68" s="387">
        <f>来期計画!L67</f>
        <v>0</v>
      </c>
      <c r="L68" s="387">
        <f>来期計画!M67</f>
        <v>0</v>
      </c>
      <c r="M68" s="387">
        <f>来期計画!N67</f>
        <v>0</v>
      </c>
      <c r="N68" s="387">
        <f>来期計画!O67</f>
        <v>0</v>
      </c>
      <c r="O68" s="387">
        <f>来期計画!P67</f>
        <v>0</v>
      </c>
      <c r="P68" s="217">
        <f>来期計画!Q67</f>
        <v>0</v>
      </c>
      <c r="Q68" s="2343" t="str">
        <f>来期計画!R67</f>
        <v/>
      </c>
      <c r="R68" s="1953">
        <f>来期計画!S67</f>
        <v>0</v>
      </c>
      <c r="S68" s="770" t="str">
        <f t="shared" si="0"/>
        <v/>
      </c>
    </row>
    <row r="69" spans="1:19" s="763" customFormat="1" ht="17.649999999999999" customHeight="1">
      <c r="A69" s="771"/>
      <c r="B69" s="1106">
        <f>来期計画!C68</f>
        <v>0</v>
      </c>
      <c r="C69" s="387">
        <f>来期計画!D68</f>
        <v>0</v>
      </c>
      <c r="D69" s="387">
        <f>来期計画!E68</f>
        <v>0</v>
      </c>
      <c r="E69" s="387">
        <f>来期計画!F68</f>
        <v>0</v>
      </c>
      <c r="F69" s="387">
        <f>来期計画!G68</f>
        <v>0</v>
      </c>
      <c r="G69" s="387">
        <f>来期計画!H68</f>
        <v>0</v>
      </c>
      <c r="H69" s="387">
        <f>来期計画!I68</f>
        <v>0</v>
      </c>
      <c r="I69" s="387">
        <f>来期計画!J68</f>
        <v>0</v>
      </c>
      <c r="J69" s="387">
        <f>来期計画!K68</f>
        <v>0</v>
      </c>
      <c r="K69" s="387">
        <f>来期計画!L68</f>
        <v>0</v>
      </c>
      <c r="L69" s="387">
        <f>来期計画!M68</f>
        <v>0</v>
      </c>
      <c r="M69" s="387">
        <f>来期計画!N68</f>
        <v>0</v>
      </c>
      <c r="N69" s="387">
        <f>来期計画!O68</f>
        <v>0</v>
      </c>
      <c r="O69" s="387">
        <f>来期計画!P68</f>
        <v>0</v>
      </c>
      <c r="P69" s="217">
        <f>来期計画!Q68</f>
        <v>0</v>
      </c>
      <c r="Q69" s="2343" t="str">
        <f>来期計画!R68</f>
        <v/>
      </c>
      <c r="R69" s="1953">
        <f>来期計画!S68</f>
        <v>0</v>
      </c>
      <c r="S69" s="770" t="str">
        <f t="shared" si="0"/>
        <v/>
      </c>
    </row>
    <row r="70" spans="1:19" s="763" customFormat="1" ht="17.649999999999999" customHeight="1">
      <c r="A70" s="771"/>
      <c r="B70" s="1106">
        <f>来期計画!C69</f>
        <v>0</v>
      </c>
      <c r="C70" s="387">
        <f>来期計画!D69</f>
        <v>0</v>
      </c>
      <c r="D70" s="387">
        <f>来期計画!E69</f>
        <v>0</v>
      </c>
      <c r="E70" s="387">
        <f>来期計画!F69</f>
        <v>0</v>
      </c>
      <c r="F70" s="387">
        <f>来期計画!G69</f>
        <v>0</v>
      </c>
      <c r="G70" s="387">
        <f>来期計画!H69</f>
        <v>0</v>
      </c>
      <c r="H70" s="387">
        <f>来期計画!I69</f>
        <v>0</v>
      </c>
      <c r="I70" s="387">
        <f>来期計画!J69</f>
        <v>0</v>
      </c>
      <c r="J70" s="387">
        <f>来期計画!K69</f>
        <v>0</v>
      </c>
      <c r="K70" s="387">
        <f>来期計画!L69</f>
        <v>0</v>
      </c>
      <c r="L70" s="387">
        <f>来期計画!M69</f>
        <v>0</v>
      </c>
      <c r="M70" s="387">
        <f>来期計画!N69</f>
        <v>0</v>
      </c>
      <c r="N70" s="387">
        <f>来期計画!O69</f>
        <v>0</v>
      </c>
      <c r="O70" s="387">
        <f>来期計画!P69</f>
        <v>0</v>
      </c>
      <c r="P70" s="217">
        <f>来期計画!Q69</f>
        <v>0</v>
      </c>
      <c r="Q70" s="2343" t="str">
        <f>来期計画!R69</f>
        <v/>
      </c>
      <c r="R70" s="1953">
        <f>来期計画!S69</f>
        <v>0</v>
      </c>
      <c r="S70" s="770" t="str">
        <f t="shared" ref="S70:S127" si="1">IF(OR(B70=0,B70=""),"",1)</f>
        <v/>
      </c>
    </row>
    <row r="71" spans="1:19" s="763" customFormat="1" ht="17.649999999999999" customHeight="1">
      <c r="A71" s="771"/>
      <c r="B71" s="1106">
        <f>来期計画!C70</f>
        <v>0</v>
      </c>
      <c r="C71" s="387">
        <f>来期計画!D70</f>
        <v>0</v>
      </c>
      <c r="D71" s="387">
        <f>来期計画!E70</f>
        <v>0</v>
      </c>
      <c r="E71" s="387">
        <f>来期計画!F70</f>
        <v>0</v>
      </c>
      <c r="F71" s="387">
        <f>来期計画!G70</f>
        <v>0</v>
      </c>
      <c r="G71" s="387">
        <f>来期計画!H70</f>
        <v>0</v>
      </c>
      <c r="H71" s="387">
        <f>来期計画!I70</f>
        <v>0</v>
      </c>
      <c r="I71" s="387">
        <f>来期計画!J70</f>
        <v>0</v>
      </c>
      <c r="J71" s="387">
        <f>来期計画!K70</f>
        <v>0</v>
      </c>
      <c r="K71" s="387">
        <f>来期計画!L70</f>
        <v>0</v>
      </c>
      <c r="L71" s="387">
        <f>来期計画!M70</f>
        <v>0</v>
      </c>
      <c r="M71" s="387">
        <f>来期計画!N70</f>
        <v>0</v>
      </c>
      <c r="N71" s="387">
        <f>来期計画!O70</f>
        <v>0</v>
      </c>
      <c r="O71" s="387">
        <f>来期計画!P70</f>
        <v>0</v>
      </c>
      <c r="P71" s="217">
        <f>来期計画!Q70</f>
        <v>0</v>
      </c>
      <c r="Q71" s="2343" t="str">
        <f>来期計画!R70</f>
        <v/>
      </c>
      <c r="R71" s="1953">
        <f>来期計画!S70</f>
        <v>0</v>
      </c>
      <c r="S71" s="770" t="str">
        <f t="shared" si="1"/>
        <v/>
      </c>
    </row>
    <row r="72" spans="1:19" s="763" customFormat="1" ht="17.649999999999999" customHeight="1">
      <c r="A72" s="771"/>
      <c r="B72" s="1106">
        <f>来期計画!C71</f>
        <v>0</v>
      </c>
      <c r="C72" s="387">
        <f>来期計画!D71</f>
        <v>0</v>
      </c>
      <c r="D72" s="387">
        <f>来期計画!E71</f>
        <v>0</v>
      </c>
      <c r="E72" s="387">
        <f>来期計画!F71</f>
        <v>0</v>
      </c>
      <c r="F72" s="387">
        <f>来期計画!G71</f>
        <v>0</v>
      </c>
      <c r="G72" s="387">
        <f>来期計画!H71</f>
        <v>0</v>
      </c>
      <c r="H72" s="387">
        <f>来期計画!I71</f>
        <v>0</v>
      </c>
      <c r="I72" s="387">
        <f>来期計画!J71</f>
        <v>0</v>
      </c>
      <c r="J72" s="387">
        <f>来期計画!K71</f>
        <v>0</v>
      </c>
      <c r="K72" s="387">
        <f>来期計画!L71</f>
        <v>0</v>
      </c>
      <c r="L72" s="387">
        <f>来期計画!M71</f>
        <v>0</v>
      </c>
      <c r="M72" s="387">
        <f>来期計画!N71</f>
        <v>0</v>
      </c>
      <c r="N72" s="387">
        <f>来期計画!O71</f>
        <v>0</v>
      </c>
      <c r="O72" s="387">
        <f>来期計画!P71</f>
        <v>0</v>
      </c>
      <c r="P72" s="217">
        <f>来期計画!Q71</f>
        <v>0</v>
      </c>
      <c r="Q72" s="2343" t="str">
        <f>来期計画!R71</f>
        <v/>
      </c>
      <c r="R72" s="1953">
        <f>来期計画!S71</f>
        <v>0</v>
      </c>
      <c r="S72" s="770" t="str">
        <f t="shared" si="1"/>
        <v/>
      </c>
    </row>
    <row r="73" spans="1:19" s="763" customFormat="1" ht="17.649999999999999" customHeight="1">
      <c r="A73" s="771"/>
      <c r="B73" s="1106">
        <f>来期計画!C72</f>
        <v>0</v>
      </c>
      <c r="C73" s="387">
        <f>来期計画!D72</f>
        <v>0</v>
      </c>
      <c r="D73" s="387">
        <f>来期計画!E72</f>
        <v>0</v>
      </c>
      <c r="E73" s="387">
        <f>来期計画!F72</f>
        <v>0</v>
      </c>
      <c r="F73" s="387">
        <f>来期計画!G72</f>
        <v>0</v>
      </c>
      <c r="G73" s="387">
        <f>来期計画!H72</f>
        <v>0</v>
      </c>
      <c r="H73" s="387">
        <f>来期計画!I72</f>
        <v>0</v>
      </c>
      <c r="I73" s="387">
        <f>来期計画!J72</f>
        <v>0</v>
      </c>
      <c r="J73" s="387">
        <f>来期計画!K72</f>
        <v>0</v>
      </c>
      <c r="K73" s="387">
        <f>来期計画!L72</f>
        <v>0</v>
      </c>
      <c r="L73" s="387">
        <f>来期計画!M72</f>
        <v>0</v>
      </c>
      <c r="M73" s="387">
        <f>来期計画!N72</f>
        <v>0</v>
      </c>
      <c r="N73" s="387">
        <f>来期計画!O72</f>
        <v>0</v>
      </c>
      <c r="O73" s="387">
        <f>来期計画!P72</f>
        <v>0</v>
      </c>
      <c r="P73" s="217">
        <f>来期計画!Q72</f>
        <v>0</v>
      </c>
      <c r="Q73" s="2343" t="str">
        <f>来期計画!R72</f>
        <v/>
      </c>
      <c r="R73" s="1953">
        <f>来期計画!S72</f>
        <v>0</v>
      </c>
      <c r="S73" s="770" t="str">
        <f t="shared" si="1"/>
        <v/>
      </c>
    </row>
    <row r="74" spans="1:19" s="763" customFormat="1" ht="17.649999999999999" customHeight="1">
      <c r="A74" s="771"/>
      <c r="B74" s="1106">
        <f>来期計画!C73</f>
        <v>0</v>
      </c>
      <c r="C74" s="387">
        <f>来期計画!D73</f>
        <v>0</v>
      </c>
      <c r="D74" s="387">
        <f>来期計画!E73</f>
        <v>0</v>
      </c>
      <c r="E74" s="387">
        <f>来期計画!F73</f>
        <v>0</v>
      </c>
      <c r="F74" s="387">
        <f>来期計画!G73</f>
        <v>0</v>
      </c>
      <c r="G74" s="387">
        <f>来期計画!H73</f>
        <v>0</v>
      </c>
      <c r="H74" s="387">
        <f>来期計画!I73</f>
        <v>0</v>
      </c>
      <c r="I74" s="387">
        <f>来期計画!J73</f>
        <v>0</v>
      </c>
      <c r="J74" s="387">
        <f>来期計画!K73</f>
        <v>0</v>
      </c>
      <c r="K74" s="387">
        <f>来期計画!L73</f>
        <v>0</v>
      </c>
      <c r="L74" s="387">
        <f>来期計画!M73</f>
        <v>0</v>
      </c>
      <c r="M74" s="387">
        <f>来期計画!N73</f>
        <v>0</v>
      </c>
      <c r="N74" s="387">
        <f>来期計画!O73</f>
        <v>0</v>
      </c>
      <c r="O74" s="387">
        <f>来期計画!P73</f>
        <v>0</v>
      </c>
      <c r="P74" s="217">
        <f>来期計画!Q73</f>
        <v>0</v>
      </c>
      <c r="Q74" s="2343" t="str">
        <f>来期計画!R73</f>
        <v/>
      </c>
      <c r="R74" s="1953">
        <f>来期計画!S73</f>
        <v>0</v>
      </c>
      <c r="S74" s="770" t="str">
        <f t="shared" si="1"/>
        <v/>
      </c>
    </row>
    <row r="75" spans="1:19" s="763" customFormat="1" ht="17.649999999999999" customHeight="1">
      <c r="A75" s="771"/>
      <c r="B75" s="1106">
        <f>来期計画!C74</f>
        <v>0</v>
      </c>
      <c r="C75" s="387">
        <f>来期計画!D74</f>
        <v>0</v>
      </c>
      <c r="D75" s="387">
        <f>来期計画!E74</f>
        <v>0</v>
      </c>
      <c r="E75" s="387">
        <f>来期計画!F74</f>
        <v>0</v>
      </c>
      <c r="F75" s="387">
        <f>来期計画!G74</f>
        <v>0</v>
      </c>
      <c r="G75" s="387">
        <f>来期計画!H74</f>
        <v>0</v>
      </c>
      <c r="H75" s="387">
        <f>来期計画!I74</f>
        <v>0</v>
      </c>
      <c r="I75" s="387">
        <f>来期計画!J74</f>
        <v>0</v>
      </c>
      <c r="J75" s="387">
        <f>来期計画!K74</f>
        <v>0</v>
      </c>
      <c r="K75" s="387">
        <f>来期計画!L74</f>
        <v>0</v>
      </c>
      <c r="L75" s="387">
        <f>来期計画!M74</f>
        <v>0</v>
      </c>
      <c r="M75" s="387">
        <f>来期計画!N74</f>
        <v>0</v>
      </c>
      <c r="N75" s="387">
        <f>来期計画!O74</f>
        <v>0</v>
      </c>
      <c r="O75" s="387">
        <f>来期計画!P74</f>
        <v>0</v>
      </c>
      <c r="P75" s="217">
        <f>来期計画!Q74</f>
        <v>0</v>
      </c>
      <c r="Q75" s="2343" t="str">
        <f>来期計画!R74</f>
        <v/>
      </c>
      <c r="R75" s="1953">
        <f>来期計画!S74</f>
        <v>0</v>
      </c>
      <c r="S75" s="770" t="str">
        <f t="shared" si="1"/>
        <v/>
      </c>
    </row>
    <row r="76" spans="1:19" s="763" customFormat="1" ht="17.649999999999999" customHeight="1">
      <c r="A76" s="771"/>
      <c r="B76" s="1106">
        <f>来期計画!C75</f>
        <v>0</v>
      </c>
      <c r="C76" s="387">
        <f>来期計画!D75</f>
        <v>0</v>
      </c>
      <c r="D76" s="387">
        <f>来期計画!E75</f>
        <v>0</v>
      </c>
      <c r="E76" s="387">
        <f>来期計画!F75</f>
        <v>0</v>
      </c>
      <c r="F76" s="387">
        <f>来期計画!G75</f>
        <v>0</v>
      </c>
      <c r="G76" s="387">
        <f>来期計画!H75</f>
        <v>0</v>
      </c>
      <c r="H76" s="387">
        <f>来期計画!I75</f>
        <v>0</v>
      </c>
      <c r="I76" s="387">
        <f>来期計画!J75</f>
        <v>0</v>
      </c>
      <c r="J76" s="387">
        <f>来期計画!K75</f>
        <v>0</v>
      </c>
      <c r="K76" s="387">
        <f>来期計画!L75</f>
        <v>0</v>
      </c>
      <c r="L76" s="387">
        <f>来期計画!M75</f>
        <v>0</v>
      </c>
      <c r="M76" s="387">
        <f>来期計画!N75</f>
        <v>0</v>
      </c>
      <c r="N76" s="387">
        <f>来期計画!O75</f>
        <v>0</v>
      </c>
      <c r="O76" s="387">
        <f>来期計画!P75</f>
        <v>0</v>
      </c>
      <c r="P76" s="217">
        <f>来期計画!Q75</f>
        <v>0</v>
      </c>
      <c r="Q76" s="2343" t="str">
        <f>来期計画!R75</f>
        <v/>
      </c>
      <c r="R76" s="1953">
        <f>来期計画!S75</f>
        <v>0</v>
      </c>
      <c r="S76" s="770" t="str">
        <f t="shared" si="1"/>
        <v/>
      </c>
    </row>
    <row r="77" spans="1:19" s="763" customFormat="1" ht="17.649999999999999" customHeight="1">
      <c r="A77" s="771"/>
      <c r="B77" s="1106">
        <f>来期計画!C76</f>
        <v>0</v>
      </c>
      <c r="C77" s="387">
        <f>来期計画!D76</f>
        <v>0</v>
      </c>
      <c r="D77" s="387">
        <f>来期計画!E76</f>
        <v>0</v>
      </c>
      <c r="E77" s="387">
        <f>来期計画!F76</f>
        <v>0</v>
      </c>
      <c r="F77" s="387">
        <f>来期計画!G76</f>
        <v>0</v>
      </c>
      <c r="G77" s="387">
        <f>来期計画!H76</f>
        <v>0</v>
      </c>
      <c r="H77" s="387">
        <f>来期計画!I76</f>
        <v>0</v>
      </c>
      <c r="I77" s="387">
        <f>来期計画!J76</f>
        <v>0</v>
      </c>
      <c r="J77" s="387">
        <f>来期計画!K76</f>
        <v>0</v>
      </c>
      <c r="K77" s="387">
        <f>来期計画!L76</f>
        <v>0</v>
      </c>
      <c r="L77" s="387">
        <f>来期計画!M76</f>
        <v>0</v>
      </c>
      <c r="M77" s="387">
        <f>来期計画!N76</f>
        <v>0</v>
      </c>
      <c r="N77" s="387">
        <f>来期計画!O76</f>
        <v>0</v>
      </c>
      <c r="O77" s="387">
        <f>来期計画!P76</f>
        <v>0</v>
      </c>
      <c r="P77" s="217">
        <f>来期計画!Q76</f>
        <v>0</v>
      </c>
      <c r="Q77" s="2343" t="str">
        <f>来期計画!R76</f>
        <v/>
      </c>
      <c r="R77" s="1953">
        <f>来期計画!S76</f>
        <v>0</v>
      </c>
      <c r="S77" s="770" t="str">
        <f t="shared" si="1"/>
        <v/>
      </c>
    </row>
    <row r="78" spans="1:19" s="763" customFormat="1" ht="17.649999999999999" customHeight="1">
      <c r="A78" s="771"/>
      <c r="B78" s="1106">
        <f>来期計画!C77</f>
        <v>0</v>
      </c>
      <c r="C78" s="387">
        <f>来期計画!D77</f>
        <v>0</v>
      </c>
      <c r="D78" s="387">
        <f>来期計画!E77</f>
        <v>0</v>
      </c>
      <c r="E78" s="387">
        <f>来期計画!F77</f>
        <v>0</v>
      </c>
      <c r="F78" s="387">
        <f>来期計画!G77</f>
        <v>0</v>
      </c>
      <c r="G78" s="387">
        <f>来期計画!H77</f>
        <v>0</v>
      </c>
      <c r="H78" s="387">
        <f>来期計画!I77</f>
        <v>0</v>
      </c>
      <c r="I78" s="387">
        <f>来期計画!J77</f>
        <v>0</v>
      </c>
      <c r="J78" s="387">
        <f>来期計画!K77</f>
        <v>0</v>
      </c>
      <c r="K78" s="387">
        <f>来期計画!L77</f>
        <v>0</v>
      </c>
      <c r="L78" s="387">
        <f>来期計画!M77</f>
        <v>0</v>
      </c>
      <c r="M78" s="387">
        <f>来期計画!N77</f>
        <v>0</v>
      </c>
      <c r="N78" s="387">
        <f>来期計画!O77</f>
        <v>0</v>
      </c>
      <c r="O78" s="387">
        <f>来期計画!P77</f>
        <v>0</v>
      </c>
      <c r="P78" s="217">
        <f>来期計画!Q77</f>
        <v>0</v>
      </c>
      <c r="Q78" s="2343" t="str">
        <f>来期計画!R77</f>
        <v/>
      </c>
      <c r="R78" s="1953">
        <f>来期計画!S77</f>
        <v>0</v>
      </c>
      <c r="S78" s="770" t="str">
        <f t="shared" si="1"/>
        <v/>
      </c>
    </row>
    <row r="79" spans="1:19" s="763" customFormat="1" ht="17.649999999999999" hidden="1" customHeight="1">
      <c r="A79" s="771"/>
      <c r="B79" s="1106">
        <f>来期計画!C78</f>
        <v>0</v>
      </c>
      <c r="C79" s="387">
        <f>来期計画!D78</f>
        <v>0</v>
      </c>
      <c r="D79" s="387">
        <f>来期計画!E78</f>
        <v>0</v>
      </c>
      <c r="E79" s="387">
        <f>来期計画!F78</f>
        <v>0</v>
      </c>
      <c r="F79" s="387">
        <f>来期計画!G78</f>
        <v>0</v>
      </c>
      <c r="G79" s="387">
        <f>来期計画!H78</f>
        <v>0</v>
      </c>
      <c r="H79" s="387">
        <f>来期計画!I78</f>
        <v>0</v>
      </c>
      <c r="I79" s="387">
        <f>来期計画!J78</f>
        <v>0</v>
      </c>
      <c r="J79" s="387">
        <f>来期計画!K78</f>
        <v>0</v>
      </c>
      <c r="K79" s="387">
        <f>来期計画!L78</f>
        <v>0</v>
      </c>
      <c r="L79" s="387">
        <f>来期計画!M78</f>
        <v>0</v>
      </c>
      <c r="M79" s="387">
        <f>来期計画!N78</f>
        <v>0</v>
      </c>
      <c r="N79" s="387">
        <f>来期計画!O78</f>
        <v>0</v>
      </c>
      <c r="O79" s="387">
        <f>来期計画!P78</f>
        <v>0</v>
      </c>
      <c r="P79" s="217">
        <f>来期計画!Q78</f>
        <v>0</v>
      </c>
      <c r="Q79" s="2343" t="str">
        <f>来期計画!R78</f>
        <v/>
      </c>
      <c r="R79" s="1953">
        <f>来期計画!S78</f>
        <v>0</v>
      </c>
      <c r="S79" s="770" t="str">
        <f t="shared" si="1"/>
        <v/>
      </c>
    </row>
    <row r="80" spans="1:19" s="763" customFormat="1" ht="17.649999999999999" hidden="1" customHeight="1">
      <c r="A80" s="771"/>
      <c r="B80" s="1106">
        <f>来期計画!C79</f>
        <v>0</v>
      </c>
      <c r="C80" s="387">
        <f>来期計画!D79</f>
        <v>0</v>
      </c>
      <c r="D80" s="387">
        <f>来期計画!E79</f>
        <v>0</v>
      </c>
      <c r="E80" s="387">
        <f>来期計画!F79</f>
        <v>0</v>
      </c>
      <c r="F80" s="387">
        <f>来期計画!G79</f>
        <v>0</v>
      </c>
      <c r="G80" s="387">
        <f>来期計画!H79</f>
        <v>0</v>
      </c>
      <c r="H80" s="387">
        <f>来期計画!I79</f>
        <v>0</v>
      </c>
      <c r="I80" s="387">
        <f>来期計画!J79</f>
        <v>0</v>
      </c>
      <c r="J80" s="387">
        <f>来期計画!K79</f>
        <v>0</v>
      </c>
      <c r="K80" s="387">
        <f>来期計画!L79</f>
        <v>0</v>
      </c>
      <c r="L80" s="387">
        <f>来期計画!M79</f>
        <v>0</v>
      </c>
      <c r="M80" s="387">
        <f>来期計画!N79</f>
        <v>0</v>
      </c>
      <c r="N80" s="387">
        <f>来期計画!O79</f>
        <v>0</v>
      </c>
      <c r="O80" s="387">
        <f>来期計画!P79</f>
        <v>0</v>
      </c>
      <c r="P80" s="217">
        <f>来期計画!Q79</f>
        <v>0</v>
      </c>
      <c r="Q80" s="2343" t="str">
        <f>来期計画!R79</f>
        <v/>
      </c>
      <c r="R80" s="1953">
        <f>来期計画!S79</f>
        <v>0</v>
      </c>
      <c r="S80" s="770" t="str">
        <f t="shared" si="1"/>
        <v/>
      </c>
    </row>
    <row r="81" spans="1:19" s="763" customFormat="1" ht="17.649999999999999" hidden="1" customHeight="1">
      <c r="A81" s="771"/>
      <c r="B81" s="1106">
        <f>来期計画!C80</f>
        <v>0</v>
      </c>
      <c r="C81" s="387">
        <f>来期計画!D80</f>
        <v>0</v>
      </c>
      <c r="D81" s="387">
        <f>来期計画!E80</f>
        <v>0</v>
      </c>
      <c r="E81" s="387">
        <f>来期計画!F80</f>
        <v>0</v>
      </c>
      <c r="F81" s="387">
        <f>来期計画!G80</f>
        <v>0</v>
      </c>
      <c r="G81" s="387">
        <f>来期計画!H80</f>
        <v>0</v>
      </c>
      <c r="H81" s="387">
        <f>来期計画!I80</f>
        <v>0</v>
      </c>
      <c r="I81" s="387">
        <f>来期計画!J80</f>
        <v>0</v>
      </c>
      <c r="J81" s="387">
        <f>来期計画!K80</f>
        <v>0</v>
      </c>
      <c r="K81" s="387">
        <f>来期計画!L80</f>
        <v>0</v>
      </c>
      <c r="L81" s="387">
        <f>来期計画!M80</f>
        <v>0</v>
      </c>
      <c r="M81" s="387">
        <f>来期計画!N80</f>
        <v>0</v>
      </c>
      <c r="N81" s="387">
        <f>来期計画!O80</f>
        <v>0</v>
      </c>
      <c r="O81" s="387">
        <f>来期計画!P80</f>
        <v>0</v>
      </c>
      <c r="P81" s="217">
        <f>来期計画!Q80</f>
        <v>0</v>
      </c>
      <c r="Q81" s="2343" t="str">
        <f>来期計画!R80</f>
        <v/>
      </c>
      <c r="R81" s="1953">
        <f>来期計画!S80</f>
        <v>0</v>
      </c>
      <c r="S81" s="770" t="str">
        <f t="shared" si="1"/>
        <v/>
      </c>
    </row>
    <row r="82" spans="1:19" s="763" customFormat="1" ht="17.649999999999999" customHeight="1">
      <c r="A82" s="771"/>
      <c r="B82" s="1106">
        <f>来期計画!C81</f>
        <v>0</v>
      </c>
      <c r="C82" s="1129">
        <f>来期計画!D81</f>
        <v>0</v>
      </c>
      <c r="D82" s="1129">
        <f>来期計画!E81</f>
        <v>0</v>
      </c>
      <c r="E82" s="1129">
        <f>来期計画!F81</f>
        <v>0</v>
      </c>
      <c r="F82" s="1129">
        <f>来期計画!G81</f>
        <v>0</v>
      </c>
      <c r="G82" s="1129">
        <f>来期計画!H81</f>
        <v>0</v>
      </c>
      <c r="H82" s="1129">
        <f>来期計画!I81</f>
        <v>0</v>
      </c>
      <c r="I82" s="1129">
        <f>来期計画!J81</f>
        <v>0</v>
      </c>
      <c r="J82" s="1129">
        <f>来期計画!K81</f>
        <v>0</v>
      </c>
      <c r="K82" s="1129">
        <f>来期計画!L81</f>
        <v>0</v>
      </c>
      <c r="L82" s="1129">
        <f>来期計画!M81</f>
        <v>0</v>
      </c>
      <c r="M82" s="1129">
        <f>来期計画!N81</f>
        <v>0</v>
      </c>
      <c r="N82" s="1129">
        <f>来期計画!O81</f>
        <v>0</v>
      </c>
      <c r="O82" s="1129">
        <f>来期計画!P81</f>
        <v>0</v>
      </c>
      <c r="P82" s="237">
        <f>来期計画!Q81</f>
        <v>0</v>
      </c>
      <c r="Q82" s="2343" t="str">
        <f>来期計画!R81</f>
        <v/>
      </c>
      <c r="R82" s="1953">
        <f>来期計画!S81</f>
        <v>0</v>
      </c>
      <c r="S82" s="770" t="str">
        <f t="shared" si="1"/>
        <v/>
      </c>
    </row>
    <row r="83" spans="1:19" s="763" customFormat="1" ht="17.649999999999999" customHeight="1">
      <c r="A83" s="771"/>
      <c r="B83" s="1963" t="str">
        <f>来期計画!C82</f>
        <v>その他販管費計</v>
      </c>
      <c r="C83" s="1098">
        <f>来期計画!D82</f>
        <v>0</v>
      </c>
      <c r="D83" s="1098">
        <f>来期計画!E82</f>
        <v>0</v>
      </c>
      <c r="E83" s="1098">
        <f>来期計画!F82</f>
        <v>0</v>
      </c>
      <c r="F83" s="1098">
        <f>来期計画!G82</f>
        <v>0</v>
      </c>
      <c r="G83" s="1098">
        <f>来期計画!H82</f>
        <v>0</v>
      </c>
      <c r="H83" s="1098">
        <f>来期計画!I82</f>
        <v>0</v>
      </c>
      <c r="I83" s="1098">
        <f>来期計画!J82</f>
        <v>0</v>
      </c>
      <c r="J83" s="1098">
        <f>来期計画!K82</f>
        <v>0</v>
      </c>
      <c r="K83" s="1098">
        <f>来期計画!L82</f>
        <v>0</v>
      </c>
      <c r="L83" s="1098">
        <f>来期計画!M82</f>
        <v>0</v>
      </c>
      <c r="M83" s="1098">
        <f>来期計画!N82</f>
        <v>0</v>
      </c>
      <c r="N83" s="1098">
        <f>来期計画!O82</f>
        <v>0</v>
      </c>
      <c r="O83" s="1098">
        <f>来期計画!P82</f>
        <v>0</v>
      </c>
      <c r="P83" s="1961">
        <f>来期計画!Q82</f>
        <v>0</v>
      </c>
      <c r="Q83" s="2349" t="str">
        <f>来期計画!R82</f>
        <v/>
      </c>
      <c r="R83" s="1962">
        <f>来期計画!S82</f>
        <v>0</v>
      </c>
      <c r="S83" s="770">
        <f t="shared" si="1"/>
        <v>1</v>
      </c>
    </row>
    <row r="84" spans="1:19" s="763" customFormat="1" ht="17.649999999999999" customHeight="1">
      <c r="A84" s="771"/>
      <c r="B84" s="1964" t="str">
        <f>来期計画!C83</f>
        <v>販売管理費計</v>
      </c>
      <c r="C84" s="1144">
        <f>来期計画!D83</f>
        <v>0</v>
      </c>
      <c r="D84" s="1144">
        <f>来期計画!E83</f>
        <v>0</v>
      </c>
      <c r="E84" s="1144">
        <f>来期計画!F83</f>
        <v>0</v>
      </c>
      <c r="F84" s="1144">
        <f>来期計画!G83</f>
        <v>0</v>
      </c>
      <c r="G84" s="1144">
        <f>来期計画!H83</f>
        <v>0</v>
      </c>
      <c r="H84" s="1144">
        <f>来期計画!I83</f>
        <v>0</v>
      </c>
      <c r="I84" s="1144">
        <f>来期計画!J83</f>
        <v>0</v>
      </c>
      <c r="J84" s="1144">
        <f>来期計画!K83</f>
        <v>0</v>
      </c>
      <c r="K84" s="1144">
        <f>来期計画!L83</f>
        <v>0</v>
      </c>
      <c r="L84" s="1144">
        <f>来期計画!M83</f>
        <v>0</v>
      </c>
      <c r="M84" s="1144">
        <f>来期計画!N83</f>
        <v>0</v>
      </c>
      <c r="N84" s="1144">
        <f>来期計画!O83</f>
        <v>0</v>
      </c>
      <c r="O84" s="1144">
        <f>来期計画!P83</f>
        <v>0</v>
      </c>
      <c r="P84" s="1965">
        <f>来期計画!Q83</f>
        <v>0</v>
      </c>
      <c r="Q84" s="2344" t="str">
        <f>来期計画!R83</f>
        <v/>
      </c>
      <c r="R84" s="1955">
        <f>来期計画!S83</f>
        <v>0</v>
      </c>
      <c r="S84" s="770">
        <f t="shared" si="1"/>
        <v>1</v>
      </c>
    </row>
    <row r="85" spans="1:19" s="763" customFormat="1" ht="17.649999999999999" customHeight="1">
      <c r="A85" s="771"/>
      <c r="B85" s="1964" t="str">
        <f>来期計画!C84</f>
        <v>営業損益金額</v>
      </c>
      <c r="C85" s="1144">
        <f>来期計画!D84</f>
        <v>0</v>
      </c>
      <c r="D85" s="1144">
        <f>来期計画!E84</f>
        <v>0</v>
      </c>
      <c r="E85" s="1144">
        <f>来期計画!F84</f>
        <v>0</v>
      </c>
      <c r="F85" s="1144">
        <f>来期計画!G84</f>
        <v>0</v>
      </c>
      <c r="G85" s="1144">
        <f>来期計画!H84</f>
        <v>0</v>
      </c>
      <c r="H85" s="1144">
        <f>来期計画!I84</f>
        <v>0</v>
      </c>
      <c r="I85" s="1144">
        <f>来期計画!J84</f>
        <v>0</v>
      </c>
      <c r="J85" s="1144">
        <f>来期計画!K84</f>
        <v>0</v>
      </c>
      <c r="K85" s="1144">
        <f>来期計画!L84</f>
        <v>0</v>
      </c>
      <c r="L85" s="1144">
        <f>来期計画!M84</f>
        <v>0</v>
      </c>
      <c r="M85" s="1144">
        <f>来期計画!N84</f>
        <v>0</v>
      </c>
      <c r="N85" s="1144">
        <f>来期計画!O84</f>
        <v>0</v>
      </c>
      <c r="O85" s="1144">
        <f>来期計画!P84</f>
        <v>0</v>
      </c>
      <c r="P85" s="1144">
        <f>来期計画!Q84</f>
        <v>0</v>
      </c>
      <c r="Q85" s="2344" t="str">
        <f>来期計画!R84</f>
        <v/>
      </c>
      <c r="R85" s="1955">
        <f>来期計画!S84</f>
        <v>0</v>
      </c>
      <c r="S85" s="770">
        <f t="shared" si="1"/>
        <v>1</v>
      </c>
    </row>
    <row r="86" spans="1:19" s="763" customFormat="1" ht="17.649999999999999" customHeight="1">
      <c r="A86" s="771"/>
      <c r="B86" s="1145" t="str">
        <f>来期計画!C85</f>
        <v>[営業外収益]</v>
      </c>
      <c r="C86" s="1103">
        <f>来期計画!D85</f>
        <v>0</v>
      </c>
      <c r="D86" s="1103">
        <f>来期計画!E85</f>
        <v>0</v>
      </c>
      <c r="E86" s="1103">
        <f>来期計画!F85</f>
        <v>0</v>
      </c>
      <c r="F86" s="1103">
        <f>来期計画!G85</f>
        <v>0</v>
      </c>
      <c r="G86" s="1103">
        <f>来期計画!H85</f>
        <v>0</v>
      </c>
      <c r="H86" s="1103">
        <f>来期計画!I85</f>
        <v>0</v>
      </c>
      <c r="I86" s="1103">
        <f>来期計画!J85</f>
        <v>0</v>
      </c>
      <c r="J86" s="1103">
        <f>来期計画!K85</f>
        <v>0</v>
      </c>
      <c r="K86" s="1103">
        <f>来期計画!L85</f>
        <v>0</v>
      </c>
      <c r="L86" s="1103">
        <f>来期計画!M85</f>
        <v>0</v>
      </c>
      <c r="M86" s="1103">
        <f>来期計画!N85</f>
        <v>0</v>
      </c>
      <c r="N86" s="1103">
        <f>来期計画!O85</f>
        <v>0</v>
      </c>
      <c r="O86" s="1103">
        <f>来期計画!P85</f>
        <v>0</v>
      </c>
      <c r="P86" s="1960">
        <f>来期計画!Q85</f>
        <v>0</v>
      </c>
      <c r="Q86" s="2348" t="str">
        <f>来期計画!R85</f>
        <v/>
      </c>
      <c r="R86" s="1957">
        <f>来期計画!S85</f>
        <v>0</v>
      </c>
      <c r="S86" s="770">
        <f t="shared" si="1"/>
        <v>1</v>
      </c>
    </row>
    <row r="87" spans="1:19" s="763" customFormat="1" ht="17.649999999999999" customHeight="1">
      <c r="A87" s="771"/>
      <c r="B87" s="1145">
        <f>来期計画!C86</f>
        <v>0</v>
      </c>
      <c r="C87" s="387">
        <f>来期計画!D86</f>
        <v>0</v>
      </c>
      <c r="D87" s="387">
        <f>来期計画!E86</f>
        <v>0</v>
      </c>
      <c r="E87" s="387">
        <f>来期計画!F86</f>
        <v>0</v>
      </c>
      <c r="F87" s="387">
        <f>来期計画!G86</f>
        <v>0</v>
      </c>
      <c r="G87" s="387">
        <f>来期計画!H86</f>
        <v>0</v>
      </c>
      <c r="H87" s="387">
        <f>来期計画!I86</f>
        <v>0</v>
      </c>
      <c r="I87" s="387">
        <f>来期計画!J86</f>
        <v>0</v>
      </c>
      <c r="J87" s="387">
        <f>来期計画!K86</f>
        <v>0</v>
      </c>
      <c r="K87" s="387">
        <f>来期計画!L86</f>
        <v>0</v>
      </c>
      <c r="L87" s="387">
        <f>来期計画!M86</f>
        <v>0</v>
      </c>
      <c r="M87" s="387">
        <f>来期計画!N86</f>
        <v>0</v>
      </c>
      <c r="N87" s="387">
        <f>来期計画!O86</f>
        <v>0</v>
      </c>
      <c r="O87" s="387">
        <f>来期計画!P86</f>
        <v>0</v>
      </c>
      <c r="P87" s="217">
        <f>来期計画!Q86</f>
        <v>0</v>
      </c>
      <c r="Q87" s="2343" t="str">
        <f>来期計画!R86</f>
        <v/>
      </c>
      <c r="R87" s="1953">
        <f>来期計画!S86</f>
        <v>0</v>
      </c>
      <c r="S87" s="770" t="str">
        <f t="shared" si="1"/>
        <v/>
      </c>
    </row>
    <row r="88" spans="1:19" s="763" customFormat="1" ht="17.649999999999999" customHeight="1">
      <c r="A88" s="771"/>
      <c r="B88" s="1145">
        <f>来期計画!C87</f>
        <v>0</v>
      </c>
      <c r="C88" s="387">
        <f>来期計画!D87</f>
        <v>0</v>
      </c>
      <c r="D88" s="387">
        <f>来期計画!E87</f>
        <v>0</v>
      </c>
      <c r="E88" s="387">
        <f>来期計画!F87</f>
        <v>0</v>
      </c>
      <c r="F88" s="387">
        <f>来期計画!G87</f>
        <v>0</v>
      </c>
      <c r="G88" s="387">
        <f>来期計画!H87</f>
        <v>0</v>
      </c>
      <c r="H88" s="387">
        <f>来期計画!I87</f>
        <v>0</v>
      </c>
      <c r="I88" s="387">
        <f>来期計画!J87</f>
        <v>0</v>
      </c>
      <c r="J88" s="387">
        <f>来期計画!K87</f>
        <v>0</v>
      </c>
      <c r="K88" s="387">
        <f>来期計画!L87</f>
        <v>0</v>
      </c>
      <c r="L88" s="387">
        <f>来期計画!M87</f>
        <v>0</v>
      </c>
      <c r="M88" s="387">
        <f>来期計画!N87</f>
        <v>0</v>
      </c>
      <c r="N88" s="387">
        <f>来期計画!O87</f>
        <v>0</v>
      </c>
      <c r="O88" s="387">
        <f>来期計画!P87</f>
        <v>0</v>
      </c>
      <c r="P88" s="217">
        <f>来期計画!Q87</f>
        <v>0</v>
      </c>
      <c r="Q88" s="2343" t="str">
        <f>来期計画!R87</f>
        <v/>
      </c>
      <c r="R88" s="1953">
        <f>来期計画!S87</f>
        <v>0</v>
      </c>
      <c r="S88" s="770" t="str">
        <f t="shared" si="1"/>
        <v/>
      </c>
    </row>
    <row r="89" spans="1:19" s="763" customFormat="1" ht="17.649999999999999" customHeight="1">
      <c r="A89" s="771"/>
      <c r="B89" s="1145">
        <f>来期計画!C88</f>
        <v>0</v>
      </c>
      <c r="C89" s="1129">
        <f>来期計画!D88</f>
        <v>0</v>
      </c>
      <c r="D89" s="1129">
        <f>来期計画!E88</f>
        <v>0</v>
      </c>
      <c r="E89" s="1129">
        <f>来期計画!F88</f>
        <v>0</v>
      </c>
      <c r="F89" s="1129">
        <f>来期計画!G88</f>
        <v>0</v>
      </c>
      <c r="G89" s="1129">
        <f>来期計画!H88</f>
        <v>0</v>
      </c>
      <c r="H89" s="1129">
        <f>来期計画!I88</f>
        <v>0</v>
      </c>
      <c r="I89" s="1129">
        <f>来期計画!J88</f>
        <v>0</v>
      </c>
      <c r="J89" s="1129">
        <f>来期計画!K88</f>
        <v>0</v>
      </c>
      <c r="K89" s="1129">
        <f>来期計画!L88</f>
        <v>0</v>
      </c>
      <c r="L89" s="1129">
        <f>来期計画!M88</f>
        <v>0</v>
      </c>
      <c r="M89" s="1129">
        <f>来期計画!N88</f>
        <v>0</v>
      </c>
      <c r="N89" s="1129">
        <f>来期計画!O88</f>
        <v>0</v>
      </c>
      <c r="O89" s="1129">
        <f>来期計画!P88</f>
        <v>0</v>
      </c>
      <c r="P89" s="217">
        <f>来期計画!Q88</f>
        <v>0</v>
      </c>
      <c r="Q89" s="2343" t="str">
        <f>来期計画!R88</f>
        <v/>
      </c>
      <c r="R89" s="1953">
        <f>来期計画!S88</f>
        <v>0</v>
      </c>
      <c r="S89" s="770" t="str">
        <f t="shared" si="1"/>
        <v/>
      </c>
    </row>
    <row r="90" spans="1:19" s="763" customFormat="1" ht="17.649999999999999" hidden="1" customHeight="1">
      <c r="A90" s="771"/>
      <c r="B90" s="1145">
        <f>来期計画!C89</f>
        <v>0</v>
      </c>
      <c r="C90" s="1129">
        <f>来期計画!D89</f>
        <v>0</v>
      </c>
      <c r="D90" s="1129">
        <f>来期計画!E89</f>
        <v>0</v>
      </c>
      <c r="E90" s="1129">
        <f>来期計画!F89</f>
        <v>0</v>
      </c>
      <c r="F90" s="1129">
        <f>来期計画!G89</f>
        <v>0</v>
      </c>
      <c r="G90" s="1129">
        <f>来期計画!H89</f>
        <v>0</v>
      </c>
      <c r="H90" s="1129">
        <f>来期計画!I89</f>
        <v>0</v>
      </c>
      <c r="I90" s="1129">
        <f>来期計画!J89</f>
        <v>0</v>
      </c>
      <c r="J90" s="1129">
        <f>来期計画!K89</f>
        <v>0</v>
      </c>
      <c r="K90" s="1129">
        <f>来期計画!L89</f>
        <v>0</v>
      </c>
      <c r="L90" s="1129">
        <f>来期計画!M89</f>
        <v>0</v>
      </c>
      <c r="M90" s="1129">
        <f>来期計画!N89</f>
        <v>0</v>
      </c>
      <c r="N90" s="1129">
        <f>来期計画!O89</f>
        <v>0</v>
      </c>
      <c r="O90" s="1129">
        <f>来期計画!P89</f>
        <v>0</v>
      </c>
      <c r="P90" s="217">
        <f>来期計画!Q89</f>
        <v>0</v>
      </c>
      <c r="Q90" s="2343" t="str">
        <f>来期計画!R89</f>
        <v/>
      </c>
      <c r="R90" s="1953">
        <f>来期計画!S89</f>
        <v>0</v>
      </c>
      <c r="S90" s="770" t="str">
        <f t="shared" si="1"/>
        <v/>
      </c>
    </row>
    <row r="91" spans="1:19" s="763" customFormat="1" ht="17.649999999999999" hidden="1" customHeight="1">
      <c r="A91" s="771"/>
      <c r="B91" s="1145">
        <f>来期計画!C90</f>
        <v>0</v>
      </c>
      <c r="C91" s="1129">
        <f>来期計画!D90</f>
        <v>0</v>
      </c>
      <c r="D91" s="1129">
        <f>来期計画!E90</f>
        <v>0</v>
      </c>
      <c r="E91" s="1129">
        <f>来期計画!F90</f>
        <v>0</v>
      </c>
      <c r="F91" s="1129">
        <f>来期計画!G90</f>
        <v>0</v>
      </c>
      <c r="G91" s="1129">
        <f>来期計画!H90</f>
        <v>0</v>
      </c>
      <c r="H91" s="1129">
        <f>来期計画!I90</f>
        <v>0</v>
      </c>
      <c r="I91" s="1129">
        <f>来期計画!J90</f>
        <v>0</v>
      </c>
      <c r="J91" s="1129">
        <f>来期計画!K90</f>
        <v>0</v>
      </c>
      <c r="K91" s="1129">
        <f>来期計画!L90</f>
        <v>0</v>
      </c>
      <c r="L91" s="1129">
        <f>来期計画!M90</f>
        <v>0</v>
      </c>
      <c r="M91" s="1129">
        <f>来期計画!N90</f>
        <v>0</v>
      </c>
      <c r="N91" s="1129">
        <f>来期計画!O90</f>
        <v>0</v>
      </c>
      <c r="O91" s="1129">
        <f>来期計画!P90</f>
        <v>0</v>
      </c>
      <c r="P91" s="217">
        <f>来期計画!Q90</f>
        <v>0</v>
      </c>
      <c r="Q91" s="2343" t="str">
        <f>来期計画!R90</f>
        <v/>
      </c>
      <c r="R91" s="1953">
        <f>来期計画!S90</f>
        <v>0</v>
      </c>
      <c r="S91" s="770" t="str">
        <f t="shared" si="1"/>
        <v/>
      </c>
    </row>
    <row r="92" spans="1:19" s="763" customFormat="1" ht="17.649999999999999" hidden="1" customHeight="1">
      <c r="A92" s="771"/>
      <c r="B92" s="1145">
        <f>来期計画!C91</f>
        <v>0</v>
      </c>
      <c r="C92" s="1129">
        <f>来期計画!D91</f>
        <v>0</v>
      </c>
      <c r="D92" s="1129">
        <f>来期計画!E91</f>
        <v>0</v>
      </c>
      <c r="E92" s="1129">
        <f>来期計画!F91</f>
        <v>0</v>
      </c>
      <c r="F92" s="1129">
        <f>来期計画!G91</f>
        <v>0</v>
      </c>
      <c r="G92" s="1129">
        <f>来期計画!H91</f>
        <v>0</v>
      </c>
      <c r="H92" s="1129">
        <f>来期計画!I91</f>
        <v>0</v>
      </c>
      <c r="I92" s="1129">
        <f>来期計画!J91</f>
        <v>0</v>
      </c>
      <c r="J92" s="1129">
        <f>来期計画!K91</f>
        <v>0</v>
      </c>
      <c r="K92" s="1129">
        <f>来期計画!L91</f>
        <v>0</v>
      </c>
      <c r="L92" s="1129">
        <f>来期計画!M91</f>
        <v>0</v>
      </c>
      <c r="M92" s="1129">
        <f>来期計画!N91</f>
        <v>0</v>
      </c>
      <c r="N92" s="1129">
        <f>来期計画!O91</f>
        <v>0</v>
      </c>
      <c r="O92" s="1129">
        <f>来期計画!P91</f>
        <v>0</v>
      </c>
      <c r="P92" s="217">
        <f>来期計画!Q91</f>
        <v>0</v>
      </c>
      <c r="Q92" s="2343" t="str">
        <f>来期計画!R91</f>
        <v/>
      </c>
      <c r="R92" s="1953">
        <f>来期計画!S91</f>
        <v>0</v>
      </c>
      <c r="S92" s="770" t="str">
        <f t="shared" si="1"/>
        <v/>
      </c>
    </row>
    <row r="93" spans="1:19" s="763" customFormat="1" ht="17.649999999999999" hidden="1" customHeight="1">
      <c r="A93" s="771"/>
      <c r="B93" s="1145">
        <f>来期計画!C92</f>
        <v>0</v>
      </c>
      <c r="C93" s="1129">
        <f>来期計画!D92</f>
        <v>0</v>
      </c>
      <c r="D93" s="1129">
        <f>来期計画!E92</f>
        <v>0</v>
      </c>
      <c r="E93" s="1129">
        <f>来期計画!F92</f>
        <v>0</v>
      </c>
      <c r="F93" s="1129">
        <f>来期計画!G92</f>
        <v>0</v>
      </c>
      <c r="G93" s="1129">
        <f>来期計画!H92</f>
        <v>0</v>
      </c>
      <c r="H93" s="1129">
        <f>来期計画!I92</f>
        <v>0</v>
      </c>
      <c r="I93" s="1129">
        <f>来期計画!J92</f>
        <v>0</v>
      </c>
      <c r="J93" s="1129">
        <f>来期計画!K92</f>
        <v>0</v>
      </c>
      <c r="K93" s="1129">
        <f>来期計画!L92</f>
        <v>0</v>
      </c>
      <c r="L93" s="1129">
        <f>来期計画!M92</f>
        <v>0</v>
      </c>
      <c r="M93" s="1129">
        <f>来期計画!N92</f>
        <v>0</v>
      </c>
      <c r="N93" s="1129">
        <f>来期計画!O92</f>
        <v>0</v>
      </c>
      <c r="O93" s="1129">
        <f>来期計画!P92</f>
        <v>0</v>
      </c>
      <c r="P93" s="217">
        <f>来期計画!Q92</f>
        <v>0</v>
      </c>
      <c r="Q93" s="2343" t="str">
        <f>来期計画!R92</f>
        <v/>
      </c>
      <c r="R93" s="1953">
        <f>来期計画!S92</f>
        <v>0</v>
      </c>
      <c r="S93" s="770" t="str">
        <f t="shared" si="1"/>
        <v/>
      </c>
    </row>
    <row r="94" spans="1:19" s="763" customFormat="1" ht="17.649999999999999" hidden="1" customHeight="1">
      <c r="A94" s="771"/>
      <c r="B94" s="1145">
        <f>来期計画!C93</f>
        <v>0</v>
      </c>
      <c r="C94" s="1129">
        <f>来期計画!D93</f>
        <v>0</v>
      </c>
      <c r="D94" s="1129">
        <f>来期計画!E93</f>
        <v>0</v>
      </c>
      <c r="E94" s="1129">
        <f>来期計画!F93</f>
        <v>0</v>
      </c>
      <c r="F94" s="1129">
        <f>来期計画!G93</f>
        <v>0</v>
      </c>
      <c r="G94" s="1129">
        <f>来期計画!H93</f>
        <v>0</v>
      </c>
      <c r="H94" s="1129">
        <f>来期計画!I93</f>
        <v>0</v>
      </c>
      <c r="I94" s="1129">
        <f>来期計画!J93</f>
        <v>0</v>
      </c>
      <c r="J94" s="1129">
        <f>来期計画!K93</f>
        <v>0</v>
      </c>
      <c r="K94" s="1129">
        <f>来期計画!L93</f>
        <v>0</v>
      </c>
      <c r="L94" s="1129">
        <f>来期計画!M93</f>
        <v>0</v>
      </c>
      <c r="M94" s="1129">
        <f>来期計画!N93</f>
        <v>0</v>
      </c>
      <c r="N94" s="1129">
        <f>来期計画!O93</f>
        <v>0</v>
      </c>
      <c r="O94" s="1129">
        <f>来期計画!P93</f>
        <v>0</v>
      </c>
      <c r="P94" s="217">
        <f>来期計画!Q93</f>
        <v>0</v>
      </c>
      <c r="Q94" s="2343" t="str">
        <f>来期計画!R93</f>
        <v/>
      </c>
      <c r="R94" s="1953">
        <f>来期計画!S93</f>
        <v>0</v>
      </c>
      <c r="S94" s="770" t="str">
        <f t="shared" si="1"/>
        <v/>
      </c>
    </row>
    <row r="95" spans="1:19" s="763" customFormat="1" ht="17.649999999999999" hidden="1" customHeight="1">
      <c r="A95" s="771"/>
      <c r="B95" s="1145">
        <f>来期計画!C94</f>
        <v>0</v>
      </c>
      <c r="C95" s="1129">
        <f>来期計画!D94</f>
        <v>0</v>
      </c>
      <c r="D95" s="1129">
        <f>来期計画!E94</f>
        <v>0</v>
      </c>
      <c r="E95" s="1129">
        <f>来期計画!F94</f>
        <v>0</v>
      </c>
      <c r="F95" s="1129">
        <f>来期計画!G94</f>
        <v>0</v>
      </c>
      <c r="G95" s="1129">
        <f>来期計画!H94</f>
        <v>0</v>
      </c>
      <c r="H95" s="1129">
        <f>来期計画!I94</f>
        <v>0</v>
      </c>
      <c r="I95" s="1129">
        <f>来期計画!J94</f>
        <v>0</v>
      </c>
      <c r="J95" s="1129">
        <f>来期計画!K94</f>
        <v>0</v>
      </c>
      <c r="K95" s="1129">
        <f>来期計画!L94</f>
        <v>0</v>
      </c>
      <c r="L95" s="1129">
        <f>来期計画!M94</f>
        <v>0</v>
      </c>
      <c r="M95" s="1129">
        <f>来期計画!N94</f>
        <v>0</v>
      </c>
      <c r="N95" s="1129">
        <f>来期計画!O94</f>
        <v>0</v>
      </c>
      <c r="O95" s="1129">
        <f>来期計画!P94</f>
        <v>0</v>
      </c>
      <c r="P95" s="217">
        <f>来期計画!Q94</f>
        <v>0</v>
      </c>
      <c r="Q95" s="2343" t="str">
        <f>来期計画!R94</f>
        <v/>
      </c>
      <c r="R95" s="1953">
        <f>来期計画!S94</f>
        <v>0</v>
      </c>
      <c r="S95" s="770" t="str">
        <f t="shared" si="1"/>
        <v/>
      </c>
    </row>
    <row r="96" spans="1:19" ht="17.649999999999999" hidden="1" customHeight="1">
      <c r="A96" s="779"/>
      <c r="B96" s="1145">
        <f>来期計画!C95</f>
        <v>0</v>
      </c>
      <c r="C96" s="1129">
        <f>来期計画!D95</f>
        <v>0</v>
      </c>
      <c r="D96" s="1129">
        <f>来期計画!E95</f>
        <v>0</v>
      </c>
      <c r="E96" s="1129">
        <f>来期計画!F95</f>
        <v>0</v>
      </c>
      <c r="F96" s="1129">
        <f>来期計画!G95</f>
        <v>0</v>
      </c>
      <c r="G96" s="1129">
        <f>来期計画!H95</f>
        <v>0</v>
      </c>
      <c r="H96" s="1129">
        <f>来期計画!I95</f>
        <v>0</v>
      </c>
      <c r="I96" s="1129">
        <f>来期計画!J95</f>
        <v>0</v>
      </c>
      <c r="J96" s="1129">
        <f>来期計画!K95</f>
        <v>0</v>
      </c>
      <c r="K96" s="1129">
        <f>来期計画!L95</f>
        <v>0</v>
      </c>
      <c r="L96" s="1129">
        <f>来期計画!M95</f>
        <v>0</v>
      </c>
      <c r="M96" s="1129">
        <f>来期計画!N95</f>
        <v>0</v>
      </c>
      <c r="N96" s="1129">
        <f>来期計画!O95</f>
        <v>0</v>
      </c>
      <c r="O96" s="1129">
        <f>来期計画!P95</f>
        <v>0</v>
      </c>
      <c r="P96" s="237">
        <f>来期計画!Q95</f>
        <v>0</v>
      </c>
      <c r="Q96" s="2343" t="str">
        <f>来期計画!R95</f>
        <v/>
      </c>
      <c r="R96" s="1953">
        <f>来期計画!S95</f>
        <v>0</v>
      </c>
      <c r="S96" s="770" t="str">
        <f t="shared" si="1"/>
        <v/>
      </c>
    </row>
    <row r="97" spans="1:19" ht="17.649999999999999" customHeight="1">
      <c r="A97" s="779"/>
      <c r="B97" s="1964" t="str">
        <f>来期計画!C96</f>
        <v>営業外収益合計</v>
      </c>
      <c r="C97" s="1144">
        <f>来期計画!D96</f>
        <v>0</v>
      </c>
      <c r="D97" s="1144">
        <f>来期計画!E96</f>
        <v>0</v>
      </c>
      <c r="E97" s="1144">
        <f>来期計画!F96</f>
        <v>0</v>
      </c>
      <c r="F97" s="1144">
        <f>来期計画!G96</f>
        <v>0</v>
      </c>
      <c r="G97" s="1144">
        <f>来期計画!H96</f>
        <v>0</v>
      </c>
      <c r="H97" s="1144">
        <f>来期計画!I96</f>
        <v>0</v>
      </c>
      <c r="I97" s="1144">
        <f>来期計画!J96</f>
        <v>0</v>
      </c>
      <c r="J97" s="1144">
        <f>来期計画!K96</f>
        <v>0</v>
      </c>
      <c r="K97" s="1144">
        <f>来期計画!L96</f>
        <v>0</v>
      </c>
      <c r="L97" s="1144">
        <f>来期計画!M96</f>
        <v>0</v>
      </c>
      <c r="M97" s="1144">
        <f>来期計画!N96</f>
        <v>0</v>
      </c>
      <c r="N97" s="1144">
        <f>来期計画!O96</f>
        <v>0</v>
      </c>
      <c r="O97" s="1144">
        <f>来期計画!P96</f>
        <v>0</v>
      </c>
      <c r="P97" s="1965">
        <f>来期計画!Q96</f>
        <v>0</v>
      </c>
      <c r="Q97" s="2344" t="str">
        <f>来期計画!R96</f>
        <v/>
      </c>
      <c r="R97" s="1955">
        <f>来期計画!S96</f>
        <v>0</v>
      </c>
      <c r="S97" s="770">
        <f t="shared" si="1"/>
        <v>1</v>
      </c>
    </row>
    <row r="98" spans="1:19" ht="17.649999999999999" customHeight="1">
      <c r="A98" s="779"/>
      <c r="B98" s="1145" t="str">
        <f>来期計画!C97</f>
        <v>[営業外費用]</v>
      </c>
      <c r="C98" s="1103">
        <f>来期計画!D97</f>
        <v>0</v>
      </c>
      <c r="D98" s="1103">
        <f>来期計画!E97</f>
        <v>0</v>
      </c>
      <c r="E98" s="1103">
        <f>来期計画!F97</f>
        <v>0</v>
      </c>
      <c r="F98" s="1103">
        <f>来期計画!G97</f>
        <v>0</v>
      </c>
      <c r="G98" s="1103">
        <f>来期計画!H97</f>
        <v>0</v>
      </c>
      <c r="H98" s="1103">
        <f>来期計画!I97</f>
        <v>0</v>
      </c>
      <c r="I98" s="1103">
        <f>来期計画!J97</f>
        <v>0</v>
      </c>
      <c r="J98" s="1103">
        <f>来期計画!K97</f>
        <v>0</v>
      </c>
      <c r="K98" s="1103">
        <f>来期計画!L97</f>
        <v>0</v>
      </c>
      <c r="L98" s="1103">
        <f>来期計画!M97</f>
        <v>0</v>
      </c>
      <c r="M98" s="1103">
        <f>来期計画!N97</f>
        <v>0</v>
      </c>
      <c r="N98" s="1103">
        <f>来期計画!O97</f>
        <v>0</v>
      </c>
      <c r="O98" s="1103">
        <f>来期計画!P97</f>
        <v>0</v>
      </c>
      <c r="P98" s="1960">
        <f>来期計画!Q97</f>
        <v>0</v>
      </c>
      <c r="Q98" s="2348" t="str">
        <f>来期計画!R97</f>
        <v/>
      </c>
      <c r="R98" s="1957">
        <f>来期計画!S97</f>
        <v>0</v>
      </c>
      <c r="S98" s="770">
        <f t="shared" si="1"/>
        <v>1</v>
      </c>
    </row>
    <row r="99" spans="1:19" ht="17.649999999999999" customHeight="1">
      <c r="A99" s="779"/>
      <c r="B99" s="769">
        <f>来期計画!C98</f>
        <v>0</v>
      </c>
      <c r="C99" s="387">
        <f>来期計画!D98</f>
        <v>0</v>
      </c>
      <c r="D99" s="387">
        <f>来期計画!E98</f>
        <v>0</v>
      </c>
      <c r="E99" s="387">
        <f>来期計画!F98</f>
        <v>0</v>
      </c>
      <c r="F99" s="387">
        <f>来期計画!G98</f>
        <v>0</v>
      </c>
      <c r="G99" s="387">
        <f>来期計画!H98</f>
        <v>0</v>
      </c>
      <c r="H99" s="387">
        <f>来期計画!I98</f>
        <v>0</v>
      </c>
      <c r="I99" s="387">
        <f>来期計画!J98</f>
        <v>0</v>
      </c>
      <c r="J99" s="387">
        <f>来期計画!K98</f>
        <v>0</v>
      </c>
      <c r="K99" s="387">
        <f>来期計画!L98</f>
        <v>0</v>
      </c>
      <c r="L99" s="387">
        <f>来期計画!M98</f>
        <v>0</v>
      </c>
      <c r="M99" s="387">
        <f>来期計画!N98</f>
        <v>0</v>
      </c>
      <c r="N99" s="387">
        <f>来期計画!O98</f>
        <v>0</v>
      </c>
      <c r="O99" s="387">
        <f>来期計画!P98</f>
        <v>0</v>
      </c>
      <c r="P99" s="217">
        <f>来期計画!Q98</f>
        <v>0</v>
      </c>
      <c r="Q99" s="2343" t="str">
        <f>来期計画!R98</f>
        <v/>
      </c>
      <c r="R99" s="1953">
        <f>来期計画!S98</f>
        <v>0</v>
      </c>
      <c r="S99" s="770" t="str">
        <f t="shared" si="1"/>
        <v/>
      </c>
    </row>
    <row r="100" spans="1:19" ht="17.649999999999999" customHeight="1">
      <c r="A100" s="779"/>
      <c r="B100" s="769">
        <f>来期計画!C99</f>
        <v>0</v>
      </c>
      <c r="C100" s="387">
        <f>来期計画!D99</f>
        <v>0</v>
      </c>
      <c r="D100" s="387">
        <f>来期計画!E99</f>
        <v>0</v>
      </c>
      <c r="E100" s="387">
        <f>来期計画!F99</f>
        <v>0</v>
      </c>
      <c r="F100" s="387">
        <f>来期計画!G99</f>
        <v>0</v>
      </c>
      <c r="G100" s="387">
        <f>来期計画!H99</f>
        <v>0</v>
      </c>
      <c r="H100" s="387">
        <f>来期計画!I99</f>
        <v>0</v>
      </c>
      <c r="I100" s="387">
        <f>来期計画!J99</f>
        <v>0</v>
      </c>
      <c r="J100" s="387">
        <f>来期計画!K99</f>
        <v>0</v>
      </c>
      <c r="K100" s="387">
        <f>来期計画!L99</f>
        <v>0</v>
      </c>
      <c r="L100" s="387">
        <f>来期計画!M99</f>
        <v>0</v>
      </c>
      <c r="M100" s="387">
        <f>来期計画!N99</f>
        <v>0</v>
      </c>
      <c r="N100" s="387">
        <f>来期計画!O99</f>
        <v>0</v>
      </c>
      <c r="O100" s="387">
        <f>来期計画!P99</f>
        <v>0</v>
      </c>
      <c r="P100" s="217">
        <f>来期計画!Q99</f>
        <v>0</v>
      </c>
      <c r="Q100" s="2343" t="str">
        <f>来期計画!R99</f>
        <v/>
      </c>
      <c r="R100" s="1953">
        <f>来期計画!S99</f>
        <v>0</v>
      </c>
      <c r="S100" s="770" t="str">
        <f t="shared" si="1"/>
        <v/>
      </c>
    </row>
    <row r="101" spans="1:19" ht="17.649999999999999" hidden="1" customHeight="1">
      <c r="A101" s="779"/>
      <c r="B101" s="769">
        <f>来期計画!C100</f>
        <v>0</v>
      </c>
      <c r="C101" s="1129">
        <f>来期計画!D100</f>
        <v>0</v>
      </c>
      <c r="D101" s="1129">
        <f>来期計画!E100</f>
        <v>0</v>
      </c>
      <c r="E101" s="1129">
        <f>来期計画!F100</f>
        <v>0</v>
      </c>
      <c r="F101" s="1129">
        <f>来期計画!G100</f>
        <v>0</v>
      </c>
      <c r="G101" s="1129">
        <f>来期計画!H100</f>
        <v>0</v>
      </c>
      <c r="H101" s="1129">
        <f>来期計画!I100</f>
        <v>0</v>
      </c>
      <c r="I101" s="1129">
        <f>来期計画!J100</f>
        <v>0</v>
      </c>
      <c r="J101" s="1129">
        <f>来期計画!K100</f>
        <v>0</v>
      </c>
      <c r="K101" s="1129">
        <f>来期計画!L100</f>
        <v>0</v>
      </c>
      <c r="L101" s="1129">
        <f>来期計画!M100</f>
        <v>0</v>
      </c>
      <c r="M101" s="1129">
        <f>来期計画!N100</f>
        <v>0</v>
      </c>
      <c r="N101" s="1129">
        <f>来期計画!O100</f>
        <v>0</v>
      </c>
      <c r="O101" s="1129">
        <f>来期計画!P100</f>
        <v>0</v>
      </c>
      <c r="P101" s="217">
        <f>来期計画!Q100</f>
        <v>0</v>
      </c>
      <c r="Q101" s="2343" t="str">
        <f>来期計画!R100</f>
        <v/>
      </c>
      <c r="R101" s="1953">
        <f>来期計画!S100</f>
        <v>0</v>
      </c>
      <c r="S101" s="770" t="str">
        <f t="shared" si="1"/>
        <v/>
      </c>
    </row>
    <row r="102" spans="1:19" ht="17.649999999999999" hidden="1" customHeight="1">
      <c r="A102" s="779"/>
      <c r="B102" s="769">
        <f>来期計画!C101</f>
        <v>0</v>
      </c>
      <c r="C102" s="1129">
        <f>来期計画!D101</f>
        <v>0</v>
      </c>
      <c r="D102" s="1129">
        <f>来期計画!E101</f>
        <v>0</v>
      </c>
      <c r="E102" s="1129">
        <f>来期計画!F101</f>
        <v>0</v>
      </c>
      <c r="F102" s="1129">
        <f>来期計画!G101</f>
        <v>0</v>
      </c>
      <c r="G102" s="1129">
        <f>来期計画!H101</f>
        <v>0</v>
      </c>
      <c r="H102" s="1129">
        <f>来期計画!I101</f>
        <v>0</v>
      </c>
      <c r="I102" s="1129">
        <f>来期計画!J101</f>
        <v>0</v>
      </c>
      <c r="J102" s="1129">
        <f>来期計画!K101</f>
        <v>0</v>
      </c>
      <c r="K102" s="1129">
        <f>来期計画!L101</f>
        <v>0</v>
      </c>
      <c r="L102" s="1129">
        <f>来期計画!M101</f>
        <v>0</v>
      </c>
      <c r="M102" s="1129">
        <f>来期計画!N101</f>
        <v>0</v>
      </c>
      <c r="N102" s="1129">
        <f>来期計画!O101</f>
        <v>0</v>
      </c>
      <c r="O102" s="1129">
        <f>来期計画!P101</f>
        <v>0</v>
      </c>
      <c r="P102" s="217">
        <f>来期計画!Q101</f>
        <v>0</v>
      </c>
      <c r="Q102" s="2343" t="str">
        <f>来期計画!R101</f>
        <v/>
      </c>
      <c r="R102" s="1953">
        <f>来期計画!S101</f>
        <v>0</v>
      </c>
      <c r="S102" s="770" t="str">
        <f t="shared" si="1"/>
        <v/>
      </c>
    </row>
    <row r="103" spans="1:19" ht="17.649999999999999" hidden="1" customHeight="1">
      <c r="A103" s="779"/>
      <c r="B103" s="769">
        <f>来期計画!C102</f>
        <v>0</v>
      </c>
      <c r="C103" s="1129">
        <f>来期計画!D102</f>
        <v>0</v>
      </c>
      <c r="D103" s="1129">
        <f>来期計画!E102</f>
        <v>0</v>
      </c>
      <c r="E103" s="1129">
        <f>来期計画!F102</f>
        <v>0</v>
      </c>
      <c r="F103" s="1129">
        <f>来期計画!G102</f>
        <v>0</v>
      </c>
      <c r="G103" s="1129">
        <f>来期計画!H102</f>
        <v>0</v>
      </c>
      <c r="H103" s="1129">
        <f>来期計画!I102</f>
        <v>0</v>
      </c>
      <c r="I103" s="1129">
        <f>来期計画!J102</f>
        <v>0</v>
      </c>
      <c r="J103" s="1129">
        <f>来期計画!K102</f>
        <v>0</v>
      </c>
      <c r="K103" s="1129">
        <f>来期計画!L102</f>
        <v>0</v>
      </c>
      <c r="L103" s="1129">
        <f>来期計画!M102</f>
        <v>0</v>
      </c>
      <c r="M103" s="1129">
        <f>来期計画!N102</f>
        <v>0</v>
      </c>
      <c r="N103" s="1129">
        <f>来期計画!O102</f>
        <v>0</v>
      </c>
      <c r="O103" s="1129">
        <f>来期計画!P102</f>
        <v>0</v>
      </c>
      <c r="P103" s="217">
        <f>来期計画!Q102</f>
        <v>0</v>
      </c>
      <c r="Q103" s="2343" t="str">
        <f>来期計画!R102</f>
        <v/>
      </c>
      <c r="R103" s="1953">
        <f>来期計画!S102</f>
        <v>0</v>
      </c>
      <c r="S103" s="770" t="str">
        <f t="shared" si="1"/>
        <v/>
      </c>
    </row>
    <row r="104" spans="1:19" ht="17.649999999999999" hidden="1" customHeight="1">
      <c r="A104" s="779"/>
      <c r="B104" s="769">
        <f>来期計画!C103</f>
        <v>0</v>
      </c>
      <c r="C104" s="1129">
        <f>来期計画!D103</f>
        <v>0</v>
      </c>
      <c r="D104" s="1129">
        <f>来期計画!E103</f>
        <v>0</v>
      </c>
      <c r="E104" s="1129">
        <f>来期計画!F103</f>
        <v>0</v>
      </c>
      <c r="F104" s="1129">
        <f>来期計画!G103</f>
        <v>0</v>
      </c>
      <c r="G104" s="1129">
        <f>来期計画!H103</f>
        <v>0</v>
      </c>
      <c r="H104" s="1129">
        <f>来期計画!I103</f>
        <v>0</v>
      </c>
      <c r="I104" s="1129">
        <f>来期計画!J103</f>
        <v>0</v>
      </c>
      <c r="J104" s="1129">
        <f>来期計画!K103</f>
        <v>0</v>
      </c>
      <c r="K104" s="1129">
        <f>来期計画!L103</f>
        <v>0</v>
      </c>
      <c r="L104" s="1129">
        <f>来期計画!M103</f>
        <v>0</v>
      </c>
      <c r="M104" s="1129">
        <f>来期計画!N103</f>
        <v>0</v>
      </c>
      <c r="N104" s="1129">
        <f>来期計画!O103</f>
        <v>0</v>
      </c>
      <c r="O104" s="1129">
        <f>来期計画!P103</f>
        <v>0</v>
      </c>
      <c r="P104" s="217">
        <f>来期計画!Q103</f>
        <v>0</v>
      </c>
      <c r="Q104" s="2343" t="str">
        <f>来期計画!R103</f>
        <v/>
      </c>
      <c r="R104" s="1953">
        <f>来期計画!S103</f>
        <v>0</v>
      </c>
      <c r="S104" s="770" t="str">
        <f t="shared" si="1"/>
        <v/>
      </c>
    </row>
    <row r="105" spans="1:19" ht="17.649999999999999" hidden="1" customHeight="1">
      <c r="A105" s="779"/>
      <c r="B105" s="769">
        <f>来期計画!C104</f>
        <v>0</v>
      </c>
      <c r="C105" s="1129">
        <f>来期計画!D104</f>
        <v>0</v>
      </c>
      <c r="D105" s="1129">
        <f>来期計画!E104</f>
        <v>0</v>
      </c>
      <c r="E105" s="1129">
        <f>来期計画!F104</f>
        <v>0</v>
      </c>
      <c r="F105" s="1129">
        <f>来期計画!G104</f>
        <v>0</v>
      </c>
      <c r="G105" s="1129">
        <f>来期計画!H104</f>
        <v>0</v>
      </c>
      <c r="H105" s="1129">
        <f>来期計画!I104</f>
        <v>0</v>
      </c>
      <c r="I105" s="1129">
        <f>来期計画!J104</f>
        <v>0</v>
      </c>
      <c r="J105" s="1129">
        <f>来期計画!K104</f>
        <v>0</v>
      </c>
      <c r="K105" s="1129">
        <f>来期計画!L104</f>
        <v>0</v>
      </c>
      <c r="L105" s="1129">
        <f>来期計画!M104</f>
        <v>0</v>
      </c>
      <c r="M105" s="1129">
        <f>来期計画!N104</f>
        <v>0</v>
      </c>
      <c r="N105" s="1129">
        <f>来期計画!O104</f>
        <v>0</v>
      </c>
      <c r="O105" s="1129">
        <f>来期計画!P104</f>
        <v>0</v>
      </c>
      <c r="P105" s="217">
        <f>来期計画!Q104</f>
        <v>0</v>
      </c>
      <c r="Q105" s="2343" t="str">
        <f>来期計画!R104</f>
        <v/>
      </c>
      <c r="R105" s="1953">
        <f>来期計画!S104</f>
        <v>0</v>
      </c>
      <c r="S105" s="770" t="str">
        <f t="shared" si="1"/>
        <v/>
      </c>
    </row>
    <row r="106" spans="1:19" ht="17.649999999999999" hidden="1" customHeight="1">
      <c r="A106" s="779"/>
      <c r="B106" s="769">
        <f>来期計画!C105</f>
        <v>0</v>
      </c>
      <c r="C106" s="1129">
        <f>来期計画!D105</f>
        <v>0</v>
      </c>
      <c r="D106" s="1129">
        <f>来期計画!E105</f>
        <v>0</v>
      </c>
      <c r="E106" s="1129">
        <f>来期計画!F105</f>
        <v>0</v>
      </c>
      <c r="F106" s="1129">
        <f>来期計画!G105</f>
        <v>0</v>
      </c>
      <c r="G106" s="1129">
        <f>来期計画!H105</f>
        <v>0</v>
      </c>
      <c r="H106" s="1129">
        <f>来期計画!I105</f>
        <v>0</v>
      </c>
      <c r="I106" s="1129">
        <f>来期計画!J105</f>
        <v>0</v>
      </c>
      <c r="J106" s="1129">
        <f>来期計画!K105</f>
        <v>0</v>
      </c>
      <c r="K106" s="1129">
        <f>来期計画!L105</f>
        <v>0</v>
      </c>
      <c r="L106" s="1129">
        <f>来期計画!M105</f>
        <v>0</v>
      </c>
      <c r="M106" s="1129">
        <f>来期計画!N105</f>
        <v>0</v>
      </c>
      <c r="N106" s="1129">
        <f>来期計画!O105</f>
        <v>0</v>
      </c>
      <c r="O106" s="1129">
        <f>来期計画!P105</f>
        <v>0</v>
      </c>
      <c r="P106" s="217">
        <f>来期計画!Q105</f>
        <v>0</v>
      </c>
      <c r="Q106" s="2343" t="str">
        <f>来期計画!R105</f>
        <v/>
      </c>
      <c r="R106" s="1953">
        <f>来期計画!S105</f>
        <v>0</v>
      </c>
      <c r="S106" s="770" t="str">
        <f t="shared" si="1"/>
        <v/>
      </c>
    </row>
    <row r="107" spans="1:19" ht="17.649999999999999" hidden="1" customHeight="1">
      <c r="A107" s="779"/>
      <c r="B107" s="769">
        <f>来期計画!C106</f>
        <v>0</v>
      </c>
      <c r="C107" s="1129">
        <f>来期計画!D106</f>
        <v>0</v>
      </c>
      <c r="D107" s="1129">
        <f>来期計画!E106</f>
        <v>0</v>
      </c>
      <c r="E107" s="1129">
        <f>来期計画!F106</f>
        <v>0</v>
      </c>
      <c r="F107" s="1129">
        <f>来期計画!G106</f>
        <v>0</v>
      </c>
      <c r="G107" s="1129">
        <f>来期計画!H106</f>
        <v>0</v>
      </c>
      <c r="H107" s="1129">
        <f>来期計画!I106</f>
        <v>0</v>
      </c>
      <c r="I107" s="1129">
        <f>来期計画!J106</f>
        <v>0</v>
      </c>
      <c r="J107" s="1129">
        <f>来期計画!K106</f>
        <v>0</v>
      </c>
      <c r="K107" s="1129">
        <f>来期計画!L106</f>
        <v>0</v>
      </c>
      <c r="L107" s="1129">
        <f>来期計画!M106</f>
        <v>0</v>
      </c>
      <c r="M107" s="1129">
        <f>来期計画!N106</f>
        <v>0</v>
      </c>
      <c r="N107" s="1129">
        <f>来期計画!O106</f>
        <v>0</v>
      </c>
      <c r="O107" s="1129">
        <f>来期計画!P106</f>
        <v>0</v>
      </c>
      <c r="P107" s="217">
        <f>来期計画!Q106</f>
        <v>0</v>
      </c>
      <c r="Q107" s="2343" t="str">
        <f>来期計画!R106</f>
        <v/>
      </c>
      <c r="R107" s="1953">
        <f>来期計画!S106</f>
        <v>0</v>
      </c>
      <c r="S107" s="770" t="str">
        <f t="shared" si="1"/>
        <v/>
      </c>
    </row>
    <row r="108" spans="1:19" ht="17.649999999999999" hidden="1" customHeight="1">
      <c r="A108" s="779"/>
      <c r="B108" s="769">
        <f>来期計画!C107</f>
        <v>0</v>
      </c>
      <c r="C108" s="1129">
        <f>来期計画!D107</f>
        <v>0</v>
      </c>
      <c r="D108" s="1129">
        <f>来期計画!E107</f>
        <v>0</v>
      </c>
      <c r="E108" s="1129">
        <f>来期計画!F107</f>
        <v>0</v>
      </c>
      <c r="F108" s="1129">
        <f>来期計画!G107</f>
        <v>0</v>
      </c>
      <c r="G108" s="1129">
        <f>来期計画!H107</f>
        <v>0</v>
      </c>
      <c r="H108" s="1129">
        <f>来期計画!I107</f>
        <v>0</v>
      </c>
      <c r="I108" s="1129">
        <f>来期計画!J107</f>
        <v>0</v>
      </c>
      <c r="J108" s="1129">
        <f>来期計画!K107</f>
        <v>0</v>
      </c>
      <c r="K108" s="1129">
        <f>来期計画!L107</f>
        <v>0</v>
      </c>
      <c r="L108" s="1129">
        <f>来期計画!M107</f>
        <v>0</v>
      </c>
      <c r="M108" s="1129">
        <f>来期計画!N107</f>
        <v>0</v>
      </c>
      <c r="N108" s="1129">
        <f>来期計画!O107</f>
        <v>0</v>
      </c>
      <c r="O108" s="1129">
        <f>来期計画!P107</f>
        <v>0</v>
      </c>
      <c r="P108" s="237">
        <f>来期計画!Q107</f>
        <v>0</v>
      </c>
      <c r="Q108" s="2343" t="str">
        <f>来期計画!R107</f>
        <v/>
      </c>
      <c r="R108" s="1953">
        <f>来期計画!S107</f>
        <v>0</v>
      </c>
      <c r="S108" s="770" t="str">
        <f t="shared" si="1"/>
        <v/>
      </c>
    </row>
    <row r="109" spans="1:19" ht="17.649999999999999" customHeight="1">
      <c r="A109" s="779"/>
      <c r="B109" s="1964" t="str">
        <f>来期計画!C108</f>
        <v>営業外費用合計</v>
      </c>
      <c r="C109" s="1144">
        <f>来期計画!D108</f>
        <v>0</v>
      </c>
      <c r="D109" s="1144">
        <f>来期計画!E108</f>
        <v>0</v>
      </c>
      <c r="E109" s="1144">
        <f>来期計画!F108</f>
        <v>0</v>
      </c>
      <c r="F109" s="1144">
        <f>来期計画!G108</f>
        <v>0</v>
      </c>
      <c r="G109" s="1144">
        <f>来期計画!H108</f>
        <v>0</v>
      </c>
      <c r="H109" s="1144">
        <f>来期計画!I108</f>
        <v>0</v>
      </c>
      <c r="I109" s="1144">
        <f>来期計画!J108</f>
        <v>0</v>
      </c>
      <c r="J109" s="1144">
        <f>来期計画!K108</f>
        <v>0</v>
      </c>
      <c r="K109" s="1144">
        <f>来期計画!L108</f>
        <v>0</v>
      </c>
      <c r="L109" s="1144">
        <f>来期計画!M108</f>
        <v>0</v>
      </c>
      <c r="M109" s="1144">
        <f>来期計画!N108</f>
        <v>0</v>
      </c>
      <c r="N109" s="1144">
        <f>来期計画!O108</f>
        <v>0</v>
      </c>
      <c r="O109" s="1144">
        <f>来期計画!P108</f>
        <v>0</v>
      </c>
      <c r="P109" s="1965">
        <f>来期計画!Q108</f>
        <v>0</v>
      </c>
      <c r="Q109" s="2344" t="str">
        <f>来期計画!R108</f>
        <v/>
      </c>
      <c r="R109" s="1955">
        <f>来期計画!S108</f>
        <v>0</v>
      </c>
      <c r="S109" s="770">
        <f t="shared" si="1"/>
        <v>1</v>
      </c>
    </row>
    <row r="110" spans="1:19" ht="17.649999999999999" customHeight="1">
      <c r="A110" s="779"/>
      <c r="B110" s="1964" t="str">
        <f>来期計画!C109</f>
        <v>経常損益金額</v>
      </c>
      <c r="C110" s="1144">
        <f>来期計画!D109</f>
        <v>0</v>
      </c>
      <c r="D110" s="1144">
        <f>来期計画!E109</f>
        <v>0</v>
      </c>
      <c r="E110" s="1144">
        <f>来期計画!F109</f>
        <v>0</v>
      </c>
      <c r="F110" s="1144">
        <f>来期計画!G109</f>
        <v>0</v>
      </c>
      <c r="G110" s="1144">
        <f>来期計画!H109</f>
        <v>0</v>
      </c>
      <c r="H110" s="1144">
        <f>来期計画!I109</f>
        <v>0</v>
      </c>
      <c r="I110" s="1144">
        <f>来期計画!J109</f>
        <v>0</v>
      </c>
      <c r="J110" s="1144">
        <f>来期計画!K109</f>
        <v>0</v>
      </c>
      <c r="K110" s="1144">
        <f>来期計画!L109</f>
        <v>0</v>
      </c>
      <c r="L110" s="1144">
        <f>来期計画!M109</f>
        <v>0</v>
      </c>
      <c r="M110" s="1144">
        <f>来期計画!N109</f>
        <v>0</v>
      </c>
      <c r="N110" s="1144">
        <f>来期計画!O109</f>
        <v>0</v>
      </c>
      <c r="O110" s="1144">
        <f>来期計画!P109</f>
        <v>0</v>
      </c>
      <c r="P110" s="1965">
        <f>来期計画!Q109</f>
        <v>0</v>
      </c>
      <c r="Q110" s="2344" t="str">
        <f>来期計画!R109</f>
        <v/>
      </c>
      <c r="R110" s="1955">
        <f>来期計画!S109</f>
        <v>0</v>
      </c>
      <c r="S110" s="770">
        <f t="shared" si="1"/>
        <v>1</v>
      </c>
    </row>
    <row r="111" spans="1:19" ht="17.649999999999999" customHeight="1">
      <c r="A111" s="779"/>
      <c r="B111" s="1146" t="str">
        <f>来期計画!C110</f>
        <v>[特別利益]</v>
      </c>
      <c r="C111" s="1147">
        <f>来期計画!D110</f>
        <v>0</v>
      </c>
      <c r="D111" s="1147">
        <f>来期計画!E110</f>
        <v>0</v>
      </c>
      <c r="E111" s="1147">
        <f>来期計画!F110</f>
        <v>0</v>
      </c>
      <c r="F111" s="1147">
        <f>来期計画!G110</f>
        <v>0</v>
      </c>
      <c r="G111" s="1147">
        <f>来期計画!H110</f>
        <v>0</v>
      </c>
      <c r="H111" s="1147">
        <f>来期計画!I110</f>
        <v>0</v>
      </c>
      <c r="I111" s="1147">
        <f>来期計画!J110</f>
        <v>0</v>
      </c>
      <c r="J111" s="1147">
        <f>来期計画!K110</f>
        <v>0</v>
      </c>
      <c r="K111" s="1147">
        <f>来期計画!L110</f>
        <v>0</v>
      </c>
      <c r="L111" s="1147">
        <f>来期計画!M110</f>
        <v>0</v>
      </c>
      <c r="M111" s="1147">
        <f>来期計画!N110</f>
        <v>0</v>
      </c>
      <c r="N111" s="1147">
        <f>来期計画!O110</f>
        <v>0</v>
      </c>
      <c r="O111" s="1147">
        <f>来期計画!P110</f>
        <v>0</v>
      </c>
      <c r="P111" s="1960">
        <f>来期計画!Q110</f>
        <v>0</v>
      </c>
      <c r="Q111" s="2348" t="str">
        <f>来期計画!R110</f>
        <v/>
      </c>
      <c r="R111" s="1957">
        <f>来期計画!S110</f>
        <v>0</v>
      </c>
      <c r="S111" s="770">
        <f t="shared" si="1"/>
        <v>1</v>
      </c>
    </row>
    <row r="112" spans="1:19" ht="17.649999999999999" customHeight="1">
      <c r="A112" s="779"/>
      <c r="B112" s="1146">
        <f>来期計画!C111</f>
        <v>0</v>
      </c>
      <c r="C112" s="387">
        <f>来期計画!D111</f>
        <v>0</v>
      </c>
      <c r="D112" s="387">
        <f>来期計画!E111</f>
        <v>0</v>
      </c>
      <c r="E112" s="387">
        <f>来期計画!F111</f>
        <v>0</v>
      </c>
      <c r="F112" s="387">
        <f>来期計画!G111</f>
        <v>0</v>
      </c>
      <c r="G112" s="387">
        <f>来期計画!H111</f>
        <v>0</v>
      </c>
      <c r="H112" s="387">
        <f>来期計画!I111</f>
        <v>0</v>
      </c>
      <c r="I112" s="387">
        <f>来期計画!J111</f>
        <v>0</v>
      </c>
      <c r="J112" s="387">
        <f>来期計画!K111</f>
        <v>0</v>
      </c>
      <c r="K112" s="387">
        <f>来期計画!L111</f>
        <v>0</v>
      </c>
      <c r="L112" s="387">
        <f>来期計画!M111</f>
        <v>0</v>
      </c>
      <c r="M112" s="387">
        <f>来期計画!N111</f>
        <v>0</v>
      </c>
      <c r="N112" s="387">
        <f>来期計画!O111</f>
        <v>0</v>
      </c>
      <c r="O112" s="387">
        <f>来期計画!P111</f>
        <v>0</v>
      </c>
      <c r="P112" s="217">
        <f>来期計画!Q111</f>
        <v>0</v>
      </c>
      <c r="Q112" s="2343" t="str">
        <f>来期計画!R111</f>
        <v/>
      </c>
      <c r="R112" s="1953">
        <f>来期計画!S111</f>
        <v>0</v>
      </c>
      <c r="S112" s="770" t="str">
        <f t="shared" si="1"/>
        <v/>
      </c>
    </row>
    <row r="113" spans="1:19" ht="17.649999999999999" hidden="1" customHeight="1">
      <c r="A113" s="779"/>
      <c r="B113" s="1146">
        <f>来期計画!C112</f>
        <v>0</v>
      </c>
      <c r="C113" s="1129">
        <f>来期計画!D112</f>
        <v>0</v>
      </c>
      <c r="D113" s="1129">
        <f>来期計画!E112</f>
        <v>0</v>
      </c>
      <c r="E113" s="1129">
        <f>来期計画!F112</f>
        <v>0</v>
      </c>
      <c r="F113" s="1129">
        <f>来期計画!G112</f>
        <v>0</v>
      </c>
      <c r="G113" s="1129">
        <f>来期計画!H112</f>
        <v>0</v>
      </c>
      <c r="H113" s="1129">
        <f>来期計画!I112</f>
        <v>0</v>
      </c>
      <c r="I113" s="1129">
        <f>来期計画!J112</f>
        <v>0</v>
      </c>
      <c r="J113" s="1129">
        <f>来期計画!K112</f>
        <v>0</v>
      </c>
      <c r="K113" s="1129">
        <f>来期計画!L112</f>
        <v>0</v>
      </c>
      <c r="L113" s="1129">
        <f>来期計画!M112</f>
        <v>0</v>
      </c>
      <c r="M113" s="1129">
        <f>来期計画!N112</f>
        <v>0</v>
      </c>
      <c r="N113" s="1129">
        <f>来期計画!O112</f>
        <v>0</v>
      </c>
      <c r="O113" s="1129">
        <f>来期計画!P112</f>
        <v>0</v>
      </c>
      <c r="P113" s="217">
        <f>来期計画!Q112</f>
        <v>0</v>
      </c>
      <c r="Q113" s="2343" t="str">
        <f>来期計画!R112</f>
        <v/>
      </c>
      <c r="R113" s="1953">
        <f>来期計画!S112</f>
        <v>0</v>
      </c>
      <c r="S113" s="770" t="str">
        <f t="shared" si="1"/>
        <v/>
      </c>
    </row>
    <row r="114" spans="1:19" ht="17.649999999999999" hidden="1" customHeight="1">
      <c r="A114" s="779"/>
      <c r="B114" s="1146">
        <f>来期計画!C113</f>
        <v>0</v>
      </c>
      <c r="C114" s="1129">
        <f>来期計画!D113</f>
        <v>0</v>
      </c>
      <c r="D114" s="1129">
        <f>来期計画!E113</f>
        <v>0</v>
      </c>
      <c r="E114" s="1129">
        <f>来期計画!F113</f>
        <v>0</v>
      </c>
      <c r="F114" s="1129">
        <f>来期計画!G113</f>
        <v>0</v>
      </c>
      <c r="G114" s="1129">
        <f>来期計画!H113</f>
        <v>0</v>
      </c>
      <c r="H114" s="1129">
        <f>来期計画!I113</f>
        <v>0</v>
      </c>
      <c r="I114" s="1129">
        <f>来期計画!J113</f>
        <v>0</v>
      </c>
      <c r="J114" s="1129">
        <f>来期計画!K113</f>
        <v>0</v>
      </c>
      <c r="K114" s="1129">
        <f>来期計画!L113</f>
        <v>0</v>
      </c>
      <c r="L114" s="1129">
        <f>来期計画!M113</f>
        <v>0</v>
      </c>
      <c r="M114" s="1129">
        <f>来期計画!N113</f>
        <v>0</v>
      </c>
      <c r="N114" s="1129">
        <f>来期計画!O113</f>
        <v>0</v>
      </c>
      <c r="O114" s="1129">
        <f>来期計画!P113</f>
        <v>0</v>
      </c>
      <c r="P114" s="217">
        <f>来期計画!Q113</f>
        <v>0</v>
      </c>
      <c r="Q114" s="2343" t="str">
        <f>来期計画!R113</f>
        <v/>
      </c>
      <c r="R114" s="1953">
        <f>来期計画!S113</f>
        <v>0</v>
      </c>
      <c r="S114" s="770" t="str">
        <f t="shared" si="1"/>
        <v/>
      </c>
    </row>
    <row r="115" spans="1:19" ht="17.649999999999999" hidden="1" customHeight="1">
      <c r="A115" s="779"/>
      <c r="B115" s="1146">
        <f>来期計画!C114</f>
        <v>0</v>
      </c>
      <c r="C115" s="1129">
        <f>来期計画!D114</f>
        <v>0</v>
      </c>
      <c r="D115" s="1129">
        <f>来期計画!E114</f>
        <v>0</v>
      </c>
      <c r="E115" s="1129">
        <f>来期計画!F114</f>
        <v>0</v>
      </c>
      <c r="F115" s="1129">
        <f>来期計画!G114</f>
        <v>0</v>
      </c>
      <c r="G115" s="1129">
        <f>来期計画!H114</f>
        <v>0</v>
      </c>
      <c r="H115" s="1129">
        <f>来期計画!I114</f>
        <v>0</v>
      </c>
      <c r="I115" s="1129">
        <f>来期計画!J114</f>
        <v>0</v>
      </c>
      <c r="J115" s="1129">
        <f>来期計画!K114</f>
        <v>0</v>
      </c>
      <c r="K115" s="1129">
        <f>来期計画!L114</f>
        <v>0</v>
      </c>
      <c r="L115" s="1129">
        <f>来期計画!M114</f>
        <v>0</v>
      </c>
      <c r="M115" s="1129">
        <f>来期計画!N114</f>
        <v>0</v>
      </c>
      <c r="N115" s="1129">
        <f>来期計画!O114</f>
        <v>0</v>
      </c>
      <c r="O115" s="1129">
        <f>来期計画!P114</f>
        <v>0</v>
      </c>
      <c r="P115" s="217">
        <f>来期計画!Q114</f>
        <v>0</v>
      </c>
      <c r="Q115" s="2343" t="str">
        <f>来期計画!R114</f>
        <v/>
      </c>
      <c r="R115" s="1953">
        <f>来期計画!S114</f>
        <v>0</v>
      </c>
      <c r="S115" s="770" t="str">
        <f t="shared" si="1"/>
        <v/>
      </c>
    </row>
    <row r="116" spans="1:19" ht="17.649999999999999" hidden="1" customHeight="1">
      <c r="A116" s="779"/>
      <c r="B116" s="1146">
        <f>来期計画!C115</f>
        <v>0</v>
      </c>
      <c r="C116" s="1129">
        <f>来期計画!D115</f>
        <v>0</v>
      </c>
      <c r="D116" s="1129">
        <f>来期計画!E115</f>
        <v>0</v>
      </c>
      <c r="E116" s="1129">
        <f>来期計画!F115</f>
        <v>0</v>
      </c>
      <c r="F116" s="1129">
        <f>来期計画!G115</f>
        <v>0</v>
      </c>
      <c r="G116" s="1129">
        <f>来期計画!H115</f>
        <v>0</v>
      </c>
      <c r="H116" s="1129">
        <f>来期計画!I115</f>
        <v>0</v>
      </c>
      <c r="I116" s="1129">
        <f>来期計画!J115</f>
        <v>0</v>
      </c>
      <c r="J116" s="1129">
        <f>来期計画!K115</f>
        <v>0</v>
      </c>
      <c r="K116" s="1129">
        <f>来期計画!L115</f>
        <v>0</v>
      </c>
      <c r="L116" s="1129">
        <f>来期計画!M115</f>
        <v>0</v>
      </c>
      <c r="M116" s="1129">
        <f>来期計画!N115</f>
        <v>0</v>
      </c>
      <c r="N116" s="1129">
        <f>来期計画!O115</f>
        <v>0</v>
      </c>
      <c r="O116" s="1129">
        <f>来期計画!P115</f>
        <v>0</v>
      </c>
      <c r="P116" s="237">
        <f>来期計画!Q115</f>
        <v>0</v>
      </c>
      <c r="Q116" s="2343" t="str">
        <f>来期計画!R115</f>
        <v/>
      </c>
      <c r="R116" s="1953">
        <f>来期計画!S115</f>
        <v>0</v>
      </c>
      <c r="S116" s="770" t="str">
        <f t="shared" si="1"/>
        <v/>
      </c>
    </row>
    <row r="117" spans="1:19" ht="17.649999999999999" customHeight="1">
      <c r="B117" s="1964" t="str">
        <f>来期計画!C116</f>
        <v>特別利益合計</v>
      </c>
      <c r="C117" s="1144">
        <f>来期計画!D116</f>
        <v>0</v>
      </c>
      <c r="D117" s="1144">
        <f>来期計画!E116</f>
        <v>0</v>
      </c>
      <c r="E117" s="1144">
        <f>来期計画!F116</f>
        <v>0</v>
      </c>
      <c r="F117" s="1144">
        <f>来期計画!G116</f>
        <v>0</v>
      </c>
      <c r="G117" s="1144">
        <f>来期計画!H116</f>
        <v>0</v>
      </c>
      <c r="H117" s="1144">
        <f>来期計画!I116</f>
        <v>0</v>
      </c>
      <c r="I117" s="1144">
        <f>来期計画!J116</f>
        <v>0</v>
      </c>
      <c r="J117" s="1144">
        <f>来期計画!K116</f>
        <v>0</v>
      </c>
      <c r="K117" s="1144">
        <f>来期計画!L116</f>
        <v>0</v>
      </c>
      <c r="L117" s="1144">
        <f>来期計画!M116</f>
        <v>0</v>
      </c>
      <c r="M117" s="1144">
        <f>来期計画!N116</f>
        <v>0</v>
      </c>
      <c r="N117" s="1144">
        <f>来期計画!O116</f>
        <v>0</v>
      </c>
      <c r="O117" s="1144">
        <f>来期計画!P116</f>
        <v>0</v>
      </c>
      <c r="P117" s="1965">
        <f>来期計画!Q116</f>
        <v>0</v>
      </c>
      <c r="Q117" s="2344" t="str">
        <f>来期計画!R116</f>
        <v/>
      </c>
      <c r="R117" s="1955">
        <f>来期計画!S116</f>
        <v>0</v>
      </c>
      <c r="S117" s="770">
        <f t="shared" si="1"/>
        <v>1</v>
      </c>
    </row>
    <row r="118" spans="1:19" ht="17.649999999999999" customHeight="1">
      <c r="B118" s="1146" t="str">
        <f>来期計画!C117</f>
        <v>[特別損失]</v>
      </c>
      <c r="C118" s="1147">
        <f>来期計画!D117</f>
        <v>0</v>
      </c>
      <c r="D118" s="1147">
        <f>来期計画!E117</f>
        <v>0</v>
      </c>
      <c r="E118" s="1147">
        <f>来期計画!F117</f>
        <v>0</v>
      </c>
      <c r="F118" s="1147">
        <f>来期計画!G117</f>
        <v>0</v>
      </c>
      <c r="G118" s="1147">
        <f>来期計画!H117</f>
        <v>0</v>
      </c>
      <c r="H118" s="1147">
        <f>来期計画!I117</f>
        <v>0</v>
      </c>
      <c r="I118" s="1147">
        <f>来期計画!J117</f>
        <v>0</v>
      </c>
      <c r="J118" s="1147">
        <f>来期計画!K117</f>
        <v>0</v>
      </c>
      <c r="K118" s="1147">
        <f>来期計画!L117</f>
        <v>0</v>
      </c>
      <c r="L118" s="1147">
        <f>来期計画!M117</f>
        <v>0</v>
      </c>
      <c r="M118" s="1147">
        <f>来期計画!N117</f>
        <v>0</v>
      </c>
      <c r="N118" s="1147">
        <f>来期計画!O117</f>
        <v>0</v>
      </c>
      <c r="O118" s="1147">
        <f>来期計画!P117</f>
        <v>0</v>
      </c>
      <c r="P118" s="1960">
        <f>来期計画!Q117</f>
        <v>0</v>
      </c>
      <c r="Q118" s="2348" t="str">
        <f>来期計画!R117</f>
        <v/>
      </c>
      <c r="R118" s="1957">
        <f>来期計画!S117</f>
        <v>0</v>
      </c>
      <c r="S118" s="770">
        <f t="shared" si="1"/>
        <v>1</v>
      </c>
    </row>
    <row r="119" spans="1:19" ht="17.649999999999999" hidden="1" customHeight="1">
      <c r="B119" s="1146">
        <f>来期計画!C118</f>
        <v>0</v>
      </c>
      <c r="C119" s="387">
        <f>来期計画!D118</f>
        <v>0</v>
      </c>
      <c r="D119" s="387">
        <f>来期計画!E118</f>
        <v>0</v>
      </c>
      <c r="E119" s="387">
        <f>来期計画!F118</f>
        <v>0</v>
      </c>
      <c r="F119" s="387">
        <f>来期計画!G118</f>
        <v>0</v>
      </c>
      <c r="G119" s="387">
        <f>来期計画!H118</f>
        <v>0</v>
      </c>
      <c r="H119" s="387">
        <f>来期計画!I118</f>
        <v>0</v>
      </c>
      <c r="I119" s="387">
        <f>来期計画!J118</f>
        <v>0</v>
      </c>
      <c r="J119" s="387">
        <f>来期計画!K118</f>
        <v>0</v>
      </c>
      <c r="K119" s="387">
        <f>来期計画!L118</f>
        <v>0</v>
      </c>
      <c r="L119" s="387">
        <f>来期計画!M118</f>
        <v>0</v>
      </c>
      <c r="M119" s="387">
        <f>来期計画!N118</f>
        <v>0</v>
      </c>
      <c r="N119" s="387">
        <f>来期計画!O118</f>
        <v>0</v>
      </c>
      <c r="O119" s="387">
        <f>来期計画!P118</f>
        <v>0</v>
      </c>
      <c r="P119" s="217">
        <f>来期計画!Q118</f>
        <v>0</v>
      </c>
      <c r="Q119" s="2343" t="str">
        <f>来期計画!R118</f>
        <v/>
      </c>
      <c r="R119" s="1953">
        <f>来期計画!S118</f>
        <v>0</v>
      </c>
      <c r="S119" s="770" t="str">
        <f t="shared" si="1"/>
        <v/>
      </c>
    </row>
    <row r="120" spans="1:19" ht="17.649999999999999" hidden="1" customHeight="1">
      <c r="B120" s="1146">
        <f>来期計画!C119</f>
        <v>0</v>
      </c>
      <c r="C120" s="1129">
        <f>来期計画!D119</f>
        <v>0</v>
      </c>
      <c r="D120" s="1129">
        <f>来期計画!E119</f>
        <v>0</v>
      </c>
      <c r="E120" s="1129">
        <f>来期計画!F119</f>
        <v>0</v>
      </c>
      <c r="F120" s="1129">
        <f>来期計画!G119</f>
        <v>0</v>
      </c>
      <c r="G120" s="1129">
        <f>来期計画!H119</f>
        <v>0</v>
      </c>
      <c r="H120" s="1129">
        <f>来期計画!I119</f>
        <v>0</v>
      </c>
      <c r="I120" s="1129">
        <f>来期計画!J119</f>
        <v>0</v>
      </c>
      <c r="J120" s="1129">
        <f>来期計画!K119</f>
        <v>0</v>
      </c>
      <c r="K120" s="1129">
        <f>来期計画!L119</f>
        <v>0</v>
      </c>
      <c r="L120" s="1129">
        <f>来期計画!M119</f>
        <v>0</v>
      </c>
      <c r="M120" s="1129">
        <f>来期計画!N119</f>
        <v>0</v>
      </c>
      <c r="N120" s="1129">
        <f>来期計画!O119</f>
        <v>0</v>
      </c>
      <c r="O120" s="1129">
        <f>来期計画!P119</f>
        <v>0</v>
      </c>
      <c r="P120" s="217">
        <f>来期計画!Q119</f>
        <v>0</v>
      </c>
      <c r="Q120" s="2343" t="str">
        <f>来期計画!R119</f>
        <v/>
      </c>
      <c r="R120" s="1953">
        <f>来期計画!S119</f>
        <v>0</v>
      </c>
      <c r="S120" s="770" t="str">
        <f t="shared" si="1"/>
        <v/>
      </c>
    </row>
    <row r="121" spans="1:19" ht="17.649999999999999" hidden="1" customHeight="1">
      <c r="B121" s="1146">
        <f>来期計画!C120</f>
        <v>0</v>
      </c>
      <c r="C121" s="1129">
        <f>来期計画!D120</f>
        <v>0</v>
      </c>
      <c r="D121" s="1129">
        <f>来期計画!E120</f>
        <v>0</v>
      </c>
      <c r="E121" s="1129">
        <f>来期計画!F120</f>
        <v>0</v>
      </c>
      <c r="F121" s="1129">
        <f>来期計画!G120</f>
        <v>0</v>
      </c>
      <c r="G121" s="1129">
        <f>来期計画!H120</f>
        <v>0</v>
      </c>
      <c r="H121" s="1129">
        <f>来期計画!I120</f>
        <v>0</v>
      </c>
      <c r="I121" s="1129">
        <f>来期計画!J120</f>
        <v>0</v>
      </c>
      <c r="J121" s="1129">
        <f>来期計画!K120</f>
        <v>0</v>
      </c>
      <c r="K121" s="1129">
        <f>来期計画!L120</f>
        <v>0</v>
      </c>
      <c r="L121" s="1129">
        <f>来期計画!M120</f>
        <v>0</v>
      </c>
      <c r="M121" s="1129">
        <f>来期計画!N120</f>
        <v>0</v>
      </c>
      <c r="N121" s="1129">
        <f>来期計画!O120</f>
        <v>0</v>
      </c>
      <c r="O121" s="1129">
        <f>来期計画!P120</f>
        <v>0</v>
      </c>
      <c r="P121" s="217">
        <f>来期計画!Q120</f>
        <v>0</v>
      </c>
      <c r="Q121" s="2343" t="str">
        <f>来期計画!R120</f>
        <v/>
      </c>
      <c r="R121" s="1953">
        <f>来期計画!S120</f>
        <v>0</v>
      </c>
      <c r="S121" s="770" t="str">
        <f t="shared" si="1"/>
        <v/>
      </c>
    </row>
    <row r="122" spans="1:19" ht="17.649999999999999" hidden="1" customHeight="1">
      <c r="B122" s="1146">
        <f>来期計画!C121</f>
        <v>0</v>
      </c>
      <c r="C122" s="1129">
        <f>来期計画!D121</f>
        <v>0</v>
      </c>
      <c r="D122" s="1129">
        <f>来期計画!E121</f>
        <v>0</v>
      </c>
      <c r="E122" s="1129">
        <f>来期計画!F121</f>
        <v>0</v>
      </c>
      <c r="F122" s="1129">
        <f>来期計画!G121</f>
        <v>0</v>
      </c>
      <c r="G122" s="1129">
        <f>来期計画!H121</f>
        <v>0</v>
      </c>
      <c r="H122" s="1129">
        <f>来期計画!I121</f>
        <v>0</v>
      </c>
      <c r="I122" s="1129">
        <f>来期計画!J121</f>
        <v>0</v>
      </c>
      <c r="J122" s="1129">
        <f>来期計画!K121</f>
        <v>0</v>
      </c>
      <c r="K122" s="1129">
        <f>来期計画!L121</f>
        <v>0</v>
      </c>
      <c r="L122" s="1129">
        <f>来期計画!M121</f>
        <v>0</v>
      </c>
      <c r="M122" s="1129">
        <f>来期計画!N121</f>
        <v>0</v>
      </c>
      <c r="N122" s="1129">
        <f>来期計画!O121</f>
        <v>0</v>
      </c>
      <c r="O122" s="1129">
        <f>来期計画!P121</f>
        <v>0</v>
      </c>
      <c r="P122" s="217">
        <f>来期計画!Q121</f>
        <v>0</v>
      </c>
      <c r="Q122" s="2343" t="str">
        <f>来期計画!R121</f>
        <v/>
      </c>
      <c r="R122" s="1953">
        <f>来期計画!S121</f>
        <v>0</v>
      </c>
      <c r="S122" s="770" t="str">
        <f t="shared" si="1"/>
        <v/>
      </c>
    </row>
    <row r="123" spans="1:19" ht="17.649999999999999" hidden="1" customHeight="1">
      <c r="B123" s="1146">
        <f>来期計画!C122</f>
        <v>0</v>
      </c>
      <c r="C123" s="1129">
        <f>来期計画!D122</f>
        <v>0</v>
      </c>
      <c r="D123" s="1129">
        <f>来期計画!E122</f>
        <v>0</v>
      </c>
      <c r="E123" s="1129">
        <f>来期計画!F122</f>
        <v>0</v>
      </c>
      <c r="F123" s="1129">
        <f>来期計画!G122</f>
        <v>0</v>
      </c>
      <c r="G123" s="1129">
        <f>来期計画!H122</f>
        <v>0</v>
      </c>
      <c r="H123" s="1129">
        <f>来期計画!I122</f>
        <v>0</v>
      </c>
      <c r="I123" s="1129">
        <f>来期計画!J122</f>
        <v>0</v>
      </c>
      <c r="J123" s="1129">
        <f>来期計画!K122</f>
        <v>0</v>
      </c>
      <c r="K123" s="1129">
        <f>来期計画!L122</f>
        <v>0</v>
      </c>
      <c r="L123" s="1129">
        <f>来期計画!M122</f>
        <v>0</v>
      </c>
      <c r="M123" s="1129">
        <f>来期計画!N122</f>
        <v>0</v>
      </c>
      <c r="N123" s="1129">
        <f>来期計画!O122</f>
        <v>0</v>
      </c>
      <c r="O123" s="1129">
        <f>来期計画!P122</f>
        <v>0</v>
      </c>
      <c r="P123" s="237">
        <f>来期計画!Q122</f>
        <v>0</v>
      </c>
      <c r="Q123" s="2343" t="str">
        <f>来期計画!R122</f>
        <v/>
      </c>
      <c r="R123" s="1953">
        <f>来期計画!S122</f>
        <v>0</v>
      </c>
      <c r="S123" s="770" t="str">
        <f t="shared" si="1"/>
        <v/>
      </c>
    </row>
    <row r="124" spans="1:19" ht="17.649999999999999" customHeight="1">
      <c r="B124" s="1148" t="str">
        <f>来期計画!C123</f>
        <v>特別損失合計</v>
      </c>
      <c r="C124" s="1144">
        <f>来期計画!D123</f>
        <v>0</v>
      </c>
      <c r="D124" s="1144">
        <f>来期計画!E123</f>
        <v>0</v>
      </c>
      <c r="E124" s="1144">
        <f>来期計画!F123</f>
        <v>0</v>
      </c>
      <c r="F124" s="1144">
        <f>来期計画!G123</f>
        <v>0</v>
      </c>
      <c r="G124" s="1144">
        <f>来期計画!H123</f>
        <v>0</v>
      </c>
      <c r="H124" s="1144">
        <f>来期計画!I123</f>
        <v>0</v>
      </c>
      <c r="I124" s="1144">
        <f>来期計画!J123</f>
        <v>0</v>
      </c>
      <c r="J124" s="1144">
        <f>来期計画!K123</f>
        <v>0</v>
      </c>
      <c r="K124" s="1144">
        <f>来期計画!L123</f>
        <v>0</v>
      </c>
      <c r="L124" s="1144">
        <f>来期計画!M123</f>
        <v>0</v>
      </c>
      <c r="M124" s="1144">
        <f>来期計画!N123</f>
        <v>0</v>
      </c>
      <c r="N124" s="1144">
        <f>来期計画!O123</f>
        <v>0</v>
      </c>
      <c r="O124" s="1144">
        <f>来期計画!P123</f>
        <v>0</v>
      </c>
      <c r="P124" s="1965">
        <f>来期計画!Q123</f>
        <v>0</v>
      </c>
      <c r="Q124" s="2344" t="str">
        <f>来期計画!R123</f>
        <v/>
      </c>
      <c r="R124" s="1955">
        <f>来期計画!S123</f>
        <v>0</v>
      </c>
      <c r="S124" s="770">
        <f t="shared" si="1"/>
        <v>1</v>
      </c>
    </row>
    <row r="125" spans="1:19" ht="17.649999999999999" customHeight="1" thickBot="1">
      <c r="B125" s="1966" t="str">
        <f>来期計画!C124</f>
        <v>税引前当期純損益</v>
      </c>
      <c r="C125" s="1967">
        <f>来期計画!D124</f>
        <v>0</v>
      </c>
      <c r="D125" s="1967">
        <f>来期計画!E124</f>
        <v>0</v>
      </c>
      <c r="E125" s="1967">
        <f>来期計画!F124</f>
        <v>0</v>
      </c>
      <c r="F125" s="1967">
        <f>来期計画!G124</f>
        <v>0</v>
      </c>
      <c r="G125" s="1967">
        <f>来期計画!H124</f>
        <v>0</v>
      </c>
      <c r="H125" s="1967">
        <f>来期計画!I124</f>
        <v>0</v>
      </c>
      <c r="I125" s="1967">
        <f>来期計画!J124</f>
        <v>0</v>
      </c>
      <c r="J125" s="1967">
        <f>来期計画!K124</f>
        <v>0</v>
      </c>
      <c r="K125" s="1967">
        <f>来期計画!L124</f>
        <v>0</v>
      </c>
      <c r="L125" s="1967">
        <f>来期計画!M124</f>
        <v>0</v>
      </c>
      <c r="M125" s="1967">
        <f>来期計画!N124</f>
        <v>0</v>
      </c>
      <c r="N125" s="1967">
        <f>来期計画!O124</f>
        <v>0</v>
      </c>
      <c r="O125" s="1967">
        <f>来期計画!P124</f>
        <v>0</v>
      </c>
      <c r="P125" s="1968">
        <f>来期計画!Q124</f>
        <v>0</v>
      </c>
      <c r="Q125" s="2351" t="str">
        <f>来期計画!R124</f>
        <v/>
      </c>
      <c r="R125" s="1969">
        <f>来期計画!S124</f>
        <v>0</v>
      </c>
      <c r="S125" s="770">
        <f t="shared" si="1"/>
        <v>1</v>
      </c>
    </row>
    <row r="126" spans="1:19" ht="17.649999999999999" customHeight="1" thickTop="1">
      <c r="B126" s="1970" t="str">
        <f>来期計画!C125</f>
        <v>キャッシュフロー</v>
      </c>
      <c r="C126" s="1971">
        <f>来期計画!D125</f>
        <v>0</v>
      </c>
      <c r="D126" s="1971">
        <f>来期計画!E125</f>
        <v>0</v>
      </c>
      <c r="E126" s="1971">
        <f>来期計画!F125</f>
        <v>0</v>
      </c>
      <c r="F126" s="1971">
        <f>来期計画!G125</f>
        <v>0</v>
      </c>
      <c r="G126" s="1971">
        <f>来期計画!H125</f>
        <v>0</v>
      </c>
      <c r="H126" s="1971">
        <f>来期計画!I125</f>
        <v>0</v>
      </c>
      <c r="I126" s="1971">
        <f>来期計画!J125</f>
        <v>0</v>
      </c>
      <c r="J126" s="1971">
        <f>来期計画!K125</f>
        <v>0</v>
      </c>
      <c r="K126" s="1971">
        <f>来期計画!L125</f>
        <v>0</v>
      </c>
      <c r="L126" s="1971">
        <f>来期計画!M125</f>
        <v>0</v>
      </c>
      <c r="M126" s="1971">
        <f>来期計画!N125</f>
        <v>0</v>
      </c>
      <c r="N126" s="1971">
        <f>来期計画!O125</f>
        <v>0</v>
      </c>
      <c r="O126" s="1971">
        <f>来期計画!P125</f>
        <v>0</v>
      </c>
      <c r="P126" s="1972" t="str">
        <f>来期計画!Q125</f>
        <v>-</v>
      </c>
      <c r="Q126" s="780"/>
      <c r="R126" s="781"/>
      <c r="S126" s="770">
        <f t="shared" si="1"/>
        <v>1</v>
      </c>
    </row>
    <row r="127" spans="1:19" ht="17.649999999999999" customHeight="1">
      <c r="B127" s="1973" t="str">
        <f>来期計画!C126</f>
        <v>税引前当期損益</v>
      </c>
      <c r="C127" s="1847">
        <f>来期計画!D126</f>
        <v>0</v>
      </c>
      <c r="D127" s="1847">
        <f>来期計画!E126</f>
        <v>0</v>
      </c>
      <c r="E127" s="1847">
        <f>来期計画!F126</f>
        <v>0</v>
      </c>
      <c r="F127" s="1847">
        <f>来期計画!G126</f>
        <v>0</v>
      </c>
      <c r="G127" s="1847">
        <f>来期計画!H126</f>
        <v>0</v>
      </c>
      <c r="H127" s="1847">
        <f>来期計画!I126</f>
        <v>0</v>
      </c>
      <c r="I127" s="1847">
        <f>来期計画!J126</f>
        <v>0</v>
      </c>
      <c r="J127" s="1847">
        <f>来期計画!K126</f>
        <v>0</v>
      </c>
      <c r="K127" s="1847">
        <f>来期計画!L126</f>
        <v>0</v>
      </c>
      <c r="L127" s="1847">
        <f>来期計画!M126</f>
        <v>0</v>
      </c>
      <c r="M127" s="1847">
        <f>来期計画!N126</f>
        <v>0</v>
      </c>
      <c r="N127" s="1847">
        <f>来期計画!O126</f>
        <v>0</v>
      </c>
      <c r="O127" s="1847">
        <f>来期計画!P126</f>
        <v>0</v>
      </c>
      <c r="P127" s="1974">
        <f>来期計画!Q126</f>
        <v>0</v>
      </c>
      <c r="Q127" s="782"/>
      <c r="R127" s="781"/>
      <c r="S127" s="770">
        <f t="shared" si="1"/>
        <v>1</v>
      </c>
    </row>
    <row r="128" spans="1:19" ht="17.649999999999999" customHeight="1">
      <c r="B128" s="1157" t="str">
        <f>来期計画!C127</f>
        <v>消費税預かり分</v>
      </c>
      <c r="C128" s="1158">
        <f>来期計画!D127</f>
        <v>0</v>
      </c>
      <c r="D128" s="1158">
        <f>来期計画!E127</f>
        <v>0</v>
      </c>
      <c r="E128" s="1158">
        <f>来期計画!F127</f>
        <v>0</v>
      </c>
      <c r="F128" s="1158">
        <f>来期計画!G127</f>
        <v>0</v>
      </c>
      <c r="G128" s="1158">
        <f>来期計画!H127</f>
        <v>0</v>
      </c>
      <c r="H128" s="1158">
        <f>来期計画!I127</f>
        <v>0</v>
      </c>
      <c r="I128" s="1158">
        <f>来期計画!J127</f>
        <v>0</v>
      </c>
      <c r="J128" s="1158">
        <f>来期計画!K127</f>
        <v>0</v>
      </c>
      <c r="K128" s="1158">
        <f>来期計画!L127</f>
        <v>0</v>
      </c>
      <c r="L128" s="1158">
        <f>来期計画!M127</f>
        <v>0</v>
      </c>
      <c r="M128" s="1158">
        <f>来期計画!N127</f>
        <v>0</v>
      </c>
      <c r="N128" s="1158">
        <f>来期計画!O127</f>
        <v>0</v>
      </c>
      <c r="O128" s="1158">
        <f>来期計画!P127</f>
        <v>0</v>
      </c>
      <c r="P128" s="1975">
        <f>来期計画!Q127</f>
        <v>0</v>
      </c>
      <c r="Q128" s="780"/>
      <c r="R128" s="781"/>
      <c r="S128" s="770" t="str">
        <f>IF(OR(P128=0,P128=""),"",1)</f>
        <v/>
      </c>
    </row>
    <row r="129" spans="2:19" ht="17.649999999999999" hidden="1" customHeight="1">
      <c r="B129" s="211" t="str">
        <f>来期計画!C128</f>
        <v>運転資金その他</v>
      </c>
      <c r="C129" s="1162">
        <f>来期計画!D128</f>
        <v>0</v>
      </c>
      <c r="D129" s="1162">
        <f>来期計画!E128</f>
        <v>0</v>
      </c>
      <c r="E129" s="1162">
        <f>来期計画!F128</f>
        <v>0</v>
      </c>
      <c r="F129" s="1162">
        <f>来期計画!G128</f>
        <v>0</v>
      </c>
      <c r="G129" s="1162">
        <f>来期計画!H128</f>
        <v>0</v>
      </c>
      <c r="H129" s="1162">
        <f>来期計画!I128</f>
        <v>0</v>
      </c>
      <c r="I129" s="1162">
        <f>来期計画!J128</f>
        <v>0</v>
      </c>
      <c r="J129" s="1162">
        <f>来期計画!K128</f>
        <v>0</v>
      </c>
      <c r="K129" s="1162">
        <f>来期計画!L128</f>
        <v>0</v>
      </c>
      <c r="L129" s="1162">
        <f>来期計画!M128</f>
        <v>0</v>
      </c>
      <c r="M129" s="1162">
        <f>来期計画!N128</f>
        <v>0</v>
      </c>
      <c r="N129" s="1162">
        <f>来期計画!O128</f>
        <v>0</v>
      </c>
      <c r="O129" s="1162">
        <f>来期計画!P128</f>
        <v>0</v>
      </c>
      <c r="P129" s="217">
        <f>来期計画!Q128</f>
        <v>0</v>
      </c>
      <c r="Q129" s="780"/>
      <c r="R129" s="781"/>
      <c r="S129" s="770" t="str">
        <f t="shared" ref="S129:S144" si="2">IF(OR(P129=0,P129=""),"",1)</f>
        <v/>
      </c>
    </row>
    <row r="130" spans="2:19" ht="17.649999999999999" customHeight="1">
      <c r="B130" s="1159" t="str">
        <f>来期計画!C129</f>
        <v>減価償却</v>
      </c>
      <c r="C130" s="387">
        <f>来期計画!D129</f>
        <v>0</v>
      </c>
      <c r="D130" s="387">
        <f>来期計画!E129</f>
        <v>0</v>
      </c>
      <c r="E130" s="387">
        <f>来期計画!F129</f>
        <v>0</v>
      </c>
      <c r="F130" s="387">
        <f>来期計画!G129</f>
        <v>0</v>
      </c>
      <c r="G130" s="387">
        <f>来期計画!H129</f>
        <v>0</v>
      </c>
      <c r="H130" s="387">
        <f>来期計画!I129</f>
        <v>0</v>
      </c>
      <c r="I130" s="387">
        <f>来期計画!J129</f>
        <v>0</v>
      </c>
      <c r="J130" s="387">
        <f>来期計画!K129</f>
        <v>0</v>
      </c>
      <c r="K130" s="387">
        <f>来期計画!L129</f>
        <v>0</v>
      </c>
      <c r="L130" s="387">
        <f>来期計画!M129</f>
        <v>0</v>
      </c>
      <c r="M130" s="387">
        <f>来期計画!N129</f>
        <v>0</v>
      </c>
      <c r="N130" s="387">
        <f>来期計画!O129</f>
        <v>0</v>
      </c>
      <c r="O130" s="387">
        <f>来期計画!P129</f>
        <v>0</v>
      </c>
      <c r="P130" s="217">
        <f>来期計画!Q129</f>
        <v>0</v>
      </c>
      <c r="Q130" s="780"/>
      <c r="R130" s="781"/>
      <c r="S130" s="770" t="str">
        <f t="shared" si="2"/>
        <v/>
      </c>
    </row>
    <row r="131" spans="2:19" ht="17.649999999999999" customHeight="1">
      <c r="B131" s="1973" t="str">
        <f>来期計画!C130</f>
        <v>営業キャッシュフロー</v>
      </c>
      <c r="C131" s="1847">
        <f>来期計画!D130</f>
        <v>0</v>
      </c>
      <c r="D131" s="1847">
        <f>来期計画!E130</f>
        <v>0</v>
      </c>
      <c r="E131" s="1847">
        <f>来期計画!F130</f>
        <v>0</v>
      </c>
      <c r="F131" s="1847">
        <f>来期計画!G130</f>
        <v>0</v>
      </c>
      <c r="G131" s="1847">
        <f>来期計画!H130</f>
        <v>0</v>
      </c>
      <c r="H131" s="1847">
        <f>来期計画!I130</f>
        <v>0</v>
      </c>
      <c r="I131" s="1847">
        <f>来期計画!J130</f>
        <v>0</v>
      </c>
      <c r="J131" s="1847">
        <f>来期計画!K130</f>
        <v>0</v>
      </c>
      <c r="K131" s="1847">
        <f>来期計画!L130</f>
        <v>0</v>
      </c>
      <c r="L131" s="1847">
        <f>来期計画!M130</f>
        <v>0</v>
      </c>
      <c r="M131" s="1847">
        <f>来期計画!N130</f>
        <v>0</v>
      </c>
      <c r="N131" s="1847">
        <f>来期計画!O130</f>
        <v>0</v>
      </c>
      <c r="O131" s="1847">
        <f>来期計画!P130</f>
        <v>0</v>
      </c>
      <c r="P131" s="1976">
        <f>来期計画!Q130</f>
        <v>0</v>
      </c>
      <c r="Q131" s="783"/>
      <c r="R131" s="781"/>
      <c r="S131" s="770" t="str">
        <f t="shared" si="2"/>
        <v/>
      </c>
    </row>
    <row r="132" spans="2:19" ht="17.649999999999999" hidden="1" customHeight="1">
      <c r="B132" s="1161" t="str">
        <f>来期計画!C131</f>
        <v>短期借入金入金</v>
      </c>
      <c r="C132" s="1158">
        <f>来期計画!D131</f>
        <v>0</v>
      </c>
      <c r="D132" s="1158">
        <f>来期計画!E131</f>
        <v>0</v>
      </c>
      <c r="E132" s="1158">
        <f>来期計画!F131</f>
        <v>0</v>
      </c>
      <c r="F132" s="1158">
        <f>来期計画!G131</f>
        <v>0</v>
      </c>
      <c r="G132" s="1158">
        <f>来期計画!H131</f>
        <v>0</v>
      </c>
      <c r="H132" s="1158">
        <f>来期計画!I131</f>
        <v>0</v>
      </c>
      <c r="I132" s="1158">
        <f>来期計画!J131</f>
        <v>0</v>
      </c>
      <c r="J132" s="1158">
        <f>来期計画!K131</f>
        <v>0</v>
      </c>
      <c r="K132" s="1158">
        <f>来期計画!L131</f>
        <v>0</v>
      </c>
      <c r="L132" s="1158">
        <f>来期計画!M131</f>
        <v>0</v>
      </c>
      <c r="M132" s="1158">
        <f>来期計画!N131</f>
        <v>0</v>
      </c>
      <c r="N132" s="1158">
        <f>来期計画!O131</f>
        <v>0</v>
      </c>
      <c r="O132" s="1158">
        <f>来期計画!P131</f>
        <v>0</v>
      </c>
      <c r="P132" s="1977">
        <f>来期計画!Q131</f>
        <v>0</v>
      </c>
      <c r="Q132" s="783"/>
      <c r="R132" s="781"/>
      <c r="S132" s="770" t="str">
        <f t="shared" si="2"/>
        <v/>
      </c>
    </row>
    <row r="133" spans="2:19" ht="17.649999999999999" hidden="1" customHeight="1">
      <c r="B133" s="211" t="str">
        <f>来期計画!C132</f>
        <v>長期借入金入金</v>
      </c>
      <c r="C133" s="1162">
        <f>来期計画!D132</f>
        <v>0</v>
      </c>
      <c r="D133" s="1162">
        <f>来期計画!E132</f>
        <v>0</v>
      </c>
      <c r="E133" s="1162">
        <f>来期計画!F132</f>
        <v>0</v>
      </c>
      <c r="F133" s="1162">
        <f>来期計画!G132</f>
        <v>0</v>
      </c>
      <c r="G133" s="1162">
        <f>来期計画!H132</f>
        <v>0</v>
      </c>
      <c r="H133" s="1162">
        <f>来期計画!I132</f>
        <v>0</v>
      </c>
      <c r="I133" s="1162">
        <f>来期計画!J132</f>
        <v>0</v>
      </c>
      <c r="J133" s="1162">
        <f>来期計画!K132</f>
        <v>0</v>
      </c>
      <c r="K133" s="1162">
        <f>来期計画!L132</f>
        <v>0</v>
      </c>
      <c r="L133" s="1162">
        <f>来期計画!M132</f>
        <v>0</v>
      </c>
      <c r="M133" s="1162">
        <f>来期計画!N132</f>
        <v>0</v>
      </c>
      <c r="N133" s="1162">
        <f>来期計画!O132</f>
        <v>0</v>
      </c>
      <c r="O133" s="1162">
        <f>来期計画!P132</f>
        <v>0</v>
      </c>
      <c r="P133" s="217">
        <f>来期計画!Q132</f>
        <v>0</v>
      </c>
      <c r="Q133" s="783"/>
      <c r="R133" s="781"/>
      <c r="S133" s="770" t="str">
        <f t="shared" si="2"/>
        <v/>
      </c>
    </row>
    <row r="134" spans="2:19" ht="17.649999999999999" hidden="1" customHeight="1">
      <c r="B134" s="1163" t="str">
        <f>来期計画!C133</f>
        <v>その他入金</v>
      </c>
      <c r="C134" s="1372">
        <f>来期計画!D133</f>
        <v>0</v>
      </c>
      <c r="D134" s="1372">
        <f>来期計画!E133</f>
        <v>0</v>
      </c>
      <c r="E134" s="1372">
        <f>来期計画!F133</f>
        <v>0</v>
      </c>
      <c r="F134" s="1372">
        <f>来期計画!G133</f>
        <v>0</v>
      </c>
      <c r="G134" s="1372">
        <f>来期計画!H133</f>
        <v>0</v>
      </c>
      <c r="H134" s="1372">
        <f>来期計画!I133</f>
        <v>0</v>
      </c>
      <c r="I134" s="1372">
        <f>来期計画!J133</f>
        <v>0</v>
      </c>
      <c r="J134" s="1372">
        <f>来期計画!K133</f>
        <v>0</v>
      </c>
      <c r="K134" s="1372">
        <f>来期計画!L133</f>
        <v>0</v>
      </c>
      <c r="L134" s="1372">
        <f>来期計画!M133</f>
        <v>0</v>
      </c>
      <c r="M134" s="1372">
        <f>来期計画!N133</f>
        <v>0</v>
      </c>
      <c r="N134" s="1372">
        <f>来期計画!O133</f>
        <v>0</v>
      </c>
      <c r="O134" s="1372">
        <f>来期計画!P133</f>
        <v>0</v>
      </c>
      <c r="P134" s="237">
        <f>来期計画!Q133</f>
        <v>0</v>
      </c>
      <c r="Q134" s="783"/>
      <c r="R134" s="781"/>
      <c r="S134" s="770" t="str">
        <f t="shared" si="2"/>
        <v/>
      </c>
    </row>
    <row r="135" spans="2:19" ht="17.649999999999999" hidden="1" customHeight="1">
      <c r="B135" s="1978" t="str">
        <f>来期計画!C134</f>
        <v>財務収入　</v>
      </c>
      <c r="C135" s="1847">
        <f>来期計画!D134</f>
        <v>0</v>
      </c>
      <c r="D135" s="1847">
        <f>来期計画!E134</f>
        <v>0</v>
      </c>
      <c r="E135" s="1847">
        <f>来期計画!F134</f>
        <v>0</v>
      </c>
      <c r="F135" s="1847">
        <f>来期計画!G134</f>
        <v>0</v>
      </c>
      <c r="G135" s="1847">
        <f>来期計画!H134</f>
        <v>0</v>
      </c>
      <c r="H135" s="1847">
        <f>来期計画!I134</f>
        <v>0</v>
      </c>
      <c r="I135" s="1847">
        <f>来期計画!J134</f>
        <v>0</v>
      </c>
      <c r="J135" s="1847">
        <f>来期計画!K134</f>
        <v>0</v>
      </c>
      <c r="K135" s="1847">
        <f>来期計画!L134</f>
        <v>0</v>
      </c>
      <c r="L135" s="1847">
        <f>来期計画!M134</f>
        <v>0</v>
      </c>
      <c r="M135" s="1847">
        <f>来期計画!N134</f>
        <v>0</v>
      </c>
      <c r="N135" s="1847">
        <f>来期計画!O134</f>
        <v>0</v>
      </c>
      <c r="O135" s="1847">
        <f>来期計画!P134</f>
        <v>0</v>
      </c>
      <c r="P135" s="1847">
        <f>来期計画!Q134</f>
        <v>0</v>
      </c>
      <c r="Q135" s="783"/>
      <c r="R135" s="781"/>
      <c r="S135" s="770" t="str">
        <f t="shared" si="2"/>
        <v/>
      </c>
    </row>
    <row r="136" spans="2:19" ht="17.649999999999999" hidden="1" customHeight="1">
      <c r="B136" s="1161" t="str">
        <f>来期計画!C135</f>
        <v>短期借入金返済</v>
      </c>
      <c r="C136" s="1158">
        <f>来期計画!D135</f>
        <v>0</v>
      </c>
      <c r="D136" s="1158">
        <f>来期計画!E135</f>
        <v>0</v>
      </c>
      <c r="E136" s="1158">
        <f>来期計画!F135</f>
        <v>0</v>
      </c>
      <c r="F136" s="1158">
        <f>来期計画!G135</f>
        <v>0</v>
      </c>
      <c r="G136" s="1158">
        <f>来期計画!H135</f>
        <v>0</v>
      </c>
      <c r="H136" s="1158">
        <f>来期計画!I135</f>
        <v>0</v>
      </c>
      <c r="I136" s="1158">
        <f>来期計画!J135</f>
        <v>0</v>
      </c>
      <c r="J136" s="1158">
        <f>来期計画!K135</f>
        <v>0</v>
      </c>
      <c r="K136" s="1158">
        <f>来期計画!L135</f>
        <v>0</v>
      </c>
      <c r="L136" s="1158">
        <f>来期計画!M135</f>
        <v>0</v>
      </c>
      <c r="M136" s="1158">
        <f>来期計画!N135</f>
        <v>0</v>
      </c>
      <c r="N136" s="1158">
        <f>来期計画!O135</f>
        <v>0</v>
      </c>
      <c r="O136" s="1158">
        <f>来期計画!P135</f>
        <v>0</v>
      </c>
      <c r="P136" s="1977">
        <f>来期計画!Q135</f>
        <v>0</v>
      </c>
      <c r="Q136" s="783"/>
      <c r="R136" s="781"/>
      <c r="S136" s="770" t="str">
        <f t="shared" si="2"/>
        <v/>
      </c>
    </row>
    <row r="137" spans="2:19" ht="17.649999999999999" customHeight="1">
      <c r="B137" s="211" t="str">
        <f>来期計画!C136</f>
        <v>長期借入金返済</v>
      </c>
      <c r="C137" s="1162">
        <f>来期計画!D136</f>
        <v>0</v>
      </c>
      <c r="D137" s="1162">
        <f>来期計画!E136</f>
        <v>0</v>
      </c>
      <c r="E137" s="1162">
        <f>来期計画!F136</f>
        <v>0</v>
      </c>
      <c r="F137" s="1162">
        <f>来期計画!G136</f>
        <v>0</v>
      </c>
      <c r="G137" s="1162">
        <f>来期計画!H136</f>
        <v>0</v>
      </c>
      <c r="H137" s="1162">
        <f>来期計画!I136</f>
        <v>0</v>
      </c>
      <c r="I137" s="1162">
        <f>来期計画!J136</f>
        <v>0</v>
      </c>
      <c r="J137" s="1162">
        <f>来期計画!K136</f>
        <v>0</v>
      </c>
      <c r="K137" s="1162">
        <f>来期計画!L136</f>
        <v>0</v>
      </c>
      <c r="L137" s="1162">
        <f>来期計画!M136</f>
        <v>0</v>
      </c>
      <c r="M137" s="1162">
        <f>来期計画!N136</f>
        <v>0</v>
      </c>
      <c r="N137" s="1162">
        <f>来期計画!O136</f>
        <v>0</v>
      </c>
      <c r="O137" s="1162">
        <f>来期計画!P136</f>
        <v>0</v>
      </c>
      <c r="P137" s="217">
        <f>来期計画!Q136</f>
        <v>0</v>
      </c>
      <c r="Q137" s="783"/>
      <c r="R137" s="781"/>
      <c r="S137" s="770" t="str">
        <f t="shared" si="2"/>
        <v/>
      </c>
    </row>
    <row r="138" spans="2:19" ht="17.649999999999999" customHeight="1">
      <c r="B138" s="211" t="str">
        <f>来期計画!C137</f>
        <v>長期未払金支払い</v>
      </c>
      <c r="C138" s="1375">
        <f>来期計画!D137</f>
        <v>0</v>
      </c>
      <c r="D138" s="1375">
        <f>来期計画!E137</f>
        <v>0</v>
      </c>
      <c r="E138" s="1375">
        <f>来期計画!F137</f>
        <v>0</v>
      </c>
      <c r="F138" s="1375">
        <f>来期計画!G137</f>
        <v>0</v>
      </c>
      <c r="G138" s="1375">
        <f>来期計画!H137</f>
        <v>0</v>
      </c>
      <c r="H138" s="1375">
        <f>来期計画!I137</f>
        <v>0</v>
      </c>
      <c r="I138" s="1375">
        <f>来期計画!J137</f>
        <v>0</v>
      </c>
      <c r="J138" s="1375">
        <f>来期計画!K137</f>
        <v>0</v>
      </c>
      <c r="K138" s="1375">
        <f>来期計画!L137</f>
        <v>0</v>
      </c>
      <c r="L138" s="1375">
        <f>来期計画!M137</f>
        <v>0</v>
      </c>
      <c r="M138" s="1375">
        <f>来期計画!N137</f>
        <v>0</v>
      </c>
      <c r="N138" s="1375">
        <f>来期計画!O137</f>
        <v>0</v>
      </c>
      <c r="O138" s="1375">
        <f>来期計画!P137</f>
        <v>0</v>
      </c>
      <c r="P138" s="217">
        <f>来期計画!Q137</f>
        <v>0</v>
      </c>
      <c r="Q138" s="783"/>
      <c r="R138" s="781"/>
      <c r="S138" s="770" t="str">
        <f t="shared" si="2"/>
        <v/>
      </c>
    </row>
    <row r="139" spans="2:19" ht="17.649999999999999" hidden="1" customHeight="1">
      <c r="B139" s="211" t="str">
        <f>来期計画!C138</f>
        <v>設備投資</v>
      </c>
      <c r="C139" s="1375">
        <f>来期計画!D138</f>
        <v>0</v>
      </c>
      <c r="D139" s="1375">
        <f>来期計画!E138</f>
        <v>0</v>
      </c>
      <c r="E139" s="1375">
        <f>来期計画!F138</f>
        <v>0</v>
      </c>
      <c r="F139" s="1375">
        <f>来期計画!G138</f>
        <v>0</v>
      </c>
      <c r="G139" s="1375">
        <f>来期計画!H138</f>
        <v>0</v>
      </c>
      <c r="H139" s="1375">
        <f>来期計画!I138</f>
        <v>0</v>
      </c>
      <c r="I139" s="1375">
        <f>来期計画!J138</f>
        <v>0</v>
      </c>
      <c r="J139" s="1375">
        <f>来期計画!K138</f>
        <v>0</v>
      </c>
      <c r="K139" s="1375">
        <f>来期計画!L138</f>
        <v>0</v>
      </c>
      <c r="L139" s="1375">
        <f>来期計画!M138</f>
        <v>0</v>
      </c>
      <c r="M139" s="1375">
        <f>来期計画!N138</f>
        <v>0</v>
      </c>
      <c r="N139" s="1375">
        <f>来期計画!O138</f>
        <v>0</v>
      </c>
      <c r="O139" s="1375">
        <f>来期計画!P138</f>
        <v>0</v>
      </c>
      <c r="P139" s="217">
        <f>来期計画!Q138</f>
        <v>0</v>
      </c>
      <c r="Q139" s="783"/>
      <c r="R139" s="781"/>
      <c r="S139" s="770" t="str">
        <f t="shared" si="2"/>
        <v/>
      </c>
    </row>
    <row r="140" spans="2:19" ht="17.649999999999999" customHeight="1">
      <c r="B140" s="211" t="str">
        <f>来期計画!C139</f>
        <v>法人税等支払い</v>
      </c>
      <c r="C140" s="1162">
        <f>来期計画!D139</f>
        <v>0</v>
      </c>
      <c r="D140" s="1162">
        <f>来期計画!E139</f>
        <v>0</v>
      </c>
      <c r="E140" s="1162">
        <f>来期計画!F139</f>
        <v>0</v>
      </c>
      <c r="F140" s="1162">
        <f>来期計画!G139</f>
        <v>0</v>
      </c>
      <c r="G140" s="1162">
        <f>来期計画!H139</f>
        <v>0</v>
      </c>
      <c r="H140" s="1162">
        <f>来期計画!I139</f>
        <v>0</v>
      </c>
      <c r="I140" s="1162">
        <f>来期計画!J139</f>
        <v>0</v>
      </c>
      <c r="J140" s="1162">
        <f>来期計画!K139</f>
        <v>0</v>
      </c>
      <c r="K140" s="1162">
        <f>来期計画!L139</f>
        <v>0</v>
      </c>
      <c r="L140" s="1162">
        <f>来期計画!M139</f>
        <v>0</v>
      </c>
      <c r="M140" s="1162">
        <f>来期計画!N139</f>
        <v>0</v>
      </c>
      <c r="N140" s="1162">
        <f>来期計画!O139</f>
        <v>0</v>
      </c>
      <c r="O140" s="1162">
        <f>来期計画!P139</f>
        <v>0</v>
      </c>
      <c r="P140" s="217">
        <f>来期計画!Q139</f>
        <v>0</v>
      </c>
      <c r="Q140" s="783"/>
      <c r="R140" s="781"/>
      <c r="S140" s="770" t="str">
        <f t="shared" si="2"/>
        <v/>
      </c>
    </row>
    <row r="141" spans="2:19" ht="17.649999999999999" customHeight="1">
      <c r="B141" s="211" t="str">
        <f>来期計画!C140</f>
        <v>消費税等支払い</v>
      </c>
      <c r="C141" s="1162">
        <f>来期計画!D140</f>
        <v>0</v>
      </c>
      <c r="D141" s="1162">
        <f>来期計画!E140</f>
        <v>0</v>
      </c>
      <c r="E141" s="1162">
        <f>来期計画!F140</f>
        <v>0</v>
      </c>
      <c r="F141" s="1162">
        <f>来期計画!G140</f>
        <v>0</v>
      </c>
      <c r="G141" s="1162">
        <f>来期計画!H140</f>
        <v>0</v>
      </c>
      <c r="H141" s="1162">
        <f>来期計画!I140</f>
        <v>0</v>
      </c>
      <c r="I141" s="1162">
        <f>来期計画!J140</f>
        <v>0</v>
      </c>
      <c r="J141" s="1162">
        <f>来期計画!K140</f>
        <v>0</v>
      </c>
      <c r="K141" s="1162">
        <f>来期計画!L140</f>
        <v>0</v>
      </c>
      <c r="L141" s="1162">
        <f>来期計画!M140</f>
        <v>0</v>
      </c>
      <c r="M141" s="1162">
        <f>来期計画!N140</f>
        <v>0</v>
      </c>
      <c r="N141" s="1162">
        <f>来期計画!O140</f>
        <v>0</v>
      </c>
      <c r="O141" s="1162">
        <f>来期計画!P140</f>
        <v>0</v>
      </c>
      <c r="P141" s="217">
        <f>来期計画!Q140</f>
        <v>0</v>
      </c>
      <c r="Q141" s="784"/>
      <c r="R141" s="781"/>
      <c r="S141" s="770" t="str">
        <f t="shared" si="2"/>
        <v/>
      </c>
    </row>
    <row r="142" spans="2:19" ht="17.649999999999999" hidden="1" customHeight="1">
      <c r="B142" s="1163" t="str">
        <f>来期計画!C141</f>
        <v>その他支出</v>
      </c>
      <c r="C142" s="1372">
        <f>来期計画!D141</f>
        <v>0</v>
      </c>
      <c r="D142" s="1372">
        <f>来期計画!E141</f>
        <v>0</v>
      </c>
      <c r="E142" s="1372">
        <f>来期計画!F141</f>
        <v>0</v>
      </c>
      <c r="F142" s="1372">
        <f>来期計画!G141</f>
        <v>0</v>
      </c>
      <c r="G142" s="1372">
        <f>来期計画!H141</f>
        <v>0</v>
      </c>
      <c r="H142" s="1372">
        <f>来期計画!I141</f>
        <v>0</v>
      </c>
      <c r="I142" s="1372">
        <f>来期計画!J141</f>
        <v>0</v>
      </c>
      <c r="J142" s="1372">
        <f>来期計画!K141</f>
        <v>0</v>
      </c>
      <c r="K142" s="1372">
        <f>来期計画!L141</f>
        <v>0</v>
      </c>
      <c r="L142" s="1372">
        <f>来期計画!M141</f>
        <v>0</v>
      </c>
      <c r="M142" s="1372">
        <f>来期計画!N141</f>
        <v>0</v>
      </c>
      <c r="N142" s="1372">
        <f>来期計画!O141</f>
        <v>0</v>
      </c>
      <c r="O142" s="1372">
        <f>来期計画!P141</f>
        <v>0</v>
      </c>
      <c r="P142" s="237">
        <f>来期計画!Q141</f>
        <v>0</v>
      </c>
      <c r="Q142" s="783"/>
      <c r="R142" s="781"/>
      <c r="S142" s="770" t="str">
        <f t="shared" si="2"/>
        <v/>
      </c>
    </row>
    <row r="143" spans="2:19" ht="17.649999999999999" customHeight="1">
      <c r="B143" s="1978" t="str">
        <f>来期計画!C142</f>
        <v>財務、投資支出</v>
      </c>
      <c r="C143" s="1847">
        <f>来期計画!D142</f>
        <v>0</v>
      </c>
      <c r="D143" s="1847">
        <f>来期計画!E142</f>
        <v>0</v>
      </c>
      <c r="E143" s="1847">
        <f>来期計画!F142</f>
        <v>0</v>
      </c>
      <c r="F143" s="1847">
        <f>来期計画!G142</f>
        <v>0</v>
      </c>
      <c r="G143" s="1847">
        <f>来期計画!H142</f>
        <v>0</v>
      </c>
      <c r="H143" s="1847">
        <f>来期計画!I142</f>
        <v>0</v>
      </c>
      <c r="I143" s="1847">
        <f>来期計画!J142</f>
        <v>0</v>
      </c>
      <c r="J143" s="1847">
        <f>来期計画!K142</f>
        <v>0</v>
      </c>
      <c r="K143" s="1847">
        <f>来期計画!L142</f>
        <v>0</v>
      </c>
      <c r="L143" s="1847">
        <f>来期計画!M142</f>
        <v>0</v>
      </c>
      <c r="M143" s="1847">
        <f>来期計画!N142</f>
        <v>0</v>
      </c>
      <c r="N143" s="1847">
        <f>来期計画!O142</f>
        <v>0</v>
      </c>
      <c r="O143" s="1847">
        <f>来期計画!P142</f>
        <v>0</v>
      </c>
      <c r="P143" s="1974">
        <f>来期計画!Q142</f>
        <v>0</v>
      </c>
      <c r="Q143" s="783"/>
      <c r="R143" s="785"/>
      <c r="S143" s="770" t="str">
        <f t="shared" si="2"/>
        <v/>
      </c>
    </row>
    <row r="144" spans="2:19" ht="17.649999999999999" customHeight="1">
      <c r="B144" s="1973" t="str">
        <f>来期計画!C143</f>
        <v>キャッシュフロー</v>
      </c>
      <c r="C144" s="1847">
        <f>来期計画!D143</f>
        <v>0</v>
      </c>
      <c r="D144" s="1847">
        <f>来期計画!E143</f>
        <v>0</v>
      </c>
      <c r="E144" s="1847">
        <f>来期計画!F143</f>
        <v>0</v>
      </c>
      <c r="F144" s="1847">
        <f>来期計画!G143</f>
        <v>0</v>
      </c>
      <c r="G144" s="1847">
        <f>来期計画!H143</f>
        <v>0</v>
      </c>
      <c r="H144" s="1847">
        <f>来期計画!I143</f>
        <v>0</v>
      </c>
      <c r="I144" s="1847">
        <f>来期計画!J143</f>
        <v>0</v>
      </c>
      <c r="J144" s="1847">
        <f>来期計画!K143</f>
        <v>0</v>
      </c>
      <c r="K144" s="1847">
        <f>来期計画!L143</f>
        <v>0</v>
      </c>
      <c r="L144" s="1847">
        <f>来期計画!M143</f>
        <v>0</v>
      </c>
      <c r="M144" s="1847">
        <f>来期計画!N143</f>
        <v>0</v>
      </c>
      <c r="N144" s="1847">
        <f>来期計画!O143</f>
        <v>0</v>
      </c>
      <c r="O144" s="1847">
        <f>来期計画!P143</f>
        <v>0</v>
      </c>
      <c r="P144" s="1974">
        <f>来期計画!Q143</f>
        <v>0</v>
      </c>
      <c r="Q144" s="783"/>
      <c r="R144" s="781"/>
      <c r="S144" s="770" t="str">
        <f t="shared" si="2"/>
        <v/>
      </c>
    </row>
    <row r="145" spans="2:19" ht="17.649999999999999" customHeight="1" thickBot="1">
      <c r="B145" s="1973" t="str">
        <f>来期計画!C144</f>
        <v>現預金残高</v>
      </c>
      <c r="C145" s="1847">
        <f>来期計画!D144</f>
        <v>0</v>
      </c>
      <c r="D145" s="1847">
        <f>来期計画!E144</f>
        <v>0</v>
      </c>
      <c r="E145" s="1847">
        <f>来期計画!F144</f>
        <v>0</v>
      </c>
      <c r="F145" s="1847">
        <f>来期計画!G144</f>
        <v>0</v>
      </c>
      <c r="G145" s="1847">
        <f>来期計画!H144</f>
        <v>0</v>
      </c>
      <c r="H145" s="1847">
        <f>来期計画!I144</f>
        <v>0</v>
      </c>
      <c r="I145" s="1847">
        <f>来期計画!J144</f>
        <v>0</v>
      </c>
      <c r="J145" s="1847">
        <f>来期計画!K144</f>
        <v>0</v>
      </c>
      <c r="K145" s="1847">
        <f>来期計画!L144</f>
        <v>0</v>
      </c>
      <c r="L145" s="1847">
        <f>来期計画!M144</f>
        <v>0</v>
      </c>
      <c r="M145" s="1847">
        <f>来期計画!N144</f>
        <v>0</v>
      </c>
      <c r="N145" s="1847">
        <f>来期計画!O144</f>
        <v>0</v>
      </c>
      <c r="O145" s="1847">
        <f>来期計画!P144</f>
        <v>0</v>
      </c>
      <c r="P145" s="1974">
        <f>来期計画!Q144</f>
        <v>0</v>
      </c>
      <c r="Q145" s="783"/>
      <c r="R145" s="781"/>
      <c r="S145" s="770">
        <v>2</v>
      </c>
    </row>
    <row r="146" spans="2:19" ht="17.649999999999999" hidden="1" customHeight="1" thickBot="1">
      <c r="B146" s="1979">
        <f>来期計画!C145</f>
        <v>0</v>
      </c>
      <c r="C146" s="1980">
        <f>来期計画!D145</f>
        <v>0</v>
      </c>
      <c r="D146" s="1980">
        <f>来期計画!E145</f>
        <v>0</v>
      </c>
      <c r="E146" s="1980">
        <f>来期計画!F145</f>
        <v>0</v>
      </c>
      <c r="F146" s="1980">
        <f>来期計画!G145</f>
        <v>0</v>
      </c>
      <c r="G146" s="1980">
        <f>来期計画!H145</f>
        <v>0</v>
      </c>
      <c r="H146" s="1980">
        <f>来期計画!I145</f>
        <v>0</v>
      </c>
      <c r="I146" s="1980">
        <f>来期計画!J145</f>
        <v>0</v>
      </c>
      <c r="J146" s="1980">
        <f>来期計画!K145</f>
        <v>0</v>
      </c>
      <c r="K146" s="1980">
        <f>来期計画!L145</f>
        <v>0</v>
      </c>
      <c r="L146" s="1980">
        <f>来期計画!M145</f>
        <v>0</v>
      </c>
      <c r="M146" s="1980">
        <f>来期計画!N145</f>
        <v>0</v>
      </c>
      <c r="N146" s="1980">
        <f>来期計画!O145</f>
        <v>0</v>
      </c>
      <c r="O146" s="1981">
        <f>来期計画!P145</f>
        <v>0</v>
      </c>
      <c r="P146" s="1982">
        <f>来期計画!Q145</f>
        <v>0</v>
      </c>
      <c r="Q146" s="786"/>
      <c r="R146" s="781"/>
      <c r="S146" s="770" t="str">
        <f t="shared" ref="S146:S209" si="3">IF(OR(B146=0,B146=""),"",1)</f>
        <v/>
      </c>
    </row>
    <row r="147" spans="2:19" ht="17.649999999999999" customHeight="1" thickBot="1">
      <c r="B147" s="1983">
        <f>来期計画!C146</f>
        <v>0</v>
      </c>
      <c r="C147" s="1175" t="str">
        <f>来期計画!D146</f>
        <v>期首現預金残高</v>
      </c>
      <c r="D147" s="788"/>
      <c r="E147" s="789"/>
      <c r="F147" s="789"/>
      <c r="G147" s="789"/>
      <c r="H147" s="789"/>
      <c r="I147" s="789"/>
      <c r="J147" s="789"/>
      <c r="K147" s="789"/>
      <c r="L147" s="789"/>
      <c r="M147" s="790"/>
      <c r="N147" s="791"/>
      <c r="O147" s="1174">
        <f>来期計画!P146</f>
        <v>0</v>
      </c>
      <c r="P147" s="1984" t="str">
        <f>来期計画!Q146</f>
        <v>期末現預金残高</v>
      </c>
      <c r="Q147" s="793"/>
      <c r="R147" s="781"/>
      <c r="S147" s="770">
        <v>2</v>
      </c>
    </row>
    <row r="148" spans="2:19" ht="17.649999999999999" customHeight="1">
      <c r="B148" s="794"/>
      <c r="C148" s="795"/>
      <c r="D148" s="796"/>
      <c r="E148" s="795"/>
      <c r="F148" s="797"/>
      <c r="G148" s="797"/>
      <c r="H148" s="797"/>
      <c r="I148" s="797"/>
      <c r="J148" s="797"/>
      <c r="K148" s="797"/>
      <c r="L148" s="797"/>
      <c r="M148" s="797"/>
      <c r="N148" s="795"/>
      <c r="O148" s="795"/>
      <c r="P148" s="795"/>
      <c r="Q148" s="798"/>
      <c r="R148" s="795"/>
      <c r="S148" s="770">
        <v>2</v>
      </c>
    </row>
    <row r="149" spans="2:19" ht="19.149999999999999" customHeight="1" thickBot="1">
      <c r="B149" s="799"/>
      <c r="C149" s="800"/>
      <c r="D149" s="795"/>
      <c r="E149" s="801"/>
      <c r="F149" s="802" t="s">
        <v>90</v>
      </c>
      <c r="G149" s="803"/>
      <c r="H149" s="803"/>
      <c r="I149" s="804"/>
      <c r="J149" s="802" t="s">
        <v>91</v>
      </c>
      <c r="K149" s="803"/>
      <c r="L149" s="803"/>
      <c r="M149" s="803"/>
      <c r="N149" s="805" t="s">
        <v>92</v>
      </c>
      <c r="O149" s="806"/>
      <c r="P149" s="571"/>
      <c r="Q149" s="786"/>
      <c r="R149" s="781"/>
      <c r="S149" s="770">
        <v>2</v>
      </c>
    </row>
    <row r="150" spans="2:19" ht="17.649999999999999" customHeight="1" thickBot="1">
      <c r="B150" s="572"/>
      <c r="C150" s="807"/>
      <c r="D150" s="795"/>
      <c r="E150" s="801"/>
      <c r="F150" s="808">
        <f>当期計画!G149</f>
        <v>0</v>
      </c>
      <c r="G150" s="575" t="str">
        <f>当期計画!H149</f>
        <v>法人税等</v>
      </c>
      <c r="H150" s="575" t="str">
        <f>当期計画!I149</f>
        <v>消費税</v>
      </c>
      <c r="I150" s="576" t="str">
        <f>当期計画!J149</f>
        <v>合計</v>
      </c>
      <c r="J150" s="808">
        <f>当期計画!K149</f>
        <v>0</v>
      </c>
      <c r="K150" s="575" t="str">
        <f>当期計画!L149</f>
        <v>法人税等</v>
      </c>
      <c r="L150" s="575" t="str">
        <f>当期計画!M149</f>
        <v>消費税</v>
      </c>
      <c r="M150" s="577" t="str">
        <f>当期計画!N149</f>
        <v>合計</v>
      </c>
      <c r="N150" s="1179" t="str">
        <f>当期計画!O149</f>
        <v>法人所得額</v>
      </c>
      <c r="O150" s="1985" t="str">
        <f>当期計画!P149</f>
        <v>合計税率</v>
      </c>
      <c r="P150" s="809" t="str">
        <f>当期計画!Q149</f>
        <v>実効税率</v>
      </c>
      <c r="Q150" s="810"/>
      <c r="R150" s="781"/>
      <c r="S150" s="770">
        <v>2</v>
      </c>
    </row>
    <row r="151" spans="2:19" ht="17.649999999999999" customHeight="1">
      <c r="B151" s="572"/>
      <c r="C151" s="807"/>
      <c r="D151" s="795"/>
      <c r="E151" s="801"/>
      <c r="F151" s="811">
        <f>来期計画!G150</f>
        <v>0</v>
      </c>
      <c r="G151" s="585">
        <f>来期計画!H150</f>
        <v>0</v>
      </c>
      <c r="H151" s="585">
        <f>来期計画!I150</f>
        <v>0</v>
      </c>
      <c r="I151" s="586">
        <f>来期計画!J150</f>
        <v>0</v>
      </c>
      <c r="J151" s="811" t="str">
        <f>来期計画!K150</f>
        <v>年間税額</v>
      </c>
      <c r="K151" s="585">
        <f>来期計画!L150</f>
        <v>0</v>
      </c>
      <c r="L151" s="585">
        <f>来期計画!M150</f>
        <v>0</v>
      </c>
      <c r="M151" s="587">
        <f>来期計画!N150</f>
        <v>0</v>
      </c>
      <c r="N151" s="1182" t="str">
        <f>当期計画!O150</f>
        <v>400万円以下</v>
      </c>
      <c r="O151" s="812">
        <f>当期計画!P150</f>
        <v>0.22389999999999999</v>
      </c>
      <c r="P151" s="813">
        <f>当期計画!Q150</f>
        <v>0.21365523164273104</v>
      </c>
      <c r="Q151" s="786"/>
      <c r="R151" s="781"/>
      <c r="S151" s="770">
        <v>2</v>
      </c>
    </row>
    <row r="152" spans="2:19" ht="17.649999999999999" customHeight="1">
      <c r="B152" s="572"/>
      <c r="C152" s="807"/>
      <c r="D152" s="795"/>
      <c r="E152" s="801"/>
      <c r="F152" s="811">
        <f>来期計画!G151</f>
        <v>0</v>
      </c>
      <c r="G152" s="585">
        <f>来期計画!H151</f>
        <v>0</v>
      </c>
      <c r="H152" s="585">
        <f>来期計画!I151</f>
        <v>0</v>
      </c>
      <c r="I152" s="586">
        <f>来期計画!J151</f>
        <v>0</v>
      </c>
      <c r="J152" s="811" t="str">
        <f>来期計画!K151</f>
        <v>既納付額</v>
      </c>
      <c r="K152" s="585">
        <f>来期計画!L151</f>
        <v>0</v>
      </c>
      <c r="L152" s="585">
        <f>来期計画!M151</f>
        <v>0</v>
      </c>
      <c r="M152" s="587">
        <f>来期計画!N151</f>
        <v>0</v>
      </c>
      <c r="N152" s="1185" t="str">
        <f>当期計画!O151</f>
        <v>８００万円以下</v>
      </c>
      <c r="O152" s="814">
        <f>当期計画!P151</f>
        <v>0.24855999999999998</v>
      </c>
      <c r="P152" s="815">
        <f>当期計画!Q151</f>
        <v>0.23173380818750525</v>
      </c>
      <c r="Q152" s="786"/>
      <c r="R152" s="781"/>
      <c r="S152" s="770">
        <v>2</v>
      </c>
    </row>
    <row r="153" spans="2:19" ht="17.649999999999999" customHeight="1" thickBot="1">
      <c r="B153" s="572"/>
      <c r="C153" s="807"/>
      <c r="D153" s="795"/>
      <c r="E153" s="801"/>
      <c r="F153" s="816" t="str">
        <f>来期計画!G152</f>
        <v>当期納税予定表</v>
      </c>
      <c r="G153" s="596">
        <f>来期計画!H152</f>
        <v>0</v>
      </c>
      <c r="H153" s="596">
        <f>来期計画!I152</f>
        <v>0</v>
      </c>
      <c r="I153" s="597">
        <f>来期計画!J152</f>
        <v>0</v>
      </c>
      <c r="J153" s="816" t="str">
        <f>来期計画!K152</f>
        <v>来期納税予定</v>
      </c>
      <c r="K153" s="596">
        <f>来期計画!L152</f>
        <v>0</v>
      </c>
      <c r="L153" s="596">
        <f>来期計画!M152</f>
        <v>0</v>
      </c>
      <c r="M153" s="598">
        <f>来期計画!N152</f>
        <v>0</v>
      </c>
      <c r="N153" s="1187" t="str">
        <f>当期計画!O152</f>
        <v>８００万円超</v>
      </c>
      <c r="O153" s="817">
        <f>当期計画!P152</f>
        <v>0.36803600000000003</v>
      </c>
      <c r="P153" s="818">
        <f>当期計画!Q152</f>
        <v>0.33582991148827446</v>
      </c>
      <c r="Q153" s="786"/>
      <c r="R153" s="781"/>
      <c r="S153" s="770">
        <v>2</v>
      </c>
    </row>
    <row r="154" spans="2:19" ht="17.649999999999999" customHeight="1">
      <c r="B154" s="819"/>
      <c r="C154" s="820"/>
      <c r="D154" s="795"/>
      <c r="E154" s="821"/>
      <c r="F154" s="822">
        <f>来期計画!G153</f>
        <v>45840</v>
      </c>
      <c r="G154" s="823">
        <f>来期計画!H153</f>
        <v>0</v>
      </c>
      <c r="H154" s="823">
        <f>来期計画!I153</f>
        <v>0</v>
      </c>
      <c r="I154" s="824">
        <f>来期計画!J153</f>
        <v>0</v>
      </c>
      <c r="J154" s="822">
        <f>来期計画!K153</f>
        <v>46205</v>
      </c>
      <c r="K154" s="823">
        <f>来期計画!L153</f>
        <v>0</v>
      </c>
      <c r="L154" s="823">
        <f>来期計画!M153</f>
        <v>0</v>
      </c>
      <c r="M154" s="825">
        <f>来期計画!N153</f>
        <v>0</v>
      </c>
      <c r="N154" s="826"/>
      <c r="O154" s="781"/>
      <c r="P154" s="781"/>
      <c r="Q154" s="786"/>
      <c r="R154" s="781"/>
      <c r="S154" s="770">
        <v>2</v>
      </c>
    </row>
    <row r="155" spans="2:19" ht="17.649999999999999" customHeight="1">
      <c r="B155" s="827"/>
      <c r="C155" s="820"/>
      <c r="D155" s="795"/>
      <c r="E155" s="828"/>
      <c r="F155" s="822">
        <f>来期計画!G154</f>
        <v>45871</v>
      </c>
      <c r="G155" s="829">
        <f>来期計画!H154</f>
        <v>0</v>
      </c>
      <c r="H155" s="829">
        <f>来期計画!I154</f>
        <v>0</v>
      </c>
      <c r="I155" s="824">
        <f>来期計画!J154</f>
        <v>0</v>
      </c>
      <c r="J155" s="822">
        <f>来期計画!K154</f>
        <v>46236</v>
      </c>
      <c r="K155" s="823">
        <f>来期計画!L154</f>
        <v>0</v>
      </c>
      <c r="L155" s="823">
        <f>来期計画!M154</f>
        <v>0</v>
      </c>
      <c r="M155" s="825">
        <f>来期計画!N154</f>
        <v>0</v>
      </c>
      <c r="N155" s="826"/>
      <c r="O155" s="830"/>
      <c r="P155" s="830"/>
      <c r="Q155" s="831"/>
      <c r="R155" s="830"/>
      <c r="S155" s="770">
        <v>2</v>
      </c>
    </row>
    <row r="156" spans="2:19" ht="17.649999999999999" customHeight="1">
      <c r="B156" s="832"/>
      <c r="C156" s="820"/>
      <c r="D156" s="795"/>
      <c r="E156" s="833"/>
      <c r="F156" s="822">
        <f>来期計画!G155</f>
        <v>45902</v>
      </c>
      <c r="G156" s="829">
        <f>来期計画!H155</f>
        <v>0</v>
      </c>
      <c r="H156" s="829">
        <f>来期計画!I155</f>
        <v>0</v>
      </c>
      <c r="I156" s="824">
        <f>来期計画!J155</f>
        <v>0</v>
      </c>
      <c r="J156" s="822">
        <f>来期計画!K155</f>
        <v>46267</v>
      </c>
      <c r="K156" s="823">
        <f>来期計画!L155</f>
        <v>0</v>
      </c>
      <c r="L156" s="823">
        <f>来期計画!M155</f>
        <v>0</v>
      </c>
      <c r="M156" s="825">
        <f>来期計画!N155</f>
        <v>0</v>
      </c>
      <c r="N156" s="826"/>
      <c r="O156" s="830"/>
      <c r="P156" s="830"/>
      <c r="Q156" s="831"/>
      <c r="R156" s="830"/>
      <c r="S156" s="770">
        <v>2</v>
      </c>
    </row>
    <row r="157" spans="2:19" ht="17.649999999999999" customHeight="1">
      <c r="B157" s="827"/>
      <c r="C157" s="820"/>
      <c r="D157" s="795"/>
      <c r="E157" s="834"/>
      <c r="F157" s="822">
        <f>来期計画!G156</f>
        <v>45933</v>
      </c>
      <c r="G157" s="829">
        <f>来期計画!H156</f>
        <v>0</v>
      </c>
      <c r="H157" s="829">
        <f>来期計画!I156</f>
        <v>0</v>
      </c>
      <c r="I157" s="824">
        <f>来期計画!J156</f>
        <v>0</v>
      </c>
      <c r="J157" s="822">
        <f>来期計画!K156</f>
        <v>46298</v>
      </c>
      <c r="K157" s="823">
        <f>来期計画!L156</f>
        <v>0</v>
      </c>
      <c r="L157" s="823">
        <f>来期計画!M156</f>
        <v>0</v>
      </c>
      <c r="M157" s="825">
        <f>来期計画!N156</f>
        <v>0</v>
      </c>
      <c r="N157" s="826"/>
      <c r="O157" s="830"/>
      <c r="P157" s="830"/>
      <c r="Q157" s="831"/>
      <c r="R157" s="830"/>
      <c r="S157" s="770">
        <v>2</v>
      </c>
    </row>
    <row r="158" spans="2:19" ht="17.649999999999999" customHeight="1">
      <c r="B158" s="827"/>
      <c r="C158" s="820"/>
      <c r="D158" s="795"/>
      <c r="E158" s="834"/>
      <c r="F158" s="822">
        <f>来期計画!G157</f>
        <v>45964</v>
      </c>
      <c r="G158" s="829">
        <f>来期計画!H157</f>
        <v>0</v>
      </c>
      <c r="H158" s="829">
        <f>来期計画!I157</f>
        <v>0</v>
      </c>
      <c r="I158" s="824">
        <f>来期計画!J157</f>
        <v>0</v>
      </c>
      <c r="J158" s="822">
        <f>来期計画!K157</f>
        <v>46329</v>
      </c>
      <c r="K158" s="823">
        <f>来期計画!L157</f>
        <v>0</v>
      </c>
      <c r="L158" s="823">
        <f>来期計画!M157</f>
        <v>0</v>
      </c>
      <c r="M158" s="825">
        <f>来期計画!N157</f>
        <v>0</v>
      </c>
      <c r="N158" s="826"/>
      <c r="O158" s="830"/>
      <c r="P158" s="830"/>
      <c r="Q158" s="831"/>
      <c r="R158" s="830"/>
      <c r="S158" s="770">
        <v>2</v>
      </c>
    </row>
    <row r="159" spans="2:19" ht="17.649999999999999" customHeight="1">
      <c r="B159" s="832"/>
      <c r="C159" s="820"/>
      <c r="D159" s="795"/>
      <c r="E159" s="834"/>
      <c r="F159" s="822">
        <f>来期計画!G158</f>
        <v>45995</v>
      </c>
      <c r="G159" s="829">
        <f>来期計画!H158</f>
        <v>0</v>
      </c>
      <c r="H159" s="829">
        <f>来期計画!I158</f>
        <v>0</v>
      </c>
      <c r="I159" s="824">
        <f>来期計画!J158</f>
        <v>0</v>
      </c>
      <c r="J159" s="822">
        <f>来期計画!K158</f>
        <v>46360</v>
      </c>
      <c r="K159" s="823">
        <f>来期計画!L158</f>
        <v>0</v>
      </c>
      <c r="L159" s="823">
        <f>来期計画!M158</f>
        <v>0</v>
      </c>
      <c r="M159" s="825">
        <f>来期計画!N158</f>
        <v>0</v>
      </c>
      <c r="N159" s="826"/>
      <c r="O159" s="830"/>
      <c r="P159" s="830"/>
      <c r="Q159" s="831"/>
      <c r="R159" s="830"/>
      <c r="S159" s="770">
        <v>2</v>
      </c>
    </row>
    <row r="160" spans="2:19" ht="17.649999999999999" customHeight="1">
      <c r="B160" s="832"/>
      <c r="C160" s="820"/>
      <c r="D160" s="795"/>
      <c r="E160" s="834"/>
      <c r="F160" s="822">
        <f>来期計画!G159</f>
        <v>46026</v>
      </c>
      <c r="G160" s="829">
        <f>来期計画!H159</f>
        <v>0</v>
      </c>
      <c r="H160" s="829">
        <f>来期計画!I159</f>
        <v>0</v>
      </c>
      <c r="I160" s="824">
        <f>来期計画!J159</f>
        <v>0</v>
      </c>
      <c r="J160" s="822">
        <f>来期計画!K159</f>
        <v>46391</v>
      </c>
      <c r="K160" s="823">
        <f>来期計画!L159</f>
        <v>0</v>
      </c>
      <c r="L160" s="823">
        <f>来期計画!M159</f>
        <v>0</v>
      </c>
      <c r="M160" s="825">
        <f>来期計画!N159</f>
        <v>0</v>
      </c>
      <c r="N160" s="826"/>
      <c r="O160" s="830"/>
      <c r="P160" s="830"/>
      <c r="Q160" s="831"/>
      <c r="R160" s="830"/>
      <c r="S160" s="770">
        <v>2</v>
      </c>
    </row>
    <row r="161" spans="2:19" ht="17.649999999999999" customHeight="1">
      <c r="B161" s="832"/>
      <c r="C161" s="820"/>
      <c r="D161" s="835"/>
      <c r="E161" s="834"/>
      <c r="F161" s="822">
        <f>来期計画!G160</f>
        <v>46057</v>
      </c>
      <c r="G161" s="829">
        <f>来期計画!H160</f>
        <v>0</v>
      </c>
      <c r="H161" s="829">
        <f>来期計画!I160</f>
        <v>0</v>
      </c>
      <c r="I161" s="824">
        <f>来期計画!J160</f>
        <v>0</v>
      </c>
      <c r="J161" s="822">
        <f>来期計画!K160</f>
        <v>46422</v>
      </c>
      <c r="K161" s="823">
        <f>来期計画!L160</f>
        <v>0</v>
      </c>
      <c r="L161" s="823">
        <f>来期計画!M160</f>
        <v>0</v>
      </c>
      <c r="M161" s="825">
        <f>来期計画!N160</f>
        <v>0</v>
      </c>
      <c r="N161" s="836"/>
      <c r="O161" s="830"/>
      <c r="P161" s="830"/>
      <c r="Q161" s="831"/>
      <c r="R161" s="830"/>
      <c r="S161" s="770">
        <v>2</v>
      </c>
    </row>
    <row r="162" spans="2:19" ht="17.649999999999999" customHeight="1">
      <c r="B162" s="837"/>
      <c r="C162" s="838"/>
      <c r="D162" s="839"/>
      <c r="E162" s="840"/>
      <c r="F162" s="822">
        <f>来期計画!G161</f>
        <v>46088</v>
      </c>
      <c r="G162" s="829">
        <f>来期計画!H161</f>
        <v>0</v>
      </c>
      <c r="H162" s="829">
        <f>来期計画!I161</f>
        <v>0</v>
      </c>
      <c r="I162" s="824">
        <f>来期計画!J161</f>
        <v>0</v>
      </c>
      <c r="J162" s="822">
        <f>来期計画!K161</f>
        <v>46453</v>
      </c>
      <c r="K162" s="823">
        <f>来期計画!L161</f>
        <v>0</v>
      </c>
      <c r="L162" s="823">
        <f>来期計画!M161</f>
        <v>0</v>
      </c>
      <c r="M162" s="825">
        <f>来期計画!N161</f>
        <v>0</v>
      </c>
      <c r="N162" s="826"/>
      <c r="O162" s="781"/>
      <c r="P162" s="781"/>
      <c r="Q162" s="786"/>
      <c r="R162" s="781"/>
      <c r="S162" s="770">
        <v>2</v>
      </c>
    </row>
    <row r="163" spans="2:19" ht="17.649999999999999" customHeight="1">
      <c r="B163" s="631"/>
      <c r="C163" s="841"/>
      <c r="D163" s="842"/>
      <c r="E163" s="834"/>
      <c r="F163" s="822">
        <f>来期計画!G162</f>
        <v>46119</v>
      </c>
      <c r="G163" s="829">
        <f>来期計画!H162</f>
        <v>0</v>
      </c>
      <c r="H163" s="829">
        <f>来期計画!I162</f>
        <v>0</v>
      </c>
      <c r="I163" s="824">
        <f>来期計画!J162</f>
        <v>0</v>
      </c>
      <c r="J163" s="822">
        <f>来期計画!K162</f>
        <v>46484</v>
      </c>
      <c r="K163" s="823">
        <f>来期計画!L162</f>
        <v>0</v>
      </c>
      <c r="L163" s="823">
        <f>来期計画!M162</f>
        <v>0</v>
      </c>
      <c r="M163" s="825">
        <f>来期計画!N162</f>
        <v>0</v>
      </c>
      <c r="N163" s="826"/>
      <c r="O163" s="781"/>
      <c r="P163" s="781"/>
      <c r="Q163" s="786"/>
      <c r="R163" s="781"/>
      <c r="S163" s="770">
        <v>2</v>
      </c>
    </row>
    <row r="164" spans="2:19" ht="17.649999999999999" customHeight="1">
      <c r="B164" s="830"/>
      <c r="C164" s="843"/>
      <c r="D164" s="842"/>
      <c r="E164" s="834"/>
      <c r="F164" s="822">
        <f>来期計画!G163</f>
        <v>46150</v>
      </c>
      <c r="G164" s="829">
        <f>来期計画!H163</f>
        <v>0</v>
      </c>
      <c r="H164" s="829">
        <f>来期計画!I163</f>
        <v>0</v>
      </c>
      <c r="I164" s="824">
        <f>来期計画!J163</f>
        <v>0</v>
      </c>
      <c r="J164" s="822">
        <f>来期計画!K163</f>
        <v>46515</v>
      </c>
      <c r="K164" s="823">
        <f>来期計画!L163</f>
        <v>0</v>
      </c>
      <c r="L164" s="823">
        <f>来期計画!M163</f>
        <v>0</v>
      </c>
      <c r="M164" s="825">
        <f>来期計画!N163</f>
        <v>0</v>
      </c>
      <c r="N164" s="844"/>
      <c r="O164" s="781"/>
      <c r="P164" s="781"/>
      <c r="Q164" s="786"/>
      <c r="R164" s="781"/>
      <c r="S164" s="770">
        <v>2</v>
      </c>
    </row>
    <row r="165" spans="2:19" ht="17.649999999999999" customHeight="1">
      <c r="B165" s="830"/>
      <c r="C165" s="843"/>
      <c r="D165" s="842"/>
      <c r="E165" s="840"/>
      <c r="F165" s="822">
        <f>来期計画!G164</f>
        <v>46181</v>
      </c>
      <c r="G165" s="829">
        <f>来期計画!H164</f>
        <v>0</v>
      </c>
      <c r="H165" s="829">
        <f>来期計画!I164</f>
        <v>0</v>
      </c>
      <c r="I165" s="824">
        <f>来期計画!J164</f>
        <v>0</v>
      </c>
      <c r="J165" s="822">
        <f>来期計画!K164</f>
        <v>46546</v>
      </c>
      <c r="K165" s="823">
        <f>来期計画!L164</f>
        <v>0</v>
      </c>
      <c r="L165" s="823">
        <f>来期計画!M164</f>
        <v>0</v>
      </c>
      <c r="M165" s="825">
        <f>来期計画!N164</f>
        <v>0</v>
      </c>
      <c r="N165" s="826"/>
      <c r="O165" s="781"/>
      <c r="P165" s="781"/>
      <c r="Q165" s="786"/>
      <c r="R165" s="781"/>
      <c r="S165" s="770">
        <v>2</v>
      </c>
    </row>
    <row r="166" spans="2:19" ht="17.649999999999999" customHeight="1" thickBot="1">
      <c r="B166" s="781"/>
      <c r="C166" s="845"/>
      <c r="D166" s="846"/>
      <c r="E166" s="846"/>
      <c r="F166" s="847" t="str">
        <f>当期計画!G165</f>
        <v>計</v>
      </c>
      <c r="G166" s="848">
        <f>来期計画!H165</f>
        <v>0</v>
      </c>
      <c r="H166" s="848">
        <f>来期計画!I165</f>
        <v>0</v>
      </c>
      <c r="I166" s="848">
        <f>来期計画!J165</f>
        <v>0</v>
      </c>
      <c r="J166" s="847" t="str">
        <f>当期計画!K165</f>
        <v>計</v>
      </c>
      <c r="K166" s="848">
        <f>来期計画!L165</f>
        <v>0</v>
      </c>
      <c r="L166" s="848">
        <f>来期計画!M165</f>
        <v>0</v>
      </c>
      <c r="M166" s="849">
        <f>来期計画!N165</f>
        <v>0</v>
      </c>
      <c r="N166" s="826"/>
      <c r="O166" s="781"/>
      <c r="P166" s="781"/>
      <c r="Q166" s="786"/>
      <c r="R166" s="781"/>
      <c r="S166" s="770">
        <v>2</v>
      </c>
    </row>
    <row r="167" spans="2:19" ht="22.5">
      <c r="B167" s="781"/>
      <c r="C167" s="850"/>
      <c r="D167" s="850"/>
      <c r="E167" s="850"/>
      <c r="F167" s="851"/>
      <c r="G167" s="852"/>
      <c r="H167" s="850"/>
      <c r="I167" s="850"/>
      <c r="J167" s="850"/>
      <c r="K167" s="850"/>
      <c r="L167" s="850"/>
      <c r="M167" s="850"/>
      <c r="N167" s="850"/>
      <c r="O167" s="850"/>
      <c r="P167" s="850"/>
      <c r="Q167" s="786"/>
      <c r="R167" s="781"/>
      <c r="S167" s="770">
        <v>2</v>
      </c>
    </row>
    <row r="168" spans="2:19" ht="22.5">
      <c r="B168" s="642"/>
      <c r="C168" s="853"/>
      <c r="D168" s="642"/>
      <c r="E168" s="644"/>
      <c r="F168" s="781"/>
      <c r="G168" s="781"/>
      <c r="H168" s="781"/>
      <c r="I168" s="781"/>
      <c r="J168" s="781"/>
      <c r="K168" s="781"/>
      <c r="L168" s="781"/>
      <c r="M168" s="781"/>
      <c r="N168" s="781"/>
      <c r="O168" s="781"/>
      <c r="P168" s="781"/>
      <c r="Q168" s="786"/>
      <c r="R168" s="781"/>
      <c r="S168" s="770">
        <v>2</v>
      </c>
    </row>
    <row r="169" spans="2:19" ht="22.5">
      <c r="B169" s="806"/>
      <c r="C169" s="854" t="s">
        <v>50</v>
      </c>
      <c r="D169" s="806"/>
      <c r="E169" s="806"/>
      <c r="F169" s="806"/>
      <c r="G169" s="806"/>
      <c r="H169" s="806"/>
      <c r="I169" s="806"/>
      <c r="J169" s="806"/>
      <c r="K169" s="806"/>
      <c r="L169" s="806"/>
      <c r="M169" s="806"/>
      <c r="N169" s="806"/>
      <c r="O169" s="806"/>
      <c r="P169" s="855"/>
      <c r="Q169" s="856"/>
      <c r="R169" s="806"/>
      <c r="S169" s="770">
        <v>2</v>
      </c>
    </row>
    <row r="170" spans="2:19" ht="22.5">
      <c r="B170" s="293">
        <f>当期計画!C169</f>
        <v>0</v>
      </c>
      <c r="C170" s="293">
        <f>当期計画!D169</f>
        <v>45474</v>
      </c>
      <c r="D170" s="293">
        <f>当期計画!E169</f>
        <v>45505</v>
      </c>
      <c r="E170" s="293">
        <f>当期計画!F169</f>
        <v>45536</v>
      </c>
      <c r="F170" s="293">
        <f>当期計画!G169</f>
        <v>45566</v>
      </c>
      <c r="G170" s="293">
        <f>当期計画!H169</f>
        <v>45597</v>
      </c>
      <c r="H170" s="293">
        <f>当期計画!I169</f>
        <v>45627</v>
      </c>
      <c r="I170" s="293">
        <f>当期計画!J169</f>
        <v>45658</v>
      </c>
      <c r="J170" s="293">
        <f>当期計画!K169</f>
        <v>45689</v>
      </c>
      <c r="K170" s="293">
        <f>当期計画!L169</f>
        <v>45717</v>
      </c>
      <c r="L170" s="293">
        <f>当期計画!M169</f>
        <v>45748</v>
      </c>
      <c r="M170" s="293">
        <f>当期計画!N169</f>
        <v>45778</v>
      </c>
      <c r="N170" s="293">
        <f>当期計画!O169</f>
        <v>45809</v>
      </c>
      <c r="O170" s="293" t="str">
        <f>当期計画!P169</f>
        <v>決算</v>
      </c>
      <c r="P170" s="293" t="str">
        <f>当期計画!Q169</f>
        <v>年間合計</v>
      </c>
      <c r="Q170" s="293" t="str">
        <f>当期計画!R169</f>
        <v>対売上割合</v>
      </c>
      <c r="R170" s="762" t="str">
        <f>当期計画!S169</f>
        <v>前年実績</v>
      </c>
      <c r="S170" s="770">
        <v>2</v>
      </c>
    </row>
    <row r="171" spans="2:19" ht="22.5">
      <c r="B171" s="294" t="str">
        <f>当期計画!C170</f>
        <v>[材料費]</v>
      </c>
      <c r="C171" s="212">
        <f>当期計画!D170</f>
        <v>0</v>
      </c>
      <c r="D171" s="212">
        <f>当期計画!E170</f>
        <v>0</v>
      </c>
      <c r="E171" s="212">
        <f>当期計画!F170</f>
        <v>0</v>
      </c>
      <c r="F171" s="212">
        <f>当期計画!G170</f>
        <v>0</v>
      </c>
      <c r="G171" s="212">
        <f>当期計画!H170</f>
        <v>0</v>
      </c>
      <c r="H171" s="212">
        <f>当期計画!I170</f>
        <v>0</v>
      </c>
      <c r="I171" s="212">
        <f>当期計画!J170</f>
        <v>0</v>
      </c>
      <c r="J171" s="212">
        <f>当期計画!K170</f>
        <v>0</v>
      </c>
      <c r="K171" s="212">
        <f>当期計画!L170</f>
        <v>0</v>
      </c>
      <c r="L171" s="212">
        <f>当期計画!M170</f>
        <v>0</v>
      </c>
      <c r="M171" s="212">
        <f>当期計画!N170</f>
        <v>0</v>
      </c>
      <c r="N171" s="212">
        <f>当期計画!O170</f>
        <v>0</v>
      </c>
      <c r="O171" s="212">
        <f>当期計画!P170</f>
        <v>0</v>
      </c>
      <c r="P171" s="213">
        <f>当期計画!Q170</f>
        <v>0</v>
      </c>
      <c r="Q171" s="214">
        <f>当期計画!R170</f>
        <v>0</v>
      </c>
      <c r="R171" s="214">
        <f>当期計画!S170</f>
        <v>0</v>
      </c>
      <c r="S171" s="770">
        <f t="shared" si="3"/>
        <v>1</v>
      </c>
    </row>
    <row r="172" spans="2:19" ht="22.5">
      <c r="B172" s="215" t="str">
        <f>来期計画!C171</f>
        <v>[製]期首材料棚卸高</v>
      </c>
      <c r="C172" s="202">
        <f>来期計画!D171</f>
        <v>0</v>
      </c>
      <c r="D172" s="202">
        <f>来期計画!E171</f>
        <v>0</v>
      </c>
      <c r="E172" s="202">
        <f>来期計画!F171</f>
        <v>0</v>
      </c>
      <c r="F172" s="202">
        <f>来期計画!G171</f>
        <v>0</v>
      </c>
      <c r="G172" s="202">
        <f>来期計画!H171</f>
        <v>0</v>
      </c>
      <c r="H172" s="202">
        <f>来期計画!I171</f>
        <v>0</v>
      </c>
      <c r="I172" s="202">
        <f>来期計画!J171</f>
        <v>0</v>
      </c>
      <c r="J172" s="202">
        <f>来期計画!K171</f>
        <v>0</v>
      </c>
      <c r="K172" s="202">
        <f>来期計画!L171</f>
        <v>0</v>
      </c>
      <c r="L172" s="202">
        <f>来期計画!M171</f>
        <v>0</v>
      </c>
      <c r="M172" s="202">
        <f>来期計画!N171</f>
        <v>0</v>
      </c>
      <c r="N172" s="202">
        <f>来期計画!O171</f>
        <v>0</v>
      </c>
      <c r="O172" s="202">
        <f>来期計画!P171</f>
        <v>0</v>
      </c>
      <c r="P172" s="216">
        <f>来期計画!Q171</f>
        <v>0</v>
      </c>
      <c r="Q172" s="2356">
        <f>来期計画!R171</f>
        <v>0</v>
      </c>
      <c r="R172" s="270">
        <f>来期計画!S171</f>
        <v>0</v>
      </c>
      <c r="S172" s="770">
        <f t="shared" si="3"/>
        <v>1</v>
      </c>
    </row>
    <row r="173" spans="2:19" ht="22.5" hidden="1">
      <c r="B173" s="220">
        <f>来期計画!C172</f>
        <v>0</v>
      </c>
      <c r="C173" s="202">
        <f>来期計画!D172</f>
        <v>0</v>
      </c>
      <c r="D173" s="202">
        <f>来期計画!E172</f>
        <v>0</v>
      </c>
      <c r="E173" s="202">
        <f>来期計画!F172</f>
        <v>0</v>
      </c>
      <c r="F173" s="202">
        <f>来期計画!G172</f>
        <v>0</v>
      </c>
      <c r="G173" s="202">
        <f>来期計画!H172</f>
        <v>0</v>
      </c>
      <c r="H173" s="202">
        <f>来期計画!I172</f>
        <v>0</v>
      </c>
      <c r="I173" s="202">
        <f>来期計画!J172</f>
        <v>0</v>
      </c>
      <c r="J173" s="202">
        <f>来期計画!K172</f>
        <v>0</v>
      </c>
      <c r="K173" s="202">
        <f>来期計画!L172</f>
        <v>0</v>
      </c>
      <c r="L173" s="202">
        <f>来期計画!M172</f>
        <v>0</v>
      </c>
      <c r="M173" s="202">
        <f>来期計画!N172</f>
        <v>0</v>
      </c>
      <c r="N173" s="202">
        <f>来期計画!O172</f>
        <v>0</v>
      </c>
      <c r="O173" s="202">
        <f>来期計画!P172</f>
        <v>0</v>
      </c>
      <c r="P173" s="216">
        <f>来期計画!Q172</f>
        <v>0</v>
      </c>
      <c r="Q173" s="2356">
        <f>来期計画!R172</f>
        <v>0</v>
      </c>
      <c r="R173" s="270">
        <f>来期計画!S172</f>
        <v>0</v>
      </c>
      <c r="S173" s="770" t="str">
        <f t="shared" si="3"/>
        <v/>
      </c>
    </row>
    <row r="174" spans="2:19" ht="22.5" hidden="1">
      <c r="B174" s="222">
        <f>来期計画!C173</f>
        <v>0</v>
      </c>
      <c r="C174" s="202">
        <f>来期計画!D173</f>
        <v>0</v>
      </c>
      <c r="D174" s="202">
        <f>来期計画!E173</f>
        <v>0</v>
      </c>
      <c r="E174" s="202">
        <f>来期計画!F173</f>
        <v>0</v>
      </c>
      <c r="F174" s="202">
        <f>来期計画!G173</f>
        <v>0</v>
      </c>
      <c r="G174" s="202">
        <f>来期計画!H173</f>
        <v>0</v>
      </c>
      <c r="H174" s="202">
        <f>来期計画!I173</f>
        <v>0</v>
      </c>
      <c r="I174" s="202">
        <f>来期計画!J173</f>
        <v>0</v>
      </c>
      <c r="J174" s="202">
        <f>来期計画!K173</f>
        <v>0</v>
      </c>
      <c r="K174" s="202">
        <f>来期計画!L173</f>
        <v>0</v>
      </c>
      <c r="L174" s="202">
        <f>来期計画!M173</f>
        <v>0</v>
      </c>
      <c r="M174" s="202">
        <f>来期計画!N173</f>
        <v>0</v>
      </c>
      <c r="N174" s="202">
        <f>来期計画!O173</f>
        <v>0</v>
      </c>
      <c r="O174" s="202">
        <f>来期計画!P173</f>
        <v>0</v>
      </c>
      <c r="P174" s="216">
        <f>来期計画!Q173</f>
        <v>0</v>
      </c>
      <c r="Q174" s="2356">
        <f>来期計画!R173</f>
        <v>0</v>
      </c>
      <c r="R174" s="270">
        <f>来期計画!S173</f>
        <v>0</v>
      </c>
      <c r="S174" s="770" t="str">
        <f t="shared" si="3"/>
        <v/>
      </c>
    </row>
    <row r="175" spans="2:19" ht="22.5" hidden="1">
      <c r="B175" s="222">
        <f>来期計画!C174</f>
        <v>0</v>
      </c>
      <c r="C175" s="202">
        <f>来期計画!D174</f>
        <v>0</v>
      </c>
      <c r="D175" s="202">
        <f>来期計画!E174</f>
        <v>0</v>
      </c>
      <c r="E175" s="202">
        <f>来期計画!F174</f>
        <v>0</v>
      </c>
      <c r="F175" s="202">
        <f>来期計画!G174</f>
        <v>0</v>
      </c>
      <c r="G175" s="202">
        <f>来期計画!H174</f>
        <v>0</v>
      </c>
      <c r="H175" s="202">
        <f>来期計画!I174</f>
        <v>0</v>
      </c>
      <c r="I175" s="202">
        <f>来期計画!J174</f>
        <v>0</v>
      </c>
      <c r="J175" s="202">
        <f>来期計画!K174</f>
        <v>0</v>
      </c>
      <c r="K175" s="202">
        <f>来期計画!L174</f>
        <v>0</v>
      </c>
      <c r="L175" s="202">
        <f>来期計画!M174</f>
        <v>0</v>
      </c>
      <c r="M175" s="202">
        <f>来期計画!N174</f>
        <v>0</v>
      </c>
      <c r="N175" s="202">
        <f>来期計画!O174</f>
        <v>0</v>
      </c>
      <c r="O175" s="202">
        <f>来期計画!P174</f>
        <v>0</v>
      </c>
      <c r="P175" s="216">
        <f>来期計画!Q174</f>
        <v>0</v>
      </c>
      <c r="Q175" s="2356">
        <f>来期計画!R174</f>
        <v>0</v>
      </c>
      <c r="R175" s="270">
        <f>来期計画!S174</f>
        <v>0</v>
      </c>
      <c r="S175" s="770" t="str">
        <f t="shared" si="3"/>
        <v/>
      </c>
    </row>
    <row r="176" spans="2:19" ht="22.5" hidden="1">
      <c r="B176" s="222">
        <f>来期計画!C175</f>
        <v>0</v>
      </c>
      <c r="C176" s="202">
        <f>来期計画!D175</f>
        <v>0</v>
      </c>
      <c r="D176" s="202">
        <f>来期計画!E175</f>
        <v>0</v>
      </c>
      <c r="E176" s="202">
        <f>来期計画!F175</f>
        <v>0</v>
      </c>
      <c r="F176" s="202">
        <f>来期計画!G175</f>
        <v>0</v>
      </c>
      <c r="G176" s="202">
        <f>来期計画!H175</f>
        <v>0</v>
      </c>
      <c r="H176" s="202">
        <f>来期計画!I175</f>
        <v>0</v>
      </c>
      <c r="I176" s="202">
        <f>来期計画!J175</f>
        <v>0</v>
      </c>
      <c r="J176" s="202">
        <f>来期計画!K175</f>
        <v>0</v>
      </c>
      <c r="K176" s="202">
        <f>来期計画!L175</f>
        <v>0</v>
      </c>
      <c r="L176" s="202">
        <f>来期計画!M175</f>
        <v>0</v>
      </c>
      <c r="M176" s="202">
        <f>来期計画!N175</f>
        <v>0</v>
      </c>
      <c r="N176" s="202">
        <f>来期計画!O175</f>
        <v>0</v>
      </c>
      <c r="O176" s="202">
        <f>来期計画!P175</f>
        <v>0</v>
      </c>
      <c r="P176" s="216">
        <f>来期計画!Q175</f>
        <v>0</v>
      </c>
      <c r="Q176" s="2356">
        <f>来期計画!R175</f>
        <v>0</v>
      </c>
      <c r="R176" s="270">
        <f>来期計画!S175</f>
        <v>0</v>
      </c>
      <c r="S176" s="770" t="str">
        <f t="shared" si="3"/>
        <v/>
      </c>
    </row>
    <row r="177" spans="2:19" ht="22.5" hidden="1">
      <c r="B177" s="222">
        <f>来期計画!C176</f>
        <v>0</v>
      </c>
      <c r="C177" s="202">
        <f>来期計画!D176</f>
        <v>0</v>
      </c>
      <c r="D177" s="202">
        <f>来期計画!E176</f>
        <v>0</v>
      </c>
      <c r="E177" s="202">
        <f>来期計画!F176</f>
        <v>0</v>
      </c>
      <c r="F177" s="202">
        <f>来期計画!G176</f>
        <v>0</v>
      </c>
      <c r="G177" s="202">
        <f>来期計画!H176</f>
        <v>0</v>
      </c>
      <c r="H177" s="202">
        <f>来期計画!I176</f>
        <v>0</v>
      </c>
      <c r="I177" s="202">
        <f>来期計画!J176</f>
        <v>0</v>
      </c>
      <c r="J177" s="202">
        <f>来期計画!K176</f>
        <v>0</v>
      </c>
      <c r="K177" s="202">
        <f>来期計画!L176</f>
        <v>0</v>
      </c>
      <c r="L177" s="202">
        <f>来期計画!M176</f>
        <v>0</v>
      </c>
      <c r="M177" s="202">
        <f>来期計画!N176</f>
        <v>0</v>
      </c>
      <c r="N177" s="202">
        <f>来期計画!O176</f>
        <v>0</v>
      </c>
      <c r="O177" s="202">
        <f>来期計画!P176</f>
        <v>0</v>
      </c>
      <c r="P177" s="216">
        <f>来期計画!Q176</f>
        <v>0</v>
      </c>
      <c r="Q177" s="2356">
        <f>来期計画!R176</f>
        <v>0</v>
      </c>
      <c r="R177" s="270">
        <f>来期計画!S176</f>
        <v>0</v>
      </c>
      <c r="S177" s="770" t="str">
        <f t="shared" si="3"/>
        <v/>
      </c>
    </row>
    <row r="178" spans="2:19" ht="22.5" hidden="1">
      <c r="B178" s="222">
        <f>来期計画!C177</f>
        <v>0</v>
      </c>
      <c r="C178" s="202">
        <f>来期計画!D177</f>
        <v>0</v>
      </c>
      <c r="D178" s="202">
        <f>来期計画!E177</f>
        <v>0</v>
      </c>
      <c r="E178" s="202">
        <f>来期計画!F177</f>
        <v>0</v>
      </c>
      <c r="F178" s="202">
        <f>来期計画!G177</f>
        <v>0</v>
      </c>
      <c r="G178" s="202">
        <f>来期計画!H177</f>
        <v>0</v>
      </c>
      <c r="H178" s="202">
        <f>来期計画!I177</f>
        <v>0</v>
      </c>
      <c r="I178" s="202">
        <f>来期計画!J177</f>
        <v>0</v>
      </c>
      <c r="J178" s="202">
        <f>来期計画!K177</f>
        <v>0</v>
      </c>
      <c r="K178" s="202">
        <f>来期計画!L177</f>
        <v>0</v>
      </c>
      <c r="L178" s="202">
        <f>来期計画!M177</f>
        <v>0</v>
      </c>
      <c r="M178" s="202">
        <f>来期計画!N177</f>
        <v>0</v>
      </c>
      <c r="N178" s="202">
        <f>来期計画!O177</f>
        <v>0</v>
      </c>
      <c r="O178" s="202">
        <f>来期計画!P177</f>
        <v>0</v>
      </c>
      <c r="P178" s="216">
        <f>来期計画!Q177</f>
        <v>0</v>
      </c>
      <c r="Q178" s="2356">
        <f>来期計画!R177</f>
        <v>0</v>
      </c>
      <c r="R178" s="270">
        <f>来期計画!S177</f>
        <v>0</v>
      </c>
      <c r="S178" s="770" t="str">
        <f t="shared" si="3"/>
        <v/>
      </c>
    </row>
    <row r="179" spans="2:19" ht="22.5" hidden="1">
      <c r="B179" s="222">
        <f>来期計画!C178</f>
        <v>0</v>
      </c>
      <c r="C179" s="202">
        <f>来期計画!D178</f>
        <v>0</v>
      </c>
      <c r="D179" s="202">
        <f>来期計画!E178</f>
        <v>0</v>
      </c>
      <c r="E179" s="202">
        <f>来期計画!F178</f>
        <v>0</v>
      </c>
      <c r="F179" s="202">
        <f>来期計画!G178</f>
        <v>0</v>
      </c>
      <c r="G179" s="202">
        <f>来期計画!H178</f>
        <v>0</v>
      </c>
      <c r="H179" s="202">
        <f>来期計画!I178</f>
        <v>0</v>
      </c>
      <c r="I179" s="202">
        <f>来期計画!J178</f>
        <v>0</v>
      </c>
      <c r="J179" s="202">
        <f>来期計画!K178</f>
        <v>0</v>
      </c>
      <c r="K179" s="202">
        <f>来期計画!L178</f>
        <v>0</v>
      </c>
      <c r="L179" s="202">
        <f>来期計画!M178</f>
        <v>0</v>
      </c>
      <c r="M179" s="202">
        <f>来期計画!N178</f>
        <v>0</v>
      </c>
      <c r="N179" s="202">
        <f>来期計画!O178</f>
        <v>0</v>
      </c>
      <c r="O179" s="202">
        <f>来期計画!P178</f>
        <v>0</v>
      </c>
      <c r="P179" s="216">
        <f>来期計画!Q178</f>
        <v>0</v>
      </c>
      <c r="Q179" s="2356">
        <f>来期計画!R178</f>
        <v>0</v>
      </c>
      <c r="R179" s="270">
        <f>来期計画!S178</f>
        <v>0</v>
      </c>
      <c r="S179" s="770" t="str">
        <f t="shared" si="3"/>
        <v/>
      </c>
    </row>
    <row r="180" spans="2:19" ht="22.5" hidden="1">
      <c r="B180" s="222">
        <f>来期計画!C179</f>
        <v>0</v>
      </c>
      <c r="C180" s="202">
        <f>来期計画!D179</f>
        <v>0</v>
      </c>
      <c r="D180" s="202">
        <f>来期計画!E179</f>
        <v>0</v>
      </c>
      <c r="E180" s="202">
        <f>来期計画!F179</f>
        <v>0</v>
      </c>
      <c r="F180" s="202">
        <f>来期計画!G179</f>
        <v>0</v>
      </c>
      <c r="G180" s="202">
        <f>来期計画!H179</f>
        <v>0</v>
      </c>
      <c r="H180" s="202">
        <f>来期計画!I179</f>
        <v>0</v>
      </c>
      <c r="I180" s="202">
        <f>来期計画!J179</f>
        <v>0</v>
      </c>
      <c r="J180" s="202">
        <f>来期計画!K179</f>
        <v>0</v>
      </c>
      <c r="K180" s="202">
        <f>来期計画!L179</f>
        <v>0</v>
      </c>
      <c r="L180" s="202">
        <f>来期計画!M179</f>
        <v>0</v>
      </c>
      <c r="M180" s="202">
        <f>来期計画!N179</f>
        <v>0</v>
      </c>
      <c r="N180" s="202">
        <f>来期計画!O179</f>
        <v>0</v>
      </c>
      <c r="O180" s="202">
        <f>来期計画!P179</f>
        <v>0</v>
      </c>
      <c r="P180" s="216">
        <f>来期計画!Q179</f>
        <v>0</v>
      </c>
      <c r="Q180" s="2356">
        <f>来期計画!R179</f>
        <v>0</v>
      </c>
      <c r="R180" s="270">
        <f>来期計画!S179</f>
        <v>0</v>
      </c>
      <c r="S180" s="770" t="str">
        <f t="shared" si="3"/>
        <v/>
      </c>
    </row>
    <row r="181" spans="2:19" ht="22.5" hidden="1">
      <c r="B181" s="222">
        <f>来期計画!C180</f>
        <v>0</v>
      </c>
      <c r="C181" s="202">
        <f>来期計画!D180</f>
        <v>0</v>
      </c>
      <c r="D181" s="202">
        <f>来期計画!E180</f>
        <v>0</v>
      </c>
      <c r="E181" s="202">
        <f>来期計画!F180</f>
        <v>0</v>
      </c>
      <c r="F181" s="202">
        <f>来期計画!G180</f>
        <v>0</v>
      </c>
      <c r="G181" s="202">
        <f>来期計画!H180</f>
        <v>0</v>
      </c>
      <c r="H181" s="202">
        <f>来期計画!I180</f>
        <v>0</v>
      </c>
      <c r="I181" s="202">
        <f>来期計画!J180</f>
        <v>0</v>
      </c>
      <c r="J181" s="202">
        <f>来期計画!K180</f>
        <v>0</v>
      </c>
      <c r="K181" s="202">
        <f>来期計画!L180</f>
        <v>0</v>
      </c>
      <c r="L181" s="202">
        <f>来期計画!M180</f>
        <v>0</v>
      </c>
      <c r="M181" s="202">
        <f>来期計画!N180</f>
        <v>0</v>
      </c>
      <c r="N181" s="202">
        <f>来期計画!O180</f>
        <v>0</v>
      </c>
      <c r="O181" s="202">
        <f>来期計画!P180</f>
        <v>0</v>
      </c>
      <c r="P181" s="216">
        <f>来期計画!Q180</f>
        <v>0</v>
      </c>
      <c r="Q181" s="2356">
        <f>来期計画!R180</f>
        <v>0</v>
      </c>
      <c r="R181" s="270">
        <f>来期計画!S180</f>
        <v>0</v>
      </c>
      <c r="S181" s="770" t="str">
        <f t="shared" si="3"/>
        <v/>
      </c>
    </row>
    <row r="182" spans="2:19" ht="22.5" hidden="1">
      <c r="B182" s="222">
        <f>来期計画!C181</f>
        <v>0</v>
      </c>
      <c r="C182" s="202">
        <f>来期計画!D181</f>
        <v>0</v>
      </c>
      <c r="D182" s="202">
        <f>来期計画!E181</f>
        <v>0</v>
      </c>
      <c r="E182" s="202">
        <f>来期計画!F181</f>
        <v>0</v>
      </c>
      <c r="F182" s="202">
        <f>来期計画!G181</f>
        <v>0</v>
      </c>
      <c r="G182" s="202">
        <f>来期計画!H181</f>
        <v>0</v>
      </c>
      <c r="H182" s="202">
        <f>来期計画!I181</f>
        <v>0</v>
      </c>
      <c r="I182" s="202">
        <f>来期計画!J181</f>
        <v>0</v>
      </c>
      <c r="J182" s="202">
        <f>来期計画!K181</f>
        <v>0</v>
      </c>
      <c r="K182" s="202">
        <f>来期計画!L181</f>
        <v>0</v>
      </c>
      <c r="L182" s="202">
        <f>来期計画!M181</f>
        <v>0</v>
      </c>
      <c r="M182" s="202">
        <f>来期計画!N181</f>
        <v>0</v>
      </c>
      <c r="N182" s="202">
        <f>来期計画!O181</f>
        <v>0</v>
      </c>
      <c r="O182" s="202">
        <f>来期計画!P181</f>
        <v>0</v>
      </c>
      <c r="P182" s="216">
        <f>来期計画!Q181</f>
        <v>0</v>
      </c>
      <c r="Q182" s="2356">
        <f>来期計画!R181</f>
        <v>0</v>
      </c>
      <c r="R182" s="270">
        <f>来期計画!S181</f>
        <v>0</v>
      </c>
      <c r="S182" s="770" t="str">
        <f t="shared" si="3"/>
        <v/>
      </c>
    </row>
    <row r="183" spans="2:19" ht="22.5">
      <c r="B183" s="222" t="str">
        <f>来期計画!C182</f>
        <v>[製]期末材料棚卸高</v>
      </c>
      <c r="C183" s="202">
        <f>来期計画!D182</f>
        <v>0</v>
      </c>
      <c r="D183" s="202">
        <f>来期計画!E182</f>
        <v>0</v>
      </c>
      <c r="E183" s="202">
        <f>来期計画!F182</f>
        <v>0</v>
      </c>
      <c r="F183" s="202">
        <f>来期計画!G182</f>
        <v>0</v>
      </c>
      <c r="G183" s="202">
        <f>来期計画!H182</f>
        <v>0</v>
      </c>
      <c r="H183" s="202">
        <f>来期計画!I182</f>
        <v>0</v>
      </c>
      <c r="I183" s="857">
        <f>来期計画!J182</f>
        <v>0</v>
      </c>
      <c r="J183" s="202">
        <f>来期計画!K182</f>
        <v>0</v>
      </c>
      <c r="K183" s="202">
        <f>来期計画!L182</f>
        <v>0</v>
      </c>
      <c r="L183" s="202">
        <f>来期計画!M182</f>
        <v>0</v>
      </c>
      <c r="M183" s="202">
        <f>来期計画!N182</f>
        <v>0</v>
      </c>
      <c r="N183" s="202">
        <f>来期計画!O182</f>
        <v>0</v>
      </c>
      <c r="O183" s="202">
        <f>来期計画!P182</f>
        <v>0</v>
      </c>
      <c r="P183" s="216">
        <f>来期計画!Q182</f>
        <v>0</v>
      </c>
      <c r="Q183" s="2356">
        <f>来期計画!R182</f>
        <v>0</v>
      </c>
      <c r="R183" s="270">
        <f>来期計画!S182</f>
        <v>0</v>
      </c>
      <c r="S183" s="770">
        <f t="shared" si="3"/>
        <v>1</v>
      </c>
    </row>
    <row r="184" spans="2:19" ht="22.5">
      <c r="B184" s="1085" t="str">
        <f>来期計画!C183</f>
        <v>材料費合計</v>
      </c>
      <c r="C184" s="1122">
        <f>来期計画!D183</f>
        <v>0</v>
      </c>
      <c r="D184" s="1122">
        <f>来期計画!E183</f>
        <v>0</v>
      </c>
      <c r="E184" s="1122">
        <f>来期計画!F183</f>
        <v>0</v>
      </c>
      <c r="F184" s="1122">
        <f>来期計画!G183</f>
        <v>0</v>
      </c>
      <c r="G184" s="1122">
        <f>来期計画!H183</f>
        <v>0</v>
      </c>
      <c r="H184" s="1122">
        <f>来期計画!I183</f>
        <v>0</v>
      </c>
      <c r="I184" s="1122">
        <f>来期計画!J183</f>
        <v>0</v>
      </c>
      <c r="J184" s="1122">
        <f>来期計画!K183</f>
        <v>0</v>
      </c>
      <c r="K184" s="1122">
        <f>来期計画!L183</f>
        <v>0</v>
      </c>
      <c r="L184" s="1122">
        <f>来期計画!M183</f>
        <v>0</v>
      </c>
      <c r="M184" s="1122">
        <f>来期計画!N183</f>
        <v>0</v>
      </c>
      <c r="N184" s="1122">
        <f>来期計画!O183</f>
        <v>0</v>
      </c>
      <c r="O184" s="1122">
        <f>来期計画!P183</f>
        <v>0</v>
      </c>
      <c r="P184" s="1986">
        <f>来期計画!Q183</f>
        <v>0</v>
      </c>
      <c r="Q184" s="2357">
        <f>来期計画!R183</f>
        <v>0</v>
      </c>
      <c r="R184" s="1987">
        <f>来期計画!S183</f>
        <v>0</v>
      </c>
      <c r="S184" s="770">
        <f t="shared" si="3"/>
        <v>1</v>
      </c>
    </row>
    <row r="185" spans="2:19" ht="22.5">
      <c r="B185" s="211" t="str">
        <f>来期計画!C184</f>
        <v>[労務費]</v>
      </c>
      <c r="C185" s="299">
        <f>来期計画!D184</f>
        <v>0</v>
      </c>
      <c r="D185" s="299">
        <f>来期計画!E184</f>
        <v>0</v>
      </c>
      <c r="E185" s="299">
        <f>来期計画!F184</f>
        <v>0</v>
      </c>
      <c r="F185" s="299">
        <f>来期計画!G184</f>
        <v>0</v>
      </c>
      <c r="G185" s="299">
        <f>来期計画!H184</f>
        <v>0</v>
      </c>
      <c r="H185" s="299">
        <f>来期計画!I184</f>
        <v>0</v>
      </c>
      <c r="I185" s="299">
        <f>来期計画!J184</f>
        <v>0</v>
      </c>
      <c r="J185" s="299">
        <f>来期計画!K184</f>
        <v>0</v>
      </c>
      <c r="K185" s="299">
        <f>来期計画!L184</f>
        <v>0</v>
      </c>
      <c r="L185" s="299">
        <f>来期計画!M184</f>
        <v>0</v>
      </c>
      <c r="M185" s="299">
        <f>来期計画!N184</f>
        <v>0</v>
      </c>
      <c r="N185" s="299">
        <f>来期計画!O184</f>
        <v>0</v>
      </c>
      <c r="O185" s="299">
        <f>来期計画!P184</f>
        <v>0</v>
      </c>
      <c r="P185" s="1988">
        <f>来期計画!Q184</f>
        <v>0</v>
      </c>
      <c r="Q185" s="2358">
        <f>来期計画!R184</f>
        <v>0</v>
      </c>
      <c r="R185" s="1989">
        <f>来期計画!S184</f>
        <v>0</v>
      </c>
      <c r="S185" s="770">
        <f t="shared" si="3"/>
        <v>1</v>
      </c>
    </row>
    <row r="186" spans="2:19" ht="22.5" hidden="1">
      <c r="B186" s="222">
        <f>来期計画!C185</f>
        <v>0</v>
      </c>
      <c r="C186" s="1223">
        <f>来期計画!D185</f>
        <v>0</v>
      </c>
      <c r="D186" s="1223">
        <f>来期計画!E185</f>
        <v>0</v>
      </c>
      <c r="E186" s="1223">
        <f>来期計画!F185</f>
        <v>0</v>
      </c>
      <c r="F186" s="1223">
        <f>来期計画!G185</f>
        <v>0</v>
      </c>
      <c r="G186" s="1223">
        <f>来期計画!H185</f>
        <v>0</v>
      </c>
      <c r="H186" s="1223">
        <f>来期計画!I185</f>
        <v>0</v>
      </c>
      <c r="I186" s="1223">
        <f>来期計画!J185</f>
        <v>0</v>
      </c>
      <c r="J186" s="1223">
        <f>来期計画!K185</f>
        <v>0</v>
      </c>
      <c r="K186" s="1223">
        <f>来期計画!L185</f>
        <v>0</v>
      </c>
      <c r="L186" s="1223">
        <f>来期計画!M185</f>
        <v>0</v>
      </c>
      <c r="M186" s="1223">
        <f>来期計画!N185</f>
        <v>0</v>
      </c>
      <c r="N186" s="1223">
        <f>来期計画!O185</f>
        <v>0</v>
      </c>
      <c r="O186" s="1223">
        <f>来期計画!P185</f>
        <v>0</v>
      </c>
      <c r="P186" s="236">
        <f>来期計画!Q185</f>
        <v>0</v>
      </c>
      <c r="Q186" s="2357">
        <f>来期計画!R185</f>
        <v>0</v>
      </c>
      <c r="R186" s="1987">
        <f>来期計画!S185</f>
        <v>0</v>
      </c>
      <c r="S186" s="770" t="str">
        <f t="shared" si="3"/>
        <v/>
      </c>
    </row>
    <row r="187" spans="2:19" ht="22.5" hidden="1">
      <c r="B187" s="222">
        <f>来期計画!C186</f>
        <v>0</v>
      </c>
      <c r="C187" s="1224">
        <f>来期計画!D186</f>
        <v>0</v>
      </c>
      <c r="D187" s="1224">
        <f>来期計画!E186</f>
        <v>0</v>
      </c>
      <c r="E187" s="1224">
        <f>来期計画!F186</f>
        <v>0</v>
      </c>
      <c r="F187" s="1224">
        <f>来期計画!G186</f>
        <v>0</v>
      </c>
      <c r="G187" s="1224">
        <f>来期計画!H186</f>
        <v>0</v>
      </c>
      <c r="H187" s="1990">
        <f>来期計画!I186</f>
        <v>0</v>
      </c>
      <c r="I187" s="1990">
        <f>来期計画!J186</f>
        <v>0</v>
      </c>
      <c r="J187" s="1990">
        <f>来期計画!K186</f>
        <v>0</v>
      </c>
      <c r="K187" s="1990">
        <f>来期計画!L186</f>
        <v>0</v>
      </c>
      <c r="L187" s="1990">
        <f>来期計画!M186</f>
        <v>0</v>
      </c>
      <c r="M187" s="1990">
        <f>来期計画!N186</f>
        <v>0</v>
      </c>
      <c r="N187" s="1990">
        <f>来期計画!O186</f>
        <v>0</v>
      </c>
      <c r="O187" s="1223">
        <f>来期計画!P186</f>
        <v>0</v>
      </c>
      <c r="P187" s="236">
        <f>来期計画!Q186</f>
        <v>0</v>
      </c>
      <c r="Q187" s="2356">
        <f>来期計画!R186</f>
        <v>0</v>
      </c>
      <c r="R187" s="270">
        <f>来期計画!S186</f>
        <v>0</v>
      </c>
      <c r="S187" s="770" t="str">
        <f t="shared" si="3"/>
        <v/>
      </c>
    </row>
    <row r="188" spans="2:19" ht="22.5" hidden="1">
      <c r="B188" s="222">
        <f>来期計画!C187</f>
        <v>0</v>
      </c>
      <c r="C188" s="1224">
        <f>来期計画!D187</f>
        <v>0</v>
      </c>
      <c r="D188" s="1224">
        <f>来期計画!E187</f>
        <v>0</v>
      </c>
      <c r="E188" s="1224">
        <f>来期計画!F187</f>
        <v>0</v>
      </c>
      <c r="F188" s="1226">
        <f>来期計画!G187</f>
        <v>0</v>
      </c>
      <c r="G188" s="1224">
        <f>来期計画!H187</f>
        <v>0</v>
      </c>
      <c r="H188" s="1224">
        <f>来期計画!I187</f>
        <v>0</v>
      </c>
      <c r="I188" s="1224">
        <f>来期計画!J187</f>
        <v>0</v>
      </c>
      <c r="J188" s="1224">
        <f>来期計画!K187</f>
        <v>0</v>
      </c>
      <c r="K188" s="1224">
        <f>来期計画!L187</f>
        <v>0</v>
      </c>
      <c r="L188" s="1224">
        <f>来期計画!M187</f>
        <v>0</v>
      </c>
      <c r="M188" s="1224">
        <f>来期計画!N187</f>
        <v>0</v>
      </c>
      <c r="N188" s="1224">
        <f>来期計画!O187</f>
        <v>0</v>
      </c>
      <c r="O188" s="1223">
        <f>来期計画!P187</f>
        <v>0</v>
      </c>
      <c r="P188" s="236">
        <f>来期計画!Q187</f>
        <v>0</v>
      </c>
      <c r="Q188" s="2356">
        <f>来期計画!R187</f>
        <v>0</v>
      </c>
      <c r="R188" s="270">
        <f>来期計画!S187</f>
        <v>0</v>
      </c>
      <c r="S188" s="770" t="str">
        <f t="shared" si="3"/>
        <v/>
      </c>
    </row>
    <row r="189" spans="2:19" ht="22.5" hidden="1">
      <c r="B189" s="222">
        <f>来期計画!C188</f>
        <v>0</v>
      </c>
      <c r="C189" s="1224">
        <f>来期計画!D188</f>
        <v>0</v>
      </c>
      <c r="D189" s="1224">
        <f>来期計画!E188</f>
        <v>0</v>
      </c>
      <c r="E189" s="1224">
        <f>来期計画!F188</f>
        <v>0</v>
      </c>
      <c r="F189" s="1224">
        <f>来期計画!G188</f>
        <v>0</v>
      </c>
      <c r="G189" s="1224">
        <f>来期計画!H188</f>
        <v>0</v>
      </c>
      <c r="H189" s="1224">
        <f>来期計画!I188</f>
        <v>0</v>
      </c>
      <c r="I189" s="1224">
        <f>来期計画!J188</f>
        <v>0</v>
      </c>
      <c r="J189" s="1224">
        <f>来期計画!K188</f>
        <v>0</v>
      </c>
      <c r="K189" s="1224">
        <f>来期計画!L188</f>
        <v>0</v>
      </c>
      <c r="L189" s="1224">
        <f>来期計画!M188</f>
        <v>0</v>
      </c>
      <c r="M189" s="1224">
        <f>来期計画!N188</f>
        <v>0</v>
      </c>
      <c r="N189" s="1224">
        <f>来期計画!O188</f>
        <v>0</v>
      </c>
      <c r="O189" s="1223">
        <f>来期計画!P188</f>
        <v>0</v>
      </c>
      <c r="P189" s="236">
        <f>来期計画!Q188</f>
        <v>0</v>
      </c>
      <c r="Q189" s="2356">
        <f>来期計画!R188</f>
        <v>0</v>
      </c>
      <c r="R189" s="270">
        <f>来期計画!S188</f>
        <v>0</v>
      </c>
      <c r="S189" s="770" t="str">
        <f t="shared" si="3"/>
        <v/>
      </c>
    </row>
    <row r="190" spans="2:19" ht="22.5" hidden="1">
      <c r="B190" s="222">
        <f>来期計画!C189</f>
        <v>0</v>
      </c>
      <c r="C190" s="1224">
        <f>来期計画!D189</f>
        <v>0</v>
      </c>
      <c r="D190" s="1224">
        <f>来期計画!E189</f>
        <v>0</v>
      </c>
      <c r="E190" s="1224">
        <f>来期計画!F189</f>
        <v>0</v>
      </c>
      <c r="F190" s="1224">
        <f>来期計画!G189</f>
        <v>0</v>
      </c>
      <c r="G190" s="1224">
        <f>来期計画!H189</f>
        <v>0</v>
      </c>
      <c r="H190" s="1224">
        <f>来期計画!I189</f>
        <v>0</v>
      </c>
      <c r="I190" s="1224">
        <f>来期計画!J189</f>
        <v>0</v>
      </c>
      <c r="J190" s="1224">
        <f>来期計画!K189</f>
        <v>0</v>
      </c>
      <c r="K190" s="1224">
        <f>来期計画!L189</f>
        <v>0</v>
      </c>
      <c r="L190" s="1224">
        <f>来期計画!M189</f>
        <v>0</v>
      </c>
      <c r="M190" s="1224">
        <f>来期計画!N189</f>
        <v>0</v>
      </c>
      <c r="N190" s="1224">
        <f>来期計画!O189</f>
        <v>0</v>
      </c>
      <c r="O190" s="387">
        <f>来期計画!P189</f>
        <v>0</v>
      </c>
      <c r="P190" s="236">
        <f>来期計画!Q189</f>
        <v>0</v>
      </c>
      <c r="Q190" s="2356">
        <f>来期計画!R189</f>
        <v>0</v>
      </c>
      <c r="R190" s="270">
        <f>来期計画!S189</f>
        <v>0</v>
      </c>
      <c r="S190" s="770" t="str">
        <f t="shared" si="3"/>
        <v/>
      </c>
    </row>
    <row r="191" spans="2:19" ht="22.5" hidden="1">
      <c r="B191" s="222">
        <f>来期計画!C190</f>
        <v>0</v>
      </c>
      <c r="C191" s="1224">
        <f>来期計画!D190</f>
        <v>0</v>
      </c>
      <c r="D191" s="1224">
        <f>来期計画!E190</f>
        <v>0</v>
      </c>
      <c r="E191" s="1224">
        <f>来期計画!F190</f>
        <v>0</v>
      </c>
      <c r="F191" s="1224">
        <f>来期計画!G190</f>
        <v>0</v>
      </c>
      <c r="G191" s="1224">
        <f>来期計画!H190</f>
        <v>0</v>
      </c>
      <c r="H191" s="1224">
        <f>来期計画!I190</f>
        <v>0</v>
      </c>
      <c r="I191" s="1224">
        <f>来期計画!J190</f>
        <v>0</v>
      </c>
      <c r="J191" s="1224">
        <f>来期計画!K190</f>
        <v>0</v>
      </c>
      <c r="K191" s="1224">
        <f>来期計画!L190</f>
        <v>0</v>
      </c>
      <c r="L191" s="1224">
        <f>来期計画!M190</f>
        <v>0</v>
      </c>
      <c r="M191" s="1224">
        <f>来期計画!N190</f>
        <v>0</v>
      </c>
      <c r="N191" s="1224">
        <f>来期計画!O190</f>
        <v>0</v>
      </c>
      <c r="O191" s="387">
        <f>来期計画!P190</f>
        <v>0</v>
      </c>
      <c r="P191" s="236">
        <f>来期計画!Q190</f>
        <v>0</v>
      </c>
      <c r="Q191" s="2356">
        <f>来期計画!R190</f>
        <v>0</v>
      </c>
      <c r="R191" s="270">
        <f>来期計画!S190</f>
        <v>0</v>
      </c>
      <c r="S191" s="770" t="str">
        <f t="shared" si="3"/>
        <v/>
      </c>
    </row>
    <row r="192" spans="2:19" ht="22.5" hidden="1">
      <c r="B192" s="222">
        <f>来期計画!C191</f>
        <v>0</v>
      </c>
      <c r="C192" s="1224">
        <f>来期計画!D191</f>
        <v>0</v>
      </c>
      <c r="D192" s="1224">
        <f>来期計画!E191</f>
        <v>0</v>
      </c>
      <c r="E192" s="1224">
        <f>来期計画!F191</f>
        <v>0</v>
      </c>
      <c r="F192" s="1224">
        <f>来期計画!G191</f>
        <v>0</v>
      </c>
      <c r="G192" s="1224">
        <f>来期計画!H191</f>
        <v>0</v>
      </c>
      <c r="H192" s="1224">
        <f>来期計画!I191</f>
        <v>0</v>
      </c>
      <c r="I192" s="1224">
        <f>来期計画!J191</f>
        <v>0</v>
      </c>
      <c r="J192" s="1224">
        <f>来期計画!K191</f>
        <v>0</v>
      </c>
      <c r="K192" s="1224">
        <f>来期計画!L191</f>
        <v>0</v>
      </c>
      <c r="L192" s="1224">
        <f>来期計画!M191</f>
        <v>0</v>
      </c>
      <c r="M192" s="1224">
        <f>来期計画!N191</f>
        <v>0</v>
      </c>
      <c r="N192" s="1224">
        <f>来期計画!O191</f>
        <v>0</v>
      </c>
      <c r="O192" s="387">
        <f>来期計画!P191</f>
        <v>0</v>
      </c>
      <c r="P192" s="236">
        <f>来期計画!Q191</f>
        <v>0</v>
      </c>
      <c r="Q192" s="2356">
        <f>来期計画!R191</f>
        <v>0</v>
      </c>
      <c r="R192" s="270">
        <f>来期計画!S191</f>
        <v>0</v>
      </c>
      <c r="S192" s="770" t="str">
        <f t="shared" si="3"/>
        <v/>
      </c>
    </row>
    <row r="193" spans="2:19" ht="22.5" hidden="1">
      <c r="B193" s="222">
        <f>来期計画!C192</f>
        <v>0</v>
      </c>
      <c r="C193" s="1224">
        <f>来期計画!D192</f>
        <v>0</v>
      </c>
      <c r="D193" s="1224">
        <f>来期計画!E192</f>
        <v>0</v>
      </c>
      <c r="E193" s="1224">
        <f>来期計画!F192</f>
        <v>0</v>
      </c>
      <c r="F193" s="1224">
        <f>来期計画!G192</f>
        <v>0</v>
      </c>
      <c r="G193" s="1224">
        <f>来期計画!H192</f>
        <v>0</v>
      </c>
      <c r="H193" s="1224">
        <f>来期計画!I192</f>
        <v>0</v>
      </c>
      <c r="I193" s="1224">
        <f>来期計画!J192</f>
        <v>0</v>
      </c>
      <c r="J193" s="1224">
        <f>来期計画!K192</f>
        <v>0</v>
      </c>
      <c r="K193" s="1224">
        <f>来期計画!L192</f>
        <v>0</v>
      </c>
      <c r="L193" s="1224">
        <f>来期計画!M192</f>
        <v>0</v>
      </c>
      <c r="M193" s="1224">
        <f>来期計画!N192</f>
        <v>0</v>
      </c>
      <c r="N193" s="1224">
        <f>来期計画!O192</f>
        <v>0</v>
      </c>
      <c r="O193" s="387">
        <f>来期計画!P192</f>
        <v>0</v>
      </c>
      <c r="P193" s="236">
        <f>来期計画!Q192</f>
        <v>0</v>
      </c>
      <c r="Q193" s="2356">
        <f>来期計画!R192</f>
        <v>0</v>
      </c>
      <c r="R193" s="270">
        <f>来期計画!S192</f>
        <v>0</v>
      </c>
      <c r="S193" s="770" t="str">
        <f t="shared" si="3"/>
        <v/>
      </c>
    </row>
    <row r="194" spans="2:19" ht="22.5" hidden="1">
      <c r="B194" s="222">
        <f>来期計画!C193</f>
        <v>0</v>
      </c>
      <c r="C194" s="1224">
        <f>来期計画!D193</f>
        <v>0</v>
      </c>
      <c r="D194" s="1224">
        <f>来期計画!E193</f>
        <v>0</v>
      </c>
      <c r="E194" s="1224">
        <f>来期計画!F193</f>
        <v>0</v>
      </c>
      <c r="F194" s="1224">
        <f>来期計画!G193</f>
        <v>0</v>
      </c>
      <c r="G194" s="1224">
        <f>来期計画!H193</f>
        <v>0</v>
      </c>
      <c r="H194" s="1224">
        <f>来期計画!I193</f>
        <v>0</v>
      </c>
      <c r="I194" s="1224">
        <f>来期計画!J193</f>
        <v>0</v>
      </c>
      <c r="J194" s="1224">
        <f>来期計画!K193</f>
        <v>0</v>
      </c>
      <c r="K194" s="1224">
        <f>来期計画!L193</f>
        <v>0</v>
      </c>
      <c r="L194" s="1224">
        <f>来期計画!M193</f>
        <v>0</v>
      </c>
      <c r="M194" s="1224">
        <f>来期計画!N193</f>
        <v>0</v>
      </c>
      <c r="N194" s="1224">
        <f>来期計画!O193</f>
        <v>0</v>
      </c>
      <c r="O194" s="387">
        <f>来期計画!P193</f>
        <v>0</v>
      </c>
      <c r="P194" s="236">
        <f>来期計画!Q193</f>
        <v>0</v>
      </c>
      <c r="Q194" s="2356">
        <f>来期計画!R193</f>
        <v>0</v>
      </c>
      <c r="R194" s="270">
        <f>来期計画!S193</f>
        <v>0</v>
      </c>
      <c r="S194" s="770" t="str">
        <f t="shared" si="3"/>
        <v/>
      </c>
    </row>
    <row r="195" spans="2:19" ht="22.5" hidden="1">
      <c r="B195" s="222">
        <f>来期計画!C194</f>
        <v>0</v>
      </c>
      <c r="C195" s="1224">
        <f>来期計画!D194</f>
        <v>0</v>
      </c>
      <c r="D195" s="1224">
        <f>来期計画!E194</f>
        <v>0</v>
      </c>
      <c r="E195" s="1224">
        <f>来期計画!F194</f>
        <v>0</v>
      </c>
      <c r="F195" s="1224">
        <f>来期計画!G194</f>
        <v>0</v>
      </c>
      <c r="G195" s="1224">
        <f>来期計画!H194</f>
        <v>0</v>
      </c>
      <c r="H195" s="1224">
        <f>来期計画!I194</f>
        <v>0</v>
      </c>
      <c r="I195" s="1224">
        <f>来期計画!J194</f>
        <v>0</v>
      </c>
      <c r="J195" s="1224">
        <f>来期計画!K194</f>
        <v>0</v>
      </c>
      <c r="K195" s="1224">
        <f>来期計画!L194</f>
        <v>0</v>
      </c>
      <c r="L195" s="1224">
        <f>来期計画!M194</f>
        <v>0</v>
      </c>
      <c r="M195" s="1224">
        <f>来期計画!N194</f>
        <v>0</v>
      </c>
      <c r="N195" s="1224">
        <f>来期計画!O194</f>
        <v>0</v>
      </c>
      <c r="O195" s="387">
        <f>来期計画!P194</f>
        <v>0</v>
      </c>
      <c r="P195" s="236">
        <f>来期計画!Q194</f>
        <v>0</v>
      </c>
      <c r="Q195" s="2356">
        <f>来期計画!R194</f>
        <v>0</v>
      </c>
      <c r="R195" s="270">
        <f>来期計画!S194</f>
        <v>0</v>
      </c>
      <c r="S195" s="770" t="str">
        <f t="shared" si="3"/>
        <v/>
      </c>
    </row>
    <row r="196" spans="2:19" ht="22.5">
      <c r="B196" s="1991" t="str">
        <f>来期計画!C195</f>
        <v>労務費合計</v>
      </c>
      <c r="C196" s="1992">
        <f>来期計画!D195</f>
        <v>0</v>
      </c>
      <c r="D196" s="1992">
        <f>来期計画!E195</f>
        <v>0</v>
      </c>
      <c r="E196" s="1992">
        <f>来期計画!F195</f>
        <v>0</v>
      </c>
      <c r="F196" s="1992">
        <f>来期計画!G195</f>
        <v>0</v>
      </c>
      <c r="G196" s="1992">
        <f>来期計画!H195</f>
        <v>0</v>
      </c>
      <c r="H196" s="1992">
        <f>来期計画!I195</f>
        <v>0</v>
      </c>
      <c r="I196" s="1992">
        <f>来期計画!J195</f>
        <v>0</v>
      </c>
      <c r="J196" s="1992">
        <f>来期計画!K195</f>
        <v>0</v>
      </c>
      <c r="K196" s="1992">
        <f>来期計画!L195</f>
        <v>0</v>
      </c>
      <c r="L196" s="1992">
        <f>来期計画!M195</f>
        <v>0</v>
      </c>
      <c r="M196" s="1992">
        <f>来期計画!N195</f>
        <v>0</v>
      </c>
      <c r="N196" s="1992">
        <f>来期計画!O195</f>
        <v>0</v>
      </c>
      <c r="O196" s="1992">
        <f>来期計画!P195</f>
        <v>0</v>
      </c>
      <c r="P196" s="1986">
        <f>来期計画!Q195</f>
        <v>0</v>
      </c>
      <c r="Q196" s="2357">
        <f>来期計画!R195</f>
        <v>0</v>
      </c>
      <c r="R196" s="1987">
        <f>来期計画!S195</f>
        <v>0</v>
      </c>
      <c r="S196" s="770">
        <f t="shared" si="3"/>
        <v>1</v>
      </c>
    </row>
    <row r="197" spans="2:19" ht="22.5">
      <c r="B197" s="211" t="str">
        <f>来期計画!C196</f>
        <v>[製造経費]</v>
      </c>
      <c r="C197" s="299">
        <f>来期計画!D196</f>
        <v>0</v>
      </c>
      <c r="D197" s="299">
        <f>来期計画!E196</f>
        <v>0</v>
      </c>
      <c r="E197" s="299">
        <f>来期計画!F196</f>
        <v>0</v>
      </c>
      <c r="F197" s="299">
        <f>来期計画!G196</f>
        <v>0</v>
      </c>
      <c r="G197" s="299">
        <f>来期計画!H196</f>
        <v>0</v>
      </c>
      <c r="H197" s="299">
        <f>来期計画!I196</f>
        <v>0</v>
      </c>
      <c r="I197" s="299">
        <f>来期計画!J196</f>
        <v>0</v>
      </c>
      <c r="J197" s="299">
        <f>来期計画!K196</f>
        <v>0</v>
      </c>
      <c r="K197" s="299">
        <f>来期計画!L196</f>
        <v>0</v>
      </c>
      <c r="L197" s="299">
        <f>来期計画!M196</f>
        <v>0</v>
      </c>
      <c r="M197" s="299">
        <f>来期計画!N196</f>
        <v>0</v>
      </c>
      <c r="N197" s="299">
        <f>来期計画!O196</f>
        <v>0</v>
      </c>
      <c r="O197" s="299">
        <f>来期計画!P196</f>
        <v>0</v>
      </c>
      <c r="P197" s="1988">
        <f>来期計画!Q196</f>
        <v>0</v>
      </c>
      <c r="Q197" s="2358">
        <f>来期計画!R196</f>
        <v>0</v>
      </c>
      <c r="R197" s="1989">
        <f>来期計画!S196</f>
        <v>0</v>
      </c>
      <c r="S197" s="770">
        <f t="shared" si="3"/>
        <v>1</v>
      </c>
    </row>
    <row r="198" spans="2:19" ht="22.5" hidden="1">
      <c r="B198" s="222">
        <f>来期計画!C197</f>
        <v>0</v>
      </c>
      <c r="C198" s="1223">
        <f>来期計画!D197</f>
        <v>0</v>
      </c>
      <c r="D198" s="1223">
        <f>来期計画!E197</f>
        <v>0</v>
      </c>
      <c r="E198" s="1223">
        <f>来期計画!F197</f>
        <v>0</v>
      </c>
      <c r="F198" s="1223">
        <f>来期計画!G197</f>
        <v>0</v>
      </c>
      <c r="G198" s="1223">
        <f>来期計画!H197</f>
        <v>0</v>
      </c>
      <c r="H198" s="1223">
        <f>来期計画!I197</f>
        <v>0</v>
      </c>
      <c r="I198" s="1223">
        <f>来期計画!J197</f>
        <v>0</v>
      </c>
      <c r="J198" s="1223">
        <f>来期計画!K197</f>
        <v>0</v>
      </c>
      <c r="K198" s="1223">
        <f>来期計画!L197</f>
        <v>0</v>
      </c>
      <c r="L198" s="1223">
        <f>来期計画!M197</f>
        <v>0</v>
      </c>
      <c r="M198" s="1223">
        <f>来期計画!N197</f>
        <v>0</v>
      </c>
      <c r="N198" s="1223">
        <f>来期計画!O197</f>
        <v>0</v>
      </c>
      <c r="O198" s="1223">
        <f>来期計画!P197</f>
        <v>0</v>
      </c>
      <c r="P198" s="216">
        <f>来期計画!Q197</f>
        <v>0</v>
      </c>
      <c r="Q198" s="2359">
        <f>来期計画!R197</f>
        <v>0</v>
      </c>
      <c r="R198" s="1993">
        <f>来期計画!S197</f>
        <v>0</v>
      </c>
      <c r="S198" s="770" t="str">
        <f t="shared" si="3"/>
        <v/>
      </c>
    </row>
    <row r="199" spans="2:19" ht="22.5" hidden="1">
      <c r="B199" s="222">
        <f>来期計画!C198</f>
        <v>0</v>
      </c>
      <c r="C199" s="1224">
        <f>来期計画!D198</f>
        <v>0</v>
      </c>
      <c r="D199" s="1224">
        <f>来期計画!E198</f>
        <v>0</v>
      </c>
      <c r="E199" s="1224">
        <f>来期計画!F198</f>
        <v>0</v>
      </c>
      <c r="F199" s="1224">
        <f>来期計画!G198</f>
        <v>0</v>
      </c>
      <c r="G199" s="1224">
        <f>来期計画!H198</f>
        <v>0</v>
      </c>
      <c r="H199" s="860">
        <f>来期計画!I198</f>
        <v>0</v>
      </c>
      <c r="I199" s="860">
        <f>来期計画!J198</f>
        <v>0</v>
      </c>
      <c r="J199" s="860">
        <f>来期計画!K198</f>
        <v>0</v>
      </c>
      <c r="K199" s="860">
        <f>来期計画!L198</f>
        <v>0</v>
      </c>
      <c r="L199" s="860">
        <f>来期計画!M198</f>
        <v>0</v>
      </c>
      <c r="M199" s="860">
        <f>来期計画!N198</f>
        <v>0</v>
      </c>
      <c r="N199" s="860">
        <f>来期計画!O198</f>
        <v>0</v>
      </c>
      <c r="O199" s="1223">
        <f>来期計画!P198</f>
        <v>0</v>
      </c>
      <c r="P199" s="216">
        <f>来期計画!Q198</f>
        <v>0</v>
      </c>
      <c r="Q199" s="2356">
        <f>来期計画!R198</f>
        <v>0</v>
      </c>
      <c r="R199" s="270">
        <f>来期計画!S198</f>
        <v>0</v>
      </c>
      <c r="S199" s="770" t="str">
        <f t="shared" si="3"/>
        <v/>
      </c>
    </row>
    <row r="200" spans="2:19" ht="22.5" hidden="1">
      <c r="B200" s="222">
        <f>来期計画!C199</f>
        <v>0</v>
      </c>
      <c r="C200" s="1224">
        <f>来期計画!D199</f>
        <v>0</v>
      </c>
      <c r="D200" s="1224">
        <f>来期計画!E199</f>
        <v>0</v>
      </c>
      <c r="E200" s="1224">
        <f>来期計画!F199</f>
        <v>0</v>
      </c>
      <c r="F200" s="1226">
        <f>来期計画!G199</f>
        <v>0</v>
      </c>
      <c r="G200" s="1224">
        <f>来期計画!H199</f>
        <v>0</v>
      </c>
      <c r="H200" s="1224">
        <f>来期計画!I199</f>
        <v>0</v>
      </c>
      <c r="I200" s="1224">
        <f>来期計画!J199</f>
        <v>0</v>
      </c>
      <c r="J200" s="1224">
        <f>来期計画!K199</f>
        <v>0</v>
      </c>
      <c r="K200" s="1224">
        <f>来期計画!L199</f>
        <v>0</v>
      </c>
      <c r="L200" s="1224">
        <f>来期計画!M199</f>
        <v>0</v>
      </c>
      <c r="M200" s="1224">
        <f>来期計画!N199</f>
        <v>0</v>
      </c>
      <c r="N200" s="1224">
        <f>来期計画!O199</f>
        <v>0</v>
      </c>
      <c r="O200" s="1223">
        <f>来期計画!P199</f>
        <v>0</v>
      </c>
      <c r="P200" s="216">
        <f>来期計画!Q199</f>
        <v>0</v>
      </c>
      <c r="Q200" s="2356">
        <f>来期計画!R199</f>
        <v>0</v>
      </c>
      <c r="R200" s="270">
        <f>来期計画!S199</f>
        <v>0</v>
      </c>
      <c r="S200" s="770" t="str">
        <f t="shared" si="3"/>
        <v/>
      </c>
    </row>
    <row r="201" spans="2:19" ht="22.5" hidden="1">
      <c r="B201" s="222">
        <f>来期計画!C200</f>
        <v>0</v>
      </c>
      <c r="C201" s="1224">
        <f>来期計画!D200</f>
        <v>0</v>
      </c>
      <c r="D201" s="1224">
        <f>来期計画!E200</f>
        <v>0</v>
      </c>
      <c r="E201" s="1224">
        <f>来期計画!F200</f>
        <v>0</v>
      </c>
      <c r="F201" s="1224">
        <f>来期計画!G200</f>
        <v>0</v>
      </c>
      <c r="G201" s="1224">
        <f>来期計画!H200</f>
        <v>0</v>
      </c>
      <c r="H201" s="1224">
        <f>来期計画!I200</f>
        <v>0</v>
      </c>
      <c r="I201" s="1224">
        <f>来期計画!J200</f>
        <v>0</v>
      </c>
      <c r="J201" s="1224">
        <f>来期計画!K200</f>
        <v>0</v>
      </c>
      <c r="K201" s="1224">
        <f>来期計画!L200</f>
        <v>0</v>
      </c>
      <c r="L201" s="1224">
        <f>来期計画!M200</f>
        <v>0</v>
      </c>
      <c r="M201" s="1224">
        <f>来期計画!N200</f>
        <v>0</v>
      </c>
      <c r="N201" s="1224">
        <f>来期計画!O200</f>
        <v>0</v>
      </c>
      <c r="O201" s="1223">
        <f>来期計画!P200</f>
        <v>0</v>
      </c>
      <c r="P201" s="216">
        <f>来期計画!Q200</f>
        <v>0</v>
      </c>
      <c r="Q201" s="2356">
        <f>来期計画!R200</f>
        <v>0</v>
      </c>
      <c r="R201" s="270">
        <f>来期計画!S200</f>
        <v>0</v>
      </c>
      <c r="S201" s="770" t="str">
        <f t="shared" si="3"/>
        <v/>
      </c>
    </row>
    <row r="202" spans="2:19" ht="22.5" hidden="1">
      <c r="B202" s="222">
        <f>来期計画!C201</f>
        <v>0</v>
      </c>
      <c r="C202" s="1224">
        <f>来期計画!D201</f>
        <v>0</v>
      </c>
      <c r="D202" s="1224">
        <f>来期計画!E201</f>
        <v>0</v>
      </c>
      <c r="E202" s="1224">
        <f>来期計画!F201</f>
        <v>0</v>
      </c>
      <c r="F202" s="1224">
        <f>来期計画!G201</f>
        <v>0</v>
      </c>
      <c r="G202" s="1224">
        <f>来期計画!H201</f>
        <v>0</v>
      </c>
      <c r="H202" s="1224">
        <f>来期計画!I201</f>
        <v>0</v>
      </c>
      <c r="I202" s="1224">
        <f>来期計画!J201</f>
        <v>0</v>
      </c>
      <c r="J202" s="1224">
        <f>来期計画!K201</f>
        <v>0</v>
      </c>
      <c r="K202" s="1224">
        <f>来期計画!L201</f>
        <v>0</v>
      </c>
      <c r="L202" s="1224">
        <f>来期計画!M201</f>
        <v>0</v>
      </c>
      <c r="M202" s="1224">
        <f>来期計画!N201</f>
        <v>0</v>
      </c>
      <c r="N202" s="1224">
        <f>来期計画!O201</f>
        <v>0</v>
      </c>
      <c r="O202" s="387">
        <f>来期計画!P201</f>
        <v>0</v>
      </c>
      <c r="P202" s="216">
        <f>来期計画!Q201</f>
        <v>0</v>
      </c>
      <c r="Q202" s="2356">
        <f>来期計画!R201</f>
        <v>0</v>
      </c>
      <c r="R202" s="270">
        <f>来期計画!S201</f>
        <v>0</v>
      </c>
      <c r="S202" s="770" t="str">
        <f t="shared" si="3"/>
        <v/>
      </c>
    </row>
    <row r="203" spans="2:19" ht="22.5" hidden="1">
      <c r="B203" s="222">
        <f>来期計画!C202</f>
        <v>0</v>
      </c>
      <c r="C203" s="1224">
        <f>来期計画!D202</f>
        <v>0</v>
      </c>
      <c r="D203" s="1224">
        <f>来期計画!E202</f>
        <v>0</v>
      </c>
      <c r="E203" s="1224">
        <f>来期計画!F202</f>
        <v>0</v>
      </c>
      <c r="F203" s="1224">
        <f>来期計画!G202</f>
        <v>0</v>
      </c>
      <c r="G203" s="1224">
        <f>来期計画!H202</f>
        <v>0</v>
      </c>
      <c r="H203" s="1224">
        <f>来期計画!I202</f>
        <v>0</v>
      </c>
      <c r="I203" s="1224">
        <f>来期計画!J202</f>
        <v>0</v>
      </c>
      <c r="J203" s="1224">
        <f>来期計画!K202</f>
        <v>0</v>
      </c>
      <c r="K203" s="1224">
        <f>来期計画!L202</f>
        <v>0</v>
      </c>
      <c r="L203" s="1224">
        <f>来期計画!M202</f>
        <v>0</v>
      </c>
      <c r="M203" s="1224">
        <f>来期計画!N202</f>
        <v>0</v>
      </c>
      <c r="N203" s="1224">
        <f>来期計画!O202</f>
        <v>0</v>
      </c>
      <c r="O203" s="387">
        <f>来期計画!P202</f>
        <v>0</v>
      </c>
      <c r="P203" s="216">
        <f>来期計画!Q202</f>
        <v>0</v>
      </c>
      <c r="Q203" s="2356">
        <f>来期計画!R202</f>
        <v>0</v>
      </c>
      <c r="R203" s="270">
        <f>来期計画!S202</f>
        <v>0</v>
      </c>
      <c r="S203" s="770" t="str">
        <f t="shared" si="3"/>
        <v/>
      </c>
    </row>
    <row r="204" spans="2:19" ht="22.5" hidden="1">
      <c r="B204" s="222">
        <f>来期計画!C203</f>
        <v>0</v>
      </c>
      <c r="C204" s="1224">
        <f>来期計画!D203</f>
        <v>0</v>
      </c>
      <c r="D204" s="1224">
        <f>来期計画!E203</f>
        <v>0</v>
      </c>
      <c r="E204" s="1224">
        <f>来期計画!F203</f>
        <v>0</v>
      </c>
      <c r="F204" s="1224">
        <f>来期計画!G203</f>
        <v>0</v>
      </c>
      <c r="G204" s="1224">
        <f>来期計画!H203</f>
        <v>0</v>
      </c>
      <c r="H204" s="1224">
        <f>来期計画!I203</f>
        <v>0</v>
      </c>
      <c r="I204" s="1224">
        <f>来期計画!J203</f>
        <v>0</v>
      </c>
      <c r="J204" s="1224">
        <f>来期計画!K203</f>
        <v>0</v>
      </c>
      <c r="K204" s="1224">
        <f>来期計画!L203</f>
        <v>0</v>
      </c>
      <c r="L204" s="1224">
        <f>来期計画!M203</f>
        <v>0</v>
      </c>
      <c r="M204" s="1224">
        <f>来期計画!N203</f>
        <v>0</v>
      </c>
      <c r="N204" s="1224">
        <f>来期計画!O203</f>
        <v>0</v>
      </c>
      <c r="O204" s="387">
        <f>来期計画!P203</f>
        <v>0</v>
      </c>
      <c r="P204" s="216">
        <f>来期計画!Q203</f>
        <v>0</v>
      </c>
      <c r="Q204" s="2356">
        <f>来期計画!R203</f>
        <v>0</v>
      </c>
      <c r="R204" s="270">
        <f>来期計画!S203</f>
        <v>0</v>
      </c>
      <c r="S204" s="770" t="str">
        <f t="shared" si="3"/>
        <v/>
      </c>
    </row>
    <row r="205" spans="2:19" ht="22.5" hidden="1">
      <c r="B205" s="222">
        <f>来期計画!C204</f>
        <v>0</v>
      </c>
      <c r="C205" s="1224">
        <f>来期計画!D204</f>
        <v>0</v>
      </c>
      <c r="D205" s="1224">
        <f>来期計画!E204</f>
        <v>0</v>
      </c>
      <c r="E205" s="1224">
        <f>来期計画!F204</f>
        <v>0</v>
      </c>
      <c r="F205" s="1224">
        <f>来期計画!G204</f>
        <v>0</v>
      </c>
      <c r="G205" s="1224">
        <f>来期計画!H204</f>
        <v>0</v>
      </c>
      <c r="H205" s="1224">
        <f>来期計画!I204</f>
        <v>0</v>
      </c>
      <c r="I205" s="1224">
        <f>来期計画!J204</f>
        <v>0</v>
      </c>
      <c r="J205" s="1224">
        <f>来期計画!K204</f>
        <v>0</v>
      </c>
      <c r="K205" s="1224">
        <f>来期計画!L204</f>
        <v>0</v>
      </c>
      <c r="L205" s="1224">
        <f>来期計画!M204</f>
        <v>0</v>
      </c>
      <c r="M205" s="1224">
        <f>来期計画!N204</f>
        <v>0</v>
      </c>
      <c r="N205" s="1224">
        <f>来期計画!O204</f>
        <v>0</v>
      </c>
      <c r="O205" s="387">
        <f>来期計画!P204</f>
        <v>0</v>
      </c>
      <c r="P205" s="216">
        <f>来期計画!Q204</f>
        <v>0</v>
      </c>
      <c r="Q205" s="2356">
        <f>来期計画!R204</f>
        <v>0</v>
      </c>
      <c r="R205" s="270">
        <f>来期計画!S204</f>
        <v>0</v>
      </c>
      <c r="S205" s="770" t="str">
        <f t="shared" si="3"/>
        <v/>
      </c>
    </row>
    <row r="206" spans="2:19" ht="22.5" hidden="1">
      <c r="B206" s="222">
        <f>来期計画!C205</f>
        <v>0</v>
      </c>
      <c r="C206" s="1224">
        <f>来期計画!D205</f>
        <v>0</v>
      </c>
      <c r="D206" s="1224">
        <f>来期計画!E205</f>
        <v>0</v>
      </c>
      <c r="E206" s="1224">
        <f>来期計画!F205</f>
        <v>0</v>
      </c>
      <c r="F206" s="1224">
        <f>来期計画!G205</f>
        <v>0</v>
      </c>
      <c r="G206" s="1224">
        <f>来期計画!H205</f>
        <v>0</v>
      </c>
      <c r="H206" s="1224">
        <f>来期計画!I205</f>
        <v>0</v>
      </c>
      <c r="I206" s="1224">
        <f>来期計画!J205</f>
        <v>0</v>
      </c>
      <c r="J206" s="1224">
        <f>来期計画!K205</f>
        <v>0</v>
      </c>
      <c r="K206" s="1224">
        <f>来期計画!L205</f>
        <v>0</v>
      </c>
      <c r="L206" s="1224">
        <f>来期計画!M205</f>
        <v>0</v>
      </c>
      <c r="M206" s="1224">
        <f>来期計画!N205</f>
        <v>0</v>
      </c>
      <c r="N206" s="1224">
        <f>来期計画!O205</f>
        <v>0</v>
      </c>
      <c r="O206" s="387">
        <f>来期計画!P205</f>
        <v>0</v>
      </c>
      <c r="P206" s="216">
        <f>来期計画!Q205</f>
        <v>0</v>
      </c>
      <c r="Q206" s="2356">
        <f>来期計画!R205</f>
        <v>0</v>
      </c>
      <c r="R206" s="270">
        <f>来期計画!S205</f>
        <v>0</v>
      </c>
      <c r="S206" s="770" t="str">
        <f t="shared" si="3"/>
        <v/>
      </c>
    </row>
    <row r="207" spans="2:19" ht="22.5" hidden="1">
      <c r="B207" s="222">
        <f>来期計画!C206</f>
        <v>0</v>
      </c>
      <c r="C207" s="1224">
        <f>来期計画!D206</f>
        <v>0</v>
      </c>
      <c r="D207" s="1224">
        <f>来期計画!E206</f>
        <v>0</v>
      </c>
      <c r="E207" s="1224">
        <f>来期計画!F206</f>
        <v>0</v>
      </c>
      <c r="F207" s="1224">
        <f>来期計画!G206</f>
        <v>0</v>
      </c>
      <c r="G207" s="1224">
        <f>来期計画!H206</f>
        <v>0</v>
      </c>
      <c r="H207" s="1224">
        <f>来期計画!I206</f>
        <v>0</v>
      </c>
      <c r="I207" s="1224">
        <f>来期計画!J206</f>
        <v>0</v>
      </c>
      <c r="J207" s="1224">
        <f>来期計画!K206</f>
        <v>0</v>
      </c>
      <c r="K207" s="1224">
        <f>来期計画!L206</f>
        <v>0</v>
      </c>
      <c r="L207" s="1224">
        <f>来期計画!M206</f>
        <v>0</v>
      </c>
      <c r="M207" s="1224">
        <f>来期計画!N206</f>
        <v>0</v>
      </c>
      <c r="N207" s="1224">
        <f>来期計画!O206</f>
        <v>0</v>
      </c>
      <c r="O207" s="387">
        <f>来期計画!P206</f>
        <v>0</v>
      </c>
      <c r="P207" s="216">
        <f>来期計画!Q206</f>
        <v>0</v>
      </c>
      <c r="Q207" s="2356">
        <f>来期計画!R206</f>
        <v>0</v>
      </c>
      <c r="R207" s="270">
        <f>来期計画!S206</f>
        <v>0</v>
      </c>
      <c r="S207" s="770" t="str">
        <f t="shared" si="3"/>
        <v/>
      </c>
    </row>
    <row r="208" spans="2:19" ht="22.5" hidden="1">
      <c r="B208" s="222">
        <f>来期計画!C207</f>
        <v>0</v>
      </c>
      <c r="C208" s="1223">
        <f>来期計画!D207</f>
        <v>0</v>
      </c>
      <c r="D208" s="1223">
        <f>来期計画!E207</f>
        <v>0</v>
      </c>
      <c r="E208" s="1223">
        <f>来期計画!F207</f>
        <v>0</v>
      </c>
      <c r="F208" s="1223">
        <f>来期計画!G207</f>
        <v>0</v>
      </c>
      <c r="G208" s="1223">
        <f>来期計画!H207</f>
        <v>0</v>
      </c>
      <c r="H208" s="1223">
        <f>来期計画!I207</f>
        <v>0</v>
      </c>
      <c r="I208" s="1223">
        <f>来期計画!J207</f>
        <v>0</v>
      </c>
      <c r="J208" s="1223">
        <f>来期計画!K207</f>
        <v>0</v>
      </c>
      <c r="K208" s="1223">
        <f>来期計画!L207</f>
        <v>0</v>
      </c>
      <c r="L208" s="1223">
        <f>来期計画!M207</f>
        <v>0</v>
      </c>
      <c r="M208" s="1223">
        <f>来期計画!N207</f>
        <v>0</v>
      </c>
      <c r="N208" s="1223">
        <f>来期計画!O207</f>
        <v>0</v>
      </c>
      <c r="O208" s="1223">
        <f>来期計画!P207</f>
        <v>0</v>
      </c>
      <c r="P208" s="216">
        <f>来期計画!Q207</f>
        <v>0</v>
      </c>
      <c r="Q208" s="2359">
        <f>来期計画!R207</f>
        <v>0</v>
      </c>
      <c r="R208" s="1993">
        <f>来期計画!S207</f>
        <v>0</v>
      </c>
      <c r="S208" s="770" t="str">
        <f t="shared" si="3"/>
        <v/>
      </c>
    </row>
    <row r="209" spans="2:19" ht="22.5" hidden="1">
      <c r="B209" s="222">
        <f>来期計画!C208</f>
        <v>0</v>
      </c>
      <c r="C209" s="1224">
        <f>来期計画!D208</f>
        <v>0</v>
      </c>
      <c r="D209" s="1224">
        <f>来期計画!E208</f>
        <v>0</v>
      </c>
      <c r="E209" s="1224">
        <f>来期計画!F208</f>
        <v>0</v>
      </c>
      <c r="F209" s="1224">
        <f>来期計画!G208</f>
        <v>0</v>
      </c>
      <c r="G209" s="1224">
        <f>来期計画!H208</f>
        <v>0</v>
      </c>
      <c r="H209" s="860">
        <f>来期計画!I208</f>
        <v>0</v>
      </c>
      <c r="I209" s="860">
        <f>来期計画!J208</f>
        <v>0</v>
      </c>
      <c r="J209" s="860">
        <f>来期計画!K208</f>
        <v>0</v>
      </c>
      <c r="K209" s="860">
        <f>来期計画!L208</f>
        <v>0</v>
      </c>
      <c r="L209" s="860">
        <f>来期計画!M208</f>
        <v>0</v>
      </c>
      <c r="M209" s="860">
        <f>来期計画!N208</f>
        <v>0</v>
      </c>
      <c r="N209" s="860">
        <f>来期計画!O208</f>
        <v>0</v>
      </c>
      <c r="O209" s="1223">
        <f>来期計画!P208</f>
        <v>0</v>
      </c>
      <c r="P209" s="216">
        <f>来期計画!Q208</f>
        <v>0</v>
      </c>
      <c r="Q209" s="2356">
        <f>来期計画!R208</f>
        <v>0</v>
      </c>
      <c r="R209" s="270">
        <f>来期計画!S208</f>
        <v>0</v>
      </c>
      <c r="S209" s="770" t="str">
        <f t="shared" si="3"/>
        <v/>
      </c>
    </row>
    <row r="210" spans="2:19" ht="22.5" hidden="1">
      <c r="B210" s="222">
        <f>来期計画!C209</f>
        <v>0</v>
      </c>
      <c r="C210" s="1224">
        <f>来期計画!D209</f>
        <v>0</v>
      </c>
      <c r="D210" s="1224">
        <f>来期計画!E209</f>
        <v>0</v>
      </c>
      <c r="E210" s="1224">
        <f>来期計画!F209</f>
        <v>0</v>
      </c>
      <c r="F210" s="1226">
        <f>来期計画!G209</f>
        <v>0</v>
      </c>
      <c r="G210" s="1224">
        <f>来期計画!H209</f>
        <v>0</v>
      </c>
      <c r="H210" s="1224">
        <f>来期計画!I209</f>
        <v>0</v>
      </c>
      <c r="I210" s="1224">
        <f>来期計画!J209</f>
        <v>0</v>
      </c>
      <c r="J210" s="1224">
        <f>来期計画!K209</f>
        <v>0</v>
      </c>
      <c r="K210" s="1224">
        <f>来期計画!L209</f>
        <v>0</v>
      </c>
      <c r="L210" s="1224">
        <f>来期計画!M209</f>
        <v>0</v>
      </c>
      <c r="M210" s="1224">
        <f>来期計画!N209</f>
        <v>0</v>
      </c>
      <c r="N210" s="1224">
        <f>来期計画!O209</f>
        <v>0</v>
      </c>
      <c r="O210" s="1223">
        <f>来期計画!P209</f>
        <v>0</v>
      </c>
      <c r="P210" s="216">
        <f>来期計画!Q209</f>
        <v>0</v>
      </c>
      <c r="Q210" s="2356">
        <f>来期計画!R209</f>
        <v>0</v>
      </c>
      <c r="R210" s="270">
        <f>来期計画!S209</f>
        <v>0</v>
      </c>
      <c r="S210" s="770" t="str">
        <f t="shared" ref="S210:S232" si="4">IF(OR(B210=0,B210=""),"",1)</f>
        <v/>
      </c>
    </row>
    <row r="211" spans="2:19" ht="22.5" hidden="1">
      <c r="B211" s="222">
        <f>来期計画!C210</f>
        <v>0</v>
      </c>
      <c r="C211" s="1224">
        <f>来期計画!D210</f>
        <v>0</v>
      </c>
      <c r="D211" s="1224">
        <f>来期計画!E210</f>
        <v>0</v>
      </c>
      <c r="E211" s="1224">
        <f>来期計画!F210</f>
        <v>0</v>
      </c>
      <c r="F211" s="1224">
        <f>来期計画!G210</f>
        <v>0</v>
      </c>
      <c r="G211" s="1224">
        <f>来期計画!H210</f>
        <v>0</v>
      </c>
      <c r="H211" s="1224">
        <f>来期計画!I210</f>
        <v>0</v>
      </c>
      <c r="I211" s="1224">
        <f>来期計画!J210</f>
        <v>0</v>
      </c>
      <c r="J211" s="1224">
        <f>来期計画!K210</f>
        <v>0</v>
      </c>
      <c r="K211" s="1224">
        <f>来期計画!L210</f>
        <v>0</v>
      </c>
      <c r="L211" s="1224">
        <f>来期計画!M210</f>
        <v>0</v>
      </c>
      <c r="M211" s="1224">
        <f>来期計画!N210</f>
        <v>0</v>
      </c>
      <c r="N211" s="1224">
        <f>来期計画!O210</f>
        <v>0</v>
      </c>
      <c r="O211" s="1223">
        <f>来期計画!P210</f>
        <v>0</v>
      </c>
      <c r="P211" s="216">
        <f>来期計画!Q210</f>
        <v>0</v>
      </c>
      <c r="Q211" s="2356">
        <f>来期計画!R210</f>
        <v>0</v>
      </c>
      <c r="R211" s="270">
        <f>来期計画!S210</f>
        <v>0</v>
      </c>
      <c r="S211" s="770" t="str">
        <f t="shared" si="4"/>
        <v/>
      </c>
    </row>
    <row r="212" spans="2:19" ht="22.5" hidden="1">
      <c r="B212" s="222">
        <f>来期計画!C211</f>
        <v>0</v>
      </c>
      <c r="C212" s="1224">
        <f>来期計画!D211</f>
        <v>0</v>
      </c>
      <c r="D212" s="1224">
        <f>来期計画!E211</f>
        <v>0</v>
      </c>
      <c r="E212" s="1224">
        <f>来期計画!F211</f>
        <v>0</v>
      </c>
      <c r="F212" s="1224">
        <f>来期計画!G211</f>
        <v>0</v>
      </c>
      <c r="G212" s="1224">
        <f>来期計画!H211</f>
        <v>0</v>
      </c>
      <c r="H212" s="1224">
        <f>来期計画!I211</f>
        <v>0</v>
      </c>
      <c r="I212" s="1224">
        <f>来期計画!J211</f>
        <v>0</v>
      </c>
      <c r="J212" s="1224">
        <f>来期計画!K211</f>
        <v>0</v>
      </c>
      <c r="K212" s="1224">
        <f>来期計画!L211</f>
        <v>0</v>
      </c>
      <c r="L212" s="1224">
        <f>来期計画!M211</f>
        <v>0</v>
      </c>
      <c r="M212" s="1224">
        <f>来期計画!N211</f>
        <v>0</v>
      </c>
      <c r="N212" s="1224">
        <f>来期計画!O211</f>
        <v>0</v>
      </c>
      <c r="O212" s="387">
        <f>来期計画!P211</f>
        <v>0</v>
      </c>
      <c r="P212" s="216">
        <f>来期計画!Q211</f>
        <v>0</v>
      </c>
      <c r="Q212" s="2356">
        <f>来期計画!R211</f>
        <v>0</v>
      </c>
      <c r="R212" s="270">
        <f>来期計画!S211</f>
        <v>0</v>
      </c>
      <c r="S212" s="770" t="str">
        <f t="shared" si="4"/>
        <v/>
      </c>
    </row>
    <row r="213" spans="2:19" ht="22.5" hidden="1">
      <c r="B213" s="222">
        <f>来期計画!C212</f>
        <v>0</v>
      </c>
      <c r="C213" s="1224">
        <f>来期計画!D212</f>
        <v>0</v>
      </c>
      <c r="D213" s="1224">
        <f>来期計画!E212</f>
        <v>0</v>
      </c>
      <c r="E213" s="1224">
        <f>来期計画!F212</f>
        <v>0</v>
      </c>
      <c r="F213" s="1224">
        <f>来期計画!G212</f>
        <v>0</v>
      </c>
      <c r="G213" s="1224">
        <f>来期計画!H212</f>
        <v>0</v>
      </c>
      <c r="H213" s="1224">
        <f>来期計画!I212</f>
        <v>0</v>
      </c>
      <c r="I213" s="1224">
        <f>来期計画!J212</f>
        <v>0</v>
      </c>
      <c r="J213" s="1224">
        <f>来期計画!K212</f>
        <v>0</v>
      </c>
      <c r="K213" s="1224">
        <f>来期計画!L212</f>
        <v>0</v>
      </c>
      <c r="L213" s="1224">
        <f>来期計画!M212</f>
        <v>0</v>
      </c>
      <c r="M213" s="1224">
        <f>来期計画!N212</f>
        <v>0</v>
      </c>
      <c r="N213" s="1224">
        <f>来期計画!O212</f>
        <v>0</v>
      </c>
      <c r="O213" s="387">
        <f>来期計画!P212</f>
        <v>0</v>
      </c>
      <c r="P213" s="216">
        <f>来期計画!Q212</f>
        <v>0</v>
      </c>
      <c r="Q213" s="2356">
        <f>来期計画!R212</f>
        <v>0</v>
      </c>
      <c r="R213" s="270">
        <f>来期計画!S212</f>
        <v>0</v>
      </c>
      <c r="S213" s="770" t="str">
        <f t="shared" si="4"/>
        <v/>
      </c>
    </row>
    <row r="214" spans="2:19" ht="22.5" hidden="1">
      <c r="B214" s="222">
        <f>来期計画!C213</f>
        <v>0</v>
      </c>
      <c r="C214" s="1224">
        <f>来期計画!D213</f>
        <v>0</v>
      </c>
      <c r="D214" s="1224">
        <f>来期計画!E213</f>
        <v>0</v>
      </c>
      <c r="E214" s="1224">
        <f>来期計画!F213</f>
        <v>0</v>
      </c>
      <c r="F214" s="1224">
        <f>来期計画!G213</f>
        <v>0</v>
      </c>
      <c r="G214" s="1224">
        <f>来期計画!H213</f>
        <v>0</v>
      </c>
      <c r="H214" s="1224">
        <f>来期計画!I213</f>
        <v>0</v>
      </c>
      <c r="I214" s="1224">
        <f>来期計画!J213</f>
        <v>0</v>
      </c>
      <c r="J214" s="1224">
        <f>来期計画!K213</f>
        <v>0</v>
      </c>
      <c r="K214" s="1224">
        <f>来期計画!L213</f>
        <v>0</v>
      </c>
      <c r="L214" s="1224">
        <f>来期計画!M213</f>
        <v>0</v>
      </c>
      <c r="M214" s="1224">
        <f>来期計画!N213</f>
        <v>0</v>
      </c>
      <c r="N214" s="1224">
        <f>来期計画!O213</f>
        <v>0</v>
      </c>
      <c r="O214" s="387">
        <f>来期計画!P213</f>
        <v>0</v>
      </c>
      <c r="P214" s="216">
        <f>来期計画!Q213</f>
        <v>0</v>
      </c>
      <c r="Q214" s="2356">
        <f>来期計画!R213</f>
        <v>0</v>
      </c>
      <c r="R214" s="270">
        <f>来期計画!S213</f>
        <v>0</v>
      </c>
      <c r="S214" s="770" t="str">
        <f t="shared" si="4"/>
        <v/>
      </c>
    </row>
    <row r="215" spans="2:19" ht="22.5" hidden="1">
      <c r="B215" s="222">
        <f>来期計画!C214</f>
        <v>0</v>
      </c>
      <c r="C215" s="1224">
        <f>来期計画!D214</f>
        <v>0</v>
      </c>
      <c r="D215" s="1224">
        <f>来期計画!E214</f>
        <v>0</v>
      </c>
      <c r="E215" s="1224">
        <f>来期計画!F214</f>
        <v>0</v>
      </c>
      <c r="F215" s="1224">
        <f>来期計画!G214</f>
        <v>0</v>
      </c>
      <c r="G215" s="1224">
        <f>来期計画!H214</f>
        <v>0</v>
      </c>
      <c r="H215" s="1224">
        <f>来期計画!I214</f>
        <v>0</v>
      </c>
      <c r="I215" s="1224">
        <f>来期計画!J214</f>
        <v>0</v>
      </c>
      <c r="J215" s="1224">
        <f>来期計画!K214</f>
        <v>0</v>
      </c>
      <c r="K215" s="1224">
        <f>来期計画!L214</f>
        <v>0</v>
      </c>
      <c r="L215" s="1224">
        <f>来期計画!M214</f>
        <v>0</v>
      </c>
      <c r="M215" s="1224">
        <f>来期計画!N214</f>
        <v>0</v>
      </c>
      <c r="N215" s="1224">
        <f>来期計画!O214</f>
        <v>0</v>
      </c>
      <c r="O215" s="387">
        <f>来期計画!P214</f>
        <v>0</v>
      </c>
      <c r="P215" s="216">
        <f>来期計画!Q214</f>
        <v>0</v>
      </c>
      <c r="Q215" s="2356">
        <f>来期計画!R214</f>
        <v>0</v>
      </c>
      <c r="R215" s="270">
        <f>来期計画!S214</f>
        <v>0</v>
      </c>
      <c r="S215" s="770" t="str">
        <f t="shared" si="4"/>
        <v/>
      </c>
    </row>
    <row r="216" spans="2:19" ht="22.5" hidden="1">
      <c r="B216" s="222">
        <f>来期計画!C215</f>
        <v>0</v>
      </c>
      <c r="C216" s="1224">
        <f>来期計画!D215</f>
        <v>0</v>
      </c>
      <c r="D216" s="1224">
        <f>来期計画!E215</f>
        <v>0</v>
      </c>
      <c r="E216" s="1224">
        <f>来期計画!F215</f>
        <v>0</v>
      </c>
      <c r="F216" s="1224">
        <f>来期計画!G215</f>
        <v>0</v>
      </c>
      <c r="G216" s="1224">
        <f>来期計画!H215</f>
        <v>0</v>
      </c>
      <c r="H216" s="1224">
        <f>来期計画!I215</f>
        <v>0</v>
      </c>
      <c r="I216" s="1224">
        <f>来期計画!J215</f>
        <v>0</v>
      </c>
      <c r="J216" s="1224">
        <f>来期計画!K215</f>
        <v>0</v>
      </c>
      <c r="K216" s="1224">
        <f>来期計画!L215</f>
        <v>0</v>
      </c>
      <c r="L216" s="1224">
        <f>来期計画!M215</f>
        <v>0</v>
      </c>
      <c r="M216" s="1224">
        <f>来期計画!N215</f>
        <v>0</v>
      </c>
      <c r="N216" s="1224">
        <f>来期計画!O215</f>
        <v>0</v>
      </c>
      <c r="O216" s="387">
        <f>来期計画!P215</f>
        <v>0</v>
      </c>
      <c r="P216" s="216">
        <f>来期計画!Q215</f>
        <v>0</v>
      </c>
      <c r="Q216" s="2356">
        <f>来期計画!R215</f>
        <v>0</v>
      </c>
      <c r="R216" s="270">
        <f>来期計画!S215</f>
        <v>0</v>
      </c>
      <c r="S216" s="770" t="str">
        <f t="shared" si="4"/>
        <v/>
      </c>
    </row>
    <row r="217" spans="2:19" ht="22.5" hidden="1">
      <c r="B217" s="222">
        <f>来期計画!C216</f>
        <v>0</v>
      </c>
      <c r="C217" s="1224">
        <f>来期計画!D216</f>
        <v>0</v>
      </c>
      <c r="D217" s="1224">
        <f>来期計画!E216</f>
        <v>0</v>
      </c>
      <c r="E217" s="1224">
        <f>来期計画!F216</f>
        <v>0</v>
      </c>
      <c r="F217" s="1224">
        <f>来期計画!G216</f>
        <v>0</v>
      </c>
      <c r="G217" s="1224">
        <f>来期計画!H216</f>
        <v>0</v>
      </c>
      <c r="H217" s="1224">
        <f>来期計画!I216</f>
        <v>0</v>
      </c>
      <c r="I217" s="1224">
        <f>来期計画!J216</f>
        <v>0</v>
      </c>
      <c r="J217" s="1224">
        <f>来期計画!K216</f>
        <v>0</v>
      </c>
      <c r="K217" s="1224">
        <f>来期計画!L216</f>
        <v>0</v>
      </c>
      <c r="L217" s="1224">
        <f>来期計画!M216</f>
        <v>0</v>
      </c>
      <c r="M217" s="1224">
        <f>来期計画!N216</f>
        <v>0</v>
      </c>
      <c r="N217" s="1224">
        <f>来期計画!O216</f>
        <v>0</v>
      </c>
      <c r="O217" s="387">
        <f>来期計画!P216</f>
        <v>0</v>
      </c>
      <c r="P217" s="216">
        <f>来期計画!Q216</f>
        <v>0</v>
      </c>
      <c r="Q217" s="2356">
        <f>来期計画!R216</f>
        <v>0</v>
      </c>
      <c r="R217" s="270">
        <f>来期計画!S216</f>
        <v>0</v>
      </c>
      <c r="S217" s="770" t="str">
        <f t="shared" si="4"/>
        <v/>
      </c>
    </row>
    <row r="218" spans="2:19" ht="22.5" hidden="1">
      <c r="B218" s="222">
        <f>来期計画!C217</f>
        <v>0</v>
      </c>
      <c r="C218" s="1223">
        <f>来期計画!D217</f>
        <v>0</v>
      </c>
      <c r="D218" s="1223">
        <f>来期計画!E217</f>
        <v>0</v>
      </c>
      <c r="E218" s="1223">
        <f>来期計画!F217</f>
        <v>0</v>
      </c>
      <c r="F218" s="1223">
        <f>来期計画!G217</f>
        <v>0</v>
      </c>
      <c r="G218" s="1223">
        <f>来期計画!H217</f>
        <v>0</v>
      </c>
      <c r="H218" s="1223">
        <f>来期計画!I217</f>
        <v>0</v>
      </c>
      <c r="I218" s="1223">
        <f>来期計画!J217</f>
        <v>0</v>
      </c>
      <c r="J218" s="1223">
        <f>来期計画!K217</f>
        <v>0</v>
      </c>
      <c r="K218" s="1223">
        <f>来期計画!L217</f>
        <v>0</v>
      </c>
      <c r="L218" s="1223">
        <f>来期計画!M217</f>
        <v>0</v>
      </c>
      <c r="M218" s="1223">
        <f>来期計画!N217</f>
        <v>0</v>
      </c>
      <c r="N218" s="1223">
        <f>来期計画!O217</f>
        <v>0</v>
      </c>
      <c r="O218" s="1223">
        <f>来期計画!P217</f>
        <v>0</v>
      </c>
      <c r="P218" s="216">
        <f>来期計画!Q217</f>
        <v>0</v>
      </c>
      <c r="Q218" s="2359">
        <f>来期計画!R217</f>
        <v>0</v>
      </c>
      <c r="R218" s="1993">
        <f>来期計画!S217</f>
        <v>0</v>
      </c>
      <c r="S218" s="770" t="str">
        <f t="shared" si="4"/>
        <v/>
      </c>
    </row>
    <row r="219" spans="2:19" ht="22.5" hidden="1">
      <c r="B219" s="222">
        <f>来期計画!C218</f>
        <v>0</v>
      </c>
      <c r="C219" s="1224">
        <f>来期計画!D218</f>
        <v>0</v>
      </c>
      <c r="D219" s="1224">
        <f>来期計画!E218</f>
        <v>0</v>
      </c>
      <c r="E219" s="1224">
        <f>来期計画!F218</f>
        <v>0</v>
      </c>
      <c r="F219" s="1224">
        <f>来期計画!G218</f>
        <v>0</v>
      </c>
      <c r="G219" s="1224">
        <f>来期計画!H218</f>
        <v>0</v>
      </c>
      <c r="H219" s="860">
        <f>来期計画!I218</f>
        <v>0</v>
      </c>
      <c r="I219" s="860">
        <f>来期計画!J218</f>
        <v>0</v>
      </c>
      <c r="J219" s="860">
        <f>来期計画!K218</f>
        <v>0</v>
      </c>
      <c r="K219" s="860">
        <f>来期計画!L218</f>
        <v>0</v>
      </c>
      <c r="L219" s="860">
        <f>来期計画!M218</f>
        <v>0</v>
      </c>
      <c r="M219" s="860">
        <f>来期計画!N218</f>
        <v>0</v>
      </c>
      <c r="N219" s="860">
        <f>来期計画!O218</f>
        <v>0</v>
      </c>
      <c r="O219" s="1223">
        <f>来期計画!P218</f>
        <v>0</v>
      </c>
      <c r="P219" s="216">
        <f>来期計画!Q218</f>
        <v>0</v>
      </c>
      <c r="Q219" s="2356">
        <f>来期計画!R218</f>
        <v>0</v>
      </c>
      <c r="R219" s="270">
        <f>来期計画!S218</f>
        <v>0</v>
      </c>
      <c r="S219" s="770" t="str">
        <f t="shared" si="4"/>
        <v/>
      </c>
    </row>
    <row r="220" spans="2:19" ht="22.5" hidden="1">
      <c r="B220" s="222">
        <f>来期計画!C219</f>
        <v>0</v>
      </c>
      <c r="C220" s="1224">
        <f>来期計画!D219</f>
        <v>0</v>
      </c>
      <c r="D220" s="1224">
        <f>来期計画!E219</f>
        <v>0</v>
      </c>
      <c r="E220" s="1224">
        <f>来期計画!F219</f>
        <v>0</v>
      </c>
      <c r="F220" s="1226">
        <f>来期計画!G219</f>
        <v>0</v>
      </c>
      <c r="G220" s="1224">
        <f>来期計画!H219</f>
        <v>0</v>
      </c>
      <c r="H220" s="1224">
        <f>来期計画!I219</f>
        <v>0</v>
      </c>
      <c r="I220" s="1224">
        <f>来期計画!J219</f>
        <v>0</v>
      </c>
      <c r="J220" s="1224">
        <f>来期計画!K219</f>
        <v>0</v>
      </c>
      <c r="K220" s="1224">
        <f>来期計画!L219</f>
        <v>0</v>
      </c>
      <c r="L220" s="1224">
        <f>来期計画!M219</f>
        <v>0</v>
      </c>
      <c r="M220" s="1224">
        <f>来期計画!N219</f>
        <v>0</v>
      </c>
      <c r="N220" s="1224">
        <f>来期計画!O219</f>
        <v>0</v>
      </c>
      <c r="O220" s="1223">
        <f>来期計画!P219</f>
        <v>0</v>
      </c>
      <c r="P220" s="216">
        <f>来期計画!Q219</f>
        <v>0</v>
      </c>
      <c r="Q220" s="2356">
        <f>来期計画!R219</f>
        <v>0</v>
      </c>
      <c r="R220" s="270">
        <f>来期計画!S219</f>
        <v>0</v>
      </c>
      <c r="S220" s="770" t="str">
        <f t="shared" si="4"/>
        <v/>
      </c>
    </row>
    <row r="221" spans="2:19" ht="22.5" hidden="1">
      <c r="B221" s="222">
        <f>来期計画!C220</f>
        <v>0</v>
      </c>
      <c r="C221" s="1224">
        <f>来期計画!D220</f>
        <v>0</v>
      </c>
      <c r="D221" s="1224">
        <f>来期計画!E220</f>
        <v>0</v>
      </c>
      <c r="E221" s="1224">
        <f>来期計画!F220</f>
        <v>0</v>
      </c>
      <c r="F221" s="1224">
        <f>来期計画!G220</f>
        <v>0</v>
      </c>
      <c r="G221" s="1224">
        <f>来期計画!H220</f>
        <v>0</v>
      </c>
      <c r="H221" s="1224">
        <f>来期計画!I220</f>
        <v>0</v>
      </c>
      <c r="I221" s="1224">
        <f>来期計画!J220</f>
        <v>0</v>
      </c>
      <c r="J221" s="1224">
        <f>来期計画!K220</f>
        <v>0</v>
      </c>
      <c r="K221" s="1224">
        <f>来期計画!L220</f>
        <v>0</v>
      </c>
      <c r="L221" s="1224">
        <f>来期計画!M220</f>
        <v>0</v>
      </c>
      <c r="M221" s="1224">
        <f>来期計画!N220</f>
        <v>0</v>
      </c>
      <c r="N221" s="1224">
        <f>来期計画!O220</f>
        <v>0</v>
      </c>
      <c r="O221" s="1223">
        <f>来期計画!P220</f>
        <v>0</v>
      </c>
      <c r="P221" s="216">
        <f>来期計画!Q220</f>
        <v>0</v>
      </c>
      <c r="Q221" s="2356">
        <f>来期計画!R220</f>
        <v>0</v>
      </c>
      <c r="R221" s="270">
        <f>来期計画!S220</f>
        <v>0</v>
      </c>
      <c r="S221" s="770" t="str">
        <f t="shared" si="4"/>
        <v/>
      </c>
    </row>
    <row r="222" spans="2:19" ht="22.5" hidden="1">
      <c r="B222" s="222">
        <f>来期計画!C221</f>
        <v>0</v>
      </c>
      <c r="C222" s="1224">
        <f>来期計画!D221</f>
        <v>0</v>
      </c>
      <c r="D222" s="1224">
        <f>来期計画!E221</f>
        <v>0</v>
      </c>
      <c r="E222" s="1224">
        <f>来期計画!F221</f>
        <v>0</v>
      </c>
      <c r="F222" s="1224">
        <f>来期計画!G221</f>
        <v>0</v>
      </c>
      <c r="G222" s="1224">
        <f>来期計画!H221</f>
        <v>0</v>
      </c>
      <c r="H222" s="1224">
        <f>来期計画!I221</f>
        <v>0</v>
      </c>
      <c r="I222" s="1224">
        <f>来期計画!J221</f>
        <v>0</v>
      </c>
      <c r="J222" s="1224">
        <f>来期計画!K221</f>
        <v>0</v>
      </c>
      <c r="K222" s="1224">
        <f>来期計画!L221</f>
        <v>0</v>
      </c>
      <c r="L222" s="1224">
        <f>来期計画!M221</f>
        <v>0</v>
      </c>
      <c r="M222" s="1224">
        <f>来期計画!N221</f>
        <v>0</v>
      </c>
      <c r="N222" s="1224">
        <f>来期計画!O221</f>
        <v>0</v>
      </c>
      <c r="O222" s="387">
        <f>来期計画!P221</f>
        <v>0</v>
      </c>
      <c r="P222" s="216">
        <f>来期計画!Q221</f>
        <v>0</v>
      </c>
      <c r="Q222" s="2356">
        <f>来期計画!R221</f>
        <v>0</v>
      </c>
      <c r="R222" s="270">
        <f>来期計画!S221</f>
        <v>0</v>
      </c>
      <c r="S222" s="770" t="str">
        <f t="shared" si="4"/>
        <v/>
      </c>
    </row>
    <row r="223" spans="2:19" ht="22.5" hidden="1">
      <c r="B223" s="222">
        <f>来期計画!C222</f>
        <v>0</v>
      </c>
      <c r="C223" s="1224">
        <f>来期計画!D222</f>
        <v>0</v>
      </c>
      <c r="D223" s="1224">
        <f>来期計画!E222</f>
        <v>0</v>
      </c>
      <c r="E223" s="1224">
        <f>来期計画!F222</f>
        <v>0</v>
      </c>
      <c r="F223" s="1224">
        <f>来期計画!G222</f>
        <v>0</v>
      </c>
      <c r="G223" s="1224">
        <f>来期計画!H222</f>
        <v>0</v>
      </c>
      <c r="H223" s="1224">
        <f>来期計画!I222</f>
        <v>0</v>
      </c>
      <c r="I223" s="1224">
        <f>来期計画!J222</f>
        <v>0</v>
      </c>
      <c r="J223" s="1224">
        <f>来期計画!K222</f>
        <v>0</v>
      </c>
      <c r="K223" s="1224">
        <f>来期計画!L222</f>
        <v>0</v>
      </c>
      <c r="L223" s="1224">
        <f>来期計画!M222</f>
        <v>0</v>
      </c>
      <c r="M223" s="1224">
        <f>来期計画!N222</f>
        <v>0</v>
      </c>
      <c r="N223" s="1224">
        <f>来期計画!O222</f>
        <v>0</v>
      </c>
      <c r="O223" s="387">
        <f>来期計画!P222</f>
        <v>0</v>
      </c>
      <c r="P223" s="216">
        <f>来期計画!Q222</f>
        <v>0</v>
      </c>
      <c r="Q223" s="2356">
        <f>来期計画!R222</f>
        <v>0</v>
      </c>
      <c r="R223" s="270">
        <f>来期計画!S222</f>
        <v>0</v>
      </c>
      <c r="S223" s="770" t="str">
        <f t="shared" si="4"/>
        <v/>
      </c>
    </row>
    <row r="224" spans="2:19" ht="22.5" hidden="1">
      <c r="B224" s="222">
        <f>来期計画!C223</f>
        <v>0</v>
      </c>
      <c r="C224" s="1224">
        <f>来期計画!D223</f>
        <v>0</v>
      </c>
      <c r="D224" s="1224">
        <f>来期計画!E223</f>
        <v>0</v>
      </c>
      <c r="E224" s="1224">
        <f>来期計画!F223</f>
        <v>0</v>
      </c>
      <c r="F224" s="1224">
        <f>来期計画!G223</f>
        <v>0</v>
      </c>
      <c r="G224" s="1224">
        <f>来期計画!H223</f>
        <v>0</v>
      </c>
      <c r="H224" s="1224">
        <f>来期計画!I223</f>
        <v>0</v>
      </c>
      <c r="I224" s="1224">
        <f>来期計画!J223</f>
        <v>0</v>
      </c>
      <c r="J224" s="1224">
        <f>来期計画!K223</f>
        <v>0</v>
      </c>
      <c r="K224" s="1224">
        <f>来期計画!L223</f>
        <v>0</v>
      </c>
      <c r="L224" s="1224">
        <f>来期計画!M223</f>
        <v>0</v>
      </c>
      <c r="M224" s="1224">
        <f>来期計画!N223</f>
        <v>0</v>
      </c>
      <c r="N224" s="1224">
        <f>来期計画!O223</f>
        <v>0</v>
      </c>
      <c r="O224" s="387">
        <f>来期計画!P223</f>
        <v>0</v>
      </c>
      <c r="P224" s="216">
        <f>来期計画!Q223</f>
        <v>0</v>
      </c>
      <c r="Q224" s="2356">
        <f>来期計画!R223</f>
        <v>0</v>
      </c>
      <c r="R224" s="270">
        <f>来期計画!S223</f>
        <v>0</v>
      </c>
      <c r="S224" s="770" t="str">
        <f t="shared" si="4"/>
        <v/>
      </c>
    </row>
    <row r="225" spans="2:19" ht="22.5" hidden="1">
      <c r="B225" s="222">
        <f>来期計画!C224</f>
        <v>0</v>
      </c>
      <c r="C225" s="1224">
        <f>来期計画!D224</f>
        <v>0</v>
      </c>
      <c r="D225" s="1224">
        <f>来期計画!E224</f>
        <v>0</v>
      </c>
      <c r="E225" s="1224">
        <f>来期計画!F224</f>
        <v>0</v>
      </c>
      <c r="F225" s="1224">
        <f>来期計画!G224</f>
        <v>0</v>
      </c>
      <c r="G225" s="1224">
        <f>来期計画!H224</f>
        <v>0</v>
      </c>
      <c r="H225" s="1224">
        <f>来期計画!I224</f>
        <v>0</v>
      </c>
      <c r="I225" s="1224">
        <f>来期計画!J224</f>
        <v>0</v>
      </c>
      <c r="J225" s="1224">
        <f>来期計画!K224</f>
        <v>0</v>
      </c>
      <c r="K225" s="1224">
        <f>来期計画!L224</f>
        <v>0</v>
      </c>
      <c r="L225" s="1224">
        <f>来期計画!M224</f>
        <v>0</v>
      </c>
      <c r="M225" s="1224">
        <f>来期計画!N224</f>
        <v>0</v>
      </c>
      <c r="N225" s="1224">
        <f>来期計画!O224</f>
        <v>0</v>
      </c>
      <c r="O225" s="387">
        <f>来期計画!P224</f>
        <v>0</v>
      </c>
      <c r="P225" s="216">
        <f>来期計画!Q224</f>
        <v>0</v>
      </c>
      <c r="Q225" s="2356">
        <f>来期計画!R224</f>
        <v>0</v>
      </c>
      <c r="R225" s="270">
        <f>来期計画!S224</f>
        <v>0</v>
      </c>
      <c r="S225" s="770" t="str">
        <f t="shared" si="4"/>
        <v/>
      </c>
    </row>
    <row r="226" spans="2:19" ht="22.5" hidden="1">
      <c r="B226" s="222">
        <f>来期計画!C225</f>
        <v>0</v>
      </c>
      <c r="C226" s="1224">
        <f>来期計画!D225</f>
        <v>0</v>
      </c>
      <c r="D226" s="1224">
        <f>来期計画!E225</f>
        <v>0</v>
      </c>
      <c r="E226" s="1224">
        <f>来期計画!F225</f>
        <v>0</v>
      </c>
      <c r="F226" s="1224">
        <f>来期計画!G225</f>
        <v>0</v>
      </c>
      <c r="G226" s="1224">
        <f>来期計画!H225</f>
        <v>0</v>
      </c>
      <c r="H226" s="1224">
        <f>来期計画!I225</f>
        <v>0</v>
      </c>
      <c r="I226" s="1224">
        <f>来期計画!J225</f>
        <v>0</v>
      </c>
      <c r="J226" s="1224">
        <f>来期計画!K225</f>
        <v>0</v>
      </c>
      <c r="K226" s="1224">
        <f>来期計画!L225</f>
        <v>0</v>
      </c>
      <c r="L226" s="1224">
        <f>来期計画!M225</f>
        <v>0</v>
      </c>
      <c r="M226" s="1224">
        <f>来期計画!N225</f>
        <v>0</v>
      </c>
      <c r="N226" s="1224">
        <f>来期計画!O225</f>
        <v>0</v>
      </c>
      <c r="O226" s="387">
        <f>来期計画!P225</f>
        <v>0</v>
      </c>
      <c r="P226" s="216">
        <f>来期計画!Q225</f>
        <v>0</v>
      </c>
      <c r="Q226" s="2356">
        <f>来期計画!R225</f>
        <v>0</v>
      </c>
      <c r="R226" s="270">
        <f>来期計画!S225</f>
        <v>0</v>
      </c>
      <c r="S226" s="770" t="str">
        <f t="shared" si="4"/>
        <v/>
      </c>
    </row>
    <row r="227" spans="2:19" ht="22.5" hidden="1">
      <c r="B227" s="222">
        <f>来期計画!C226</f>
        <v>0</v>
      </c>
      <c r="C227" s="1224">
        <f>来期計画!D226</f>
        <v>0</v>
      </c>
      <c r="D227" s="1224">
        <f>来期計画!E226</f>
        <v>0</v>
      </c>
      <c r="E227" s="1224">
        <f>来期計画!F226</f>
        <v>0</v>
      </c>
      <c r="F227" s="1224">
        <f>来期計画!G226</f>
        <v>0</v>
      </c>
      <c r="G227" s="1224">
        <f>来期計画!H226</f>
        <v>0</v>
      </c>
      <c r="H227" s="1224">
        <f>来期計画!I226</f>
        <v>0</v>
      </c>
      <c r="I227" s="1224">
        <f>来期計画!J226</f>
        <v>0</v>
      </c>
      <c r="J227" s="1224">
        <f>来期計画!K226</f>
        <v>0</v>
      </c>
      <c r="K227" s="1224">
        <f>来期計画!L226</f>
        <v>0</v>
      </c>
      <c r="L227" s="1224">
        <f>来期計画!M226</f>
        <v>0</v>
      </c>
      <c r="M227" s="1224">
        <f>来期計画!N226</f>
        <v>0</v>
      </c>
      <c r="N227" s="1224">
        <f>来期計画!O226</f>
        <v>0</v>
      </c>
      <c r="O227" s="387">
        <f>来期計画!P226</f>
        <v>0</v>
      </c>
      <c r="P227" s="216">
        <f>来期計画!Q226</f>
        <v>0</v>
      </c>
      <c r="Q227" s="2356">
        <f>来期計画!R226</f>
        <v>0</v>
      </c>
      <c r="R227" s="270">
        <f>来期計画!S226</f>
        <v>0</v>
      </c>
      <c r="S227" s="770" t="str">
        <f t="shared" si="4"/>
        <v/>
      </c>
    </row>
    <row r="228" spans="2:19" ht="22.5">
      <c r="B228" s="1991" t="str">
        <f>来期計画!C227</f>
        <v>製造経費合計</v>
      </c>
      <c r="C228" s="1992">
        <f>来期計画!D227</f>
        <v>0</v>
      </c>
      <c r="D228" s="1992">
        <f>来期計画!E227</f>
        <v>0</v>
      </c>
      <c r="E228" s="1992">
        <f>来期計画!F227</f>
        <v>0</v>
      </c>
      <c r="F228" s="1992">
        <f>来期計画!G227</f>
        <v>0</v>
      </c>
      <c r="G228" s="1992">
        <f>来期計画!H227</f>
        <v>0</v>
      </c>
      <c r="H228" s="1992">
        <f>来期計画!I227</f>
        <v>0</v>
      </c>
      <c r="I228" s="1992">
        <f>来期計画!J227</f>
        <v>0</v>
      </c>
      <c r="J228" s="1992">
        <f>来期計画!K227</f>
        <v>0</v>
      </c>
      <c r="K228" s="1992">
        <f>来期計画!L227</f>
        <v>0</v>
      </c>
      <c r="L228" s="1992">
        <f>来期計画!M227</f>
        <v>0</v>
      </c>
      <c r="M228" s="1992">
        <f>来期計画!N227</f>
        <v>0</v>
      </c>
      <c r="N228" s="1992">
        <f>来期計画!O227</f>
        <v>0</v>
      </c>
      <c r="O228" s="1992">
        <f>来期計画!P227</f>
        <v>0</v>
      </c>
      <c r="P228" s="1986">
        <f>来期計画!Q227</f>
        <v>0</v>
      </c>
      <c r="Q228" s="2357">
        <f>来期計画!R227</f>
        <v>0</v>
      </c>
      <c r="R228" s="1987">
        <f>来期計画!S227</f>
        <v>0</v>
      </c>
      <c r="S228" s="770">
        <f t="shared" si="4"/>
        <v>1</v>
      </c>
    </row>
    <row r="229" spans="2:19" ht="22.5">
      <c r="B229" s="1991" t="str">
        <f>来期計画!C228</f>
        <v>総製造費用</v>
      </c>
      <c r="C229" s="1992">
        <f>来期計画!D228</f>
        <v>0</v>
      </c>
      <c r="D229" s="1992">
        <f>来期計画!E228</f>
        <v>0</v>
      </c>
      <c r="E229" s="1992">
        <f>来期計画!F228</f>
        <v>0</v>
      </c>
      <c r="F229" s="1992">
        <f>来期計画!G228</f>
        <v>0</v>
      </c>
      <c r="G229" s="1992">
        <f>来期計画!H228</f>
        <v>0</v>
      </c>
      <c r="H229" s="1992">
        <f>来期計画!I228</f>
        <v>0</v>
      </c>
      <c r="I229" s="1992">
        <f>来期計画!J228</f>
        <v>0</v>
      </c>
      <c r="J229" s="1992">
        <f>来期計画!K228</f>
        <v>0</v>
      </c>
      <c r="K229" s="1992">
        <f>来期計画!L228</f>
        <v>0</v>
      </c>
      <c r="L229" s="1992">
        <f>来期計画!M228</f>
        <v>0</v>
      </c>
      <c r="M229" s="1992">
        <f>来期計画!N228</f>
        <v>0</v>
      </c>
      <c r="N229" s="1992">
        <f>来期計画!O228</f>
        <v>0</v>
      </c>
      <c r="O229" s="1992">
        <f>来期計画!P228</f>
        <v>0</v>
      </c>
      <c r="P229" s="1986">
        <f>来期計画!Q228</f>
        <v>0</v>
      </c>
      <c r="Q229" s="2357">
        <f>来期計画!R228</f>
        <v>0</v>
      </c>
      <c r="R229" s="1987">
        <f>来期計画!S228</f>
        <v>0</v>
      </c>
      <c r="S229" s="770">
        <f t="shared" si="4"/>
        <v>1</v>
      </c>
    </row>
    <row r="230" spans="2:19" ht="22.5">
      <c r="B230" s="246">
        <f>来期計画!C229</f>
        <v>0</v>
      </c>
      <c r="C230" s="1994">
        <f>来期計画!D229</f>
        <v>0</v>
      </c>
      <c r="D230" s="1994">
        <f>来期計画!E229</f>
        <v>0</v>
      </c>
      <c r="E230" s="1994">
        <f>来期計画!F229</f>
        <v>0</v>
      </c>
      <c r="F230" s="1994">
        <f>来期計画!G229</f>
        <v>0</v>
      </c>
      <c r="G230" s="1994">
        <f>来期計画!H229</f>
        <v>0</v>
      </c>
      <c r="H230" s="1994">
        <f>来期計画!I229</f>
        <v>0</v>
      </c>
      <c r="I230" s="1994">
        <f>来期計画!J229</f>
        <v>0</v>
      </c>
      <c r="J230" s="1994">
        <f>来期計画!K229</f>
        <v>0</v>
      </c>
      <c r="K230" s="1994">
        <f>来期計画!L229</f>
        <v>0</v>
      </c>
      <c r="L230" s="1994">
        <f>来期計画!M229</f>
        <v>0</v>
      </c>
      <c r="M230" s="1994">
        <f>来期計画!N229</f>
        <v>0</v>
      </c>
      <c r="N230" s="1994">
        <f>来期計画!O229</f>
        <v>0</v>
      </c>
      <c r="O230" s="1994">
        <f>来期計画!P229</f>
        <v>0</v>
      </c>
      <c r="P230" s="1986">
        <f>来期計画!Q229</f>
        <v>0</v>
      </c>
      <c r="Q230" s="2357">
        <f>来期計画!R229</f>
        <v>0</v>
      </c>
      <c r="R230" s="1987">
        <f>来期計画!S229</f>
        <v>0</v>
      </c>
      <c r="S230" s="770">
        <v>2</v>
      </c>
    </row>
    <row r="231" spans="2:19" ht="22.5">
      <c r="B231" s="1995">
        <f>来期計画!C230</f>
        <v>0</v>
      </c>
      <c r="C231" s="1996">
        <f>来期計画!D230</f>
        <v>0</v>
      </c>
      <c r="D231" s="1996">
        <f>来期計画!E230</f>
        <v>0</v>
      </c>
      <c r="E231" s="1996">
        <f>来期計画!F230</f>
        <v>0</v>
      </c>
      <c r="F231" s="1996">
        <f>来期計画!G230</f>
        <v>0</v>
      </c>
      <c r="G231" s="1996">
        <f>来期計画!H230</f>
        <v>0</v>
      </c>
      <c r="H231" s="1996">
        <f>来期計画!I230</f>
        <v>0</v>
      </c>
      <c r="I231" s="1996">
        <f>来期計画!J230</f>
        <v>0</v>
      </c>
      <c r="J231" s="1996">
        <f>来期計画!K230</f>
        <v>0</v>
      </c>
      <c r="K231" s="1996">
        <f>来期計画!L230</f>
        <v>0</v>
      </c>
      <c r="L231" s="1996">
        <f>来期計画!M230</f>
        <v>0</v>
      </c>
      <c r="M231" s="1996">
        <f>来期計画!N230</f>
        <v>0</v>
      </c>
      <c r="N231" s="1996">
        <f>来期計画!O230</f>
        <v>0</v>
      </c>
      <c r="O231" s="1996">
        <f>来期計画!P230</f>
        <v>0</v>
      </c>
      <c r="P231" s="1997">
        <f>来期計画!Q230</f>
        <v>0</v>
      </c>
      <c r="Q231" s="2360">
        <f>来期計画!R230</f>
        <v>0</v>
      </c>
      <c r="R231" s="1998">
        <f>来期計画!S230</f>
        <v>0</v>
      </c>
      <c r="S231" s="770">
        <v>2</v>
      </c>
    </row>
    <row r="232" spans="2:19" ht="23" thickBot="1">
      <c r="B232" s="1999" t="str">
        <f>来期計画!C231</f>
        <v>当期製品製造原価</v>
      </c>
      <c r="C232" s="2000">
        <f>来期計画!D231</f>
        <v>0</v>
      </c>
      <c r="D232" s="2000">
        <f>来期計画!E231</f>
        <v>0</v>
      </c>
      <c r="E232" s="2000">
        <f>来期計画!F231</f>
        <v>0</v>
      </c>
      <c r="F232" s="2000">
        <f>来期計画!G231</f>
        <v>0</v>
      </c>
      <c r="G232" s="2000">
        <f>来期計画!H231</f>
        <v>0</v>
      </c>
      <c r="H232" s="2000">
        <f>来期計画!I231</f>
        <v>0</v>
      </c>
      <c r="I232" s="2000">
        <f>来期計画!J231</f>
        <v>0</v>
      </c>
      <c r="J232" s="2000">
        <f>来期計画!K231</f>
        <v>0</v>
      </c>
      <c r="K232" s="2000">
        <f>来期計画!L231</f>
        <v>0</v>
      </c>
      <c r="L232" s="2000">
        <f>来期計画!M231</f>
        <v>0</v>
      </c>
      <c r="M232" s="2000">
        <f>来期計画!N231</f>
        <v>0</v>
      </c>
      <c r="N232" s="2000">
        <f>来期計画!O231</f>
        <v>0</v>
      </c>
      <c r="O232" s="2000">
        <f>来期計画!P231</f>
        <v>0</v>
      </c>
      <c r="P232" s="2001">
        <f>来期計画!Q231</f>
        <v>0</v>
      </c>
      <c r="Q232" s="2361">
        <f>来期計画!R231</f>
        <v>0</v>
      </c>
      <c r="R232" s="2002">
        <f>来期計画!S231</f>
        <v>0</v>
      </c>
      <c r="S232" s="770">
        <f t="shared" si="4"/>
        <v>1</v>
      </c>
    </row>
    <row r="233" spans="2:19" ht="18" thickTop="1"/>
  </sheetData>
  <sheetProtection sheet="1" objects="1" scenarios="1"/>
  <autoFilter ref="B4:S232" xr:uid="{15435D86-A903-4834-81ED-D6152AA24E52}">
    <filterColumn colId="17">
      <customFilters>
        <customFilter operator="notEqual" val=" "/>
      </customFilters>
    </filterColumn>
  </autoFilter>
  <phoneticPr fontId="2"/>
  <conditionalFormatting sqref="P2">
    <cfRule type="expression" dxfId="69" priority="1">
      <formula>$AT$1=2</formula>
    </cfRule>
  </conditionalFormatting>
  <conditionalFormatting sqref="C5:P33">
    <cfRule type="expression" dxfId="68" priority="2" stopIfTrue="1">
      <formula>$AT$1=2</formula>
    </cfRule>
  </conditionalFormatting>
  <conditionalFormatting sqref="R5:R125">
    <cfRule type="expression" dxfId="67" priority="3" stopIfTrue="1">
      <formula>$AT$1=2</formula>
    </cfRule>
  </conditionalFormatting>
  <conditionalFormatting sqref="C36:O145">
    <cfRule type="expression" dxfId="66" priority="4" stopIfTrue="1">
      <formula>$AT$1=2</formula>
    </cfRule>
  </conditionalFormatting>
  <conditionalFormatting sqref="P36:P145">
    <cfRule type="expression" dxfId="65" priority="5" stopIfTrue="1">
      <formula>$AT$1=2</formula>
    </cfRule>
  </conditionalFormatting>
  <conditionalFormatting sqref="B147">
    <cfRule type="expression" dxfId="64" priority="6" stopIfTrue="1">
      <formula>$AT$1=2</formula>
    </cfRule>
  </conditionalFormatting>
  <conditionalFormatting sqref="O147">
    <cfRule type="expression" dxfId="63" priority="7" stopIfTrue="1">
      <formula>$AT$1=2</formula>
    </cfRule>
  </conditionalFormatting>
  <conditionalFormatting sqref="G151:I166">
    <cfRule type="expression" dxfId="62" priority="8" stopIfTrue="1">
      <formula>$AT$1=2</formula>
    </cfRule>
  </conditionalFormatting>
  <conditionalFormatting sqref="K151:M166">
    <cfRule type="expression" dxfId="61" priority="9" stopIfTrue="1">
      <formula>$AT$1=2</formula>
    </cfRule>
  </conditionalFormatting>
  <dataValidations count="1">
    <dataValidation imeMode="off" allowBlank="1" showInputMessage="1" showErrorMessage="1" sqref="C106:O112 B116" xr:uid="{4E187044-1ADC-40ED-A287-894AE6851671}"/>
  </dataValidations>
  <pageMargins left="0.5" right="0.3" top="0.5" bottom="0.5" header="0.3" footer="0.3"/>
  <pageSetup paperSize="9" scale="5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ボタン 7">
              <controlPr defaultSize="0" print="0" autoFill="0" autoPict="0" macro="[0]!p来期プリントフォーム">
                <anchor moveWithCells="1" sizeWithCells="1">
                  <from>
                    <xdr:col>10</xdr:col>
                    <xdr:colOff>152400</xdr:colOff>
                    <xdr:row>1</xdr:row>
                    <xdr:rowOff>95250</xdr:rowOff>
                  </from>
                  <to>
                    <xdr:col>12</xdr:col>
                    <xdr:colOff>336550</xdr:colOff>
                    <xdr:row>1</xdr:row>
                    <xdr:rowOff>393700</xdr:rowOff>
                  </to>
                </anchor>
              </controlPr>
            </control>
          </mc:Choice>
        </mc:AlternateContent>
        <mc:AlternateContent xmlns:mc="http://schemas.openxmlformats.org/markup-compatibility/2006">
          <mc:Choice Requires="x14">
            <control shapeId="21506" r:id="rId5" name="ボタン 1">
              <controlPr defaultSize="0" print="0" autoFill="0" autoPict="0" macro="[0]!P当期損益実績空白行非表示autofilter">
                <anchor>
                  <from>
                    <xdr:col>7</xdr:col>
                    <xdr:colOff>584200</xdr:colOff>
                    <xdr:row>1</xdr:row>
                    <xdr:rowOff>107950</xdr:rowOff>
                  </from>
                  <to>
                    <xdr:col>10</xdr:col>
                    <xdr:colOff>133350</xdr:colOff>
                    <xdr:row>1</xdr:row>
                    <xdr:rowOff>393700</xdr:rowOff>
                  </to>
                </anchor>
              </controlPr>
            </control>
          </mc:Choice>
        </mc:AlternateContent>
        <mc:AlternateContent xmlns:mc="http://schemas.openxmlformats.org/markup-compatibility/2006">
          <mc:Choice Requires="x14">
            <control shapeId="21507" r:id="rId6" name="Option Button 3">
              <controlPr defaultSize="0" autoFill="0" autoLine="0" autoPict="0">
                <anchor moveWithCells="1">
                  <from>
                    <xdr:col>15</xdr:col>
                    <xdr:colOff>495300</xdr:colOff>
                    <xdr:row>0</xdr:row>
                    <xdr:rowOff>31750</xdr:rowOff>
                  </from>
                  <to>
                    <xdr:col>16</xdr:col>
                    <xdr:colOff>260350</xdr:colOff>
                    <xdr:row>0</xdr:row>
                    <xdr:rowOff>285750</xdr:rowOff>
                  </to>
                </anchor>
              </controlPr>
            </control>
          </mc:Choice>
        </mc:AlternateContent>
        <mc:AlternateContent xmlns:mc="http://schemas.openxmlformats.org/markup-compatibility/2006">
          <mc:Choice Requires="x14">
            <control shapeId="21508" r:id="rId7" name="Option Button 4">
              <controlPr defaultSize="0" autoFill="0" autoLine="0" autoPict="0">
                <anchor moveWithCells="1">
                  <from>
                    <xdr:col>15</xdr:col>
                    <xdr:colOff>488950</xdr:colOff>
                    <xdr:row>0</xdr:row>
                    <xdr:rowOff>260350</xdr:rowOff>
                  </from>
                  <to>
                    <xdr:col>17</xdr:col>
                    <xdr:colOff>12700</xdr:colOff>
                    <xdr:row>1</xdr:row>
                    <xdr:rowOff>152400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DBEC0-CD54-4393-8A43-49951F1CAC63}">
  <sheetPr codeName="Sheet44">
    <tabColor rgb="FF00B0F0"/>
    <pageSetUpPr fitToPage="1"/>
  </sheetPr>
  <dimension ref="A1:CV670"/>
  <sheetViews>
    <sheetView showGridLines="0" showRowColHeaders="0" showZeros="0" zoomScale="70" zoomScaleNormal="70" workbookViewId="0">
      <pane xSplit="3" ySplit="3" topLeftCell="D83" activePane="bottomRight" state="frozen"/>
      <selection activeCell="G133" sqref="G133"/>
      <selection pane="topRight" activeCell="G133" sqref="G133"/>
      <selection pane="bottomLeft" activeCell="G133" sqref="G133"/>
      <selection pane="bottomRight" activeCell="D44" sqref="D44:P44"/>
    </sheetView>
  </sheetViews>
  <sheetFormatPr defaultColWidth="8.08203125" defaultRowHeight="19"/>
  <cols>
    <col min="1" max="1" width="9" style="310" customWidth="1"/>
    <col min="2" max="2" width="3.75" style="310" hidden="1" customWidth="1"/>
    <col min="3" max="3" width="15.75" style="310" customWidth="1"/>
    <col min="4" max="16" width="9.5" style="310" customWidth="1"/>
    <col min="17" max="17" width="9.25" style="310" customWidth="1"/>
    <col min="18" max="18" width="9.5" style="661" customWidth="1"/>
    <col min="19" max="19" width="9.5" style="310" customWidth="1"/>
    <col min="20" max="20" width="11" style="79" hidden="1" customWidth="1"/>
    <col min="21" max="36" width="14.08203125" style="310" hidden="1" customWidth="1"/>
    <col min="37" max="37" width="10.75" style="310" hidden="1" customWidth="1"/>
    <col min="38" max="38" width="11" style="310" hidden="1" customWidth="1"/>
    <col min="39" max="39" width="12.08203125" style="310" hidden="1" customWidth="1"/>
    <col min="40" max="41" width="9.75" style="310" hidden="1" customWidth="1"/>
    <col min="42" max="42" width="6.5" style="310" customWidth="1"/>
    <col min="43" max="43" width="11.83203125" style="310" customWidth="1"/>
    <col min="44" max="44" width="9.83203125" style="310" customWidth="1"/>
    <col min="45" max="45" width="10.75" style="310" customWidth="1"/>
    <col min="46" max="50" width="9.75" style="310" hidden="1" customWidth="1"/>
    <col min="51" max="76" width="8.08203125" style="310" hidden="1" customWidth="1"/>
    <col min="77" max="77" width="8.33203125" style="310" hidden="1" customWidth="1"/>
    <col min="78" max="78" width="0" style="310" hidden="1" customWidth="1"/>
    <col min="79" max="92" width="8.08203125" style="310" hidden="1" customWidth="1"/>
    <col min="93" max="16384" width="8.08203125" style="310"/>
  </cols>
  <sheetData>
    <row r="1" spans="1:92" ht="85.4" customHeight="1">
      <c r="C1" s="311" t="s">
        <v>331</v>
      </c>
      <c r="D1" s="59"/>
      <c r="E1" s="312"/>
      <c r="F1" s="313"/>
      <c r="G1" s="314"/>
      <c r="H1" s="315"/>
      <c r="I1" s="314"/>
      <c r="J1" s="315"/>
      <c r="K1" s="314"/>
      <c r="L1" s="316"/>
      <c r="M1" s="314"/>
      <c r="N1" s="317"/>
      <c r="O1" s="315"/>
      <c r="P1" s="318">
        <f>Q124</f>
        <v>0</v>
      </c>
      <c r="Q1" s="319"/>
      <c r="R1" s="2513"/>
      <c r="S1" s="2513"/>
      <c r="T1" s="320" t="b">
        <v>0</v>
      </c>
      <c r="U1" s="321" t="b">
        <v>0</v>
      </c>
      <c r="AT1" s="321">
        <v>2</v>
      </c>
    </row>
    <row r="2" spans="1:92" ht="22.5" customHeight="1">
      <c r="A2" s="322" t="s">
        <v>178</v>
      </c>
      <c r="B2" s="323" t="s">
        <v>179</v>
      </c>
      <c r="C2" s="324">
        <f>Q1</f>
        <v>0</v>
      </c>
      <c r="D2" s="72">
        <f>EDATE(来期計画!D2,12)</f>
        <v>46204</v>
      </c>
      <c r="E2" s="72">
        <f>EDATE(来期計画!E2,12)</f>
        <v>46235</v>
      </c>
      <c r="F2" s="72">
        <f>EDATE(来期計画!F2,12)</f>
        <v>46266</v>
      </c>
      <c r="G2" s="72">
        <f>EDATE(来期計画!G2,12)</f>
        <v>46296</v>
      </c>
      <c r="H2" s="72">
        <f>EDATE(来期計画!H2,12)</f>
        <v>46327</v>
      </c>
      <c r="I2" s="72">
        <f>EDATE(来期計画!I2,12)</f>
        <v>46357</v>
      </c>
      <c r="J2" s="72">
        <f>EDATE(来期計画!J2,12)</f>
        <v>46388</v>
      </c>
      <c r="K2" s="72">
        <f>EDATE(来期計画!K2,12)</f>
        <v>46419</v>
      </c>
      <c r="L2" s="72">
        <f>EDATE(来期計画!L2,12)</f>
        <v>46447</v>
      </c>
      <c r="M2" s="72">
        <f>EDATE(来期計画!M2,12)</f>
        <v>46478</v>
      </c>
      <c r="N2" s="72">
        <f>EDATE(来期計画!N2,12)</f>
        <v>46508</v>
      </c>
      <c r="O2" s="72">
        <f>EDATE(来期計画!O2,12)</f>
        <v>46539</v>
      </c>
      <c r="P2" s="73" t="s">
        <v>17</v>
      </c>
      <c r="Q2" s="73" t="s">
        <v>18</v>
      </c>
      <c r="R2" s="325" t="s">
        <v>169</v>
      </c>
      <c r="S2" s="326" t="s">
        <v>177</v>
      </c>
      <c r="T2" s="327"/>
      <c r="U2" s="72">
        <f>D2</f>
        <v>46204</v>
      </c>
      <c r="V2" s="72">
        <f t="shared" ref="V2:AJ2" si="0">E2</f>
        <v>46235</v>
      </c>
      <c r="W2" s="72">
        <f t="shared" si="0"/>
        <v>46266</v>
      </c>
      <c r="X2" s="72">
        <f t="shared" si="0"/>
        <v>46296</v>
      </c>
      <c r="Y2" s="72">
        <f t="shared" si="0"/>
        <v>46327</v>
      </c>
      <c r="Z2" s="72">
        <f t="shared" si="0"/>
        <v>46357</v>
      </c>
      <c r="AA2" s="72">
        <f t="shared" si="0"/>
        <v>46388</v>
      </c>
      <c r="AB2" s="72">
        <f t="shared" si="0"/>
        <v>46419</v>
      </c>
      <c r="AC2" s="72">
        <f t="shared" si="0"/>
        <v>46447</v>
      </c>
      <c r="AD2" s="72">
        <f t="shared" si="0"/>
        <v>46478</v>
      </c>
      <c r="AE2" s="72">
        <f t="shared" si="0"/>
        <v>46508</v>
      </c>
      <c r="AF2" s="72">
        <f t="shared" si="0"/>
        <v>46539</v>
      </c>
      <c r="AG2" s="328" t="str">
        <f t="shared" si="0"/>
        <v>決算</v>
      </c>
      <c r="AH2" s="328" t="str">
        <f t="shared" si="0"/>
        <v>年間合計</v>
      </c>
      <c r="AI2" s="328" t="str">
        <f t="shared" si="0"/>
        <v>対売上割合</v>
      </c>
      <c r="AJ2" s="328" t="str">
        <f t="shared" si="0"/>
        <v>来期計画</v>
      </c>
      <c r="AK2" s="329"/>
      <c r="CA2" s="72">
        <f>D2</f>
        <v>46204</v>
      </c>
      <c r="CB2" s="72">
        <f t="shared" ref="CB2:CN2" si="1">E2</f>
        <v>46235</v>
      </c>
      <c r="CC2" s="72">
        <f t="shared" si="1"/>
        <v>46266</v>
      </c>
      <c r="CD2" s="72">
        <f t="shared" si="1"/>
        <v>46296</v>
      </c>
      <c r="CE2" s="72">
        <f t="shared" si="1"/>
        <v>46327</v>
      </c>
      <c r="CF2" s="72">
        <f t="shared" si="1"/>
        <v>46357</v>
      </c>
      <c r="CG2" s="72">
        <f t="shared" si="1"/>
        <v>46388</v>
      </c>
      <c r="CH2" s="72">
        <f t="shared" si="1"/>
        <v>46419</v>
      </c>
      <c r="CI2" s="72">
        <f t="shared" si="1"/>
        <v>46447</v>
      </c>
      <c r="CJ2" s="72">
        <f t="shared" si="1"/>
        <v>46478</v>
      </c>
      <c r="CK2" s="72">
        <f t="shared" si="1"/>
        <v>46508</v>
      </c>
      <c r="CL2" s="72">
        <f t="shared" si="1"/>
        <v>46539</v>
      </c>
      <c r="CM2" s="72" t="str">
        <f t="shared" si="1"/>
        <v>決算</v>
      </c>
      <c r="CN2" s="72" t="str">
        <f t="shared" si="1"/>
        <v>年間合計</v>
      </c>
    </row>
    <row r="3" spans="1:92" ht="18" customHeight="1">
      <c r="A3" s="330"/>
      <c r="B3" s="331"/>
      <c r="C3" s="80" t="s">
        <v>19</v>
      </c>
      <c r="D3" s="332"/>
      <c r="E3" s="332"/>
      <c r="F3" s="332"/>
      <c r="G3" s="332"/>
      <c r="H3" s="332"/>
      <c r="I3" s="332"/>
      <c r="J3" s="332"/>
      <c r="K3" s="332"/>
      <c r="L3" s="332"/>
      <c r="M3" s="332"/>
      <c r="N3" s="332"/>
      <c r="O3" s="332"/>
      <c r="P3" s="332"/>
      <c r="Q3" s="333"/>
      <c r="R3" s="334"/>
      <c r="S3" s="334"/>
      <c r="AJ3" s="333"/>
      <c r="AK3" s="316"/>
    </row>
    <row r="4" spans="1:92" ht="18" customHeight="1">
      <c r="A4" s="335"/>
      <c r="B4" s="336">
        <v>4</v>
      </c>
      <c r="C4" s="1810"/>
      <c r="D4" s="1811"/>
      <c r="E4" s="1811"/>
      <c r="F4" s="1811"/>
      <c r="G4" s="1811"/>
      <c r="H4" s="1811"/>
      <c r="I4" s="1811"/>
      <c r="J4" s="1811"/>
      <c r="K4" s="1811"/>
      <c r="L4" s="1811"/>
      <c r="M4" s="1811"/>
      <c r="N4" s="1811"/>
      <c r="O4" s="1811"/>
      <c r="P4" s="1812"/>
      <c r="Q4" s="338">
        <f t="shared" ref="Q4:Q13" si="2">SUM(D4:P4)</f>
        <v>0</v>
      </c>
      <c r="R4" s="339"/>
      <c r="S4" s="340">
        <f>来期計画!Q4</f>
        <v>0</v>
      </c>
      <c r="T4" s="341" t="b">
        <v>0</v>
      </c>
      <c r="U4" s="79">
        <f>IF($AO4=TRUE,IF($T$1=FALSE,D4*HOME!$H$21,D4*HOME!$H$21/(1+HOME!$H$21)),IF(D$2&lt;DATE(2019,10,1),IF($T$1=FALSE,IF($T4=FALSE,D4*HOME!$H$18,0),IF($T4=FALSE,D4*HOME!$H$18/(1+HOME!$H$18),0)),IF($T$1=FALSE,IF($T4=FALSE,D4*HOME!$H$20,0),IF($T4=FALSE,D4*HOME!$H$20/(1+HOME!$H$20),0))))</f>
        <v>0</v>
      </c>
      <c r="V4" s="79">
        <f>IF($AO4=TRUE,IF($T$1=FALSE,E4*HOME!$H$21,E4*HOME!$H$21/(1+HOME!$H$21)),IF(E$2&lt;DATE(2019,10,1),IF($T$1=FALSE,IF($T4=FALSE,E4*HOME!$H$18,0),IF($T4=FALSE,E4*HOME!$H$18/(1+HOME!$H$18),0)),IF($T$1=FALSE,IF($T4=FALSE,E4*HOME!$H$20,0),IF($T4=FALSE,E4*HOME!$H$20/(1+HOME!$H$20),0))))</f>
        <v>0</v>
      </c>
      <c r="W4" s="79">
        <f>IF($AO4=TRUE,IF($T$1=FALSE,F4*HOME!$H$21,F4*HOME!$H$21/(1+HOME!$H$21)),IF(F$2&lt;DATE(2019,10,1),IF($T$1=FALSE,IF($T4=FALSE,F4*HOME!$H$18,0),IF($T4=FALSE,F4*HOME!$H$18/(1+HOME!$H$18),0)),IF($T$1=FALSE,IF($T4=FALSE,F4*HOME!$H$20,0),IF($T4=FALSE,F4*HOME!$H$20/(1+HOME!$H$20),0))))</f>
        <v>0</v>
      </c>
      <c r="X4" s="79">
        <f>IF($AO4=TRUE,IF($T$1=FALSE,G4*HOME!$H$21,G4*HOME!$H$21/(1+HOME!$H$21)),IF(G$2&lt;DATE(2019,10,1),IF($T$1=FALSE,IF($T4=FALSE,G4*HOME!$H$18,0),IF($T4=FALSE,G4*HOME!$H$18/(1+HOME!$H$18),0)),IF($T$1=FALSE,IF($T4=FALSE,G4*HOME!$H$20,0),IF($T4=FALSE,G4*HOME!$H$20/(1+HOME!$H$20),0))))</f>
        <v>0</v>
      </c>
      <c r="Y4" s="79">
        <f>IF($AO4=TRUE,IF($T$1=FALSE,H4*HOME!$H$21,H4*HOME!$H$21/(1+HOME!$H$21)),IF(H$2&lt;DATE(2019,10,1),IF($T$1=FALSE,IF($T4=FALSE,H4*HOME!$H$18,0),IF($T4=FALSE,H4*HOME!$H$18/(1+HOME!$H$18),0)),IF($T$1=FALSE,IF($T4=FALSE,H4*HOME!$H$20,0),IF($T4=FALSE,H4*HOME!$H$20/(1+HOME!$H$20),0))))</f>
        <v>0</v>
      </c>
      <c r="Z4" s="79">
        <f>IF($AO4=TRUE,IF($T$1=FALSE,I4*HOME!$H$21,I4*HOME!$H$21/(1+HOME!$H$21)),IF(I$2&lt;DATE(2019,10,1),IF($T$1=FALSE,IF($T4=FALSE,I4*HOME!$H$18,0),IF($T4=FALSE,I4*HOME!$H$18/(1+HOME!$H$18),0)),IF($T$1=FALSE,IF($T4=FALSE,I4*HOME!$H$20,0),IF($T4=FALSE,I4*HOME!$H$20/(1+HOME!$H$20),0))))</f>
        <v>0</v>
      </c>
      <c r="AA4" s="79">
        <f>IF($AO4=TRUE,IF($T$1=FALSE,J4*HOME!$H$21,J4*HOME!$H$21/(1+HOME!$H$21)),IF(J$2&lt;DATE(2019,10,1),IF($T$1=FALSE,IF($T4=FALSE,J4*HOME!$H$18,0),IF($T4=FALSE,J4*HOME!$H$18/(1+HOME!$H$18),0)),IF($T$1=FALSE,IF($T4=FALSE,J4*HOME!$H$20,0),IF($T4=FALSE,J4*HOME!$H$20/(1+HOME!$H$20),0))))</f>
        <v>0</v>
      </c>
      <c r="AB4" s="79">
        <f>IF($AO4=TRUE,IF($T$1=FALSE,K4*HOME!$H$21,K4*HOME!$H$21/(1+HOME!$H$21)),IF(K$2&lt;DATE(2019,10,1),IF($T$1=FALSE,IF($T4=FALSE,K4*HOME!$H$18,0),IF($T4=FALSE,K4*HOME!$H$18/(1+HOME!$H$18),0)),IF($T$1=FALSE,IF($T4=FALSE,K4*HOME!$H$20,0),IF($T4=FALSE,K4*HOME!$H$20/(1+HOME!$H$20),0))))</f>
        <v>0</v>
      </c>
      <c r="AC4" s="79">
        <f>IF($AO4=TRUE,IF($T$1=FALSE,L4*HOME!$H$21,L4*HOME!$H$21/(1+HOME!$H$21)),IF(L$2&lt;DATE(2019,10,1),IF($T$1=FALSE,IF($T4=FALSE,L4*HOME!$H$18,0),IF($T4=FALSE,L4*HOME!$H$18/(1+HOME!$H$18),0)),IF($T$1=FALSE,IF($T4=FALSE,L4*HOME!$H$20,0),IF($T4=FALSE,L4*HOME!$H$20/(1+HOME!$H$20),0))))</f>
        <v>0</v>
      </c>
      <c r="AD4" s="79">
        <f>IF($AO4=TRUE,IF($T$1=FALSE,M4*HOME!$H$21,M4*HOME!$H$21/(1+HOME!$H$21)),IF(M$2&lt;DATE(2019,10,1),IF($T$1=FALSE,IF($T4=FALSE,M4*HOME!$H$18,0),IF($T4=FALSE,M4*HOME!$H$18/(1+HOME!$H$18),0)),IF($T$1=FALSE,IF($T4=FALSE,M4*HOME!$H$20,0),IF($T4=FALSE,M4*HOME!$H$20/(1+HOME!$H$20),0))))</f>
        <v>0</v>
      </c>
      <c r="AE4" s="79">
        <f>IF($AO4=TRUE,IF($T$1=FALSE,N4*HOME!$H$21,N4*HOME!$H$21/(1+HOME!$H$21)),IF(N$2&lt;DATE(2019,10,1),IF($T$1=FALSE,IF($T4=FALSE,N4*HOME!$H$18,0),IF($T4=FALSE,N4*HOME!$H$18/(1+HOME!$H$18),0)),IF($T$1=FALSE,IF($T4=FALSE,N4*HOME!$H$20,0),IF($T4=FALSE,N4*HOME!$H$20/(1+HOME!$H$20),0))))</f>
        <v>0</v>
      </c>
      <c r="AF4" s="79">
        <f>IF($AO4=TRUE,IF($T$1=FALSE,O4*HOME!$H$21,O4*HOME!$H$21/(1+HOME!$H$21)),IF(O$2&lt;DATE(2019,10,1),IF($T$1=FALSE,IF($T4=FALSE,O4*HOME!$H$18,0),IF($T4=FALSE,O4*HOME!$H$18/(1+HOME!$H$18),0)),IF($T$1=FALSE,IF($T4=FALSE,O4*HOME!$H$20,0),IF($T4=FALSE,O4*HOME!$H$20/(1+HOME!$H$20),0))))</f>
        <v>0</v>
      </c>
      <c r="AG4" s="79">
        <f>IF($AO4=TRUE,IF($T$1=FALSE,P4*HOME!$H$21,P4*HOME!$H$21/(1+HOME!$H$21)),IF(P$2&lt;DATE(2019,10,1),IF($T$1=FALSE,IF($T4=FALSE,P4*HOME!$H$18,0),IF($T4=FALSE,P4*HOME!$H$18/(1+HOME!$H$18),0)),IF($T$1=FALSE,IF($T4=FALSE,P4*HOME!$H$20,0),IF($T4=FALSE,P4*HOME!$H$20/(1+HOME!$H$20),0))))</f>
        <v>0</v>
      </c>
      <c r="AH4" s="79">
        <f>SUM(U4:AG4)</f>
        <v>0</v>
      </c>
      <c r="AI4" s="79">
        <f t="shared" ref="AI4:AI13" si="3">IF($T4=FALSE,Q4,"")</f>
        <v>0</v>
      </c>
      <c r="AJ4" s="86"/>
      <c r="AK4" s="79"/>
      <c r="AL4" s="79"/>
      <c r="AM4" s="79"/>
      <c r="AN4" s="86"/>
      <c r="AO4" s="342" t="b">
        <v>0</v>
      </c>
      <c r="AP4" s="79"/>
      <c r="AQ4" s="79"/>
      <c r="AR4" s="79"/>
      <c r="CA4" s="310">
        <f>IF($T4=TRUE,0,IF(D$2&lt;DATE(2019,10,1),IF($T$1=FALSE,D4*HOME!$F$18,D4*HOME!$F$18/(1+HOME!$H$18)),IF($AO4=TRUE,IF($T$1=FALSE,D4*HOME!$F$21,D4*HOME!$F$21/(1+HOME!$H$21)),IF($T$1=FALSE,D4*HOME!$F$20,D4*HOME!$F$20/(1+HOME!$H$20)))))</f>
        <v>0</v>
      </c>
      <c r="CB4" s="310">
        <f>IF($T4=TRUE,0,IF(E$2&lt;DATE(2019,10,1),IF($T$1=FALSE,E4*HOME!$F$18,E4*HOME!$F$18/(1+HOME!$H$18)),IF($AO4=TRUE,IF($T$1=FALSE,E4*HOME!$F$21,E4*HOME!$F$21/(1+HOME!$H$21)),IF($T$1=FALSE,E4*HOME!$F$20,E4*HOME!$F$20/(1+HOME!$H$20)))))</f>
        <v>0</v>
      </c>
      <c r="CC4" s="310">
        <f>IF($T4=TRUE,0,IF(F$2&lt;DATE(2019,10,1),IF($T$1=FALSE,F4*HOME!$F$18,F4*HOME!$F$18/(1+HOME!$H$18)),IF($AO4=TRUE,IF($T$1=FALSE,F4*HOME!$F$21,F4*HOME!$F$21/(1+HOME!$H$21)),IF($T$1=FALSE,F4*HOME!$F$20,F4*HOME!$F$20/(1+HOME!$H$20)))))</f>
        <v>0</v>
      </c>
      <c r="CD4" s="310">
        <f>IF($T4=TRUE,0,IF(G$2&lt;DATE(2019,10,1),IF($T$1=FALSE,G4*HOME!$F$18,G4*HOME!$F$18/(1+HOME!$H$18)),IF($AO4=TRUE,IF($T$1=FALSE,G4*HOME!$F$21,G4*HOME!$F$21/(1+HOME!$H$21)),IF($T$1=FALSE,G4*HOME!$F$20,G4*HOME!$F$20/(1+HOME!$H$20)))))</f>
        <v>0</v>
      </c>
      <c r="CE4" s="310">
        <f>IF($T4=TRUE,0,IF(H$2&lt;DATE(2019,10,1),IF($T$1=FALSE,H4*HOME!$F$18,H4*HOME!$F$18/(1+HOME!$H$18)),IF($AO4=TRUE,IF($T$1=FALSE,H4*HOME!$F$21,H4*HOME!$F$21/(1+HOME!$H$21)),IF($T$1=FALSE,H4*HOME!$F$20,H4*HOME!$F$20/(1+HOME!$H$20)))))</f>
        <v>0</v>
      </c>
      <c r="CF4" s="310">
        <f>IF($T4=TRUE,0,IF(I$2&lt;DATE(2019,10,1),IF($T$1=FALSE,I4*HOME!$F$18,I4*HOME!$F$18/(1+HOME!$H$18)),IF($AO4=TRUE,IF($T$1=FALSE,I4*HOME!$F$21,I4*HOME!$F$21/(1+HOME!$H$21)),IF($T$1=FALSE,I4*HOME!$F$20,I4*HOME!$F$20/(1+HOME!$H$20)))))</f>
        <v>0</v>
      </c>
      <c r="CG4" s="310">
        <f>IF($T4=TRUE,0,IF(J$2&lt;DATE(2019,10,1),IF($T$1=FALSE,J4*HOME!$F$18,J4*HOME!$F$18/(1+HOME!$H$18)),IF($AO4=TRUE,IF($T$1=FALSE,J4*HOME!$F$21,J4*HOME!$F$21/(1+HOME!$H$21)),IF($T$1=FALSE,J4*HOME!$F$20,J4*HOME!$F$20/(1+HOME!$H$20)))))</f>
        <v>0</v>
      </c>
      <c r="CH4" s="310">
        <f>IF($T4=TRUE,0,IF(K$2&lt;DATE(2019,10,1),IF($T$1=FALSE,K4*HOME!$F$18,K4*HOME!$F$18/(1+HOME!$H$18)),IF($AO4=TRUE,IF($T$1=FALSE,K4*HOME!$F$21,K4*HOME!$F$21/(1+HOME!$H$21)),IF($T$1=FALSE,K4*HOME!$F$20,K4*HOME!$F$20/(1+HOME!$H$20)))))</f>
        <v>0</v>
      </c>
      <c r="CI4" s="310">
        <f>IF($T4=TRUE,0,IF(L$2&lt;DATE(2019,10,1),IF($T$1=FALSE,L4*HOME!$F$18,L4*HOME!$F$18/(1+HOME!$H$18)),IF($AO4=TRUE,IF($T$1=FALSE,L4*HOME!$F$21,L4*HOME!$F$21/(1+HOME!$H$21)),IF($T$1=FALSE,L4*HOME!$F$20,L4*HOME!$F$20/(1+HOME!$H$20)))))</f>
        <v>0</v>
      </c>
      <c r="CJ4" s="310">
        <f>IF($T4=TRUE,0,IF(M$2&lt;DATE(2019,10,1),IF($T$1=FALSE,M4*HOME!$F$18,M4*HOME!$F$18/(1+HOME!$H$18)),IF($AO4=TRUE,IF($T$1=FALSE,M4*HOME!$F$21,M4*HOME!$F$21/(1+HOME!$H$21)),IF($T$1=FALSE,M4*HOME!$F$20,M4*HOME!$F$20/(1+HOME!$H$20)))))</f>
        <v>0</v>
      </c>
      <c r="CK4" s="310">
        <f>IF($T4=TRUE,0,IF(N$2&lt;DATE(2019,10,1),IF($T$1=FALSE,N4*HOME!$F$18,N4*HOME!$F$18/(1+HOME!$H$18)),IF($AO4=TRUE,IF($T$1=FALSE,N4*HOME!$F$21,N4*HOME!$F$21/(1+HOME!$H$21)),IF($T$1=FALSE,N4*HOME!$F$20,N4*HOME!$F$20/(1+HOME!$H$20)))))</f>
        <v>0</v>
      </c>
      <c r="CL4" s="310">
        <f>IF($T4=TRUE,0,IF(O$2&lt;DATE(2019,10,1),IF($T$1=FALSE,O4*HOME!$F$18,O4*HOME!$F$18/(1+HOME!$H$18)),IF($AO4=TRUE,IF($T$1=FALSE,O4*HOME!$F$21,O4*HOME!$F$21/(1+HOME!$H$21)),IF($T$1=FALSE,O4*HOME!$F$20,O4*HOME!$F$20/(1+HOME!$H$20)))))</f>
        <v>0</v>
      </c>
      <c r="CM4" s="310">
        <f>IF($T4=TRUE,0,IF(P$2&lt;DATE(2019,10,1),IF($T$1=FALSE,P4*HOME!$F$18,P4*HOME!$F$18/(1+HOME!$H$18)),IF($AO4=TRUE,IF($T$1=FALSE,P4*HOME!$F$21,P4*HOME!$F$21/(1+HOME!$H$21)),IF($T$1=FALSE,P4*HOME!$F$20,P4*HOME!$F$20/(1+HOME!$H$20)))))</f>
        <v>0</v>
      </c>
      <c r="CN4" s="310">
        <f>SUM(CA4:CM4)</f>
        <v>0</v>
      </c>
    </row>
    <row r="5" spans="1:92" ht="18" customHeight="1">
      <c r="A5" s="335"/>
      <c r="B5" s="336">
        <v>5</v>
      </c>
      <c r="C5" s="1810"/>
      <c r="D5" s="1813"/>
      <c r="E5" s="1814"/>
      <c r="F5" s="1814"/>
      <c r="G5" s="1814"/>
      <c r="H5" s="1814"/>
      <c r="I5" s="1814"/>
      <c r="J5" s="1814"/>
      <c r="K5" s="1814"/>
      <c r="L5" s="1814"/>
      <c r="M5" s="1814"/>
      <c r="N5" s="1814"/>
      <c r="O5" s="1814"/>
      <c r="P5" s="1815"/>
      <c r="Q5" s="90">
        <f t="shared" si="2"/>
        <v>0</v>
      </c>
      <c r="R5" s="343"/>
      <c r="S5" s="344">
        <f>来期計画!Q5</f>
        <v>0</v>
      </c>
      <c r="T5" s="341" t="b">
        <v>0</v>
      </c>
      <c r="U5" s="79">
        <f>IF($AO5=TRUE,IF($T$1=FALSE,D5*HOME!$H$21,D5*HOME!$H$21/(1+HOME!$H$21)),IF(D$2&lt;DATE(2019,10,1),IF($T$1=FALSE,IF($T5=FALSE,D5*HOME!$H$18,0),IF($T5=FALSE,D5*HOME!$H$18/(1+HOME!$H$18),0)),IF($T$1=FALSE,IF($T5=FALSE,D5*HOME!$H$20,0),IF($T5=FALSE,D5*HOME!$H$20/(1+HOME!$H$20),0))))</f>
        <v>0</v>
      </c>
      <c r="V5" s="79">
        <f>IF($AO5=TRUE,IF($T$1=FALSE,E5*HOME!$H$21,E5*HOME!$H$21/(1+HOME!$H$21)),IF(E$2&lt;DATE(2019,10,1),IF($T$1=FALSE,IF($T5=FALSE,E5*HOME!$H$18,0),IF($T5=FALSE,E5*HOME!$H$18/(1+HOME!$H$18),0)),IF($T$1=FALSE,IF($T5=FALSE,E5*HOME!$H$20,0),IF($T5=FALSE,E5*HOME!$H$20/(1+HOME!$H$20),0))))</f>
        <v>0</v>
      </c>
      <c r="W5" s="79">
        <f>IF($AO5=TRUE,IF($T$1=FALSE,F5*HOME!$H$21,F5*HOME!$H$21/(1+HOME!$H$21)),IF(F$2&lt;DATE(2019,10,1),IF($T$1=FALSE,IF($T5=FALSE,F5*HOME!$H$18,0),IF($T5=FALSE,F5*HOME!$H$18/(1+HOME!$H$18),0)),IF($T$1=FALSE,IF($T5=FALSE,F5*HOME!$H$20,0),IF($T5=FALSE,F5*HOME!$H$20/(1+HOME!$H$20),0))))</f>
        <v>0</v>
      </c>
      <c r="X5" s="79">
        <f>IF($AO5=TRUE,IF($T$1=FALSE,G5*HOME!$H$21,G5*HOME!$H$21/(1+HOME!$H$21)),IF(G$2&lt;DATE(2019,10,1),IF($T$1=FALSE,IF($T5=FALSE,G5*HOME!$H$18,0),IF($T5=FALSE,G5*HOME!$H$18/(1+HOME!$H$18),0)),IF($T$1=FALSE,IF($T5=FALSE,G5*HOME!$H$20,0),IF($T5=FALSE,G5*HOME!$H$20/(1+HOME!$H$20),0))))</f>
        <v>0</v>
      </c>
      <c r="Y5" s="79">
        <f>IF($AO5=TRUE,IF($T$1=FALSE,H5*HOME!$H$21,H5*HOME!$H$21/(1+HOME!$H$21)),IF(H$2&lt;DATE(2019,10,1),IF($T$1=FALSE,IF($T5=FALSE,H5*HOME!$H$18,0),IF($T5=FALSE,H5*HOME!$H$18/(1+HOME!$H$18),0)),IF($T$1=FALSE,IF($T5=FALSE,H5*HOME!$H$20,0),IF($T5=FALSE,H5*HOME!$H$20/(1+HOME!$H$20),0))))</f>
        <v>0</v>
      </c>
      <c r="Z5" s="79">
        <f>IF($AO5=TRUE,IF($T$1=FALSE,I5*HOME!$H$21,I5*HOME!$H$21/(1+HOME!$H$21)),IF(I$2&lt;DATE(2019,10,1),IF($T$1=FALSE,IF($T5=FALSE,I5*HOME!$H$18,0),IF($T5=FALSE,I5*HOME!$H$18/(1+HOME!$H$18),0)),IF($T$1=FALSE,IF($T5=FALSE,I5*HOME!$H$20,0),IF($T5=FALSE,I5*HOME!$H$20/(1+HOME!$H$20),0))))</f>
        <v>0</v>
      </c>
      <c r="AA5" s="79">
        <f>IF($AO5=TRUE,IF($T$1=FALSE,J5*HOME!$H$21,J5*HOME!$H$21/(1+HOME!$H$21)),IF(J$2&lt;DATE(2019,10,1),IF($T$1=FALSE,IF($T5=FALSE,J5*HOME!$H$18,0),IF($T5=FALSE,J5*HOME!$H$18/(1+HOME!$H$18),0)),IF($T$1=FALSE,IF($T5=FALSE,J5*HOME!$H$20,0),IF($T5=FALSE,J5*HOME!$H$20/(1+HOME!$H$20),0))))</f>
        <v>0</v>
      </c>
      <c r="AB5" s="79">
        <f>IF($AO5=TRUE,IF($T$1=FALSE,K5*HOME!$H$21,K5*HOME!$H$21/(1+HOME!$H$21)),IF(K$2&lt;DATE(2019,10,1),IF($T$1=FALSE,IF($T5=FALSE,K5*HOME!$H$18,0),IF($T5=FALSE,K5*HOME!$H$18/(1+HOME!$H$18),0)),IF($T$1=FALSE,IF($T5=FALSE,K5*HOME!$H$20,0),IF($T5=FALSE,K5*HOME!$H$20/(1+HOME!$H$20),0))))</f>
        <v>0</v>
      </c>
      <c r="AC5" s="79">
        <f>IF($AO5=TRUE,IF($T$1=FALSE,L5*HOME!$H$21,L5*HOME!$H$21/(1+HOME!$H$21)),IF(L$2&lt;DATE(2019,10,1),IF($T$1=FALSE,IF($T5=FALSE,L5*HOME!$H$18,0),IF($T5=FALSE,L5*HOME!$H$18/(1+HOME!$H$18),0)),IF($T$1=FALSE,IF($T5=FALSE,L5*HOME!$H$20,0),IF($T5=FALSE,L5*HOME!$H$20/(1+HOME!$H$20),0))))</f>
        <v>0</v>
      </c>
      <c r="AD5" s="79">
        <f>IF($AO5=TRUE,IF($T$1=FALSE,M5*HOME!$H$21,M5*HOME!$H$21/(1+HOME!$H$21)),IF(M$2&lt;DATE(2019,10,1),IF($T$1=FALSE,IF($T5=FALSE,M5*HOME!$H$18,0),IF($T5=FALSE,M5*HOME!$H$18/(1+HOME!$H$18),0)),IF($T$1=FALSE,IF($T5=FALSE,M5*HOME!$H$20,0),IF($T5=FALSE,M5*HOME!$H$20/(1+HOME!$H$20),0))))</f>
        <v>0</v>
      </c>
      <c r="AE5" s="79">
        <f>IF($AO5=TRUE,IF($T$1=FALSE,N5*HOME!$H$21,N5*HOME!$H$21/(1+HOME!$H$21)),IF(N$2&lt;DATE(2019,10,1),IF($T$1=FALSE,IF($T5=FALSE,N5*HOME!$H$18,0),IF($T5=FALSE,N5*HOME!$H$18/(1+HOME!$H$18),0)),IF($T$1=FALSE,IF($T5=FALSE,N5*HOME!$H$20,0),IF($T5=FALSE,N5*HOME!$H$20/(1+HOME!$H$20),0))))</f>
        <v>0</v>
      </c>
      <c r="AF5" s="79">
        <f>IF($AO5=TRUE,IF($T$1=FALSE,O5*HOME!$H$21,O5*HOME!$H$21/(1+HOME!$H$21)),IF(O$2&lt;DATE(2019,10,1),IF($T$1=FALSE,IF($T5=FALSE,O5*HOME!$H$18,0),IF($T5=FALSE,O5*HOME!$H$18/(1+HOME!$H$18),0)),IF($T$1=FALSE,IF($T5=FALSE,O5*HOME!$H$20,0),IF($T5=FALSE,O5*HOME!$H$20/(1+HOME!$H$20),0))))</f>
        <v>0</v>
      </c>
      <c r="AG5" s="79">
        <f>IF($AO5=TRUE,IF($T$1=FALSE,P5*HOME!$H$21,P5*HOME!$H$21/(1+HOME!$H$21)),IF(P$2&lt;DATE(2019,10,1),IF($T$1=FALSE,IF($T5=FALSE,P5*HOME!$H$18,0),IF($T5=FALSE,P5*HOME!$H$18/(1+HOME!$H$18),0)),IF($T$1=FALSE,IF($T5=FALSE,P5*HOME!$H$20,0),IF($T5=FALSE,P5*HOME!$H$20/(1+HOME!$H$20),0))))</f>
        <v>0</v>
      </c>
      <c r="AH5" s="79">
        <f>SUM(U5:AG5)</f>
        <v>0</v>
      </c>
      <c r="AI5" s="79">
        <f t="shared" si="3"/>
        <v>0</v>
      </c>
      <c r="AJ5" s="86"/>
      <c r="AK5" s="79"/>
      <c r="AL5" s="79"/>
      <c r="AM5" s="79"/>
      <c r="AN5" s="86"/>
      <c r="AO5" s="342" t="b">
        <v>0</v>
      </c>
      <c r="AP5" s="79"/>
      <c r="AQ5" s="79"/>
      <c r="AR5" s="79"/>
      <c r="CA5" s="310">
        <f>IF($T5=TRUE,0,IF(D$2&lt;DATE(2019,10,1),IF($T$1=FALSE,D5*HOME!$F$18,D5*HOME!$F$18/(1+HOME!$H$18)),IF($AO5=TRUE,IF($T$1=FALSE,D5*HOME!$F$21,D5*HOME!$F$21/(1+HOME!$H$21)),IF($T$1=FALSE,D5*HOME!$F$20,D5*HOME!$F$20/(1+HOME!$H$20)))))</f>
        <v>0</v>
      </c>
      <c r="CB5" s="310">
        <f>IF($T5=TRUE,0,IF(E$2&lt;DATE(2019,10,1),IF($T$1=FALSE,E5*HOME!$F$18,E5*HOME!$F$18/(1+HOME!$H$18)),IF($AO5=TRUE,IF($T$1=FALSE,E5*HOME!$F$21,E5*HOME!$F$21/(1+HOME!$H$21)),IF($T$1=FALSE,E5*HOME!$F$20,E5*HOME!$F$20/(1+HOME!$H$20)))))</f>
        <v>0</v>
      </c>
      <c r="CC5" s="310">
        <f>IF($T5=TRUE,0,IF(F$2&lt;DATE(2019,10,1),IF($T$1=FALSE,F5*HOME!$F$18,F5*HOME!$F$18/(1+HOME!$H$18)),IF($AO5=TRUE,IF($T$1=FALSE,F5*HOME!$F$21,F5*HOME!$F$21/(1+HOME!$H$21)),IF($T$1=FALSE,F5*HOME!$F$20,F5*HOME!$F$20/(1+HOME!$H$20)))))</f>
        <v>0</v>
      </c>
      <c r="CD5" s="310">
        <f>IF($T5=TRUE,0,IF(G$2&lt;DATE(2019,10,1),IF($T$1=FALSE,G5*HOME!$F$18,G5*HOME!$F$18/(1+HOME!$H$18)),IF($AO5=TRUE,IF($T$1=FALSE,G5*HOME!$F$21,G5*HOME!$F$21/(1+HOME!$H$21)),IF($T$1=FALSE,G5*HOME!$F$20,G5*HOME!$F$20/(1+HOME!$H$20)))))</f>
        <v>0</v>
      </c>
      <c r="CE5" s="310">
        <f>IF($T5=TRUE,0,IF(H$2&lt;DATE(2019,10,1),IF($T$1=FALSE,H5*HOME!$F$18,H5*HOME!$F$18/(1+HOME!$H$18)),IF($AO5=TRUE,IF($T$1=FALSE,H5*HOME!$F$21,H5*HOME!$F$21/(1+HOME!$H$21)),IF($T$1=FALSE,H5*HOME!$F$20,H5*HOME!$F$20/(1+HOME!$H$20)))))</f>
        <v>0</v>
      </c>
      <c r="CF5" s="310">
        <f>IF($T5=TRUE,0,IF(I$2&lt;DATE(2019,10,1),IF($T$1=FALSE,I5*HOME!$F$18,I5*HOME!$F$18/(1+HOME!$H$18)),IF($AO5=TRUE,IF($T$1=FALSE,I5*HOME!$F$21,I5*HOME!$F$21/(1+HOME!$H$21)),IF($T$1=FALSE,I5*HOME!$F$20,I5*HOME!$F$20/(1+HOME!$H$20)))))</f>
        <v>0</v>
      </c>
      <c r="CG5" s="310">
        <f>IF($T5=TRUE,0,IF(J$2&lt;DATE(2019,10,1),IF($T$1=FALSE,J5*HOME!$F$18,J5*HOME!$F$18/(1+HOME!$H$18)),IF($AO5=TRUE,IF($T$1=FALSE,J5*HOME!$F$21,J5*HOME!$F$21/(1+HOME!$H$21)),IF($T$1=FALSE,J5*HOME!$F$20,J5*HOME!$F$20/(1+HOME!$H$20)))))</f>
        <v>0</v>
      </c>
      <c r="CH5" s="310">
        <f>IF($T5=TRUE,0,IF(K$2&lt;DATE(2019,10,1),IF($T$1=FALSE,K5*HOME!$F$18,K5*HOME!$F$18/(1+HOME!$H$18)),IF($AO5=TRUE,IF($T$1=FALSE,K5*HOME!$F$21,K5*HOME!$F$21/(1+HOME!$H$21)),IF($T$1=FALSE,K5*HOME!$F$20,K5*HOME!$F$20/(1+HOME!$H$20)))))</f>
        <v>0</v>
      </c>
      <c r="CI5" s="310">
        <f>IF($T5=TRUE,0,IF(L$2&lt;DATE(2019,10,1),IF($T$1=FALSE,L5*HOME!$F$18,L5*HOME!$F$18/(1+HOME!$H$18)),IF($AO5=TRUE,IF($T$1=FALSE,L5*HOME!$F$21,L5*HOME!$F$21/(1+HOME!$H$21)),IF($T$1=FALSE,L5*HOME!$F$20,L5*HOME!$F$20/(1+HOME!$H$20)))))</f>
        <v>0</v>
      </c>
      <c r="CJ5" s="310">
        <f>IF($T5=TRUE,0,IF(M$2&lt;DATE(2019,10,1),IF($T$1=FALSE,M5*HOME!$F$18,M5*HOME!$F$18/(1+HOME!$H$18)),IF($AO5=TRUE,IF($T$1=FALSE,M5*HOME!$F$21,M5*HOME!$F$21/(1+HOME!$H$21)),IF($T$1=FALSE,M5*HOME!$F$20,M5*HOME!$F$20/(1+HOME!$H$20)))))</f>
        <v>0</v>
      </c>
      <c r="CK5" s="310">
        <f>IF($T5=TRUE,0,IF(N$2&lt;DATE(2019,10,1),IF($T$1=FALSE,N5*HOME!$F$18,N5*HOME!$F$18/(1+HOME!$H$18)),IF($AO5=TRUE,IF($T$1=FALSE,N5*HOME!$F$21,N5*HOME!$F$21/(1+HOME!$H$21)),IF($T$1=FALSE,N5*HOME!$F$20,N5*HOME!$F$20/(1+HOME!$H$20)))))</f>
        <v>0</v>
      </c>
      <c r="CL5" s="310">
        <f>IF($T5=TRUE,0,IF(O$2&lt;DATE(2019,10,1),IF($T$1=FALSE,O5*HOME!$F$18,O5*HOME!$F$18/(1+HOME!$H$18)),IF($AO5=TRUE,IF($T$1=FALSE,O5*HOME!$F$21,O5*HOME!$F$21/(1+HOME!$H$21)),IF($T$1=FALSE,O5*HOME!$F$20,O5*HOME!$F$20/(1+HOME!$H$20)))))</f>
        <v>0</v>
      </c>
      <c r="CM5" s="310">
        <f>IF($T5=TRUE,0,IF(P$2&lt;DATE(2019,10,1),IF($T$1=FALSE,P5*HOME!$F$18,P5*HOME!$F$18/(1+HOME!$H$18)),IF($AO5=TRUE,IF($T$1=FALSE,P5*HOME!$F$21,P5*HOME!$F$21/(1+HOME!$H$21)),IF($T$1=FALSE,P5*HOME!$F$20,P5*HOME!$F$20/(1+HOME!$H$20)))))</f>
        <v>0</v>
      </c>
      <c r="CN5" s="310">
        <f t="shared" ref="CN5:CN13" si="4">SUM(CA5:CM5)</f>
        <v>0</v>
      </c>
    </row>
    <row r="6" spans="1:92" ht="18" customHeight="1">
      <c r="A6" s="335"/>
      <c r="B6" s="336">
        <v>6</v>
      </c>
      <c r="C6" s="1810"/>
      <c r="D6" s="1813"/>
      <c r="E6" s="1814"/>
      <c r="F6" s="1814"/>
      <c r="G6" s="1814"/>
      <c r="H6" s="1814"/>
      <c r="I6" s="1814"/>
      <c r="J6" s="1814"/>
      <c r="K6" s="1814"/>
      <c r="L6" s="1814"/>
      <c r="M6" s="1814"/>
      <c r="N6" s="1814"/>
      <c r="O6" s="1814"/>
      <c r="P6" s="1815"/>
      <c r="Q6" s="90">
        <f t="shared" si="2"/>
        <v>0</v>
      </c>
      <c r="R6" s="343"/>
      <c r="S6" s="344">
        <f>来期計画!Q6</f>
        <v>0</v>
      </c>
      <c r="T6" s="341" t="b">
        <v>0</v>
      </c>
      <c r="U6" s="79">
        <f>IF($AO6=TRUE,IF($T$1=FALSE,D6*HOME!$H$21,D6*HOME!$H$21/(1+HOME!$H$21)),IF(D$2&lt;DATE(2019,10,1),IF($T$1=FALSE,IF($T6=FALSE,D6*HOME!$H$18,0),IF($T6=FALSE,D6*HOME!$H$18/(1+HOME!$H$18),0)),IF($T$1=FALSE,IF($T6=FALSE,D6*HOME!$H$20,0),IF($T6=FALSE,D6*HOME!$H$20/(1+HOME!$H$20),0))))</f>
        <v>0</v>
      </c>
      <c r="V6" s="79">
        <f>IF($AO6=TRUE,IF($T$1=FALSE,E6*HOME!$H$21,E6*HOME!$H$21/(1+HOME!$H$21)),IF(E$2&lt;DATE(2019,10,1),IF($T$1=FALSE,IF($T6=FALSE,E6*HOME!$H$18,0),IF($T6=FALSE,E6*HOME!$H$18/(1+HOME!$H$18),0)),IF($T$1=FALSE,IF($T6=FALSE,E6*HOME!$H$20,0),IF($T6=FALSE,E6*HOME!$H$20/(1+HOME!$H$20),0))))</f>
        <v>0</v>
      </c>
      <c r="W6" s="79">
        <f>IF($AO6=TRUE,IF($T$1=FALSE,F6*HOME!$H$21,F6*HOME!$H$21/(1+HOME!$H$21)),IF(F$2&lt;DATE(2019,10,1),IF($T$1=FALSE,IF($T6=FALSE,F6*HOME!$H$18,0),IF($T6=FALSE,F6*HOME!$H$18/(1+HOME!$H$18),0)),IF($T$1=FALSE,IF($T6=FALSE,F6*HOME!$H$20,0),IF($T6=FALSE,F6*HOME!$H$20/(1+HOME!$H$20),0))))</f>
        <v>0</v>
      </c>
      <c r="X6" s="79">
        <f>IF($AO6=TRUE,IF($T$1=FALSE,G6*HOME!$H$21,G6*HOME!$H$21/(1+HOME!$H$21)),IF(G$2&lt;DATE(2019,10,1),IF($T$1=FALSE,IF($T6=FALSE,G6*HOME!$H$18,0),IF($T6=FALSE,G6*HOME!$H$18/(1+HOME!$H$18),0)),IF($T$1=FALSE,IF($T6=FALSE,G6*HOME!$H$20,0),IF($T6=FALSE,G6*HOME!$H$20/(1+HOME!$H$20),0))))</f>
        <v>0</v>
      </c>
      <c r="Y6" s="79">
        <f>IF($AO6=TRUE,IF($T$1=FALSE,H6*HOME!$H$21,H6*HOME!$H$21/(1+HOME!$H$21)),IF(H$2&lt;DATE(2019,10,1),IF($T$1=FALSE,IF($T6=FALSE,H6*HOME!$H$18,0),IF($T6=FALSE,H6*HOME!$H$18/(1+HOME!$H$18),0)),IF($T$1=FALSE,IF($T6=FALSE,H6*HOME!$H$20,0),IF($T6=FALSE,H6*HOME!$H$20/(1+HOME!$H$20),0))))</f>
        <v>0</v>
      </c>
      <c r="Z6" s="79">
        <f>IF($AO6=TRUE,IF($T$1=FALSE,I6*HOME!$H$21,I6*HOME!$H$21/(1+HOME!$H$21)),IF(I$2&lt;DATE(2019,10,1),IF($T$1=FALSE,IF($T6=FALSE,I6*HOME!$H$18,0),IF($T6=FALSE,I6*HOME!$H$18/(1+HOME!$H$18),0)),IF($T$1=FALSE,IF($T6=FALSE,I6*HOME!$H$20,0),IF($T6=FALSE,I6*HOME!$H$20/(1+HOME!$H$20),0))))</f>
        <v>0</v>
      </c>
      <c r="AA6" s="79">
        <f>IF($AO6=TRUE,IF($T$1=FALSE,J6*HOME!$H$21,J6*HOME!$H$21/(1+HOME!$H$21)),IF(J$2&lt;DATE(2019,10,1),IF($T$1=FALSE,IF($T6=FALSE,J6*HOME!$H$18,0),IF($T6=FALSE,J6*HOME!$H$18/(1+HOME!$H$18),0)),IF($T$1=FALSE,IF($T6=FALSE,J6*HOME!$H$20,0),IF($T6=FALSE,J6*HOME!$H$20/(1+HOME!$H$20),0))))</f>
        <v>0</v>
      </c>
      <c r="AB6" s="79">
        <f>IF($AO6=TRUE,IF($T$1=FALSE,K6*HOME!$H$21,K6*HOME!$H$21/(1+HOME!$H$21)),IF(K$2&lt;DATE(2019,10,1),IF($T$1=FALSE,IF($T6=FALSE,K6*HOME!$H$18,0),IF($T6=FALSE,K6*HOME!$H$18/(1+HOME!$H$18),0)),IF($T$1=FALSE,IF($T6=FALSE,K6*HOME!$H$20,0),IF($T6=FALSE,K6*HOME!$H$20/(1+HOME!$H$20),0))))</f>
        <v>0</v>
      </c>
      <c r="AC6" s="79">
        <f>IF($AO6=TRUE,IF($T$1=FALSE,L6*HOME!$H$21,L6*HOME!$H$21/(1+HOME!$H$21)),IF(L$2&lt;DATE(2019,10,1),IF($T$1=FALSE,IF($T6=FALSE,L6*HOME!$H$18,0),IF($T6=FALSE,L6*HOME!$H$18/(1+HOME!$H$18),0)),IF($T$1=FALSE,IF($T6=FALSE,L6*HOME!$H$20,0),IF($T6=FALSE,L6*HOME!$H$20/(1+HOME!$H$20),0))))</f>
        <v>0</v>
      </c>
      <c r="AD6" s="79">
        <f>IF($AO6=TRUE,IF($T$1=FALSE,M6*HOME!$H$21,M6*HOME!$H$21/(1+HOME!$H$21)),IF(M$2&lt;DATE(2019,10,1),IF($T$1=FALSE,IF($T6=FALSE,M6*HOME!$H$18,0),IF($T6=FALSE,M6*HOME!$H$18/(1+HOME!$H$18),0)),IF($T$1=FALSE,IF($T6=FALSE,M6*HOME!$H$20,0),IF($T6=FALSE,M6*HOME!$H$20/(1+HOME!$H$20),0))))</f>
        <v>0</v>
      </c>
      <c r="AE6" s="79">
        <f>IF($AO6=TRUE,IF($T$1=FALSE,N6*HOME!$H$21,N6*HOME!$H$21/(1+HOME!$H$21)),IF(N$2&lt;DATE(2019,10,1),IF($T$1=FALSE,IF($T6=FALSE,N6*HOME!$H$18,0),IF($T6=FALSE,N6*HOME!$H$18/(1+HOME!$H$18),0)),IF($T$1=FALSE,IF($T6=FALSE,N6*HOME!$H$20,0),IF($T6=FALSE,N6*HOME!$H$20/(1+HOME!$H$20),0))))</f>
        <v>0</v>
      </c>
      <c r="AF6" s="79">
        <f>IF($AO6=TRUE,IF($T$1=FALSE,O6*HOME!$H$21,O6*HOME!$H$21/(1+HOME!$H$21)),IF(O$2&lt;DATE(2019,10,1),IF($T$1=FALSE,IF($T6=FALSE,O6*HOME!$H$18,0),IF($T6=FALSE,O6*HOME!$H$18/(1+HOME!$H$18),0)),IF($T$1=FALSE,IF($T6=FALSE,O6*HOME!$H$20,0),IF($T6=FALSE,O6*HOME!$H$20/(1+HOME!$H$20),0))))</f>
        <v>0</v>
      </c>
      <c r="AG6" s="79">
        <f>IF($AO6=TRUE,IF($T$1=FALSE,P6*HOME!$H$21,P6*HOME!$H$21/(1+HOME!$H$21)),IF(P$2&lt;DATE(2019,10,1),IF($T$1=FALSE,IF($T6=FALSE,P6*HOME!$H$18,0),IF($T6=FALSE,P6*HOME!$H$18/(1+HOME!$H$18),0)),IF($T$1=FALSE,IF($T6=FALSE,P6*HOME!$H$20,0),IF($T6=FALSE,P6*HOME!$H$20/(1+HOME!$H$20),0))))</f>
        <v>0</v>
      </c>
      <c r="AH6" s="79">
        <f t="shared" ref="AH6:AH13" si="5">SUM(U6:AG6)</f>
        <v>0</v>
      </c>
      <c r="AI6" s="79">
        <f t="shared" si="3"/>
        <v>0</v>
      </c>
      <c r="AJ6" s="86"/>
      <c r="AK6" s="79"/>
      <c r="AL6" s="79"/>
      <c r="AM6" s="79"/>
      <c r="AN6" s="86"/>
      <c r="AO6" s="342" t="b">
        <v>0</v>
      </c>
      <c r="AP6" s="79"/>
      <c r="AQ6" s="79"/>
      <c r="AR6" s="79"/>
      <c r="CA6" s="310">
        <f>IF($T6=TRUE,0,IF(D$2&lt;DATE(2019,10,1),IF($T$1=FALSE,D6*HOME!$F$18,D6*HOME!$F$18/(1+HOME!$H$18)),IF($AO6=TRUE,IF($T$1=FALSE,D6*HOME!$F$21,D6*HOME!$F$21/(1+HOME!$H$21)),IF($T$1=FALSE,D6*HOME!$F$20,D6*HOME!$F$20/(1+HOME!$H$20)))))</f>
        <v>0</v>
      </c>
      <c r="CB6" s="310">
        <f>IF($T6=TRUE,0,IF(E$2&lt;DATE(2019,10,1),IF($T$1=FALSE,E6*HOME!$F$18,E6*HOME!$F$18/(1+HOME!$H$18)),IF($AO6=TRUE,IF($T$1=FALSE,E6*HOME!$F$21,E6*HOME!$F$21/(1+HOME!$H$21)),IF($T$1=FALSE,E6*HOME!$F$20,E6*HOME!$F$20/(1+HOME!$H$20)))))</f>
        <v>0</v>
      </c>
      <c r="CC6" s="310">
        <f>IF($T6=TRUE,0,IF(F$2&lt;DATE(2019,10,1),IF($T$1=FALSE,F6*HOME!$F$18,F6*HOME!$F$18/(1+HOME!$H$18)),IF($AO6=TRUE,IF($T$1=FALSE,F6*HOME!$F$21,F6*HOME!$F$21/(1+HOME!$H$21)),IF($T$1=FALSE,F6*HOME!$F$20,F6*HOME!$F$20/(1+HOME!$H$20)))))</f>
        <v>0</v>
      </c>
      <c r="CD6" s="310">
        <f>IF($T6=TRUE,0,IF(G$2&lt;DATE(2019,10,1),IF($T$1=FALSE,G6*HOME!$F$18,G6*HOME!$F$18/(1+HOME!$H$18)),IF($AO6=TRUE,IF($T$1=FALSE,G6*HOME!$F$21,G6*HOME!$F$21/(1+HOME!$H$21)),IF($T$1=FALSE,G6*HOME!$F$20,G6*HOME!$F$20/(1+HOME!$H$20)))))</f>
        <v>0</v>
      </c>
      <c r="CE6" s="310">
        <f>IF($T6=TRUE,0,IF(H$2&lt;DATE(2019,10,1),IF($T$1=FALSE,H6*HOME!$F$18,H6*HOME!$F$18/(1+HOME!$H$18)),IF($AO6=TRUE,IF($T$1=FALSE,H6*HOME!$F$21,H6*HOME!$F$21/(1+HOME!$H$21)),IF($T$1=FALSE,H6*HOME!$F$20,H6*HOME!$F$20/(1+HOME!$H$20)))))</f>
        <v>0</v>
      </c>
      <c r="CF6" s="310">
        <f>IF($T6=TRUE,0,IF(I$2&lt;DATE(2019,10,1),IF($T$1=FALSE,I6*HOME!$F$18,I6*HOME!$F$18/(1+HOME!$H$18)),IF($AO6=TRUE,IF($T$1=FALSE,I6*HOME!$F$21,I6*HOME!$F$21/(1+HOME!$H$21)),IF($T$1=FALSE,I6*HOME!$F$20,I6*HOME!$F$20/(1+HOME!$H$20)))))</f>
        <v>0</v>
      </c>
      <c r="CG6" s="310">
        <f>IF($T6=TRUE,0,IF(J$2&lt;DATE(2019,10,1),IF($T$1=FALSE,J6*HOME!$F$18,J6*HOME!$F$18/(1+HOME!$H$18)),IF($AO6=TRUE,IF($T$1=FALSE,J6*HOME!$F$21,J6*HOME!$F$21/(1+HOME!$H$21)),IF($T$1=FALSE,J6*HOME!$F$20,J6*HOME!$F$20/(1+HOME!$H$20)))))</f>
        <v>0</v>
      </c>
      <c r="CH6" s="310">
        <f>IF($T6=TRUE,0,IF(K$2&lt;DATE(2019,10,1),IF($T$1=FALSE,K6*HOME!$F$18,K6*HOME!$F$18/(1+HOME!$H$18)),IF($AO6=TRUE,IF($T$1=FALSE,K6*HOME!$F$21,K6*HOME!$F$21/(1+HOME!$H$21)),IF($T$1=FALSE,K6*HOME!$F$20,K6*HOME!$F$20/(1+HOME!$H$20)))))</f>
        <v>0</v>
      </c>
      <c r="CI6" s="310">
        <f>IF($T6=TRUE,0,IF(L$2&lt;DATE(2019,10,1),IF($T$1=FALSE,L6*HOME!$F$18,L6*HOME!$F$18/(1+HOME!$H$18)),IF($AO6=TRUE,IF($T$1=FALSE,L6*HOME!$F$21,L6*HOME!$F$21/(1+HOME!$H$21)),IF($T$1=FALSE,L6*HOME!$F$20,L6*HOME!$F$20/(1+HOME!$H$20)))))</f>
        <v>0</v>
      </c>
      <c r="CJ6" s="310">
        <f>IF($T6=TRUE,0,IF(M$2&lt;DATE(2019,10,1),IF($T$1=FALSE,M6*HOME!$F$18,M6*HOME!$F$18/(1+HOME!$H$18)),IF($AO6=TRUE,IF($T$1=FALSE,M6*HOME!$F$21,M6*HOME!$F$21/(1+HOME!$H$21)),IF($T$1=FALSE,M6*HOME!$F$20,M6*HOME!$F$20/(1+HOME!$H$20)))))</f>
        <v>0</v>
      </c>
      <c r="CK6" s="310">
        <f>IF($T6=TRUE,0,IF(N$2&lt;DATE(2019,10,1),IF($T$1=FALSE,N6*HOME!$F$18,N6*HOME!$F$18/(1+HOME!$H$18)),IF($AO6=TRUE,IF($T$1=FALSE,N6*HOME!$F$21,N6*HOME!$F$21/(1+HOME!$H$21)),IF($T$1=FALSE,N6*HOME!$F$20,N6*HOME!$F$20/(1+HOME!$H$20)))))</f>
        <v>0</v>
      </c>
      <c r="CL6" s="310">
        <f>IF($T6=TRUE,0,IF(O$2&lt;DATE(2019,10,1),IF($T$1=FALSE,O6*HOME!$F$18,O6*HOME!$F$18/(1+HOME!$H$18)),IF($AO6=TRUE,IF($T$1=FALSE,O6*HOME!$F$21,O6*HOME!$F$21/(1+HOME!$H$21)),IF($T$1=FALSE,O6*HOME!$F$20,O6*HOME!$F$20/(1+HOME!$H$20)))))</f>
        <v>0</v>
      </c>
      <c r="CM6" s="310">
        <f>IF($T6=TRUE,0,IF(P$2&lt;DATE(2019,10,1),IF($T$1=FALSE,P6*HOME!$F$18,P6*HOME!$F$18/(1+HOME!$H$18)),IF($AO6=TRUE,IF($T$1=FALSE,P6*HOME!$F$21,P6*HOME!$F$21/(1+HOME!$H$21)),IF($T$1=FALSE,P6*HOME!$F$20,P6*HOME!$F$20/(1+HOME!$H$20)))))</f>
        <v>0</v>
      </c>
      <c r="CN6" s="310">
        <f t="shared" si="4"/>
        <v>0</v>
      </c>
    </row>
    <row r="7" spans="1:92" ht="18" customHeight="1">
      <c r="A7" s="335"/>
      <c r="B7" s="336">
        <v>7</v>
      </c>
      <c r="C7" s="1810"/>
      <c r="D7" s="1813"/>
      <c r="E7" s="1814"/>
      <c r="F7" s="1814"/>
      <c r="G7" s="1814"/>
      <c r="H7" s="1814"/>
      <c r="I7" s="1814"/>
      <c r="J7" s="1814"/>
      <c r="K7" s="1814"/>
      <c r="L7" s="1814"/>
      <c r="M7" s="1814"/>
      <c r="N7" s="1814"/>
      <c r="O7" s="1814"/>
      <c r="P7" s="1815"/>
      <c r="Q7" s="90">
        <f t="shared" si="2"/>
        <v>0</v>
      </c>
      <c r="R7" s="343"/>
      <c r="S7" s="344">
        <f>来期計画!Q7</f>
        <v>0</v>
      </c>
      <c r="T7" s="341" t="b">
        <v>0</v>
      </c>
      <c r="U7" s="79">
        <f>IF($AO7=TRUE,IF($T$1=FALSE,D7*HOME!$H$21,D7*HOME!$H$21/(1+HOME!$H$21)),IF(D$2&lt;DATE(2019,10,1),IF($T$1=FALSE,IF($T7=FALSE,D7*HOME!$H$18,0),IF($T7=FALSE,D7*HOME!$H$18/(1+HOME!$H$18),0)),IF($T$1=FALSE,IF($T7=FALSE,D7*HOME!$H$20,0),IF($T7=FALSE,D7*HOME!$H$20/(1+HOME!$H$20),0))))</f>
        <v>0</v>
      </c>
      <c r="V7" s="79">
        <f>IF($AO7=TRUE,IF($T$1=FALSE,E7*HOME!$H$21,E7*HOME!$H$21/(1+HOME!$H$21)),IF(E$2&lt;DATE(2019,10,1),IF($T$1=FALSE,IF($T7=FALSE,E7*HOME!$H$18,0),IF($T7=FALSE,E7*HOME!$H$18/(1+HOME!$H$18),0)),IF($T$1=FALSE,IF($T7=FALSE,E7*HOME!$H$20,0),IF($T7=FALSE,E7*HOME!$H$20/(1+HOME!$H$20),0))))</f>
        <v>0</v>
      </c>
      <c r="W7" s="79">
        <f>IF($AO7=TRUE,IF($T$1=FALSE,F7*HOME!$H$21,F7*HOME!$H$21/(1+HOME!$H$21)),IF(F$2&lt;DATE(2019,10,1),IF($T$1=FALSE,IF($T7=FALSE,F7*HOME!$H$18,0),IF($T7=FALSE,F7*HOME!$H$18/(1+HOME!$H$18),0)),IF($T$1=FALSE,IF($T7=FALSE,F7*HOME!$H$20,0),IF($T7=FALSE,F7*HOME!$H$20/(1+HOME!$H$20),0))))</f>
        <v>0</v>
      </c>
      <c r="X7" s="79">
        <f>IF($AO7=TRUE,IF($T$1=FALSE,G7*HOME!$H$21,G7*HOME!$H$21/(1+HOME!$H$21)),IF(G$2&lt;DATE(2019,10,1),IF($T$1=FALSE,IF($T7=FALSE,G7*HOME!$H$18,0),IF($T7=FALSE,G7*HOME!$H$18/(1+HOME!$H$18),0)),IF($T$1=FALSE,IF($T7=FALSE,G7*HOME!$H$20,0),IF($T7=FALSE,G7*HOME!$H$20/(1+HOME!$H$20),0))))</f>
        <v>0</v>
      </c>
      <c r="Y7" s="79">
        <f>IF($AO7=TRUE,IF($T$1=FALSE,H7*HOME!$H$21,H7*HOME!$H$21/(1+HOME!$H$21)),IF(H$2&lt;DATE(2019,10,1),IF($T$1=FALSE,IF($T7=FALSE,H7*HOME!$H$18,0),IF($T7=FALSE,H7*HOME!$H$18/(1+HOME!$H$18),0)),IF($T$1=FALSE,IF($T7=FALSE,H7*HOME!$H$20,0),IF($T7=FALSE,H7*HOME!$H$20/(1+HOME!$H$20),0))))</f>
        <v>0</v>
      </c>
      <c r="Z7" s="79">
        <f>IF($AO7=TRUE,IF($T$1=FALSE,I7*HOME!$H$21,I7*HOME!$H$21/(1+HOME!$H$21)),IF(I$2&lt;DATE(2019,10,1),IF($T$1=FALSE,IF($T7=FALSE,I7*HOME!$H$18,0),IF($T7=FALSE,I7*HOME!$H$18/(1+HOME!$H$18),0)),IF($T$1=FALSE,IF($T7=FALSE,I7*HOME!$H$20,0),IF($T7=FALSE,I7*HOME!$H$20/(1+HOME!$H$20),0))))</f>
        <v>0</v>
      </c>
      <c r="AA7" s="79">
        <f>IF($AO7=TRUE,IF($T$1=FALSE,J7*HOME!$H$21,J7*HOME!$H$21/(1+HOME!$H$21)),IF(J$2&lt;DATE(2019,10,1),IF($T$1=FALSE,IF($T7=FALSE,J7*HOME!$H$18,0),IF($T7=FALSE,J7*HOME!$H$18/(1+HOME!$H$18),0)),IF($T$1=FALSE,IF($T7=FALSE,J7*HOME!$H$20,0),IF($T7=FALSE,J7*HOME!$H$20/(1+HOME!$H$20),0))))</f>
        <v>0</v>
      </c>
      <c r="AB7" s="79">
        <f>IF($AO7=TRUE,IF($T$1=FALSE,K7*HOME!$H$21,K7*HOME!$H$21/(1+HOME!$H$21)),IF(K$2&lt;DATE(2019,10,1),IF($T$1=FALSE,IF($T7=FALSE,K7*HOME!$H$18,0),IF($T7=FALSE,K7*HOME!$H$18/(1+HOME!$H$18),0)),IF($T$1=FALSE,IF($T7=FALSE,K7*HOME!$H$20,0),IF($T7=FALSE,K7*HOME!$H$20/(1+HOME!$H$20),0))))</f>
        <v>0</v>
      </c>
      <c r="AC7" s="79">
        <f>IF($AO7=TRUE,IF($T$1=FALSE,L7*HOME!$H$21,L7*HOME!$H$21/(1+HOME!$H$21)),IF(L$2&lt;DATE(2019,10,1),IF($T$1=FALSE,IF($T7=FALSE,L7*HOME!$H$18,0),IF($T7=FALSE,L7*HOME!$H$18/(1+HOME!$H$18),0)),IF($T$1=FALSE,IF($T7=FALSE,L7*HOME!$H$20,0),IF($T7=FALSE,L7*HOME!$H$20/(1+HOME!$H$20),0))))</f>
        <v>0</v>
      </c>
      <c r="AD7" s="79">
        <f>IF($AO7=TRUE,IF($T$1=FALSE,M7*HOME!$H$21,M7*HOME!$H$21/(1+HOME!$H$21)),IF(M$2&lt;DATE(2019,10,1),IF($T$1=FALSE,IF($T7=FALSE,M7*HOME!$H$18,0),IF($T7=FALSE,M7*HOME!$H$18/(1+HOME!$H$18),0)),IF($T$1=FALSE,IF($T7=FALSE,M7*HOME!$H$20,0),IF($T7=FALSE,M7*HOME!$H$20/(1+HOME!$H$20),0))))</f>
        <v>0</v>
      </c>
      <c r="AE7" s="79">
        <f>IF($AO7=TRUE,IF($T$1=FALSE,N7*HOME!$H$21,N7*HOME!$H$21/(1+HOME!$H$21)),IF(N$2&lt;DATE(2019,10,1),IF($T$1=FALSE,IF($T7=FALSE,N7*HOME!$H$18,0),IF($T7=FALSE,N7*HOME!$H$18/(1+HOME!$H$18),0)),IF($T$1=FALSE,IF($T7=FALSE,N7*HOME!$H$20,0),IF($T7=FALSE,N7*HOME!$H$20/(1+HOME!$H$20),0))))</f>
        <v>0</v>
      </c>
      <c r="AF7" s="79">
        <f>IF($AO7=TRUE,IF($T$1=FALSE,O7*HOME!$H$21,O7*HOME!$H$21/(1+HOME!$H$21)),IF(O$2&lt;DATE(2019,10,1),IF($T$1=FALSE,IF($T7=FALSE,O7*HOME!$H$18,0),IF($T7=FALSE,O7*HOME!$H$18/(1+HOME!$H$18),0)),IF($T$1=FALSE,IF($T7=FALSE,O7*HOME!$H$20,0),IF($T7=FALSE,O7*HOME!$H$20/(1+HOME!$H$20),0))))</f>
        <v>0</v>
      </c>
      <c r="AG7" s="79">
        <f>IF($AO7=TRUE,IF($T$1=FALSE,P7*HOME!$H$21,P7*HOME!$H$21/(1+HOME!$H$21)),IF(P$2&lt;DATE(2019,10,1),IF($T$1=FALSE,IF($T7=FALSE,P7*HOME!$H$18,0),IF($T7=FALSE,P7*HOME!$H$18/(1+HOME!$H$18),0)),IF($T$1=FALSE,IF($T7=FALSE,P7*HOME!$H$20,0),IF($T7=FALSE,P7*HOME!$H$20/(1+HOME!$H$20),0))))</f>
        <v>0</v>
      </c>
      <c r="AH7" s="79">
        <f t="shared" si="5"/>
        <v>0</v>
      </c>
      <c r="AI7" s="79">
        <f t="shared" si="3"/>
        <v>0</v>
      </c>
      <c r="AJ7" s="86"/>
      <c r="AK7" s="79"/>
      <c r="AL7" s="79"/>
      <c r="AM7" s="79"/>
      <c r="AN7" s="86"/>
      <c r="AO7" s="342" t="b">
        <v>0</v>
      </c>
      <c r="AP7" s="79"/>
      <c r="AQ7" s="79"/>
      <c r="AR7" s="79"/>
      <c r="CA7" s="310">
        <f>IF($T7=TRUE,0,IF(D$2&lt;DATE(2019,10,1),IF($T$1=FALSE,D7*HOME!$F$18,D7*HOME!$F$18/(1+HOME!$H$18)),IF($AO7=TRUE,IF($T$1=FALSE,D7*HOME!$F$21,D7*HOME!$F$21/(1+HOME!$H$21)),IF($T$1=FALSE,D7*HOME!$F$20,D7*HOME!$F$20/(1+HOME!$H$20)))))</f>
        <v>0</v>
      </c>
      <c r="CB7" s="310">
        <f>IF($T7=TRUE,0,IF(E$2&lt;DATE(2019,10,1),IF($T$1=FALSE,E7*HOME!$F$18,E7*HOME!$F$18/(1+HOME!$H$18)),IF($AO7=TRUE,IF($T$1=FALSE,E7*HOME!$F$21,E7*HOME!$F$21/(1+HOME!$H$21)),IF($T$1=FALSE,E7*HOME!$F$20,E7*HOME!$F$20/(1+HOME!$H$20)))))</f>
        <v>0</v>
      </c>
      <c r="CC7" s="310">
        <f>IF($T7=TRUE,0,IF(F$2&lt;DATE(2019,10,1),IF($T$1=FALSE,F7*HOME!$F$18,F7*HOME!$F$18/(1+HOME!$H$18)),IF($AO7=TRUE,IF($T$1=FALSE,F7*HOME!$F$21,F7*HOME!$F$21/(1+HOME!$H$21)),IF($T$1=FALSE,F7*HOME!$F$20,F7*HOME!$F$20/(1+HOME!$H$20)))))</f>
        <v>0</v>
      </c>
      <c r="CD7" s="310">
        <f>IF($T7=TRUE,0,IF(G$2&lt;DATE(2019,10,1),IF($T$1=FALSE,G7*HOME!$F$18,G7*HOME!$F$18/(1+HOME!$H$18)),IF($AO7=TRUE,IF($T$1=FALSE,G7*HOME!$F$21,G7*HOME!$F$21/(1+HOME!$H$21)),IF($T$1=FALSE,G7*HOME!$F$20,G7*HOME!$F$20/(1+HOME!$H$20)))))</f>
        <v>0</v>
      </c>
      <c r="CE7" s="310">
        <f>IF($T7=TRUE,0,IF(H$2&lt;DATE(2019,10,1),IF($T$1=FALSE,H7*HOME!$F$18,H7*HOME!$F$18/(1+HOME!$H$18)),IF($AO7=TRUE,IF($T$1=FALSE,H7*HOME!$F$21,H7*HOME!$F$21/(1+HOME!$H$21)),IF($T$1=FALSE,H7*HOME!$F$20,H7*HOME!$F$20/(1+HOME!$H$20)))))</f>
        <v>0</v>
      </c>
      <c r="CF7" s="310">
        <f>IF($T7=TRUE,0,IF(I$2&lt;DATE(2019,10,1),IF($T$1=FALSE,I7*HOME!$F$18,I7*HOME!$F$18/(1+HOME!$H$18)),IF($AO7=TRUE,IF($T$1=FALSE,I7*HOME!$F$21,I7*HOME!$F$21/(1+HOME!$H$21)),IF($T$1=FALSE,I7*HOME!$F$20,I7*HOME!$F$20/(1+HOME!$H$20)))))</f>
        <v>0</v>
      </c>
      <c r="CG7" s="310">
        <f>IF($T7=TRUE,0,IF(J$2&lt;DATE(2019,10,1),IF($T$1=FALSE,J7*HOME!$F$18,J7*HOME!$F$18/(1+HOME!$H$18)),IF($AO7=TRUE,IF($T$1=FALSE,J7*HOME!$F$21,J7*HOME!$F$21/(1+HOME!$H$21)),IF($T$1=FALSE,J7*HOME!$F$20,J7*HOME!$F$20/(1+HOME!$H$20)))))</f>
        <v>0</v>
      </c>
      <c r="CH7" s="310">
        <f>IF($T7=TRUE,0,IF(K$2&lt;DATE(2019,10,1),IF($T$1=FALSE,K7*HOME!$F$18,K7*HOME!$F$18/(1+HOME!$H$18)),IF($AO7=TRUE,IF($T$1=FALSE,K7*HOME!$F$21,K7*HOME!$F$21/(1+HOME!$H$21)),IF($T$1=FALSE,K7*HOME!$F$20,K7*HOME!$F$20/(1+HOME!$H$20)))))</f>
        <v>0</v>
      </c>
      <c r="CI7" s="310">
        <f>IF($T7=TRUE,0,IF(L$2&lt;DATE(2019,10,1),IF($T$1=FALSE,L7*HOME!$F$18,L7*HOME!$F$18/(1+HOME!$H$18)),IF($AO7=TRUE,IF($T$1=FALSE,L7*HOME!$F$21,L7*HOME!$F$21/(1+HOME!$H$21)),IF($T$1=FALSE,L7*HOME!$F$20,L7*HOME!$F$20/(1+HOME!$H$20)))))</f>
        <v>0</v>
      </c>
      <c r="CJ7" s="310">
        <f>IF($T7=TRUE,0,IF(M$2&lt;DATE(2019,10,1),IF($T$1=FALSE,M7*HOME!$F$18,M7*HOME!$F$18/(1+HOME!$H$18)),IF($AO7=TRUE,IF($T$1=FALSE,M7*HOME!$F$21,M7*HOME!$F$21/(1+HOME!$H$21)),IF($T$1=FALSE,M7*HOME!$F$20,M7*HOME!$F$20/(1+HOME!$H$20)))))</f>
        <v>0</v>
      </c>
      <c r="CK7" s="310">
        <f>IF($T7=TRUE,0,IF(N$2&lt;DATE(2019,10,1),IF($T$1=FALSE,N7*HOME!$F$18,N7*HOME!$F$18/(1+HOME!$H$18)),IF($AO7=TRUE,IF($T$1=FALSE,N7*HOME!$F$21,N7*HOME!$F$21/(1+HOME!$H$21)),IF($T$1=FALSE,N7*HOME!$F$20,N7*HOME!$F$20/(1+HOME!$H$20)))))</f>
        <v>0</v>
      </c>
      <c r="CL7" s="310">
        <f>IF($T7=TRUE,0,IF(O$2&lt;DATE(2019,10,1),IF($T$1=FALSE,O7*HOME!$F$18,O7*HOME!$F$18/(1+HOME!$H$18)),IF($AO7=TRUE,IF($T$1=FALSE,O7*HOME!$F$21,O7*HOME!$F$21/(1+HOME!$H$21)),IF($T$1=FALSE,O7*HOME!$F$20,O7*HOME!$F$20/(1+HOME!$H$20)))))</f>
        <v>0</v>
      </c>
      <c r="CM7" s="310">
        <f>IF($T7=TRUE,0,IF(P$2&lt;DATE(2019,10,1),IF($T$1=FALSE,P7*HOME!$F$18,P7*HOME!$F$18/(1+HOME!$H$18)),IF($AO7=TRUE,IF($T$1=FALSE,P7*HOME!$F$21,P7*HOME!$F$21/(1+HOME!$H$21)),IF($T$1=FALSE,P7*HOME!$F$20,P7*HOME!$F$20/(1+HOME!$H$20)))))</f>
        <v>0</v>
      </c>
      <c r="CN7" s="310">
        <f t="shared" si="4"/>
        <v>0</v>
      </c>
    </row>
    <row r="8" spans="1:92" ht="18" customHeight="1">
      <c r="A8" s="335"/>
      <c r="B8" s="336">
        <v>8</v>
      </c>
      <c r="C8" s="1810"/>
      <c r="D8" s="1813"/>
      <c r="E8" s="1814"/>
      <c r="F8" s="1814"/>
      <c r="G8" s="1814"/>
      <c r="H8" s="1814"/>
      <c r="I8" s="1814"/>
      <c r="J8" s="1814"/>
      <c r="K8" s="1814"/>
      <c r="L8" s="1814"/>
      <c r="M8" s="1814"/>
      <c r="N8" s="1814"/>
      <c r="O8" s="1814"/>
      <c r="P8" s="1815"/>
      <c r="Q8" s="90">
        <f t="shared" si="2"/>
        <v>0</v>
      </c>
      <c r="R8" s="343"/>
      <c r="S8" s="344">
        <f>来期計画!Q8</f>
        <v>0</v>
      </c>
      <c r="T8" s="341" t="b">
        <v>0</v>
      </c>
      <c r="U8" s="79">
        <f>IF($AO8=TRUE,IF($T$1=FALSE,D8*HOME!$H$21,D8*HOME!$H$21/(1+HOME!$H$21)),IF(D$2&lt;DATE(2019,10,1),IF($T$1=FALSE,IF($T8=FALSE,D8*HOME!$H$18,0),IF($T8=FALSE,D8*HOME!$H$18/(1+HOME!$H$18),0)),IF($T$1=FALSE,IF($T8=FALSE,D8*HOME!$H$20,0),IF($T8=FALSE,D8*HOME!$H$20/(1+HOME!$H$20),0))))</f>
        <v>0</v>
      </c>
      <c r="V8" s="79">
        <f>IF($AO8=TRUE,IF($T$1=FALSE,E8*HOME!$H$21,E8*HOME!$H$21/(1+HOME!$H$21)),IF(E$2&lt;DATE(2019,10,1),IF($T$1=FALSE,IF($T8=FALSE,E8*HOME!$H$18,0),IF($T8=FALSE,E8*HOME!$H$18/(1+HOME!$H$18),0)),IF($T$1=FALSE,IF($T8=FALSE,E8*HOME!$H$20,0),IF($T8=FALSE,E8*HOME!$H$20/(1+HOME!$H$20),0))))</f>
        <v>0</v>
      </c>
      <c r="W8" s="79">
        <f>IF($AO8=TRUE,IF($T$1=FALSE,F8*HOME!$H$21,F8*HOME!$H$21/(1+HOME!$H$21)),IF(F$2&lt;DATE(2019,10,1),IF($T$1=FALSE,IF($T8=FALSE,F8*HOME!$H$18,0),IF($T8=FALSE,F8*HOME!$H$18/(1+HOME!$H$18),0)),IF($T$1=FALSE,IF($T8=FALSE,F8*HOME!$H$20,0),IF($T8=FALSE,F8*HOME!$H$20/(1+HOME!$H$20),0))))</f>
        <v>0</v>
      </c>
      <c r="X8" s="79">
        <f>IF($AO8=TRUE,IF($T$1=FALSE,G8*HOME!$H$21,G8*HOME!$H$21/(1+HOME!$H$21)),IF(G$2&lt;DATE(2019,10,1),IF($T$1=FALSE,IF($T8=FALSE,G8*HOME!$H$18,0),IF($T8=FALSE,G8*HOME!$H$18/(1+HOME!$H$18),0)),IF($T$1=FALSE,IF($T8=FALSE,G8*HOME!$H$20,0),IF($T8=FALSE,G8*HOME!$H$20/(1+HOME!$H$20),0))))</f>
        <v>0</v>
      </c>
      <c r="Y8" s="79">
        <f>IF($AO8=TRUE,IF($T$1=FALSE,H8*HOME!$H$21,H8*HOME!$H$21/(1+HOME!$H$21)),IF(H$2&lt;DATE(2019,10,1),IF($T$1=FALSE,IF($T8=FALSE,H8*HOME!$H$18,0),IF($T8=FALSE,H8*HOME!$H$18/(1+HOME!$H$18),0)),IF($T$1=FALSE,IF($T8=FALSE,H8*HOME!$H$20,0),IF($T8=FALSE,H8*HOME!$H$20/(1+HOME!$H$20),0))))</f>
        <v>0</v>
      </c>
      <c r="Z8" s="79">
        <f>IF($AO8=TRUE,IF($T$1=FALSE,I8*HOME!$H$21,I8*HOME!$H$21/(1+HOME!$H$21)),IF(I$2&lt;DATE(2019,10,1),IF($T$1=FALSE,IF($T8=FALSE,I8*HOME!$H$18,0),IF($T8=FALSE,I8*HOME!$H$18/(1+HOME!$H$18),0)),IF($T$1=FALSE,IF($T8=FALSE,I8*HOME!$H$20,0),IF($T8=FALSE,I8*HOME!$H$20/(1+HOME!$H$20),0))))</f>
        <v>0</v>
      </c>
      <c r="AA8" s="79">
        <f>IF($AO8=TRUE,IF($T$1=FALSE,J8*HOME!$H$21,J8*HOME!$H$21/(1+HOME!$H$21)),IF(J$2&lt;DATE(2019,10,1),IF($T$1=FALSE,IF($T8=FALSE,J8*HOME!$H$18,0),IF($T8=FALSE,J8*HOME!$H$18/(1+HOME!$H$18),0)),IF($T$1=FALSE,IF($T8=FALSE,J8*HOME!$H$20,0),IF($T8=FALSE,J8*HOME!$H$20/(1+HOME!$H$20),0))))</f>
        <v>0</v>
      </c>
      <c r="AB8" s="79">
        <f>IF($AO8=TRUE,IF($T$1=FALSE,K8*HOME!$H$21,K8*HOME!$H$21/(1+HOME!$H$21)),IF(K$2&lt;DATE(2019,10,1),IF($T$1=FALSE,IF($T8=FALSE,K8*HOME!$H$18,0),IF($T8=FALSE,K8*HOME!$H$18/(1+HOME!$H$18),0)),IF($T$1=FALSE,IF($T8=FALSE,K8*HOME!$H$20,0),IF($T8=FALSE,K8*HOME!$H$20/(1+HOME!$H$20),0))))</f>
        <v>0</v>
      </c>
      <c r="AC8" s="79">
        <f>IF($AO8=TRUE,IF($T$1=FALSE,L8*HOME!$H$21,L8*HOME!$H$21/(1+HOME!$H$21)),IF(L$2&lt;DATE(2019,10,1),IF($T$1=FALSE,IF($T8=FALSE,L8*HOME!$H$18,0),IF($T8=FALSE,L8*HOME!$H$18/(1+HOME!$H$18),0)),IF($T$1=FALSE,IF($T8=FALSE,L8*HOME!$H$20,0),IF($T8=FALSE,L8*HOME!$H$20/(1+HOME!$H$20),0))))</f>
        <v>0</v>
      </c>
      <c r="AD8" s="79">
        <f>IF($AO8=TRUE,IF($T$1=FALSE,M8*HOME!$H$21,M8*HOME!$H$21/(1+HOME!$H$21)),IF(M$2&lt;DATE(2019,10,1),IF($T$1=FALSE,IF($T8=FALSE,M8*HOME!$H$18,0),IF($T8=FALSE,M8*HOME!$H$18/(1+HOME!$H$18),0)),IF($T$1=FALSE,IF($T8=FALSE,M8*HOME!$H$20,0),IF($T8=FALSE,M8*HOME!$H$20/(1+HOME!$H$20),0))))</f>
        <v>0</v>
      </c>
      <c r="AE8" s="79">
        <f>IF($AO8=TRUE,IF($T$1=FALSE,N8*HOME!$H$21,N8*HOME!$H$21/(1+HOME!$H$21)),IF(N$2&lt;DATE(2019,10,1),IF($T$1=FALSE,IF($T8=FALSE,N8*HOME!$H$18,0),IF($T8=FALSE,N8*HOME!$H$18/(1+HOME!$H$18),0)),IF($T$1=FALSE,IF($T8=FALSE,N8*HOME!$H$20,0),IF($T8=FALSE,N8*HOME!$H$20/(1+HOME!$H$20),0))))</f>
        <v>0</v>
      </c>
      <c r="AF8" s="79">
        <f>IF($AO8=TRUE,IF($T$1=FALSE,O8*HOME!$H$21,O8*HOME!$H$21/(1+HOME!$H$21)),IF(O$2&lt;DATE(2019,10,1),IF($T$1=FALSE,IF($T8=FALSE,O8*HOME!$H$18,0),IF($T8=FALSE,O8*HOME!$H$18/(1+HOME!$H$18),0)),IF($T$1=FALSE,IF($T8=FALSE,O8*HOME!$H$20,0),IF($T8=FALSE,O8*HOME!$H$20/(1+HOME!$H$20),0))))</f>
        <v>0</v>
      </c>
      <c r="AG8" s="79">
        <f>IF($AO8=TRUE,IF($T$1=FALSE,P8*HOME!$H$21,P8*HOME!$H$21/(1+HOME!$H$21)),IF(P$2&lt;DATE(2019,10,1),IF($T$1=FALSE,IF($T8=FALSE,P8*HOME!$H$18,0),IF($T8=FALSE,P8*HOME!$H$18/(1+HOME!$H$18),0)),IF($T$1=FALSE,IF($T8=FALSE,P8*HOME!$H$20,0),IF($T8=FALSE,P8*HOME!$H$20/(1+HOME!$H$20),0))))</f>
        <v>0</v>
      </c>
      <c r="AH8" s="79">
        <f t="shared" si="5"/>
        <v>0</v>
      </c>
      <c r="AI8" s="79">
        <f t="shared" si="3"/>
        <v>0</v>
      </c>
      <c r="AJ8" s="86"/>
      <c r="AK8" s="79"/>
      <c r="AL8" s="79"/>
      <c r="AM8" s="79"/>
      <c r="AN8" s="86"/>
      <c r="AO8" s="342" t="b">
        <v>0</v>
      </c>
      <c r="AP8" s="79"/>
      <c r="AQ8" s="79"/>
      <c r="AR8" s="79"/>
      <c r="CA8" s="310">
        <f>IF($T8=TRUE,0,IF(D$2&lt;DATE(2019,10,1),IF($T$1=FALSE,D8*HOME!$F$18,D8*HOME!$F$18/(1+HOME!$H$18)),IF($AO8=TRUE,IF($T$1=FALSE,D8*HOME!$F$21,D8*HOME!$F$21/(1+HOME!$H$21)),IF($T$1=FALSE,D8*HOME!$F$20,D8*HOME!$F$20/(1+HOME!$H$20)))))</f>
        <v>0</v>
      </c>
      <c r="CB8" s="310">
        <f>IF($T8=TRUE,0,IF(E$2&lt;DATE(2019,10,1),IF($T$1=FALSE,E8*HOME!$F$18,E8*HOME!$F$18/(1+HOME!$H$18)),IF($AO8=TRUE,IF($T$1=FALSE,E8*HOME!$F$21,E8*HOME!$F$21/(1+HOME!$H$21)),IF($T$1=FALSE,E8*HOME!$F$20,E8*HOME!$F$20/(1+HOME!$H$20)))))</f>
        <v>0</v>
      </c>
      <c r="CC8" s="310">
        <f>IF($T8=TRUE,0,IF(F$2&lt;DATE(2019,10,1),IF($T$1=FALSE,F8*HOME!$F$18,F8*HOME!$F$18/(1+HOME!$H$18)),IF($AO8=TRUE,IF($T$1=FALSE,F8*HOME!$F$21,F8*HOME!$F$21/(1+HOME!$H$21)),IF($T$1=FALSE,F8*HOME!$F$20,F8*HOME!$F$20/(1+HOME!$H$20)))))</f>
        <v>0</v>
      </c>
      <c r="CD8" s="310">
        <f>IF($T8=TRUE,0,IF(G$2&lt;DATE(2019,10,1),IF($T$1=FALSE,G8*HOME!$F$18,G8*HOME!$F$18/(1+HOME!$H$18)),IF($AO8=TRUE,IF($T$1=FALSE,G8*HOME!$F$21,G8*HOME!$F$21/(1+HOME!$H$21)),IF($T$1=FALSE,G8*HOME!$F$20,G8*HOME!$F$20/(1+HOME!$H$20)))))</f>
        <v>0</v>
      </c>
      <c r="CE8" s="310">
        <f>IF($T8=TRUE,0,IF(H$2&lt;DATE(2019,10,1),IF($T$1=FALSE,H8*HOME!$F$18,H8*HOME!$F$18/(1+HOME!$H$18)),IF($AO8=TRUE,IF($T$1=FALSE,H8*HOME!$F$21,H8*HOME!$F$21/(1+HOME!$H$21)),IF($T$1=FALSE,H8*HOME!$F$20,H8*HOME!$F$20/(1+HOME!$H$20)))))</f>
        <v>0</v>
      </c>
      <c r="CF8" s="310">
        <f>IF($T8=TRUE,0,IF(I$2&lt;DATE(2019,10,1),IF($T$1=FALSE,I8*HOME!$F$18,I8*HOME!$F$18/(1+HOME!$H$18)),IF($AO8=TRUE,IF($T$1=FALSE,I8*HOME!$F$21,I8*HOME!$F$21/(1+HOME!$H$21)),IF($T$1=FALSE,I8*HOME!$F$20,I8*HOME!$F$20/(1+HOME!$H$20)))))</f>
        <v>0</v>
      </c>
      <c r="CG8" s="310">
        <f>IF($T8=TRUE,0,IF(J$2&lt;DATE(2019,10,1),IF($T$1=FALSE,J8*HOME!$F$18,J8*HOME!$F$18/(1+HOME!$H$18)),IF($AO8=TRUE,IF($T$1=FALSE,J8*HOME!$F$21,J8*HOME!$F$21/(1+HOME!$H$21)),IF($T$1=FALSE,J8*HOME!$F$20,J8*HOME!$F$20/(1+HOME!$H$20)))))</f>
        <v>0</v>
      </c>
      <c r="CH8" s="310">
        <f>IF($T8=TRUE,0,IF(K$2&lt;DATE(2019,10,1),IF($T$1=FALSE,K8*HOME!$F$18,K8*HOME!$F$18/(1+HOME!$H$18)),IF($AO8=TRUE,IF($T$1=FALSE,K8*HOME!$F$21,K8*HOME!$F$21/(1+HOME!$H$21)),IF($T$1=FALSE,K8*HOME!$F$20,K8*HOME!$F$20/(1+HOME!$H$20)))))</f>
        <v>0</v>
      </c>
      <c r="CI8" s="310">
        <f>IF($T8=TRUE,0,IF(L$2&lt;DATE(2019,10,1),IF($T$1=FALSE,L8*HOME!$F$18,L8*HOME!$F$18/(1+HOME!$H$18)),IF($AO8=TRUE,IF($T$1=FALSE,L8*HOME!$F$21,L8*HOME!$F$21/(1+HOME!$H$21)),IF($T$1=FALSE,L8*HOME!$F$20,L8*HOME!$F$20/(1+HOME!$H$20)))))</f>
        <v>0</v>
      </c>
      <c r="CJ8" s="310">
        <f>IF($T8=TRUE,0,IF(M$2&lt;DATE(2019,10,1),IF($T$1=FALSE,M8*HOME!$F$18,M8*HOME!$F$18/(1+HOME!$H$18)),IF($AO8=TRUE,IF($T$1=FALSE,M8*HOME!$F$21,M8*HOME!$F$21/(1+HOME!$H$21)),IF($T$1=FALSE,M8*HOME!$F$20,M8*HOME!$F$20/(1+HOME!$H$20)))))</f>
        <v>0</v>
      </c>
      <c r="CK8" s="310">
        <f>IF($T8=TRUE,0,IF(N$2&lt;DATE(2019,10,1),IF($T$1=FALSE,N8*HOME!$F$18,N8*HOME!$F$18/(1+HOME!$H$18)),IF($AO8=TRUE,IF($T$1=FALSE,N8*HOME!$F$21,N8*HOME!$F$21/(1+HOME!$H$21)),IF($T$1=FALSE,N8*HOME!$F$20,N8*HOME!$F$20/(1+HOME!$H$20)))))</f>
        <v>0</v>
      </c>
      <c r="CL8" s="310">
        <f>IF($T8=TRUE,0,IF(O$2&lt;DATE(2019,10,1),IF($T$1=FALSE,O8*HOME!$F$18,O8*HOME!$F$18/(1+HOME!$H$18)),IF($AO8=TRUE,IF($T$1=FALSE,O8*HOME!$F$21,O8*HOME!$F$21/(1+HOME!$H$21)),IF($T$1=FALSE,O8*HOME!$F$20,O8*HOME!$F$20/(1+HOME!$H$20)))))</f>
        <v>0</v>
      </c>
      <c r="CM8" s="310">
        <f>IF($T8=TRUE,0,IF(P$2&lt;DATE(2019,10,1),IF($T$1=FALSE,P8*HOME!$F$18,P8*HOME!$F$18/(1+HOME!$H$18)),IF($AO8=TRUE,IF($T$1=FALSE,P8*HOME!$F$21,P8*HOME!$F$21/(1+HOME!$H$21)),IF($T$1=FALSE,P8*HOME!$F$20,P8*HOME!$F$20/(1+HOME!$H$20)))))</f>
        <v>0</v>
      </c>
      <c r="CN8" s="310">
        <f t="shared" si="4"/>
        <v>0</v>
      </c>
    </row>
    <row r="9" spans="1:92" ht="18" customHeight="1">
      <c r="A9" s="335"/>
      <c r="B9" s="336"/>
      <c r="C9" s="1810"/>
      <c r="D9" s="1813"/>
      <c r="E9" s="1813"/>
      <c r="F9" s="1813"/>
      <c r="G9" s="1813"/>
      <c r="H9" s="1813"/>
      <c r="I9" s="1813"/>
      <c r="J9" s="1813"/>
      <c r="K9" s="1813"/>
      <c r="L9" s="1813"/>
      <c r="M9" s="1813"/>
      <c r="N9" s="1813"/>
      <c r="O9" s="1813"/>
      <c r="P9" s="1815"/>
      <c r="Q9" s="90">
        <f t="shared" si="2"/>
        <v>0</v>
      </c>
      <c r="R9" s="343"/>
      <c r="S9" s="344">
        <f>来期計画!Q9</f>
        <v>0</v>
      </c>
      <c r="T9" s="341" t="b">
        <v>0</v>
      </c>
      <c r="U9" s="79">
        <f>IF($AO9=TRUE,IF($T$1=FALSE,D9*HOME!$H$21,D9*HOME!$H$21/(1+HOME!$H$21)),IF(D$2&lt;DATE(2019,10,1),IF($T$1=FALSE,IF($T9=FALSE,D9*HOME!$H$18,0),IF($T9=FALSE,D9*HOME!$H$18/(1+HOME!$H$18),0)),IF($T$1=FALSE,IF($T9=FALSE,D9*HOME!$H$20,0),IF($T9=FALSE,D9*HOME!$H$20/(1+HOME!$H$20),0))))</f>
        <v>0</v>
      </c>
      <c r="V9" s="79">
        <f>IF($AO9=TRUE,IF($T$1=FALSE,E9*HOME!$H$21,E9*HOME!$H$21/(1+HOME!$H$21)),IF(E$2&lt;DATE(2019,10,1),IF($T$1=FALSE,IF($T9=FALSE,E9*HOME!$H$18,0),IF($T9=FALSE,E9*HOME!$H$18/(1+HOME!$H$18),0)),IF($T$1=FALSE,IF($T9=FALSE,E9*HOME!$H$20,0),IF($T9=FALSE,E9*HOME!$H$20/(1+HOME!$H$20),0))))</f>
        <v>0</v>
      </c>
      <c r="W9" s="79">
        <f>IF($AO9=TRUE,IF($T$1=FALSE,F9*HOME!$H$21,F9*HOME!$H$21/(1+HOME!$H$21)),IF(F$2&lt;DATE(2019,10,1),IF($T$1=FALSE,IF($T9=FALSE,F9*HOME!$H$18,0),IF($T9=FALSE,F9*HOME!$H$18/(1+HOME!$H$18),0)),IF($T$1=FALSE,IF($T9=FALSE,F9*HOME!$H$20,0),IF($T9=FALSE,F9*HOME!$H$20/(1+HOME!$H$20),0))))</f>
        <v>0</v>
      </c>
      <c r="X9" s="79">
        <f>IF($AO9=TRUE,IF($T$1=FALSE,G9*HOME!$H$21,G9*HOME!$H$21/(1+HOME!$H$21)),IF(G$2&lt;DATE(2019,10,1),IF($T$1=FALSE,IF($T9=FALSE,G9*HOME!$H$18,0),IF($T9=FALSE,G9*HOME!$H$18/(1+HOME!$H$18),0)),IF($T$1=FALSE,IF($T9=FALSE,G9*HOME!$H$20,0),IF($T9=FALSE,G9*HOME!$H$20/(1+HOME!$H$20),0))))</f>
        <v>0</v>
      </c>
      <c r="Y9" s="79">
        <f>IF($AO9=TRUE,IF($T$1=FALSE,H9*HOME!$H$21,H9*HOME!$H$21/(1+HOME!$H$21)),IF(H$2&lt;DATE(2019,10,1),IF($T$1=FALSE,IF($T9=FALSE,H9*HOME!$H$18,0),IF($T9=FALSE,H9*HOME!$H$18/(1+HOME!$H$18),0)),IF($T$1=FALSE,IF($T9=FALSE,H9*HOME!$H$20,0),IF($T9=FALSE,H9*HOME!$H$20/(1+HOME!$H$20),0))))</f>
        <v>0</v>
      </c>
      <c r="Z9" s="79">
        <f>IF($AO9=TRUE,IF($T$1=FALSE,I9*HOME!$H$21,I9*HOME!$H$21/(1+HOME!$H$21)),IF(I$2&lt;DATE(2019,10,1),IF($T$1=FALSE,IF($T9=FALSE,I9*HOME!$H$18,0),IF($T9=FALSE,I9*HOME!$H$18/(1+HOME!$H$18),0)),IF($T$1=FALSE,IF($T9=FALSE,I9*HOME!$H$20,0),IF($T9=FALSE,I9*HOME!$H$20/(1+HOME!$H$20),0))))</f>
        <v>0</v>
      </c>
      <c r="AA9" s="79">
        <f>IF($AO9=TRUE,IF($T$1=FALSE,J9*HOME!$H$21,J9*HOME!$H$21/(1+HOME!$H$21)),IF(J$2&lt;DATE(2019,10,1),IF($T$1=FALSE,IF($T9=FALSE,J9*HOME!$H$18,0),IF($T9=FALSE,J9*HOME!$H$18/(1+HOME!$H$18),0)),IF($T$1=FALSE,IF($T9=FALSE,J9*HOME!$H$20,0),IF($T9=FALSE,J9*HOME!$H$20/(1+HOME!$H$20),0))))</f>
        <v>0</v>
      </c>
      <c r="AB9" s="79">
        <f>IF($AO9=TRUE,IF($T$1=FALSE,K9*HOME!$H$21,K9*HOME!$H$21/(1+HOME!$H$21)),IF(K$2&lt;DATE(2019,10,1),IF($T$1=FALSE,IF($T9=FALSE,K9*HOME!$H$18,0),IF($T9=FALSE,K9*HOME!$H$18/(1+HOME!$H$18),0)),IF($T$1=FALSE,IF($T9=FALSE,K9*HOME!$H$20,0),IF($T9=FALSE,K9*HOME!$H$20/(1+HOME!$H$20),0))))</f>
        <v>0</v>
      </c>
      <c r="AC9" s="79">
        <f>IF($AO9=TRUE,IF($T$1=FALSE,L9*HOME!$H$21,L9*HOME!$H$21/(1+HOME!$H$21)),IF(L$2&lt;DATE(2019,10,1),IF($T$1=FALSE,IF($T9=FALSE,L9*HOME!$H$18,0),IF($T9=FALSE,L9*HOME!$H$18/(1+HOME!$H$18),0)),IF($T$1=FALSE,IF($T9=FALSE,L9*HOME!$H$20,0),IF($T9=FALSE,L9*HOME!$H$20/(1+HOME!$H$20),0))))</f>
        <v>0</v>
      </c>
      <c r="AD9" s="79">
        <f>IF($AO9=TRUE,IF($T$1=FALSE,M9*HOME!$H$21,M9*HOME!$H$21/(1+HOME!$H$21)),IF(M$2&lt;DATE(2019,10,1),IF($T$1=FALSE,IF($T9=FALSE,M9*HOME!$H$18,0),IF($T9=FALSE,M9*HOME!$H$18/(1+HOME!$H$18),0)),IF($T$1=FALSE,IF($T9=FALSE,M9*HOME!$H$20,0),IF($T9=FALSE,M9*HOME!$H$20/(1+HOME!$H$20),0))))</f>
        <v>0</v>
      </c>
      <c r="AE9" s="79">
        <f>IF($AO9=TRUE,IF($T$1=FALSE,N9*HOME!$H$21,N9*HOME!$H$21/(1+HOME!$H$21)),IF(N$2&lt;DATE(2019,10,1),IF($T$1=FALSE,IF($T9=FALSE,N9*HOME!$H$18,0),IF($T9=FALSE,N9*HOME!$H$18/(1+HOME!$H$18),0)),IF($T$1=FALSE,IF($T9=FALSE,N9*HOME!$H$20,0),IF($T9=FALSE,N9*HOME!$H$20/(1+HOME!$H$20),0))))</f>
        <v>0</v>
      </c>
      <c r="AF9" s="79">
        <f>IF($AO9=TRUE,IF($T$1=FALSE,O9*HOME!$H$21,O9*HOME!$H$21/(1+HOME!$H$21)),IF(O$2&lt;DATE(2019,10,1),IF($T$1=FALSE,IF($T9=FALSE,O9*HOME!$H$18,0),IF($T9=FALSE,O9*HOME!$H$18/(1+HOME!$H$18),0)),IF($T$1=FALSE,IF($T9=FALSE,O9*HOME!$H$20,0),IF($T9=FALSE,O9*HOME!$H$20/(1+HOME!$H$20),0))))</f>
        <v>0</v>
      </c>
      <c r="AG9" s="79">
        <f>IF($AO9=TRUE,IF($T$1=FALSE,P9*HOME!$H$21,P9*HOME!$H$21/(1+HOME!$H$21)),IF(P$2&lt;DATE(2019,10,1),IF($T$1=FALSE,IF($T9=FALSE,P9*HOME!$H$18,0),IF($T9=FALSE,P9*HOME!$H$18/(1+HOME!$H$18),0)),IF($T$1=FALSE,IF($T9=FALSE,P9*HOME!$H$20,0),IF($T9=FALSE,P9*HOME!$H$20/(1+HOME!$H$20),0))))</f>
        <v>0</v>
      </c>
      <c r="AH9" s="79">
        <f t="shared" si="5"/>
        <v>0</v>
      </c>
      <c r="AI9" s="79">
        <f t="shared" si="3"/>
        <v>0</v>
      </c>
      <c r="AJ9" s="86"/>
      <c r="AK9" s="79"/>
      <c r="AL9" s="79"/>
      <c r="AM9" s="79"/>
      <c r="AN9" s="86"/>
      <c r="AO9" s="342" t="b">
        <v>0</v>
      </c>
      <c r="AP9" s="79"/>
      <c r="AQ9" s="79"/>
      <c r="AR9" s="79"/>
      <c r="CA9" s="310">
        <f>IF($T9=TRUE,0,IF(D$2&lt;DATE(2019,10,1),IF($T$1=FALSE,D9*HOME!$F$18,D9*HOME!$F$18/(1+HOME!$H$18)),IF($AO9=TRUE,IF($T$1=FALSE,D9*HOME!$F$21,D9*HOME!$F$21/(1+HOME!$H$21)),IF($T$1=FALSE,D9*HOME!$F$20,D9*HOME!$F$20/(1+HOME!$H$20)))))</f>
        <v>0</v>
      </c>
      <c r="CB9" s="310">
        <f>IF($T9=TRUE,0,IF(E$2&lt;DATE(2019,10,1),IF($T$1=FALSE,E9*HOME!$F$18,E9*HOME!$F$18/(1+HOME!$H$18)),IF($AO9=TRUE,IF($T$1=FALSE,E9*HOME!$F$21,E9*HOME!$F$21/(1+HOME!$H$21)),IF($T$1=FALSE,E9*HOME!$F$20,E9*HOME!$F$20/(1+HOME!$H$20)))))</f>
        <v>0</v>
      </c>
      <c r="CC9" s="310">
        <f>IF($T9=TRUE,0,IF(F$2&lt;DATE(2019,10,1),IF($T$1=FALSE,F9*HOME!$F$18,F9*HOME!$F$18/(1+HOME!$H$18)),IF($AO9=TRUE,IF($T$1=FALSE,F9*HOME!$F$21,F9*HOME!$F$21/(1+HOME!$H$21)),IF($T$1=FALSE,F9*HOME!$F$20,F9*HOME!$F$20/(1+HOME!$H$20)))))</f>
        <v>0</v>
      </c>
      <c r="CD9" s="310">
        <f>IF($T9=TRUE,0,IF(G$2&lt;DATE(2019,10,1),IF($T$1=FALSE,G9*HOME!$F$18,G9*HOME!$F$18/(1+HOME!$H$18)),IF($AO9=TRUE,IF($T$1=FALSE,G9*HOME!$F$21,G9*HOME!$F$21/(1+HOME!$H$21)),IF($T$1=FALSE,G9*HOME!$F$20,G9*HOME!$F$20/(1+HOME!$H$20)))))</f>
        <v>0</v>
      </c>
      <c r="CE9" s="310">
        <f>IF($T9=TRUE,0,IF(H$2&lt;DATE(2019,10,1),IF($T$1=FALSE,H9*HOME!$F$18,H9*HOME!$F$18/(1+HOME!$H$18)),IF($AO9=TRUE,IF($T$1=FALSE,H9*HOME!$F$21,H9*HOME!$F$21/(1+HOME!$H$21)),IF($T$1=FALSE,H9*HOME!$F$20,H9*HOME!$F$20/(1+HOME!$H$20)))))</f>
        <v>0</v>
      </c>
      <c r="CF9" s="310">
        <f>IF($T9=TRUE,0,IF(I$2&lt;DATE(2019,10,1),IF($T$1=FALSE,I9*HOME!$F$18,I9*HOME!$F$18/(1+HOME!$H$18)),IF($AO9=TRUE,IF($T$1=FALSE,I9*HOME!$F$21,I9*HOME!$F$21/(1+HOME!$H$21)),IF($T$1=FALSE,I9*HOME!$F$20,I9*HOME!$F$20/(1+HOME!$H$20)))))</f>
        <v>0</v>
      </c>
      <c r="CG9" s="310">
        <f>IF($T9=TRUE,0,IF(J$2&lt;DATE(2019,10,1),IF($T$1=FALSE,J9*HOME!$F$18,J9*HOME!$F$18/(1+HOME!$H$18)),IF($AO9=TRUE,IF($T$1=FALSE,J9*HOME!$F$21,J9*HOME!$F$21/(1+HOME!$H$21)),IF($T$1=FALSE,J9*HOME!$F$20,J9*HOME!$F$20/(1+HOME!$H$20)))))</f>
        <v>0</v>
      </c>
      <c r="CH9" s="310">
        <f>IF($T9=TRUE,0,IF(K$2&lt;DATE(2019,10,1),IF($T$1=FALSE,K9*HOME!$F$18,K9*HOME!$F$18/(1+HOME!$H$18)),IF($AO9=TRUE,IF($T$1=FALSE,K9*HOME!$F$21,K9*HOME!$F$21/(1+HOME!$H$21)),IF($T$1=FALSE,K9*HOME!$F$20,K9*HOME!$F$20/(1+HOME!$H$20)))))</f>
        <v>0</v>
      </c>
      <c r="CI9" s="310">
        <f>IF($T9=TRUE,0,IF(L$2&lt;DATE(2019,10,1),IF($T$1=FALSE,L9*HOME!$F$18,L9*HOME!$F$18/(1+HOME!$H$18)),IF($AO9=TRUE,IF($T$1=FALSE,L9*HOME!$F$21,L9*HOME!$F$21/(1+HOME!$H$21)),IF($T$1=FALSE,L9*HOME!$F$20,L9*HOME!$F$20/(1+HOME!$H$20)))))</f>
        <v>0</v>
      </c>
      <c r="CJ9" s="310">
        <f>IF($T9=TRUE,0,IF(M$2&lt;DATE(2019,10,1),IF($T$1=FALSE,M9*HOME!$F$18,M9*HOME!$F$18/(1+HOME!$H$18)),IF($AO9=TRUE,IF($T$1=FALSE,M9*HOME!$F$21,M9*HOME!$F$21/(1+HOME!$H$21)),IF($T$1=FALSE,M9*HOME!$F$20,M9*HOME!$F$20/(1+HOME!$H$20)))))</f>
        <v>0</v>
      </c>
      <c r="CK9" s="310">
        <f>IF($T9=TRUE,0,IF(N$2&lt;DATE(2019,10,1),IF($T$1=FALSE,N9*HOME!$F$18,N9*HOME!$F$18/(1+HOME!$H$18)),IF($AO9=TRUE,IF($T$1=FALSE,N9*HOME!$F$21,N9*HOME!$F$21/(1+HOME!$H$21)),IF($T$1=FALSE,N9*HOME!$F$20,N9*HOME!$F$20/(1+HOME!$H$20)))))</f>
        <v>0</v>
      </c>
      <c r="CL9" s="310">
        <f>IF($T9=TRUE,0,IF(O$2&lt;DATE(2019,10,1),IF($T$1=FALSE,O9*HOME!$F$18,O9*HOME!$F$18/(1+HOME!$H$18)),IF($AO9=TRUE,IF($T$1=FALSE,O9*HOME!$F$21,O9*HOME!$F$21/(1+HOME!$H$21)),IF($T$1=FALSE,O9*HOME!$F$20,O9*HOME!$F$20/(1+HOME!$H$20)))))</f>
        <v>0</v>
      </c>
      <c r="CM9" s="310">
        <f>IF($T9=TRUE,0,IF(P$2&lt;DATE(2019,10,1),IF($T$1=FALSE,P9*HOME!$F$18,P9*HOME!$F$18/(1+HOME!$H$18)),IF($AO9=TRUE,IF($T$1=FALSE,P9*HOME!$F$21,P9*HOME!$F$21/(1+HOME!$H$21)),IF($T$1=FALSE,P9*HOME!$F$20,P9*HOME!$F$20/(1+HOME!$H$20)))))</f>
        <v>0</v>
      </c>
      <c r="CN9" s="310">
        <f t="shared" si="4"/>
        <v>0</v>
      </c>
    </row>
    <row r="10" spans="1:92" ht="18" customHeight="1">
      <c r="A10" s="335"/>
      <c r="B10" s="336"/>
      <c r="C10" s="1810"/>
      <c r="D10" s="1813"/>
      <c r="E10" s="1814"/>
      <c r="F10" s="1814"/>
      <c r="G10" s="1814"/>
      <c r="H10" s="1814"/>
      <c r="I10" s="1814"/>
      <c r="J10" s="1814"/>
      <c r="K10" s="1814"/>
      <c r="L10" s="1814"/>
      <c r="M10" s="1814"/>
      <c r="N10" s="1814"/>
      <c r="O10" s="1814"/>
      <c r="P10" s="1815"/>
      <c r="Q10" s="90">
        <f t="shared" si="2"/>
        <v>0</v>
      </c>
      <c r="R10" s="343"/>
      <c r="S10" s="344">
        <f>来期計画!Q10</f>
        <v>0</v>
      </c>
      <c r="T10" s="341" t="b">
        <v>0</v>
      </c>
      <c r="U10" s="79">
        <f>IF($AO10=TRUE,IF($T$1=FALSE,D10*HOME!$H$21,D10*HOME!$H$21/(1+HOME!$H$21)),IF(D$2&lt;DATE(2019,10,1),IF($T$1=FALSE,IF($T10=FALSE,D10*HOME!$H$18,0),IF($T10=FALSE,D10*HOME!$H$18/(1+HOME!$H$18),0)),IF($T$1=FALSE,IF($T10=FALSE,D10*HOME!$H$20,0),IF($T10=FALSE,D10*HOME!$H$20/(1+HOME!$H$20),0))))</f>
        <v>0</v>
      </c>
      <c r="V10" s="79">
        <f>IF($AO10=TRUE,IF($T$1=FALSE,E10*HOME!$H$21,E10*HOME!$H$21/(1+HOME!$H$21)),IF(E$2&lt;DATE(2019,10,1),IF($T$1=FALSE,IF($T10=FALSE,E10*HOME!$H$18,0),IF($T10=FALSE,E10*HOME!$H$18/(1+HOME!$H$18),0)),IF($T$1=FALSE,IF($T10=FALSE,E10*HOME!$H$20,0),IF($T10=FALSE,E10*HOME!$H$20/(1+HOME!$H$20),0))))</f>
        <v>0</v>
      </c>
      <c r="W10" s="79">
        <f>IF($AO10=TRUE,IF($T$1=FALSE,F10*HOME!$H$21,F10*HOME!$H$21/(1+HOME!$H$21)),IF(F$2&lt;DATE(2019,10,1),IF($T$1=FALSE,IF($T10=FALSE,F10*HOME!$H$18,0),IF($T10=FALSE,F10*HOME!$H$18/(1+HOME!$H$18),0)),IF($T$1=FALSE,IF($T10=FALSE,F10*HOME!$H$20,0),IF($T10=FALSE,F10*HOME!$H$20/(1+HOME!$H$20),0))))</f>
        <v>0</v>
      </c>
      <c r="X10" s="79">
        <f>IF($AO10=TRUE,IF($T$1=FALSE,G10*HOME!$H$21,G10*HOME!$H$21/(1+HOME!$H$21)),IF(G$2&lt;DATE(2019,10,1),IF($T$1=FALSE,IF($T10=FALSE,G10*HOME!$H$18,0),IF($T10=FALSE,G10*HOME!$H$18/(1+HOME!$H$18),0)),IF($T$1=FALSE,IF($T10=FALSE,G10*HOME!$H$20,0),IF($T10=FALSE,G10*HOME!$H$20/(1+HOME!$H$20),0))))</f>
        <v>0</v>
      </c>
      <c r="Y10" s="79">
        <f>IF($AO10=TRUE,IF($T$1=FALSE,H10*HOME!$H$21,H10*HOME!$H$21/(1+HOME!$H$21)),IF(H$2&lt;DATE(2019,10,1),IF($T$1=FALSE,IF($T10=FALSE,H10*HOME!$H$18,0),IF($T10=FALSE,H10*HOME!$H$18/(1+HOME!$H$18),0)),IF($T$1=FALSE,IF($T10=FALSE,H10*HOME!$H$20,0),IF($T10=FALSE,H10*HOME!$H$20/(1+HOME!$H$20),0))))</f>
        <v>0</v>
      </c>
      <c r="Z10" s="79">
        <f>IF($AO10=TRUE,IF($T$1=FALSE,I10*HOME!$H$21,I10*HOME!$H$21/(1+HOME!$H$21)),IF(I$2&lt;DATE(2019,10,1),IF($T$1=FALSE,IF($T10=FALSE,I10*HOME!$H$18,0),IF($T10=FALSE,I10*HOME!$H$18/(1+HOME!$H$18),0)),IF($T$1=FALSE,IF($T10=FALSE,I10*HOME!$H$20,0),IF($T10=FALSE,I10*HOME!$H$20/(1+HOME!$H$20),0))))</f>
        <v>0</v>
      </c>
      <c r="AA10" s="79">
        <f>IF($AO10=TRUE,IF($T$1=FALSE,J10*HOME!$H$21,J10*HOME!$H$21/(1+HOME!$H$21)),IF(J$2&lt;DATE(2019,10,1),IF($T$1=FALSE,IF($T10=FALSE,J10*HOME!$H$18,0),IF($T10=FALSE,J10*HOME!$H$18/(1+HOME!$H$18),0)),IF($T$1=FALSE,IF($T10=FALSE,J10*HOME!$H$20,0),IF($T10=FALSE,J10*HOME!$H$20/(1+HOME!$H$20),0))))</f>
        <v>0</v>
      </c>
      <c r="AB10" s="79">
        <f>IF($AO10=TRUE,IF($T$1=FALSE,K10*HOME!$H$21,K10*HOME!$H$21/(1+HOME!$H$21)),IF(K$2&lt;DATE(2019,10,1),IF($T$1=FALSE,IF($T10=FALSE,K10*HOME!$H$18,0),IF($T10=FALSE,K10*HOME!$H$18/(1+HOME!$H$18),0)),IF($T$1=FALSE,IF($T10=FALSE,K10*HOME!$H$20,0),IF($T10=FALSE,K10*HOME!$H$20/(1+HOME!$H$20),0))))</f>
        <v>0</v>
      </c>
      <c r="AC10" s="79">
        <f>IF($AO10=TRUE,IF($T$1=FALSE,L10*HOME!$H$21,L10*HOME!$H$21/(1+HOME!$H$21)),IF(L$2&lt;DATE(2019,10,1),IF($T$1=FALSE,IF($T10=FALSE,L10*HOME!$H$18,0),IF($T10=FALSE,L10*HOME!$H$18/(1+HOME!$H$18),0)),IF($T$1=FALSE,IF($T10=FALSE,L10*HOME!$H$20,0),IF($T10=FALSE,L10*HOME!$H$20/(1+HOME!$H$20),0))))</f>
        <v>0</v>
      </c>
      <c r="AD10" s="79">
        <f>IF($AO10=TRUE,IF($T$1=FALSE,M10*HOME!$H$21,M10*HOME!$H$21/(1+HOME!$H$21)),IF(M$2&lt;DATE(2019,10,1),IF($T$1=FALSE,IF($T10=FALSE,M10*HOME!$H$18,0),IF($T10=FALSE,M10*HOME!$H$18/(1+HOME!$H$18),0)),IF($T$1=FALSE,IF($T10=FALSE,M10*HOME!$H$20,0),IF($T10=FALSE,M10*HOME!$H$20/(1+HOME!$H$20),0))))</f>
        <v>0</v>
      </c>
      <c r="AE10" s="79">
        <f>IF($AO10=TRUE,IF($T$1=FALSE,N10*HOME!$H$21,N10*HOME!$H$21/(1+HOME!$H$21)),IF(N$2&lt;DATE(2019,10,1),IF($T$1=FALSE,IF($T10=FALSE,N10*HOME!$H$18,0),IF($T10=FALSE,N10*HOME!$H$18/(1+HOME!$H$18),0)),IF($T$1=FALSE,IF($T10=FALSE,N10*HOME!$H$20,0),IF($T10=FALSE,N10*HOME!$H$20/(1+HOME!$H$20),0))))</f>
        <v>0</v>
      </c>
      <c r="AF10" s="79">
        <f>IF($AO10=TRUE,IF($T$1=FALSE,O10*HOME!$H$21,O10*HOME!$H$21/(1+HOME!$H$21)),IF(O$2&lt;DATE(2019,10,1),IF($T$1=FALSE,IF($T10=FALSE,O10*HOME!$H$18,0),IF($T10=FALSE,O10*HOME!$H$18/(1+HOME!$H$18),0)),IF($T$1=FALSE,IF($T10=FALSE,O10*HOME!$H$20,0),IF($T10=FALSE,O10*HOME!$H$20/(1+HOME!$H$20),0))))</f>
        <v>0</v>
      </c>
      <c r="AG10" s="79">
        <f>IF($AO10=TRUE,IF($T$1=FALSE,P10*HOME!$H$21,P10*HOME!$H$21/(1+HOME!$H$21)),IF(P$2&lt;DATE(2019,10,1),IF($T$1=FALSE,IF($T10=FALSE,P10*HOME!$H$18,0),IF($T10=FALSE,P10*HOME!$H$18/(1+HOME!$H$18),0)),IF($T$1=FALSE,IF($T10=FALSE,P10*HOME!$H$20,0),IF($T10=FALSE,P10*HOME!$H$20/(1+HOME!$H$20),0))))</f>
        <v>0</v>
      </c>
      <c r="AH10" s="79">
        <f t="shared" si="5"/>
        <v>0</v>
      </c>
      <c r="AI10" s="79">
        <f t="shared" si="3"/>
        <v>0</v>
      </c>
      <c r="AJ10" s="86"/>
      <c r="AK10" s="79"/>
      <c r="AL10" s="79"/>
      <c r="AM10" s="79"/>
      <c r="AN10" s="86"/>
      <c r="AO10" s="342" t="b">
        <v>0</v>
      </c>
      <c r="AP10" s="79"/>
      <c r="AQ10" s="79"/>
      <c r="AR10" s="79"/>
      <c r="CA10" s="310">
        <f>IF($T10=TRUE,0,IF(D$2&lt;DATE(2019,10,1),IF($T$1=FALSE,D10*HOME!$F$18,D10*HOME!$F$18/(1+HOME!$H$18)),IF($AO10=TRUE,IF($T$1=FALSE,D10*HOME!$F$21,D10*HOME!$F$21/(1+HOME!$H$21)),IF($T$1=FALSE,D10*HOME!$F$20,D10*HOME!$F$20/(1+HOME!$H$20)))))</f>
        <v>0</v>
      </c>
      <c r="CB10" s="310">
        <f>IF($T10=TRUE,0,IF(E$2&lt;DATE(2019,10,1),IF($T$1=FALSE,E10*HOME!$F$18,E10*HOME!$F$18/(1+HOME!$H$18)),IF($AO10=TRUE,IF($T$1=FALSE,E10*HOME!$F$21,E10*HOME!$F$21/(1+HOME!$H$21)),IF($T$1=FALSE,E10*HOME!$F$20,E10*HOME!$F$20/(1+HOME!$H$20)))))</f>
        <v>0</v>
      </c>
      <c r="CC10" s="310">
        <f>IF($T10=TRUE,0,IF(F$2&lt;DATE(2019,10,1),IF($T$1=FALSE,F10*HOME!$F$18,F10*HOME!$F$18/(1+HOME!$H$18)),IF($AO10=TRUE,IF($T$1=FALSE,F10*HOME!$F$21,F10*HOME!$F$21/(1+HOME!$H$21)),IF($T$1=FALSE,F10*HOME!$F$20,F10*HOME!$F$20/(1+HOME!$H$20)))))</f>
        <v>0</v>
      </c>
      <c r="CD10" s="310">
        <f>IF($T10=TRUE,0,IF(G$2&lt;DATE(2019,10,1),IF($T$1=FALSE,G10*HOME!$F$18,G10*HOME!$F$18/(1+HOME!$H$18)),IF($AO10=TRUE,IF($T$1=FALSE,G10*HOME!$F$21,G10*HOME!$F$21/(1+HOME!$H$21)),IF($T$1=FALSE,G10*HOME!$F$20,G10*HOME!$F$20/(1+HOME!$H$20)))))</f>
        <v>0</v>
      </c>
      <c r="CE10" s="310">
        <f>IF($T10=TRUE,0,IF(H$2&lt;DATE(2019,10,1),IF($T$1=FALSE,H10*HOME!$F$18,H10*HOME!$F$18/(1+HOME!$H$18)),IF($AO10=TRUE,IF($T$1=FALSE,H10*HOME!$F$21,H10*HOME!$F$21/(1+HOME!$H$21)),IF($T$1=FALSE,H10*HOME!$F$20,H10*HOME!$F$20/(1+HOME!$H$20)))))</f>
        <v>0</v>
      </c>
      <c r="CF10" s="310">
        <f>IF($T10=TRUE,0,IF(I$2&lt;DATE(2019,10,1),IF($T$1=FALSE,I10*HOME!$F$18,I10*HOME!$F$18/(1+HOME!$H$18)),IF($AO10=TRUE,IF($T$1=FALSE,I10*HOME!$F$21,I10*HOME!$F$21/(1+HOME!$H$21)),IF($T$1=FALSE,I10*HOME!$F$20,I10*HOME!$F$20/(1+HOME!$H$20)))))</f>
        <v>0</v>
      </c>
      <c r="CG10" s="310">
        <f>IF($T10=TRUE,0,IF(J$2&lt;DATE(2019,10,1),IF($T$1=FALSE,J10*HOME!$F$18,J10*HOME!$F$18/(1+HOME!$H$18)),IF($AO10=TRUE,IF($T$1=FALSE,J10*HOME!$F$21,J10*HOME!$F$21/(1+HOME!$H$21)),IF($T$1=FALSE,J10*HOME!$F$20,J10*HOME!$F$20/(1+HOME!$H$20)))))</f>
        <v>0</v>
      </c>
      <c r="CH10" s="310">
        <f>IF($T10=TRUE,0,IF(K$2&lt;DATE(2019,10,1),IF($T$1=FALSE,K10*HOME!$F$18,K10*HOME!$F$18/(1+HOME!$H$18)),IF($AO10=TRUE,IF($T$1=FALSE,K10*HOME!$F$21,K10*HOME!$F$21/(1+HOME!$H$21)),IF($T$1=FALSE,K10*HOME!$F$20,K10*HOME!$F$20/(1+HOME!$H$20)))))</f>
        <v>0</v>
      </c>
      <c r="CI10" s="310">
        <f>IF($T10=TRUE,0,IF(L$2&lt;DATE(2019,10,1),IF($T$1=FALSE,L10*HOME!$F$18,L10*HOME!$F$18/(1+HOME!$H$18)),IF($AO10=TRUE,IF($T$1=FALSE,L10*HOME!$F$21,L10*HOME!$F$21/(1+HOME!$H$21)),IF($T$1=FALSE,L10*HOME!$F$20,L10*HOME!$F$20/(1+HOME!$H$20)))))</f>
        <v>0</v>
      </c>
      <c r="CJ10" s="310">
        <f>IF($T10=TRUE,0,IF(M$2&lt;DATE(2019,10,1),IF($T$1=FALSE,M10*HOME!$F$18,M10*HOME!$F$18/(1+HOME!$H$18)),IF($AO10=TRUE,IF($T$1=FALSE,M10*HOME!$F$21,M10*HOME!$F$21/(1+HOME!$H$21)),IF($T$1=FALSE,M10*HOME!$F$20,M10*HOME!$F$20/(1+HOME!$H$20)))))</f>
        <v>0</v>
      </c>
      <c r="CK10" s="310">
        <f>IF($T10=TRUE,0,IF(N$2&lt;DATE(2019,10,1),IF($T$1=FALSE,N10*HOME!$F$18,N10*HOME!$F$18/(1+HOME!$H$18)),IF($AO10=TRUE,IF($T$1=FALSE,N10*HOME!$F$21,N10*HOME!$F$21/(1+HOME!$H$21)),IF($T$1=FALSE,N10*HOME!$F$20,N10*HOME!$F$20/(1+HOME!$H$20)))))</f>
        <v>0</v>
      </c>
      <c r="CL10" s="310">
        <f>IF($T10=TRUE,0,IF(O$2&lt;DATE(2019,10,1),IF($T$1=FALSE,O10*HOME!$F$18,O10*HOME!$F$18/(1+HOME!$H$18)),IF($AO10=TRUE,IF($T$1=FALSE,O10*HOME!$F$21,O10*HOME!$F$21/(1+HOME!$H$21)),IF($T$1=FALSE,O10*HOME!$F$20,O10*HOME!$F$20/(1+HOME!$H$20)))))</f>
        <v>0</v>
      </c>
      <c r="CM10" s="310">
        <f>IF($T10=TRUE,0,IF(P$2&lt;DATE(2019,10,1),IF($T$1=FALSE,P10*HOME!$F$18,P10*HOME!$F$18/(1+HOME!$H$18)),IF($AO10=TRUE,IF($T$1=FALSE,P10*HOME!$F$21,P10*HOME!$F$21/(1+HOME!$H$21)),IF($T$1=FALSE,P10*HOME!$F$20,P10*HOME!$F$20/(1+HOME!$H$20)))))</f>
        <v>0</v>
      </c>
      <c r="CN10" s="310">
        <f t="shared" si="4"/>
        <v>0</v>
      </c>
    </row>
    <row r="11" spans="1:92" ht="18" customHeight="1">
      <c r="A11" s="335"/>
      <c r="B11" s="336">
        <v>9</v>
      </c>
      <c r="C11" s="1810"/>
      <c r="D11" s="1813"/>
      <c r="E11" s="1814"/>
      <c r="F11" s="1814"/>
      <c r="G11" s="1814"/>
      <c r="H11" s="1814"/>
      <c r="I11" s="1814"/>
      <c r="J11" s="1814"/>
      <c r="K11" s="1814"/>
      <c r="L11" s="1814"/>
      <c r="M11" s="1814"/>
      <c r="N11" s="1814"/>
      <c r="O11" s="1814"/>
      <c r="P11" s="1815"/>
      <c r="Q11" s="90">
        <f t="shared" si="2"/>
        <v>0</v>
      </c>
      <c r="R11" s="343"/>
      <c r="S11" s="344">
        <f>来期計画!Q11</f>
        <v>0</v>
      </c>
      <c r="T11" s="341" t="b">
        <v>0</v>
      </c>
      <c r="U11" s="79">
        <f>IF($AO11=TRUE,IF($T$1=FALSE,D11*HOME!$H$21,D11*HOME!$H$21/(1+HOME!$H$21)),IF(D$2&lt;DATE(2019,10,1),IF($T$1=FALSE,IF($T11=FALSE,D11*HOME!$H$18,0),IF($T11=FALSE,D11*HOME!$H$18/(1+HOME!$H$18),0)),IF($T$1=FALSE,IF($T11=FALSE,D11*HOME!$H$20,0),IF($T11=FALSE,D11*HOME!$H$20/(1+HOME!$H$20),0))))</f>
        <v>0</v>
      </c>
      <c r="V11" s="79">
        <f>IF($AO11=TRUE,IF($T$1=FALSE,E11*HOME!$H$21,E11*HOME!$H$21/(1+HOME!$H$21)),IF(E$2&lt;DATE(2019,10,1),IF($T$1=FALSE,IF($T11=FALSE,E11*HOME!$H$18,0),IF($T11=FALSE,E11*HOME!$H$18/(1+HOME!$H$18),0)),IF($T$1=FALSE,IF($T11=FALSE,E11*HOME!$H$20,0),IF($T11=FALSE,E11*HOME!$H$20/(1+HOME!$H$20),0))))</f>
        <v>0</v>
      </c>
      <c r="W11" s="79">
        <f>IF($AO11=TRUE,IF($T$1=FALSE,F11*HOME!$H$21,F11*HOME!$H$21/(1+HOME!$H$21)),IF(F$2&lt;DATE(2019,10,1),IF($T$1=FALSE,IF($T11=FALSE,F11*HOME!$H$18,0),IF($T11=FALSE,F11*HOME!$H$18/(1+HOME!$H$18),0)),IF($T$1=FALSE,IF($T11=FALSE,F11*HOME!$H$20,0),IF($T11=FALSE,F11*HOME!$H$20/(1+HOME!$H$20),0))))</f>
        <v>0</v>
      </c>
      <c r="X11" s="79">
        <f>IF($AO11=TRUE,IF($T$1=FALSE,G11*HOME!$H$21,G11*HOME!$H$21/(1+HOME!$H$21)),IF(G$2&lt;DATE(2019,10,1),IF($T$1=FALSE,IF($T11=FALSE,G11*HOME!$H$18,0),IF($T11=FALSE,G11*HOME!$H$18/(1+HOME!$H$18),0)),IF($T$1=FALSE,IF($T11=FALSE,G11*HOME!$H$20,0),IF($T11=FALSE,G11*HOME!$H$20/(1+HOME!$H$20),0))))</f>
        <v>0</v>
      </c>
      <c r="Y11" s="79">
        <f>IF($AO11=TRUE,IF($T$1=FALSE,H11*HOME!$H$21,H11*HOME!$H$21/(1+HOME!$H$21)),IF(H$2&lt;DATE(2019,10,1),IF($T$1=FALSE,IF($T11=FALSE,H11*HOME!$H$18,0),IF($T11=FALSE,H11*HOME!$H$18/(1+HOME!$H$18),0)),IF($T$1=FALSE,IF($T11=FALSE,H11*HOME!$H$20,0),IF($T11=FALSE,H11*HOME!$H$20/(1+HOME!$H$20),0))))</f>
        <v>0</v>
      </c>
      <c r="Z11" s="79">
        <f>IF($AO11=TRUE,IF($T$1=FALSE,I11*HOME!$H$21,I11*HOME!$H$21/(1+HOME!$H$21)),IF(I$2&lt;DATE(2019,10,1),IF($T$1=FALSE,IF($T11=FALSE,I11*HOME!$H$18,0),IF($T11=FALSE,I11*HOME!$H$18/(1+HOME!$H$18),0)),IF($T$1=FALSE,IF($T11=FALSE,I11*HOME!$H$20,0),IF($T11=FALSE,I11*HOME!$H$20/(1+HOME!$H$20),0))))</f>
        <v>0</v>
      </c>
      <c r="AA11" s="79">
        <f>IF($AO11=TRUE,IF($T$1=FALSE,J11*HOME!$H$21,J11*HOME!$H$21/(1+HOME!$H$21)),IF(J$2&lt;DATE(2019,10,1),IF($T$1=FALSE,IF($T11=FALSE,J11*HOME!$H$18,0),IF($T11=FALSE,J11*HOME!$H$18/(1+HOME!$H$18),0)),IF($T$1=FALSE,IF($T11=FALSE,J11*HOME!$H$20,0),IF($T11=FALSE,J11*HOME!$H$20/(1+HOME!$H$20),0))))</f>
        <v>0</v>
      </c>
      <c r="AB11" s="79">
        <f>IF($AO11=TRUE,IF($T$1=FALSE,K11*HOME!$H$21,K11*HOME!$H$21/(1+HOME!$H$21)),IF(K$2&lt;DATE(2019,10,1),IF($T$1=FALSE,IF($T11=FALSE,K11*HOME!$H$18,0),IF($T11=FALSE,K11*HOME!$H$18/(1+HOME!$H$18),0)),IF($T$1=FALSE,IF($T11=FALSE,K11*HOME!$H$20,0),IF($T11=FALSE,K11*HOME!$H$20/(1+HOME!$H$20),0))))</f>
        <v>0</v>
      </c>
      <c r="AC11" s="79">
        <f>IF($AO11=TRUE,IF($T$1=FALSE,L11*HOME!$H$21,L11*HOME!$H$21/(1+HOME!$H$21)),IF(L$2&lt;DATE(2019,10,1),IF($T$1=FALSE,IF($T11=FALSE,L11*HOME!$H$18,0),IF($T11=FALSE,L11*HOME!$H$18/(1+HOME!$H$18),0)),IF($T$1=FALSE,IF($T11=FALSE,L11*HOME!$H$20,0),IF($T11=FALSE,L11*HOME!$H$20/(1+HOME!$H$20),0))))</f>
        <v>0</v>
      </c>
      <c r="AD11" s="79">
        <f>IF($AO11=TRUE,IF($T$1=FALSE,M11*HOME!$H$21,M11*HOME!$H$21/(1+HOME!$H$21)),IF(M$2&lt;DATE(2019,10,1),IF($T$1=FALSE,IF($T11=FALSE,M11*HOME!$H$18,0),IF($T11=FALSE,M11*HOME!$H$18/(1+HOME!$H$18),0)),IF($T$1=FALSE,IF($T11=FALSE,M11*HOME!$H$20,0),IF($T11=FALSE,M11*HOME!$H$20/(1+HOME!$H$20),0))))</f>
        <v>0</v>
      </c>
      <c r="AE11" s="79">
        <f>IF($AO11=TRUE,IF($T$1=FALSE,N11*HOME!$H$21,N11*HOME!$H$21/(1+HOME!$H$21)),IF(N$2&lt;DATE(2019,10,1),IF($T$1=FALSE,IF($T11=FALSE,N11*HOME!$H$18,0),IF($T11=FALSE,N11*HOME!$H$18/(1+HOME!$H$18),0)),IF($T$1=FALSE,IF($T11=FALSE,N11*HOME!$H$20,0),IF($T11=FALSE,N11*HOME!$H$20/(1+HOME!$H$20),0))))</f>
        <v>0</v>
      </c>
      <c r="AF11" s="79">
        <f>IF($AO11=TRUE,IF($T$1=FALSE,O11*HOME!$H$21,O11*HOME!$H$21/(1+HOME!$H$21)),IF(O$2&lt;DATE(2019,10,1),IF($T$1=FALSE,IF($T11=FALSE,O11*HOME!$H$18,0),IF($T11=FALSE,O11*HOME!$H$18/(1+HOME!$H$18),0)),IF($T$1=FALSE,IF($T11=FALSE,O11*HOME!$H$20,0),IF($T11=FALSE,O11*HOME!$H$20/(1+HOME!$H$20),0))))</f>
        <v>0</v>
      </c>
      <c r="AG11" s="79">
        <f>IF($AO11=TRUE,IF($T$1=FALSE,P11*HOME!$H$21,P11*HOME!$H$21/(1+HOME!$H$21)),IF(P$2&lt;DATE(2019,10,1),IF($T$1=FALSE,IF($T11=FALSE,P11*HOME!$H$18,0),IF($T11=FALSE,P11*HOME!$H$18/(1+HOME!$H$18),0)),IF($T$1=FALSE,IF($T11=FALSE,P11*HOME!$H$20,0),IF($T11=FALSE,P11*HOME!$H$20/(1+HOME!$H$20),0))))</f>
        <v>0</v>
      </c>
      <c r="AH11" s="79">
        <f t="shared" si="5"/>
        <v>0</v>
      </c>
      <c r="AI11" s="79">
        <f t="shared" si="3"/>
        <v>0</v>
      </c>
      <c r="AJ11" s="86"/>
      <c r="AK11" s="79"/>
      <c r="AL11" s="79"/>
      <c r="AM11" s="79"/>
      <c r="AN11" s="86"/>
      <c r="AO11" s="342" t="b">
        <v>0</v>
      </c>
      <c r="AP11" s="79"/>
      <c r="AQ11" s="79"/>
      <c r="AR11" s="79"/>
      <c r="CA11" s="310">
        <f>IF($T11=TRUE,0,IF(D$2&lt;DATE(2019,10,1),IF($T$1=FALSE,D11*HOME!$F$18,D11*HOME!$F$18/(1+HOME!$H$18)),IF($AO11=TRUE,IF($T$1=FALSE,D11*HOME!$F$21,D11*HOME!$F$21/(1+HOME!$H$21)),IF($T$1=FALSE,D11*HOME!$F$20,D11*HOME!$F$20/(1+HOME!$H$20)))))</f>
        <v>0</v>
      </c>
      <c r="CB11" s="310">
        <f>IF($T11=TRUE,0,IF(E$2&lt;DATE(2019,10,1),IF($T$1=FALSE,E11*HOME!$F$18,E11*HOME!$F$18/(1+HOME!$H$18)),IF($AO11=TRUE,IF($T$1=FALSE,E11*HOME!$F$21,E11*HOME!$F$21/(1+HOME!$H$21)),IF($T$1=FALSE,E11*HOME!$F$20,E11*HOME!$F$20/(1+HOME!$H$20)))))</f>
        <v>0</v>
      </c>
      <c r="CC11" s="310">
        <f>IF($T11=TRUE,0,IF(F$2&lt;DATE(2019,10,1),IF($T$1=FALSE,F11*HOME!$F$18,F11*HOME!$F$18/(1+HOME!$H$18)),IF($AO11=TRUE,IF($T$1=FALSE,F11*HOME!$F$21,F11*HOME!$F$21/(1+HOME!$H$21)),IF($T$1=FALSE,F11*HOME!$F$20,F11*HOME!$F$20/(1+HOME!$H$20)))))</f>
        <v>0</v>
      </c>
      <c r="CD11" s="310">
        <f>IF($T11=TRUE,0,IF(G$2&lt;DATE(2019,10,1),IF($T$1=FALSE,G11*HOME!$F$18,G11*HOME!$F$18/(1+HOME!$H$18)),IF($AO11=TRUE,IF($T$1=FALSE,G11*HOME!$F$21,G11*HOME!$F$21/(1+HOME!$H$21)),IF($T$1=FALSE,G11*HOME!$F$20,G11*HOME!$F$20/(1+HOME!$H$20)))))</f>
        <v>0</v>
      </c>
      <c r="CE11" s="310">
        <f>IF($T11=TRUE,0,IF(H$2&lt;DATE(2019,10,1),IF($T$1=FALSE,H11*HOME!$F$18,H11*HOME!$F$18/(1+HOME!$H$18)),IF($AO11=TRUE,IF($T$1=FALSE,H11*HOME!$F$21,H11*HOME!$F$21/(1+HOME!$H$21)),IF($T$1=FALSE,H11*HOME!$F$20,H11*HOME!$F$20/(1+HOME!$H$20)))))</f>
        <v>0</v>
      </c>
      <c r="CF11" s="310">
        <f>IF($T11=TRUE,0,IF(I$2&lt;DATE(2019,10,1),IF($T$1=FALSE,I11*HOME!$F$18,I11*HOME!$F$18/(1+HOME!$H$18)),IF($AO11=TRUE,IF($T$1=FALSE,I11*HOME!$F$21,I11*HOME!$F$21/(1+HOME!$H$21)),IF($T$1=FALSE,I11*HOME!$F$20,I11*HOME!$F$20/(1+HOME!$H$20)))))</f>
        <v>0</v>
      </c>
      <c r="CG11" s="310">
        <f>IF($T11=TRUE,0,IF(J$2&lt;DATE(2019,10,1),IF($T$1=FALSE,J11*HOME!$F$18,J11*HOME!$F$18/(1+HOME!$H$18)),IF($AO11=TRUE,IF($T$1=FALSE,J11*HOME!$F$21,J11*HOME!$F$21/(1+HOME!$H$21)),IF($T$1=FALSE,J11*HOME!$F$20,J11*HOME!$F$20/(1+HOME!$H$20)))))</f>
        <v>0</v>
      </c>
      <c r="CH11" s="310">
        <f>IF($T11=TRUE,0,IF(K$2&lt;DATE(2019,10,1),IF($T$1=FALSE,K11*HOME!$F$18,K11*HOME!$F$18/(1+HOME!$H$18)),IF($AO11=TRUE,IF($T$1=FALSE,K11*HOME!$F$21,K11*HOME!$F$21/(1+HOME!$H$21)),IF($T$1=FALSE,K11*HOME!$F$20,K11*HOME!$F$20/(1+HOME!$H$20)))))</f>
        <v>0</v>
      </c>
      <c r="CI11" s="310">
        <f>IF($T11=TRUE,0,IF(L$2&lt;DATE(2019,10,1),IF($T$1=FALSE,L11*HOME!$F$18,L11*HOME!$F$18/(1+HOME!$H$18)),IF($AO11=TRUE,IF($T$1=FALSE,L11*HOME!$F$21,L11*HOME!$F$21/(1+HOME!$H$21)),IF($T$1=FALSE,L11*HOME!$F$20,L11*HOME!$F$20/(1+HOME!$H$20)))))</f>
        <v>0</v>
      </c>
      <c r="CJ11" s="310">
        <f>IF($T11=TRUE,0,IF(M$2&lt;DATE(2019,10,1),IF($T$1=FALSE,M11*HOME!$F$18,M11*HOME!$F$18/(1+HOME!$H$18)),IF($AO11=TRUE,IF($T$1=FALSE,M11*HOME!$F$21,M11*HOME!$F$21/(1+HOME!$H$21)),IF($T$1=FALSE,M11*HOME!$F$20,M11*HOME!$F$20/(1+HOME!$H$20)))))</f>
        <v>0</v>
      </c>
      <c r="CK11" s="310">
        <f>IF($T11=TRUE,0,IF(N$2&lt;DATE(2019,10,1),IF($T$1=FALSE,N11*HOME!$F$18,N11*HOME!$F$18/(1+HOME!$H$18)),IF($AO11=TRUE,IF($T$1=FALSE,N11*HOME!$F$21,N11*HOME!$F$21/(1+HOME!$H$21)),IF($T$1=FALSE,N11*HOME!$F$20,N11*HOME!$F$20/(1+HOME!$H$20)))))</f>
        <v>0</v>
      </c>
      <c r="CL11" s="310">
        <f>IF($T11=TRUE,0,IF(O$2&lt;DATE(2019,10,1),IF($T$1=FALSE,O11*HOME!$F$18,O11*HOME!$F$18/(1+HOME!$H$18)),IF($AO11=TRUE,IF($T$1=FALSE,O11*HOME!$F$21,O11*HOME!$F$21/(1+HOME!$H$21)),IF($T$1=FALSE,O11*HOME!$F$20,O11*HOME!$F$20/(1+HOME!$H$20)))))</f>
        <v>0</v>
      </c>
      <c r="CM11" s="310">
        <f>IF($T11=TRUE,0,IF(P$2&lt;DATE(2019,10,1),IF($T$1=FALSE,P11*HOME!$F$18,P11*HOME!$F$18/(1+HOME!$H$18)),IF($AO11=TRUE,IF($T$1=FALSE,P11*HOME!$F$21,P11*HOME!$F$21/(1+HOME!$H$21)),IF($T$1=FALSE,P11*HOME!$F$20,P11*HOME!$F$20/(1+HOME!$H$20)))))</f>
        <v>0</v>
      </c>
      <c r="CN11" s="310">
        <f t="shared" si="4"/>
        <v>0</v>
      </c>
    </row>
    <row r="12" spans="1:92" ht="18" customHeight="1">
      <c r="A12" s="335"/>
      <c r="B12" s="336"/>
      <c r="C12" s="1810"/>
      <c r="D12" s="1813"/>
      <c r="E12" s="1814"/>
      <c r="F12" s="1814"/>
      <c r="G12" s="1814"/>
      <c r="H12" s="1814"/>
      <c r="I12" s="1814"/>
      <c r="J12" s="1814"/>
      <c r="K12" s="1814"/>
      <c r="L12" s="1814"/>
      <c r="M12" s="1814"/>
      <c r="N12" s="1814"/>
      <c r="O12" s="1814"/>
      <c r="P12" s="1815"/>
      <c r="Q12" s="90">
        <f t="shared" si="2"/>
        <v>0</v>
      </c>
      <c r="R12" s="343"/>
      <c r="S12" s="344">
        <f>来期計画!Q12</f>
        <v>0</v>
      </c>
      <c r="T12" s="341" t="b">
        <v>0</v>
      </c>
      <c r="U12" s="79">
        <f>IF($AO12=TRUE,IF($T$1=FALSE,D12*HOME!$H$21,D12*HOME!$H$21/(1+HOME!$H$21)),IF(D$2&lt;DATE(2019,10,1),IF($T$1=FALSE,IF($T12=FALSE,D12*HOME!$H$18,0),IF($T12=FALSE,D12*HOME!$H$18/(1+HOME!$H$18),0)),IF($T$1=FALSE,IF($T12=FALSE,D12*HOME!$H$20,0),IF($T12=FALSE,D12*HOME!$H$20/(1+HOME!$H$20),0))))</f>
        <v>0</v>
      </c>
      <c r="V12" s="79">
        <f>IF($AO12=TRUE,IF($T$1=FALSE,E12*HOME!$H$21,E12*HOME!$H$21/(1+HOME!$H$21)),IF(E$2&lt;DATE(2019,10,1),IF($T$1=FALSE,IF($T12=FALSE,E12*HOME!$H$18,0),IF($T12=FALSE,E12*HOME!$H$18/(1+HOME!$H$18),0)),IF($T$1=FALSE,IF($T12=FALSE,E12*HOME!$H$20,0),IF($T12=FALSE,E12*HOME!$H$20/(1+HOME!$H$20),0))))</f>
        <v>0</v>
      </c>
      <c r="W12" s="79">
        <f>IF($AO12=TRUE,IF($T$1=FALSE,F12*HOME!$H$21,F12*HOME!$H$21/(1+HOME!$H$21)),IF(F$2&lt;DATE(2019,10,1),IF($T$1=FALSE,IF($T12=FALSE,F12*HOME!$H$18,0),IF($T12=FALSE,F12*HOME!$H$18/(1+HOME!$H$18),0)),IF($T$1=FALSE,IF($T12=FALSE,F12*HOME!$H$20,0),IF($T12=FALSE,F12*HOME!$H$20/(1+HOME!$H$20),0))))</f>
        <v>0</v>
      </c>
      <c r="X12" s="79">
        <f>IF($AO12=TRUE,IF($T$1=FALSE,G12*HOME!$H$21,G12*HOME!$H$21/(1+HOME!$H$21)),IF(G$2&lt;DATE(2019,10,1),IF($T$1=FALSE,IF($T12=FALSE,G12*HOME!$H$18,0),IF($T12=FALSE,G12*HOME!$H$18/(1+HOME!$H$18),0)),IF($T$1=FALSE,IF($T12=FALSE,G12*HOME!$H$20,0),IF($T12=FALSE,G12*HOME!$H$20/(1+HOME!$H$20),0))))</f>
        <v>0</v>
      </c>
      <c r="Y12" s="79">
        <f>IF($AO12=TRUE,IF($T$1=FALSE,H12*HOME!$H$21,H12*HOME!$H$21/(1+HOME!$H$21)),IF(H$2&lt;DATE(2019,10,1),IF($T$1=FALSE,IF($T12=FALSE,H12*HOME!$H$18,0),IF($T12=FALSE,H12*HOME!$H$18/(1+HOME!$H$18),0)),IF($T$1=FALSE,IF($T12=FALSE,H12*HOME!$H$20,0),IF($T12=FALSE,H12*HOME!$H$20/(1+HOME!$H$20),0))))</f>
        <v>0</v>
      </c>
      <c r="Z12" s="79">
        <f>IF($AO12=TRUE,IF($T$1=FALSE,I12*HOME!$H$21,I12*HOME!$H$21/(1+HOME!$H$21)),IF(I$2&lt;DATE(2019,10,1),IF($T$1=FALSE,IF($T12=FALSE,I12*HOME!$H$18,0),IF($T12=FALSE,I12*HOME!$H$18/(1+HOME!$H$18),0)),IF($T$1=FALSE,IF($T12=FALSE,I12*HOME!$H$20,0),IF($T12=FALSE,I12*HOME!$H$20/(1+HOME!$H$20),0))))</f>
        <v>0</v>
      </c>
      <c r="AA12" s="79">
        <f>IF($AO12=TRUE,IF($T$1=FALSE,J12*HOME!$H$21,J12*HOME!$H$21/(1+HOME!$H$21)),IF(J$2&lt;DATE(2019,10,1),IF($T$1=FALSE,IF($T12=FALSE,J12*HOME!$H$18,0),IF($T12=FALSE,J12*HOME!$H$18/(1+HOME!$H$18),0)),IF($T$1=FALSE,IF($T12=FALSE,J12*HOME!$H$20,0),IF($T12=FALSE,J12*HOME!$H$20/(1+HOME!$H$20),0))))</f>
        <v>0</v>
      </c>
      <c r="AB12" s="79">
        <f>IF($AO12=TRUE,IF($T$1=FALSE,K12*HOME!$H$21,K12*HOME!$H$21/(1+HOME!$H$21)),IF(K$2&lt;DATE(2019,10,1),IF($T$1=FALSE,IF($T12=FALSE,K12*HOME!$H$18,0),IF($T12=FALSE,K12*HOME!$H$18/(1+HOME!$H$18),0)),IF($T$1=FALSE,IF($T12=FALSE,K12*HOME!$H$20,0),IF($T12=FALSE,K12*HOME!$H$20/(1+HOME!$H$20),0))))</f>
        <v>0</v>
      </c>
      <c r="AC12" s="79">
        <f>IF($AO12=TRUE,IF($T$1=FALSE,L12*HOME!$H$21,L12*HOME!$H$21/(1+HOME!$H$21)),IF(L$2&lt;DATE(2019,10,1),IF($T$1=FALSE,IF($T12=FALSE,L12*HOME!$H$18,0),IF($T12=FALSE,L12*HOME!$H$18/(1+HOME!$H$18),0)),IF($T$1=FALSE,IF($T12=FALSE,L12*HOME!$H$20,0),IF($T12=FALSE,L12*HOME!$H$20/(1+HOME!$H$20),0))))</f>
        <v>0</v>
      </c>
      <c r="AD12" s="79">
        <f>IF($AO12=TRUE,IF($T$1=FALSE,M12*HOME!$H$21,M12*HOME!$H$21/(1+HOME!$H$21)),IF(M$2&lt;DATE(2019,10,1),IF($T$1=FALSE,IF($T12=FALSE,M12*HOME!$H$18,0),IF($T12=FALSE,M12*HOME!$H$18/(1+HOME!$H$18),0)),IF($T$1=FALSE,IF($T12=FALSE,M12*HOME!$H$20,0),IF($T12=FALSE,M12*HOME!$H$20/(1+HOME!$H$20),0))))</f>
        <v>0</v>
      </c>
      <c r="AE12" s="79">
        <f>IF($AO12=TRUE,IF($T$1=FALSE,N12*HOME!$H$21,N12*HOME!$H$21/(1+HOME!$H$21)),IF(N$2&lt;DATE(2019,10,1),IF($T$1=FALSE,IF($T12=FALSE,N12*HOME!$H$18,0),IF($T12=FALSE,N12*HOME!$H$18/(1+HOME!$H$18),0)),IF($T$1=FALSE,IF($T12=FALSE,N12*HOME!$H$20,0),IF($T12=FALSE,N12*HOME!$H$20/(1+HOME!$H$20),0))))</f>
        <v>0</v>
      </c>
      <c r="AF12" s="79">
        <f>IF($AO12=TRUE,IF($T$1=FALSE,O12*HOME!$H$21,O12*HOME!$H$21/(1+HOME!$H$21)),IF(O$2&lt;DATE(2019,10,1),IF($T$1=FALSE,IF($T12=FALSE,O12*HOME!$H$18,0),IF($T12=FALSE,O12*HOME!$H$18/(1+HOME!$H$18),0)),IF($T$1=FALSE,IF($T12=FALSE,O12*HOME!$H$20,0),IF($T12=FALSE,O12*HOME!$H$20/(1+HOME!$H$20),0))))</f>
        <v>0</v>
      </c>
      <c r="AG12" s="79">
        <f>IF($AO12=TRUE,IF($T$1=FALSE,P12*HOME!$H$21,P12*HOME!$H$21/(1+HOME!$H$21)),IF(P$2&lt;DATE(2019,10,1),IF($T$1=FALSE,IF($T12=FALSE,P12*HOME!$H$18,0),IF($T12=FALSE,P12*HOME!$H$18/(1+HOME!$H$18),0)),IF($T$1=FALSE,IF($T12=FALSE,P12*HOME!$H$20,0),IF($T12=FALSE,P12*HOME!$H$20/(1+HOME!$H$20),0))))</f>
        <v>0</v>
      </c>
      <c r="AH12" s="79">
        <f t="shared" si="5"/>
        <v>0</v>
      </c>
      <c r="AI12" s="79">
        <f t="shared" si="3"/>
        <v>0</v>
      </c>
      <c r="AJ12" s="86"/>
      <c r="AK12" s="79"/>
      <c r="AL12" s="79"/>
      <c r="AM12" s="79"/>
      <c r="AN12" s="86"/>
      <c r="AO12" s="342" t="b">
        <v>0</v>
      </c>
      <c r="AP12" s="79"/>
      <c r="AQ12" s="79"/>
      <c r="AR12" s="79"/>
      <c r="CA12" s="310">
        <f>IF($T12=TRUE,0,IF(D$2&lt;DATE(2019,10,1),IF($T$1=FALSE,D12*HOME!$F$18,D12*HOME!$F$18/(1+HOME!$H$18)),IF($AO12=TRUE,IF($T$1=FALSE,D12*HOME!$F$21,D12*HOME!$F$21/(1+HOME!$H$21)),IF($T$1=FALSE,D12*HOME!$F$20,D12*HOME!$F$20/(1+HOME!$H$20)))))</f>
        <v>0</v>
      </c>
      <c r="CB12" s="310">
        <f>IF($T12=TRUE,0,IF(E$2&lt;DATE(2019,10,1),IF($T$1=FALSE,E12*HOME!$F$18,E12*HOME!$F$18/(1+HOME!$H$18)),IF($AO12=TRUE,IF($T$1=FALSE,E12*HOME!$F$21,E12*HOME!$F$21/(1+HOME!$H$21)),IF($T$1=FALSE,E12*HOME!$F$20,E12*HOME!$F$20/(1+HOME!$H$20)))))</f>
        <v>0</v>
      </c>
      <c r="CC12" s="310">
        <f>IF($T12=TRUE,0,IF(F$2&lt;DATE(2019,10,1),IF($T$1=FALSE,F12*HOME!$F$18,F12*HOME!$F$18/(1+HOME!$H$18)),IF($AO12=TRUE,IF($T$1=FALSE,F12*HOME!$F$21,F12*HOME!$F$21/(1+HOME!$H$21)),IF($T$1=FALSE,F12*HOME!$F$20,F12*HOME!$F$20/(1+HOME!$H$20)))))</f>
        <v>0</v>
      </c>
      <c r="CD12" s="310">
        <f>IF($T12=TRUE,0,IF(G$2&lt;DATE(2019,10,1),IF($T$1=FALSE,G12*HOME!$F$18,G12*HOME!$F$18/(1+HOME!$H$18)),IF($AO12=TRUE,IF($T$1=FALSE,G12*HOME!$F$21,G12*HOME!$F$21/(1+HOME!$H$21)),IF($T$1=FALSE,G12*HOME!$F$20,G12*HOME!$F$20/(1+HOME!$H$20)))))</f>
        <v>0</v>
      </c>
      <c r="CE12" s="310">
        <f>IF($T12=TRUE,0,IF(H$2&lt;DATE(2019,10,1),IF($T$1=FALSE,H12*HOME!$F$18,H12*HOME!$F$18/(1+HOME!$H$18)),IF($AO12=TRUE,IF($T$1=FALSE,H12*HOME!$F$21,H12*HOME!$F$21/(1+HOME!$H$21)),IF($T$1=FALSE,H12*HOME!$F$20,H12*HOME!$F$20/(1+HOME!$H$20)))))</f>
        <v>0</v>
      </c>
      <c r="CF12" s="310">
        <f>IF($T12=TRUE,0,IF(I$2&lt;DATE(2019,10,1),IF($T$1=FALSE,I12*HOME!$F$18,I12*HOME!$F$18/(1+HOME!$H$18)),IF($AO12=TRUE,IF($T$1=FALSE,I12*HOME!$F$21,I12*HOME!$F$21/(1+HOME!$H$21)),IF($T$1=FALSE,I12*HOME!$F$20,I12*HOME!$F$20/(1+HOME!$H$20)))))</f>
        <v>0</v>
      </c>
      <c r="CG12" s="310">
        <f>IF($T12=TRUE,0,IF(J$2&lt;DATE(2019,10,1),IF($T$1=FALSE,J12*HOME!$F$18,J12*HOME!$F$18/(1+HOME!$H$18)),IF($AO12=TRUE,IF($T$1=FALSE,J12*HOME!$F$21,J12*HOME!$F$21/(1+HOME!$H$21)),IF($T$1=FALSE,J12*HOME!$F$20,J12*HOME!$F$20/(1+HOME!$H$20)))))</f>
        <v>0</v>
      </c>
      <c r="CH12" s="310">
        <f>IF($T12=TRUE,0,IF(K$2&lt;DATE(2019,10,1),IF($T$1=FALSE,K12*HOME!$F$18,K12*HOME!$F$18/(1+HOME!$H$18)),IF($AO12=TRUE,IF($T$1=FALSE,K12*HOME!$F$21,K12*HOME!$F$21/(1+HOME!$H$21)),IF($T$1=FALSE,K12*HOME!$F$20,K12*HOME!$F$20/(1+HOME!$H$20)))))</f>
        <v>0</v>
      </c>
      <c r="CI12" s="310">
        <f>IF($T12=TRUE,0,IF(L$2&lt;DATE(2019,10,1),IF($T$1=FALSE,L12*HOME!$F$18,L12*HOME!$F$18/(1+HOME!$H$18)),IF($AO12=TRUE,IF($T$1=FALSE,L12*HOME!$F$21,L12*HOME!$F$21/(1+HOME!$H$21)),IF($T$1=FALSE,L12*HOME!$F$20,L12*HOME!$F$20/(1+HOME!$H$20)))))</f>
        <v>0</v>
      </c>
      <c r="CJ12" s="310">
        <f>IF($T12=TRUE,0,IF(M$2&lt;DATE(2019,10,1),IF($T$1=FALSE,M12*HOME!$F$18,M12*HOME!$F$18/(1+HOME!$H$18)),IF($AO12=TRUE,IF($T$1=FALSE,M12*HOME!$F$21,M12*HOME!$F$21/(1+HOME!$H$21)),IF($T$1=FALSE,M12*HOME!$F$20,M12*HOME!$F$20/(1+HOME!$H$20)))))</f>
        <v>0</v>
      </c>
      <c r="CK12" s="310">
        <f>IF($T12=TRUE,0,IF(N$2&lt;DATE(2019,10,1),IF($T$1=FALSE,N12*HOME!$F$18,N12*HOME!$F$18/(1+HOME!$H$18)),IF($AO12=TRUE,IF($T$1=FALSE,N12*HOME!$F$21,N12*HOME!$F$21/(1+HOME!$H$21)),IF($T$1=FALSE,N12*HOME!$F$20,N12*HOME!$F$20/(1+HOME!$H$20)))))</f>
        <v>0</v>
      </c>
      <c r="CL12" s="310">
        <f>IF($T12=TRUE,0,IF(O$2&lt;DATE(2019,10,1),IF($T$1=FALSE,O12*HOME!$F$18,O12*HOME!$F$18/(1+HOME!$H$18)),IF($AO12=TRUE,IF($T$1=FALSE,O12*HOME!$F$21,O12*HOME!$F$21/(1+HOME!$H$21)),IF($T$1=FALSE,O12*HOME!$F$20,O12*HOME!$F$20/(1+HOME!$H$20)))))</f>
        <v>0</v>
      </c>
      <c r="CM12" s="310">
        <f>IF($T12=TRUE,0,IF(P$2&lt;DATE(2019,10,1),IF($T$1=FALSE,P12*HOME!$F$18,P12*HOME!$F$18/(1+HOME!$H$18)),IF($AO12=TRUE,IF($T$1=FALSE,P12*HOME!$F$21,P12*HOME!$F$21/(1+HOME!$H$21)),IF($T$1=FALSE,P12*HOME!$F$20,P12*HOME!$F$20/(1+HOME!$H$20)))))</f>
        <v>0</v>
      </c>
      <c r="CN12" s="310">
        <f t="shared" si="4"/>
        <v>0</v>
      </c>
    </row>
    <row r="13" spans="1:92" ht="18" customHeight="1">
      <c r="A13" s="335"/>
      <c r="B13" s="336">
        <v>10</v>
      </c>
      <c r="C13" s="1816"/>
      <c r="D13" s="1817"/>
      <c r="E13" s="1818"/>
      <c r="F13" s="1818"/>
      <c r="G13" s="1818"/>
      <c r="H13" s="1818"/>
      <c r="I13" s="1818"/>
      <c r="J13" s="1818"/>
      <c r="K13" s="1818"/>
      <c r="L13" s="1818"/>
      <c r="M13" s="1818"/>
      <c r="N13" s="1818"/>
      <c r="O13" s="1818"/>
      <c r="P13" s="1819"/>
      <c r="Q13" s="107">
        <f t="shared" si="2"/>
        <v>0</v>
      </c>
      <c r="R13" s="343"/>
      <c r="S13" s="344">
        <f>来期計画!Q13</f>
        <v>0</v>
      </c>
      <c r="T13" s="341" t="b">
        <v>0</v>
      </c>
      <c r="U13" s="79">
        <f>IF($AO13=TRUE,IF($T$1=FALSE,D13*HOME!$H$21,D13*HOME!$H$21/(1+HOME!$H$21)),IF(D$2&lt;DATE(2019,10,1),IF($T$1=FALSE,IF($T13=FALSE,D13*HOME!$H$18,0),IF($T13=FALSE,D13*HOME!$H$18/(1+HOME!$H$18),0)),IF($T$1=FALSE,IF($T13=FALSE,D13*HOME!$H$20,0),IF($T13=FALSE,D13*HOME!$H$20/(1+HOME!$H$20),0))))</f>
        <v>0</v>
      </c>
      <c r="V13" s="79">
        <f>IF($AO13=TRUE,IF($T$1=FALSE,E13*HOME!$H$21,E13*HOME!$H$21/(1+HOME!$H$21)),IF(E$2&lt;DATE(2019,10,1),IF($T$1=FALSE,IF($T13=FALSE,E13*HOME!$H$18,0),IF($T13=FALSE,E13*HOME!$H$18/(1+HOME!$H$18),0)),IF($T$1=FALSE,IF($T13=FALSE,E13*HOME!$H$20,0),IF($T13=FALSE,E13*HOME!$H$20/(1+HOME!$H$20),0))))</f>
        <v>0</v>
      </c>
      <c r="W13" s="79">
        <f>IF($AO13=TRUE,IF($T$1=FALSE,F13*HOME!$H$21,F13*HOME!$H$21/(1+HOME!$H$21)),IF(F$2&lt;DATE(2019,10,1),IF($T$1=FALSE,IF($T13=FALSE,F13*HOME!$H$18,0),IF($T13=FALSE,F13*HOME!$H$18/(1+HOME!$H$18),0)),IF($T$1=FALSE,IF($T13=FALSE,F13*HOME!$H$20,0),IF($T13=FALSE,F13*HOME!$H$20/(1+HOME!$H$20),0))))</f>
        <v>0</v>
      </c>
      <c r="X13" s="79">
        <f>IF($AO13=TRUE,IF($T$1=FALSE,G13*HOME!$H$21,G13*HOME!$H$21/(1+HOME!$H$21)),IF(G$2&lt;DATE(2019,10,1),IF($T$1=FALSE,IF($T13=FALSE,G13*HOME!$H$18,0),IF($T13=FALSE,G13*HOME!$H$18/(1+HOME!$H$18),0)),IF($T$1=FALSE,IF($T13=FALSE,G13*HOME!$H$20,0),IF($T13=FALSE,G13*HOME!$H$20/(1+HOME!$H$20),0))))</f>
        <v>0</v>
      </c>
      <c r="Y13" s="79">
        <f>IF($AO13=TRUE,IF($T$1=FALSE,H13*HOME!$H$21,H13*HOME!$H$21/(1+HOME!$H$21)),IF(H$2&lt;DATE(2019,10,1),IF($T$1=FALSE,IF($T13=FALSE,H13*HOME!$H$18,0),IF($T13=FALSE,H13*HOME!$H$18/(1+HOME!$H$18),0)),IF($T$1=FALSE,IF($T13=FALSE,H13*HOME!$H$20,0),IF($T13=FALSE,H13*HOME!$H$20/(1+HOME!$H$20),0))))</f>
        <v>0</v>
      </c>
      <c r="Z13" s="79">
        <f>IF($AO13=TRUE,IF($T$1=FALSE,I13*HOME!$H$21,I13*HOME!$H$21/(1+HOME!$H$21)),IF(I$2&lt;DATE(2019,10,1),IF($T$1=FALSE,IF($T13=FALSE,I13*HOME!$H$18,0),IF($T13=FALSE,I13*HOME!$H$18/(1+HOME!$H$18),0)),IF($T$1=FALSE,IF($T13=FALSE,I13*HOME!$H$20,0),IF($T13=FALSE,I13*HOME!$H$20/(1+HOME!$H$20),0))))</f>
        <v>0</v>
      </c>
      <c r="AA13" s="79">
        <f>IF($AO13=TRUE,IF($T$1=FALSE,J13*HOME!$H$21,J13*HOME!$H$21/(1+HOME!$H$21)),IF(J$2&lt;DATE(2019,10,1),IF($T$1=FALSE,IF($T13=FALSE,J13*HOME!$H$18,0),IF($T13=FALSE,J13*HOME!$H$18/(1+HOME!$H$18),0)),IF($T$1=FALSE,IF($T13=FALSE,J13*HOME!$H$20,0),IF($T13=FALSE,J13*HOME!$H$20/(1+HOME!$H$20),0))))</f>
        <v>0</v>
      </c>
      <c r="AB13" s="79">
        <f>IF($AO13=TRUE,IF($T$1=FALSE,K13*HOME!$H$21,K13*HOME!$H$21/(1+HOME!$H$21)),IF(K$2&lt;DATE(2019,10,1),IF($T$1=FALSE,IF($T13=FALSE,K13*HOME!$H$18,0),IF($T13=FALSE,K13*HOME!$H$18/(1+HOME!$H$18),0)),IF($T$1=FALSE,IF($T13=FALSE,K13*HOME!$H$20,0),IF($T13=FALSE,K13*HOME!$H$20/(1+HOME!$H$20),0))))</f>
        <v>0</v>
      </c>
      <c r="AC13" s="79">
        <f>IF($AO13=TRUE,IF($T$1=FALSE,L13*HOME!$H$21,L13*HOME!$H$21/(1+HOME!$H$21)),IF(L$2&lt;DATE(2019,10,1),IF($T$1=FALSE,IF($T13=FALSE,L13*HOME!$H$18,0),IF($T13=FALSE,L13*HOME!$H$18/(1+HOME!$H$18),0)),IF($T$1=FALSE,IF($T13=FALSE,L13*HOME!$H$20,0),IF($T13=FALSE,L13*HOME!$H$20/(1+HOME!$H$20),0))))</f>
        <v>0</v>
      </c>
      <c r="AD13" s="79">
        <f>IF($AO13=TRUE,IF($T$1=FALSE,M13*HOME!$H$21,M13*HOME!$H$21/(1+HOME!$H$21)),IF(M$2&lt;DATE(2019,10,1),IF($T$1=FALSE,IF($T13=FALSE,M13*HOME!$H$18,0),IF($T13=FALSE,M13*HOME!$H$18/(1+HOME!$H$18),0)),IF($T$1=FALSE,IF($T13=FALSE,M13*HOME!$H$20,0),IF($T13=FALSE,M13*HOME!$H$20/(1+HOME!$H$20),0))))</f>
        <v>0</v>
      </c>
      <c r="AE13" s="79">
        <f>IF($AO13=TRUE,IF($T$1=FALSE,N13*HOME!$H$21,N13*HOME!$H$21/(1+HOME!$H$21)),IF(N$2&lt;DATE(2019,10,1),IF($T$1=FALSE,IF($T13=FALSE,N13*HOME!$H$18,0),IF($T13=FALSE,N13*HOME!$H$18/(1+HOME!$H$18),0)),IF($T$1=FALSE,IF($T13=FALSE,N13*HOME!$H$20,0),IF($T13=FALSE,N13*HOME!$H$20/(1+HOME!$H$20),0))))</f>
        <v>0</v>
      </c>
      <c r="AF13" s="79">
        <f>IF($AO13=TRUE,IF($T$1=FALSE,O13*HOME!$H$21,O13*HOME!$H$21/(1+HOME!$H$21)),IF(O$2&lt;DATE(2019,10,1),IF($T$1=FALSE,IF($T13=FALSE,O13*HOME!$H$18,0),IF($T13=FALSE,O13*HOME!$H$18/(1+HOME!$H$18),0)),IF($T$1=FALSE,IF($T13=FALSE,O13*HOME!$H$20,0),IF($T13=FALSE,O13*HOME!$H$20/(1+HOME!$H$20),0))))</f>
        <v>0</v>
      </c>
      <c r="AG13" s="79">
        <f>IF($AO13=TRUE,IF($T$1=FALSE,P13*HOME!$H$21,P13*HOME!$H$21/(1+HOME!$H$21)),IF(P$2&lt;DATE(2019,10,1),IF($T$1=FALSE,IF($T13=FALSE,P13*HOME!$H$18,0),IF($T13=FALSE,P13*HOME!$H$18/(1+HOME!$H$18),0)),IF($T$1=FALSE,IF($T13=FALSE,P13*HOME!$H$20,0),IF($T13=FALSE,P13*HOME!$H$20/(1+HOME!$H$20),0))))</f>
        <v>0</v>
      </c>
      <c r="AH13" s="79">
        <f t="shared" si="5"/>
        <v>0</v>
      </c>
      <c r="AI13" s="79">
        <f t="shared" si="3"/>
        <v>0</v>
      </c>
      <c r="AJ13" s="86"/>
      <c r="AK13" s="79"/>
      <c r="AL13" s="79"/>
      <c r="AM13" s="79"/>
      <c r="AN13" s="86"/>
      <c r="AO13" s="342" t="b">
        <v>0</v>
      </c>
      <c r="AP13" s="79"/>
      <c r="AQ13" s="79"/>
      <c r="AR13" s="79"/>
      <c r="CA13" s="310">
        <f>IF($T13=TRUE,0,IF(D$2&lt;DATE(2019,10,1),IF($T$1=FALSE,D13*HOME!$F$18,D13*HOME!$F$18/(1+HOME!$H$18)),IF($AO13=TRUE,IF($T$1=FALSE,D13*HOME!$F$21,D13*HOME!$F$21/(1+HOME!$H$21)),IF($T$1=FALSE,D13*HOME!$F$20,D13*HOME!$F$20/(1+HOME!$H$20)))))</f>
        <v>0</v>
      </c>
      <c r="CB13" s="310">
        <f>IF($T13=TRUE,0,IF(E$2&lt;DATE(2019,10,1),IF($T$1=FALSE,E13*HOME!$F$18,E13*HOME!$F$18/(1+HOME!$H$18)),IF($AO13=TRUE,IF($T$1=FALSE,E13*HOME!$F$21,E13*HOME!$F$21/(1+HOME!$H$21)),IF($T$1=FALSE,E13*HOME!$F$20,E13*HOME!$F$20/(1+HOME!$H$20)))))</f>
        <v>0</v>
      </c>
      <c r="CC13" s="310">
        <f>IF($T13=TRUE,0,IF(F$2&lt;DATE(2019,10,1),IF($T$1=FALSE,F13*HOME!$F$18,F13*HOME!$F$18/(1+HOME!$H$18)),IF($AO13=TRUE,IF($T$1=FALSE,F13*HOME!$F$21,F13*HOME!$F$21/(1+HOME!$H$21)),IF($T$1=FALSE,F13*HOME!$F$20,F13*HOME!$F$20/(1+HOME!$H$20)))))</f>
        <v>0</v>
      </c>
      <c r="CD13" s="310">
        <f>IF($T13=TRUE,0,IF(G$2&lt;DATE(2019,10,1),IF($T$1=FALSE,G13*HOME!$F$18,G13*HOME!$F$18/(1+HOME!$H$18)),IF($AO13=TRUE,IF($T$1=FALSE,G13*HOME!$F$21,G13*HOME!$F$21/(1+HOME!$H$21)),IF($T$1=FALSE,G13*HOME!$F$20,G13*HOME!$F$20/(1+HOME!$H$20)))))</f>
        <v>0</v>
      </c>
      <c r="CE13" s="310">
        <f>IF($T13=TRUE,0,IF(H$2&lt;DATE(2019,10,1),IF($T$1=FALSE,H13*HOME!$F$18,H13*HOME!$F$18/(1+HOME!$H$18)),IF($AO13=TRUE,IF($T$1=FALSE,H13*HOME!$F$21,H13*HOME!$F$21/(1+HOME!$H$21)),IF($T$1=FALSE,H13*HOME!$F$20,H13*HOME!$F$20/(1+HOME!$H$20)))))</f>
        <v>0</v>
      </c>
      <c r="CF13" s="310">
        <f>IF($T13=TRUE,0,IF(I$2&lt;DATE(2019,10,1),IF($T$1=FALSE,I13*HOME!$F$18,I13*HOME!$F$18/(1+HOME!$H$18)),IF($AO13=TRUE,IF($T$1=FALSE,I13*HOME!$F$21,I13*HOME!$F$21/(1+HOME!$H$21)),IF($T$1=FALSE,I13*HOME!$F$20,I13*HOME!$F$20/(1+HOME!$H$20)))))</f>
        <v>0</v>
      </c>
      <c r="CG13" s="310">
        <f>IF($T13=TRUE,0,IF(J$2&lt;DATE(2019,10,1),IF($T$1=FALSE,J13*HOME!$F$18,J13*HOME!$F$18/(1+HOME!$H$18)),IF($AO13=TRUE,IF($T$1=FALSE,J13*HOME!$F$21,J13*HOME!$F$21/(1+HOME!$H$21)),IF($T$1=FALSE,J13*HOME!$F$20,J13*HOME!$F$20/(1+HOME!$H$20)))))</f>
        <v>0</v>
      </c>
      <c r="CH13" s="310">
        <f>IF($T13=TRUE,0,IF(K$2&lt;DATE(2019,10,1),IF($T$1=FALSE,K13*HOME!$F$18,K13*HOME!$F$18/(1+HOME!$H$18)),IF($AO13=TRUE,IF($T$1=FALSE,K13*HOME!$F$21,K13*HOME!$F$21/(1+HOME!$H$21)),IF($T$1=FALSE,K13*HOME!$F$20,K13*HOME!$F$20/(1+HOME!$H$20)))))</f>
        <v>0</v>
      </c>
      <c r="CI13" s="310">
        <f>IF($T13=TRUE,0,IF(L$2&lt;DATE(2019,10,1),IF($T$1=FALSE,L13*HOME!$F$18,L13*HOME!$F$18/(1+HOME!$H$18)),IF($AO13=TRUE,IF($T$1=FALSE,L13*HOME!$F$21,L13*HOME!$F$21/(1+HOME!$H$21)),IF($T$1=FALSE,L13*HOME!$F$20,L13*HOME!$F$20/(1+HOME!$H$20)))))</f>
        <v>0</v>
      </c>
      <c r="CJ13" s="310">
        <f>IF($T13=TRUE,0,IF(M$2&lt;DATE(2019,10,1),IF($T$1=FALSE,M13*HOME!$F$18,M13*HOME!$F$18/(1+HOME!$H$18)),IF($AO13=TRUE,IF($T$1=FALSE,M13*HOME!$F$21,M13*HOME!$F$21/(1+HOME!$H$21)),IF($T$1=FALSE,M13*HOME!$F$20,M13*HOME!$F$20/(1+HOME!$H$20)))))</f>
        <v>0</v>
      </c>
      <c r="CK13" s="310">
        <f>IF($T13=TRUE,0,IF(N$2&lt;DATE(2019,10,1),IF($T$1=FALSE,N13*HOME!$F$18,N13*HOME!$F$18/(1+HOME!$H$18)),IF($AO13=TRUE,IF($T$1=FALSE,N13*HOME!$F$21,N13*HOME!$F$21/(1+HOME!$H$21)),IF($T$1=FALSE,N13*HOME!$F$20,N13*HOME!$F$20/(1+HOME!$H$20)))))</f>
        <v>0</v>
      </c>
      <c r="CL13" s="310">
        <f>IF($T13=TRUE,0,IF(O$2&lt;DATE(2019,10,1),IF($T$1=FALSE,O13*HOME!$F$18,O13*HOME!$F$18/(1+HOME!$H$18)),IF($AO13=TRUE,IF($T$1=FALSE,O13*HOME!$F$21,O13*HOME!$F$21/(1+HOME!$H$21)),IF($T$1=FALSE,O13*HOME!$F$20,O13*HOME!$F$20/(1+HOME!$H$20)))))</f>
        <v>0</v>
      </c>
      <c r="CM13" s="310">
        <f>IF($T13=TRUE,0,IF(P$2&lt;DATE(2019,10,1),IF($T$1=FALSE,P13*HOME!$F$18,P13*HOME!$F$18/(1+HOME!$H$18)),IF($AO13=TRUE,IF($T$1=FALSE,P13*HOME!$F$21,P13*HOME!$F$21/(1+HOME!$H$21)),IF($T$1=FALSE,P13*HOME!$F$20,P13*HOME!$F$20/(1+HOME!$H$20)))))</f>
        <v>0</v>
      </c>
      <c r="CN13" s="310">
        <f t="shared" si="4"/>
        <v>0</v>
      </c>
    </row>
    <row r="14" spans="1:92" ht="18" customHeight="1">
      <c r="A14" s="335"/>
      <c r="B14" s="336">
        <v>11</v>
      </c>
      <c r="C14" s="1820" t="s">
        <v>20</v>
      </c>
      <c r="D14" s="1115">
        <f>SUM(D4:D13)</f>
        <v>0</v>
      </c>
      <c r="E14" s="1098">
        <f t="shared" ref="E14:Q14" si="6">SUM(E4:E13)</f>
        <v>0</v>
      </c>
      <c r="F14" s="1098">
        <f t="shared" si="6"/>
        <v>0</v>
      </c>
      <c r="G14" s="1098">
        <f t="shared" si="6"/>
        <v>0</v>
      </c>
      <c r="H14" s="1098">
        <f t="shared" si="6"/>
        <v>0</v>
      </c>
      <c r="I14" s="1098">
        <f t="shared" si="6"/>
        <v>0</v>
      </c>
      <c r="J14" s="1098">
        <f t="shared" si="6"/>
        <v>0</v>
      </c>
      <c r="K14" s="1098">
        <f t="shared" si="6"/>
        <v>0</v>
      </c>
      <c r="L14" s="1098">
        <f t="shared" si="6"/>
        <v>0</v>
      </c>
      <c r="M14" s="1098">
        <f t="shared" si="6"/>
        <v>0</v>
      </c>
      <c r="N14" s="1098">
        <f t="shared" si="6"/>
        <v>0</v>
      </c>
      <c r="O14" s="1098">
        <f t="shared" si="6"/>
        <v>0</v>
      </c>
      <c r="P14" s="1098">
        <f t="shared" si="6"/>
        <v>0</v>
      </c>
      <c r="Q14" s="402">
        <f t="shared" si="6"/>
        <v>0</v>
      </c>
      <c r="R14" s="1099"/>
      <c r="S14" s="1100">
        <f>来期計画!Q14</f>
        <v>0</v>
      </c>
      <c r="T14" s="352" t="s">
        <v>120</v>
      </c>
      <c r="U14" s="353">
        <f t="shared" ref="U14:AG14" si="7">SUM(U4:U13)</f>
        <v>0</v>
      </c>
      <c r="V14" s="353">
        <f t="shared" si="7"/>
        <v>0</v>
      </c>
      <c r="W14" s="353">
        <f t="shared" si="7"/>
        <v>0</v>
      </c>
      <c r="X14" s="353">
        <f t="shared" si="7"/>
        <v>0</v>
      </c>
      <c r="Y14" s="353">
        <f t="shared" si="7"/>
        <v>0</v>
      </c>
      <c r="Z14" s="353">
        <f t="shared" si="7"/>
        <v>0</v>
      </c>
      <c r="AA14" s="353">
        <f t="shared" si="7"/>
        <v>0</v>
      </c>
      <c r="AB14" s="353">
        <f t="shared" si="7"/>
        <v>0</v>
      </c>
      <c r="AC14" s="353">
        <f t="shared" si="7"/>
        <v>0</v>
      </c>
      <c r="AD14" s="353">
        <f t="shared" si="7"/>
        <v>0</v>
      </c>
      <c r="AE14" s="353">
        <f t="shared" si="7"/>
        <v>0</v>
      </c>
      <c r="AF14" s="353">
        <f t="shared" si="7"/>
        <v>0</v>
      </c>
      <c r="AG14" s="353">
        <f t="shared" si="7"/>
        <v>0</v>
      </c>
      <c r="AH14" s="353">
        <f>SUM(U14:AG14)</f>
        <v>0</v>
      </c>
      <c r="AI14" s="353">
        <f>SUM(AI4:AI13)</f>
        <v>0</v>
      </c>
      <c r="AJ14" s="354"/>
      <c r="AK14" s="79"/>
      <c r="AL14" s="79"/>
      <c r="AM14" s="79"/>
      <c r="AN14" s="86"/>
      <c r="AO14" s="86"/>
      <c r="AP14" s="79"/>
      <c r="AQ14" s="79"/>
      <c r="AR14" s="79"/>
      <c r="CA14" s="355">
        <f>SUM(CA4:CA13)</f>
        <v>0</v>
      </c>
      <c r="CB14" s="355">
        <f t="shared" ref="CB14:CN14" si="8">SUM(CB4:CB13)</f>
        <v>0</v>
      </c>
      <c r="CC14" s="355">
        <f t="shared" si="8"/>
        <v>0</v>
      </c>
      <c r="CD14" s="355">
        <f t="shared" si="8"/>
        <v>0</v>
      </c>
      <c r="CE14" s="355">
        <f t="shared" si="8"/>
        <v>0</v>
      </c>
      <c r="CF14" s="355">
        <f t="shared" si="8"/>
        <v>0</v>
      </c>
      <c r="CG14" s="355">
        <f t="shared" si="8"/>
        <v>0</v>
      </c>
      <c r="CH14" s="355">
        <f t="shared" si="8"/>
        <v>0</v>
      </c>
      <c r="CI14" s="355">
        <f t="shared" si="8"/>
        <v>0</v>
      </c>
      <c r="CJ14" s="355">
        <f t="shared" si="8"/>
        <v>0</v>
      </c>
      <c r="CK14" s="355">
        <f t="shared" si="8"/>
        <v>0</v>
      </c>
      <c r="CL14" s="355">
        <f t="shared" si="8"/>
        <v>0</v>
      </c>
      <c r="CM14" s="355">
        <f t="shared" si="8"/>
        <v>0</v>
      </c>
      <c r="CN14" s="355">
        <f t="shared" si="8"/>
        <v>0</v>
      </c>
    </row>
    <row r="15" spans="1:92" ht="18" customHeight="1" thickBot="1">
      <c r="A15" s="335"/>
      <c r="B15" s="336">
        <v>12</v>
      </c>
      <c r="C15" s="80" t="s">
        <v>22</v>
      </c>
      <c r="D15" s="1821"/>
      <c r="E15" s="1103"/>
      <c r="F15" s="1103"/>
      <c r="G15" s="1103"/>
      <c r="H15" s="1103"/>
      <c r="I15" s="1103"/>
      <c r="J15" s="1103"/>
      <c r="K15" s="1103"/>
      <c r="L15" s="1103"/>
      <c r="M15" s="1103"/>
      <c r="N15" s="1103"/>
      <c r="O15" s="1103"/>
      <c r="P15" s="1103"/>
      <c r="Q15" s="357"/>
      <c r="R15" s="1104"/>
      <c r="S15" s="1105">
        <f>来期計画!Q15</f>
        <v>0</v>
      </c>
      <c r="T15" s="360"/>
      <c r="U15" s="361"/>
      <c r="V15" s="361"/>
      <c r="W15" s="361"/>
      <c r="X15" s="361"/>
      <c r="Y15" s="361"/>
      <c r="Z15" s="361"/>
      <c r="AA15" s="361"/>
      <c r="AB15" s="361"/>
      <c r="AC15" s="361"/>
      <c r="AD15" s="361"/>
      <c r="AE15" s="361"/>
      <c r="AF15" s="361"/>
      <c r="AG15" s="361"/>
      <c r="AH15" s="361">
        <f>SUM(U15:AG15)</f>
        <v>0</v>
      </c>
      <c r="AI15" s="361"/>
      <c r="AJ15" s="362"/>
      <c r="AK15" s="79"/>
      <c r="AL15" s="79"/>
      <c r="AM15" s="79"/>
      <c r="AN15" s="86"/>
      <c r="AO15" s="86"/>
      <c r="AP15" s="79"/>
      <c r="AQ15" s="79"/>
      <c r="AR15" s="79" t="s">
        <v>128</v>
      </c>
    </row>
    <row r="16" spans="1:92" ht="18" customHeight="1" thickBot="1">
      <c r="A16" s="335"/>
      <c r="B16" s="336">
        <v>13</v>
      </c>
      <c r="C16" s="1822" t="s">
        <v>366</v>
      </c>
      <c r="D16" s="434"/>
      <c r="E16" s="131"/>
      <c r="F16" s="131"/>
      <c r="G16" s="131"/>
      <c r="H16" s="131"/>
      <c r="I16" s="131"/>
      <c r="J16" s="131"/>
      <c r="K16" s="131"/>
      <c r="L16" s="131"/>
      <c r="M16" s="131"/>
      <c r="N16" s="131"/>
      <c r="O16" s="131"/>
      <c r="P16" s="131"/>
      <c r="Q16" s="388">
        <f>SUM(D16:P16)</f>
        <v>0</v>
      </c>
      <c r="R16" s="1107" t="str">
        <f>IF(ISERROR(Q16/$Q$14),"",Q16/$Q$14)</f>
        <v/>
      </c>
      <c r="S16" s="344">
        <f>来期計画!Q16</f>
        <v>0</v>
      </c>
      <c r="T16" s="368"/>
      <c r="U16" s="369"/>
      <c r="V16" s="369"/>
      <c r="W16" s="369"/>
      <c r="X16" s="369"/>
      <c r="Y16" s="369"/>
      <c r="Z16" s="369"/>
      <c r="AA16" s="369"/>
      <c r="AB16" s="369"/>
      <c r="AC16" s="369"/>
      <c r="AD16" s="369"/>
      <c r="AE16" s="369"/>
      <c r="AF16" s="369"/>
      <c r="AG16" s="369"/>
      <c r="AH16" s="369">
        <f>SUM(U16:AG16)</f>
        <v>0</v>
      </c>
      <c r="AI16" s="369"/>
      <c r="AJ16" s="370"/>
      <c r="AK16" s="79"/>
      <c r="AL16" s="79"/>
      <c r="AM16" s="79"/>
      <c r="AN16" s="86"/>
      <c r="AO16" s="86"/>
      <c r="AP16" s="79"/>
      <c r="AQ16" s="2011"/>
      <c r="AR16" s="403" t="s">
        <v>181</v>
      </c>
      <c r="AS16" s="2012" t="s">
        <v>182</v>
      </c>
      <c r="AT16" s="372"/>
      <c r="AU16" s="372"/>
    </row>
    <row r="17" spans="1:92" ht="18" customHeight="1">
      <c r="A17" s="335"/>
      <c r="B17" s="336">
        <v>14</v>
      </c>
      <c r="C17" s="1822"/>
      <c r="D17" s="2490"/>
      <c r="E17" s="387"/>
      <c r="F17" s="387"/>
      <c r="G17" s="387"/>
      <c r="H17" s="387"/>
      <c r="I17" s="387"/>
      <c r="J17" s="387"/>
      <c r="K17" s="387"/>
      <c r="L17" s="387"/>
      <c r="M17" s="387"/>
      <c r="N17" s="387"/>
      <c r="O17" s="387"/>
      <c r="P17" s="387"/>
      <c r="Q17" s="388">
        <f>SUM(D17:P17)</f>
        <v>0</v>
      </c>
      <c r="R17" s="1107" t="str">
        <f>IF(ISERROR(Q17/$Q$14),"",Q17/$Q$14)</f>
        <v/>
      </c>
      <c r="S17" s="344">
        <f>来期計画!Q17</f>
        <v>0</v>
      </c>
      <c r="T17" s="341" t="b">
        <v>0</v>
      </c>
      <c r="U17" s="79">
        <f>IF($AO17=TRUE,IF($T$1=FALSE,D17*HOME!$H$21,D17*HOME!$H$21/(1+HOME!$H$21)),IF(D$2&lt;DATE(2019,10,1),IF($T$1=FALSE,IF($T17=FALSE,D17*HOME!$H$18,0),IF($T17=FALSE,D17*HOME!$H$18/(1+HOME!$H$18),0)),IF($T$1=FALSE,IF($T17=FALSE,D17*HOME!$H$20,0),IF($T17=FALSE,D17*HOME!$H$20/(1+HOME!$H$20),0))))</f>
        <v>0</v>
      </c>
      <c r="V17" s="79">
        <f>IF($AO17=TRUE,IF($T$1=FALSE,E17*HOME!$H$21,E17*HOME!$H$21/(1+HOME!$H$21)),IF(E$2&lt;DATE(2019,10,1),IF($T$1=FALSE,IF($T17=FALSE,E17*HOME!$H$18,0),IF($T17=FALSE,E17*HOME!$H$18/(1+HOME!$H$18),0)),IF($T$1=FALSE,IF($T17=FALSE,E17*HOME!$H$20,0),IF($T17=FALSE,E17*HOME!$H$20/(1+HOME!$H$20),0))))</f>
        <v>0</v>
      </c>
      <c r="W17" s="79">
        <f>IF($AO17=TRUE,IF($T$1=FALSE,F17*HOME!$H$21,F17*HOME!$H$21/(1+HOME!$H$21)),IF(F$2&lt;DATE(2019,10,1),IF($T$1=FALSE,IF($T17=FALSE,F17*HOME!$H$18,0),IF($T17=FALSE,F17*HOME!$H$18/(1+HOME!$H$18),0)),IF($T$1=FALSE,IF($T17=FALSE,F17*HOME!$H$20,0),IF($T17=FALSE,F17*HOME!$H$20/(1+HOME!$H$20),0))))</f>
        <v>0</v>
      </c>
      <c r="X17" s="79">
        <f>IF($AO17=TRUE,IF($T$1=FALSE,G17*HOME!$H$21,G17*HOME!$H$21/(1+HOME!$H$21)),IF(G$2&lt;DATE(2019,10,1),IF($T$1=FALSE,IF($T17=FALSE,G17*HOME!$H$18,0),IF($T17=FALSE,G17*HOME!$H$18/(1+HOME!$H$18),0)),IF($T$1=FALSE,IF($T17=FALSE,G17*HOME!$H$20,0),IF($T17=FALSE,G17*HOME!$H$20/(1+HOME!$H$20),0))))</f>
        <v>0</v>
      </c>
      <c r="Y17" s="79">
        <f>IF($AO17=TRUE,IF($T$1=FALSE,H17*HOME!$H$21,H17*HOME!$H$21/(1+HOME!$H$21)),IF(H$2&lt;DATE(2019,10,1),IF($T$1=FALSE,IF($T17=FALSE,H17*HOME!$H$18,0),IF($T17=FALSE,H17*HOME!$H$18/(1+HOME!$H$18),0)),IF($T$1=FALSE,IF($T17=FALSE,H17*HOME!$H$20,0),IF($T17=FALSE,H17*HOME!$H$20/(1+HOME!$H$20),0))))</f>
        <v>0</v>
      </c>
      <c r="Z17" s="79">
        <f>IF($AO17=TRUE,IF($T$1=FALSE,I17*HOME!$H$21,I17*HOME!$H$21/(1+HOME!$H$21)),IF(I$2&lt;DATE(2019,10,1),IF($T$1=FALSE,IF($T17=FALSE,I17*HOME!$H$18,0),IF($T17=FALSE,I17*HOME!$H$18/(1+HOME!$H$18),0)),IF($T$1=FALSE,IF($T17=FALSE,I17*HOME!$H$20,0),IF($T17=FALSE,I17*HOME!$H$20/(1+HOME!$H$20),0))))</f>
        <v>0</v>
      </c>
      <c r="AA17" s="79">
        <f>IF($AO17=TRUE,IF($T$1=FALSE,J17*HOME!$H$21,J17*HOME!$H$21/(1+HOME!$H$21)),IF(J$2&lt;DATE(2019,10,1),IF($T$1=FALSE,IF($T17=FALSE,J17*HOME!$H$18,0),IF($T17=FALSE,J17*HOME!$H$18/(1+HOME!$H$18),0)),IF($T$1=FALSE,IF($T17=FALSE,J17*HOME!$H$20,0),IF($T17=FALSE,J17*HOME!$H$20/(1+HOME!$H$20),0))))</f>
        <v>0</v>
      </c>
      <c r="AB17" s="79">
        <f>IF($AO17=TRUE,IF($T$1=FALSE,K17*HOME!$H$21,K17*HOME!$H$21/(1+HOME!$H$21)),IF(K$2&lt;DATE(2019,10,1),IF($T$1=FALSE,IF($T17=FALSE,K17*HOME!$H$18,0),IF($T17=FALSE,K17*HOME!$H$18/(1+HOME!$H$18),0)),IF($T$1=FALSE,IF($T17=FALSE,K17*HOME!$H$20,0),IF($T17=FALSE,K17*HOME!$H$20/(1+HOME!$H$20),0))))</f>
        <v>0</v>
      </c>
      <c r="AC17" s="79">
        <f>IF($AO17=TRUE,IF($T$1=FALSE,L17*HOME!$H$21,L17*HOME!$H$21/(1+HOME!$H$21)),IF(L$2&lt;DATE(2019,10,1),IF($T$1=FALSE,IF($T17=FALSE,L17*HOME!$H$18,0),IF($T17=FALSE,L17*HOME!$H$18/(1+HOME!$H$18),0)),IF($T$1=FALSE,IF($T17=FALSE,L17*HOME!$H$20,0),IF($T17=FALSE,L17*HOME!$H$20/(1+HOME!$H$20),0))))</f>
        <v>0</v>
      </c>
      <c r="AD17" s="79">
        <f>IF($AO17=TRUE,IF($T$1=FALSE,M17*HOME!$H$21,M17*HOME!$H$21/(1+HOME!$H$21)),IF(M$2&lt;DATE(2019,10,1),IF($T$1=FALSE,IF($T17=FALSE,M17*HOME!$H$18,0),IF($T17=FALSE,M17*HOME!$H$18/(1+HOME!$H$18),0)),IF($T$1=FALSE,IF($T17=FALSE,M17*HOME!$H$20,0),IF($T17=FALSE,M17*HOME!$H$20/(1+HOME!$H$20),0))))</f>
        <v>0</v>
      </c>
      <c r="AE17" s="79">
        <f>IF($AO17=TRUE,IF($T$1=FALSE,N17*HOME!$H$21,N17*HOME!$H$21/(1+HOME!$H$21)),IF(N$2&lt;DATE(2019,10,1),IF($T$1=FALSE,IF($T17=FALSE,N17*HOME!$H$18,0),IF($T17=FALSE,N17*HOME!$H$18/(1+HOME!$H$18),0)),IF($T$1=FALSE,IF($T17=FALSE,N17*HOME!$H$20,0),IF($T17=FALSE,N17*HOME!$H$20/(1+HOME!$H$20),0))))</f>
        <v>0</v>
      </c>
      <c r="AF17" s="79">
        <f>IF($AO17=TRUE,IF($T$1=FALSE,O17*HOME!$H$21,O17*HOME!$H$21/(1+HOME!$H$21)),IF(O$2&lt;DATE(2019,10,1),IF($T$1=FALSE,IF($T17=FALSE,O17*HOME!$H$18,0),IF($T17=FALSE,O17*HOME!$H$18/(1+HOME!$H$18),0)),IF($T$1=FALSE,IF($T17=FALSE,O17*HOME!$H$20,0),IF($T17=FALSE,O17*HOME!$H$20/(1+HOME!$H$20),0))))</f>
        <v>0</v>
      </c>
      <c r="AG17" s="79">
        <f>IF($AO17=TRUE,IF($T$1=FALSE,P17*HOME!$H$21,P17*HOME!$H$21/(1+HOME!$H$21)),IF(P$2&lt;DATE(2019,10,1),IF($T$1=FALSE,IF($T17=FALSE,P17*HOME!$H$18,0),IF($T17=FALSE,P17*HOME!$H$18/(1+HOME!$H$18),0)),IF($T$1=FALSE,IF($T17=FALSE,P17*HOME!$H$20,0),IF($T17=FALSE,P17*HOME!$H$20/(1+HOME!$H$20),0))))</f>
        <v>0</v>
      </c>
      <c r="AH17" s="79">
        <f>SUM(U17:AG17)</f>
        <v>0</v>
      </c>
      <c r="AI17" s="79">
        <f t="shared" ref="AI17:AI26" si="9">IF($T17=FALSE,Q17,"")</f>
        <v>0</v>
      </c>
      <c r="AJ17" s="86"/>
      <c r="AK17" s="79"/>
      <c r="AL17" s="79"/>
      <c r="AM17" s="79"/>
      <c r="AN17" s="86"/>
      <c r="AO17" s="342" t="b">
        <v>0</v>
      </c>
      <c r="AP17" s="379"/>
      <c r="AQ17" s="2009"/>
      <c r="AR17" s="2010" t="str">
        <f>来期計画!R17</f>
        <v/>
      </c>
      <c r="AS17" s="391" t="str">
        <f>来期計画!AX17</f>
        <v/>
      </c>
      <c r="AT17" s="372"/>
      <c r="AU17" s="383"/>
      <c r="AZ17" s="384">
        <f t="shared" ref="AZ17:BL26" si="10">D4*$AQ17</f>
        <v>0</v>
      </c>
      <c r="BA17" s="384">
        <f t="shared" si="10"/>
        <v>0</v>
      </c>
      <c r="BB17" s="384">
        <f t="shared" si="10"/>
        <v>0</v>
      </c>
      <c r="BC17" s="384">
        <f t="shared" si="10"/>
        <v>0</v>
      </c>
      <c r="BD17" s="384">
        <f t="shared" si="10"/>
        <v>0</v>
      </c>
      <c r="BE17" s="384">
        <f t="shared" si="10"/>
        <v>0</v>
      </c>
      <c r="BF17" s="384">
        <f t="shared" si="10"/>
        <v>0</v>
      </c>
      <c r="BG17" s="384">
        <f t="shared" si="10"/>
        <v>0</v>
      </c>
      <c r="BH17" s="384">
        <f t="shared" si="10"/>
        <v>0</v>
      </c>
      <c r="BI17" s="384">
        <f t="shared" si="10"/>
        <v>0</v>
      </c>
      <c r="BJ17" s="384">
        <f t="shared" si="10"/>
        <v>0</v>
      </c>
      <c r="BK17" s="384">
        <f t="shared" si="10"/>
        <v>0</v>
      </c>
      <c r="BL17" s="384">
        <f t="shared" si="10"/>
        <v>0</v>
      </c>
      <c r="BM17" s="385">
        <f>D$14*$AQ17</f>
        <v>0</v>
      </c>
      <c r="BN17" s="385">
        <f t="shared" ref="BN17:BY26" si="11">E$14*$AQ17</f>
        <v>0</v>
      </c>
      <c r="BO17" s="385">
        <f t="shared" si="11"/>
        <v>0</v>
      </c>
      <c r="BP17" s="385">
        <f t="shared" si="11"/>
        <v>0</v>
      </c>
      <c r="BQ17" s="385">
        <f t="shared" si="11"/>
        <v>0</v>
      </c>
      <c r="BR17" s="385">
        <f t="shared" si="11"/>
        <v>0</v>
      </c>
      <c r="BS17" s="385">
        <f t="shared" si="11"/>
        <v>0</v>
      </c>
      <c r="BT17" s="385">
        <f t="shared" si="11"/>
        <v>0</v>
      </c>
      <c r="BU17" s="385">
        <f t="shared" si="11"/>
        <v>0</v>
      </c>
      <c r="BV17" s="385">
        <f t="shared" si="11"/>
        <v>0</v>
      </c>
      <c r="BW17" s="385">
        <f t="shared" si="11"/>
        <v>0</v>
      </c>
      <c r="BX17" s="385">
        <f t="shared" si="11"/>
        <v>0</v>
      </c>
      <c r="BY17" s="384">
        <f t="shared" si="11"/>
        <v>0</v>
      </c>
      <c r="CA17" s="310">
        <f>IF($T17=TRUE,0,IF(D$2&lt;DATE(2019,10,1),IF($T$1=FALSE,D17*HOME!$F$18,D17*HOME!$F$18/(1+HOME!$H$18)),IF($AO17=TRUE,IF($T$1=FALSE,D17*HOME!$F$21,D17*HOME!$F$21/(1+HOME!$H$21)),IF($T$1=FALSE,D17*HOME!$F$20,D17*HOME!$F$20/(1+HOME!$H$20)))))</f>
        <v>0</v>
      </c>
      <c r="CB17" s="310">
        <f>IF($T17=TRUE,0,IF(E$2&lt;DATE(2019,10,1),IF($T$1=FALSE,E17*HOME!$F$18,E17*HOME!$F$18/(1+HOME!$H$18)),IF($AO17=TRUE,IF($T$1=FALSE,E17*HOME!$F$21,E17*HOME!$F$21/(1+HOME!$H$21)),IF($T$1=FALSE,E17*HOME!$F$20,E17*HOME!$F$20/(1+HOME!$H$20)))))</f>
        <v>0</v>
      </c>
      <c r="CC17" s="310">
        <f>IF($T17=TRUE,0,IF(F$2&lt;DATE(2019,10,1),IF($T$1=FALSE,F17*HOME!$F$18,F17*HOME!$F$18/(1+HOME!$H$18)),IF($AO17=TRUE,IF($T$1=FALSE,F17*HOME!$F$21,F17*HOME!$F$21/(1+HOME!$H$21)),IF($T$1=FALSE,F17*HOME!$F$20,F17*HOME!$F$20/(1+HOME!$H$20)))))</f>
        <v>0</v>
      </c>
      <c r="CD17" s="310">
        <f>IF($T17=TRUE,0,IF(G$2&lt;DATE(2019,10,1),IF($T$1=FALSE,G17*HOME!$F$18,G17*HOME!$F$18/(1+HOME!$H$18)),IF($AO17=TRUE,IF($T$1=FALSE,G17*HOME!$F$21,G17*HOME!$F$21/(1+HOME!$H$21)),IF($T$1=FALSE,G17*HOME!$F$20,G17*HOME!$F$20/(1+HOME!$H$20)))))</f>
        <v>0</v>
      </c>
      <c r="CE17" s="310">
        <f>IF($T17=TRUE,0,IF(H$2&lt;DATE(2019,10,1),IF($T$1=FALSE,H17*HOME!$F$18,H17*HOME!$F$18/(1+HOME!$H$18)),IF($AO17=TRUE,IF($T$1=FALSE,H17*HOME!$F$21,H17*HOME!$F$21/(1+HOME!$H$21)),IF($T$1=FALSE,H17*HOME!$F$20,H17*HOME!$F$20/(1+HOME!$H$20)))))</f>
        <v>0</v>
      </c>
      <c r="CF17" s="310">
        <f>IF($T17=TRUE,0,IF(I$2&lt;DATE(2019,10,1),IF($T$1=FALSE,I17*HOME!$F$18,I17*HOME!$F$18/(1+HOME!$H$18)),IF($AO17=TRUE,IF($T$1=FALSE,I17*HOME!$F$21,I17*HOME!$F$21/(1+HOME!$H$21)),IF($T$1=FALSE,I17*HOME!$F$20,I17*HOME!$F$20/(1+HOME!$H$20)))))</f>
        <v>0</v>
      </c>
      <c r="CG17" s="310">
        <f>IF($T17=TRUE,0,IF(J$2&lt;DATE(2019,10,1),IF($T$1=FALSE,J17*HOME!$F$18,J17*HOME!$F$18/(1+HOME!$H$18)),IF($AO17=TRUE,IF($T$1=FALSE,J17*HOME!$F$21,J17*HOME!$F$21/(1+HOME!$H$21)),IF($T$1=FALSE,J17*HOME!$F$20,J17*HOME!$F$20/(1+HOME!$H$20)))))</f>
        <v>0</v>
      </c>
      <c r="CH17" s="310">
        <f>IF($T17=TRUE,0,IF(K$2&lt;DATE(2019,10,1),IF($T$1=FALSE,K17*HOME!$F$18,K17*HOME!$F$18/(1+HOME!$H$18)),IF($AO17=TRUE,IF($T$1=FALSE,K17*HOME!$F$21,K17*HOME!$F$21/(1+HOME!$H$21)),IF($T$1=FALSE,K17*HOME!$F$20,K17*HOME!$F$20/(1+HOME!$H$20)))))</f>
        <v>0</v>
      </c>
      <c r="CI17" s="310">
        <f>IF($T17=TRUE,0,IF(L$2&lt;DATE(2019,10,1),IF($T$1=FALSE,L17*HOME!$F$18,L17*HOME!$F$18/(1+HOME!$H$18)),IF($AO17=TRUE,IF($T$1=FALSE,L17*HOME!$F$21,L17*HOME!$F$21/(1+HOME!$H$21)),IF($T$1=FALSE,L17*HOME!$F$20,L17*HOME!$F$20/(1+HOME!$H$20)))))</f>
        <v>0</v>
      </c>
      <c r="CJ17" s="310">
        <f>IF($T17=TRUE,0,IF(M$2&lt;DATE(2019,10,1),IF($T$1=FALSE,M17*HOME!$F$18,M17*HOME!$F$18/(1+HOME!$H$18)),IF($AO17=TRUE,IF($T$1=FALSE,M17*HOME!$F$21,M17*HOME!$F$21/(1+HOME!$H$21)),IF($T$1=FALSE,M17*HOME!$F$20,M17*HOME!$F$20/(1+HOME!$H$20)))))</f>
        <v>0</v>
      </c>
      <c r="CK17" s="310">
        <f>IF($T17=TRUE,0,IF(N$2&lt;DATE(2019,10,1),IF($T$1=FALSE,N17*HOME!$F$18,N17*HOME!$F$18/(1+HOME!$H$18)),IF($AO17=TRUE,IF($T$1=FALSE,N17*HOME!$F$21,N17*HOME!$F$21/(1+HOME!$H$21)),IF($T$1=FALSE,N17*HOME!$F$20,N17*HOME!$F$20/(1+HOME!$H$20)))))</f>
        <v>0</v>
      </c>
      <c r="CL17" s="310">
        <f>IF($T17=TRUE,0,IF(O$2&lt;DATE(2019,10,1),IF($T$1=FALSE,O17*HOME!$F$18,O17*HOME!$F$18/(1+HOME!$H$18)),IF($AO17=TRUE,IF($T$1=FALSE,O17*HOME!$F$21,O17*HOME!$F$21/(1+HOME!$H$21)),IF($T$1=FALSE,O17*HOME!$F$20,O17*HOME!$F$20/(1+HOME!$H$20)))))</f>
        <v>0</v>
      </c>
      <c r="CM17" s="310">
        <f>IF($T17=TRUE,0,IF(P$2&lt;DATE(2019,10,1),IF($T$1=FALSE,P17*HOME!$F$18,P17*HOME!$F$18/(1+HOME!$H$18)),IF($AO17=TRUE,IF($T$1=FALSE,P17*HOME!$F$21,P17*HOME!$F$21/(1+HOME!$H$21)),IF($T$1=FALSE,P17*HOME!$F$20,P17*HOME!$F$20/(1+HOME!$H$20)))))</f>
        <v>0</v>
      </c>
      <c r="CN17" s="310">
        <f t="shared" ref="CN17:CN26" si="12">SUM(CA17:CM17)</f>
        <v>0</v>
      </c>
    </row>
    <row r="18" spans="1:92" ht="18" customHeight="1">
      <c r="A18" s="335"/>
      <c r="B18" s="336"/>
      <c r="C18" s="1822"/>
      <c r="D18" s="2490"/>
      <c r="E18" s="387"/>
      <c r="F18" s="387"/>
      <c r="G18" s="387"/>
      <c r="H18" s="387"/>
      <c r="I18" s="387"/>
      <c r="J18" s="387"/>
      <c r="K18" s="387"/>
      <c r="L18" s="387"/>
      <c r="M18" s="387"/>
      <c r="N18" s="387"/>
      <c r="O18" s="387"/>
      <c r="P18" s="387"/>
      <c r="Q18" s="388">
        <f t="shared" ref="Q18:Q32" si="13">SUM(D18:P18)</f>
        <v>0</v>
      </c>
      <c r="R18" s="1107" t="str">
        <f t="shared" ref="R18:R81" si="14">IF(ISERROR(Q18/$Q$14),"",Q18/$Q$14)</f>
        <v/>
      </c>
      <c r="S18" s="344">
        <f>来期計画!Q18</f>
        <v>0</v>
      </c>
      <c r="T18" s="341" t="b">
        <v>0</v>
      </c>
      <c r="U18" s="79">
        <f>IF($AO18=TRUE,IF($T$1=FALSE,D18*HOME!$H$21,D18*HOME!$H$21/(1+HOME!$H$21)),IF(D$2&lt;DATE(2019,10,1),IF($T$1=FALSE,IF($T18=FALSE,D18*HOME!$H$18,0),IF($T18=FALSE,D18*HOME!$H$18/(1+HOME!$H$18),0)),IF($T$1=FALSE,IF($T18=FALSE,D18*HOME!$H$20,0),IF($T18=FALSE,D18*HOME!$H$20/(1+HOME!$H$20),0))))</f>
        <v>0</v>
      </c>
      <c r="V18" s="79">
        <f>IF($AO18=TRUE,IF($T$1=FALSE,E18*HOME!$H$21,E18*HOME!$H$21/(1+HOME!$H$21)),IF(E$2&lt;DATE(2019,10,1),IF($T$1=FALSE,IF($T18=FALSE,E18*HOME!$H$18,0),IF($T18=FALSE,E18*HOME!$H$18/(1+HOME!$H$18),0)),IF($T$1=FALSE,IF($T18=FALSE,E18*HOME!$H$20,0),IF($T18=FALSE,E18*HOME!$H$20/(1+HOME!$H$20),0))))</f>
        <v>0</v>
      </c>
      <c r="W18" s="79">
        <f>IF($AO18=TRUE,IF($T$1=FALSE,F18*HOME!$H$21,F18*HOME!$H$21/(1+HOME!$H$21)),IF(F$2&lt;DATE(2019,10,1),IF($T$1=FALSE,IF($T18=FALSE,F18*HOME!$H$18,0),IF($T18=FALSE,F18*HOME!$H$18/(1+HOME!$H$18),0)),IF($T$1=FALSE,IF($T18=FALSE,F18*HOME!$H$20,0),IF($T18=FALSE,F18*HOME!$H$20/(1+HOME!$H$20),0))))</f>
        <v>0</v>
      </c>
      <c r="X18" s="79">
        <f>IF($AO18=TRUE,IF($T$1=FALSE,G18*HOME!$H$21,G18*HOME!$H$21/(1+HOME!$H$21)),IF(G$2&lt;DATE(2019,10,1),IF($T$1=FALSE,IF($T18=FALSE,G18*HOME!$H$18,0),IF($T18=FALSE,G18*HOME!$H$18/(1+HOME!$H$18),0)),IF($T$1=FALSE,IF($T18=FALSE,G18*HOME!$H$20,0),IF($T18=FALSE,G18*HOME!$H$20/(1+HOME!$H$20),0))))</f>
        <v>0</v>
      </c>
      <c r="Y18" s="79">
        <f>IF($AO18=TRUE,IF($T$1=FALSE,H18*HOME!$H$21,H18*HOME!$H$21/(1+HOME!$H$21)),IF(H$2&lt;DATE(2019,10,1),IF($T$1=FALSE,IF($T18=FALSE,H18*HOME!$H$18,0),IF($T18=FALSE,H18*HOME!$H$18/(1+HOME!$H$18),0)),IF($T$1=FALSE,IF($T18=FALSE,H18*HOME!$H$20,0),IF($T18=FALSE,H18*HOME!$H$20/(1+HOME!$H$20),0))))</f>
        <v>0</v>
      </c>
      <c r="Z18" s="79">
        <f>IF($AO18=TRUE,IF($T$1=FALSE,I18*HOME!$H$21,I18*HOME!$H$21/(1+HOME!$H$21)),IF(I$2&lt;DATE(2019,10,1),IF($T$1=FALSE,IF($T18=FALSE,I18*HOME!$H$18,0),IF($T18=FALSE,I18*HOME!$H$18/(1+HOME!$H$18),0)),IF($T$1=FALSE,IF($T18=FALSE,I18*HOME!$H$20,0),IF($T18=FALSE,I18*HOME!$H$20/(1+HOME!$H$20),0))))</f>
        <v>0</v>
      </c>
      <c r="AA18" s="79">
        <f>IF($AO18=TRUE,IF($T$1=FALSE,J18*HOME!$H$21,J18*HOME!$H$21/(1+HOME!$H$21)),IF(J$2&lt;DATE(2019,10,1),IF($T$1=FALSE,IF($T18=FALSE,J18*HOME!$H$18,0),IF($T18=FALSE,J18*HOME!$H$18/(1+HOME!$H$18),0)),IF($T$1=FALSE,IF($T18=FALSE,J18*HOME!$H$20,0),IF($T18=FALSE,J18*HOME!$H$20/(1+HOME!$H$20),0))))</f>
        <v>0</v>
      </c>
      <c r="AB18" s="79">
        <f>IF($AO18=TRUE,IF($T$1=FALSE,K18*HOME!$H$21,K18*HOME!$H$21/(1+HOME!$H$21)),IF(K$2&lt;DATE(2019,10,1),IF($T$1=FALSE,IF($T18=FALSE,K18*HOME!$H$18,0),IF($T18=FALSE,K18*HOME!$H$18/(1+HOME!$H$18),0)),IF($T$1=FALSE,IF($T18=FALSE,K18*HOME!$H$20,0),IF($T18=FALSE,K18*HOME!$H$20/(1+HOME!$H$20),0))))</f>
        <v>0</v>
      </c>
      <c r="AC18" s="79">
        <f>IF($AO18=TRUE,IF($T$1=FALSE,L18*HOME!$H$21,L18*HOME!$H$21/(1+HOME!$H$21)),IF(L$2&lt;DATE(2019,10,1),IF($T$1=FALSE,IF($T18=FALSE,L18*HOME!$H$18,0),IF($T18=FALSE,L18*HOME!$H$18/(1+HOME!$H$18),0)),IF($T$1=FALSE,IF($T18=FALSE,L18*HOME!$H$20,0),IF($T18=FALSE,L18*HOME!$H$20/(1+HOME!$H$20),0))))</f>
        <v>0</v>
      </c>
      <c r="AD18" s="79">
        <f>IF($AO18=TRUE,IF($T$1=FALSE,M18*HOME!$H$21,M18*HOME!$H$21/(1+HOME!$H$21)),IF(M$2&lt;DATE(2019,10,1),IF($T$1=FALSE,IF($T18=FALSE,M18*HOME!$H$18,0),IF($T18=FALSE,M18*HOME!$H$18/(1+HOME!$H$18),0)),IF($T$1=FALSE,IF($T18=FALSE,M18*HOME!$H$20,0),IF($T18=FALSE,M18*HOME!$H$20/(1+HOME!$H$20),0))))</f>
        <v>0</v>
      </c>
      <c r="AE18" s="79">
        <f>IF($AO18=TRUE,IF($T$1=FALSE,N18*HOME!$H$21,N18*HOME!$H$21/(1+HOME!$H$21)),IF(N$2&lt;DATE(2019,10,1),IF($T$1=FALSE,IF($T18=FALSE,N18*HOME!$H$18,0),IF($T18=FALSE,N18*HOME!$H$18/(1+HOME!$H$18),0)),IF($T$1=FALSE,IF($T18=FALSE,N18*HOME!$H$20,0),IF($T18=FALSE,N18*HOME!$H$20/(1+HOME!$H$20),0))))</f>
        <v>0</v>
      </c>
      <c r="AF18" s="79">
        <f>IF($AO18=TRUE,IF($T$1=FALSE,O18*HOME!$H$21,O18*HOME!$H$21/(1+HOME!$H$21)),IF(O$2&lt;DATE(2019,10,1),IF($T$1=FALSE,IF($T18=FALSE,O18*HOME!$H$18,0),IF($T18=FALSE,O18*HOME!$H$18/(1+HOME!$H$18),0)),IF($T$1=FALSE,IF($T18=FALSE,O18*HOME!$H$20,0),IF($T18=FALSE,O18*HOME!$H$20/(1+HOME!$H$20),0))))</f>
        <v>0</v>
      </c>
      <c r="AG18" s="79">
        <f>IF($AO18=TRUE,IF($T$1=FALSE,P18*HOME!$H$21,P18*HOME!$H$21/(1+HOME!$H$21)),IF(P$2&lt;DATE(2019,10,1),IF($T$1=FALSE,IF($T18=FALSE,P18*HOME!$H$18,0),IF($T18=FALSE,P18*HOME!$H$18/(1+HOME!$H$18),0)),IF($T$1=FALSE,IF($T18=FALSE,P18*HOME!$H$20,0),IF($T18=FALSE,P18*HOME!$H$20/(1+HOME!$H$20),0))))</f>
        <v>0</v>
      </c>
      <c r="AH18" s="79">
        <f t="shared" ref="AH18:AH26" si="15">SUM(U18:AG18)</f>
        <v>0</v>
      </c>
      <c r="AI18" s="79">
        <f t="shared" si="9"/>
        <v>0</v>
      </c>
      <c r="AJ18" s="86"/>
      <c r="AK18" s="79"/>
      <c r="AL18" s="79"/>
      <c r="AM18" s="79"/>
      <c r="AN18" s="86"/>
      <c r="AO18" s="342" t="b">
        <v>0</v>
      </c>
      <c r="AP18" s="379"/>
      <c r="AQ18" s="380"/>
      <c r="AR18" s="2010" t="str">
        <f>来期計画!R18</f>
        <v/>
      </c>
      <c r="AS18" s="391" t="str">
        <f>来期計画!AX18</f>
        <v/>
      </c>
      <c r="AT18" s="372"/>
      <c r="AU18" s="383"/>
      <c r="AZ18" s="392">
        <f t="shared" si="10"/>
        <v>0</v>
      </c>
      <c r="BA18" s="392">
        <f t="shared" si="10"/>
        <v>0</v>
      </c>
      <c r="BB18" s="392">
        <f t="shared" si="10"/>
        <v>0</v>
      </c>
      <c r="BC18" s="392">
        <f t="shared" si="10"/>
        <v>0</v>
      </c>
      <c r="BD18" s="392">
        <f t="shared" si="10"/>
        <v>0</v>
      </c>
      <c r="BE18" s="392">
        <f t="shared" si="10"/>
        <v>0</v>
      </c>
      <c r="BF18" s="392">
        <f t="shared" si="10"/>
        <v>0</v>
      </c>
      <c r="BG18" s="392">
        <f t="shared" si="10"/>
        <v>0</v>
      </c>
      <c r="BH18" s="392">
        <f t="shared" si="10"/>
        <v>0</v>
      </c>
      <c r="BI18" s="392">
        <f t="shared" si="10"/>
        <v>0</v>
      </c>
      <c r="BJ18" s="392">
        <f t="shared" si="10"/>
        <v>0</v>
      </c>
      <c r="BK18" s="392">
        <f t="shared" si="10"/>
        <v>0</v>
      </c>
      <c r="BL18" s="392">
        <f t="shared" si="10"/>
        <v>0</v>
      </c>
      <c r="BM18" s="393">
        <f t="shared" ref="BM18:BM26" si="16">D$14*$AQ18</f>
        <v>0</v>
      </c>
      <c r="BN18" s="393">
        <f t="shared" si="11"/>
        <v>0</v>
      </c>
      <c r="BO18" s="393">
        <f t="shared" si="11"/>
        <v>0</v>
      </c>
      <c r="BP18" s="393">
        <f t="shared" si="11"/>
        <v>0</v>
      </c>
      <c r="BQ18" s="393">
        <f t="shared" si="11"/>
        <v>0</v>
      </c>
      <c r="BR18" s="393">
        <f t="shared" si="11"/>
        <v>0</v>
      </c>
      <c r="BS18" s="393">
        <f t="shared" si="11"/>
        <v>0</v>
      </c>
      <c r="BT18" s="393">
        <f t="shared" si="11"/>
        <v>0</v>
      </c>
      <c r="BU18" s="393">
        <f t="shared" si="11"/>
        <v>0</v>
      </c>
      <c r="BV18" s="393">
        <f t="shared" si="11"/>
        <v>0</v>
      </c>
      <c r="BW18" s="393">
        <f t="shared" si="11"/>
        <v>0</v>
      </c>
      <c r="BX18" s="393">
        <f t="shared" si="11"/>
        <v>0</v>
      </c>
      <c r="BY18" s="392">
        <f t="shared" si="11"/>
        <v>0</v>
      </c>
      <c r="CA18" s="310">
        <f>IF($T18=TRUE,0,IF(D$2&lt;DATE(2019,10,1),IF($T$1=FALSE,D18*HOME!$F$18,D18*HOME!$F$18/(1+HOME!$H$18)),IF($AO18=TRUE,IF($T$1=FALSE,D18*HOME!$F$21,D18*HOME!$F$21/(1+HOME!$H$21)),IF($T$1=FALSE,D18*HOME!$F$20,D18*HOME!$F$20/(1+HOME!$H$20)))))</f>
        <v>0</v>
      </c>
      <c r="CB18" s="310">
        <f>IF($T18=TRUE,0,IF(E$2&lt;DATE(2019,10,1),IF($T$1=FALSE,E18*HOME!$F$18,E18*HOME!$F$18/(1+HOME!$H$18)),IF($AO18=TRUE,IF($T$1=FALSE,E18*HOME!$F$21,E18*HOME!$F$21/(1+HOME!$H$21)),IF($T$1=FALSE,E18*HOME!$F$20,E18*HOME!$F$20/(1+HOME!$H$20)))))</f>
        <v>0</v>
      </c>
      <c r="CC18" s="310">
        <f>IF($T18=TRUE,0,IF(F$2&lt;DATE(2019,10,1),IF($T$1=FALSE,F18*HOME!$F$18,F18*HOME!$F$18/(1+HOME!$H$18)),IF($AO18=TRUE,IF($T$1=FALSE,F18*HOME!$F$21,F18*HOME!$F$21/(1+HOME!$H$21)),IF($T$1=FALSE,F18*HOME!$F$20,F18*HOME!$F$20/(1+HOME!$H$20)))))</f>
        <v>0</v>
      </c>
      <c r="CD18" s="310">
        <f>IF($T18=TRUE,0,IF(G$2&lt;DATE(2019,10,1),IF($T$1=FALSE,G18*HOME!$F$18,G18*HOME!$F$18/(1+HOME!$H$18)),IF($AO18=TRUE,IF($T$1=FALSE,G18*HOME!$F$21,G18*HOME!$F$21/(1+HOME!$H$21)),IF($T$1=FALSE,G18*HOME!$F$20,G18*HOME!$F$20/(1+HOME!$H$20)))))</f>
        <v>0</v>
      </c>
      <c r="CE18" s="310">
        <f>IF($T18=TRUE,0,IF(H$2&lt;DATE(2019,10,1),IF($T$1=FALSE,H18*HOME!$F$18,H18*HOME!$F$18/(1+HOME!$H$18)),IF($AO18=TRUE,IF($T$1=FALSE,H18*HOME!$F$21,H18*HOME!$F$21/(1+HOME!$H$21)),IF($T$1=FALSE,H18*HOME!$F$20,H18*HOME!$F$20/(1+HOME!$H$20)))))</f>
        <v>0</v>
      </c>
      <c r="CF18" s="310">
        <f>IF($T18=TRUE,0,IF(I$2&lt;DATE(2019,10,1),IF($T$1=FALSE,I18*HOME!$F$18,I18*HOME!$F$18/(1+HOME!$H$18)),IF($AO18=TRUE,IF($T$1=FALSE,I18*HOME!$F$21,I18*HOME!$F$21/(1+HOME!$H$21)),IF($T$1=FALSE,I18*HOME!$F$20,I18*HOME!$F$20/(1+HOME!$H$20)))))</f>
        <v>0</v>
      </c>
      <c r="CG18" s="310">
        <f>IF($T18=TRUE,0,IF(J$2&lt;DATE(2019,10,1),IF($T$1=FALSE,J18*HOME!$F$18,J18*HOME!$F$18/(1+HOME!$H$18)),IF($AO18=TRUE,IF($T$1=FALSE,J18*HOME!$F$21,J18*HOME!$F$21/(1+HOME!$H$21)),IF($T$1=FALSE,J18*HOME!$F$20,J18*HOME!$F$20/(1+HOME!$H$20)))))</f>
        <v>0</v>
      </c>
      <c r="CH18" s="310">
        <f>IF($T18=TRUE,0,IF(K$2&lt;DATE(2019,10,1),IF($T$1=FALSE,K18*HOME!$F$18,K18*HOME!$F$18/(1+HOME!$H$18)),IF($AO18=TRUE,IF($T$1=FALSE,K18*HOME!$F$21,K18*HOME!$F$21/(1+HOME!$H$21)),IF($T$1=FALSE,K18*HOME!$F$20,K18*HOME!$F$20/(1+HOME!$H$20)))))</f>
        <v>0</v>
      </c>
      <c r="CI18" s="310">
        <f>IF($T18=TRUE,0,IF(L$2&lt;DATE(2019,10,1),IF($T$1=FALSE,L18*HOME!$F$18,L18*HOME!$F$18/(1+HOME!$H$18)),IF($AO18=TRUE,IF($T$1=FALSE,L18*HOME!$F$21,L18*HOME!$F$21/(1+HOME!$H$21)),IF($T$1=FALSE,L18*HOME!$F$20,L18*HOME!$F$20/(1+HOME!$H$20)))))</f>
        <v>0</v>
      </c>
      <c r="CJ18" s="310">
        <f>IF($T18=TRUE,0,IF(M$2&lt;DATE(2019,10,1),IF($T$1=FALSE,M18*HOME!$F$18,M18*HOME!$F$18/(1+HOME!$H$18)),IF($AO18=TRUE,IF($T$1=FALSE,M18*HOME!$F$21,M18*HOME!$F$21/(1+HOME!$H$21)),IF($T$1=FALSE,M18*HOME!$F$20,M18*HOME!$F$20/(1+HOME!$H$20)))))</f>
        <v>0</v>
      </c>
      <c r="CK18" s="310">
        <f>IF($T18=TRUE,0,IF(N$2&lt;DATE(2019,10,1),IF($T$1=FALSE,N18*HOME!$F$18,N18*HOME!$F$18/(1+HOME!$H$18)),IF($AO18=TRUE,IF($T$1=FALSE,N18*HOME!$F$21,N18*HOME!$F$21/(1+HOME!$H$21)),IF($T$1=FALSE,N18*HOME!$F$20,N18*HOME!$F$20/(1+HOME!$H$20)))))</f>
        <v>0</v>
      </c>
      <c r="CL18" s="310">
        <f>IF($T18=TRUE,0,IF(O$2&lt;DATE(2019,10,1),IF($T$1=FALSE,O18*HOME!$F$18,O18*HOME!$F$18/(1+HOME!$H$18)),IF($AO18=TRUE,IF($T$1=FALSE,O18*HOME!$F$21,O18*HOME!$F$21/(1+HOME!$H$21)),IF($T$1=FALSE,O18*HOME!$F$20,O18*HOME!$F$20/(1+HOME!$H$20)))))</f>
        <v>0</v>
      </c>
      <c r="CM18" s="310">
        <f>IF($T18=TRUE,0,IF(P$2&lt;DATE(2019,10,1),IF($T$1=FALSE,P18*HOME!$F$18,P18*HOME!$F$18/(1+HOME!$H$18)),IF($AO18=TRUE,IF($T$1=FALSE,P18*HOME!$F$21,P18*HOME!$F$21/(1+HOME!$H$21)),IF($T$1=FALSE,P18*HOME!$F$20,P18*HOME!$F$20/(1+HOME!$H$20)))))</f>
        <v>0</v>
      </c>
      <c r="CN18" s="310">
        <f t="shared" si="12"/>
        <v>0</v>
      </c>
    </row>
    <row r="19" spans="1:92" ht="18" customHeight="1">
      <c r="A19" s="335"/>
      <c r="B19" s="336"/>
      <c r="C19" s="1822"/>
      <c r="D19" s="2490"/>
      <c r="E19" s="387"/>
      <c r="F19" s="387"/>
      <c r="G19" s="387"/>
      <c r="H19" s="387"/>
      <c r="I19" s="387"/>
      <c r="J19" s="387"/>
      <c r="K19" s="387"/>
      <c r="L19" s="387"/>
      <c r="M19" s="387"/>
      <c r="N19" s="387"/>
      <c r="O19" s="387"/>
      <c r="P19" s="387"/>
      <c r="Q19" s="388">
        <f t="shared" si="13"/>
        <v>0</v>
      </c>
      <c r="R19" s="1107" t="str">
        <f t="shared" si="14"/>
        <v/>
      </c>
      <c r="S19" s="344">
        <f>来期計画!Q19</f>
        <v>0</v>
      </c>
      <c r="T19" s="341" t="b">
        <v>0</v>
      </c>
      <c r="U19" s="79">
        <f>IF($AO19=TRUE,IF($T$1=FALSE,D19*HOME!$H$21,D19*HOME!$H$21/(1+HOME!$H$21)),IF(D$2&lt;DATE(2019,10,1),IF($T$1=FALSE,IF($T19=FALSE,D19*HOME!$H$18,0),IF($T19=FALSE,D19*HOME!$H$18/(1+HOME!$H$18),0)),IF($T$1=FALSE,IF($T19=FALSE,D19*HOME!$H$20,0),IF($T19=FALSE,D19*HOME!$H$20/(1+HOME!$H$20),0))))</f>
        <v>0</v>
      </c>
      <c r="V19" s="79">
        <f>IF($AO19=TRUE,IF($T$1=FALSE,E19*HOME!$H$21,E19*HOME!$H$21/(1+HOME!$H$21)),IF(E$2&lt;DATE(2019,10,1),IF($T$1=FALSE,IF($T19=FALSE,E19*HOME!$H$18,0),IF($T19=FALSE,E19*HOME!$H$18/(1+HOME!$H$18),0)),IF($T$1=FALSE,IF($T19=FALSE,E19*HOME!$H$20,0),IF($T19=FALSE,E19*HOME!$H$20/(1+HOME!$H$20),0))))</f>
        <v>0</v>
      </c>
      <c r="W19" s="79">
        <f>IF($AO19=TRUE,IF($T$1=FALSE,F19*HOME!$H$21,F19*HOME!$H$21/(1+HOME!$H$21)),IF(F$2&lt;DATE(2019,10,1),IF($T$1=FALSE,IF($T19=FALSE,F19*HOME!$H$18,0),IF($T19=FALSE,F19*HOME!$H$18/(1+HOME!$H$18),0)),IF($T$1=FALSE,IF($T19=FALSE,F19*HOME!$H$20,0),IF($T19=FALSE,F19*HOME!$H$20/(1+HOME!$H$20),0))))</f>
        <v>0</v>
      </c>
      <c r="X19" s="79">
        <f>IF($AO19=TRUE,IF($T$1=FALSE,G19*HOME!$H$21,G19*HOME!$H$21/(1+HOME!$H$21)),IF(G$2&lt;DATE(2019,10,1),IF($T$1=FALSE,IF($T19=FALSE,G19*HOME!$H$18,0),IF($T19=FALSE,G19*HOME!$H$18/(1+HOME!$H$18),0)),IF($T$1=FALSE,IF($T19=FALSE,G19*HOME!$H$20,0),IF($T19=FALSE,G19*HOME!$H$20/(1+HOME!$H$20),0))))</f>
        <v>0</v>
      </c>
      <c r="Y19" s="79">
        <f>IF($AO19=TRUE,IF($T$1=FALSE,H19*HOME!$H$21,H19*HOME!$H$21/(1+HOME!$H$21)),IF(H$2&lt;DATE(2019,10,1),IF($T$1=FALSE,IF($T19=FALSE,H19*HOME!$H$18,0),IF($T19=FALSE,H19*HOME!$H$18/(1+HOME!$H$18),0)),IF($T$1=FALSE,IF($T19=FALSE,H19*HOME!$H$20,0),IF($T19=FALSE,H19*HOME!$H$20/(1+HOME!$H$20),0))))</f>
        <v>0</v>
      </c>
      <c r="Z19" s="79">
        <f>IF($AO19=TRUE,IF($T$1=FALSE,I19*HOME!$H$21,I19*HOME!$H$21/(1+HOME!$H$21)),IF(I$2&lt;DATE(2019,10,1),IF($T$1=FALSE,IF($T19=FALSE,I19*HOME!$H$18,0),IF($T19=FALSE,I19*HOME!$H$18/(1+HOME!$H$18),0)),IF($T$1=FALSE,IF($T19=FALSE,I19*HOME!$H$20,0),IF($T19=FALSE,I19*HOME!$H$20/(1+HOME!$H$20),0))))</f>
        <v>0</v>
      </c>
      <c r="AA19" s="79">
        <f>IF($AO19=TRUE,IF($T$1=FALSE,J19*HOME!$H$21,J19*HOME!$H$21/(1+HOME!$H$21)),IF(J$2&lt;DATE(2019,10,1),IF($T$1=FALSE,IF($T19=FALSE,J19*HOME!$H$18,0),IF($T19=FALSE,J19*HOME!$H$18/(1+HOME!$H$18),0)),IF($T$1=FALSE,IF($T19=FALSE,J19*HOME!$H$20,0),IF($T19=FALSE,J19*HOME!$H$20/(1+HOME!$H$20),0))))</f>
        <v>0</v>
      </c>
      <c r="AB19" s="79">
        <f>IF($AO19=TRUE,IF($T$1=FALSE,K19*HOME!$H$21,K19*HOME!$H$21/(1+HOME!$H$21)),IF(K$2&lt;DATE(2019,10,1),IF($T$1=FALSE,IF($T19=FALSE,K19*HOME!$H$18,0),IF($T19=FALSE,K19*HOME!$H$18/(1+HOME!$H$18),0)),IF($T$1=FALSE,IF($T19=FALSE,K19*HOME!$H$20,0),IF($T19=FALSE,K19*HOME!$H$20/(1+HOME!$H$20),0))))</f>
        <v>0</v>
      </c>
      <c r="AC19" s="79">
        <f>IF($AO19=TRUE,IF($T$1=FALSE,L19*HOME!$H$21,L19*HOME!$H$21/(1+HOME!$H$21)),IF(L$2&lt;DATE(2019,10,1),IF($T$1=FALSE,IF($T19=FALSE,L19*HOME!$H$18,0),IF($T19=FALSE,L19*HOME!$H$18/(1+HOME!$H$18),0)),IF($T$1=FALSE,IF($T19=FALSE,L19*HOME!$H$20,0),IF($T19=FALSE,L19*HOME!$H$20/(1+HOME!$H$20),0))))</f>
        <v>0</v>
      </c>
      <c r="AD19" s="79">
        <f>IF($AO19=TRUE,IF($T$1=FALSE,M19*HOME!$H$21,M19*HOME!$H$21/(1+HOME!$H$21)),IF(M$2&lt;DATE(2019,10,1),IF($T$1=FALSE,IF($T19=FALSE,M19*HOME!$H$18,0),IF($T19=FALSE,M19*HOME!$H$18/(1+HOME!$H$18),0)),IF($T$1=FALSE,IF($T19=FALSE,M19*HOME!$H$20,0),IF($T19=FALSE,M19*HOME!$H$20/(1+HOME!$H$20),0))))</f>
        <v>0</v>
      </c>
      <c r="AE19" s="79">
        <f>IF($AO19=TRUE,IF($T$1=FALSE,N19*HOME!$H$21,N19*HOME!$H$21/(1+HOME!$H$21)),IF(N$2&lt;DATE(2019,10,1),IF($T$1=FALSE,IF($T19=FALSE,N19*HOME!$H$18,0),IF($T19=FALSE,N19*HOME!$H$18/(1+HOME!$H$18),0)),IF($T$1=FALSE,IF($T19=FALSE,N19*HOME!$H$20,0),IF($T19=FALSE,N19*HOME!$H$20/(1+HOME!$H$20),0))))</f>
        <v>0</v>
      </c>
      <c r="AF19" s="79">
        <f>IF($AO19=TRUE,IF($T$1=FALSE,O19*HOME!$H$21,O19*HOME!$H$21/(1+HOME!$H$21)),IF(O$2&lt;DATE(2019,10,1),IF($T$1=FALSE,IF($T19=FALSE,O19*HOME!$H$18,0),IF($T19=FALSE,O19*HOME!$H$18/(1+HOME!$H$18),0)),IF($T$1=FALSE,IF($T19=FALSE,O19*HOME!$H$20,0),IF($T19=FALSE,O19*HOME!$H$20/(1+HOME!$H$20),0))))</f>
        <v>0</v>
      </c>
      <c r="AG19" s="79">
        <f>IF($AO19=TRUE,IF($T$1=FALSE,P19*HOME!$H$21,P19*HOME!$H$21/(1+HOME!$H$21)),IF(P$2&lt;DATE(2019,10,1),IF($T$1=FALSE,IF($T19=FALSE,P19*HOME!$H$18,0),IF($T19=FALSE,P19*HOME!$H$18/(1+HOME!$H$18),0)),IF($T$1=FALSE,IF($T19=FALSE,P19*HOME!$H$20,0),IF($T19=FALSE,P19*HOME!$H$20/(1+HOME!$H$20),0))))</f>
        <v>0</v>
      </c>
      <c r="AH19" s="79">
        <f t="shared" si="15"/>
        <v>0</v>
      </c>
      <c r="AI19" s="79">
        <f t="shared" si="9"/>
        <v>0</v>
      </c>
      <c r="AJ19" s="86"/>
      <c r="AK19" s="79"/>
      <c r="AL19" s="79"/>
      <c r="AM19" s="79"/>
      <c r="AN19" s="86"/>
      <c r="AO19" s="342" t="b">
        <v>0</v>
      </c>
      <c r="AP19" s="379"/>
      <c r="AQ19" s="380"/>
      <c r="AR19" s="2010" t="str">
        <f>来期計画!R19</f>
        <v/>
      </c>
      <c r="AS19" s="391" t="str">
        <f>来期計画!AX19</f>
        <v/>
      </c>
      <c r="AT19" s="372"/>
      <c r="AU19" s="383"/>
      <c r="AZ19" s="392">
        <f t="shared" si="10"/>
        <v>0</v>
      </c>
      <c r="BA19" s="392">
        <f t="shared" si="10"/>
        <v>0</v>
      </c>
      <c r="BB19" s="392">
        <f t="shared" si="10"/>
        <v>0</v>
      </c>
      <c r="BC19" s="392">
        <f t="shared" si="10"/>
        <v>0</v>
      </c>
      <c r="BD19" s="392">
        <f t="shared" si="10"/>
        <v>0</v>
      </c>
      <c r="BE19" s="392">
        <f t="shared" si="10"/>
        <v>0</v>
      </c>
      <c r="BF19" s="392">
        <f t="shared" si="10"/>
        <v>0</v>
      </c>
      <c r="BG19" s="392">
        <f t="shared" si="10"/>
        <v>0</v>
      </c>
      <c r="BH19" s="392">
        <f t="shared" si="10"/>
        <v>0</v>
      </c>
      <c r="BI19" s="392">
        <f t="shared" si="10"/>
        <v>0</v>
      </c>
      <c r="BJ19" s="392">
        <f t="shared" si="10"/>
        <v>0</v>
      </c>
      <c r="BK19" s="392">
        <f t="shared" si="10"/>
        <v>0</v>
      </c>
      <c r="BL19" s="392">
        <f t="shared" si="10"/>
        <v>0</v>
      </c>
      <c r="BM19" s="393">
        <f t="shared" si="16"/>
        <v>0</v>
      </c>
      <c r="BN19" s="393">
        <f t="shared" si="11"/>
        <v>0</v>
      </c>
      <c r="BO19" s="393">
        <f t="shared" si="11"/>
        <v>0</v>
      </c>
      <c r="BP19" s="393">
        <f t="shared" si="11"/>
        <v>0</v>
      </c>
      <c r="BQ19" s="393">
        <f t="shared" si="11"/>
        <v>0</v>
      </c>
      <c r="BR19" s="393">
        <f t="shared" si="11"/>
        <v>0</v>
      </c>
      <c r="BS19" s="393">
        <f t="shared" si="11"/>
        <v>0</v>
      </c>
      <c r="BT19" s="393">
        <f t="shared" si="11"/>
        <v>0</v>
      </c>
      <c r="BU19" s="393">
        <f t="shared" si="11"/>
        <v>0</v>
      </c>
      <c r="BV19" s="393">
        <f t="shared" si="11"/>
        <v>0</v>
      </c>
      <c r="BW19" s="393">
        <f t="shared" si="11"/>
        <v>0</v>
      </c>
      <c r="BX19" s="393">
        <f t="shared" si="11"/>
        <v>0</v>
      </c>
      <c r="BY19" s="392">
        <f t="shared" si="11"/>
        <v>0</v>
      </c>
      <c r="CA19" s="310">
        <f>IF($T19=TRUE,0,IF(D$2&lt;DATE(2019,10,1),IF($T$1=FALSE,D19*HOME!$F$18,D19*HOME!$F$18/(1+HOME!$H$18)),IF($AO19=TRUE,IF($T$1=FALSE,D19*HOME!$F$21,D19*HOME!$F$21/(1+HOME!$H$21)),IF($T$1=FALSE,D19*HOME!$F$20,D19*HOME!$F$20/(1+HOME!$H$20)))))</f>
        <v>0</v>
      </c>
      <c r="CB19" s="310">
        <f>IF($T19=TRUE,0,IF(E$2&lt;DATE(2019,10,1),IF($T$1=FALSE,E19*HOME!$F$18,E19*HOME!$F$18/(1+HOME!$H$18)),IF($AO19=TRUE,IF($T$1=FALSE,E19*HOME!$F$21,E19*HOME!$F$21/(1+HOME!$H$21)),IF($T$1=FALSE,E19*HOME!$F$20,E19*HOME!$F$20/(1+HOME!$H$20)))))</f>
        <v>0</v>
      </c>
      <c r="CC19" s="310">
        <f>IF($T19=TRUE,0,IF(F$2&lt;DATE(2019,10,1),IF($T$1=FALSE,F19*HOME!$F$18,F19*HOME!$F$18/(1+HOME!$H$18)),IF($AO19=TRUE,IF($T$1=FALSE,F19*HOME!$F$21,F19*HOME!$F$21/(1+HOME!$H$21)),IF($T$1=FALSE,F19*HOME!$F$20,F19*HOME!$F$20/(1+HOME!$H$20)))))</f>
        <v>0</v>
      </c>
      <c r="CD19" s="310">
        <f>IF($T19=TRUE,0,IF(G$2&lt;DATE(2019,10,1),IF($T$1=FALSE,G19*HOME!$F$18,G19*HOME!$F$18/(1+HOME!$H$18)),IF($AO19=TRUE,IF($T$1=FALSE,G19*HOME!$F$21,G19*HOME!$F$21/(1+HOME!$H$21)),IF($T$1=FALSE,G19*HOME!$F$20,G19*HOME!$F$20/(1+HOME!$H$20)))))</f>
        <v>0</v>
      </c>
      <c r="CE19" s="310">
        <f>IF($T19=TRUE,0,IF(H$2&lt;DATE(2019,10,1),IF($T$1=FALSE,H19*HOME!$F$18,H19*HOME!$F$18/(1+HOME!$H$18)),IF($AO19=TRUE,IF($T$1=FALSE,H19*HOME!$F$21,H19*HOME!$F$21/(1+HOME!$H$21)),IF($T$1=FALSE,H19*HOME!$F$20,H19*HOME!$F$20/(1+HOME!$H$20)))))</f>
        <v>0</v>
      </c>
      <c r="CF19" s="310">
        <f>IF($T19=TRUE,0,IF(I$2&lt;DATE(2019,10,1),IF($T$1=FALSE,I19*HOME!$F$18,I19*HOME!$F$18/(1+HOME!$H$18)),IF($AO19=TRUE,IF($T$1=FALSE,I19*HOME!$F$21,I19*HOME!$F$21/(1+HOME!$H$21)),IF($T$1=FALSE,I19*HOME!$F$20,I19*HOME!$F$20/(1+HOME!$H$20)))))</f>
        <v>0</v>
      </c>
      <c r="CG19" s="310">
        <f>IF($T19=TRUE,0,IF(J$2&lt;DATE(2019,10,1),IF($T$1=FALSE,J19*HOME!$F$18,J19*HOME!$F$18/(1+HOME!$H$18)),IF($AO19=TRUE,IF($T$1=FALSE,J19*HOME!$F$21,J19*HOME!$F$21/(1+HOME!$H$21)),IF($T$1=FALSE,J19*HOME!$F$20,J19*HOME!$F$20/(1+HOME!$H$20)))))</f>
        <v>0</v>
      </c>
      <c r="CH19" s="310">
        <f>IF($T19=TRUE,0,IF(K$2&lt;DATE(2019,10,1),IF($T$1=FALSE,K19*HOME!$F$18,K19*HOME!$F$18/(1+HOME!$H$18)),IF($AO19=TRUE,IF($T$1=FALSE,K19*HOME!$F$21,K19*HOME!$F$21/(1+HOME!$H$21)),IF($T$1=FALSE,K19*HOME!$F$20,K19*HOME!$F$20/(1+HOME!$H$20)))))</f>
        <v>0</v>
      </c>
      <c r="CI19" s="310">
        <f>IF($T19=TRUE,0,IF(L$2&lt;DATE(2019,10,1),IF($T$1=FALSE,L19*HOME!$F$18,L19*HOME!$F$18/(1+HOME!$H$18)),IF($AO19=TRUE,IF($T$1=FALSE,L19*HOME!$F$21,L19*HOME!$F$21/(1+HOME!$H$21)),IF($T$1=FALSE,L19*HOME!$F$20,L19*HOME!$F$20/(1+HOME!$H$20)))))</f>
        <v>0</v>
      </c>
      <c r="CJ19" s="310">
        <f>IF($T19=TRUE,0,IF(M$2&lt;DATE(2019,10,1),IF($T$1=FALSE,M19*HOME!$F$18,M19*HOME!$F$18/(1+HOME!$H$18)),IF($AO19=TRUE,IF($T$1=FALSE,M19*HOME!$F$21,M19*HOME!$F$21/(1+HOME!$H$21)),IF($T$1=FALSE,M19*HOME!$F$20,M19*HOME!$F$20/(1+HOME!$H$20)))))</f>
        <v>0</v>
      </c>
      <c r="CK19" s="310">
        <f>IF($T19=TRUE,0,IF(N$2&lt;DATE(2019,10,1),IF($T$1=FALSE,N19*HOME!$F$18,N19*HOME!$F$18/(1+HOME!$H$18)),IF($AO19=TRUE,IF($T$1=FALSE,N19*HOME!$F$21,N19*HOME!$F$21/(1+HOME!$H$21)),IF($T$1=FALSE,N19*HOME!$F$20,N19*HOME!$F$20/(1+HOME!$H$20)))))</f>
        <v>0</v>
      </c>
      <c r="CL19" s="310">
        <f>IF($T19=TRUE,0,IF(O$2&lt;DATE(2019,10,1),IF($T$1=FALSE,O19*HOME!$F$18,O19*HOME!$F$18/(1+HOME!$H$18)),IF($AO19=TRUE,IF($T$1=FALSE,O19*HOME!$F$21,O19*HOME!$F$21/(1+HOME!$H$21)),IF($T$1=FALSE,O19*HOME!$F$20,O19*HOME!$F$20/(1+HOME!$H$20)))))</f>
        <v>0</v>
      </c>
      <c r="CM19" s="310">
        <f>IF($T19=TRUE,0,IF(P$2&lt;DATE(2019,10,1),IF($T$1=FALSE,P19*HOME!$F$18,P19*HOME!$F$18/(1+HOME!$H$18)),IF($AO19=TRUE,IF($T$1=FALSE,P19*HOME!$F$21,P19*HOME!$F$21/(1+HOME!$H$21)),IF($T$1=FALSE,P19*HOME!$F$20,P19*HOME!$F$20/(1+HOME!$H$20)))))</f>
        <v>0</v>
      </c>
      <c r="CN19" s="310">
        <f t="shared" si="12"/>
        <v>0</v>
      </c>
    </row>
    <row r="20" spans="1:92" ht="18" customHeight="1">
      <c r="A20" s="335"/>
      <c r="B20" s="336"/>
      <c r="C20" s="1822"/>
      <c r="D20" s="2490"/>
      <c r="E20" s="387"/>
      <c r="F20" s="387"/>
      <c r="G20" s="387"/>
      <c r="H20" s="387"/>
      <c r="I20" s="387"/>
      <c r="J20" s="387"/>
      <c r="K20" s="387"/>
      <c r="L20" s="387"/>
      <c r="M20" s="387"/>
      <c r="N20" s="387"/>
      <c r="O20" s="387"/>
      <c r="P20" s="387"/>
      <c r="Q20" s="388">
        <f t="shared" si="13"/>
        <v>0</v>
      </c>
      <c r="R20" s="1107" t="str">
        <f t="shared" si="14"/>
        <v/>
      </c>
      <c r="S20" s="344">
        <f>来期計画!Q20</f>
        <v>0</v>
      </c>
      <c r="T20" s="341" t="b">
        <v>0</v>
      </c>
      <c r="U20" s="79">
        <f>IF($AO20=TRUE,IF($T$1=FALSE,D20*HOME!$H$21,D20*HOME!$H$21/(1+HOME!$H$21)),IF(D$2&lt;DATE(2019,10,1),IF($T$1=FALSE,IF($T20=FALSE,D20*HOME!$H$18,0),IF($T20=FALSE,D20*HOME!$H$18/(1+HOME!$H$18),0)),IF($T$1=FALSE,IF($T20=FALSE,D20*HOME!$H$20,0),IF($T20=FALSE,D20*HOME!$H$20/(1+HOME!$H$20),0))))</f>
        <v>0</v>
      </c>
      <c r="V20" s="79">
        <f>IF($AO20=TRUE,IF($T$1=FALSE,E20*HOME!$H$21,E20*HOME!$H$21/(1+HOME!$H$21)),IF(E$2&lt;DATE(2019,10,1),IF($T$1=FALSE,IF($T20=FALSE,E20*HOME!$H$18,0),IF($T20=FALSE,E20*HOME!$H$18/(1+HOME!$H$18),0)),IF($T$1=FALSE,IF($T20=FALSE,E20*HOME!$H$20,0),IF($T20=FALSE,E20*HOME!$H$20/(1+HOME!$H$20),0))))</f>
        <v>0</v>
      </c>
      <c r="W20" s="79">
        <f>IF($AO20=TRUE,IF($T$1=FALSE,F20*HOME!$H$21,F20*HOME!$H$21/(1+HOME!$H$21)),IF(F$2&lt;DATE(2019,10,1),IF($T$1=FALSE,IF($T20=FALSE,F20*HOME!$H$18,0),IF($T20=FALSE,F20*HOME!$H$18/(1+HOME!$H$18),0)),IF($T$1=FALSE,IF($T20=FALSE,F20*HOME!$H$20,0),IF($T20=FALSE,F20*HOME!$H$20/(1+HOME!$H$20),0))))</f>
        <v>0</v>
      </c>
      <c r="X20" s="79">
        <f>IF($AO20=TRUE,IF($T$1=FALSE,G20*HOME!$H$21,G20*HOME!$H$21/(1+HOME!$H$21)),IF(G$2&lt;DATE(2019,10,1),IF($T$1=FALSE,IF($T20=FALSE,G20*HOME!$H$18,0),IF($T20=FALSE,G20*HOME!$H$18/(1+HOME!$H$18),0)),IF($T$1=FALSE,IF($T20=FALSE,G20*HOME!$H$20,0),IF($T20=FALSE,G20*HOME!$H$20/(1+HOME!$H$20),0))))</f>
        <v>0</v>
      </c>
      <c r="Y20" s="79">
        <f>IF($AO20=TRUE,IF($T$1=FALSE,H20*HOME!$H$21,H20*HOME!$H$21/(1+HOME!$H$21)),IF(H$2&lt;DATE(2019,10,1),IF($T$1=FALSE,IF($T20=FALSE,H20*HOME!$H$18,0),IF($T20=FALSE,H20*HOME!$H$18/(1+HOME!$H$18),0)),IF($T$1=FALSE,IF($T20=FALSE,H20*HOME!$H$20,0),IF($T20=FALSE,H20*HOME!$H$20/(1+HOME!$H$20),0))))</f>
        <v>0</v>
      </c>
      <c r="Z20" s="79">
        <f>IF($AO20=TRUE,IF($T$1=FALSE,I20*HOME!$H$21,I20*HOME!$H$21/(1+HOME!$H$21)),IF(I$2&lt;DATE(2019,10,1),IF($T$1=FALSE,IF($T20=FALSE,I20*HOME!$H$18,0),IF($T20=FALSE,I20*HOME!$H$18/(1+HOME!$H$18),0)),IF($T$1=FALSE,IF($T20=FALSE,I20*HOME!$H$20,0),IF($T20=FALSE,I20*HOME!$H$20/(1+HOME!$H$20),0))))</f>
        <v>0</v>
      </c>
      <c r="AA20" s="79">
        <f>IF($AO20=TRUE,IF($T$1=FALSE,J20*HOME!$H$21,J20*HOME!$H$21/(1+HOME!$H$21)),IF(J$2&lt;DATE(2019,10,1),IF($T$1=FALSE,IF($T20=FALSE,J20*HOME!$H$18,0),IF($T20=FALSE,J20*HOME!$H$18/(1+HOME!$H$18),0)),IF($T$1=FALSE,IF($T20=FALSE,J20*HOME!$H$20,0),IF($T20=FALSE,J20*HOME!$H$20/(1+HOME!$H$20),0))))</f>
        <v>0</v>
      </c>
      <c r="AB20" s="79">
        <f>IF($AO20=TRUE,IF($T$1=FALSE,K20*HOME!$H$21,K20*HOME!$H$21/(1+HOME!$H$21)),IF(K$2&lt;DATE(2019,10,1),IF($T$1=FALSE,IF($T20=FALSE,K20*HOME!$H$18,0),IF($T20=FALSE,K20*HOME!$H$18/(1+HOME!$H$18),0)),IF($T$1=FALSE,IF($T20=FALSE,K20*HOME!$H$20,0),IF($T20=FALSE,K20*HOME!$H$20/(1+HOME!$H$20),0))))</f>
        <v>0</v>
      </c>
      <c r="AC20" s="79">
        <f>IF($AO20=TRUE,IF($T$1=FALSE,L20*HOME!$H$21,L20*HOME!$H$21/(1+HOME!$H$21)),IF(L$2&lt;DATE(2019,10,1),IF($T$1=FALSE,IF($T20=FALSE,L20*HOME!$H$18,0),IF($T20=FALSE,L20*HOME!$H$18/(1+HOME!$H$18),0)),IF($T$1=FALSE,IF($T20=FALSE,L20*HOME!$H$20,0),IF($T20=FALSE,L20*HOME!$H$20/(1+HOME!$H$20),0))))</f>
        <v>0</v>
      </c>
      <c r="AD20" s="79">
        <f>IF($AO20=TRUE,IF($T$1=FALSE,M20*HOME!$H$21,M20*HOME!$H$21/(1+HOME!$H$21)),IF(M$2&lt;DATE(2019,10,1),IF($T$1=FALSE,IF($T20=FALSE,M20*HOME!$H$18,0),IF($T20=FALSE,M20*HOME!$H$18/(1+HOME!$H$18),0)),IF($T$1=FALSE,IF($T20=FALSE,M20*HOME!$H$20,0),IF($T20=FALSE,M20*HOME!$H$20/(1+HOME!$H$20),0))))</f>
        <v>0</v>
      </c>
      <c r="AE20" s="79">
        <f>IF($AO20=TRUE,IF($T$1=FALSE,N20*HOME!$H$21,N20*HOME!$H$21/(1+HOME!$H$21)),IF(N$2&lt;DATE(2019,10,1),IF($T$1=FALSE,IF($T20=FALSE,N20*HOME!$H$18,0),IF($T20=FALSE,N20*HOME!$H$18/(1+HOME!$H$18),0)),IF($T$1=FALSE,IF($T20=FALSE,N20*HOME!$H$20,0),IF($T20=FALSE,N20*HOME!$H$20/(1+HOME!$H$20),0))))</f>
        <v>0</v>
      </c>
      <c r="AF20" s="79">
        <f>IF($AO20=TRUE,IF($T$1=FALSE,O20*HOME!$H$21,O20*HOME!$H$21/(1+HOME!$H$21)),IF(O$2&lt;DATE(2019,10,1),IF($T$1=FALSE,IF($T20=FALSE,O20*HOME!$H$18,0),IF($T20=FALSE,O20*HOME!$H$18/(1+HOME!$H$18),0)),IF($T$1=FALSE,IF($T20=FALSE,O20*HOME!$H$20,0),IF($T20=FALSE,O20*HOME!$H$20/(1+HOME!$H$20),0))))</f>
        <v>0</v>
      </c>
      <c r="AG20" s="79">
        <f>IF($AO20=TRUE,IF($T$1=FALSE,P20*HOME!$H$21,P20*HOME!$H$21/(1+HOME!$H$21)),IF(P$2&lt;DATE(2019,10,1),IF($T$1=FALSE,IF($T20=FALSE,P20*HOME!$H$18,0),IF($T20=FALSE,P20*HOME!$H$18/(1+HOME!$H$18),0)),IF($T$1=FALSE,IF($T20=FALSE,P20*HOME!$H$20,0),IF($T20=FALSE,P20*HOME!$H$20/(1+HOME!$H$20),0))))</f>
        <v>0</v>
      </c>
      <c r="AH20" s="79">
        <f t="shared" si="15"/>
        <v>0</v>
      </c>
      <c r="AI20" s="79">
        <f t="shared" si="9"/>
        <v>0</v>
      </c>
      <c r="AJ20" s="86"/>
      <c r="AK20" s="79"/>
      <c r="AL20" s="79"/>
      <c r="AM20" s="79"/>
      <c r="AN20" s="86"/>
      <c r="AO20" s="342" t="b">
        <v>0</v>
      </c>
      <c r="AP20" s="379"/>
      <c r="AQ20" s="380"/>
      <c r="AR20" s="2010" t="str">
        <f>来期計画!R20</f>
        <v/>
      </c>
      <c r="AS20" s="391" t="str">
        <f>来期計画!AX20</f>
        <v/>
      </c>
      <c r="AT20" s="372"/>
      <c r="AU20" s="383"/>
      <c r="AZ20" s="392">
        <f t="shared" si="10"/>
        <v>0</v>
      </c>
      <c r="BA20" s="392">
        <f t="shared" si="10"/>
        <v>0</v>
      </c>
      <c r="BB20" s="392">
        <f t="shared" si="10"/>
        <v>0</v>
      </c>
      <c r="BC20" s="392">
        <f t="shared" si="10"/>
        <v>0</v>
      </c>
      <c r="BD20" s="392">
        <f t="shared" si="10"/>
        <v>0</v>
      </c>
      <c r="BE20" s="392">
        <f t="shared" si="10"/>
        <v>0</v>
      </c>
      <c r="BF20" s="392">
        <f t="shared" si="10"/>
        <v>0</v>
      </c>
      <c r="BG20" s="392">
        <f t="shared" si="10"/>
        <v>0</v>
      </c>
      <c r="BH20" s="392">
        <f t="shared" si="10"/>
        <v>0</v>
      </c>
      <c r="BI20" s="392">
        <f t="shared" si="10"/>
        <v>0</v>
      </c>
      <c r="BJ20" s="392">
        <f t="shared" si="10"/>
        <v>0</v>
      </c>
      <c r="BK20" s="392">
        <f t="shared" si="10"/>
        <v>0</v>
      </c>
      <c r="BL20" s="392">
        <f t="shared" si="10"/>
        <v>0</v>
      </c>
      <c r="BM20" s="393">
        <f t="shared" si="16"/>
        <v>0</v>
      </c>
      <c r="BN20" s="393">
        <f t="shared" si="11"/>
        <v>0</v>
      </c>
      <c r="BO20" s="393">
        <f t="shared" si="11"/>
        <v>0</v>
      </c>
      <c r="BP20" s="393">
        <f t="shared" si="11"/>
        <v>0</v>
      </c>
      <c r="BQ20" s="393">
        <f t="shared" si="11"/>
        <v>0</v>
      </c>
      <c r="BR20" s="393">
        <f t="shared" si="11"/>
        <v>0</v>
      </c>
      <c r="BS20" s="393">
        <f t="shared" si="11"/>
        <v>0</v>
      </c>
      <c r="BT20" s="393">
        <f t="shared" si="11"/>
        <v>0</v>
      </c>
      <c r="BU20" s="393">
        <f t="shared" si="11"/>
        <v>0</v>
      </c>
      <c r="BV20" s="393">
        <f t="shared" si="11"/>
        <v>0</v>
      </c>
      <c r="BW20" s="393">
        <f t="shared" si="11"/>
        <v>0</v>
      </c>
      <c r="BX20" s="393">
        <f t="shared" si="11"/>
        <v>0</v>
      </c>
      <c r="BY20" s="392">
        <f t="shared" si="11"/>
        <v>0</v>
      </c>
      <c r="CA20" s="310">
        <f>IF($T20=TRUE,0,IF(D$2&lt;DATE(2019,10,1),IF($T$1=FALSE,D20*HOME!$F$18,D20*HOME!$F$18/(1+HOME!$H$18)),IF($AO20=TRUE,IF($T$1=FALSE,D20*HOME!$F$21,D20*HOME!$F$21/(1+HOME!$H$21)),IF($T$1=FALSE,D20*HOME!$F$20,D20*HOME!$F$20/(1+HOME!$H$20)))))</f>
        <v>0</v>
      </c>
      <c r="CB20" s="310">
        <f>IF($T20=TRUE,0,IF(E$2&lt;DATE(2019,10,1),IF($T$1=FALSE,E20*HOME!$F$18,E20*HOME!$F$18/(1+HOME!$H$18)),IF($AO20=TRUE,IF($T$1=FALSE,E20*HOME!$F$21,E20*HOME!$F$21/(1+HOME!$H$21)),IF($T$1=FALSE,E20*HOME!$F$20,E20*HOME!$F$20/(1+HOME!$H$20)))))</f>
        <v>0</v>
      </c>
      <c r="CC20" s="310">
        <f>IF($T20=TRUE,0,IF(F$2&lt;DATE(2019,10,1),IF($T$1=FALSE,F20*HOME!$F$18,F20*HOME!$F$18/(1+HOME!$H$18)),IF($AO20=TRUE,IF($T$1=FALSE,F20*HOME!$F$21,F20*HOME!$F$21/(1+HOME!$H$21)),IF($T$1=FALSE,F20*HOME!$F$20,F20*HOME!$F$20/(1+HOME!$H$20)))))</f>
        <v>0</v>
      </c>
      <c r="CD20" s="310">
        <f>IF($T20=TRUE,0,IF(G$2&lt;DATE(2019,10,1),IF($T$1=FALSE,G20*HOME!$F$18,G20*HOME!$F$18/(1+HOME!$H$18)),IF($AO20=TRUE,IF($T$1=FALSE,G20*HOME!$F$21,G20*HOME!$F$21/(1+HOME!$H$21)),IF($T$1=FALSE,G20*HOME!$F$20,G20*HOME!$F$20/(1+HOME!$H$20)))))</f>
        <v>0</v>
      </c>
      <c r="CE20" s="310">
        <f>IF($T20=TRUE,0,IF(H$2&lt;DATE(2019,10,1),IF($T$1=FALSE,H20*HOME!$F$18,H20*HOME!$F$18/(1+HOME!$H$18)),IF($AO20=TRUE,IF($T$1=FALSE,H20*HOME!$F$21,H20*HOME!$F$21/(1+HOME!$H$21)),IF($T$1=FALSE,H20*HOME!$F$20,H20*HOME!$F$20/(1+HOME!$H$20)))))</f>
        <v>0</v>
      </c>
      <c r="CF20" s="310">
        <f>IF($T20=TRUE,0,IF(I$2&lt;DATE(2019,10,1),IF($T$1=FALSE,I20*HOME!$F$18,I20*HOME!$F$18/(1+HOME!$H$18)),IF($AO20=TRUE,IF($T$1=FALSE,I20*HOME!$F$21,I20*HOME!$F$21/(1+HOME!$H$21)),IF($T$1=FALSE,I20*HOME!$F$20,I20*HOME!$F$20/(1+HOME!$H$20)))))</f>
        <v>0</v>
      </c>
      <c r="CG20" s="310">
        <f>IF($T20=TRUE,0,IF(J$2&lt;DATE(2019,10,1),IF($T$1=FALSE,J20*HOME!$F$18,J20*HOME!$F$18/(1+HOME!$H$18)),IF($AO20=TRUE,IF($T$1=FALSE,J20*HOME!$F$21,J20*HOME!$F$21/(1+HOME!$H$21)),IF($T$1=FALSE,J20*HOME!$F$20,J20*HOME!$F$20/(1+HOME!$H$20)))))</f>
        <v>0</v>
      </c>
      <c r="CH20" s="310">
        <f>IF($T20=TRUE,0,IF(K$2&lt;DATE(2019,10,1),IF($T$1=FALSE,K20*HOME!$F$18,K20*HOME!$F$18/(1+HOME!$H$18)),IF($AO20=TRUE,IF($T$1=FALSE,K20*HOME!$F$21,K20*HOME!$F$21/(1+HOME!$H$21)),IF($T$1=FALSE,K20*HOME!$F$20,K20*HOME!$F$20/(1+HOME!$H$20)))))</f>
        <v>0</v>
      </c>
      <c r="CI20" s="310">
        <f>IF($T20=TRUE,0,IF(L$2&lt;DATE(2019,10,1),IF($T$1=FALSE,L20*HOME!$F$18,L20*HOME!$F$18/(1+HOME!$H$18)),IF($AO20=TRUE,IF($T$1=FALSE,L20*HOME!$F$21,L20*HOME!$F$21/(1+HOME!$H$21)),IF($T$1=FALSE,L20*HOME!$F$20,L20*HOME!$F$20/(1+HOME!$H$20)))))</f>
        <v>0</v>
      </c>
      <c r="CJ20" s="310">
        <f>IF($T20=TRUE,0,IF(M$2&lt;DATE(2019,10,1),IF($T$1=FALSE,M20*HOME!$F$18,M20*HOME!$F$18/(1+HOME!$H$18)),IF($AO20=TRUE,IF($T$1=FALSE,M20*HOME!$F$21,M20*HOME!$F$21/(1+HOME!$H$21)),IF($T$1=FALSE,M20*HOME!$F$20,M20*HOME!$F$20/(1+HOME!$H$20)))))</f>
        <v>0</v>
      </c>
      <c r="CK20" s="310">
        <f>IF($T20=TRUE,0,IF(N$2&lt;DATE(2019,10,1),IF($T$1=FALSE,N20*HOME!$F$18,N20*HOME!$F$18/(1+HOME!$H$18)),IF($AO20=TRUE,IF($T$1=FALSE,N20*HOME!$F$21,N20*HOME!$F$21/(1+HOME!$H$21)),IF($T$1=FALSE,N20*HOME!$F$20,N20*HOME!$F$20/(1+HOME!$H$20)))))</f>
        <v>0</v>
      </c>
      <c r="CL20" s="310">
        <f>IF($T20=TRUE,0,IF(O$2&lt;DATE(2019,10,1),IF($T$1=FALSE,O20*HOME!$F$18,O20*HOME!$F$18/(1+HOME!$H$18)),IF($AO20=TRUE,IF($T$1=FALSE,O20*HOME!$F$21,O20*HOME!$F$21/(1+HOME!$H$21)),IF($T$1=FALSE,O20*HOME!$F$20,O20*HOME!$F$20/(1+HOME!$H$20)))))</f>
        <v>0</v>
      </c>
      <c r="CM20" s="310">
        <f>IF($T20=TRUE,0,IF(P$2&lt;DATE(2019,10,1),IF($T$1=FALSE,P20*HOME!$F$18,P20*HOME!$F$18/(1+HOME!$H$18)),IF($AO20=TRUE,IF($T$1=FALSE,P20*HOME!$F$21,P20*HOME!$F$21/(1+HOME!$H$21)),IF($T$1=FALSE,P20*HOME!$F$20,P20*HOME!$F$20/(1+HOME!$H$20)))))</f>
        <v>0</v>
      </c>
      <c r="CN20" s="310">
        <f t="shared" si="12"/>
        <v>0</v>
      </c>
    </row>
    <row r="21" spans="1:92" ht="18" customHeight="1">
      <c r="A21" s="335"/>
      <c r="B21" s="336"/>
      <c r="C21" s="1822"/>
      <c r="D21" s="2490"/>
      <c r="E21" s="387"/>
      <c r="F21" s="387"/>
      <c r="G21" s="387"/>
      <c r="H21" s="387"/>
      <c r="I21" s="387"/>
      <c r="J21" s="387"/>
      <c r="K21" s="387"/>
      <c r="L21" s="387"/>
      <c r="M21" s="387"/>
      <c r="N21" s="387"/>
      <c r="O21" s="387"/>
      <c r="P21" s="387"/>
      <c r="Q21" s="388">
        <f t="shared" si="13"/>
        <v>0</v>
      </c>
      <c r="R21" s="1107" t="str">
        <f t="shared" si="14"/>
        <v/>
      </c>
      <c r="S21" s="344">
        <f>来期計画!Q21</f>
        <v>0</v>
      </c>
      <c r="T21" s="341" t="b">
        <v>0</v>
      </c>
      <c r="U21" s="79">
        <f>IF($AO21=TRUE,IF($T$1=FALSE,D21*HOME!$H$21,D21*HOME!$H$21/(1+HOME!$H$21)),IF(D$2&lt;DATE(2019,10,1),IF($T$1=FALSE,IF($T21=FALSE,D21*HOME!$H$18,0),IF($T21=FALSE,D21*HOME!$H$18/(1+HOME!$H$18),0)),IF($T$1=FALSE,IF($T21=FALSE,D21*HOME!$H$20,0),IF($T21=FALSE,D21*HOME!$H$20/(1+HOME!$H$20),0))))</f>
        <v>0</v>
      </c>
      <c r="V21" s="79">
        <f>IF($AO21=TRUE,IF($T$1=FALSE,E21*HOME!$H$21,E21*HOME!$H$21/(1+HOME!$H$21)),IF(E$2&lt;DATE(2019,10,1),IF($T$1=FALSE,IF($T21=FALSE,E21*HOME!$H$18,0),IF($T21=FALSE,E21*HOME!$H$18/(1+HOME!$H$18),0)),IF($T$1=FALSE,IF($T21=FALSE,E21*HOME!$H$20,0),IF($T21=FALSE,E21*HOME!$H$20/(1+HOME!$H$20),0))))</f>
        <v>0</v>
      </c>
      <c r="W21" s="79">
        <f>IF($AO21=TRUE,IF($T$1=FALSE,F21*HOME!$H$21,F21*HOME!$H$21/(1+HOME!$H$21)),IF(F$2&lt;DATE(2019,10,1),IF($T$1=FALSE,IF($T21=FALSE,F21*HOME!$H$18,0),IF($T21=FALSE,F21*HOME!$H$18/(1+HOME!$H$18),0)),IF($T$1=FALSE,IF($T21=FALSE,F21*HOME!$H$20,0),IF($T21=FALSE,F21*HOME!$H$20/(1+HOME!$H$20),0))))</f>
        <v>0</v>
      </c>
      <c r="X21" s="79">
        <f>IF($AO21=TRUE,IF($T$1=FALSE,G21*HOME!$H$21,G21*HOME!$H$21/(1+HOME!$H$21)),IF(G$2&lt;DATE(2019,10,1),IF($T$1=FALSE,IF($T21=FALSE,G21*HOME!$H$18,0),IF($T21=FALSE,G21*HOME!$H$18/(1+HOME!$H$18),0)),IF($T$1=FALSE,IF($T21=FALSE,G21*HOME!$H$20,0),IF($T21=FALSE,G21*HOME!$H$20/(1+HOME!$H$20),0))))</f>
        <v>0</v>
      </c>
      <c r="Y21" s="79">
        <f>IF($AO21=TRUE,IF($T$1=FALSE,H21*HOME!$H$21,H21*HOME!$H$21/(1+HOME!$H$21)),IF(H$2&lt;DATE(2019,10,1),IF($T$1=FALSE,IF($T21=FALSE,H21*HOME!$H$18,0),IF($T21=FALSE,H21*HOME!$H$18/(1+HOME!$H$18),0)),IF($T$1=FALSE,IF($T21=FALSE,H21*HOME!$H$20,0),IF($T21=FALSE,H21*HOME!$H$20/(1+HOME!$H$20),0))))</f>
        <v>0</v>
      </c>
      <c r="Z21" s="79">
        <f>IF($AO21=TRUE,IF($T$1=FALSE,I21*HOME!$H$21,I21*HOME!$H$21/(1+HOME!$H$21)),IF(I$2&lt;DATE(2019,10,1),IF($T$1=FALSE,IF($T21=FALSE,I21*HOME!$H$18,0),IF($T21=FALSE,I21*HOME!$H$18/(1+HOME!$H$18),0)),IF($T$1=FALSE,IF($T21=FALSE,I21*HOME!$H$20,0),IF($T21=FALSE,I21*HOME!$H$20/(1+HOME!$H$20),0))))</f>
        <v>0</v>
      </c>
      <c r="AA21" s="79">
        <f>IF($AO21=TRUE,IF($T$1=FALSE,J21*HOME!$H$21,J21*HOME!$H$21/(1+HOME!$H$21)),IF(J$2&lt;DATE(2019,10,1),IF($T$1=FALSE,IF($T21=FALSE,J21*HOME!$H$18,0),IF($T21=FALSE,J21*HOME!$H$18/(1+HOME!$H$18),0)),IF($T$1=FALSE,IF($T21=FALSE,J21*HOME!$H$20,0),IF($T21=FALSE,J21*HOME!$H$20/(1+HOME!$H$20),0))))</f>
        <v>0</v>
      </c>
      <c r="AB21" s="79">
        <f>IF($AO21=TRUE,IF($T$1=FALSE,K21*HOME!$H$21,K21*HOME!$H$21/(1+HOME!$H$21)),IF(K$2&lt;DATE(2019,10,1),IF($T$1=FALSE,IF($T21=FALSE,K21*HOME!$H$18,0),IF($T21=FALSE,K21*HOME!$H$18/(1+HOME!$H$18),0)),IF($T$1=FALSE,IF($T21=FALSE,K21*HOME!$H$20,0),IF($T21=FALSE,K21*HOME!$H$20/(1+HOME!$H$20),0))))</f>
        <v>0</v>
      </c>
      <c r="AC21" s="79">
        <f>IF($AO21=TRUE,IF($T$1=FALSE,L21*HOME!$H$21,L21*HOME!$H$21/(1+HOME!$H$21)),IF(L$2&lt;DATE(2019,10,1),IF($T$1=FALSE,IF($T21=FALSE,L21*HOME!$H$18,0),IF($T21=FALSE,L21*HOME!$H$18/(1+HOME!$H$18),0)),IF($T$1=FALSE,IF($T21=FALSE,L21*HOME!$H$20,0),IF($T21=FALSE,L21*HOME!$H$20/(1+HOME!$H$20),0))))</f>
        <v>0</v>
      </c>
      <c r="AD21" s="79">
        <f>IF($AO21=TRUE,IF($T$1=FALSE,M21*HOME!$H$21,M21*HOME!$H$21/(1+HOME!$H$21)),IF(M$2&lt;DATE(2019,10,1),IF($T$1=FALSE,IF($T21=FALSE,M21*HOME!$H$18,0),IF($T21=FALSE,M21*HOME!$H$18/(1+HOME!$H$18),0)),IF($T$1=FALSE,IF($T21=FALSE,M21*HOME!$H$20,0),IF($T21=FALSE,M21*HOME!$H$20/(1+HOME!$H$20),0))))</f>
        <v>0</v>
      </c>
      <c r="AE21" s="79">
        <f>IF($AO21=TRUE,IF($T$1=FALSE,N21*HOME!$H$21,N21*HOME!$H$21/(1+HOME!$H$21)),IF(N$2&lt;DATE(2019,10,1),IF($T$1=FALSE,IF($T21=FALSE,N21*HOME!$H$18,0),IF($T21=FALSE,N21*HOME!$H$18/(1+HOME!$H$18),0)),IF($T$1=FALSE,IF($T21=FALSE,N21*HOME!$H$20,0),IF($T21=FALSE,N21*HOME!$H$20/(1+HOME!$H$20),0))))</f>
        <v>0</v>
      </c>
      <c r="AF21" s="79">
        <f>IF($AO21=TRUE,IF($T$1=FALSE,O21*HOME!$H$21,O21*HOME!$H$21/(1+HOME!$H$21)),IF(O$2&lt;DATE(2019,10,1),IF($T$1=FALSE,IF($T21=FALSE,O21*HOME!$H$18,0),IF($T21=FALSE,O21*HOME!$H$18/(1+HOME!$H$18),0)),IF($T$1=FALSE,IF($T21=FALSE,O21*HOME!$H$20,0),IF($T21=FALSE,O21*HOME!$H$20/(1+HOME!$H$20),0))))</f>
        <v>0</v>
      </c>
      <c r="AG21" s="79">
        <f>IF($AO21=TRUE,IF($T$1=FALSE,P21*HOME!$H$21,P21*HOME!$H$21/(1+HOME!$H$21)),IF(P$2&lt;DATE(2019,10,1),IF($T$1=FALSE,IF($T21=FALSE,P21*HOME!$H$18,0),IF($T21=FALSE,P21*HOME!$H$18/(1+HOME!$H$18),0)),IF($T$1=FALSE,IF($T21=FALSE,P21*HOME!$H$20,0),IF($T21=FALSE,P21*HOME!$H$20/(1+HOME!$H$20),0))))</f>
        <v>0</v>
      </c>
      <c r="AH21" s="79">
        <f t="shared" si="15"/>
        <v>0</v>
      </c>
      <c r="AI21" s="79">
        <f t="shared" si="9"/>
        <v>0</v>
      </c>
      <c r="AJ21" s="86"/>
      <c r="AK21" s="79"/>
      <c r="AL21" s="79"/>
      <c r="AM21" s="79"/>
      <c r="AN21" s="86"/>
      <c r="AO21" s="342" t="b">
        <v>0</v>
      </c>
      <c r="AP21" s="379"/>
      <c r="AQ21" s="380"/>
      <c r="AR21" s="2010" t="str">
        <f>来期計画!R21</f>
        <v/>
      </c>
      <c r="AS21" s="391" t="str">
        <f>来期計画!AX21</f>
        <v/>
      </c>
      <c r="AT21" s="372"/>
      <c r="AU21" s="383"/>
      <c r="AZ21" s="392">
        <f t="shared" si="10"/>
        <v>0</v>
      </c>
      <c r="BA21" s="392">
        <f t="shared" si="10"/>
        <v>0</v>
      </c>
      <c r="BB21" s="392">
        <f t="shared" si="10"/>
        <v>0</v>
      </c>
      <c r="BC21" s="392">
        <f t="shared" si="10"/>
        <v>0</v>
      </c>
      <c r="BD21" s="392">
        <f t="shared" si="10"/>
        <v>0</v>
      </c>
      <c r="BE21" s="392">
        <f t="shared" si="10"/>
        <v>0</v>
      </c>
      <c r="BF21" s="392">
        <f t="shared" si="10"/>
        <v>0</v>
      </c>
      <c r="BG21" s="392">
        <f t="shared" si="10"/>
        <v>0</v>
      </c>
      <c r="BH21" s="392">
        <f t="shared" si="10"/>
        <v>0</v>
      </c>
      <c r="BI21" s="392">
        <f t="shared" si="10"/>
        <v>0</v>
      </c>
      <c r="BJ21" s="392">
        <f t="shared" si="10"/>
        <v>0</v>
      </c>
      <c r="BK21" s="392">
        <f t="shared" si="10"/>
        <v>0</v>
      </c>
      <c r="BL21" s="392">
        <f t="shared" si="10"/>
        <v>0</v>
      </c>
      <c r="BM21" s="393">
        <f t="shared" si="16"/>
        <v>0</v>
      </c>
      <c r="BN21" s="393">
        <f t="shared" si="11"/>
        <v>0</v>
      </c>
      <c r="BO21" s="393">
        <f t="shared" si="11"/>
        <v>0</v>
      </c>
      <c r="BP21" s="393">
        <f t="shared" si="11"/>
        <v>0</v>
      </c>
      <c r="BQ21" s="393">
        <f t="shared" si="11"/>
        <v>0</v>
      </c>
      <c r="BR21" s="393">
        <f t="shared" si="11"/>
        <v>0</v>
      </c>
      <c r="BS21" s="393">
        <f t="shared" si="11"/>
        <v>0</v>
      </c>
      <c r="BT21" s="393">
        <f t="shared" si="11"/>
        <v>0</v>
      </c>
      <c r="BU21" s="393">
        <f t="shared" si="11"/>
        <v>0</v>
      </c>
      <c r="BV21" s="393">
        <f t="shared" si="11"/>
        <v>0</v>
      </c>
      <c r="BW21" s="393">
        <f t="shared" si="11"/>
        <v>0</v>
      </c>
      <c r="BX21" s="393">
        <f t="shared" si="11"/>
        <v>0</v>
      </c>
      <c r="BY21" s="392">
        <f t="shared" si="11"/>
        <v>0</v>
      </c>
      <c r="CA21" s="310">
        <f>IF($T21=TRUE,0,IF(D$2&lt;DATE(2019,10,1),IF($T$1=FALSE,D21*HOME!$F$18,D21*HOME!$F$18/(1+HOME!$H$18)),IF($AO21=TRUE,IF($T$1=FALSE,D21*HOME!$F$21,D21*HOME!$F$21/(1+HOME!$H$21)),IF($T$1=FALSE,D21*HOME!$F$20,D21*HOME!$F$20/(1+HOME!$H$20)))))</f>
        <v>0</v>
      </c>
      <c r="CB21" s="310">
        <f>IF($T21=TRUE,0,IF(E$2&lt;DATE(2019,10,1),IF($T$1=FALSE,E21*HOME!$F$18,E21*HOME!$F$18/(1+HOME!$H$18)),IF($AO21=TRUE,IF($T$1=FALSE,E21*HOME!$F$21,E21*HOME!$F$21/(1+HOME!$H$21)),IF($T$1=FALSE,E21*HOME!$F$20,E21*HOME!$F$20/(1+HOME!$H$20)))))</f>
        <v>0</v>
      </c>
      <c r="CC21" s="310">
        <f>IF($T21=TRUE,0,IF(F$2&lt;DATE(2019,10,1),IF($T$1=FALSE,F21*HOME!$F$18,F21*HOME!$F$18/(1+HOME!$H$18)),IF($AO21=TRUE,IF($T$1=FALSE,F21*HOME!$F$21,F21*HOME!$F$21/(1+HOME!$H$21)),IF($T$1=FALSE,F21*HOME!$F$20,F21*HOME!$F$20/(1+HOME!$H$20)))))</f>
        <v>0</v>
      </c>
      <c r="CD21" s="310">
        <f>IF($T21=TRUE,0,IF(G$2&lt;DATE(2019,10,1),IF($T$1=FALSE,G21*HOME!$F$18,G21*HOME!$F$18/(1+HOME!$H$18)),IF($AO21=TRUE,IF($T$1=FALSE,G21*HOME!$F$21,G21*HOME!$F$21/(1+HOME!$H$21)),IF($T$1=FALSE,G21*HOME!$F$20,G21*HOME!$F$20/(1+HOME!$H$20)))))</f>
        <v>0</v>
      </c>
      <c r="CE21" s="310">
        <f>IF($T21=TRUE,0,IF(H$2&lt;DATE(2019,10,1),IF($T$1=FALSE,H21*HOME!$F$18,H21*HOME!$F$18/(1+HOME!$H$18)),IF($AO21=TRUE,IF($T$1=FALSE,H21*HOME!$F$21,H21*HOME!$F$21/(1+HOME!$H$21)),IF($T$1=FALSE,H21*HOME!$F$20,H21*HOME!$F$20/(1+HOME!$H$20)))))</f>
        <v>0</v>
      </c>
      <c r="CF21" s="310">
        <f>IF($T21=TRUE,0,IF(I$2&lt;DATE(2019,10,1),IF($T$1=FALSE,I21*HOME!$F$18,I21*HOME!$F$18/(1+HOME!$H$18)),IF($AO21=TRUE,IF($T$1=FALSE,I21*HOME!$F$21,I21*HOME!$F$21/(1+HOME!$H$21)),IF($T$1=FALSE,I21*HOME!$F$20,I21*HOME!$F$20/(1+HOME!$H$20)))))</f>
        <v>0</v>
      </c>
      <c r="CG21" s="310">
        <f>IF($T21=TRUE,0,IF(J$2&lt;DATE(2019,10,1),IF($T$1=FALSE,J21*HOME!$F$18,J21*HOME!$F$18/(1+HOME!$H$18)),IF($AO21=TRUE,IF($T$1=FALSE,J21*HOME!$F$21,J21*HOME!$F$21/(1+HOME!$H$21)),IF($T$1=FALSE,J21*HOME!$F$20,J21*HOME!$F$20/(1+HOME!$H$20)))))</f>
        <v>0</v>
      </c>
      <c r="CH21" s="310">
        <f>IF($T21=TRUE,0,IF(K$2&lt;DATE(2019,10,1),IF($T$1=FALSE,K21*HOME!$F$18,K21*HOME!$F$18/(1+HOME!$H$18)),IF($AO21=TRUE,IF($T$1=FALSE,K21*HOME!$F$21,K21*HOME!$F$21/(1+HOME!$H$21)),IF($T$1=FALSE,K21*HOME!$F$20,K21*HOME!$F$20/(1+HOME!$H$20)))))</f>
        <v>0</v>
      </c>
      <c r="CI21" s="310">
        <f>IF($T21=TRUE,0,IF(L$2&lt;DATE(2019,10,1),IF($T$1=FALSE,L21*HOME!$F$18,L21*HOME!$F$18/(1+HOME!$H$18)),IF($AO21=TRUE,IF($T$1=FALSE,L21*HOME!$F$21,L21*HOME!$F$21/(1+HOME!$H$21)),IF($T$1=FALSE,L21*HOME!$F$20,L21*HOME!$F$20/(1+HOME!$H$20)))))</f>
        <v>0</v>
      </c>
      <c r="CJ21" s="310">
        <f>IF($T21=TRUE,0,IF(M$2&lt;DATE(2019,10,1),IF($T$1=FALSE,M21*HOME!$F$18,M21*HOME!$F$18/(1+HOME!$H$18)),IF($AO21=TRUE,IF($T$1=FALSE,M21*HOME!$F$21,M21*HOME!$F$21/(1+HOME!$H$21)),IF($T$1=FALSE,M21*HOME!$F$20,M21*HOME!$F$20/(1+HOME!$H$20)))))</f>
        <v>0</v>
      </c>
      <c r="CK21" s="310">
        <f>IF($T21=TRUE,0,IF(N$2&lt;DATE(2019,10,1),IF($T$1=FALSE,N21*HOME!$F$18,N21*HOME!$F$18/(1+HOME!$H$18)),IF($AO21=TRUE,IF($T$1=FALSE,N21*HOME!$F$21,N21*HOME!$F$21/(1+HOME!$H$21)),IF($T$1=FALSE,N21*HOME!$F$20,N21*HOME!$F$20/(1+HOME!$H$20)))))</f>
        <v>0</v>
      </c>
      <c r="CL21" s="310">
        <f>IF($T21=TRUE,0,IF(O$2&lt;DATE(2019,10,1),IF($T$1=FALSE,O21*HOME!$F$18,O21*HOME!$F$18/(1+HOME!$H$18)),IF($AO21=TRUE,IF($T$1=FALSE,O21*HOME!$F$21,O21*HOME!$F$21/(1+HOME!$H$21)),IF($T$1=FALSE,O21*HOME!$F$20,O21*HOME!$F$20/(1+HOME!$H$20)))))</f>
        <v>0</v>
      </c>
      <c r="CM21" s="310">
        <f>IF($T21=TRUE,0,IF(P$2&lt;DATE(2019,10,1),IF($T$1=FALSE,P21*HOME!$F$18,P21*HOME!$F$18/(1+HOME!$H$18)),IF($AO21=TRUE,IF($T$1=FALSE,P21*HOME!$F$21,P21*HOME!$F$21/(1+HOME!$H$21)),IF($T$1=FALSE,P21*HOME!$F$20,P21*HOME!$F$20/(1+HOME!$H$20)))))</f>
        <v>0</v>
      </c>
      <c r="CN21" s="310">
        <f t="shared" si="12"/>
        <v>0</v>
      </c>
    </row>
    <row r="22" spans="1:92" ht="18" customHeight="1">
      <c r="A22" s="335"/>
      <c r="B22" s="336"/>
      <c r="C22" s="1822"/>
      <c r="D22" s="2490"/>
      <c r="E22" s="387"/>
      <c r="F22" s="387"/>
      <c r="G22" s="387"/>
      <c r="H22" s="387"/>
      <c r="I22" s="387"/>
      <c r="J22" s="387"/>
      <c r="K22" s="387"/>
      <c r="L22" s="387"/>
      <c r="M22" s="387"/>
      <c r="N22" s="387"/>
      <c r="O22" s="387"/>
      <c r="P22" s="387"/>
      <c r="Q22" s="388">
        <f t="shared" si="13"/>
        <v>0</v>
      </c>
      <c r="R22" s="1107" t="str">
        <f t="shared" si="14"/>
        <v/>
      </c>
      <c r="S22" s="344">
        <f>来期計画!Q22</f>
        <v>0</v>
      </c>
      <c r="T22" s="341" t="b">
        <v>0</v>
      </c>
      <c r="U22" s="79">
        <f>IF($AO22=TRUE,IF($T$1=FALSE,D22*HOME!$H$21,D22*HOME!$H$21/(1+HOME!$H$21)),IF(D$2&lt;DATE(2019,10,1),IF($T$1=FALSE,IF($T22=FALSE,D22*HOME!$H$18,0),IF($T22=FALSE,D22*HOME!$H$18/(1+HOME!$H$18),0)),IF($T$1=FALSE,IF($T22=FALSE,D22*HOME!$H$20,0),IF($T22=FALSE,D22*HOME!$H$20/(1+HOME!$H$20),0))))</f>
        <v>0</v>
      </c>
      <c r="V22" s="79">
        <f>IF($AO22=TRUE,IF($T$1=FALSE,E22*HOME!$H$21,E22*HOME!$H$21/(1+HOME!$H$21)),IF(E$2&lt;DATE(2019,10,1),IF($T$1=FALSE,IF($T22=FALSE,E22*HOME!$H$18,0),IF($T22=FALSE,E22*HOME!$H$18/(1+HOME!$H$18),0)),IF($T$1=FALSE,IF($T22=FALSE,E22*HOME!$H$20,0),IF($T22=FALSE,E22*HOME!$H$20/(1+HOME!$H$20),0))))</f>
        <v>0</v>
      </c>
      <c r="W22" s="79">
        <f>IF($AO22=TRUE,IF($T$1=FALSE,F22*HOME!$H$21,F22*HOME!$H$21/(1+HOME!$H$21)),IF(F$2&lt;DATE(2019,10,1),IF($T$1=FALSE,IF($T22=FALSE,F22*HOME!$H$18,0),IF($T22=FALSE,F22*HOME!$H$18/(1+HOME!$H$18),0)),IF($T$1=FALSE,IF($T22=FALSE,F22*HOME!$H$20,0),IF($T22=FALSE,F22*HOME!$H$20/(1+HOME!$H$20),0))))</f>
        <v>0</v>
      </c>
      <c r="X22" s="79">
        <f>IF($AO22=TRUE,IF($T$1=FALSE,G22*HOME!$H$21,G22*HOME!$H$21/(1+HOME!$H$21)),IF(G$2&lt;DATE(2019,10,1),IF($T$1=FALSE,IF($T22=FALSE,G22*HOME!$H$18,0),IF($T22=FALSE,G22*HOME!$H$18/(1+HOME!$H$18),0)),IF($T$1=FALSE,IF($T22=FALSE,G22*HOME!$H$20,0),IF($T22=FALSE,G22*HOME!$H$20/(1+HOME!$H$20),0))))</f>
        <v>0</v>
      </c>
      <c r="Y22" s="79">
        <f>IF($AO22=TRUE,IF($T$1=FALSE,H22*HOME!$H$21,H22*HOME!$H$21/(1+HOME!$H$21)),IF(H$2&lt;DATE(2019,10,1),IF($T$1=FALSE,IF($T22=FALSE,H22*HOME!$H$18,0),IF($T22=FALSE,H22*HOME!$H$18/(1+HOME!$H$18),0)),IF($T$1=FALSE,IF($T22=FALSE,H22*HOME!$H$20,0),IF($T22=FALSE,H22*HOME!$H$20/(1+HOME!$H$20),0))))</f>
        <v>0</v>
      </c>
      <c r="Z22" s="79">
        <f>IF($AO22=TRUE,IF($T$1=FALSE,I22*HOME!$H$21,I22*HOME!$H$21/(1+HOME!$H$21)),IF(I$2&lt;DATE(2019,10,1),IF($T$1=FALSE,IF($T22=FALSE,I22*HOME!$H$18,0),IF($T22=FALSE,I22*HOME!$H$18/(1+HOME!$H$18),0)),IF($T$1=FALSE,IF($T22=FALSE,I22*HOME!$H$20,0),IF($T22=FALSE,I22*HOME!$H$20/(1+HOME!$H$20),0))))</f>
        <v>0</v>
      </c>
      <c r="AA22" s="79">
        <f>IF($AO22=TRUE,IF($T$1=FALSE,J22*HOME!$H$21,J22*HOME!$H$21/(1+HOME!$H$21)),IF(J$2&lt;DATE(2019,10,1),IF($T$1=FALSE,IF($T22=FALSE,J22*HOME!$H$18,0),IF($T22=FALSE,J22*HOME!$H$18/(1+HOME!$H$18),0)),IF($T$1=FALSE,IF($T22=FALSE,J22*HOME!$H$20,0),IF($T22=FALSE,J22*HOME!$H$20/(1+HOME!$H$20),0))))</f>
        <v>0</v>
      </c>
      <c r="AB22" s="79">
        <f>IF($AO22=TRUE,IF($T$1=FALSE,K22*HOME!$H$21,K22*HOME!$H$21/(1+HOME!$H$21)),IF(K$2&lt;DATE(2019,10,1),IF($T$1=FALSE,IF($T22=FALSE,K22*HOME!$H$18,0),IF($T22=FALSE,K22*HOME!$H$18/(1+HOME!$H$18),0)),IF($T$1=FALSE,IF($T22=FALSE,K22*HOME!$H$20,0),IF($T22=FALSE,K22*HOME!$H$20/(1+HOME!$H$20),0))))</f>
        <v>0</v>
      </c>
      <c r="AC22" s="79">
        <f>IF($AO22=TRUE,IF($T$1=FALSE,L22*HOME!$H$21,L22*HOME!$H$21/(1+HOME!$H$21)),IF(L$2&lt;DATE(2019,10,1),IF($T$1=FALSE,IF($T22=FALSE,L22*HOME!$H$18,0),IF($T22=FALSE,L22*HOME!$H$18/(1+HOME!$H$18),0)),IF($T$1=FALSE,IF($T22=FALSE,L22*HOME!$H$20,0),IF($T22=FALSE,L22*HOME!$H$20/(1+HOME!$H$20),0))))</f>
        <v>0</v>
      </c>
      <c r="AD22" s="79">
        <f>IF($AO22=TRUE,IF($T$1=FALSE,M22*HOME!$H$21,M22*HOME!$H$21/(1+HOME!$H$21)),IF(M$2&lt;DATE(2019,10,1),IF($T$1=FALSE,IF($T22=FALSE,M22*HOME!$H$18,0),IF($T22=FALSE,M22*HOME!$H$18/(1+HOME!$H$18),0)),IF($T$1=FALSE,IF($T22=FALSE,M22*HOME!$H$20,0),IF($T22=FALSE,M22*HOME!$H$20/(1+HOME!$H$20),0))))</f>
        <v>0</v>
      </c>
      <c r="AE22" s="79">
        <f>IF($AO22=TRUE,IF($T$1=FALSE,N22*HOME!$H$21,N22*HOME!$H$21/(1+HOME!$H$21)),IF(N$2&lt;DATE(2019,10,1),IF($T$1=FALSE,IF($T22=FALSE,N22*HOME!$H$18,0),IF($T22=FALSE,N22*HOME!$H$18/(1+HOME!$H$18),0)),IF($T$1=FALSE,IF($T22=FALSE,N22*HOME!$H$20,0),IF($T22=FALSE,N22*HOME!$H$20/(1+HOME!$H$20),0))))</f>
        <v>0</v>
      </c>
      <c r="AF22" s="79">
        <f>IF($AO22=TRUE,IF($T$1=FALSE,O22*HOME!$H$21,O22*HOME!$H$21/(1+HOME!$H$21)),IF(O$2&lt;DATE(2019,10,1),IF($T$1=FALSE,IF($T22=FALSE,O22*HOME!$H$18,0),IF($T22=FALSE,O22*HOME!$H$18/(1+HOME!$H$18),0)),IF($T$1=FALSE,IF($T22=FALSE,O22*HOME!$H$20,0),IF($T22=FALSE,O22*HOME!$H$20/(1+HOME!$H$20),0))))</f>
        <v>0</v>
      </c>
      <c r="AG22" s="79">
        <f>IF($AO22=TRUE,IF($T$1=FALSE,P22*HOME!$H$21,P22*HOME!$H$21/(1+HOME!$H$21)),IF(P$2&lt;DATE(2019,10,1),IF($T$1=FALSE,IF($T22=FALSE,P22*HOME!$H$18,0),IF($T22=FALSE,P22*HOME!$H$18/(1+HOME!$H$18),0)),IF($T$1=FALSE,IF($T22=FALSE,P22*HOME!$H$20,0),IF($T22=FALSE,P22*HOME!$H$20/(1+HOME!$H$20),0))))</f>
        <v>0</v>
      </c>
      <c r="AH22" s="79">
        <f t="shared" si="15"/>
        <v>0</v>
      </c>
      <c r="AI22" s="79">
        <f t="shared" si="9"/>
        <v>0</v>
      </c>
      <c r="AJ22" s="86"/>
      <c r="AK22" s="79"/>
      <c r="AL22" s="79"/>
      <c r="AM22" s="79"/>
      <c r="AN22" s="86"/>
      <c r="AO22" s="342" t="b">
        <v>0</v>
      </c>
      <c r="AP22" s="379"/>
      <c r="AQ22" s="380"/>
      <c r="AR22" s="2010" t="str">
        <f>来期計画!R22</f>
        <v/>
      </c>
      <c r="AS22" s="391" t="str">
        <f>来期計画!AX22</f>
        <v/>
      </c>
      <c r="AT22" s="372"/>
      <c r="AU22" s="383"/>
      <c r="AZ22" s="392">
        <f t="shared" si="10"/>
        <v>0</v>
      </c>
      <c r="BA22" s="392">
        <f t="shared" si="10"/>
        <v>0</v>
      </c>
      <c r="BB22" s="392">
        <f t="shared" si="10"/>
        <v>0</v>
      </c>
      <c r="BC22" s="392">
        <f t="shared" si="10"/>
        <v>0</v>
      </c>
      <c r="BD22" s="392">
        <f t="shared" si="10"/>
        <v>0</v>
      </c>
      <c r="BE22" s="392">
        <f t="shared" si="10"/>
        <v>0</v>
      </c>
      <c r="BF22" s="392">
        <f t="shared" si="10"/>
        <v>0</v>
      </c>
      <c r="BG22" s="392">
        <f t="shared" si="10"/>
        <v>0</v>
      </c>
      <c r="BH22" s="392">
        <f t="shared" si="10"/>
        <v>0</v>
      </c>
      <c r="BI22" s="392">
        <f t="shared" si="10"/>
        <v>0</v>
      </c>
      <c r="BJ22" s="392">
        <f t="shared" si="10"/>
        <v>0</v>
      </c>
      <c r="BK22" s="392">
        <f t="shared" si="10"/>
        <v>0</v>
      </c>
      <c r="BL22" s="392">
        <f t="shared" si="10"/>
        <v>0</v>
      </c>
      <c r="BM22" s="393">
        <f t="shared" si="16"/>
        <v>0</v>
      </c>
      <c r="BN22" s="393">
        <f t="shared" si="11"/>
        <v>0</v>
      </c>
      <c r="BO22" s="393">
        <f t="shared" si="11"/>
        <v>0</v>
      </c>
      <c r="BP22" s="393">
        <f t="shared" si="11"/>
        <v>0</v>
      </c>
      <c r="BQ22" s="393">
        <f t="shared" si="11"/>
        <v>0</v>
      </c>
      <c r="BR22" s="393">
        <f t="shared" si="11"/>
        <v>0</v>
      </c>
      <c r="BS22" s="393">
        <f t="shared" si="11"/>
        <v>0</v>
      </c>
      <c r="BT22" s="393">
        <f t="shared" si="11"/>
        <v>0</v>
      </c>
      <c r="BU22" s="393">
        <f t="shared" si="11"/>
        <v>0</v>
      </c>
      <c r="BV22" s="393">
        <f t="shared" si="11"/>
        <v>0</v>
      </c>
      <c r="BW22" s="393">
        <f t="shared" si="11"/>
        <v>0</v>
      </c>
      <c r="BX22" s="393">
        <f t="shared" si="11"/>
        <v>0</v>
      </c>
      <c r="BY22" s="392">
        <f t="shared" si="11"/>
        <v>0</v>
      </c>
      <c r="CA22" s="310">
        <f>IF($T22=TRUE,0,IF(D$2&lt;DATE(2019,10,1),IF($T$1=FALSE,D22*HOME!$F$18,D22*HOME!$F$18/(1+HOME!$H$18)),IF($AO22=TRUE,IF($T$1=FALSE,D22*HOME!$F$21,D22*HOME!$F$21/(1+HOME!$H$21)),IF($T$1=FALSE,D22*HOME!$F$20,D22*HOME!$F$20/(1+HOME!$H$20)))))</f>
        <v>0</v>
      </c>
      <c r="CB22" s="310">
        <f>IF($T22=TRUE,0,IF(E$2&lt;DATE(2019,10,1),IF($T$1=FALSE,E22*HOME!$F$18,E22*HOME!$F$18/(1+HOME!$H$18)),IF($AO22=TRUE,IF($T$1=FALSE,E22*HOME!$F$21,E22*HOME!$F$21/(1+HOME!$H$21)),IF($T$1=FALSE,E22*HOME!$F$20,E22*HOME!$F$20/(1+HOME!$H$20)))))</f>
        <v>0</v>
      </c>
      <c r="CC22" s="310">
        <f>IF($T22=TRUE,0,IF(F$2&lt;DATE(2019,10,1),IF($T$1=FALSE,F22*HOME!$F$18,F22*HOME!$F$18/(1+HOME!$H$18)),IF($AO22=TRUE,IF($T$1=FALSE,F22*HOME!$F$21,F22*HOME!$F$21/(1+HOME!$H$21)),IF($T$1=FALSE,F22*HOME!$F$20,F22*HOME!$F$20/(1+HOME!$H$20)))))</f>
        <v>0</v>
      </c>
      <c r="CD22" s="310">
        <f>IF($T22=TRUE,0,IF(G$2&lt;DATE(2019,10,1),IF($T$1=FALSE,G22*HOME!$F$18,G22*HOME!$F$18/(1+HOME!$H$18)),IF($AO22=TRUE,IF($T$1=FALSE,G22*HOME!$F$21,G22*HOME!$F$21/(1+HOME!$H$21)),IF($T$1=FALSE,G22*HOME!$F$20,G22*HOME!$F$20/(1+HOME!$H$20)))))</f>
        <v>0</v>
      </c>
      <c r="CE22" s="310">
        <f>IF($T22=TRUE,0,IF(H$2&lt;DATE(2019,10,1),IF($T$1=FALSE,H22*HOME!$F$18,H22*HOME!$F$18/(1+HOME!$H$18)),IF($AO22=TRUE,IF($T$1=FALSE,H22*HOME!$F$21,H22*HOME!$F$21/(1+HOME!$H$21)),IF($T$1=FALSE,H22*HOME!$F$20,H22*HOME!$F$20/(1+HOME!$H$20)))))</f>
        <v>0</v>
      </c>
      <c r="CF22" s="310">
        <f>IF($T22=TRUE,0,IF(I$2&lt;DATE(2019,10,1),IF($T$1=FALSE,I22*HOME!$F$18,I22*HOME!$F$18/(1+HOME!$H$18)),IF($AO22=TRUE,IF($T$1=FALSE,I22*HOME!$F$21,I22*HOME!$F$21/(1+HOME!$H$21)),IF($T$1=FALSE,I22*HOME!$F$20,I22*HOME!$F$20/(1+HOME!$H$20)))))</f>
        <v>0</v>
      </c>
      <c r="CG22" s="310">
        <f>IF($T22=TRUE,0,IF(J$2&lt;DATE(2019,10,1),IF($T$1=FALSE,J22*HOME!$F$18,J22*HOME!$F$18/(1+HOME!$H$18)),IF($AO22=TRUE,IF($T$1=FALSE,J22*HOME!$F$21,J22*HOME!$F$21/(1+HOME!$H$21)),IF($T$1=FALSE,J22*HOME!$F$20,J22*HOME!$F$20/(1+HOME!$H$20)))))</f>
        <v>0</v>
      </c>
      <c r="CH22" s="310">
        <f>IF($T22=TRUE,0,IF(K$2&lt;DATE(2019,10,1),IF($T$1=FALSE,K22*HOME!$F$18,K22*HOME!$F$18/(1+HOME!$H$18)),IF($AO22=TRUE,IF($T$1=FALSE,K22*HOME!$F$21,K22*HOME!$F$21/(1+HOME!$H$21)),IF($T$1=FALSE,K22*HOME!$F$20,K22*HOME!$F$20/(1+HOME!$H$20)))))</f>
        <v>0</v>
      </c>
      <c r="CI22" s="310">
        <f>IF($T22=TRUE,0,IF(L$2&lt;DATE(2019,10,1),IF($T$1=FALSE,L22*HOME!$F$18,L22*HOME!$F$18/(1+HOME!$H$18)),IF($AO22=TRUE,IF($T$1=FALSE,L22*HOME!$F$21,L22*HOME!$F$21/(1+HOME!$H$21)),IF($T$1=FALSE,L22*HOME!$F$20,L22*HOME!$F$20/(1+HOME!$H$20)))))</f>
        <v>0</v>
      </c>
      <c r="CJ22" s="310">
        <f>IF($T22=TRUE,0,IF(M$2&lt;DATE(2019,10,1),IF($T$1=FALSE,M22*HOME!$F$18,M22*HOME!$F$18/(1+HOME!$H$18)),IF($AO22=TRUE,IF($T$1=FALSE,M22*HOME!$F$21,M22*HOME!$F$21/(1+HOME!$H$21)),IF($T$1=FALSE,M22*HOME!$F$20,M22*HOME!$F$20/(1+HOME!$H$20)))))</f>
        <v>0</v>
      </c>
      <c r="CK22" s="310">
        <f>IF($T22=TRUE,0,IF(N$2&lt;DATE(2019,10,1),IF($T$1=FALSE,N22*HOME!$F$18,N22*HOME!$F$18/(1+HOME!$H$18)),IF($AO22=TRUE,IF($T$1=FALSE,N22*HOME!$F$21,N22*HOME!$F$21/(1+HOME!$H$21)),IF($T$1=FALSE,N22*HOME!$F$20,N22*HOME!$F$20/(1+HOME!$H$20)))))</f>
        <v>0</v>
      </c>
      <c r="CL22" s="310">
        <f>IF($T22=TRUE,0,IF(O$2&lt;DATE(2019,10,1),IF($T$1=FALSE,O22*HOME!$F$18,O22*HOME!$F$18/(1+HOME!$H$18)),IF($AO22=TRUE,IF($T$1=FALSE,O22*HOME!$F$21,O22*HOME!$F$21/(1+HOME!$H$21)),IF($T$1=FALSE,O22*HOME!$F$20,O22*HOME!$F$20/(1+HOME!$H$20)))))</f>
        <v>0</v>
      </c>
      <c r="CM22" s="310">
        <f>IF($T22=TRUE,0,IF(P$2&lt;DATE(2019,10,1),IF($T$1=FALSE,P22*HOME!$F$18,P22*HOME!$F$18/(1+HOME!$H$18)),IF($AO22=TRUE,IF($T$1=FALSE,P22*HOME!$F$21,P22*HOME!$F$21/(1+HOME!$H$21)),IF($T$1=FALSE,P22*HOME!$F$20,P22*HOME!$F$20/(1+HOME!$H$20)))))</f>
        <v>0</v>
      </c>
      <c r="CN22" s="310">
        <f t="shared" si="12"/>
        <v>0</v>
      </c>
    </row>
    <row r="23" spans="1:92" ht="18" customHeight="1">
      <c r="A23" s="335"/>
      <c r="B23" s="336">
        <v>15</v>
      </c>
      <c r="C23" s="1822"/>
      <c r="D23" s="2490"/>
      <c r="E23" s="387"/>
      <c r="F23" s="387"/>
      <c r="G23" s="387"/>
      <c r="H23" s="387"/>
      <c r="I23" s="387"/>
      <c r="J23" s="387"/>
      <c r="K23" s="387"/>
      <c r="L23" s="387"/>
      <c r="M23" s="387"/>
      <c r="N23" s="387"/>
      <c r="O23" s="387"/>
      <c r="P23" s="387"/>
      <c r="Q23" s="388">
        <f t="shared" si="13"/>
        <v>0</v>
      </c>
      <c r="R23" s="1107" t="str">
        <f t="shared" si="14"/>
        <v/>
      </c>
      <c r="S23" s="344">
        <f>来期計画!Q23</f>
        <v>0</v>
      </c>
      <c r="T23" s="341" t="b">
        <v>0</v>
      </c>
      <c r="U23" s="79">
        <f>IF($AO23=TRUE,IF($T$1=FALSE,D23*HOME!$H$21,D23*HOME!$H$21/(1+HOME!$H$21)),IF(D$2&lt;DATE(2019,10,1),IF($T$1=FALSE,IF($T23=FALSE,D23*HOME!$H$18,0),IF($T23=FALSE,D23*HOME!$H$18/(1+HOME!$H$18),0)),IF($T$1=FALSE,IF($T23=FALSE,D23*HOME!$H$20,0),IF($T23=FALSE,D23*HOME!$H$20/(1+HOME!$H$20),0))))</f>
        <v>0</v>
      </c>
      <c r="V23" s="79">
        <f>IF($AO23=TRUE,IF($T$1=FALSE,E23*HOME!$H$21,E23*HOME!$H$21/(1+HOME!$H$21)),IF(E$2&lt;DATE(2019,10,1),IF($T$1=FALSE,IF($T23=FALSE,E23*HOME!$H$18,0),IF($T23=FALSE,E23*HOME!$H$18/(1+HOME!$H$18),0)),IF($T$1=FALSE,IF($T23=FALSE,E23*HOME!$H$20,0),IF($T23=FALSE,E23*HOME!$H$20/(1+HOME!$H$20),0))))</f>
        <v>0</v>
      </c>
      <c r="W23" s="79">
        <f>IF($AO23=TRUE,IF($T$1=FALSE,F23*HOME!$H$21,F23*HOME!$H$21/(1+HOME!$H$21)),IF(F$2&lt;DATE(2019,10,1),IF($T$1=FALSE,IF($T23=FALSE,F23*HOME!$H$18,0),IF($T23=FALSE,F23*HOME!$H$18/(1+HOME!$H$18),0)),IF($T$1=FALSE,IF($T23=FALSE,F23*HOME!$H$20,0),IF($T23=FALSE,F23*HOME!$H$20/(1+HOME!$H$20),0))))</f>
        <v>0</v>
      </c>
      <c r="X23" s="79">
        <f>IF($AO23=TRUE,IF($T$1=FALSE,G23*HOME!$H$21,G23*HOME!$H$21/(1+HOME!$H$21)),IF(G$2&lt;DATE(2019,10,1),IF($T$1=FALSE,IF($T23=FALSE,G23*HOME!$H$18,0),IF($T23=FALSE,G23*HOME!$H$18/(1+HOME!$H$18),0)),IF($T$1=FALSE,IF($T23=FALSE,G23*HOME!$H$20,0),IF($T23=FALSE,G23*HOME!$H$20/(1+HOME!$H$20),0))))</f>
        <v>0</v>
      </c>
      <c r="Y23" s="79">
        <f>IF($AO23=TRUE,IF($T$1=FALSE,H23*HOME!$H$21,H23*HOME!$H$21/(1+HOME!$H$21)),IF(H$2&lt;DATE(2019,10,1),IF($T$1=FALSE,IF($T23=FALSE,H23*HOME!$H$18,0),IF($T23=FALSE,H23*HOME!$H$18/(1+HOME!$H$18),0)),IF($T$1=FALSE,IF($T23=FALSE,H23*HOME!$H$20,0),IF($T23=FALSE,H23*HOME!$H$20/(1+HOME!$H$20),0))))</f>
        <v>0</v>
      </c>
      <c r="Z23" s="79">
        <f>IF($AO23=TRUE,IF($T$1=FALSE,I23*HOME!$H$21,I23*HOME!$H$21/(1+HOME!$H$21)),IF(I$2&lt;DATE(2019,10,1),IF($T$1=FALSE,IF($T23=FALSE,I23*HOME!$H$18,0),IF($T23=FALSE,I23*HOME!$H$18/(1+HOME!$H$18),0)),IF($T$1=FALSE,IF($T23=FALSE,I23*HOME!$H$20,0),IF($T23=FALSE,I23*HOME!$H$20/(1+HOME!$H$20),0))))</f>
        <v>0</v>
      </c>
      <c r="AA23" s="79">
        <f>IF($AO23=TRUE,IF($T$1=FALSE,J23*HOME!$H$21,J23*HOME!$H$21/(1+HOME!$H$21)),IF(J$2&lt;DATE(2019,10,1),IF($T$1=FALSE,IF($T23=FALSE,J23*HOME!$H$18,0),IF($T23=FALSE,J23*HOME!$H$18/(1+HOME!$H$18),0)),IF($T$1=FALSE,IF($T23=FALSE,J23*HOME!$H$20,0),IF($T23=FALSE,J23*HOME!$H$20/(1+HOME!$H$20),0))))</f>
        <v>0</v>
      </c>
      <c r="AB23" s="79">
        <f>IF($AO23=TRUE,IF($T$1=FALSE,K23*HOME!$H$21,K23*HOME!$H$21/(1+HOME!$H$21)),IF(K$2&lt;DATE(2019,10,1),IF($T$1=FALSE,IF($T23=FALSE,K23*HOME!$H$18,0),IF($T23=FALSE,K23*HOME!$H$18/(1+HOME!$H$18),0)),IF($T$1=FALSE,IF($T23=FALSE,K23*HOME!$H$20,0),IF($T23=FALSE,K23*HOME!$H$20/(1+HOME!$H$20),0))))</f>
        <v>0</v>
      </c>
      <c r="AC23" s="79">
        <f>IF($AO23=TRUE,IF($T$1=FALSE,L23*HOME!$H$21,L23*HOME!$H$21/(1+HOME!$H$21)),IF(L$2&lt;DATE(2019,10,1),IF($T$1=FALSE,IF($T23=FALSE,L23*HOME!$H$18,0),IF($T23=FALSE,L23*HOME!$H$18/(1+HOME!$H$18),0)),IF($T$1=FALSE,IF($T23=FALSE,L23*HOME!$H$20,0),IF($T23=FALSE,L23*HOME!$H$20/(1+HOME!$H$20),0))))</f>
        <v>0</v>
      </c>
      <c r="AD23" s="79">
        <f>IF($AO23=TRUE,IF($T$1=FALSE,M23*HOME!$H$21,M23*HOME!$H$21/(1+HOME!$H$21)),IF(M$2&lt;DATE(2019,10,1),IF($T$1=FALSE,IF($T23=FALSE,M23*HOME!$H$18,0),IF($T23=FALSE,M23*HOME!$H$18/(1+HOME!$H$18),0)),IF($T$1=FALSE,IF($T23=FALSE,M23*HOME!$H$20,0),IF($T23=FALSE,M23*HOME!$H$20/(1+HOME!$H$20),0))))</f>
        <v>0</v>
      </c>
      <c r="AE23" s="79">
        <f>IF($AO23=TRUE,IF($T$1=FALSE,N23*HOME!$H$21,N23*HOME!$H$21/(1+HOME!$H$21)),IF(N$2&lt;DATE(2019,10,1),IF($T$1=FALSE,IF($T23=FALSE,N23*HOME!$H$18,0),IF($T23=FALSE,N23*HOME!$H$18/(1+HOME!$H$18),0)),IF($T$1=FALSE,IF($T23=FALSE,N23*HOME!$H$20,0),IF($T23=FALSE,N23*HOME!$H$20/(1+HOME!$H$20),0))))</f>
        <v>0</v>
      </c>
      <c r="AF23" s="79">
        <f>IF($AO23=TRUE,IF($T$1=FALSE,O23*HOME!$H$21,O23*HOME!$H$21/(1+HOME!$H$21)),IF(O$2&lt;DATE(2019,10,1),IF($T$1=FALSE,IF($T23=FALSE,O23*HOME!$H$18,0),IF($T23=FALSE,O23*HOME!$H$18/(1+HOME!$H$18),0)),IF($T$1=FALSE,IF($T23=FALSE,O23*HOME!$H$20,0),IF($T23=FALSE,O23*HOME!$H$20/(1+HOME!$H$20),0))))</f>
        <v>0</v>
      </c>
      <c r="AG23" s="79">
        <f>IF($AO23=TRUE,IF($T$1=FALSE,P23*HOME!$H$21,P23*HOME!$H$21/(1+HOME!$H$21)),IF(P$2&lt;DATE(2019,10,1),IF($T$1=FALSE,IF($T23=FALSE,P23*HOME!$H$18,0),IF($T23=FALSE,P23*HOME!$H$18/(1+HOME!$H$18),0)),IF($T$1=FALSE,IF($T23=FALSE,P23*HOME!$H$20,0),IF($T23=FALSE,P23*HOME!$H$20/(1+HOME!$H$20),0))))</f>
        <v>0</v>
      </c>
      <c r="AH23" s="79">
        <f t="shared" si="15"/>
        <v>0</v>
      </c>
      <c r="AI23" s="79">
        <f t="shared" si="9"/>
        <v>0</v>
      </c>
      <c r="AJ23" s="86"/>
      <c r="AK23" s="79"/>
      <c r="AL23" s="79"/>
      <c r="AM23" s="79"/>
      <c r="AN23" s="86"/>
      <c r="AO23" s="342" t="b">
        <v>0</v>
      </c>
      <c r="AP23" s="379"/>
      <c r="AQ23" s="380"/>
      <c r="AR23" s="2010" t="str">
        <f>来期計画!R23</f>
        <v/>
      </c>
      <c r="AS23" s="391" t="str">
        <f>来期計画!AX23</f>
        <v/>
      </c>
      <c r="AT23" s="372"/>
      <c r="AU23" s="372"/>
      <c r="AZ23" s="392">
        <f t="shared" si="10"/>
        <v>0</v>
      </c>
      <c r="BA23" s="392">
        <f t="shared" si="10"/>
        <v>0</v>
      </c>
      <c r="BB23" s="392">
        <f t="shared" si="10"/>
        <v>0</v>
      </c>
      <c r="BC23" s="392">
        <f t="shared" si="10"/>
        <v>0</v>
      </c>
      <c r="BD23" s="392">
        <f t="shared" si="10"/>
        <v>0</v>
      </c>
      <c r="BE23" s="392">
        <f t="shared" si="10"/>
        <v>0</v>
      </c>
      <c r="BF23" s="392">
        <f t="shared" si="10"/>
        <v>0</v>
      </c>
      <c r="BG23" s="392">
        <f t="shared" si="10"/>
        <v>0</v>
      </c>
      <c r="BH23" s="392">
        <f t="shared" si="10"/>
        <v>0</v>
      </c>
      <c r="BI23" s="392">
        <f t="shared" si="10"/>
        <v>0</v>
      </c>
      <c r="BJ23" s="392">
        <f t="shared" si="10"/>
        <v>0</v>
      </c>
      <c r="BK23" s="392">
        <f t="shared" si="10"/>
        <v>0</v>
      </c>
      <c r="BL23" s="392">
        <f t="shared" si="10"/>
        <v>0</v>
      </c>
      <c r="BM23" s="393">
        <f t="shared" si="16"/>
        <v>0</v>
      </c>
      <c r="BN23" s="393">
        <f t="shared" si="11"/>
        <v>0</v>
      </c>
      <c r="BO23" s="393">
        <f t="shared" si="11"/>
        <v>0</v>
      </c>
      <c r="BP23" s="393">
        <f t="shared" si="11"/>
        <v>0</v>
      </c>
      <c r="BQ23" s="393">
        <f t="shared" si="11"/>
        <v>0</v>
      </c>
      <c r="BR23" s="393">
        <f t="shared" si="11"/>
        <v>0</v>
      </c>
      <c r="BS23" s="393">
        <f t="shared" si="11"/>
        <v>0</v>
      </c>
      <c r="BT23" s="393">
        <f t="shared" si="11"/>
        <v>0</v>
      </c>
      <c r="BU23" s="393">
        <f t="shared" si="11"/>
        <v>0</v>
      </c>
      <c r="BV23" s="393">
        <f t="shared" si="11"/>
        <v>0</v>
      </c>
      <c r="BW23" s="393">
        <f t="shared" si="11"/>
        <v>0</v>
      </c>
      <c r="BX23" s="393">
        <f t="shared" si="11"/>
        <v>0</v>
      </c>
      <c r="BY23" s="392">
        <f t="shared" si="11"/>
        <v>0</v>
      </c>
      <c r="CA23" s="310">
        <f>IF($T23=TRUE,0,IF(D$2&lt;DATE(2019,10,1),IF($T$1=FALSE,D23*HOME!$F$18,D23*HOME!$F$18/(1+HOME!$H$18)),IF($AO23=TRUE,IF($T$1=FALSE,D23*HOME!$F$21,D23*HOME!$F$21/(1+HOME!$H$21)),IF($T$1=FALSE,D23*HOME!$F$20,D23*HOME!$F$20/(1+HOME!$H$20)))))</f>
        <v>0</v>
      </c>
      <c r="CB23" s="310">
        <f>IF($T23=TRUE,0,IF(E$2&lt;DATE(2019,10,1),IF($T$1=FALSE,E23*HOME!$F$18,E23*HOME!$F$18/(1+HOME!$H$18)),IF($AO23=TRUE,IF($T$1=FALSE,E23*HOME!$F$21,E23*HOME!$F$21/(1+HOME!$H$21)),IF($T$1=FALSE,E23*HOME!$F$20,E23*HOME!$F$20/(1+HOME!$H$20)))))</f>
        <v>0</v>
      </c>
      <c r="CC23" s="310">
        <f>IF($T23=TRUE,0,IF(F$2&lt;DATE(2019,10,1),IF($T$1=FALSE,F23*HOME!$F$18,F23*HOME!$F$18/(1+HOME!$H$18)),IF($AO23=TRUE,IF($T$1=FALSE,F23*HOME!$F$21,F23*HOME!$F$21/(1+HOME!$H$21)),IF($T$1=FALSE,F23*HOME!$F$20,F23*HOME!$F$20/(1+HOME!$H$20)))))</f>
        <v>0</v>
      </c>
      <c r="CD23" s="310">
        <f>IF($T23=TRUE,0,IF(G$2&lt;DATE(2019,10,1),IF($T$1=FALSE,G23*HOME!$F$18,G23*HOME!$F$18/(1+HOME!$H$18)),IF($AO23=TRUE,IF($T$1=FALSE,G23*HOME!$F$21,G23*HOME!$F$21/(1+HOME!$H$21)),IF($T$1=FALSE,G23*HOME!$F$20,G23*HOME!$F$20/(1+HOME!$H$20)))))</f>
        <v>0</v>
      </c>
      <c r="CE23" s="310">
        <f>IF($T23=TRUE,0,IF(H$2&lt;DATE(2019,10,1),IF($T$1=FALSE,H23*HOME!$F$18,H23*HOME!$F$18/(1+HOME!$H$18)),IF($AO23=TRUE,IF($T$1=FALSE,H23*HOME!$F$21,H23*HOME!$F$21/(1+HOME!$H$21)),IF($T$1=FALSE,H23*HOME!$F$20,H23*HOME!$F$20/(1+HOME!$H$20)))))</f>
        <v>0</v>
      </c>
      <c r="CF23" s="310">
        <f>IF($T23=TRUE,0,IF(I$2&lt;DATE(2019,10,1),IF($T$1=FALSE,I23*HOME!$F$18,I23*HOME!$F$18/(1+HOME!$H$18)),IF($AO23=TRUE,IF($T$1=FALSE,I23*HOME!$F$21,I23*HOME!$F$21/(1+HOME!$H$21)),IF($T$1=FALSE,I23*HOME!$F$20,I23*HOME!$F$20/(1+HOME!$H$20)))))</f>
        <v>0</v>
      </c>
      <c r="CG23" s="310">
        <f>IF($T23=TRUE,0,IF(J$2&lt;DATE(2019,10,1),IF($T$1=FALSE,J23*HOME!$F$18,J23*HOME!$F$18/(1+HOME!$H$18)),IF($AO23=TRUE,IF($T$1=FALSE,J23*HOME!$F$21,J23*HOME!$F$21/(1+HOME!$H$21)),IF($T$1=FALSE,J23*HOME!$F$20,J23*HOME!$F$20/(1+HOME!$H$20)))))</f>
        <v>0</v>
      </c>
      <c r="CH23" s="310">
        <f>IF($T23=TRUE,0,IF(K$2&lt;DATE(2019,10,1),IF($T$1=FALSE,K23*HOME!$F$18,K23*HOME!$F$18/(1+HOME!$H$18)),IF($AO23=TRUE,IF($T$1=FALSE,K23*HOME!$F$21,K23*HOME!$F$21/(1+HOME!$H$21)),IF($T$1=FALSE,K23*HOME!$F$20,K23*HOME!$F$20/(1+HOME!$H$20)))))</f>
        <v>0</v>
      </c>
      <c r="CI23" s="310">
        <f>IF($T23=TRUE,0,IF(L$2&lt;DATE(2019,10,1),IF($T$1=FALSE,L23*HOME!$F$18,L23*HOME!$F$18/(1+HOME!$H$18)),IF($AO23=TRUE,IF($T$1=FALSE,L23*HOME!$F$21,L23*HOME!$F$21/(1+HOME!$H$21)),IF($T$1=FALSE,L23*HOME!$F$20,L23*HOME!$F$20/(1+HOME!$H$20)))))</f>
        <v>0</v>
      </c>
      <c r="CJ23" s="310">
        <f>IF($T23=TRUE,0,IF(M$2&lt;DATE(2019,10,1),IF($T$1=FALSE,M23*HOME!$F$18,M23*HOME!$F$18/(1+HOME!$H$18)),IF($AO23=TRUE,IF($T$1=FALSE,M23*HOME!$F$21,M23*HOME!$F$21/(1+HOME!$H$21)),IF($T$1=FALSE,M23*HOME!$F$20,M23*HOME!$F$20/(1+HOME!$H$20)))))</f>
        <v>0</v>
      </c>
      <c r="CK23" s="310">
        <f>IF($T23=TRUE,0,IF(N$2&lt;DATE(2019,10,1),IF($T$1=FALSE,N23*HOME!$F$18,N23*HOME!$F$18/(1+HOME!$H$18)),IF($AO23=TRUE,IF($T$1=FALSE,N23*HOME!$F$21,N23*HOME!$F$21/(1+HOME!$H$21)),IF($T$1=FALSE,N23*HOME!$F$20,N23*HOME!$F$20/(1+HOME!$H$20)))))</f>
        <v>0</v>
      </c>
      <c r="CL23" s="310">
        <f>IF($T23=TRUE,0,IF(O$2&lt;DATE(2019,10,1),IF($T$1=FALSE,O23*HOME!$F$18,O23*HOME!$F$18/(1+HOME!$H$18)),IF($AO23=TRUE,IF($T$1=FALSE,O23*HOME!$F$21,O23*HOME!$F$21/(1+HOME!$H$21)),IF($T$1=FALSE,O23*HOME!$F$20,O23*HOME!$F$20/(1+HOME!$H$20)))))</f>
        <v>0</v>
      </c>
      <c r="CM23" s="310">
        <f>IF($T23=TRUE,0,IF(P$2&lt;DATE(2019,10,1),IF($T$1=FALSE,P23*HOME!$F$18,P23*HOME!$F$18/(1+HOME!$H$18)),IF($AO23=TRUE,IF($T$1=FALSE,P23*HOME!$F$21,P23*HOME!$F$21/(1+HOME!$H$21)),IF($T$1=FALSE,P23*HOME!$F$20,P23*HOME!$F$20/(1+HOME!$H$20)))))</f>
        <v>0</v>
      </c>
      <c r="CN23" s="310">
        <f t="shared" si="12"/>
        <v>0</v>
      </c>
    </row>
    <row r="24" spans="1:92" ht="18" customHeight="1">
      <c r="A24" s="335"/>
      <c r="B24" s="336">
        <v>16</v>
      </c>
      <c r="C24" s="1822"/>
      <c r="D24" s="2490"/>
      <c r="E24" s="387"/>
      <c r="F24" s="387"/>
      <c r="G24" s="387"/>
      <c r="H24" s="387"/>
      <c r="I24" s="387"/>
      <c r="J24" s="387"/>
      <c r="K24" s="387"/>
      <c r="L24" s="387"/>
      <c r="M24" s="387"/>
      <c r="N24" s="387"/>
      <c r="O24" s="387"/>
      <c r="P24" s="387"/>
      <c r="Q24" s="388">
        <f t="shared" si="13"/>
        <v>0</v>
      </c>
      <c r="R24" s="1107" t="str">
        <f t="shared" si="14"/>
        <v/>
      </c>
      <c r="S24" s="344">
        <f>来期計画!Q24</f>
        <v>0</v>
      </c>
      <c r="T24" s="341" t="b">
        <v>0</v>
      </c>
      <c r="U24" s="79">
        <f>IF($AO24=TRUE,IF($T$1=FALSE,D24*HOME!$H$21,D24*HOME!$H$21/(1+HOME!$H$21)),IF(D$2&lt;DATE(2019,10,1),IF($T$1=FALSE,IF($T24=FALSE,D24*HOME!$H$18,0),IF($T24=FALSE,D24*HOME!$H$18/(1+HOME!$H$18),0)),IF($T$1=FALSE,IF($T24=FALSE,D24*HOME!$H$20,0),IF($T24=FALSE,D24*HOME!$H$20/(1+HOME!$H$20),0))))</f>
        <v>0</v>
      </c>
      <c r="V24" s="79">
        <f>IF($AO24=TRUE,IF($T$1=FALSE,E24*HOME!$H$21,E24*HOME!$H$21/(1+HOME!$H$21)),IF(E$2&lt;DATE(2019,10,1),IF($T$1=FALSE,IF($T24=FALSE,E24*HOME!$H$18,0),IF($T24=FALSE,E24*HOME!$H$18/(1+HOME!$H$18),0)),IF($T$1=FALSE,IF($T24=FALSE,E24*HOME!$H$20,0),IF($T24=FALSE,E24*HOME!$H$20/(1+HOME!$H$20),0))))</f>
        <v>0</v>
      </c>
      <c r="W24" s="79">
        <f>IF($AO24=TRUE,IF($T$1=FALSE,F24*HOME!$H$21,F24*HOME!$H$21/(1+HOME!$H$21)),IF(F$2&lt;DATE(2019,10,1),IF($T$1=FALSE,IF($T24=FALSE,F24*HOME!$H$18,0),IF($T24=FALSE,F24*HOME!$H$18/(1+HOME!$H$18),0)),IF($T$1=FALSE,IF($T24=FALSE,F24*HOME!$H$20,0),IF($T24=FALSE,F24*HOME!$H$20/(1+HOME!$H$20),0))))</f>
        <v>0</v>
      </c>
      <c r="X24" s="79">
        <f>IF($AO24=TRUE,IF($T$1=FALSE,G24*HOME!$H$21,G24*HOME!$H$21/(1+HOME!$H$21)),IF(G$2&lt;DATE(2019,10,1),IF($T$1=FALSE,IF($T24=FALSE,G24*HOME!$H$18,0),IF($T24=FALSE,G24*HOME!$H$18/(1+HOME!$H$18),0)),IF($T$1=FALSE,IF($T24=FALSE,G24*HOME!$H$20,0),IF($T24=FALSE,G24*HOME!$H$20/(1+HOME!$H$20),0))))</f>
        <v>0</v>
      </c>
      <c r="Y24" s="79">
        <f>IF($AO24=TRUE,IF($T$1=FALSE,H24*HOME!$H$21,H24*HOME!$H$21/(1+HOME!$H$21)),IF(H$2&lt;DATE(2019,10,1),IF($T$1=FALSE,IF($T24=FALSE,H24*HOME!$H$18,0),IF($T24=FALSE,H24*HOME!$H$18/(1+HOME!$H$18),0)),IF($T$1=FALSE,IF($T24=FALSE,H24*HOME!$H$20,0),IF($T24=FALSE,H24*HOME!$H$20/(1+HOME!$H$20),0))))</f>
        <v>0</v>
      </c>
      <c r="Z24" s="79">
        <f>IF($AO24=TRUE,IF($T$1=FALSE,I24*HOME!$H$21,I24*HOME!$H$21/(1+HOME!$H$21)),IF(I$2&lt;DATE(2019,10,1),IF($T$1=FALSE,IF($T24=FALSE,I24*HOME!$H$18,0),IF($T24=FALSE,I24*HOME!$H$18/(1+HOME!$H$18),0)),IF($T$1=FALSE,IF($T24=FALSE,I24*HOME!$H$20,0),IF($T24=FALSE,I24*HOME!$H$20/(1+HOME!$H$20),0))))</f>
        <v>0</v>
      </c>
      <c r="AA24" s="79">
        <f>IF($AO24=TRUE,IF($T$1=FALSE,J24*HOME!$H$21,J24*HOME!$H$21/(1+HOME!$H$21)),IF(J$2&lt;DATE(2019,10,1),IF($T$1=FALSE,IF($T24=FALSE,J24*HOME!$H$18,0),IF($T24=FALSE,J24*HOME!$H$18/(1+HOME!$H$18),0)),IF($T$1=FALSE,IF($T24=FALSE,J24*HOME!$H$20,0),IF($T24=FALSE,J24*HOME!$H$20/(1+HOME!$H$20),0))))</f>
        <v>0</v>
      </c>
      <c r="AB24" s="79">
        <f>IF($AO24=TRUE,IF($T$1=FALSE,K24*HOME!$H$21,K24*HOME!$H$21/(1+HOME!$H$21)),IF(K$2&lt;DATE(2019,10,1),IF($T$1=FALSE,IF($T24=FALSE,K24*HOME!$H$18,0),IF($T24=FALSE,K24*HOME!$H$18/(1+HOME!$H$18),0)),IF($T$1=FALSE,IF($T24=FALSE,K24*HOME!$H$20,0),IF($T24=FALSE,K24*HOME!$H$20/(1+HOME!$H$20),0))))</f>
        <v>0</v>
      </c>
      <c r="AC24" s="79">
        <f>IF($AO24=TRUE,IF($T$1=FALSE,L24*HOME!$H$21,L24*HOME!$H$21/(1+HOME!$H$21)),IF(L$2&lt;DATE(2019,10,1),IF($T$1=FALSE,IF($T24=FALSE,L24*HOME!$H$18,0),IF($T24=FALSE,L24*HOME!$H$18/(1+HOME!$H$18),0)),IF($T$1=FALSE,IF($T24=FALSE,L24*HOME!$H$20,0),IF($T24=FALSE,L24*HOME!$H$20/(1+HOME!$H$20),0))))</f>
        <v>0</v>
      </c>
      <c r="AD24" s="79">
        <f>IF($AO24=TRUE,IF($T$1=FALSE,M24*HOME!$H$21,M24*HOME!$H$21/(1+HOME!$H$21)),IF(M$2&lt;DATE(2019,10,1),IF($T$1=FALSE,IF($T24=FALSE,M24*HOME!$H$18,0),IF($T24=FALSE,M24*HOME!$H$18/(1+HOME!$H$18),0)),IF($T$1=FALSE,IF($T24=FALSE,M24*HOME!$H$20,0),IF($T24=FALSE,M24*HOME!$H$20/(1+HOME!$H$20),0))))</f>
        <v>0</v>
      </c>
      <c r="AE24" s="79">
        <f>IF($AO24=TRUE,IF($T$1=FALSE,N24*HOME!$H$21,N24*HOME!$H$21/(1+HOME!$H$21)),IF(N$2&lt;DATE(2019,10,1),IF($T$1=FALSE,IF($T24=FALSE,N24*HOME!$H$18,0),IF($T24=FALSE,N24*HOME!$H$18/(1+HOME!$H$18),0)),IF($T$1=FALSE,IF($T24=FALSE,N24*HOME!$H$20,0),IF($T24=FALSE,N24*HOME!$H$20/(1+HOME!$H$20),0))))</f>
        <v>0</v>
      </c>
      <c r="AF24" s="79">
        <f>IF($AO24=TRUE,IF($T$1=FALSE,O24*HOME!$H$21,O24*HOME!$H$21/(1+HOME!$H$21)),IF(O$2&lt;DATE(2019,10,1),IF($T$1=FALSE,IF($T24=FALSE,O24*HOME!$H$18,0),IF($T24=FALSE,O24*HOME!$H$18/(1+HOME!$H$18),0)),IF($T$1=FALSE,IF($T24=FALSE,O24*HOME!$H$20,0),IF($T24=FALSE,O24*HOME!$H$20/(1+HOME!$H$20),0))))</f>
        <v>0</v>
      </c>
      <c r="AG24" s="79">
        <f>IF($AO24=TRUE,IF($T$1=FALSE,P24*HOME!$H$21,P24*HOME!$H$21/(1+HOME!$H$21)),IF(P$2&lt;DATE(2019,10,1),IF($T$1=FALSE,IF($T24=FALSE,P24*HOME!$H$18,0),IF($T24=FALSE,P24*HOME!$H$18/(1+HOME!$H$18),0)),IF($T$1=FALSE,IF($T24=FALSE,P24*HOME!$H$20,0),IF($T24=FALSE,P24*HOME!$H$20/(1+HOME!$H$20),0))))</f>
        <v>0</v>
      </c>
      <c r="AH24" s="79">
        <f t="shared" si="15"/>
        <v>0</v>
      </c>
      <c r="AI24" s="79">
        <f t="shared" si="9"/>
        <v>0</v>
      </c>
      <c r="AJ24" s="86"/>
      <c r="AK24" s="79"/>
      <c r="AL24" s="79"/>
      <c r="AM24" s="79"/>
      <c r="AN24" s="86"/>
      <c r="AO24" s="342" t="b">
        <v>0</v>
      </c>
      <c r="AP24" s="379"/>
      <c r="AQ24" s="380"/>
      <c r="AR24" s="2010" t="str">
        <f>来期計画!R24</f>
        <v/>
      </c>
      <c r="AS24" s="391" t="str">
        <f>来期計画!AX24</f>
        <v/>
      </c>
      <c r="AT24" s="372"/>
      <c r="AU24" s="372"/>
      <c r="AZ24" s="392">
        <f t="shared" si="10"/>
        <v>0</v>
      </c>
      <c r="BA24" s="392">
        <f t="shared" si="10"/>
        <v>0</v>
      </c>
      <c r="BB24" s="392">
        <f t="shared" si="10"/>
        <v>0</v>
      </c>
      <c r="BC24" s="392">
        <f t="shared" si="10"/>
        <v>0</v>
      </c>
      <c r="BD24" s="392">
        <f t="shared" si="10"/>
        <v>0</v>
      </c>
      <c r="BE24" s="392">
        <f t="shared" si="10"/>
        <v>0</v>
      </c>
      <c r="BF24" s="392">
        <f t="shared" si="10"/>
        <v>0</v>
      </c>
      <c r="BG24" s="392">
        <f t="shared" si="10"/>
        <v>0</v>
      </c>
      <c r="BH24" s="392">
        <f t="shared" si="10"/>
        <v>0</v>
      </c>
      <c r="BI24" s="392">
        <f t="shared" si="10"/>
        <v>0</v>
      </c>
      <c r="BJ24" s="392">
        <f t="shared" si="10"/>
        <v>0</v>
      </c>
      <c r="BK24" s="392">
        <f t="shared" si="10"/>
        <v>0</v>
      </c>
      <c r="BL24" s="392">
        <f t="shared" si="10"/>
        <v>0</v>
      </c>
      <c r="BM24" s="393">
        <f t="shared" si="16"/>
        <v>0</v>
      </c>
      <c r="BN24" s="393">
        <f t="shared" si="11"/>
        <v>0</v>
      </c>
      <c r="BO24" s="393">
        <f t="shared" si="11"/>
        <v>0</v>
      </c>
      <c r="BP24" s="393">
        <f t="shared" si="11"/>
        <v>0</v>
      </c>
      <c r="BQ24" s="393">
        <f t="shared" si="11"/>
        <v>0</v>
      </c>
      <c r="BR24" s="393">
        <f t="shared" si="11"/>
        <v>0</v>
      </c>
      <c r="BS24" s="393">
        <f t="shared" si="11"/>
        <v>0</v>
      </c>
      <c r="BT24" s="393">
        <f t="shared" si="11"/>
        <v>0</v>
      </c>
      <c r="BU24" s="393">
        <f t="shared" si="11"/>
        <v>0</v>
      </c>
      <c r="BV24" s="393">
        <f t="shared" si="11"/>
        <v>0</v>
      </c>
      <c r="BW24" s="393">
        <f t="shared" si="11"/>
        <v>0</v>
      </c>
      <c r="BX24" s="393">
        <f t="shared" si="11"/>
        <v>0</v>
      </c>
      <c r="BY24" s="392">
        <f t="shared" si="11"/>
        <v>0</v>
      </c>
      <c r="CA24" s="310">
        <f>IF($T24=TRUE,0,IF(D$2&lt;DATE(2019,10,1),IF($T$1=FALSE,D24*HOME!$F$18,D24*HOME!$F$18/(1+HOME!$H$18)),IF($AO24=TRUE,IF($T$1=FALSE,D24*HOME!$F$21,D24*HOME!$F$21/(1+HOME!$H$21)),IF($T$1=FALSE,D24*HOME!$F$20,D24*HOME!$F$20/(1+HOME!$H$20)))))</f>
        <v>0</v>
      </c>
      <c r="CB24" s="310">
        <f>IF($T24=TRUE,0,IF(E$2&lt;DATE(2019,10,1),IF($T$1=FALSE,E24*HOME!$F$18,E24*HOME!$F$18/(1+HOME!$H$18)),IF($AO24=TRUE,IF($T$1=FALSE,E24*HOME!$F$21,E24*HOME!$F$21/(1+HOME!$H$21)),IF($T$1=FALSE,E24*HOME!$F$20,E24*HOME!$F$20/(1+HOME!$H$20)))))</f>
        <v>0</v>
      </c>
      <c r="CC24" s="310">
        <f>IF($T24=TRUE,0,IF(F$2&lt;DATE(2019,10,1),IF($T$1=FALSE,F24*HOME!$F$18,F24*HOME!$F$18/(1+HOME!$H$18)),IF($AO24=TRUE,IF($T$1=FALSE,F24*HOME!$F$21,F24*HOME!$F$21/(1+HOME!$H$21)),IF($T$1=FALSE,F24*HOME!$F$20,F24*HOME!$F$20/(1+HOME!$H$20)))))</f>
        <v>0</v>
      </c>
      <c r="CD24" s="310">
        <f>IF($T24=TRUE,0,IF(G$2&lt;DATE(2019,10,1),IF($T$1=FALSE,G24*HOME!$F$18,G24*HOME!$F$18/(1+HOME!$H$18)),IF($AO24=TRUE,IF($T$1=FALSE,G24*HOME!$F$21,G24*HOME!$F$21/(1+HOME!$H$21)),IF($T$1=FALSE,G24*HOME!$F$20,G24*HOME!$F$20/(1+HOME!$H$20)))))</f>
        <v>0</v>
      </c>
      <c r="CE24" s="310">
        <f>IF($T24=TRUE,0,IF(H$2&lt;DATE(2019,10,1),IF($T$1=FALSE,H24*HOME!$F$18,H24*HOME!$F$18/(1+HOME!$H$18)),IF($AO24=TRUE,IF($T$1=FALSE,H24*HOME!$F$21,H24*HOME!$F$21/(1+HOME!$H$21)),IF($T$1=FALSE,H24*HOME!$F$20,H24*HOME!$F$20/(1+HOME!$H$20)))))</f>
        <v>0</v>
      </c>
      <c r="CF24" s="310">
        <f>IF($T24=TRUE,0,IF(I$2&lt;DATE(2019,10,1),IF($T$1=FALSE,I24*HOME!$F$18,I24*HOME!$F$18/(1+HOME!$H$18)),IF($AO24=TRUE,IF($T$1=FALSE,I24*HOME!$F$21,I24*HOME!$F$21/(1+HOME!$H$21)),IF($T$1=FALSE,I24*HOME!$F$20,I24*HOME!$F$20/(1+HOME!$H$20)))))</f>
        <v>0</v>
      </c>
      <c r="CG24" s="310">
        <f>IF($T24=TRUE,0,IF(J$2&lt;DATE(2019,10,1),IF($T$1=FALSE,J24*HOME!$F$18,J24*HOME!$F$18/(1+HOME!$H$18)),IF($AO24=TRUE,IF($T$1=FALSE,J24*HOME!$F$21,J24*HOME!$F$21/(1+HOME!$H$21)),IF($T$1=FALSE,J24*HOME!$F$20,J24*HOME!$F$20/(1+HOME!$H$20)))))</f>
        <v>0</v>
      </c>
      <c r="CH24" s="310">
        <f>IF($T24=TRUE,0,IF(K$2&lt;DATE(2019,10,1),IF($T$1=FALSE,K24*HOME!$F$18,K24*HOME!$F$18/(1+HOME!$H$18)),IF($AO24=TRUE,IF($T$1=FALSE,K24*HOME!$F$21,K24*HOME!$F$21/(1+HOME!$H$21)),IF($T$1=FALSE,K24*HOME!$F$20,K24*HOME!$F$20/(1+HOME!$H$20)))))</f>
        <v>0</v>
      </c>
      <c r="CI24" s="310">
        <f>IF($T24=TRUE,0,IF(L$2&lt;DATE(2019,10,1),IF($T$1=FALSE,L24*HOME!$F$18,L24*HOME!$F$18/(1+HOME!$H$18)),IF($AO24=TRUE,IF($T$1=FALSE,L24*HOME!$F$21,L24*HOME!$F$21/(1+HOME!$H$21)),IF($T$1=FALSE,L24*HOME!$F$20,L24*HOME!$F$20/(1+HOME!$H$20)))))</f>
        <v>0</v>
      </c>
      <c r="CJ24" s="310">
        <f>IF($T24=TRUE,0,IF(M$2&lt;DATE(2019,10,1),IF($T$1=FALSE,M24*HOME!$F$18,M24*HOME!$F$18/(1+HOME!$H$18)),IF($AO24=TRUE,IF($T$1=FALSE,M24*HOME!$F$21,M24*HOME!$F$21/(1+HOME!$H$21)),IF($T$1=FALSE,M24*HOME!$F$20,M24*HOME!$F$20/(1+HOME!$H$20)))))</f>
        <v>0</v>
      </c>
      <c r="CK24" s="310">
        <f>IF($T24=TRUE,0,IF(N$2&lt;DATE(2019,10,1),IF($T$1=FALSE,N24*HOME!$F$18,N24*HOME!$F$18/(1+HOME!$H$18)),IF($AO24=TRUE,IF($T$1=FALSE,N24*HOME!$F$21,N24*HOME!$F$21/(1+HOME!$H$21)),IF($T$1=FALSE,N24*HOME!$F$20,N24*HOME!$F$20/(1+HOME!$H$20)))))</f>
        <v>0</v>
      </c>
      <c r="CL24" s="310">
        <f>IF($T24=TRUE,0,IF(O$2&lt;DATE(2019,10,1),IF($T$1=FALSE,O24*HOME!$F$18,O24*HOME!$F$18/(1+HOME!$H$18)),IF($AO24=TRUE,IF($T$1=FALSE,O24*HOME!$F$21,O24*HOME!$F$21/(1+HOME!$H$21)),IF($T$1=FALSE,O24*HOME!$F$20,O24*HOME!$F$20/(1+HOME!$H$20)))))</f>
        <v>0</v>
      </c>
      <c r="CM24" s="310">
        <f>IF($T24=TRUE,0,IF(P$2&lt;DATE(2019,10,1),IF($T$1=FALSE,P24*HOME!$F$18,P24*HOME!$F$18/(1+HOME!$H$18)),IF($AO24=TRUE,IF($T$1=FALSE,P24*HOME!$F$21,P24*HOME!$F$21/(1+HOME!$H$21)),IF($T$1=FALSE,P24*HOME!$F$20,P24*HOME!$F$20/(1+HOME!$H$20)))))</f>
        <v>0</v>
      </c>
      <c r="CN24" s="310">
        <f t="shared" si="12"/>
        <v>0</v>
      </c>
    </row>
    <row r="25" spans="1:92" ht="18" customHeight="1">
      <c r="A25" s="335"/>
      <c r="B25" s="336">
        <v>17</v>
      </c>
      <c r="C25" s="1822"/>
      <c r="D25" s="2490"/>
      <c r="E25" s="387"/>
      <c r="F25" s="387"/>
      <c r="G25" s="387"/>
      <c r="H25" s="387"/>
      <c r="I25" s="387"/>
      <c r="J25" s="387"/>
      <c r="K25" s="387"/>
      <c r="L25" s="387"/>
      <c r="M25" s="387"/>
      <c r="N25" s="387"/>
      <c r="O25" s="387"/>
      <c r="P25" s="387"/>
      <c r="Q25" s="388">
        <f t="shared" si="13"/>
        <v>0</v>
      </c>
      <c r="R25" s="1107" t="str">
        <f t="shared" si="14"/>
        <v/>
      </c>
      <c r="S25" s="344">
        <f>来期計画!Q25</f>
        <v>0</v>
      </c>
      <c r="T25" s="341" t="b">
        <v>0</v>
      </c>
      <c r="U25" s="79">
        <f>IF($AO25=TRUE,IF($T$1=FALSE,D25*HOME!$H$21,D25*HOME!$H$21/(1+HOME!$H$21)),IF(D$2&lt;DATE(2019,10,1),IF($T$1=FALSE,IF($T25=FALSE,D25*HOME!$H$18,0),IF($T25=FALSE,D25*HOME!$H$18/(1+HOME!$H$18),0)),IF($T$1=FALSE,IF($T25=FALSE,D25*HOME!$H$20,0),IF($T25=FALSE,D25*HOME!$H$20/(1+HOME!$H$20),0))))</f>
        <v>0</v>
      </c>
      <c r="V25" s="79">
        <f>IF($AO25=TRUE,IF($T$1=FALSE,E25*HOME!$H$21,E25*HOME!$H$21/(1+HOME!$H$21)),IF(E$2&lt;DATE(2019,10,1),IF($T$1=FALSE,IF($T25=FALSE,E25*HOME!$H$18,0),IF($T25=FALSE,E25*HOME!$H$18/(1+HOME!$H$18),0)),IF($T$1=FALSE,IF($T25=FALSE,E25*HOME!$H$20,0),IF($T25=FALSE,E25*HOME!$H$20/(1+HOME!$H$20),0))))</f>
        <v>0</v>
      </c>
      <c r="W25" s="79">
        <f>IF($AO25=TRUE,IF($T$1=FALSE,F25*HOME!$H$21,F25*HOME!$H$21/(1+HOME!$H$21)),IF(F$2&lt;DATE(2019,10,1),IF($T$1=FALSE,IF($T25=FALSE,F25*HOME!$H$18,0),IF($T25=FALSE,F25*HOME!$H$18/(1+HOME!$H$18),0)),IF($T$1=FALSE,IF($T25=FALSE,F25*HOME!$H$20,0),IF($T25=FALSE,F25*HOME!$H$20/(1+HOME!$H$20),0))))</f>
        <v>0</v>
      </c>
      <c r="X25" s="79">
        <f>IF($AO25=TRUE,IF($T$1=FALSE,G25*HOME!$H$21,G25*HOME!$H$21/(1+HOME!$H$21)),IF(G$2&lt;DATE(2019,10,1),IF($T$1=FALSE,IF($T25=FALSE,G25*HOME!$H$18,0),IF($T25=FALSE,G25*HOME!$H$18/(1+HOME!$H$18),0)),IF($T$1=FALSE,IF($T25=FALSE,G25*HOME!$H$20,0),IF($T25=FALSE,G25*HOME!$H$20/(1+HOME!$H$20),0))))</f>
        <v>0</v>
      </c>
      <c r="Y25" s="79">
        <f>IF($AO25=TRUE,IF($T$1=FALSE,H25*HOME!$H$21,H25*HOME!$H$21/(1+HOME!$H$21)),IF(H$2&lt;DATE(2019,10,1),IF($T$1=FALSE,IF($T25=FALSE,H25*HOME!$H$18,0),IF($T25=FALSE,H25*HOME!$H$18/(1+HOME!$H$18),0)),IF($T$1=FALSE,IF($T25=FALSE,H25*HOME!$H$20,0),IF($T25=FALSE,H25*HOME!$H$20/(1+HOME!$H$20),0))))</f>
        <v>0</v>
      </c>
      <c r="Z25" s="79">
        <f>IF($AO25=TRUE,IF($T$1=FALSE,I25*HOME!$H$21,I25*HOME!$H$21/(1+HOME!$H$21)),IF(I$2&lt;DATE(2019,10,1),IF($T$1=FALSE,IF($T25=FALSE,I25*HOME!$H$18,0),IF($T25=FALSE,I25*HOME!$H$18/(1+HOME!$H$18),0)),IF($T$1=FALSE,IF($T25=FALSE,I25*HOME!$H$20,0),IF($T25=FALSE,I25*HOME!$H$20/(1+HOME!$H$20),0))))</f>
        <v>0</v>
      </c>
      <c r="AA25" s="79">
        <f>IF($AO25=TRUE,IF($T$1=FALSE,J25*HOME!$H$21,J25*HOME!$H$21/(1+HOME!$H$21)),IF(J$2&lt;DATE(2019,10,1),IF($T$1=FALSE,IF($T25=FALSE,J25*HOME!$H$18,0),IF($T25=FALSE,J25*HOME!$H$18/(1+HOME!$H$18),0)),IF($T$1=FALSE,IF($T25=FALSE,J25*HOME!$H$20,0),IF($T25=FALSE,J25*HOME!$H$20/(1+HOME!$H$20),0))))</f>
        <v>0</v>
      </c>
      <c r="AB25" s="79">
        <f>IF($AO25=TRUE,IF($T$1=FALSE,K25*HOME!$H$21,K25*HOME!$H$21/(1+HOME!$H$21)),IF(K$2&lt;DATE(2019,10,1),IF($T$1=FALSE,IF($T25=FALSE,K25*HOME!$H$18,0),IF($T25=FALSE,K25*HOME!$H$18/(1+HOME!$H$18),0)),IF($T$1=FALSE,IF($T25=FALSE,K25*HOME!$H$20,0),IF($T25=FALSE,K25*HOME!$H$20/(1+HOME!$H$20),0))))</f>
        <v>0</v>
      </c>
      <c r="AC25" s="79">
        <f>IF($AO25=TRUE,IF($T$1=FALSE,L25*HOME!$H$21,L25*HOME!$H$21/(1+HOME!$H$21)),IF(L$2&lt;DATE(2019,10,1),IF($T$1=FALSE,IF($T25=FALSE,L25*HOME!$H$18,0),IF($T25=FALSE,L25*HOME!$H$18/(1+HOME!$H$18),0)),IF($T$1=FALSE,IF($T25=FALSE,L25*HOME!$H$20,0),IF($T25=FALSE,L25*HOME!$H$20/(1+HOME!$H$20),0))))</f>
        <v>0</v>
      </c>
      <c r="AD25" s="79">
        <f>IF($AO25=TRUE,IF($T$1=FALSE,M25*HOME!$H$21,M25*HOME!$H$21/(1+HOME!$H$21)),IF(M$2&lt;DATE(2019,10,1),IF($T$1=FALSE,IF($T25=FALSE,M25*HOME!$H$18,0),IF($T25=FALSE,M25*HOME!$H$18/(1+HOME!$H$18),0)),IF($T$1=FALSE,IF($T25=FALSE,M25*HOME!$H$20,0),IF($T25=FALSE,M25*HOME!$H$20/(1+HOME!$H$20),0))))</f>
        <v>0</v>
      </c>
      <c r="AE25" s="79">
        <f>IF($AO25=TRUE,IF($T$1=FALSE,N25*HOME!$H$21,N25*HOME!$H$21/(1+HOME!$H$21)),IF(N$2&lt;DATE(2019,10,1),IF($T$1=FALSE,IF($T25=FALSE,N25*HOME!$H$18,0),IF($T25=FALSE,N25*HOME!$H$18/(1+HOME!$H$18),0)),IF($T$1=FALSE,IF($T25=FALSE,N25*HOME!$H$20,0),IF($T25=FALSE,N25*HOME!$H$20/(1+HOME!$H$20),0))))</f>
        <v>0</v>
      </c>
      <c r="AF25" s="79">
        <f>IF($AO25=TRUE,IF($T$1=FALSE,O25*HOME!$H$21,O25*HOME!$H$21/(1+HOME!$H$21)),IF(O$2&lt;DATE(2019,10,1),IF($T$1=FALSE,IF($T25=FALSE,O25*HOME!$H$18,0),IF($T25=FALSE,O25*HOME!$H$18/(1+HOME!$H$18),0)),IF($T$1=FALSE,IF($T25=FALSE,O25*HOME!$H$20,0),IF($T25=FALSE,O25*HOME!$H$20/(1+HOME!$H$20),0))))</f>
        <v>0</v>
      </c>
      <c r="AG25" s="79">
        <f>IF($AO25=TRUE,IF($T$1=FALSE,P25*HOME!$H$21,P25*HOME!$H$21/(1+HOME!$H$21)),IF(P$2&lt;DATE(2019,10,1),IF($T$1=FALSE,IF($T25=FALSE,P25*HOME!$H$18,0),IF($T25=FALSE,P25*HOME!$H$18/(1+HOME!$H$18),0)),IF($T$1=FALSE,IF($T25=FALSE,P25*HOME!$H$20,0),IF($T25=FALSE,P25*HOME!$H$20/(1+HOME!$H$20),0))))</f>
        <v>0</v>
      </c>
      <c r="AH25" s="79">
        <f t="shared" si="15"/>
        <v>0</v>
      </c>
      <c r="AI25" s="79">
        <f t="shared" si="9"/>
        <v>0</v>
      </c>
      <c r="AJ25" s="86"/>
      <c r="AK25" s="79"/>
      <c r="AL25" s="79"/>
      <c r="AM25" s="79"/>
      <c r="AN25" s="86"/>
      <c r="AO25" s="342" t="b">
        <v>0</v>
      </c>
      <c r="AP25" s="379"/>
      <c r="AQ25" s="380"/>
      <c r="AR25" s="2010" t="str">
        <f>来期計画!R25</f>
        <v/>
      </c>
      <c r="AS25" s="391" t="str">
        <f>来期計画!AX25</f>
        <v/>
      </c>
      <c r="AT25" s="372"/>
      <c r="AU25" s="372"/>
      <c r="AZ25" s="392">
        <f t="shared" si="10"/>
        <v>0</v>
      </c>
      <c r="BA25" s="392">
        <f t="shared" si="10"/>
        <v>0</v>
      </c>
      <c r="BB25" s="392">
        <f t="shared" si="10"/>
        <v>0</v>
      </c>
      <c r="BC25" s="392">
        <f t="shared" si="10"/>
        <v>0</v>
      </c>
      <c r="BD25" s="392">
        <f t="shared" si="10"/>
        <v>0</v>
      </c>
      <c r="BE25" s="392">
        <f t="shared" si="10"/>
        <v>0</v>
      </c>
      <c r="BF25" s="392">
        <f t="shared" si="10"/>
        <v>0</v>
      </c>
      <c r="BG25" s="392">
        <f t="shared" si="10"/>
        <v>0</v>
      </c>
      <c r="BH25" s="392">
        <f t="shared" si="10"/>
        <v>0</v>
      </c>
      <c r="BI25" s="392">
        <f t="shared" si="10"/>
        <v>0</v>
      </c>
      <c r="BJ25" s="392">
        <f t="shared" si="10"/>
        <v>0</v>
      </c>
      <c r="BK25" s="392">
        <f t="shared" si="10"/>
        <v>0</v>
      </c>
      <c r="BL25" s="392">
        <f t="shared" si="10"/>
        <v>0</v>
      </c>
      <c r="BM25" s="393">
        <f t="shared" si="16"/>
        <v>0</v>
      </c>
      <c r="BN25" s="393">
        <f t="shared" si="11"/>
        <v>0</v>
      </c>
      <c r="BO25" s="393">
        <f t="shared" si="11"/>
        <v>0</v>
      </c>
      <c r="BP25" s="393">
        <f t="shared" si="11"/>
        <v>0</v>
      </c>
      <c r="BQ25" s="393">
        <f t="shared" si="11"/>
        <v>0</v>
      </c>
      <c r="BR25" s="393">
        <f t="shared" si="11"/>
        <v>0</v>
      </c>
      <c r="BS25" s="393">
        <f t="shared" si="11"/>
        <v>0</v>
      </c>
      <c r="BT25" s="393">
        <f t="shared" si="11"/>
        <v>0</v>
      </c>
      <c r="BU25" s="393">
        <f t="shared" si="11"/>
        <v>0</v>
      </c>
      <c r="BV25" s="393">
        <f t="shared" si="11"/>
        <v>0</v>
      </c>
      <c r="BW25" s="393">
        <f t="shared" si="11"/>
        <v>0</v>
      </c>
      <c r="BX25" s="393">
        <f t="shared" si="11"/>
        <v>0</v>
      </c>
      <c r="BY25" s="392">
        <f t="shared" si="11"/>
        <v>0</v>
      </c>
      <c r="CA25" s="310">
        <f>IF($T25=TRUE,0,IF(D$2&lt;DATE(2019,10,1),IF($T$1=FALSE,D25*HOME!$F$18,D25*HOME!$F$18/(1+HOME!$H$18)),IF($AO25=TRUE,IF($T$1=FALSE,D25*HOME!$F$21,D25*HOME!$F$21/(1+HOME!$H$21)),IF($T$1=FALSE,D25*HOME!$F$20,D25*HOME!$F$20/(1+HOME!$H$20)))))</f>
        <v>0</v>
      </c>
      <c r="CB25" s="310">
        <f>IF($T25=TRUE,0,IF(E$2&lt;DATE(2019,10,1),IF($T$1=FALSE,E25*HOME!$F$18,E25*HOME!$F$18/(1+HOME!$H$18)),IF($AO25=TRUE,IF($T$1=FALSE,E25*HOME!$F$21,E25*HOME!$F$21/(1+HOME!$H$21)),IF($T$1=FALSE,E25*HOME!$F$20,E25*HOME!$F$20/(1+HOME!$H$20)))))</f>
        <v>0</v>
      </c>
      <c r="CC25" s="310">
        <f>IF($T25=TRUE,0,IF(F$2&lt;DATE(2019,10,1),IF($T$1=FALSE,F25*HOME!$F$18,F25*HOME!$F$18/(1+HOME!$H$18)),IF($AO25=TRUE,IF($T$1=FALSE,F25*HOME!$F$21,F25*HOME!$F$21/(1+HOME!$H$21)),IF($T$1=FALSE,F25*HOME!$F$20,F25*HOME!$F$20/(1+HOME!$H$20)))))</f>
        <v>0</v>
      </c>
      <c r="CD25" s="310">
        <f>IF($T25=TRUE,0,IF(G$2&lt;DATE(2019,10,1),IF($T$1=FALSE,G25*HOME!$F$18,G25*HOME!$F$18/(1+HOME!$H$18)),IF($AO25=TRUE,IF($T$1=FALSE,G25*HOME!$F$21,G25*HOME!$F$21/(1+HOME!$H$21)),IF($T$1=FALSE,G25*HOME!$F$20,G25*HOME!$F$20/(1+HOME!$H$20)))))</f>
        <v>0</v>
      </c>
      <c r="CE25" s="310">
        <f>IF($T25=TRUE,0,IF(H$2&lt;DATE(2019,10,1),IF($T$1=FALSE,H25*HOME!$F$18,H25*HOME!$F$18/(1+HOME!$H$18)),IF($AO25=TRUE,IF($T$1=FALSE,H25*HOME!$F$21,H25*HOME!$F$21/(1+HOME!$H$21)),IF($T$1=FALSE,H25*HOME!$F$20,H25*HOME!$F$20/(1+HOME!$H$20)))))</f>
        <v>0</v>
      </c>
      <c r="CF25" s="310">
        <f>IF($T25=TRUE,0,IF(I$2&lt;DATE(2019,10,1),IF($T$1=FALSE,I25*HOME!$F$18,I25*HOME!$F$18/(1+HOME!$H$18)),IF($AO25=TRUE,IF($T$1=FALSE,I25*HOME!$F$21,I25*HOME!$F$21/(1+HOME!$H$21)),IF($T$1=FALSE,I25*HOME!$F$20,I25*HOME!$F$20/(1+HOME!$H$20)))))</f>
        <v>0</v>
      </c>
      <c r="CG25" s="310">
        <f>IF($T25=TRUE,0,IF(J$2&lt;DATE(2019,10,1),IF($T$1=FALSE,J25*HOME!$F$18,J25*HOME!$F$18/(1+HOME!$H$18)),IF($AO25=TRUE,IF($T$1=FALSE,J25*HOME!$F$21,J25*HOME!$F$21/(1+HOME!$H$21)),IF($T$1=FALSE,J25*HOME!$F$20,J25*HOME!$F$20/(1+HOME!$H$20)))))</f>
        <v>0</v>
      </c>
      <c r="CH25" s="310">
        <f>IF($T25=TRUE,0,IF(K$2&lt;DATE(2019,10,1),IF($T$1=FALSE,K25*HOME!$F$18,K25*HOME!$F$18/(1+HOME!$H$18)),IF($AO25=TRUE,IF($T$1=FALSE,K25*HOME!$F$21,K25*HOME!$F$21/(1+HOME!$H$21)),IF($T$1=FALSE,K25*HOME!$F$20,K25*HOME!$F$20/(1+HOME!$H$20)))))</f>
        <v>0</v>
      </c>
      <c r="CI25" s="310">
        <f>IF($T25=TRUE,0,IF(L$2&lt;DATE(2019,10,1),IF($T$1=FALSE,L25*HOME!$F$18,L25*HOME!$F$18/(1+HOME!$H$18)),IF($AO25=TRUE,IF($T$1=FALSE,L25*HOME!$F$21,L25*HOME!$F$21/(1+HOME!$H$21)),IF($T$1=FALSE,L25*HOME!$F$20,L25*HOME!$F$20/(1+HOME!$H$20)))))</f>
        <v>0</v>
      </c>
      <c r="CJ25" s="310">
        <f>IF($T25=TRUE,0,IF(M$2&lt;DATE(2019,10,1),IF($T$1=FALSE,M25*HOME!$F$18,M25*HOME!$F$18/(1+HOME!$H$18)),IF($AO25=TRUE,IF($T$1=FALSE,M25*HOME!$F$21,M25*HOME!$F$21/(1+HOME!$H$21)),IF($T$1=FALSE,M25*HOME!$F$20,M25*HOME!$F$20/(1+HOME!$H$20)))))</f>
        <v>0</v>
      </c>
      <c r="CK25" s="310">
        <f>IF($T25=TRUE,0,IF(N$2&lt;DATE(2019,10,1),IF($T$1=FALSE,N25*HOME!$F$18,N25*HOME!$F$18/(1+HOME!$H$18)),IF($AO25=TRUE,IF($T$1=FALSE,N25*HOME!$F$21,N25*HOME!$F$21/(1+HOME!$H$21)),IF($T$1=FALSE,N25*HOME!$F$20,N25*HOME!$F$20/(1+HOME!$H$20)))))</f>
        <v>0</v>
      </c>
      <c r="CL25" s="310">
        <f>IF($T25=TRUE,0,IF(O$2&lt;DATE(2019,10,1),IF($T$1=FALSE,O25*HOME!$F$18,O25*HOME!$F$18/(1+HOME!$H$18)),IF($AO25=TRUE,IF($T$1=FALSE,O25*HOME!$F$21,O25*HOME!$F$21/(1+HOME!$H$21)),IF($T$1=FALSE,O25*HOME!$F$20,O25*HOME!$F$20/(1+HOME!$H$20)))))</f>
        <v>0</v>
      </c>
      <c r="CM25" s="310">
        <f>IF($T25=TRUE,0,IF(P$2&lt;DATE(2019,10,1),IF($T$1=FALSE,P25*HOME!$F$18,P25*HOME!$F$18/(1+HOME!$H$18)),IF($AO25=TRUE,IF($T$1=FALSE,P25*HOME!$F$21,P25*HOME!$F$21/(1+HOME!$H$21)),IF($T$1=FALSE,P25*HOME!$F$20,P25*HOME!$F$20/(1+HOME!$H$20)))))</f>
        <v>0</v>
      </c>
      <c r="CN25" s="310">
        <f t="shared" si="12"/>
        <v>0</v>
      </c>
    </row>
    <row r="26" spans="1:92" ht="18" customHeight="1" thickBot="1">
      <c r="A26" s="335"/>
      <c r="B26" s="336">
        <v>18</v>
      </c>
      <c r="C26" s="1823"/>
      <c r="D26" s="2490"/>
      <c r="E26" s="387"/>
      <c r="F26" s="387"/>
      <c r="G26" s="387"/>
      <c r="H26" s="387"/>
      <c r="I26" s="387"/>
      <c r="J26" s="387"/>
      <c r="K26" s="387"/>
      <c r="L26" s="387"/>
      <c r="M26" s="387"/>
      <c r="N26" s="387"/>
      <c r="O26" s="387"/>
      <c r="P26" s="387"/>
      <c r="Q26" s="388">
        <f t="shared" si="13"/>
        <v>0</v>
      </c>
      <c r="R26" s="1107" t="str">
        <f t="shared" si="14"/>
        <v/>
      </c>
      <c r="S26" s="344">
        <f>来期計画!Q26</f>
        <v>0</v>
      </c>
      <c r="T26" s="341" t="b">
        <v>0</v>
      </c>
      <c r="U26" s="79">
        <f>IF($AO26=TRUE,IF($T$1=FALSE,D26*HOME!$H$21,D26*HOME!$H$21/(1+HOME!$H$21)),IF(D$2&lt;DATE(2019,10,1),IF($T$1=FALSE,IF($T26=FALSE,D26*HOME!$H$18,0),IF($T26=FALSE,D26*HOME!$H$18/(1+HOME!$H$18),0)),IF($T$1=FALSE,IF($T26=FALSE,D26*HOME!$H$20,0),IF($T26=FALSE,D26*HOME!$H$20/(1+HOME!$H$20),0))))</f>
        <v>0</v>
      </c>
      <c r="V26" s="79">
        <f>IF($AO26=TRUE,IF($T$1=FALSE,E26*HOME!$H$21,E26*HOME!$H$21/(1+HOME!$H$21)),IF(E$2&lt;DATE(2019,10,1),IF($T$1=FALSE,IF($T26=FALSE,E26*HOME!$H$18,0),IF($T26=FALSE,E26*HOME!$H$18/(1+HOME!$H$18),0)),IF($T$1=FALSE,IF($T26=FALSE,E26*HOME!$H$20,0),IF($T26=FALSE,E26*HOME!$H$20/(1+HOME!$H$20),0))))</f>
        <v>0</v>
      </c>
      <c r="W26" s="79">
        <f>IF($AO26=TRUE,IF($T$1=FALSE,F26*HOME!$H$21,F26*HOME!$H$21/(1+HOME!$H$21)),IF(F$2&lt;DATE(2019,10,1),IF($T$1=FALSE,IF($T26=FALSE,F26*HOME!$H$18,0),IF($T26=FALSE,F26*HOME!$H$18/(1+HOME!$H$18),0)),IF($T$1=FALSE,IF($T26=FALSE,F26*HOME!$H$20,0),IF($T26=FALSE,F26*HOME!$H$20/(1+HOME!$H$20),0))))</f>
        <v>0</v>
      </c>
      <c r="X26" s="79">
        <f>IF($AO26=TRUE,IF($T$1=FALSE,G26*HOME!$H$21,G26*HOME!$H$21/(1+HOME!$H$21)),IF(G$2&lt;DATE(2019,10,1),IF($T$1=FALSE,IF($T26=FALSE,G26*HOME!$H$18,0),IF($T26=FALSE,G26*HOME!$H$18/(1+HOME!$H$18),0)),IF($T$1=FALSE,IF($T26=FALSE,G26*HOME!$H$20,0),IF($T26=FALSE,G26*HOME!$H$20/(1+HOME!$H$20),0))))</f>
        <v>0</v>
      </c>
      <c r="Y26" s="79">
        <f>IF($AO26=TRUE,IF($T$1=FALSE,H26*HOME!$H$21,H26*HOME!$H$21/(1+HOME!$H$21)),IF(H$2&lt;DATE(2019,10,1),IF($T$1=FALSE,IF($T26=FALSE,H26*HOME!$H$18,0),IF($T26=FALSE,H26*HOME!$H$18/(1+HOME!$H$18),0)),IF($T$1=FALSE,IF($T26=FALSE,H26*HOME!$H$20,0),IF($T26=FALSE,H26*HOME!$H$20/(1+HOME!$H$20),0))))</f>
        <v>0</v>
      </c>
      <c r="Z26" s="79">
        <f>IF($AO26=TRUE,IF($T$1=FALSE,I26*HOME!$H$21,I26*HOME!$H$21/(1+HOME!$H$21)),IF(I$2&lt;DATE(2019,10,1),IF($T$1=FALSE,IF($T26=FALSE,I26*HOME!$H$18,0),IF($T26=FALSE,I26*HOME!$H$18/(1+HOME!$H$18),0)),IF($T$1=FALSE,IF($T26=FALSE,I26*HOME!$H$20,0),IF($T26=FALSE,I26*HOME!$H$20/(1+HOME!$H$20),0))))</f>
        <v>0</v>
      </c>
      <c r="AA26" s="79">
        <f>IF($AO26=TRUE,IF($T$1=FALSE,J26*HOME!$H$21,J26*HOME!$H$21/(1+HOME!$H$21)),IF(J$2&lt;DATE(2019,10,1),IF($T$1=FALSE,IF($T26=FALSE,J26*HOME!$H$18,0),IF($T26=FALSE,J26*HOME!$H$18/(1+HOME!$H$18),0)),IF($T$1=FALSE,IF($T26=FALSE,J26*HOME!$H$20,0),IF($T26=FALSE,J26*HOME!$H$20/(1+HOME!$H$20),0))))</f>
        <v>0</v>
      </c>
      <c r="AB26" s="79">
        <f>IF($AO26=TRUE,IF($T$1=FALSE,K26*HOME!$H$21,K26*HOME!$H$21/(1+HOME!$H$21)),IF(K$2&lt;DATE(2019,10,1),IF($T$1=FALSE,IF($T26=FALSE,K26*HOME!$H$18,0),IF($T26=FALSE,K26*HOME!$H$18/(1+HOME!$H$18),0)),IF($T$1=FALSE,IF($T26=FALSE,K26*HOME!$H$20,0),IF($T26=FALSE,K26*HOME!$H$20/(1+HOME!$H$20),0))))</f>
        <v>0</v>
      </c>
      <c r="AC26" s="79">
        <f>IF($AO26=TRUE,IF($T$1=FALSE,L26*HOME!$H$21,L26*HOME!$H$21/(1+HOME!$H$21)),IF(L$2&lt;DATE(2019,10,1),IF($T$1=FALSE,IF($T26=FALSE,L26*HOME!$H$18,0),IF($T26=FALSE,L26*HOME!$H$18/(1+HOME!$H$18),0)),IF($T$1=FALSE,IF($T26=FALSE,L26*HOME!$H$20,0),IF($T26=FALSE,L26*HOME!$H$20/(1+HOME!$H$20),0))))</f>
        <v>0</v>
      </c>
      <c r="AD26" s="79">
        <f>IF($AO26=TRUE,IF($T$1=FALSE,M26*HOME!$H$21,M26*HOME!$H$21/(1+HOME!$H$21)),IF(M$2&lt;DATE(2019,10,1),IF($T$1=FALSE,IF($T26=FALSE,M26*HOME!$H$18,0),IF($T26=FALSE,M26*HOME!$H$18/(1+HOME!$H$18),0)),IF($T$1=FALSE,IF($T26=FALSE,M26*HOME!$H$20,0),IF($T26=FALSE,M26*HOME!$H$20/(1+HOME!$H$20),0))))</f>
        <v>0</v>
      </c>
      <c r="AE26" s="79">
        <f>IF($AO26=TRUE,IF($T$1=FALSE,N26*HOME!$H$21,N26*HOME!$H$21/(1+HOME!$H$21)),IF(N$2&lt;DATE(2019,10,1),IF($T$1=FALSE,IF($T26=FALSE,N26*HOME!$H$18,0),IF($T26=FALSE,N26*HOME!$H$18/(1+HOME!$H$18),0)),IF($T$1=FALSE,IF($T26=FALSE,N26*HOME!$H$20,0),IF($T26=FALSE,N26*HOME!$H$20/(1+HOME!$H$20),0))))</f>
        <v>0</v>
      </c>
      <c r="AF26" s="79">
        <f>IF($AO26=TRUE,IF($T$1=FALSE,O26*HOME!$H$21,O26*HOME!$H$21/(1+HOME!$H$21)),IF(O$2&lt;DATE(2019,10,1),IF($T$1=FALSE,IF($T26=FALSE,O26*HOME!$H$18,0),IF($T26=FALSE,O26*HOME!$H$18/(1+HOME!$H$18),0)),IF($T$1=FALSE,IF($T26=FALSE,O26*HOME!$H$20,0),IF($T26=FALSE,O26*HOME!$H$20/(1+HOME!$H$20),0))))</f>
        <v>0</v>
      </c>
      <c r="AG26" s="79">
        <f>IF($AO26=TRUE,IF($T$1=FALSE,P26*HOME!$H$21,P26*HOME!$H$21/(1+HOME!$H$21)),IF(P$2&lt;DATE(2019,10,1),IF($T$1=FALSE,IF($T26=FALSE,P26*HOME!$H$18,0),IF($T26=FALSE,P26*HOME!$H$18/(1+HOME!$H$18),0)),IF($T$1=FALSE,IF($T26=FALSE,P26*HOME!$H$20,0),IF($T26=FALSE,P26*HOME!$H$20/(1+HOME!$H$20),0))))</f>
        <v>0</v>
      </c>
      <c r="AH26" s="79">
        <f t="shared" si="15"/>
        <v>0</v>
      </c>
      <c r="AI26" s="79">
        <f t="shared" si="9"/>
        <v>0</v>
      </c>
      <c r="AJ26" s="86"/>
      <c r="AK26" s="79"/>
      <c r="AL26" s="79"/>
      <c r="AM26" s="79"/>
      <c r="AN26" s="86"/>
      <c r="AO26" s="342" t="b">
        <v>0</v>
      </c>
      <c r="AP26" s="379"/>
      <c r="AQ26" s="2016"/>
      <c r="AR26" s="2010" t="str">
        <f>来期計画!R26</f>
        <v/>
      </c>
      <c r="AS26" s="391" t="str">
        <f>来期計画!AX26</f>
        <v/>
      </c>
      <c r="AT26" s="372"/>
      <c r="AU26" s="372"/>
      <c r="AZ26" s="398">
        <f t="shared" si="10"/>
        <v>0</v>
      </c>
      <c r="BA26" s="398">
        <f t="shared" si="10"/>
        <v>0</v>
      </c>
      <c r="BB26" s="398">
        <f t="shared" si="10"/>
        <v>0</v>
      </c>
      <c r="BC26" s="398">
        <f t="shared" si="10"/>
        <v>0</v>
      </c>
      <c r="BD26" s="398">
        <f t="shared" si="10"/>
        <v>0</v>
      </c>
      <c r="BE26" s="398">
        <f t="shared" si="10"/>
        <v>0</v>
      </c>
      <c r="BF26" s="398">
        <f t="shared" si="10"/>
        <v>0</v>
      </c>
      <c r="BG26" s="398">
        <f t="shared" si="10"/>
        <v>0</v>
      </c>
      <c r="BH26" s="398">
        <f t="shared" si="10"/>
        <v>0</v>
      </c>
      <c r="BI26" s="398">
        <f t="shared" si="10"/>
        <v>0</v>
      </c>
      <c r="BJ26" s="398">
        <f t="shared" si="10"/>
        <v>0</v>
      </c>
      <c r="BK26" s="398">
        <f t="shared" si="10"/>
        <v>0</v>
      </c>
      <c r="BL26" s="398">
        <f t="shared" si="10"/>
        <v>0</v>
      </c>
      <c r="BM26" s="399">
        <f t="shared" si="16"/>
        <v>0</v>
      </c>
      <c r="BN26" s="399">
        <f t="shared" si="11"/>
        <v>0</v>
      </c>
      <c r="BO26" s="399">
        <f t="shared" si="11"/>
        <v>0</v>
      </c>
      <c r="BP26" s="399">
        <f t="shared" si="11"/>
        <v>0</v>
      </c>
      <c r="BQ26" s="399">
        <f t="shared" si="11"/>
        <v>0</v>
      </c>
      <c r="BR26" s="399">
        <f t="shared" si="11"/>
        <v>0</v>
      </c>
      <c r="BS26" s="399">
        <f t="shared" si="11"/>
        <v>0</v>
      </c>
      <c r="BT26" s="399">
        <f t="shared" si="11"/>
        <v>0</v>
      </c>
      <c r="BU26" s="399">
        <f t="shared" si="11"/>
        <v>0</v>
      </c>
      <c r="BV26" s="399">
        <f t="shared" si="11"/>
        <v>0</v>
      </c>
      <c r="BW26" s="399">
        <f t="shared" si="11"/>
        <v>0</v>
      </c>
      <c r="BX26" s="399">
        <f t="shared" si="11"/>
        <v>0</v>
      </c>
      <c r="BY26" s="398">
        <f t="shared" si="11"/>
        <v>0</v>
      </c>
      <c r="CA26" s="310">
        <f>IF($T26=TRUE,0,IF(D$2&lt;DATE(2019,10,1),IF($T$1=FALSE,D26*HOME!$F$18,D26*HOME!$F$18/(1+HOME!$H$18)),IF($AO26=TRUE,IF($T$1=FALSE,D26*HOME!$F$21,D26*HOME!$F$21/(1+HOME!$H$21)),IF($T$1=FALSE,D26*HOME!$F$20,D26*HOME!$F$20/(1+HOME!$H$20)))))</f>
        <v>0</v>
      </c>
      <c r="CB26" s="310">
        <f>IF($T26=TRUE,0,IF(E$2&lt;DATE(2019,10,1),IF($T$1=FALSE,E26*HOME!$F$18,E26*HOME!$F$18/(1+HOME!$H$18)),IF($AO26=TRUE,IF($T$1=FALSE,E26*HOME!$F$21,E26*HOME!$F$21/(1+HOME!$H$21)),IF($T$1=FALSE,E26*HOME!$F$20,E26*HOME!$F$20/(1+HOME!$H$20)))))</f>
        <v>0</v>
      </c>
      <c r="CC26" s="310">
        <f>IF($T26=TRUE,0,IF(F$2&lt;DATE(2019,10,1),IF($T$1=FALSE,F26*HOME!$F$18,F26*HOME!$F$18/(1+HOME!$H$18)),IF($AO26=TRUE,IF($T$1=FALSE,F26*HOME!$F$21,F26*HOME!$F$21/(1+HOME!$H$21)),IF($T$1=FALSE,F26*HOME!$F$20,F26*HOME!$F$20/(1+HOME!$H$20)))))</f>
        <v>0</v>
      </c>
      <c r="CD26" s="310">
        <f>IF($T26=TRUE,0,IF(G$2&lt;DATE(2019,10,1),IF($T$1=FALSE,G26*HOME!$F$18,G26*HOME!$F$18/(1+HOME!$H$18)),IF($AO26=TRUE,IF($T$1=FALSE,G26*HOME!$F$21,G26*HOME!$F$21/(1+HOME!$H$21)),IF($T$1=FALSE,G26*HOME!$F$20,G26*HOME!$F$20/(1+HOME!$H$20)))))</f>
        <v>0</v>
      </c>
      <c r="CE26" s="310">
        <f>IF($T26=TRUE,0,IF(H$2&lt;DATE(2019,10,1),IF($T$1=FALSE,H26*HOME!$F$18,H26*HOME!$F$18/(1+HOME!$H$18)),IF($AO26=TRUE,IF($T$1=FALSE,H26*HOME!$F$21,H26*HOME!$F$21/(1+HOME!$H$21)),IF($T$1=FALSE,H26*HOME!$F$20,H26*HOME!$F$20/(1+HOME!$H$20)))))</f>
        <v>0</v>
      </c>
      <c r="CF26" s="310">
        <f>IF($T26=TRUE,0,IF(I$2&lt;DATE(2019,10,1),IF($T$1=FALSE,I26*HOME!$F$18,I26*HOME!$F$18/(1+HOME!$H$18)),IF($AO26=TRUE,IF($T$1=FALSE,I26*HOME!$F$21,I26*HOME!$F$21/(1+HOME!$H$21)),IF($T$1=FALSE,I26*HOME!$F$20,I26*HOME!$F$20/(1+HOME!$H$20)))))</f>
        <v>0</v>
      </c>
      <c r="CG26" s="310">
        <f>IF($T26=TRUE,0,IF(J$2&lt;DATE(2019,10,1),IF($T$1=FALSE,J26*HOME!$F$18,J26*HOME!$F$18/(1+HOME!$H$18)),IF($AO26=TRUE,IF($T$1=FALSE,J26*HOME!$F$21,J26*HOME!$F$21/(1+HOME!$H$21)),IF($T$1=FALSE,J26*HOME!$F$20,J26*HOME!$F$20/(1+HOME!$H$20)))))</f>
        <v>0</v>
      </c>
      <c r="CH26" s="310">
        <f>IF($T26=TRUE,0,IF(K$2&lt;DATE(2019,10,1),IF($T$1=FALSE,K26*HOME!$F$18,K26*HOME!$F$18/(1+HOME!$H$18)),IF($AO26=TRUE,IF($T$1=FALSE,K26*HOME!$F$21,K26*HOME!$F$21/(1+HOME!$H$21)),IF($T$1=FALSE,K26*HOME!$F$20,K26*HOME!$F$20/(1+HOME!$H$20)))))</f>
        <v>0</v>
      </c>
      <c r="CI26" s="310">
        <f>IF($T26=TRUE,0,IF(L$2&lt;DATE(2019,10,1),IF($T$1=FALSE,L26*HOME!$F$18,L26*HOME!$F$18/(1+HOME!$H$18)),IF($AO26=TRUE,IF($T$1=FALSE,L26*HOME!$F$21,L26*HOME!$F$21/(1+HOME!$H$21)),IF($T$1=FALSE,L26*HOME!$F$20,L26*HOME!$F$20/(1+HOME!$H$20)))))</f>
        <v>0</v>
      </c>
      <c r="CJ26" s="310">
        <f>IF($T26=TRUE,0,IF(M$2&lt;DATE(2019,10,1),IF($T$1=FALSE,M26*HOME!$F$18,M26*HOME!$F$18/(1+HOME!$H$18)),IF($AO26=TRUE,IF($T$1=FALSE,M26*HOME!$F$21,M26*HOME!$F$21/(1+HOME!$H$21)),IF($T$1=FALSE,M26*HOME!$F$20,M26*HOME!$F$20/(1+HOME!$H$20)))))</f>
        <v>0</v>
      </c>
      <c r="CK26" s="310">
        <f>IF($T26=TRUE,0,IF(N$2&lt;DATE(2019,10,1),IF($T$1=FALSE,N26*HOME!$F$18,N26*HOME!$F$18/(1+HOME!$H$18)),IF($AO26=TRUE,IF($T$1=FALSE,N26*HOME!$F$21,N26*HOME!$F$21/(1+HOME!$H$21)),IF($T$1=FALSE,N26*HOME!$F$20,N26*HOME!$F$20/(1+HOME!$H$20)))))</f>
        <v>0</v>
      </c>
      <c r="CL26" s="310">
        <f>IF($T26=TRUE,0,IF(O$2&lt;DATE(2019,10,1),IF($T$1=FALSE,O26*HOME!$F$18,O26*HOME!$F$18/(1+HOME!$H$18)),IF($AO26=TRUE,IF($T$1=FALSE,O26*HOME!$F$21,O26*HOME!$F$21/(1+HOME!$H$21)),IF($T$1=FALSE,O26*HOME!$F$20,O26*HOME!$F$20/(1+HOME!$H$20)))))</f>
        <v>0</v>
      </c>
      <c r="CM26" s="310">
        <f>IF($T26=TRUE,0,IF(P$2&lt;DATE(2019,10,1),IF($T$1=FALSE,P26*HOME!$F$18,P26*HOME!$F$18/(1+HOME!$H$18)),IF($AO26=TRUE,IF($T$1=FALSE,P26*HOME!$F$21,P26*HOME!$F$21/(1+HOME!$H$21)),IF($T$1=FALSE,P26*HOME!$F$20,P26*HOME!$F$20/(1+HOME!$H$20)))))</f>
        <v>0</v>
      </c>
      <c r="CN26" s="310">
        <f t="shared" si="12"/>
        <v>0</v>
      </c>
    </row>
    <row r="27" spans="1:92" ht="18" customHeight="1" thickBot="1">
      <c r="A27" s="335"/>
      <c r="B27" s="336">
        <v>19</v>
      </c>
      <c r="C27" s="1824" t="s">
        <v>23</v>
      </c>
      <c r="D27" s="401">
        <f t="shared" ref="D27:P27" si="17">SUM(D17:D26)</f>
        <v>0</v>
      </c>
      <c r="E27" s="349">
        <f t="shared" si="17"/>
        <v>0</v>
      </c>
      <c r="F27" s="349">
        <f t="shared" si="17"/>
        <v>0</v>
      </c>
      <c r="G27" s="349">
        <f t="shared" si="17"/>
        <v>0</v>
      </c>
      <c r="H27" s="349">
        <f t="shared" si="17"/>
        <v>0</v>
      </c>
      <c r="I27" s="349">
        <f t="shared" si="17"/>
        <v>0</v>
      </c>
      <c r="J27" s="349">
        <f t="shared" si="17"/>
        <v>0</v>
      </c>
      <c r="K27" s="349">
        <f t="shared" si="17"/>
        <v>0</v>
      </c>
      <c r="L27" s="349">
        <f t="shared" si="17"/>
        <v>0</v>
      </c>
      <c r="M27" s="349">
        <f t="shared" si="17"/>
        <v>0</v>
      </c>
      <c r="N27" s="349">
        <f t="shared" si="17"/>
        <v>0</v>
      </c>
      <c r="O27" s="349">
        <f t="shared" si="17"/>
        <v>0</v>
      </c>
      <c r="P27" s="349">
        <f t="shared" si="17"/>
        <v>0</v>
      </c>
      <c r="Q27" s="402">
        <f t="shared" si="13"/>
        <v>0</v>
      </c>
      <c r="R27" s="1099" t="str">
        <f t="shared" si="14"/>
        <v/>
      </c>
      <c r="S27" s="1100">
        <f>来期計画!Q27</f>
        <v>0</v>
      </c>
      <c r="T27" s="352" t="s">
        <v>120</v>
      </c>
      <c r="U27" s="353">
        <f t="shared" ref="U27:AG27" si="18">SUM(U17:U26)</f>
        <v>0</v>
      </c>
      <c r="V27" s="353">
        <f t="shared" si="18"/>
        <v>0</v>
      </c>
      <c r="W27" s="353">
        <f t="shared" si="18"/>
        <v>0</v>
      </c>
      <c r="X27" s="353">
        <f t="shared" si="18"/>
        <v>0</v>
      </c>
      <c r="Y27" s="353">
        <f t="shared" si="18"/>
        <v>0</v>
      </c>
      <c r="Z27" s="353">
        <f t="shared" si="18"/>
        <v>0</v>
      </c>
      <c r="AA27" s="353">
        <f t="shared" si="18"/>
        <v>0</v>
      </c>
      <c r="AB27" s="353">
        <f t="shared" si="18"/>
        <v>0</v>
      </c>
      <c r="AC27" s="353">
        <f t="shared" si="18"/>
        <v>0</v>
      </c>
      <c r="AD27" s="353">
        <f t="shared" si="18"/>
        <v>0</v>
      </c>
      <c r="AE27" s="353">
        <f t="shared" si="18"/>
        <v>0</v>
      </c>
      <c r="AF27" s="353">
        <f t="shared" si="18"/>
        <v>0</v>
      </c>
      <c r="AG27" s="353">
        <f t="shared" si="18"/>
        <v>0</v>
      </c>
      <c r="AH27" s="353">
        <f>SUM(U27:AG27)</f>
        <v>0</v>
      </c>
      <c r="AI27" s="353"/>
      <c r="AJ27" s="354"/>
      <c r="AK27" s="79"/>
      <c r="AL27" s="79"/>
      <c r="AM27" s="79"/>
      <c r="AN27" s="79"/>
      <c r="AO27" s="79"/>
      <c r="AP27" s="79"/>
      <c r="AQ27" s="403" t="s">
        <v>183</v>
      </c>
      <c r="AR27" s="404" t="str">
        <f>前期実績!R27</f>
        <v/>
      </c>
      <c r="AS27" s="2014" t="str">
        <f>前期実績!R27</f>
        <v/>
      </c>
      <c r="AT27" s="372"/>
      <c r="AU27" s="372"/>
      <c r="CA27" s="405">
        <f>SUM(CA17:CA26)</f>
        <v>0</v>
      </c>
      <c r="CB27" s="405">
        <f t="shared" ref="CB27:CN27" si="19">SUM(CB17:CB26)</f>
        <v>0</v>
      </c>
      <c r="CC27" s="405">
        <f t="shared" si="19"/>
        <v>0</v>
      </c>
      <c r="CD27" s="405">
        <f t="shared" si="19"/>
        <v>0</v>
      </c>
      <c r="CE27" s="405">
        <f t="shared" si="19"/>
        <v>0</v>
      </c>
      <c r="CF27" s="405">
        <f t="shared" si="19"/>
        <v>0</v>
      </c>
      <c r="CG27" s="405">
        <f t="shared" si="19"/>
        <v>0</v>
      </c>
      <c r="CH27" s="405">
        <f t="shared" si="19"/>
        <v>0</v>
      </c>
      <c r="CI27" s="405">
        <f t="shared" si="19"/>
        <v>0</v>
      </c>
      <c r="CJ27" s="405">
        <f t="shared" si="19"/>
        <v>0</v>
      </c>
      <c r="CK27" s="405">
        <f t="shared" si="19"/>
        <v>0</v>
      </c>
      <c r="CL27" s="405">
        <f t="shared" si="19"/>
        <v>0</v>
      </c>
      <c r="CM27" s="405">
        <f t="shared" si="19"/>
        <v>0</v>
      </c>
      <c r="CN27" s="405">
        <f t="shared" si="19"/>
        <v>0</v>
      </c>
    </row>
    <row r="28" spans="1:92" ht="18" customHeight="1">
      <c r="A28" s="335"/>
      <c r="B28" s="336">
        <v>20</v>
      </c>
      <c r="C28" s="1825" t="s">
        <v>24</v>
      </c>
      <c r="D28" s="408"/>
      <c r="E28" s="407"/>
      <c r="F28" s="407"/>
      <c r="G28" s="407"/>
      <c r="H28" s="407"/>
      <c r="I28" s="407"/>
      <c r="J28" s="407"/>
      <c r="K28" s="407"/>
      <c r="L28" s="407"/>
      <c r="M28" s="407"/>
      <c r="N28" s="407"/>
      <c r="O28" s="407"/>
      <c r="P28" s="407"/>
      <c r="Q28" s="388">
        <f t="shared" si="13"/>
        <v>0</v>
      </c>
      <c r="R28" s="1119" t="str">
        <f t="shared" si="14"/>
        <v/>
      </c>
      <c r="S28" s="344">
        <f>来期計画!Q28</f>
        <v>0</v>
      </c>
      <c r="T28" s="411"/>
      <c r="U28" s="361"/>
      <c r="V28" s="361"/>
      <c r="W28" s="361"/>
      <c r="X28" s="361"/>
      <c r="Y28" s="361"/>
      <c r="Z28" s="361"/>
      <c r="AA28" s="361"/>
      <c r="AB28" s="361"/>
      <c r="AC28" s="361"/>
      <c r="AD28" s="361"/>
      <c r="AE28" s="361"/>
      <c r="AF28" s="361"/>
      <c r="AG28" s="361"/>
      <c r="AH28" s="361"/>
      <c r="AI28" s="361"/>
      <c r="AJ28" s="362"/>
      <c r="AK28" s="79"/>
      <c r="AL28" s="79"/>
      <c r="AM28" s="79"/>
      <c r="AN28" s="79"/>
      <c r="AO28" s="79"/>
      <c r="AP28" s="79"/>
      <c r="AQ28" s="372"/>
      <c r="AR28" s="372"/>
      <c r="AS28" s="373"/>
      <c r="AT28" s="372"/>
      <c r="AU28" s="372"/>
    </row>
    <row r="29" spans="1:92" ht="18" customHeight="1">
      <c r="A29" s="335"/>
      <c r="B29" s="336">
        <v>21</v>
      </c>
      <c r="C29" s="1826" t="s">
        <v>25</v>
      </c>
      <c r="D29" s="413">
        <f>D16+D27-D28</f>
        <v>0</v>
      </c>
      <c r="E29" s="97">
        <f t="shared" ref="E29:P29" si="20">E16+E27-E28</f>
        <v>0</v>
      </c>
      <c r="F29" s="97">
        <f t="shared" si="20"/>
        <v>0</v>
      </c>
      <c r="G29" s="97">
        <f t="shared" si="20"/>
        <v>0</v>
      </c>
      <c r="H29" s="97">
        <f t="shared" si="20"/>
        <v>0</v>
      </c>
      <c r="I29" s="97">
        <f t="shared" si="20"/>
        <v>0</v>
      </c>
      <c r="J29" s="97">
        <f t="shared" si="20"/>
        <v>0</v>
      </c>
      <c r="K29" s="97">
        <f t="shared" si="20"/>
        <v>0</v>
      </c>
      <c r="L29" s="97">
        <f t="shared" si="20"/>
        <v>0</v>
      </c>
      <c r="M29" s="97">
        <f t="shared" si="20"/>
        <v>0</v>
      </c>
      <c r="N29" s="97">
        <f t="shared" si="20"/>
        <v>0</v>
      </c>
      <c r="O29" s="97">
        <f t="shared" si="20"/>
        <v>0</v>
      </c>
      <c r="P29" s="97">
        <f t="shared" si="20"/>
        <v>0</v>
      </c>
      <c r="Q29" s="414">
        <f t="shared" si="13"/>
        <v>0</v>
      </c>
      <c r="R29" s="1107" t="str">
        <f t="shared" si="14"/>
        <v/>
      </c>
      <c r="S29" s="344">
        <f>来期計画!Q29</f>
        <v>0</v>
      </c>
      <c r="T29" s="341"/>
      <c r="U29" s="79"/>
      <c r="V29" s="79"/>
      <c r="W29" s="79"/>
      <c r="X29" s="79"/>
      <c r="Y29" s="79"/>
      <c r="Z29" s="79"/>
      <c r="AA29" s="79"/>
      <c r="AB29" s="79"/>
      <c r="AC29" s="79"/>
      <c r="AD29" s="79"/>
      <c r="AE29" s="79"/>
      <c r="AF29" s="79"/>
      <c r="AG29" s="79"/>
      <c r="AH29" s="79"/>
      <c r="AI29" s="79"/>
      <c r="AJ29" s="86"/>
      <c r="AK29" s="79"/>
      <c r="AL29" s="79"/>
      <c r="AM29" s="79"/>
      <c r="AN29" s="79"/>
      <c r="AO29" s="79"/>
      <c r="AP29" s="79"/>
      <c r="AQ29" s="415"/>
      <c r="AR29" s="416"/>
      <c r="AS29" s="417"/>
      <c r="AT29" s="372"/>
      <c r="AU29" s="372"/>
      <c r="AZ29" s="418"/>
      <c r="BA29" s="418"/>
      <c r="BB29" s="418"/>
      <c r="BC29" s="418"/>
      <c r="BD29" s="418"/>
      <c r="BE29" s="418"/>
      <c r="BF29" s="418"/>
      <c r="BG29" s="418"/>
      <c r="BH29" s="418"/>
      <c r="BI29" s="418"/>
      <c r="BJ29" s="418"/>
      <c r="BK29" s="418"/>
      <c r="BL29" s="418"/>
    </row>
    <row r="30" spans="1:92" ht="18" customHeight="1">
      <c r="A30" s="335"/>
      <c r="B30" s="336">
        <v>22</v>
      </c>
      <c r="C30" s="1085" t="s">
        <v>26</v>
      </c>
      <c r="D30" s="413">
        <f>D231+D232-D233</f>
        <v>0</v>
      </c>
      <c r="E30" s="413">
        <f t="shared" ref="E30:P30" si="21">E231+E232-E233</f>
        <v>0</v>
      </c>
      <c r="F30" s="413">
        <f t="shared" si="21"/>
        <v>0</v>
      </c>
      <c r="G30" s="413">
        <f t="shared" si="21"/>
        <v>0</v>
      </c>
      <c r="H30" s="413">
        <f t="shared" si="21"/>
        <v>0</v>
      </c>
      <c r="I30" s="413">
        <f t="shared" si="21"/>
        <v>0</v>
      </c>
      <c r="J30" s="413">
        <f t="shared" si="21"/>
        <v>0</v>
      </c>
      <c r="K30" s="413">
        <f t="shared" si="21"/>
        <v>0</v>
      </c>
      <c r="L30" s="413">
        <f t="shared" si="21"/>
        <v>0</v>
      </c>
      <c r="M30" s="413">
        <f t="shared" si="21"/>
        <v>0</v>
      </c>
      <c r="N30" s="413">
        <f t="shared" si="21"/>
        <v>0</v>
      </c>
      <c r="O30" s="413">
        <f t="shared" si="21"/>
        <v>0</v>
      </c>
      <c r="P30" s="413">
        <f t="shared" si="21"/>
        <v>0</v>
      </c>
      <c r="Q30" s="414">
        <f t="shared" si="13"/>
        <v>0</v>
      </c>
      <c r="R30" s="1107" t="str">
        <f t="shared" si="14"/>
        <v/>
      </c>
      <c r="S30" s="344">
        <f>来期計画!Q30</f>
        <v>0</v>
      </c>
      <c r="T30" s="341"/>
      <c r="U30" s="79"/>
      <c r="V30" s="79"/>
      <c r="W30" s="79"/>
      <c r="X30" s="79"/>
      <c r="Y30" s="79"/>
      <c r="Z30" s="79"/>
      <c r="AA30" s="79"/>
      <c r="AB30" s="79"/>
      <c r="AC30" s="79"/>
      <c r="AD30" s="79"/>
      <c r="AE30" s="79"/>
      <c r="AF30" s="79"/>
      <c r="AG30" s="79"/>
      <c r="AH30" s="79"/>
      <c r="AI30" s="79"/>
      <c r="AJ30" s="86"/>
      <c r="AK30" s="79"/>
      <c r="AL30" s="79"/>
      <c r="AM30" s="79"/>
      <c r="AN30" s="79"/>
      <c r="AO30" s="79"/>
      <c r="AP30" s="79"/>
      <c r="AQ30" s="415" t="s">
        <v>184</v>
      </c>
      <c r="AR30" s="416"/>
      <c r="AS30" s="417"/>
      <c r="AT30" s="2120">
        <f>SUMIF(AT197:AT226,FALSE,Q197:Q226)+Q195</f>
        <v>0</v>
      </c>
      <c r="AU30" s="372"/>
      <c r="AZ30" s="418"/>
      <c r="BA30" s="418"/>
      <c r="BB30" s="418"/>
      <c r="BC30" s="418"/>
      <c r="BD30" s="418"/>
      <c r="BE30" s="418"/>
      <c r="BF30" s="418"/>
      <c r="BG30" s="418"/>
      <c r="BH30" s="418"/>
      <c r="BI30" s="418"/>
      <c r="BJ30" s="418"/>
      <c r="BK30" s="418"/>
      <c r="BL30" s="418"/>
    </row>
    <row r="31" spans="1:92" ht="18" customHeight="1">
      <c r="A31" s="335"/>
      <c r="B31" s="336">
        <v>23</v>
      </c>
      <c r="C31" s="96" t="s">
        <v>27</v>
      </c>
      <c r="D31" s="413">
        <f>D29+D30</f>
        <v>0</v>
      </c>
      <c r="E31" s="97">
        <f t="shared" ref="E31:P31" si="22">E29+E30</f>
        <v>0</v>
      </c>
      <c r="F31" s="97">
        <f t="shared" si="22"/>
        <v>0</v>
      </c>
      <c r="G31" s="97">
        <f t="shared" si="22"/>
        <v>0</v>
      </c>
      <c r="H31" s="97">
        <f t="shared" si="22"/>
        <v>0</v>
      </c>
      <c r="I31" s="97">
        <f t="shared" si="22"/>
        <v>0</v>
      </c>
      <c r="J31" s="97">
        <f t="shared" si="22"/>
        <v>0</v>
      </c>
      <c r="K31" s="97">
        <f t="shared" si="22"/>
        <v>0</v>
      </c>
      <c r="L31" s="97">
        <f t="shared" si="22"/>
        <v>0</v>
      </c>
      <c r="M31" s="97">
        <f t="shared" si="22"/>
        <v>0</v>
      </c>
      <c r="N31" s="97">
        <f t="shared" si="22"/>
        <v>0</v>
      </c>
      <c r="O31" s="97">
        <f t="shared" si="22"/>
        <v>0</v>
      </c>
      <c r="P31" s="97">
        <f t="shared" si="22"/>
        <v>0</v>
      </c>
      <c r="Q31" s="414">
        <f t="shared" si="13"/>
        <v>0</v>
      </c>
      <c r="R31" s="1107" t="str">
        <f t="shared" si="14"/>
        <v/>
      </c>
      <c r="S31" s="344">
        <f>来期計画!Q31</f>
        <v>0</v>
      </c>
      <c r="T31" s="341"/>
      <c r="U31" s="79"/>
      <c r="V31" s="79"/>
      <c r="W31" s="79"/>
      <c r="X31" s="79"/>
      <c r="Y31" s="79"/>
      <c r="Z31" s="79"/>
      <c r="AA31" s="79"/>
      <c r="AB31" s="79"/>
      <c r="AC31" s="79"/>
      <c r="AD31" s="79"/>
      <c r="AE31" s="79"/>
      <c r="AF31" s="79"/>
      <c r="AG31" s="79"/>
      <c r="AH31" s="79"/>
      <c r="AI31" s="79"/>
      <c r="AJ31" s="86"/>
      <c r="AK31" s="79"/>
      <c r="AL31" s="79"/>
      <c r="AM31" s="79"/>
      <c r="AN31" s="79"/>
      <c r="AO31" s="79"/>
      <c r="AP31" s="79"/>
      <c r="AQ31" s="420">
        <f>Q32+AT30</f>
        <v>0</v>
      </c>
      <c r="AR31" s="416"/>
      <c r="AS31" s="417"/>
      <c r="AT31" s="2121"/>
      <c r="AU31" s="372"/>
      <c r="AZ31" s="418"/>
      <c r="BA31" s="418"/>
      <c r="BB31" s="418"/>
      <c r="BC31" s="418"/>
      <c r="BD31" s="418"/>
      <c r="BE31" s="418"/>
      <c r="BF31" s="418"/>
      <c r="BG31" s="418"/>
      <c r="BH31" s="418"/>
      <c r="BI31" s="418"/>
      <c r="BJ31" s="418"/>
      <c r="BK31" s="418"/>
      <c r="BL31" s="418"/>
    </row>
    <row r="32" spans="1:92" ht="18" customHeight="1">
      <c r="A32" s="335"/>
      <c r="B32" s="336">
        <v>24</v>
      </c>
      <c r="C32" s="96" t="s">
        <v>28</v>
      </c>
      <c r="D32" s="413">
        <f>D14-D31</f>
        <v>0</v>
      </c>
      <c r="E32" s="97">
        <f t="shared" ref="E32:P32" si="23">E14-E31</f>
        <v>0</v>
      </c>
      <c r="F32" s="97">
        <f t="shared" si="23"/>
        <v>0</v>
      </c>
      <c r="G32" s="97">
        <f t="shared" si="23"/>
        <v>0</v>
      </c>
      <c r="H32" s="97">
        <f t="shared" si="23"/>
        <v>0</v>
      </c>
      <c r="I32" s="97">
        <f t="shared" si="23"/>
        <v>0</v>
      </c>
      <c r="J32" s="97">
        <f t="shared" si="23"/>
        <v>0</v>
      </c>
      <c r="K32" s="97">
        <f t="shared" si="23"/>
        <v>0</v>
      </c>
      <c r="L32" s="97">
        <f t="shared" si="23"/>
        <v>0</v>
      </c>
      <c r="M32" s="97">
        <f t="shared" si="23"/>
        <v>0</v>
      </c>
      <c r="N32" s="97">
        <f t="shared" si="23"/>
        <v>0</v>
      </c>
      <c r="O32" s="97">
        <f t="shared" si="23"/>
        <v>0</v>
      </c>
      <c r="P32" s="97">
        <f t="shared" si="23"/>
        <v>0</v>
      </c>
      <c r="Q32" s="414">
        <f t="shared" si="13"/>
        <v>0</v>
      </c>
      <c r="R32" s="1107" t="str">
        <f t="shared" si="14"/>
        <v/>
      </c>
      <c r="S32" s="344">
        <f>来期計画!Q32</f>
        <v>0</v>
      </c>
      <c r="T32" s="341"/>
      <c r="U32" s="79"/>
      <c r="V32" s="79"/>
      <c r="W32" s="79"/>
      <c r="X32" s="79"/>
      <c r="Y32" s="79"/>
      <c r="Z32" s="79"/>
      <c r="AA32" s="79"/>
      <c r="AB32" s="79"/>
      <c r="AC32" s="79"/>
      <c r="AD32" s="79"/>
      <c r="AE32" s="79"/>
      <c r="AF32" s="79"/>
      <c r="AG32" s="79"/>
      <c r="AH32" s="79"/>
      <c r="AI32" s="79"/>
      <c r="AJ32" s="86"/>
      <c r="AK32" s="79"/>
      <c r="AL32" s="79"/>
      <c r="AM32" s="79"/>
      <c r="AN32" s="79"/>
      <c r="AO32" s="79"/>
      <c r="AP32" s="79"/>
      <c r="AQ32" s="421" t="s">
        <v>185</v>
      </c>
      <c r="AR32" s="416"/>
      <c r="AS32" s="417"/>
      <c r="AT32" s="372"/>
      <c r="AU32" s="372"/>
      <c r="AZ32" s="418"/>
      <c r="BA32" s="418"/>
      <c r="BB32" s="418"/>
      <c r="BC32" s="418"/>
      <c r="BD32" s="418"/>
      <c r="BE32" s="418"/>
      <c r="BF32" s="418"/>
      <c r="BG32" s="418"/>
      <c r="BH32" s="418"/>
      <c r="BI32" s="418"/>
      <c r="BJ32" s="418"/>
      <c r="BK32" s="418"/>
      <c r="BL32" s="418"/>
    </row>
    <row r="33" spans="1:92" ht="18" customHeight="1">
      <c r="A33" s="335"/>
      <c r="B33" s="336">
        <v>25</v>
      </c>
      <c r="C33" s="1827" t="s">
        <v>29</v>
      </c>
      <c r="D33" s="774">
        <f>IFERROR(D32/D14,0)</f>
        <v>0</v>
      </c>
      <c r="E33" s="775">
        <f t="shared" ref="E33:P33" si="24">IFERROR(E32/E14,0)</f>
        <v>0</v>
      </c>
      <c r="F33" s="775">
        <f t="shared" si="24"/>
        <v>0</v>
      </c>
      <c r="G33" s="775">
        <f t="shared" si="24"/>
        <v>0</v>
      </c>
      <c r="H33" s="775">
        <f t="shared" si="24"/>
        <v>0</v>
      </c>
      <c r="I33" s="775">
        <f t="shared" si="24"/>
        <v>0</v>
      </c>
      <c r="J33" s="775">
        <f t="shared" si="24"/>
        <v>0</v>
      </c>
      <c r="K33" s="775">
        <f>IFERROR(K32/K14,0)</f>
        <v>0</v>
      </c>
      <c r="L33" s="775">
        <f t="shared" si="24"/>
        <v>0</v>
      </c>
      <c r="M33" s="775">
        <f t="shared" si="24"/>
        <v>0</v>
      </c>
      <c r="N33" s="775">
        <f t="shared" si="24"/>
        <v>0</v>
      </c>
      <c r="O33" s="775">
        <f t="shared" si="24"/>
        <v>0</v>
      </c>
      <c r="P33" s="775">
        <f t="shared" si="24"/>
        <v>0</v>
      </c>
      <c r="Q33" s="776" t="str">
        <f>IF( Q14=0,"",Q32 /  Q14)</f>
        <v/>
      </c>
      <c r="R33" s="1125"/>
      <c r="S33" s="1126" t="str">
        <f>来期計画!Q33</f>
        <v/>
      </c>
      <c r="T33" s="341"/>
      <c r="U33" s="79"/>
      <c r="V33" s="79"/>
      <c r="W33" s="79"/>
      <c r="X33" s="79"/>
      <c r="Y33" s="79"/>
      <c r="Z33" s="79"/>
      <c r="AA33" s="79"/>
      <c r="AB33" s="79"/>
      <c r="AC33" s="79"/>
      <c r="AD33" s="79"/>
      <c r="AE33" s="79"/>
      <c r="AF33" s="79"/>
      <c r="AG33" s="79"/>
      <c r="AH33" s="79"/>
      <c r="AI33" s="79"/>
      <c r="AJ33" s="86"/>
      <c r="AK33" s="79"/>
      <c r="AL33" s="79"/>
      <c r="AM33" s="79"/>
      <c r="AN33" s="79"/>
      <c r="AO33" s="79"/>
      <c r="AP33" s="79"/>
      <c r="AQ33" s="425">
        <f>IFERROR(AQ31/Q14,0)</f>
        <v>0</v>
      </c>
      <c r="AR33" s="426" t="s">
        <v>186</v>
      </c>
      <c r="AS33" s="427"/>
      <c r="AT33" s="372"/>
      <c r="AU33" s="372"/>
    </row>
    <row r="34" spans="1:92" ht="18" customHeight="1">
      <c r="A34" s="335"/>
      <c r="B34" s="336">
        <v>32</v>
      </c>
      <c r="C34" s="1828" t="s">
        <v>30</v>
      </c>
      <c r="D34" s="429"/>
      <c r="E34" s="356"/>
      <c r="F34" s="356"/>
      <c r="G34" s="356"/>
      <c r="H34" s="356"/>
      <c r="I34" s="356"/>
      <c r="J34" s="356"/>
      <c r="K34" s="356"/>
      <c r="L34" s="356"/>
      <c r="M34" s="356"/>
      <c r="N34" s="356"/>
      <c r="O34" s="356"/>
      <c r="P34" s="356"/>
      <c r="Q34" s="430"/>
      <c r="R34" s="1104"/>
      <c r="S34" s="1105">
        <f>来期計画!Q34</f>
        <v>0</v>
      </c>
      <c r="T34" s="432"/>
      <c r="U34" s="361"/>
      <c r="V34" s="361"/>
      <c r="W34" s="361"/>
      <c r="X34" s="361"/>
      <c r="Y34" s="361"/>
      <c r="Z34" s="361"/>
      <c r="AA34" s="361"/>
      <c r="AB34" s="361"/>
      <c r="AC34" s="361"/>
      <c r="AD34" s="361"/>
      <c r="AE34" s="361"/>
      <c r="AF34" s="361"/>
      <c r="AG34" s="361"/>
      <c r="AH34" s="361">
        <f>SUM(U34:AG34)</f>
        <v>0</v>
      </c>
      <c r="AI34" s="361"/>
      <c r="AJ34" s="362"/>
      <c r="AK34" s="79"/>
      <c r="AL34" s="79"/>
      <c r="AM34" s="79"/>
      <c r="AN34" s="79"/>
      <c r="AO34" s="79"/>
      <c r="AP34" s="79"/>
      <c r="AQ34" s="2514"/>
      <c r="AR34" s="2514"/>
      <c r="AS34" s="433"/>
    </row>
    <row r="35" spans="1:92" ht="18" customHeight="1">
      <c r="A35" s="335"/>
      <c r="B35" s="336">
        <v>33</v>
      </c>
      <c r="C35" s="1810"/>
      <c r="D35" s="434"/>
      <c r="E35" s="434"/>
      <c r="F35" s="131"/>
      <c r="G35" s="131"/>
      <c r="H35" s="131"/>
      <c r="I35" s="131"/>
      <c r="J35" s="131"/>
      <c r="K35" s="131"/>
      <c r="L35" s="131"/>
      <c r="M35" s="131"/>
      <c r="N35" s="131"/>
      <c r="O35" s="131"/>
      <c r="P35" s="131"/>
      <c r="Q35" s="90">
        <f t="shared" ref="Q35:Q81" si="25">SUM(D35:P35)</f>
        <v>0</v>
      </c>
      <c r="R35" s="1107" t="str">
        <f t="shared" si="14"/>
        <v/>
      </c>
      <c r="S35" s="344">
        <f>来期計画!Q35</f>
        <v>0</v>
      </c>
      <c r="T35" s="435" t="b">
        <v>1</v>
      </c>
      <c r="U35" s="79">
        <f>IF(D$2&lt;DATE(2019,10,1),IF($T$1=FALSE,IF($T35=FALSE,D35*HOME!$H$18,0),IF($T35=FALSE,D35*HOME!$H$18/(1+HOME!$H$18),0)),IF($T$1=FALSE,IF($T35=FALSE,D35*HOME!$H$20,0),IF($T35=FALSE,D35*HOME!$H$20/(1+HOME!$H$20),0)))</f>
        <v>0</v>
      </c>
      <c r="V35" s="79">
        <f>IF(E$2&lt;DATE(2019,10,1),IF($T$1=FALSE,IF($T35=FALSE,E35*HOME!$H$18,0),IF($T35=FALSE,E35*HOME!$H$18/(1+HOME!$H$18),0)),IF($T$1=FALSE,IF($T35=FALSE,E35*HOME!$H$20,0),IF($T35=FALSE,E35*HOME!$H$20/(1+HOME!$H$20),0)))</f>
        <v>0</v>
      </c>
      <c r="W35" s="79">
        <f>IF(F$2&lt;DATE(2019,10,1),IF($T$1=FALSE,IF($T35=FALSE,F35*HOME!$H$18,0),IF($T35=FALSE,F35*HOME!$H$18/(1+HOME!$H$18),0)),IF($T$1=FALSE,IF($T35=FALSE,F35*HOME!$H$20,0),IF($T35=FALSE,F35*HOME!$H$20/(1+HOME!$H$20),0)))</f>
        <v>0</v>
      </c>
      <c r="X35" s="79">
        <f>IF(G$2&lt;DATE(2019,10,1),IF($T$1=FALSE,IF($T35=FALSE,G35*HOME!$H$18,0),IF($T35=FALSE,G35*HOME!$H$18/(1+HOME!$H$18),0)),IF($T$1=FALSE,IF($T35=FALSE,G35*HOME!$H$20,0),IF($T35=FALSE,G35*HOME!$H$20/(1+HOME!$H$20),0)))</f>
        <v>0</v>
      </c>
      <c r="Y35" s="79">
        <f>IF(H$2&lt;DATE(2019,10,1),IF($T$1=FALSE,IF($T35=FALSE,H35*HOME!$H$18,0),IF($T35=FALSE,H35*HOME!$H$18/(1+HOME!$H$18),0)),IF($T$1=FALSE,IF($T35=FALSE,H35*HOME!$H$20,0),IF($T35=FALSE,H35*HOME!$H$20/(1+HOME!$H$20),0)))</f>
        <v>0</v>
      </c>
      <c r="Z35" s="79">
        <f>IF(I$2&lt;DATE(2019,10,1),IF($T$1=FALSE,IF($T35=FALSE,I35*HOME!$H$18,0),IF($T35=FALSE,I35*HOME!$H$18/(1+HOME!$H$18),0)),IF($T$1=FALSE,IF($T35=FALSE,I35*HOME!$H$20,0),IF($T35=FALSE,I35*HOME!$H$20/(1+HOME!$H$20),0)))</f>
        <v>0</v>
      </c>
      <c r="AA35" s="79">
        <f>IF(J$2&lt;DATE(2019,10,1),IF($T$1=FALSE,IF($T35=FALSE,J35*HOME!$H$18,0),IF($T35=FALSE,J35*HOME!$H$18/(1+HOME!$H$18),0)),IF($T$1=FALSE,IF($T35=FALSE,J35*HOME!$H$20,0),IF($T35=FALSE,J35*HOME!$H$20/(1+HOME!$H$20),0)))</f>
        <v>0</v>
      </c>
      <c r="AB35" s="79">
        <f>IF(K$2&lt;DATE(2019,10,1),IF($T$1=FALSE,IF($T35=FALSE,K35*HOME!$H$18,0),IF($T35=FALSE,K35*HOME!$H$18/(1+HOME!$H$18),0)),IF($T$1=FALSE,IF($T35=FALSE,K35*HOME!$H$20,0),IF($T35=FALSE,K35*HOME!$H$20/(1+HOME!$H$20),0)))</f>
        <v>0</v>
      </c>
      <c r="AC35" s="79">
        <f>IF(L$2&lt;DATE(2019,10,1),IF($T$1=FALSE,IF($T35=FALSE,L35*HOME!$H$18,0),IF($T35=FALSE,L35*HOME!$H$18/(1+HOME!$H$18),0)),IF($T$1=FALSE,IF($T35=FALSE,L35*HOME!$H$20,0),IF($T35=FALSE,L35*HOME!$H$20/(1+HOME!$H$20),0)))</f>
        <v>0</v>
      </c>
      <c r="AD35" s="79">
        <f>IF(M$2&lt;DATE(2019,10,1),IF($T$1=FALSE,IF($T35=FALSE,M35*HOME!$H$18,0),IF($T35=FALSE,M35*HOME!$H$18/(1+HOME!$H$18),0)),IF($T$1=FALSE,IF($T35=FALSE,M35*HOME!$H$20,0),IF($T35=FALSE,M35*HOME!$H$20/(1+HOME!$H$20),0)))</f>
        <v>0</v>
      </c>
      <c r="AE35" s="79">
        <f>IF(N$2&lt;DATE(2019,10,1),IF($T$1=FALSE,IF($T35=FALSE,N35*HOME!$H$18,0),IF($T35=FALSE,N35*HOME!$H$18/(1+HOME!$H$18),0)),IF($T$1=FALSE,IF($T35=FALSE,N35*HOME!$H$20,0),IF($T35=FALSE,N35*HOME!$H$20/(1+HOME!$H$20),0)))</f>
        <v>0</v>
      </c>
      <c r="AF35" s="79">
        <f>IF(O$2&lt;DATE(2019,10,1),IF($T$1=FALSE,IF($T35=FALSE,O35*HOME!$H$18,0),IF($T35=FALSE,O35*HOME!$H$18/(1+HOME!$H$18),0)),IF($T$1=FALSE,IF($T35=FALSE,O35*HOME!$H$20,0),IF($T35=FALSE,O35*HOME!$H$20/(1+HOME!$H$20),0)))</f>
        <v>0</v>
      </c>
      <c r="AG35" s="79">
        <f>IF(P$2&lt;DATE(2019,10,1),IF($T$1=FALSE,IF($T35=FALSE,P35*HOME!$H$18,0),IF($T35=FALSE,P35*HOME!$H$18/(1+HOME!$H$18),0)),IF($T$1=FALSE,IF($T35=FALSE,P35*HOME!$H$20,0),IF($T35=FALSE,P35*HOME!$H$20/(1+HOME!$H$20),0)))</f>
        <v>0</v>
      </c>
      <c r="AH35" s="79">
        <f t="shared" ref="AH35:AH98" si="26">SUM(U35:AG35)</f>
        <v>0</v>
      </c>
      <c r="AI35" s="79" t="str">
        <f t="shared" ref="AI35:AI98" si="27">IF($T35=FALSE,Q35,"")</f>
        <v/>
      </c>
      <c r="AJ35" s="86"/>
      <c r="AK35" s="79"/>
      <c r="AL35" s="79"/>
      <c r="AM35" s="79"/>
      <c r="AN35" s="79"/>
      <c r="AO35" s="79"/>
      <c r="AP35" s="79"/>
      <c r="AQ35" s="436" t="s">
        <v>187</v>
      </c>
      <c r="AR35" s="436" t="s">
        <v>33</v>
      </c>
      <c r="AS35" s="437"/>
      <c r="CA35" s="310">
        <f>IF($T35=TRUE,0,IF(D$2&lt;DATE(2019,10,1),IF($T$1=FALSE,D35*HOME!$F$18,D35*HOME!$F$18/(1+HOME!$H$18)),IF($AO35=TRUE,IF($T$1=FALSE,D35*HOME!$F$21,D35*HOME!$F$21/(1+HOME!$H$21)),IF($T$1=FALSE,D35*HOME!$F$20,D35*HOME!$F$20/(1+HOME!$H$20)))))</f>
        <v>0</v>
      </c>
      <c r="CB35" s="310">
        <f>IF($T35=TRUE,0,IF(E$2&lt;DATE(2019,10,1),IF($T$1=FALSE,E35*HOME!$F$18,E35*HOME!$F$18/(1+HOME!$H$18)),IF($AO35=TRUE,IF($T$1=FALSE,E35*HOME!$F$21,E35*HOME!$F$21/(1+HOME!$H$21)),IF($T$1=FALSE,E35*HOME!$F$20,E35*HOME!$F$20/(1+HOME!$H$20)))))</f>
        <v>0</v>
      </c>
      <c r="CC35" s="310">
        <f>IF($T35=TRUE,0,IF(F$2&lt;DATE(2019,10,1),IF($T$1=FALSE,F35*HOME!$F$18,F35*HOME!$F$18/(1+HOME!$H$18)),IF($AO35=TRUE,IF($T$1=FALSE,F35*HOME!$F$21,F35*HOME!$F$21/(1+HOME!$H$21)),IF($T$1=FALSE,F35*HOME!$F$20,F35*HOME!$F$20/(1+HOME!$H$20)))))</f>
        <v>0</v>
      </c>
      <c r="CD35" s="310">
        <f>IF($T35=TRUE,0,IF(G$2&lt;DATE(2019,10,1),IF($T$1=FALSE,G35*HOME!$F$18,G35*HOME!$F$18/(1+HOME!$H$18)),IF($AO35=TRUE,IF($T$1=FALSE,G35*HOME!$F$21,G35*HOME!$F$21/(1+HOME!$H$21)),IF($T$1=FALSE,G35*HOME!$F$20,G35*HOME!$F$20/(1+HOME!$H$20)))))</f>
        <v>0</v>
      </c>
      <c r="CE35" s="310">
        <f>IF($T35=TRUE,0,IF(H$2&lt;DATE(2019,10,1),IF($T$1=FALSE,H35*HOME!$F$18,H35*HOME!$F$18/(1+HOME!$H$18)),IF($AO35=TRUE,IF($T$1=FALSE,H35*HOME!$F$21,H35*HOME!$F$21/(1+HOME!$H$21)),IF($T$1=FALSE,H35*HOME!$F$20,H35*HOME!$F$20/(1+HOME!$H$20)))))</f>
        <v>0</v>
      </c>
      <c r="CF35" s="310">
        <f>IF($T35=TRUE,0,IF(I$2&lt;DATE(2019,10,1),IF($T$1=FALSE,I35*HOME!$F$18,I35*HOME!$F$18/(1+HOME!$H$18)),IF($AO35=TRUE,IF($T$1=FALSE,I35*HOME!$F$21,I35*HOME!$F$21/(1+HOME!$H$21)),IF($T$1=FALSE,I35*HOME!$F$20,I35*HOME!$F$20/(1+HOME!$H$20)))))</f>
        <v>0</v>
      </c>
      <c r="CG35" s="310">
        <f>IF($T35=TRUE,0,IF(J$2&lt;DATE(2019,10,1),IF($T$1=FALSE,J35*HOME!$F$18,J35*HOME!$F$18/(1+HOME!$H$18)),IF($AO35=TRUE,IF($T$1=FALSE,J35*HOME!$F$21,J35*HOME!$F$21/(1+HOME!$H$21)),IF($T$1=FALSE,J35*HOME!$F$20,J35*HOME!$F$20/(1+HOME!$H$20)))))</f>
        <v>0</v>
      </c>
      <c r="CH35" s="310">
        <f>IF($T35=TRUE,0,IF(K$2&lt;DATE(2019,10,1),IF($T$1=FALSE,K35*HOME!$F$18,K35*HOME!$F$18/(1+HOME!$H$18)),IF($AO35=TRUE,IF($T$1=FALSE,K35*HOME!$F$21,K35*HOME!$F$21/(1+HOME!$H$21)),IF($T$1=FALSE,K35*HOME!$F$20,K35*HOME!$F$20/(1+HOME!$H$20)))))</f>
        <v>0</v>
      </c>
      <c r="CI35" s="310">
        <f>IF($T35=TRUE,0,IF(L$2&lt;DATE(2019,10,1),IF($T$1=FALSE,L35*HOME!$F$18,L35*HOME!$F$18/(1+HOME!$H$18)),IF($AO35=TRUE,IF($T$1=FALSE,L35*HOME!$F$21,L35*HOME!$F$21/(1+HOME!$H$21)),IF($T$1=FALSE,L35*HOME!$F$20,L35*HOME!$F$20/(1+HOME!$H$20)))))</f>
        <v>0</v>
      </c>
      <c r="CJ35" s="310">
        <f>IF($T35=TRUE,0,IF(M$2&lt;DATE(2019,10,1),IF($T$1=FALSE,M35*HOME!$F$18,M35*HOME!$F$18/(1+HOME!$H$18)),IF($AO35=TRUE,IF($T$1=FALSE,M35*HOME!$F$21,M35*HOME!$F$21/(1+HOME!$H$21)),IF($T$1=FALSE,M35*HOME!$F$20,M35*HOME!$F$20/(1+HOME!$H$20)))))</f>
        <v>0</v>
      </c>
      <c r="CK35" s="310">
        <f>IF($T35=TRUE,0,IF(N$2&lt;DATE(2019,10,1),IF($T$1=FALSE,N35*HOME!$F$18,N35*HOME!$F$18/(1+HOME!$H$18)),IF($AO35=TRUE,IF($T$1=FALSE,N35*HOME!$F$21,N35*HOME!$F$21/(1+HOME!$H$21)),IF($T$1=FALSE,N35*HOME!$F$20,N35*HOME!$F$20/(1+HOME!$H$20)))))</f>
        <v>0</v>
      </c>
      <c r="CL35" s="310">
        <f>IF($T35=TRUE,0,IF(O$2&lt;DATE(2019,10,1),IF($T$1=FALSE,O35*HOME!$F$18,O35*HOME!$F$18/(1+HOME!$H$18)),IF($AO35=TRUE,IF($T$1=FALSE,O35*HOME!$F$21,O35*HOME!$F$21/(1+HOME!$H$21)),IF($T$1=FALSE,O35*HOME!$F$20,O35*HOME!$F$20/(1+HOME!$H$20)))))</f>
        <v>0</v>
      </c>
      <c r="CM35" s="310">
        <f>IF($T35=TRUE,0,IF(P$2&lt;DATE(2019,10,1),IF($T$1=FALSE,P35*HOME!$F$18,P35*HOME!$F$18/(1+HOME!$H$18)),IF($AO35=TRUE,IF($T$1=FALSE,P35*HOME!$F$21,P35*HOME!$F$21/(1+HOME!$H$21)),IF($T$1=FALSE,P35*HOME!$F$20,P35*HOME!$F$20/(1+HOME!$H$20)))))</f>
        <v>0</v>
      </c>
      <c r="CN35" s="310">
        <f t="shared" ref="CN35:CN80" si="28">SUM(CA35:CM35)</f>
        <v>0</v>
      </c>
    </row>
    <row r="36" spans="1:92" ht="18" customHeight="1">
      <c r="A36" s="335"/>
      <c r="B36" s="336">
        <v>34</v>
      </c>
      <c r="C36" s="1810"/>
      <c r="D36" s="434"/>
      <c r="E36" s="434"/>
      <c r="F36" s="434"/>
      <c r="G36" s="434"/>
      <c r="H36" s="434"/>
      <c r="I36" s="434"/>
      <c r="J36" s="434"/>
      <c r="K36" s="434"/>
      <c r="L36" s="434"/>
      <c r="M36" s="434"/>
      <c r="N36" s="434"/>
      <c r="O36" s="434"/>
      <c r="P36" s="131"/>
      <c r="Q36" s="90">
        <f t="shared" si="25"/>
        <v>0</v>
      </c>
      <c r="R36" s="1107" t="str">
        <f t="shared" si="14"/>
        <v/>
      </c>
      <c r="S36" s="344">
        <f>来期計画!Q36</f>
        <v>0</v>
      </c>
      <c r="T36" s="435" t="b">
        <v>1</v>
      </c>
      <c r="U36" s="79">
        <f>IF(D$2&lt;DATE(2019,10,1),IF($T$1=FALSE,IF($T36=FALSE,D36*HOME!$H$18,0),IF($T36=FALSE,D36*HOME!$H$18/(1+HOME!$H$18),0)),IF($T$1=FALSE,IF($T36=FALSE,D36*HOME!$H$20,0),IF($T36=FALSE,D36*HOME!$H$20/(1+HOME!$H$20),0)))</f>
        <v>0</v>
      </c>
      <c r="V36" s="79">
        <f>IF(E$2&lt;DATE(2019,10,1),IF($T$1=FALSE,IF($T36=FALSE,E36*HOME!$H$18,0),IF($T36=FALSE,E36*HOME!$H$18/(1+HOME!$H$18),0)),IF($T$1=FALSE,IF($T36=FALSE,E36*HOME!$H$20,0),IF($T36=FALSE,E36*HOME!$H$20/(1+HOME!$H$20),0)))</f>
        <v>0</v>
      </c>
      <c r="W36" s="79">
        <f>IF(F$2&lt;DATE(2019,10,1),IF($T$1=FALSE,IF($T36=FALSE,F36*HOME!$H$18,0),IF($T36=FALSE,F36*HOME!$H$18/(1+HOME!$H$18),0)),IF($T$1=FALSE,IF($T36=FALSE,F36*HOME!$H$20,0),IF($T36=FALSE,F36*HOME!$H$20/(1+HOME!$H$20),0)))</f>
        <v>0</v>
      </c>
      <c r="X36" s="79">
        <f>IF(G$2&lt;DATE(2019,10,1),IF($T$1=FALSE,IF($T36=FALSE,G36*HOME!$H$18,0),IF($T36=FALSE,G36*HOME!$H$18/(1+HOME!$H$18),0)),IF($T$1=FALSE,IF($T36=FALSE,G36*HOME!$H$20,0),IF($T36=FALSE,G36*HOME!$H$20/(1+HOME!$H$20),0)))</f>
        <v>0</v>
      </c>
      <c r="Y36" s="79">
        <f>IF(H$2&lt;DATE(2019,10,1),IF($T$1=FALSE,IF($T36=FALSE,H36*HOME!$H$18,0),IF($T36=FALSE,H36*HOME!$H$18/(1+HOME!$H$18),0)),IF($T$1=FALSE,IF($T36=FALSE,H36*HOME!$H$20,0),IF($T36=FALSE,H36*HOME!$H$20/(1+HOME!$H$20),0)))</f>
        <v>0</v>
      </c>
      <c r="Z36" s="79">
        <f>IF(I$2&lt;DATE(2019,10,1),IF($T$1=FALSE,IF($T36=FALSE,I36*HOME!$H$18,0),IF($T36=FALSE,I36*HOME!$H$18/(1+HOME!$H$18),0)),IF($T$1=FALSE,IF($T36=FALSE,I36*HOME!$H$20,0),IF($T36=FALSE,I36*HOME!$H$20/(1+HOME!$H$20),0)))</f>
        <v>0</v>
      </c>
      <c r="AA36" s="79">
        <f>IF(J$2&lt;DATE(2019,10,1),IF($T$1=FALSE,IF($T36=FALSE,J36*HOME!$H$18,0),IF($T36=FALSE,J36*HOME!$H$18/(1+HOME!$H$18),0)),IF($T$1=FALSE,IF($T36=FALSE,J36*HOME!$H$20,0),IF($T36=FALSE,J36*HOME!$H$20/(1+HOME!$H$20),0)))</f>
        <v>0</v>
      </c>
      <c r="AB36" s="79">
        <f>IF(K$2&lt;DATE(2019,10,1),IF($T$1=FALSE,IF($T36=FALSE,K36*HOME!$H$18,0),IF($T36=FALSE,K36*HOME!$H$18/(1+HOME!$H$18),0)),IF($T$1=FALSE,IF($T36=FALSE,K36*HOME!$H$20,0),IF($T36=FALSE,K36*HOME!$H$20/(1+HOME!$H$20),0)))</f>
        <v>0</v>
      </c>
      <c r="AC36" s="79">
        <f>IF(L$2&lt;DATE(2019,10,1),IF($T$1=FALSE,IF($T36=FALSE,L36*HOME!$H$18,0),IF($T36=FALSE,L36*HOME!$H$18/(1+HOME!$H$18),0)),IF($T$1=FALSE,IF($T36=FALSE,L36*HOME!$H$20,0),IF($T36=FALSE,L36*HOME!$H$20/(1+HOME!$H$20),0)))</f>
        <v>0</v>
      </c>
      <c r="AD36" s="79">
        <f>IF(M$2&lt;DATE(2019,10,1),IF($T$1=FALSE,IF($T36=FALSE,M36*HOME!$H$18,0),IF($T36=FALSE,M36*HOME!$H$18/(1+HOME!$H$18),0)),IF($T$1=FALSE,IF($T36=FALSE,M36*HOME!$H$20,0),IF($T36=FALSE,M36*HOME!$H$20/(1+HOME!$H$20),0)))</f>
        <v>0</v>
      </c>
      <c r="AE36" s="79">
        <f>IF(N$2&lt;DATE(2019,10,1),IF($T$1=FALSE,IF($T36=FALSE,N36*HOME!$H$18,0),IF($T36=FALSE,N36*HOME!$H$18/(1+HOME!$H$18),0)),IF($T$1=FALSE,IF($T36=FALSE,N36*HOME!$H$20,0),IF($T36=FALSE,N36*HOME!$H$20/(1+HOME!$H$20),0)))</f>
        <v>0</v>
      </c>
      <c r="AF36" s="79">
        <f>IF(O$2&lt;DATE(2019,10,1),IF($T$1=FALSE,IF($T36=FALSE,O36*HOME!$H$18,0),IF($T36=FALSE,O36*HOME!$H$18/(1+HOME!$H$18),0)),IF($T$1=FALSE,IF($T36=FALSE,O36*HOME!$H$20,0),IF($T36=FALSE,O36*HOME!$H$20/(1+HOME!$H$20),0)))</f>
        <v>0</v>
      </c>
      <c r="AG36" s="79">
        <f>IF(P$2&lt;DATE(2019,10,1),IF($T$1=FALSE,IF($T36=FALSE,P36*HOME!$H$18,0),IF($T36=FALSE,P36*HOME!$H$18/(1+HOME!$H$18),0)),IF($T$1=FALSE,IF($T36=FALSE,P36*HOME!$H$20,0),IF($T36=FALSE,P36*HOME!$H$20/(1+HOME!$H$20),0)))</f>
        <v>0</v>
      </c>
      <c r="AH36" s="79">
        <f t="shared" si="26"/>
        <v>0</v>
      </c>
      <c r="AI36" s="79" t="str">
        <f t="shared" si="27"/>
        <v/>
      </c>
      <c r="AJ36" s="86"/>
      <c r="AK36" s="79"/>
      <c r="AL36" s="79"/>
      <c r="AM36" s="79"/>
      <c r="AN36" s="79"/>
      <c r="AO36" s="79"/>
      <c r="AP36" s="79"/>
      <c r="AQ36" s="438">
        <f>Q195</f>
        <v>0</v>
      </c>
      <c r="AR36" s="438">
        <f>Q45+AQ36</f>
        <v>0</v>
      </c>
      <c r="AS36" s="439"/>
      <c r="AT36" s="440"/>
      <c r="AU36" s="440"/>
      <c r="CA36" s="310">
        <f>IF($T36=TRUE,0,IF(D$2&lt;DATE(2019,10,1),IF($T$1=FALSE,D36*HOME!$F$18,D36*HOME!$F$18/(1+HOME!$H$18)),IF($AO36=TRUE,IF($T$1=FALSE,D36*HOME!$F$21,D36*HOME!$F$21/(1+HOME!$H$21)),IF($T$1=FALSE,D36*HOME!$F$20,D36*HOME!$F$20/(1+HOME!$H$20)))))</f>
        <v>0</v>
      </c>
      <c r="CB36" s="310">
        <f>IF($T36=TRUE,0,IF(E$2&lt;DATE(2019,10,1),IF($T$1=FALSE,E36*HOME!$F$18,E36*HOME!$F$18/(1+HOME!$H$18)),IF($AO36=TRUE,IF($T$1=FALSE,E36*HOME!$F$21,E36*HOME!$F$21/(1+HOME!$H$21)),IF($T$1=FALSE,E36*HOME!$F$20,E36*HOME!$F$20/(1+HOME!$H$20)))))</f>
        <v>0</v>
      </c>
      <c r="CC36" s="310">
        <f>IF($T36=TRUE,0,IF(F$2&lt;DATE(2019,10,1),IF($T$1=FALSE,F36*HOME!$F$18,F36*HOME!$F$18/(1+HOME!$H$18)),IF($AO36=TRUE,IF($T$1=FALSE,F36*HOME!$F$21,F36*HOME!$F$21/(1+HOME!$H$21)),IF($T$1=FALSE,F36*HOME!$F$20,F36*HOME!$F$20/(1+HOME!$H$20)))))</f>
        <v>0</v>
      </c>
      <c r="CD36" s="310">
        <f>IF($T36=TRUE,0,IF(G$2&lt;DATE(2019,10,1),IF($T$1=FALSE,G36*HOME!$F$18,G36*HOME!$F$18/(1+HOME!$H$18)),IF($AO36=TRUE,IF($T$1=FALSE,G36*HOME!$F$21,G36*HOME!$F$21/(1+HOME!$H$21)),IF($T$1=FALSE,G36*HOME!$F$20,G36*HOME!$F$20/(1+HOME!$H$20)))))</f>
        <v>0</v>
      </c>
      <c r="CE36" s="310">
        <f>IF($T36=TRUE,0,IF(H$2&lt;DATE(2019,10,1),IF($T$1=FALSE,H36*HOME!$F$18,H36*HOME!$F$18/(1+HOME!$H$18)),IF($AO36=TRUE,IF($T$1=FALSE,H36*HOME!$F$21,H36*HOME!$F$21/(1+HOME!$H$21)),IF($T$1=FALSE,H36*HOME!$F$20,H36*HOME!$F$20/(1+HOME!$H$20)))))</f>
        <v>0</v>
      </c>
      <c r="CF36" s="310">
        <f>IF($T36=TRUE,0,IF(I$2&lt;DATE(2019,10,1),IF($T$1=FALSE,I36*HOME!$F$18,I36*HOME!$F$18/(1+HOME!$H$18)),IF($AO36=TRUE,IF($T$1=FALSE,I36*HOME!$F$21,I36*HOME!$F$21/(1+HOME!$H$21)),IF($T$1=FALSE,I36*HOME!$F$20,I36*HOME!$F$20/(1+HOME!$H$20)))))</f>
        <v>0</v>
      </c>
      <c r="CG36" s="310">
        <f>IF($T36=TRUE,0,IF(J$2&lt;DATE(2019,10,1),IF($T$1=FALSE,J36*HOME!$F$18,J36*HOME!$F$18/(1+HOME!$H$18)),IF($AO36=TRUE,IF($T$1=FALSE,J36*HOME!$F$21,J36*HOME!$F$21/(1+HOME!$H$21)),IF($T$1=FALSE,J36*HOME!$F$20,J36*HOME!$F$20/(1+HOME!$H$20)))))</f>
        <v>0</v>
      </c>
      <c r="CH36" s="310">
        <f>IF($T36=TRUE,0,IF(K$2&lt;DATE(2019,10,1),IF($T$1=FALSE,K36*HOME!$F$18,K36*HOME!$F$18/(1+HOME!$H$18)),IF($AO36=TRUE,IF($T$1=FALSE,K36*HOME!$F$21,K36*HOME!$F$21/(1+HOME!$H$21)),IF($T$1=FALSE,K36*HOME!$F$20,K36*HOME!$F$20/(1+HOME!$H$20)))))</f>
        <v>0</v>
      </c>
      <c r="CI36" s="310">
        <f>IF($T36=TRUE,0,IF(L$2&lt;DATE(2019,10,1),IF($T$1=FALSE,L36*HOME!$F$18,L36*HOME!$F$18/(1+HOME!$H$18)),IF($AO36=TRUE,IF($T$1=FALSE,L36*HOME!$F$21,L36*HOME!$F$21/(1+HOME!$H$21)),IF($T$1=FALSE,L36*HOME!$F$20,L36*HOME!$F$20/(1+HOME!$H$20)))))</f>
        <v>0</v>
      </c>
      <c r="CJ36" s="310">
        <f>IF($T36=TRUE,0,IF(M$2&lt;DATE(2019,10,1),IF($T$1=FALSE,M36*HOME!$F$18,M36*HOME!$F$18/(1+HOME!$H$18)),IF($AO36=TRUE,IF($T$1=FALSE,M36*HOME!$F$21,M36*HOME!$F$21/(1+HOME!$H$21)),IF($T$1=FALSE,M36*HOME!$F$20,M36*HOME!$F$20/(1+HOME!$H$20)))))</f>
        <v>0</v>
      </c>
      <c r="CK36" s="310">
        <f>IF($T36=TRUE,0,IF(N$2&lt;DATE(2019,10,1),IF($T$1=FALSE,N36*HOME!$F$18,N36*HOME!$F$18/(1+HOME!$H$18)),IF($AO36=TRUE,IF($T$1=FALSE,N36*HOME!$F$21,N36*HOME!$F$21/(1+HOME!$H$21)),IF($T$1=FALSE,N36*HOME!$F$20,N36*HOME!$F$20/(1+HOME!$H$20)))))</f>
        <v>0</v>
      </c>
      <c r="CL36" s="310">
        <f>IF($T36=TRUE,0,IF(O$2&lt;DATE(2019,10,1),IF($T$1=FALSE,O36*HOME!$F$18,O36*HOME!$F$18/(1+HOME!$H$18)),IF($AO36=TRUE,IF($T$1=FALSE,O36*HOME!$F$21,O36*HOME!$F$21/(1+HOME!$H$21)),IF($T$1=FALSE,O36*HOME!$F$20,O36*HOME!$F$20/(1+HOME!$H$20)))))</f>
        <v>0</v>
      </c>
      <c r="CM36" s="310">
        <f>IF($T36=TRUE,0,IF(P$2&lt;DATE(2019,10,1),IF($T$1=FALSE,P36*HOME!$F$18,P36*HOME!$F$18/(1+HOME!$H$18)),IF($AO36=TRUE,IF($T$1=FALSE,P36*HOME!$F$21,P36*HOME!$F$21/(1+HOME!$H$21)),IF($T$1=FALSE,P36*HOME!$F$20,P36*HOME!$F$20/(1+HOME!$H$20)))))</f>
        <v>0</v>
      </c>
      <c r="CN36" s="310">
        <f t="shared" si="28"/>
        <v>0</v>
      </c>
    </row>
    <row r="37" spans="1:92" ht="18" customHeight="1">
      <c r="A37" s="335"/>
      <c r="B37" s="336">
        <v>35</v>
      </c>
      <c r="C37" s="1810"/>
      <c r="D37" s="434"/>
      <c r="E37" s="131"/>
      <c r="F37" s="131"/>
      <c r="G37" s="131"/>
      <c r="H37" s="131"/>
      <c r="I37" s="131"/>
      <c r="J37" s="131"/>
      <c r="K37" s="131"/>
      <c r="L37" s="131"/>
      <c r="M37" s="131"/>
      <c r="N37" s="131"/>
      <c r="O37" s="131"/>
      <c r="P37" s="131"/>
      <c r="Q37" s="90">
        <f t="shared" si="25"/>
        <v>0</v>
      </c>
      <c r="R37" s="1107" t="str">
        <f t="shared" si="14"/>
        <v/>
      </c>
      <c r="S37" s="344">
        <f>来期計画!Q37</f>
        <v>0</v>
      </c>
      <c r="T37" s="435" t="b">
        <v>1</v>
      </c>
      <c r="U37" s="79">
        <f>IF(D$2&lt;DATE(2019,10,1),IF($T$1=FALSE,IF($T37=FALSE,D37*HOME!$H$18,0),IF($T37=FALSE,D37*HOME!$H$18/(1+HOME!$H$18),0)),IF($T$1=FALSE,IF($T37=FALSE,D37*HOME!$H$20,0),IF($T37=FALSE,D37*HOME!$H$20/(1+HOME!$H$20),0)))</f>
        <v>0</v>
      </c>
      <c r="V37" s="79">
        <f>IF(E$2&lt;DATE(2019,10,1),IF($T$1=FALSE,IF($T37=FALSE,E37*HOME!$H$18,0),IF($T37=FALSE,E37*HOME!$H$18/(1+HOME!$H$18),0)),IF($T$1=FALSE,IF($T37=FALSE,E37*HOME!$H$20,0),IF($T37=FALSE,E37*HOME!$H$20/(1+HOME!$H$20),0)))</f>
        <v>0</v>
      </c>
      <c r="W37" s="79">
        <f>IF(F$2&lt;DATE(2019,10,1),IF($T$1=FALSE,IF($T37=FALSE,F37*HOME!$H$18,0),IF($T37=FALSE,F37*HOME!$H$18/(1+HOME!$H$18),0)),IF($T$1=FALSE,IF($T37=FALSE,F37*HOME!$H$20,0),IF($T37=FALSE,F37*HOME!$H$20/(1+HOME!$H$20),0)))</f>
        <v>0</v>
      </c>
      <c r="X37" s="79">
        <f>IF(G$2&lt;DATE(2019,10,1),IF($T$1=FALSE,IF($T37=FALSE,G37*HOME!$H$18,0),IF($T37=FALSE,G37*HOME!$H$18/(1+HOME!$H$18),0)),IF($T$1=FALSE,IF($T37=FALSE,G37*HOME!$H$20,0),IF($T37=FALSE,G37*HOME!$H$20/(1+HOME!$H$20),0)))</f>
        <v>0</v>
      </c>
      <c r="Y37" s="79">
        <f>IF(H$2&lt;DATE(2019,10,1),IF($T$1=FALSE,IF($T37=FALSE,H37*HOME!$H$18,0),IF($T37=FALSE,H37*HOME!$H$18/(1+HOME!$H$18),0)),IF($T$1=FALSE,IF($T37=FALSE,H37*HOME!$H$20,0),IF($T37=FALSE,H37*HOME!$H$20/(1+HOME!$H$20),0)))</f>
        <v>0</v>
      </c>
      <c r="Z37" s="79">
        <f>IF(I$2&lt;DATE(2019,10,1),IF($T$1=FALSE,IF($T37=FALSE,I37*HOME!$H$18,0),IF($T37=FALSE,I37*HOME!$H$18/(1+HOME!$H$18),0)),IF($T$1=FALSE,IF($T37=FALSE,I37*HOME!$H$20,0),IF($T37=FALSE,I37*HOME!$H$20/(1+HOME!$H$20),0)))</f>
        <v>0</v>
      </c>
      <c r="AA37" s="79">
        <f>IF(J$2&lt;DATE(2019,10,1),IF($T$1=FALSE,IF($T37=FALSE,J37*HOME!$H$18,0),IF($T37=FALSE,J37*HOME!$H$18/(1+HOME!$H$18),0)),IF($T$1=FALSE,IF($T37=FALSE,J37*HOME!$H$20,0),IF($T37=FALSE,J37*HOME!$H$20/(1+HOME!$H$20),0)))</f>
        <v>0</v>
      </c>
      <c r="AB37" s="79">
        <f>IF(K$2&lt;DATE(2019,10,1),IF($T$1=FALSE,IF($T37=FALSE,K37*HOME!$H$18,0),IF($T37=FALSE,K37*HOME!$H$18/(1+HOME!$H$18),0)),IF($T$1=FALSE,IF($T37=FALSE,K37*HOME!$H$20,0),IF($T37=FALSE,K37*HOME!$H$20/(1+HOME!$H$20),0)))</f>
        <v>0</v>
      </c>
      <c r="AC37" s="79">
        <f>IF(L$2&lt;DATE(2019,10,1),IF($T$1=FALSE,IF($T37=FALSE,L37*HOME!$H$18,0),IF($T37=FALSE,L37*HOME!$H$18/(1+HOME!$H$18),0)),IF($T$1=FALSE,IF($T37=FALSE,L37*HOME!$H$20,0),IF($T37=FALSE,L37*HOME!$H$20/(1+HOME!$H$20),0)))</f>
        <v>0</v>
      </c>
      <c r="AD37" s="79">
        <f>IF(M$2&lt;DATE(2019,10,1),IF($T$1=FALSE,IF($T37=FALSE,M37*HOME!$H$18,0),IF($T37=FALSE,M37*HOME!$H$18/(1+HOME!$H$18),0)),IF($T$1=FALSE,IF($T37=FALSE,M37*HOME!$H$20,0),IF($T37=FALSE,M37*HOME!$H$20/(1+HOME!$H$20),0)))</f>
        <v>0</v>
      </c>
      <c r="AE37" s="79">
        <f>IF(N$2&lt;DATE(2019,10,1),IF($T$1=FALSE,IF($T37=FALSE,N37*HOME!$H$18,0),IF($T37=FALSE,N37*HOME!$H$18/(1+HOME!$H$18),0)),IF($T$1=FALSE,IF($T37=FALSE,N37*HOME!$H$20,0),IF($T37=FALSE,N37*HOME!$H$20/(1+HOME!$H$20),0)))</f>
        <v>0</v>
      </c>
      <c r="AF37" s="79">
        <f>IF(O$2&lt;DATE(2019,10,1),IF($T$1=FALSE,IF($T37=FALSE,O37*HOME!$H$18,0),IF($T37=FALSE,O37*HOME!$H$18/(1+HOME!$H$18),0)),IF($T$1=FALSE,IF($T37=FALSE,O37*HOME!$H$20,0),IF($T37=FALSE,O37*HOME!$H$20/(1+HOME!$H$20),0)))</f>
        <v>0</v>
      </c>
      <c r="AG37" s="79">
        <f>IF(P$2&lt;DATE(2019,10,1),IF($T$1=FALSE,IF($T37=FALSE,P37*HOME!$H$18,0),IF($T37=FALSE,P37*HOME!$H$18/(1+HOME!$H$18),0)),IF($T$1=FALSE,IF($T37=FALSE,P37*HOME!$H$20,0),IF($T37=FALSE,P37*HOME!$H$20/(1+HOME!$H$20),0)))</f>
        <v>0</v>
      </c>
      <c r="AH37" s="79">
        <f t="shared" si="26"/>
        <v>0</v>
      </c>
      <c r="AI37" s="79" t="str">
        <f t="shared" si="27"/>
        <v/>
      </c>
      <c r="AJ37" s="86"/>
      <c r="AK37" s="79"/>
      <c r="AL37" s="79"/>
      <c r="AM37" s="79"/>
      <c r="AN37" s="79"/>
      <c r="AO37" s="79"/>
      <c r="AP37" s="79"/>
      <c r="AQ37" s="2515"/>
      <c r="AR37" s="2515"/>
      <c r="AS37" s="439"/>
      <c r="AT37" s="440"/>
      <c r="AU37" s="440"/>
      <c r="CA37" s="310">
        <f>IF($T37=TRUE,0,IF(D$2&lt;DATE(2019,10,1),IF($T$1=FALSE,D37*HOME!$F$18,D37*HOME!$F$18/(1+HOME!$H$18)),IF($AO37=TRUE,IF($T$1=FALSE,D37*HOME!$F$21,D37*HOME!$F$21/(1+HOME!$H$21)),IF($T$1=FALSE,D37*HOME!$F$20,D37*HOME!$F$20/(1+HOME!$H$20)))))</f>
        <v>0</v>
      </c>
      <c r="CB37" s="310">
        <f>IF($T37=TRUE,0,IF(E$2&lt;DATE(2019,10,1),IF($T$1=FALSE,E37*HOME!$F$18,E37*HOME!$F$18/(1+HOME!$H$18)),IF($AO37=TRUE,IF($T$1=FALSE,E37*HOME!$F$21,E37*HOME!$F$21/(1+HOME!$H$21)),IF($T$1=FALSE,E37*HOME!$F$20,E37*HOME!$F$20/(1+HOME!$H$20)))))</f>
        <v>0</v>
      </c>
      <c r="CC37" s="310">
        <f>IF($T37=TRUE,0,IF(F$2&lt;DATE(2019,10,1),IF($T$1=FALSE,F37*HOME!$F$18,F37*HOME!$F$18/(1+HOME!$H$18)),IF($AO37=TRUE,IF($T$1=FALSE,F37*HOME!$F$21,F37*HOME!$F$21/(1+HOME!$H$21)),IF($T$1=FALSE,F37*HOME!$F$20,F37*HOME!$F$20/(1+HOME!$H$20)))))</f>
        <v>0</v>
      </c>
      <c r="CD37" s="310">
        <f>IF($T37=TRUE,0,IF(G$2&lt;DATE(2019,10,1),IF($T$1=FALSE,G37*HOME!$F$18,G37*HOME!$F$18/(1+HOME!$H$18)),IF($AO37=TRUE,IF($T$1=FALSE,G37*HOME!$F$21,G37*HOME!$F$21/(1+HOME!$H$21)),IF($T$1=FALSE,G37*HOME!$F$20,G37*HOME!$F$20/(1+HOME!$H$20)))))</f>
        <v>0</v>
      </c>
      <c r="CE37" s="310">
        <f>IF($T37=TRUE,0,IF(H$2&lt;DATE(2019,10,1),IF($T$1=FALSE,H37*HOME!$F$18,H37*HOME!$F$18/(1+HOME!$H$18)),IF($AO37=TRUE,IF($T$1=FALSE,H37*HOME!$F$21,H37*HOME!$F$21/(1+HOME!$H$21)),IF($T$1=FALSE,H37*HOME!$F$20,H37*HOME!$F$20/(1+HOME!$H$20)))))</f>
        <v>0</v>
      </c>
      <c r="CF37" s="310">
        <f>IF($T37=TRUE,0,IF(I$2&lt;DATE(2019,10,1),IF($T$1=FALSE,I37*HOME!$F$18,I37*HOME!$F$18/(1+HOME!$H$18)),IF($AO37=TRUE,IF($T$1=FALSE,I37*HOME!$F$21,I37*HOME!$F$21/(1+HOME!$H$21)),IF($T$1=FALSE,I37*HOME!$F$20,I37*HOME!$F$20/(1+HOME!$H$20)))))</f>
        <v>0</v>
      </c>
      <c r="CG37" s="310">
        <f>IF($T37=TRUE,0,IF(J$2&lt;DATE(2019,10,1),IF($T$1=FALSE,J37*HOME!$F$18,J37*HOME!$F$18/(1+HOME!$H$18)),IF($AO37=TRUE,IF($T$1=FALSE,J37*HOME!$F$21,J37*HOME!$F$21/(1+HOME!$H$21)),IF($T$1=FALSE,J37*HOME!$F$20,J37*HOME!$F$20/(1+HOME!$H$20)))))</f>
        <v>0</v>
      </c>
      <c r="CH37" s="310">
        <f>IF($T37=TRUE,0,IF(K$2&lt;DATE(2019,10,1),IF($T$1=FALSE,K37*HOME!$F$18,K37*HOME!$F$18/(1+HOME!$H$18)),IF($AO37=TRUE,IF($T$1=FALSE,K37*HOME!$F$21,K37*HOME!$F$21/(1+HOME!$H$21)),IF($T$1=FALSE,K37*HOME!$F$20,K37*HOME!$F$20/(1+HOME!$H$20)))))</f>
        <v>0</v>
      </c>
      <c r="CI37" s="310">
        <f>IF($T37=TRUE,0,IF(L$2&lt;DATE(2019,10,1),IF($T$1=FALSE,L37*HOME!$F$18,L37*HOME!$F$18/(1+HOME!$H$18)),IF($AO37=TRUE,IF($T$1=FALSE,L37*HOME!$F$21,L37*HOME!$F$21/(1+HOME!$H$21)),IF($T$1=FALSE,L37*HOME!$F$20,L37*HOME!$F$20/(1+HOME!$H$20)))))</f>
        <v>0</v>
      </c>
      <c r="CJ37" s="310">
        <f>IF($T37=TRUE,0,IF(M$2&lt;DATE(2019,10,1),IF($T$1=FALSE,M37*HOME!$F$18,M37*HOME!$F$18/(1+HOME!$H$18)),IF($AO37=TRUE,IF($T$1=FALSE,M37*HOME!$F$21,M37*HOME!$F$21/(1+HOME!$H$21)),IF($T$1=FALSE,M37*HOME!$F$20,M37*HOME!$F$20/(1+HOME!$H$20)))))</f>
        <v>0</v>
      </c>
      <c r="CK37" s="310">
        <f>IF($T37=TRUE,0,IF(N$2&lt;DATE(2019,10,1),IF($T$1=FALSE,N37*HOME!$F$18,N37*HOME!$F$18/(1+HOME!$H$18)),IF($AO37=TRUE,IF($T$1=FALSE,N37*HOME!$F$21,N37*HOME!$F$21/(1+HOME!$H$21)),IF($T$1=FALSE,N37*HOME!$F$20,N37*HOME!$F$20/(1+HOME!$H$20)))))</f>
        <v>0</v>
      </c>
      <c r="CL37" s="310">
        <f>IF($T37=TRUE,0,IF(O$2&lt;DATE(2019,10,1),IF($T$1=FALSE,O37*HOME!$F$18,O37*HOME!$F$18/(1+HOME!$H$18)),IF($AO37=TRUE,IF($T$1=FALSE,O37*HOME!$F$21,O37*HOME!$F$21/(1+HOME!$H$21)),IF($T$1=FALSE,O37*HOME!$F$20,O37*HOME!$F$20/(1+HOME!$H$20)))))</f>
        <v>0</v>
      </c>
      <c r="CM37" s="310">
        <f>IF($T37=TRUE,0,IF(P$2&lt;DATE(2019,10,1),IF($T$1=FALSE,P37*HOME!$F$18,P37*HOME!$F$18/(1+HOME!$H$18)),IF($AO37=TRUE,IF($T$1=FALSE,P37*HOME!$F$21,P37*HOME!$F$21/(1+HOME!$H$21)),IF($T$1=FALSE,P37*HOME!$F$20,P37*HOME!$F$20/(1+HOME!$H$20)))))</f>
        <v>0</v>
      </c>
      <c r="CN37" s="310">
        <f t="shared" si="28"/>
        <v>0</v>
      </c>
    </row>
    <row r="38" spans="1:92" ht="18" customHeight="1">
      <c r="A38" s="335"/>
      <c r="B38" s="336"/>
      <c r="C38" s="1810"/>
      <c r="D38" s="434"/>
      <c r="E38" s="131"/>
      <c r="F38" s="131"/>
      <c r="G38" s="131"/>
      <c r="H38" s="131"/>
      <c r="I38" s="131"/>
      <c r="J38" s="131"/>
      <c r="K38" s="131"/>
      <c r="L38" s="131"/>
      <c r="M38" s="131"/>
      <c r="N38" s="131"/>
      <c r="O38" s="131"/>
      <c r="P38" s="131"/>
      <c r="Q38" s="90">
        <f t="shared" si="25"/>
        <v>0</v>
      </c>
      <c r="R38" s="1107" t="str">
        <f t="shared" si="14"/>
        <v/>
      </c>
      <c r="S38" s="344">
        <f>来期計画!Q38</f>
        <v>0</v>
      </c>
      <c r="T38" s="435" t="b">
        <v>1</v>
      </c>
      <c r="U38" s="79">
        <f>IF(D$2&lt;DATE(2019,10,1),IF($T$1=FALSE,IF($T38=FALSE,D38*HOME!$H$18,0),IF($T38=FALSE,D38*HOME!$H$18/(1+HOME!$H$18),0)),IF($T$1=FALSE,IF($T38=FALSE,D38*HOME!$H$20,0),IF($T38=FALSE,D38*HOME!$H$20/(1+HOME!$H$20),0)))</f>
        <v>0</v>
      </c>
      <c r="V38" s="79">
        <f>IF(E$2&lt;DATE(2019,10,1),IF($T$1=FALSE,IF($T38=FALSE,E38*HOME!$H$18,0),IF($T38=FALSE,E38*HOME!$H$18/(1+HOME!$H$18),0)),IF($T$1=FALSE,IF($T38=FALSE,E38*HOME!$H$20,0),IF($T38=FALSE,E38*HOME!$H$20/(1+HOME!$H$20),0)))</f>
        <v>0</v>
      </c>
      <c r="W38" s="79">
        <f>IF(F$2&lt;DATE(2019,10,1),IF($T$1=FALSE,IF($T38=FALSE,F38*HOME!$H$18,0),IF($T38=FALSE,F38*HOME!$H$18/(1+HOME!$H$18),0)),IF($T$1=FALSE,IF($T38=FALSE,F38*HOME!$H$20,0),IF($T38=FALSE,F38*HOME!$H$20/(1+HOME!$H$20),0)))</f>
        <v>0</v>
      </c>
      <c r="X38" s="79">
        <f>IF(G$2&lt;DATE(2019,10,1),IF($T$1=FALSE,IF($T38=FALSE,G38*HOME!$H$18,0),IF($T38=FALSE,G38*HOME!$H$18/(1+HOME!$H$18),0)),IF($T$1=FALSE,IF($T38=FALSE,G38*HOME!$H$20,0),IF($T38=FALSE,G38*HOME!$H$20/(1+HOME!$H$20),0)))</f>
        <v>0</v>
      </c>
      <c r="Y38" s="79">
        <f>IF(H$2&lt;DATE(2019,10,1),IF($T$1=FALSE,IF($T38=FALSE,H38*HOME!$H$18,0),IF($T38=FALSE,H38*HOME!$H$18/(1+HOME!$H$18),0)),IF($T$1=FALSE,IF($T38=FALSE,H38*HOME!$H$20,0),IF($T38=FALSE,H38*HOME!$H$20/(1+HOME!$H$20),0)))</f>
        <v>0</v>
      </c>
      <c r="Z38" s="79">
        <f>IF(I$2&lt;DATE(2019,10,1),IF($T$1=FALSE,IF($T38=FALSE,I38*HOME!$H$18,0),IF($T38=FALSE,I38*HOME!$H$18/(1+HOME!$H$18),0)),IF($T$1=FALSE,IF($T38=FALSE,I38*HOME!$H$20,0),IF($T38=FALSE,I38*HOME!$H$20/(1+HOME!$H$20),0)))</f>
        <v>0</v>
      </c>
      <c r="AA38" s="79">
        <f>IF(J$2&lt;DATE(2019,10,1),IF($T$1=FALSE,IF($T38=FALSE,J38*HOME!$H$18,0),IF($T38=FALSE,J38*HOME!$H$18/(1+HOME!$H$18),0)),IF($T$1=FALSE,IF($T38=FALSE,J38*HOME!$H$20,0),IF($T38=FALSE,J38*HOME!$H$20/(1+HOME!$H$20),0)))</f>
        <v>0</v>
      </c>
      <c r="AB38" s="79">
        <f>IF(K$2&lt;DATE(2019,10,1),IF($T$1=FALSE,IF($T38=FALSE,K38*HOME!$H$18,0),IF($T38=FALSE,K38*HOME!$H$18/(1+HOME!$H$18),0)),IF($T$1=FALSE,IF($T38=FALSE,K38*HOME!$H$20,0),IF($T38=FALSE,K38*HOME!$H$20/(1+HOME!$H$20),0)))</f>
        <v>0</v>
      </c>
      <c r="AC38" s="79">
        <f>IF(L$2&lt;DATE(2019,10,1),IF($T$1=FALSE,IF($T38=FALSE,L38*HOME!$H$18,0),IF($T38=FALSE,L38*HOME!$H$18/(1+HOME!$H$18),0)),IF($T$1=FALSE,IF($T38=FALSE,L38*HOME!$H$20,0),IF($T38=FALSE,L38*HOME!$H$20/(1+HOME!$H$20),0)))</f>
        <v>0</v>
      </c>
      <c r="AD38" s="79">
        <f>IF(M$2&lt;DATE(2019,10,1),IF($T$1=FALSE,IF($T38=FALSE,M38*HOME!$H$18,0),IF($T38=FALSE,M38*HOME!$H$18/(1+HOME!$H$18),0)),IF($T$1=FALSE,IF($T38=FALSE,M38*HOME!$H$20,0),IF($T38=FALSE,M38*HOME!$H$20/(1+HOME!$H$20),0)))</f>
        <v>0</v>
      </c>
      <c r="AE38" s="79">
        <f>IF(N$2&lt;DATE(2019,10,1),IF($T$1=FALSE,IF($T38=FALSE,N38*HOME!$H$18,0),IF($T38=FALSE,N38*HOME!$H$18/(1+HOME!$H$18),0)),IF($T$1=FALSE,IF($T38=FALSE,N38*HOME!$H$20,0),IF($T38=FALSE,N38*HOME!$H$20/(1+HOME!$H$20),0)))</f>
        <v>0</v>
      </c>
      <c r="AF38" s="79">
        <f>IF(O$2&lt;DATE(2019,10,1),IF($T$1=FALSE,IF($T38=FALSE,O38*HOME!$H$18,0),IF($T38=FALSE,O38*HOME!$H$18/(1+HOME!$H$18),0)),IF($T$1=FALSE,IF($T38=FALSE,O38*HOME!$H$20,0),IF($T38=FALSE,O38*HOME!$H$20/(1+HOME!$H$20),0)))</f>
        <v>0</v>
      </c>
      <c r="AG38" s="79">
        <f>IF(P$2&lt;DATE(2019,10,1),IF($T$1=FALSE,IF($T38=FALSE,P38*HOME!$H$18,0),IF($T38=FALSE,P38*HOME!$H$18/(1+HOME!$H$18),0)),IF($T$1=FALSE,IF($T38=FALSE,P38*HOME!$H$20,0),IF($T38=FALSE,P38*HOME!$H$20/(1+HOME!$H$20),0)))</f>
        <v>0</v>
      </c>
      <c r="AH38" s="79">
        <f t="shared" si="26"/>
        <v>0</v>
      </c>
      <c r="AI38" s="79" t="str">
        <f t="shared" si="27"/>
        <v/>
      </c>
      <c r="AJ38" s="86"/>
      <c r="AK38" s="79"/>
      <c r="AL38" s="79"/>
      <c r="AM38" s="79"/>
      <c r="AN38" s="79"/>
      <c r="AO38" s="79"/>
      <c r="AP38" s="79"/>
      <c r="AQ38" s="439"/>
      <c r="AR38" s="439"/>
      <c r="AS38" s="441"/>
      <c r="AT38" s="440"/>
      <c r="AU38" s="440"/>
      <c r="CA38" s="310">
        <f>IF($T38=TRUE,0,IF(D$2&lt;DATE(2019,10,1),IF($T$1=FALSE,D38*HOME!$F$18,D38*HOME!$F$18/(1+HOME!$H$18)),IF($AO38=TRUE,IF($T$1=FALSE,D38*HOME!$F$21,D38*HOME!$F$21/(1+HOME!$H$21)),IF($T$1=FALSE,D38*HOME!$F$20,D38*HOME!$F$20/(1+HOME!$H$20)))))</f>
        <v>0</v>
      </c>
      <c r="CB38" s="310">
        <f>IF($T38=TRUE,0,IF(E$2&lt;DATE(2019,10,1),IF($T$1=FALSE,E38*HOME!$F$18,E38*HOME!$F$18/(1+HOME!$H$18)),IF($AO38=TRUE,IF($T$1=FALSE,E38*HOME!$F$21,E38*HOME!$F$21/(1+HOME!$H$21)),IF($T$1=FALSE,E38*HOME!$F$20,E38*HOME!$F$20/(1+HOME!$H$20)))))</f>
        <v>0</v>
      </c>
      <c r="CC38" s="310">
        <f>IF($T38=TRUE,0,IF(F$2&lt;DATE(2019,10,1),IF($T$1=FALSE,F38*HOME!$F$18,F38*HOME!$F$18/(1+HOME!$H$18)),IF($AO38=TRUE,IF($T$1=FALSE,F38*HOME!$F$21,F38*HOME!$F$21/(1+HOME!$H$21)),IF($T$1=FALSE,F38*HOME!$F$20,F38*HOME!$F$20/(1+HOME!$H$20)))))</f>
        <v>0</v>
      </c>
      <c r="CD38" s="310">
        <f>IF($T38=TRUE,0,IF(G$2&lt;DATE(2019,10,1),IF($T$1=FALSE,G38*HOME!$F$18,G38*HOME!$F$18/(1+HOME!$H$18)),IF($AO38=TRUE,IF($T$1=FALSE,G38*HOME!$F$21,G38*HOME!$F$21/(1+HOME!$H$21)),IF($T$1=FALSE,G38*HOME!$F$20,G38*HOME!$F$20/(1+HOME!$H$20)))))</f>
        <v>0</v>
      </c>
      <c r="CE38" s="310">
        <f>IF($T38=TRUE,0,IF(H$2&lt;DATE(2019,10,1),IF($T$1=FALSE,H38*HOME!$F$18,H38*HOME!$F$18/(1+HOME!$H$18)),IF($AO38=TRUE,IF($T$1=FALSE,H38*HOME!$F$21,H38*HOME!$F$21/(1+HOME!$H$21)),IF($T$1=FALSE,H38*HOME!$F$20,H38*HOME!$F$20/(1+HOME!$H$20)))))</f>
        <v>0</v>
      </c>
      <c r="CF38" s="310">
        <f>IF($T38=TRUE,0,IF(I$2&lt;DATE(2019,10,1),IF($T$1=FALSE,I38*HOME!$F$18,I38*HOME!$F$18/(1+HOME!$H$18)),IF($AO38=TRUE,IF($T$1=FALSE,I38*HOME!$F$21,I38*HOME!$F$21/(1+HOME!$H$21)),IF($T$1=FALSE,I38*HOME!$F$20,I38*HOME!$F$20/(1+HOME!$H$20)))))</f>
        <v>0</v>
      </c>
      <c r="CG38" s="310">
        <f>IF($T38=TRUE,0,IF(J$2&lt;DATE(2019,10,1),IF($T$1=FALSE,J38*HOME!$F$18,J38*HOME!$F$18/(1+HOME!$H$18)),IF($AO38=TRUE,IF($T$1=FALSE,J38*HOME!$F$21,J38*HOME!$F$21/(1+HOME!$H$21)),IF($T$1=FALSE,J38*HOME!$F$20,J38*HOME!$F$20/(1+HOME!$H$20)))))</f>
        <v>0</v>
      </c>
      <c r="CH38" s="310">
        <f>IF($T38=TRUE,0,IF(K$2&lt;DATE(2019,10,1),IF($T$1=FALSE,K38*HOME!$F$18,K38*HOME!$F$18/(1+HOME!$H$18)),IF($AO38=TRUE,IF($T$1=FALSE,K38*HOME!$F$21,K38*HOME!$F$21/(1+HOME!$H$21)),IF($T$1=FALSE,K38*HOME!$F$20,K38*HOME!$F$20/(1+HOME!$H$20)))))</f>
        <v>0</v>
      </c>
      <c r="CI38" s="310">
        <f>IF($T38=TRUE,0,IF(L$2&lt;DATE(2019,10,1),IF($T$1=FALSE,L38*HOME!$F$18,L38*HOME!$F$18/(1+HOME!$H$18)),IF($AO38=TRUE,IF($T$1=FALSE,L38*HOME!$F$21,L38*HOME!$F$21/(1+HOME!$H$21)),IF($T$1=FALSE,L38*HOME!$F$20,L38*HOME!$F$20/(1+HOME!$H$20)))))</f>
        <v>0</v>
      </c>
      <c r="CJ38" s="310">
        <f>IF($T38=TRUE,0,IF(M$2&lt;DATE(2019,10,1),IF($T$1=FALSE,M38*HOME!$F$18,M38*HOME!$F$18/(1+HOME!$H$18)),IF($AO38=TRUE,IF($T$1=FALSE,M38*HOME!$F$21,M38*HOME!$F$21/(1+HOME!$H$21)),IF($T$1=FALSE,M38*HOME!$F$20,M38*HOME!$F$20/(1+HOME!$H$20)))))</f>
        <v>0</v>
      </c>
      <c r="CK38" s="310">
        <f>IF($T38=TRUE,0,IF(N$2&lt;DATE(2019,10,1),IF($T$1=FALSE,N38*HOME!$F$18,N38*HOME!$F$18/(1+HOME!$H$18)),IF($AO38=TRUE,IF($T$1=FALSE,N38*HOME!$F$21,N38*HOME!$F$21/(1+HOME!$H$21)),IF($T$1=FALSE,N38*HOME!$F$20,N38*HOME!$F$20/(1+HOME!$H$20)))))</f>
        <v>0</v>
      </c>
      <c r="CL38" s="310">
        <f>IF($T38=TRUE,0,IF(O$2&lt;DATE(2019,10,1),IF($T$1=FALSE,O38*HOME!$F$18,O38*HOME!$F$18/(1+HOME!$H$18)),IF($AO38=TRUE,IF($T$1=FALSE,O38*HOME!$F$21,O38*HOME!$F$21/(1+HOME!$H$21)),IF($T$1=FALSE,O38*HOME!$F$20,O38*HOME!$F$20/(1+HOME!$H$20)))))</f>
        <v>0</v>
      </c>
      <c r="CM38" s="310">
        <f>IF($T38=TRUE,0,IF(P$2&lt;DATE(2019,10,1),IF($T$1=FALSE,P38*HOME!$F$18,P38*HOME!$F$18/(1+HOME!$H$18)),IF($AO38=TRUE,IF($T$1=FALSE,P38*HOME!$F$21,P38*HOME!$F$21/(1+HOME!$H$21)),IF($T$1=FALSE,P38*HOME!$F$20,P38*HOME!$F$20/(1+HOME!$H$20)))))</f>
        <v>0</v>
      </c>
      <c r="CN38" s="310">
        <f t="shared" si="28"/>
        <v>0</v>
      </c>
    </row>
    <row r="39" spans="1:92" ht="18" customHeight="1">
      <c r="A39" s="335"/>
      <c r="B39" s="336"/>
      <c r="C39" s="1810"/>
      <c r="D39" s="434"/>
      <c r="E39" s="131"/>
      <c r="F39" s="131"/>
      <c r="G39" s="131"/>
      <c r="H39" s="131"/>
      <c r="I39" s="131"/>
      <c r="J39" s="131"/>
      <c r="K39" s="131"/>
      <c r="L39" s="131"/>
      <c r="M39" s="131"/>
      <c r="N39" s="131"/>
      <c r="O39" s="131"/>
      <c r="P39" s="131"/>
      <c r="Q39" s="90">
        <f t="shared" ref="Q39:Q44" si="29">SUM(D39:P39)</f>
        <v>0</v>
      </c>
      <c r="R39" s="1107" t="str">
        <f t="shared" si="14"/>
        <v/>
      </c>
      <c r="S39" s="344">
        <f>来期計画!Q39</f>
        <v>0</v>
      </c>
      <c r="T39" s="435" t="b">
        <v>0</v>
      </c>
      <c r="U39" s="79">
        <f>IF(D$2&lt;DATE(2019,10,1),IF($T$1=FALSE,IF($T39=FALSE,D39*HOME!$H$18,0),IF($T39=FALSE,D39*HOME!$H$18/(1+HOME!$H$18),0)),IF($T$1=FALSE,IF($T39=FALSE,D39*HOME!$H$20,0),IF($T39=FALSE,D39*HOME!$H$20/(1+HOME!$H$20),0)))</f>
        <v>0</v>
      </c>
      <c r="V39" s="79">
        <f>IF(E$2&lt;DATE(2019,10,1),IF($T$1=FALSE,IF($T39=FALSE,E39*HOME!$H$18,0),IF($T39=FALSE,E39*HOME!$H$18/(1+HOME!$H$18),0)),IF($T$1=FALSE,IF($T39=FALSE,E39*HOME!$H$20,0),IF($T39=FALSE,E39*HOME!$H$20/(1+HOME!$H$20),0)))</f>
        <v>0</v>
      </c>
      <c r="W39" s="79">
        <f>IF(F$2&lt;DATE(2019,10,1),IF($T$1=FALSE,IF($T39=FALSE,F39*HOME!$H$18,0),IF($T39=FALSE,F39*HOME!$H$18/(1+HOME!$H$18),0)),IF($T$1=FALSE,IF($T39=FALSE,F39*HOME!$H$20,0),IF($T39=FALSE,F39*HOME!$H$20/(1+HOME!$H$20),0)))</f>
        <v>0</v>
      </c>
      <c r="X39" s="79">
        <f>IF(G$2&lt;DATE(2019,10,1),IF($T$1=FALSE,IF($T39=FALSE,G39*HOME!$H$18,0),IF($T39=FALSE,G39*HOME!$H$18/(1+HOME!$H$18),0)),IF($T$1=FALSE,IF($T39=FALSE,G39*HOME!$H$20,0),IF($T39=FALSE,G39*HOME!$H$20/(1+HOME!$H$20),0)))</f>
        <v>0</v>
      </c>
      <c r="Y39" s="79">
        <f>IF(H$2&lt;DATE(2019,10,1),IF($T$1=FALSE,IF($T39=FALSE,H39*HOME!$H$18,0),IF($T39=FALSE,H39*HOME!$H$18/(1+HOME!$H$18),0)),IF($T$1=FALSE,IF($T39=FALSE,H39*HOME!$H$20,0),IF($T39=FALSE,H39*HOME!$H$20/(1+HOME!$H$20),0)))</f>
        <v>0</v>
      </c>
      <c r="Z39" s="79">
        <f>IF(I$2&lt;DATE(2019,10,1),IF($T$1=FALSE,IF($T39=FALSE,I39*HOME!$H$18,0),IF($T39=FALSE,I39*HOME!$H$18/(1+HOME!$H$18),0)),IF($T$1=FALSE,IF($T39=FALSE,I39*HOME!$H$20,0),IF($T39=FALSE,I39*HOME!$H$20/(1+HOME!$H$20),0)))</f>
        <v>0</v>
      </c>
      <c r="AA39" s="79">
        <f>IF(J$2&lt;DATE(2019,10,1),IF($T$1=FALSE,IF($T39=FALSE,J39*HOME!$H$18,0),IF($T39=FALSE,J39*HOME!$H$18/(1+HOME!$H$18),0)),IF($T$1=FALSE,IF($T39=FALSE,J39*HOME!$H$20,0),IF($T39=FALSE,J39*HOME!$H$20/(1+HOME!$H$20),0)))</f>
        <v>0</v>
      </c>
      <c r="AB39" s="79">
        <f>IF(K$2&lt;DATE(2019,10,1),IF($T$1=FALSE,IF($T39=FALSE,K39*HOME!$H$18,0),IF($T39=FALSE,K39*HOME!$H$18/(1+HOME!$H$18),0)),IF($T$1=FALSE,IF($T39=FALSE,K39*HOME!$H$20,0),IF($T39=FALSE,K39*HOME!$H$20/(1+HOME!$H$20),0)))</f>
        <v>0</v>
      </c>
      <c r="AC39" s="79">
        <f>IF(L$2&lt;DATE(2019,10,1),IF($T$1=FALSE,IF($T39=FALSE,L39*HOME!$H$18,0),IF($T39=FALSE,L39*HOME!$H$18/(1+HOME!$H$18),0)),IF($T$1=FALSE,IF($T39=FALSE,L39*HOME!$H$20,0),IF($T39=FALSE,L39*HOME!$H$20/(1+HOME!$H$20),0)))</f>
        <v>0</v>
      </c>
      <c r="AD39" s="79">
        <f>IF(M$2&lt;DATE(2019,10,1),IF($T$1=FALSE,IF($T39=FALSE,M39*HOME!$H$18,0),IF($T39=FALSE,M39*HOME!$H$18/(1+HOME!$H$18),0)),IF($T$1=FALSE,IF($T39=FALSE,M39*HOME!$H$20,0),IF($T39=FALSE,M39*HOME!$H$20/(1+HOME!$H$20),0)))</f>
        <v>0</v>
      </c>
      <c r="AE39" s="79">
        <f>IF(N$2&lt;DATE(2019,10,1),IF($T$1=FALSE,IF($T39=FALSE,N39*HOME!$H$18,0),IF($T39=FALSE,N39*HOME!$H$18/(1+HOME!$H$18),0)),IF($T$1=FALSE,IF($T39=FALSE,N39*HOME!$H$20,0),IF($T39=FALSE,N39*HOME!$H$20/(1+HOME!$H$20),0)))</f>
        <v>0</v>
      </c>
      <c r="AF39" s="79">
        <f>IF(O$2&lt;DATE(2019,10,1),IF($T$1=FALSE,IF($T39=FALSE,O39*HOME!$H$18,0),IF($T39=FALSE,O39*HOME!$H$18/(1+HOME!$H$18),0)),IF($T$1=FALSE,IF($T39=FALSE,O39*HOME!$H$20,0),IF($T39=FALSE,O39*HOME!$H$20/(1+HOME!$H$20),0)))</f>
        <v>0</v>
      </c>
      <c r="AG39" s="79">
        <f>IF(P$2&lt;DATE(2019,10,1),IF($T$1=FALSE,IF($T39=FALSE,P39*HOME!$H$18,0),IF($T39=FALSE,P39*HOME!$H$18/(1+HOME!$H$18),0)),IF($T$1=FALSE,IF($T39=FALSE,P39*HOME!$H$20,0),IF($T39=FALSE,P39*HOME!$H$20/(1+HOME!$H$20),0)))</f>
        <v>0</v>
      </c>
      <c r="AH39" s="79">
        <f t="shared" si="26"/>
        <v>0</v>
      </c>
      <c r="AI39" s="79">
        <f t="shared" si="27"/>
        <v>0</v>
      </c>
      <c r="AJ39" s="86"/>
      <c r="AK39" s="79"/>
      <c r="AL39" s="79"/>
      <c r="AM39" s="79"/>
      <c r="AN39" s="79"/>
      <c r="AO39" s="79"/>
      <c r="AP39" s="79"/>
      <c r="AQ39" s="439"/>
      <c r="AR39" s="436"/>
      <c r="AS39" s="439"/>
      <c r="AT39" s="440"/>
      <c r="AU39" s="440"/>
      <c r="CA39" s="310">
        <f>IF($T39=TRUE,0,IF(D$2&lt;DATE(2019,10,1),IF($T$1=FALSE,D39*HOME!$F$18,D39*HOME!$F$18/(1+HOME!$H$18)),IF($AO39=TRUE,IF($T$1=FALSE,D39*HOME!$F$21,D39*HOME!$F$21/(1+HOME!$H$21)),IF($T$1=FALSE,D39*HOME!$F$20,D39*HOME!$F$20/(1+HOME!$H$20)))))</f>
        <v>0</v>
      </c>
      <c r="CB39" s="310">
        <f>IF($T39=TRUE,0,IF(E$2&lt;DATE(2019,10,1),IF($T$1=FALSE,E39*HOME!$F$18,E39*HOME!$F$18/(1+HOME!$H$18)),IF($AO39=TRUE,IF($T$1=FALSE,E39*HOME!$F$21,E39*HOME!$F$21/(1+HOME!$H$21)),IF($T$1=FALSE,E39*HOME!$F$20,E39*HOME!$F$20/(1+HOME!$H$20)))))</f>
        <v>0</v>
      </c>
      <c r="CC39" s="310">
        <f>IF($T39=TRUE,0,IF(F$2&lt;DATE(2019,10,1),IF($T$1=FALSE,F39*HOME!$F$18,F39*HOME!$F$18/(1+HOME!$H$18)),IF($AO39=TRUE,IF($T$1=FALSE,F39*HOME!$F$21,F39*HOME!$F$21/(1+HOME!$H$21)),IF($T$1=FALSE,F39*HOME!$F$20,F39*HOME!$F$20/(1+HOME!$H$20)))))</f>
        <v>0</v>
      </c>
      <c r="CD39" s="310">
        <f>IF($T39=TRUE,0,IF(G$2&lt;DATE(2019,10,1),IF($T$1=FALSE,G39*HOME!$F$18,G39*HOME!$F$18/(1+HOME!$H$18)),IF($AO39=TRUE,IF($T$1=FALSE,G39*HOME!$F$21,G39*HOME!$F$21/(1+HOME!$H$21)),IF($T$1=FALSE,G39*HOME!$F$20,G39*HOME!$F$20/(1+HOME!$H$20)))))</f>
        <v>0</v>
      </c>
      <c r="CE39" s="310">
        <f>IF($T39=TRUE,0,IF(H$2&lt;DATE(2019,10,1),IF($T$1=FALSE,H39*HOME!$F$18,H39*HOME!$F$18/(1+HOME!$H$18)),IF($AO39=TRUE,IF($T$1=FALSE,H39*HOME!$F$21,H39*HOME!$F$21/(1+HOME!$H$21)),IF($T$1=FALSE,H39*HOME!$F$20,H39*HOME!$F$20/(1+HOME!$H$20)))))</f>
        <v>0</v>
      </c>
      <c r="CF39" s="310">
        <f>IF($T39=TRUE,0,IF(I$2&lt;DATE(2019,10,1),IF($T$1=FALSE,I39*HOME!$F$18,I39*HOME!$F$18/(1+HOME!$H$18)),IF($AO39=TRUE,IF($T$1=FALSE,I39*HOME!$F$21,I39*HOME!$F$21/(1+HOME!$H$21)),IF($T$1=FALSE,I39*HOME!$F$20,I39*HOME!$F$20/(1+HOME!$H$20)))))</f>
        <v>0</v>
      </c>
      <c r="CG39" s="310">
        <f>IF($T39=TRUE,0,IF(J$2&lt;DATE(2019,10,1),IF($T$1=FALSE,J39*HOME!$F$18,J39*HOME!$F$18/(1+HOME!$H$18)),IF($AO39=TRUE,IF($T$1=FALSE,J39*HOME!$F$21,J39*HOME!$F$21/(1+HOME!$H$21)),IF($T$1=FALSE,J39*HOME!$F$20,J39*HOME!$F$20/(1+HOME!$H$20)))))</f>
        <v>0</v>
      </c>
      <c r="CH39" s="310">
        <f>IF($T39=TRUE,0,IF(K$2&lt;DATE(2019,10,1),IF($T$1=FALSE,K39*HOME!$F$18,K39*HOME!$F$18/(1+HOME!$H$18)),IF($AO39=TRUE,IF($T$1=FALSE,K39*HOME!$F$21,K39*HOME!$F$21/(1+HOME!$H$21)),IF($T$1=FALSE,K39*HOME!$F$20,K39*HOME!$F$20/(1+HOME!$H$20)))))</f>
        <v>0</v>
      </c>
      <c r="CI39" s="310">
        <f>IF($T39=TRUE,0,IF(L$2&lt;DATE(2019,10,1),IF($T$1=FALSE,L39*HOME!$F$18,L39*HOME!$F$18/(1+HOME!$H$18)),IF($AO39=TRUE,IF($T$1=FALSE,L39*HOME!$F$21,L39*HOME!$F$21/(1+HOME!$H$21)),IF($T$1=FALSE,L39*HOME!$F$20,L39*HOME!$F$20/(1+HOME!$H$20)))))</f>
        <v>0</v>
      </c>
      <c r="CJ39" s="310">
        <f>IF($T39=TRUE,0,IF(M$2&lt;DATE(2019,10,1),IF($T$1=FALSE,M39*HOME!$F$18,M39*HOME!$F$18/(1+HOME!$H$18)),IF($AO39=TRUE,IF($T$1=FALSE,M39*HOME!$F$21,M39*HOME!$F$21/(1+HOME!$H$21)),IF($T$1=FALSE,M39*HOME!$F$20,M39*HOME!$F$20/(1+HOME!$H$20)))))</f>
        <v>0</v>
      </c>
      <c r="CK39" s="310">
        <f>IF($T39=TRUE,0,IF(N$2&lt;DATE(2019,10,1),IF($T$1=FALSE,N39*HOME!$F$18,N39*HOME!$F$18/(1+HOME!$H$18)),IF($AO39=TRUE,IF($T$1=FALSE,N39*HOME!$F$21,N39*HOME!$F$21/(1+HOME!$H$21)),IF($T$1=FALSE,N39*HOME!$F$20,N39*HOME!$F$20/(1+HOME!$H$20)))))</f>
        <v>0</v>
      </c>
      <c r="CL39" s="310">
        <f>IF($T39=TRUE,0,IF(O$2&lt;DATE(2019,10,1),IF($T$1=FALSE,O39*HOME!$F$18,O39*HOME!$F$18/(1+HOME!$H$18)),IF($AO39=TRUE,IF($T$1=FALSE,O39*HOME!$F$21,O39*HOME!$F$21/(1+HOME!$H$21)),IF($T$1=FALSE,O39*HOME!$F$20,O39*HOME!$F$20/(1+HOME!$H$20)))))</f>
        <v>0</v>
      </c>
      <c r="CM39" s="310">
        <f>IF($T39=TRUE,0,IF(P$2&lt;DATE(2019,10,1),IF($T$1=FALSE,P39*HOME!$F$18,P39*HOME!$F$18/(1+HOME!$H$18)),IF($AO39=TRUE,IF($T$1=FALSE,P39*HOME!$F$21,P39*HOME!$F$21/(1+HOME!$H$21)),IF($T$1=FALSE,P39*HOME!$F$20,P39*HOME!$F$20/(1+HOME!$H$20)))))</f>
        <v>0</v>
      </c>
      <c r="CN39" s="310">
        <f t="shared" si="28"/>
        <v>0</v>
      </c>
    </row>
    <row r="40" spans="1:92" ht="18" customHeight="1">
      <c r="A40" s="335"/>
      <c r="B40" s="336"/>
      <c r="C40" s="1810"/>
      <c r="D40" s="434"/>
      <c r="E40" s="131"/>
      <c r="F40" s="131"/>
      <c r="G40" s="131"/>
      <c r="H40" s="131"/>
      <c r="I40" s="131"/>
      <c r="J40" s="131"/>
      <c r="K40" s="131"/>
      <c r="L40" s="131"/>
      <c r="M40" s="131"/>
      <c r="N40" s="131"/>
      <c r="O40" s="131"/>
      <c r="P40" s="131"/>
      <c r="Q40" s="90">
        <f t="shared" si="29"/>
        <v>0</v>
      </c>
      <c r="R40" s="1107" t="str">
        <f t="shared" si="14"/>
        <v/>
      </c>
      <c r="S40" s="344">
        <f>来期計画!Q40</f>
        <v>0</v>
      </c>
      <c r="T40" s="435" t="b">
        <v>0</v>
      </c>
      <c r="U40" s="79">
        <f>IF(D$2&lt;DATE(2019,10,1),IF($T$1=FALSE,IF($T40=FALSE,D40*HOME!$H$18,0),IF($T40=FALSE,D40*HOME!$H$18/(1+HOME!$H$18),0)),IF($T$1=FALSE,IF($T40=FALSE,D40*HOME!$H$20,0),IF($T40=FALSE,D40*HOME!$H$20/(1+HOME!$H$20),0)))</f>
        <v>0</v>
      </c>
      <c r="V40" s="79">
        <f>IF(E$2&lt;DATE(2019,10,1),IF($T$1=FALSE,IF($T40=FALSE,E40*HOME!$H$18,0),IF($T40=FALSE,E40*HOME!$H$18/(1+HOME!$H$18),0)),IF($T$1=FALSE,IF($T40=FALSE,E40*HOME!$H$20,0),IF($T40=FALSE,E40*HOME!$H$20/(1+HOME!$H$20),0)))</f>
        <v>0</v>
      </c>
      <c r="W40" s="79">
        <f>IF(F$2&lt;DATE(2019,10,1),IF($T$1=FALSE,IF($T40=FALSE,F40*HOME!$H$18,0),IF($T40=FALSE,F40*HOME!$H$18/(1+HOME!$H$18),0)),IF($T$1=FALSE,IF($T40=FALSE,F40*HOME!$H$20,0),IF($T40=FALSE,F40*HOME!$H$20/(1+HOME!$H$20),0)))</f>
        <v>0</v>
      </c>
      <c r="X40" s="79">
        <f>IF(G$2&lt;DATE(2019,10,1),IF($T$1=FALSE,IF($T40=FALSE,G40*HOME!$H$18,0),IF($T40=FALSE,G40*HOME!$H$18/(1+HOME!$H$18),0)),IF($T$1=FALSE,IF($T40=FALSE,G40*HOME!$H$20,0),IF($T40=FALSE,G40*HOME!$H$20/(1+HOME!$H$20),0)))</f>
        <v>0</v>
      </c>
      <c r="Y40" s="79">
        <f>IF(H$2&lt;DATE(2019,10,1),IF($T$1=FALSE,IF($T40=FALSE,H40*HOME!$H$18,0),IF($T40=FALSE,H40*HOME!$H$18/(1+HOME!$H$18),0)),IF($T$1=FALSE,IF($T40=FALSE,H40*HOME!$H$20,0),IF($T40=FALSE,H40*HOME!$H$20/(1+HOME!$H$20),0)))</f>
        <v>0</v>
      </c>
      <c r="Z40" s="79">
        <f>IF(I$2&lt;DATE(2019,10,1),IF($T$1=FALSE,IF($T40=FALSE,I40*HOME!$H$18,0),IF($T40=FALSE,I40*HOME!$H$18/(1+HOME!$H$18),0)),IF($T$1=FALSE,IF($T40=FALSE,I40*HOME!$H$20,0),IF($T40=FALSE,I40*HOME!$H$20/(1+HOME!$H$20),0)))</f>
        <v>0</v>
      </c>
      <c r="AA40" s="79">
        <f>IF(J$2&lt;DATE(2019,10,1),IF($T$1=FALSE,IF($T40=FALSE,J40*HOME!$H$18,0),IF($T40=FALSE,J40*HOME!$H$18/(1+HOME!$H$18),0)),IF($T$1=FALSE,IF($T40=FALSE,J40*HOME!$H$20,0),IF($T40=FALSE,J40*HOME!$H$20/(1+HOME!$H$20),0)))</f>
        <v>0</v>
      </c>
      <c r="AB40" s="79">
        <f>IF(K$2&lt;DATE(2019,10,1),IF($T$1=FALSE,IF($T40=FALSE,K40*HOME!$H$18,0),IF($T40=FALSE,K40*HOME!$H$18/(1+HOME!$H$18),0)),IF($T$1=FALSE,IF($T40=FALSE,K40*HOME!$H$20,0),IF($T40=FALSE,K40*HOME!$H$20/(1+HOME!$H$20),0)))</f>
        <v>0</v>
      </c>
      <c r="AC40" s="79">
        <f>IF(L$2&lt;DATE(2019,10,1),IF($T$1=FALSE,IF($T40=FALSE,L40*HOME!$H$18,0),IF($T40=FALSE,L40*HOME!$H$18/(1+HOME!$H$18),0)),IF($T$1=FALSE,IF($T40=FALSE,L40*HOME!$H$20,0),IF($T40=FALSE,L40*HOME!$H$20/(1+HOME!$H$20),0)))</f>
        <v>0</v>
      </c>
      <c r="AD40" s="79">
        <f>IF(M$2&lt;DATE(2019,10,1),IF($T$1=FALSE,IF($T40=FALSE,M40*HOME!$H$18,0),IF($T40=FALSE,M40*HOME!$H$18/(1+HOME!$H$18),0)),IF($T$1=FALSE,IF($T40=FALSE,M40*HOME!$H$20,0),IF($T40=FALSE,M40*HOME!$H$20/(1+HOME!$H$20),0)))</f>
        <v>0</v>
      </c>
      <c r="AE40" s="79">
        <f>IF(N$2&lt;DATE(2019,10,1),IF($T$1=FALSE,IF($T40=FALSE,N40*HOME!$H$18,0),IF($T40=FALSE,N40*HOME!$H$18/(1+HOME!$H$18),0)),IF($T$1=FALSE,IF($T40=FALSE,N40*HOME!$H$20,0),IF($T40=FALSE,N40*HOME!$H$20/(1+HOME!$H$20),0)))</f>
        <v>0</v>
      </c>
      <c r="AF40" s="79">
        <f>IF(O$2&lt;DATE(2019,10,1),IF($T$1=FALSE,IF($T40=FALSE,O40*HOME!$H$18,0),IF($T40=FALSE,O40*HOME!$H$18/(1+HOME!$H$18),0)),IF($T$1=FALSE,IF($T40=FALSE,O40*HOME!$H$20,0),IF($T40=FALSE,O40*HOME!$H$20/(1+HOME!$H$20),0)))</f>
        <v>0</v>
      </c>
      <c r="AG40" s="79">
        <f>IF(P$2&lt;DATE(2019,10,1),IF($T$1=FALSE,IF($T40=FALSE,P40*HOME!$H$18,0),IF($T40=FALSE,P40*HOME!$H$18/(1+HOME!$H$18),0)),IF($T$1=FALSE,IF($T40=FALSE,P40*HOME!$H$20,0),IF($T40=FALSE,P40*HOME!$H$20/(1+HOME!$H$20),0)))</f>
        <v>0</v>
      </c>
      <c r="AH40" s="79">
        <f t="shared" si="26"/>
        <v>0</v>
      </c>
      <c r="AI40" s="79">
        <f t="shared" si="27"/>
        <v>0</v>
      </c>
      <c r="AJ40" s="86"/>
      <c r="AK40" s="79"/>
      <c r="AL40" s="79"/>
      <c r="AM40" s="79"/>
      <c r="AN40" s="79"/>
      <c r="AO40" s="79"/>
      <c r="AP40" s="79"/>
      <c r="AQ40" s="2511" t="s">
        <v>32</v>
      </c>
      <c r="AR40" s="2512"/>
      <c r="AS40" s="372"/>
      <c r="AY40" s="418"/>
      <c r="AZ40" s="418"/>
      <c r="BA40" s="418"/>
      <c r="BB40" s="418"/>
      <c r="BC40" s="418"/>
      <c r="BD40" s="418"/>
      <c r="BE40" s="418"/>
      <c r="BF40" s="418"/>
      <c r="BG40" s="418"/>
      <c r="BH40" s="418"/>
      <c r="BI40" s="418"/>
      <c r="BJ40" s="418"/>
      <c r="BK40" s="418"/>
      <c r="BL40" s="418"/>
      <c r="CA40" s="310">
        <f>IF($T40=TRUE,0,IF(D$2&lt;DATE(2019,10,1),IF($T$1=FALSE,D40*HOME!$F$18,D40*HOME!$F$18/(1+HOME!$H$18)),IF($AO40=TRUE,IF($T$1=FALSE,D40*HOME!$F$21,D40*HOME!$F$21/(1+HOME!$H$21)),IF($T$1=FALSE,D40*HOME!$F$20,D40*HOME!$F$20/(1+HOME!$H$20)))))</f>
        <v>0</v>
      </c>
      <c r="CB40" s="310">
        <f>IF($T40=TRUE,0,IF(E$2&lt;DATE(2019,10,1),IF($T$1=FALSE,E40*HOME!$F$18,E40*HOME!$F$18/(1+HOME!$H$18)),IF($AO40=TRUE,IF($T$1=FALSE,E40*HOME!$F$21,E40*HOME!$F$21/(1+HOME!$H$21)),IF($T$1=FALSE,E40*HOME!$F$20,E40*HOME!$F$20/(1+HOME!$H$20)))))</f>
        <v>0</v>
      </c>
      <c r="CC40" s="310">
        <f>IF($T40=TRUE,0,IF(F$2&lt;DATE(2019,10,1),IF($T$1=FALSE,F40*HOME!$F$18,F40*HOME!$F$18/(1+HOME!$H$18)),IF($AO40=TRUE,IF($T$1=FALSE,F40*HOME!$F$21,F40*HOME!$F$21/(1+HOME!$H$21)),IF($T$1=FALSE,F40*HOME!$F$20,F40*HOME!$F$20/(1+HOME!$H$20)))))</f>
        <v>0</v>
      </c>
      <c r="CD40" s="310">
        <f>IF($T40=TRUE,0,IF(G$2&lt;DATE(2019,10,1),IF($T$1=FALSE,G40*HOME!$F$18,G40*HOME!$F$18/(1+HOME!$H$18)),IF($AO40=TRUE,IF($T$1=FALSE,G40*HOME!$F$21,G40*HOME!$F$21/(1+HOME!$H$21)),IF($T$1=FALSE,G40*HOME!$F$20,G40*HOME!$F$20/(1+HOME!$H$20)))))</f>
        <v>0</v>
      </c>
      <c r="CE40" s="310">
        <f>IF($T40=TRUE,0,IF(H$2&lt;DATE(2019,10,1),IF($T$1=FALSE,H40*HOME!$F$18,H40*HOME!$F$18/(1+HOME!$H$18)),IF($AO40=TRUE,IF($T$1=FALSE,H40*HOME!$F$21,H40*HOME!$F$21/(1+HOME!$H$21)),IF($T$1=FALSE,H40*HOME!$F$20,H40*HOME!$F$20/(1+HOME!$H$20)))))</f>
        <v>0</v>
      </c>
      <c r="CF40" s="310">
        <f>IF($T40=TRUE,0,IF(I$2&lt;DATE(2019,10,1),IF($T$1=FALSE,I40*HOME!$F$18,I40*HOME!$F$18/(1+HOME!$H$18)),IF($AO40=TRUE,IF($T$1=FALSE,I40*HOME!$F$21,I40*HOME!$F$21/(1+HOME!$H$21)),IF($T$1=FALSE,I40*HOME!$F$20,I40*HOME!$F$20/(1+HOME!$H$20)))))</f>
        <v>0</v>
      </c>
      <c r="CG40" s="310">
        <f>IF($T40=TRUE,0,IF(J$2&lt;DATE(2019,10,1),IF($T$1=FALSE,J40*HOME!$F$18,J40*HOME!$F$18/(1+HOME!$H$18)),IF($AO40=TRUE,IF($T$1=FALSE,J40*HOME!$F$21,J40*HOME!$F$21/(1+HOME!$H$21)),IF($T$1=FALSE,J40*HOME!$F$20,J40*HOME!$F$20/(1+HOME!$H$20)))))</f>
        <v>0</v>
      </c>
      <c r="CH40" s="310">
        <f>IF($T40=TRUE,0,IF(K$2&lt;DATE(2019,10,1),IF($T$1=FALSE,K40*HOME!$F$18,K40*HOME!$F$18/(1+HOME!$H$18)),IF($AO40=TRUE,IF($T$1=FALSE,K40*HOME!$F$21,K40*HOME!$F$21/(1+HOME!$H$21)),IF($T$1=FALSE,K40*HOME!$F$20,K40*HOME!$F$20/(1+HOME!$H$20)))))</f>
        <v>0</v>
      </c>
      <c r="CI40" s="310">
        <f>IF($T40=TRUE,0,IF(L$2&lt;DATE(2019,10,1),IF($T$1=FALSE,L40*HOME!$F$18,L40*HOME!$F$18/(1+HOME!$H$18)),IF($AO40=TRUE,IF($T$1=FALSE,L40*HOME!$F$21,L40*HOME!$F$21/(1+HOME!$H$21)),IF($T$1=FALSE,L40*HOME!$F$20,L40*HOME!$F$20/(1+HOME!$H$20)))))</f>
        <v>0</v>
      </c>
      <c r="CJ40" s="310">
        <f>IF($T40=TRUE,0,IF(M$2&lt;DATE(2019,10,1),IF($T$1=FALSE,M40*HOME!$F$18,M40*HOME!$F$18/(1+HOME!$H$18)),IF($AO40=TRUE,IF($T$1=FALSE,M40*HOME!$F$21,M40*HOME!$F$21/(1+HOME!$H$21)),IF($T$1=FALSE,M40*HOME!$F$20,M40*HOME!$F$20/(1+HOME!$H$20)))))</f>
        <v>0</v>
      </c>
      <c r="CK40" s="310">
        <f>IF($T40=TRUE,0,IF(N$2&lt;DATE(2019,10,1),IF($T$1=FALSE,N40*HOME!$F$18,N40*HOME!$F$18/(1+HOME!$H$18)),IF($AO40=TRUE,IF($T$1=FALSE,N40*HOME!$F$21,N40*HOME!$F$21/(1+HOME!$H$21)),IF($T$1=FALSE,N40*HOME!$F$20,N40*HOME!$F$20/(1+HOME!$H$20)))))</f>
        <v>0</v>
      </c>
      <c r="CL40" s="310">
        <f>IF($T40=TRUE,0,IF(O$2&lt;DATE(2019,10,1),IF($T$1=FALSE,O40*HOME!$F$18,O40*HOME!$F$18/(1+HOME!$H$18)),IF($AO40=TRUE,IF($T$1=FALSE,O40*HOME!$F$21,O40*HOME!$F$21/(1+HOME!$H$21)),IF($T$1=FALSE,O40*HOME!$F$20,O40*HOME!$F$20/(1+HOME!$H$20)))))</f>
        <v>0</v>
      </c>
      <c r="CM40" s="310">
        <f>IF($T40=TRUE,0,IF(P$2&lt;DATE(2019,10,1),IF($T$1=FALSE,P40*HOME!$F$18,P40*HOME!$F$18/(1+HOME!$H$18)),IF($AO40=TRUE,IF($T$1=FALSE,P40*HOME!$F$21,P40*HOME!$F$21/(1+HOME!$H$21)),IF($T$1=FALSE,P40*HOME!$F$20,P40*HOME!$F$20/(1+HOME!$H$20)))))</f>
        <v>0</v>
      </c>
      <c r="CN40" s="310">
        <f t="shared" si="28"/>
        <v>0</v>
      </c>
    </row>
    <row r="41" spans="1:92" ht="18" customHeight="1">
      <c r="A41" s="335"/>
      <c r="B41" s="336">
        <v>36</v>
      </c>
      <c r="C41" s="1810"/>
      <c r="D41" s="434"/>
      <c r="E41" s="131"/>
      <c r="F41" s="131"/>
      <c r="G41" s="131"/>
      <c r="H41" s="131"/>
      <c r="I41" s="131"/>
      <c r="J41" s="131"/>
      <c r="K41" s="131"/>
      <c r="L41" s="131"/>
      <c r="M41" s="131"/>
      <c r="N41" s="131"/>
      <c r="O41" s="131"/>
      <c r="P41" s="131"/>
      <c r="Q41" s="90">
        <f t="shared" si="29"/>
        <v>0</v>
      </c>
      <c r="R41" s="1107" t="str">
        <f t="shared" si="14"/>
        <v/>
      </c>
      <c r="S41" s="344">
        <f>来期計画!Q41</f>
        <v>0</v>
      </c>
      <c r="T41" s="435" t="b">
        <v>0</v>
      </c>
      <c r="U41" s="79">
        <f>IF(D$2&lt;DATE(2019,10,1),IF($T$1=FALSE,IF($T41=FALSE,D41*HOME!$H$18,0),IF($T41=FALSE,D41*HOME!$H$18/(1+HOME!$H$18),0)),IF($T$1=FALSE,IF($T41=FALSE,D41*HOME!$H$20,0),IF($T41=FALSE,D41*HOME!$H$20/(1+HOME!$H$20),0)))</f>
        <v>0</v>
      </c>
      <c r="V41" s="79">
        <f>IF(E$2&lt;DATE(2019,10,1),IF($T$1=FALSE,IF($T41=FALSE,E41*HOME!$H$18,0),IF($T41=FALSE,E41*HOME!$H$18/(1+HOME!$H$18),0)),IF($T$1=FALSE,IF($T41=FALSE,E41*HOME!$H$20,0),IF($T41=FALSE,E41*HOME!$H$20/(1+HOME!$H$20),0)))</f>
        <v>0</v>
      </c>
      <c r="W41" s="79">
        <f>IF(F$2&lt;DATE(2019,10,1),IF($T$1=FALSE,IF($T41=FALSE,F41*HOME!$H$18,0),IF($T41=FALSE,F41*HOME!$H$18/(1+HOME!$H$18),0)),IF($T$1=FALSE,IF($T41=FALSE,F41*HOME!$H$20,0),IF($T41=FALSE,F41*HOME!$H$20/(1+HOME!$H$20),0)))</f>
        <v>0</v>
      </c>
      <c r="X41" s="79">
        <f>IF(G$2&lt;DATE(2019,10,1),IF($T$1=FALSE,IF($T41=FALSE,G41*HOME!$H$18,0),IF($T41=FALSE,G41*HOME!$H$18/(1+HOME!$H$18),0)),IF($T$1=FALSE,IF($T41=FALSE,G41*HOME!$H$20,0),IF($T41=FALSE,G41*HOME!$H$20/(1+HOME!$H$20),0)))</f>
        <v>0</v>
      </c>
      <c r="Y41" s="79">
        <f>IF(H$2&lt;DATE(2019,10,1),IF($T$1=FALSE,IF($T41=FALSE,H41*HOME!$H$18,0),IF($T41=FALSE,H41*HOME!$H$18/(1+HOME!$H$18),0)),IF($T$1=FALSE,IF($T41=FALSE,H41*HOME!$H$20,0),IF($T41=FALSE,H41*HOME!$H$20/(1+HOME!$H$20),0)))</f>
        <v>0</v>
      </c>
      <c r="Z41" s="79">
        <f>IF(I$2&lt;DATE(2019,10,1),IF($T$1=FALSE,IF($T41=FALSE,I41*HOME!$H$18,0),IF($T41=FALSE,I41*HOME!$H$18/(1+HOME!$H$18),0)),IF($T$1=FALSE,IF($T41=FALSE,I41*HOME!$H$20,0),IF($T41=FALSE,I41*HOME!$H$20/(1+HOME!$H$20),0)))</f>
        <v>0</v>
      </c>
      <c r="AA41" s="79">
        <f>IF(J$2&lt;DATE(2019,10,1),IF($T$1=FALSE,IF($T41=FALSE,J41*HOME!$H$18,0),IF($T41=FALSE,J41*HOME!$H$18/(1+HOME!$H$18),0)),IF($T$1=FALSE,IF($T41=FALSE,J41*HOME!$H$20,0),IF($T41=FALSE,J41*HOME!$H$20/(1+HOME!$H$20),0)))</f>
        <v>0</v>
      </c>
      <c r="AB41" s="79">
        <f>IF(K$2&lt;DATE(2019,10,1),IF($T$1=FALSE,IF($T41=FALSE,K41*HOME!$H$18,0),IF($T41=FALSE,K41*HOME!$H$18/(1+HOME!$H$18),0)),IF($T$1=FALSE,IF($T41=FALSE,K41*HOME!$H$20,0),IF($T41=FALSE,K41*HOME!$H$20/(1+HOME!$H$20),0)))</f>
        <v>0</v>
      </c>
      <c r="AC41" s="79">
        <f>IF(L$2&lt;DATE(2019,10,1),IF($T$1=FALSE,IF($T41=FALSE,L41*HOME!$H$18,0),IF($T41=FALSE,L41*HOME!$H$18/(1+HOME!$H$18),0)),IF($T$1=FALSE,IF($T41=FALSE,L41*HOME!$H$20,0),IF($T41=FALSE,L41*HOME!$H$20/(1+HOME!$H$20),0)))</f>
        <v>0</v>
      </c>
      <c r="AD41" s="79">
        <f>IF(M$2&lt;DATE(2019,10,1),IF($T$1=FALSE,IF($T41=FALSE,M41*HOME!$H$18,0),IF($T41=FALSE,M41*HOME!$H$18/(1+HOME!$H$18),0)),IF($T$1=FALSE,IF($T41=FALSE,M41*HOME!$H$20,0),IF($T41=FALSE,M41*HOME!$H$20/(1+HOME!$H$20),0)))</f>
        <v>0</v>
      </c>
      <c r="AE41" s="79">
        <f>IF(N$2&lt;DATE(2019,10,1),IF($T$1=FALSE,IF($T41=FALSE,N41*HOME!$H$18,0),IF($T41=FALSE,N41*HOME!$H$18/(1+HOME!$H$18),0)),IF($T$1=FALSE,IF($T41=FALSE,N41*HOME!$H$20,0),IF($T41=FALSE,N41*HOME!$H$20/(1+HOME!$H$20),0)))</f>
        <v>0</v>
      </c>
      <c r="AF41" s="79">
        <f>IF(O$2&lt;DATE(2019,10,1),IF($T$1=FALSE,IF($T41=FALSE,O41*HOME!$H$18,0),IF($T41=FALSE,O41*HOME!$H$18/(1+HOME!$H$18),0)),IF($T$1=FALSE,IF($T41=FALSE,O41*HOME!$H$20,0),IF($T41=FALSE,O41*HOME!$H$20/(1+HOME!$H$20),0)))</f>
        <v>0</v>
      </c>
      <c r="AG41" s="79">
        <f>IF(P$2&lt;DATE(2019,10,1),IF($T$1=FALSE,IF($T41=FALSE,P41*HOME!$H$18,0),IF($T41=FALSE,P41*HOME!$H$18/(1+HOME!$H$18),0)),IF($T$1=FALSE,IF($T41=FALSE,P41*HOME!$H$20,0),IF($T41=FALSE,P41*HOME!$H$20/(1+HOME!$H$20),0)))</f>
        <v>0</v>
      </c>
      <c r="AH41" s="79">
        <f t="shared" si="26"/>
        <v>0</v>
      </c>
      <c r="AI41" s="79">
        <f t="shared" si="27"/>
        <v>0</v>
      </c>
      <c r="AJ41" s="86"/>
      <c r="AK41" s="79"/>
      <c r="AL41" s="79"/>
      <c r="AM41" s="79"/>
      <c r="AN41" s="79"/>
      <c r="AO41" s="79"/>
      <c r="AP41" s="79"/>
      <c r="AQ41" s="442" t="s">
        <v>188</v>
      </c>
      <c r="AR41" s="443">
        <f>SUM(Q35:Q43)</f>
        <v>0</v>
      </c>
      <c r="AS41" s="444" t="s">
        <v>189</v>
      </c>
      <c r="AY41" s="418"/>
      <c r="AZ41" s="418"/>
      <c r="BA41" s="418"/>
      <c r="BB41" s="418"/>
      <c r="BC41" s="418"/>
      <c r="BD41" s="418"/>
      <c r="BE41" s="418"/>
      <c r="BF41" s="418"/>
      <c r="BG41" s="418"/>
      <c r="BH41" s="418"/>
      <c r="BI41" s="418"/>
      <c r="BJ41" s="418"/>
      <c r="BK41" s="418"/>
      <c r="BL41" s="418"/>
      <c r="CA41" s="310">
        <f>IF($T41=TRUE,0,IF(D$2&lt;DATE(2019,10,1),IF($T$1=FALSE,D41*HOME!$F$18,D41*HOME!$F$18/(1+HOME!$H$18)),IF($AO41=TRUE,IF($T$1=FALSE,D41*HOME!$F$21,D41*HOME!$F$21/(1+HOME!$H$21)),IF($T$1=FALSE,D41*HOME!$F$20,D41*HOME!$F$20/(1+HOME!$H$20)))))</f>
        <v>0</v>
      </c>
      <c r="CB41" s="310">
        <f>IF($T41=TRUE,0,IF(E$2&lt;DATE(2019,10,1),IF($T$1=FALSE,E41*HOME!$F$18,E41*HOME!$F$18/(1+HOME!$H$18)),IF($AO41=TRUE,IF($T$1=FALSE,E41*HOME!$F$21,E41*HOME!$F$21/(1+HOME!$H$21)),IF($T$1=FALSE,E41*HOME!$F$20,E41*HOME!$F$20/(1+HOME!$H$20)))))</f>
        <v>0</v>
      </c>
      <c r="CC41" s="310">
        <f>IF($T41=TRUE,0,IF(F$2&lt;DATE(2019,10,1),IF($T$1=FALSE,F41*HOME!$F$18,F41*HOME!$F$18/(1+HOME!$H$18)),IF($AO41=TRUE,IF($T$1=FALSE,F41*HOME!$F$21,F41*HOME!$F$21/(1+HOME!$H$21)),IF($T$1=FALSE,F41*HOME!$F$20,F41*HOME!$F$20/(1+HOME!$H$20)))))</f>
        <v>0</v>
      </c>
      <c r="CD41" s="310">
        <f>IF($T41=TRUE,0,IF(G$2&lt;DATE(2019,10,1),IF($T$1=FALSE,G41*HOME!$F$18,G41*HOME!$F$18/(1+HOME!$H$18)),IF($AO41=TRUE,IF($T$1=FALSE,G41*HOME!$F$21,G41*HOME!$F$21/(1+HOME!$H$21)),IF($T$1=FALSE,G41*HOME!$F$20,G41*HOME!$F$20/(1+HOME!$H$20)))))</f>
        <v>0</v>
      </c>
      <c r="CE41" s="310">
        <f>IF($T41=TRUE,0,IF(H$2&lt;DATE(2019,10,1),IF($T$1=FALSE,H41*HOME!$F$18,H41*HOME!$F$18/(1+HOME!$H$18)),IF($AO41=TRUE,IF($T$1=FALSE,H41*HOME!$F$21,H41*HOME!$F$21/(1+HOME!$H$21)),IF($T$1=FALSE,H41*HOME!$F$20,H41*HOME!$F$20/(1+HOME!$H$20)))))</f>
        <v>0</v>
      </c>
      <c r="CF41" s="310">
        <f>IF($T41=TRUE,0,IF(I$2&lt;DATE(2019,10,1),IF($T$1=FALSE,I41*HOME!$F$18,I41*HOME!$F$18/(1+HOME!$H$18)),IF($AO41=TRUE,IF($T$1=FALSE,I41*HOME!$F$21,I41*HOME!$F$21/(1+HOME!$H$21)),IF($T$1=FALSE,I41*HOME!$F$20,I41*HOME!$F$20/(1+HOME!$H$20)))))</f>
        <v>0</v>
      </c>
      <c r="CG41" s="310">
        <f>IF($T41=TRUE,0,IF(J$2&lt;DATE(2019,10,1),IF($T$1=FALSE,J41*HOME!$F$18,J41*HOME!$F$18/(1+HOME!$H$18)),IF($AO41=TRUE,IF($T$1=FALSE,J41*HOME!$F$21,J41*HOME!$F$21/(1+HOME!$H$21)),IF($T$1=FALSE,J41*HOME!$F$20,J41*HOME!$F$20/(1+HOME!$H$20)))))</f>
        <v>0</v>
      </c>
      <c r="CH41" s="310">
        <f>IF($T41=TRUE,0,IF(K$2&lt;DATE(2019,10,1),IF($T$1=FALSE,K41*HOME!$F$18,K41*HOME!$F$18/(1+HOME!$H$18)),IF($AO41=TRUE,IF($T$1=FALSE,K41*HOME!$F$21,K41*HOME!$F$21/(1+HOME!$H$21)),IF($T$1=FALSE,K41*HOME!$F$20,K41*HOME!$F$20/(1+HOME!$H$20)))))</f>
        <v>0</v>
      </c>
      <c r="CI41" s="310">
        <f>IF($T41=TRUE,0,IF(L$2&lt;DATE(2019,10,1),IF($T$1=FALSE,L41*HOME!$F$18,L41*HOME!$F$18/(1+HOME!$H$18)),IF($AO41=TRUE,IF($T$1=FALSE,L41*HOME!$F$21,L41*HOME!$F$21/(1+HOME!$H$21)),IF($T$1=FALSE,L41*HOME!$F$20,L41*HOME!$F$20/(1+HOME!$H$20)))))</f>
        <v>0</v>
      </c>
      <c r="CJ41" s="310">
        <f>IF($T41=TRUE,0,IF(M$2&lt;DATE(2019,10,1),IF($T$1=FALSE,M41*HOME!$F$18,M41*HOME!$F$18/(1+HOME!$H$18)),IF($AO41=TRUE,IF($T$1=FALSE,M41*HOME!$F$21,M41*HOME!$F$21/(1+HOME!$H$21)),IF($T$1=FALSE,M41*HOME!$F$20,M41*HOME!$F$20/(1+HOME!$H$20)))))</f>
        <v>0</v>
      </c>
      <c r="CK41" s="310">
        <f>IF($T41=TRUE,0,IF(N$2&lt;DATE(2019,10,1),IF($T$1=FALSE,N41*HOME!$F$18,N41*HOME!$F$18/(1+HOME!$H$18)),IF($AO41=TRUE,IF($T$1=FALSE,N41*HOME!$F$21,N41*HOME!$F$21/(1+HOME!$H$21)),IF($T$1=FALSE,N41*HOME!$F$20,N41*HOME!$F$20/(1+HOME!$H$20)))))</f>
        <v>0</v>
      </c>
      <c r="CL41" s="310">
        <f>IF($T41=TRUE,0,IF(O$2&lt;DATE(2019,10,1),IF($T$1=FALSE,O41*HOME!$F$18,O41*HOME!$F$18/(1+HOME!$H$18)),IF($AO41=TRUE,IF($T$1=FALSE,O41*HOME!$F$21,O41*HOME!$F$21/(1+HOME!$H$21)),IF($T$1=FALSE,O41*HOME!$F$20,O41*HOME!$F$20/(1+HOME!$H$20)))))</f>
        <v>0</v>
      </c>
      <c r="CM41" s="310">
        <f>IF($T41=TRUE,0,IF(P$2&lt;DATE(2019,10,1),IF($T$1=FALSE,P41*HOME!$F$18,P41*HOME!$F$18/(1+HOME!$H$18)),IF($AO41=TRUE,IF($T$1=FALSE,P41*HOME!$F$21,P41*HOME!$F$21/(1+HOME!$H$21)),IF($T$1=FALSE,P41*HOME!$F$20,P41*HOME!$F$20/(1+HOME!$H$20)))))</f>
        <v>0</v>
      </c>
      <c r="CN41" s="310">
        <f t="shared" si="28"/>
        <v>0</v>
      </c>
    </row>
    <row r="42" spans="1:92" ht="18" customHeight="1">
      <c r="A42" s="335"/>
      <c r="B42" s="336">
        <v>37</v>
      </c>
      <c r="C42" s="1810"/>
      <c r="D42" s="434"/>
      <c r="E42" s="131"/>
      <c r="F42" s="131"/>
      <c r="G42" s="131"/>
      <c r="H42" s="131"/>
      <c r="I42" s="131"/>
      <c r="J42" s="131"/>
      <c r="K42" s="131"/>
      <c r="L42" s="131"/>
      <c r="M42" s="131"/>
      <c r="N42" s="131"/>
      <c r="O42" s="131"/>
      <c r="P42" s="131"/>
      <c r="Q42" s="90">
        <f t="shared" si="29"/>
        <v>0</v>
      </c>
      <c r="R42" s="1107" t="str">
        <f t="shared" si="14"/>
        <v/>
      </c>
      <c r="S42" s="344">
        <f>来期計画!Q42</f>
        <v>0</v>
      </c>
      <c r="T42" s="435" t="b">
        <v>0</v>
      </c>
      <c r="U42" s="79">
        <f>IF(D$2&lt;DATE(2019,10,1),IF($T$1=FALSE,IF($T42=FALSE,D42*HOME!$H$18,0),IF($T42=FALSE,D42*HOME!$H$18/(1+HOME!$H$18),0)),IF($T$1=FALSE,IF($T42=FALSE,D42*HOME!$H$20,0),IF($T42=FALSE,D42*HOME!$H$20/(1+HOME!$H$20),0)))</f>
        <v>0</v>
      </c>
      <c r="V42" s="79">
        <f>IF(E$2&lt;DATE(2019,10,1),IF($T$1=FALSE,IF($T42=FALSE,E42*HOME!$H$18,0),IF($T42=FALSE,E42*HOME!$H$18/(1+HOME!$H$18),0)),IF($T$1=FALSE,IF($T42=FALSE,E42*HOME!$H$20,0),IF($T42=FALSE,E42*HOME!$H$20/(1+HOME!$H$20),0)))</f>
        <v>0</v>
      </c>
      <c r="W42" s="79">
        <f>IF(F$2&lt;DATE(2019,10,1),IF($T$1=FALSE,IF($T42=FALSE,F42*HOME!$H$18,0),IF($T42=FALSE,F42*HOME!$H$18/(1+HOME!$H$18),0)),IF($T$1=FALSE,IF($T42=FALSE,F42*HOME!$H$20,0),IF($T42=FALSE,F42*HOME!$H$20/(1+HOME!$H$20),0)))</f>
        <v>0</v>
      </c>
      <c r="X42" s="79">
        <f>IF(G$2&lt;DATE(2019,10,1),IF($T$1=FALSE,IF($T42=FALSE,G42*HOME!$H$18,0),IF($T42=FALSE,G42*HOME!$H$18/(1+HOME!$H$18),0)),IF($T$1=FALSE,IF($T42=FALSE,G42*HOME!$H$20,0),IF($T42=FALSE,G42*HOME!$H$20/(1+HOME!$H$20),0)))</f>
        <v>0</v>
      </c>
      <c r="Y42" s="79">
        <f>IF(H$2&lt;DATE(2019,10,1),IF($T$1=FALSE,IF($T42=FALSE,H42*HOME!$H$18,0),IF($T42=FALSE,H42*HOME!$H$18/(1+HOME!$H$18),0)),IF($T$1=FALSE,IF($T42=FALSE,H42*HOME!$H$20,0),IF($T42=FALSE,H42*HOME!$H$20/(1+HOME!$H$20),0)))</f>
        <v>0</v>
      </c>
      <c r="Z42" s="79">
        <f>IF(I$2&lt;DATE(2019,10,1),IF($T$1=FALSE,IF($T42=FALSE,I42*HOME!$H$18,0),IF($T42=FALSE,I42*HOME!$H$18/(1+HOME!$H$18),0)),IF($T$1=FALSE,IF($T42=FALSE,I42*HOME!$H$20,0),IF($T42=FALSE,I42*HOME!$H$20/(1+HOME!$H$20),0)))</f>
        <v>0</v>
      </c>
      <c r="AA42" s="79">
        <f>IF(J$2&lt;DATE(2019,10,1),IF($T$1=FALSE,IF($T42=FALSE,J42*HOME!$H$18,0),IF($T42=FALSE,J42*HOME!$H$18/(1+HOME!$H$18),0)),IF($T$1=FALSE,IF($T42=FALSE,J42*HOME!$H$20,0),IF($T42=FALSE,J42*HOME!$H$20/(1+HOME!$H$20),0)))</f>
        <v>0</v>
      </c>
      <c r="AB42" s="79">
        <f>IF(K$2&lt;DATE(2019,10,1),IF($T$1=FALSE,IF($T42=FALSE,K42*HOME!$H$18,0),IF($T42=FALSE,K42*HOME!$H$18/(1+HOME!$H$18),0)),IF($T$1=FALSE,IF($T42=FALSE,K42*HOME!$H$20,0),IF($T42=FALSE,K42*HOME!$H$20/(1+HOME!$H$20),0)))</f>
        <v>0</v>
      </c>
      <c r="AC42" s="79">
        <f>IF(L$2&lt;DATE(2019,10,1),IF($T$1=FALSE,IF($T42=FALSE,L42*HOME!$H$18,0),IF($T42=FALSE,L42*HOME!$H$18/(1+HOME!$H$18),0)),IF($T$1=FALSE,IF($T42=FALSE,L42*HOME!$H$20,0),IF($T42=FALSE,L42*HOME!$H$20/(1+HOME!$H$20),0)))</f>
        <v>0</v>
      </c>
      <c r="AD42" s="79">
        <f>IF(M$2&lt;DATE(2019,10,1),IF($T$1=FALSE,IF($T42=FALSE,M42*HOME!$H$18,0),IF($T42=FALSE,M42*HOME!$H$18/(1+HOME!$H$18),0)),IF($T$1=FALSE,IF($T42=FALSE,M42*HOME!$H$20,0),IF($T42=FALSE,M42*HOME!$H$20/(1+HOME!$H$20),0)))</f>
        <v>0</v>
      </c>
      <c r="AE42" s="79">
        <f>IF(N$2&lt;DATE(2019,10,1),IF($T$1=FALSE,IF($T42=FALSE,N42*HOME!$H$18,0),IF($T42=FALSE,N42*HOME!$H$18/(1+HOME!$H$18),0)),IF($T$1=FALSE,IF($T42=FALSE,N42*HOME!$H$20,0),IF($T42=FALSE,N42*HOME!$H$20/(1+HOME!$H$20),0)))</f>
        <v>0</v>
      </c>
      <c r="AF42" s="79">
        <f>IF(O$2&lt;DATE(2019,10,1),IF($T$1=FALSE,IF($T42=FALSE,O42*HOME!$H$18,0),IF($T42=FALSE,O42*HOME!$H$18/(1+HOME!$H$18),0)),IF($T$1=FALSE,IF($T42=FALSE,O42*HOME!$H$20,0),IF($T42=FALSE,O42*HOME!$H$20/(1+HOME!$H$20),0)))</f>
        <v>0</v>
      </c>
      <c r="AG42" s="79">
        <f>IF(P$2&lt;DATE(2019,10,1),IF($T$1=FALSE,IF($T42=FALSE,P42*HOME!$H$18,0),IF($T42=FALSE,P42*HOME!$H$18/(1+HOME!$H$18),0)),IF($T$1=FALSE,IF($T42=FALSE,P42*HOME!$H$20,0),IF($T42=FALSE,P42*HOME!$H$20/(1+HOME!$H$20),0)))</f>
        <v>0</v>
      </c>
      <c r="AH42" s="79">
        <f t="shared" si="26"/>
        <v>0</v>
      </c>
      <c r="AI42" s="79">
        <f t="shared" si="27"/>
        <v>0</v>
      </c>
      <c r="AJ42" s="86"/>
      <c r="AK42" s="79"/>
      <c r="AL42" s="79"/>
      <c r="AM42" s="79"/>
      <c r="AN42" s="79"/>
      <c r="AO42" s="79"/>
      <c r="AP42" s="79"/>
      <c r="AQ42" s="445" t="s">
        <v>190</v>
      </c>
      <c r="AR42" s="446"/>
      <c r="AS42" s="372" t="s">
        <v>191</v>
      </c>
      <c r="AY42" s="418"/>
      <c r="AZ42" s="418"/>
      <c r="BA42" s="418"/>
      <c r="BB42" s="418"/>
      <c r="BC42" s="418"/>
      <c r="BD42" s="418"/>
      <c r="BE42" s="418"/>
      <c r="BF42" s="418"/>
      <c r="BG42" s="418"/>
      <c r="BH42" s="418"/>
      <c r="BI42" s="418"/>
      <c r="BJ42" s="418"/>
      <c r="BK42" s="418"/>
      <c r="BL42" s="418"/>
      <c r="CA42" s="310">
        <f>IF($T42=TRUE,0,IF(D$2&lt;DATE(2019,10,1),IF($T$1=FALSE,D42*HOME!$F$18,D42*HOME!$F$18/(1+HOME!$H$18)),IF($AO42=TRUE,IF($T$1=FALSE,D42*HOME!$F$21,D42*HOME!$F$21/(1+HOME!$H$21)),IF($T$1=FALSE,D42*HOME!$F$20,D42*HOME!$F$20/(1+HOME!$H$20)))))</f>
        <v>0</v>
      </c>
      <c r="CB42" s="310">
        <f>IF($T42=TRUE,0,IF(E$2&lt;DATE(2019,10,1),IF($T$1=FALSE,E42*HOME!$F$18,E42*HOME!$F$18/(1+HOME!$H$18)),IF($AO42=TRUE,IF($T$1=FALSE,E42*HOME!$F$21,E42*HOME!$F$21/(1+HOME!$H$21)),IF($T$1=FALSE,E42*HOME!$F$20,E42*HOME!$F$20/(1+HOME!$H$20)))))</f>
        <v>0</v>
      </c>
      <c r="CC42" s="310">
        <f>IF($T42=TRUE,0,IF(F$2&lt;DATE(2019,10,1),IF($T$1=FALSE,F42*HOME!$F$18,F42*HOME!$F$18/(1+HOME!$H$18)),IF($AO42=TRUE,IF($T$1=FALSE,F42*HOME!$F$21,F42*HOME!$F$21/(1+HOME!$H$21)),IF($T$1=FALSE,F42*HOME!$F$20,F42*HOME!$F$20/(1+HOME!$H$20)))))</f>
        <v>0</v>
      </c>
      <c r="CD42" s="310">
        <f>IF($T42=TRUE,0,IF(G$2&lt;DATE(2019,10,1),IF($T$1=FALSE,G42*HOME!$F$18,G42*HOME!$F$18/(1+HOME!$H$18)),IF($AO42=TRUE,IF($T$1=FALSE,G42*HOME!$F$21,G42*HOME!$F$21/(1+HOME!$H$21)),IF($T$1=FALSE,G42*HOME!$F$20,G42*HOME!$F$20/(1+HOME!$H$20)))))</f>
        <v>0</v>
      </c>
      <c r="CE42" s="310">
        <f>IF($T42=TRUE,0,IF(H$2&lt;DATE(2019,10,1),IF($T$1=FALSE,H42*HOME!$F$18,H42*HOME!$F$18/(1+HOME!$H$18)),IF($AO42=TRUE,IF($T$1=FALSE,H42*HOME!$F$21,H42*HOME!$F$21/(1+HOME!$H$21)),IF($T$1=FALSE,H42*HOME!$F$20,H42*HOME!$F$20/(1+HOME!$H$20)))))</f>
        <v>0</v>
      </c>
      <c r="CF42" s="310">
        <f>IF($T42=TRUE,0,IF(I$2&lt;DATE(2019,10,1),IF($T$1=FALSE,I42*HOME!$F$18,I42*HOME!$F$18/(1+HOME!$H$18)),IF($AO42=TRUE,IF($T$1=FALSE,I42*HOME!$F$21,I42*HOME!$F$21/(1+HOME!$H$21)),IF($T$1=FALSE,I42*HOME!$F$20,I42*HOME!$F$20/(1+HOME!$H$20)))))</f>
        <v>0</v>
      </c>
      <c r="CG42" s="310">
        <f>IF($T42=TRUE,0,IF(J$2&lt;DATE(2019,10,1),IF($T$1=FALSE,J42*HOME!$F$18,J42*HOME!$F$18/(1+HOME!$H$18)),IF($AO42=TRUE,IF($T$1=FALSE,J42*HOME!$F$21,J42*HOME!$F$21/(1+HOME!$H$21)),IF($T$1=FALSE,J42*HOME!$F$20,J42*HOME!$F$20/(1+HOME!$H$20)))))</f>
        <v>0</v>
      </c>
      <c r="CH42" s="310">
        <f>IF($T42=TRUE,0,IF(K$2&lt;DATE(2019,10,1),IF($T$1=FALSE,K42*HOME!$F$18,K42*HOME!$F$18/(1+HOME!$H$18)),IF($AO42=TRUE,IF($T$1=FALSE,K42*HOME!$F$21,K42*HOME!$F$21/(1+HOME!$H$21)),IF($T$1=FALSE,K42*HOME!$F$20,K42*HOME!$F$20/(1+HOME!$H$20)))))</f>
        <v>0</v>
      </c>
      <c r="CI42" s="310">
        <f>IF($T42=TRUE,0,IF(L$2&lt;DATE(2019,10,1),IF($T$1=FALSE,L42*HOME!$F$18,L42*HOME!$F$18/(1+HOME!$H$18)),IF($AO42=TRUE,IF($T$1=FALSE,L42*HOME!$F$21,L42*HOME!$F$21/(1+HOME!$H$21)),IF($T$1=FALSE,L42*HOME!$F$20,L42*HOME!$F$20/(1+HOME!$H$20)))))</f>
        <v>0</v>
      </c>
      <c r="CJ42" s="310">
        <f>IF($T42=TRUE,0,IF(M$2&lt;DATE(2019,10,1),IF($T$1=FALSE,M42*HOME!$F$18,M42*HOME!$F$18/(1+HOME!$H$18)),IF($AO42=TRUE,IF($T$1=FALSE,M42*HOME!$F$21,M42*HOME!$F$21/(1+HOME!$H$21)),IF($T$1=FALSE,M42*HOME!$F$20,M42*HOME!$F$20/(1+HOME!$H$20)))))</f>
        <v>0</v>
      </c>
      <c r="CK42" s="310">
        <f>IF($T42=TRUE,0,IF(N$2&lt;DATE(2019,10,1),IF($T$1=FALSE,N42*HOME!$F$18,N42*HOME!$F$18/(1+HOME!$H$18)),IF($AO42=TRUE,IF($T$1=FALSE,N42*HOME!$F$21,N42*HOME!$F$21/(1+HOME!$H$21)),IF($T$1=FALSE,N42*HOME!$F$20,N42*HOME!$F$20/(1+HOME!$H$20)))))</f>
        <v>0</v>
      </c>
      <c r="CL42" s="310">
        <f>IF($T42=TRUE,0,IF(O$2&lt;DATE(2019,10,1),IF($T$1=FALSE,O42*HOME!$F$18,O42*HOME!$F$18/(1+HOME!$H$18)),IF($AO42=TRUE,IF($T$1=FALSE,O42*HOME!$F$21,O42*HOME!$F$21/(1+HOME!$H$21)),IF($T$1=FALSE,O42*HOME!$F$20,O42*HOME!$F$20/(1+HOME!$H$20)))))</f>
        <v>0</v>
      </c>
      <c r="CM42" s="310">
        <f>IF($T42=TRUE,0,IF(P$2&lt;DATE(2019,10,1),IF($T$1=FALSE,P42*HOME!$F$18,P42*HOME!$F$18/(1+HOME!$H$18)),IF($AO42=TRUE,IF($T$1=FALSE,P42*HOME!$F$21,P42*HOME!$F$21/(1+HOME!$H$21)),IF($T$1=FALSE,P42*HOME!$F$20,P42*HOME!$F$20/(1+HOME!$H$20)))))</f>
        <v>0</v>
      </c>
      <c r="CN42" s="310">
        <f t="shared" si="28"/>
        <v>0</v>
      </c>
    </row>
    <row r="43" spans="1:92" ht="18" customHeight="1">
      <c r="A43" s="335"/>
      <c r="B43" s="336">
        <v>38</v>
      </c>
      <c r="C43" s="1810"/>
      <c r="D43" s="434"/>
      <c r="E43" s="131"/>
      <c r="F43" s="131"/>
      <c r="G43" s="131"/>
      <c r="H43" s="131"/>
      <c r="I43" s="131"/>
      <c r="J43" s="131"/>
      <c r="K43" s="131"/>
      <c r="L43" s="131"/>
      <c r="M43" s="131"/>
      <c r="N43" s="131"/>
      <c r="O43" s="131"/>
      <c r="P43" s="131"/>
      <c r="Q43" s="90">
        <f t="shared" si="29"/>
        <v>0</v>
      </c>
      <c r="R43" s="1107" t="str">
        <f t="shared" si="14"/>
        <v/>
      </c>
      <c r="S43" s="344">
        <f>来期計画!Q43</f>
        <v>0</v>
      </c>
      <c r="T43" s="435" t="b">
        <v>0</v>
      </c>
      <c r="U43" s="79">
        <f>IF(D$2&lt;DATE(2019,10,1),IF($T$1=FALSE,IF($T43=FALSE,D43*HOME!$H$18,0),IF($T43=FALSE,D43*HOME!$H$18/(1+HOME!$H$18),0)),IF($T$1=FALSE,IF($T43=FALSE,D43*HOME!$H$20,0),IF($T43=FALSE,D43*HOME!$H$20/(1+HOME!$H$20),0)))</f>
        <v>0</v>
      </c>
      <c r="V43" s="79">
        <f>IF(E$2&lt;DATE(2019,10,1),IF($T$1=FALSE,IF($T43=FALSE,E43*HOME!$H$18,0),IF($T43=FALSE,E43*HOME!$H$18/(1+HOME!$H$18),0)),IF($T$1=FALSE,IF($T43=FALSE,E43*HOME!$H$20,0),IF($T43=FALSE,E43*HOME!$H$20/(1+HOME!$H$20),0)))</f>
        <v>0</v>
      </c>
      <c r="W43" s="79">
        <f>IF(F$2&lt;DATE(2019,10,1),IF($T$1=FALSE,IF($T43=FALSE,F43*HOME!$H$18,0),IF($T43=FALSE,F43*HOME!$H$18/(1+HOME!$H$18),0)),IF($T$1=FALSE,IF($T43=FALSE,F43*HOME!$H$20,0),IF($T43=FALSE,F43*HOME!$H$20/(1+HOME!$H$20),0)))</f>
        <v>0</v>
      </c>
      <c r="X43" s="79">
        <f>IF(G$2&lt;DATE(2019,10,1),IF($T$1=FALSE,IF($T43=FALSE,G43*HOME!$H$18,0),IF($T43=FALSE,G43*HOME!$H$18/(1+HOME!$H$18),0)),IF($T$1=FALSE,IF($T43=FALSE,G43*HOME!$H$20,0),IF($T43=FALSE,G43*HOME!$H$20/(1+HOME!$H$20),0)))</f>
        <v>0</v>
      </c>
      <c r="Y43" s="79">
        <f>IF(H$2&lt;DATE(2019,10,1),IF($T$1=FALSE,IF($T43=FALSE,H43*HOME!$H$18,0),IF($T43=FALSE,H43*HOME!$H$18/(1+HOME!$H$18),0)),IF($T$1=FALSE,IF($T43=FALSE,H43*HOME!$H$20,0),IF($T43=FALSE,H43*HOME!$H$20/(1+HOME!$H$20),0)))</f>
        <v>0</v>
      </c>
      <c r="Z43" s="79">
        <f>IF(I$2&lt;DATE(2019,10,1),IF($T$1=FALSE,IF($T43=FALSE,I43*HOME!$H$18,0),IF($T43=FALSE,I43*HOME!$H$18/(1+HOME!$H$18),0)),IF($T$1=FALSE,IF($T43=FALSE,I43*HOME!$H$20,0),IF($T43=FALSE,I43*HOME!$H$20/(1+HOME!$H$20),0)))</f>
        <v>0</v>
      </c>
      <c r="AA43" s="79">
        <f>IF(J$2&lt;DATE(2019,10,1),IF($T$1=FALSE,IF($T43=FALSE,J43*HOME!$H$18,0),IF($T43=FALSE,J43*HOME!$H$18/(1+HOME!$H$18),0)),IF($T$1=FALSE,IF($T43=FALSE,J43*HOME!$H$20,0),IF($T43=FALSE,J43*HOME!$H$20/(1+HOME!$H$20),0)))</f>
        <v>0</v>
      </c>
      <c r="AB43" s="79">
        <f>IF(K$2&lt;DATE(2019,10,1),IF($T$1=FALSE,IF($T43=FALSE,K43*HOME!$H$18,0),IF($T43=FALSE,K43*HOME!$H$18/(1+HOME!$H$18),0)),IF($T$1=FALSE,IF($T43=FALSE,K43*HOME!$H$20,0),IF($T43=FALSE,K43*HOME!$H$20/(1+HOME!$H$20),0)))</f>
        <v>0</v>
      </c>
      <c r="AC43" s="79">
        <f>IF(L$2&lt;DATE(2019,10,1),IF($T$1=FALSE,IF($T43=FALSE,L43*HOME!$H$18,0),IF($T43=FALSE,L43*HOME!$H$18/(1+HOME!$H$18),0)),IF($T$1=FALSE,IF($T43=FALSE,L43*HOME!$H$20,0),IF($T43=FALSE,L43*HOME!$H$20/(1+HOME!$H$20),0)))</f>
        <v>0</v>
      </c>
      <c r="AD43" s="79">
        <f>IF(M$2&lt;DATE(2019,10,1),IF($T$1=FALSE,IF($T43=FALSE,M43*HOME!$H$18,0),IF($T43=FALSE,M43*HOME!$H$18/(1+HOME!$H$18),0)),IF($T$1=FALSE,IF($T43=FALSE,M43*HOME!$H$20,0),IF($T43=FALSE,M43*HOME!$H$20/(1+HOME!$H$20),0)))</f>
        <v>0</v>
      </c>
      <c r="AE43" s="79">
        <f>IF(N$2&lt;DATE(2019,10,1),IF($T$1=FALSE,IF($T43=FALSE,N43*HOME!$H$18,0),IF($T43=FALSE,N43*HOME!$H$18/(1+HOME!$H$18),0)),IF($T$1=FALSE,IF($T43=FALSE,N43*HOME!$H$20,0),IF($T43=FALSE,N43*HOME!$H$20/(1+HOME!$H$20),0)))</f>
        <v>0</v>
      </c>
      <c r="AF43" s="79">
        <f>IF(O$2&lt;DATE(2019,10,1),IF($T$1=FALSE,IF($T43=FALSE,O43*HOME!$H$18,0),IF($T43=FALSE,O43*HOME!$H$18/(1+HOME!$H$18),0)),IF($T$1=FALSE,IF($T43=FALSE,O43*HOME!$H$20,0),IF($T43=FALSE,O43*HOME!$H$20/(1+HOME!$H$20),0)))</f>
        <v>0</v>
      </c>
      <c r="AG43" s="79">
        <f>IF(P$2&lt;DATE(2019,10,1),IF($T$1=FALSE,IF($T43=FALSE,P43*HOME!$H$18,0),IF($T43=FALSE,P43*HOME!$H$18/(1+HOME!$H$18),0)),IF($T$1=FALSE,IF($T43=FALSE,P43*HOME!$H$20,0),IF($T43=FALSE,P43*HOME!$H$20/(1+HOME!$H$20),0)))</f>
        <v>0</v>
      </c>
      <c r="AH43" s="79">
        <f t="shared" si="26"/>
        <v>0</v>
      </c>
      <c r="AI43" s="79">
        <f t="shared" si="27"/>
        <v>0</v>
      </c>
      <c r="AJ43" s="86"/>
      <c r="AK43" s="79"/>
      <c r="AL43" s="79"/>
      <c r="AM43" s="79"/>
      <c r="AN43" s="79"/>
      <c r="AO43" s="79"/>
      <c r="AP43" s="79"/>
      <c r="AQ43" s="447" t="s">
        <v>192</v>
      </c>
      <c r="AR43" s="448">
        <v>0.13</v>
      </c>
      <c r="AS43" s="372" t="s">
        <v>191</v>
      </c>
      <c r="AT43" s="449"/>
      <c r="AU43" s="449"/>
      <c r="AV43" s="449"/>
      <c r="AW43" s="449"/>
      <c r="AX43" s="449"/>
      <c r="CA43" s="310">
        <f>IF($T43=TRUE,0,IF(D$2&lt;DATE(2019,10,1),IF($T$1=FALSE,D43*HOME!$F$18,D43*HOME!$F$18/(1+HOME!$H$18)),IF($AO43=TRUE,IF($T$1=FALSE,D43*HOME!$F$21,D43*HOME!$F$21/(1+HOME!$H$21)),IF($T$1=FALSE,D43*HOME!$F$20,D43*HOME!$F$20/(1+HOME!$H$20)))))</f>
        <v>0</v>
      </c>
      <c r="CB43" s="310">
        <f>IF($T43=TRUE,0,IF(E$2&lt;DATE(2019,10,1),IF($T$1=FALSE,E43*HOME!$F$18,E43*HOME!$F$18/(1+HOME!$H$18)),IF($AO43=TRUE,IF($T$1=FALSE,E43*HOME!$F$21,E43*HOME!$F$21/(1+HOME!$H$21)),IF($T$1=FALSE,E43*HOME!$F$20,E43*HOME!$F$20/(1+HOME!$H$20)))))</f>
        <v>0</v>
      </c>
      <c r="CC43" s="310">
        <f>IF($T43=TRUE,0,IF(F$2&lt;DATE(2019,10,1),IF($T$1=FALSE,F43*HOME!$F$18,F43*HOME!$F$18/(1+HOME!$H$18)),IF($AO43=TRUE,IF($T$1=FALSE,F43*HOME!$F$21,F43*HOME!$F$21/(1+HOME!$H$21)),IF($T$1=FALSE,F43*HOME!$F$20,F43*HOME!$F$20/(1+HOME!$H$20)))))</f>
        <v>0</v>
      </c>
      <c r="CD43" s="310">
        <f>IF($T43=TRUE,0,IF(G$2&lt;DATE(2019,10,1),IF($T$1=FALSE,G43*HOME!$F$18,G43*HOME!$F$18/(1+HOME!$H$18)),IF($AO43=TRUE,IF($T$1=FALSE,G43*HOME!$F$21,G43*HOME!$F$21/(1+HOME!$H$21)),IF($T$1=FALSE,G43*HOME!$F$20,G43*HOME!$F$20/(1+HOME!$H$20)))))</f>
        <v>0</v>
      </c>
      <c r="CE43" s="310">
        <f>IF($T43=TRUE,0,IF(H$2&lt;DATE(2019,10,1),IF($T$1=FALSE,H43*HOME!$F$18,H43*HOME!$F$18/(1+HOME!$H$18)),IF($AO43=TRUE,IF($T$1=FALSE,H43*HOME!$F$21,H43*HOME!$F$21/(1+HOME!$H$21)),IF($T$1=FALSE,H43*HOME!$F$20,H43*HOME!$F$20/(1+HOME!$H$20)))))</f>
        <v>0</v>
      </c>
      <c r="CF43" s="310">
        <f>IF($T43=TRUE,0,IF(I$2&lt;DATE(2019,10,1),IF($T$1=FALSE,I43*HOME!$F$18,I43*HOME!$F$18/(1+HOME!$H$18)),IF($AO43=TRUE,IF($T$1=FALSE,I43*HOME!$F$21,I43*HOME!$F$21/(1+HOME!$H$21)),IF($T$1=FALSE,I43*HOME!$F$20,I43*HOME!$F$20/(1+HOME!$H$20)))))</f>
        <v>0</v>
      </c>
      <c r="CG43" s="310">
        <f>IF($T43=TRUE,0,IF(J$2&lt;DATE(2019,10,1),IF($T$1=FALSE,J43*HOME!$F$18,J43*HOME!$F$18/(1+HOME!$H$18)),IF($AO43=TRUE,IF($T$1=FALSE,J43*HOME!$F$21,J43*HOME!$F$21/(1+HOME!$H$21)),IF($T$1=FALSE,J43*HOME!$F$20,J43*HOME!$F$20/(1+HOME!$H$20)))))</f>
        <v>0</v>
      </c>
      <c r="CH43" s="310">
        <f>IF($T43=TRUE,0,IF(K$2&lt;DATE(2019,10,1),IF($T$1=FALSE,K43*HOME!$F$18,K43*HOME!$F$18/(1+HOME!$H$18)),IF($AO43=TRUE,IF($T$1=FALSE,K43*HOME!$F$21,K43*HOME!$F$21/(1+HOME!$H$21)),IF($T$1=FALSE,K43*HOME!$F$20,K43*HOME!$F$20/(1+HOME!$H$20)))))</f>
        <v>0</v>
      </c>
      <c r="CI43" s="310">
        <f>IF($T43=TRUE,0,IF(L$2&lt;DATE(2019,10,1),IF($T$1=FALSE,L43*HOME!$F$18,L43*HOME!$F$18/(1+HOME!$H$18)),IF($AO43=TRUE,IF($T$1=FALSE,L43*HOME!$F$21,L43*HOME!$F$21/(1+HOME!$H$21)),IF($T$1=FALSE,L43*HOME!$F$20,L43*HOME!$F$20/(1+HOME!$H$20)))))</f>
        <v>0</v>
      </c>
      <c r="CJ43" s="310">
        <f>IF($T43=TRUE,0,IF(M$2&lt;DATE(2019,10,1),IF($T$1=FALSE,M43*HOME!$F$18,M43*HOME!$F$18/(1+HOME!$H$18)),IF($AO43=TRUE,IF($T$1=FALSE,M43*HOME!$F$21,M43*HOME!$F$21/(1+HOME!$H$21)),IF($T$1=FALSE,M43*HOME!$F$20,M43*HOME!$F$20/(1+HOME!$H$20)))))</f>
        <v>0</v>
      </c>
      <c r="CK43" s="310">
        <f>IF($T43=TRUE,0,IF(N$2&lt;DATE(2019,10,1),IF($T$1=FALSE,N43*HOME!$F$18,N43*HOME!$F$18/(1+HOME!$H$18)),IF($AO43=TRUE,IF($T$1=FALSE,N43*HOME!$F$21,N43*HOME!$F$21/(1+HOME!$H$21)),IF($T$1=FALSE,N43*HOME!$F$20,N43*HOME!$F$20/(1+HOME!$H$20)))))</f>
        <v>0</v>
      </c>
      <c r="CL43" s="310">
        <f>IF($T43=TRUE,0,IF(O$2&lt;DATE(2019,10,1),IF($T$1=FALSE,O43*HOME!$F$18,O43*HOME!$F$18/(1+HOME!$H$18)),IF($AO43=TRUE,IF($T$1=FALSE,O43*HOME!$F$21,O43*HOME!$F$21/(1+HOME!$H$21)),IF($T$1=FALSE,O43*HOME!$F$20,O43*HOME!$F$20/(1+HOME!$H$20)))))</f>
        <v>0</v>
      </c>
      <c r="CM43" s="310">
        <f>IF($T43=TRUE,0,IF(P$2&lt;DATE(2019,10,1),IF($T$1=FALSE,P43*HOME!$F$18,P43*HOME!$F$18/(1+HOME!$H$18)),IF($AO43=TRUE,IF($T$1=FALSE,P43*HOME!$F$21,P43*HOME!$F$21/(1+HOME!$H$21)),IF($T$1=FALSE,P43*HOME!$F$20,P43*HOME!$F$20/(1+HOME!$H$20)))))</f>
        <v>0</v>
      </c>
      <c r="CN43" s="310">
        <f t="shared" si="28"/>
        <v>0</v>
      </c>
    </row>
    <row r="44" spans="1:92" ht="18" customHeight="1">
      <c r="A44" s="335"/>
      <c r="B44" s="336">
        <v>39</v>
      </c>
      <c r="C44" s="1816"/>
      <c r="D44" s="451"/>
      <c r="E44" s="450"/>
      <c r="F44" s="450"/>
      <c r="G44" s="450"/>
      <c r="H44" s="450"/>
      <c r="I44" s="450"/>
      <c r="J44" s="450"/>
      <c r="K44" s="450"/>
      <c r="L44" s="450"/>
      <c r="M44" s="450"/>
      <c r="N44" s="450"/>
      <c r="O44" s="450"/>
      <c r="P44" s="450"/>
      <c r="Q44" s="452">
        <f t="shared" si="29"/>
        <v>0</v>
      </c>
      <c r="R44" s="1107" t="str">
        <f t="shared" si="14"/>
        <v/>
      </c>
      <c r="S44" s="344">
        <f>来期計画!Q44</f>
        <v>0</v>
      </c>
      <c r="T44" s="435" t="b">
        <v>0</v>
      </c>
      <c r="U44" s="79">
        <f>IF(D$2&lt;DATE(2019,10,1),IF($T$1=FALSE,IF($T44=FALSE,D44*HOME!$H$18,0),IF($T44=FALSE,D44*HOME!$H$18/(1+HOME!$H$18),0)),IF($T$1=FALSE,IF($T44=FALSE,D44*HOME!$H$20,0),IF($T44=FALSE,D44*HOME!$H$20/(1+HOME!$H$20),0)))</f>
        <v>0</v>
      </c>
      <c r="V44" s="79">
        <f>IF(E$2&lt;DATE(2019,10,1),IF($T$1=FALSE,IF($T44=FALSE,E44*HOME!$H$18,0),IF($T44=FALSE,E44*HOME!$H$18/(1+HOME!$H$18),0)),IF($T$1=FALSE,IF($T44=FALSE,E44*HOME!$H$20,0),IF($T44=FALSE,E44*HOME!$H$20/(1+HOME!$H$20),0)))</f>
        <v>0</v>
      </c>
      <c r="W44" s="79">
        <f>IF(F$2&lt;DATE(2019,10,1),IF($T$1=FALSE,IF($T44=FALSE,F44*HOME!$H$18,0),IF($T44=FALSE,F44*HOME!$H$18/(1+HOME!$H$18),0)),IF($T$1=FALSE,IF($T44=FALSE,F44*HOME!$H$20,0),IF($T44=FALSE,F44*HOME!$H$20/(1+HOME!$H$20),0)))</f>
        <v>0</v>
      </c>
      <c r="X44" s="79">
        <f>IF(G$2&lt;DATE(2019,10,1),IF($T$1=FALSE,IF($T44=FALSE,G44*HOME!$H$18,0),IF($T44=FALSE,G44*HOME!$H$18/(1+HOME!$H$18),0)),IF($T$1=FALSE,IF($T44=FALSE,G44*HOME!$H$20,0),IF($T44=FALSE,G44*HOME!$H$20/(1+HOME!$H$20),0)))</f>
        <v>0</v>
      </c>
      <c r="Y44" s="79">
        <f>IF(H$2&lt;DATE(2019,10,1),IF($T$1=FALSE,IF($T44=FALSE,H44*HOME!$H$18,0),IF($T44=FALSE,H44*HOME!$H$18/(1+HOME!$H$18),0)),IF($T$1=FALSE,IF($T44=FALSE,H44*HOME!$H$20,0),IF($T44=FALSE,H44*HOME!$H$20/(1+HOME!$H$20),0)))</f>
        <v>0</v>
      </c>
      <c r="Z44" s="79">
        <f>IF(I$2&lt;DATE(2019,10,1),IF($T$1=FALSE,IF($T44=FALSE,I44*HOME!$H$18,0),IF($T44=FALSE,I44*HOME!$H$18/(1+HOME!$H$18),0)),IF($T$1=FALSE,IF($T44=FALSE,I44*HOME!$H$20,0),IF($T44=FALSE,I44*HOME!$H$20/(1+HOME!$H$20),0)))</f>
        <v>0</v>
      </c>
      <c r="AA44" s="79">
        <f>IF(J$2&lt;DATE(2019,10,1),IF($T$1=FALSE,IF($T44=FALSE,J44*HOME!$H$18,0),IF($T44=FALSE,J44*HOME!$H$18/(1+HOME!$H$18),0)),IF($T$1=FALSE,IF($T44=FALSE,J44*HOME!$H$20,0),IF($T44=FALSE,J44*HOME!$H$20/(1+HOME!$H$20),0)))</f>
        <v>0</v>
      </c>
      <c r="AB44" s="79">
        <f>IF(K$2&lt;DATE(2019,10,1),IF($T$1=FALSE,IF($T44=FALSE,K44*HOME!$H$18,0),IF($T44=FALSE,K44*HOME!$H$18/(1+HOME!$H$18),0)),IF($T$1=FALSE,IF($T44=FALSE,K44*HOME!$H$20,0),IF($T44=FALSE,K44*HOME!$H$20/(1+HOME!$H$20),0)))</f>
        <v>0</v>
      </c>
      <c r="AC44" s="79">
        <f>IF(L$2&lt;DATE(2019,10,1),IF($T$1=FALSE,IF($T44=FALSE,L44*HOME!$H$18,0),IF($T44=FALSE,L44*HOME!$H$18/(1+HOME!$H$18),0)),IF($T$1=FALSE,IF($T44=FALSE,L44*HOME!$H$20,0),IF($T44=FALSE,L44*HOME!$H$20/(1+HOME!$H$20),0)))</f>
        <v>0</v>
      </c>
      <c r="AD44" s="79">
        <f>IF(M$2&lt;DATE(2019,10,1),IF($T$1=FALSE,IF($T44=FALSE,M44*HOME!$H$18,0),IF($T44=FALSE,M44*HOME!$H$18/(1+HOME!$H$18),0)),IF($T$1=FALSE,IF($T44=FALSE,M44*HOME!$H$20,0),IF($T44=FALSE,M44*HOME!$H$20/(1+HOME!$H$20),0)))</f>
        <v>0</v>
      </c>
      <c r="AE44" s="79">
        <f>IF(N$2&lt;DATE(2019,10,1),IF($T$1=FALSE,IF($T44=FALSE,N44*HOME!$H$18,0),IF($T44=FALSE,N44*HOME!$H$18/(1+HOME!$H$18),0)),IF($T$1=FALSE,IF($T44=FALSE,N44*HOME!$H$20,0),IF($T44=FALSE,N44*HOME!$H$20/(1+HOME!$H$20),0)))</f>
        <v>0</v>
      </c>
      <c r="AF44" s="79">
        <f>IF(O$2&lt;DATE(2019,10,1),IF($T$1=FALSE,IF($T44=FALSE,O44*HOME!$H$18,0),IF($T44=FALSE,O44*HOME!$H$18/(1+HOME!$H$18),0)),IF($T$1=FALSE,IF($T44=FALSE,O44*HOME!$H$20,0),IF($T44=FALSE,O44*HOME!$H$20/(1+HOME!$H$20),0)))</f>
        <v>0</v>
      </c>
      <c r="AG44" s="79">
        <f>IF(P$2&lt;DATE(2019,10,1),IF($T$1=FALSE,IF($T44=FALSE,P44*HOME!$H$18,0),IF($T44=FALSE,P44*HOME!$H$18/(1+HOME!$H$18),0)),IF($T$1=FALSE,IF($T44=FALSE,P44*HOME!$H$20,0),IF($T44=FALSE,P44*HOME!$H$20/(1+HOME!$H$20),0)))</f>
        <v>0</v>
      </c>
      <c r="AH44" s="79">
        <f t="shared" si="26"/>
        <v>0</v>
      </c>
      <c r="AI44" s="79">
        <f t="shared" si="27"/>
        <v>0</v>
      </c>
      <c r="AJ44" s="86"/>
      <c r="AK44" s="79"/>
      <c r="AL44" s="79"/>
      <c r="AM44" s="79"/>
      <c r="AN44" s="79"/>
      <c r="AO44" s="79"/>
      <c r="AP44" s="79"/>
      <c r="AQ44" s="455" t="s">
        <v>32</v>
      </c>
      <c r="AR44" s="456">
        <f>(AR41-AR42)*AR43</f>
        <v>0</v>
      </c>
      <c r="AS44" s="457">
        <f>IFERROR(AR44/AR38,0)</f>
        <v>0</v>
      </c>
      <c r="AT44" s="449"/>
      <c r="AU44" s="449"/>
      <c r="AV44" s="449"/>
      <c r="AW44" s="449"/>
      <c r="AX44" s="449"/>
      <c r="AZ44" s="458">
        <f>SUM(D$35:D$43)*$AR43-$AR$42/12*$AR$43</f>
        <v>0</v>
      </c>
      <c r="BA44" s="458">
        <f t="shared" ref="BA44:BK44" si="30">SUM(E$35:E$43)*$AR43-$AR$42/12*$AR$43</f>
        <v>0</v>
      </c>
      <c r="BB44" s="458">
        <f t="shared" si="30"/>
        <v>0</v>
      </c>
      <c r="BC44" s="458">
        <f t="shared" si="30"/>
        <v>0</v>
      </c>
      <c r="BD44" s="458">
        <f t="shared" si="30"/>
        <v>0</v>
      </c>
      <c r="BE44" s="458">
        <f t="shared" si="30"/>
        <v>0</v>
      </c>
      <c r="BF44" s="458">
        <f t="shared" si="30"/>
        <v>0</v>
      </c>
      <c r="BG44" s="458">
        <f t="shared" si="30"/>
        <v>0</v>
      </c>
      <c r="BH44" s="458">
        <f t="shared" si="30"/>
        <v>0</v>
      </c>
      <c r="BI44" s="458">
        <f t="shared" si="30"/>
        <v>0</v>
      </c>
      <c r="BJ44" s="458">
        <f t="shared" si="30"/>
        <v>0</v>
      </c>
      <c r="BK44" s="458">
        <f t="shared" si="30"/>
        <v>0</v>
      </c>
      <c r="BL44" s="458"/>
      <c r="CA44" s="310">
        <f>IF($T44=TRUE,0,IF(D$2&lt;DATE(2019,10,1),IF($T$1=FALSE,D44*HOME!$F$18,D44*HOME!$F$18/(1+HOME!$H$18)),IF($AO44=TRUE,IF($T$1=FALSE,D44*HOME!$F$21,D44*HOME!$F$21/(1+HOME!$H$21)),IF($T$1=FALSE,D44*HOME!$F$20,D44*HOME!$F$20/(1+HOME!$H$20)))))</f>
        <v>0</v>
      </c>
      <c r="CB44" s="310">
        <f>IF($T44=TRUE,0,IF(E$2&lt;DATE(2019,10,1),IF($T$1=FALSE,E44*HOME!$F$18,E44*HOME!$F$18/(1+HOME!$H$18)),IF($AO44=TRUE,IF($T$1=FALSE,E44*HOME!$F$21,E44*HOME!$F$21/(1+HOME!$H$21)),IF($T$1=FALSE,E44*HOME!$F$20,E44*HOME!$F$20/(1+HOME!$H$20)))))</f>
        <v>0</v>
      </c>
      <c r="CC44" s="310">
        <f>IF($T44=TRUE,0,IF(F$2&lt;DATE(2019,10,1),IF($T$1=FALSE,F44*HOME!$F$18,F44*HOME!$F$18/(1+HOME!$H$18)),IF($AO44=TRUE,IF($T$1=FALSE,F44*HOME!$F$21,F44*HOME!$F$21/(1+HOME!$H$21)),IF($T$1=FALSE,F44*HOME!$F$20,F44*HOME!$F$20/(1+HOME!$H$20)))))</f>
        <v>0</v>
      </c>
      <c r="CD44" s="310">
        <f>IF($T44=TRUE,0,IF(G$2&lt;DATE(2019,10,1),IF($T$1=FALSE,G44*HOME!$F$18,G44*HOME!$F$18/(1+HOME!$H$18)),IF($AO44=TRUE,IF($T$1=FALSE,G44*HOME!$F$21,G44*HOME!$F$21/(1+HOME!$H$21)),IF($T$1=FALSE,G44*HOME!$F$20,G44*HOME!$F$20/(1+HOME!$H$20)))))</f>
        <v>0</v>
      </c>
      <c r="CE44" s="310">
        <f>IF($T44=TRUE,0,IF(H$2&lt;DATE(2019,10,1),IF($T$1=FALSE,H44*HOME!$F$18,H44*HOME!$F$18/(1+HOME!$H$18)),IF($AO44=TRUE,IF($T$1=FALSE,H44*HOME!$F$21,H44*HOME!$F$21/(1+HOME!$H$21)),IF($T$1=FALSE,H44*HOME!$F$20,H44*HOME!$F$20/(1+HOME!$H$20)))))</f>
        <v>0</v>
      </c>
      <c r="CF44" s="310">
        <f>IF($T44=TRUE,0,IF(I$2&lt;DATE(2019,10,1),IF($T$1=FALSE,I44*HOME!$F$18,I44*HOME!$F$18/(1+HOME!$H$18)),IF($AO44=TRUE,IF($T$1=FALSE,I44*HOME!$F$21,I44*HOME!$F$21/(1+HOME!$H$21)),IF($T$1=FALSE,I44*HOME!$F$20,I44*HOME!$F$20/(1+HOME!$H$20)))))</f>
        <v>0</v>
      </c>
      <c r="CG44" s="310">
        <f>IF($T44=TRUE,0,IF(J$2&lt;DATE(2019,10,1),IF($T$1=FALSE,J44*HOME!$F$18,J44*HOME!$F$18/(1+HOME!$H$18)),IF($AO44=TRUE,IF($T$1=FALSE,J44*HOME!$F$21,J44*HOME!$F$21/(1+HOME!$H$21)),IF($T$1=FALSE,J44*HOME!$F$20,J44*HOME!$F$20/(1+HOME!$H$20)))))</f>
        <v>0</v>
      </c>
      <c r="CH44" s="310">
        <f>IF($T44=TRUE,0,IF(K$2&lt;DATE(2019,10,1),IF($T$1=FALSE,K44*HOME!$F$18,K44*HOME!$F$18/(1+HOME!$H$18)),IF($AO44=TRUE,IF($T$1=FALSE,K44*HOME!$F$21,K44*HOME!$F$21/(1+HOME!$H$21)),IF($T$1=FALSE,K44*HOME!$F$20,K44*HOME!$F$20/(1+HOME!$H$20)))))</f>
        <v>0</v>
      </c>
      <c r="CI44" s="310">
        <f>IF($T44=TRUE,0,IF(L$2&lt;DATE(2019,10,1),IF($T$1=FALSE,L44*HOME!$F$18,L44*HOME!$F$18/(1+HOME!$H$18)),IF($AO44=TRUE,IF($T$1=FALSE,L44*HOME!$F$21,L44*HOME!$F$21/(1+HOME!$H$21)),IF($T$1=FALSE,L44*HOME!$F$20,L44*HOME!$F$20/(1+HOME!$H$20)))))</f>
        <v>0</v>
      </c>
      <c r="CJ44" s="310">
        <f>IF($T44=TRUE,0,IF(M$2&lt;DATE(2019,10,1),IF($T$1=FALSE,M44*HOME!$F$18,M44*HOME!$F$18/(1+HOME!$H$18)),IF($AO44=TRUE,IF($T$1=FALSE,M44*HOME!$F$21,M44*HOME!$F$21/(1+HOME!$H$21)),IF($T$1=FALSE,M44*HOME!$F$20,M44*HOME!$F$20/(1+HOME!$H$20)))))</f>
        <v>0</v>
      </c>
      <c r="CK44" s="310">
        <f>IF($T44=TRUE,0,IF(N$2&lt;DATE(2019,10,1),IF($T$1=FALSE,N44*HOME!$F$18,N44*HOME!$F$18/(1+HOME!$H$18)),IF($AO44=TRUE,IF($T$1=FALSE,N44*HOME!$F$21,N44*HOME!$F$21/(1+HOME!$H$21)),IF($T$1=FALSE,N44*HOME!$F$20,N44*HOME!$F$20/(1+HOME!$H$20)))))</f>
        <v>0</v>
      </c>
      <c r="CL44" s="310">
        <f>IF($T44=TRUE,0,IF(O$2&lt;DATE(2019,10,1),IF($T$1=FALSE,O44*HOME!$F$18,O44*HOME!$F$18/(1+HOME!$H$18)),IF($AO44=TRUE,IF($T$1=FALSE,O44*HOME!$F$21,O44*HOME!$F$21/(1+HOME!$H$21)),IF($T$1=FALSE,O44*HOME!$F$20,O44*HOME!$F$20/(1+HOME!$H$20)))))</f>
        <v>0</v>
      </c>
      <c r="CM44" s="310">
        <f>IF($T44=TRUE,0,IF(P$2&lt;DATE(2019,10,1),IF($T$1=FALSE,P44*HOME!$F$18,P44*HOME!$F$18/(1+HOME!$H$18)),IF($AO44=TRUE,IF($T$1=FALSE,P44*HOME!$F$21,P44*HOME!$F$21/(1+HOME!$H$21)),IF($T$1=FALSE,P44*HOME!$F$20,P44*HOME!$F$20/(1+HOME!$H$20)))))</f>
        <v>0</v>
      </c>
      <c r="CN44" s="310">
        <f t="shared" si="28"/>
        <v>0</v>
      </c>
    </row>
    <row r="45" spans="1:92" ht="18" customHeight="1">
      <c r="A45" s="335"/>
      <c r="B45" s="336">
        <v>40</v>
      </c>
      <c r="C45" s="1829" t="s">
        <v>33</v>
      </c>
      <c r="D45" s="401">
        <f t="shared" ref="D45:P45" si="31">SUM(D35:D44)</f>
        <v>0</v>
      </c>
      <c r="E45" s="349">
        <f t="shared" si="31"/>
        <v>0</v>
      </c>
      <c r="F45" s="349">
        <f t="shared" si="31"/>
        <v>0</v>
      </c>
      <c r="G45" s="349">
        <f t="shared" si="31"/>
        <v>0</v>
      </c>
      <c r="H45" s="349">
        <f t="shared" si="31"/>
        <v>0</v>
      </c>
      <c r="I45" s="349">
        <f t="shared" si="31"/>
        <v>0</v>
      </c>
      <c r="J45" s="349">
        <f t="shared" si="31"/>
        <v>0</v>
      </c>
      <c r="K45" s="349">
        <f t="shared" si="31"/>
        <v>0</v>
      </c>
      <c r="L45" s="349">
        <f t="shared" si="31"/>
        <v>0</v>
      </c>
      <c r="M45" s="349">
        <f t="shared" si="31"/>
        <v>0</v>
      </c>
      <c r="N45" s="349">
        <f t="shared" si="31"/>
        <v>0</v>
      </c>
      <c r="O45" s="349">
        <f t="shared" si="31"/>
        <v>0</v>
      </c>
      <c r="P45" s="349">
        <f t="shared" si="31"/>
        <v>0</v>
      </c>
      <c r="Q45" s="460">
        <f>SUM(Q35:Q44)</f>
        <v>0</v>
      </c>
      <c r="R45" s="1135" t="str">
        <f t="shared" si="14"/>
        <v/>
      </c>
      <c r="S45" s="1136">
        <f>来期計画!Q45</f>
        <v>0</v>
      </c>
      <c r="T45" s="463"/>
      <c r="U45" s="353">
        <f t="shared" ref="U45:AG45" si="32">SUM(U35:U44)</f>
        <v>0</v>
      </c>
      <c r="V45" s="353">
        <f t="shared" si="32"/>
        <v>0</v>
      </c>
      <c r="W45" s="353">
        <f t="shared" si="32"/>
        <v>0</v>
      </c>
      <c r="X45" s="353">
        <f t="shared" si="32"/>
        <v>0</v>
      </c>
      <c r="Y45" s="353">
        <f t="shared" si="32"/>
        <v>0</v>
      </c>
      <c r="Z45" s="353">
        <f t="shared" si="32"/>
        <v>0</v>
      </c>
      <c r="AA45" s="353">
        <f t="shared" si="32"/>
        <v>0</v>
      </c>
      <c r="AB45" s="353">
        <f t="shared" si="32"/>
        <v>0</v>
      </c>
      <c r="AC45" s="353">
        <f t="shared" si="32"/>
        <v>0</v>
      </c>
      <c r="AD45" s="353">
        <f t="shared" si="32"/>
        <v>0</v>
      </c>
      <c r="AE45" s="353">
        <f t="shared" si="32"/>
        <v>0</v>
      </c>
      <c r="AF45" s="353">
        <f t="shared" si="32"/>
        <v>0</v>
      </c>
      <c r="AG45" s="353">
        <f t="shared" si="32"/>
        <v>0</v>
      </c>
      <c r="AH45" s="79">
        <f t="shared" si="26"/>
        <v>0</v>
      </c>
      <c r="AI45" s="79">
        <f t="shared" si="27"/>
        <v>0</v>
      </c>
      <c r="AJ45" s="464"/>
      <c r="AK45" s="79"/>
      <c r="AL45" s="79"/>
      <c r="AM45" s="79"/>
      <c r="AN45" s="79"/>
      <c r="AO45" s="79"/>
      <c r="AP45" s="79"/>
      <c r="AQ45" s="79"/>
      <c r="AR45" s="465"/>
      <c r="AS45" s="466"/>
      <c r="AT45" s="449"/>
      <c r="AU45" s="449"/>
      <c r="AV45" s="449"/>
      <c r="AW45" s="449"/>
      <c r="AX45" s="449"/>
      <c r="CA45" s="405">
        <f>SUM(CA35:CA44)</f>
        <v>0</v>
      </c>
      <c r="CB45" s="405">
        <f t="shared" ref="CB45:CM45" si="33">SUM(CB35:CB44)</f>
        <v>0</v>
      </c>
      <c r="CC45" s="405">
        <f t="shared" si="33"/>
        <v>0</v>
      </c>
      <c r="CD45" s="405">
        <f t="shared" si="33"/>
        <v>0</v>
      </c>
      <c r="CE45" s="405">
        <f t="shared" si="33"/>
        <v>0</v>
      </c>
      <c r="CF45" s="405">
        <f t="shared" si="33"/>
        <v>0</v>
      </c>
      <c r="CG45" s="405">
        <f t="shared" si="33"/>
        <v>0</v>
      </c>
      <c r="CH45" s="405">
        <f t="shared" si="33"/>
        <v>0</v>
      </c>
      <c r="CI45" s="405">
        <f t="shared" si="33"/>
        <v>0</v>
      </c>
      <c r="CJ45" s="405">
        <f t="shared" si="33"/>
        <v>0</v>
      </c>
      <c r="CK45" s="405">
        <f t="shared" si="33"/>
        <v>0</v>
      </c>
      <c r="CL45" s="405">
        <f t="shared" si="33"/>
        <v>0</v>
      </c>
      <c r="CM45" s="405">
        <f t="shared" si="33"/>
        <v>0</v>
      </c>
      <c r="CN45" s="405">
        <f t="shared" si="28"/>
        <v>0</v>
      </c>
    </row>
    <row r="46" spans="1:92" ht="18" customHeight="1">
      <c r="A46" s="335"/>
      <c r="B46" s="336">
        <v>41</v>
      </c>
      <c r="C46" s="222" t="s">
        <v>34</v>
      </c>
      <c r="D46" s="1087"/>
      <c r="E46" s="1086"/>
      <c r="F46" s="1086"/>
      <c r="G46" s="1086"/>
      <c r="H46" s="1086"/>
      <c r="I46" s="1086"/>
      <c r="J46" s="1086"/>
      <c r="K46" s="1086"/>
      <c r="L46" s="1086"/>
      <c r="M46" s="1086"/>
      <c r="N46" s="1086"/>
      <c r="O46" s="1086"/>
      <c r="P46" s="1086"/>
      <c r="Q46" s="137">
        <f>SUM(D46:P46)</f>
        <v>0</v>
      </c>
      <c r="R46" s="138" t="str">
        <f t="shared" si="14"/>
        <v/>
      </c>
      <c r="S46" s="1830">
        <f>来期計画!Q46</f>
        <v>0</v>
      </c>
      <c r="T46" s="435"/>
      <c r="U46" s="79">
        <f>IF(D$2&lt;DATE(2019,10,1),IF($T$1=FALSE,IF($T46=FALSE,D46*HOME!$H$18,0),IF($T46=FALSE,D46*HOME!$H$18/(1+HOME!$H$18),0)),IF($T$1=FALSE,IF($T46=FALSE,D46*HOME!$H$20,0),IF($T46=FALSE,D46*HOME!$H$20/(1+HOME!$H$20),0)))</f>
        <v>0</v>
      </c>
      <c r="V46" s="79">
        <f>IF(E$2&lt;DATE(2019,10,1),IF($T$1=FALSE,IF($T46=FALSE,E46*HOME!$H$18,0),IF($T46=FALSE,E46*HOME!$H$18/(1+HOME!$H$18),0)),IF($T$1=FALSE,IF($T46=FALSE,E46*HOME!$H$20,0),IF($T46=FALSE,E46*HOME!$H$20/(1+HOME!$H$20),0)))</f>
        <v>0</v>
      </c>
      <c r="W46" s="79">
        <f>IF(F$2&lt;DATE(2019,10,1),IF($T$1=FALSE,IF($T46=FALSE,F46*HOME!$H$18,0),IF($T46=FALSE,F46*HOME!$H$18/(1+HOME!$H$18),0)),IF($T$1=FALSE,IF($T46=FALSE,F46*HOME!$H$20,0),IF($T46=FALSE,F46*HOME!$H$20/(1+HOME!$H$20),0)))</f>
        <v>0</v>
      </c>
      <c r="X46" s="79">
        <f>IF(G$2&lt;DATE(2019,10,1),IF($T$1=FALSE,IF($T46=FALSE,G46*HOME!$H$18,0),IF($T46=FALSE,G46*HOME!$H$18/(1+HOME!$H$18),0)),IF($T$1=FALSE,IF($T46=FALSE,G46*HOME!$H$20,0),IF($T46=FALSE,G46*HOME!$H$20/(1+HOME!$H$20),0)))</f>
        <v>0</v>
      </c>
      <c r="Y46" s="79">
        <f>IF(H$2&lt;DATE(2019,10,1),IF($T$1=FALSE,IF($T46=FALSE,H46*HOME!$H$18,0),IF($T46=FALSE,H46*HOME!$H$18/(1+HOME!$H$18),0)),IF($T$1=FALSE,IF($T46=FALSE,H46*HOME!$H$20,0),IF($T46=FALSE,H46*HOME!$H$20/(1+HOME!$H$20),0)))</f>
        <v>0</v>
      </c>
      <c r="Z46" s="79">
        <f>IF(I$2&lt;DATE(2019,10,1),IF($T$1=FALSE,IF($T46=FALSE,I46*HOME!$H$18,0),IF($T46=FALSE,I46*HOME!$H$18/(1+HOME!$H$18),0)),IF($T$1=FALSE,IF($T46=FALSE,I46*HOME!$H$20,0),IF($T46=FALSE,I46*HOME!$H$20/(1+HOME!$H$20),0)))</f>
        <v>0</v>
      </c>
      <c r="AA46" s="79">
        <f>IF(J$2&lt;DATE(2019,10,1),IF($T$1=FALSE,IF($T46=FALSE,J46*HOME!$H$18,0),IF($T46=FALSE,J46*HOME!$H$18/(1+HOME!$H$18),0)),IF($T$1=FALSE,IF($T46=FALSE,J46*HOME!$H$20,0),IF($T46=FALSE,J46*HOME!$H$20/(1+HOME!$H$20),0)))</f>
        <v>0</v>
      </c>
      <c r="AB46" s="79">
        <f>IF(K$2&lt;DATE(2019,10,1),IF($T$1=FALSE,IF($T46=FALSE,K46*HOME!$H$18,0),IF($T46=FALSE,K46*HOME!$H$18/(1+HOME!$H$18),0)),IF($T$1=FALSE,IF($T46=FALSE,K46*HOME!$H$20,0),IF($T46=FALSE,K46*HOME!$H$20/(1+HOME!$H$20),0)))</f>
        <v>0</v>
      </c>
      <c r="AC46" s="79">
        <f>IF(L$2&lt;DATE(2019,10,1),IF($T$1=FALSE,IF($T46=FALSE,L46*HOME!$H$18,0),IF($T46=FALSE,L46*HOME!$H$18/(1+HOME!$H$18),0)),IF($T$1=FALSE,IF($T46=FALSE,L46*HOME!$H$20,0),IF($T46=FALSE,L46*HOME!$H$20/(1+HOME!$H$20),0)))</f>
        <v>0</v>
      </c>
      <c r="AD46" s="79">
        <f>IF(M$2&lt;DATE(2019,10,1),IF($T$1=FALSE,IF($T46=FALSE,M46*HOME!$H$18,0),IF($T46=FALSE,M46*HOME!$H$18/(1+HOME!$H$18),0)),IF($T$1=FALSE,IF($T46=FALSE,M46*HOME!$H$20,0),IF($T46=FALSE,M46*HOME!$H$20/(1+HOME!$H$20),0)))</f>
        <v>0</v>
      </c>
      <c r="AE46" s="79">
        <f>IF(N$2&lt;DATE(2019,10,1),IF($T$1=FALSE,IF($T46=FALSE,N46*HOME!$H$18,0),IF($T46=FALSE,N46*HOME!$H$18/(1+HOME!$H$18),0)),IF($T$1=FALSE,IF($T46=FALSE,N46*HOME!$H$20,0),IF($T46=FALSE,N46*HOME!$H$20/(1+HOME!$H$20),0)))</f>
        <v>0</v>
      </c>
      <c r="AF46" s="79">
        <f>IF(O$2&lt;DATE(2019,10,1),IF($T$1=FALSE,IF($T46=FALSE,O46*HOME!$H$18,0),IF($T46=FALSE,O46*HOME!$H$18/(1+HOME!$H$18),0)),IF($T$1=FALSE,IF($T46=FALSE,O46*HOME!$H$20,0),IF($T46=FALSE,O46*HOME!$H$20/(1+HOME!$H$20),0)))</f>
        <v>0</v>
      </c>
      <c r="AG46" s="79">
        <f>IF(P$2&lt;DATE(2019,10,1),IF($T$1=FALSE,IF($T46=FALSE,P46*HOME!$H$18,0),IF($T46=FALSE,P46*HOME!$H$18/(1+HOME!$H$18),0)),IF($T$1=FALSE,IF($T46=FALSE,P46*HOME!$H$20,0),IF($T46=FALSE,P46*HOME!$H$20/(1+HOME!$H$20),0)))</f>
        <v>0</v>
      </c>
      <c r="AH46" s="79">
        <f t="shared" si="26"/>
        <v>0</v>
      </c>
      <c r="AI46" s="79">
        <f t="shared" si="27"/>
        <v>0</v>
      </c>
      <c r="AJ46" s="86"/>
      <c r="AK46" s="79"/>
      <c r="AL46" s="79"/>
      <c r="AM46" s="79"/>
      <c r="AN46" s="79"/>
      <c r="AO46" s="79"/>
      <c r="AP46" s="79"/>
      <c r="AQ46" s="79"/>
      <c r="AR46" s="465"/>
      <c r="AS46" s="449"/>
      <c r="AT46" s="472"/>
      <c r="AU46" s="472"/>
      <c r="AV46" s="449"/>
      <c r="AW46" s="449"/>
      <c r="AX46" s="449"/>
    </row>
    <row r="47" spans="1:92" ht="18" customHeight="1">
      <c r="A47" s="335"/>
      <c r="B47" s="336">
        <v>42</v>
      </c>
      <c r="C47" s="1822"/>
      <c r="D47" s="434"/>
      <c r="E47" s="434"/>
      <c r="F47" s="434"/>
      <c r="G47" s="434"/>
      <c r="H47" s="434"/>
      <c r="I47" s="434"/>
      <c r="J47" s="434"/>
      <c r="K47" s="434"/>
      <c r="L47" s="434"/>
      <c r="M47" s="434"/>
      <c r="N47" s="434"/>
      <c r="O47" s="434"/>
      <c r="P47" s="131"/>
      <c r="Q47" s="90">
        <f t="shared" si="25"/>
        <v>0</v>
      </c>
      <c r="R47" s="1107" t="str">
        <f t="shared" si="14"/>
        <v/>
      </c>
      <c r="S47" s="344">
        <f>来期計画!Q47</f>
        <v>0</v>
      </c>
      <c r="T47" s="435" t="b">
        <v>0</v>
      </c>
      <c r="U47" s="79">
        <f>IF(D$2&lt;DATE(2019,10,1),IF($T$1=FALSE,IF($T47=FALSE,D47*HOME!$H$18,0),IF($T47=FALSE,D47*HOME!$H$18/(1+HOME!$H$18),0)),IF($T$1=FALSE,IF($T47=FALSE,D47*HOME!$H$20,0),IF($T47=FALSE,D47*HOME!$H$20/(1+HOME!$H$20),0)))</f>
        <v>0</v>
      </c>
      <c r="V47" s="79">
        <f>IF(E$2&lt;DATE(2019,10,1),IF($T$1=FALSE,IF($T47=FALSE,E47*HOME!$H$18,0),IF($T47=FALSE,E47*HOME!$H$18/(1+HOME!$H$18),0)),IF($T$1=FALSE,IF($T47=FALSE,E47*HOME!$H$20,0),IF($T47=FALSE,E47*HOME!$H$20/(1+HOME!$H$20),0)))</f>
        <v>0</v>
      </c>
      <c r="W47" s="79">
        <f>IF(F$2&lt;DATE(2019,10,1),IF($T$1=FALSE,IF($T47=FALSE,F47*HOME!$H$18,0),IF($T47=FALSE,F47*HOME!$H$18/(1+HOME!$H$18),0)),IF($T$1=FALSE,IF($T47=FALSE,F47*HOME!$H$20,0),IF($T47=FALSE,F47*HOME!$H$20/(1+HOME!$H$20),0)))</f>
        <v>0</v>
      </c>
      <c r="X47" s="79">
        <f>IF(G$2&lt;DATE(2019,10,1),IF($T$1=FALSE,IF($T47=FALSE,G47*HOME!$H$18,0),IF($T47=FALSE,G47*HOME!$H$18/(1+HOME!$H$18),0)),IF($T$1=FALSE,IF($T47=FALSE,G47*HOME!$H$20,0),IF($T47=FALSE,G47*HOME!$H$20/(1+HOME!$H$20),0)))</f>
        <v>0</v>
      </c>
      <c r="Y47" s="79">
        <f>IF(H$2&lt;DATE(2019,10,1),IF($T$1=FALSE,IF($T47=FALSE,H47*HOME!$H$18,0),IF($T47=FALSE,H47*HOME!$H$18/(1+HOME!$H$18),0)),IF($T$1=FALSE,IF($T47=FALSE,H47*HOME!$H$20,0),IF($T47=FALSE,H47*HOME!$H$20/(1+HOME!$H$20),0)))</f>
        <v>0</v>
      </c>
      <c r="Z47" s="79">
        <f>IF(I$2&lt;DATE(2019,10,1),IF($T$1=FALSE,IF($T47=FALSE,I47*HOME!$H$18,0),IF($T47=FALSE,I47*HOME!$H$18/(1+HOME!$H$18),0)),IF($T$1=FALSE,IF($T47=FALSE,I47*HOME!$H$20,0),IF($T47=FALSE,I47*HOME!$H$20/(1+HOME!$H$20),0)))</f>
        <v>0</v>
      </c>
      <c r="AA47" s="79">
        <f>IF(J$2&lt;DATE(2019,10,1),IF($T$1=FALSE,IF($T47=FALSE,J47*HOME!$H$18,0),IF($T47=FALSE,J47*HOME!$H$18/(1+HOME!$H$18),0)),IF($T$1=FALSE,IF($T47=FALSE,J47*HOME!$H$20,0),IF($T47=FALSE,J47*HOME!$H$20/(1+HOME!$H$20),0)))</f>
        <v>0</v>
      </c>
      <c r="AB47" s="79">
        <f>IF(K$2&lt;DATE(2019,10,1),IF($T$1=FALSE,IF($T47=FALSE,K47*HOME!$H$18,0),IF($T47=FALSE,K47*HOME!$H$18/(1+HOME!$H$18),0)),IF($T$1=FALSE,IF($T47=FALSE,K47*HOME!$H$20,0),IF($T47=FALSE,K47*HOME!$H$20/(1+HOME!$H$20),0)))</f>
        <v>0</v>
      </c>
      <c r="AC47" s="79">
        <f>IF(L$2&lt;DATE(2019,10,1),IF($T$1=FALSE,IF($T47=FALSE,L47*HOME!$H$18,0),IF($T47=FALSE,L47*HOME!$H$18/(1+HOME!$H$18),0)),IF($T$1=FALSE,IF($T47=FALSE,L47*HOME!$H$20,0),IF($T47=FALSE,L47*HOME!$H$20/(1+HOME!$H$20),0)))</f>
        <v>0</v>
      </c>
      <c r="AD47" s="79">
        <f>IF(M$2&lt;DATE(2019,10,1),IF($T$1=FALSE,IF($T47=FALSE,M47*HOME!$H$18,0),IF($T47=FALSE,M47*HOME!$H$18/(1+HOME!$H$18),0)),IF($T$1=FALSE,IF($T47=FALSE,M47*HOME!$H$20,0),IF($T47=FALSE,M47*HOME!$H$20/(1+HOME!$H$20),0)))</f>
        <v>0</v>
      </c>
      <c r="AE47" s="79">
        <f>IF(N$2&lt;DATE(2019,10,1),IF($T$1=FALSE,IF($T47=FALSE,N47*HOME!$H$18,0),IF($T47=FALSE,N47*HOME!$H$18/(1+HOME!$H$18),0)),IF($T$1=FALSE,IF($T47=FALSE,N47*HOME!$H$20,0),IF($T47=FALSE,N47*HOME!$H$20/(1+HOME!$H$20),0)))</f>
        <v>0</v>
      </c>
      <c r="AF47" s="79">
        <f>IF(O$2&lt;DATE(2019,10,1),IF($T$1=FALSE,IF($T47=FALSE,O47*HOME!$H$18,0),IF($T47=FALSE,O47*HOME!$H$18/(1+HOME!$H$18),0)),IF($T$1=FALSE,IF($T47=FALSE,O47*HOME!$H$20,0),IF($T47=FALSE,O47*HOME!$H$20/(1+HOME!$H$20),0)))</f>
        <v>0</v>
      </c>
      <c r="AG47" s="79">
        <f>IF(P$2&lt;DATE(2019,10,1),IF($T$1=FALSE,IF($T47=FALSE,P47*HOME!$H$18,0),IF($T47=FALSE,P47*HOME!$H$18/(1+HOME!$H$18),0)),IF($T$1=FALSE,IF($T47=FALSE,P47*HOME!$H$20,0),IF($T47=FALSE,P47*HOME!$H$20/(1+HOME!$H$20),0)))</f>
        <v>0</v>
      </c>
      <c r="AH47" s="79">
        <f t="shared" si="26"/>
        <v>0</v>
      </c>
      <c r="AI47" s="79">
        <f t="shared" si="27"/>
        <v>0</v>
      </c>
      <c r="AJ47" s="86"/>
      <c r="AK47" s="79"/>
      <c r="AL47" s="79"/>
      <c r="AM47" s="79"/>
      <c r="AN47" s="79"/>
      <c r="AO47" s="79"/>
      <c r="AP47" s="79"/>
      <c r="AQ47" s="79"/>
      <c r="AR47" s="465"/>
      <c r="AS47" s="472"/>
      <c r="AT47" s="472"/>
      <c r="AU47" s="472"/>
      <c r="AV47" s="472"/>
      <c r="AW47" s="472"/>
      <c r="AX47" s="472"/>
      <c r="CA47" s="310">
        <f>IF($T47=TRUE,0,IF(D$2&lt;DATE(2019,10,1),IF($T$1=FALSE,D47*HOME!$F$18,D47*HOME!$F$18/(1+HOME!$H$18)),IF($AO47=TRUE,IF($T$1=FALSE,D47*HOME!$F$21,D47*HOME!$F$21/(1+HOME!$H$21)),IF($T$1=FALSE,D47*HOME!$F$20,D47*HOME!$F$20/(1+HOME!$H$20)))))</f>
        <v>0</v>
      </c>
      <c r="CB47" s="310">
        <f>IF($T47=TRUE,0,IF(E$2&lt;DATE(2019,10,1),IF($T$1=FALSE,E47*HOME!$F$18,E47*HOME!$F$18/(1+HOME!$H$18)),IF($AO47=TRUE,IF($T$1=FALSE,E47*HOME!$F$21,E47*HOME!$F$21/(1+HOME!$H$21)),IF($T$1=FALSE,E47*HOME!$F$20,E47*HOME!$F$20/(1+HOME!$H$20)))))</f>
        <v>0</v>
      </c>
      <c r="CC47" s="310">
        <f>IF($T47=TRUE,0,IF(F$2&lt;DATE(2019,10,1),IF($T$1=FALSE,F47*HOME!$F$18,F47*HOME!$F$18/(1+HOME!$H$18)),IF($AO47=TRUE,IF($T$1=FALSE,F47*HOME!$F$21,F47*HOME!$F$21/(1+HOME!$H$21)),IF($T$1=FALSE,F47*HOME!$F$20,F47*HOME!$F$20/(1+HOME!$H$20)))))</f>
        <v>0</v>
      </c>
      <c r="CD47" s="310">
        <f>IF($T47=TRUE,0,IF(G$2&lt;DATE(2019,10,1),IF($T$1=FALSE,G47*HOME!$F$18,G47*HOME!$F$18/(1+HOME!$H$18)),IF($AO47=TRUE,IF($T$1=FALSE,G47*HOME!$F$21,G47*HOME!$F$21/(1+HOME!$H$21)),IF($T$1=FALSE,G47*HOME!$F$20,G47*HOME!$F$20/(1+HOME!$H$20)))))</f>
        <v>0</v>
      </c>
      <c r="CE47" s="310">
        <f>IF($T47=TRUE,0,IF(H$2&lt;DATE(2019,10,1),IF($T$1=FALSE,H47*HOME!$F$18,H47*HOME!$F$18/(1+HOME!$H$18)),IF($AO47=TRUE,IF($T$1=FALSE,H47*HOME!$F$21,H47*HOME!$F$21/(1+HOME!$H$21)),IF($T$1=FALSE,H47*HOME!$F$20,H47*HOME!$F$20/(1+HOME!$H$20)))))</f>
        <v>0</v>
      </c>
      <c r="CF47" s="310">
        <f>IF($T47=TRUE,0,IF(I$2&lt;DATE(2019,10,1),IF($T$1=FALSE,I47*HOME!$F$18,I47*HOME!$F$18/(1+HOME!$H$18)),IF($AO47=TRUE,IF($T$1=FALSE,I47*HOME!$F$21,I47*HOME!$F$21/(1+HOME!$H$21)),IF($T$1=FALSE,I47*HOME!$F$20,I47*HOME!$F$20/(1+HOME!$H$20)))))</f>
        <v>0</v>
      </c>
      <c r="CG47" s="310">
        <f>IF($T47=TRUE,0,IF(J$2&lt;DATE(2019,10,1),IF($T$1=FALSE,J47*HOME!$F$18,J47*HOME!$F$18/(1+HOME!$H$18)),IF($AO47=TRUE,IF($T$1=FALSE,J47*HOME!$F$21,J47*HOME!$F$21/(1+HOME!$H$21)),IF($T$1=FALSE,J47*HOME!$F$20,J47*HOME!$F$20/(1+HOME!$H$20)))))</f>
        <v>0</v>
      </c>
      <c r="CH47" s="310">
        <f>IF($T47=TRUE,0,IF(K$2&lt;DATE(2019,10,1),IF($T$1=FALSE,K47*HOME!$F$18,K47*HOME!$F$18/(1+HOME!$H$18)),IF($AO47=TRUE,IF($T$1=FALSE,K47*HOME!$F$21,K47*HOME!$F$21/(1+HOME!$H$21)),IF($T$1=FALSE,K47*HOME!$F$20,K47*HOME!$F$20/(1+HOME!$H$20)))))</f>
        <v>0</v>
      </c>
      <c r="CI47" s="310">
        <f>IF($T47=TRUE,0,IF(L$2&lt;DATE(2019,10,1),IF($T$1=FALSE,L47*HOME!$F$18,L47*HOME!$F$18/(1+HOME!$H$18)),IF($AO47=TRUE,IF($T$1=FALSE,L47*HOME!$F$21,L47*HOME!$F$21/(1+HOME!$H$21)),IF($T$1=FALSE,L47*HOME!$F$20,L47*HOME!$F$20/(1+HOME!$H$20)))))</f>
        <v>0</v>
      </c>
      <c r="CJ47" s="310">
        <f>IF($T47=TRUE,0,IF(M$2&lt;DATE(2019,10,1),IF($T$1=FALSE,M47*HOME!$F$18,M47*HOME!$F$18/(1+HOME!$H$18)),IF($AO47=TRUE,IF($T$1=FALSE,M47*HOME!$F$21,M47*HOME!$F$21/(1+HOME!$H$21)),IF($T$1=FALSE,M47*HOME!$F$20,M47*HOME!$F$20/(1+HOME!$H$20)))))</f>
        <v>0</v>
      </c>
      <c r="CK47" s="310">
        <f>IF($T47=TRUE,0,IF(N$2&lt;DATE(2019,10,1),IF($T$1=FALSE,N47*HOME!$F$18,N47*HOME!$F$18/(1+HOME!$H$18)),IF($AO47=TRUE,IF($T$1=FALSE,N47*HOME!$F$21,N47*HOME!$F$21/(1+HOME!$H$21)),IF($T$1=FALSE,N47*HOME!$F$20,N47*HOME!$F$20/(1+HOME!$H$20)))))</f>
        <v>0</v>
      </c>
      <c r="CL47" s="310">
        <f>IF($T47=TRUE,0,IF(O$2&lt;DATE(2019,10,1),IF($T$1=FALSE,O47*HOME!$F$18,O47*HOME!$F$18/(1+HOME!$H$18)),IF($AO47=TRUE,IF($T$1=FALSE,O47*HOME!$F$21,O47*HOME!$F$21/(1+HOME!$H$21)),IF($T$1=FALSE,O47*HOME!$F$20,O47*HOME!$F$20/(1+HOME!$H$20)))))</f>
        <v>0</v>
      </c>
      <c r="CM47" s="310">
        <f>IF($T47=TRUE,0,IF(P$2&lt;DATE(2019,10,1),IF($T$1=FALSE,P47*HOME!$F$18,P47*HOME!$F$18/(1+HOME!$H$18)),IF($AO47=TRUE,IF($T$1=FALSE,P47*HOME!$F$21,P47*HOME!$F$21/(1+HOME!$H$21)),IF($T$1=FALSE,P47*HOME!$F$20,P47*HOME!$F$20/(1+HOME!$H$20)))))</f>
        <v>0</v>
      </c>
      <c r="CN47" s="310">
        <f t="shared" si="28"/>
        <v>0</v>
      </c>
    </row>
    <row r="48" spans="1:92" ht="18" customHeight="1">
      <c r="A48" s="335"/>
      <c r="B48" s="336">
        <v>43</v>
      </c>
      <c r="C48" s="1822"/>
      <c r="D48" s="434"/>
      <c r="E48" s="131"/>
      <c r="F48" s="131"/>
      <c r="G48" s="131"/>
      <c r="H48" s="131"/>
      <c r="I48" s="131"/>
      <c r="J48" s="131"/>
      <c r="K48" s="131"/>
      <c r="L48" s="131"/>
      <c r="M48" s="131"/>
      <c r="N48" s="131"/>
      <c r="O48" s="131"/>
      <c r="P48" s="131"/>
      <c r="Q48" s="90">
        <f t="shared" si="25"/>
        <v>0</v>
      </c>
      <c r="R48" s="1107" t="str">
        <f t="shared" si="14"/>
        <v/>
      </c>
      <c r="S48" s="344">
        <f>来期計画!Q48</f>
        <v>0</v>
      </c>
      <c r="T48" s="435" t="b">
        <v>0</v>
      </c>
      <c r="U48" s="79">
        <f>IF(D$2&lt;DATE(2019,10,1),IF($T$1=FALSE,IF($T48=FALSE,D48*HOME!$H$18,0),IF($T48=FALSE,D48*HOME!$H$18/(1+HOME!$H$18),0)),IF($T$1=FALSE,IF($T48=FALSE,D48*HOME!$H$20,0),IF($T48=FALSE,D48*HOME!$H$20/(1+HOME!$H$20),0)))</f>
        <v>0</v>
      </c>
      <c r="V48" s="79">
        <f>IF(E$2&lt;DATE(2019,10,1),IF($T$1=FALSE,IF($T48=FALSE,E48*HOME!$H$18,0),IF($T48=FALSE,E48*HOME!$H$18/(1+HOME!$H$18),0)),IF($T$1=FALSE,IF($T48=FALSE,E48*HOME!$H$20,0),IF($T48=FALSE,E48*HOME!$H$20/(1+HOME!$H$20),0)))</f>
        <v>0</v>
      </c>
      <c r="W48" s="79">
        <f>IF(F$2&lt;DATE(2019,10,1),IF($T$1=FALSE,IF($T48=FALSE,F48*HOME!$H$18,0),IF($T48=FALSE,F48*HOME!$H$18/(1+HOME!$H$18),0)),IF($T$1=FALSE,IF($T48=FALSE,F48*HOME!$H$20,0),IF($T48=FALSE,F48*HOME!$H$20/(1+HOME!$H$20),0)))</f>
        <v>0</v>
      </c>
      <c r="X48" s="79">
        <f>IF(G$2&lt;DATE(2019,10,1),IF($T$1=FALSE,IF($T48=FALSE,G48*HOME!$H$18,0),IF($T48=FALSE,G48*HOME!$H$18/(1+HOME!$H$18),0)),IF($T$1=FALSE,IF($T48=FALSE,G48*HOME!$H$20,0),IF($T48=FALSE,G48*HOME!$H$20/(1+HOME!$H$20),0)))</f>
        <v>0</v>
      </c>
      <c r="Y48" s="79">
        <f>IF(H$2&lt;DATE(2019,10,1),IF($T$1=FALSE,IF($T48=FALSE,H48*HOME!$H$18,0),IF($T48=FALSE,H48*HOME!$H$18/(1+HOME!$H$18),0)),IF($T$1=FALSE,IF($T48=FALSE,H48*HOME!$H$20,0),IF($T48=FALSE,H48*HOME!$H$20/(1+HOME!$H$20),0)))</f>
        <v>0</v>
      </c>
      <c r="Z48" s="79">
        <f>IF(I$2&lt;DATE(2019,10,1),IF($T$1=FALSE,IF($T48=FALSE,I48*HOME!$H$18,0),IF($T48=FALSE,I48*HOME!$H$18/(1+HOME!$H$18),0)),IF($T$1=FALSE,IF($T48=FALSE,I48*HOME!$H$20,0),IF($T48=FALSE,I48*HOME!$H$20/(1+HOME!$H$20),0)))</f>
        <v>0</v>
      </c>
      <c r="AA48" s="79">
        <f>IF(J$2&lt;DATE(2019,10,1),IF($T$1=FALSE,IF($T48=FALSE,J48*HOME!$H$18,0),IF($T48=FALSE,J48*HOME!$H$18/(1+HOME!$H$18),0)),IF($T$1=FALSE,IF($T48=FALSE,J48*HOME!$H$20,0),IF($T48=FALSE,J48*HOME!$H$20/(1+HOME!$H$20),0)))</f>
        <v>0</v>
      </c>
      <c r="AB48" s="79">
        <f>IF(K$2&lt;DATE(2019,10,1),IF($T$1=FALSE,IF($T48=FALSE,K48*HOME!$H$18,0),IF($T48=FALSE,K48*HOME!$H$18/(1+HOME!$H$18),0)),IF($T$1=FALSE,IF($T48=FALSE,K48*HOME!$H$20,0),IF($T48=FALSE,K48*HOME!$H$20/(1+HOME!$H$20),0)))</f>
        <v>0</v>
      </c>
      <c r="AC48" s="79">
        <f>IF(L$2&lt;DATE(2019,10,1),IF($T$1=FALSE,IF($T48=FALSE,L48*HOME!$H$18,0),IF($T48=FALSE,L48*HOME!$H$18/(1+HOME!$H$18),0)),IF($T$1=FALSE,IF($T48=FALSE,L48*HOME!$H$20,0),IF($T48=FALSE,L48*HOME!$H$20/(1+HOME!$H$20),0)))</f>
        <v>0</v>
      </c>
      <c r="AD48" s="79">
        <f>IF(M$2&lt;DATE(2019,10,1),IF($T$1=FALSE,IF($T48=FALSE,M48*HOME!$H$18,0),IF($T48=FALSE,M48*HOME!$H$18/(1+HOME!$H$18),0)),IF($T$1=FALSE,IF($T48=FALSE,M48*HOME!$H$20,0),IF($T48=FALSE,M48*HOME!$H$20/(1+HOME!$H$20),0)))</f>
        <v>0</v>
      </c>
      <c r="AE48" s="79">
        <f>IF(N$2&lt;DATE(2019,10,1),IF($T$1=FALSE,IF($T48=FALSE,N48*HOME!$H$18,0),IF($T48=FALSE,N48*HOME!$H$18/(1+HOME!$H$18),0)),IF($T$1=FALSE,IF($T48=FALSE,N48*HOME!$H$20,0),IF($T48=FALSE,N48*HOME!$H$20/(1+HOME!$H$20),0)))</f>
        <v>0</v>
      </c>
      <c r="AF48" s="79">
        <f>IF(O$2&lt;DATE(2019,10,1),IF($T$1=FALSE,IF($T48=FALSE,O48*HOME!$H$18,0),IF($T48=FALSE,O48*HOME!$H$18/(1+HOME!$H$18),0)),IF($T$1=FALSE,IF($T48=FALSE,O48*HOME!$H$20,0),IF($T48=FALSE,O48*HOME!$H$20/(1+HOME!$H$20),0)))</f>
        <v>0</v>
      </c>
      <c r="AG48" s="79">
        <f>IF(P$2&lt;DATE(2019,10,1),IF($T$1=FALSE,IF($T48=FALSE,P48*HOME!$H$18,0),IF($T48=FALSE,P48*HOME!$H$18/(1+HOME!$H$18),0)),IF($T$1=FALSE,IF($T48=FALSE,P48*HOME!$H$20,0),IF($T48=FALSE,P48*HOME!$H$20/(1+HOME!$H$20),0)))</f>
        <v>0</v>
      </c>
      <c r="AH48" s="79">
        <f t="shared" si="26"/>
        <v>0</v>
      </c>
      <c r="AI48" s="79">
        <f t="shared" si="27"/>
        <v>0</v>
      </c>
      <c r="AJ48" s="86"/>
      <c r="AK48" s="79"/>
      <c r="AL48" s="79"/>
      <c r="AM48" s="79"/>
      <c r="AN48" s="79"/>
      <c r="AO48" s="79"/>
      <c r="AP48" s="79"/>
      <c r="AQ48" s="79"/>
      <c r="AR48" s="465"/>
      <c r="AS48" s="472"/>
      <c r="AT48" s="449"/>
      <c r="AU48" s="449"/>
      <c r="AV48" s="449"/>
      <c r="AW48" s="449"/>
      <c r="AX48" s="449"/>
      <c r="CA48" s="310">
        <f>IF($T48=TRUE,0,IF(D$2&lt;DATE(2019,10,1),IF($T$1=FALSE,D48*HOME!$F$18,D48*HOME!$F$18/(1+HOME!$H$18)),IF($AO48=TRUE,IF($T$1=FALSE,D48*HOME!$F$21,D48*HOME!$F$21/(1+HOME!$H$21)),IF($T$1=FALSE,D48*HOME!$F$20,D48*HOME!$F$20/(1+HOME!$H$20)))))</f>
        <v>0</v>
      </c>
      <c r="CB48" s="310">
        <f>IF($T48=TRUE,0,IF(E$2&lt;DATE(2019,10,1),IF($T$1=FALSE,E48*HOME!$F$18,E48*HOME!$F$18/(1+HOME!$H$18)),IF($AO48=TRUE,IF($T$1=FALSE,E48*HOME!$F$21,E48*HOME!$F$21/(1+HOME!$H$21)),IF($T$1=FALSE,E48*HOME!$F$20,E48*HOME!$F$20/(1+HOME!$H$20)))))</f>
        <v>0</v>
      </c>
      <c r="CC48" s="310">
        <f>IF($T48=TRUE,0,IF(F$2&lt;DATE(2019,10,1),IF($T$1=FALSE,F48*HOME!$F$18,F48*HOME!$F$18/(1+HOME!$H$18)),IF($AO48=TRUE,IF($T$1=FALSE,F48*HOME!$F$21,F48*HOME!$F$21/(1+HOME!$H$21)),IF($T$1=FALSE,F48*HOME!$F$20,F48*HOME!$F$20/(1+HOME!$H$20)))))</f>
        <v>0</v>
      </c>
      <c r="CD48" s="310">
        <f>IF($T48=TRUE,0,IF(G$2&lt;DATE(2019,10,1),IF($T$1=FALSE,G48*HOME!$F$18,G48*HOME!$F$18/(1+HOME!$H$18)),IF($AO48=TRUE,IF($T$1=FALSE,G48*HOME!$F$21,G48*HOME!$F$21/(1+HOME!$H$21)),IF($T$1=FALSE,G48*HOME!$F$20,G48*HOME!$F$20/(1+HOME!$H$20)))))</f>
        <v>0</v>
      </c>
      <c r="CE48" s="310">
        <f>IF($T48=TRUE,0,IF(H$2&lt;DATE(2019,10,1),IF($T$1=FALSE,H48*HOME!$F$18,H48*HOME!$F$18/(1+HOME!$H$18)),IF($AO48=TRUE,IF($T$1=FALSE,H48*HOME!$F$21,H48*HOME!$F$21/(1+HOME!$H$21)),IF($T$1=FALSE,H48*HOME!$F$20,H48*HOME!$F$20/(1+HOME!$H$20)))))</f>
        <v>0</v>
      </c>
      <c r="CF48" s="310">
        <f>IF($T48=TRUE,0,IF(I$2&lt;DATE(2019,10,1),IF($T$1=FALSE,I48*HOME!$F$18,I48*HOME!$F$18/(1+HOME!$H$18)),IF($AO48=TRUE,IF($T$1=FALSE,I48*HOME!$F$21,I48*HOME!$F$21/(1+HOME!$H$21)),IF($T$1=FALSE,I48*HOME!$F$20,I48*HOME!$F$20/(1+HOME!$H$20)))))</f>
        <v>0</v>
      </c>
      <c r="CG48" s="310">
        <f>IF($T48=TRUE,0,IF(J$2&lt;DATE(2019,10,1),IF($T$1=FALSE,J48*HOME!$F$18,J48*HOME!$F$18/(1+HOME!$H$18)),IF($AO48=TRUE,IF($T$1=FALSE,J48*HOME!$F$21,J48*HOME!$F$21/(1+HOME!$H$21)),IF($T$1=FALSE,J48*HOME!$F$20,J48*HOME!$F$20/(1+HOME!$H$20)))))</f>
        <v>0</v>
      </c>
      <c r="CH48" s="310">
        <f>IF($T48=TRUE,0,IF(K$2&lt;DATE(2019,10,1),IF($T$1=FALSE,K48*HOME!$F$18,K48*HOME!$F$18/(1+HOME!$H$18)),IF($AO48=TRUE,IF($T$1=FALSE,K48*HOME!$F$21,K48*HOME!$F$21/(1+HOME!$H$21)),IF($T$1=FALSE,K48*HOME!$F$20,K48*HOME!$F$20/(1+HOME!$H$20)))))</f>
        <v>0</v>
      </c>
      <c r="CI48" s="310">
        <f>IF($T48=TRUE,0,IF(L$2&lt;DATE(2019,10,1),IF($T$1=FALSE,L48*HOME!$F$18,L48*HOME!$F$18/(1+HOME!$H$18)),IF($AO48=TRUE,IF($T$1=FALSE,L48*HOME!$F$21,L48*HOME!$F$21/(1+HOME!$H$21)),IF($T$1=FALSE,L48*HOME!$F$20,L48*HOME!$F$20/(1+HOME!$H$20)))))</f>
        <v>0</v>
      </c>
      <c r="CJ48" s="310">
        <f>IF($T48=TRUE,0,IF(M$2&lt;DATE(2019,10,1),IF($T$1=FALSE,M48*HOME!$F$18,M48*HOME!$F$18/(1+HOME!$H$18)),IF($AO48=TRUE,IF($T$1=FALSE,M48*HOME!$F$21,M48*HOME!$F$21/(1+HOME!$H$21)),IF($T$1=FALSE,M48*HOME!$F$20,M48*HOME!$F$20/(1+HOME!$H$20)))))</f>
        <v>0</v>
      </c>
      <c r="CK48" s="310">
        <f>IF($T48=TRUE,0,IF(N$2&lt;DATE(2019,10,1),IF($T$1=FALSE,N48*HOME!$F$18,N48*HOME!$F$18/(1+HOME!$H$18)),IF($AO48=TRUE,IF($T$1=FALSE,N48*HOME!$F$21,N48*HOME!$F$21/(1+HOME!$H$21)),IF($T$1=FALSE,N48*HOME!$F$20,N48*HOME!$F$20/(1+HOME!$H$20)))))</f>
        <v>0</v>
      </c>
      <c r="CL48" s="310">
        <f>IF($T48=TRUE,0,IF(O$2&lt;DATE(2019,10,1),IF($T$1=FALSE,O48*HOME!$F$18,O48*HOME!$F$18/(1+HOME!$H$18)),IF($AO48=TRUE,IF($T$1=FALSE,O48*HOME!$F$21,O48*HOME!$F$21/(1+HOME!$H$21)),IF($T$1=FALSE,O48*HOME!$F$20,O48*HOME!$F$20/(1+HOME!$H$20)))))</f>
        <v>0</v>
      </c>
      <c r="CM48" s="310">
        <f>IF($T48=TRUE,0,IF(P$2&lt;DATE(2019,10,1),IF($T$1=FALSE,P48*HOME!$F$18,P48*HOME!$F$18/(1+HOME!$H$18)),IF($AO48=TRUE,IF($T$1=FALSE,P48*HOME!$F$21,P48*HOME!$F$21/(1+HOME!$H$21)),IF($T$1=FALSE,P48*HOME!$F$20,P48*HOME!$F$20/(1+HOME!$H$20)))))</f>
        <v>0</v>
      </c>
      <c r="CN48" s="310">
        <f t="shared" si="28"/>
        <v>0</v>
      </c>
    </row>
    <row r="49" spans="1:92" ht="18" customHeight="1">
      <c r="A49" s="335"/>
      <c r="B49" s="336">
        <v>44</v>
      </c>
      <c r="C49" s="1822"/>
      <c r="D49" s="434"/>
      <c r="E49" s="131"/>
      <c r="F49" s="131"/>
      <c r="G49" s="131"/>
      <c r="H49" s="131"/>
      <c r="I49" s="131"/>
      <c r="J49" s="131"/>
      <c r="K49" s="131"/>
      <c r="L49" s="131"/>
      <c r="M49" s="131"/>
      <c r="N49" s="131"/>
      <c r="O49" s="131"/>
      <c r="P49" s="131"/>
      <c r="Q49" s="90">
        <f t="shared" si="25"/>
        <v>0</v>
      </c>
      <c r="R49" s="1107" t="str">
        <f t="shared" si="14"/>
        <v/>
      </c>
      <c r="S49" s="344">
        <f>来期計画!Q49</f>
        <v>0</v>
      </c>
      <c r="T49" s="435" t="b">
        <v>0</v>
      </c>
      <c r="U49" s="79">
        <f>IF(D$2&lt;DATE(2019,10,1),IF($T$1=FALSE,IF($T49=FALSE,D49*HOME!$H$18,0),IF($T49=FALSE,D49*HOME!$H$18/(1+HOME!$H$18),0)),IF($T$1=FALSE,IF($T49=FALSE,D49*HOME!$H$20,0),IF($T49=FALSE,D49*HOME!$H$20/(1+HOME!$H$20),0)))</f>
        <v>0</v>
      </c>
      <c r="V49" s="79">
        <f>IF(E$2&lt;DATE(2019,10,1),IF($T$1=FALSE,IF($T49=FALSE,E49*HOME!$H$18,0),IF($T49=FALSE,E49*HOME!$H$18/(1+HOME!$H$18),0)),IF($T$1=FALSE,IF($T49=FALSE,E49*HOME!$H$20,0),IF($T49=FALSE,E49*HOME!$H$20/(1+HOME!$H$20),0)))</f>
        <v>0</v>
      </c>
      <c r="W49" s="79">
        <f>IF(F$2&lt;DATE(2019,10,1),IF($T$1=FALSE,IF($T49=FALSE,F49*HOME!$H$18,0),IF($T49=FALSE,F49*HOME!$H$18/(1+HOME!$H$18),0)),IF($T$1=FALSE,IF($T49=FALSE,F49*HOME!$H$20,0),IF($T49=FALSE,F49*HOME!$H$20/(1+HOME!$H$20),0)))</f>
        <v>0</v>
      </c>
      <c r="X49" s="79">
        <f>IF(G$2&lt;DATE(2019,10,1),IF($T$1=FALSE,IF($T49=FALSE,G49*HOME!$H$18,0),IF($T49=FALSE,G49*HOME!$H$18/(1+HOME!$H$18),0)),IF($T$1=FALSE,IF($T49=FALSE,G49*HOME!$H$20,0),IF($T49=FALSE,G49*HOME!$H$20/(1+HOME!$H$20),0)))</f>
        <v>0</v>
      </c>
      <c r="Y49" s="79">
        <f>IF(H$2&lt;DATE(2019,10,1),IF($T$1=FALSE,IF($T49=FALSE,H49*HOME!$H$18,0),IF($T49=FALSE,H49*HOME!$H$18/(1+HOME!$H$18),0)),IF($T$1=FALSE,IF($T49=FALSE,H49*HOME!$H$20,0),IF($T49=FALSE,H49*HOME!$H$20/(1+HOME!$H$20),0)))</f>
        <v>0</v>
      </c>
      <c r="Z49" s="79">
        <f>IF(I$2&lt;DATE(2019,10,1),IF($T$1=FALSE,IF($T49=FALSE,I49*HOME!$H$18,0),IF($T49=FALSE,I49*HOME!$H$18/(1+HOME!$H$18),0)),IF($T$1=FALSE,IF($T49=FALSE,I49*HOME!$H$20,0),IF($T49=FALSE,I49*HOME!$H$20/(1+HOME!$H$20),0)))</f>
        <v>0</v>
      </c>
      <c r="AA49" s="79">
        <f>IF(J$2&lt;DATE(2019,10,1),IF($T$1=FALSE,IF($T49=FALSE,J49*HOME!$H$18,0),IF($T49=FALSE,J49*HOME!$H$18/(1+HOME!$H$18),0)),IF($T$1=FALSE,IF($T49=FALSE,J49*HOME!$H$20,0),IF($T49=FALSE,J49*HOME!$H$20/(1+HOME!$H$20),0)))</f>
        <v>0</v>
      </c>
      <c r="AB49" s="79">
        <f>IF(K$2&lt;DATE(2019,10,1),IF($T$1=FALSE,IF($T49=FALSE,K49*HOME!$H$18,0),IF($T49=FALSE,K49*HOME!$H$18/(1+HOME!$H$18),0)),IF($T$1=FALSE,IF($T49=FALSE,K49*HOME!$H$20,0),IF($T49=FALSE,K49*HOME!$H$20/(1+HOME!$H$20),0)))</f>
        <v>0</v>
      </c>
      <c r="AC49" s="79">
        <f>IF(L$2&lt;DATE(2019,10,1),IF($T$1=FALSE,IF($T49=FALSE,L49*HOME!$H$18,0),IF($T49=FALSE,L49*HOME!$H$18/(1+HOME!$H$18),0)),IF($T$1=FALSE,IF($T49=FALSE,L49*HOME!$H$20,0),IF($T49=FALSE,L49*HOME!$H$20/(1+HOME!$H$20),0)))</f>
        <v>0</v>
      </c>
      <c r="AD49" s="79">
        <f>IF(M$2&lt;DATE(2019,10,1),IF($T$1=FALSE,IF($T49=FALSE,M49*HOME!$H$18,0),IF($T49=FALSE,M49*HOME!$H$18/(1+HOME!$H$18),0)),IF($T$1=FALSE,IF($T49=FALSE,M49*HOME!$H$20,0),IF($T49=FALSE,M49*HOME!$H$20/(1+HOME!$H$20),0)))</f>
        <v>0</v>
      </c>
      <c r="AE49" s="79">
        <f>IF(N$2&lt;DATE(2019,10,1),IF($T$1=FALSE,IF($T49=FALSE,N49*HOME!$H$18,0),IF($T49=FALSE,N49*HOME!$H$18/(1+HOME!$H$18),0)),IF($T$1=FALSE,IF($T49=FALSE,N49*HOME!$H$20,0),IF($T49=FALSE,N49*HOME!$H$20/(1+HOME!$H$20),0)))</f>
        <v>0</v>
      </c>
      <c r="AF49" s="79">
        <f>IF(O$2&lt;DATE(2019,10,1),IF($T$1=FALSE,IF($T49=FALSE,O49*HOME!$H$18,0),IF($T49=FALSE,O49*HOME!$H$18/(1+HOME!$H$18),0)),IF($T$1=FALSE,IF($T49=FALSE,O49*HOME!$H$20,0),IF($T49=FALSE,O49*HOME!$H$20/(1+HOME!$H$20),0)))</f>
        <v>0</v>
      </c>
      <c r="AG49" s="79">
        <f>IF(P$2&lt;DATE(2019,10,1),IF($T$1=FALSE,IF($T49=FALSE,P49*HOME!$H$18,0),IF($T49=FALSE,P49*HOME!$H$18/(1+HOME!$H$18),0)),IF($T$1=FALSE,IF($T49=FALSE,P49*HOME!$H$20,0),IF($T49=FALSE,P49*HOME!$H$20/(1+HOME!$H$20),0)))</f>
        <v>0</v>
      </c>
      <c r="AH49" s="79">
        <f t="shared" si="26"/>
        <v>0</v>
      </c>
      <c r="AI49" s="79">
        <f t="shared" si="27"/>
        <v>0</v>
      </c>
      <c r="AJ49" s="86"/>
      <c r="AK49" s="79"/>
      <c r="AL49" s="79"/>
      <c r="AM49" s="79"/>
      <c r="AN49" s="79"/>
      <c r="AO49" s="79"/>
      <c r="AP49" s="79"/>
      <c r="AQ49" s="79"/>
      <c r="AR49" s="465"/>
      <c r="AS49" s="449"/>
      <c r="AT49" s="449"/>
      <c r="AU49" s="449"/>
      <c r="AV49" s="449"/>
      <c r="AW49" s="449"/>
      <c r="AX49" s="449"/>
      <c r="CA49" s="310">
        <f>IF($T49=TRUE,0,IF(D$2&lt;DATE(2019,10,1),IF($T$1=FALSE,D49*HOME!$F$18,D49*HOME!$F$18/(1+HOME!$H$18)),IF($AO49=TRUE,IF($T$1=FALSE,D49*HOME!$F$21,D49*HOME!$F$21/(1+HOME!$H$21)),IF($T$1=FALSE,D49*HOME!$F$20,D49*HOME!$F$20/(1+HOME!$H$20)))))</f>
        <v>0</v>
      </c>
      <c r="CB49" s="310">
        <f>IF($T49=TRUE,0,IF(E$2&lt;DATE(2019,10,1),IF($T$1=FALSE,E49*HOME!$F$18,E49*HOME!$F$18/(1+HOME!$H$18)),IF($AO49=TRUE,IF($T$1=FALSE,E49*HOME!$F$21,E49*HOME!$F$21/(1+HOME!$H$21)),IF($T$1=FALSE,E49*HOME!$F$20,E49*HOME!$F$20/(1+HOME!$H$20)))))</f>
        <v>0</v>
      </c>
      <c r="CC49" s="310">
        <f>IF($T49=TRUE,0,IF(F$2&lt;DATE(2019,10,1),IF($T$1=FALSE,F49*HOME!$F$18,F49*HOME!$F$18/(1+HOME!$H$18)),IF($AO49=TRUE,IF($T$1=FALSE,F49*HOME!$F$21,F49*HOME!$F$21/(1+HOME!$H$21)),IF($T$1=FALSE,F49*HOME!$F$20,F49*HOME!$F$20/(1+HOME!$H$20)))))</f>
        <v>0</v>
      </c>
      <c r="CD49" s="310">
        <f>IF($T49=TRUE,0,IF(G$2&lt;DATE(2019,10,1),IF($T$1=FALSE,G49*HOME!$F$18,G49*HOME!$F$18/(1+HOME!$H$18)),IF($AO49=TRUE,IF($T$1=FALSE,G49*HOME!$F$21,G49*HOME!$F$21/(1+HOME!$H$21)),IF($T$1=FALSE,G49*HOME!$F$20,G49*HOME!$F$20/(1+HOME!$H$20)))))</f>
        <v>0</v>
      </c>
      <c r="CE49" s="310">
        <f>IF($T49=TRUE,0,IF(H$2&lt;DATE(2019,10,1),IF($T$1=FALSE,H49*HOME!$F$18,H49*HOME!$F$18/(1+HOME!$H$18)),IF($AO49=TRUE,IF($T$1=FALSE,H49*HOME!$F$21,H49*HOME!$F$21/(1+HOME!$H$21)),IF($T$1=FALSE,H49*HOME!$F$20,H49*HOME!$F$20/(1+HOME!$H$20)))))</f>
        <v>0</v>
      </c>
      <c r="CF49" s="310">
        <f>IF($T49=TRUE,0,IF(I$2&lt;DATE(2019,10,1),IF($T$1=FALSE,I49*HOME!$F$18,I49*HOME!$F$18/(1+HOME!$H$18)),IF($AO49=TRUE,IF($T$1=FALSE,I49*HOME!$F$21,I49*HOME!$F$21/(1+HOME!$H$21)),IF($T$1=FALSE,I49*HOME!$F$20,I49*HOME!$F$20/(1+HOME!$H$20)))))</f>
        <v>0</v>
      </c>
      <c r="CG49" s="310">
        <f>IF($T49=TRUE,0,IF(J$2&lt;DATE(2019,10,1),IF($T$1=FALSE,J49*HOME!$F$18,J49*HOME!$F$18/(1+HOME!$H$18)),IF($AO49=TRUE,IF($T$1=FALSE,J49*HOME!$F$21,J49*HOME!$F$21/(1+HOME!$H$21)),IF($T$1=FALSE,J49*HOME!$F$20,J49*HOME!$F$20/(1+HOME!$H$20)))))</f>
        <v>0</v>
      </c>
      <c r="CH49" s="310">
        <f>IF($T49=TRUE,0,IF(K$2&lt;DATE(2019,10,1),IF($T$1=FALSE,K49*HOME!$F$18,K49*HOME!$F$18/(1+HOME!$H$18)),IF($AO49=TRUE,IF($T$1=FALSE,K49*HOME!$F$21,K49*HOME!$F$21/(1+HOME!$H$21)),IF($T$1=FALSE,K49*HOME!$F$20,K49*HOME!$F$20/(1+HOME!$H$20)))))</f>
        <v>0</v>
      </c>
      <c r="CI49" s="310">
        <f>IF($T49=TRUE,0,IF(L$2&lt;DATE(2019,10,1),IF($T$1=FALSE,L49*HOME!$F$18,L49*HOME!$F$18/(1+HOME!$H$18)),IF($AO49=TRUE,IF($T$1=FALSE,L49*HOME!$F$21,L49*HOME!$F$21/(1+HOME!$H$21)),IF($T$1=FALSE,L49*HOME!$F$20,L49*HOME!$F$20/(1+HOME!$H$20)))))</f>
        <v>0</v>
      </c>
      <c r="CJ49" s="310">
        <f>IF($T49=TRUE,0,IF(M$2&lt;DATE(2019,10,1),IF($T$1=FALSE,M49*HOME!$F$18,M49*HOME!$F$18/(1+HOME!$H$18)),IF($AO49=TRUE,IF($T$1=FALSE,M49*HOME!$F$21,M49*HOME!$F$21/(1+HOME!$H$21)),IF($T$1=FALSE,M49*HOME!$F$20,M49*HOME!$F$20/(1+HOME!$H$20)))))</f>
        <v>0</v>
      </c>
      <c r="CK49" s="310">
        <f>IF($T49=TRUE,0,IF(N$2&lt;DATE(2019,10,1),IF($T$1=FALSE,N49*HOME!$F$18,N49*HOME!$F$18/(1+HOME!$H$18)),IF($AO49=TRUE,IF($T$1=FALSE,N49*HOME!$F$21,N49*HOME!$F$21/(1+HOME!$H$21)),IF($T$1=FALSE,N49*HOME!$F$20,N49*HOME!$F$20/(1+HOME!$H$20)))))</f>
        <v>0</v>
      </c>
      <c r="CL49" s="310">
        <f>IF($T49=TRUE,0,IF(O$2&lt;DATE(2019,10,1),IF($T$1=FALSE,O49*HOME!$F$18,O49*HOME!$F$18/(1+HOME!$H$18)),IF($AO49=TRUE,IF($T$1=FALSE,O49*HOME!$F$21,O49*HOME!$F$21/(1+HOME!$H$21)),IF($T$1=FALSE,O49*HOME!$F$20,O49*HOME!$F$20/(1+HOME!$H$20)))))</f>
        <v>0</v>
      </c>
      <c r="CM49" s="310">
        <f>IF($T49=TRUE,0,IF(P$2&lt;DATE(2019,10,1),IF($T$1=FALSE,P49*HOME!$F$18,P49*HOME!$F$18/(1+HOME!$H$18)),IF($AO49=TRUE,IF($T$1=FALSE,P49*HOME!$F$21,P49*HOME!$F$21/(1+HOME!$H$21)),IF($T$1=FALSE,P49*HOME!$F$20,P49*HOME!$F$20/(1+HOME!$H$20)))))</f>
        <v>0</v>
      </c>
      <c r="CN49" s="310">
        <f t="shared" si="28"/>
        <v>0</v>
      </c>
    </row>
    <row r="50" spans="1:92" ht="18" customHeight="1">
      <c r="A50" s="335"/>
      <c r="B50" s="336">
        <v>45</v>
      </c>
      <c r="C50" s="1822"/>
      <c r="D50" s="434"/>
      <c r="E50" s="131"/>
      <c r="F50" s="131"/>
      <c r="G50" s="131"/>
      <c r="H50" s="131"/>
      <c r="I50" s="131"/>
      <c r="J50" s="131"/>
      <c r="K50" s="131"/>
      <c r="L50" s="131"/>
      <c r="M50" s="131"/>
      <c r="N50" s="131"/>
      <c r="O50" s="131"/>
      <c r="P50" s="131"/>
      <c r="Q50" s="90">
        <f t="shared" si="25"/>
        <v>0</v>
      </c>
      <c r="R50" s="1107" t="str">
        <f t="shared" si="14"/>
        <v/>
      </c>
      <c r="S50" s="344">
        <f>来期計画!Q50</f>
        <v>0</v>
      </c>
      <c r="T50" s="435" t="b">
        <v>0</v>
      </c>
      <c r="U50" s="79">
        <f>IF(D$2&lt;DATE(2019,10,1),IF($T$1=FALSE,IF($T50=FALSE,D50*HOME!$H$18,0),IF($T50=FALSE,D50*HOME!$H$18/(1+HOME!$H$18),0)),IF($T$1=FALSE,IF($T50=FALSE,D50*HOME!$H$20,0),IF($T50=FALSE,D50*HOME!$H$20/(1+HOME!$H$20),0)))</f>
        <v>0</v>
      </c>
      <c r="V50" s="79">
        <f>IF(E$2&lt;DATE(2019,10,1),IF($T$1=FALSE,IF($T50=FALSE,E50*HOME!$H$18,0),IF($T50=FALSE,E50*HOME!$H$18/(1+HOME!$H$18),0)),IF($T$1=FALSE,IF($T50=FALSE,E50*HOME!$H$20,0),IF($T50=FALSE,E50*HOME!$H$20/(1+HOME!$H$20),0)))</f>
        <v>0</v>
      </c>
      <c r="W50" s="79">
        <f>IF(F$2&lt;DATE(2019,10,1),IF($T$1=FALSE,IF($T50=FALSE,F50*HOME!$H$18,0),IF($T50=FALSE,F50*HOME!$H$18/(1+HOME!$H$18),0)),IF($T$1=FALSE,IF($T50=FALSE,F50*HOME!$H$20,0),IF($T50=FALSE,F50*HOME!$H$20/(1+HOME!$H$20),0)))</f>
        <v>0</v>
      </c>
      <c r="X50" s="79">
        <f>IF(G$2&lt;DATE(2019,10,1),IF($T$1=FALSE,IF($T50=FALSE,G50*HOME!$H$18,0),IF($T50=FALSE,G50*HOME!$H$18/(1+HOME!$H$18),0)),IF($T$1=FALSE,IF($T50=FALSE,G50*HOME!$H$20,0),IF($T50=FALSE,G50*HOME!$H$20/(1+HOME!$H$20),0)))</f>
        <v>0</v>
      </c>
      <c r="Y50" s="79">
        <f>IF(H$2&lt;DATE(2019,10,1),IF($T$1=FALSE,IF($T50=FALSE,H50*HOME!$H$18,0),IF($T50=FALSE,H50*HOME!$H$18/(1+HOME!$H$18),0)),IF($T$1=FALSE,IF($T50=FALSE,H50*HOME!$H$20,0),IF($T50=FALSE,H50*HOME!$H$20/(1+HOME!$H$20),0)))</f>
        <v>0</v>
      </c>
      <c r="Z50" s="79">
        <f>IF(I$2&lt;DATE(2019,10,1),IF($T$1=FALSE,IF($T50=FALSE,I50*HOME!$H$18,0),IF($T50=FALSE,I50*HOME!$H$18/(1+HOME!$H$18),0)),IF($T$1=FALSE,IF($T50=FALSE,I50*HOME!$H$20,0),IF($T50=FALSE,I50*HOME!$H$20/(1+HOME!$H$20),0)))</f>
        <v>0</v>
      </c>
      <c r="AA50" s="79">
        <f>IF(J$2&lt;DATE(2019,10,1),IF($T$1=FALSE,IF($T50=FALSE,J50*HOME!$H$18,0),IF($T50=FALSE,J50*HOME!$H$18/(1+HOME!$H$18),0)),IF($T$1=FALSE,IF($T50=FALSE,J50*HOME!$H$20,0),IF($T50=FALSE,J50*HOME!$H$20/(1+HOME!$H$20),0)))</f>
        <v>0</v>
      </c>
      <c r="AB50" s="79">
        <f>IF(K$2&lt;DATE(2019,10,1),IF($T$1=FALSE,IF($T50=FALSE,K50*HOME!$H$18,0),IF($T50=FALSE,K50*HOME!$H$18/(1+HOME!$H$18),0)),IF($T$1=FALSE,IF($T50=FALSE,K50*HOME!$H$20,0),IF($T50=FALSE,K50*HOME!$H$20/(1+HOME!$H$20),0)))</f>
        <v>0</v>
      </c>
      <c r="AC50" s="79">
        <f>IF(L$2&lt;DATE(2019,10,1),IF($T$1=FALSE,IF($T50=FALSE,L50*HOME!$H$18,0),IF($T50=FALSE,L50*HOME!$H$18/(1+HOME!$H$18),0)),IF($T$1=FALSE,IF($T50=FALSE,L50*HOME!$H$20,0),IF($T50=FALSE,L50*HOME!$H$20/(1+HOME!$H$20),0)))</f>
        <v>0</v>
      </c>
      <c r="AD50" s="79">
        <f>IF(M$2&lt;DATE(2019,10,1),IF($T$1=FALSE,IF($T50=FALSE,M50*HOME!$H$18,0),IF($T50=FALSE,M50*HOME!$H$18/(1+HOME!$H$18),0)),IF($T$1=FALSE,IF($T50=FALSE,M50*HOME!$H$20,0),IF($T50=FALSE,M50*HOME!$H$20/(1+HOME!$H$20),0)))</f>
        <v>0</v>
      </c>
      <c r="AE50" s="79">
        <f>IF(N$2&lt;DATE(2019,10,1),IF($T$1=FALSE,IF($T50=FALSE,N50*HOME!$H$18,0),IF($T50=FALSE,N50*HOME!$H$18/(1+HOME!$H$18),0)),IF($T$1=FALSE,IF($T50=FALSE,N50*HOME!$H$20,0),IF($T50=FALSE,N50*HOME!$H$20/(1+HOME!$H$20),0)))</f>
        <v>0</v>
      </c>
      <c r="AF50" s="79">
        <f>IF(O$2&lt;DATE(2019,10,1),IF($T$1=FALSE,IF($T50=FALSE,O50*HOME!$H$18,0),IF($T50=FALSE,O50*HOME!$H$18/(1+HOME!$H$18),0)),IF($T$1=FALSE,IF($T50=FALSE,O50*HOME!$H$20,0),IF($T50=FALSE,O50*HOME!$H$20/(1+HOME!$H$20),0)))</f>
        <v>0</v>
      </c>
      <c r="AG50" s="79">
        <f>IF(P$2&lt;DATE(2019,10,1),IF($T$1=FALSE,IF($T50=FALSE,P50*HOME!$H$18,0),IF($T50=FALSE,P50*HOME!$H$18/(1+HOME!$H$18),0)),IF($T$1=FALSE,IF($T50=FALSE,P50*HOME!$H$20,0),IF($T50=FALSE,P50*HOME!$H$20/(1+HOME!$H$20),0)))</f>
        <v>0</v>
      </c>
      <c r="AH50" s="79">
        <f t="shared" si="26"/>
        <v>0</v>
      </c>
      <c r="AI50" s="79">
        <f t="shared" si="27"/>
        <v>0</v>
      </c>
      <c r="AJ50" s="86"/>
      <c r="AK50" s="79"/>
      <c r="AL50" s="79"/>
      <c r="AM50" s="79"/>
      <c r="AN50" s="79"/>
      <c r="AO50" s="79"/>
      <c r="AP50" s="79"/>
      <c r="AQ50" s="79"/>
      <c r="AR50" s="465"/>
      <c r="AS50" s="449"/>
      <c r="AT50" s="472"/>
      <c r="AU50" s="472"/>
      <c r="AV50" s="472"/>
      <c r="AW50" s="472"/>
      <c r="AX50" s="472"/>
      <c r="CA50" s="310">
        <f>IF($T50=TRUE,0,IF(D$2&lt;DATE(2019,10,1),IF($T$1=FALSE,D50*HOME!$F$18,D50*HOME!$F$18/(1+HOME!$H$18)),IF($AO50=TRUE,IF($T$1=FALSE,D50*HOME!$F$21,D50*HOME!$F$21/(1+HOME!$H$21)),IF($T$1=FALSE,D50*HOME!$F$20,D50*HOME!$F$20/(1+HOME!$H$20)))))</f>
        <v>0</v>
      </c>
      <c r="CB50" s="310">
        <f>IF($T50=TRUE,0,IF(E$2&lt;DATE(2019,10,1),IF($T$1=FALSE,E50*HOME!$F$18,E50*HOME!$F$18/(1+HOME!$H$18)),IF($AO50=TRUE,IF($T$1=FALSE,E50*HOME!$F$21,E50*HOME!$F$21/(1+HOME!$H$21)),IF($T$1=FALSE,E50*HOME!$F$20,E50*HOME!$F$20/(1+HOME!$H$20)))))</f>
        <v>0</v>
      </c>
      <c r="CC50" s="310">
        <f>IF($T50=TRUE,0,IF(F$2&lt;DATE(2019,10,1),IF($T$1=FALSE,F50*HOME!$F$18,F50*HOME!$F$18/(1+HOME!$H$18)),IF($AO50=TRUE,IF($T$1=FALSE,F50*HOME!$F$21,F50*HOME!$F$21/(1+HOME!$H$21)),IF($T$1=FALSE,F50*HOME!$F$20,F50*HOME!$F$20/(1+HOME!$H$20)))))</f>
        <v>0</v>
      </c>
      <c r="CD50" s="310">
        <f>IF($T50=TRUE,0,IF(G$2&lt;DATE(2019,10,1),IF($T$1=FALSE,G50*HOME!$F$18,G50*HOME!$F$18/(1+HOME!$H$18)),IF($AO50=TRUE,IF($T$1=FALSE,G50*HOME!$F$21,G50*HOME!$F$21/(1+HOME!$H$21)),IF($T$1=FALSE,G50*HOME!$F$20,G50*HOME!$F$20/(1+HOME!$H$20)))))</f>
        <v>0</v>
      </c>
      <c r="CE50" s="310">
        <f>IF($T50=TRUE,0,IF(H$2&lt;DATE(2019,10,1),IF($T$1=FALSE,H50*HOME!$F$18,H50*HOME!$F$18/(1+HOME!$H$18)),IF($AO50=TRUE,IF($T$1=FALSE,H50*HOME!$F$21,H50*HOME!$F$21/(1+HOME!$H$21)),IF($T$1=FALSE,H50*HOME!$F$20,H50*HOME!$F$20/(1+HOME!$H$20)))))</f>
        <v>0</v>
      </c>
      <c r="CF50" s="310">
        <f>IF($T50=TRUE,0,IF(I$2&lt;DATE(2019,10,1),IF($T$1=FALSE,I50*HOME!$F$18,I50*HOME!$F$18/(1+HOME!$H$18)),IF($AO50=TRUE,IF($T$1=FALSE,I50*HOME!$F$21,I50*HOME!$F$21/(1+HOME!$H$21)),IF($T$1=FALSE,I50*HOME!$F$20,I50*HOME!$F$20/(1+HOME!$H$20)))))</f>
        <v>0</v>
      </c>
      <c r="CG50" s="310">
        <f>IF($T50=TRUE,0,IF(J$2&lt;DATE(2019,10,1),IF($T$1=FALSE,J50*HOME!$F$18,J50*HOME!$F$18/(1+HOME!$H$18)),IF($AO50=TRUE,IF($T$1=FALSE,J50*HOME!$F$21,J50*HOME!$F$21/(1+HOME!$H$21)),IF($T$1=FALSE,J50*HOME!$F$20,J50*HOME!$F$20/(1+HOME!$H$20)))))</f>
        <v>0</v>
      </c>
      <c r="CH50" s="310">
        <f>IF($T50=TRUE,0,IF(K$2&lt;DATE(2019,10,1),IF($T$1=FALSE,K50*HOME!$F$18,K50*HOME!$F$18/(1+HOME!$H$18)),IF($AO50=TRUE,IF($T$1=FALSE,K50*HOME!$F$21,K50*HOME!$F$21/(1+HOME!$H$21)),IF($T$1=FALSE,K50*HOME!$F$20,K50*HOME!$F$20/(1+HOME!$H$20)))))</f>
        <v>0</v>
      </c>
      <c r="CI50" s="310">
        <f>IF($T50=TRUE,0,IF(L$2&lt;DATE(2019,10,1),IF($T$1=FALSE,L50*HOME!$F$18,L50*HOME!$F$18/(1+HOME!$H$18)),IF($AO50=TRUE,IF($T$1=FALSE,L50*HOME!$F$21,L50*HOME!$F$21/(1+HOME!$H$21)),IF($T$1=FALSE,L50*HOME!$F$20,L50*HOME!$F$20/(1+HOME!$H$20)))))</f>
        <v>0</v>
      </c>
      <c r="CJ50" s="310">
        <f>IF($T50=TRUE,0,IF(M$2&lt;DATE(2019,10,1),IF($T$1=FALSE,M50*HOME!$F$18,M50*HOME!$F$18/(1+HOME!$H$18)),IF($AO50=TRUE,IF($T$1=FALSE,M50*HOME!$F$21,M50*HOME!$F$21/(1+HOME!$H$21)),IF($T$1=FALSE,M50*HOME!$F$20,M50*HOME!$F$20/(1+HOME!$H$20)))))</f>
        <v>0</v>
      </c>
      <c r="CK50" s="310">
        <f>IF($T50=TRUE,0,IF(N$2&lt;DATE(2019,10,1),IF($T$1=FALSE,N50*HOME!$F$18,N50*HOME!$F$18/(1+HOME!$H$18)),IF($AO50=TRUE,IF($T$1=FALSE,N50*HOME!$F$21,N50*HOME!$F$21/(1+HOME!$H$21)),IF($T$1=FALSE,N50*HOME!$F$20,N50*HOME!$F$20/(1+HOME!$H$20)))))</f>
        <v>0</v>
      </c>
      <c r="CL50" s="310">
        <f>IF($T50=TRUE,0,IF(O$2&lt;DATE(2019,10,1),IF($T$1=FALSE,O50*HOME!$F$18,O50*HOME!$F$18/(1+HOME!$H$18)),IF($AO50=TRUE,IF($T$1=FALSE,O50*HOME!$F$21,O50*HOME!$F$21/(1+HOME!$H$21)),IF($T$1=FALSE,O50*HOME!$F$20,O50*HOME!$F$20/(1+HOME!$H$20)))))</f>
        <v>0</v>
      </c>
      <c r="CM50" s="310">
        <f>IF($T50=TRUE,0,IF(P$2&lt;DATE(2019,10,1),IF($T$1=FALSE,P50*HOME!$F$18,P50*HOME!$F$18/(1+HOME!$H$18)),IF($AO50=TRUE,IF($T$1=FALSE,P50*HOME!$F$21,P50*HOME!$F$21/(1+HOME!$H$21)),IF($T$1=FALSE,P50*HOME!$F$20,P50*HOME!$F$20/(1+HOME!$H$20)))))</f>
        <v>0</v>
      </c>
      <c r="CN50" s="310">
        <f t="shared" si="28"/>
        <v>0</v>
      </c>
    </row>
    <row r="51" spans="1:92" ht="18" customHeight="1">
      <c r="A51" s="335"/>
      <c r="B51" s="336">
        <v>46</v>
      </c>
      <c r="C51" s="1822"/>
      <c r="D51" s="434"/>
      <c r="E51" s="131"/>
      <c r="F51" s="131"/>
      <c r="G51" s="131"/>
      <c r="H51" s="131"/>
      <c r="I51" s="131"/>
      <c r="J51" s="131"/>
      <c r="K51" s="131"/>
      <c r="L51" s="131"/>
      <c r="M51" s="131"/>
      <c r="N51" s="131"/>
      <c r="O51" s="131"/>
      <c r="P51" s="131"/>
      <c r="Q51" s="90">
        <f t="shared" si="25"/>
        <v>0</v>
      </c>
      <c r="R51" s="1107" t="str">
        <f t="shared" si="14"/>
        <v/>
      </c>
      <c r="S51" s="344">
        <f>来期計画!Q51</f>
        <v>0</v>
      </c>
      <c r="T51" s="435" t="b">
        <v>0</v>
      </c>
      <c r="U51" s="79">
        <f>IF(D$2&lt;DATE(2019,10,1),IF($T$1=FALSE,IF($T51=FALSE,D51*HOME!$H$18,0),IF($T51=FALSE,D51*HOME!$H$18/(1+HOME!$H$18),0)),IF($T$1=FALSE,IF($T51=FALSE,D51*HOME!$H$20,0),IF($T51=FALSE,D51*HOME!$H$20/(1+HOME!$H$20),0)))</f>
        <v>0</v>
      </c>
      <c r="V51" s="79">
        <f>IF(E$2&lt;DATE(2019,10,1),IF($T$1=FALSE,IF($T51=FALSE,E51*HOME!$H$18,0),IF($T51=FALSE,E51*HOME!$H$18/(1+HOME!$H$18),0)),IF($T$1=FALSE,IF($T51=FALSE,E51*HOME!$H$20,0),IF($T51=FALSE,E51*HOME!$H$20/(1+HOME!$H$20),0)))</f>
        <v>0</v>
      </c>
      <c r="W51" s="79">
        <f>IF(F$2&lt;DATE(2019,10,1),IF($T$1=FALSE,IF($T51=FALSE,F51*HOME!$H$18,0),IF($T51=FALSE,F51*HOME!$H$18/(1+HOME!$H$18),0)),IF($T$1=FALSE,IF($T51=FALSE,F51*HOME!$H$20,0),IF($T51=FALSE,F51*HOME!$H$20/(1+HOME!$H$20),0)))</f>
        <v>0</v>
      </c>
      <c r="X51" s="79">
        <f>IF(G$2&lt;DATE(2019,10,1),IF($T$1=FALSE,IF($T51=FALSE,G51*HOME!$H$18,0),IF($T51=FALSE,G51*HOME!$H$18/(1+HOME!$H$18),0)),IF($T$1=FALSE,IF($T51=FALSE,G51*HOME!$H$20,0),IF($T51=FALSE,G51*HOME!$H$20/(1+HOME!$H$20),0)))</f>
        <v>0</v>
      </c>
      <c r="Y51" s="79">
        <f>IF(H$2&lt;DATE(2019,10,1),IF($T$1=FALSE,IF($T51=FALSE,H51*HOME!$H$18,0),IF($T51=FALSE,H51*HOME!$H$18/(1+HOME!$H$18),0)),IF($T$1=FALSE,IF($T51=FALSE,H51*HOME!$H$20,0),IF($T51=FALSE,H51*HOME!$H$20/(1+HOME!$H$20),0)))</f>
        <v>0</v>
      </c>
      <c r="Z51" s="79">
        <f>IF(I$2&lt;DATE(2019,10,1),IF($T$1=FALSE,IF($T51=FALSE,I51*HOME!$H$18,0),IF($T51=FALSE,I51*HOME!$H$18/(1+HOME!$H$18),0)),IF($T$1=FALSE,IF($T51=FALSE,I51*HOME!$H$20,0),IF($T51=FALSE,I51*HOME!$H$20/(1+HOME!$H$20),0)))</f>
        <v>0</v>
      </c>
      <c r="AA51" s="79">
        <f>IF(J$2&lt;DATE(2019,10,1),IF($T$1=FALSE,IF($T51=FALSE,J51*HOME!$H$18,0),IF($T51=FALSE,J51*HOME!$H$18/(1+HOME!$H$18),0)),IF($T$1=FALSE,IF($T51=FALSE,J51*HOME!$H$20,0),IF($T51=FALSE,J51*HOME!$H$20/(1+HOME!$H$20),0)))</f>
        <v>0</v>
      </c>
      <c r="AB51" s="79">
        <f>IF(K$2&lt;DATE(2019,10,1),IF($T$1=FALSE,IF($T51=FALSE,K51*HOME!$H$18,0),IF($T51=FALSE,K51*HOME!$H$18/(1+HOME!$H$18),0)),IF($T$1=FALSE,IF($T51=FALSE,K51*HOME!$H$20,0),IF($T51=FALSE,K51*HOME!$H$20/(1+HOME!$H$20),0)))</f>
        <v>0</v>
      </c>
      <c r="AC51" s="79">
        <f>IF(L$2&lt;DATE(2019,10,1),IF($T$1=FALSE,IF($T51=FALSE,L51*HOME!$H$18,0),IF($T51=FALSE,L51*HOME!$H$18/(1+HOME!$H$18),0)),IF($T$1=FALSE,IF($T51=FALSE,L51*HOME!$H$20,0),IF($T51=FALSE,L51*HOME!$H$20/(1+HOME!$H$20),0)))</f>
        <v>0</v>
      </c>
      <c r="AD51" s="79">
        <f>IF(M$2&lt;DATE(2019,10,1),IF($T$1=FALSE,IF($T51=FALSE,M51*HOME!$H$18,0),IF($T51=FALSE,M51*HOME!$H$18/(1+HOME!$H$18),0)),IF($T$1=FALSE,IF($T51=FALSE,M51*HOME!$H$20,0),IF($T51=FALSE,M51*HOME!$H$20/(1+HOME!$H$20),0)))</f>
        <v>0</v>
      </c>
      <c r="AE51" s="79">
        <f>IF(N$2&lt;DATE(2019,10,1),IF($T$1=FALSE,IF($T51=FALSE,N51*HOME!$H$18,0),IF($T51=FALSE,N51*HOME!$H$18/(1+HOME!$H$18),0)),IF($T$1=FALSE,IF($T51=FALSE,N51*HOME!$H$20,0),IF($T51=FALSE,N51*HOME!$H$20/(1+HOME!$H$20),0)))</f>
        <v>0</v>
      </c>
      <c r="AF51" s="79">
        <f>IF(O$2&lt;DATE(2019,10,1),IF($T$1=FALSE,IF($T51=FALSE,O51*HOME!$H$18,0),IF($T51=FALSE,O51*HOME!$H$18/(1+HOME!$H$18),0)),IF($T$1=FALSE,IF($T51=FALSE,O51*HOME!$H$20,0),IF($T51=FALSE,O51*HOME!$H$20/(1+HOME!$H$20),0)))</f>
        <v>0</v>
      </c>
      <c r="AG51" s="79">
        <f>IF(P$2&lt;DATE(2019,10,1),IF($T$1=FALSE,IF($T51=FALSE,P51*HOME!$H$18,0),IF($T51=FALSE,P51*HOME!$H$18/(1+HOME!$H$18),0)),IF($T$1=FALSE,IF($T51=FALSE,P51*HOME!$H$20,0),IF($T51=FALSE,P51*HOME!$H$20/(1+HOME!$H$20),0)))</f>
        <v>0</v>
      </c>
      <c r="AH51" s="79">
        <f t="shared" si="26"/>
        <v>0</v>
      </c>
      <c r="AI51" s="79">
        <f t="shared" si="27"/>
        <v>0</v>
      </c>
      <c r="AJ51" s="86"/>
      <c r="AK51" s="79"/>
      <c r="AL51" s="79"/>
      <c r="AM51" s="79"/>
      <c r="AN51" s="79"/>
      <c r="AO51" s="79"/>
      <c r="AP51" s="79"/>
      <c r="AQ51" s="79"/>
      <c r="AR51" s="465"/>
      <c r="AS51" s="449"/>
      <c r="AT51" s="449"/>
      <c r="AU51" s="449"/>
      <c r="AV51" s="449"/>
      <c r="AW51" s="449"/>
      <c r="AX51" s="449"/>
      <c r="CA51" s="310">
        <f>IF($T51=TRUE,0,IF(D$2&lt;DATE(2019,10,1),IF($T$1=FALSE,D51*HOME!$F$18,D51*HOME!$F$18/(1+HOME!$H$18)),IF($AO51=TRUE,IF($T$1=FALSE,D51*HOME!$F$21,D51*HOME!$F$21/(1+HOME!$H$21)),IF($T$1=FALSE,D51*HOME!$F$20,D51*HOME!$F$20/(1+HOME!$H$20)))))</f>
        <v>0</v>
      </c>
      <c r="CB51" s="310">
        <f>IF($T51=TRUE,0,IF(E$2&lt;DATE(2019,10,1),IF($T$1=FALSE,E51*HOME!$F$18,E51*HOME!$F$18/(1+HOME!$H$18)),IF($AO51=TRUE,IF($T$1=FALSE,E51*HOME!$F$21,E51*HOME!$F$21/(1+HOME!$H$21)),IF($T$1=FALSE,E51*HOME!$F$20,E51*HOME!$F$20/(1+HOME!$H$20)))))</f>
        <v>0</v>
      </c>
      <c r="CC51" s="310">
        <f>IF($T51=TRUE,0,IF(F$2&lt;DATE(2019,10,1),IF($T$1=FALSE,F51*HOME!$F$18,F51*HOME!$F$18/(1+HOME!$H$18)),IF($AO51=TRUE,IF($T$1=FALSE,F51*HOME!$F$21,F51*HOME!$F$21/(1+HOME!$H$21)),IF($T$1=FALSE,F51*HOME!$F$20,F51*HOME!$F$20/(1+HOME!$H$20)))))</f>
        <v>0</v>
      </c>
      <c r="CD51" s="310">
        <f>IF($T51=TRUE,0,IF(G$2&lt;DATE(2019,10,1),IF($T$1=FALSE,G51*HOME!$F$18,G51*HOME!$F$18/(1+HOME!$H$18)),IF($AO51=TRUE,IF($T$1=FALSE,G51*HOME!$F$21,G51*HOME!$F$21/(1+HOME!$H$21)),IF($T$1=FALSE,G51*HOME!$F$20,G51*HOME!$F$20/(1+HOME!$H$20)))))</f>
        <v>0</v>
      </c>
      <c r="CE51" s="310">
        <f>IF($T51=TRUE,0,IF(H$2&lt;DATE(2019,10,1),IF($T$1=FALSE,H51*HOME!$F$18,H51*HOME!$F$18/(1+HOME!$H$18)),IF($AO51=TRUE,IF($T$1=FALSE,H51*HOME!$F$21,H51*HOME!$F$21/(1+HOME!$H$21)),IF($T$1=FALSE,H51*HOME!$F$20,H51*HOME!$F$20/(1+HOME!$H$20)))))</f>
        <v>0</v>
      </c>
      <c r="CF51" s="310">
        <f>IF($T51=TRUE,0,IF(I$2&lt;DATE(2019,10,1),IF($T$1=FALSE,I51*HOME!$F$18,I51*HOME!$F$18/(1+HOME!$H$18)),IF($AO51=TRUE,IF($T$1=FALSE,I51*HOME!$F$21,I51*HOME!$F$21/(1+HOME!$H$21)),IF($T$1=FALSE,I51*HOME!$F$20,I51*HOME!$F$20/(1+HOME!$H$20)))))</f>
        <v>0</v>
      </c>
      <c r="CG51" s="310">
        <f>IF($T51=TRUE,0,IF(J$2&lt;DATE(2019,10,1),IF($T$1=FALSE,J51*HOME!$F$18,J51*HOME!$F$18/(1+HOME!$H$18)),IF($AO51=TRUE,IF($T$1=FALSE,J51*HOME!$F$21,J51*HOME!$F$21/(1+HOME!$H$21)),IF($T$1=FALSE,J51*HOME!$F$20,J51*HOME!$F$20/(1+HOME!$H$20)))))</f>
        <v>0</v>
      </c>
      <c r="CH51" s="310">
        <f>IF($T51=TRUE,0,IF(K$2&lt;DATE(2019,10,1),IF($T$1=FALSE,K51*HOME!$F$18,K51*HOME!$F$18/(1+HOME!$H$18)),IF($AO51=TRUE,IF($T$1=FALSE,K51*HOME!$F$21,K51*HOME!$F$21/(1+HOME!$H$21)),IF($T$1=FALSE,K51*HOME!$F$20,K51*HOME!$F$20/(1+HOME!$H$20)))))</f>
        <v>0</v>
      </c>
      <c r="CI51" s="310">
        <f>IF($T51=TRUE,0,IF(L$2&lt;DATE(2019,10,1),IF($T$1=FALSE,L51*HOME!$F$18,L51*HOME!$F$18/(1+HOME!$H$18)),IF($AO51=TRUE,IF($T$1=FALSE,L51*HOME!$F$21,L51*HOME!$F$21/(1+HOME!$H$21)),IF($T$1=FALSE,L51*HOME!$F$20,L51*HOME!$F$20/(1+HOME!$H$20)))))</f>
        <v>0</v>
      </c>
      <c r="CJ51" s="310">
        <f>IF($T51=TRUE,0,IF(M$2&lt;DATE(2019,10,1),IF($T$1=FALSE,M51*HOME!$F$18,M51*HOME!$F$18/(1+HOME!$H$18)),IF($AO51=TRUE,IF($T$1=FALSE,M51*HOME!$F$21,M51*HOME!$F$21/(1+HOME!$H$21)),IF($T$1=FALSE,M51*HOME!$F$20,M51*HOME!$F$20/(1+HOME!$H$20)))))</f>
        <v>0</v>
      </c>
      <c r="CK51" s="310">
        <f>IF($T51=TRUE,0,IF(N$2&lt;DATE(2019,10,1),IF($T$1=FALSE,N51*HOME!$F$18,N51*HOME!$F$18/(1+HOME!$H$18)),IF($AO51=TRUE,IF($T$1=FALSE,N51*HOME!$F$21,N51*HOME!$F$21/(1+HOME!$H$21)),IF($T$1=FALSE,N51*HOME!$F$20,N51*HOME!$F$20/(1+HOME!$H$20)))))</f>
        <v>0</v>
      </c>
      <c r="CL51" s="310">
        <f>IF($T51=TRUE,0,IF(O$2&lt;DATE(2019,10,1),IF($T$1=FALSE,O51*HOME!$F$18,O51*HOME!$F$18/(1+HOME!$H$18)),IF($AO51=TRUE,IF($T$1=FALSE,O51*HOME!$F$21,O51*HOME!$F$21/(1+HOME!$H$21)),IF($T$1=FALSE,O51*HOME!$F$20,O51*HOME!$F$20/(1+HOME!$H$20)))))</f>
        <v>0</v>
      </c>
      <c r="CM51" s="310">
        <f>IF($T51=TRUE,0,IF(P$2&lt;DATE(2019,10,1),IF($T$1=FALSE,P51*HOME!$F$18,P51*HOME!$F$18/(1+HOME!$H$18)),IF($AO51=TRUE,IF($T$1=FALSE,P51*HOME!$F$21,P51*HOME!$F$21/(1+HOME!$H$21)),IF($T$1=FALSE,P51*HOME!$F$20,P51*HOME!$F$20/(1+HOME!$H$20)))))</f>
        <v>0</v>
      </c>
      <c r="CN51" s="310">
        <f t="shared" si="28"/>
        <v>0</v>
      </c>
    </row>
    <row r="52" spans="1:92" ht="18" customHeight="1">
      <c r="A52" s="335"/>
      <c r="B52" s="336">
        <v>47</v>
      </c>
      <c r="C52" s="1822"/>
      <c r="D52" s="434"/>
      <c r="E52" s="434"/>
      <c r="F52" s="434"/>
      <c r="G52" s="434"/>
      <c r="H52" s="434"/>
      <c r="I52" s="434"/>
      <c r="J52" s="434"/>
      <c r="K52" s="434"/>
      <c r="L52" s="434"/>
      <c r="M52" s="434"/>
      <c r="N52" s="434"/>
      <c r="O52" s="434"/>
      <c r="P52" s="131"/>
      <c r="Q52" s="90">
        <f t="shared" si="25"/>
        <v>0</v>
      </c>
      <c r="R52" s="1107" t="str">
        <f t="shared" si="14"/>
        <v/>
      </c>
      <c r="S52" s="344">
        <f>来期計画!Q52</f>
        <v>0</v>
      </c>
      <c r="T52" s="435" t="b">
        <v>0</v>
      </c>
      <c r="U52" s="79">
        <f>IF(D$2&lt;DATE(2019,10,1),IF($T$1=FALSE,IF($T52=FALSE,D52*HOME!$H$18,0),IF($T52=FALSE,D52*HOME!$H$18/(1+HOME!$H$18),0)),IF($T$1=FALSE,IF($T52=FALSE,D52*HOME!$H$20,0),IF($T52=FALSE,D52*HOME!$H$20/(1+HOME!$H$20),0)))</f>
        <v>0</v>
      </c>
      <c r="V52" s="79">
        <f>IF(E$2&lt;DATE(2019,10,1),IF($T$1=FALSE,IF($T52=FALSE,E52*HOME!$H$18,0),IF($T52=FALSE,E52*HOME!$H$18/(1+HOME!$H$18),0)),IF($T$1=FALSE,IF($T52=FALSE,E52*HOME!$H$20,0),IF($T52=FALSE,E52*HOME!$H$20/(1+HOME!$H$20),0)))</f>
        <v>0</v>
      </c>
      <c r="W52" s="79">
        <f>IF(F$2&lt;DATE(2019,10,1),IF($T$1=FALSE,IF($T52=FALSE,F52*HOME!$H$18,0),IF($T52=FALSE,F52*HOME!$H$18/(1+HOME!$H$18),0)),IF($T$1=FALSE,IF($T52=FALSE,F52*HOME!$H$20,0),IF($T52=FALSE,F52*HOME!$H$20/(1+HOME!$H$20),0)))</f>
        <v>0</v>
      </c>
      <c r="X52" s="79">
        <f>IF(G$2&lt;DATE(2019,10,1),IF($T$1=FALSE,IF($T52=FALSE,G52*HOME!$H$18,0),IF($T52=FALSE,G52*HOME!$H$18/(1+HOME!$H$18),0)),IF($T$1=FALSE,IF($T52=FALSE,G52*HOME!$H$20,0),IF($T52=FALSE,G52*HOME!$H$20/(1+HOME!$H$20),0)))</f>
        <v>0</v>
      </c>
      <c r="Y52" s="79">
        <f>IF(H$2&lt;DATE(2019,10,1),IF($T$1=FALSE,IF($T52=FALSE,H52*HOME!$H$18,0),IF($T52=FALSE,H52*HOME!$H$18/(1+HOME!$H$18),0)),IF($T$1=FALSE,IF($T52=FALSE,H52*HOME!$H$20,0),IF($T52=FALSE,H52*HOME!$H$20/(1+HOME!$H$20),0)))</f>
        <v>0</v>
      </c>
      <c r="Z52" s="79">
        <f>IF(I$2&lt;DATE(2019,10,1),IF($T$1=FALSE,IF($T52=FALSE,I52*HOME!$H$18,0),IF($T52=FALSE,I52*HOME!$H$18/(1+HOME!$H$18),0)),IF($T$1=FALSE,IF($T52=FALSE,I52*HOME!$H$20,0),IF($T52=FALSE,I52*HOME!$H$20/(1+HOME!$H$20),0)))</f>
        <v>0</v>
      </c>
      <c r="AA52" s="79">
        <f>IF(J$2&lt;DATE(2019,10,1),IF($T$1=FALSE,IF($T52=FALSE,J52*HOME!$H$18,0),IF($T52=FALSE,J52*HOME!$H$18/(1+HOME!$H$18),0)),IF($T$1=FALSE,IF($T52=FALSE,J52*HOME!$H$20,0),IF($T52=FALSE,J52*HOME!$H$20/(1+HOME!$H$20),0)))</f>
        <v>0</v>
      </c>
      <c r="AB52" s="79">
        <f>IF(K$2&lt;DATE(2019,10,1),IF($T$1=FALSE,IF($T52=FALSE,K52*HOME!$H$18,0),IF($T52=FALSE,K52*HOME!$H$18/(1+HOME!$H$18),0)),IF($T$1=FALSE,IF($T52=FALSE,K52*HOME!$H$20,0),IF($T52=FALSE,K52*HOME!$H$20/(1+HOME!$H$20),0)))</f>
        <v>0</v>
      </c>
      <c r="AC52" s="79">
        <f>IF(L$2&lt;DATE(2019,10,1),IF($T$1=FALSE,IF($T52=FALSE,L52*HOME!$H$18,0),IF($T52=FALSE,L52*HOME!$H$18/(1+HOME!$H$18),0)),IF($T$1=FALSE,IF($T52=FALSE,L52*HOME!$H$20,0),IF($T52=FALSE,L52*HOME!$H$20/(1+HOME!$H$20),0)))</f>
        <v>0</v>
      </c>
      <c r="AD52" s="79">
        <f>IF(M$2&lt;DATE(2019,10,1),IF($T$1=FALSE,IF($T52=FALSE,M52*HOME!$H$18,0),IF($T52=FALSE,M52*HOME!$H$18/(1+HOME!$H$18),0)),IF($T$1=FALSE,IF($T52=FALSE,M52*HOME!$H$20,0),IF($T52=FALSE,M52*HOME!$H$20/(1+HOME!$H$20),0)))</f>
        <v>0</v>
      </c>
      <c r="AE52" s="79">
        <f>IF(N$2&lt;DATE(2019,10,1),IF($T$1=FALSE,IF($T52=FALSE,N52*HOME!$H$18,0),IF($T52=FALSE,N52*HOME!$H$18/(1+HOME!$H$18),0)),IF($T$1=FALSE,IF($T52=FALSE,N52*HOME!$H$20,0),IF($T52=FALSE,N52*HOME!$H$20/(1+HOME!$H$20),0)))</f>
        <v>0</v>
      </c>
      <c r="AF52" s="79">
        <f>IF(O$2&lt;DATE(2019,10,1),IF($T$1=FALSE,IF($T52=FALSE,O52*HOME!$H$18,0),IF($T52=FALSE,O52*HOME!$H$18/(1+HOME!$H$18),0)),IF($T$1=FALSE,IF($T52=FALSE,O52*HOME!$H$20,0),IF($T52=FALSE,O52*HOME!$H$20/(1+HOME!$H$20),0)))</f>
        <v>0</v>
      </c>
      <c r="AG52" s="79">
        <f>IF(P$2&lt;DATE(2019,10,1),IF($T$1=FALSE,IF($T52=FALSE,P52*HOME!$H$18,0),IF($T52=FALSE,P52*HOME!$H$18/(1+HOME!$H$18),0)),IF($T$1=FALSE,IF($T52=FALSE,P52*HOME!$H$20,0),IF($T52=FALSE,P52*HOME!$H$20/(1+HOME!$H$20),0)))</f>
        <v>0</v>
      </c>
      <c r="AH52" s="79">
        <f t="shared" si="26"/>
        <v>0</v>
      </c>
      <c r="AI52" s="79">
        <f t="shared" si="27"/>
        <v>0</v>
      </c>
      <c r="AJ52" s="86"/>
      <c r="AK52" s="79"/>
      <c r="AL52" s="79"/>
      <c r="AM52" s="79"/>
      <c r="AN52" s="79"/>
      <c r="AO52" s="79"/>
      <c r="AP52" s="79"/>
      <c r="AQ52" s="79"/>
      <c r="AR52" s="465"/>
      <c r="AS52" s="449"/>
      <c r="AT52" s="449"/>
      <c r="AU52" s="449"/>
      <c r="AV52" s="472"/>
      <c r="AW52" s="449"/>
      <c r="AX52" s="449"/>
      <c r="CA52" s="310">
        <f>IF($T52=TRUE,0,IF(D$2&lt;DATE(2019,10,1),IF($T$1=FALSE,D52*HOME!$F$18,D52*HOME!$F$18/(1+HOME!$H$18)),IF($AO52=TRUE,IF($T$1=FALSE,D52*HOME!$F$21,D52*HOME!$F$21/(1+HOME!$H$21)),IF($T$1=FALSE,D52*HOME!$F$20,D52*HOME!$F$20/(1+HOME!$H$20)))))</f>
        <v>0</v>
      </c>
      <c r="CB52" s="310">
        <f>IF($T52=TRUE,0,IF(E$2&lt;DATE(2019,10,1),IF($T$1=FALSE,E52*HOME!$F$18,E52*HOME!$F$18/(1+HOME!$H$18)),IF($AO52=TRUE,IF($T$1=FALSE,E52*HOME!$F$21,E52*HOME!$F$21/(1+HOME!$H$21)),IF($T$1=FALSE,E52*HOME!$F$20,E52*HOME!$F$20/(1+HOME!$H$20)))))</f>
        <v>0</v>
      </c>
      <c r="CC52" s="310">
        <f>IF($T52=TRUE,0,IF(F$2&lt;DATE(2019,10,1),IF($T$1=FALSE,F52*HOME!$F$18,F52*HOME!$F$18/(1+HOME!$H$18)),IF($AO52=TRUE,IF($T$1=FALSE,F52*HOME!$F$21,F52*HOME!$F$21/(1+HOME!$H$21)),IF($T$1=FALSE,F52*HOME!$F$20,F52*HOME!$F$20/(1+HOME!$H$20)))))</f>
        <v>0</v>
      </c>
      <c r="CD52" s="310">
        <f>IF($T52=TRUE,0,IF(G$2&lt;DATE(2019,10,1),IF($T$1=FALSE,G52*HOME!$F$18,G52*HOME!$F$18/(1+HOME!$H$18)),IF($AO52=TRUE,IF($T$1=FALSE,G52*HOME!$F$21,G52*HOME!$F$21/(1+HOME!$H$21)),IF($T$1=FALSE,G52*HOME!$F$20,G52*HOME!$F$20/(1+HOME!$H$20)))))</f>
        <v>0</v>
      </c>
      <c r="CE52" s="310">
        <f>IF($T52=TRUE,0,IF(H$2&lt;DATE(2019,10,1),IF($T$1=FALSE,H52*HOME!$F$18,H52*HOME!$F$18/(1+HOME!$H$18)),IF($AO52=TRUE,IF($T$1=FALSE,H52*HOME!$F$21,H52*HOME!$F$21/(1+HOME!$H$21)),IF($T$1=FALSE,H52*HOME!$F$20,H52*HOME!$F$20/(1+HOME!$H$20)))))</f>
        <v>0</v>
      </c>
      <c r="CF52" s="310">
        <f>IF($T52=TRUE,0,IF(I$2&lt;DATE(2019,10,1),IF($T$1=FALSE,I52*HOME!$F$18,I52*HOME!$F$18/(1+HOME!$H$18)),IF($AO52=TRUE,IF($T$1=FALSE,I52*HOME!$F$21,I52*HOME!$F$21/(1+HOME!$H$21)),IF($T$1=FALSE,I52*HOME!$F$20,I52*HOME!$F$20/(1+HOME!$H$20)))))</f>
        <v>0</v>
      </c>
      <c r="CG52" s="310">
        <f>IF($T52=TRUE,0,IF(J$2&lt;DATE(2019,10,1),IF($T$1=FALSE,J52*HOME!$F$18,J52*HOME!$F$18/(1+HOME!$H$18)),IF($AO52=TRUE,IF($T$1=FALSE,J52*HOME!$F$21,J52*HOME!$F$21/(1+HOME!$H$21)),IF($T$1=FALSE,J52*HOME!$F$20,J52*HOME!$F$20/(1+HOME!$H$20)))))</f>
        <v>0</v>
      </c>
      <c r="CH52" s="310">
        <f>IF($T52=TRUE,0,IF(K$2&lt;DATE(2019,10,1),IF($T$1=FALSE,K52*HOME!$F$18,K52*HOME!$F$18/(1+HOME!$H$18)),IF($AO52=TRUE,IF($T$1=FALSE,K52*HOME!$F$21,K52*HOME!$F$21/(1+HOME!$H$21)),IF($T$1=FALSE,K52*HOME!$F$20,K52*HOME!$F$20/(1+HOME!$H$20)))))</f>
        <v>0</v>
      </c>
      <c r="CI52" s="310">
        <f>IF($T52=TRUE,0,IF(L$2&lt;DATE(2019,10,1),IF($T$1=FALSE,L52*HOME!$F$18,L52*HOME!$F$18/(1+HOME!$H$18)),IF($AO52=TRUE,IF($T$1=FALSE,L52*HOME!$F$21,L52*HOME!$F$21/(1+HOME!$H$21)),IF($T$1=FALSE,L52*HOME!$F$20,L52*HOME!$F$20/(1+HOME!$H$20)))))</f>
        <v>0</v>
      </c>
      <c r="CJ52" s="310">
        <f>IF($T52=TRUE,0,IF(M$2&lt;DATE(2019,10,1),IF($T$1=FALSE,M52*HOME!$F$18,M52*HOME!$F$18/(1+HOME!$H$18)),IF($AO52=TRUE,IF($T$1=FALSE,M52*HOME!$F$21,M52*HOME!$F$21/(1+HOME!$H$21)),IF($T$1=FALSE,M52*HOME!$F$20,M52*HOME!$F$20/(1+HOME!$H$20)))))</f>
        <v>0</v>
      </c>
      <c r="CK52" s="310">
        <f>IF($T52=TRUE,0,IF(N$2&lt;DATE(2019,10,1),IF($T$1=FALSE,N52*HOME!$F$18,N52*HOME!$F$18/(1+HOME!$H$18)),IF($AO52=TRUE,IF($T$1=FALSE,N52*HOME!$F$21,N52*HOME!$F$21/(1+HOME!$H$21)),IF($T$1=FALSE,N52*HOME!$F$20,N52*HOME!$F$20/(1+HOME!$H$20)))))</f>
        <v>0</v>
      </c>
      <c r="CL52" s="310">
        <f>IF($T52=TRUE,0,IF(O$2&lt;DATE(2019,10,1),IF($T$1=FALSE,O52*HOME!$F$18,O52*HOME!$F$18/(1+HOME!$H$18)),IF($AO52=TRUE,IF($T$1=FALSE,O52*HOME!$F$21,O52*HOME!$F$21/(1+HOME!$H$21)),IF($T$1=FALSE,O52*HOME!$F$20,O52*HOME!$F$20/(1+HOME!$H$20)))))</f>
        <v>0</v>
      </c>
      <c r="CM52" s="310">
        <f>IF($T52=TRUE,0,IF(P$2&lt;DATE(2019,10,1),IF($T$1=FALSE,P52*HOME!$F$18,P52*HOME!$F$18/(1+HOME!$H$18)),IF($AO52=TRUE,IF($T$1=FALSE,P52*HOME!$F$21,P52*HOME!$F$21/(1+HOME!$H$21)),IF($T$1=FALSE,P52*HOME!$F$20,P52*HOME!$F$20/(1+HOME!$H$20)))))</f>
        <v>0</v>
      </c>
      <c r="CN52" s="310">
        <f t="shared" si="28"/>
        <v>0</v>
      </c>
    </row>
    <row r="53" spans="1:92" ht="18" customHeight="1">
      <c r="A53" s="335"/>
      <c r="B53" s="336">
        <v>48</v>
      </c>
      <c r="C53" s="1822"/>
      <c r="D53" s="434"/>
      <c r="E53" s="131"/>
      <c r="F53" s="131"/>
      <c r="G53" s="131"/>
      <c r="H53" s="131"/>
      <c r="I53" s="131"/>
      <c r="J53" s="131"/>
      <c r="K53" s="131"/>
      <c r="L53" s="131"/>
      <c r="M53" s="131"/>
      <c r="N53" s="131"/>
      <c r="O53" s="131"/>
      <c r="P53" s="131"/>
      <c r="Q53" s="90">
        <f t="shared" si="25"/>
        <v>0</v>
      </c>
      <c r="R53" s="1107" t="str">
        <f t="shared" si="14"/>
        <v/>
      </c>
      <c r="S53" s="344">
        <f>来期計画!Q53</f>
        <v>0</v>
      </c>
      <c r="T53" s="435" t="b">
        <v>0</v>
      </c>
      <c r="U53" s="79">
        <f>IF(D$2&lt;DATE(2019,10,1),IF($T$1=FALSE,IF($T53=FALSE,D53*HOME!$H$18,0),IF($T53=FALSE,D53*HOME!$H$18/(1+HOME!$H$18),0)),IF($T$1=FALSE,IF($T53=FALSE,D53*HOME!$H$20,0),IF($T53=FALSE,D53*HOME!$H$20/(1+HOME!$H$20),0)))</f>
        <v>0</v>
      </c>
      <c r="V53" s="79">
        <f>IF(E$2&lt;DATE(2019,10,1),IF($T$1=FALSE,IF($T53=FALSE,E53*HOME!$H$18,0),IF($T53=FALSE,E53*HOME!$H$18/(1+HOME!$H$18),0)),IF($T$1=FALSE,IF($T53=FALSE,E53*HOME!$H$20,0),IF($T53=FALSE,E53*HOME!$H$20/(1+HOME!$H$20),0)))</f>
        <v>0</v>
      </c>
      <c r="W53" s="79">
        <f>IF(F$2&lt;DATE(2019,10,1),IF($T$1=FALSE,IF($T53=FALSE,F53*HOME!$H$18,0),IF($T53=FALSE,F53*HOME!$H$18/(1+HOME!$H$18),0)),IF($T$1=FALSE,IF($T53=FALSE,F53*HOME!$H$20,0),IF($T53=FALSE,F53*HOME!$H$20/(1+HOME!$H$20),0)))</f>
        <v>0</v>
      </c>
      <c r="X53" s="79">
        <f>IF(G$2&lt;DATE(2019,10,1),IF($T$1=FALSE,IF($T53=FALSE,G53*HOME!$H$18,0),IF($T53=FALSE,G53*HOME!$H$18/(1+HOME!$H$18),0)),IF($T$1=FALSE,IF($T53=FALSE,G53*HOME!$H$20,0),IF($T53=FALSE,G53*HOME!$H$20/(1+HOME!$H$20),0)))</f>
        <v>0</v>
      </c>
      <c r="Y53" s="79">
        <f>IF(H$2&lt;DATE(2019,10,1),IF($T$1=FALSE,IF($T53=FALSE,H53*HOME!$H$18,0),IF($T53=FALSE,H53*HOME!$H$18/(1+HOME!$H$18),0)),IF($T$1=FALSE,IF($T53=FALSE,H53*HOME!$H$20,0),IF($T53=FALSE,H53*HOME!$H$20/(1+HOME!$H$20),0)))</f>
        <v>0</v>
      </c>
      <c r="Z53" s="79">
        <f>IF(I$2&lt;DATE(2019,10,1),IF($T$1=FALSE,IF($T53=FALSE,I53*HOME!$H$18,0),IF($T53=FALSE,I53*HOME!$H$18/(1+HOME!$H$18),0)),IF($T$1=FALSE,IF($T53=FALSE,I53*HOME!$H$20,0),IF($T53=FALSE,I53*HOME!$H$20/(1+HOME!$H$20),0)))</f>
        <v>0</v>
      </c>
      <c r="AA53" s="79">
        <f>IF(J$2&lt;DATE(2019,10,1),IF($T$1=FALSE,IF($T53=FALSE,J53*HOME!$H$18,0),IF($T53=FALSE,J53*HOME!$H$18/(1+HOME!$H$18),0)),IF($T$1=FALSE,IF($T53=FALSE,J53*HOME!$H$20,0),IF($T53=FALSE,J53*HOME!$H$20/(1+HOME!$H$20),0)))</f>
        <v>0</v>
      </c>
      <c r="AB53" s="79">
        <f>IF(K$2&lt;DATE(2019,10,1),IF($T$1=FALSE,IF($T53=FALSE,K53*HOME!$H$18,0),IF($T53=FALSE,K53*HOME!$H$18/(1+HOME!$H$18),0)),IF($T$1=FALSE,IF($T53=FALSE,K53*HOME!$H$20,0),IF($T53=FALSE,K53*HOME!$H$20/(1+HOME!$H$20),0)))</f>
        <v>0</v>
      </c>
      <c r="AC53" s="79">
        <f>IF(L$2&lt;DATE(2019,10,1),IF($T$1=FALSE,IF($T53=FALSE,L53*HOME!$H$18,0),IF($T53=FALSE,L53*HOME!$H$18/(1+HOME!$H$18),0)),IF($T$1=FALSE,IF($T53=FALSE,L53*HOME!$H$20,0),IF($T53=FALSE,L53*HOME!$H$20/(1+HOME!$H$20),0)))</f>
        <v>0</v>
      </c>
      <c r="AD53" s="79">
        <f>IF(M$2&lt;DATE(2019,10,1),IF($T$1=FALSE,IF($T53=FALSE,M53*HOME!$H$18,0),IF($T53=FALSE,M53*HOME!$H$18/(1+HOME!$H$18),0)),IF($T$1=FALSE,IF($T53=FALSE,M53*HOME!$H$20,0),IF($T53=FALSE,M53*HOME!$H$20/(1+HOME!$H$20),0)))</f>
        <v>0</v>
      </c>
      <c r="AE53" s="79">
        <f>IF(N$2&lt;DATE(2019,10,1),IF($T$1=FALSE,IF($T53=FALSE,N53*HOME!$H$18,0),IF($T53=FALSE,N53*HOME!$H$18/(1+HOME!$H$18),0)),IF($T$1=FALSE,IF($T53=FALSE,N53*HOME!$H$20,0),IF($T53=FALSE,N53*HOME!$H$20/(1+HOME!$H$20),0)))</f>
        <v>0</v>
      </c>
      <c r="AF53" s="79">
        <f>IF(O$2&lt;DATE(2019,10,1),IF($T$1=FALSE,IF($T53=FALSE,O53*HOME!$H$18,0),IF($T53=FALSE,O53*HOME!$H$18/(1+HOME!$H$18),0)),IF($T$1=FALSE,IF($T53=FALSE,O53*HOME!$H$20,0),IF($T53=FALSE,O53*HOME!$H$20/(1+HOME!$H$20),0)))</f>
        <v>0</v>
      </c>
      <c r="AG53" s="79">
        <f>IF(P$2&lt;DATE(2019,10,1),IF($T$1=FALSE,IF($T53=FALSE,P53*HOME!$H$18,0),IF($T53=FALSE,P53*HOME!$H$18/(1+HOME!$H$18),0)),IF($T$1=FALSE,IF($T53=FALSE,P53*HOME!$H$20,0),IF($T53=FALSE,P53*HOME!$H$20/(1+HOME!$H$20),0)))</f>
        <v>0</v>
      </c>
      <c r="AH53" s="79">
        <f t="shared" si="26"/>
        <v>0</v>
      </c>
      <c r="AI53" s="79">
        <f t="shared" si="27"/>
        <v>0</v>
      </c>
      <c r="AJ53" s="86"/>
      <c r="AK53" s="79"/>
      <c r="AL53" s="79"/>
      <c r="AM53" s="79"/>
      <c r="AN53" s="79"/>
      <c r="AO53" s="79"/>
      <c r="AP53" s="79"/>
      <c r="AQ53" s="79"/>
      <c r="AR53" s="474"/>
      <c r="AS53" s="449"/>
      <c r="AT53" s="449"/>
      <c r="AU53" s="449"/>
      <c r="AV53" s="449"/>
      <c r="AW53" s="449"/>
      <c r="AX53" s="449"/>
      <c r="CA53" s="310">
        <f>IF($T53=TRUE,0,IF(D$2&lt;DATE(2019,10,1),IF($T$1=FALSE,D53*HOME!$F$18,D53*HOME!$F$18/(1+HOME!$H$18)),IF($AO53=TRUE,IF($T$1=FALSE,D53*HOME!$F$21,D53*HOME!$F$21/(1+HOME!$H$21)),IF($T$1=FALSE,D53*HOME!$F$20,D53*HOME!$F$20/(1+HOME!$H$20)))))</f>
        <v>0</v>
      </c>
      <c r="CB53" s="310">
        <f>IF($T53=TRUE,0,IF(E$2&lt;DATE(2019,10,1),IF($T$1=FALSE,E53*HOME!$F$18,E53*HOME!$F$18/(1+HOME!$H$18)),IF($AO53=TRUE,IF($T$1=FALSE,E53*HOME!$F$21,E53*HOME!$F$21/(1+HOME!$H$21)),IF($T$1=FALSE,E53*HOME!$F$20,E53*HOME!$F$20/(1+HOME!$H$20)))))</f>
        <v>0</v>
      </c>
      <c r="CC53" s="310">
        <f>IF($T53=TRUE,0,IF(F$2&lt;DATE(2019,10,1),IF($T$1=FALSE,F53*HOME!$F$18,F53*HOME!$F$18/(1+HOME!$H$18)),IF($AO53=TRUE,IF($T$1=FALSE,F53*HOME!$F$21,F53*HOME!$F$21/(1+HOME!$H$21)),IF($T$1=FALSE,F53*HOME!$F$20,F53*HOME!$F$20/(1+HOME!$H$20)))))</f>
        <v>0</v>
      </c>
      <c r="CD53" s="310">
        <f>IF($T53=TRUE,0,IF(G$2&lt;DATE(2019,10,1),IF($T$1=FALSE,G53*HOME!$F$18,G53*HOME!$F$18/(1+HOME!$H$18)),IF($AO53=TRUE,IF($T$1=FALSE,G53*HOME!$F$21,G53*HOME!$F$21/(1+HOME!$H$21)),IF($T$1=FALSE,G53*HOME!$F$20,G53*HOME!$F$20/(1+HOME!$H$20)))))</f>
        <v>0</v>
      </c>
      <c r="CE53" s="310">
        <f>IF($T53=TRUE,0,IF(H$2&lt;DATE(2019,10,1),IF($T$1=FALSE,H53*HOME!$F$18,H53*HOME!$F$18/(1+HOME!$H$18)),IF($AO53=TRUE,IF($T$1=FALSE,H53*HOME!$F$21,H53*HOME!$F$21/(1+HOME!$H$21)),IF($T$1=FALSE,H53*HOME!$F$20,H53*HOME!$F$20/(1+HOME!$H$20)))))</f>
        <v>0</v>
      </c>
      <c r="CF53" s="310">
        <f>IF($T53=TRUE,0,IF(I$2&lt;DATE(2019,10,1),IF($T$1=FALSE,I53*HOME!$F$18,I53*HOME!$F$18/(1+HOME!$H$18)),IF($AO53=TRUE,IF($T$1=FALSE,I53*HOME!$F$21,I53*HOME!$F$21/(1+HOME!$H$21)),IF($T$1=FALSE,I53*HOME!$F$20,I53*HOME!$F$20/(1+HOME!$H$20)))))</f>
        <v>0</v>
      </c>
      <c r="CG53" s="310">
        <f>IF($T53=TRUE,0,IF(J$2&lt;DATE(2019,10,1),IF($T$1=FALSE,J53*HOME!$F$18,J53*HOME!$F$18/(1+HOME!$H$18)),IF($AO53=TRUE,IF($T$1=FALSE,J53*HOME!$F$21,J53*HOME!$F$21/(1+HOME!$H$21)),IF($T$1=FALSE,J53*HOME!$F$20,J53*HOME!$F$20/(1+HOME!$H$20)))))</f>
        <v>0</v>
      </c>
      <c r="CH53" s="310">
        <f>IF($T53=TRUE,0,IF(K$2&lt;DATE(2019,10,1),IF($T$1=FALSE,K53*HOME!$F$18,K53*HOME!$F$18/(1+HOME!$H$18)),IF($AO53=TRUE,IF($T$1=FALSE,K53*HOME!$F$21,K53*HOME!$F$21/(1+HOME!$H$21)),IF($T$1=FALSE,K53*HOME!$F$20,K53*HOME!$F$20/(1+HOME!$H$20)))))</f>
        <v>0</v>
      </c>
      <c r="CI53" s="310">
        <f>IF($T53=TRUE,0,IF(L$2&lt;DATE(2019,10,1),IF($T$1=FALSE,L53*HOME!$F$18,L53*HOME!$F$18/(1+HOME!$H$18)),IF($AO53=TRUE,IF($T$1=FALSE,L53*HOME!$F$21,L53*HOME!$F$21/(1+HOME!$H$21)),IF($T$1=FALSE,L53*HOME!$F$20,L53*HOME!$F$20/(1+HOME!$H$20)))))</f>
        <v>0</v>
      </c>
      <c r="CJ53" s="310">
        <f>IF($T53=TRUE,0,IF(M$2&lt;DATE(2019,10,1),IF($T$1=FALSE,M53*HOME!$F$18,M53*HOME!$F$18/(1+HOME!$H$18)),IF($AO53=TRUE,IF($T$1=FALSE,M53*HOME!$F$21,M53*HOME!$F$21/(1+HOME!$H$21)),IF($T$1=FALSE,M53*HOME!$F$20,M53*HOME!$F$20/(1+HOME!$H$20)))))</f>
        <v>0</v>
      </c>
      <c r="CK53" s="310">
        <f>IF($T53=TRUE,0,IF(N$2&lt;DATE(2019,10,1),IF($T$1=FALSE,N53*HOME!$F$18,N53*HOME!$F$18/(1+HOME!$H$18)),IF($AO53=TRUE,IF($T$1=FALSE,N53*HOME!$F$21,N53*HOME!$F$21/(1+HOME!$H$21)),IF($T$1=FALSE,N53*HOME!$F$20,N53*HOME!$F$20/(1+HOME!$H$20)))))</f>
        <v>0</v>
      </c>
      <c r="CL53" s="310">
        <f>IF($T53=TRUE,0,IF(O$2&lt;DATE(2019,10,1),IF($T$1=FALSE,O53*HOME!$F$18,O53*HOME!$F$18/(1+HOME!$H$18)),IF($AO53=TRUE,IF($T$1=FALSE,O53*HOME!$F$21,O53*HOME!$F$21/(1+HOME!$H$21)),IF($T$1=FALSE,O53*HOME!$F$20,O53*HOME!$F$20/(1+HOME!$H$20)))))</f>
        <v>0</v>
      </c>
      <c r="CM53" s="310">
        <f>IF($T53=TRUE,0,IF(P$2&lt;DATE(2019,10,1),IF($T$1=FALSE,P53*HOME!$F$18,P53*HOME!$F$18/(1+HOME!$H$18)),IF($AO53=TRUE,IF($T$1=FALSE,P53*HOME!$F$21,P53*HOME!$F$21/(1+HOME!$H$21)),IF($T$1=FALSE,P53*HOME!$F$20,P53*HOME!$F$20/(1+HOME!$H$20)))))</f>
        <v>0</v>
      </c>
      <c r="CN53" s="310">
        <f t="shared" si="28"/>
        <v>0</v>
      </c>
    </row>
    <row r="54" spans="1:92" ht="18" customHeight="1">
      <c r="A54" s="335"/>
      <c r="B54" s="336">
        <v>49</v>
      </c>
      <c r="C54" s="1822"/>
      <c r="D54" s="434"/>
      <c r="E54" s="131"/>
      <c r="F54" s="131"/>
      <c r="G54" s="131"/>
      <c r="H54" s="131"/>
      <c r="I54" s="131"/>
      <c r="J54" s="131"/>
      <c r="K54" s="131"/>
      <c r="L54" s="131"/>
      <c r="M54" s="131"/>
      <c r="N54" s="131"/>
      <c r="O54" s="131"/>
      <c r="P54" s="131"/>
      <c r="Q54" s="90">
        <f t="shared" si="25"/>
        <v>0</v>
      </c>
      <c r="R54" s="1107" t="str">
        <f t="shared" si="14"/>
        <v/>
      </c>
      <c r="S54" s="344">
        <f>来期計画!Q54</f>
        <v>0</v>
      </c>
      <c r="T54" s="435" t="b">
        <v>0</v>
      </c>
      <c r="U54" s="79">
        <f>IF(D$2&lt;DATE(2019,10,1),IF($T$1=FALSE,IF($T54=FALSE,D54*HOME!$H$18,0),IF($T54=FALSE,D54*HOME!$H$18/(1+HOME!$H$18),0)),IF($T$1=FALSE,IF($T54=FALSE,D54*HOME!$H$20,0),IF($T54=FALSE,D54*HOME!$H$20/(1+HOME!$H$20),0)))</f>
        <v>0</v>
      </c>
      <c r="V54" s="79">
        <f>IF(E$2&lt;DATE(2019,10,1),IF($T$1=FALSE,IF($T54=FALSE,E54*HOME!$H$18,0),IF($T54=FALSE,E54*HOME!$H$18/(1+HOME!$H$18),0)),IF($T$1=FALSE,IF($T54=FALSE,E54*HOME!$H$20,0),IF($T54=FALSE,E54*HOME!$H$20/(1+HOME!$H$20),0)))</f>
        <v>0</v>
      </c>
      <c r="W54" s="79">
        <f>IF(F$2&lt;DATE(2019,10,1),IF($T$1=FALSE,IF($T54=FALSE,F54*HOME!$H$18,0),IF($T54=FALSE,F54*HOME!$H$18/(1+HOME!$H$18),0)),IF($T$1=FALSE,IF($T54=FALSE,F54*HOME!$H$20,0),IF($T54=FALSE,F54*HOME!$H$20/(1+HOME!$H$20),0)))</f>
        <v>0</v>
      </c>
      <c r="X54" s="79">
        <f>IF(G$2&lt;DATE(2019,10,1),IF($T$1=FALSE,IF($T54=FALSE,G54*HOME!$H$18,0),IF($T54=FALSE,G54*HOME!$H$18/(1+HOME!$H$18),0)),IF($T$1=FALSE,IF($T54=FALSE,G54*HOME!$H$20,0),IF($T54=FALSE,G54*HOME!$H$20/(1+HOME!$H$20),0)))</f>
        <v>0</v>
      </c>
      <c r="Y54" s="79">
        <f>IF(H$2&lt;DATE(2019,10,1),IF($T$1=FALSE,IF($T54=FALSE,H54*HOME!$H$18,0),IF($T54=FALSE,H54*HOME!$H$18/(1+HOME!$H$18),0)),IF($T$1=FALSE,IF($T54=FALSE,H54*HOME!$H$20,0),IF($T54=FALSE,H54*HOME!$H$20/(1+HOME!$H$20),0)))</f>
        <v>0</v>
      </c>
      <c r="Z54" s="79">
        <f>IF(I$2&lt;DATE(2019,10,1),IF($T$1=FALSE,IF($T54=FALSE,I54*HOME!$H$18,0),IF($T54=FALSE,I54*HOME!$H$18/(1+HOME!$H$18),0)),IF($T$1=FALSE,IF($T54=FALSE,I54*HOME!$H$20,0),IF($T54=FALSE,I54*HOME!$H$20/(1+HOME!$H$20),0)))</f>
        <v>0</v>
      </c>
      <c r="AA54" s="79">
        <f>IF(J$2&lt;DATE(2019,10,1),IF($T$1=FALSE,IF($T54=FALSE,J54*HOME!$H$18,0),IF($T54=FALSE,J54*HOME!$H$18/(1+HOME!$H$18),0)),IF($T$1=FALSE,IF($T54=FALSE,J54*HOME!$H$20,0),IF($T54=FALSE,J54*HOME!$H$20/(1+HOME!$H$20),0)))</f>
        <v>0</v>
      </c>
      <c r="AB54" s="79">
        <f>IF(K$2&lt;DATE(2019,10,1),IF($T$1=FALSE,IF($T54=FALSE,K54*HOME!$H$18,0),IF($T54=FALSE,K54*HOME!$H$18/(1+HOME!$H$18),0)),IF($T$1=FALSE,IF($T54=FALSE,K54*HOME!$H$20,0),IF($T54=FALSE,K54*HOME!$H$20/(1+HOME!$H$20),0)))</f>
        <v>0</v>
      </c>
      <c r="AC54" s="79">
        <f>IF(L$2&lt;DATE(2019,10,1),IF($T$1=FALSE,IF($T54=FALSE,L54*HOME!$H$18,0),IF($T54=FALSE,L54*HOME!$H$18/(1+HOME!$H$18),0)),IF($T$1=FALSE,IF($T54=FALSE,L54*HOME!$H$20,0),IF($T54=FALSE,L54*HOME!$H$20/(1+HOME!$H$20),0)))</f>
        <v>0</v>
      </c>
      <c r="AD54" s="79">
        <f>IF(M$2&lt;DATE(2019,10,1),IF($T$1=FALSE,IF($T54=FALSE,M54*HOME!$H$18,0),IF($T54=FALSE,M54*HOME!$H$18/(1+HOME!$H$18),0)),IF($T$1=FALSE,IF($T54=FALSE,M54*HOME!$H$20,0),IF($T54=FALSE,M54*HOME!$H$20/(1+HOME!$H$20),0)))</f>
        <v>0</v>
      </c>
      <c r="AE54" s="79">
        <f>IF(N$2&lt;DATE(2019,10,1),IF($T$1=FALSE,IF($T54=FALSE,N54*HOME!$H$18,0),IF($T54=FALSE,N54*HOME!$H$18/(1+HOME!$H$18),0)),IF($T$1=FALSE,IF($T54=FALSE,N54*HOME!$H$20,0),IF($T54=FALSE,N54*HOME!$H$20/(1+HOME!$H$20),0)))</f>
        <v>0</v>
      </c>
      <c r="AF54" s="79">
        <f>IF(O$2&lt;DATE(2019,10,1),IF($T$1=FALSE,IF($T54=FALSE,O54*HOME!$H$18,0),IF($T54=FALSE,O54*HOME!$H$18/(1+HOME!$H$18),0)),IF($T$1=FALSE,IF($T54=FALSE,O54*HOME!$H$20,0),IF($T54=FALSE,O54*HOME!$H$20/(1+HOME!$H$20),0)))</f>
        <v>0</v>
      </c>
      <c r="AG54" s="79">
        <f>IF(P$2&lt;DATE(2019,10,1),IF($T$1=FALSE,IF($T54=FALSE,P54*HOME!$H$18,0),IF($T54=FALSE,P54*HOME!$H$18/(1+HOME!$H$18),0)),IF($T$1=FALSE,IF($T54=FALSE,P54*HOME!$H$20,0),IF($T54=FALSE,P54*HOME!$H$20/(1+HOME!$H$20),0)))</f>
        <v>0</v>
      </c>
      <c r="AH54" s="79">
        <f t="shared" si="26"/>
        <v>0</v>
      </c>
      <c r="AI54" s="79">
        <f t="shared" si="27"/>
        <v>0</v>
      </c>
      <c r="AJ54" s="86"/>
      <c r="AK54" s="79"/>
      <c r="AL54" s="79"/>
      <c r="AM54" s="79"/>
      <c r="AN54" s="79"/>
      <c r="AO54" s="79"/>
      <c r="AP54" s="79"/>
      <c r="AQ54" s="79"/>
      <c r="AR54" s="465"/>
      <c r="AS54" s="449"/>
      <c r="AT54" s="449"/>
      <c r="AU54" s="449"/>
      <c r="AV54" s="449"/>
      <c r="AW54" s="449"/>
      <c r="AX54" s="449"/>
      <c r="CA54" s="310">
        <f>IF($T54=TRUE,0,IF(D$2&lt;DATE(2019,10,1),IF($T$1=FALSE,D54*HOME!$F$18,D54*HOME!$F$18/(1+HOME!$H$18)),IF($AO54=TRUE,IF($T$1=FALSE,D54*HOME!$F$21,D54*HOME!$F$21/(1+HOME!$H$21)),IF($T$1=FALSE,D54*HOME!$F$20,D54*HOME!$F$20/(1+HOME!$H$20)))))</f>
        <v>0</v>
      </c>
      <c r="CB54" s="310">
        <f>IF($T54=TRUE,0,IF(E$2&lt;DATE(2019,10,1),IF($T$1=FALSE,E54*HOME!$F$18,E54*HOME!$F$18/(1+HOME!$H$18)),IF($AO54=TRUE,IF($T$1=FALSE,E54*HOME!$F$21,E54*HOME!$F$21/(1+HOME!$H$21)),IF($T$1=FALSE,E54*HOME!$F$20,E54*HOME!$F$20/(1+HOME!$H$20)))))</f>
        <v>0</v>
      </c>
      <c r="CC54" s="310">
        <f>IF($T54=TRUE,0,IF(F$2&lt;DATE(2019,10,1),IF($T$1=FALSE,F54*HOME!$F$18,F54*HOME!$F$18/(1+HOME!$H$18)),IF($AO54=TRUE,IF($T$1=FALSE,F54*HOME!$F$21,F54*HOME!$F$21/(1+HOME!$H$21)),IF($T$1=FALSE,F54*HOME!$F$20,F54*HOME!$F$20/(1+HOME!$H$20)))))</f>
        <v>0</v>
      </c>
      <c r="CD54" s="310">
        <f>IF($T54=TRUE,0,IF(G$2&lt;DATE(2019,10,1),IF($T$1=FALSE,G54*HOME!$F$18,G54*HOME!$F$18/(1+HOME!$H$18)),IF($AO54=TRUE,IF($T$1=FALSE,G54*HOME!$F$21,G54*HOME!$F$21/(1+HOME!$H$21)),IF($T$1=FALSE,G54*HOME!$F$20,G54*HOME!$F$20/(1+HOME!$H$20)))))</f>
        <v>0</v>
      </c>
      <c r="CE54" s="310">
        <f>IF($T54=TRUE,0,IF(H$2&lt;DATE(2019,10,1),IF($T$1=FALSE,H54*HOME!$F$18,H54*HOME!$F$18/(1+HOME!$H$18)),IF($AO54=TRUE,IF($T$1=FALSE,H54*HOME!$F$21,H54*HOME!$F$21/(1+HOME!$H$21)),IF($T$1=FALSE,H54*HOME!$F$20,H54*HOME!$F$20/(1+HOME!$H$20)))))</f>
        <v>0</v>
      </c>
      <c r="CF54" s="310">
        <f>IF($T54=TRUE,0,IF(I$2&lt;DATE(2019,10,1),IF($T$1=FALSE,I54*HOME!$F$18,I54*HOME!$F$18/(1+HOME!$H$18)),IF($AO54=TRUE,IF($T$1=FALSE,I54*HOME!$F$21,I54*HOME!$F$21/(1+HOME!$H$21)),IF($T$1=FALSE,I54*HOME!$F$20,I54*HOME!$F$20/(1+HOME!$H$20)))))</f>
        <v>0</v>
      </c>
      <c r="CG54" s="310">
        <f>IF($T54=TRUE,0,IF(J$2&lt;DATE(2019,10,1),IF($T$1=FALSE,J54*HOME!$F$18,J54*HOME!$F$18/(1+HOME!$H$18)),IF($AO54=TRUE,IF($T$1=FALSE,J54*HOME!$F$21,J54*HOME!$F$21/(1+HOME!$H$21)),IF($T$1=FALSE,J54*HOME!$F$20,J54*HOME!$F$20/(1+HOME!$H$20)))))</f>
        <v>0</v>
      </c>
      <c r="CH54" s="310">
        <f>IF($T54=TRUE,0,IF(K$2&lt;DATE(2019,10,1),IF($T$1=FALSE,K54*HOME!$F$18,K54*HOME!$F$18/(1+HOME!$H$18)),IF($AO54=TRUE,IF($T$1=FALSE,K54*HOME!$F$21,K54*HOME!$F$21/(1+HOME!$H$21)),IF($T$1=FALSE,K54*HOME!$F$20,K54*HOME!$F$20/(1+HOME!$H$20)))))</f>
        <v>0</v>
      </c>
      <c r="CI54" s="310">
        <f>IF($T54=TRUE,0,IF(L$2&lt;DATE(2019,10,1),IF($T$1=FALSE,L54*HOME!$F$18,L54*HOME!$F$18/(1+HOME!$H$18)),IF($AO54=TRUE,IF($T$1=FALSE,L54*HOME!$F$21,L54*HOME!$F$21/(1+HOME!$H$21)),IF($T$1=FALSE,L54*HOME!$F$20,L54*HOME!$F$20/(1+HOME!$H$20)))))</f>
        <v>0</v>
      </c>
      <c r="CJ54" s="310">
        <f>IF($T54=TRUE,0,IF(M$2&lt;DATE(2019,10,1),IF($T$1=FALSE,M54*HOME!$F$18,M54*HOME!$F$18/(1+HOME!$H$18)),IF($AO54=TRUE,IF($T$1=FALSE,M54*HOME!$F$21,M54*HOME!$F$21/(1+HOME!$H$21)),IF($T$1=FALSE,M54*HOME!$F$20,M54*HOME!$F$20/(1+HOME!$H$20)))))</f>
        <v>0</v>
      </c>
      <c r="CK54" s="310">
        <f>IF($T54=TRUE,0,IF(N$2&lt;DATE(2019,10,1),IF($T$1=FALSE,N54*HOME!$F$18,N54*HOME!$F$18/(1+HOME!$H$18)),IF($AO54=TRUE,IF($T$1=FALSE,N54*HOME!$F$21,N54*HOME!$F$21/(1+HOME!$H$21)),IF($T$1=FALSE,N54*HOME!$F$20,N54*HOME!$F$20/(1+HOME!$H$20)))))</f>
        <v>0</v>
      </c>
      <c r="CL54" s="310">
        <f>IF($T54=TRUE,0,IF(O$2&lt;DATE(2019,10,1),IF($T$1=FALSE,O54*HOME!$F$18,O54*HOME!$F$18/(1+HOME!$H$18)),IF($AO54=TRUE,IF($T$1=FALSE,O54*HOME!$F$21,O54*HOME!$F$21/(1+HOME!$H$21)),IF($T$1=FALSE,O54*HOME!$F$20,O54*HOME!$F$20/(1+HOME!$H$20)))))</f>
        <v>0</v>
      </c>
      <c r="CM54" s="310">
        <f>IF($T54=TRUE,0,IF(P$2&lt;DATE(2019,10,1),IF($T$1=FALSE,P54*HOME!$F$18,P54*HOME!$F$18/(1+HOME!$H$18)),IF($AO54=TRUE,IF($T$1=FALSE,P54*HOME!$F$21,P54*HOME!$F$21/(1+HOME!$H$21)),IF($T$1=FALSE,P54*HOME!$F$20,P54*HOME!$F$20/(1+HOME!$H$20)))))</f>
        <v>0</v>
      </c>
      <c r="CN54" s="310">
        <f t="shared" si="28"/>
        <v>0</v>
      </c>
    </row>
    <row r="55" spans="1:92" ht="18" customHeight="1">
      <c r="A55" s="335"/>
      <c r="B55" s="336">
        <v>50</v>
      </c>
      <c r="C55" s="1822"/>
      <c r="D55" s="434"/>
      <c r="E55" s="131"/>
      <c r="F55" s="131"/>
      <c r="G55" s="131"/>
      <c r="H55" s="131"/>
      <c r="I55" s="131"/>
      <c r="J55" s="131"/>
      <c r="K55" s="131"/>
      <c r="L55" s="131"/>
      <c r="M55" s="131"/>
      <c r="N55" s="131"/>
      <c r="O55" s="131"/>
      <c r="P55" s="131"/>
      <c r="Q55" s="90">
        <f t="shared" si="25"/>
        <v>0</v>
      </c>
      <c r="R55" s="1107" t="str">
        <f t="shared" si="14"/>
        <v/>
      </c>
      <c r="S55" s="344">
        <f>来期計画!Q55</f>
        <v>0</v>
      </c>
      <c r="T55" s="435" t="b">
        <v>0</v>
      </c>
      <c r="U55" s="79">
        <f>IF(D$2&lt;DATE(2019,10,1),IF($T$1=FALSE,IF($T55=FALSE,D55*HOME!$H$18,0),IF($T55=FALSE,D55*HOME!$H$18/(1+HOME!$H$18),0)),IF($T$1=FALSE,IF($T55=FALSE,D55*HOME!$H$20,0),IF($T55=FALSE,D55*HOME!$H$20/(1+HOME!$H$20),0)))</f>
        <v>0</v>
      </c>
      <c r="V55" s="79">
        <f>IF(E$2&lt;DATE(2019,10,1),IF($T$1=FALSE,IF($T55=FALSE,E55*HOME!$H$18,0),IF($T55=FALSE,E55*HOME!$H$18/(1+HOME!$H$18),0)),IF($T$1=FALSE,IF($T55=FALSE,E55*HOME!$H$20,0),IF($T55=FALSE,E55*HOME!$H$20/(1+HOME!$H$20),0)))</f>
        <v>0</v>
      </c>
      <c r="W55" s="79">
        <f>IF(F$2&lt;DATE(2019,10,1),IF($T$1=FALSE,IF($T55=FALSE,F55*HOME!$H$18,0),IF($T55=FALSE,F55*HOME!$H$18/(1+HOME!$H$18),0)),IF($T$1=FALSE,IF($T55=FALSE,F55*HOME!$H$20,0),IF($T55=FALSE,F55*HOME!$H$20/(1+HOME!$H$20),0)))</f>
        <v>0</v>
      </c>
      <c r="X55" s="79">
        <f>IF(G$2&lt;DATE(2019,10,1),IF($T$1=FALSE,IF($T55=FALSE,G55*HOME!$H$18,0),IF($T55=FALSE,G55*HOME!$H$18/(1+HOME!$H$18),0)),IF($T$1=FALSE,IF($T55=FALSE,G55*HOME!$H$20,0),IF($T55=FALSE,G55*HOME!$H$20/(1+HOME!$H$20),0)))</f>
        <v>0</v>
      </c>
      <c r="Y55" s="79">
        <f>IF(H$2&lt;DATE(2019,10,1),IF($T$1=FALSE,IF($T55=FALSE,H55*HOME!$H$18,0),IF($T55=FALSE,H55*HOME!$H$18/(1+HOME!$H$18),0)),IF($T$1=FALSE,IF($T55=FALSE,H55*HOME!$H$20,0),IF($T55=FALSE,H55*HOME!$H$20/(1+HOME!$H$20),0)))</f>
        <v>0</v>
      </c>
      <c r="Z55" s="79">
        <f>IF(I$2&lt;DATE(2019,10,1),IF($T$1=FALSE,IF($T55=FALSE,I55*HOME!$H$18,0),IF($T55=FALSE,I55*HOME!$H$18/(1+HOME!$H$18),0)),IF($T$1=FALSE,IF($T55=FALSE,I55*HOME!$H$20,0),IF($T55=FALSE,I55*HOME!$H$20/(1+HOME!$H$20),0)))</f>
        <v>0</v>
      </c>
      <c r="AA55" s="79">
        <f>IF(J$2&lt;DATE(2019,10,1),IF($T$1=FALSE,IF($T55=FALSE,J55*HOME!$H$18,0),IF($T55=FALSE,J55*HOME!$H$18/(1+HOME!$H$18),0)),IF($T$1=FALSE,IF($T55=FALSE,J55*HOME!$H$20,0),IF($T55=FALSE,J55*HOME!$H$20/(1+HOME!$H$20),0)))</f>
        <v>0</v>
      </c>
      <c r="AB55" s="79">
        <f>IF(K$2&lt;DATE(2019,10,1),IF($T$1=FALSE,IF($T55=FALSE,K55*HOME!$H$18,0),IF($T55=FALSE,K55*HOME!$H$18/(1+HOME!$H$18),0)),IF($T$1=FALSE,IF($T55=FALSE,K55*HOME!$H$20,0),IF($T55=FALSE,K55*HOME!$H$20/(1+HOME!$H$20),0)))</f>
        <v>0</v>
      </c>
      <c r="AC55" s="79">
        <f>IF(L$2&lt;DATE(2019,10,1),IF($T$1=FALSE,IF($T55=FALSE,L55*HOME!$H$18,0),IF($T55=FALSE,L55*HOME!$H$18/(1+HOME!$H$18),0)),IF($T$1=FALSE,IF($T55=FALSE,L55*HOME!$H$20,0),IF($T55=FALSE,L55*HOME!$H$20/(1+HOME!$H$20),0)))</f>
        <v>0</v>
      </c>
      <c r="AD55" s="79">
        <f>IF(M$2&lt;DATE(2019,10,1),IF($T$1=FALSE,IF($T55=FALSE,M55*HOME!$H$18,0),IF($T55=FALSE,M55*HOME!$H$18/(1+HOME!$H$18),0)),IF($T$1=FALSE,IF($T55=FALSE,M55*HOME!$H$20,0),IF($T55=FALSE,M55*HOME!$H$20/(1+HOME!$H$20),0)))</f>
        <v>0</v>
      </c>
      <c r="AE55" s="79">
        <f>IF(N$2&lt;DATE(2019,10,1),IF($T$1=FALSE,IF($T55=FALSE,N55*HOME!$H$18,0),IF($T55=FALSE,N55*HOME!$H$18/(1+HOME!$H$18),0)),IF($T$1=FALSE,IF($T55=FALSE,N55*HOME!$H$20,0),IF($T55=FALSE,N55*HOME!$H$20/(1+HOME!$H$20),0)))</f>
        <v>0</v>
      </c>
      <c r="AF55" s="79">
        <f>IF(O$2&lt;DATE(2019,10,1),IF($T$1=FALSE,IF($T55=FALSE,O55*HOME!$H$18,0),IF($T55=FALSE,O55*HOME!$H$18/(1+HOME!$H$18),0)),IF($T$1=FALSE,IF($T55=FALSE,O55*HOME!$H$20,0),IF($T55=FALSE,O55*HOME!$H$20/(1+HOME!$H$20),0)))</f>
        <v>0</v>
      </c>
      <c r="AG55" s="79">
        <f>IF(P$2&lt;DATE(2019,10,1),IF($T$1=FALSE,IF($T55=FALSE,P55*HOME!$H$18,0),IF($T55=FALSE,P55*HOME!$H$18/(1+HOME!$H$18),0)),IF($T$1=FALSE,IF($T55=FALSE,P55*HOME!$H$20,0),IF($T55=FALSE,P55*HOME!$H$20/(1+HOME!$H$20),0)))</f>
        <v>0</v>
      </c>
      <c r="AH55" s="79">
        <f t="shared" si="26"/>
        <v>0</v>
      </c>
      <c r="AI55" s="79">
        <f t="shared" si="27"/>
        <v>0</v>
      </c>
      <c r="AJ55" s="86"/>
      <c r="AK55" s="79"/>
      <c r="AL55" s="79"/>
      <c r="AM55" s="79"/>
      <c r="AN55" s="79"/>
      <c r="AO55" s="79"/>
      <c r="AP55" s="79"/>
      <c r="AQ55" s="79"/>
      <c r="AR55" s="465"/>
      <c r="AS55" s="449"/>
      <c r="AT55" s="449"/>
      <c r="AU55" s="449"/>
      <c r="AV55" s="472"/>
      <c r="AW55" s="449"/>
      <c r="AX55" s="449"/>
      <c r="CA55" s="310">
        <f>IF($T55=TRUE,0,IF(D$2&lt;DATE(2019,10,1),IF($T$1=FALSE,D55*HOME!$F$18,D55*HOME!$F$18/(1+HOME!$H$18)),IF($AO55=TRUE,IF($T$1=FALSE,D55*HOME!$F$21,D55*HOME!$F$21/(1+HOME!$H$21)),IF($T$1=FALSE,D55*HOME!$F$20,D55*HOME!$F$20/(1+HOME!$H$20)))))</f>
        <v>0</v>
      </c>
      <c r="CB55" s="310">
        <f>IF($T55=TRUE,0,IF(E$2&lt;DATE(2019,10,1),IF($T$1=FALSE,E55*HOME!$F$18,E55*HOME!$F$18/(1+HOME!$H$18)),IF($AO55=TRUE,IF($T$1=FALSE,E55*HOME!$F$21,E55*HOME!$F$21/(1+HOME!$H$21)),IF($T$1=FALSE,E55*HOME!$F$20,E55*HOME!$F$20/(1+HOME!$H$20)))))</f>
        <v>0</v>
      </c>
      <c r="CC55" s="310">
        <f>IF($T55=TRUE,0,IF(F$2&lt;DATE(2019,10,1),IF($T$1=FALSE,F55*HOME!$F$18,F55*HOME!$F$18/(1+HOME!$H$18)),IF($AO55=TRUE,IF($T$1=FALSE,F55*HOME!$F$21,F55*HOME!$F$21/(1+HOME!$H$21)),IF($T$1=FALSE,F55*HOME!$F$20,F55*HOME!$F$20/(1+HOME!$H$20)))))</f>
        <v>0</v>
      </c>
      <c r="CD55" s="310">
        <f>IF($T55=TRUE,0,IF(G$2&lt;DATE(2019,10,1),IF($T$1=FALSE,G55*HOME!$F$18,G55*HOME!$F$18/(1+HOME!$H$18)),IF($AO55=TRUE,IF($T$1=FALSE,G55*HOME!$F$21,G55*HOME!$F$21/(1+HOME!$H$21)),IF($T$1=FALSE,G55*HOME!$F$20,G55*HOME!$F$20/(1+HOME!$H$20)))))</f>
        <v>0</v>
      </c>
      <c r="CE55" s="310">
        <f>IF($T55=TRUE,0,IF(H$2&lt;DATE(2019,10,1),IF($T$1=FALSE,H55*HOME!$F$18,H55*HOME!$F$18/(1+HOME!$H$18)),IF($AO55=TRUE,IF($T$1=FALSE,H55*HOME!$F$21,H55*HOME!$F$21/(1+HOME!$H$21)),IF($T$1=FALSE,H55*HOME!$F$20,H55*HOME!$F$20/(1+HOME!$H$20)))))</f>
        <v>0</v>
      </c>
      <c r="CF55" s="310">
        <f>IF($T55=TRUE,0,IF(I$2&lt;DATE(2019,10,1),IF($T$1=FALSE,I55*HOME!$F$18,I55*HOME!$F$18/(1+HOME!$H$18)),IF($AO55=TRUE,IF($T$1=FALSE,I55*HOME!$F$21,I55*HOME!$F$21/(1+HOME!$H$21)),IF($T$1=FALSE,I55*HOME!$F$20,I55*HOME!$F$20/(1+HOME!$H$20)))))</f>
        <v>0</v>
      </c>
      <c r="CG55" s="310">
        <f>IF($T55=TRUE,0,IF(J$2&lt;DATE(2019,10,1),IF($T$1=FALSE,J55*HOME!$F$18,J55*HOME!$F$18/(1+HOME!$H$18)),IF($AO55=TRUE,IF($T$1=FALSE,J55*HOME!$F$21,J55*HOME!$F$21/(1+HOME!$H$21)),IF($T$1=FALSE,J55*HOME!$F$20,J55*HOME!$F$20/(1+HOME!$H$20)))))</f>
        <v>0</v>
      </c>
      <c r="CH55" s="310">
        <f>IF($T55=TRUE,0,IF(K$2&lt;DATE(2019,10,1),IF($T$1=FALSE,K55*HOME!$F$18,K55*HOME!$F$18/(1+HOME!$H$18)),IF($AO55=TRUE,IF($T$1=FALSE,K55*HOME!$F$21,K55*HOME!$F$21/(1+HOME!$H$21)),IF($T$1=FALSE,K55*HOME!$F$20,K55*HOME!$F$20/(1+HOME!$H$20)))))</f>
        <v>0</v>
      </c>
      <c r="CI55" s="310">
        <f>IF($T55=TRUE,0,IF(L$2&lt;DATE(2019,10,1),IF($T$1=FALSE,L55*HOME!$F$18,L55*HOME!$F$18/(1+HOME!$H$18)),IF($AO55=TRUE,IF($T$1=FALSE,L55*HOME!$F$21,L55*HOME!$F$21/(1+HOME!$H$21)),IF($T$1=FALSE,L55*HOME!$F$20,L55*HOME!$F$20/(1+HOME!$H$20)))))</f>
        <v>0</v>
      </c>
      <c r="CJ55" s="310">
        <f>IF($T55=TRUE,0,IF(M$2&lt;DATE(2019,10,1),IF($T$1=FALSE,M55*HOME!$F$18,M55*HOME!$F$18/(1+HOME!$H$18)),IF($AO55=TRUE,IF($T$1=FALSE,M55*HOME!$F$21,M55*HOME!$F$21/(1+HOME!$H$21)),IF($T$1=FALSE,M55*HOME!$F$20,M55*HOME!$F$20/(1+HOME!$H$20)))))</f>
        <v>0</v>
      </c>
      <c r="CK55" s="310">
        <f>IF($T55=TRUE,0,IF(N$2&lt;DATE(2019,10,1),IF($T$1=FALSE,N55*HOME!$F$18,N55*HOME!$F$18/(1+HOME!$H$18)),IF($AO55=TRUE,IF($T$1=FALSE,N55*HOME!$F$21,N55*HOME!$F$21/(1+HOME!$H$21)),IF($T$1=FALSE,N55*HOME!$F$20,N55*HOME!$F$20/(1+HOME!$H$20)))))</f>
        <v>0</v>
      </c>
      <c r="CL55" s="310">
        <f>IF($T55=TRUE,0,IF(O$2&lt;DATE(2019,10,1),IF($T$1=FALSE,O55*HOME!$F$18,O55*HOME!$F$18/(1+HOME!$H$18)),IF($AO55=TRUE,IF($T$1=FALSE,O55*HOME!$F$21,O55*HOME!$F$21/(1+HOME!$H$21)),IF($T$1=FALSE,O55*HOME!$F$20,O55*HOME!$F$20/(1+HOME!$H$20)))))</f>
        <v>0</v>
      </c>
      <c r="CM55" s="310">
        <f>IF($T55=TRUE,0,IF(P$2&lt;DATE(2019,10,1),IF($T$1=FALSE,P55*HOME!$F$18,P55*HOME!$F$18/(1+HOME!$H$18)),IF($AO55=TRUE,IF($T$1=FALSE,P55*HOME!$F$21,P55*HOME!$F$21/(1+HOME!$H$21)),IF($T$1=FALSE,P55*HOME!$F$20,P55*HOME!$F$20/(1+HOME!$H$20)))))</f>
        <v>0</v>
      </c>
      <c r="CN55" s="310">
        <f t="shared" si="28"/>
        <v>0</v>
      </c>
    </row>
    <row r="56" spans="1:92" ht="18" customHeight="1">
      <c r="A56" s="335"/>
      <c r="B56" s="336">
        <v>51</v>
      </c>
      <c r="C56" s="1822"/>
      <c r="D56" s="434"/>
      <c r="E56" s="131"/>
      <c r="F56" s="131"/>
      <c r="G56" s="131"/>
      <c r="H56" s="131"/>
      <c r="I56" s="131"/>
      <c r="J56" s="131"/>
      <c r="K56" s="131"/>
      <c r="L56" s="131"/>
      <c r="M56" s="131"/>
      <c r="N56" s="131"/>
      <c r="O56" s="131"/>
      <c r="P56" s="131"/>
      <c r="Q56" s="90">
        <f t="shared" si="25"/>
        <v>0</v>
      </c>
      <c r="R56" s="1107" t="str">
        <f t="shared" si="14"/>
        <v/>
      </c>
      <c r="S56" s="344">
        <f>来期計画!Q56</f>
        <v>0</v>
      </c>
      <c r="T56" s="435" t="b">
        <v>0</v>
      </c>
      <c r="U56" s="79">
        <f>IF(D$2&lt;DATE(2019,10,1),IF($T$1=FALSE,IF($T56=FALSE,D56*HOME!$H$18,0),IF($T56=FALSE,D56*HOME!$H$18/(1+HOME!$H$18),0)),IF($T$1=FALSE,IF($T56=FALSE,D56*HOME!$H$20,0),IF($T56=FALSE,D56*HOME!$H$20/(1+HOME!$H$20),0)))</f>
        <v>0</v>
      </c>
      <c r="V56" s="79">
        <f>IF(E$2&lt;DATE(2019,10,1),IF($T$1=FALSE,IF($T56=FALSE,E56*HOME!$H$18,0),IF($T56=FALSE,E56*HOME!$H$18/(1+HOME!$H$18),0)),IF($T$1=FALSE,IF($T56=FALSE,E56*HOME!$H$20,0),IF($T56=FALSE,E56*HOME!$H$20/(1+HOME!$H$20),0)))</f>
        <v>0</v>
      </c>
      <c r="W56" s="79">
        <f>IF(F$2&lt;DATE(2019,10,1),IF($T$1=FALSE,IF($T56=FALSE,F56*HOME!$H$18,0),IF($T56=FALSE,F56*HOME!$H$18/(1+HOME!$H$18),0)),IF($T$1=FALSE,IF($T56=FALSE,F56*HOME!$H$20,0),IF($T56=FALSE,F56*HOME!$H$20/(1+HOME!$H$20),0)))</f>
        <v>0</v>
      </c>
      <c r="X56" s="79">
        <f>IF(G$2&lt;DATE(2019,10,1),IF($T$1=FALSE,IF($T56=FALSE,G56*HOME!$H$18,0),IF($T56=FALSE,G56*HOME!$H$18/(1+HOME!$H$18),0)),IF($T$1=FALSE,IF($T56=FALSE,G56*HOME!$H$20,0),IF($T56=FALSE,G56*HOME!$H$20/(1+HOME!$H$20),0)))</f>
        <v>0</v>
      </c>
      <c r="Y56" s="79">
        <f>IF(H$2&lt;DATE(2019,10,1),IF($T$1=FALSE,IF($T56=FALSE,H56*HOME!$H$18,0),IF($T56=FALSE,H56*HOME!$H$18/(1+HOME!$H$18),0)),IF($T$1=FALSE,IF($T56=FALSE,H56*HOME!$H$20,0),IF($T56=FALSE,H56*HOME!$H$20/(1+HOME!$H$20),0)))</f>
        <v>0</v>
      </c>
      <c r="Z56" s="79">
        <f>IF(I$2&lt;DATE(2019,10,1),IF($T$1=FALSE,IF($T56=FALSE,I56*HOME!$H$18,0),IF($T56=FALSE,I56*HOME!$H$18/(1+HOME!$H$18),0)),IF($T$1=FALSE,IF($T56=FALSE,I56*HOME!$H$20,0),IF($T56=FALSE,I56*HOME!$H$20/(1+HOME!$H$20),0)))</f>
        <v>0</v>
      </c>
      <c r="AA56" s="79">
        <f>IF(J$2&lt;DATE(2019,10,1),IF($T$1=FALSE,IF($T56=FALSE,J56*HOME!$H$18,0),IF($T56=FALSE,J56*HOME!$H$18/(1+HOME!$H$18),0)),IF($T$1=FALSE,IF($T56=FALSE,J56*HOME!$H$20,0),IF($T56=FALSE,J56*HOME!$H$20/(1+HOME!$H$20),0)))</f>
        <v>0</v>
      </c>
      <c r="AB56" s="79">
        <f>IF(K$2&lt;DATE(2019,10,1),IF($T$1=FALSE,IF($T56=FALSE,K56*HOME!$H$18,0),IF($T56=FALSE,K56*HOME!$H$18/(1+HOME!$H$18),0)),IF($T$1=FALSE,IF($T56=FALSE,K56*HOME!$H$20,0),IF($T56=FALSE,K56*HOME!$H$20/(1+HOME!$H$20),0)))</f>
        <v>0</v>
      </c>
      <c r="AC56" s="79">
        <f>IF(L$2&lt;DATE(2019,10,1),IF($T$1=FALSE,IF($T56=FALSE,L56*HOME!$H$18,0),IF($T56=FALSE,L56*HOME!$H$18/(1+HOME!$H$18),0)),IF($T$1=FALSE,IF($T56=FALSE,L56*HOME!$H$20,0),IF($T56=FALSE,L56*HOME!$H$20/(1+HOME!$H$20),0)))</f>
        <v>0</v>
      </c>
      <c r="AD56" s="79">
        <f>IF(M$2&lt;DATE(2019,10,1),IF($T$1=FALSE,IF($T56=FALSE,M56*HOME!$H$18,0),IF($T56=FALSE,M56*HOME!$H$18/(1+HOME!$H$18),0)),IF($T$1=FALSE,IF($T56=FALSE,M56*HOME!$H$20,0),IF($T56=FALSE,M56*HOME!$H$20/(1+HOME!$H$20),0)))</f>
        <v>0</v>
      </c>
      <c r="AE56" s="79">
        <f>IF(N$2&lt;DATE(2019,10,1),IF($T$1=FALSE,IF($T56=FALSE,N56*HOME!$H$18,0),IF($T56=FALSE,N56*HOME!$H$18/(1+HOME!$H$18),0)),IF($T$1=FALSE,IF($T56=FALSE,N56*HOME!$H$20,0),IF($T56=FALSE,N56*HOME!$H$20/(1+HOME!$H$20),0)))</f>
        <v>0</v>
      </c>
      <c r="AF56" s="79">
        <f>IF(O$2&lt;DATE(2019,10,1),IF($T$1=FALSE,IF($T56=FALSE,O56*HOME!$H$18,0),IF($T56=FALSE,O56*HOME!$H$18/(1+HOME!$H$18),0)),IF($T$1=FALSE,IF($T56=FALSE,O56*HOME!$H$20,0),IF($T56=FALSE,O56*HOME!$H$20/(1+HOME!$H$20),0)))</f>
        <v>0</v>
      </c>
      <c r="AG56" s="79">
        <f>IF(P$2&lt;DATE(2019,10,1),IF($T$1=FALSE,IF($T56=FALSE,P56*HOME!$H$18,0),IF($T56=FALSE,P56*HOME!$H$18/(1+HOME!$H$18),0)),IF($T$1=FALSE,IF($T56=FALSE,P56*HOME!$H$20,0),IF($T56=FALSE,P56*HOME!$H$20/(1+HOME!$H$20),0)))</f>
        <v>0</v>
      </c>
      <c r="AH56" s="79">
        <f t="shared" si="26"/>
        <v>0</v>
      </c>
      <c r="AI56" s="79">
        <f t="shared" si="27"/>
        <v>0</v>
      </c>
      <c r="AJ56" s="86"/>
      <c r="AK56" s="79"/>
      <c r="AL56" s="79"/>
      <c r="AM56" s="79"/>
      <c r="AN56" s="79"/>
      <c r="AO56" s="79"/>
      <c r="AP56" s="79"/>
      <c r="AQ56" s="79"/>
      <c r="AR56" s="465"/>
      <c r="AS56" s="449"/>
      <c r="AT56" s="449"/>
      <c r="AU56" s="449"/>
      <c r="AV56" s="449"/>
      <c r="AW56" s="449"/>
      <c r="AX56" s="449"/>
      <c r="CA56" s="310">
        <f>IF($T56=TRUE,0,IF(D$2&lt;DATE(2019,10,1),IF($T$1=FALSE,D56*HOME!$F$18,D56*HOME!$F$18/(1+HOME!$H$18)),IF($AO56=TRUE,IF($T$1=FALSE,D56*HOME!$F$21,D56*HOME!$F$21/(1+HOME!$H$21)),IF($T$1=FALSE,D56*HOME!$F$20,D56*HOME!$F$20/(1+HOME!$H$20)))))</f>
        <v>0</v>
      </c>
      <c r="CB56" s="310">
        <f>IF($T56=TRUE,0,IF(E$2&lt;DATE(2019,10,1),IF($T$1=FALSE,E56*HOME!$F$18,E56*HOME!$F$18/(1+HOME!$H$18)),IF($AO56=TRUE,IF($T$1=FALSE,E56*HOME!$F$21,E56*HOME!$F$21/(1+HOME!$H$21)),IF($T$1=FALSE,E56*HOME!$F$20,E56*HOME!$F$20/(1+HOME!$H$20)))))</f>
        <v>0</v>
      </c>
      <c r="CC56" s="310">
        <f>IF($T56=TRUE,0,IF(F$2&lt;DATE(2019,10,1),IF($T$1=FALSE,F56*HOME!$F$18,F56*HOME!$F$18/(1+HOME!$H$18)),IF($AO56=TRUE,IF($T$1=FALSE,F56*HOME!$F$21,F56*HOME!$F$21/(1+HOME!$H$21)),IF($T$1=FALSE,F56*HOME!$F$20,F56*HOME!$F$20/(1+HOME!$H$20)))))</f>
        <v>0</v>
      </c>
      <c r="CD56" s="310">
        <f>IF($T56=TRUE,0,IF(G$2&lt;DATE(2019,10,1),IF($T$1=FALSE,G56*HOME!$F$18,G56*HOME!$F$18/(1+HOME!$H$18)),IF($AO56=TRUE,IF($T$1=FALSE,G56*HOME!$F$21,G56*HOME!$F$21/(1+HOME!$H$21)),IF($T$1=FALSE,G56*HOME!$F$20,G56*HOME!$F$20/(1+HOME!$H$20)))))</f>
        <v>0</v>
      </c>
      <c r="CE56" s="310">
        <f>IF($T56=TRUE,0,IF(H$2&lt;DATE(2019,10,1),IF($T$1=FALSE,H56*HOME!$F$18,H56*HOME!$F$18/(1+HOME!$H$18)),IF($AO56=TRUE,IF($T$1=FALSE,H56*HOME!$F$21,H56*HOME!$F$21/(1+HOME!$H$21)),IF($T$1=FALSE,H56*HOME!$F$20,H56*HOME!$F$20/(1+HOME!$H$20)))))</f>
        <v>0</v>
      </c>
      <c r="CF56" s="310">
        <f>IF($T56=TRUE,0,IF(I$2&lt;DATE(2019,10,1),IF($T$1=FALSE,I56*HOME!$F$18,I56*HOME!$F$18/(1+HOME!$H$18)),IF($AO56=TRUE,IF($T$1=FALSE,I56*HOME!$F$21,I56*HOME!$F$21/(1+HOME!$H$21)),IF($T$1=FALSE,I56*HOME!$F$20,I56*HOME!$F$20/(1+HOME!$H$20)))))</f>
        <v>0</v>
      </c>
      <c r="CG56" s="310">
        <f>IF($T56=TRUE,0,IF(J$2&lt;DATE(2019,10,1),IF($T$1=FALSE,J56*HOME!$F$18,J56*HOME!$F$18/(1+HOME!$H$18)),IF($AO56=TRUE,IF($T$1=FALSE,J56*HOME!$F$21,J56*HOME!$F$21/(1+HOME!$H$21)),IF($T$1=FALSE,J56*HOME!$F$20,J56*HOME!$F$20/(1+HOME!$H$20)))))</f>
        <v>0</v>
      </c>
      <c r="CH56" s="310">
        <f>IF($T56=TRUE,0,IF(K$2&lt;DATE(2019,10,1),IF($T$1=FALSE,K56*HOME!$F$18,K56*HOME!$F$18/(1+HOME!$H$18)),IF($AO56=TRUE,IF($T$1=FALSE,K56*HOME!$F$21,K56*HOME!$F$21/(1+HOME!$H$21)),IF($T$1=FALSE,K56*HOME!$F$20,K56*HOME!$F$20/(1+HOME!$H$20)))))</f>
        <v>0</v>
      </c>
      <c r="CI56" s="310">
        <f>IF($T56=TRUE,0,IF(L$2&lt;DATE(2019,10,1),IF($T$1=FALSE,L56*HOME!$F$18,L56*HOME!$F$18/(1+HOME!$H$18)),IF($AO56=TRUE,IF($T$1=FALSE,L56*HOME!$F$21,L56*HOME!$F$21/(1+HOME!$H$21)),IF($T$1=FALSE,L56*HOME!$F$20,L56*HOME!$F$20/(1+HOME!$H$20)))))</f>
        <v>0</v>
      </c>
      <c r="CJ56" s="310">
        <f>IF($T56=TRUE,0,IF(M$2&lt;DATE(2019,10,1),IF($T$1=FALSE,M56*HOME!$F$18,M56*HOME!$F$18/(1+HOME!$H$18)),IF($AO56=TRUE,IF($T$1=FALSE,M56*HOME!$F$21,M56*HOME!$F$21/(1+HOME!$H$21)),IF($T$1=FALSE,M56*HOME!$F$20,M56*HOME!$F$20/(1+HOME!$H$20)))))</f>
        <v>0</v>
      </c>
      <c r="CK56" s="310">
        <f>IF($T56=TRUE,0,IF(N$2&lt;DATE(2019,10,1),IF($T$1=FALSE,N56*HOME!$F$18,N56*HOME!$F$18/(1+HOME!$H$18)),IF($AO56=TRUE,IF($T$1=FALSE,N56*HOME!$F$21,N56*HOME!$F$21/(1+HOME!$H$21)),IF($T$1=FALSE,N56*HOME!$F$20,N56*HOME!$F$20/(1+HOME!$H$20)))))</f>
        <v>0</v>
      </c>
      <c r="CL56" s="310">
        <f>IF($T56=TRUE,0,IF(O$2&lt;DATE(2019,10,1),IF($T$1=FALSE,O56*HOME!$F$18,O56*HOME!$F$18/(1+HOME!$H$18)),IF($AO56=TRUE,IF($T$1=FALSE,O56*HOME!$F$21,O56*HOME!$F$21/(1+HOME!$H$21)),IF($T$1=FALSE,O56*HOME!$F$20,O56*HOME!$F$20/(1+HOME!$H$20)))))</f>
        <v>0</v>
      </c>
      <c r="CM56" s="310">
        <f>IF($T56=TRUE,0,IF(P$2&lt;DATE(2019,10,1),IF($T$1=FALSE,P56*HOME!$F$18,P56*HOME!$F$18/(1+HOME!$H$18)),IF($AO56=TRUE,IF($T$1=FALSE,P56*HOME!$F$21,P56*HOME!$F$21/(1+HOME!$H$21)),IF($T$1=FALSE,P56*HOME!$F$20,P56*HOME!$F$20/(1+HOME!$H$20)))))</f>
        <v>0</v>
      </c>
      <c r="CN56" s="310">
        <f t="shared" si="28"/>
        <v>0</v>
      </c>
    </row>
    <row r="57" spans="1:92" ht="18" customHeight="1">
      <c r="A57" s="335"/>
      <c r="B57" s="336">
        <v>52</v>
      </c>
      <c r="C57" s="1822"/>
      <c r="D57" s="434"/>
      <c r="E57" s="434"/>
      <c r="F57" s="434"/>
      <c r="G57" s="434"/>
      <c r="H57" s="434"/>
      <c r="I57" s="434"/>
      <c r="J57" s="434"/>
      <c r="K57" s="434"/>
      <c r="L57" s="434"/>
      <c r="M57" s="434"/>
      <c r="N57" s="434"/>
      <c r="O57" s="434"/>
      <c r="P57" s="131"/>
      <c r="Q57" s="90">
        <f t="shared" si="25"/>
        <v>0</v>
      </c>
      <c r="R57" s="1107" t="str">
        <f t="shared" si="14"/>
        <v/>
      </c>
      <c r="S57" s="344">
        <f>来期計画!Q57</f>
        <v>0</v>
      </c>
      <c r="T57" s="435" t="b">
        <v>0</v>
      </c>
      <c r="U57" s="79">
        <f>IF(D$2&lt;DATE(2019,10,1),IF($T$1=FALSE,IF($T57=FALSE,D57*HOME!$H$18,0),IF($T57=FALSE,D57*HOME!$H$18/(1+HOME!$H$18),0)),IF($T$1=FALSE,IF($T57=FALSE,D57*HOME!$H$20,0),IF($T57=FALSE,D57*HOME!$H$20/(1+HOME!$H$20),0)))</f>
        <v>0</v>
      </c>
      <c r="V57" s="79">
        <f>IF(E$2&lt;DATE(2019,10,1),IF($T$1=FALSE,IF($T57=FALSE,E57*HOME!$H$18,0),IF($T57=FALSE,E57*HOME!$H$18/(1+HOME!$H$18),0)),IF($T$1=FALSE,IF($T57=FALSE,E57*HOME!$H$20,0),IF($T57=FALSE,E57*HOME!$H$20/(1+HOME!$H$20),0)))</f>
        <v>0</v>
      </c>
      <c r="W57" s="79">
        <f>IF(F$2&lt;DATE(2019,10,1),IF($T$1=FALSE,IF($T57=FALSE,F57*HOME!$H$18,0),IF($T57=FALSE,F57*HOME!$H$18/(1+HOME!$H$18),0)),IF($T$1=FALSE,IF($T57=FALSE,F57*HOME!$H$20,0),IF($T57=FALSE,F57*HOME!$H$20/(1+HOME!$H$20),0)))</f>
        <v>0</v>
      </c>
      <c r="X57" s="79">
        <f>IF(G$2&lt;DATE(2019,10,1),IF($T$1=FALSE,IF($T57=FALSE,G57*HOME!$H$18,0),IF($T57=FALSE,G57*HOME!$H$18/(1+HOME!$H$18),0)),IF($T$1=FALSE,IF($T57=FALSE,G57*HOME!$H$20,0),IF($T57=FALSE,G57*HOME!$H$20/(1+HOME!$H$20),0)))</f>
        <v>0</v>
      </c>
      <c r="Y57" s="79">
        <f>IF(H$2&lt;DATE(2019,10,1),IF($T$1=FALSE,IF($T57=FALSE,H57*HOME!$H$18,0),IF($T57=FALSE,H57*HOME!$H$18/(1+HOME!$H$18),0)),IF($T$1=FALSE,IF($T57=FALSE,H57*HOME!$H$20,0),IF($T57=FALSE,H57*HOME!$H$20/(1+HOME!$H$20),0)))</f>
        <v>0</v>
      </c>
      <c r="Z57" s="79">
        <f>IF(I$2&lt;DATE(2019,10,1),IF($T$1=FALSE,IF($T57=FALSE,I57*HOME!$H$18,0),IF($T57=FALSE,I57*HOME!$H$18/(1+HOME!$H$18),0)),IF($T$1=FALSE,IF($T57=FALSE,I57*HOME!$H$20,0),IF($T57=FALSE,I57*HOME!$H$20/(1+HOME!$H$20),0)))</f>
        <v>0</v>
      </c>
      <c r="AA57" s="79">
        <f>IF(J$2&lt;DATE(2019,10,1),IF($T$1=FALSE,IF($T57=FALSE,J57*HOME!$H$18,0),IF($T57=FALSE,J57*HOME!$H$18/(1+HOME!$H$18),0)),IF($T$1=FALSE,IF($T57=FALSE,J57*HOME!$H$20,0),IF($T57=FALSE,J57*HOME!$H$20/(1+HOME!$H$20),0)))</f>
        <v>0</v>
      </c>
      <c r="AB57" s="79">
        <f>IF(K$2&lt;DATE(2019,10,1),IF($T$1=FALSE,IF($T57=FALSE,K57*HOME!$H$18,0),IF($T57=FALSE,K57*HOME!$H$18/(1+HOME!$H$18),0)),IF($T$1=FALSE,IF($T57=FALSE,K57*HOME!$H$20,0),IF($T57=FALSE,K57*HOME!$H$20/(1+HOME!$H$20),0)))</f>
        <v>0</v>
      </c>
      <c r="AC57" s="79">
        <f>IF(L$2&lt;DATE(2019,10,1),IF($T$1=FALSE,IF($T57=FALSE,L57*HOME!$H$18,0),IF($T57=FALSE,L57*HOME!$H$18/(1+HOME!$H$18),0)),IF($T$1=FALSE,IF($T57=FALSE,L57*HOME!$H$20,0),IF($T57=FALSE,L57*HOME!$H$20/(1+HOME!$H$20),0)))</f>
        <v>0</v>
      </c>
      <c r="AD57" s="79">
        <f>IF(M$2&lt;DATE(2019,10,1),IF($T$1=FALSE,IF($T57=FALSE,M57*HOME!$H$18,0),IF($T57=FALSE,M57*HOME!$H$18/(1+HOME!$H$18),0)),IF($T$1=FALSE,IF($T57=FALSE,M57*HOME!$H$20,0),IF($T57=FALSE,M57*HOME!$H$20/(1+HOME!$H$20),0)))</f>
        <v>0</v>
      </c>
      <c r="AE57" s="79">
        <f>IF(N$2&lt;DATE(2019,10,1),IF($T$1=FALSE,IF($T57=FALSE,N57*HOME!$H$18,0),IF($T57=FALSE,N57*HOME!$H$18/(1+HOME!$H$18),0)),IF($T$1=FALSE,IF($T57=FALSE,N57*HOME!$H$20,0),IF($T57=FALSE,N57*HOME!$H$20/(1+HOME!$H$20),0)))</f>
        <v>0</v>
      </c>
      <c r="AF57" s="79">
        <f>IF(O$2&lt;DATE(2019,10,1),IF($T$1=FALSE,IF($T57=FALSE,O57*HOME!$H$18,0),IF($T57=FALSE,O57*HOME!$H$18/(1+HOME!$H$18),0)),IF($T$1=FALSE,IF($T57=FALSE,O57*HOME!$H$20,0),IF($T57=FALSE,O57*HOME!$H$20/(1+HOME!$H$20),0)))</f>
        <v>0</v>
      </c>
      <c r="AG57" s="79">
        <f>IF(P$2&lt;DATE(2019,10,1),IF($T$1=FALSE,IF($T57=FALSE,P57*HOME!$H$18,0),IF($T57=FALSE,P57*HOME!$H$18/(1+HOME!$H$18),0)),IF($T$1=FALSE,IF($T57=FALSE,P57*HOME!$H$20,0),IF($T57=FALSE,P57*HOME!$H$20/(1+HOME!$H$20),0)))</f>
        <v>0</v>
      </c>
      <c r="AH57" s="79">
        <f t="shared" si="26"/>
        <v>0</v>
      </c>
      <c r="AI57" s="79">
        <f t="shared" si="27"/>
        <v>0</v>
      </c>
      <c r="AJ57" s="86"/>
      <c r="AK57" s="79"/>
      <c r="AL57" s="79"/>
      <c r="AM57" s="79"/>
      <c r="AN57" s="79"/>
      <c r="AO57" s="79"/>
      <c r="AP57" s="79"/>
      <c r="AQ57" s="79"/>
      <c r="AR57" s="465"/>
      <c r="AS57" s="449"/>
      <c r="AT57" s="449"/>
      <c r="AU57" s="449"/>
      <c r="AV57" s="449"/>
      <c r="AW57" s="449"/>
      <c r="AX57" s="449"/>
      <c r="CA57" s="310">
        <f>IF($T57=TRUE,0,IF(D$2&lt;DATE(2019,10,1),IF($T$1=FALSE,D57*HOME!$F$18,D57*HOME!$F$18/(1+HOME!$H$18)),IF($AO57=TRUE,IF($T$1=FALSE,D57*HOME!$F$21,D57*HOME!$F$21/(1+HOME!$H$21)),IF($T$1=FALSE,D57*HOME!$F$20,D57*HOME!$F$20/(1+HOME!$H$20)))))</f>
        <v>0</v>
      </c>
      <c r="CB57" s="310">
        <f>IF($T57=TRUE,0,IF(E$2&lt;DATE(2019,10,1),IF($T$1=FALSE,E57*HOME!$F$18,E57*HOME!$F$18/(1+HOME!$H$18)),IF($AO57=TRUE,IF($T$1=FALSE,E57*HOME!$F$21,E57*HOME!$F$21/(1+HOME!$H$21)),IF($T$1=FALSE,E57*HOME!$F$20,E57*HOME!$F$20/(1+HOME!$H$20)))))</f>
        <v>0</v>
      </c>
      <c r="CC57" s="310">
        <f>IF($T57=TRUE,0,IF(F$2&lt;DATE(2019,10,1),IF($T$1=FALSE,F57*HOME!$F$18,F57*HOME!$F$18/(1+HOME!$H$18)),IF($AO57=TRUE,IF($T$1=FALSE,F57*HOME!$F$21,F57*HOME!$F$21/(1+HOME!$H$21)),IF($T$1=FALSE,F57*HOME!$F$20,F57*HOME!$F$20/(1+HOME!$H$20)))))</f>
        <v>0</v>
      </c>
      <c r="CD57" s="310">
        <f>IF($T57=TRUE,0,IF(G$2&lt;DATE(2019,10,1),IF($T$1=FALSE,G57*HOME!$F$18,G57*HOME!$F$18/(1+HOME!$H$18)),IF($AO57=TRUE,IF($T$1=FALSE,G57*HOME!$F$21,G57*HOME!$F$21/(1+HOME!$H$21)),IF($T$1=FALSE,G57*HOME!$F$20,G57*HOME!$F$20/(1+HOME!$H$20)))))</f>
        <v>0</v>
      </c>
      <c r="CE57" s="310">
        <f>IF($T57=TRUE,0,IF(H$2&lt;DATE(2019,10,1),IF($T$1=FALSE,H57*HOME!$F$18,H57*HOME!$F$18/(1+HOME!$H$18)),IF($AO57=TRUE,IF($T$1=FALSE,H57*HOME!$F$21,H57*HOME!$F$21/(1+HOME!$H$21)),IF($T$1=FALSE,H57*HOME!$F$20,H57*HOME!$F$20/(1+HOME!$H$20)))))</f>
        <v>0</v>
      </c>
      <c r="CF57" s="310">
        <f>IF($T57=TRUE,0,IF(I$2&lt;DATE(2019,10,1),IF($T$1=FALSE,I57*HOME!$F$18,I57*HOME!$F$18/(1+HOME!$H$18)),IF($AO57=TRUE,IF($T$1=FALSE,I57*HOME!$F$21,I57*HOME!$F$21/(1+HOME!$H$21)),IF($T$1=FALSE,I57*HOME!$F$20,I57*HOME!$F$20/(1+HOME!$H$20)))))</f>
        <v>0</v>
      </c>
      <c r="CG57" s="310">
        <f>IF($T57=TRUE,0,IF(J$2&lt;DATE(2019,10,1),IF($T$1=FALSE,J57*HOME!$F$18,J57*HOME!$F$18/(1+HOME!$H$18)),IF($AO57=TRUE,IF($T$1=FALSE,J57*HOME!$F$21,J57*HOME!$F$21/(1+HOME!$H$21)),IF($T$1=FALSE,J57*HOME!$F$20,J57*HOME!$F$20/(1+HOME!$H$20)))))</f>
        <v>0</v>
      </c>
      <c r="CH57" s="310">
        <f>IF($T57=TRUE,0,IF(K$2&lt;DATE(2019,10,1),IF($T$1=FALSE,K57*HOME!$F$18,K57*HOME!$F$18/(1+HOME!$H$18)),IF($AO57=TRUE,IF($T$1=FALSE,K57*HOME!$F$21,K57*HOME!$F$21/(1+HOME!$H$21)),IF($T$1=FALSE,K57*HOME!$F$20,K57*HOME!$F$20/(1+HOME!$H$20)))))</f>
        <v>0</v>
      </c>
      <c r="CI57" s="310">
        <f>IF($T57=TRUE,0,IF(L$2&lt;DATE(2019,10,1),IF($T$1=FALSE,L57*HOME!$F$18,L57*HOME!$F$18/(1+HOME!$H$18)),IF($AO57=TRUE,IF($T$1=FALSE,L57*HOME!$F$21,L57*HOME!$F$21/(1+HOME!$H$21)),IF($T$1=FALSE,L57*HOME!$F$20,L57*HOME!$F$20/(1+HOME!$H$20)))))</f>
        <v>0</v>
      </c>
      <c r="CJ57" s="310">
        <f>IF($T57=TRUE,0,IF(M$2&lt;DATE(2019,10,1),IF($T$1=FALSE,M57*HOME!$F$18,M57*HOME!$F$18/(1+HOME!$H$18)),IF($AO57=TRUE,IF($T$1=FALSE,M57*HOME!$F$21,M57*HOME!$F$21/(1+HOME!$H$21)),IF($T$1=FALSE,M57*HOME!$F$20,M57*HOME!$F$20/(1+HOME!$H$20)))))</f>
        <v>0</v>
      </c>
      <c r="CK57" s="310">
        <f>IF($T57=TRUE,0,IF(N$2&lt;DATE(2019,10,1),IF($T$1=FALSE,N57*HOME!$F$18,N57*HOME!$F$18/(1+HOME!$H$18)),IF($AO57=TRUE,IF($T$1=FALSE,N57*HOME!$F$21,N57*HOME!$F$21/(1+HOME!$H$21)),IF($T$1=FALSE,N57*HOME!$F$20,N57*HOME!$F$20/(1+HOME!$H$20)))))</f>
        <v>0</v>
      </c>
      <c r="CL57" s="310">
        <f>IF($T57=TRUE,0,IF(O$2&lt;DATE(2019,10,1),IF($T$1=FALSE,O57*HOME!$F$18,O57*HOME!$F$18/(1+HOME!$H$18)),IF($AO57=TRUE,IF($T$1=FALSE,O57*HOME!$F$21,O57*HOME!$F$21/(1+HOME!$H$21)),IF($T$1=FALSE,O57*HOME!$F$20,O57*HOME!$F$20/(1+HOME!$H$20)))))</f>
        <v>0</v>
      </c>
      <c r="CM57" s="310">
        <f>IF($T57=TRUE,0,IF(P$2&lt;DATE(2019,10,1),IF($T$1=FALSE,P57*HOME!$F$18,P57*HOME!$F$18/(1+HOME!$H$18)),IF($AO57=TRUE,IF($T$1=FALSE,P57*HOME!$F$21,P57*HOME!$F$21/(1+HOME!$H$21)),IF($T$1=FALSE,P57*HOME!$F$20,P57*HOME!$F$20/(1+HOME!$H$20)))))</f>
        <v>0</v>
      </c>
      <c r="CN57" s="310">
        <f t="shared" si="28"/>
        <v>0</v>
      </c>
    </row>
    <row r="58" spans="1:92" ht="18" customHeight="1">
      <c r="A58" s="335"/>
      <c r="B58" s="336">
        <v>53</v>
      </c>
      <c r="C58" s="1822"/>
      <c r="D58" s="434"/>
      <c r="E58" s="131"/>
      <c r="F58" s="131"/>
      <c r="G58" s="131"/>
      <c r="H58" s="131"/>
      <c r="I58" s="131"/>
      <c r="J58" s="131"/>
      <c r="K58" s="131"/>
      <c r="L58" s="131"/>
      <c r="M58" s="131"/>
      <c r="N58" s="131"/>
      <c r="O58" s="131"/>
      <c r="P58" s="131"/>
      <c r="Q58" s="90">
        <f t="shared" si="25"/>
        <v>0</v>
      </c>
      <c r="R58" s="1107" t="str">
        <f t="shared" si="14"/>
        <v/>
      </c>
      <c r="S58" s="344">
        <f>来期計画!Q58</f>
        <v>0</v>
      </c>
      <c r="T58" s="435" t="b">
        <v>0</v>
      </c>
      <c r="U58" s="79">
        <f>IF(D$2&lt;DATE(2019,10,1),IF($T$1=FALSE,IF($T58=FALSE,D58*HOME!$H$18,0),IF($T58=FALSE,D58*HOME!$H$18/(1+HOME!$H$18),0)),IF($T$1=FALSE,IF($T58=FALSE,D58*HOME!$H$20,0),IF($T58=FALSE,D58*HOME!$H$20/(1+HOME!$H$20),0)))</f>
        <v>0</v>
      </c>
      <c r="V58" s="79">
        <f>IF(E$2&lt;DATE(2019,10,1),IF($T$1=FALSE,IF($T58=FALSE,E58*HOME!$H$18,0),IF($T58=FALSE,E58*HOME!$H$18/(1+HOME!$H$18),0)),IF($T$1=FALSE,IF($T58=FALSE,E58*HOME!$H$20,0),IF($T58=FALSE,E58*HOME!$H$20/(1+HOME!$H$20),0)))</f>
        <v>0</v>
      </c>
      <c r="W58" s="79">
        <f>IF(F$2&lt;DATE(2019,10,1),IF($T$1=FALSE,IF($T58=FALSE,F58*HOME!$H$18,0),IF($T58=FALSE,F58*HOME!$H$18/(1+HOME!$H$18),0)),IF($T$1=FALSE,IF($T58=FALSE,F58*HOME!$H$20,0),IF($T58=FALSE,F58*HOME!$H$20/(1+HOME!$H$20),0)))</f>
        <v>0</v>
      </c>
      <c r="X58" s="79">
        <f>IF(G$2&lt;DATE(2019,10,1),IF($T$1=FALSE,IF($T58=FALSE,G58*HOME!$H$18,0),IF($T58=FALSE,G58*HOME!$H$18/(1+HOME!$H$18),0)),IF($T$1=FALSE,IF($T58=FALSE,G58*HOME!$H$20,0),IF($T58=FALSE,G58*HOME!$H$20/(1+HOME!$H$20),0)))</f>
        <v>0</v>
      </c>
      <c r="Y58" s="79">
        <f>IF(H$2&lt;DATE(2019,10,1),IF($T$1=FALSE,IF($T58=FALSE,H58*HOME!$H$18,0),IF($T58=FALSE,H58*HOME!$H$18/(1+HOME!$H$18),0)),IF($T$1=FALSE,IF($T58=FALSE,H58*HOME!$H$20,0),IF($T58=FALSE,H58*HOME!$H$20/(1+HOME!$H$20),0)))</f>
        <v>0</v>
      </c>
      <c r="Z58" s="79">
        <f>IF(I$2&lt;DATE(2019,10,1),IF($T$1=FALSE,IF($T58=FALSE,I58*HOME!$H$18,0),IF($T58=FALSE,I58*HOME!$H$18/(1+HOME!$H$18),0)),IF($T$1=FALSE,IF($T58=FALSE,I58*HOME!$H$20,0),IF($T58=FALSE,I58*HOME!$H$20/(1+HOME!$H$20),0)))</f>
        <v>0</v>
      </c>
      <c r="AA58" s="79">
        <f>IF(J$2&lt;DATE(2019,10,1),IF($T$1=FALSE,IF($T58=FALSE,J58*HOME!$H$18,0),IF($T58=FALSE,J58*HOME!$H$18/(1+HOME!$H$18),0)),IF($T$1=FALSE,IF($T58=FALSE,J58*HOME!$H$20,0),IF($T58=FALSE,J58*HOME!$H$20/(1+HOME!$H$20),0)))</f>
        <v>0</v>
      </c>
      <c r="AB58" s="79">
        <f>IF(K$2&lt;DATE(2019,10,1),IF($T$1=FALSE,IF($T58=FALSE,K58*HOME!$H$18,0),IF($T58=FALSE,K58*HOME!$H$18/(1+HOME!$H$18),0)),IF($T$1=FALSE,IF($T58=FALSE,K58*HOME!$H$20,0),IF($T58=FALSE,K58*HOME!$H$20/(1+HOME!$H$20),0)))</f>
        <v>0</v>
      </c>
      <c r="AC58" s="79">
        <f>IF(L$2&lt;DATE(2019,10,1),IF($T$1=FALSE,IF($T58=FALSE,L58*HOME!$H$18,0),IF($T58=FALSE,L58*HOME!$H$18/(1+HOME!$H$18),0)),IF($T$1=FALSE,IF($T58=FALSE,L58*HOME!$H$20,0),IF($T58=FALSE,L58*HOME!$H$20/(1+HOME!$H$20),0)))</f>
        <v>0</v>
      </c>
      <c r="AD58" s="79">
        <f>IF(M$2&lt;DATE(2019,10,1),IF($T$1=FALSE,IF($T58=FALSE,M58*HOME!$H$18,0),IF($T58=FALSE,M58*HOME!$H$18/(1+HOME!$H$18),0)),IF($T$1=FALSE,IF($T58=FALSE,M58*HOME!$H$20,0),IF($T58=FALSE,M58*HOME!$H$20/(1+HOME!$H$20),0)))</f>
        <v>0</v>
      </c>
      <c r="AE58" s="79">
        <f>IF(N$2&lt;DATE(2019,10,1),IF($T$1=FALSE,IF($T58=FALSE,N58*HOME!$H$18,0),IF($T58=FALSE,N58*HOME!$H$18/(1+HOME!$H$18),0)),IF($T$1=FALSE,IF($T58=FALSE,N58*HOME!$H$20,0),IF($T58=FALSE,N58*HOME!$H$20/(1+HOME!$H$20),0)))</f>
        <v>0</v>
      </c>
      <c r="AF58" s="79">
        <f>IF(O$2&lt;DATE(2019,10,1),IF($T$1=FALSE,IF($T58=FALSE,O58*HOME!$H$18,0),IF($T58=FALSE,O58*HOME!$H$18/(1+HOME!$H$18),0)),IF($T$1=FALSE,IF($T58=FALSE,O58*HOME!$H$20,0),IF($T58=FALSE,O58*HOME!$H$20/(1+HOME!$H$20),0)))</f>
        <v>0</v>
      </c>
      <c r="AG58" s="79">
        <f>IF(P$2&lt;DATE(2019,10,1),IF($T$1=FALSE,IF($T58=FALSE,P58*HOME!$H$18,0),IF($T58=FALSE,P58*HOME!$H$18/(1+HOME!$H$18),0)),IF($T$1=FALSE,IF($T58=FALSE,P58*HOME!$H$20,0),IF($T58=FALSE,P58*HOME!$H$20/(1+HOME!$H$20),0)))</f>
        <v>0</v>
      </c>
      <c r="AH58" s="79">
        <f t="shared" si="26"/>
        <v>0</v>
      </c>
      <c r="AI58" s="79">
        <f t="shared" si="27"/>
        <v>0</v>
      </c>
      <c r="AJ58" s="86"/>
      <c r="AK58" s="79"/>
      <c r="AL58" s="79"/>
      <c r="AM58" s="79"/>
      <c r="AN58" s="79"/>
      <c r="AO58" s="79"/>
      <c r="AP58" s="79"/>
      <c r="AQ58" s="79"/>
      <c r="AR58" s="465"/>
      <c r="AS58" s="449"/>
      <c r="AT58" s="449"/>
      <c r="AU58" s="449"/>
      <c r="AV58" s="449"/>
      <c r="AW58" s="449"/>
      <c r="AX58" s="449"/>
      <c r="CA58" s="310">
        <f>IF($T58=TRUE,0,IF(D$2&lt;DATE(2019,10,1),IF($T$1=FALSE,D58*HOME!$F$18,D58*HOME!$F$18/(1+HOME!$H$18)),IF($AO58=TRUE,IF($T$1=FALSE,D58*HOME!$F$21,D58*HOME!$F$21/(1+HOME!$H$21)),IF($T$1=FALSE,D58*HOME!$F$20,D58*HOME!$F$20/(1+HOME!$H$20)))))</f>
        <v>0</v>
      </c>
      <c r="CB58" s="310">
        <f>IF($T58=TRUE,0,IF(E$2&lt;DATE(2019,10,1),IF($T$1=FALSE,E58*HOME!$F$18,E58*HOME!$F$18/(1+HOME!$H$18)),IF($AO58=TRUE,IF($T$1=FALSE,E58*HOME!$F$21,E58*HOME!$F$21/(1+HOME!$H$21)),IF($T$1=FALSE,E58*HOME!$F$20,E58*HOME!$F$20/(1+HOME!$H$20)))))</f>
        <v>0</v>
      </c>
      <c r="CC58" s="310">
        <f>IF($T58=TRUE,0,IF(F$2&lt;DATE(2019,10,1),IF($T$1=FALSE,F58*HOME!$F$18,F58*HOME!$F$18/(1+HOME!$H$18)),IF($AO58=TRUE,IF($T$1=FALSE,F58*HOME!$F$21,F58*HOME!$F$21/(1+HOME!$H$21)),IF($T$1=FALSE,F58*HOME!$F$20,F58*HOME!$F$20/(1+HOME!$H$20)))))</f>
        <v>0</v>
      </c>
      <c r="CD58" s="310">
        <f>IF($T58=TRUE,0,IF(G$2&lt;DATE(2019,10,1),IF($T$1=FALSE,G58*HOME!$F$18,G58*HOME!$F$18/(1+HOME!$H$18)),IF($AO58=TRUE,IF($T$1=FALSE,G58*HOME!$F$21,G58*HOME!$F$21/(1+HOME!$H$21)),IF($T$1=FALSE,G58*HOME!$F$20,G58*HOME!$F$20/(1+HOME!$H$20)))))</f>
        <v>0</v>
      </c>
      <c r="CE58" s="310">
        <f>IF($T58=TRUE,0,IF(H$2&lt;DATE(2019,10,1),IF($T$1=FALSE,H58*HOME!$F$18,H58*HOME!$F$18/(1+HOME!$H$18)),IF($AO58=TRUE,IF($T$1=FALSE,H58*HOME!$F$21,H58*HOME!$F$21/(1+HOME!$H$21)),IF($T$1=FALSE,H58*HOME!$F$20,H58*HOME!$F$20/(1+HOME!$H$20)))))</f>
        <v>0</v>
      </c>
      <c r="CF58" s="310">
        <f>IF($T58=TRUE,0,IF(I$2&lt;DATE(2019,10,1),IF($T$1=FALSE,I58*HOME!$F$18,I58*HOME!$F$18/(1+HOME!$H$18)),IF($AO58=TRUE,IF($T$1=FALSE,I58*HOME!$F$21,I58*HOME!$F$21/(1+HOME!$H$21)),IF($T$1=FALSE,I58*HOME!$F$20,I58*HOME!$F$20/(1+HOME!$H$20)))))</f>
        <v>0</v>
      </c>
      <c r="CG58" s="310">
        <f>IF($T58=TRUE,0,IF(J$2&lt;DATE(2019,10,1),IF($T$1=FALSE,J58*HOME!$F$18,J58*HOME!$F$18/(1+HOME!$H$18)),IF($AO58=TRUE,IF($T$1=FALSE,J58*HOME!$F$21,J58*HOME!$F$21/(1+HOME!$H$21)),IF($T$1=FALSE,J58*HOME!$F$20,J58*HOME!$F$20/(1+HOME!$H$20)))))</f>
        <v>0</v>
      </c>
      <c r="CH58" s="310">
        <f>IF($T58=TRUE,0,IF(K$2&lt;DATE(2019,10,1),IF($T$1=FALSE,K58*HOME!$F$18,K58*HOME!$F$18/(1+HOME!$H$18)),IF($AO58=TRUE,IF($T$1=FALSE,K58*HOME!$F$21,K58*HOME!$F$21/(1+HOME!$H$21)),IF($T$1=FALSE,K58*HOME!$F$20,K58*HOME!$F$20/(1+HOME!$H$20)))))</f>
        <v>0</v>
      </c>
      <c r="CI58" s="310">
        <f>IF($T58=TRUE,0,IF(L$2&lt;DATE(2019,10,1),IF($T$1=FALSE,L58*HOME!$F$18,L58*HOME!$F$18/(1+HOME!$H$18)),IF($AO58=TRUE,IF($T$1=FALSE,L58*HOME!$F$21,L58*HOME!$F$21/(1+HOME!$H$21)),IF($T$1=FALSE,L58*HOME!$F$20,L58*HOME!$F$20/(1+HOME!$H$20)))))</f>
        <v>0</v>
      </c>
      <c r="CJ58" s="310">
        <f>IF($T58=TRUE,0,IF(M$2&lt;DATE(2019,10,1),IF($T$1=FALSE,M58*HOME!$F$18,M58*HOME!$F$18/(1+HOME!$H$18)),IF($AO58=TRUE,IF($T$1=FALSE,M58*HOME!$F$21,M58*HOME!$F$21/(1+HOME!$H$21)),IF($T$1=FALSE,M58*HOME!$F$20,M58*HOME!$F$20/(1+HOME!$H$20)))))</f>
        <v>0</v>
      </c>
      <c r="CK58" s="310">
        <f>IF($T58=TRUE,0,IF(N$2&lt;DATE(2019,10,1),IF($T$1=FALSE,N58*HOME!$F$18,N58*HOME!$F$18/(1+HOME!$H$18)),IF($AO58=TRUE,IF($T$1=FALSE,N58*HOME!$F$21,N58*HOME!$F$21/(1+HOME!$H$21)),IF($T$1=FALSE,N58*HOME!$F$20,N58*HOME!$F$20/(1+HOME!$H$20)))))</f>
        <v>0</v>
      </c>
      <c r="CL58" s="310">
        <f>IF($T58=TRUE,0,IF(O$2&lt;DATE(2019,10,1),IF($T$1=FALSE,O58*HOME!$F$18,O58*HOME!$F$18/(1+HOME!$H$18)),IF($AO58=TRUE,IF($T$1=FALSE,O58*HOME!$F$21,O58*HOME!$F$21/(1+HOME!$H$21)),IF($T$1=FALSE,O58*HOME!$F$20,O58*HOME!$F$20/(1+HOME!$H$20)))))</f>
        <v>0</v>
      </c>
      <c r="CM58" s="310">
        <f>IF($T58=TRUE,0,IF(P$2&lt;DATE(2019,10,1),IF($T$1=FALSE,P58*HOME!$F$18,P58*HOME!$F$18/(1+HOME!$H$18)),IF($AO58=TRUE,IF($T$1=FALSE,P58*HOME!$F$21,P58*HOME!$F$21/(1+HOME!$H$21)),IF($T$1=FALSE,P58*HOME!$F$20,P58*HOME!$F$20/(1+HOME!$H$20)))))</f>
        <v>0</v>
      </c>
      <c r="CN58" s="310">
        <f t="shared" si="28"/>
        <v>0</v>
      </c>
    </row>
    <row r="59" spans="1:92" ht="18" customHeight="1">
      <c r="A59" s="335"/>
      <c r="B59" s="336">
        <v>54</v>
      </c>
      <c r="C59" s="1822"/>
      <c r="D59" s="434"/>
      <c r="E59" s="131"/>
      <c r="F59" s="131"/>
      <c r="G59" s="131"/>
      <c r="H59" s="131"/>
      <c r="I59" s="131"/>
      <c r="J59" s="131"/>
      <c r="K59" s="131"/>
      <c r="L59" s="131"/>
      <c r="M59" s="131"/>
      <c r="N59" s="131"/>
      <c r="O59" s="131"/>
      <c r="P59" s="131"/>
      <c r="Q59" s="90">
        <f t="shared" si="25"/>
        <v>0</v>
      </c>
      <c r="R59" s="1107" t="str">
        <f t="shared" si="14"/>
        <v/>
      </c>
      <c r="S59" s="344">
        <f>来期計画!Q59</f>
        <v>0</v>
      </c>
      <c r="T59" s="435" t="b">
        <v>0</v>
      </c>
      <c r="U59" s="79">
        <f>IF(D$2&lt;DATE(2019,10,1),IF($T$1=FALSE,IF($T59=FALSE,D59*HOME!$H$18,0),IF($T59=FALSE,D59*HOME!$H$18/(1+HOME!$H$18),0)),IF($T$1=FALSE,IF($T59=FALSE,D59*HOME!$H$20,0),IF($T59=FALSE,D59*HOME!$H$20/(1+HOME!$H$20),0)))</f>
        <v>0</v>
      </c>
      <c r="V59" s="79">
        <f>IF(E$2&lt;DATE(2019,10,1),IF($T$1=FALSE,IF($T59=FALSE,E59*HOME!$H$18,0),IF($T59=FALSE,E59*HOME!$H$18/(1+HOME!$H$18),0)),IF($T$1=FALSE,IF($T59=FALSE,E59*HOME!$H$20,0),IF($T59=FALSE,E59*HOME!$H$20/(1+HOME!$H$20),0)))</f>
        <v>0</v>
      </c>
      <c r="W59" s="79">
        <f>IF(F$2&lt;DATE(2019,10,1),IF($T$1=FALSE,IF($T59=FALSE,F59*HOME!$H$18,0),IF($T59=FALSE,F59*HOME!$H$18/(1+HOME!$H$18),0)),IF($T$1=FALSE,IF($T59=FALSE,F59*HOME!$H$20,0),IF($T59=FALSE,F59*HOME!$H$20/(1+HOME!$H$20),0)))</f>
        <v>0</v>
      </c>
      <c r="X59" s="79">
        <f>IF(G$2&lt;DATE(2019,10,1),IF($T$1=FALSE,IF($T59=FALSE,G59*HOME!$H$18,0),IF($T59=FALSE,G59*HOME!$H$18/(1+HOME!$H$18),0)),IF($T$1=FALSE,IF($T59=FALSE,G59*HOME!$H$20,0),IF($T59=FALSE,G59*HOME!$H$20/(1+HOME!$H$20),0)))</f>
        <v>0</v>
      </c>
      <c r="Y59" s="79">
        <f>IF(H$2&lt;DATE(2019,10,1),IF($T$1=FALSE,IF($T59=FALSE,H59*HOME!$H$18,0),IF($T59=FALSE,H59*HOME!$H$18/(1+HOME!$H$18),0)),IF($T$1=FALSE,IF($T59=FALSE,H59*HOME!$H$20,0),IF($T59=FALSE,H59*HOME!$H$20/(1+HOME!$H$20),0)))</f>
        <v>0</v>
      </c>
      <c r="Z59" s="79">
        <f>IF(I$2&lt;DATE(2019,10,1),IF($T$1=FALSE,IF($T59=FALSE,I59*HOME!$H$18,0),IF($T59=FALSE,I59*HOME!$H$18/(1+HOME!$H$18),0)),IF($T$1=FALSE,IF($T59=FALSE,I59*HOME!$H$20,0),IF($T59=FALSE,I59*HOME!$H$20/(1+HOME!$H$20),0)))</f>
        <v>0</v>
      </c>
      <c r="AA59" s="79">
        <f>IF(J$2&lt;DATE(2019,10,1),IF($T$1=FALSE,IF($T59=FALSE,J59*HOME!$H$18,0),IF($T59=FALSE,J59*HOME!$H$18/(1+HOME!$H$18),0)),IF($T$1=FALSE,IF($T59=FALSE,J59*HOME!$H$20,0),IF($T59=FALSE,J59*HOME!$H$20/(1+HOME!$H$20),0)))</f>
        <v>0</v>
      </c>
      <c r="AB59" s="79">
        <f>IF(K$2&lt;DATE(2019,10,1),IF($T$1=FALSE,IF($T59=FALSE,K59*HOME!$H$18,0),IF($T59=FALSE,K59*HOME!$H$18/(1+HOME!$H$18),0)),IF($T$1=FALSE,IF($T59=FALSE,K59*HOME!$H$20,0),IF($T59=FALSE,K59*HOME!$H$20/(1+HOME!$H$20),0)))</f>
        <v>0</v>
      </c>
      <c r="AC59" s="79">
        <f>IF(L$2&lt;DATE(2019,10,1),IF($T$1=FALSE,IF($T59=FALSE,L59*HOME!$H$18,0),IF($T59=FALSE,L59*HOME!$H$18/(1+HOME!$H$18),0)),IF($T$1=FALSE,IF($T59=FALSE,L59*HOME!$H$20,0),IF($T59=FALSE,L59*HOME!$H$20/(1+HOME!$H$20),0)))</f>
        <v>0</v>
      </c>
      <c r="AD59" s="79">
        <f>IF(M$2&lt;DATE(2019,10,1),IF($T$1=FALSE,IF($T59=FALSE,M59*HOME!$H$18,0),IF($T59=FALSE,M59*HOME!$H$18/(1+HOME!$H$18),0)),IF($T$1=FALSE,IF($T59=FALSE,M59*HOME!$H$20,0),IF($T59=FALSE,M59*HOME!$H$20/(1+HOME!$H$20),0)))</f>
        <v>0</v>
      </c>
      <c r="AE59" s="79">
        <f>IF(N$2&lt;DATE(2019,10,1),IF($T$1=FALSE,IF($T59=FALSE,N59*HOME!$H$18,0),IF($T59=FALSE,N59*HOME!$H$18/(1+HOME!$H$18),0)),IF($T$1=FALSE,IF($T59=FALSE,N59*HOME!$H$20,0),IF($T59=FALSE,N59*HOME!$H$20/(1+HOME!$H$20),0)))</f>
        <v>0</v>
      </c>
      <c r="AF59" s="79">
        <f>IF(O$2&lt;DATE(2019,10,1),IF($T$1=FALSE,IF($T59=FALSE,O59*HOME!$H$18,0),IF($T59=FALSE,O59*HOME!$H$18/(1+HOME!$H$18),0)),IF($T$1=FALSE,IF($T59=FALSE,O59*HOME!$H$20,0),IF($T59=FALSE,O59*HOME!$H$20/(1+HOME!$H$20),0)))</f>
        <v>0</v>
      </c>
      <c r="AG59" s="79">
        <f>IF(P$2&lt;DATE(2019,10,1),IF($T$1=FALSE,IF($T59=FALSE,P59*HOME!$H$18,0),IF($T59=FALSE,P59*HOME!$H$18/(1+HOME!$H$18),0)),IF($T$1=FALSE,IF($T59=FALSE,P59*HOME!$H$20,0),IF($T59=FALSE,P59*HOME!$H$20/(1+HOME!$H$20),0)))</f>
        <v>0</v>
      </c>
      <c r="AH59" s="79">
        <f t="shared" si="26"/>
        <v>0</v>
      </c>
      <c r="AI59" s="79">
        <f t="shared" si="27"/>
        <v>0</v>
      </c>
      <c r="AJ59" s="86"/>
      <c r="AK59" s="79"/>
      <c r="AL59" s="79"/>
      <c r="AM59" s="79"/>
      <c r="AN59" s="79"/>
      <c r="AO59" s="79"/>
      <c r="AP59" s="79"/>
      <c r="AQ59" s="79"/>
      <c r="AR59" s="465"/>
      <c r="AS59" s="449"/>
      <c r="AT59" s="449"/>
      <c r="AU59" s="449"/>
      <c r="AV59" s="449"/>
      <c r="AW59" s="449"/>
      <c r="AX59" s="449"/>
      <c r="CA59" s="310">
        <f>IF($T59=TRUE,0,IF(D$2&lt;DATE(2019,10,1),IF($T$1=FALSE,D59*HOME!$F$18,D59*HOME!$F$18/(1+HOME!$H$18)),IF($AO59=TRUE,IF($T$1=FALSE,D59*HOME!$F$21,D59*HOME!$F$21/(1+HOME!$H$21)),IF($T$1=FALSE,D59*HOME!$F$20,D59*HOME!$F$20/(1+HOME!$H$20)))))</f>
        <v>0</v>
      </c>
      <c r="CB59" s="310">
        <f>IF($T59=TRUE,0,IF(E$2&lt;DATE(2019,10,1),IF($T$1=FALSE,E59*HOME!$F$18,E59*HOME!$F$18/(1+HOME!$H$18)),IF($AO59=TRUE,IF($T$1=FALSE,E59*HOME!$F$21,E59*HOME!$F$21/(1+HOME!$H$21)),IF($T$1=FALSE,E59*HOME!$F$20,E59*HOME!$F$20/(1+HOME!$H$20)))))</f>
        <v>0</v>
      </c>
      <c r="CC59" s="310">
        <f>IF($T59=TRUE,0,IF(F$2&lt;DATE(2019,10,1),IF($T$1=FALSE,F59*HOME!$F$18,F59*HOME!$F$18/(1+HOME!$H$18)),IF($AO59=TRUE,IF($T$1=FALSE,F59*HOME!$F$21,F59*HOME!$F$21/(1+HOME!$H$21)),IF($T$1=FALSE,F59*HOME!$F$20,F59*HOME!$F$20/(1+HOME!$H$20)))))</f>
        <v>0</v>
      </c>
      <c r="CD59" s="310">
        <f>IF($T59=TRUE,0,IF(G$2&lt;DATE(2019,10,1),IF($T$1=FALSE,G59*HOME!$F$18,G59*HOME!$F$18/(1+HOME!$H$18)),IF($AO59=TRUE,IF($T$1=FALSE,G59*HOME!$F$21,G59*HOME!$F$21/(1+HOME!$H$21)),IF($T$1=FALSE,G59*HOME!$F$20,G59*HOME!$F$20/(1+HOME!$H$20)))))</f>
        <v>0</v>
      </c>
      <c r="CE59" s="310">
        <f>IF($T59=TRUE,0,IF(H$2&lt;DATE(2019,10,1),IF($T$1=FALSE,H59*HOME!$F$18,H59*HOME!$F$18/(1+HOME!$H$18)),IF($AO59=TRUE,IF($T$1=FALSE,H59*HOME!$F$21,H59*HOME!$F$21/(1+HOME!$H$21)),IF($T$1=FALSE,H59*HOME!$F$20,H59*HOME!$F$20/(1+HOME!$H$20)))))</f>
        <v>0</v>
      </c>
      <c r="CF59" s="310">
        <f>IF($T59=TRUE,0,IF(I$2&lt;DATE(2019,10,1),IF($T$1=FALSE,I59*HOME!$F$18,I59*HOME!$F$18/(1+HOME!$H$18)),IF($AO59=TRUE,IF($T$1=FALSE,I59*HOME!$F$21,I59*HOME!$F$21/(1+HOME!$H$21)),IF($T$1=FALSE,I59*HOME!$F$20,I59*HOME!$F$20/(1+HOME!$H$20)))))</f>
        <v>0</v>
      </c>
      <c r="CG59" s="310">
        <f>IF($T59=TRUE,0,IF(J$2&lt;DATE(2019,10,1),IF($T$1=FALSE,J59*HOME!$F$18,J59*HOME!$F$18/(1+HOME!$H$18)),IF($AO59=TRUE,IF($T$1=FALSE,J59*HOME!$F$21,J59*HOME!$F$21/(1+HOME!$H$21)),IF($T$1=FALSE,J59*HOME!$F$20,J59*HOME!$F$20/(1+HOME!$H$20)))))</f>
        <v>0</v>
      </c>
      <c r="CH59" s="310">
        <f>IF($T59=TRUE,0,IF(K$2&lt;DATE(2019,10,1),IF($T$1=FALSE,K59*HOME!$F$18,K59*HOME!$F$18/(1+HOME!$H$18)),IF($AO59=TRUE,IF($T$1=FALSE,K59*HOME!$F$21,K59*HOME!$F$21/(1+HOME!$H$21)),IF($T$1=FALSE,K59*HOME!$F$20,K59*HOME!$F$20/(1+HOME!$H$20)))))</f>
        <v>0</v>
      </c>
      <c r="CI59" s="310">
        <f>IF($T59=TRUE,0,IF(L$2&lt;DATE(2019,10,1),IF($T$1=FALSE,L59*HOME!$F$18,L59*HOME!$F$18/(1+HOME!$H$18)),IF($AO59=TRUE,IF($T$1=FALSE,L59*HOME!$F$21,L59*HOME!$F$21/(1+HOME!$H$21)),IF($T$1=FALSE,L59*HOME!$F$20,L59*HOME!$F$20/(1+HOME!$H$20)))))</f>
        <v>0</v>
      </c>
      <c r="CJ59" s="310">
        <f>IF($T59=TRUE,0,IF(M$2&lt;DATE(2019,10,1),IF($T$1=FALSE,M59*HOME!$F$18,M59*HOME!$F$18/(1+HOME!$H$18)),IF($AO59=TRUE,IF($T$1=FALSE,M59*HOME!$F$21,M59*HOME!$F$21/(1+HOME!$H$21)),IF($T$1=FALSE,M59*HOME!$F$20,M59*HOME!$F$20/(1+HOME!$H$20)))))</f>
        <v>0</v>
      </c>
      <c r="CK59" s="310">
        <f>IF($T59=TRUE,0,IF(N$2&lt;DATE(2019,10,1),IF($T$1=FALSE,N59*HOME!$F$18,N59*HOME!$F$18/(1+HOME!$H$18)),IF($AO59=TRUE,IF($T$1=FALSE,N59*HOME!$F$21,N59*HOME!$F$21/(1+HOME!$H$21)),IF($T$1=FALSE,N59*HOME!$F$20,N59*HOME!$F$20/(1+HOME!$H$20)))))</f>
        <v>0</v>
      </c>
      <c r="CL59" s="310">
        <f>IF($T59=TRUE,0,IF(O$2&lt;DATE(2019,10,1),IF($T$1=FALSE,O59*HOME!$F$18,O59*HOME!$F$18/(1+HOME!$H$18)),IF($AO59=TRUE,IF($T$1=FALSE,O59*HOME!$F$21,O59*HOME!$F$21/(1+HOME!$H$21)),IF($T$1=FALSE,O59*HOME!$F$20,O59*HOME!$F$20/(1+HOME!$H$20)))))</f>
        <v>0</v>
      </c>
      <c r="CM59" s="310">
        <f>IF($T59=TRUE,0,IF(P$2&lt;DATE(2019,10,1),IF($T$1=FALSE,P59*HOME!$F$18,P59*HOME!$F$18/(1+HOME!$H$18)),IF($AO59=TRUE,IF($T$1=FALSE,P59*HOME!$F$21,P59*HOME!$F$21/(1+HOME!$H$21)),IF($T$1=FALSE,P59*HOME!$F$20,P59*HOME!$F$20/(1+HOME!$H$20)))))</f>
        <v>0</v>
      </c>
      <c r="CN59" s="310">
        <f t="shared" si="28"/>
        <v>0</v>
      </c>
    </row>
    <row r="60" spans="1:92" ht="18" customHeight="1">
      <c r="A60" s="335"/>
      <c r="B60" s="336">
        <v>55</v>
      </c>
      <c r="C60" s="1822"/>
      <c r="D60" s="434"/>
      <c r="E60" s="131"/>
      <c r="F60" s="131"/>
      <c r="G60" s="131"/>
      <c r="H60" s="131"/>
      <c r="I60" s="131"/>
      <c r="J60" s="131"/>
      <c r="K60" s="131"/>
      <c r="L60" s="131"/>
      <c r="M60" s="131"/>
      <c r="N60" s="131"/>
      <c r="O60" s="131"/>
      <c r="P60" s="131"/>
      <c r="Q60" s="90">
        <f t="shared" si="25"/>
        <v>0</v>
      </c>
      <c r="R60" s="1107" t="str">
        <f t="shared" si="14"/>
        <v/>
      </c>
      <c r="S60" s="344">
        <f>来期計画!Q60</f>
        <v>0</v>
      </c>
      <c r="T60" s="435" t="b">
        <v>0</v>
      </c>
      <c r="U60" s="79">
        <f>IF(D$2&lt;DATE(2019,10,1),IF($T$1=FALSE,IF($T60=FALSE,D60*HOME!$H$18,0),IF($T60=FALSE,D60*HOME!$H$18/(1+HOME!$H$18),0)),IF($T$1=FALSE,IF($T60=FALSE,D60*HOME!$H$20,0),IF($T60=FALSE,D60*HOME!$H$20/(1+HOME!$H$20),0)))</f>
        <v>0</v>
      </c>
      <c r="V60" s="79">
        <f>IF(E$2&lt;DATE(2019,10,1),IF($T$1=FALSE,IF($T60=FALSE,E60*HOME!$H$18,0),IF($T60=FALSE,E60*HOME!$H$18/(1+HOME!$H$18),0)),IF($T$1=FALSE,IF($T60=FALSE,E60*HOME!$H$20,0),IF($T60=FALSE,E60*HOME!$H$20/(1+HOME!$H$20),0)))</f>
        <v>0</v>
      </c>
      <c r="W60" s="79">
        <f>IF(F$2&lt;DATE(2019,10,1),IF($T$1=FALSE,IF($T60=FALSE,F60*HOME!$H$18,0),IF($T60=FALSE,F60*HOME!$H$18/(1+HOME!$H$18),0)),IF($T$1=FALSE,IF($T60=FALSE,F60*HOME!$H$20,0),IF($T60=FALSE,F60*HOME!$H$20/(1+HOME!$H$20),0)))</f>
        <v>0</v>
      </c>
      <c r="X60" s="79">
        <f>IF(G$2&lt;DATE(2019,10,1),IF($T$1=FALSE,IF($T60=FALSE,G60*HOME!$H$18,0),IF($T60=FALSE,G60*HOME!$H$18/(1+HOME!$H$18),0)),IF($T$1=FALSE,IF($T60=FALSE,G60*HOME!$H$20,0),IF($T60=FALSE,G60*HOME!$H$20/(1+HOME!$H$20),0)))</f>
        <v>0</v>
      </c>
      <c r="Y60" s="79">
        <f>IF(H$2&lt;DATE(2019,10,1),IF($T$1=FALSE,IF($T60=FALSE,H60*HOME!$H$18,0),IF($T60=FALSE,H60*HOME!$H$18/(1+HOME!$H$18),0)),IF($T$1=FALSE,IF($T60=FALSE,H60*HOME!$H$20,0),IF($T60=FALSE,H60*HOME!$H$20/(1+HOME!$H$20),0)))</f>
        <v>0</v>
      </c>
      <c r="Z60" s="79">
        <f>IF(I$2&lt;DATE(2019,10,1),IF($T$1=FALSE,IF($T60=FALSE,I60*HOME!$H$18,0),IF($T60=FALSE,I60*HOME!$H$18/(1+HOME!$H$18),0)),IF($T$1=FALSE,IF($T60=FALSE,I60*HOME!$H$20,0),IF($T60=FALSE,I60*HOME!$H$20/(1+HOME!$H$20),0)))</f>
        <v>0</v>
      </c>
      <c r="AA60" s="79">
        <f>IF(J$2&lt;DATE(2019,10,1),IF($T$1=FALSE,IF($T60=FALSE,J60*HOME!$H$18,0),IF($T60=FALSE,J60*HOME!$H$18/(1+HOME!$H$18),0)),IF($T$1=FALSE,IF($T60=FALSE,J60*HOME!$H$20,0),IF($T60=FALSE,J60*HOME!$H$20/(1+HOME!$H$20),0)))</f>
        <v>0</v>
      </c>
      <c r="AB60" s="79">
        <f>IF(K$2&lt;DATE(2019,10,1),IF($T$1=FALSE,IF($T60=FALSE,K60*HOME!$H$18,0),IF($T60=FALSE,K60*HOME!$H$18/(1+HOME!$H$18),0)),IF($T$1=FALSE,IF($T60=FALSE,K60*HOME!$H$20,0),IF($T60=FALSE,K60*HOME!$H$20/(1+HOME!$H$20),0)))</f>
        <v>0</v>
      </c>
      <c r="AC60" s="79">
        <f>IF(L$2&lt;DATE(2019,10,1),IF($T$1=FALSE,IF($T60=FALSE,L60*HOME!$H$18,0),IF($T60=FALSE,L60*HOME!$H$18/(1+HOME!$H$18),0)),IF($T$1=FALSE,IF($T60=FALSE,L60*HOME!$H$20,0),IF($T60=FALSE,L60*HOME!$H$20/(1+HOME!$H$20),0)))</f>
        <v>0</v>
      </c>
      <c r="AD60" s="79">
        <f>IF(M$2&lt;DATE(2019,10,1),IF($T$1=FALSE,IF($T60=FALSE,M60*HOME!$H$18,0),IF($T60=FALSE,M60*HOME!$H$18/(1+HOME!$H$18),0)),IF($T$1=FALSE,IF($T60=FALSE,M60*HOME!$H$20,0),IF($T60=FALSE,M60*HOME!$H$20/(1+HOME!$H$20),0)))</f>
        <v>0</v>
      </c>
      <c r="AE60" s="79">
        <f>IF(N$2&lt;DATE(2019,10,1),IF($T$1=FALSE,IF($T60=FALSE,N60*HOME!$H$18,0),IF($T60=FALSE,N60*HOME!$H$18/(1+HOME!$H$18),0)),IF($T$1=FALSE,IF($T60=FALSE,N60*HOME!$H$20,0),IF($T60=FALSE,N60*HOME!$H$20/(1+HOME!$H$20),0)))</f>
        <v>0</v>
      </c>
      <c r="AF60" s="79">
        <f>IF(O$2&lt;DATE(2019,10,1),IF($T$1=FALSE,IF($T60=FALSE,O60*HOME!$H$18,0),IF($T60=FALSE,O60*HOME!$H$18/(1+HOME!$H$18),0)),IF($T$1=FALSE,IF($T60=FALSE,O60*HOME!$H$20,0),IF($T60=FALSE,O60*HOME!$H$20/(1+HOME!$H$20),0)))</f>
        <v>0</v>
      </c>
      <c r="AG60" s="79">
        <f>IF(P$2&lt;DATE(2019,10,1),IF($T$1=FALSE,IF($T60=FALSE,P60*HOME!$H$18,0),IF($T60=FALSE,P60*HOME!$H$18/(1+HOME!$H$18),0)),IF($T$1=FALSE,IF($T60=FALSE,P60*HOME!$H$20,0),IF($T60=FALSE,P60*HOME!$H$20/(1+HOME!$H$20),0)))</f>
        <v>0</v>
      </c>
      <c r="AH60" s="79">
        <f t="shared" si="26"/>
        <v>0</v>
      </c>
      <c r="AI60" s="79">
        <f t="shared" si="27"/>
        <v>0</v>
      </c>
      <c r="AJ60" s="86"/>
      <c r="AK60" s="79"/>
      <c r="AL60" s="79"/>
      <c r="AM60" s="79"/>
      <c r="AN60" s="79"/>
      <c r="AO60" s="79"/>
      <c r="AP60" s="79"/>
      <c r="AQ60" s="79"/>
      <c r="AR60" s="79"/>
      <c r="CA60" s="310">
        <f>IF($T60=TRUE,0,IF(D$2&lt;DATE(2019,10,1),IF($T$1=FALSE,D60*HOME!$F$18,D60*HOME!$F$18/(1+HOME!$H$18)),IF($AO60=TRUE,IF($T$1=FALSE,D60*HOME!$F$21,D60*HOME!$F$21/(1+HOME!$H$21)),IF($T$1=FALSE,D60*HOME!$F$20,D60*HOME!$F$20/(1+HOME!$H$20)))))</f>
        <v>0</v>
      </c>
      <c r="CB60" s="310">
        <f>IF($T60=TRUE,0,IF(E$2&lt;DATE(2019,10,1),IF($T$1=FALSE,E60*HOME!$F$18,E60*HOME!$F$18/(1+HOME!$H$18)),IF($AO60=TRUE,IF($T$1=FALSE,E60*HOME!$F$21,E60*HOME!$F$21/(1+HOME!$H$21)),IF($T$1=FALSE,E60*HOME!$F$20,E60*HOME!$F$20/(1+HOME!$H$20)))))</f>
        <v>0</v>
      </c>
      <c r="CC60" s="310">
        <f>IF($T60=TRUE,0,IF(F$2&lt;DATE(2019,10,1),IF($T$1=FALSE,F60*HOME!$F$18,F60*HOME!$F$18/(1+HOME!$H$18)),IF($AO60=TRUE,IF($T$1=FALSE,F60*HOME!$F$21,F60*HOME!$F$21/(1+HOME!$H$21)),IF($T$1=FALSE,F60*HOME!$F$20,F60*HOME!$F$20/(1+HOME!$H$20)))))</f>
        <v>0</v>
      </c>
      <c r="CD60" s="310">
        <f>IF($T60=TRUE,0,IF(G$2&lt;DATE(2019,10,1),IF($T$1=FALSE,G60*HOME!$F$18,G60*HOME!$F$18/(1+HOME!$H$18)),IF($AO60=TRUE,IF($T$1=FALSE,G60*HOME!$F$21,G60*HOME!$F$21/(1+HOME!$H$21)),IF($T$1=FALSE,G60*HOME!$F$20,G60*HOME!$F$20/(1+HOME!$H$20)))))</f>
        <v>0</v>
      </c>
      <c r="CE60" s="310">
        <f>IF($T60=TRUE,0,IF(H$2&lt;DATE(2019,10,1),IF($T$1=FALSE,H60*HOME!$F$18,H60*HOME!$F$18/(1+HOME!$H$18)),IF($AO60=TRUE,IF($T$1=FALSE,H60*HOME!$F$21,H60*HOME!$F$21/(1+HOME!$H$21)),IF($T$1=FALSE,H60*HOME!$F$20,H60*HOME!$F$20/(1+HOME!$H$20)))))</f>
        <v>0</v>
      </c>
      <c r="CF60" s="310">
        <f>IF($T60=TRUE,0,IF(I$2&lt;DATE(2019,10,1),IF($T$1=FALSE,I60*HOME!$F$18,I60*HOME!$F$18/(1+HOME!$H$18)),IF($AO60=TRUE,IF($T$1=FALSE,I60*HOME!$F$21,I60*HOME!$F$21/(1+HOME!$H$21)),IF($T$1=FALSE,I60*HOME!$F$20,I60*HOME!$F$20/(1+HOME!$H$20)))))</f>
        <v>0</v>
      </c>
      <c r="CG60" s="310">
        <f>IF($T60=TRUE,0,IF(J$2&lt;DATE(2019,10,1),IF($T$1=FALSE,J60*HOME!$F$18,J60*HOME!$F$18/(1+HOME!$H$18)),IF($AO60=TRUE,IF($T$1=FALSE,J60*HOME!$F$21,J60*HOME!$F$21/(1+HOME!$H$21)),IF($T$1=FALSE,J60*HOME!$F$20,J60*HOME!$F$20/(1+HOME!$H$20)))))</f>
        <v>0</v>
      </c>
      <c r="CH60" s="310">
        <f>IF($T60=TRUE,0,IF(K$2&lt;DATE(2019,10,1),IF($T$1=FALSE,K60*HOME!$F$18,K60*HOME!$F$18/(1+HOME!$H$18)),IF($AO60=TRUE,IF($T$1=FALSE,K60*HOME!$F$21,K60*HOME!$F$21/(1+HOME!$H$21)),IF($T$1=FALSE,K60*HOME!$F$20,K60*HOME!$F$20/(1+HOME!$H$20)))))</f>
        <v>0</v>
      </c>
      <c r="CI60" s="310">
        <f>IF($T60=TRUE,0,IF(L$2&lt;DATE(2019,10,1),IF($T$1=FALSE,L60*HOME!$F$18,L60*HOME!$F$18/(1+HOME!$H$18)),IF($AO60=TRUE,IF($T$1=FALSE,L60*HOME!$F$21,L60*HOME!$F$21/(1+HOME!$H$21)),IF($T$1=FALSE,L60*HOME!$F$20,L60*HOME!$F$20/(1+HOME!$H$20)))))</f>
        <v>0</v>
      </c>
      <c r="CJ60" s="310">
        <f>IF($T60=TRUE,0,IF(M$2&lt;DATE(2019,10,1),IF($T$1=FALSE,M60*HOME!$F$18,M60*HOME!$F$18/(1+HOME!$H$18)),IF($AO60=TRUE,IF($T$1=FALSE,M60*HOME!$F$21,M60*HOME!$F$21/(1+HOME!$H$21)),IF($T$1=FALSE,M60*HOME!$F$20,M60*HOME!$F$20/(1+HOME!$H$20)))))</f>
        <v>0</v>
      </c>
      <c r="CK60" s="310">
        <f>IF($T60=TRUE,0,IF(N$2&lt;DATE(2019,10,1),IF($T$1=FALSE,N60*HOME!$F$18,N60*HOME!$F$18/(1+HOME!$H$18)),IF($AO60=TRUE,IF($T$1=FALSE,N60*HOME!$F$21,N60*HOME!$F$21/(1+HOME!$H$21)),IF($T$1=FALSE,N60*HOME!$F$20,N60*HOME!$F$20/(1+HOME!$H$20)))))</f>
        <v>0</v>
      </c>
      <c r="CL60" s="310">
        <f>IF($T60=TRUE,0,IF(O$2&lt;DATE(2019,10,1),IF($T$1=FALSE,O60*HOME!$F$18,O60*HOME!$F$18/(1+HOME!$H$18)),IF($AO60=TRUE,IF($T$1=FALSE,O60*HOME!$F$21,O60*HOME!$F$21/(1+HOME!$H$21)),IF($T$1=FALSE,O60*HOME!$F$20,O60*HOME!$F$20/(1+HOME!$H$20)))))</f>
        <v>0</v>
      </c>
      <c r="CM60" s="310">
        <f>IF($T60=TRUE,0,IF(P$2&lt;DATE(2019,10,1),IF($T$1=FALSE,P60*HOME!$F$18,P60*HOME!$F$18/(1+HOME!$H$18)),IF($AO60=TRUE,IF($T$1=FALSE,P60*HOME!$F$21,P60*HOME!$F$21/(1+HOME!$H$21)),IF($T$1=FALSE,P60*HOME!$F$20,P60*HOME!$F$20/(1+HOME!$H$20)))))</f>
        <v>0</v>
      </c>
      <c r="CN60" s="310">
        <f t="shared" si="28"/>
        <v>0</v>
      </c>
    </row>
    <row r="61" spans="1:92" ht="18" customHeight="1">
      <c r="A61" s="335"/>
      <c r="B61" s="336">
        <v>56</v>
      </c>
      <c r="C61" s="1822"/>
      <c r="D61" s="434"/>
      <c r="E61" s="434"/>
      <c r="F61" s="434"/>
      <c r="G61" s="434"/>
      <c r="H61" s="434"/>
      <c r="I61" s="434"/>
      <c r="J61" s="434"/>
      <c r="K61" s="434"/>
      <c r="L61" s="434"/>
      <c r="M61" s="434"/>
      <c r="N61" s="434"/>
      <c r="O61" s="434"/>
      <c r="P61" s="131"/>
      <c r="Q61" s="90">
        <f t="shared" si="25"/>
        <v>0</v>
      </c>
      <c r="R61" s="1107" t="str">
        <f t="shared" si="14"/>
        <v/>
      </c>
      <c r="S61" s="344">
        <f>来期計画!Q61</f>
        <v>0</v>
      </c>
      <c r="T61" s="435" t="b">
        <v>0</v>
      </c>
      <c r="U61" s="79">
        <f>IF(D$2&lt;DATE(2019,10,1),IF($T$1=FALSE,IF($T61=FALSE,D61*HOME!$H$18,0),IF($T61=FALSE,D61*HOME!$H$18/(1+HOME!$H$18),0)),IF($T$1=FALSE,IF($T61=FALSE,D61*HOME!$H$20,0),IF($T61=FALSE,D61*HOME!$H$20/(1+HOME!$H$20),0)))</f>
        <v>0</v>
      </c>
      <c r="V61" s="79">
        <f>IF(E$2&lt;DATE(2019,10,1),IF($T$1=FALSE,IF($T61=FALSE,E61*HOME!$H$18,0),IF($T61=FALSE,E61*HOME!$H$18/(1+HOME!$H$18),0)),IF($T$1=FALSE,IF($T61=FALSE,E61*HOME!$H$20,0),IF($T61=FALSE,E61*HOME!$H$20/(1+HOME!$H$20),0)))</f>
        <v>0</v>
      </c>
      <c r="W61" s="79">
        <f>IF(F$2&lt;DATE(2019,10,1),IF($T$1=FALSE,IF($T61=FALSE,F61*HOME!$H$18,0),IF($T61=FALSE,F61*HOME!$H$18/(1+HOME!$H$18),0)),IF($T$1=FALSE,IF($T61=FALSE,F61*HOME!$H$20,0),IF($T61=FALSE,F61*HOME!$H$20/(1+HOME!$H$20),0)))</f>
        <v>0</v>
      </c>
      <c r="X61" s="79">
        <f>IF(G$2&lt;DATE(2019,10,1),IF($T$1=FALSE,IF($T61=FALSE,G61*HOME!$H$18,0),IF($T61=FALSE,G61*HOME!$H$18/(1+HOME!$H$18),0)),IF($T$1=FALSE,IF($T61=FALSE,G61*HOME!$H$20,0),IF($T61=FALSE,G61*HOME!$H$20/(1+HOME!$H$20),0)))</f>
        <v>0</v>
      </c>
      <c r="Y61" s="79">
        <f>IF(H$2&lt;DATE(2019,10,1),IF($T$1=FALSE,IF($T61=FALSE,H61*HOME!$H$18,0),IF($T61=FALSE,H61*HOME!$H$18/(1+HOME!$H$18),0)),IF($T$1=FALSE,IF($T61=FALSE,H61*HOME!$H$20,0),IF($T61=FALSE,H61*HOME!$H$20/(1+HOME!$H$20),0)))</f>
        <v>0</v>
      </c>
      <c r="Z61" s="79">
        <f>IF(I$2&lt;DATE(2019,10,1),IF($T$1=FALSE,IF($T61=FALSE,I61*HOME!$H$18,0),IF($T61=FALSE,I61*HOME!$H$18/(1+HOME!$H$18),0)),IF($T$1=FALSE,IF($T61=FALSE,I61*HOME!$H$20,0),IF($T61=FALSE,I61*HOME!$H$20/(1+HOME!$H$20),0)))</f>
        <v>0</v>
      </c>
      <c r="AA61" s="79">
        <f>IF(J$2&lt;DATE(2019,10,1),IF($T$1=FALSE,IF($T61=FALSE,J61*HOME!$H$18,0),IF($T61=FALSE,J61*HOME!$H$18/(1+HOME!$H$18),0)),IF($T$1=FALSE,IF($T61=FALSE,J61*HOME!$H$20,0),IF($T61=FALSE,J61*HOME!$H$20/(1+HOME!$H$20),0)))</f>
        <v>0</v>
      </c>
      <c r="AB61" s="79">
        <f>IF(K$2&lt;DATE(2019,10,1),IF($T$1=FALSE,IF($T61=FALSE,K61*HOME!$H$18,0),IF($T61=FALSE,K61*HOME!$H$18/(1+HOME!$H$18),0)),IF($T$1=FALSE,IF($T61=FALSE,K61*HOME!$H$20,0),IF($T61=FALSE,K61*HOME!$H$20/(1+HOME!$H$20),0)))</f>
        <v>0</v>
      </c>
      <c r="AC61" s="79">
        <f>IF(L$2&lt;DATE(2019,10,1),IF($T$1=FALSE,IF($T61=FALSE,L61*HOME!$H$18,0),IF($T61=FALSE,L61*HOME!$H$18/(1+HOME!$H$18),0)),IF($T$1=FALSE,IF($T61=FALSE,L61*HOME!$H$20,0),IF($T61=FALSE,L61*HOME!$H$20/(1+HOME!$H$20),0)))</f>
        <v>0</v>
      </c>
      <c r="AD61" s="79">
        <f>IF(M$2&lt;DATE(2019,10,1),IF($T$1=FALSE,IF($T61=FALSE,M61*HOME!$H$18,0),IF($T61=FALSE,M61*HOME!$H$18/(1+HOME!$H$18),0)),IF($T$1=FALSE,IF($T61=FALSE,M61*HOME!$H$20,0),IF($T61=FALSE,M61*HOME!$H$20/(1+HOME!$H$20),0)))</f>
        <v>0</v>
      </c>
      <c r="AE61" s="79">
        <f>IF(N$2&lt;DATE(2019,10,1),IF($T$1=FALSE,IF($T61=FALSE,N61*HOME!$H$18,0),IF($T61=FALSE,N61*HOME!$H$18/(1+HOME!$H$18),0)),IF($T$1=FALSE,IF($T61=FALSE,N61*HOME!$H$20,0),IF($T61=FALSE,N61*HOME!$H$20/(1+HOME!$H$20),0)))</f>
        <v>0</v>
      </c>
      <c r="AF61" s="79">
        <f>IF(O$2&lt;DATE(2019,10,1),IF($T$1=FALSE,IF($T61=FALSE,O61*HOME!$H$18,0),IF($T61=FALSE,O61*HOME!$H$18/(1+HOME!$H$18),0)),IF($T$1=FALSE,IF($T61=FALSE,O61*HOME!$H$20,0),IF($T61=FALSE,O61*HOME!$H$20/(1+HOME!$H$20),0)))</f>
        <v>0</v>
      </c>
      <c r="AG61" s="79">
        <f>IF(P$2&lt;DATE(2019,10,1),IF($T$1=FALSE,IF($T61=FALSE,P61*HOME!$H$18,0),IF($T61=FALSE,P61*HOME!$H$18/(1+HOME!$H$18),0)),IF($T$1=FALSE,IF($T61=FALSE,P61*HOME!$H$20,0),IF($T61=FALSE,P61*HOME!$H$20/(1+HOME!$H$20),0)))</f>
        <v>0</v>
      </c>
      <c r="AH61" s="79">
        <f t="shared" si="26"/>
        <v>0</v>
      </c>
      <c r="AI61" s="79">
        <f t="shared" si="27"/>
        <v>0</v>
      </c>
      <c r="AJ61" s="86"/>
      <c r="AK61" s="79"/>
      <c r="AL61" s="79"/>
      <c r="AM61" s="79"/>
      <c r="AN61" s="79"/>
      <c r="AO61" s="79"/>
      <c r="AP61" s="79"/>
      <c r="AQ61" s="79"/>
      <c r="AR61" s="79"/>
      <c r="CA61" s="310">
        <f>IF($T61=TRUE,0,IF(D$2&lt;DATE(2019,10,1),IF($T$1=FALSE,D61*HOME!$F$18,D61*HOME!$F$18/(1+HOME!$H$18)),IF($AO61=TRUE,IF($T$1=FALSE,D61*HOME!$F$21,D61*HOME!$F$21/(1+HOME!$H$21)),IF($T$1=FALSE,D61*HOME!$F$20,D61*HOME!$F$20/(1+HOME!$H$20)))))</f>
        <v>0</v>
      </c>
      <c r="CB61" s="310">
        <f>IF($T61=TRUE,0,IF(E$2&lt;DATE(2019,10,1),IF($T$1=FALSE,E61*HOME!$F$18,E61*HOME!$F$18/(1+HOME!$H$18)),IF($AO61=TRUE,IF($T$1=FALSE,E61*HOME!$F$21,E61*HOME!$F$21/(1+HOME!$H$21)),IF($T$1=FALSE,E61*HOME!$F$20,E61*HOME!$F$20/(1+HOME!$H$20)))))</f>
        <v>0</v>
      </c>
      <c r="CC61" s="310">
        <f>IF($T61=TRUE,0,IF(F$2&lt;DATE(2019,10,1),IF($T$1=FALSE,F61*HOME!$F$18,F61*HOME!$F$18/(1+HOME!$H$18)),IF($AO61=TRUE,IF($T$1=FALSE,F61*HOME!$F$21,F61*HOME!$F$21/(1+HOME!$H$21)),IF($T$1=FALSE,F61*HOME!$F$20,F61*HOME!$F$20/(1+HOME!$H$20)))))</f>
        <v>0</v>
      </c>
      <c r="CD61" s="310">
        <f>IF($T61=TRUE,0,IF(G$2&lt;DATE(2019,10,1),IF($T$1=FALSE,G61*HOME!$F$18,G61*HOME!$F$18/(1+HOME!$H$18)),IF($AO61=TRUE,IF($T$1=FALSE,G61*HOME!$F$21,G61*HOME!$F$21/(1+HOME!$H$21)),IF($T$1=FALSE,G61*HOME!$F$20,G61*HOME!$F$20/(1+HOME!$H$20)))))</f>
        <v>0</v>
      </c>
      <c r="CE61" s="310">
        <f>IF($T61=TRUE,0,IF(H$2&lt;DATE(2019,10,1),IF($T$1=FALSE,H61*HOME!$F$18,H61*HOME!$F$18/(1+HOME!$H$18)),IF($AO61=TRUE,IF($T$1=FALSE,H61*HOME!$F$21,H61*HOME!$F$21/(1+HOME!$H$21)),IF($T$1=FALSE,H61*HOME!$F$20,H61*HOME!$F$20/(1+HOME!$H$20)))))</f>
        <v>0</v>
      </c>
      <c r="CF61" s="310">
        <f>IF($T61=TRUE,0,IF(I$2&lt;DATE(2019,10,1),IF($T$1=FALSE,I61*HOME!$F$18,I61*HOME!$F$18/(1+HOME!$H$18)),IF($AO61=TRUE,IF($T$1=FALSE,I61*HOME!$F$21,I61*HOME!$F$21/(1+HOME!$H$21)),IF($T$1=FALSE,I61*HOME!$F$20,I61*HOME!$F$20/(1+HOME!$H$20)))))</f>
        <v>0</v>
      </c>
      <c r="CG61" s="310">
        <f>IF($T61=TRUE,0,IF(J$2&lt;DATE(2019,10,1),IF($T$1=FALSE,J61*HOME!$F$18,J61*HOME!$F$18/(1+HOME!$H$18)),IF($AO61=TRUE,IF($T$1=FALSE,J61*HOME!$F$21,J61*HOME!$F$21/(1+HOME!$H$21)),IF($T$1=FALSE,J61*HOME!$F$20,J61*HOME!$F$20/(1+HOME!$H$20)))))</f>
        <v>0</v>
      </c>
      <c r="CH61" s="310">
        <f>IF($T61=TRUE,0,IF(K$2&lt;DATE(2019,10,1),IF($T$1=FALSE,K61*HOME!$F$18,K61*HOME!$F$18/(1+HOME!$H$18)),IF($AO61=TRUE,IF($T$1=FALSE,K61*HOME!$F$21,K61*HOME!$F$21/(1+HOME!$H$21)),IF($T$1=FALSE,K61*HOME!$F$20,K61*HOME!$F$20/(1+HOME!$H$20)))))</f>
        <v>0</v>
      </c>
      <c r="CI61" s="310">
        <f>IF($T61=TRUE,0,IF(L$2&lt;DATE(2019,10,1),IF($T$1=FALSE,L61*HOME!$F$18,L61*HOME!$F$18/(1+HOME!$H$18)),IF($AO61=TRUE,IF($T$1=FALSE,L61*HOME!$F$21,L61*HOME!$F$21/(1+HOME!$H$21)),IF($T$1=FALSE,L61*HOME!$F$20,L61*HOME!$F$20/(1+HOME!$H$20)))))</f>
        <v>0</v>
      </c>
      <c r="CJ61" s="310">
        <f>IF($T61=TRUE,0,IF(M$2&lt;DATE(2019,10,1),IF($T$1=FALSE,M61*HOME!$F$18,M61*HOME!$F$18/(1+HOME!$H$18)),IF($AO61=TRUE,IF($T$1=FALSE,M61*HOME!$F$21,M61*HOME!$F$21/(1+HOME!$H$21)),IF($T$1=FALSE,M61*HOME!$F$20,M61*HOME!$F$20/(1+HOME!$H$20)))))</f>
        <v>0</v>
      </c>
      <c r="CK61" s="310">
        <f>IF($T61=TRUE,0,IF(N$2&lt;DATE(2019,10,1),IF($T$1=FALSE,N61*HOME!$F$18,N61*HOME!$F$18/(1+HOME!$H$18)),IF($AO61=TRUE,IF($T$1=FALSE,N61*HOME!$F$21,N61*HOME!$F$21/(1+HOME!$H$21)),IF($T$1=FALSE,N61*HOME!$F$20,N61*HOME!$F$20/(1+HOME!$H$20)))))</f>
        <v>0</v>
      </c>
      <c r="CL61" s="310">
        <f>IF($T61=TRUE,0,IF(O$2&lt;DATE(2019,10,1),IF($T$1=FALSE,O61*HOME!$F$18,O61*HOME!$F$18/(1+HOME!$H$18)),IF($AO61=TRUE,IF($T$1=FALSE,O61*HOME!$F$21,O61*HOME!$F$21/(1+HOME!$H$21)),IF($T$1=FALSE,O61*HOME!$F$20,O61*HOME!$F$20/(1+HOME!$H$20)))))</f>
        <v>0</v>
      </c>
      <c r="CM61" s="310">
        <f>IF($T61=TRUE,0,IF(P$2&lt;DATE(2019,10,1),IF($T$1=FALSE,P61*HOME!$F$18,P61*HOME!$F$18/(1+HOME!$H$18)),IF($AO61=TRUE,IF($T$1=FALSE,P61*HOME!$F$21,P61*HOME!$F$21/(1+HOME!$H$21)),IF($T$1=FALSE,P61*HOME!$F$20,P61*HOME!$F$20/(1+HOME!$H$20)))))</f>
        <v>0</v>
      </c>
      <c r="CN61" s="310">
        <f t="shared" si="28"/>
        <v>0</v>
      </c>
    </row>
    <row r="62" spans="1:92" ht="18" customHeight="1">
      <c r="A62" s="335"/>
      <c r="B62" s="336">
        <v>57</v>
      </c>
      <c r="C62" s="1822"/>
      <c r="D62" s="434"/>
      <c r="E62" s="434"/>
      <c r="F62" s="434"/>
      <c r="G62" s="434"/>
      <c r="H62" s="434"/>
      <c r="I62" s="434"/>
      <c r="J62" s="434"/>
      <c r="K62" s="434"/>
      <c r="L62" s="434"/>
      <c r="M62" s="434"/>
      <c r="N62" s="434"/>
      <c r="O62" s="434"/>
      <c r="P62" s="131"/>
      <c r="Q62" s="90">
        <f t="shared" si="25"/>
        <v>0</v>
      </c>
      <c r="R62" s="1107" t="str">
        <f t="shared" si="14"/>
        <v/>
      </c>
      <c r="S62" s="344">
        <f>来期計画!Q62</f>
        <v>0</v>
      </c>
      <c r="T62" s="435" t="b">
        <v>0</v>
      </c>
      <c r="U62" s="79">
        <f>IF(D$2&lt;DATE(2019,10,1),IF($T$1=FALSE,IF($T62=FALSE,D62*HOME!$H$18,0),IF($T62=FALSE,D62*HOME!$H$18/(1+HOME!$H$18),0)),IF($T$1=FALSE,IF($T62=FALSE,D62*HOME!$H$20,0),IF($T62=FALSE,D62*HOME!$H$20/(1+HOME!$H$20),0)))</f>
        <v>0</v>
      </c>
      <c r="V62" s="79">
        <f>IF(E$2&lt;DATE(2019,10,1),IF($T$1=FALSE,IF($T62=FALSE,E62*HOME!$H$18,0),IF($T62=FALSE,E62*HOME!$H$18/(1+HOME!$H$18),0)),IF($T$1=FALSE,IF($T62=FALSE,E62*HOME!$H$20,0),IF($T62=FALSE,E62*HOME!$H$20/(1+HOME!$H$20),0)))</f>
        <v>0</v>
      </c>
      <c r="W62" s="79">
        <f>IF(F$2&lt;DATE(2019,10,1),IF($T$1=FALSE,IF($T62=FALSE,F62*HOME!$H$18,0),IF($T62=FALSE,F62*HOME!$H$18/(1+HOME!$H$18),0)),IF($T$1=FALSE,IF($T62=FALSE,F62*HOME!$H$20,0),IF($T62=FALSE,F62*HOME!$H$20/(1+HOME!$H$20),0)))</f>
        <v>0</v>
      </c>
      <c r="X62" s="79">
        <f>IF(G$2&lt;DATE(2019,10,1),IF($T$1=FALSE,IF($T62=FALSE,G62*HOME!$H$18,0),IF($T62=FALSE,G62*HOME!$H$18/(1+HOME!$H$18),0)),IF($T$1=FALSE,IF($T62=FALSE,G62*HOME!$H$20,0),IF($T62=FALSE,G62*HOME!$H$20/(1+HOME!$H$20),0)))</f>
        <v>0</v>
      </c>
      <c r="Y62" s="79">
        <f>IF(H$2&lt;DATE(2019,10,1),IF($T$1=FALSE,IF($T62=FALSE,H62*HOME!$H$18,0),IF($T62=FALSE,H62*HOME!$H$18/(1+HOME!$H$18),0)),IF($T$1=FALSE,IF($T62=FALSE,H62*HOME!$H$20,0),IF($T62=FALSE,H62*HOME!$H$20/(1+HOME!$H$20),0)))</f>
        <v>0</v>
      </c>
      <c r="Z62" s="79">
        <f>IF(I$2&lt;DATE(2019,10,1),IF($T$1=FALSE,IF($T62=FALSE,I62*HOME!$H$18,0),IF($T62=FALSE,I62*HOME!$H$18/(1+HOME!$H$18),0)),IF($T$1=FALSE,IF($T62=FALSE,I62*HOME!$H$20,0),IF($T62=FALSE,I62*HOME!$H$20/(1+HOME!$H$20),0)))</f>
        <v>0</v>
      </c>
      <c r="AA62" s="79">
        <f>IF(J$2&lt;DATE(2019,10,1),IF($T$1=FALSE,IF($T62=FALSE,J62*HOME!$H$18,0),IF($T62=FALSE,J62*HOME!$H$18/(1+HOME!$H$18),0)),IF($T$1=FALSE,IF($T62=FALSE,J62*HOME!$H$20,0),IF($T62=FALSE,J62*HOME!$H$20/(1+HOME!$H$20),0)))</f>
        <v>0</v>
      </c>
      <c r="AB62" s="79">
        <f>IF(K$2&lt;DATE(2019,10,1),IF($T$1=FALSE,IF($T62=FALSE,K62*HOME!$H$18,0),IF($T62=FALSE,K62*HOME!$H$18/(1+HOME!$H$18),0)),IF($T$1=FALSE,IF($T62=FALSE,K62*HOME!$H$20,0),IF($T62=FALSE,K62*HOME!$H$20/(1+HOME!$H$20),0)))</f>
        <v>0</v>
      </c>
      <c r="AC62" s="79">
        <f>IF(L$2&lt;DATE(2019,10,1),IF($T$1=FALSE,IF($T62=FALSE,L62*HOME!$H$18,0),IF($T62=FALSE,L62*HOME!$H$18/(1+HOME!$H$18),0)),IF($T$1=FALSE,IF($T62=FALSE,L62*HOME!$H$20,0),IF($T62=FALSE,L62*HOME!$H$20/(1+HOME!$H$20),0)))</f>
        <v>0</v>
      </c>
      <c r="AD62" s="79">
        <f>IF(M$2&lt;DATE(2019,10,1),IF($T$1=FALSE,IF($T62=FALSE,M62*HOME!$H$18,0),IF($T62=FALSE,M62*HOME!$H$18/(1+HOME!$H$18),0)),IF($T$1=FALSE,IF($T62=FALSE,M62*HOME!$H$20,0),IF($T62=FALSE,M62*HOME!$H$20/(1+HOME!$H$20),0)))</f>
        <v>0</v>
      </c>
      <c r="AE62" s="79">
        <f>IF(N$2&lt;DATE(2019,10,1),IF($T$1=FALSE,IF($T62=FALSE,N62*HOME!$H$18,0),IF($T62=FALSE,N62*HOME!$H$18/(1+HOME!$H$18),0)),IF($T$1=FALSE,IF($T62=FALSE,N62*HOME!$H$20,0),IF($T62=FALSE,N62*HOME!$H$20/(1+HOME!$H$20),0)))</f>
        <v>0</v>
      </c>
      <c r="AF62" s="79">
        <f>IF(O$2&lt;DATE(2019,10,1),IF($T$1=FALSE,IF($T62=FALSE,O62*HOME!$H$18,0),IF($T62=FALSE,O62*HOME!$H$18/(1+HOME!$H$18),0)),IF($T$1=FALSE,IF($T62=FALSE,O62*HOME!$H$20,0),IF($T62=FALSE,O62*HOME!$H$20/(1+HOME!$H$20),0)))</f>
        <v>0</v>
      </c>
      <c r="AG62" s="79">
        <f>IF(P$2&lt;DATE(2019,10,1),IF($T$1=FALSE,IF($T62=FALSE,P62*HOME!$H$18,0),IF($T62=FALSE,P62*HOME!$H$18/(1+HOME!$H$18),0)),IF($T$1=FALSE,IF($T62=FALSE,P62*HOME!$H$20,0),IF($T62=FALSE,P62*HOME!$H$20/(1+HOME!$H$20),0)))</f>
        <v>0</v>
      </c>
      <c r="AH62" s="79">
        <f t="shared" si="26"/>
        <v>0</v>
      </c>
      <c r="AI62" s="79">
        <f t="shared" si="27"/>
        <v>0</v>
      </c>
      <c r="AJ62" s="86"/>
      <c r="AK62" s="79"/>
      <c r="AL62" s="79"/>
      <c r="AM62" s="79"/>
      <c r="AN62" s="79"/>
      <c r="AO62" s="79"/>
      <c r="AP62" s="79"/>
      <c r="AQ62" s="79"/>
      <c r="AR62" s="79"/>
      <c r="CA62" s="310">
        <f>IF($T62=TRUE,0,IF(D$2&lt;DATE(2019,10,1),IF($T$1=FALSE,D62*HOME!$F$18,D62*HOME!$F$18/(1+HOME!$H$18)),IF($AO62=TRUE,IF($T$1=FALSE,D62*HOME!$F$21,D62*HOME!$F$21/(1+HOME!$H$21)),IF($T$1=FALSE,D62*HOME!$F$20,D62*HOME!$F$20/(1+HOME!$H$20)))))</f>
        <v>0</v>
      </c>
      <c r="CB62" s="310">
        <f>IF($T62=TRUE,0,IF(E$2&lt;DATE(2019,10,1),IF($T$1=FALSE,E62*HOME!$F$18,E62*HOME!$F$18/(1+HOME!$H$18)),IF($AO62=TRUE,IF($T$1=FALSE,E62*HOME!$F$21,E62*HOME!$F$21/(1+HOME!$H$21)),IF($T$1=FALSE,E62*HOME!$F$20,E62*HOME!$F$20/(1+HOME!$H$20)))))</f>
        <v>0</v>
      </c>
      <c r="CC62" s="310">
        <f>IF($T62=TRUE,0,IF(F$2&lt;DATE(2019,10,1),IF($T$1=FALSE,F62*HOME!$F$18,F62*HOME!$F$18/(1+HOME!$H$18)),IF($AO62=TRUE,IF($T$1=FALSE,F62*HOME!$F$21,F62*HOME!$F$21/(1+HOME!$H$21)),IF($T$1=FALSE,F62*HOME!$F$20,F62*HOME!$F$20/(1+HOME!$H$20)))))</f>
        <v>0</v>
      </c>
      <c r="CD62" s="310">
        <f>IF($T62=TRUE,0,IF(G$2&lt;DATE(2019,10,1),IF($T$1=FALSE,G62*HOME!$F$18,G62*HOME!$F$18/(1+HOME!$H$18)),IF($AO62=TRUE,IF($T$1=FALSE,G62*HOME!$F$21,G62*HOME!$F$21/(1+HOME!$H$21)),IF($T$1=FALSE,G62*HOME!$F$20,G62*HOME!$F$20/(1+HOME!$H$20)))))</f>
        <v>0</v>
      </c>
      <c r="CE62" s="310">
        <f>IF($T62=TRUE,0,IF(H$2&lt;DATE(2019,10,1),IF($T$1=FALSE,H62*HOME!$F$18,H62*HOME!$F$18/(1+HOME!$H$18)),IF($AO62=TRUE,IF($T$1=FALSE,H62*HOME!$F$21,H62*HOME!$F$21/(1+HOME!$H$21)),IF($T$1=FALSE,H62*HOME!$F$20,H62*HOME!$F$20/(1+HOME!$H$20)))))</f>
        <v>0</v>
      </c>
      <c r="CF62" s="310">
        <f>IF($T62=TRUE,0,IF(I$2&lt;DATE(2019,10,1),IF($T$1=FALSE,I62*HOME!$F$18,I62*HOME!$F$18/(1+HOME!$H$18)),IF($AO62=TRUE,IF($T$1=FALSE,I62*HOME!$F$21,I62*HOME!$F$21/(1+HOME!$H$21)),IF($T$1=FALSE,I62*HOME!$F$20,I62*HOME!$F$20/(1+HOME!$H$20)))))</f>
        <v>0</v>
      </c>
      <c r="CG62" s="310">
        <f>IF($T62=TRUE,0,IF(J$2&lt;DATE(2019,10,1),IF($T$1=FALSE,J62*HOME!$F$18,J62*HOME!$F$18/(1+HOME!$H$18)),IF($AO62=TRUE,IF($T$1=FALSE,J62*HOME!$F$21,J62*HOME!$F$21/(1+HOME!$H$21)),IF($T$1=FALSE,J62*HOME!$F$20,J62*HOME!$F$20/(1+HOME!$H$20)))))</f>
        <v>0</v>
      </c>
      <c r="CH62" s="310">
        <f>IF($T62=TRUE,0,IF(K$2&lt;DATE(2019,10,1),IF($T$1=FALSE,K62*HOME!$F$18,K62*HOME!$F$18/(1+HOME!$H$18)),IF($AO62=TRUE,IF($T$1=FALSE,K62*HOME!$F$21,K62*HOME!$F$21/(1+HOME!$H$21)),IF($T$1=FALSE,K62*HOME!$F$20,K62*HOME!$F$20/(1+HOME!$H$20)))))</f>
        <v>0</v>
      </c>
      <c r="CI62" s="310">
        <f>IF($T62=TRUE,0,IF(L$2&lt;DATE(2019,10,1),IF($T$1=FALSE,L62*HOME!$F$18,L62*HOME!$F$18/(1+HOME!$H$18)),IF($AO62=TRUE,IF($T$1=FALSE,L62*HOME!$F$21,L62*HOME!$F$21/(1+HOME!$H$21)),IF($T$1=FALSE,L62*HOME!$F$20,L62*HOME!$F$20/(1+HOME!$H$20)))))</f>
        <v>0</v>
      </c>
      <c r="CJ62" s="310">
        <f>IF($T62=TRUE,0,IF(M$2&lt;DATE(2019,10,1),IF($T$1=FALSE,M62*HOME!$F$18,M62*HOME!$F$18/(1+HOME!$H$18)),IF($AO62=TRUE,IF($T$1=FALSE,M62*HOME!$F$21,M62*HOME!$F$21/(1+HOME!$H$21)),IF($T$1=FALSE,M62*HOME!$F$20,M62*HOME!$F$20/(1+HOME!$H$20)))))</f>
        <v>0</v>
      </c>
      <c r="CK62" s="310">
        <f>IF($T62=TRUE,0,IF(N$2&lt;DATE(2019,10,1),IF($T$1=FALSE,N62*HOME!$F$18,N62*HOME!$F$18/(1+HOME!$H$18)),IF($AO62=TRUE,IF($T$1=FALSE,N62*HOME!$F$21,N62*HOME!$F$21/(1+HOME!$H$21)),IF($T$1=FALSE,N62*HOME!$F$20,N62*HOME!$F$20/(1+HOME!$H$20)))))</f>
        <v>0</v>
      </c>
      <c r="CL62" s="310">
        <f>IF($T62=TRUE,0,IF(O$2&lt;DATE(2019,10,1),IF($T$1=FALSE,O62*HOME!$F$18,O62*HOME!$F$18/(1+HOME!$H$18)),IF($AO62=TRUE,IF($T$1=FALSE,O62*HOME!$F$21,O62*HOME!$F$21/(1+HOME!$H$21)),IF($T$1=FALSE,O62*HOME!$F$20,O62*HOME!$F$20/(1+HOME!$H$20)))))</f>
        <v>0</v>
      </c>
      <c r="CM62" s="310">
        <f>IF($T62=TRUE,0,IF(P$2&lt;DATE(2019,10,1),IF($T$1=FALSE,P62*HOME!$F$18,P62*HOME!$F$18/(1+HOME!$H$18)),IF($AO62=TRUE,IF($T$1=FALSE,P62*HOME!$F$21,P62*HOME!$F$21/(1+HOME!$H$21)),IF($T$1=FALSE,P62*HOME!$F$20,P62*HOME!$F$20/(1+HOME!$H$20)))))</f>
        <v>0</v>
      </c>
      <c r="CN62" s="310">
        <f t="shared" si="28"/>
        <v>0</v>
      </c>
    </row>
    <row r="63" spans="1:92" ht="18" customHeight="1">
      <c r="A63" s="335"/>
      <c r="B63" s="336">
        <v>58</v>
      </c>
      <c r="C63" s="1822"/>
      <c r="D63" s="434"/>
      <c r="E63" s="131"/>
      <c r="F63" s="131"/>
      <c r="G63" s="131"/>
      <c r="H63" s="131"/>
      <c r="I63" s="131"/>
      <c r="J63" s="131"/>
      <c r="K63" s="131"/>
      <c r="L63" s="131"/>
      <c r="M63" s="131"/>
      <c r="N63" s="131"/>
      <c r="O63" s="131"/>
      <c r="P63" s="131"/>
      <c r="Q63" s="90">
        <f t="shared" si="25"/>
        <v>0</v>
      </c>
      <c r="R63" s="1107" t="str">
        <f t="shared" si="14"/>
        <v/>
      </c>
      <c r="S63" s="344">
        <f>来期計画!Q63</f>
        <v>0</v>
      </c>
      <c r="T63" s="435" t="b">
        <v>0</v>
      </c>
      <c r="U63" s="79">
        <f>IF(D$2&lt;DATE(2019,10,1),IF($T$1=FALSE,IF($T63=FALSE,D63*HOME!$H$18,0),IF($T63=FALSE,D63*HOME!$H$18/(1+HOME!$H$18),0)),IF($T$1=FALSE,IF($T63=FALSE,D63*HOME!$H$20,0),IF($T63=FALSE,D63*HOME!$H$20/(1+HOME!$H$20),0)))</f>
        <v>0</v>
      </c>
      <c r="V63" s="79">
        <f>IF(E$2&lt;DATE(2019,10,1),IF($T$1=FALSE,IF($T63=FALSE,E63*HOME!$H$18,0),IF($T63=FALSE,E63*HOME!$H$18/(1+HOME!$H$18),0)),IF($T$1=FALSE,IF($T63=FALSE,E63*HOME!$H$20,0),IF($T63=FALSE,E63*HOME!$H$20/(1+HOME!$H$20),0)))</f>
        <v>0</v>
      </c>
      <c r="W63" s="79">
        <f>IF(F$2&lt;DATE(2019,10,1),IF($T$1=FALSE,IF($T63=FALSE,F63*HOME!$H$18,0),IF($T63=FALSE,F63*HOME!$H$18/(1+HOME!$H$18),0)),IF($T$1=FALSE,IF($T63=FALSE,F63*HOME!$H$20,0),IF($T63=FALSE,F63*HOME!$H$20/(1+HOME!$H$20),0)))</f>
        <v>0</v>
      </c>
      <c r="X63" s="79">
        <f>IF(G$2&lt;DATE(2019,10,1),IF($T$1=FALSE,IF($T63=FALSE,G63*HOME!$H$18,0),IF($T63=FALSE,G63*HOME!$H$18/(1+HOME!$H$18),0)),IF($T$1=FALSE,IF($T63=FALSE,G63*HOME!$H$20,0),IF($T63=FALSE,G63*HOME!$H$20/(1+HOME!$H$20),0)))</f>
        <v>0</v>
      </c>
      <c r="Y63" s="79">
        <f>IF(H$2&lt;DATE(2019,10,1),IF($T$1=FALSE,IF($T63=FALSE,H63*HOME!$H$18,0),IF($T63=FALSE,H63*HOME!$H$18/(1+HOME!$H$18),0)),IF($T$1=FALSE,IF($T63=FALSE,H63*HOME!$H$20,0),IF($T63=FALSE,H63*HOME!$H$20/(1+HOME!$H$20),0)))</f>
        <v>0</v>
      </c>
      <c r="Z63" s="79">
        <f>IF(I$2&lt;DATE(2019,10,1),IF($T$1=FALSE,IF($T63=FALSE,I63*HOME!$H$18,0),IF($T63=FALSE,I63*HOME!$H$18/(1+HOME!$H$18),0)),IF($T$1=FALSE,IF($T63=FALSE,I63*HOME!$H$20,0),IF($T63=FALSE,I63*HOME!$H$20/(1+HOME!$H$20),0)))</f>
        <v>0</v>
      </c>
      <c r="AA63" s="79">
        <f>IF(J$2&lt;DATE(2019,10,1),IF($T$1=FALSE,IF($T63=FALSE,J63*HOME!$H$18,0),IF($T63=FALSE,J63*HOME!$H$18/(1+HOME!$H$18),0)),IF($T$1=FALSE,IF($T63=FALSE,J63*HOME!$H$20,0),IF($T63=FALSE,J63*HOME!$H$20/(1+HOME!$H$20),0)))</f>
        <v>0</v>
      </c>
      <c r="AB63" s="79">
        <f>IF(K$2&lt;DATE(2019,10,1),IF($T$1=FALSE,IF($T63=FALSE,K63*HOME!$H$18,0),IF($T63=FALSE,K63*HOME!$H$18/(1+HOME!$H$18),0)),IF($T$1=FALSE,IF($T63=FALSE,K63*HOME!$H$20,0),IF($T63=FALSE,K63*HOME!$H$20/(1+HOME!$H$20),0)))</f>
        <v>0</v>
      </c>
      <c r="AC63" s="79">
        <f>IF(L$2&lt;DATE(2019,10,1),IF($T$1=FALSE,IF($T63=FALSE,L63*HOME!$H$18,0),IF($T63=FALSE,L63*HOME!$H$18/(1+HOME!$H$18),0)),IF($T$1=FALSE,IF($T63=FALSE,L63*HOME!$H$20,0),IF($T63=FALSE,L63*HOME!$H$20/(1+HOME!$H$20),0)))</f>
        <v>0</v>
      </c>
      <c r="AD63" s="79">
        <f>IF(M$2&lt;DATE(2019,10,1),IF($T$1=FALSE,IF($T63=FALSE,M63*HOME!$H$18,0),IF($T63=FALSE,M63*HOME!$H$18/(1+HOME!$H$18),0)),IF($T$1=FALSE,IF($T63=FALSE,M63*HOME!$H$20,0),IF($T63=FALSE,M63*HOME!$H$20/(1+HOME!$H$20),0)))</f>
        <v>0</v>
      </c>
      <c r="AE63" s="79">
        <f>IF(N$2&lt;DATE(2019,10,1),IF($T$1=FALSE,IF($T63=FALSE,N63*HOME!$H$18,0),IF($T63=FALSE,N63*HOME!$H$18/(1+HOME!$H$18),0)),IF($T$1=FALSE,IF($T63=FALSE,N63*HOME!$H$20,0),IF($T63=FALSE,N63*HOME!$H$20/(1+HOME!$H$20),0)))</f>
        <v>0</v>
      </c>
      <c r="AF63" s="79">
        <f>IF(O$2&lt;DATE(2019,10,1),IF($T$1=FALSE,IF($T63=FALSE,O63*HOME!$H$18,0),IF($T63=FALSE,O63*HOME!$H$18/(1+HOME!$H$18),0)),IF($T$1=FALSE,IF($T63=FALSE,O63*HOME!$H$20,0),IF($T63=FALSE,O63*HOME!$H$20/(1+HOME!$H$20),0)))</f>
        <v>0</v>
      </c>
      <c r="AG63" s="79">
        <f>IF(P$2&lt;DATE(2019,10,1),IF($T$1=FALSE,IF($T63=FALSE,P63*HOME!$H$18,0),IF($T63=FALSE,P63*HOME!$H$18/(1+HOME!$H$18),0)),IF($T$1=FALSE,IF($T63=FALSE,P63*HOME!$H$20,0),IF($T63=FALSE,P63*HOME!$H$20/(1+HOME!$H$20),0)))</f>
        <v>0</v>
      </c>
      <c r="AH63" s="79">
        <f t="shared" si="26"/>
        <v>0</v>
      </c>
      <c r="AI63" s="79">
        <f t="shared" si="27"/>
        <v>0</v>
      </c>
      <c r="AJ63" s="86"/>
      <c r="AK63" s="79"/>
      <c r="AL63" s="79"/>
      <c r="AM63" s="79"/>
      <c r="AN63" s="79"/>
      <c r="AO63" s="79"/>
      <c r="AP63" s="79"/>
      <c r="AQ63" s="79"/>
      <c r="AR63" s="79"/>
      <c r="CA63" s="310">
        <f>IF($T63=TRUE,0,IF(D$2&lt;DATE(2019,10,1),IF($T$1=FALSE,D63*HOME!$F$18,D63*HOME!$F$18/(1+HOME!$H$18)),IF($AO63=TRUE,IF($T$1=FALSE,D63*HOME!$F$21,D63*HOME!$F$21/(1+HOME!$H$21)),IF($T$1=FALSE,D63*HOME!$F$20,D63*HOME!$F$20/(1+HOME!$H$20)))))</f>
        <v>0</v>
      </c>
      <c r="CB63" s="310">
        <f>IF($T63=TRUE,0,IF(E$2&lt;DATE(2019,10,1),IF($T$1=FALSE,E63*HOME!$F$18,E63*HOME!$F$18/(1+HOME!$H$18)),IF($AO63=TRUE,IF($T$1=FALSE,E63*HOME!$F$21,E63*HOME!$F$21/(1+HOME!$H$21)),IF($T$1=FALSE,E63*HOME!$F$20,E63*HOME!$F$20/(1+HOME!$H$20)))))</f>
        <v>0</v>
      </c>
      <c r="CC63" s="310">
        <f>IF($T63=TRUE,0,IF(F$2&lt;DATE(2019,10,1),IF($T$1=FALSE,F63*HOME!$F$18,F63*HOME!$F$18/(1+HOME!$H$18)),IF($AO63=TRUE,IF($T$1=FALSE,F63*HOME!$F$21,F63*HOME!$F$21/(1+HOME!$H$21)),IF($T$1=FALSE,F63*HOME!$F$20,F63*HOME!$F$20/(1+HOME!$H$20)))))</f>
        <v>0</v>
      </c>
      <c r="CD63" s="310">
        <f>IF($T63=TRUE,0,IF(G$2&lt;DATE(2019,10,1),IF($T$1=FALSE,G63*HOME!$F$18,G63*HOME!$F$18/(1+HOME!$H$18)),IF($AO63=TRUE,IF($T$1=FALSE,G63*HOME!$F$21,G63*HOME!$F$21/(1+HOME!$H$21)),IF($T$1=FALSE,G63*HOME!$F$20,G63*HOME!$F$20/(1+HOME!$H$20)))))</f>
        <v>0</v>
      </c>
      <c r="CE63" s="310">
        <f>IF($T63=TRUE,0,IF(H$2&lt;DATE(2019,10,1),IF($T$1=FALSE,H63*HOME!$F$18,H63*HOME!$F$18/(1+HOME!$H$18)),IF($AO63=TRUE,IF($T$1=FALSE,H63*HOME!$F$21,H63*HOME!$F$21/(1+HOME!$H$21)),IF($T$1=FALSE,H63*HOME!$F$20,H63*HOME!$F$20/(1+HOME!$H$20)))))</f>
        <v>0</v>
      </c>
      <c r="CF63" s="310">
        <f>IF($T63=TRUE,0,IF(I$2&lt;DATE(2019,10,1),IF($T$1=FALSE,I63*HOME!$F$18,I63*HOME!$F$18/(1+HOME!$H$18)),IF($AO63=TRUE,IF($T$1=FALSE,I63*HOME!$F$21,I63*HOME!$F$21/(1+HOME!$H$21)),IF($T$1=FALSE,I63*HOME!$F$20,I63*HOME!$F$20/(1+HOME!$H$20)))))</f>
        <v>0</v>
      </c>
      <c r="CG63" s="310">
        <f>IF($T63=TRUE,0,IF(J$2&lt;DATE(2019,10,1),IF($T$1=FALSE,J63*HOME!$F$18,J63*HOME!$F$18/(1+HOME!$H$18)),IF($AO63=TRUE,IF($T$1=FALSE,J63*HOME!$F$21,J63*HOME!$F$21/(1+HOME!$H$21)),IF($T$1=FALSE,J63*HOME!$F$20,J63*HOME!$F$20/(1+HOME!$H$20)))))</f>
        <v>0</v>
      </c>
      <c r="CH63" s="310">
        <f>IF($T63=TRUE,0,IF(K$2&lt;DATE(2019,10,1),IF($T$1=FALSE,K63*HOME!$F$18,K63*HOME!$F$18/(1+HOME!$H$18)),IF($AO63=TRUE,IF($T$1=FALSE,K63*HOME!$F$21,K63*HOME!$F$21/(1+HOME!$H$21)),IF($T$1=FALSE,K63*HOME!$F$20,K63*HOME!$F$20/(1+HOME!$H$20)))))</f>
        <v>0</v>
      </c>
      <c r="CI63" s="310">
        <f>IF($T63=TRUE,0,IF(L$2&lt;DATE(2019,10,1),IF($T$1=FALSE,L63*HOME!$F$18,L63*HOME!$F$18/(1+HOME!$H$18)),IF($AO63=TRUE,IF($T$1=FALSE,L63*HOME!$F$21,L63*HOME!$F$21/(1+HOME!$H$21)),IF($T$1=FALSE,L63*HOME!$F$20,L63*HOME!$F$20/(1+HOME!$H$20)))))</f>
        <v>0</v>
      </c>
      <c r="CJ63" s="310">
        <f>IF($T63=TRUE,0,IF(M$2&lt;DATE(2019,10,1),IF($T$1=FALSE,M63*HOME!$F$18,M63*HOME!$F$18/(1+HOME!$H$18)),IF($AO63=TRUE,IF($T$1=FALSE,M63*HOME!$F$21,M63*HOME!$F$21/(1+HOME!$H$21)),IF($T$1=FALSE,M63*HOME!$F$20,M63*HOME!$F$20/(1+HOME!$H$20)))))</f>
        <v>0</v>
      </c>
      <c r="CK63" s="310">
        <f>IF($T63=TRUE,0,IF(N$2&lt;DATE(2019,10,1),IF($T$1=FALSE,N63*HOME!$F$18,N63*HOME!$F$18/(1+HOME!$H$18)),IF($AO63=TRUE,IF($T$1=FALSE,N63*HOME!$F$21,N63*HOME!$F$21/(1+HOME!$H$21)),IF($T$1=FALSE,N63*HOME!$F$20,N63*HOME!$F$20/(1+HOME!$H$20)))))</f>
        <v>0</v>
      </c>
      <c r="CL63" s="310">
        <f>IF($T63=TRUE,0,IF(O$2&lt;DATE(2019,10,1),IF($T$1=FALSE,O63*HOME!$F$18,O63*HOME!$F$18/(1+HOME!$H$18)),IF($AO63=TRUE,IF($T$1=FALSE,O63*HOME!$F$21,O63*HOME!$F$21/(1+HOME!$H$21)),IF($T$1=FALSE,O63*HOME!$F$20,O63*HOME!$F$20/(1+HOME!$H$20)))))</f>
        <v>0</v>
      </c>
      <c r="CM63" s="310">
        <f>IF($T63=TRUE,0,IF(P$2&lt;DATE(2019,10,1),IF($T$1=FALSE,P63*HOME!$F$18,P63*HOME!$F$18/(1+HOME!$H$18)),IF($AO63=TRUE,IF($T$1=FALSE,P63*HOME!$F$21,P63*HOME!$F$21/(1+HOME!$H$21)),IF($T$1=FALSE,P63*HOME!$F$20,P63*HOME!$F$20/(1+HOME!$H$20)))))</f>
        <v>0</v>
      </c>
      <c r="CN63" s="310">
        <f t="shared" si="28"/>
        <v>0</v>
      </c>
    </row>
    <row r="64" spans="1:92" ht="18" customHeight="1">
      <c r="A64" s="335"/>
      <c r="B64" s="336">
        <v>59</v>
      </c>
      <c r="C64" s="1822"/>
      <c r="D64" s="434"/>
      <c r="E64" s="131"/>
      <c r="F64" s="131"/>
      <c r="G64" s="131"/>
      <c r="H64" s="131"/>
      <c r="I64" s="131"/>
      <c r="J64" s="131"/>
      <c r="K64" s="131"/>
      <c r="L64" s="131"/>
      <c r="M64" s="131"/>
      <c r="N64" s="131"/>
      <c r="O64" s="131"/>
      <c r="P64" s="131"/>
      <c r="Q64" s="90">
        <f t="shared" si="25"/>
        <v>0</v>
      </c>
      <c r="R64" s="1107" t="str">
        <f t="shared" si="14"/>
        <v/>
      </c>
      <c r="S64" s="344">
        <f>来期計画!Q64</f>
        <v>0</v>
      </c>
      <c r="T64" s="435" t="b">
        <v>1</v>
      </c>
      <c r="U64" s="79">
        <f>IF(D$2&lt;DATE(2019,10,1),IF($T$1=FALSE,IF($T64=FALSE,D64*HOME!$H$18,0),IF($T64=FALSE,D64*HOME!$H$18/(1+HOME!$H$18),0)),IF($T$1=FALSE,IF($T64=FALSE,D64*HOME!$H$20,0),IF($T64=FALSE,D64*HOME!$H$20/(1+HOME!$H$20),0)))</f>
        <v>0</v>
      </c>
      <c r="V64" s="79">
        <f>IF(E$2&lt;DATE(2019,10,1),IF($T$1=FALSE,IF($T64=FALSE,E64*HOME!$H$18,0),IF($T64=FALSE,E64*HOME!$H$18/(1+HOME!$H$18),0)),IF($T$1=FALSE,IF($T64=FALSE,E64*HOME!$H$20,0),IF($T64=FALSE,E64*HOME!$H$20/(1+HOME!$H$20),0)))</f>
        <v>0</v>
      </c>
      <c r="W64" s="79">
        <f>IF(F$2&lt;DATE(2019,10,1),IF($T$1=FALSE,IF($T64=FALSE,F64*HOME!$H$18,0),IF($T64=FALSE,F64*HOME!$H$18/(1+HOME!$H$18),0)),IF($T$1=FALSE,IF($T64=FALSE,F64*HOME!$H$20,0),IF($T64=FALSE,F64*HOME!$H$20/(1+HOME!$H$20),0)))</f>
        <v>0</v>
      </c>
      <c r="X64" s="79">
        <f>IF(G$2&lt;DATE(2019,10,1),IF($T$1=FALSE,IF($T64=FALSE,G64*HOME!$H$18,0),IF($T64=FALSE,G64*HOME!$H$18/(1+HOME!$H$18),0)),IF($T$1=FALSE,IF($T64=FALSE,G64*HOME!$H$20,0),IF($T64=FALSE,G64*HOME!$H$20/(1+HOME!$H$20),0)))</f>
        <v>0</v>
      </c>
      <c r="Y64" s="79">
        <f>IF(H$2&lt;DATE(2019,10,1),IF($T$1=FALSE,IF($T64=FALSE,H64*HOME!$H$18,0),IF($T64=FALSE,H64*HOME!$H$18/(1+HOME!$H$18),0)),IF($T$1=FALSE,IF($T64=FALSE,H64*HOME!$H$20,0),IF($T64=FALSE,H64*HOME!$H$20/(1+HOME!$H$20),0)))</f>
        <v>0</v>
      </c>
      <c r="Z64" s="79">
        <f>IF(I$2&lt;DATE(2019,10,1),IF($T$1=FALSE,IF($T64=FALSE,I64*HOME!$H$18,0),IF($T64=FALSE,I64*HOME!$H$18/(1+HOME!$H$18),0)),IF($T$1=FALSE,IF($T64=FALSE,I64*HOME!$H$20,0),IF($T64=FALSE,I64*HOME!$H$20/(1+HOME!$H$20),0)))</f>
        <v>0</v>
      </c>
      <c r="AA64" s="79">
        <f>IF(J$2&lt;DATE(2019,10,1),IF($T$1=FALSE,IF($T64=FALSE,J64*HOME!$H$18,0),IF($T64=FALSE,J64*HOME!$H$18/(1+HOME!$H$18),0)),IF($T$1=FALSE,IF($T64=FALSE,J64*HOME!$H$20,0),IF($T64=FALSE,J64*HOME!$H$20/(1+HOME!$H$20),0)))</f>
        <v>0</v>
      </c>
      <c r="AB64" s="79">
        <f>IF(K$2&lt;DATE(2019,10,1),IF($T$1=FALSE,IF($T64=FALSE,K64*HOME!$H$18,0),IF($T64=FALSE,K64*HOME!$H$18/(1+HOME!$H$18),0)),IF($T$1=FALSE,IF($T64=FALSE,K64*HOME!$H$20,0),IF($T64=FALSE,K64*HOME!$H$20/(1+HOME!$H$20),0)))</f>
        <v>0</v>
      </c>
      <c r="AC64" s="79">
        <f>IF(L$2&lt;DATE(2019,10,1),IF($T$1=FALSE,IF($T64=FALSE,L64*HOME!$H$18,0),IF($T64=FALSE,L64*HOME!$H$18/(1+HOME!$H$18),0)),IF($T$1=FALSE,IF($T64=FALSE,L64*HOME!$H$20,0),IF($T64=FALSE,L64*HOME!$H$20/(1+HOME!$H$20),0)))</f>
        <v>0</v>
      </c>
      <c r="AD64" s="79">
        <f>IF(M$2&lt;DATE(2019,10,1),IF($T$1=FALSE,IF($T64=FALSE,M64*HOME!$H$18,0),IF($T64=FALSE,M64*HOME!$H$18/(1+HOME!$H$18),0)),IF($T$1=FALSE,IF($T64=FALSE,M64*HOME!$H$20,0),IF($T64=FALSE,M64*HOME!$H$20/(1+HOME!$H$20),0)))</f>
        <v>0</v>
      </c>
      <c r="AE64" s="79">
        <f>IF(N$2&lt;DATE(2019,10,1),IF($T$1=FALSE,IF($T64=FALSE,N64*HOME!$H$18,0),IF($T64=FALSE,N64*HOME!$H$18/(1+HOME!$H$18),0)),IF($T$1=FALSE,IF($T64=FALSE,N64*HOME!$H$20,0),IF($T64=FALSE,N64*HOME!$H$20/(1+HOME!$H$20),0)))</f>
        <v>0</v>
      </c>
      <c r="AF64" s="79">
        <f>IF(O$2&lt;DATE(2019,10,1),IF($T$1=FALSE,IF($T64=FALSE,O64*HOME!$H$18,0),IF($T64=FALSE,O64*HOME!$H$18/(1+HOME!$H$18),0)),IF($T$1=FALSE,IF($T64=FALSE,O64*HOME!$H$20,0),IF($T64=FALSE,O64*HOME!$H$20/(1+HOME!$H$20),0)))</f>
        <v>0</v>
      </c>
      <c r="AG64" s="79">
        <f>IF(P$2&lt;DATE(2019,10,1),IF($T$1=FALSE,IF($T64=FALSE,P64*HOME!$H$18,0),IF($T64=FALSE,P64*HOME!$H$18/(1+HOME!$H$18),0)),IF($T$1=FALSE,IF($T64=FALSE,P64*HOME!$H$20,0),IF($T64=FALSE,P64*HOME!$H$20/(1+HOME!$H$20),0)))</f>
        <v>0</v>
      </c>
      <c r="AH64" s="79">
        <f t="shared" si="26"/>
        <v>0</v>
      </c>
      <c r="AI64" s="79" t="str">
        <f t="shared" si="27"/>
        <v/>
      </c>
      <c r="AJ64" s="86"/>
      <c r="AK64" s="79"/>
      <c r="AL64" s="79"/>
      <c r="AM64" s="79"/>
      <c r="AN64" s="79"/>
      <c r="AO64" s="79"/>
      <c r="AP64" s="79"/>
      <c r="AQ64" s="79"/>
      <c r="AR64" s="79"/>
      <c r="CA64" s="310">
        <f>IF($T64=TRUE,0,IF(D$2&lt;DATE(2019,10,1),IF($T$1=FALSE,D64*HOME!$F$18,D64*HOME!$F$18/(1+HOME!$H$18)),IF($AO64=TRUE,IF($T$1=FALSE,D64*HOME!$F$21,D64*HOME!$F$21/(1+HOME!$H$21)),IF($T$1=FALSE,D64*HOME!$F$20,D64*HOME!$F$20/(1+HOME!$H$20)))))</f>
        <v>0</v>
      </c>
      <c r="CB64" s="310">
        <f>IF($T64=TRUE,0,IF(E$2&lt;DATE(2019,10,1),IF($T$1=FALSE,E64*HOME!$F$18,E64*HOME!$F$18/(1+HOME!$H$18)),IF($AO64=TRUE,IF($T$1=FALSE,E64*HOME!$F$21,E64*HOME!$F$21/(1+HOME!$H$21)),IF($T$1=FALSE,E64*HOME!$F$20,E64*HOME!$F$20/(1+HOME!$H$20)))))</f>
        <v>0</v>
      </c>
      <c r="CC64" s="310">
        <f>IF($T64=TRUE,0,IF(F$2&lt;DATE(2019,10,1),IF($T$1=FALSE,F64*HOME!$F$18,F64*HOME!$F$18/(1+HOME!$H$18)),IF($AO64=TRUE,IF($T$1=FALSE,F64*HOME!$F$21,F64*HOME!$F$21/(1+HOME!$H$21)),IF($T$1=FALSE,F64*HOME!$F$20,F64*HOME!$F$20/(1+HOME!$H$20)))))</f>
        <v>0</v>
      </c>
      <c r="CD64" s="310">
        <f>IF($T64=TRUE,0,IF(G$2&lt;DATE(2019,10,1),IF($T$1=FALSE,G64*HOME!$F$18,G64*HOME!$F$18/(1+HOME!$H$18)),IF($AO64=TRUE,IF($T$1=FALSE,G64*HOME!$F$21,G64*HOME!$F$21/(1+HOME!$H$21)),IF($T$1=FALSE,G64*HOME!$F$20,G64*HOME!$F$20/(1+HOME!$H$20)))))</f>
        <v>0</v>
      </c>
      <c r="CE64" s="310">
        <f>IF($T64=TRUE,0,IF(H$2&lt;DATE(2019,10,1),IF($T$1=FALSE,H64*HOME!$F$18,H64*HOME!$F$18/(1+HOME!$H$18)),IF($AO64=TRUE,IF($T$1=FALSE,H64*HOME!$F$21,H64*HOME!$F$21/(1+HOME!$H$21)),IF($T$1=FALSE,H64*HOME!$F$20,H64*HOME!$F$20/(1+HOME!$H$20)))))</f>
        <v>0</v>
      </c>
      <c r="CF64" s="310">
        <f>IF($T64=TRUE,0,IF(I$2&lt;DATE(2019,10,1),IF($T$1=FALSE,I64*HOME!$F$18,I64*HOME!$F$18/(1+HOME!$H$18)),IF($AO64=TRUE,IF($T$1=FALSE,I64*HOME!$F$21,I64*HOME!$F$21/(1+HOME!$H$21)),IF($T$1=FALSE,I64*HOME!$F$20,I64*HOME!$F$20/(1+HOME!$H$20)))))</f>
        <v>0</v>
      </c>
      <c r="CG64" s="310">
        <f>IF($T64=TRUE,0,IF(J$2&lt;DATE(2019,10,1),IF($T$1=FALSE,J64*HOME!$F$18,J64*HOME!$F$18/(1+HOME!$H$18)),IF($AO64=TRUE,IF($T$1=FALSE,J64*HOME!$F$21,J64*HOME!$F$21/(1+HOME!$H$21)),IF($T$1=FALSE,J64*HOME!$F$20,J64*HOME!$F$20/(1+HOME!$H$20)))))</f>
        <v>0</v>
      </c>
      <c r="CH64" s="310">
        <f>IF($T64=TRUE,0,IF(K$2&lt;DATE(2019,10,1),IF($T$1=FALSE,K64*HOME!$F$18,K64*HOME!$F$18/(1+HOME!$H$18)),IF($AO64=TRUE,IF($T$1=FALSE,K64*HOME!$F$21,K64*HOME!$F$21/(1+HOME!$H$21)),IF($T$1=FALSE,K64*HOME!$F$20,K64*HOME!$F$20/(1+HOME!$H$20)))))</f>
        <v>0</v>
      </c>
      <c r="CI64" s="310">
        <f>IF($T64=TRUE,0,IF(L$2&lt;DATE(2019,10,1),IF($T$1=FALSE,L64*HOME!$F$18,L64*HOME!$F$18/(1+HOME!$H$18)),IF($AO64=TRUE,IF($T$1=FALSE,L64*HOME!$F$21,L64*HOME!$F$21/(1+HOME!$H$21)),IF($T$1=FALSE,L64*HOME!$F$20,L64*HOME!$F$20/(1+HOME!$H$20)))))</f>
        <v>0</v>
      </c>
      <c r="CJ64" s="310">
        <f>IF($T64=TRUE,0,IF(M$2&lt;DATE(2019,10,1),IF($T$1=FALSE,M64*HOME!$F$18,M64*HOME!$F$18/(1+HOME!$H$18)),IF($AO64=TRUE,IF($T$1=FALSE,M64*HOME!$F$21,M64*HOME!$F$21/(1+HOME!$H$21)),IF($T$1=FALSE,M64*HOME!$F$20,M64*HOME!$F$20/(1+HOME!$H$20)))))</f>
        <v>0</v>
      </c>
      <c r="CK64" s="310">
        <f>IF($T64=TRUE,0,IF(N$2&lt;DATE(2019,10,1),IF($T$1=FALSE,N64*HOME!$F$18,N64*HOME!$F$18/(1+HOME!$H$18)),IF($AO64=TRUE,IF($T$1=FALSE,N64*HOME!$F$21,N64*HOME!$F$21/(1+HOME!$H$21)),IF($T$1=FALSE,N64*HOME!$F$20,N64*HOME!$F$20/(1+HOME!$H$20)))))</f>
        <v>0</v>
      </c>
      <c r="CL64" s="310">
        <f>IF($T64=TRUE,0,IF(O$2&lt;DATE(2019,10,1),IF($T$1=FALSE,O64*HOME!$F$18,O64*HOME!$F$18/(1+HOME!$H$18)),IF($AO64=TRUE,IF($T$1=FALSE,O64*HOME!$F$21,O64*HOME!$F$21/(1+HOME!$H$21)),IF($T$1=FALSE,O64*HOME!$F$20,O64*HOME!$F$20/(1+HOME!$H$20)))))</f>
        <v>0</v>
      </c>
      <c r="CM64" s="310">
        <f>IF($T64=TRUE,0,IF(P$2&lt;DATE(2019,10,1),IF($T$1=FALSE,P64*HOME!$F$18,P64*HOME!$F$18/(1+HOME!$H$18)),IF($AO64=TRUE,IF($T$1=FALSE,P64*HOME!$F$21,P64*HOME!$F$21/(1+HOME!$H$21)),IF($T$1=FALSE,P64*HOME!$F$20,P64*HOME!$F$20/(1+HOME!$H$20)))))</f>
        <v>0</v>
      </c>
      <c r="CN64" s="310">
        <f t="shared" si="28"/>
        <v>0</v>
      </c>
    </row>
    <row r="65" spans="1:92" ht="18" customHeight="1">
      <c r="A65" s="335"/>
      <c r="B65" s="336">
        <v>60</v>
      </c>
      <c r="C65" s="1822"/>
      <c r="D65" s="434"/>
      <c r="E65" s="131"/>
      <c r="F65" s="131"/>
      <c r="G65" s="131"/>
      <c r="H65" s="131"/>
      <c r="I65" s="131"/>
      <c r="J65" s="131"/>
      <c r="K65" s="131"/>
      <c r="L65" s="131"/>
      <c r="M65" s="131"/>
      <c r="N65" s="131"/>
      <c r="O65" s="131"/>
      <c r="P65" s="131"/>
      <c r="Q65" s="90">
        <f t="shared" si="25"/>
        <v>0</v>
      </c>
      <c r="R65" s="1107" t="str">
        <f t="shared" si="14"/>
        <v/>
      </c>
      <c r="S65" s="344">
        <f>来期計画!Q65</f>
        <v>0</v>
      </c>
      <c r="T65" s="435" t="b">
        <v>0</v>
      </c>
      <c r="U65" s="79">
        <f>IF(D$2&lt;DATE(2019,10,1),IF($T$1=FALSE,IF($T65=FALSE,D65*HOME!$H$18,0),IF($T65=FALSE,D65*HOME!$H$18/(1+HOME!$H$18),0)),IF($T$1=FALSE,IF($T65=FALSE,D65*HOME!$H$20,0),IF($T65=FALSE,D65*HOME!$H$20/(1+HOME!$H$20),0)))</f>
        <v>0</v>
      </c>
      <c r="V65" s="79">
        <f>IF(E$2&lt;DATE(2019,10,1),IF($T$1=FALSE,IF($T65=FALSE,E65*HOME!$H$18,0),IF($T65=FALSE,E65*HOME!$H$18/(1+HOME!$H$18),0)),IF($T$1=FALSE,IF($T65=FALSE,E65*HOME!$H$20,0),IF($T65=FALSE,E65*HOME!$H$20/(1+HOME!$H$20),0)))</f>
        <v>0</v>
      </c>
      <c r="W65" s="79">
        <f>IF(F$2&lt;DATE(2019,10,1),IF($T$1=FALSE,IF($T65=FALSE,F65*HOME!$H$18,0),IF($T65=FALSE,F65*HOME!$H$18/(1+HOME!$H$18),0)),IF($T$1=FALSE,IF($T65=FALSE,F65*HOME!$H$20,0),IF($T65=FALSE,F65*HOME!$H$20/(1+HOME!$H$20),0)))</f>
        <v>0</v>
      </c>
      <c r="X65" s="79">
        <f>IF(G$2&lt;DATE(2019,10,1),IF($T$1=FALSE,IF($T65=FALSE,G65*HOME!$H$18,0),IF($T65=FALSE,G65*HOME!$H$18/(1+HOME!$H$18),0)),IF($T$1=FALSE,IF($T65=FALSE,G65*HOME!$H$20,0),IF($T65=FALSE,G65*HOME!$H$20/(1+HOME!$H$20),0)))</f>
        <v>0</v>
      </c>
      <c r="Y65" s="79">
        <f>IF(H$2&lt;DATE(2019,10,1),IF($T$1=FALSE,IF($T65=FALSE,H65*HOME!$H$18,0),IF($T65=FALSE,H65*HOME!$H$18/(1+HOME!$H$18),0)),IF($T$1=FALSE,IF($T65=FALSE,H65*HOME!$H$20,0),IF($T65=FALSE,H65*HOME!$H$20/(1+HOME!$H$20),0)))</f>
        <v>0</v>
      </c>
      <c r="Z65" s="79">
        <f>IF(I$2&lt;DATE(2019,10,1),IF($T$1=FALSE,IF($T65=FALSE,I65*HOME!$H$18,0),IF($T65=FALSE,I65*HOME!$H$18/(1+HOME!$H$18),0)),IF($T$1=FALSE,IF($T65=FALSE,I65*HOME!$H$20,0),IF($T65=FALSE,I65*HOME!$H$20/(1+HOME!$H$20),0)))</f>
        <v>0</v>
      </c>
      <c r="AA65" s="79">
        <f>IF(J$2&lt;DATE(2019,10,1),IF($T$1=FALSE,IF($T65=FALSE,J65*HOME!$H$18,0),IF($T65=FALSE,J65*HOME!$H$18/(1+HOME!$H$18),0)),IF($T$1=FALSE,IF($T65=FALSE,J65*HOME!$H$20,0),IF($T65=FALSE,J65*HOME!$H$20/(1+HOME!$H$20),0)))</f>
        <v>0</v>
      </c>
      <c r="AB65" s="79">
        <f>IF(K$2&lt;DATE(2019,10,1),IF($T$1=FALSE,IF($T65=FALSE,K65*HOME!$H$18,0),IF($T65=FALSE,K65*HOME!$H$18/(1+HOME!$H$18),0)),IF($T$1=FALSE,IF($T65=FALSE,K65*HOME!$H$20,0),IF($T65=FALSE,K65*HOME!$H$20/(1+HOME!$H$20),0)))</f>
        <v>0</v>
      </c>
      <c r="AC65" s="79">
        <f>IF(L$2&lt;DATE(2019,10,1),IF($T$1=FALSE,IF($T65=FALSE,L65*HOME!$H$18,0),IF($T65=FALSE,L65*HOME!$H$18/(1+HOME!$H$18),0)),IF($T$1=FALSE,IF($T65=FALSE,L65*HOME!$H$20,0),IF($T65=FALSE,L65*HOME!$H$20/(1+HOME!$H$20),0)))</f>
        <v>0</v>
      </c>
      <c r="AD65" s="79">
        <f>IF(M$2&lt;DATE(2019,10,1),IF($T$1=FALSE,IF($T65=FALSE,M65*HOME!$H$18,0),IF($T65=FALSE,M65*HOME!$H$18/(1+HOME!$H$18),0)),IF($T$1=FALSE,IF($T65=FALSE,M65*HOME!$H$20,0),IF($T65=FALSE,M65*HOME!$H$20/(1+HOME!$H$20),0)))</f>
        <v>0</v>
      </c>
      <c r="AE65" s="79">
        <f>IF(N$2&lt;DATE(2019,10,1),IF($T$1=FALSE,IF($T65=FALSE,N65*HOME!$H$18,0),IF($T65=FALSE,N65*HOME!$H$18/(1+HOME!$H$18),0)),IF($T$1=FALSE,IF($T65=FALSE,N65*HOME!$H$20,0),IF($T65=FALSE,N65*HOME!$H$20/(1+HOME!$H$20),0)))</f>
        <v>0</v>
      </c>
      <c r="AF65" s="79">
        <f>IF(O$2&lt;DATE(2019,10,1),IF($T$1=FALSE,IF($T65=FALSE,O65*HOME!$H$18,0),IF($T65=FALSE,O65*HOME!$H$18/(1+HOME!$H$18),0)),IF($T$1=FALSE,IF($T65=FALSE,O65*HOME!$H$20,0),IF($T65=FALSE,O65*HOME!$H$20/(1+HOME!$H$20),0)))</f>
        <v>0</v>
      </c>
      <c r="AG65" s="79">
        <f>IF(P$2&lt;DATE(2019,10,1),IF($T$1=FALSE,IF($T65=FALSE,P65*HOME!$H$18,0),IF($T65=FALSE,P65*HOME!$H$18/(1+HOME!$H$18),0)),IF($T$1=FALSE,IF($T65=FALSE,P65*HOME!$H$20,0),IF($T65=FALSE,P65*HOME!$H$20/(1+HOME!$H$20),0)))</f>
        <v>0</v>
      </c>
      <c r="AH65" s="79">
        <f t="shared" si="26"/>
        <v>0</v>
      </c>
      <c r="AI65" s="79">
        <f t="shared" si="27"/>
        <v>0</v>
      </c>
      <c r="AJ65" s="86"/>
      <c r="AK65" s="79"/>
      <c r="AL65" s="474"/>
      <c r="AM65" s="474"/>
      <c r="AN65" s="465"/>
      <c r="AO65" s="474"/>
      <c r="AP65" s="474"/>
      <c r="AQ65" s="474"/>
      <c r="AR65" s="474"/>
      <c r="CA65" s="310">
        <f>IF($T65=TRUE,0,IF(D$2&lt;DATE(2019,10,1),IF($T$1=FALSE,D65*HOME!$F$18,D65*HOME!$F$18/(1+HOME!$H$18)),IF($AO65=TRUE,IF($T$1=FALSE,D65*HOME!$F$21,D65*HOME!$F$21/(1+HOME!$H$21)),IF($T$1=FALSE,D65*HOME!$F$20,D65*HOME!$F$20/(1+HOME!$H$20)))))</f>
        <v>0</v>
      </c>
      <c r="CB65" s="310">
        <f>IF($T65=TRUE,0,IF(E$2&lt;DATE(2019,10,1),IF($T$1=FALSE,E65*HOME!$F$18,E65*HOME!$F$18/(1+HOME!$H$18)),IF($AO65=TRUE,IF($T$1=FALSE,E65*HOME!$F$21,E65*HOME!$F$21/(1+HOME!$H$21)),IF($T$1=FALSE,E65*HOME!$F$20,E65*HOME!$F$20/(1+HOME!$H$20)))))</f>
        <v>0</v>
      </c>
      <c r="CC65" s="310">
        <f>IF($T65=TRUE,0,IF(F$2&lt;DATE(2019,10,1),IF($T$1=FALSE,F65*HOME!$F$18,F65*HOME!$F$18/(1+HOME!$H$18)),IF($AO65=TRUE,IF($T$1=FALSE,F65*HOME!$F$21,F65*HOME!$F$21/(1+HOME!$H$21)),IF($T$1=FALSE,F65*HOME!$F$20,F65*HOME!$F$20/(1+HOME!$H$20)))))</f>
        <v>0</v>
      </c>
      <c r="CD65" s="310">
        <f>IF($T65=TRUE,0,IF(G$2&lt;DATE(2019,10,1),IF($T$1=FALSE,G65*HOME!$F$18,G65*HOME!$F$18/(1+HOME!$H$18)),IF($AO65=TRUE,IF($T$1=FALSE,G65*HOME!$F$21,G65*HOME!$F$21/(1+HOME!$H$21)),IF($T$1=FALSE,G65*HOME!$F$20,G65*HOME!$F$20/(1+HOME!$H$20)))))</f>
        <v>0</v>
      </c>
      <c r="CE65" s="310">
        <f>IF($T65=TRUE,0,IF(H$2&lt;DATE(2019,10,1),IF($T$1=FALSE,H65*HOME!$F$18,H65*HOME!$F$18/(1+HOME!$H$18)),IF($AO65=TRUE,IF($T$1=FALSE,H65*HOME!$F$21,H65*HOME!$F$21/(1+HOME!$H$21)),IF($T$1=FALSE,H65*HOME!$F$20,H65*HOME!$F$20/(1+HOME!$H$20)))))</f>
        <v>0</v>
      </c>
      <c r="CF65" s="310">
        <f>IF($T65=TRUE,0,IF(I$2&lt;DATE(2019,10,1),IF($T$1=FALSE,I65*HOME!$F$18,I65*HOME!$F$18/(1+HOME!$H$18)),IF($AO65=TRUE,IF($T$1=FALSE,I65*HOME!$F$21,I65*HOME!$F$21/(1+HOME!$H$21)),IF($T$1=FALSE,I65*HOME!$F$20,I65*HOME!$F$20/(1+HOME!$H$20)))))</f>
        <v>0</v>
      </c>
      <c r="CG65" s="310">
        <f>IF($T65=TRUE,0,IF(J$2&lt;DATE(2019,10,1),IF($T$1=FALSE,J65*HOME!$F$18,J65*HOME!$F$18/(1+HOME!$H$18)),IF($AO65=TRUE,IF($T$1=FALSE,J65*HOME!$F$21,J65*HOME!$F$21/(1+HOME!$H$21)),IF($T$1=FALSE,J65*HOME!$F$20,J65*HOME!$F$20/(1+HOME!$H$20)))))</f>
        <v>0</v>
      </c>
      <c r="CH65" s="310">
        <f>IF($T65=TRUE,0,IF(K$2&lt;DATE(2019,10,1),IF($T$1=FALSE,K65*HOME!$F$18,K65*HOME!$F$18/(1+HOME!$H$18)),IF($AO65=TRUE,IF($T$1=FALSE,K65*HOME!$F$21,K65*HOME!$F$21/(1+HOME!$H$21)),IF($T$1=FALSE,K65*HOME!$F$20,K65*HOME!$F$20/(1+HOME!$H$20)))))</f>
        <v>0</v>
      </c>
      <c r="CI65" s="310">
        <f>IF($T65=TRUE,0,IF(L$2&lt;DATE(2019,10,1),IF($T$1=FALSE,L65*HOME!$F$18,L65*HOME!$F$18/(1+HOME!$H$18)),IF($AO65=TRUE,IF($T$1=FALSE,L65*HOME!$F$21,L65*HOME!$F$21/(1+HOME!$H$21)),IF($T$1=FALSE,L65*HOME!$F$20,L65*HOME!$F$20/(1+HOME!$H$20)))))</f>
        <v>0</v>
      </c>
      <c r="CJ65" s="310">
        <f>IF($T65=TRUE,0,IF(M$2&lt;DATE(2019,10,1),IF($T$1=FALSE,M65*HOME!$F$18,M65*HOME!$F$18/(1+HOME!$H$18)),IF($AO65=TRUE,IF($T$1=FALSE,M65*HOME!$F$21,M65*HOME!$F$21/(1+HOME!$H$21)),IF($T$1=FALSE,M65*HOME!$F$20,M65*HOME!$F$20/(1+HOME!$H$20)))))</f>
        <v>0</v>
      </c>
      <c r="CK65" s="310">
        <f>IF($T65=TRUE,0,IF(N$2&lt;DATE(2019,10,1),IF($T$1=FALSE,N65*HOME!$F$18,N65*HOME!$F$18/(1+HOME!$H$18)),IF($AO65=TRUE,IF($T$1=FALSE,N65*HOME!$F$21,N65*HOME!$F$21/(1+HOME!$H$21)),IF($T$1=FALSE,N65*HOME!$F$20,N65*HOME!$F$20/(1+HOME!$H$20)))))</f>
        <v>0</v>
      </c>
      <c r="CL65" s="310">
        <f>IF($T65=TRUE,0,IF(O$2&lt;DATE(2019,10,1),IF($T$1=FALSE,O65*HOME!$F$18,O65*HOME!$F$18/(1+HOME!$H$18)),IF($AO65=TRUE,IF($T$1=FALSE,O65*HOME!$F$21,O65*HOME!$F$21/(1+HOME!$H$21)),IF($T$1=FALSE,O65*HOME!$F$20,O65*HOME!$F$20/(1+HOME!$H$20)))))</f>
        <v>0</v>
      </c>
      <c r="CM65" s="310">
        <f>IF($T65=TRUE,0,IF(P$2&lt;DATE(2019,10,1),IF($T$1=FALSE,P65*HOME!$F$18,P65*HOME!$F$18/(1+HOME!$H$18)),IF($AO65=TRUE,IF($T$1=FALSE,P65*HOME!$F$21,P65*HOME!$F$21/(1+HOME!$H$21)),IF($T$1=FALSE,P65*HOME!$F$20,P65*HOME!$F$20/(1+HOME!$H$20)))))</f>
        <v>0</v>
      </c>
      <c r="CN65" s="310">
        <f t="shared" si="28"/>
        <v>0</v>
      </c>
    </row>
    <row r="66" spans="1:92" ht="18" customHeight="1">
      <c r="A66" s="335"/>
      <c r="B66" s="336">
        <v>61</v>
      </c>
      <c r="C66" s="1822"/>
      <c r="D66" s="434"/>
      <c r="E66" s="131"/>
      <c r="F66" s="131"/>
      <c r="G66" s="131"/>
      <c r="H66" s="131"/>
      <c r="I66" s="131"/>
      <c r="J66" s="131"/>
      <c r="K66" s="131"/>
      <c r="L66" s="131"/>
      <c r="M66" s="131"/>
      <c r="N66" s="131"/>
      <c r="O66" s="131"/>
      <c r="P66" s="131"/>
      <c r="Q66" s="90">
        <f t="shared" si="25"/>
        <v>0</v>
      </c>
      <c r="R66" s="1107" t="str">
        <f t="shared" si="14"/>
        <v/>
      </c>
      <c r="S66" s="344">
        <f>来期計画!Q66</f>
        <v>0</v>
      </c>
      <c r="T66" s="435" t="b">
        <v>0</v>
      </c>
      <c r="U66" s="79">
        <f>IF(D$2&lt;DATE(2019,10,1),IF($T$1=FALSE,IF($T66=FALSE,D66*HOME!$H$18,0),IF($T66=FALSE,D66*HOME!$H$18/(1+HOME!$H$18),0)),IF($T$1=FALSE,IF($T66=FALSE,D66*HOME!$H$20,0),IF($T66=FALSE,D66*HOME!$H$20/(1+HOME!$H$20),0)))</f>
        <v>0</v>
      </c>
      <c r="V66" s="79">
        <f>IF(E$2&lt;DATE(2019,10,1),IF($T$1=FALSE,IF($T66=FALSE,E66*HOME!$H$18,0),IF($T66=FALSE,E66*HOME!$H$18/(1+HOME!$H$18),0)),IF($T$1=FALSE,IF($T66=FALSE,E66*HOME!$H$20,0),IF($T66=FALSE,E66*HOME!$H$20/(1+HOME!$H$20),0)))</f>
        <v>0</v>
      </c>
      <c r="W66" s="79">
        <f>IF(F$2&lt;DATE(2019,10,1),IF($T$1=FALSE,IF($T66=FALSE,F66*HOME!$H$18,0),IF($T66=FALSE,F66*HOME!$H$18/(1+HOME!$H$18),0)),IF($T$1=FALSE,IF($T66=FALSE,F66*HOME!$H$20,0),IF($T66=FALSE,F66*HOME!$H$20/(1+HOME!$H$20),0)))</f>
        <v>0</v>
      </c>
      <c r="X66" s="79">
        <f>IF(G$2&lt;DATE(2019,10,1),IF($T$1=FALSE,IF($T66=FALSE,G66*HOME!$H$18,0),IF($T66=FALSE,G66*HOME!$H$18/(1+HOME!$H$18),0)),IF($T$1=FALSE,IF($T66=FALSE,G66*HOME!$H$20,0),IF($T66=FALSE,G66*HOME!$H$20/(1+HOME!$H$20),0)))</f>
        <v>0</v>
      </c>
      <c r="Y66" s="79">
        <f>IF(H$2&lt;DATE(2019,10,1),IF($T$1=FALSE,IF($T66=FALSE,H66*HOME!$H$18,0),IF($T66=FALSE,H66*HOME!$H$18/(1+HOME!$H$18),0)),IF($T$1=FALSE,IF($T66=FALSE,H66*HOME!$H$20,0),IF($T66=FALSE,H66*HOME!$H$20/(1+HOME!$H$20),0)))</f>
        <v>0</v>
      </c>
      <c r="Z66" s="79">
        <f>IF(I$2&lt;DATE(2019,10,1),IF($T$1=FALSE,IF($T66=FALSE,I66*HOME!$H$18,0),IF($T66=FALSE,I66*HOME!$H$18/(1+HOME!$H$18),0)),IF($T$1=FALSE,IF($T66=FALSE,I66*HOME!$H$20,0),IF($T66=FALSE,I66*HOME!$H$20/(1+HOME!$H$20),0)))</f>
        <v>0</v>
      </c>
      <c r="AA66" s="79">
        <f>IF(J$2&lt;DATE(2019,10,1),IF($T$1=FALSE,IF($T66=FALSE,J66*HOME!$H$18,0),IF($T66=FALSE,J66*HOME!$H$18/(1+HOME!$H$18),0)),IF($T$1=FALSE,IF($T66=FALSE,J66*HOME!$H$20,0),IF($T66=FALSE,J66*HOME!$H$20/(1+HOME!$H$20),0)))</f>
        <v>0</v>
      </c>
      <c r="AB66" s="79">
        <f>IF(K$2&lt;DATE(2019,10,1),IF($T$1=FALSE,IF($T66=FALSE,K66*HOME!$H$18,0),IF($T66=FALSE,K66*HOME!$H$18/(1+HOME!$H$18),0)),IF($T$1=FALSE,IF($T66=FALSE,K66*HOME!$H$20,0),IF($T66=FALSE,K66*HOME!$H$20/(1+HOME!$H$20),0)))</f>
        <v>0</v>
      </c>
      <c r="AC66" s="79">
        <f>IF(L$2&lt;DATE(2019,10,1),IF($T$1=FALSE,IF($T66=FALSE,L66*HOME!$H$18,0),IF($T66=FALSE,L66*HOME!$H$18/(1+HOME!$H$18),0)),IF($T$1=FALSE,IF($T66=FALSE,L66*HOME!$H$20,0),IF($T66=FALSE,L66*HOME!$H$20/(1+HOME!$H$20),0)))</f>
        <v>0</v>
      </c>
      <c r="AD66" s="79">
        <f>IF(M$2&lt;DATE(2019,10,1),IF($T$1=FALSE,IF($T66=FALSE,M66*HOME!$H$18,0),IF($T66=FALSE,M66*HOME!$H$18/(1+HOME!$H$18),0)),IF($T$1=FALSE,IF($T66=FALSE,M66*HOME!$H$20,0),IF($T66=FALSE,M66*HOME!$H$20/(1+HOME!$H$20),0)))</f>
        <v>0</v>
      </c>
      <c r="AE66" s="79">
        <f>IF(N$2&lt;DATE(2019,10,1),IF($T$1=FALSE,IF($T66=FALSE,N66*HOME!$H$18,0),IF($T66=FALSE,N66*HOME!$H$18/(1+HOME!$H$18),0)),IF($T$1=FALSE,IF($T66=FALSE,N66*HOME!$H$20,0),IF($T66=FALSE,N66*HOME!$H$20/(1+HOME!$H$20),0)))</f>
        <v>0</v>
      </c>
      <c r="AF66" s="79">
        <f>IF(O$2&lt;DATE(2019,10,1),IF($T$1=FALSE,IF($T66=FALSE,O66*HOME!$H$18,0),IF($T66=FALSE,O66*HOME!$H$18/(1+HOME!$H$18),0)),IF($T$1=FALSE,IF($T66=FALSE,O66*HOME!$H$20,0),IF($T66=FALSE,O66*HOME!$H$20/(1+HOME!$H$20),0)))</f>
        <v>0</v>
      </c>
      <c r="AG66" s="79">
        <f>IF(P$2&lt;DATE(2019,10,1),IF($T$1=FALSE,IF($T66=FALSE,P66*HOME!$H$18,0),IF($T66=FALSE,P66*HOME!$H$18/(1+HOME!$H$18),0)),IF($T$1=FALSE,IF($T66=FALSE,P66*HOME!$H$20,0),IF($T66=FALSE,P66*HOME!$H$20/(1+HOME!$H$20),0)))</f>
        <v>0</v>
      </c>
      <c r="AH66" s="79">
        <f t="shared" si="26"/>
        <v>0</v>
      </c>
      <c r="AI66" s="79">
        <f t="shared" si="27"/>
        <v>0</v>
      </c>
      <c r="AJ66" s="86"/>
      <c r="AK66" s="79"/>
      <c r="AL66" s="79"/>
      <c r="AM66" s="79"/>
      <c r="AN66" s="79"/>
      <c r="AO66" s="79"/>
      <c r="AP66" s="79"/>
      <c r="AQ66" s="79"/>
      <c r="AR66" s="79"/>
      <c r="CA66" s="310">
        <f>IF($T66=TRUE,0,IF(D$2&lt;DATE(2019,10,1),IF($T$1=FALSE,D66*HOME!$F$18,D66*HOME!$F$18/(1+HOME!$H$18)),IF($AO66=TRUE,IF($T$1=FALSE,D66*HOME!$F$21,D66*HOME!$F$21/(1+HOME!$H$21)),IF($T$1=FALSE,D66*HOME!$F$20,D66*HOME!$F$20/(1+HOME!$H$20)))))</f>
        <v>0</v>
      </c>
      <c r="CB66" s="310">
        <f>IF($T66=TRUE,0,IF(E$2&lt;DATE(2019,10,1),IF($T$1=FALSE,E66*HOME!$F$18,E66*HOME!$F$18/(1+HOME!$H$18)),IF($AO66=TRUE,IF($T$1=FALSE,E66*HOME!$F$21,E66*HOME!$F$21/(1+HOME!$H$21)),IF($T$1=FALSE,E66*HOME!$F$20,E66*HOME!$F$20/(1+HOME!$H$20)))))</f>
        <v>0</v>
      </c>
      <c r="CC66" s="310">
        <f>IF($T66=TRUE,0,IF(F$2&lt;DATE(2019,10,1),IF($T$1=FALSE,F66*HOME!$F$18,F66*HOME!$F$18/(1+HOME!$H$18)),IF($AO66=TRUE,IF($T$1=FALSE,F66*HOME!$F$21,F66*HOME!$F$21/(1+HOME!$H$21)),IF($T$1=FALSE,F66*HOME!$F$20,F66*HOME!$F$20/(1+HOME!$H$20)))))</f>
        <v>0</v>
      </c>
      <c r="CD66" s="310">
        <f>IF($T66=TRUE,0,IF(G$2&lt;DATE(2019,10,1),IF($T$1=FALSE,G66*HOME!$F$18,G66*HOME!$F$18/(1+HOME!$H$18)),IF($AO66=TRUE,IF($T$1=FALSE,G66*HOME!$F$21,G66*HOME!$F$21/(1+HOME!$H$21)),IF($T$1=FALSE,G66*HOME!$F$20,G66*HOME!$F$20/(1+HOME!$H$20)))))</f>
        <v>0</v>
      </c>
      <c r="CE66" s="310">
        <f>IF($T66=TRUE,0,IF(H$2&lt;DATE(2019,10,1),IF($T$1=FALSE,H66*HOME!$F$18,H66*HOME!$F$18/(1+HOME!$H$18)),IF($AO66=TRUE,IF($T$1=FALSE,H66*HOME!$F$21,H66*HOME!$F$21/(1+HOME!$H$21)),IF($T$1=FALSE,H66*HOME!$F$20,H66*HOME!$F$20/(1+HOME!$H$20)))))</f>
        <v>0</v>
      </c>
      <c r="CF66" s="310">
        <f>IF($T66=TRUE,0,IF(I$2&lt;DATE(2019,10,1),IF($T$1=FALSE,I66*HOME!$F$18,I66*HOME!$F$18/(1+HOME!$H$18)),IF($AO66=TRUE,IF($T$1=FALSE,I66*HOME!$F$21,I66*HOME!$F$21/(1+HOME!$H$21)),IF($T$1=FALSE,I66*HOME!$F$20,I66*HOME!$F$20/(1+HOME!$H$20)))))</f>
        <v>0</v>
      </c>
      <c r="CG66" s="310">
        <f>IF($T66=TRUE,0,IF(J$2&lt;DATE(2019,10,1),IF($T$1=FALSE,J66*HOME!$F$18,J66*HOME!$F$18/(1+HOME!$H$18)),IF($AO66=TRUE,IF($T$1=FALSE,J66*HOME!$F$21,J66*HOME!$F$21/(1+HOME!$H$21)),IF($T$1=FALSE,J66*HOME!$F$20,J66*HOME!$F$20/(1+HOME!$H$20)))))</f>
        <v>0</v>
      </c>
      <c r="CH66" s="310">
        <f>IF($T66=TRUE,0,IF(K$2&lt;DATE(2019,10,1),IF($T$1=FALSE,K66*HOME!$F$18,K66*HOME!$F$18/(1+HOME!$H$18)),IF($AO66=TRUE,IF($T$1=FALSE,K66*HOME!$F$21,K66*HOME!$F$21/(1+HOME!$H$21)),IF($T$1=FALSE,K66*HOME!$F$20,K66*HOME!$F$20/(1+HOME!$H$20)))))</f>
        <v>0</v>
      </c>
      <c r="CI66" s="310">
        <f>IF($T66=TRUE,0,IF(L$2&lt;DATE(2019,10,1),IF($T$1=FALSE,L66*HOME!$F$18,L66*HOME!$F$18/(1+HOME!$H$18)),IF($AO66=TRUE,IF($T$1=FALSE,L66*HOME!$F$21,L66*HOME!$F$21/(1+HOME!$H$21)),IF($T$1=FALSE,L66*HOME!$F$20,L66*HOME!$F$20/(1+HOME!$H$20)))))</f>
        <v>0</v>
      </c>
      <c r="CJ66" s="310">
        <f>IF($T66=TRUE,0,IF(M$2&lt;DATE(2019,10,1),IF($T$1=FALSE,M66*HOME!$F$18,M66*HOME!$F$18/(1+HOME!$H$18)),IF($AO66=TRUE,IF($T$1=FALSE,M66*HOME!$F$21,M66*HOME!$F$21/(1+HOME!$H$21)),IF($T$1=FALSE,M66*HOME!$F$20,M66*HOME!$F$20/(1+HOME!$H$20)))))</f>
        <v>0</v>
      </c>
      <c r="CK66" s="310">
        <f>IF($T66=TRUE,0,IF(N$2&lt;DATE(2019,10,1),IF($T$1=FALSE,N66*HOME!$F$18,N66*HOME!$F$18/(1+HOME!$H$18)),IF($AO66=TRUE,IF($T$1=FALSE,N66*HOME!$F$21,N66*HOME!$F$21/(1+HOME!$H$21)),IF($T$1=FALSE,N66*HOME!$F$20,N66*HOME!$F$20/(1+HOME!$H$20)))))</f>
        <v>0</v>
      </c>
      <c r="CL66" s="310">
        <f>IF($T66=TRUE,0,IF(O$2&lt;DATE(2019,10,1),IF($T$1=FALSE,O66*HOME!$F$18,O66*HOME!$F$18/(1+HOME!$H$18)),IF($AO66=TRUE,IF($T$1=FALSE,O66*HOME!$F$21,O66*HOME!$F$21/(1+HOME!$H$21)),IF($T$1=FALSE,O66*HOME!$F$20,O66*HOME!$F$20/(1+HOME!$H$20)))))</f>
        <v>0</v>
      </c>
      <c r="CM66" s="310">
        <f>IF($T66=TRUE,0,IF(P$2&lt;DATE(2019,10,1),IF($T$1=FALSE,P66*HOME!$F$18,P66*HOME!$F$18/(1+HOME!$H$18)),IF($AO66=TRUE,IF($T$1=FALSE,P66*HOME!$F$21,P66*HOME!$F$21/(1+HOME!$H$21)),IF($T$1=FALSE,P66*HOME!$F$20,P66*HOME!$F$20/(1+HOME!$H$20)))))</f>
        <v>0</v>
      </c>
      <c r="CN66" s="310">
        <f t="shared" si="28"/>
        <v>0</v>
      </c>
    </row>
    <row r="67" spans="1:92" ht="18" customHeight="1">
      <c r="A67" s="335"/>
      <c r="B67" s="336">
        <v>62</v>
      </c>
      <c r="C67" s="1822"/>
      <c r="D67" s="434"/>
      <c r="E67" s="131"/>
      <c r="F67" s="131"/>
      <c r="G67" s="131"/>
      <c r="H67" s="131"/>
      <c r="I67" s="131"/>
      <c r="J67" s="131"/>
      <c r="K67" s="131"/>
      <c r="L67" s="131"/>
      <c r="M67" s="131"/>
      <c r="N67" s="131"/>
      <c r="O67" s="131"/>
      <c r="P67" s="131"/>
      <c r="Q67" s="90">
        <f t="shared" si="25"/>
        <v>0</v>
      </c>
      <c r="R67" s="1107" t="str">
        <f t="shared" si="14"/>
        <v/>
      </c>
      <c r="S67" s="344">
        <f>来期計画!Q67</f>
        <v>0</v>
      </c>
      <c r="T67" s="475" t="b">
        <v>0</v>
      </c>
      <c r="U67" s="79">
        <f>IF(D$2&lt;DATE(2019,10,1),IF($T$1=FALSE,IF($T67=FALSE,D67*HOME!$H$18,0),IF($T67=FALSE,D67*HOME!$H$18/(1+HOME!$H$18),0)),IF($T$1=FALSE,IF($T67=FALSE,D67*HOME!$H$20,0),IF($T67=FALSE,D67*HOME!$H$20/(1+HOME!$H$20),0)))</f>
        <v>0</v>
      </c>
      <c r="V67" s="79">
        <f>IF(E$2&lt;DATE(2019,10,1),IF($T$1=FALSE,IF($T67=FALSE,E67*HOME!$H$18,0),IF($T67=FALSE,E67*HOME!$H$18/(1+HOME!$H$18),0)),IF($T$1=FALSE,IF($T67=FALSE,E67*HOME!$H$20,0),IF($T67=FALSE,E67*HOME!$H$20/(1+HOME!$H$20),0)))</f>
        <v>0</v>
      </c>
      <c r="W67" s="79">
        <f>IF(F$2&lt;DATE(2019,10,1),IF($T$1=FALSE,IF($T67=FALSE,F67*HOME!$H$18,0),IF($T67=FALSE,F67*HOME!$H$18/(1+HOME!$H$18),0)),IF($T$1=FALSE,IF($T67=FALSE,F67*HOME!$H$20,0),IF($T67=FALSE,F67*HOME!$H$20/(1+HOME!$H$20),0)))</f>
        <v>0</v>
      </c>
      <c r="X67" s="79">
        <f>IF(G$2&lt;DATE(2019,10,1),IF($T$1=FALSE,IF($T67=FALSE,G67*HOME!$H$18,0),IF($T67=FALSE,G67*HOME!$H$18/(1+HOME!$H$18),0)),IF($T$1=FALSE,IF($T67=FALSE,G67*HOME!$H$20,0),IF($T67=FALSE,G67*HOME!$H$20/(1+HOME!$H$20),0)))</f>
        <v>0</v>
      </c>
      <c r="Y67" s="79">
        <f>IF(H$2&lt;DATE(2019,10,1),IF($T$1=FALSE,IF($T67=FALSE,H67*HOME!$H$18,0),IF($T67=FALSE,H67*HOME!$H$18/(1+HOME!$H$18),0)),IF($T$1=FALSE,IF($T67=FALSE,H67*HOME!$H$20,0),IF($T67=FALSE,H67*HOME!$H$20/(1+HOME!$H$20),0)))</f>
        <v>0</v>
      </c>
      <c r="Z67" s="79">
        <f>IF(I$2&lt;DATE(2019,10,1),IF($T$1=FALSE,IF($T67=FALSE,I67*HOME!$H$18,0),IF($T67=FALSE,I67*HOME!$H$18/(1+HOME!$H$18),0)),IF($T$1=FALSE,IF($T67=FALSE,I67*HOME!$H$20,0),IF($T67=FALSE,I67*HOME!$H$20/(1+HOME!$H$20),0)))</f>
        <v>0</v>
      </c>
      <c r="AA67" s="79">
        <f>IF(J$2&lt;DATE(2019,10,1),IF($T$1=FALSE,IF($T67=FALSE,J67*HOME!$H$18,0),IF($T67=FALSE,J67*HOME!$H$18/(1+HOME!$H$18),0)),IF($T$1=FALSE,IF($T67=FALSE,J67*HOME!$H$20,0),IF($T67=FALSE,J67*HOME!$H$20/(1+HOME!$H$20),0)))</f>
        <v>0</v>
      </c>
      <c r="AB67" s="79">
        <f>IF(K$2&lt;DATE(2019,10,1),IF($T$1=FALSE,IF($T67=FALSE,K67*HOME!$H$18,0),IF($T67=FALSE,K67*HOME!$H$18/(1+HOME!$H$18),0)),IF($T$1=FALSE,IF($T67=FALSE,K67*HOME!$H$20,0),IF($T67=FALSE,K67*HOME!$H$20/(1+HOME!$H$20),0)))</f>
        <v>0</v>
      </c>
      <c r="AC67" s="79">
        <f>IF(L$2&lt;DATE(2019,10,1),IF($T$1=FALSE,IF($T67=FALSE,L67*HOME!$H$18,0),IF($T67=FALSE,L67*HOME!$H$18/(1+HOME!$H$18),0)),IF($T$1=FALSE,IF($T67=FALSE,L67*HOME!$H$20,0),IF($T67=FALSE,L67*HOME!$H$20/(1+HOME!$H$20),0)))</f>
        <v>0</v>
      </c>
      <c r="AD67" s="79">
        <f>IF(M$2&lt;DATE(2019,10,1),IF($T$1=FALSE,IF($T67=FALSE,M67*HOME!$H$18,0),IF($T67=FALSE,M67*HOME!$H$18/(1+HOME!$H$18),0)),IF($T$1=FALSE,IF($T67=FALSE,M67*HOME!$H$20,0),IF($T67=FALSE,M67*HOME!$H$20/(1+HOME!$H$20),0)))</f>
        <v>0</v>
      </c>
      <c r="AE67" s="79">
        <f>IF(N$2&lt;DATE(2019,10,1),IF($T$1=FALSE,IF($T67=FALSE,N67*HOME!$H$18,0),IF($T67=FALSE,N67*HOME!$H$18/(1+HOME!$H$18),0)),IF($T$1=FALSE,IF($T67=FALSE,N67*HOME!$H$20,0),IF($T67=FALSE,N67*HOME!$H$20/(1+HOME!$H$20),0)))</f>
        <v>0</v>
      </c>
      <c r="AF67" s="79">
        <f>IF(O$2&lt;DATE(2019,10,1),IF($T$1=FALSE,IF($T67=FALSE,O67*HOME!$H$18,0),IF($T67=FALSE,O67*HOME!$H$18/(1+HOME!$H$18),0)),IF($T$1=FALSE,IF($T67=FALSE,O67*HOME!$H$20,0),IF($T67=FALSE,O67*HOME!$H$20/(1+HOME!$H$20),0)))</f>
        <v>0</v>
      </c>
      <c r="AG67" s="79">
        <f>IF(P$2&lt;DATE(2019,10,1),IF($T$1=FALSE,IF($T67=FALSE,P67*HOME!$H$18,0),IF($T67=FALSE,P67*HOME!$H$18/(1+HOME!$H$18),0)),IF($T$1=FALSE,IF($T67=FALSE,P67*HOME!$H$20,0),IF($T67=FALSE,P67*HOME!$H$20/(1+HOME!$H$20),0)))</f>
        <v>0</v>
      </c>
      <c r="AH67" s="79">
        <f t="shared" si="26"/>
        <v>0</v>
      </c>
      <c r="AI67" s="79">
        <f t="shared" si="27"/>
        <v>0</v>
      </c>
      <c r="AJ67" s="86"/>
      <c r="AK67" s="79"/>
      <c r="AL67" s="79"/>
      <c r="AM67" s="79"/>
      <c r="AN67" s="79"/>
      <c r="AO67" s="79"/>
      <c r="AP67" s="79"/>
      <c r="AQ67" s="79"/>
      <c r="AR67" s="79"/>
      <c r="CA67" s="310">
        <f>IF($T67=TRUE,0,IF(D$2&lt;DATE(2019,10,1),IF($T$1=FALSE,D67*HOME!$F$18,D67*HOME!$F$18/(1+HOME!$H$18)),IF($AO67=TRUE,IF($T$1=FALSE,D67*HOME!$F$21,D67*HOME!$F$21/(1+HOME!$H$21)),IF($T$1=FALSE,D67*HOME!$F$20,D67*HOME!$F$20/(1+HOME!$H$20)))))</f>
        <v>0</v>
      </c>
      <c r="CB67" s="310">
        <f>IF($T67=TRUE,0,IF(E$2&lt;DATE(2019,10,1),IF($T$1=FALSE,E67*HOME!$F$18,E67*HOME!$F$18/(1+HOME!$H$18)),IF($AO67=TRUE,IF($T$1=FALSE,E67*HOME!$F$21,E67*HOME!$F$21/(1+HOME!$H$21)),IF($T$1=FALSE,E67*HOME!$F$20,E67*HOME!$F$20/(1+HOME!$H$20)))))</f>
        <v>0</v>
      </c>
      <c r="CC67" s="310">
        <f>IF($T67=TRUE,0,IF(F$2&lt;DATE(2019,10,1),IF($T$1=FALSE,F67*HOME!$F$18,F67*HOME!$F$18/(1+HOME!$H$18)),IF($AO67=TRUE,IF($T$1=FALSE,F67*HOME!$F$21,F67*HOME!$F$21/(1+HOME!$H$21)),IF($T$1=FALSE,F67*HOME!$F$20,F67*HOME!$F$20/(1+HOME!$H$20)))))</f>
        <v>0</v>
      </c>
      <c r="CD67" s="310">
        <f>IF($T67=TRUE,0,IF(G$2&lt;DATE(2019,10,1),IF($T$1=FALSE,G67*HOME!$F$18,G67*HOME!$F$18/(1+HOME!$H$18)),IF($AO67=TRUE,IF($T$1=FALSE,G67*HOME!$F$21,G67*HOME!$F$21/(1+HOME!$H$21)),IF($T$1=FALSE,G67*HOME!$F$20,G67*HOME!$F$20/(1+HOME!$H$20)))))</f>
        <v>0</v>
      </c>
      <c r="CE67" s="310">
        <f>IF($T67=TRUE,0,IF(H$2&lt;DATE(2019,10,1),IF($T$1=FALSE,H67*HOME!$F$18,H67*HOME!$F$18/(1+HOME!$H$18)),IF($AO67=TRUE,IF($T$1=FALSE,H67*HOME!$F$21,H67*HOME!$F$21/(1+HOME!$H$21)),IF($T$1=FALSE,H67*HOME!$F$20,H67*HOME!$F$20/(1+HOME!$H$20)))))</f>
        <v>0</v>
      </c>
      <c r="CF67" s="310">
        <f>IF($T67=TRUE,0,IF(I$2&lt;DATE(2019,10,1),IF($T$1=FALSE,I67*HOME!$F$18,I67*HOME!$F$18/(1+HOME!$H$18)),IF($AO67=TRUE,IF($T$1=FALSE,I67*HOME!$F$21,I67*HOME!$F$21/(1+HOME!$H$21)),IF($T$1=FALSE,I67*HOME!$F$20,I67*HOME!$F$20/(1+HOME!$H$20)))))</f>
        <v>0</v>
      </c>
      <c r="CG67" s="310">
        <f>IF($T67=TRUE,0,IF(J$2&lt;DATE(2019,10,1),IF($T$1=FALSE,J67*HOME!$F$18,J67*HOME!$F$18/(1+HOME!$H$18)),IF($AO67=TRUE,IF($T$1=FALSE,J67*HOME!$F$21,J67*HOME!$F$21/(1+HOME!$H$21)),IF($T$1=FALSE,J67*HOME!$F$20,J67*HOME!$F$20/(1+HOME!$H$20)))))</f>
        <v>0</v>
      </c>
      <c r="CH67" s="310">
        <f>IF($T67=TRUE,0,IF(K$2&lt;DATE(2019,10,1),IF($T$1=FALSE,K67*HOME!$F$18,K67*HOME!$F$18/(1+HOME!$H$18)),IF($AO67=TRUE,IF($T$1=FALSE,K67*HOME!$F$21,K67*HOME!$F$21/(1+HOME!$H$21)),IF($T$1=FALSE,K67*HOME!$F$20,K67*HOME!$F$20/(1+HOME!$H$20)))))</f>
        <v>0</v>
      </c>
      <c r="CI67" s="310">
        <f>IF($T67=TRUE,0,IF(L$2&lt;DATE(2019,10,1),IF($T$1=FALSE,L67*HOME!$F$18,L67*HOME!$F$18/(1+HOME!$H$18)),IF($AO67=TRUE,IF($T$1=FALSE,L67*HOME!$F$21,L67*HOME!$F$21/(1+HOME!$H$21)),IF($T$1=FALSE,L67*HOME!$F$20,L67*HOME!$F$20/(1+HOME!$H$20)))))</f>
        <v>0</v>
      </c>
      <c r="CJ67" s="310">
        <f>IF($T67=TRUE,0,IF(M$2&lt;DATE(2019,10,1),IF($T$1=FALSE,M67*HOME!$F$18,M67*HOME!$F$18/(1+HOME!$H$18)),IF($AO67=TRUE,IF($T$1=FALSE,M67*HOME!$F$21,M67*HOME!$F$21/(1+HOME!$H$21)),IF($T$1=FALSE,M67*HOME!$F$20,M67*HOME!$F$20/(1+HOME!$H$20)))))</f>
        <v>0</v>
      </c>
      <c r="CK67" s="310">
        <f>IF($T67=TRUE,0,IF(N$2&lt;DATE(2019,10,1),IF($T$1=FALSE,N67*HOME!$F$18,N67*HOME!$F$18/(1+HOME!$H$18)),IF($AO67=TRUE,IF($T$1=FALSE,N67*HOME!$F$21,N67*HOME!$F$21/(1+HOME!$H$21)),IF($T$1=FALSE,N67*HOME!$F$20,N67*HOME!$F$20/(1+HOME!$H$20)))))</f>
        <v>0</v>
      </c>
      <c r="CL67" s="310">
        <f>IF($T67=TRUE,0,IF(O$2&lt;DATE(2019,10,1),IF($T$1=FALSE,O67*HOME!$F$18,O67*HOME!$F$18/(1+HOME!$H$18)),IF($AO67=TRUE,IF($T$1=FALSE,O67*HOME!$F$21,O67*HOME!$F$21/(1+HOME!$H$21)),IF($T$1=FALSE,O67*HOME!$F$20,O67*HOME!$F$20/(1+HOME!$H$20)))))</f>
        <v>0</v>
      </c>
      <c r="CM67" s="310">
        <f>IF($T67=TRUE,0,IF(P$2&lt;DATE(2019,10,1),IF($T$1=FALSE,P67*HOME!$F$18,P67*HOME!$F$18/(1+HOME!$H$18)),IF($AO67=TRUE,IF($T$1=FALSE,P67*HOME!$F$21,P67*HOME!$F$21/(1+HOME!$H$21)),IF($T$1=FALSE,P67*HOME!$F$20,P67*HOME!$F$20/(1+HOME!$H$20)))))</f>
        <v>0</v>
      </c>
      <c r="CN67" s="310">
        <f t="shared" si="28"/>
        <v>0</v>
      </c>
    </row>
    <row r="68" spans="1:92" ht="18" customHeight="1">
      <c r="A68" s="335"/>
      <c r="B68" s="336">
        <v>63</v>
      </c>
      <c r="C68" s="1822"/>
      <c r="D68" s="434"/>
      <c r="E68" s="131"/>
      <c r="F68" s="131"/>
      <c r="G68" s="131"/>
      <c r="H68" s="131"/>
      <c r="I68" s="131"/>
      <c r="J68" s="131"/>
      <c r="K68" s="131"/>
      <c r="L68" s="131"/>
      <c r="M68" s="131"/>
      <c r="N68" s="131"/>
      <c r="O68" s="131"/>
      <c r="P68" s="131"/>
      <c r="Q68" s="90">
        <f t="shared" si="25"/>
        <v>0</v>
      </c>
      <c r="R68" s="1107" t="str">
        <f t="shared" si="14"/>
        <v/>
      </c>
      <c r="S68" s="344">
        <f>来期計画!Q68</f>
        <v>0</v>
      </c>
      <c r="T68" s="475" t="b">
        <v>0</v>
      </c>
      <c r="U68" s="79">
        <f>IF(D$2&lt;DATE(2019,10,1),IF($T$1=FALSE,IF($T68=FALSE,D68*HOME!$H$18,0),IF($T68=FALSE,D68*HOME!$H$18/(1+HOME!$H$18),0)),IF($T$1=FALSE,IF($T68=FALSE,D68*HOME!$H$20,0),IF($T68=FALSE,D68*HOME!$H$20/(1+HOME!$H$20),0)))</f>
        <v>0</v>
      </c>
      <c r="V68" s="79">
        <f>IF(E$2&lt;DATE(2019,10,1),IF($T$1=FALSE,IF($T68=FALSE,E68*HOME!$H$18,0),IF($T68=FALSE,E68*HOME!$H$18/(1+HOME!$H$18),0)),IF($T$1=FALSE,IF($T68=FALSE,E68*HOME!$H$20,0),IF($T68=FALSE,E68*HOME!$H$20/(1+HOME!$H$20),0)))</f>
        <v>0</v>
      </c>
      <c r="W68" s="79">
        <f>IF(F$2&lt;DATE(2019,10,1),IF($T$1=FALSE,IF($T68=FALSE,F68*HOME!$H$18,0),IF($T68=FALSE,F68*HOME!$H$18/(1+HOME!$H$18),0)),IF($T$1=FALSE,IF($T68=FALSE,F68*HOME!$H$20,0),IF($T68=FALSE,F68*HOME!$H$20/(1+HOME!$H$20),0)))</f>
        <v>0</v>
      </c>
      <c r="X68" s="79">
        <f>IF(G$2&lt;DATE(2019,10,1),IF($T$1=FALSE,IF($T68=FALSE,G68*HOME!$H$18,0),IF($T68=FALSE,G68*HOME!$H$18/(1+HOME!$H$18),0)),IF($T$1=FALSE,IF($T68=FALSE,G68*HOME!$H$20,0),IF($T68=FALSE,G68*HOME!$H$20/(1+HOME!$H$20),0)))</f>
        <v>0</v>
      </c>
      <c r="Y68" s="79">
        <f>IF(H$2&lt;DATE(2019,10,1),IF($T$1=FALSE,IF($T68=FALSE,H68*HOME!$H$18,0),IF($T68=FALSE,H68*HOME!$H$18/(1+HOME!$H$18),0)),IF($T$1=FALSE,IF($T68=FALSE,H68*HOME!$H$20,0),IF($T68=FALSE,H68*HOME!$H$20/(1+HOME!$H$20),0)))</f>
        <v>0</v>
      </c>
      <c r="Z68" s="79">
        <f>IF(I$2&lt;DATE(2019,10,1),IF($T$1=FALSE,IF($T68=FALSE,I68*HOME!$H$18,0),IF($T68=FALSE,I68*HOME!$H$18/(1+HOME!$H$18),0)),IF($T$1=FALSE,IF($T68=FALSE,I68*HOME!$H$20,0),IF($T68=FALSE,I68*HOME!$H$20/(1+HOME!$H$20),0)))</f>
        <v>0</v>
      </c>
      <c r="AA68" s="79">
        <f>IF(J$2&lt;DATE(2019,10,1),IF($T$1=FALSE,IF($T68=FALSE,J68*HOME!$H$18,0),IF($T68=FALSE,J68*HOME!$H$18/(1+HOME!$H$18),0)),IF($T$1=FALSE,IF($T68=FALSE,J68*HOME!$H$20,0),IF($T68=FALSE,J68*HOME!$H$20/(1+HOME!$H$20),0)))</f>
        <v>0</v>
      </c>
      <c r="AB68" s="79">
        <f>IF(K$2&lt;DATE(2019,10,1),IF($T$1=FALSE,IF($T68=FALSE,K68*HOME!$H$18,0),IF($T68=FALSE,K68*HOME!$H$18/(1+HOME!$H$18),0)),IF($T$1=FALSE,IF($T68=FALSE,K68*HOME!$H$20,0),IF($T68=FALSE,K68*HOME!$H$20/(1+HOME!$H$20),0)))</f>
        <v>0</v>
      </c>
      <c r="AC68" s="79">
        <f>IF(L$2&lt;DATE(2019,10,1),IF($T$1=FALSE,IF($T68=FALSE,L68*HOME!$H$18,0),IF($T68=FALSE,L68*HOME!$H$18/(1+HOME!$H$18),0)),IF($T$1=FALSE,IF($T68=FALSE,L68*HOME!$H$20,0),IF($T68=FALSE,L68*HOME!$H$20/(1+HOME!$H$20),0)))</f>
        <v>0</v>
      </c>
      <c r="AD68" s="79">
        <f>IF(M$2&lt;DATE(2019,10,1),IF($T$1=FALSE,IF($T68=FALSE,M68*HOME!$H$18,0),IF($T68=FALSE,M68*HOME!$H$18/(1+HOME!$H$18),0)),IF($T$1=FALSE,IF($T68=FALSE,M68*HOME!$H$20,0),IF($T68=FALSE,M68*HOME!$H$20/(1+HOME!$H$20),0)))</f>
        <v>0</v>
      </c>
      <c r="AE68" s="79">
        <f>IF(N$2&lt;DATE(2019,10,1),IF($T$1=FALSE,IF($T68=FALSE,N68*HOME!$H$18,0),IF($T68=FALSE,N68*HOME!$H$18/(1+HOME!$H$18),0)),IF($T$1=FALSE,IF($T68=FALSE,N68*HOME!$H$20,0),IF($T68=FALSE,N68*HOME!$H$20/(1+HOME!$H$20),0)))</f>
        <v>0</v>
      </c>
      <c r="AF68" s="79">
        <f>IF(O$2&lt;DATE(2019,10,1),IF($T$1=FALSE,IF($T68=FALSE,O68*HOME!$H$18,0),IF($T68=FALSE,O68*HOME!$H$18/(1+HOME!$H$18),0)),IF($T$1=FALSE,IF($T68=FALSE,O68*HOME!$H$20,0),IF($T68=FALSE,O68*HOME!$H$20/(1+HOME!$H$20),0)))</f>
        <v>0</v>
      </c>
      <c r="AG68" s="79">
        <f>IF(P$2&lt;DATE(2019,10,1),IF($T$1=FALSE,IF($T68=FALSE,P68*HOME!$H$18,0),IF($T68=FALSE,P68*HOME!$H$18/(1+HOME!$H$18),0)),IF($T$1=FALSE,IF($T68=FALSE,P68*HOME!$H$20,0),IF($T68=FALSE,P68*HOME!$H$20/(1+HOME!$H$20),0)))</f>
        <v>0</v>
      </c>
      <c r="AH68" s="79">
        <f t="shared" si="26"/>
        <v>0</v>
      </c>
      <c r="AI68" s="79">
        <f t="shared" si="27"/>
        <v>0</v>
      </c>
      <c r="AJ68" s="86"/>
      <c r="AK68" s="79"/>
      <c r="AL68" s="79"/>
      <c r="AM68" s="79"/>
      <c r="AN68" s="79"/>
      <c r="AO68" s="79"/>
      <c r="AP68" s="79"/>
      <c r="AQ68" s="79"/>
      <c r="AR68" s="79"/>
      <c r="CA68" s="310">
        <f>IF($T68=TRUE,0,IF(D$2&lt;DATE(2019,10,1),IF($T$1=FALSE,D68*HOME!$F$18,D68*HOME!$F$18/(1+HOME!$H$18)),IF($AO68=TRUE,IF($T$1=FALSE,D68*HOME!$F$21,D68*HOME!$F$21/(1+HOME!$H$21)),IF($T$1=FALSE,D68*HOME!$F$20,D68*HOME!$F$20/(1+HOME!$H$20)))))</f>
        <v>0</v>
      </c>
      <c r="CB68" s="310">
        <f>IF($T68=TRUE,0,IF(E$2&lt;DATE(2019,10,1),IF($T$1=FALSE,E68*HOME!$F$18,E68*HOME!$F$18/(1+HOME!$H$18)),IF($AO68=TRUE,IF($T$1=FALSE,E68*HOME!$F$21,E68*HOME!$F$21/(1+HOME!$H$21)),IF($T$1=FALSE,E68*HOME!$F$20,E68*HOME!$F$20/(1+HOME!$H$20)))))</f>
        <v>0</v>
      </c>
      <c r="CC68" s="310">
        <f>IF($T68=TRUE,0,IF(F$2&lt;DATE(2019,10,1),IF($T$1=FALSE,F68*HOME!$F$18,F68*HOME!$F$18/(1+HOME!$H$18)),IF($AO68=TRUE,IF($T$1=FALSE,F68*HOME!$F$21,F68*HOME!$F$21/(1+HOME!$H$21)),IF($T$1=FALSE,F68*HOME!$F$20,F68*HOME!$F$20/(1+HOME!$H$20)))))</f>
        <v>0</v>
      </c>
      <c r="CD68" s="310">
        <f>IF($T68=TRUE,0,IF(G$2&lt;DATE(2019,10,1),IF($T$1=FALSE,G68*HOME!$F$18,G68*HOME!$F$18/(1+HOME!$H$18)),IF($AO68=TRUE,IF($T$1=FALSE,G68*HOME!$F$21,G68*HOME!$F$21/(1+HOME!$H$21)),IF($T$1=FALSE,G68*HOME!$F$20,G68*HOME!$F$20/(1+HOME!$H$20)))))</f>
        <v>0</v>
      </c>
      <c r="CE68" s="310">
        <f>IF($T68=TRUE,0,IF(H$2&lt;DATE(2019,10,1),IF($T$1=FALSE,H68*HOME!$F$18,H68*HOME!$F$18/(1+HOME!$H$18)),IF($AO68=TRUE,IF($T$1=FALSE,H68*HOME!$F$21,H68*HOME!$F$21/(1+HOME!$H$21)),IF($T$1=FALSE,H68*HOME!$F$20,H68*HOME!$F$20/(1+HOME!$H$20)))))</f>
        <v>0</v>
      </c>
      <c r="CF68" s="310">
        <f>IF($T68=TRUE,0,IF(I$2&lt;DATE(2019,10,1),IF($T$1=FALSE,I68*HOME!$F$18,I68*HOME!$F$18/(1+HOME!$H$18)),IF($AO68=TRUE,IF($T$1=FALSE,I68*HOME!$F$21,I68*HOME!$F$21/(1+HOME!$H$21)),IF($T$1=FALSE,I68*HOME!$F$20,I68*HOME!$F$20/(1+HOME!$H$20)))))</f>
        <v>0</v>
      </c>
      <c r="CG68" s="310">
        <f>IF($T68=TRUE,0,IF(J$2&lt;DATE(2019,10,1),IF($T$1=FALSE,J68*HOME!$F$18,J68*HOME!$F$18/(1+HOME!$H$18)),IF($AO68=TRUE,IF($T$1=FALSE,J68*HOME!$F$21,J68*HOME!$F$21/(1+HOME!$H$21)),IF($T$1=FALSE,J68*HOME!$F$20,J68*HOME!$F$20/(1+HOME!$H$20)))))</f>
        <v>0</v>
      </c>
      <c r="CH68" s="310">
        <f>IF($T68=TRUE,0,IF(K$2&lt;DATE(2019,10,1),IF($T$1=FALSE,K68*HOME!$F$18,K68*HOME!$F$18/(1+HOME!$H$18)),IF($AO68=TRUE,IF($T$1=FALSE,K68*HOME!$F$21,K68*HOME!$F$21/(1+HOME!$H$21)),IF($T$1=FALSE,K68*HOME!$F$20,K68*HOME!$F$20/(1+HOME!$H$20)))))</f>
        <v>0</v>
      </c>
      <c r="CI68" s="310">
        <f>IF($T68=TRUE,0,IF(L$2&lt;DATE(2019,10,1),IF($T$1=FALSE,L68*HOME!$F$18,L68*HOME!$F$18/(1+HOME!$H$18)),IF($AO68=TRUE,IF($T$1=FALSE,L68*HOME!$F$21,L68*HOME!$F$21/(1+HOME!$H$21)),IF($T$1=FALSE,L68*HOME!$F$20,L68*HOME!$F$20/(1+HOME!$H$20)))))</f>
        <v>0</v>
      </c>
      <c r="CJ68" s="310">
        <f>IF($T68=TRUE,0,IF(M$2&lt;DATE(2019,10,1),IF($T$1=FALSE,M68*HOME!$F$18,M68*HOME!$F$18/(1+HOME!$H$18)),IF($AO68=TRUE,IF($T$1=FALSE,M68*HOME!$F$21,M68*HOME!$F$21/(1+HOME!$H$21)),IF($T$1=FALSE,M68*HOME!$F$20,M68*HOME!$F$20/(1+HOME!$H$20)))))</f>
        <v>0</v>
      </c>
      <c r="CK68" s="310">
        <f>IF($T68=TRUE,0,IF(N$2&lt;DATE(2019,10,1),IF($T$1=FALSE,N68*HOME!$F$18,N68*HOME!$F$18/(1+HOME!$H$18)),IF($AO68=TRUE,IF($T$1=FALSE,N68*HOME!$F$21,N68*HOME!$F$21/(1+HOME!$H$21)),IF($T$1=FALSE,N68*HOME!$F$20,N68*HOME!$F$20/(1+HOME!$H$20)))))</f>
        <v>0</v>
      </c>
      <c r="CL68" s="310">
        <f>IF($T68=TRUE,0,IF(O$2&lt;DATE(2019,10,1),IF($T$1=FALSE,O68*HOME!$F$18,O68*HOME!$F$18/(1+HOME!$H$18)),IF($AO68=TRUE,IF($T$1=FALSE,O68*HOME!$F$21,O68*HOME!$F$21/(1+HOME!$H$21)),IF($T$1=FALSE,O68*HOME!$F$20,O68*HOME!$F$20/(1+HOME!$H$20)))))</f>
        <v>0</v>
      </c>
      <c r="CM68" s="310">
        <f>IF($T68=TRUE,0,IF(P$2&lt;DATE(2019,10,1),IF($T$1=FALSE,P68*HOME!$F$18,P68*HOME!$F$18/(1+HOME!$H$18)),IF($AO68=TRUE,IF($T$1=FALSE,P68*HOME!$F$21,P68*HOME!$F$21/(1+HOME!$H$21)),IF($T$1=FALSE,P68*HOME!$F$20,P68*HOME!$F$20/(1+HOME!$H$20)))))</f>
        <v>0</v>
      </c>
      <c r="CN68" s="310">
        <f t="shared" si="28"/>
        <v>0</v>
      </c>
    </row>
    <row r="69" spans="1:92" ht="18" customHeight="1">
      <c r="A69" s="335"/>
      <c r="B69" s="336">
        <v>64</v>
      </c>
      <c r="C69" s="1822"/>
      <c r="D69" s="434"/>
      <c r="E69" s="131"/>
      <c r="F69" s="131"/>
      <c r="G69" s="131"/>
      <c r="H69" s="131"/>
      <c r="I69" s="131"/>
      <c r="J69" s="131"/>
      <c r="K69" s="131"/>
      <c r="L69" s="131"/>
      <c r="M69" s="131"/>
      <c r="N69" s="131"/>
      <c r="O69" s="131"/>
      <c r="P69" s="131"/>
      <c r="Q69" s="90">
        <f t="shared" si="25"/>
        <v>0</v>
      </c>
      <c r="R69" s="1107" t="str">
        <f t="shared" si="14"/>
        <v/>
      </c>
      <c r="S69" s="344">
        <f>来期計画!Q69</f>
        <v>0</v>
      </c>
      <c r="T69" s="475" t="b">
        <v>0</v>
      </c>
      <c r="U69" s="79">
        <f>IF(D$2&lt;DATE(2019,10,1),IF($T$1=FALSE,IF($T69=FALSE,D69*HOME!$H$18,0),IF($T69=FALSE,D69*HOME!$H$18/(1+HOME!$H$18),0)),IF($T$1=FALSE,IF($T69=FALSE,D69*HOME!$H$20,0),IF($T69=FALSE,D69*HOME!$H$20/(1+HOME!$H$20),0)))</f>
        <v>0</v>
      </c>
      <c r="V69" s="79">
        <f>IF(E$2&lt;DATE(2019,10,1),IF($T$1=FALSE,IF($T69=FALSE,E69*HOME!$H$18,0),IF($T69=FALSE,E69*HOME!$H$18/(1+HOME!$H$18),0)),IF($T$1=FALSE,IF($T69=FALSE,E69*HOME!$H$20,0),IF($T69=FALSE,E69*HOME!$H$20/(1+HOME!$H$20),0)))</f>
        <v>0</v>
      </c>
      <c r="W69" s="79">
        <f>IF(F$2&lt;DATE(2019,10,1),IF($T$1=FALSE,IF($T69=FALSE,F69*HOME!$H$18,0),IF($T69=FALSE,F69*HOME!$H$18/(1+HOME!$H$18),0)),IF($T$1=FALSE,IF($T69=FALSE,F69*HOME!$H$20,0),IF($T69=FALSE,F69*HOME!$H$20/(1+HOME!$H$20),0)))</f>
        <v>0</v>
      </c>
      <c r="X69" s="79">
        <f>IF(G$2&lt;DATE(2019,10,1),IF($T$1=FALSE,IF($T69=FALSE,G69*HOME!$H$18,0),IF($T69=FALSE,G69*HOME!$H$18/(1+HOME!$H$18),0)),IF($T$1=FALSE,IF($T69=FALSE,G69*HOME!$H$20,0),IF($T69=FALSE,G69*HOME!$H$20/(1+HOME!$H$20),0)))</f>
        <v>0</v>
      </c>
      <c r="Y69" s="79">
        <f>IF(H$2&lt;DATE(2019,10,1),IF($T$1=FALSE,IF($T69=FALSE,H69*HOME!$H$18,0),IF($T69=FALSE,H69*HOME!$H$18/(1+HOME!$H$18),0)),IF($T$1=FALSE,IF($T69=FALSE,H69*HOME!$H$20,0),IF($T69=FALSE,H69*HOME!$H$20/(1+HOME!$H$20),0)))</f>
        <v>0</v>
      </c>
      <c r="Z69" s="79">
        <f>IF(I$2&lt;DATE(2019,10,1),IF($T$1=FALSE,IF($T69=FALSE,I69*HOME!$H$18,0),IF($T69=FALSE,I69*HOME!$H$18/(1+HOME!$H$18),0)),IF($T$1=FALSE,IF($T69=FALSE,I69*HOME!$H$20,0),IF($T69=FALSE,I69*HOME!$H$20/(1+HOME!$H$20),0)))</f>
        <v>0</v>
      </c>
      <c r="AA69" s="79">
        <f>IF(J$2&lt;DATE(2019,10,1),IF($T$1=FALSE,IF($T69=FALSE,J69*HOME!$H$18,0),IF($T69=FALSE,J69*HOME!$H$18/(1+HOME!$H$18),0)),IF($T$1=FALSE,IF($T69=FALSE,J69*HOME!$H$20,0),IF($T69=FALSE,J69*HOME!$H$20/(1+HOME!$H$20),0)))</f>
        <v>0</v>
      </c>
      <c r="AB69" s="79">
        <f>IF(K$2&lt;DATE(2019,10,1),IF($T$1=FALSE,IF($T69=FALSE,K69*HOME!$H$18,0),IF($T69=FALSE,K69*HOME!$H$18/(1+HOME!$H$18),0)),IF($T$1=FALSE,IF($T69=FALSE,K69*HOME!$H$20,0),IF($T69=FALSE,K69*HOME!$H$20/(1+HOME!$H$20),0)))</f>
        <v>0</v>
      </c>
      <c r="AC69" s="79">
        <f>IF(L$2&lt;DATE(2019,10,1),IF($T$1=FALSE,IF($T69=FALSE,L69*HOME!$H$18,0),IF($T69=FALSE,L69*HOME!$H$18/(1+HOME!$H$18),0)),IF($T$1=FALSE,IF($T69=FALSE,L69*HOME!$H$20,0),IF($T69=FALSE,L69*HOME!$H$20/(1+HOME!$H$20),0)))</f>
        <v>0</v>
      </c>
      <c r="AD69" s="79">
        <f>IF(M$2&lt;DATE(2019,10,1),IF($T$1=FALSE,IF($T69=FALSE,M69*HOME!$H$18,0),IF($T69=FALSE,M69*HOME!$H$18/(1+HOME!$H$18),0)),IF($T$1=FALSE,IF($T69=FALSE,M69*HOME!$H$20,0),IF($T69=FALSE,M69*HOME!$H$20/(1+HOME!$H$20),0)))</f>
        <v>0</v>
      </c>
      <c r="AE69" s="79">
        <f>IF(N$2&lt;DATE(2019,10,1),IF($T$1=FALSE,IF($T69=FALSE,N69*HOME!$H$18,0),IF($T69=FALSE,N69*HOME!$H$18/(1+HOME!$H$18),0)),IF($T$1=FALSE,IF($T69=FALSE,N69*HOME!$H$20,0),IF($T69=FALSE,N69*HOME!$H$20/(1+HOME!$H$20),0)))</f>
        <v>0</v>
      </c>
      <c r="AF69" s="79">
        <f>IF(O$2&lt;DATE(2019,10,1),IF($T$1=FALSE,IF($T69=FALSE,O69*HOME!$H$18,0),IF($T69=FALSE,O69*HOME!$H$18/(1+HOME!$H$18),0)),IF($T$1=FALSE,IF($T69=FALSE,O69*HOME!$H$20,0),IF($T69=FALSE,O69*HOME!$H$20/(1+HOME!$H$20),0)))</f>
        <v>0</v>
      </c>
      <c r="AG69" s="79">
        <f>IF(P$2&lt;DATE(2019,10,1),IF($T$1=FALSE,IF($T69=FALSE,P69*HOME!$H$18,0),IF($T69=FALSE,P69*HOME!$H$18/(1+HOME!$H$18),0)),IF($T$1=FALSE,IF($T69=FALSE,P69*HOME!$H$20,0),IF($T69=FALSE,P69*HOME!$H$20/(1+HOME!$H$20),0)))</f>
        <v>0</v>
      </c>
      <c r="AH69" s="79">
        <f t="shared" si="26"/>
        <v>0</v>
      </c>
      <c r="AI69" s="79">
        <f t="shared" si="27"/>
        <v>0</v>
      </c>
      <c r="AJ69" s="86"/>
      <c r="AK69" s="79"/>
      <c r="AL69" s="79"/>
      <c r="AM69" s="79"/>
      <c r="AN69" s="79"/>
      <c r="AO69" s="79"/>
      <c r="AP69" s="79"/>
      <c r="AQ69" s="79"/>
      <c r="AR69" s="79"/>
      <c r="CA69" s="310">
        <f>IF($T69=TRUE,0,IF(D$2&lt;DATE(2019,10,1),IF($T$1=FALSE,D69*HOME!$F$18,D69*HOME!$F$18/(1+HOME!$H$18)),IF($AO69=TRUE,IF($T$1=FALSE,D69*HOME!$F$21,D69*HOME!$F$21/(1+HOME!$H$21)),IF($T$1=FALSE,D69*HOME!$F$20,D69*HOME!$F$20/(1+HOME!$H$20)))))</f>
        <v>0</v>
      </c>
      <c r="CB69" s="310">
        <f>IF($T69=TRUE,0,IF(E$2&lt;DATE(2019,10,1),IF($T$1=FALSE,E69*HOME!$F$18,E69*HOME!$F$18/(1+HOME!$H$18)),IF($AO69=TRUE,IF($T$1=FALSE,E69*HOME!$F$21,E69*HOME!$F$21/(1+HOME!$H$21)),IF($T$1=FALSE,E69*HOME!$F$20,E69*HOME!$F$20/(1+HOME!$H$20)))))</f>
        <v>0</v>
      </c>
      <c r="CC69" s="310">
        <f>IF($T69=TRUE,0,IF(F$2&lt;DATE(2019,10,1),IF($T$1=FALSE,F69*HOME!$F$18,F69*HOME!$F$18/(1+HOME!$H$18)),IF($AO69=TRUE,IF($T$1=FALSE,F69*HOME!$F$21,F69*HOME!$F$21/(1+HOME!$H$21)),IF($T$1=FALSE,F69*HOME!$F$20,F69*HOME!$F$20/(1+HOME!$H$20)))))</f>
        <v>0</v>
      </c>
      <c r="CD69" s="310">
        <f>IF($T69=TRUE,0,IF(G$2&lt;DATE(2019,10,1),IF($T$1=FALSE,G69*HOME!$F$18,G69*HOME!$F$18/(1+HOME!$H$18)),IF($AO69=TRUE,IF($T$1=FALSE,G69*HOME!$F$21,G69*HOME!$F$21/(1+HOME!$H$21)),IF($T$1=FALSE,G69*HOME!$F$20,G69*HOME!$F$20/(1+HOME!$H$20)))))</f>
        <v>0</v>
      </c>
      <c r="CE69" s="310">
        <f>IF($T69=TRUE,0,IF(H$2&lt;DATE(2019,10,1),IF($T$1=FALSE,H69*HOME!$F$18,H69*HOME!$F$18/(1+HOME!$H$18)),IF($AO69=TRUE,IF($T$1=FALSE,H69*HOME!$F$21,H69*HOME!$F$21/(1+HOME!$H$21)),IF($T$1=FALSE,H69*HOME!$F$20,H69*HOME!$F$20/(1+HOME!$H$20)))))</f>
        <v>0</v>
      </c>
      <c r="CF69" s="310">
        <f>IF($T69=TRUE,0,IF(I$2&lt;DATE(2019,10,1),IF($T$1=FALSE,I69*HOME!$F$18,I69*HOME!$F$18/(1+HOME!$H$18)),IF($AO69=TRUE,IF($T$1=FALSE,I69*HOME!$F$21,I69*HOME!$F$21/(1+HOME!$H$21)),IF($T$1=FALSE,I69*HOME!$F$20,I69*HOME!$F$20/(1+HOME!$H$20)))))</f>
        <v>0</v>
      </c>
      <c r="CG69" s="310">
        <f>IF($T69=TRUE,0,IF(J$2&lt;DATE(2019,10,1),IF($T$1=FALSE,J69*HOME!$F$18,J69*HOME!$F$18/(1+HOME!$H$18)),IF($AO69=TRUE,IF($T$1=FALSE,J69*HOME!$F$21,J69*HOME!$F$21/(1+HOME!$H$21)),IF($T$1=FALSE,J69*HOME!$F$20,J69*HOME!$F$20/(1+HOME!$H$20)))))</f>
        <v>0</v>
      </c>
      <c r="CH69" s="310">
        <f>IF($T69=TRUE,0,IF(K$2&lt;DATE(2019,10,1),IF($T$1=FALSE,K69*HOME!$F$18,K69*HOME!$F$18/(1+HOME!$H$18)),IF($AO69=TRUE,IF($T$1=FALSE,K69*HOME!$F$21,K69*HOME!$F$21/(1+HOME!$H$21)),IF($T$1=FALSE,K69*HOME!$F$20,K69*HOME!$F$20/(1+HOME!$H$20)))))</f>
        <v>0</v>
      </c>
      <c r="CI69" s="310">
        <f>IF($T69=TRUE,0,IF(L$2&lt;DATE(2019,10,1),IF($T$1=FALSE,L69*HOME!$F$18,L69*HOME!$F$18/(1+HOME!$H$18)),IF($AO69=TRUE,IF($T$1=FALSE,L69*HOME!$F$21,L69*HOME!$F$21/(1+HOME!$H$21)),IF($T$1=FALSE,L69*HOME!$F$20,L69*HOME!$F$20/(1+HOME!$H$20)))))</f>
        <v>0</v>
      </c>
      <c r="CJ69" s="310">
        <f>IF($T69=TRUE,0,IF(M$2&lt;DATE(2019,10,1),IF($T$1=FALSE,M69*HOME!$F$18,M69*HOME!$F$18/(1+HOME!$H$18)),IF($AO69=TRUE,IF($T$1=FALSE,M69*HOME!$F$21,M69*HOME!$F$21/(1+HOME!$H$21)),IF($T$1=FALSE,M69*HOME!$F$20,M69*HOME!$F$20/(1+HOME!$H$20)))))</f>
        <v>0</v>
      </c>
      <c r="CK69" s="310">
        <f>IF($T69=TRUE,0,IF(N$2&lt;DATE(2019,10,1),IF($T$1=FALSE,N69*HOME!$F$18,N69*HOME!$F$18/(1+HOME!$H$18)),IF($AO69=TRUE,IF($T$1=FALSE,N69*HOME!$F$21,N69*HOME!$F$21/(1+HOME!$H$21)),IF($T$1=FALSE,N69*HOME!$F$20,N69*HOME!$F$20/(1+HOME!$H$20)))))</f>
        <v>0</v>
      </c>
      <c r="CL69" s="310">
        <f>IF($T69=TRUE,0,IF(O$2&lt;DATE(2019,10,1),IF($T$1=FALSE,O69*HOME!$F$18,O69*HOME!$F$18/(1+HOME!$H$18)),IF($AO69=TRUE,IF($T$1=FALSE,O69*HOME!$F$21,O69*HOME!$F$21/(1+HOME!$H$21)),IF($T$1=FALSE,O69*HOME!$F$20,O69*HOME!$F$20/(1+HOME!$H$20)))))</f>
        <v>0</v>
      </c>
      <c r="CM69" s="310">
        <f>IF($T69=TRUE,0,IF(P$2&lt;DATE(2019,10,1),IF($T$1=FALSE,P69*HOME!$F$18,P69*HOME!$F$18/(1+HOME!$H$18)),IF($AO69=TRUE,IF($T$1=FALSE,P69*HOME!$F$21,P69*HOME!$F$21/(1+HOME!$H$21)),IF($T$1=FALSE,P69*HOME!$F$20,P69*HOME!$F$20/(1+HOME!$H$20)))))</f>
        <v>0</v>
      </c>
      <c r="CN69" s="310">
        <f t="shared" si="28"/>
        <v>0</v>
      </c>
    </row>
    <row r="70" spans="1:92" ht="18" customHeight="1">
      <c r="A70" s="335"/>
      <c r="B70" s="336"/>
      <c r="C70" s="1822"/>
      <c r="D70" s="434"/>
      <c r="E70" s="131"/>
      <c r="F70" s="131"/>
      <c r="G70" s="131"/>
      <c r="H70" s="131"/>
      <c r="I70" s="131"/>
      <c r="J70" s="131"/>
      <c r="K70" s="131"/>
      <c r="L70" s="131"/>
      <c r="M70" s="131"/>
      <c r="N70" s="131"/>
      <c r="O70" s="131"/>
      <c r="P70" s="131"/>
      <c r="Q70" s="90">
        <f>SUM(D70:P70)</f>
        <v>0</v>
      </c>
      <c r="R70" s="1107" t="str">
        <f t="shared" si="14"/>
        <v/>
      </c>
      <c r="S70" s="344">
        <f>来期計画!Q70</f>
        <v>0</v>
      </c>
      <c r="T70" s="475" t="b">
        <v>0</v>
      </c>
      <c r="U70" s="79">
        <f>IF(D$2&lt;DATE(2019,10,1),IF($T$1=FALSE,IF($T70=FALSE,D70*HOME!$H$18,0),IF($T70=FALSE,D70*HOME!$H$18/(1+HOME!$H$18),0)),IF($T$1=FALSE,IF($T70=FALSE,D70*HOME!$H$20,0),IF($T70=FALSE,D70*HOME!$H$20/(1+HOME!$H$20),0)))</f>
        <v>0</v>
      </c>
      <c r="V70" s="79">
        <f>IF(E$2&lt;DATE(2019,10,1),IF($T$1=FALSE,IF($T70=FALSE,E70*HOME!$H$18,0),IF($T70=FALSE,E70*HOME!$H$18/(1+HOME!$H$18),0)),IF($T$1=FALSE,IF($T70=FALSE,E70*HOME!$H$20,0),IF($T70=FALSE,E70*HOME!$H$20/(1+HOME!$H$20),0)))</f>
        <v>0</v>
      </c>
      <c r="W70" s="79">
        <f>IF(F$2&lt;DATE(2019,10,1),IF($T$1=FALSE,IF($T70=FALSE,F70*HOME!$H$18,0),IF($T70=FALSE,F70*HOME!$H$18/(1+HOME!$H$18),0)),IF($T$1=FALSE,IF($T70=FALSE,F70*HOME!$H$20,0),IF($T70=FALSE,F70*HOME!$H$20/(1+HOME!$H$20),0)))</f>
        <v>0</v>
      </c>
      <c r="X70" s="79">
        <f>IF(G$2&lt;DATE(2019,10,1),IF($T$1=FALSE,IF($T70=FALSE,G70*HOME!$H$18,0),IF($T70=FALSE,G70*HOME!$H$18/(1+HOME!$H$18),0)),IF($T$1=FALSE,IF($T70=FALSE,G70*HOME!$H$20,0),IF($T70=FALSE,G70*HOME!$H$20/(1+HOME!$H$20),0)))</f>
        <v>0</v>
      </c>
      <c r="Y70" s="79">
        <f>IF(H$2&lt;DATE(2019,10,1),IF($T$1=FALSE,IF($T70=FALSE,H70*HOME!$H$18,0),IF($T70=FALSE,H70*HOME!$H$18/(1+HOME!$H$18),0)),IF($T$1=FALSE,IF($T70=FALSE,H70*HOME!$H$20,0),IF($T70=FALSE,H70*HOME!$H$20/(1+HOME!$H$20),0)))</f>
        <v>0</v>
      </c>
      <c r="Z70" s="79">
        <f>IF(I$2&lt;DATE(2019,10,1),IF($T$1=FALSE,IF($T70=FALSE,I70*HOME!$H$18,0),IF($T70=FALSE,I70*HOME!$H$18/(1+HOME!$H$18),0)),IF($T$1=FALSE,IF($T70=FALSE,I70*HOME!$H$20,0),IF($T70=FALSE,I70*HOME!$H$20/(1+HOME!$H$20),0)))</f>
        <v>0</v>
      </c>
      <c r="AA70" s="79">
        <f>IF(J$2&lt;DATE(2019,10,1),IF($T$1=FALSE,IF($T70=FALSE,J70*HOME!$H$18,0),IF($T70=FALSE,J70*HOME!$H$18/(1+HOME!$H$18),0)),IF($T$1=FALSE,IF($T70=FALSE,J70*HOME!$H$20,0),IF($T70=FALSE,J70*HOME!$H$20/(1+HOME!$H$20),0)))</f>
        <v>0</v>
      </c>
      <c r="AB70" s="79">
        <f>IF(K$2&lt;DATE(2019,10,1),IF($T$1=FALSE,IF($T70=FALSE,K70*HOME!$H$18,0),IF($T70=FALSE,K70*HOME!$H$18/(1+HOME!$H$18),0)),IF($T$1=FALSE,IF($T70=FALSE,K70*HOME!$H$20,0),IF($T70=FALSE,K70*HOME!$H$20/(1+HOME!$H$20),0)))</f>
        <v>0</v>
      </c>
      <c r="AC70" s="79">
        <f>IF(L$2&lt;DATE(2019,10,1),IF($T$1=FALSE,IF($T70=FALSE,L70*HOME!$H$18,0),IF($T70=FALSE,L70*HOME!$H$18/(1+HOME!$H$18),0)),IF($T$1=FALSE,IF($T70=FALSE,L70*HOME!$H$20,0),IF($T70=FALSE,L70*HOME!$H$20/(1+HOME!$H$20),0)))</f>
        <v>0</v>
      </c>
      <c r="AD70" s="79">
        <f>IF(M$2&lt;DATE(2019,10,1),IF($T$1=FALSE,IF($T70=FALSE,M70*HOME!$H$18,0),IF($T70=FALSE,M70*HOME!$H$18/(1+HOME!$H$18),0)),IF($T$1=FALSE,IF($T70=FALSE,M70*HOME!$H$20,0),IF($T70=FALSE,M70*HOME!$H$20/(1+HOME!$H$20),0)))</f>
        <v>0</v>
      </c>
      <c r="AE70" s="79">
        <f>IF(N$2&lt;DATE(2019,10,1),IF($T$1=FALSE,IF($T70=FALSE,N70*HOME!$H$18,0),IF($T70=FALSE,N70*HOME!$H$18/(1+HOME!$H$18),0)),IF($T$1=FALSE,IF($T70=FALSE,N70*HOME!$H$20,0),IF($T70=FALSE,N70*HOME!$H$20/(1+HOME!$H$20),0)))</f>
        <v>0</v>
      </c>
      <c r="AF70" s="79">
        <f>IF(O$2&lt;DATE(2019,10,1),IF($T$1=FALSE,IF($T70=FALSE,O70*HOME!$H$18,0),IF($T70=FALSE,O70*HOME!$H$18/(1+HOME!$H$18),0)),IF($T$1=FALSE,IF($T70=FALSE,O70*HOME!$H$20,0),IF($T70=FALSE,O70*HOME!$H$20/(1+HOME!$H$20),0)))</f>
        <v>0</v>
      </c>
      <c r="AG70" s="79">
        <f>IF(P$2&lt;DATE(2019,10,1),IF($T$1=FALSE,IF($T70=FALSE,P70*HOME!$H$18,0),IF($T70=FALSE,P70*HOME!$H$18/(1+HOME!$H$18),0)),IF($T$1=FALSE,IF($T70=FALSE,P70*HOME!$H$20,0),IF($T70=FALSE,P70*HOME!$H$20/(1+HOME!$H$20),0)))</f>
        <v>0</v>
      </c>
      <c r="AH70" s="79">
        <f t="shared" si="26"/>
        <v>0</v>
      </c>
      <c r="AI70" s="79">
        <f t="shared" si="27"/>
        <v>0</v>
      </c>
      <c r="AJ70" s="86"/>
      <c r="AK70" s="79"/>
      <c r="AL70" s="79"/>
      <c r="AM70" s="79"/>
      <c r="AN70" s="79"/>
      <c r="AO70" s="79"/>
      <c r="AP70" s="79"/>
      <c r="AQ70" s="79"/>
      <c r="AR70" s="79"/>
      <c r="CA70" s="310">
        <f>IF($T70=TRUE,0,IF(D$2&lt;DATE(2019,10,1),IF($T$1=FALSE,D70*HOME!$F$18,D70*HOME!$F$18/(1+HOME!$H$18)),IF($AO70=TRUE,IF($T$1=FALSE,D70*HOME!$F$21,D70*HOME!$F$21/(1+HOME!$H$21)),IF($T$1=FALSE,D70*HOME!$F$20,D70*HOME!$F$20/(1+HOME!$H$20)))))</f>
        <v>0</v>
      </c>
      <c r="CB70" s="310">
        <f>IF($T70=TRUE,0,IF(E$2&lt;DATE(2019,10,1),IF($T$1=FALSE,E70*HOME!$F$18,E70*HOME!$F$18/(1+HOME!$H$18)),IF($AO70=TRUE,IF($T$1=FALSE,E70*HOME!$F$21,E70*HOME!$F$21/(1+HOME!$H$21)),IF($T$1=FALSE,E70*HOME!$F$20,E70*HOME!$F$20/(1+HOME!$H$20)))))</f>
        <v>0</v>
      </c>
      <c r="CC70" s="310">
        <f>IF($T70=TRUE,0,IF(F$2&lt;DATE(2019,10,1),IF($T$1=FALSE,F70*HOME!$F$18,F70*HOME!$F$18/(1+HOME!$H$18)),IF($AO70=TRUE,IF($T$1=FALSE,F70*HOME!$F$21,F70*HOME!$F$21/(1+HOME!$H$21)),IF($T$1=FALSE,F70*HOME!$F$20,F70*HOME!$F$20/(1+HOME!$H$20)))))</f>
        <v>0</v>
      </c>
      <c r="CD70" s="310">
        <f>IF($T70=TRUE,0,IF(G$2&lt;DATE(2019,10,1),IF($T$1=FALSE,G70*HOME!$F$18,G70*HOME!$F$18/(1+HOME!$H$18)),IF($AO70=TRUE,IF($T$1=FALSE,G70*HOME!$F$21,G70*HOME!$F$21/(1+HOME!$H$21)),IF($T$1=FALSE,G70*HOME!$F$20,G70*HOME!$F$20/(1+HOME!$H$20)))))</f>
        <v>0</v>
      </c>
      <c r="CE70" s="310">
        <f>IF($T70=TRUE,0,IF(H$2&lt;DATE(2019,10,1),IF($T$1=FALSE,H70*HOME!$F$18,H70*HOME!$F$18/(1+HOME!$H$18)),IF($AO70=TRUE,IF($T$1=FALSE,H70*HOME!$F$21,H70*HOME!$F$21/(1+HOME!$H$21)),IF($T$1=FALSE,H70*HOME!$F$20,H70*HOME!$F$20/(1+HOME!$H$20)))))</f>
        <v>0</v>
      </c>
      <c r="CF70" s="310">
        <f>IF($T70=TRUE,0,IF(I$2&lt;DATE(2019,10,1),IF($T$1=FALSE,I70*HOME!$F$18,I70*HOME!$F$18/(1+HOME!$H$18)),IF($AO70=TRUE,IF($T$1=FALSE,I70*HOME!$F$21,I70*HOME!$F$21/(1+HOME!$H$21)),IF($T$1=FALSE,I70*HOME!$F$20,I70*HOME!$F$20/(1+HOME!$H$20)))))</f>
        <v>0</v>
      </c>
      <c r="CG70" s="310">
        <f>IF($T70=TRUE,0,IF(J$2&lt;DATE(2019,10,1),IF($T$1=FALSE,J70*HOME!$F$18,J70*HOME!$F$18/(1+HOME!$H$18)),IF($AO70=TRUE,IF($T$1=FALSE,J70*HOME!$F$21,J70*HOME!$F$21/(1+HOME!$H$21)),IF($T$1=FALSE,J70*HOME!$F$20,J70*HOME!$F$20/(1+HOME!$H$20)))))</f>
        <v>0</v>
      </c>
      <c r="CH70" s="310">
        <f>IF($T70=TRUE,0,IF(K$2&lt;DATE(2019,10,1),IF($T$1=FALSE,K70*HOME!$F$18,K70*HOME!$F$18/(1+HOME!$H$18)),IF($AO70=TRUE,IF($T$1=FALSE,K70*HOME!$F$21,K70*HOME!$F$21/(1+HOME!$H$21)),IF($T$1=FALSE,K70*HOME!$F$20,K70*HOME!$F$20/(1+HOME!$H$20)))))</f>
        <v>0</v>
      </c>
      <c r="CI70" s="310">
        <f>IF($T70=TRUE,0,IF(L$2&lt;DATE(2019,10,1),IF($T$1=FALSE,L70*HOME!$F$18,L70*HOME!$F$18/(1+HOME!$H$18)),IF($AO70=TRUE,IF($T$1=FALSE,L70*HOME!$F$21,L70*HOME!$F$21/(1+HOME!$H$21)),IF($T$1=FALSE,L70*HOME!$F$20,L70*HOME!$F$20/(1+HOME!$H$20)))))</f>
        <v>0</v>
      </c>
      <c r="CJ70" s="310">
        <f>IF($T70=TRUE,0,IF(M$2&lt;DATE(2019,10,1),IF($T$1=FALSE,M70*HOME!$F$18,M70*HOME!$F$18/(1+HOME!$H$18)),IF($AO70=TRUE,IF($T$1=FALSE,M70*HOME!$F$21,M70*HOME!$F$21/(1+HOME!$H$21)),IF($T$1=FALSE,M70*HOME!$F$20,M70*HOME!$F$20/(1+HOME!$H$20)))))</f>
        <v>0</v>
      </c>
      <c r="CK70" s="310">
        <f>IF($T70=TRUE,0,IF(N$2&lt;DATE(2019,10,1),IF($T$1=FALSE,N70*HOME!$F$18,N70*HOME!$F$18/(1+HOME!$H$18)),IF($AO70=TRUE,IF($T$1=FALSE,N70*HOME!$F$21,N70*HOME!$F$21/(1+HOME!$H$21)),IF($T$1=FALSE,N70*HOME!$F$20,N70*HOME!$F$20/(1+HOME!$H$20)))))</f>
        <v>0</v>
      </c>
      <c r="CL70" s="310">
        <f>IF($T70=TRUE,0,IF(O$2&lt;DATE(2019,10,1),IF($T$1=FALSE,O70*HOME!$F$18,O70*HOME!$F$18/(1+HOME!$H$18)),IF($AO70=TRUE,IF($T$1=FALSE,O70*HOME!$F$21,O70*HOME!$F$21/(1+HOME!$H$21)),IF($T$1=FALSE,O70*HOME!$F$20,O70*HOME!$F$20/(1+HOME!$H$20)))))</f>
        <v>0</v>
      </c>
      <c r="CM70" s="310">
        <f>IF($T70=TRUE,0,IF(P$2&lt;DATE(2019,10,1),IF($T$1=FALSE,P70*HOME!$F$18,P70*HOME!$F$18/(1+HOME!$H$18)),IF($AO70=TRUE,IF($T$1=FALSE,P70*HOME!$F$21,P70*HOME!$F$21/(1+HOME!$H$21)),IF($T$1=FALSE,P70*HOME!$F$20,P70*HOME!$F$20/(1+HOME!$H$20)))))</f>
        <v>0</v>
      </c>
      <c r="CN70" s="310">
        <f t="shared" si="28"/>
        <v>0</v>
      </c>
    </row>
    <row r="71" spans="1:92" ht="18" customHeight="1">
      <c r="A71" s="335"/>
      <c r="B71" s="336"/>
      <c r="C71" s="1822"/>
      <c r="D71" s="434"/>
      <c r="E71" s="131"/>
      <c r="F71" s="131"/>
      <c r="G71" s="131"/>
      <c r="H71" s="131"/>
      <c r="I71" s="131"/>
      <c r="J71" s="131"/>
      <c r="K71" s="131"/>
      <c r="L71" s="131"/>
      <c r="M71" s="131"/>
      <c r="N71" s="131"/>
      <c r="O71" s="131"/>
      <c r="P71" s="131"/>
      <c r="Q71" s="90">
        <f>SUM(D71:P71)</f>
        <v>0</v>
      </c>
      <c r="R71" s="1107" t="str">
        <f t="shared" si="14"/>
        <v/>
      </c>
      <c r="S71" s="344">
        <f>来期計画!Q71</f>
        <v>0</v>
      </c>
      <c r="T71" s="475" t="b">
        <v>0</v>
      </c>
      <c r="U71" s="79">
        <f>IF(D$2&lt;DATE(2019,10,1),IF($T$1=FALSE,IF($T71=FALSE,D71*HOME!$H$18,0),IF($T71=FALSE,D71*HOME!$H$18/(1+HOME!$H$18),0)),IF($T$1=FALSE,IF($T71=FALSE,D71*HOME!$H$20,0),IF($T71=FALSE,D71*HOME!$H$20/(1+HOME!$H$20),0)))</f>
        <v>0</v>
      </c>
      <c r="V71" s="79">
        <f>IF(E$2&lt;DATE(2019,10,1),IF($T$1=FALSE,IF($T71=FALSE,E71*HOME!$H$18,0),IF($T71=FALSE,E71*HOME!$H$18/(1+HOME!$H$18),0)),IF($T$1=FALSE,IF($T71=FALSE,E71*HOME!$H$20,0),IF($T71=FALSE,E71*HOME!$H$20/(1+HOME!$H$20),0)))</f>
        <v>0</v>
      </c>
      <c r="W71" s="79">
        <f>IF(F$2&lt;DATE(2019,10,1),IF($T$1=FALSE,IF($T71=FALSE,F71*HOME!$H$18,0),IF($T71=FALSE,F71*HOME!$H$18/(1+HOME!$H$18),0)),IF($T$1=FALSE,IF($T71=FALSE,F71*HOME!$H$20,0),IF($T71=FALSE,F71*HOME!$H$20/(1+HOME!$H$20),0)))</f>
        <v>0</v>
      </c>
      <c r="X71" s="79">
        <f>IF(G$2&lt;DATE(2019,10,1),IF($T$1=FALSE,IF($T71=FALSE,G71*HOME!$H$18,0),IF($T71=FALSE,G71*HOME!$H$18/(1+HOME!$H$18),0)),IF($T$1=FALSE,IF($T71=FALSE,G71*HOME!$H$20,0),IF($T71=FALSE,G71*HOME!$H$20/(1+HOME!$H$20),0)))</f>
        <v>0</v>
      </c>
      <c r="Y71" s="79">
        <f>IF(H$2&lt;DATE(2019,10,1),IF($T$1=FALSE,IF($T71=FALSE,H71*HOME!$H$18,0),IF($T71=FALSE,H71*HOME!$H$18/(1+HOME!$H$18),0)),IF($T$1=FALSE,IF($T71=FALSE,H71*HOME!$H$20,0),IF($T71=FALSE,H71*HOME!$H$20/(1+HOME!$H$20),0)))</f>
        <v>0</v>
      </c>
      <c r="Z71" s="79">
        <f>IF(I$2&lt;DATE(2019,10,1),IF($T$1=FALSE,IF($T71=FALSE,I71*HOME!$H$18,0),IF($T71=FALSE,I71*HOME!$H$18/(1+HOME!$H$18),0)),IF($T$1=FALSE,IF($T71=FALSE,I71*HOME!$H$20,0),IF($T71=FALSE,I71*HOME!$H$20/(1+HOME!$H$20),0)))</f>
        <v>0</v>
      </c>
      <c r="AA71" s="79">
        <f>IF(J$2&lt;DATE(2019,10,1),IF($T$1=FALSE,IF($T71=FALSE,J71*HOME!$H$18,0),IF($T71=FALSE,J71*HOME!$H$18/(1+HOME!$H$18),0)),IF($T$1=FALSE,IF($T71=FALSE,J71*HOME!$H$20,0),IF($T71=FALSE,J71*HOME!$H$20/(1+HOME!$H$20),0)))</f>
        <v>0</v>
      </c>
      <c r="AB71" s="79">
        <f>IF(K$2&lt;DATE(2019,10,1),IF($T$1=FALSE,IF($T71=FALSE,K71*HOME!$H$18,0),IF($T71=FALSE,K71*HOME!$H$18/(1+HOME!$H$18),0)),IF($T$1=FALSE,IF($T71=FALSE,K71*HOME!$H$20,0),IF($T71=FALSE,K71*HOME!$H$20/(1+HOME!$H$20),0)))</f>
        <v>0</v>
      </c>
      <c r="AC71" s="79">
        <f>IF(L$2&lt;DATE(2019,10,1),IF($T$1=FALSE,IF($T71=FALSE,L71*HOME!$H$18,0),IF($T71=FALSE,L71*HOME!$H$18/(1+HOME!$H$18),0)),IF($T$1=FALSE,IF($T71=FALSE,L71*HOME!$H$20,0),IF($T71=FALSE,L71*HOME!$H$20/(1+HOME!$H$20),0)))</f>
        <v>0</v>
      </c>
      <c r="AD71" s="79">
        <f>IF(M$2&lt;DATE(2019,10,1),IF($T$1=FALSE,IF($T71=FALSE,M71*HOME!$H$18,0),IF($T71=FALSE,M71*HOME!$H$18/(1+HOME!$H$18),0)),IF($T$1=FALSE,IF($T71=FALSE,M71*HOME!$H$20,0),IF($T71=FALSE,M71*HOME!$H$20/(1+HOME!$H$20),0)))</f>
        <v>0</v>
      </c>
      <c r="AE71" s="79">
        <f>IF(N$2&lt;DATE(2019,10,1),IF($T$1=FALSE,IF($T71=FALSE,N71*HOME!$H$18,0),IF($T71=FALSE,N71*HOME!$H$18/(1+HOME!$H$18),0)),IF($T$1=FALSE,IF($T71=FALSE,N71*HOME!$H$20,0),IF($T71=FALSE,N71*HOME!$H$20/(1+HOME!$H$20),0)))</f>
        <v>0</v>
      </c>
      <c r="AF71" s="79">
        <f>IF(O$2&lt;DATE(2019,10,1),IF($T$1=FALSE,IF($T71=FALSE,O71*HOME!$H$18,0),IF($T71=FALSE,O71*HOME!$H$18/(1+HOME!$H$18),0)),IF($T$1=FALSE,IF($T71=FALSE,O71*HOME!$H$20,0),IF($T71=FALSE,O71*HOME!$H$20/(1+HOME!$H$20),0)))</f>
        <v>0</v>
      </c>
      <c r="AG71" s="79">
        <f>IF(P$2&lt;DATE(2019,10,1),IF($T$1=FALSE,IF($T71=FALSE,P71*HOME!$H$18,0),IF($T71=FALSE,P71*HOME!$H$18/(1+HOME!$H$18),0)),IF($T$1=FALSE,IF($T71=FALSE,P71*HOME!$H$20,0),IF($T71=FALSE,P71*HOME!$H$20/(1+HOME!$H$20),0)))</f>
        <v>0</v>
      </c>
      <c r="AH71" s="79">
        <f t="shared" si="26"/>
        <v>0</v>
      </c>
      <c r="AI71" s="79">
        <f t="shared" si="27"/>
        <v>0</v>
      </c>
      <c r="AJ71" s="86"/>
      <c r="AK71" s="79"/>
      <c r="AL71" s="79"/>
      <c r="AM71" s="79"/>
      <c r="AN71" s="79"/>
      <c r="AO71" s="79"/>
      <c r="AP71" s="79"/>
      <c r="AQ71" s="79"/>
      <c r="AR71" s="79"/>
      <c r="CA71" s="310">
        <f>IF($T71=TRUE,0,IF(D$2&lt;DATE(2019,10,1),IF($T$1=FALSE,D71*HOME!$F$18,D71*HOME!$F$18/(1+HOME!$H$18)),IF($AO71=TRUE,IF($T$1=FALSE,D71*HOME!$F$21,D71*HOME!$F$21/(1+HOME!$H$21)),IF($T$1=FALSE,D71*HOME!$F$20,D71*HOME!$F$20/(1+HOME!$H$20)))))</f>
        <v>0</v>
      </c>
      <c r="CB71" s="310">
        <f>IF($T71=TRUE,0,IF(E$2&lt;DATE(2019,10,1),IF($T$1=FALSE,E71*HOME!$F$18,E71*HOME!$F$18/(1+HOME!$H$18)),IF($AO71=TRUE,IF($T$1=FALSE,E71*HOME!$F$21,E71*HOME!$F$21/(1+HOME!$H$21)),IF($T$1=FALSE,E71*HOME!$F$20,E71*HOME!$F$20/(1+HOME!$H$20)))))</f>
        <v>0</v>
      </c>
      <c r="CC71" s="310">
        <f>IF($T71=TRUE,0,IF(F$2&lt;DATE(2019,10,1),IF($T$1=FALSE,F71*HOME!$F$18,F71*HOME!$F$18/(1+HOME!$H$18)),IF($AO71=TRUE,IF($T$1=FALSE,F71*HOME!$F$21,F71*HOME!$F$21/(1+HOME!$H$21)),IF($T$1=FALSE,F71*HOME!$F$20,F71*HOME!$F$20/(1+HOME!$H$20)))))</f>
        <v>0</v>
      </c>
      <c r="CD71" s="310">
        <f>IF($T71=TRUE,0,IF(G$2&lt;DATE(2019,10,1),IF($T$1=FALSE,G71*HOME!$F$18,G71*HOME!$F$18/(1+HOME!$H$18)),IF($AO71=TRUE,IF($T$1=FALSE,G71*HOME!$F$21,G71*HOME!$F$21/(1+HOME!$H$21)),IF($T$1=FALSE,G71*HOME!$F$20,G71*HOME!$F$20/(1+HOME!$H$20)))))</f>
        <v>0</v>
      </c>
      <c r="CE71" s="310">
        <f>IF($T71=TRUE,0,IF(H$2&lt;DATE(2019,10,1),IF($T$1=FALSE,H71*HOME!$F$18,H71*HOME!$F$18/(1+HOME!$H$18)),IF($AO71=TRUE,IF($T$1=FALSE,H71*HOME!$F$21,H71*HOME!$F$21/(1+HOME!$H$21)),IF($T$1=FALSE,H71*HOME!$F$20,H71*HOME!$F$20/(1+HOME!$H$20)))))</f>
        <v>0</v>
      </c>
      <c r="CF71" s="310">
        <f>IF($T71=TRUE,0,IF(I$2&lt;DATE(2019,10,1),IF($T$1=FALSE,I71*HOME!$F$18,I71*HOME!$F$18/(1+HOME!$H$18)),IF($AO71=TRUE,IF($T$1=FALSE,I71*HOME!$F$21,I71*HOME!$F$21/(1+HOME!$H$21)),IF($T$1=FALSE,I71*HOME!$F$20,I71*HOME!$F$20/(1+HOME!$H$20)))))</f>
        <v>0</v>
      </c>
      <c r="CG71" s="310">
        <f>IF($T71=TRUE,0,IF(J$2&lt;DATE(2019,10,1),IF($T$1=FALSE,J71*HOME!$F$18,J71*HOME!$F$18/(1+HOME!$H$18)),IF($AO71=TRUE,IF($T$1=FALSE,J71*HOME!$F$21,J71*HOME!$F$21/(1+HOME!$H$21)),IF($T$1=FALSE,J71*HOME!$F$20,J71*HOME!$F$20/(1+HOME!$H$20)))))</f>
        <v>0</v>
      </c>
      <c r="CH71" s="310">
        <f>IF($T71=TRUE,0,IF(K$2&lt;DATE(2019,10,1),IF($T$1=FALSE,K71*HOME!$F$18,K71*HOME!$F$18/(1+HOME!$H$18)),IF($AO71=TRUE,IF($T$1=FALSE,K71*HOME!$F$21,K71*HOME!$F$21/(1+HOME!$H$21)),IF($T$1=FALSE,K71*HOME!$F$20,K71*HOME!$F$20/(1+HOME!$H$20)))))</f>
        <v>0</v>
      </c>
      <c r="CI71" s="310">
        <f>IF($T71=TRUE,0,IF(L$2&lt;DATE(2019,10,1),IF($T$1=FALSE,L71*HOME!$F$18,L71*HOME!$F$18/(1+HOME!$H$18)),IF($AO71=TRUE,IF($T$1=FALSE,L71*HOME!$F$21,L71*HOME!$F$21/(1+HOME!$H$21)),IF($T$1=FALSE,L71*HOME!$F$20,L71*HOME!$F$20/(1+HOME!$H$20)))))</f>
        <v>0</v>
      </c>
      <c r="CJ71" s="310">
        <f>IF($T71=TRUE,0,IF(M$2&lt;DATE(2019,10,1),IF($T$1=FALSE,M71*HOME!$F$18,M71*HOME!$F$18/(1+HOME!$H$18)),IF($AO71=TRUE,IF($T$1=FALSE,M71*HOME!$F$21,M71*HOME!$F$21/(1+HOME!$H$21)),IF($T$1=FALSE,M71*HOME!$F$20,M71*HOME!$F$20/(1+HOME!$H$20)))))</f>
        <v>0</v>
      </c>
      <c r="CK71" s="310">
        <f>IF($T71=TRUE,0,IF(N$2&lt;DATE(2019,10,1),IF($T$1=FALSE,N71*HOME!$F$18,N71*HOME!$F$18/(1+HOME!$H$18)),IF($AO71=TRUE,IF($T$1=FALSE,N71*HOME!$F$21,N71*HOME!$F$21/(1+HOME!$H$21)),IF($T$1=FALSE,N71*HOME!$F$20,N71*HOME!$F$20/(1+HOME!$H$20)))))</f>
        <v>0</v>
      </c>
      <c r="CL71" s="310">
        <f>IF($T71=TRUE,0,IF(O$2&lt;DATE(2019,10,1),IF($T$1=FALSE,O71*HOME!$F$18,O71*HOME!$F$18/(1+HOME!$H$18)),IF($AO71=TRUE,IF($T$1=FALSE,O71*HOME!$F$21,O71*HOME!$F$21/(1+HOME!$H$21)),IF($T$1=FALSE,O71*HOME!$F$20,O71*HOME!$F$20/(1+HOME!$H$20)))))</f>
        <v>0</v>
      </c>
      <c r="CM71" s="310">
        <f>IF($T71=TRUE,0,IF(P$2&lt;DATE(2019,10,1),IF($T$1=FALSE,P71*HOME!$F$18,P71*HOME!$F$18/(1+HOME!$H$18)),IF($AO71=TRUE,IF($T$1=FALSE,P71*HOME!$F$21,P71*HOME!$F$21/(1+HOME!$H$21)),IF($T$1=FALSE,P71*HOME!$F$20,P71*HOME!$F$20/(1+HOME!$H$20)))))</f>
        <v>0</v>
      </c>
      <c r="CN71" s="310">
        <f t="shared" si="28"/>
        <v>0</v>
      </c>
    </row>
    <row r="72" spans="1:92" ht="18" customHeight="1">
      <c r="A72" s="335"/>
      <c r="B72" s="336"/>
      <c r="C72" s="1822"/>
      <c r="D72" s="434"/>
      <c r="E72" s="131"/>
      <c r="F72" s="131"/>
      <c r="G72" s="131"/>
      <c r="H72" s="131"/>
      <c r="I72" s="131"/>
      <c r="J72" s="131"/>
      <c r="K72" s="131"/>
      <c r="L72" s="131"/>
      <c r="M72" s="131"/>
      <c r="N72" s="131"/>
      <c r="O72" s="131"/>
      <c r="P72" s="131"/>
      <c r="Q72" s="90">
        <f>SUM(D72:P72)</f>
        <v>0</v>
      </c>
      <c r="R72" s="1107" t="str">
        <f t="shared" si="14"/>
        <v/>
      </c>
      <c r="S72" s="344">
        <f>来期計画!Q72</f>
        <v>0</v>
      </c>
      <c r="T72" s="475" t="b">
        <v>0</v>
      </c>
      <c r="U72" s="79">
        <f>IF(D$2&lt;DATE(2019,10,1),IF($T$1=FALSE,IF($T72=FALSE,D72*HOME!$H$18,0),IF($T72=FALSE,D72*HOME!$H$18/(1+HOME!$H$18),0)),IF($T$1=FALSE,IF($T72=FALSE,D72*HOME!$H$20,0),IF($T72=FALSE,D72*HOME!$H$20/(1+HOME!$H$20),0)))</f>
        <v>0</v>
      </c>
      <c r="V72" s="79">
        <f>IF(E$2&lt;DATE(2019,10,1),IF($T$1=FALSE,IF($T72=FALSE,E72*HOME!$H$18,0),IF($T72=FALSE,E72*HOME!$H$18/(1+HOME!$H$18),0)),IF($T$1=FALSE,IF($T72=FALSE,E72*HOME!$H$20,0),IF($T72=FALSE,E72*HOME!$H$20/(1+HOME!$H$20),0)))</f>
        <v>0</v>
      </c>
      <c r="W72" s="79">
        <f>IF(F$2&lt;DATE(2019,10,1),IF($T$1=FALSE,IF($T72=FALSE,F72*HOME!$H$18,0),IF($T72=FALSE,F72*HOME!$H$18/(1+HOME!$H$18),0)),IF($T$1=FALSE,IF($T72=FALSE,F72*HOME!$H$20,0),IF($T72=FALSE,F72*HOME!$H$20/(1+HOME!$H$20),0)))</f>
        <v>0</v>
      </c>
      <c r="X72" s="79">
        <f>IF(G$2&lt;DATE(2019,10,1),IF($T$1=FALSE,IF($T72=FALSE,G72*HOME!$H$18,0),IF($T72=FALSE,G72*HOME!$H$18/(1+HOME!$H$18),0)),IF($T$1=FALSE,IF($T72=FALSE,G72*HOME!$H$20,0),IF($T72=FALSE,G72*HOME!$H$20/(1+HOME!$H$20),0)))</f>
        <v>0</v>
      </c>
      <c r="Y72" s="79">
        <f>IF(H$2&lt;DATE(2019,10,1),IF($T$1=FALSE,IF($T72=FALSE,H72*HOME!$H$18,0),IF($T72=FALSE,H72*HOME!$H$18/(1+HOME!$H$18),0)),IF($T$1=FALSE,IF($T72=FALSE,H72*HOME!$H$20,0),IF($T72=FALSE,H72*HOME!$H$20/(1+HOME!$H$20),0)))</f>
        <v>0</v>
      </c>
      <c r="Z72" s="79">
        <f>IF(I$2&lt;DATE(2019,10,1),IF($T$1=FALSE,IF($T72=FALSE,I72*HOME!$H$18,0),IF($T72=FALSE,I72*HOME!$H$18/(1+HOME!$H$18),0)),IF($T$1=FALSE,IF($T72=FALSE,I72*HOME!$H$20,0),IF($T72=FALSE,I72*HOME!$H$20/(1+HOME!$H$20),0)))</f>
        <v>0</v>
      </c>
      <c r="AA72" s="79">
        <f>IF(J$2&lt;DATE(2019,10,1),IF($T$1=FALSE,IF($T72=FALSE,J72*HOME!$H$18,0),IF($T72=FALSE,J72*HOME!$H$18/(1+HOME!$H$18),0)),IF($T$1=FALSE,IF($T72=FALSE,J72*HOME!$H$20,0),IF($T72=FALSE,J72*HOME!$H$20/(1+HOME!$H$20),0)))</f>
        <v>0</v>
      </c>
      <c r="AB72" s="79">
        <f>IF(K$2&lt;DATE(2019,10,1),IF($T$1=FALSE,IF($T72=FALSE,K72*HOME!$H$18,0),IF($T72=FALSE,K72*HOME!$H$18/(1+HOME!$H$18),0)),IF($T$1=FALSE,IF($T72=FALSE,K72*HOME!$H$20,0),IF($T72=FALSE,K72*HOME!$H$20/(1+HOME!$H$20),0)))</f>
        <v>0</v>
      </c>
      <c r="AC72" s="79">
        <f>IF(L$2&lt;DATE(2019,10,1),IF($T$1=FALSE,IF($T72=FALSE,L72*HOME!$H$18,0),IF($T72=FALSE,L72*HOME!$H$18/(1+HOME!$H$18),0)),IF($T$1=FALSE,IF($T72=FALSE,L72*HOME!$H$20,0),IF($T72=FALSE,L72*HOME!$H$20/(1+HOME!$H$20),0)))</f>
        <v>0</v>
      </c>
      <c r="AD72" s="79">
        <f>IF(M$2&lt;DATE(2019,10,1),IF($T$1=FALSE,IF($T72=FALSE,M72*HOME!$H$18,0),IF($T72=FALSE,M72*HOME!$H$18/(1+HOME!$H$18),0)),IF($T$1=FALSE,IF($T72=FALSE,M72*HOME!$H$20,0),IF($T72=FALSE,M72*HOME!$H$20/(1+HOME!$H$20),0)))</f>
        <v>0</v>
      </c>
      <c r="AE72" s="79">
        <f>IF(N$2&lt;DATE(2019,10,1),IF($T$1=FALSE,IF($T72=FALSE,N72*HOME!$H$18,0),IF($T72=FALSE,N72*HOME!$H$18/(1+HOME!$H$18),0)),IF($T$1=FALSE,IF($T72=FALSE,N72*HOME!$H$20,0),IF($T72=FALSE,N72*HOME!$H$20/(1+HOME!$H$20),0)))</f>
        <v>0</v>
      </c>
      <c r="AF72" s="79">
        <f>IF(O$2&lt;DATE(2019,10,1),IF($T$1=FALSE,IF($T72=FALSE,O72*HOME!$H$18,0),IF($T72=FALSE,O72*HOME!$H$18/(1+HOME!$H$18),0)),IF($T$1=FALSE,IF($T72=FALSE,O72*HOME!$H$20,0),IF($T72=FALSE,O72*HOME!$H$20/(1+HOME!$H$20),0)))</f>
        <v>0</v>
      </c>
      <c r="AG72" s="79">
        <f>IF(P$2&lt;DATE(2019,10,1),IF($T$1=FALSE,IF($T72=FALSE,P72*HOME!$H$18,0),IF($T72=FALSE,P72*HOME!$H$18/(1+HOME!$H$18),0)),IF($T$1=FALSE,IF($T72=FALSE,P72*HOME!$H$20,0),IF($T72=FALSE,P72*HOME!$H$20/(1+HOME!$H$20),0)))</f>
        <v>0</v>
      </c>
      <c r="AH72" s="79">
        <f t="shared" si="26"/>
        <v>0</v>
      </c>
      <c r="AI72" s="79">
        <f t="shared" si="27"/>
        <v>0</v>
      </c>
      <c r="AJ72" s="86"/>
      <c r="AK72" s="79"/>
      <c r="AL72" s="79"/>
      <c r="AM72" s="79"/>
      <c r="AN72" s="79"/>
      <c r="AO72" s="79"/>
      <c r="AP72" s="79"/>
      <c r="AQ72" s="79"/>
      <c r="AR72" s="79"/>
      <c r="CA72" s="310">
        <f>IF($T72=TRUE,0,IF(D$2&lt;DATE(2019,10,1),IF($T$1=FALSE,D72*HOME!$F$18,D72*HOME!$F$18/(1+HOME!$H$18)),IF($AO72=TRUE,IF($T$1=FALSE,D72*HOME!$F$21,D72*HOME!$F$21/(1+HOME!$H$21)),IF($T$1=FALSE,D72*HOME!$F$20,D72*HOME!$F$20/(1+HOME!$H$20)))))</f>
        <v>0</v>
      </c>
      <c r="CB72" s="310">
        <f>IF($T72=TRUE,0,IF(E$2&lt;DATE(2019,10,1),IF($T$1=FALSE,E72*HOME!$F$18,E72*HOME!$F$18/(1+HOME!$H$18)),IF($AO72=TRUE,IF($T$1=FALSE,E72*HOME!$F$21,E72*HOME!$F$21/(1+HOME!$H$21)),IF($T$1=FALSE,E72*HOME!$F$20,E72*HOME!$F$20/(1+HOME!$H$20)))))</f>
        <v>0</v>
      </c>
      <c r="CC72" s="310">
        <f>IF($T72=TRUE,0,IF(F$2&lt;DATE(2019,10,1),IF($T$1=FALSE,F72*HOME!$F$18,F72*HOME!$F$18/(1+HOME!$H$18)),IF($AO72=TRUE,IF($T$1=FALSE,F72*HOME!$F$21,F72*HOME!$F$21/(1+HOME!$H$21)),IF($T$1=FALSE,F72*HOME!$F$20,F72*HOME!$F$20/(1+HOME!$H$20)))))</f>
        <v>0</v>
      </c>
      <c r="CD72" s="310">
        <f>IF($T72=TRUE,0,IF(G$2&lt;DATE(2019,10,1),IF($T$1=FALSE,G72*HOME!$F$18,G72*HOME!$F$18/(1+HOME!$H$18)),IF($AO72=TRUE,IF($T$1=FALSE,G72*HOME!$F$21,G72*HOME!$F$21/(1+HOME!$H$21)),IF($T$1=FALSE,G72*HOME!$F$20,G72*HOME!$F$20/(1+HOME!$H$20)))))</f>
        <v>0</v>
      </c>
      <c r="CE72" s="310">
        <f>IF($T72=TRUE,0,IF(H$2&lt;DATE(2019,10,1),IF($T$1=FALSE,H72*HOME!$F$18,H72*HOME!$F$18/(1+HOME!$H$18)),IF($AO72=TRUE,IF($T$1=FALSE,H72*HOME!$F$21,H72*HOME!$F$21/(1+HOME!$H$21)),IF($T$1=FALSE,H72*HOME!$F$20,H72*HOME!$F$20/(1+HOME!$H$20)))))</f>
        <v>0</v>
      </c>
      <c r="CF72" s="310">
        <f>IF($T72=TRUE,0,IF(I$2&lt;DATE(2019,10,1),IF($T$1=FALSE,I72*HOME!$F$18,I72*HOME!$F$18/(1+HOME!$H$18)),IF($AO72=TRUE,IF($T$1=FALSE,I72*HOME!$F$21,I72*HOME!$F$21/(1+HOME!$H$21)),IF($T$1=FALSE,I72*HOME!$F$20,I72*HOME!$F$20/(1+HOME!$H$20)))))</f>
        <v>0</v>
      </c>
      <c r="CG72" s="310">
        <f>IF($T72=TRUE,0,IF(J$2&lt;DATE(2019,10,1),IF($T$1=FALSE,J72*HOME!$F$18,J72*HOME!$F$18/(1+HOME!$H$18)),IF($AO72=TRUE,IF($T$1=FALSE,J72*HOME!$F$21,J72*HOME!$F$21/(1+HOME!$H$21)),IF($T$1=FALSE,J72*HOME!$F$20,J72*HOME!$F$20/(1+HOME!$H$20)))))</f>
        <v>0</v>
      </c>
      <c r="CH72" s="310">
        <f>IF($T72=TRUE,0,IF(K$2&lt;DATE(2019,10,1),IF($T$1=FALSE,K72*HOME!$F$18,K72*HOME!$F$18/(1+HOME!$H$18)),IF($AO72=TRUE,IF($T$1=FALSE,K72*HOME!$F$21,K72*HOME!$F$21/(1+HOME!$H$21)),IF($T$1=FALSE,K72*HOME!$F$20,K72*HOME!$F$20/(1+HOME!$H$20)))))</f>
        <v>0</v>
      </c>
      <c r="CI72" s="310">
        <f>IF($T72=TRUE,0,IF(L$2&lt;DATE(2019,10,1),IF($T$1=FALSE,L72*HOME!$F$18,L72*HOME!$F$18/(1+HOME!$H$18)),IF($AO72=TRUE,IF($T$1=FALSE,L72*HOME!$F$21,L72*HOME!$F$21/(1+HOME!$H$21)),IF($T$1=FALSE,L72*HOME!$F$20,L72*HOME!$F$20/(1+HOME!$H$20)))))</f>
        <v>0</v>
      </c>
      <c r="CJ72" s="310">
        <f>IF($T72=TRUE,0,IF(M$2&lt;DATE(2019,10,1),IF($T$1=FALSE,M72*HOME!$F$18,M72*HOME!$F$18/(1+HOME!$H$18)),IF($AO72=TRUE,IF($T$1=FALSE,M72*HOME!$F$21,M72*HOME!$F$21/(1+HOME!$H$21)),IF($T$1=FALSE,M72*HOME!$F$20,M72*HOME!$F$20/(1+HOME!$H$20)))))</f>
        <v>0</v>
      </c>
      <c r="CK72" s="310">
        <f>IF($T72=TRUE,0,IF(N$2&lt;DATE(2019,10,1),IF($T$1=FALSE,N72*HOME!$F$18,N72*HOME!$F$18/(1+HOME!$H$18)),IF($AO72=TRUE,IF($T$1=FALSE,N72*HOME!$F$21,N72*HOME!$F$21/(1+HOME!$H$21)),IF($T$1=FALSE,N72*HOME!$F$20,N72*HOME!$F$20/(1+HOME!$H$20)))))</f>
        <v>0</v>
      </c>
      <c r="CL72" s="310">
        <f>IF($T72=TRUE,0,IF(O$2&lt;DATE(2019,10,1),IF($T$1=FALSE,O72*HOME!$F$18,O72*HOME!$F$18/(1+HOME!$H$18)),IF($AO72=TRUE,IF($T$1=FALSE,O72*HOME!$F$21,O72*HOME!$F$21/(1+HOME!$H$21)),IF($T$1=FALSE,O72*HOME!$F$20,O72*HOME!$F$20/(1+HOME!$H$20)))))</f>
        <v>0</v>
      </c>
      <c r="CM72" s="310">
        <f>IF($T72=TRUE,0,IF(P$2&lt;DATE(2019,10,1),IF($T$1=FALSE,P72*HOME!$F$18,P72*HOME!$F$18/(1+HOME!$H$18)),IF($AO72=TRUE,IF($T$1=FALSE,P72*HOME!$F$21,P72*HOME!$F$21/(1+HOME!$H$21)),IF($T$1=FALSE,P72*HOME!$F$20,P72*HOME!$F$20/(1+HOME!$H$20)))))</f>
        <v>0</v>
      </c>
      <c r="CN72" s="310">
        <f t="shared" si="28"/>
        <v>0</v>
      </c>
    </row>
    <row r="73" spans="1:92" ht="18" customHeight="1">
      <c r="A73" s="335"/>
      <c r="B73" s="336"/>
      <c r="C73" s="1822"/>
      <c r="D73" s="434"/>
      <c r="E73" s="434"/>
      <c r="F73" s="434"/>
      <c r="G73" s="434"/>
      <c r="H73" s="434"/>
      <c r="I73" s="434"/>
      <c r="J73" s="434"/>
      <c r="K73" s="434"/>
      <c r="L73" s="434"/>
      <c r="M73" s="434"/>
      <c r="N73" s="434"/>
      <c r="O73" s="434"/>
      <c r="P73" s="131"/>
      <c r="Q73" s="90">
        <f>SUM(D73:P73)</f>
        <v>0</v>
      </c>
      <c r="R73" s="1107" t="str">
        <f t="shared" si="14"/>
        <v/>
      </c>
      <c r="S73" s="344">
        <f>来期計画!Q73</f>
        <v>0</v>
      </c>
      <c r="T73" s="475" t="b">
        <v>0</v>
      </c>
      <c r="U73" s="79">
        <f>IF(D$2&lt;DATE(2019,10,1),IF($T$1=FALSE,IF($T73=FALSE,D73*HOME!$H$18,0),IF($T73=FALSE,D73*HOME!$H$18/(1+HOME!$H$18),0)),IF($T$1=FALSE,IF($T73=FALSE,D73*HOME!$H$20,0),IF($T73=FALSE,D73*HOME!$H$20/(1+HOME!$H$20),0)))</f>
        <v>0</v>
      </c>
      <c r="V73" s="79">
        <f>IF(E$2&lt;DATE(2019,10,1),IF($T$1=FALSE,IF($T73=FALSE,E73*HOME!$H$18,0),IF($T73=FALSE,E73*HOME!$H$18/(1+HOME!$H$18),0)),IF($T$1=FALSE,IF($T73=FALSE,E73*HOME!$H$20,0),IF($T73=FALSE,E73*HOME!$H$20/(1+HOME!$H$20),0)))</f>
        <v>0</v>
      </c>
      <c r="W73" s="79">
        <f>IF(F$2&lt;DATE(2019,10,1),IF($T$1=FALSE,IF($T73=FALSE,F73*HOME!$H$18,0),IF($T73=FALSE,F73*HOME!$H$18/(1+HOME!$H$18),0)),IF($T$1=FALSE,IF($T73=FALSE,F73*HOME!$H$20,0),IF($T73=FALSE,F73*HOME!$H$20/(1+HOME!$H$20),0)))</f>
        <v>0</v>
      </c>
      <c r="X73" s="79">
        <f>IF(G$2&lt;DATE(2019,10,1),IF($T$1=FALSE,IF($T73=FALSE,G73*HOME!$H$18,0),IF($T73=FALSE,G73*HOME!$H$18/(1+HOME!$H$18),0)),IF($T$1=FALSE,IF($T73=FALSE,G73*HOME!$H$20,0),IF($T73=FALSE,G73*HOME!$H$20/(1+HOME!$H$20),0)))</f>
        <v>0</v>
      </c>
      <c r="Y73" s="79">
        <f>IF(H$2&lt;DATE(2019,10,1),IF($T$1=FALSE,IF($T73=FALSE,H73*HOME!$H$18,0),IF($T73=FALSE,H73*HOME!$H$18/(1+HOME!$H$18),0)),IF($T$1=FALSE,IF($T73=FALSE,H73*HOME!$H$20,0),IF($T73=FALSE,H73*HOME!$H$20/(1+HOME!$H$20),0)))</f>
        <v>0</v>
      </c>
      <c r="Z73" s="79">
        <f>IF(I$2&lt;DATE(2019,10,1),IF($T$1=FALSE,IF($T73=FALSE,I73*HOME!$H$18,0),IF($T73=FALSE,I73*HOME!$H$18/(1+HOME!$H$18),0)),IF($T$1=FALSE,IF($T73=FALSE,I73*HOME!$H$20,0),IF($T73=FALSE,I73*HOME!$H$20/(1+HOME!$H$20),0)))</f>
        <v>0</v>
      </c>
      <c r="AA73" s="79">
        <f>IF(J$2&lt;DATE(2019,10,1),IF($T$1=FALSE,IF($T73=FALSE,J73*HOME!$H$18,0),IF($T73=FALSE,J73*HOME!$H$18/(1+HOME!$H$18),0)),IF($T$1=FALSE,IF($T73=FALSE,J73*HOME!$H$20,0),IF($T73=FALSE,J73*HOME!$H$20/(1+HOME!$H$20),0)))</f>
        <v>0</v>
      </c>
      <c r="AB73" s="79">
        <f>IF(K$2&lt;DATE(2019,10,1),IF($T$1=FALSE,IF($T73=FALSE,K73*HOME!$H$18,0),IF($T73=FALSE,K73*HOME!$H$18/(1+HOME!$H$18),0)),IF($T$1=FALSE,IF($T73=FALSE,K73*HOME!$H$20,0),IF($T73=FALSE,K73*HOME!$H$20/(1+HOME!$H$20),0)))</f>
        <v>0</v>
      </c>
      <c r="AC73" s="79">
        <f>IF(L$2&lt;DATE(2019,10,1),IF($T$1=FALSE,IF($T73=FALSE,L73*HOME!$H$18,0),IF($T73=FALSE,L73*HOME!$H$18/(1+HOME!$H$18),0)),IF($T$1=FALSE,IF($T73=FALSE,L73*HOME!$H$20,0),IF($T73=FALSE,L73*HOME!$H$20/(1+HOME!$H$20),0)))</f>
        <v>0</v>
      </c>
      <c r="AD73" s="79">
        <f>IF(M$2&lt;DATE(2019,10,1),IF($T$1=FALSE,IF($T73=FALSE,M73*HOME!$H$18,0),IF($T73=FALSE,M73*HOME!$H$18/(1+HOME!$H$18),0)),IF($T$1=FALSE,IF($T73=FALSE,M73*HOME!$H$20,0),IF($T73=FALSE,M73*HOME!$H$20/(1+HOME!$H$20),0)))</f>
        <v>0</v>
      </c>
      <c r="AE73" s="79">
        <f>IF(N$2&lt;DATE(2019,10,1),IF($T$1=FALSE,IF($T73=FALSE,N73*HOME!$H$18,0),IF($T73=FALSE,N73*HOME!$H$18/(1+HOME!$H$18),0)),IF($T$1=FALSE,IF($T73=FALSE,N73*HOME!$H$20,0),IF($T73=FALSE,N73*HOME!$H$20/(1+HOME!$H$20),0)))</f>
        <v>0</v>
      </c>
      <c r="AF73" s="79">
        <f>IF(O$2&lt;DATE(2019,10,1),IF($T$1=FALSE,IF($T73=FALSE,O73*HOME!$H$18,0),IF($T73=FALSE,O73*HOME!$H$18/(1+HOME!$H$18),0)),IF($T$1=FALSE,IF($T73=FALSE,O73*HOME!$H$20,0),IF($T73=FALSE,O73*HOME!$H$20/(1+HOME!$H$20),0)))</f>
        <v>0</v>
      </c>
      <c r="AG73" s="79">
        <f>IF(P$2&lt;DATE(2019,10,1),IF($T$1=FALSE,IF($T73=FALSE,P73*HOME!$H$18,0),IF($T73=FALSE,P73*HOME!$H$18/(1+HOME!$H$18),0)),IF($T$1=FALSE,IF($T73=FALSE,P73*HOME!$H$20,0),IF($T73=FALSE,P73*HOME!$H$20/(1+HOME!$H$20),0)))</f>
        <v>0</v>
      </c>
      <c r="AH73" s="79">
        <f t="shared" si="26"/>
        <v>0</v>
      </c>
      <c r="AI73" s="79">
        <f t="shared" si="27"/>
        <v>0</v>
      </c>
      <c r="AJ73" s="86"/>
      <c r="AK73" s="79"/>
      <c r="AL73" s="79"/>
      <c r="AM73" s="79"/>
      <c r="AN73" s="79"/>
      <c r="AO73" s="79"/>
      <c r="AP73" s="79"/>
      <c r="AQ73" s="79"/>
      <c r="AR73" s="79"/>
      <c r="CA73" s="310">
        <f>IF($T73=TRUE,0,IF(D$2&lt;DATE(2019,10,1),IF($T$1=FALSE,D73*HOME!$F$18,D73*HOME!$F$18/(1+HOME!$H$18)),IF($AO73=TRUE,IF($T$1=FALSE,D73*HOME!$F$21,D73*HOME!$F$21/(1+HOME!$H$21)),IF($T$1=FALSE,D73*HOME!$F$20,D73*HOME!$F$20/(1+HOME!$H$20)))))</f>
        <v>0</v>
      </c>
      <c r="CB73" s="310">
        <f>IF($T73=TRUE,0,IF(E$2&lt;DATE(2019,10,1),IF($T$1=FALSE,E73*HOME!$F$18,E73*HOME!$F$18/(1+HOME!$H$18)),IF($AO73=TRUE,IF($T$1=FALSE,E73*HOME!$F$21,E73*HOME!$F$21/(1+HOME!$H$21)),IF($T$1=FALSE,E73*HOME!$F$20,E73*HOME!$F$20/(1+HOME!$H$20)))))</f>
        <v>0</v>
      </c>
      <c r="CC73" s="310">
        <f>IF($T73=TRUE,0,IF(F$2&lt;DATE(2019,10,1),IF($T$1=FALSE,F73*HOME!$F$18,F73*HOME!$F$18/(1+HOME!$H$18)),IF($AO73=TRUE,IF($T$1=FALSE,F73*HOME!$F$21,F73*HOME!$F$21/(1+HOME!$H$21)),IF($T$1=FALSE,F73*HOME!$F$20,F73*HOME!$F$20/(1+HOME!$H$20)))))</f>
        <v>0</v>
      </c>
      <c r="CD73" s="310">
        <f>IF($T73=TRUE,0,IF(G$2&lt;DATE(2019,10,1),IF($T$1=FALSE,G73*HOME!$F$18,G73*HOME!$F$18/(1+HOME!$H$18)),IF($AO73=TRUE,IF($T$1=FALSE,G73*HOME!$F$21,G73*HOME!$F$21/(1+HOME!$H$21)),IF($T$1=FALSE,G73*HOME!$F$20,G73*HOME!$F$20/(1+HOME!$H$20)))))</f>
        <v>0</v>
      </c>
      <c r="CE73" s="310">
        <f>IF($T73=TRUE,0,IF(H$2&lt;DATE(2019,10,1),IF($T$1=FALSE,H73*HOME!$F$18,H73*HOME!$F$18/(1+HOME!$H$18)),IF($AO73=TRUE,IF($T$1=FALSE,H73*HOME!$F$21,H73*HOME!$F$21/(1+HOME!$H$21)),IF($T$1=FALSE,H73*HOME!$F$20,H73*HOME!$F$20/(1+HOME!$H$20)))))</f>
        <v>0</v>
      </c>
      <c r="CF73" s="310">
        <f>IF($T73=TRUE,0,IF(I$2&lt;DATE(2019,10,1),IF($T$1=FALSE,I73*HOME!$F$18,I73*HOME!$F$18/(1+HOME!$H$18)),IF($AO73=TRUE,IF($T$1=FALSE,I73*HOME!$F$21,I73*HOME!$F$21/(1+HOME!$H$21)),IF($T$1=FALSE,I73*HOME!$F$20,I73*HOME!$F$20/(1+HOME!$H$20)))))</f>
        <v>0</v>
      </c>
      <c r="CG73" s="310">
        <f>IF($T73=TRUE,0,IF(J$2&lt;DATE(2019,10,1),IF($T$1=FALSE,J73*HOME!$F$18,J73*HOME!$F$18/(1+HOME!$H$18)),IF($AO73=TRUE,IF($T$1=FALSE,J73*HOME!$F$21,J73*HOME!$F$21/(1+HOME!$H$21)),IF($T$1=FALSE,J73*HOME!$F$20,J73*HOME!$F$20/(1+HOME!$H$20)))))</f>
        <v>0</v>
      </c>
      <c r="CH73" s="310">
        <f>IF($T73=TRUE,0,IF(K$2&lt;DATE(2019,10,1),IF($T$1=FALSE,K73*HOME!$F$18,K73*HOME!$F$18/(1+HOME!$H$18)),IF($AO73=TRUE,IF($T$1=FALSE,K73*HOME!$F$21,K73*HOME!$F$21/(1+HOME!$H$21)),IF($T$1=FALSE,K73*HOME!$F$20,K73*HOME!$F$20/(1+HOME!$H$20)))))</f>
        <v>0</v>
      </c>
      <c r="CI73" s="310">
        <f>IF($T73=TRUE,0,IF(L$2&lt;DATE(2019,10,1),IF($T$1=FALSE,L73*HOME!$F$18,L73*HOME!$F$18/(1+HOME!$H$18)),IF($AO73=TRUE,IF($T$1=FALSE,L73*HOME!$F$21,L73*HOME!$F$21/(1+HOME!$H$21)),IF($T$1=FALSE,L73*HOME!$F$20,L73*HOME!$F$20/(1+HOME!$H$20)))))</f>
        <v>0</v>
      </c>
      <c r="CJ73" s="310">
        <f>IF($T73=TRUE,0,IF(M$2&lt;DATE(2019,10,1),IF($T$1=FALSE,M73*HOME!$F$18,M73*HOME!$F$18/(1+HOME!$H$18)),IF($AO73=TRUE,IF($T$1=FALSE,M73*HOME!$F$21,M73*HOME!$F$21/(1+HOME!$H$21)),IF($T$1=FALSE,M73*HOME!$F$20,M73*HOME!$F$20/(1+HOME!$H$20)))))</f>
        <v>0</v>
      </c>
      <c r="CK73" s="310">
        <f>IF($T73=TRUE,0,IF(N$2&lt;DATE(2019,10,1),IF($T$1=FALSE,N73*HOME!$F$18,N73*HOME!$F$18/(1+HOME!$H$18)),IF($AO73=TRUE,IF($T$1=FALSE,N73*HOME!$F$21,N73*HOME!$F$21/(1+HOME!$H$21)),IF($T$1=FALSE,N73*HOME!$F$20,N73*HOME!$F$20/(1+HOME!$H$20)))))</f>
        <v>0</v>
      </c>
      <c r="CL73" s="310">
        <f>IF($T73=TRUE,0,IF(O$2&lt;DATE(2019,10,1),IF($T$1=FALSE,O73*HOME!$F$18,O73*HOME!$F$18/(1+HOME!$H$18)),IF($AO73=TRUE,IF($T$1=FALSE,O73*HOME!$F$21,O73*HOME!$F$21/(1+HOME!$H$21)),IF($T$1=FALSE,O73*HOME!$F$20,O73*HOME!$F$20/(1+HOME!$H$20)))))</f>
        <v>0</v>
      </c>
      <c r="CM73" s="310">
        <f>IF($T73=TRUE,0,IF(P$2&lt;DATE(2019,10,1),IF($T$1=FALSE,P73*HOME!$F$18,P73*HOME!$F$18/(1+HOME!$H$18)),IF($AO73=TRUE,IF($T$1=FALSE,P73*HOME!$F$21,P73*HOME!$F$21/(1+HOME!$H$21)),IF($T$1=FALSE,P73*HOME!$F$20,P73*HOME!$F$20/(1+HOME!$H$20)))))</f>
        <v>0</v>
      </c>
      <c r="CN73" s="310">
        <f t="shared" si="28"/>
        <v>0</v>
      </c>
    </row>
    <row r="74" spans="1:92" ht="18" customHeight="1">
      <c r="A74" s="335"/>
      <c r="B74" s="336"/>
      <c r="C74" s="1822"/>
      <c r="D74" s="434"/>
      <c r="E74" s="131"/>
      <c r="F74" s="131"/>
      <c r="G74" s="131"/>
      <c r="H74" s="131"/>
      <c r="I74" s="131"/>
      <c r="J74" s="131"/>
      <c r="K74" s="131"/>
      <c r="L74" s="131"/>
      <c r="M74" s="131"/>
      <c r="N74" s="131"/>
      <c r="O74" s="131"/>
      <c r="P74" s="131"/>
      <c r="Q74" s="90">
        <f>SUM(D74:P74)</f>
        <v>0</v>
      </c>
      <c r="R74" s="1107" t="str">
        <f t="shared" si="14"/>
        <v/>
      </c>
      <c r="S74" s="344">
        <f>来期計画!Q74</f>
        <v>0</v>
      </c>
      <c r="T74" s="475" t="b">
        <v>0</v>
      </c>
      <c r="U74" s="79">
        <f>IF(D$2&lt;DATE(2019,10,1),IF($T$1=FALSE,IF($T74=FALSE,D74*HOME!$H$18,0),IF($T74=FALSE,D74*HOME!$H$18/(1+HOME!$H$18),0)),IF($T$1=FALSE,IF($T74=FALSE,D74*HOME!$H$20,0),IF($T74=FALSE,D74*HOME!$H$20/(1+HOME!$H$20),0)))</f>
        <v>0</v>
      </c>
      <c r="V74" s="79">
        <f>IF(E$2&lt;DATE(2019,10,1),IF($T$1=FALSE,IF($T74=FALSE,E74*HOME!$H$18,0),IF($T74=FALSE,E74*HOME!$H$18/(1+HOME!$H$18),0)),IF($T$1=FALSE,IF($T74=FALSE,E74*HOME!$H$20,0),IF($T74=FALSE,E74*HOME!$H$20/(1+HOME!$H$20),0)))</f>
        <v>0</v>
      </c>
      <c r="W74" s="79">
        <f>IF(F$2&lt;DATE(2019,10,1),IF($T$1=FALSE,IF($T74=FALSE,F74*HOME!$H$18,0),IF($T74=FALSE,F74*HOME!$H$18/(1+HOME!$H$18),0)),IF($T$1=FALSE,IF($T74=FALSE,F74*HOME!$H$20,0),IF($T74=FALSE,F74*HOME!$H$20/(1+HOME!$H$20),0)))</f>
        <v>0</v>
      </c>
      <c r="X74" s="79">
        <f>IF(G$2&lt;DATE(2019,10,1),IF($T$1=FALSE,IF($T74=FALSE,G74*HOME!$H$18,0),IF($T74=FALSE,G74*HOME!$H$18/(1+HOME!$H$18),0)),IF($T$1=FALSE,IF($T74=FALSE,G74*HOME!$H$20,0),IF($T74=FALSE,G74*HOME!$H$20/(1+HOME!$H$20),0)))</f>
        <v>0</v>
      </c>
      <c r="Y74" s="79">
        <f>IF(H$2&lt;DATE(2019,10,1),IF($T$1=FALSE,IF($T74=FALSE,H74*HOME!$H$18,0),IF($T74=FALSE,H74*HOME!$H$18/(1+HOME!$H$18),0)),IF($T$1=FALSE,IF($T74=FALSE,H74*HOME!$H$20,0),IF($T74=FALSE,H74*HOME!$H$20/(1+HOME!$H$20),0)))</f>
        <v>0</v>
      </c>
      <c r="Z74" s="79">
        <f>IF(I$2&lt;DATE(2019,10,1),IF($T$1=FALSE,IF($T74=FALSE,I74*HOME!$H$18,0),IF($T74=FALSE,I74*HOME!$H$18/(1+HOME!$H$18),0)),IF($T$1=FALSE,IF($T74=FALSE,I74*HOME!$H$20,0),IF($T74=FALSE,I74*HOME!$H$20/(1+HOME!$H$20),0)))</f>
        <v>0</v>
      </c>
      <c r="AA74" s="79">
        <f>IF(J$2&lt;DATE(2019,10,1),IF($T$1=FALSE,IF($T74=FALSE,J74*HOME!$H$18,0),IF($T74=FALSE,J74*HOME!$H$18/(1+HOME!$H$18),0)),IF($T$1=FALSE,IF($T74=FALSE,J74*HOME!$H$20,0),IF($T74=FALSE,J74*HOME!$H$20/(1+HOME!$H$20),0)))</f>
        <v>0</v>
      </c>
      <c r="AB74" s="79">
        <f>IF(K$2&lt;DATE(2019,10,1),IF($T$1=FALSE,IF($T74=FALSE,K74*HOME!$H$18,0),IF($T74=FALSE,K74*HOME!$H$18/(1+HOME!$H$18),0)),IF($T$1=FALSE,IF($T74=FALSE,K74*HOME!$H$20,0),IF($T74=FALSE,K74*HOME!$H$20/(1+HOME!$H$20),0)))</f>
        <v>0</v>
      </c>
      <c r="AC74" s="79">
        <f>IF(L$2&lt;DATE(2019,10,1),IF($T$1=FALSE,IF($T74=FALSE,L74*HOME!$H$18,0),IF($T74=FALSE,L74*HOME!$H$18/(1+HOME!$H$18),0)),IF($T$1=FALSE,IF($T74=FALSE,L74*HOME!$H$20,0),IF($T74=FALSE,L74*HOME!$H$20/(1+HOME!$H$20),0)))</f>
        <v>0</v>
      </c>
      <c r="AD74" s="79">
        <f>IF(M$2&lt;DATE(2019,10,1),IF($T$1=FALSE,IF($T74=FALSE,M74*HOME!$H$18,0),IF($T74=FALSE,M74*HOME!$H$18/(1+HOME!$H$18),0)),IF($T$1=FALSE,IF($T74=FALSE,M74*HOME!$H$20,0),IF($T74=FALSE,M74*HOME!$H$20/(1+HOME!$H$20),0)))</f>
        <v>0</v>
      </c>
      <c r="AE74" s="79">
        <f>IF(N$2&lt;DATE(2019,10,1),IF($T$1=FALSE,IF($T74=FALSE,N74*HOME!$H$18,0),IF($T74=FALSE,N74*HOME!$H$18/(1+HOME!$H$18),0)),IF($T$1=FALSE,IF($T74=FALSE,N74*HOME!$H$20,0),IF($T74=FALSE,N74*HOME!$H$20/(1+HOME!$H$20),0)))</f>
        <v>0</v>
      </c>
      <c r="AF74" s="79">
        <f>IF(O$2&lt;DATE(2019,10,1),IF($T$1=FALSE,IF($T74=FALSE,O74*HOME!$H$18,0),IF($T74=FALSE,O74*HOME!$H$18/(1+HOME!$H$18),0)),IF($T$1=FALSE,IF($T74=FALSE,O74*HOME!$H$20,0),IF($T74=FALSE,O74*HOME!$H$20/(1+HOME!$H$20),0)))</f>
        <v>0</v>
      </c>
      <c r="AG74" s="79">
        <f>IF(P$2&lt;DATE(2019,10,1),IF($T$1=FALSE,IF($T74=FALSE,P74*HOME!$H$18,0),IF($T74=FALSE,P74*HOME!$H$18/(1+HOME!$H$18),0)),IF($T$1=FALSE,IF($T74=FALSE,P74*HOME!$H$20,0),IF($T74=FALSE,P74*HOME!$H$20/(1+HOME!$H$20),0)))</f>
        <v>0</v>
      </c>
      <c r="AH74" s="79">
        <f t="shared" si="26"/>
        <v>0</v>
      </c>
      <c r="AI74" s="79">
        <f t="shared" si="27"/>
        <v>0</v>
      </c>
      <c r="AJ74" s="86"/>
      <c r="AK74" s="79"/>
      <c r="AL74" s="79"/>
      <c r="AM74" s="79"/>
      <c r="AN74" s="79"/>
      <c r="AO74" s="79"/>
      <c r="AP74" s="79"/>
      <c r="AQ74" s="79"/>
      <c r="AR74" s="79"/>
      <c r="CA74" s="310">
        <f>IF($T74=TRUE,0,IF(D$2&lt;DATE(2019,10,1),IF($T$1=FALSE,D74*HOME!$F$18,D74*HOME!$F$18/(1+HOME!$H$18)),IF($AO74=TRUE,IF($T$1=FALSE,D74*HOME!$F$21,D74*HOME!$F$21/(1+HOME!$H$21)),IF($T$1=FALSE,D74*HOME!$F$20,D74*HOME!$F$20/(1+HOME!$H$20)))))</f>
        <v>0</v>
      </c>
      <c r="CB74" s="310">
        <f>IF($T74=TRUE,0,IF(E$2&lt;DATE(2019,10,1),IF($T$1=FALSE,E74*HOME!$F$18,E74*HOME!$F$18/(1+HOME!$H$18)),IF($AO74=TRUE,IF($T$1=FALSE,E74*HOME!$F$21,E74*HOME!$F$21/(1+HOME!$H$21)),IF($T$1=FALSE,E74*HOME!$F$20,E74*HOME!$F$20/(1+HOME!$H$20)))))</f>
        <v>0</v>
      </c>
      <c r="CC74" s="310">
        <f>IF($T74=TRUE,0,IF(F$2&lt;DATE(2019,10,1),IF($T$1=FALSE,F74*HOME!$F$18,F74*HOME!$F$18/(1+HOME!$H$18)),IF($AO74=TRUE,IF($T$1=FALSE,F74*HOME!$F$21,F74*HOME!$F$21/(1+HOME!$H$21)),IF($T$1=FALSE,F74*HOME!$F$20,F74*HOME!$F$20/(1+HOME!$H$20)))))</f>
        <v>0</v>
      </c>
      <c r="CD74" s="310">
        <f>IF($T74=TRUE,0,IF(G$2&lt;DATE(2019,10,1),IF($T$1=FALSE,G74*HOME!$F$18,G74*HOME!$F$18/(1+HOME!$H$18)),IF($AO74=TRUE,IF($T$1=FALSE,G74*HOME!$F$21,G74*HOME!$F$21/(1+HOME!$H$21)),IF($T$1=FALSE,G74*HOME!$F$20,G74*HOME!$F$20/(1+HOME!$H$20)))))</f>
        <v>0</v>
      </c>
      <c r="CE74" s="310">
        <f>IF($T74=TRUE,0,IF(H$2&lt;DATE(2019,10,1),IF($T$1=FALSE,H74*HOME!$F$18,H74*HOME!$F$18/(1+HOME!$H$18)),IF($AO74=TRUE,IF($T$1=FALSE,H74*HOME!$F$21,H74*HOME!$F$21/(1+HOME!$H$21)),IF($T$1=FALSE,H74*HOME!$F$20,H74*HOME!$F$20/(1+HOME!$H$20)))))</f>
        <v>0</v>
      </c>
      <c r="CF74" s="310">
        <f>IF($T74=TRUE,0,IF(I$2&lt;DATE(2019,10,1),IF($T$1=FALSE,I74*HOME!$F$18,I74*HOME!$F$18/(1+HOME!$H$18)),IF($AO74=TRUE,IF($T$1=FALSE,I74*HOME!$F$21,I74*HOME!$F$21/(1+HOME!$H$21)),IF($T$1=FALSE,I74*HOME!$F$20,I74*HOME!$F$20/(1+HOME!$H$20)))))</f>
        <v>0</v>
      </c>
      <c r="CG74" s="310">
        <f>IF($T74=TRUE,0,IF(J$2&lt;DATE(2019,10,1),IF($T$1=FALSE,J74*HOME!$F$18,J74*HOME!$F$18/(1+HOME!$H$18)),IF($AO74=TRUE,IF($T$1=FALSE,J74*HOME!$F$21,J74*HOME!$F$21/(1+HOME!$H$21)),IF($T$1=FALSE,J74*HOME!$F$20,J74*HOME!$F$20/(1+HOME!$H$20)))))</f>
        <v>0</v>
      </c>
      <c r="CH74" s="310">
        <f>IF($T74=TRUE,0,IF(K$2&lt;DATE(2019,10,1),IF($T$1=FALSE,K74*HOME!$F$18,K74*HOME!$F$18/(1+HOME!$H$18)),IF($AO74=TRUE,IF($T$1=FALSE,K74*HOME!$F$21,K74*HOME!$F$21/(1+HOME!$H$21)),IF($T$1=FALSE,K74*HOME!$F$20,K74*HOME!$F$20/(1+HOME!$H$20)))))</f>
        <v>0</v>
      </c>
      <c r="CI74" s="310">
        <f>IF($T74=TRUE,0,IF(L$2&lt;DATE(2019,10,1),IF($T$1=FALSE,L74*HOME!$F$18,L74*HOME!$F$18/(1+HOME!$H$18)),IF($AO74=TRUE,IF($T$1=FALSE,L74*HOME!$F$21,L74*HOME!$F$21/(1+HOME!$H$21)),IF($T$1=FALSE,L74*HOME!$F$20,L74*HOME!$F$20/(1+HOME!$H$20)))))</f>
        <v>0</v>
      </c>
      <c r="CJ74" s="310">
        <f>IF($T74=TRUE,0,IF(M$2&lt;DATE(2019,10,1),IF($T$1=FALSE,M74*HOME!$F$18,M74*HOME!$F$18/(1+HOME!$H$18)),IF($AO74=TRUE,IF($T$1=FALSE,M74*HOME!$F$21,M74*HOME!$F$21/(1+HOME!$H$21)),IF($T$1=FALSE,M74*HOME!$F$20,M74*HOME!$F$20/(1+HOME!$H$20)))))</f>
        <v>0</v>
      </c>
      <c r="CK74" s="310">
        <f>IF($T74=TRUE,0,IF(N$2&lt;DATE(2019,10,1),IF($T$1=FALSE,N74*HOME!$F$18,N74*HOME!$F$18/(1+HOME!$H$18)),IF($AO74=TRUE,IF($T$1=FALSE,N74*HOME!$F$21,N74*HOME!$F$21/(1+HOME!$H$21)),IF($T$1=FALSE,N74*HOME!$F$20,N74*HOME!$F$20/(1+HOME!$H$20)))))</f>
        <v>0</v>
      </c>
      <c r="CL74" s="310">
        <f>IF($T74=TRUE,0,IF(O$2&lt;DATE(2019,10,1),IF($T$1=FALSE,O74*HOME!$F$18,O74*HOME!$F$18/(1+HOME!$H$18)),IF($AO74=TRUE,IF($T$1=FALSE,O74*HOME!$F$21,O74*HOME!$F$21/(1+HOME!$H$21)),IF($T$1=FALSE,O74*HOME!$F$20,O74*HOME!$F$20/(1+HOME!$H$20)))))</f>
        <v>0</v>
      </c>
      <c r="CM74" s="310">
        <f>IF($T74=TRUE,0,IF(P$2&lt;DATE(2019,10,1),IF($T$1=FALSE,P74*HOME!$F$18,P74*HOME!$F$18/(1+HOME!$H$18)),IF($AO74=TRUE,IF($T$1=FALSE,P74*HOME!$F$21,P74*HOME!$F$21/(1+HOME!$H$21)),IF($T$1=FALSE,P74*HOME!$F$20,P74*HOME!$F$20/(1+HOME!$H$20)))))</f>
        <v>0</v>
      </c>
      <c r="CN74" s="310">
        <f t="shared" si="28"/>
        <v>0</v>
      </c>
    </row>
    <row r="75" spans="1:92" ht="18" customHeight="1">
      <c r="A75" s="335"/>
      <c r="B75" s="336">
        <v>65</v>
      </c>
      <c r="C75" s="1822"/>
      <c r="D75" s="434"/>
      <c r="E75" s="131"/>
      <c r="F75" s="131"/>
      <c r="G75" s="131"/>
      <c r="H75" s="131"/>
      <c r="I75" s="131"/>
      <c r="J75" s="131"/>
      <c r="K75" s="131"/>
      <c r="L75" s="131"/>
      <c r="M75" s="131"/>
      <c r="N75" s="131"/>
      <c r="O75" s="131"/>
      <c r="P75" s="131"/>
      <c r="Q75" s="90">
        <f t="shared" si="25"/>
        <v>0</v>
      </c>
      <c r="R75" s="1107" t="str">
        <f t="shared" si="14"/>
        <v/>
      </c>
      <c r="S75" s="344">
        <f>来期計画!Q75</f>
        <v>0</v>
      </c>
      <c r="T75" s="475" t="b">
        <v>0</v>
      </c>
      <c r="U75" s="79">
        <f>IF(D$2&lt;DATE(2019,10,1),IF($T$1=FALSE,IF($T75=FALSE,D75*HOME!$H$18,0),IF($T75=FALSE,D75*HOME!$H$18/(1+HOME!$H$18),0)),IF($T$1=FALSE,IF($T75=FALSE,D75*HOME!$H$20,0),IF($T75=FALSE,D75*HOME!$H$20/(1+HOME!$H$20),0)))</f>
        <v>0</v>
      </c>
      <c r="V75" s="79">
        <f>IF(E$2&lt;DATE(2019,10,1),IF($T$1=FALSE,IF($T75=FALSE,E75*HOME!$H$18,0),IF($T75=FALSE,E75*HOME!$H$18/(1+HOME!$H$18),0)),IF($T$1=FALSE,IF($T75=FALSE,E75*HOME!$H$20,0),IF($T75=FALSE,E75*HOME!$H$20/(1+HOME!$H$20),0)))</f>
        <v>0</v>
      </c>
      <c r="W75" s="79">
        <f>IF(F$2&lt;DATE(2019,10,1),IF($T$1=FALSE,IF($T75=FALSE,F75*HOME!$H$18,0),IF($T75=FALSE,F75*HOME!$H$18/(1+HOME!$H$18),0)),IF($T$1=FALSE,IF($T75=FALSE,F75*HOME!$H$20,0),IF($T75=FALSE,F75*HOME!$H$20/(1+HOME!$H$20),0)))</f>
        <v>0</v>
      </c>
      <c r="X75" s="79">
        <f>IF(G$2&lt;DATE(2019,10,1),IF($T$1=FALSE,IF($T75=FALSE,G75*HOME!$H$18,0),IF($T75=FALSE,G75*HOME!$H$18/(1+HOME!$H$18),0)),IF($T$1=FALSE,IF($T75=FALSE,G75*HOME!$H$20,0),IF($T75=FALSE,G75*HOME!$H$20/(1+HOME!$H$20),0)))</f>
        <v>0</v>
      </c>
      <c r="Y75" s="79">
        <f>IF(H$2&lt;DATE(2019,10,1),IF($T$1=FALSE,IF($T75=FALSE,H75*HOME!$H$18,0),IF($T75=FALSE,H75*HOME!$H$18/(1+HOME!$H$18),0)),IF($T$1=FALSE,IF($T75=FALSE,H75*HOME!$H$20,0),IF($T75=FALSE,H75*HOME!$H$20/(1+HOME!$H$20),0)))</f>
        <v>0</v>
      </c>
      <c r="Z75" s="79">
        <f>IF(I$2&lt;DATE(2019,10,1),IF($T$1=FALSE,IF($T75=FALSE,I75*HOME!$H$18,0),IF($T75=FALSE,I75*HOME!$H$18/(1+HOME!$H$18),0)),IF($T$1=FALSE,IF($T75=FALSE,I75*HOME!$H$20,0),IF($T75=FALSE,I75*HOME!$H$20/(1+HOME!$H$20),0)))</f>
        <v>0</v>
      </c>
      <c r="AA75" s="79">
        <f>IF(J$2&lt;DATE(2019,10,1),IF($T$1=FALSE,IF($T75=FALSE,J75*HOME!$H$18,0),IF($T75=FALSE,J75*HOME!$H$18/(1+HOME!$H$18),0)),IF($T$1=FALSE,IF($T75=FALSE,J75*HOME!$H$20,0),IF($T75=FALSE,J75*HOME!$H$20/(1+HOME!$H$20),0)))</f>
        <v>0</v>
      </c>
      <c r="AB75" s="79">
        <f>IF(K$2&lt;DATE(2019,10,1),IF($T$1=FALSE,IF($T75=FALSE,K75*HOME!$H$18,0),IF($T75=FALSE,K75*HOME!$H$18/(1+HOME!$H$18),0)),IF($T$1=FALSE,IF($T75=FALSE,K75*HOME!$H$20,0),IF($T75=FALSE,K75*HOME!$H$20/(1+HOME!$H$20),0)))</f>
        <v>0</v>
      </c>
      <c r="AC75" s="79">
        <f>IF(L$2&lt;DATE(2019,10,1),IF($T$1=FALSE,IF($T75=FALSE,L75*HOME!$H$18,0),IF($T75=FALSE,L75*HOME!$H$18/(1+HOME!$H$18),0)),IF($T$1=FALSE,IF($T75=FALSE,L75*HOME!$H$20,0),IF($T75=FALSE,L75*HOME!$H$20/(1+HOME!$H$20),0)))</f>
        <v>0</v>
      </c>
      <c r="AD75" s="79">
        <f>IF(M$2&lt;DATE(2019,10,1),IF($T$1=FALSE,IF($T75=FALSE,M75*HOME!$H$18,0),IF($T75=FALSE,M75*HOME!$H$18/(1+HOME!$H$18),0)),IF($T$1=FALSE,IF($T75=FALSE,M75*HOME!$H$20,0),IF($T75=FALSE,M75*HOME!$H$20/(1+HOME!$H$20),0)))</f>
        <v>0</v>
      </c>
      <c r="AE75" s="79">
        <f>IF(N$2&lt;DATE(2019,10,1),IF($T$1=FALSE,IF($T75=FALSE,N75*HOME!$H$18,0),IF($T75=FALSE,N75*HOME!$H$18/(1+HOME!$H$18),0)),IF($T$1=FALSE,IF($T75=FALSE,N75*HOME!$H$20,0),IF($T75=FALSE,N75*HOME!$H$20/(1+HOME!$H$20),0)))</f>
        <v>0</v>
      </c>
      <c r="AF75" s="79">
        <f>IF(O$2&lt;DATE(2019,10,1),IF($T$1=FALSE,IF($T75=FALSE,O75*HOME!$H$18,0),IF($T75=FALSE,O75*HOME!$H$18/(1+HOME!$H$18),0)),IF($T$1=FALSE,IF($T75=FALSE,O75*HOME!$H$20,0),IF($T75=FALSE,O75*HOME!$H$20/(1+HOME!$H$20),0)))</f>
        <v>0</v>
      </c>
      <c r="AG75" s="79">
        <f>IF(P$2&lt;DATE(2019,10,1),IF($T$1=FALSE,IF($T75=FALSE,P75*HOME!$H$18,0),IF($T75=FALSE,P75*HOME!$H$18/(1+HOME!$H$18),0)),IF($T$1=FALSE,IF($T75=FALSE,P75*HOME!$H$20,0),IF($T75=FALSE,P75*HOME!$H$20/(1+HOME!$H$20),0)))</f>
        <v>0</v>
      </c>
      <c r="AH75" s="79">
        <f t="shared" si="26"/>
        <v>0</v>
      </c>
      <c r="AI75" s="79">
        <f t="shared" si="27"/>
        <v>0</v>
      </c>
      <c r="AJ75" s="86"/>
      <c r="AK75" s="79"/>
      <c r="AL75" s="79"/>
      <c r="AM75" s="79"/>
      <c r="AN75" s="79"/>
      <c r="AO75" s="79"/>
      <c r="AP75" s="79"/>
      <c r="AQ75" s="79"/>
      <c r="AR75" s="79"/>
      <c r="CA75" s="310">
        <f>IF($T75=TRUE,0,IF(D$2&lt;DATE(2019,10,1),IF($T$1=FALSE,D75*HOME!$F$18,D75*HOME!$F$18/(1+HOME!$H$18)),IF($AO75=TRUE,IF($T$1=FALSE,D75*HOME!$F$21,D75*HOME!$F$21/(1+HOME!$H$21)),IF($T$1=FALSE,D75*HOME!$F$20,D75*HOME!$F$20/(1+HOME!$H$20)))))</f>
        <v>0</v>
      </c>
      <c r="CB75" s="310">
        <f>IF($T75=TRUE,0,IF(E$2&lt;DATE(2019,10,1),IF($T$1=FALSE,E75*HOME!$F$18,E75*HOME!$F$18/(1+HOME!$H$18)),IF($AO75=TRUE,IF($T$1=FALSE,E75*HOME!$F$21,E75*HOME!$F$21/(1+HOME!$H$21)),IF($T$1=FALSE,E75*HOME!$F$20,E75*HOME!$F$20/(1+HOME!$H$20)))))</f>
        <v>0</v>
      </c>
      <c r="CC75" s="310">
        <f>IF($T75=TRUE,0,IF(F$2&lt;DATE(2019,10,1),IF($T$1=FALSE,F75*HOME!$F$18,F75*HOME!$F$18/(1+HOME!$H$18)),IF($AO75=TRUE,IF($T$1=FALSE,F75*HOME!$F$21,F75*HOME!$F$21/(1+HOME!$H$21)),IF($T$1=FALSE,F75*HOME!$F$20,F75*HOME!$F$20/(1+HOME!$H$20)))))</f>
        <v>0</v>
      </c>
      <c r="CD75" s="310">
        <f>IF($T75=TRUE,0,IF(G$2&lt;DATE(2019,10,1),IF($T$1=FALSE,G75*HOME!$F$18,G75*HOME!$F$18/(1+HOME!$H$18)),IF($AO75=TRUE,IF($T$1=FALSE,G75*HOME!$F$21,G75*HOME!$F$21/(1+HOME!$H$21)),IF($T$1=FALSE,G75*HOME!$F$20,G75*HOME!$F$20/(1+HOME!$H$20)))))</f>
        <v>0</v>
      </c>
      <c r="CE75" s="310">
        <f>IF($T75=TRUE,0,IF(H$2&lt;DATE(2019,10,1),IF($T$1=FALSE,H75*HOME!$F$18,H75*HOME!$F$18/(1+HOME!$H$18)),IF($AO75=TRUE,IF($T$1=FALSE,H75*HOME!$F$21,H75*HOME!$F$21/(1+HOME!$H$21)),IF($T$1=FALSE,H75*HOME!$F$20,H75*HOME!$F$20/(1+HOME!$H$20)))))</f>
        <v>0</v>
      </c>
      <c r="CF75" s="310">
        <f>IF($T75=TRUE,0,IF(I$2&lt;DATE(2019,10,1),IF($T$1=FALSE,I75*HOME!$F$18,I75*HOME!$F$18/(1+HOME!$H$18)),IF($AO75=TRUE,IF($T$1=FALSE,I75*HOME!$F$21,I75*HOME!$F$21/(1+HOME!$H$21)),IF($T$1=FALSE,I75*HOME!$F$20,I75*HOME!$F$20/(1+HOME!$H$20)))))</f>
        <v>0</v>
      </c>
      <c r="CG75" s="310">
        <f>IF($T75=TRUE,0,IF(J$2&lt;DATE(2019,10,1),IF($T$1=FALSE,J75*HOME!$F$18,J75*HOME!$F$18/(1+HOME!$H$18)),IF($AO75=TRUE,IF($T$1=FALSE,J75*HOME!$F$21,J75*HOME!$F$21/(1+HOME!$H$21)),IF($T$1=FALSE,J75*HOME!$F$20,J75*HOME!$F$20/(1+HOME!$H$20)))))</f>
        <v>0</v>
      </c>
      <c r="CH75" s="310">
        <f>IF($T75=TRUE,0,IF(K$2&lt;DATE(2019,10,1),IF($T$1=FALSE,K75*HOME!$F$18,K75*HOME!$F$18/(1+HOME!$H$18)),IF($AO75=TRUE,IF($T$1=FALSE,K75*HOME!$F$21,K75*HOME!$F$21/(1+HOME!$H$21)),IF($T$1=FALSE,K75*HOME!$F$20,K75*HOME!$F$20/(1+HOME!$H$20)))))</f>
        <v>0</v>
      </c>
      <c r="CI75" s="310">
        <f>IF($T75=TRUE,0,IF(L$2&lt;DATE(2019,10,1),IF($T$1=FALSE,L75*HOME!$F$18,L75*HOME!$F$18/(1+HOME!$H$18)),IF($AO75=TRUE,IF($T$1=FALSE,L75*HOME!$F$21,L75*HOME!$F$21/(1+HOME!$H$21)),IF($T$1=FALSE,L75*HOME!$F$20,L75*HOME!$F$20/(1+HOME!$H$20)))))</f>
        <v>0</v>
      </c>
      <c r="CJ75" s="310">
        <f>IF($T75=TRUE,0,IF(M$2&lt;DATE(2019,10,1),IF($T$1=FALSE,M75*HOME!$F$18,M75*HOME!$F$18/(1+HOME!$H$18)),IF($AO75=TRUE,IF($T$1=FALSE,M75*HOME!$F$21,M75*HOME!$F$21/(1+HOME!$H$21)),IF($T$1=FALSE,M75*HOME!$F$20,M75*HOME!$F$20/(1+HOME!$H$20)))))</f>
        <v>0</v>
      </c>
      <c r="CK75" s="310">
        <f>IF($T75=TRUE,0,IF(N$2&lt;DATE(2019,10,1),IF($T$1=FALSE,N75*HOME!$F$18,N75*HOME!$F$18/(1+HOME!$H$18)),IF($AO75=TRUE,IF($T$1=FALSE,N75*HOME!$F$21,N75*HOME!$F$21/(1+HOME!$H$21)),IF($T$1=FALSE,N75*HOME!$F$20,N75*HOME!$F$20/(1+HOME!$H$20)))))</f>
        <v>0</v>
      </c>
      <c r="CL75" s="310">
        <f>IF($T75=TRUE,0,IF(O$2&lt;DATE(2019,10,1),IF($T$1=FALSE,O75*HOME!$F$18,O75*HOME!$F$18/(1+HOME!$H$18)),IF($AO75=TRUE,IF($T$1=FALSE,O75*HOME!$F$21,O75*HOME!$F$21/(1+HOME!$H$21)),IF($T$1=FALSE,O75*HOME!$F$20,O75*HOME!$F$20/(1+HOME!$H$20)))))</f>
        <v>0</v>
      </c>
      <c r="CM75" s="310">
        <f>IF($T75=TRUE,0,IF(P$2&lt;DATE(2019,10,1),IF($T$1=FALSE,P75*HOME!$F$18,P75*HOME!$F$18/(1+HOME!$H$18)),IF($AO75=TRUE,IF($T$1=FALSE,P75*HOME!$F$21,P75*HOME!$F$21/(1+HOME!$H$21)),IF($T$1=FALSE,P75*HOME!$F$20,P75*HOME!$F$20/(1+HOME!$H$20)))))</f>
        <v>0</v>
      </c>
      <c r="CN75" s="310">
        <f t="shared" si="28"/>
        <v>0</v>
      </c>
    </row>
    <row r="76" spans="1:92" ht="18" customHeight="1">
      <c r="A76" s="335"/>
      <c r="B76" s="336">
        <v>66</v>
      </c>
      <c r="C76" s="1822"/>
      <c r="D76" s="434"/>
      <c r="E76" s="131"/>
      <c r="F76" s="131"/>
      <c r="G76" s="131"/>
      <c r="H76" s="131"/>
      <c r="I76" s="131"/>
      <c r="J76" s="131"/>
      <c r="K76" s="131"/>
      <c r="L76" s="131"/>
      <c r="M76" s="131"/>
      <c r="N76" s="131"/>
      <c r="O76" s="131"/>
      <c r="P76" s="131"/>
      <c r="Q76" s="90">
        <f t="shared" si="25"/>
        <v>0</v>
      </c>
      <c r="R76" s="1107" t="str">
        <f t="shared" si="14"/>
        <v/>
      </c>
      <c r="S76" s="344">
        <f>来期計画!Q76</f>
        <v>0</v>
      </c>
      <c r="T76" s="475" t="b">
        <v>0</v>
      </c>
      <c r="U76" s="79">
        <f>IF(D$2&lt;DATE(2019,10,1),IF($T$1=FALSE,IF($T76=FALSE,D76*HOME!$H$18,0),IF($T76=FALSE,D76*HOME!$H$18/(1+HOME!$H$18),0)),IF($T$1=FALSE,IF($T76=FALSE,D76*HOME!$H$20,0),IF($T76=FALSE,D76*HOME!$H$20/(1+HOME!$H$20),0)))</f>
        <v>0</v>
      </c>
      <c r="V76" s="79">
        <f>IF(E$2&lt;DATE(2019,10,1),IF($T$1=FALSE,IF($T76=FALSE,E76*HOME!$H$18,0),IF($T76=FALSE,E76*HOME!$H$18/(1+HOME!$H$18),0)),IF($T$1=FALSE,IF($T76=FALSE,E76*HOME!$H$20,0),IF($T76=FALSE,E76*HOME!$H$20/(1+HOME!$H$20),0)))</f>
        <v>0</v>
      </c>
      <c r="W76" s="79">
        <f>IF(F$2&lt;DATE(2019,10,1),IF($T$1=FALSE,IF($T76=FALSE,F76*HOME!$H$18,0),IF($T76=FALSE,F76*HOME!$H$18/(1+HOME!$H$18),0)),IF($T$1=FALSE,IF($T76=FALSE,F76*HOME!$H$20,0),IF($T76=FALSE,F76*HOME!$H$20/(1+HOME!$H$20),0)))</f>
        <v>0</v>
      </c>
      <c r="X76" s="79">
        <f>IF(G$2&lt;DATE(2019,10,1),IF($T$1=FALSE,IF($T76=FALSE,G76*HOME!$H$18,0),IF($T76=FALSE,G76*HOME!$H$18/(1+HOME!$H$18),0)),IF($T$1=FALSE,IF($T76=FALSE,G76*HOME!$H$20,0),IF($T76=FALSE,G76*HOME!$H$20/(1+HOME!$H$20),0)))</f>
        <v>0</v>
      </c>
      <c r="Y76" s="79">
        <f>IF(H$2&lt;DATE(2019,10,1),IF($T$1=FALSE,IF($T76=FALSE,H76*HOME!$H$18,0),IF($T76=FALSE,H76*HOME!$H$18/(1+HOME!$H$18),0)),IF($T$1=FALSE,IF($T76=FALSE,H76*HOME!$H$20,0),IF($T76=FALSE,H76*HOME!$H$20/(1+HOME!$H$20),0)))</f>
        <v>0</v>
      </c>
      <c r="Z76" s="79">
        <f>IF(I$2&lt;DATE(2019,10,1),IF($T$1=FALSE,IF($T76=FALSE,I76*HOME!$H$18,0),IF($T76=FALSE,I76*HOME!$H$18/(1+HOME!$H$18),0)),IF($T$1=FALSE,IF($T76=FALSE,I76*HOME!$H$20,0),IF($T76=FALSE,I76*HOME!$H$20/(1+HOME!$H$20),0)))</f>
        <v>0</v>
      </c>
      <c r="AA76" s="79">
        <f>IF(J$2&lt;DATE(2019,10,1),IF($T$1=FALSE,IF($T76=FALSE,J76*HOME!$H$18,0),IF($T76=FALSE,J76*HOME!$H$18/(1+HOME!$H$18),0)),IF($T$1=FALSE,IF($T76=FALSE,J76*HOME!$H$20,0),IF($T76=FALSE,J76*HOME!$H$20/(1+HOME!$H$20),0)))</f>
        <v>0</v>
      </c>
      <c r="AB76" s="79">
        <f>IF(K$2&lt;DATE(2019,10,1),IF($T$1=FALSE,IF($T76=FALSE,K76*HOME!$H$18,0),IF($T76=FALSE,K76*HOME!$H$18/(1+HOME!$H$18),0)),IF($T$1=FALSE,IF($T76=FALSE,K76*HOME!$H$20,0),IF($T76=FALSE,K76*HOME!$H$20/(1+HOME!$H$20),0)))</f>
        <v>0</v>
      </c>
      <c r="AC76" s="79">
        <f>IF(L$2&lt;DATE(2019,10,1),IF($T$1=FALSE,IF($T76=FALSE,L76*HOME!$H$18,0),IF($T76=FALSE,L76*HOME!$H$18/(1+HOME!$H$18),0)),IF($T$1=FALSE,IF($T76=FALSE,L76*HOME!$H$20,0),IF($T76=FALSE,L76*HOME!$H$20/(1+HOME!$H$20),0)))</f>
        <v>0</v>
      </c>
      <c r="AD76" s="79">
        <f>IF(M$2&lt;DATE(2019,10,1),IF($T$1=FALSE,IF($T76=FALSE,M76*HOME!$H$18,0),IF($T76=FALSE,M76*HOME!$H$18/(1+HOME!$H$18),0)),IF($T$1=FALSE,IF($T76=FALSE,M76*HOME!$H$20,0),IF($T76=FALSE,M76*HOME!$H$20/(1+HOME!$H$20),0)))</f>
        <v>0</v>
      </c>
      <c r="AE76" s="79">
        <f>IF(N$2&lt;DATE(2019,10,1),IF($T$1=FALSE,IF($T76=FALSE,N76*HOME!$H$18,0),IF($T76=FALSE,N76*HOME!$H$18/(1+HOME!$H$18),0)),IF($T$1=FALSE,IF($T76=FALSE,N76*HOME!$H$20,0),IF($T76=FALSE,N76*HOME!$H$20/(1+HOME!$H$20),0)))</f>
        <v>0</v>
      </c>
      <c r="AF76" s="79">
        <f>IF(O$2&lt;DATE(2019,10,1),IF($T$1=FALSE,IF($T76=FALSE,O76*HOME!$H$18,0),IF($T76=FALSE,O76*HOME!$H$18/(1+HOME!$H$18),0)),IF($T$1=FALSE,IF($T76=FALSE,O76*HOME!$H$20,0),IF($T76=FALSE,O76*HOME!$H$20/(1+HOME!$H$20),0)))</f>
        <v>0</v>
      </c>
      <c r="AG76" s="79">
        <f>IF(P$2&lt;DATE(2019,10,1),IF($T$1=FALSE,IF($T76=FALSE,P76*HOME!$H$18,0),IF($T76=FALSE,P76*HOME!$H$18/(1+HOME!$H$18),0)),IF($T$1=FALSE,IF($T76=FALSE,P76*HOME!$H$20,0),IF($T76=FALSE,P76*HOME!$H$20/(1+HOME!$H$20),0)))</f>
        <v>0</v>
      </c>
      <c r="AH76" s="79">
        <f t="shared" si="26"/>
        <v>0</v>
      </c>
      <c r="AI76" s="79">
        <f t="shared" si="27"/>
        <v>0</v>
      </c>
      <c r="AJ76" s="86"/>
      <c r="AK76" s="79"/>
      <c r="AL76" s="79"/>
      <c r="AM76" s="79"/>
      <c r="AN76" s="79"/>
      <c r="AO76" s="79"/>
      <c r="AP76" s="79"/>
      <c r="AQ76" s="79"/>
      <c r="AR76" s="79"/>
      <c r="CA76" s="310">
        <f>IF($T76=TRUE,0,IF(D$2&lt;DATE(2019,10,1),IF($T$1=FALSE,D76*HOME!$F$18,D76*HOME!$F$18/(1+HOME!$H$18)),IF($AO76=TRUE,IF($T$1=FALSE,D76*HOME!$F$21,D76*HOME!$F$21/(1+HOME!$H$21)),IF($T$1=FALSE,D76*HOME!$F$20,D76*HOME!$F$20/(1+HOME!$H$20)))))</f>
        <v>0</v>
      </c>
      <c r="CB76" s="310">
        <f>IF($T76=TRUE,0,IF(E$2&lt;DATE(2019,10,1),IF($T$1=FALSE,E76*HOME!$F$18,E76*HOME!$F$18/(1+HOME!$H$18)),IF($AO76=TRUE,IF($T$1=FALSE,E76*HOME!$F$21,E76*HOME!$F$21/(1+HOME!$H$21)),IF($T$1=FALSE,E76*HOME!$F$20,E76*HOME!$F$20/(1+HOME!$H$20)))))</f>
        <v>0</v>
      </c>
      <c r="CC76" s="310">
        <f>IF($T76=TRUE,0,IF(F$2&lt;DATE(2019,10,1),IF($T$1=FALSE,F76*HOME!$F$18,F76*HOME!$F$18/(1+HOME!$H$18)),IF($AO76=TRUE,IF($T$1=FALSE,F76*HOME!$F$21,F76*HOME!$F$21/(1+HOME!$H$21)),IF($T$1=FALSE,F76*HOME!$F$20,F76*HOME!$F$20/(1+HOME!$H$20)))))</f>
        <v>0</v>
      </c>
      <c r="CD76" s="310">
        <f>IF($T76=TRUE,0,IF(G$2&lt;DATE(2019,10,1),IF($T$1=FALSE,G76*HOME!$F$18,G76*HOME!$F$18/(1+HOME!$H$18)),IF($AO76=TRUE,IF($T$1=FALSE,G76*HOME!$F$21,G76*HOME!$F$21/(1+HOME!$H$21)),IF($T$1=FALSE,G76*HOME!$F$20,G76*HOME!$F$20/(1+HOME!$H$20)))))</f>
        <v>0</v>
      </c>
      <c r="CE76" s="310">
        <f>IF($T76=TRUE,0,IF(H$2&lt;DATE(2019,10,1),IF($T$1=FALSE,H76*HOME!$F$18,H76*HOME!$F$18/(1+HOME!$H$18)),IF($AO76=TRUE,IF($T$1=FALSE,H76*HOME!$F$21,H76*HOME!$F$21/(1+HOME!$H$21)),IF($T$1=FALSE,H76*HOME!$F$20,H76*HOME!$F$20/(1+HOME!$H$20)))))</f>
        <v>0</v>
      </c>
      <c r="CF76" s="310">
        <f>IF($T76=TRUE,0,IF(I$2&lt;DATE(2019,10,1),IF($T$1=FALSE,I76*HOME!$F$18,I76*HOME!$F$18/(1+HOME!$H$18)),IF($AO76=TRUE,IF($T$1=FALSE,I76*HOME!$F$21,I76*HOME!$F$21/(1+HOME!$H$21)),IF($T$1=FALSE,I76*HOME!$F$20,I76*HOME!$F$20/(1+HOME!$H$20)))))</f>
        <v>0</v>
      </c>
      <c r="CG76" s="310">
        <f>IF($T76=TRUE,0,IF(J$2&lt;DATE(2019,10,1),IF($T$1=FALSE,J76*HOME!$F$18,J76*HOME!$F$18/(1+HOME!$H$18)),IF($AO76=TRUE,IF($T$1=FALSE,J76*HOME!$F$21,J76*HOME!$F$21/(1+HOME!$H$21)),IF($T$1=FALSE,J76*HOME!$F$20,J76*HOME!$F$20/(1+HOME!$H$20)))))</f>
        <v>0</v>
      </c>
      <c r="CH76" s="310">
        <f>IF($T76=TRUE,0,IF(K$2&lt;DATE(2019,10,1),IF($T$1=FALSE,K76*HOME!$F$18,K76*HOME!$F$18/(1+HOME!$H$18)),IF($AO76=TRUE,IF($T$1=FALSE,K76*HOME!$F$21,K76*HOME!$F$21/(1+HOME!$H$21)),IF($T$1=FALSE,K76*HOME!$F$20,K76*HOME!$F$20/(1+HOME!$H$20)))))</f>
        <v>0</v>
      </c>
      <c r="CI76" s="310">
        <f>IF($T76=TRUE,0,IF(L$2&lt;DATE(2019,10,1),IF($T$1=FALSE,L76*HOME!$F$18,L76*HOME!$F$18/(1+HOME!$H$18)),IF($AO76=TRUE,IF($T$1=FALSE,L76*HOME!$F$21,L76*HOME!$F$21/(1+HOME!$H$21)),IF($T$1=FALSE,L76*HOME!$F$20,L76*HOME!$F$20/(1+HOME!$H$20)))))</f>
        <v>0</v>
      </c>
      <c r="CJ76" s="310">
        <f>IF($T76=TRUE,0,IF(M$2&lt;DATE(2019,10,1),IF($T$1=FALSE,M76*HOME!$F$18,M76*HOME!$F$18/(1+HOME!$H$18)),IF($AO76=TRUE,IF($T$1=FALSE,M76*HOME!$F$21,M76*HOME!$F$21/(1+HOME!$H$21)),IF($T$1=FALSE,M76*HOME!$F$20,M76*HOME!$F$20/(1+HOME!$H$20)))))</f>
        <v>0</v>
      </c>
      <c r="CK76" s="310">
        <f>IF($T76=TRUE,0,IF(N$2&lt;DATE(2019,10,1),IF($T$1=FALSE,N76*HOME!$F$18,N76*HOME!$F$18/(1+HOME!$H$18)),IF($AO76=TRUE,IF($T$1=FALSE,N76*HOME!$F$21,N76*HOME!$F$21/(1+HOME!$H$21)),IF($T$1=FALSE,N76*HOME!$F$20,N76*HOME!$F$20/(1+HOME!$H$20)))))</f>
        <v>0</v>
      </c>
      <c r="CL76" s="310">
        <f>IF($T76=TRUE,0,IF(O$2&lt;DATE(2019,10,1),IF($T$1=FALSE,O76*HOME!$F$18,O76*HOME!$F$18/(1+HOME!$H$18)),IF($AO76=TRUE,IF($T$1=FALSE,O76*HOME!$F$21,O76*HOME!$F$21/(1+HOME!$H$21)),IF($T$1=FALSE,O76*HOME!$F$20,O76*HOME!$F$20/(1+HOME!$H$20)))))</f>
        <v>0</v>
      </c>
      <c r="CM76" s="310">
        <f>IF($T76=TRUE,0,IF(P$2&lt;DATE(2019,10,1),IF($T$1=FALSE,P76*HOME!$F$18,P76*HOME!$F$18/(1+HOME!$H$18)),IF($AO76=TRUE,IF($T$1=FALSE,P76*HOME!$F$21,P76*HOME!$F$21/(1+HOME!$H$21)),IF($T$1=FALSE,P76*HOME!$F$20,P76*HOME!$F$20/(1+HOME!$H$20)))))</f>
        <v>0</v>
      </c>
      <c r="CN76" s="310">
        <f t="shared" si="28"/>
        <v>0</v>
      </c>
    </row>
    <row r="77" spans="1:92" ht="18" customHeight="1">
      <c r="A77" s="335"/>
      <c r="B77" s="336">
        <v>67</v>
      </c>
      <c r="C77" s="1822"/>
      <c r="D77" s="434"/>
      <c r="E77" s="131"/>
      <c r="F77" s="131"/>
      <c r="G77" s="131"/>
      <c r="H77" s="131"/>
      <c r="I77" s="131"/>
      <c r="J77" s="131"/>
      <c r="K77" s="131"/>
      <c r="L77" s="131"/>
      <c r="M77" s="131"/>
      <c r="N77" s="131"/>
      <c r="O77" s="131"/>
      <c r="P77" s="131"/>
      <c r="Q77" s="90">
        <f t="shared" si="25"/>
        <v>0</v>
      </c>
      <c r="R77" s="1107" t="str">
        <f t="shared" si="14"/>
        <v/>
      </c>
      <c r="S77" s="344">
        <f>来期計画!Q77</f>
        <v>0</v>
      </c>
      <c r="T77" s="475" t="b">
        <v>0</v>
      </c>
      <c r="U77" s="79">
        <f>IF(D$2&lt;DATE(2019,10,1),IF($T$1=FALSE,IF($T77=FALSE,D77*HOME!$H$18,0),IF($T77=FALSE,D77*HOME!$H$18/(1+HOME!$H$18),0)),IF($T$1=FALSE,IF($T77=FALSE,D77*HOME!$H$20,0),IF($T77=FALSE,D77*HOME!$H$20/(1+HOME!$H$20),0)))</f>
        <v>0</v>
      </c>
      <c r="V77" s="79">
        <f>IF(E$2&lt;DATE(2019,10,1),IF($T$1=FALSE,IF($T77=FALSE,E77*HOME!$H$18,0),IF($T77=FALSE,E77*HOME!$H$18/(1+HOME!$H$18),0)),IF($T$1=FALSE,IF($T77=FALSE,E77*HOME!$H$20,0),IF($T77=FALSE,E77*HOME!$H$20/(1+HOME!$H$20),0)))</f>
        <v>0</v>
      </c>
      <c r="W77" s="79">
        <f>IF(F$2&lt;DATE(2019,10,1),IF($T$1=FALSE,IF($T77=FALSE,F77*HOME!$H$18,0),IF($T77=FALSE,F77*HOME!$H$18/(1+HOME!$H$18),0)),IF($T$1=FALSE,IF($T77=FALSE,F77*HOME!$H$20,0),IF($T77=FALSE,F77*HOME!$H$20/(1+HOME!$H$20),0)))</f>
        <v>0</v>
      </c>
      <c r="X77" s="79">
        <f>IF(G$2&lt;DATE(2019,10,1),IF($T$1=FALSE,IF($T77=FALSE,G77*HOME!$H$18,0),IF($T77=FALSE,G77*HOME!$H$18/(1+HOME!$H$18),0)),IF($T$1=FALSE,IF($T77=FALSE,G77*HOME!$H$20,0),IF($T77=FALSE,G77*HOME!$H$20/(1+HOME!$H$20),0)))</f>
        <v>0</v>
      </c>
      <c r="Y77" s="79">
        <f>IF(H$2&lt;DATE(2019,10,1),IF($T$1=FALSE,IF($T77=FALSE,H77*HOME!$H$18,0),IF($T77=FALSE,H77*HOME!$H$18/(1+HOME!$H$18),0)),IF($T$1=FALSE,IF($T77=FALSE,H77*HOME!$H$20,0),IF($T77=FALSE,H77*HOME!$H$20/(1+HOME!$H$20),0)))</f>
        <v>0</v>
      </c>
      <c r="Z77" s="79">
        <f>IF(I$2&lt;DATE(2019,10,1),IF($T$1=FALSE,IF($T77=FALSE,I77*HOME!$H$18,0),IF($T77=FALSE,I77*HOME!$H$18/(1+HOME!$H$18),0)),IF($T$1=FALSE,IF($T77=FALSE,I77*HOME!$H$20,0),IF($T77=FALSE,I77*HOME!$H$20/(1+HOME!$H$20),0)))</f>
        <v>0</v>
      </c>
      <c r="AA77" s="79">
        <f>IF(J$2&lt;DATE(2019,10,1),IF($T$1=FALSE,IF($T77=FALSE,J77*HOME!$H$18,0),IF($T77=FALSE,J77*HOME!$H$18/(1+HOME!$H$18),0)),IF($T$1=FALSE,IF($T77=FALSE,J77*HOME!$H$20,0),IF($T77=FALSE,J77*HOME!$H$20/(1+HOME!$H$20),0)))</f>
        <v>0</v>
      </c>
      <c r="AB77" s="79">
        <f>IF(K$2&lt;DATE(2019,10,1),IF($T$1=FALSE,IF($T77=FALSE,K77*HOME!$H$18,0),IF($T77=FALSE,K77*HOME!$H$18/(1+HOME!$H$18),0)),IF($T$1=FALSE,IF($T77=FALSE,K77*HOME!$H$20,0),IF($T77=FALSE,K77*HOME!$H$20/(1+HOME!$H$20),0)))</f>
        <v>0</v>
      </c>
      <c r="AC77" s="79">
        <f>IF(L$2&lt;DATE(2019,10,1),IF($T$1=FALSE,IF($T77=FALSE,L77*HOME!$H$18,0),IF($T77=FALSE,L77*HOME!$H$18/(1+HOME!$H$18),0)),IF($T$1=FALSE,IF($T77=FALSE,L77*HOME!$H$20,0),IF($T77=FALSE,L77*HOME!$H$20/(1+HOME!$H$20),0)))</f>
        <v>0</v>
      </c>
      <c r="AD77" s="79">
        <f>IF(M$2&lt;DATE(2019,10,1),IF($T$1=FALSE,IF($T77=FALSE,M77*HOME!$H$18,0),IF($T77=FALSE,M77*HOME!$H$18/(1+HOME!$H$18),0)),IF($T$1=FALSE,IF($T77=FALSE,M77*HOME!$H$20,0),IF($T77=FALSE,M77*HOME!$H$20/(1+HOME!$H$20),0)))</f>
        <v>0</v>
      </c>
      <c r="AE77" s="79">
        <f>IF(N$2&lt;DATE(2019,10,1),IF($T$1=FALSE,IF($T77=FALSE,N77*HOME!$H$18,0),IF($T77=FALSE,N77*HOME!$H$18/(1+HOME!$H$18),0)),IF($T$1=FALSE,IF($T77=FALSE,N77*HOME!$H$20,0),IF($T77=FALSE,N77*HOME!$H$20/(1+HOME!$H$20),0)))</f>
        <v>0</v>
      </c>
      <c r="AF77" s="79">
        <f>IF(O$2&lt;DATE(2019,10,1),IF($T$1=FALSE,IF($T77=FALSE,O77*HOME!$H$18,0),IF($T77=FALSE,O77*HOME!$H$18/(1+HOME!$H$18),0)),IF($T$1=FALSE,IF($T77=FALSE,O77*HOME!$H$20,0),IF($T77=FALSE,O77*HOME!$H$20/(1+HOME!$H$20),0)))</f>
        <v>0</v>
      </c>
      <c r="AG77" s="79">
        <f>IF(P$2&lt;DATE(2019,10,1),IF($T$1=FALSE,IF($T77=FALSE,P77*HOME!$H$18,0),IF($T77=FALSE,P77*HOME!$H$18/(1+HOME!$H$18),0)),IF($T$1=FALSE,IF($T77=FALSE,P77*HOME!$H$20,0),IF($T77=FALSE,P77*HOME!$H$20/(1+HOME!$H$20),0)))</f>
        <v>0</v>
      </c>
      <c r="AH77" s="79">
        <f t="shared" si="26"/>
        <v>0</v>
      </c>
      <c r="AI77" s="79">
        <f t="shared" si="27"/>
        <v>0</v>
      </c>
      <c r="AJ77" s="86"/>
      <c r="AK77" s="79"/>
      <c r="AL77" s="79"/>
      <c r="AM77" s="79"/>
      <c r="AN77" s="79"/>
      <c r="AO77" s="79"/>
      <c r="AP77" s="79"/>
      <c r="AQ77" s="79"/>
      <c r="AR77" s="79"/>
      <c r="CA77" s="310">
        <f>IF($T77=TRUE,0,IF(D$2&lt;DATE(2019,10,1),IF($T$1=FALSE,D77*HOME!$F$18,D77*HOME!$F$18/(1+HOME!$H$18)),IF($AO77=TRUE,IF($T$1=FALSE,D77*HOME!$F$21,D77*HOME!$F$21/(1+HOME!$H$21)),IF($T$1=FALSE,D77*HOME!$F$20,D77*HOME!$F$20/(1+HOME!$H$20)))))</f>
        <v>0</v>
      </c>
      <c r="CB77" s="310">
        <f>IF($T77=TRUE,0,IF(E$2&lt;DATE(2019,10,1),IF($T$1=FALSE,E77*HOME!$F$18,E77*HOME!$F$18/(1+HOME!$H$18)),IF($AO77=TRUE,IF($T$1=FALSE,E77*HOME!$F$21,E77*HOME!$F$21/(1+HOME!$H$21)),IF($T$1=FALSE,E77*HOME!$F$20,E77*HOME!$F$20/(1+HOME!$H$20)))))</f>
        <v>0</v>
      </c>
      <c r="CC77" s="310">
        <f>IF($T77=TRUE,0,IF(F$2&lt;DATE(2019,10,1),IF($T$1=FALSE,F77*HOME!$F$18,F77*HOME!$F$18/(1+HOME!$H$18)),IF($AO77=TRUE,IF($T$1=FALSE,F77*HOME!$F$21,F77*HOME!$F$21/(1+HOME!$H$21)),IF($T$1=FALSE,F77*HOME!$F$20,F77*HOME!$F$20/(1+HOME!$H$20)))))</f>
        <v>0</v>
      </c>
      <c r="CD77" s="310">
        <f>IF($T77=TRUE,0,IF(G$2&lt;DATE(2019,10,1),IF($T$1=FALSE,G77*HOME!$F$18,G77*HOME!$F$18/(1+HOME!$H$18)),IF($AO77=TRUE,IF($T$1=FALSE,G77*HOME!$F$21,G77*HOME!$F$21/(1+HOME!$H$21)),IF($T$1=FALSE,G77*HOME!$F$20,G77*HOME!$F$20/(1+HOME!$H$20)))))</f>
        <v>0</v>
      </c>
      <c r="CE77" s="310">
        <f>IF($T77=TRUE,0,IF(H$2&lt;DATE(2019,10,1),IF($T$1=FALSE,H77*HOME!$F$18,H77*HOME!$F$18/(1+HOME!$H$18)),IF($AO77=TRUE,IF($T$1=FALSE,H77*HOME!$F$21,H77*HOME!$F$21/(1+HOME!$H$21)),IF($T$1=FALSE,H77*HOME!$F$20,H77*HOME!$F$20/(1+HOME!$H$20)))))</f>
        <v>0</v>
      </c>
      <c r="CF77" s="310">
        <f>IF($T77=TRUE,0,IF(I$2&lt;DATE(2019,10,1),IF($T$1=FALSE,I77*HOME!$F$18,I77*HOME!$F$18/(1+HOME!$H$18)),IF($AO77=TRUE,IF($T$1=FALSE,I77*HOME!$F$21,I77*HOME!$F$21/(1+HOME!$H$21)),IF($T$1=FALSE,I77*HOME!$F$20,I77*HOME!$F$20/(1+HOME!$H$20)))))</f>
        <v>0</v>
      </c>
      <c r="CG77" s="310">
        <f>IF($T77=TRUE,0,IF(J$2&lt;DATE(2019,10,1),IF($T$1=FALSE,J77*HOME!$F$18,J77*HOME!$F$18/(1+HOME!$H$18)),IF($AO77=TRUE,IF($T$1=FALSE,J77*HOME!$F$21,J77*HOME!$F$21/(1+HOME!$H$21)),IF($T$1=FALSE,J77*HOME!$F$20,J77*HOME!$F$20/(1+HOME!$H$20)))))</f>
        <v>0</v>
      </c>
      <c r="CH77" s="310">
        <f>IF($T77=TRUE,0,IF(K$2&lt;DATE(2019,10,1),IF($T$1=FALSE,K77*HOME!$F$18,K77*HOME!$F$18/(1+HOME!$H$18)),IF($AO77=TRUE,IF($T$1=FALSE,K77*HOME!$F$21,K77*HOME!$F$21/(1+HOME!$H$21)),IF($T$1=FALSE,K77*HOME!$F$20,K77*HOME!$F$20/(1+HOME!$H$20)))))</f>
        <v>0</v>
      </c>
      <c r="CI77" s="310">
        <f>IF($T77=TRUE,0,IF(L$2&lt;DATE(2019,10,1),IF($T$1=FALSE,L77*HOME!$F$18,L77*HOME!$F$18/(1+HOME!$H$18)),IF($AO77=TRUE,IF($T$1=FALSE,L77*HOME!$F$21,L77*HOME!$F$21/(1+HOME!$H$21)),IF($T$1=FALSE,L77*HOME!$F$20,L77*HOME!$F$20/(1+HOME!$H$20)))))</f>
        <v>0</v>
      </c>
      <c r="CJ77" s="310">
        <f>IF($T77=TRUE,0,IF(M$2&lt;DATE(2019,10,1),IF($T$1=FALSE,M77*HOME!$F$18,M77*HOME!$F$18/(1+HOME!$H$18)),IF($AO77=TRUE,IF($T$1=FALSE,M77*HOME!$F$21,M77*HOME!$F$21/(1+HOME!$H$21)),IF($T$1=FALSE,M77*HOME!$F$20,M77*HOME!$F$20/(1+HOME!$H$20)))))</f>
        <v>0</v>
      </c>
      <c r="CK77" s="310">
        <f>IF($T77=TRUE,0,IF(N$2&lt;DATE(2019,10,1),IF($T$1=FALSE,N77*HOME!$F$18,N77*HOME!$F$18/(1+HOME!$H$18)),IF($AO77=TRUE,IF($T$1=FALSE,N77*HOME!$F$21,N77*HOME!$F$21/(1+HOME!$H$21)),IF($T$1=FALSE,N77*HOME!$F$20,N77*HOME!$F$20/(1+HOME!$H$20)))))</f>
        <v>0</v>
      </c>
      <c r="CL77" s="310">
        <f>IF($T77=TRUE,0,IF(O$2&lt;DATE(2019,10,1),IF($T$1=FALSE,O77*HOME!$F$18,O77*HOME!$F$18/(1+HOME!$H$18)),IF($AO77=TRUE,IF($T$1=FALSE,O77*HOME!$F$21,O77*HOME!$F$21/(1+HOME!$H$21)),IF($T$1=FALSE,O77*HOME!$F$20,O77*HOME!$F$20/(1+HOME!$H$20)))))</f>
        <v>0</v>
      </c>
      <c r="CM77" s="310">
        <f>IF($T77=TRUE,0,IF(P$2&lt;DATE(2019,10,1),IF($T$1=FALSE,P77*HOME!$F$18,P77*HOME!$F$18/(1+HOME!$H$18)),IF($AO77=TRUE,IF($T$1=FALSE,P77*HOME!$F$21,P77*HOME!$F$21/(1+HOME!$H$21)),IF($T$1=FALSE,P77*HOME!$F$20,P77*HOME!$F$20/(1+HOME!$H$20)))))</f>
        <v>0</v>
      </c>
      <c r="CN77" s="310">
        <f t="shared" si="28"/>
        <v>0</v>
      </c>
    </row>
    <row r="78" spans="1:92" ht="18" customHeight="1">
      <c r="A78" s="335"/>
      <c r="B78" s="336">
        <v>68</v>
      </c>
      <c r="C78" s="1822"/>
      <c r="D78" s="434"/>
      <c r="E78" s="131"/>
      <c r="F78" s="131"/>
      <c r="G78" s="131"/>
      <c r="H78" s="131"/>
      <c r="I78" s="131"/>
      <c r="J78" s="131"/>
      <c r="K78" s="131"/>
      <c r="L78" s="131"/>
      <c r="M78" s="131"/>
      <c r="N78" s="131"/>
      <c r="O78" s="131"/>
      <c r="P78" s="131"/>
      <c r="Q78" s="90">
        <f t="shared" si="25"/>
        <v>0</v>
      </c>
      <c r="R78" s="1107" t="str">
        <f t="shared" si="14"/>
        <v/>
      </c>
      <c r="S78" s="344">
        <f>来期計画!Q78</f>
        <v>0</v>
      </c>
      <c r="T78" s="475" t="b">
        <v>0</v>
      </c>
      <c r="U78" s="79">
        <f>IF(D$2&lt;DATE(2019,10,1),IF($T$1=FALSE,IF($T78=FALSE,D78*HOME!$H$18,0),IF($T78=FALSE,D78*HOME!$H$18/(1+HOME!$H$18),0)),IF($T$1=FALSE,IF($T78=FALSE,D78*HOME!$H$20,0),IF($T78=FALSE,D78*HOME!$H$20/(1+HOME!$H$20),0)))</f>
        <v>0</v>
      </c>
      <c r="V78" s="79">
        <f>IF(E$2&lt;DATE(2019,10,1),IF($T$1=FALSE,IF($T78=FALSE,E78*HOME!$H$18,0),IF($T78=FALSE,E78*HOME!$H$18/(1+HOME!$H$18),0)),IF($T$1=FALSE,IF($T78=FALSE,E78*HOME!$H$20,0),IF($T78=FALSE,E78*HOME!$H$20/(1+HOME!$H$20),0)))</f>
        <v>0</v>
      </c>
      <c r="W78" s="79">
        <f>IF(F$2&lt;DATE(2019,10,1),IF($T$1=FALSE,IF($T78=FALSE,F78*HOME!$H$18,0),IF($T78=FALSE,F78*HOME!$H$18/(1+HOME!$H$18),0)),IF($T$1=FALSE,IF($T78=FALSE,F78*HOME!$H$20,0),IF($T78=FALSE,F78*HOME!$H$20/(1+HOME!$H$20),0)))</f>
        <v>0</v>
      </c>
      <c r="X78" s="79">
        <f>IF(G$2&lt;DATE(2019,10,1),IF($T$1=FALSE,IF($T78=FALSE,G78*HOME!$H$18,0),IF($T78=FALSE,G78*HOME!$H$18/(1+HOME!$H$18),0)),IF($T$1=FALSE,IF($T78=FALSE,G78*HOME!$H$20,0),IF($T78=FALSE,G78*HOME!$H$20/(1+HOME!$H$20),0)))</f>
        <v>0</v>
      </c>
      <c r="Y78" s="79">
        <f>IF(H$2&lt;DATE(2019,10,1),IF($T$1=FALSE,IF($T78=FALSE,H78*HOME!$H$18,0),IF($T78=FALSE,H78*HOME!$H$18/(1+HOME!$H$18),0)),IF($T$1=FALSE,IF($T78=FALSE,H78*HOME!$H$20,0),IF($T78=FALSE,H78*HOME!$H$20/(1+HOME!$H$20),0)))</f>
        <v>0</v>
      </c>
      <c r="Z78" s="79">
        <f>IF(I$2&lt;DATE(2019,10,1),IF($T$1=FALSE,IF($T78=FALSE,I78*HOME!$H$18,0),IF($T78=FALSE,I78*HOME!$H$18/(1+HOME!$H$18),0)),IF($T$1=FALSE,IF($T78=FALSE,I78*HOME!$H$20,0),IF($T78=FALSE,I78*HOME!$H$20/(1+HOME!$H$20),0)))</f>
        <v>0</v>
      </c>
      <c r="AA78" s="79">
        <f>IF(J$2&lt;DATE(2019,10,1),IF($T$1=FALSE,IF($T78=FALSE,J78*HOME!$H$18,0),IF($T78=FALSE,J78*HOME!$H$18/(1+HOME!$H$18),0)),IF($T$1=FALSE,IF($T78=FALSE,J78*HOME!$H$20,0),IF($T78=FALSE,J78*HOME!$H$20/(1+HOME!$H$20),0)))</f>
        <v>0</v>
      </c>
      <c r="AB78" s="79">
        <f>IF(K$2&lt;DATE(2019,10,1),IF($T$1=FALSE,IF($T78=FALSE,K78*HOME!$H$18,0),IF($T78=FALSE,K78*HOME!$H$18/(1+HOME!$H$18),0)),IF($T$1=FALSE,IF($T78=FALSE,K78*HOME!$H$20,0),IF($T78=FALSE,K78*HOME!$H$20/(1+HOME!$H$20),0)))</f>
        <v>0</v>
      </c>
      <c r="AC78" s="79">
        <f>IF(L$2&lt;DATE(2019,10,1),IF($T$1=FALSE,IF($T78=FALSE,L78*HOME!$H$18,0),IF($T78=FALSE,L78*HOME!$H$18/(1+HOME!$H$18),0)),IF($T$1=FALSE,IF($T78=FALSE,L78*HOME!$H$20,0),IF($T78=FALSE,L78*HOME!$H$20/(1+HOME!$H$20),0)))</f>
        <v>0</v>
      </c>
      <c r="AD78" s="79">
        <f>IF(M$2&lt;DATE(2019,10,1),IF($T$1=FALSE,IF($T78=FALSE,M78*HOME!$H$18,0),IF($T78=FALSE,M78*HOME!$H$18/(1+HOME!$H$18),0)),IF($T$1=FALSE,IF($T78=FALSE,M78*HOME!$H$20,0),IF($T78=FALSE,M78*HOME!$H$20/(1+HOME!$H$20),0)))</f>
        <v>0</v>
      </c>
      <c r="AE78" s="79">
        <f>IF(N$2&lt;DATE(2019,10,1),IF($T$1=FALSE,IF($T78=FALSE,N78*HOME!$H$18,0),IF($T78=FALSE,N78*HOME!$H$18/(1+HOME!$H$18),0)),IF($T$1=FALSE,IF($T78=FALSE,N78*HOME!$H$20,0),IF($T78=FALSE,N78*HOME!$H$20/(1+HOME!$H$20),0)))</f>
        <v>0</v>
      </c>
      <c r="AF78" s="79">
        <f>IF(O$2&lt;DATE(2019,10,1),IF($T$1=FALSE,IF($T78=FALSE,O78*HOME!$H$18,0),IF($T78=FALSE,O78*HOME!$H$18/(1+HOME!$H$18),0)),IF($T$1=FALSE,IF($T78=FALSE,O78*HOME!$H$20,0),IF($T78=FALSE,O78*HOME!$H$20/(1+HOME!$H$20),0)))</f>
        <v>0</v>
      </c>
      <c r="AG78" s="79">
        <f>IF(P$2&lt;DATE(2019,10,1),IF($T$1=FALSE,IF($T78=FALSE,P78*HOME!$H$18,0),IF($T78=FALSE,P78*HOME!$H$18/(1+HOME!$H$18),0)),IF($T$1=FALSE,IF($T78=FALSE,P78*HOME!$H$20,0),IF($T78=FALSE,P78*HOME!$H$20/(1+HOME!$H$20),0)))</f>
        <v>0</v>
      </c>
      <c r="AH78" s="79">
        <f t="shared" si="26"/>
        <v>0</v>
      </c>
      <c r="AI78" s="79">
        <f t="shared" si="27"/>
        <v>0</v>
      </c>
      <c r="AJ78" s="86"/>
      <c r="AK78" s="79"/>
      <c r="AL78" s="79"/>
      <c r="AM78" s="79"/>
      <c r="AN78" s="79"/>
      <c r="AO78" s="79"/>
      <c r="AP78" s="79"/>
      <c r="AQ78" s="79"/>
      <c r="AR78" s="79"/>
      <c r="CA78" s="310">
        <f>IF($T78=TRUE,0,IF(D$2&lt;DATE(2019,10,1),IF($T$1=FALSE,D78*HOME!$F$18,D78*HOME!$F$18/(1+HOME!$H$18)),IF($AO78=TRUE,IF($T$1=FALSE,D78*HOME!$F$21,D78*HOME!$F$21/(1+HOME!$H$21)),IF($T$1=FALSE,D78*HOME!$F$20,D78*HOME!$F$20/(1+HOME!$H$20)))))</f>
        <v>0</v>
      </c>
      <c r="CB78" s="310">
        <f>IF($T78=TRUE,0,IF(E$2&lt;DATE(2019,10,1),IF($T$1=FALSE,E78*HOME!$F$18,E78*HOME!$F$18/(1+HOME!$H$18)),IF($AO78=TRUE,IF($T$1=FALSE,E78*HOME!$F$21,E78*HOME!$F$21/(1+HOME!$H$21)),IF($T$1=FALSE,E78*HOME!$F$20,E78*HOME!$F$20/(1+HOME!$H$20)))))</f>
        <v>0</v>
      </c>
      <c r="CC78" s="310">
        <f>IF($T78=TRUE,0,IF(F$2&lt;DATE(2019,10,1),IF($T$1=FALSE,F78*HOME!$F$18,F78*HOME!$F$18/(1+HOME!$H$18)),IF($AO78=TRUE,IF($T$1=FALSE,F78*HOME!$F$21,F78*HOME!$F$21/(1+HOME!$H$21)),IF($T$1=FALSE,F78*HOME!$F$20,F78*HOME!$F$20/(1+HOME!$H$20)))))</f>
        <v>0</v>
      </c>
      <c r="CD78" s="310">
        <f>IF($T78=TRUE,0,IF(G$2&lt;DATE(2019,10,1),IF($T$1=FALSE,G78*HOME!$F$18,G78*HOME!$F$18/(1+HOME!$H$18)),IF($AO78=TRUE,IF($T$1=FALSE,G78*HOME!$F$21,G78*HOME!$F$21/(1+HOME!$H$21)),IF($T$1=FALSE,G78*HOME!$F$20,G78*HOME!$F$20/(1+HOME!$H$20)))))</f>
        <v>0</v>
      </c>
      <c r="CE78" s="310">
        <f>IF($T78=TRUE,0,IF(H$2&lt;DATE(2019,10,1),IF($T$1=FALSE,H78*HOME!$F$18,H78*HOME!$F$18/(1+HOME!$H$18)),IF($AO78=TRUE,IF($T$1=FALSE,H78*HOME!$F$21,H78*HOME!$F$21/(1+HOME!$H$21)),IF($T$1=FALSE,H78*HOME!$F$20,H78*HOME!$F$20/(1+HOME!$H$20)))))</f>
        <v>0</v>
      </c>
      <c r="CF78" s="310">
        <f>IF($T78=TRUE,0,IF(I$2&lt;DATE(2019,10,1),IF($T$1=FALSE,I78*HOME!$F$18,I78*HOME!$F$18/(1+HOME!$H$18)),IF($AO78=TRUE,IF($T$1=FALSE,I78*HOME!$F$21,I78*HOME!$F$21/(1+HOME!$H$21)),IF($T$1=FALSE,I78*HOME!$F$20,I78*HOME!$F$20/(1+HOME!$H$20)))))</f>
        <v>0</v>
      </c>
      <c r="CG78" s="310">
        <f>IF($T78=TRUE,0,IF(J$2&lt;DATE(2019,10,1),IF($T$1=FALSE,J78*HOME!$F$18,J78*HOME!$F$18/(1+HOME!$H$18)),IF($AO78=TRUE,IF($T$1=FALSE,J78*HOME!$F$21,J78*HOME!$F$21/(1+HOME!$H$21)),IF($T$1=FALSE,J78*HOME!$F$20,J78*HOME!$F$20/(1+HOME!$H$20)))))</f>
        <v>0</v>
      </c>
      <c r="CH78" s="310">
        <f>IF($T78=TRUE,0,IF(K$2&lt;DATE(2019,10,1),IF($T$1=FALSE,K78*HOME!$F$18,K78*HOME!$F$18/(1+HOME!$H$18)),IF($AO78=TRUE,IF($T$1=FALSE,K78*HOME!$F$21,K78*HOME!$F$21/(1+HOME!$H$21)),IF($T$1=FALSE,K78*HOME!$F$20,K78*HOME!$F$20/(1+HOME!$H$20)))))</f>
        <v>0</v>
      </c>
      <c r="CI78" s="310">
        <f>IF($T78=TRUE,0,IF(L$2&lt;DATE(2019,10,1),IF($T$1=FALSE,L78*HOME!$F$18,L78*HOME!$F$18/(1+HOME!$H$18)),IF($AO78=TRUE,IF($T$1=FALSE,L78*HOME!$F$21,L78*HOME!$F$21/(1+HOME!$H$21)),IF($T$1=FALSE,L78*HOME!$F$20,L78*HOME!$F$20/(1+HOME!$H$20)))))</f>
        <v>0</v>
      </c>
      <c r="CJ78" s="310">
        <f>IF($T78=TRUE,0,IF(M$2&lt;DATE(2019,10,1),IF($T$1=FALSE,M78*HOME!$F$18,M78*HOME!$F$18/(1+HOME!$H$18)),IF($AO78=TRUE,IF($T$1=FALSE,M78*HOME!$F$21,M78*HOME!$F$21/(1+HOME!$H$21)),IF($T$1=FALSE,M78*HOME!$F$20,M78*HOME!$F$20/(1+HOME!$H$20)))))</f>
        <v>0</v>
      </c>
      <c r="CK78" s="310">
        <f>IF($T78=TRUE,0,IF(N$2&lt;DATE(2019,10,1),IF($T$1=FALSE,N78*HOME!$F$18,N78*HOME!$F$18/(1+HOME!$H$18)),IF($AO78=TRUE,IF($T$1=FALSE,N78*HOME!$F$21,N78*HOME!$F$21/(1+HOME!$H$21)),IF($T$1=FALSE,N78*HOME!$F$20,N78*HOME!$F$20/(1+HOME!$H$20)))))</f>
        <v>0</v>
      </c>
      <c r="CL78" s="310">
        <f>IF($T78=TRUE,0,IF(O$2&lt;DATE(2019,10,1),IF($T$1=FALSE,O78*HOME!$F$18,O78*HOME!$F$18/(1+HOME!$H$18)),IF($AO78=TRUE,IF($T$1=FALSE,O78*HOME!$F$21,O78*HOME!$F$21/(1+HOME!$H$21)),IF($T$1=FALSE,O78*HOME!$F$20,O78*HOME!$F$20/(1+HOME!$H$20)))))</f>
        <v>0</v>
      </c>
      <c r="CM78" s="310">
        <f>IF($T78=TRUE,0,IF(P$2&lt;DATE(2019,10,1),IF($T$1=FALSE,P78*HOME!$F$18,P78*HOME!$F$18/(1+HOME!$H$18)),IF($AO78=TRUE,IF($T$1=FALSE,P78*HOME!$F$21,P78*HOME!$F$21/(1+HOME!$H$21)),IF($T$1=FALSE,P78*HOME!$F$20,P78*HOME!$F$20/(1+HOME!$H$20)))))</f>
        <v>0</v>
      </c>
      <c r="CN78" s="310">
        <f t="shared" si="28"/>
        <v>0</v>
      </c>
    </row>
    <row r="79" spans="1:92" ht="18" customHeight="1">
      <c r="A79" s="335"/>
      <c r="B79" s="336">
        <v>69</v>
      </c>
      <c r="C79" s="1822"/>
      <c r="D79" s="434"/>
      <c r="E79" s="131"/>
      <c r="F79" s="131"/>
      <c r="G79" s="131"/>
      <c r="H79" s="131"/>
      <c r="I79" s="131"/>
      <c r="J79" s="131"/>
      <c r="K79" s="131"/>
      <c r="L79" s="131"/>
      <c r="M79" s="131"/>
      <c r="N79" s="131"/>
      <c r="O79" s="131"/>
      <c r="P79" s="131"/>
      <c r="Q79" s="90">
        <f t="shared" si="25"/>
        <v>0</v>
      </c>
      <c r="R79" s="1107" t="str">
        <f t="shared" si="14"/>
        <v/>
      </c>
      <c r="S79" s="344">
        <f>来期計画!Q79</f>
        <v>0</v>
      </c>
      <c r="T79" s="475" t="b">
        <v>0</v>
      </c>
      <c r="U79" s="79">
        <f>IF(D$2&lt;DATE(2019,10,1),IF($T$1=FALSE,IF($T79=FALSE,D79*HOME!$H$18,0),IF($T79=FALSE,D79*HOME!$H$18/(1+HOME!$H$18),0)),IF($T$1=FALSE,IF($T79=FALSE,D79*HOME!$H$20,0),IF($T79=FALSE,D79*HOME!$H$20/(1+HOME!$H$20),0)))</f>
        <v>0</v>
      </c>
      <c r="V79" s="79">
        <f>IF(E$2&lt;DATE(2019,10,1),IF($T$1=FALSE,IF($T79=FALSE,E79*HOME!$H$18,0),IF($T79=FALSE,E79*HOME!$H$18/(1+HOME!$H$18),0)),IF($T$1=FALSE,IF($T79=FALSE,E79*HOME!$H$20,0),IF($T79=FALSE,E79*HOME!$H$20/(1+HOME!$H$20),0)))</f>
        <v>0</v>
      </c>
      <c r="W79" s="79">
        <f>IF(F$2&lt;DATE(2019,10,1),IF($T$1=FALSE,IF($T79=FALSE,F79*HOME!$H$18,0),IF($T79=FALSE,F79*HOME!$H$18/(1+HOME!$H$18),0)),IF($T$1=FALSE,IF($T79=FALSE,F79*HOME!$H$20,0),IF($T79=FALSE,F79*HOME!$H$20/(1+HOME!$H$20),0)))</f>
        <v>0</v>
      </c>
      <c r="X79" s="79">
        <f>IF(G$2&lt;DATE(2019,10,1),IF($T$1=FALSE,IF($T79=FALSE,G79*HOME!$H$18,0),IF($T79=FALSE,G79*HOME!$H$18/(1+HOME!$H$18),0)),IF($T$1=FALSE,IF($T79=FALSE,G79*HOME!$H$20,0),IF($T79=FALSE,G79*HOME!$H$20/(1+HOME!$H$20),0)))</f>
        <v>0</v>
      </c>
      <c r="Y79" s="79">
        <f>IF(H$2&lt;DATE(2019,10,1),IF($T$1=FALSE,IF($T79=FALSE,H79*HOME!$H$18,0),IF($T79=FALSE,H79*HOME!$H$18/(1+HOME!$H$18),0)),IF($T$1=FALSE,IF($T79=FALSE,H79*HOME!$H$20,0),IF($T79=FALSE,H79*HOME!$H$20/(1+HOME!$H$20),0)))</f>
        <v>0</v>
      </c>
      <c r="Z79" s="79">
        <f>IF(I$2&lt;DATE(2019,10,1),IF($T$1=FALSE,IF($T79=FALSE,I79*HOME!$H$18,0),IF($T79=FALSE,I79*HOME!$H$18/(1+HOME!$H$18),0)),IF($T$1=FALSE,IF($T79=FALSE,I79*HOME!$H$20,0),IF($T79=FALSE,I79*HOME!$H$20/(1+HOME!$H$20),0)))</f>
        <v>0</v>
      </c>
      <c r="AA79" s="79">
        <f>IF(J$2&lt;DATE(2019,10,1),IF($T$1=FALSE,IF($T79=FALSE,J79*HOME!$H$18,0),IF($T79=FALSE,J79*HOME!$H$18/(1+HOME!$H$18),0)),IF($T$1=FALSE,IF($T79=FALSE,J79*HOME!$H$20,0),IF($T79=FALSE,J79*HOME!$H$20/(1+HOME!$H$20),0)))</f>
        <v>0</v>
      </c>
      <c r="AB79" s="79">
        <f>IF(K$2&lt;DATE(2019,10,1),IF($T$1=FALSE,IF($T79=FALSE,K79*HOME!$H$18,0),IF($T79=FALSE,K79*HOME!$H$18/(1+HOME!$H$18),0)),IF($T$1=FALSE,IF($T79=FALSE,K79*HOME!$H$20,0),IF($T79=FALSE,K79*HOME!$H$20/(1+HOME!$H$20),0)))</f>
        <v>0</v>
      </c>
      <c r="AC79" s="79">
        <f>IF(L$2&lt;DATE(2019,10,1),IF($T$1=FALSE,IF($T79=FALSE,L79*HOME!$H$18,0),IF($T79=FALSE,L79*HOME!$H$18/(1+HOME!$H$18),0)),IF($T$1=FALSE,IF($T79=FALSE,L79*HOME!$H$20,0),IF($T79=FALSE,L79*HOME!$H$20/(1+HOME!$H$20),0)))</f>
        <v>0</v>
      </c>
      <c r="AD79" s="79">
        <f>IF(M$2&lt;DATE(2019,10,1),IF($T$1=FALSE,IF($T79=FALSE,M79*HOME!$H$18,0),IF($T79=FALSE,M79*HOME!$H$18/(1+HOME!$H$18),0)),IF($T$1=FALSE,IF($T79=FALSE,M79*HOME!$H$20,0),IF($T79=FALSE,M79*HOME!$H$20/(1+HOME!$H$20),0)))</f>
        <v>0</v>
      </c>
      <c r="AE79" s="79">
        <f>IF(N$2&lt;DATE(2019,10,1),IF($T$1=FALSE,IF($T79=FALSE,N79*HOME!$H$18,0),IF($T79=FALSE,N79*HOME!$H$18/(1+HOME!$H$18),0)),IF($T$1=FALSE,IF($T79=FALSE,N79*HOME!$H$20,0),IF($T79=FALSE,N79*HOME!$H$20/(1+HOME!$H$20),0)))</f>
        <v>0</v>
      </c>
      <c r="AF79" s="79">
        <f>IF(O$2&lt;DATE(2019,10,1),IF($T$1=FALSE,IF($T79=FALSE,O79*HOME!$H$18,0),IF($T79=FALSE,O79*HOME!$H$18/(1+HOME!$H$18),0)),IF($T$1=FALSE,IF($T79=FALSE,O79*HOME!$H$20,0),IF($T79=FALSE,O79*HOME!$H$20/(1+HOME!$H$20),0)))</f>
        <v>0</v>
      </c>
      <c r="AG79" s="79">
        <f>IF(P$2&lt;DATE(2019,10,1),IF($T$1=FALSE,IF($T79=FALSE,P79*HOME!$H$18,0),IF($T79=FALSE,P79*HOME!$H$18/(1+HOME!$H$18),0)),IF($T$1=FALSE,IF($T79=FALSE,P79*HOME!$H$20,0),IF($T79=FALSE,P79*HOME!$H$20/(1+HOME!$H$20),0)))</f>
        <v>0</v>
      </c>
      <c r="AH79" s="79">
        <f t="shared" si="26"/>
        <v>0</v>
      </c>
      <c r="AI79" s="79">
        <f t="shared" si="27"/>
        <v>0</v>
      </c>
      <c r="AJ79" s="86"/>
      <c r="AK79" s="79"/>
      <c r="AL79" s="79"/>
      <c r="AM79" s="79"/>
      <c r="AN79" s="79"/>
      <c r="AO79" s="79"/>
      <c r="AP79" s="79"/>
      <c r="AQ79" s="79"/>
      <c r="AR79" s="79"/>
      <c r="CA79" s="310">
        <f>IF($T79=TRUE,0,IF(D$2&lt;DATE(2019,10,1),IF($T$1=FALSE,D79*HOME!$F$18,D79*HOME!$F$18/(1+HOME!$H$18)),IF($AO79=TRUE,IF($T$1=FALSE,D79*HOME!$F$21,D79*HOME!$F$21/(1+HOME!$H$21)),IF($T$1=FALSE,D79*HOME!$F$20,D79*HOME!$F$20/(1+HOME!$H$20)))))</f>
        <v>0</v>
      </c>
      <c r="CB79" s="310">
        <f>IF($T79=TRUE,0,IF(E$2&lt;DATE(2019,10,1),IF($T$1=FALSE,E79*HOME!$F$18,E79*HOME!$F$18/(1+HOME!$H$18)),IF($AO79=TRUE,IF($T$1=FALSE,E79*HOME!$F$21,E79*HOME!$F$21/(1+HOME!$H$21)),IF($T$1=FALSE,E79*HOME!$F$20,E79*HOME!$F$20/(1+HOME!$H$20)))))</f>
        <v>0</v>
      </c>
      <c r="CC79" s="310">
        <f>IF($T79=TRUE,0,IF(F$2&lt;DATE(2019,10,1),IF($T$1=FALSE,F79*HOME!$F$18,F79*HOME!$F$18/(1+HOME!$H$18)),IF($AO79=TRUE,IF($T$1=FALSE,F79*HOME!$F$21,F79*HOME!$F$21/(1+HOME!$H$21)),IF($T$1=FALSE,F79*HOME!$F$20,F79*HOME!$F$20/(1+HOME!$H$20)))))</f>
        <v>0</v>
      </c>
      <c r="CD79" s="310">
        <f>IF($T79=TRUE,0,IF(G$2&lt;DATE(2019,10,1),IF($T$1=FALSE,G79*HOME!$F$18,G79*HOME!$F$18/(1+HOME!$H$18)),IF($AO79=TRUE,IF($T$1=FALSE,G79*HOME!$F$21,G79*HOME!$F$21/(1+HOME!$H$21)),IF($T$1=FALSE,G79*HOME!$F$20,G79*HOME!$F$20/(1+HOME!$H$20)))))</f>
        <v>0</v>
      </c>
      <c r="CE79" s="310">
        <f>IF($T79=TRUE,0,IF(H$2&lt;DATE(2019,10,1),IF($T$1=FALSE,H79*HOME!$F$18,H79*HOME!$F$18/(1+HOME!$H$18)),IF($AO79=TRUE,IF($T$1=FALSE,H79*HOME!$F$21,H79*HOME!$F$21/(1+HOME!$H$21)),IF($T$1=FALSE,H79*HOME!$F$20,H79*HOME!$F$20/(1+HOME!$H$20)))))</f>
        <v>0</v>
      </c>
      <c r="CF79" s="310">
        <f>IF($T79=TRUE,0,IF(I$2&lt;DATE(2019,10,1),IF($T$1=FALSE,I79*HOME!$F$18,I79*HOME!$F$18/(1+HOME!$H$18)),IF($AO79=TRUE,IF($T$1=FALSE,I79*HOME!$F$21,I79*HOME!$F$21/(1+HOME!$H$21)),IF($T$1=FALSE,I79*HOME!$F$20,I79*HOME!$F$20/(1+HOME!$H$20)))))</f>
        <v>0</v>
      </c>
      <c r="CG79" s="310">
        <f>IF($T79=TRUE,0,IF(J$2&lt;DATE(2019,10,1),IF($T$1=FALSE,J79*HOME!$F$18,J79*HOME!$F$18/(1+HOME!$H$18)),IF($AO79=TRUE,IF($T$1=FALSE,J79*HOME!$F$21,J79*HOME!$F$21/(1+HOME!$H$21)),IF($T$1=FALSE,J79*HOME!$F$20,J79*HOME!$F$20/(1+HOME!$H$20)))))</f>
        <v>0</v>
      </c>
      <c r="CH79" s="310">
        <f>IF($T79=TRUE,0,IF(K$2&lt;DATE(2019,10,1),IF($T$1=FALSE,K79*HOME!$F$18,K79*HOME!$F$18/(1+HOME!$H$18)),IF($AO79=TRUE,IF($T$1=FALSE,K79*HOME!$F$21,K79*HOME!$F$21/(1+HOME!$H$21)),IF($T$1=FALSE,K79*HOME!$F$20,K79*HOME!$F$20/(1+HOME!$H$20)))))</f>
        <v>0</v>
      </c>
      <c r="CI79" s="310">
        <f>IF($T79=TRUE,0,IF(L$2&lt;DATE(2019,10,1),IF($T$1=FALSE,L79*HOME!$F$18,L79*HOME!$F$18/(1+HOME!$H$18)),IF($AO79=TRUE,IF($T$1=FALSE,L79*HOME!$F$21,L79*HOME!$F$21/(1+HOME!$H$21)),IF($T$1=FALSE,L79*HOME!$F$20,L79*HOME!$F$20/(1+HOME!$H$20)))))</f>
        <v>0</v>
      </c>
      <c r="CJ79" s="310">
        <f>IF($T79=TRUE,0,IF(M$2&lt;DATE(2019,10,1),IF($T$1=FALSE,M79*HOME!$F$18,M79*HOME!$F$18/(1+HOME!$H$18)),IF($AO79=TRUE,IF($T$1=FALSE,M79*HOME!$F$21,M79*HOME!$F$21/(1+HOME!$H$21)),IF($T$1=FALSE,M79*HOME!$F$20,M79*HOME!$F$20/(1+HOME!$H$20)))))</f>
        <v>0</v>
      </c>
      <c r="CK79" s="310">
        <f>IF($T79=TRUE,0,IF(N$2&lt;DATE(2019,10,1),IF($T$1=FALSE,N79*HOME!$F$18,N79*HOME!$F$18/(1+HOME!$H$18)),IF($AO79=TRUE,IF($T$1=FALSE,N79*HOME!$F$21,N79*HOME!$F$21/(1+HOME!$H$21)),IF($T$1=FALSE,N79*HOME!$F$20,N79*HOME!$F$20/(1+HOME!$H$20)))))</f>
        <v>0</v>
      </c>
      <c r="CL79" s="310">
        <f>IF($T79=TRUE,0,IF(O$2&lt;DATE(2019,10,1),IF($T$1=FALSE,O79*HOME!$F$18,O79*HOME!$F$18/(1+HOME!$H$18)),IF($AO79=TRUE,IF($T$1=FALSE,O79*HOME!$F$21,O79*HOME!$F$21/(1+HOME!$H$21)),IF($T$1=FALSE,O79*HOME!$F$20,O79*HOME!$F$20/(1+HOME!$H$20)))))</f>
        <v>0</v>
      </c>
      <c r="CM79" s="310">
        <f>IF($T79=TRUE,0,IF(P$2&lt;DATE(2019,10,1),IF($T$1=FALSE,P79*HOME!$F$18,P79*HOME!$F$18/(1+HOME!$H$18)),IF($AO79=TRUE,IF($T$1=FALSE,P79*HOME!$F$21,P79*HOME!$F$21/(1+HOME!$H$21)),IF($T$1=FALSE,P79*HOME!$F$20,P79*HOME!$F$20/(1+HOME!$H$20)))))</f>
        <v>0</v>
      </c>
      <c r="CN79" s="310">
        <f t="shared" si="28"/>
        <v>0</v>
      </c>
    </row>
    <row r="80" spans="1:92" ht="18" customHeight="1">
      <c r="A80" s="335"/>
      <c r="B80" s="336">
        <v>70</v>
      </c>
      <c r="C80" s="1822"/>
      <c r="D80" s="434"/>
      <c r="E80" s="131"/>
      <c r="F80" s="131"/>
      <c r="G80" s="131"/>
      <c r="H80" s="131"/>
      <c r="I80" s="131"/>
      <c r="J80" s="131"/>
      <c r="K80" s="131"/>
      <c r="L80" s="131"/>
      <c r="M80" s="131"/>
      <c r="N80" s="131"/>
      <c r="O80" s="131"/>
      <c r="P80" s="131"/>
      <c r="Q80" s="90">
        <f t="shared" si="25"/>
        <v>0</v>
      </c>
      <c r="R80" s="1107" t="str">
        <f t="shared" si="14"/>
        <v/>
      </c>
      <c r="S80" s="344">
        <f>来期計画!Q80</f>
        <v>0</v>
      </c>
      <c r="T80" s="475" t="b">
        <v>0</v>
      </c>
      <c r="U80" s="79">
        <f>IF(D$2&lt;DATE(2019,10,1),IF($T$1=FALSE,IF($T80=FALSE,D80*HOME!$H$18,0),IF($T80=FALSE,D80*HOME!$H$18/(1+HOME!$H$18),0)),IF($T$1=FALSE,IF($T80=FALSE,D80*HOME!$H$20,0),IF($T80=FALSE,D80*HOME!$H$20/(1+HOME!$H$20),0)))</f>
        <v>0</v>
      </c>
      <c r="V80" s="79">
        <f>IF(E$2&lt;DATE(2019,10,1),IF($T$1=FALSE,IF($T80=FALSE,E80*HOME!$H$18,0),IF($T80=FALSE,E80*HOME!$H$18/(1+HOME!$H$18),0)),IF($T$1=FALSE,IF($T80=FALSE,E80*HOME!$H$20,0),IF($T80=FALSE,E80*HOME!$H$20/(1+HOME!$H$20),0)))</f>
        <v>0</v>
      </c>
      <c r="W80" s="79">
        <f>IF(F$2&lt;DATE(2019,10,1),IF($T$1=FALSE,IF($T80=FALSE,F80*HOME!$H$18,0),IF($T80=FALSE,F80*HOME!$H$18/(1+HOME!$H$18),0)),IF($T$1=FALSE,IF($T80=FALSE,F80*HOME!$H$20,0),IF($T80=FALSE,F80*HOME!$H$20/(1+HOME!$H$20),0)))</f>
        <v>0</v>
      </c>
      <c r="X80" s="79">
        <f>IF(G$2&lt;DATE(2019,10,1),IF($T$1=FALSE,IF($T80=FALSE,G80*HOME!$H$18,0),IF($T80=FALSE,G80*HOME!$H$18/(1+HOME!$H$18),0)),IF($T$1=FALSE,IF($T80=FALSE,G80*HOME!$H$20,0),IF($T80=FALSE,G80*HOME!$H$20/(1+HOME!$H$20),0)))</f>
        <v>0</v>
      </c>
      <c r="Y80" s="79">
        <f>IF(H$2&lt;DATE(2019,10,1),IF($T$1=FALSE,IF($T80=FALSE,H80*HOME!$H$18,0),IF($T80=FALSE,H80*HOME!$H$18/(1+HOME!$H$18),0)),IF($T$1=FALSE,IF($T80=FALSE,H80*HOME!$H$20,0),IF($T80=FALSE,H80*HOME!$H$20/(1+HOME!$H$20),0)))</f>
        <v>0</v>
      </c>
      <c r="Z80" s="79">
        <f>IF(I$2&lt;DATE(2019,10,1),IF($T$1=FALSE,IF($T80=FALSE,I80*HOME!$H$18,0),IF($T80=FALSE,I80*HOME!$H$18/(1+HOME!$H$18),0)),IF($T$1=FALSE,IF($T80=FALSE,I80*HOME!$H$20,0),IF($T80=FALSE,I80*HOME!$H$20/(1+HOME!$H$20),0)))</f>
        <v>0</v>
      </c>
      <c r="AA80" s="79">
        <f>IF(J$2&lt;DATE(2019,10,1),IF($T$1=FALSE,IF($T80=FALSE,J80*HOME!$H$18,0),IF($T80=FALSE,J80*HOME!$H$18/(1+HOME!$H$18),0)),IF($T$1=FALSE,IF($T80=FALSE,J80*HOME!$H$20,0),IF($T80=FALSE,J80*HOME!$H$20/(1+HOME!$H$20),0)))</f>
        <v>0</v>
      </c>
      <c r="AB80" s="79">
        <f>IF(K$2&lt;DATE(2019,10,1),IF($T$1=FALSE,IF($T80=FALSE,K80*HOME!$H$18,0),IF($T80=FALSE,K80*HOME!$H$18/(1+HOME!$H$18),0)),IF($T$1=FALSE,IF($T80=FALSE,K80*HOME!$H$20,0),IF($T80=FALSE,K80*HOME!$H$20/(1+HOME!$H$20),0)))</f>
        <v>0</v>
      </c>
      <c r="AC80" s="79">
        <f>IF(L$2&lt;DATE(2019,10,1),IF($T$1=FALSE,IF($T80=FALSE,L80*HOME!$H$18,0),IF($T80=FALSE,L80*HOME!$H$18/(1+HOME!$H$18),0)),IF($T$1=FALSE,IF($T80=FALSE,L80*HOME!$H$20,0),IF($T80=FALSE,L80*HOME!$H$20/(1+HOME!$H$20),0)))</f>
        <v>0</v>
      </c>
      <c r="AD80" s="79">
        <f>IF(M$2&lt;DATE(2019,10,1),IF($T$1=FALSE,IF($T80=FALSE,M80*HOME!$H$18,0),IF($T80=FALSE,M80*HOME!$H$18/(1+HOME!$H$18),0)),IF($T$1=FALSE,IF($T80=FALSE,M80*HOME!$H$20,0),IF($T80=FALSE,M80*HOME!$H$20/(1+HOME!$H$20),0)))</f>
        <v>0</v>
      </c>
      <c r="AE80" s="79">
        <f>IF(N$2&lt;DATE(2019,10,1),IF($T$1=FALSE,IF($T80=FALSE,N80*HOME!$H$18,0),IF($T80=FALSE,N80*HOME!$H$18/(1+HOME!$H$18),0)),IF($T$1=FALSE,IF($T80=FALSE,N80*HOME!$H$20,0),IF($T80=FALSE,N80*HOME!$H$20/(1+HOME!$H$20),0)))</f>
        <v>0</v>
      </c>
      <c r="AF80" s="79">
        <f>IF(O$2&lt;DATE(2019,10,1),IF($T$1=FALSE,IF($T80=FALSE,O80*HOME!$H$18,0),IF($T80=FALSE,O80*HOME!$H$18/(1+HOME!$H$18),0)),IF($T$1=FALSE,IF($T80=FALSE,O80*HOME!$H$20,0),IF($T80=FALSE,O80*HOME!$H$20/(1+HOME!$H$20),0)))</f>
        <v>0</v>
      </c>
      <c r="AG80" s="79">
        <f>IF(P$2&lt;DATE(2019,10,1),IF($T$1=FALSE,IF($T80=FALSE,P80*HOME!$H$18,0),IF($T80=FALSE,P80*HOME!$H$18/(1+HOME!$H$18),0)),IF($T$1=FALSE,IF($T80=FALSE,P80*HOME!$H$20,0),IF($T80=FALSE,P80*HOME!$H$20/(1+HOME!$H$20),0)))</f>
        <v>0</v>
      </c>
      <c r="AH80" s="79">
        <f t="shared" si="26"/>
        <v>0</v>
      </c>
      <c r="AI80" s="79">
        <f t="shared" si="27"/>
        <v>0</v>
      </c>
      <c r="AJ80" s="86"/>
      <c r="AK80" s="79"/>
      <c r="AL80" s="79"/>
      <c r="AM80" s="79"/>
      <c r="AN80" s="79"/>
      <c r="AO80" s="79"/>
      <c r="AP80" s="79"/>
      <c r="AQ80" s="79"/>
      <c r="AR80" s="79"/>
      <c r="CA80" s="310">
        <f>IF($T80=TRUE,0,IF(D$2&lt;DATE(2019,10,1),IF($T$1=FALSE,D80*HOME!$F$18,D80*HOME!$F$18/(1+HOME!$H$18)),IF($AO80=TRUE,IF($T$1=FALSE,D80*HOME!$F$21,D80*HOME!$F$21/(1+HOME!$H$21)),IF($T$1=FALSE,D80*HOME!$F$20,D80*HOME!$F$20/(1+HOME!$H$20)))))</f>
        <v>0</v>
      </c>
      <c r="CB80" s="310">
        <f>IF($T80=TRUE,0,IF(E$2&lt;DATE(2019,10,1),IF($T$1=FALSE,E80*HOME!$F$18,E80*HOME!$F$18/(1+HOME!$H$18)),IF($AO80=TRUE,IF($T$1=FALSE,E80*HOME!$F$21,E80*HOME!$F$21/(1+HOME!$H$21)),IF($T$1=FALSE,E80*HOME!$F$20,E80*HOME!$F$20/(1+HOME!$H$20)))))</f>
        <v>0</v>
      </c>
      <c r="CC80" s="310">
        <f>IF($T80=TRUE,0,IF(F$2&lt;DATE(2019,10,1),IF($T$1=FALSE,F80*HOME!$F$18,F80*HOME!$F$18/(1+HOME!$H$18)),IF($AO80=TRUE,IF($T$1=FALSE,F80*HOME!$F$21,F80*HOME!$F$21/(1+HOME!$H$21)),IF($T$1=FALSE,F80*HOME!$F$20,F80*HOME!$F$20/(1+HOME!$H$20)))))</f>
        <v>0</v>
      </c>
      <c r="CD80" s="310">
        <f>IF($T80=TRUE,0,IF(G$2&lt;DATE(2019,10,1),IF($T$1=FALSE,G80*HOME!$F$18,G80*HOME!$F$18/(1+HOME!$H$18)),IF($AO80=TRUE,IF($T$1=FALSE,G80*HOME!$F$21,G80*HOME!$F$21/(1+HOME!$H$21)),IF($T$1=FALSE,G80*HOME!$F$20,G80*HOME!$F$20/(1+HOME!$H$20)))))</f>
        <v>0</v>
      </c>
      <c r="CE80" s="310">
        <f>IF($T80=TRUE,0,IF(H$2&lt;DATE(2019,10,1),IF($T$1=FALSE,H80*HOME!$F$18,H80*HOME!$F$18/(1+HOME!$H$18)),IF($AO80=TRUE,IF($T$1=FALSE,H80*HOME!$F$21,H80*HOME!$F$21/(1+HOME!$H$21)),IF($T$1=FALSE,H80*HOME!$F$20,H80*HOME!$F$20/(1+HOME!$H$20)))))</f>
        <v>0</v>
      </c>
      <c r="CF80" s="310">
        <f>IF($T80=TRUE,0,IF(I$2&lt;DATE(2019,10,1),IF($T$1=FALSE,I80*HOME!$F$18,I80*HOME!$F$18/(1+HOME!$H$18)),IF($AO80=TRUE,IF($T$1=FALSE,I80*HOME!$F$21,I80*HOME!$F$21/(1+HOME!$H$21)),IF($T$1=FALSE,I80*HOME!$F$20,I80*HOME!$F$20/(1+HOME!$H$20)))))</f>
        <v>0</v>
      </c>
      <c r="CG80" s="310">
        <f>IF($T80=TRUE,0,IF(J$2&lt;DATE(2019,10,1),IF($T$1=FALSE,J80*HOME!$F$18,J80*HOME!$F$18/(1+HOME!$H$18)),IF($AO80=TRUE,IF($T$1=FALSE,J80*HOME!$F$21,J80*HOME!$F$21/(1+HOME!$H$21)),IF($T$1=FALSE,J80*HOME!$F$20,J80*HOME!$F$20/(1+HOME!$H$20)))))</f>
        <v>0</v>
      </c>
      <c r="CH80" s="310">
        <f>IF($T80=TRUE,0,IF(K$2&lt;DATE(2019,10,1),IF($T$1=FALSE,K80*HOME!$F$18,K80*HOME!$F$18/(1+HOME!$H$18)),IF($AO80=TRUE,IF($T$1=FALSE,K80*HOME!$F$21,K80*HOME!$F$21/(1+HOME!$H$21)),IF($T$1=FALSE,K80*HOME!$F$20,K80*HOME!$F$20/(1+HOME!$H$20)))))</f>
        <v>0</v>
      </c>
      <c r="CI80" s="310">
        <f>IF($T80=TRUE,0,IF(L$2&lt;DATE(2019,10,1),IF($T$1=FALSE,L80*HOME!$F$18,L80*HOME!$F$18/(1+HOME!$H$18)),IF($AO80=TRUE,IF($T$1=FALSE,L80*HOME!$F$21,L80*HOME!$F$21/(1+HOME!$H$21)),IF($T$1=FALSE,L80*HOME!$F$20,L80*HOME!$F$20/(1+HOME!$H$20)))))</f>
        <v>0</v>
      </c>
      <c r="CJ80" s="310">
        <f>IF($T80=TRUE,0,IF(M$2&lt;DATE(2019,10,1),IF($T$1=FALSE,M80*HOME!$F$18,M80*HOME!$F$18/(1+HOME!$H$18)),IF($AO80=TRUE,IF($T$1=FALSE,M80*HOME!$F$21,M80*HOME!$F$21/(1+HOME!$H$21)),IF($T$1=FALSE,M80*HOME!$F$20,M80*HOME!$F$20/(1+HOME!$H$20)))))</f>
        <v>0</v>
      </c>
      <c r="CK80" s="310">
        <f>IF($T80=TRUE,0,IF(N$2&lt;DATE(2019,10,1),IF($T$1=FALSE,N80*HOME!$F$18,N80*HOME!$F$18/(1+HOME!$H$18)),IF($AO80=TRUE,IF($T$1=FALSE,N80*HOME!$F$21,N80*HOME!$F$21/(1+HOME!$H$21)),IF($T$1=FALSE,N80*HOME!$F$20,N80*HOME!$F$20/(1+HOME!$H$20)))))</f>
        <v>0</v>
      </c>
      <c r="CL80" s="310">
        <f>IF($T80=TRUE,0,IF(O$2&lt;DATE(2019,10,1),IF($T$1=FALSE,O80*HOME!$F$18,O80*HOME!$F$18/(1+HOME!$H$18)),IF($AO80=TRUE,IF($T$1=FALSE,O80*HOME!$F$21,O80*HOME!$F$21/(1+HOME!$H$21)),IF($T$1=FALSE,O80*HOME!$F$20,O80*HOME!$F$20/(1+HOME!$H$20)))))</f>
        <v>0</v>
      </c>
      <c r="CM80" s="310">
        <f>IF($T80=TRUE,0,IF(P$2&lt;DATE(2019,10,1),IF($T$1=FALSE,P80*HOME!$F$18,P80*HOME!$F$18/(1+HOME!$H$18)),IF($AO80=TRUE,IF($T$1=FALSE,P80*HOME!$F$21,P80*HOME!$F$21/(1+HOME!$H$21)),IF($T$1=FALSE,P80*HOME!$F$20,P80*HOME!$F$20/(1+HOME!$H$20)))))</f>
        <v>0</v>
      </c>
      <c r="CN80" s="310">
        <f t="shared" si="28"/>
        <v>0</v>
      </c>
    </row>
    <row r="81" spans="1:100" ht="18" customHeight="1">
      <c r="A81" s="335"/>
      <c r="B81" s="336">
        <v>71</v>
      </c>
      <c r="C81" s="1831"/>
      <c r="D81" s="451"/>
      <c r="E81" s="450"/>
      <c r="F81" s="450"/>
      <c r="G81" s="450"/>
      <c r="H81" s="450"/>
      <c r="I81" s="450"/>
      <c r="J81" s="450"/>
      <c r="K81" s="450"/>
      <c r="L81" s="450"/>
      <c r="M81" s="450"/>
      <c r="N81" s="450"/>
      <c r="O81" s="450"/>
      <c r="P81" s="450"/>
      <c r="Q81" s="452">
        <f t="shared" si="25"/>
        <v>0</v>
      </c>
      <c r="R81" s="1107" t="str">
        <f t="shared" si="14"/>
        <v/>
      </c>
      <c r="S81" s="344">
        <f>来期計画!Q81</f>
        <v>0</v>
      </c>
      <c r="T81" s="477"/>
      <c r="U81" s="79"/>
      <c r="V81" s="79"/>
      <c r="W81" s="79"/>
      <c r="X81" s="79"/>
      <c r="Y81" s="79"/>
      <c r="Z81" s="79"/>
      <c r="AA81" s="79"/>
      <c r="AB81" s="79"/>
      <c r="AC81" s="79"/>
      <c r="AD81" s="79"/>
      <c r="AE81" s="79"/>
      <c r="AF81" s="79"/>
      <c r="AG81" s="79"/>
      <c r="AH81" s="79">
        <f t="shared" si="26"/>
        <v>0</v>
      </c>
      <c r="AI81" s="79">
        <f t="shared" si="27"/>
        <v>0</v>
      </c>
      <c r="AJ81" s="86"/>
      <c r="AK81" s="79"/>
      <c r="AL81" s="79"/>
      <c r="AM81" s="79"/>
      <c r="AN81" s="79"/>
      <c r="AO81" s="79"/>
      <c r="AP81" s="79"/>
      <c r="AQ81" s="79"/>
      <c r="AR81" s="79"/>
    </row>
    <row r="82" spans="1:100" ht="18" customHeight="1">
      <c r="A82" s="335"/>
      <c r="B82" s="336">
        <v>72</v>
      </c>
      <c r="C82" s="1832" t="s">
        <v>37</v>
      </c>
      <c r="D82" s="401">
        <f t="shared" ref="D82:P82" si="34">SUM(D46:D81)</f>
        <v>0</v>
      </c>
      <c r="E82" s="349">
        <f t="shared" si="34"/>
        <v>0</v>
      </c>
      <c r="F82" s="349">
        <f t="shared" si="34"/>
        <v>0</v>
      </c>
      <c r="G82" s="349">
        <f t="shared" si="34"/>
        <v>0</v>
      </c>
      <c r="H82" s="349">
        <f t="shared" si="34"/>
        <v>0</v>
      </c>
      <c r="I82" s="349">
        <f t="shared" si="34"/>
        <v>0</v>
      </c>
      <c r="J82" s="349">
        <f t="shared" si="34"/>
        <v>0</v>
      </c>
      <c r="K82" s="349">
        <f t="shared" si="34"/>
        <v>0</v>
      </c>
      <c r="L82" s="349">
        <f t="shared" si="34"/>
        <v>0</v>
      </c>
      <c r="M82" s="349">
        <f t="shared" si="34"/>
        <v>0</v>
      </c>
      <c r="N82" s="349">
        <f t="shared" si="34"/>
        <v>0</v>
      </c>
      <c r="O82" s="349">
        <f t="shared" si="34"/>
        <v>0</v>
      </c>
      <c r="P82" s="349">
        <f t="shared" si="34"/>
        <v>0</v>
      </c>
      <c r="Q82" s="460">
        <f>SUM(Q46:Q81)</f>
        <v>0</v>
      </c>
      <c r="R82" s="1135" t="str">
        <f t="shared" ref="R82:R107" si="35">IF(ISERROR(Q82/$Q$14),"",Q82/$Q$14)</f>
        <v/>
      </c>
      <c r="S82" s="1136">
        <f>来期計画!Q82</f>
        <v>0</v>
      </c>
      <c r="T82" s="481"/>
      <c r="U82" s="353">
        <f t="shared" ref="U82:AG82" si="36">SUM(U46:U81)</f>
        <v>0</v>
      </c>
      <c r="V82" s="353">
        <f t="shared" si="36"/>
        <v>0</v>
      </c>
      <c r="W82" s="353">
        <f t="shared" si="36"/>
        <v>0</v>
      </c>
      <c r="X82" s="353">
        <f t="shared" si="36"/>
        <v>0</v>
      </c>
      <c r="Y82" s="353">
        <f t="shared" si="36"/>
        <v>0</v>
      </c>
      <c r="Z82" s="353">
        <f t="shared" si="36"/>
        <v>0</v>
      </c>
      <c r="AA82" s="353">
        <f t="shared" si="36"/>
        <v>0</v>
      </c>
      <c r="AB82" s="353">
        <f t="shared" si="36"/>
        <v>0</v>
      </c>
      <c r="AC82" s="353">
        <f t="shared" si="36"/>
        <v>0</v>
      </c>
      <c r="AD82" s="353">
        <f t="shared" si="36"/>
        <v>0</v>
      </c>
      <c r="AE82" s="353">
        <f t="shared" si="36"/>
        <v>0</v>
      </c>
      <c r="AF82" s="353">
        <f t="shared" si="36"/>
        <v>0</v>
      </c>
      <c r="AG82" s="353">
        <f t="shared" si="36"/>
        <v>0</v>
      </c>
      <c r="AH82" s="79">
        <f t="shared" si="26"/>
        <v>0</v>
      </c>
      <c r="AI82" s="353">
        <f t="shared" si="27"/>
        <v>0</v>
      </c>
      <c r="AJ82" s="464"/>
      <c r="AK82" s="79"/>
      <c r="AL82" s="79"/>
      <c r="AM82" s="79"/>
      <c r="AN82" s="79"/>
      <c r="AO82" s="79"/>
      <c r="AP82" s="79"/>
      <c r="AQ82" s="79"/>
      <c r="AR82" s="79"/>
      <c r="CA82" s="405">
        <f>SUM(CA47:CA81)</f>
        <v>0</v>
      </c>
      <c r="CB82" s="405">
        <f t="shared" ref="CB82:CN82" si="37">SUM(CB47:CB81)</f>
        <v>0</v>
      </c>
      <c r="CC82" s="405">
        <f t="shared" si="37"/>
        <v>0</v>
      </c>
      <c r="CD82" s="405">
        <f t="shared" si="37"/>
        <v>0</v>
      </c>
      <c r="CE82" s="405">
        <f t="shared" si="37"/>
        <v>0</v>
      </c>
      <c r="CF82" s="405">
        <f t="shared" si="37"/>
        <v>0</v>
      </c>
      <c r="CG82" s="405">
        <f t="shared" si="37"/>
        <v>0</v>
      </c>
      <c r="CH82" s="405">
        <f t="shared" si="37"/>
        <v>0</v>
      </c>
      <c r="CI82" s="405">
        <f t="shared" si="37"/>
        <v>0</v>
      </c>
      <c r="CJ82" s="405">
        <f t="shared" si="37"/>
        <v>0</v>
      </c>
      <c r="CK82" s="405">
        <f t="shared" si="37"/>
        <v>0</v>
      </c>
      <c r="CL82" s="405">
        <f t="shared" si="37"/>
        <v>0</v>
      </c>
      <c r="CM82" s="405">
        <f t="shared" si="37"/>
        <v>0</v>
      </c>
      <c r="CN82" s="405">
        <f t="shared" si="37"/>
        <v>0</v>
      </c>
      <c r="CV82" s="310">
        <v>0</v>
      </c>
    </row>
    <row r="83" spans="1:100" ht="18" customHeight="1">
      <c r="A83" s="335"/>
      <c r="B83" s="336">
        <v>73</v>
      </c>
      <c r="C83" s="1833" t="s">
        <v>38</v>
      </c>
      <c r="D83" s="484">
        <f t="shared" ref="D83:P83" si="38">D45+D82</f>
        <v>0</v>
      </c>
      <c r="E83" s="483">
        <f t="shared" si="38"/>
        <v>0</v>
      </c>
      <c r="F83" s="483">
        <f t="shared" si="38"/>
        <v>0</v>
      </c>
      <c r="G83" s="483">
        <f t="shared" si="38"/>
        <v>0</v>
      </c>
      <c r="H83" s="483">
        <f t="shared" si="38"/>
        <v>0</v>
      </c>
      <c r="I83" s="483">
        <f t="shared" si="38"/>
        <v>0</v>
      </c>
      <c r="J83" s="483">
        <f t="shared" si="38"/>
        <v>0</v>
      </c>
      <c r="K83" s="483">
        <f t="shared" si="38"/>
        <v>0</v>
      </c>
      <c r="L83" s="483">
        <f t="shared" si="38"/>
        <v>0</v>
      </c>
      <c r="M83" s="483">
        <f t="shared" si="38"/>
        <v>0</v>
      </c>
      <c r="N83" s="483">
        <f t="shared" si="38"/>
        <v>0</v>
      </c>
      <c r="O83" s="483">
        <f t="shared" si="38"/>
        <v>0</v>
      </c>
      <c r="P83" s="483">
        <f t="shared" si="38"/>
        <v>0</v>
      </c>
      <c r="Q83" s="485">
        <f>Q45+Q82</f>
        <v>0</v>
      </c>
      <c r="R83" s="1099" t="str">
        <f t="shared" si="35"/>
        <v/>
      </c>
      <c r="S83" s="1100">
        <f>来期計画!Q83</f>
        <v>0</v>
      </c>
      <c r="T83" s="481"/>
      <c r="U83" s="353"/>
      <c r="V83" s="353"/>
      <c r="W83" s="353"/>
      <c r="X83" s="353"/>
      <c r="Y83" s="353"/>
      <c r="Z83" s="353"/>
      <c r="AA83" s="353"/>
      <c r="AB83" s="353"/>
      <c r="AC83" s="353"/>
      <c r="AD83" s="353"/>
      <c r="AE83" s="353"/>
      <c r="AF83" s="353"/>
      <c r="AG83" s="353"/>
      <c r="AH83" s="79">
        <f t="shared" si="26"/>
        <v>0</v>
      </c>
      <c r="AI83" s="353"/>
      <c r="AJ83" s="354"/>
      <c r="AK83" s="79"/>
      <c r="AL83" s="79"/>
      <c r="AM83" s="79"/>
      <c r="AN83" s="79"/>
      <c r="AO83" s="79"/>
      <c r="AP83" s="79"/>
      <c r="AQ83" s="79"/>
      <c r="AR83" s="79"/>
      <c r="CV83" s="310">
        <v>0</v>
      </c>
    </row>
    <row r="84" spans="1:100" ht="18" customHeight="1">
      <c r="A84" s="335"/>
      <c r="B84" s="336">
        <v>74</v>
      </c>
      <c r="C84" s="1833" t="s">
        <v>39</v>
      </c>
      <c r="D84" s="484">
        <f>D32- D83</f>
        <v>0</v>
      </c>
      <c r="E84" s="483">
        <f t="shared" ref="E84:P84" si="39">E32- E83</f>
        <v>0</v>
      </c>
      <c r="F84" s="483">
        <f t="shared" si="39"/>
        <v>0</v>
      </c>
      <c r="G84" s="483">
        <f t="shared" si="39"/>
        <v>0</v>
      </c>
      <c r="H84" s="483">
        <f t="shared" si="39"/>
        <v>0</v>
      </c>
      <c r="I84" s="483">
        <f t="shared" si="39"/>
        <v>0</v>
      </c>
      <c r="J84" s="483">
        <f t="shared" si="39"/>
        <v>0</v>
      </c>
      <c r="K84" s="483">
        <f t="shared" si="39"/>
        <v>0</v>
      </c>
      <c r="L84" s="483">
        <f t="shared" si="39"/>
        <v>0</v>
      </c>
      <c r="M84" s="483">
        <f t="shared" si="39"/>
        <v>0</v>
      </c>
      <c r="N84" s="483">
        <f t="shared" si="39"/>
        <v>0</v>
      </c>
      <c r="O84" s="483">
        <f t="shared" si="39"/>
        <v>0</v>
      </c>
      <c r="P84" s="483">
        <f t="shared" si="39"/>
        <v>0</v>
      </c>
      <c r="Q84" s="483">
        <f>SUM(D84:P84)</f>
        <v>0</v>
      </c>
      <c r="R84" s="1099" t="str">
        <f t="shared" si="35"/>
        <v/>
      </c>
      <c r="S84" s="1100">
        <f>来期計画!Q84</f>
        <v>0</v>
      </c>
      <c r="T84" s="488"/>
      <c r="U84" s="489"/>
      <c r="V84" s="489"/>
      <c r="W84" s="489"/>
      <c r="X84" s="489"/>
      <c r="Y84" s="489"/>
      <c r="Z84" s="489"/>
      <c r="AA84" s="489"/>
      <c r="AB84" s="489"/>
      <c r="AC84" s="489"/>
      <c r="AD84" s="489"/>
      <c r="AE84" s="489"/>
      <c r="AF84" s="489"/>
      <c r="AG84" s="489"/>
      <c r="AH84" s="79">
        <f t="shared" si="26"/>
        <v>0</v>
      </c>
      <c r="AI84" s="489"/>
      <c r="AJ84" s="354"/>
      <c r="AK84" s="79"/>
      <c r="AL84" s="474"/>
      <c r="AM84" s="474"/>
      <c r="AN84" s="465"/>
      <c r="AO84" s="474"/>
      <c r="AP84" s="474"/>
      <c r="AQ84" s="474"/>
      <c r="AR84" s="474"/>
    </row>
    <row r="85" spans="1:100" ht="18" customHeight="1">
      <c r="A85" s="335"/>
      <c r="B85" s="336">
        <v>75</v>
      </c>
      <c r="C85" s="1834" t="s">
        <v>40</v>
      </c>
      <c r="D85" s="429"/>
      <c r="E85" s="356"/>
      <c r="F85" s="356"/>
      <c r="G85" s="356"/>
      <c r="H85" s="356"/>
      <c r="I85" s="356"/>
      <c r="J85" s="356"/>
      <c r="K85" s="356"/>
      <c r="L85" s="356"/>
      <c r="M85" s="356"/>
      <c r="N85" s="356"/>
      <c r="O85" s="356"/>
      <c r="P85" s="356"/>
      <c r="Q85" s="430"/>
      <c r="R85" s="1104" t="str">
        <f t="shared" si="35"/>
        <v/>
      </c>
      <c r="S85" s="1105">
        <f>来期計画!Q85</f>
        <v>0</v>
      </c>
      <c r="T85" s="360"/>
      <c r="U85" s="361"/>
      <c r="V85" s="361"/>
      <c r="W85" s="361"/>
      <c r="X85" s="361"/>
      <c r="Y85" s="361"/>
      <c r="Z85" s="361"/>
      <c r="AA85" s="361"/>
      <c r="AB85" s="361"/>
      <c r="AC85" s="361"/>
      <c r="AD85" s="361"/>
      <c r="AE85" s="361"/>
      <c r="AF85" s="361"/>
      <c r="AG85" s="361"/>
      <c r="AH85" s="79">
        <f t="shared" si="26"/>
        <v>0</v>
      </c>
      <c r="AI85" s="361">
        <f t="shared" si="27"/>
        <v>0</v>
      </c>
      <c r="AJ85" s="362"/>
      <c r="AK85" s="79"/>
      <c r="AL85" s="79"/>
      <c r="AM85" s="79"/>
      <c r="AN85" s="79"/>
      <c r="AO85" s="79"/>
      <c r="AP85" s="79"/>
      <c r="AQ85" s="79"/>
      <c r="AR85" s="79"/>
    </row>
    <row r="86" spans="1:100" ht="18" customHeight="1">
      <c r="A86" s="335"/>
      <c r="B86" s="336">
        <v>76</v>
      </c>
      <c r="C86" s="1835"/>
      <c r="D86" s="434"/>
      <c r="E86" s="131"/>
      <c r="F86" s="131"/>
      <c r="G86" s="131"/>
      <c r="H86" s="131"/>
      <c r="I86" s="131"/>
      <c r="J86" s="131"/>
      <c r="K86" s="131"/>
      <c r="L86" s="131"/>
      <c r="M86" s="131"/>
      <c r="N86" s="131"/>
      <c r="O86" s="131"/>
      <c r="P86" s="131"/>
      <c r="Q86" s="90">
        <f>SUM(D86:P86)</f>
        <v>0</v>
      </c>
      <c r="R86" s="1107" t="str">
        <f t="shared" si="35"/>
        <v/>
      </c>
      <c r="S86" s="344">
        <f>来期計画!Q86</f>
        <v>0</v>
      </c>
      <c r="T86" s="341" t="b">
        <v>1</v>
      </c>
      <c r="U86" s="79">
        <f>IF(D$2&lt;DATE(2019,10,1),IF($T$1=FALSE,IF($T86=FALSE,D86*HOME!$H$18,0),IF($T86=FALSE,D86*HOME!$H$18/(1+HOME!$H$18),0)),IF($T$1=FALSE,IF($T86=FALSE,D86*HOME!$H$20,0),IF($T86=FALSE,D86*HOME!$H$20/(1+HOME!$H$20),0)))</f>
        <v>0</v>
      </c>
      <c r="V86" s="79">
        <f>IF(E$2&lt;DATE(2019,10,1),IF($T$1=FALSE,IF($T86=FALSE,E86*HOME!$H$18,0),IF($T86=FALSE,E86*HOME!$H$18/(1+HOME!$H$18),0)),IF($T$1=FALSE,IF($T86=FALSE,E86*HOME!$H$20,0),IF($T86=FALSE,E86*HOME!$H$20/(1+HOME!$H$20),0)))</f>
        <v>0</v>
      </c>
      <c r="W86" s="79">
        <f>IF(F$2&lt;DATE(2019,10,1),IF($T$1=FALSE,IF($T86=FALSE,F86*HOME!$H$18,0),IF($T86=FALSE,F86*HOME!$H$18/(1+HOME!$H$18),0)),IF($T$1=FALSE,IF($T86=FALSE,F86*HOME!$H$20,0),IF($T86=FALSE,F86*HOME!$H$20/(1+HOME!$H$20),0)))</f>
        <v>0</v>
      </c>
      <c r="X86" s="79">
        <f>IF(G$2&lt;DATE(2019,10,1),IF($T$1=FALSE,IF($T86=FALSE,G86*HOME!$H$18,0),IF($T86=FALSE,G86*HOME!$H$18/(1+HOME!$H$18),0)),IF($T$1=FALSE,IF($T86=FALSE,G86*HOME!$H$20,0),IF($T86=FALSE,G86*HOME!$H$20/(1+HOME!$H$20),0)))</f>
        <v>0</v>
      </c>
      <c r="Y86" s="79">
        <f>IF(H$2&lt;DATE(2019,10,1),IF($T$1=FALSE,IF($T86=FALSE,H86*HOME!$H$18,0),IF($T86=FALSE,H86*HOME!$H$18/(1+HOME!$H$18),0)),IF($T$1=FALSE,IF($T86=FALSE,H86*HOME!$H$20,0),IF($T86=FALSE,H86*HOME!$H$20/(1+HOME!$H$20),0)))</f>
        <v>0</v>
      </c>
      <c r="Z86" s="79">
        <f>IF(I$2&lt;DATE(2019,10,1),IF($T$1=FALSE,IF($T86=FALSE,I86*HOME!$H$18,0),IF($T86=FALSE,I86*HOME!$H$18/(1+HOME!$H$18),0)),IF($T$1=FALSE,IF($T86=FALSE,I86*HOME!$H$20,0),IF($T86=FALSE,I86*HOME!$H$20/(1+HOME!$H$20),0)))</f>
        <v>0</v>
      </c>
      <c r="AA86" s="79">
        <f>IF(J$2&lt;DATE(2019,10,1),IF($T$1=FALSE,IF($T86=FALSE,J86*HOME!$H$18,0),IF($T86=FALSE,J86*HOME!$H$18/(1+HOME!$H$18),0)),IF($T$1=FALSE,IF($T86=FALSE,J86*HOME!$H$20,0),IF($T86=FALSE,J86*HOME!$H$20/(1+HOME!$H$20),0)))</f>
        <v>0</v>
      </c>
      <c r="AB86" s="79">
        <f>IF(K$2&lt;DATE(2019,10,1),IF($T$1=FALSE,IF($T86=FALSE,K86*HOME!$H$18,0),IF($T86=FALSE,K86*HOME!$H$18/(1+HOME!$H$18),0)),IF($T$1=FALSE,IF($T86=FALSE,K86*HOME!$H$20,0),IF($T86=FALSE,K86*HOME!$H$20/(1+HOME!$H$20),0)))</f>
        <v>0</v>
      </c>
      <c r="AC86" s="79">
        <f>IF(L$2&lt;DATE(2019,10,1),IF($T$1=FALSE,IF($T86=FALSE,L86*HOME!$H$18,0),IF($T86=FALSE,L86*HOME!$H$18/(1+HOME!$H$18),0)),IF($T$1=FALSE,IF($T86=FALSE,L86*HOME!$H$20,0),IF($T86=FALSE,L86*HOME!$H$20/(1+HOME!$H$20),0)))</f>
        <v>0</v>
      </c>
      <c r="AD86" s="79">
        <f>IF(M$2&lt;DATE(2019,10,1),IF($T$1=FALSE,IF($T86=FALSE,M86*HOME!$H$18,0),IF($T86=FALSE,M86*HOME!$H$18/(1+HOME!$H$18),0)),IF($T$1=FALSE,IF($T86=FALSE,M86*HOME!$H$20,0),IF($T86=FALSE,M86*HOME!$H$20/(1+HOME!$H$20),0)))</f>
        <v>0</v>
      </c>
      <c r="AE86" s="79">
        <f>IF(N$2&lt;DATE(2019,10,1),IF($T$1=FALSE,IF($T86=FALSE,N86*HOME!$H$18,0),IF($T86=FALSE,N86*HOME!$H$18/(1+HOME!$H$18),0)),IF($T$1=FALSE,IF($T86=FALSE,N86*HOME!$H$20,0),IF($T86=FALSE,N86*HOME!$H$20/(1+HOME!$H$20),0)))</f>
        <v>0</v>
      </c>
      <c r="AF86" s="79">
        <f>IF(O$2&lt;DATE(2019,10,1),IF($T$1=FALSE,IF($T86=FALSE,O86*HOME!$H$18,0),IF($T86=FALSE,O86*HOME!$H$18/(1+HOME!$H$18),0)),IF($T$1=FALSE,IF($T86=FALSE,O86*HOME!$H$20,0),IF($T86=FALSE,O86*HOME!$H$20/(1+HOME!$H$20),0)))</f>
        <v>0</v>
      </c>
      <c r="AG86" s="79">
        <f>IF(P$2&lt;DATE(2019,10,1),IF($T$1=FALSE,IF($T86=FALSE,P86*HOME!$H$18,0),IF($T86=FALSE,P86*HOME!$H$18/(1+HOME!$H$18),0)),IF($T$1=FALSE,IF($T86=FALSE,P86*HOME!$H$20,0),IF($T86=FALSE,P86*HOME!$H$20/(1+HOME!$H$20),0)))</f>
        <v>0</v>
      </c>
      <c r="AH86" s="79">
        <f t="shared" si="26"/>
        <v>0</v>
      </c>
      <c r="AI86" s="79" t="str">
        <f t="shared" si="27"/>
        <v/>
      </c>
      <c r="AJ86" s="86"/>
      <c r="AK86" s="79"/>
      <c r="AL86" s="79"/>
      <c r="AM86" s="79"/>
      <c r="AN86" s="79"/>
      <c r="AO86" s="79"/>
      <c r="AP86" s="79"/>
      <c r="AQ86" s="79"/>
      <c r="AR86" s="79"/>
      <c r="CA86" s="310">
        <f>IF($T86=TRUE,0,IF(D$2&lt;DATE(2019,10,1),IF($T$1=FALSE,D86*HOME!$F$18,D86*HOME!$F$18/(1+HOME!$H$18)),IF($AO86=TRUE,IF($T$1=FALSE,D86*HOME!$F$21,D86*HOME!$F$21/(1+HOME!$H$21)),IF($T$1=FALSE,D86*HOME!$F$20,D86*HOME!$F$20/(1+HOME!$H$20)))))</f>
        <v>0</v>
      </c>
      <c r="CB86" s="310">
        <f>IF($T86=TRUE,0,IF(E$2&lt;DATE(2019,10,1),IF($T$1=FALSE,E86*HOME!$F$18,E86*HOME!$F$18/(1+HOME!$H$18)),IF($AO86=TRUE,IF($T$1=FALSE,E86*HOME!$F$21,E86*HOME!$F$21/(1+HOME!$H$21)),IF($T$1=FALSE,E86*HOME!$F$20,E86*HOME!$F$20/(1+HOME!$H$20)))))</f>
        <v>0</v>
      </c>
      <c r="CC86" s="310">
        <f>IF($T86=TRUE,0,IF(F$2&lt;DATE(2019,10,1),IF($T$1=FALSE,F86*HOME!$F$18,F86*HOME!$F$18/(1+HOME!$H$18)),IF($AO86=TRUE,IF($T$1=FALSE,F86*HOME!$F$21,F86*HOME!$F$21/(1+HOME!$H$21)),IF($T$1=FALSE,F86*HOME!$F$20,F86*HOME!$F$20/(1+HOME!$H$20)))))</f>
        <v>0</v>
      </c>
      <c r="CD86" s="310">
        <f>IF($T86=TRUE,0,IF(G$2&lt;DATE(2019,10,1),IF($T$1=FALSE,G86*HOME!$F$18,G86*HOME!$F$18/(1+HOME!$H$18)),IF($AO86=TRUE,IF($T$1=FALSE,G86*HOME!$F$21,G86*HOME!$F$21/(1+HOME!$H$21)),IF($T$1=FALSE,G86*HOME!$F$20,G86*HOME!$F$20/(1+HOME!$H$20)))))</f>
        <v>0</v>
      </c>
      <c r="CE86" s="310">
        <f>IF($T86=TRUE,0,IF(H$2&lt;DATE(2019,10,1),IF($T$1=FALSE,H86*HOME!$F$18,H86*HOME!$F$18/(1+HOME!$H$18)),IF($AO86=TRUE,IF($T$1=FALSE,H86*HOME!$F$21,H86*HOME!$F$21/(1+HOME!$H$21)),IF($T$1=FALSE,H86*HOME!$F$20,H86*HOME!$F$20/(1+HOME!$H$20)))))</f>
        <v>0</v>
      </c>
      <c r="CF86" s="310">
        <f>IF($T86=TRUE,0,IF(I$2&lt;DATE(2019,10,1),IF($T$1=FALSE,I86*HOME!$F$18,I86*HOME!$F$18/(1+HOME!$H$18)),IF($AO86=TRUE,IF($T$1=FALSE,I86*HOME!$F$21,I86*HOME!$F$21/(1+HOME!$H$21)),IF($T$1=FALSE,I86*HOME!$F$20,I86*HOME!$F$20/(1+HOME!$H$20)))))</f>
        <v>0</v>
      </c>
      <c r="CG86" s="310">
        <f>IF($T86=TRUE,0,IF(J$2&lt;DATE(2019,10,1),IF($T$1=FALSE,J86*HOME!$F$18,J86*HOME!$F$18/(1+HOME!$H$18)),IF($AO86=TRUE,IF($T$1=FALSE,J86*HOME!$F$21,J86*HOME!$F$21/(1+HOME!$H$21)),IF($T$1=FALSE,J86*HOME!$F$20,J86*HOME!$F$20/(1+HOME!$H$20)))))</f>
        <v>0</v>
      </c>
      <c r="CH86" s="310">
        <f>IF($T86=TRUE,0,IF(K$2&lt;DATE(2019,10,1),IF($T$1=FALSE,K86*HOME!$F$18,K86*HOME!$F$18/(1+HOME!$H$18)),IF($AO86=TRUE,IF($T$1=FALSE,K86*HOME!$F$21,K86*HOME!$F$21/(1+HOME!$H$21)),IF($T$1=FALSE,K86*HOME!$F$20,K86*HOME!$F$20/(1+HOME!$H$20)))))</f>
        <v>0</v>
      </c>
      <c r="CI86" s="310">
        <f>IF($T86=TRUE,0,IF(L$2&lt;DATE(2019,10,1),IF($T$1=FALSE,L86*HOME!$F$18,L86*HOME!$F$18/(1+HOME!$H$18)),IF($AO86=TRUE,IF($T$1=FALSE,L86*HOME!$F$21,L86*HOME!$F$21/(1+HOME!$H$21)),IF($T$1=FALSE,L86*HOME!$F$20,L86*HOME!$F$20/(1+HOME!$H$20)))))</f>
        <v>0</v>
      </c>
      <c r="CJ86" s="310">
        <f>IF($T86=TRUE,0,IF(M$2&lt;DATE(2019,10,1),IF($T$1=FALSE,M86*HOME!$F$18,M86*HOME!$F$18/(1+HOME!$H$18)),IF($AO86=TRUE,IF($T$1=FALSE,M86*HOME!$F$21,M86*HOME!$F$21/(1+HOME!$H$21)),IF($T$1=FALSE,M86*HOME!$F$20,M86*HOME!$F$20/(1+HOME!$H$20)))))</f>
        <v>0</v>
      </c>
      <c r="CK86" s="310">
        <f>IF($T86=TRUE,0,IF(N$2&lt;DATE(2019,10,1),IF($T$1=FALSE,N86*HOME!$F$18,N86*HOME!$F$18/(1+HOME!$H$18)),IF($AO86=TRUE,IF($T$1=FALSE,N86*HOME!$F$21,N86*HOME!$F$21/(1+HOME!$H$21)),IF($T$1=FALSE,N86*HOME!$F$20,N86*HOME!$F$20/(1+HOME!$H$20)))))</f>
        <v>0</v>
      </c>
      <c r="CL86" s="310">
        <f>IF($T86=TRUE,0,IF(O$2&lt;DATE(2019,10,1),IF($T$1=FALSE,O86*HOME!$F$18,O86*HOME!$F$18/(1+HOME!$H$18)),IF($AO86=TRUE,IF($T$1=FALSE,O86*HOME!$F$21,O86*HOME!$F$21/(1+HOME!$H$21)),IF($T$1=FALSE,O86*HOME!$F$20,O86*HOME!$F$20/(1+HOME!$H$20)))))</f>
        <v>0</v>
      </c>
      <c r="CM86" s="310">
        <f>IF($T86=TRUE,0,IF(P$2&lt;DATE(2019,10,1),IF($T$1=FALSE,P86*HOME!$F$18,P86*HOME!$F$18/(1+HOME!$H$18)),IF($AO86=TRUE,IF($T$1=FALSE,P86*HOME!$F$21,P86*HOME!$F$21/(1+HOME!$H$21)),IF($T$1=FALSE,P86*HOME!$F$20,P86*HOME!$F$20/(1+HOME!$H$20)))))</f>
        <v>0</v>
      </c>
      <c r="CN86" s="310">
        <f>SUM(CA86:CM86)</f>
        <v>0</v>
      </c>
    </row>
    <row r="87" spans="1:100" ht="18" customHeight="1">
      <c r="A87" s="335"/>
      <c r="B87" s="336">
        <v>77</v>
      </c>
      <c r="C87" s="1835"/>
      <c r="D87" s="434"/>
      <c r="E87" s="434"/>
      <c r="F87" s="434"/>
      <c r="G87" s="434"/>
      <c r="H87" s="434"/>
      <c r="I87" s="434"/>
      <c r="J87" s="434"/>
      <c r="K87" s="434"/>
      <c r="L87" s="434"/>
      <c r="M87" s="434"/>
      <c r="N87" s="434"/>
      <c r="O87" s="434"/>
      <c r="P87" s="131"/>
      <c r="Q87" s="90">
        <f t="shared" ref="Q87:Q95" si="40">SUM(D87:P87)</f>
        <v>0</v>
      </c>
      <c r="R87" s="1107" t="str">
        <f t="shared" si="35"/>
        <v/>
      </c>
      <c r="S87" s="344">
        <f>来期計画!Q87</f>
        <v>0</v>
      </c>
      <c r="T87" s="341" t="b">
        <v>1</v>
      </c>
      <c r="U87" s="79">
        <f>IF(D$2&lt;DATE(2019,10,1),IF($T$1=FALSE,IF($T87=FALSE,D87*HOME!$H$18,0),IF($T87=FALSE,D87*HOME!$H$18/(1+HOME!$H$18),0)),IF($T$1=FALSE,IF($T87=FALSE,D87*HOME!$H$20,0),IF($T87=FALSE,D87*HOME!$H$20/(1+HOME!$H$20),0)))</f>
        <v>0</v>
      </c>
      <c r="V87" s="79">
        <f>IF(E$2&lt;DATE(2019,10,1),IF($T$1=FALSE,IF($T87=FALSE,E87*HOME!$H$18,0),IF($T87=FALSE,E87*HOME!$H$18/(1+HOME!$H$18),0)),IF($T$1=FALSE,IF($T87=FALSE,E87*HOME!$H$20,0),IF($T87=FALSE,E87*HOME!$H$20/(1+HOME!$H$20),0)))</f>
        <v>0</v>
      </c>
      <c r="W87" s="79">
        <f>IF(F$2&lt;DATE(2019,10,1),IF($T$1=FALSE,IF($T87=FALSE,F87*HOME!$H$18,0),IF($T87=FALSE,F87*HOME!$H$18/(1+HOME!$H$18),0)),IF($T$1=FALSE,IF($T87=FALSE,F87*HOME!$H$20,0),IF($T87=FALSE,F87*HOME!$H$20/(1+HOME!$H$20),0)))</f>
        <v>0</v>
      </c>
      <c r="X87" s="79">
        <f>IF(G$2&lt;DATE(2019,10,1),IF($T$1=FALSE,IF($T87=FALSE,G87*HOME!$H$18,0),IF($T87=FALSE,G87*HOME!$H$18/(1+HOME!$H$18),0)),IF($T$1=FALSE,IF($T87=FALSE,G87*HOME!$H$20,0),IF($T87=FALSE,G87*HOME!$H$20/(1+HOME!$H$20),0)))</f>
        <v>0</v>
      </c>
      <c r="Y87" s="79">
        <f>IF(H$2&lt;DATE(2019,10,1),IF($T$1=FALSE,IF($T87=FALSE,H87*HOME!$H$18,0),IF($T87=FALSE,H87*HOME!$H$18/(1+HOME!$H$18),0)),IF($T$1=FALSE,IF($T87=FALSE,H87*HOME!$H$20,0),IF($T87=FALSE,H87*HOME!$H$20/(1+HOME!$H$20),0)))</f>
        <v>0</v>
      </c>
      <c r="Z87" s="79">
        <f>IF(I$2&lt;DATE(2019,10,1),IF($T$1=FALSE,IF($T87=FALSE,I87*HOME!$H$18,0),IF($T87=FALSE,I87*HOME!$H$18/(1+HOME!$H$18),0)),IF($T$1=FALSE,IF($T87=FALSE,I87*HOME!$H$20,0),IF($T87=FALSE,I87*HOME!$H$20/(1+HOME!$H$20),0)))</f>
        <v>0</v>
      </c>
      <c r="AA87" s="79">
        <f>IF(J$2&lt;DATE(2019,10,1),IF($T$1=FALSE,IF($T87=FALSE,J87*HOME!$H$18,0),IF($T87=FALSE,J87*HOME!$H$18/(1+HOME!$H$18),0)),IF($T$1=FALSE,IF($T87=FALSE,J87*HOME!$H$20,0),IF($T87=FALSE,J87*HOME!$H$20/(1+HOME!$H$20),0)))</f>
        <v>0</v>
      </c>
      <c r="AB87" s="79">
        <f>IF(K$2&lt;DATE(2019,10,1),IF($T$1=FALSE,IF($T87=FALSE,K87*HOME!$H$18,0),IF($T87=FALSE,K87*HOME!$H$18/(1+HOME!$H$18),0)),IF($T$1=FALSE,IF($T87=FALSE,K87*HOME!$H$20,0),IF($T87=FALSE,K87*HOME!$H$20/(1+HOME!$H$20),0)))</f>
        <v>0</v>
      </c>
      <c r="AC87" s="79">
        <f>IF(L$2&lt;DATE(2019,10,1),IF($T$1=FALSE,IF($T87=FALSE,L87*HOME!$H$18,0),IF($T87=FALSE,L87*HOME!$H$18/(1+HOME!$H$18),0)),IF($T$1=FALSE,IF($T87=FALSE,L87*HOME!$H$20,0),IF($T87=FALSE,L87*HOME!$H$20/(1+HOME!$H$20),0)))</f>
        <v>0</v>
      </c>
      <c r="AD87" s="79">
        <f>IF(M$2&lt;DATE(2019,10,1),IF($T$1=FALSE,IF($T87=FALSE,M87*HOME!$H$18,0),IF($T87=FALSE,M87*HOME!$H$18/(1+HOME!$H$18),0)),IF($T$1=FALSE,IF($T87=FALSE,M87*HOME!$H$20,0),IF($T87=FALSE,M87*HOME!$H$20/(1+HOME!$H$20),0)))</f>
        <v>0</v>
      </c>
      <c r="AE87" s="79">
        <f>IF(N$2&lt;DATE(2019,10,1),IF($T$1=FALSE,IF($T87=FALSE,N87*HOME!$H$18,0),IF($T87=FALSE,N87*HOME!$H$18/(1+HOME!$H$18),0)),IF($T$1=FALSE,IF($T87=FALSE,N87*HOME!$H$20,0),IF($T87=FALSE,N87*HOME!$H$20/(1+HOME!$H$20),0)))</f>
        <v>0</v>
      </c>
      <c r="AF87" s="79">
        <f>IF(O$2&lt;DATE(2019,10,1),IF($T$1=FALSE,IF($T87=FALSE,O87*HOME!$H$18,0),IF($T87=FALSE,O87*HOME!$H$18/(1+HOME!$H$18),0)),IF($T$1=FALSE,IF($T87=FALSE,O87*HOME!$H$20,0),IF($T87=FALSE,O87*HOME!$H$20/(1+HOME!$H$20),0)))</f>
        <v>0</v>
      </c>
      <c r="AG87" s="79">
        <f>IF(P$2&lt;DATE(2019,10,1),IF($T$1=FALSE,IF($T87=FALSE,P87*HOME!$H$18,0),IF($T87=FALSE,P87*HOME!$H$18/(1+HOME!$H$18),0)),IF($T$1=FALSE,IF($T87=FALSE,P87*HOME!$H$20,0),IF($T87=FALSE,P87*HOME!$H$20/(1+HOME!$H$20),0)))</f>
        <v>0</v>
      </c>
      <c r="AH87" s="79">
        <f t="shared" si="26"/>
        <v>0</v>
      </c>
      <c r="AI87" s="79" t="str">
        <f t="shared" si="27"/>
        <v/>
      </c>
      <c r="AJ87" s="86"/>
      <c r="AK87" s="79"/>
      <c r="AL87" s="465"/>
      <c r="AM87" s="465"/>
      <c r="AN87" s="465"/>
      <c r="AO87" s="465"/>
      <c r="AP87" s="465"/>
      <c r="AQ87" s="465"/>
      <c r="AR87" s="465"/>
      <c r="CA87" s="310">
        <f>IF($T87=TRUE,0,IF(D$2&lt;DATE(2019,10,1),IF($T$1=FALSE,D87*HOME!$F$18,D87*HOME!$F$18/(1+HOME!$H$18)),IF($AO87=TRUE,IF($T$1=FALSE,D87*HOME!$F$21,D87*HOME!$F$21/(1+HOME!$H$21)),IF($T$1=FALSE,D87*HOME!$F$20,D87*HOME!$F$20/(1+HOME!$H$20)))))</f>
        <v>0</v>
      </c>
      <c r="CB87" s="310">
        <f>IF($T87=TRUE,0,IF(E$2&lt;DATE(2019,10,1),IF($T$1=FALSE,E87*HOME!$F$18,E87*HOME!$F$18/(1+HOME!$H$18)),IF($AO87=TRUE,IF($T$1=FALSE,E87*HOME!$F$21,E87*HOME!$F$21/(1+HOME!$H$21)),IF($T$1=FALSE,E87*HOME!$F$20,E87*HOME!$F$20/(1+HOME!$H$20)))))</f>
        <v>0</v>
      </c>
      <c r="CC87" s="310">
        <f>IF($T87=TRUE,0,IF(F$2&lt;DATE(2019,10,1),IF($T$1=FALSE,F87*HOME!$F$18,F87*HOME!$F$18/(1+HOME!$H$18)),IF($AO87=TRUE,IF($T$1=FALSE,F87*HOME!$F$21,F87*HOME!$F$21/(1+HOME!$H$21)),IF($T$1=FALSE,F87*HOME!$F$20,F87*HOME!$F$20/(1+HOME!$H$20)))))</f>
        <v>0</v>
      </c>
      <c r="CD87" s="310">
        <f>IF($T87=TRUE,0,IF(G$2&lt;DATE(2019,10,1),IF($T$1=FALSE,G87*HOME!$F$18,G87*HOME!$F$18/(1+HOME!$H$18)),IF($AO87=TRUE,IF($T$1=FALSE,G87*HOME!$F$21,G87*HOME!$F$21/(1+HOME!$H$21)),IF($T$1=FALSE,G87*HOME!$F$20,G87*HOME!$F$20/(1+HOME!$H$20)))))</f>
        <v>0</v>
      </c>
      <c r="CE87" s="310">
        <f>IF($T87=TRUE,0,IF(H$2&lt;DATE(2019,10,1),IF($T$1=FALSE,H87*HOME!$F$18,H87*HOME!$F$18/(1+HOME!$H$18)),IF($AO87=TRUE,IF($T$1=FALSE,H87*HOME!$F$21,H87*HOME!$F$21/(1+HOME!$H$21)),IF($T$1=FALSE,H87*HOME!$F$20,H87*HOME!$F$20/(1+HOME!$H$20)))))</f>
        <v>0</v>
      </c>
      <c r="CF87" s="310">
        <f>IF($T87=TRUE,0,IF(I$2&lt;DATE(2019,10,1),IF($T$1=FALSE,I87*HOME!$F$18,I87*HOME!$F$18/(1+HOME!$H$18)),IF($AO87=TRUE,IF($T$1=FALSE,I87*HOME!$F$21,I87*HOME!$F$21/(1+HOME!$H$21)),IF($T$1=FALSE,I87*HOME!$F$20,I87*HOME!$F$20/(1+HOME!$H$20)))))</f>
        <v>0</v>
      </c>
      <c r="CG87" s="310">
        <f>IF($T87=TRUE,0,IF(J$2&lt;DATE(2019,10,1),IF($T$1=FALSE,J87*HOME!$F$18,J87*HOME!$F$18/(1+HOME!$H$18)),IF($AO87=TRUE,IF($T$1=FALSE,J87*HOME!$F$21,J87*HOME!$F$21/(1+HOME!$H$21)),IF($T$1=FALSE,J87*HOME!$F$20,J87*HOME!$F$20/(1+HOME!$H$20)))))</f>
        <v>0</v>
      </c>
      <c r="CH87" s="310">
        <f>IF($T87=TRUE,0,IF(K$2&lt;DATE(2019,10,1),IF($T$1=FALSE,K87*HOME!$F$18,K87*HOME!$F$18/(1+HOME!$H$18)),IF($AO87=TRUE,IF($T$1=FALSE,K87*HOME!$F$21,K87*HOME!$F$21/(1+HOME!$H$21)),IF($T$1=FALSE,K87*HOME!$F$20,K87*HOME!$F$20/(1+HOME!$H$20)))))</f>
        <v>0</v>
      </c>
      <c r="CI87" s="310">
        <f>IF($T87=TRUE,0,IF(L$2&lt;DATE(2019,10,1),IF($T$1=FALSE,L87*HOME!$F$18,L87*HOME!$F$18/(1+HOME!$H$18)),IF($AO87=TRUE,IF($T$1=FALSE,L87*HOME!$F$21,L87*HOME!$F$21/(1+HOME!$H$21)),IF($T$1=FALSE,L87*HOME!$F$20,L87*HOME!$F$20/(1+HOME!$H$20)))))</f>
        <v>0</v>
      </c>
      <c r="CJ87" s="310">
        <f>IF($T87=TRUE,0,IF(M$2&lt;DATE(2019,10,1),IF($T$1=FALSE,M87*HOME!$F$18,M87*HOME!$F$18/(1+HOME!$H$18)),IF($AO87=TRUE,IF($T$1=FALSE,M87*HOME!$F$21,M87*HOME!$F$21/(1+HOME!$H$21)),IF($T$1=FALSE,M87*HOME!$F$20,M87*HOME!$F$20/(1+HOME!$H$20)))))</f>
        <v>0</v>
      </c>
      <c r="CK87" s="310">
        <f>IF($T87=TRUE,0,IF(N$2&lt;DATE(2019,10,1),IF($T$1=FALSE,N87*HOME!$F$18,N87*HOME!$F$18/(1+HOME!$H$18)),IF($AO87=TRUE,IF($T$1=FALSE,N87*HOME!$F$21,N87*HOME!$F$21/(1+HOME!$H$21)),IF($T$1=FALSE,N87*HOME!$F$20,N87*HOME!$F$20/(1+HOME!$H$20)))))</f>
        <v>0</v>
      </c>
      <c r="CL87" s="310">
        <f>IF($T87=TRUE,0,IF(O$2&lt;DATE(2019,10,1),IF($T$1=FALSE,O87*HOME!$F$18,O87*HOME!$F$18/(1+HOME!$H$18)),IF($AO87=TRUE,IF($T$1=FALSE,O87*HOME!$F$21,O87*HOME!$F$21/(1+HOME!$H$21)),IF($T$1=FALSE,O87*HOME!$F$20,O87*HOME!$F$20/(1+HOME!$H$20)))))</f>
        <v>0</v>
      </c>
      <c r="CM87" s="310">
        <f>IF($T87=TRUE,0,IF(P$2&lt;DATE(2019,10,1),IF($T$1=FALSE,P87*HOME!$F$18,P87*HOME!$F$18/(1+HOME!$H$18)),IF($AO87=TRUE,IF($T$1=FALSE,P87*HOME!$F$21,P87*HOME!$F$21/(1+HOME!$H$21)),IF($T$1=FALSE,P87*HOME!$F$20,P87*HOME!$F$20/(1+HOME!$H$20)))))</f>
        <v>0</v>
      </c>
      <c r="CN87" s="310">
        <f t="shared" ref="CN87:CN96" si="41">SUM(CA87:CM87)</f>
        <v>0</v>
      </c>
    </row>
    <row r="88" spans="1:100" ht="18" customHeight="1">
      <c r="A88" s="335"/>
      <c r="B88" s="336"/>
      <c r="C88" s="1835"/>
      <c r="D88" s="451"/>
      <c r="E88" s="450"/>
      <c r="F88" s="450"/>
      <c r="G88" s="450"/>
      <c r="H88" s="450"/>
      <c r="I88" s="450"/>
      <c r="J88" s="450"/>
      <c r="K88" s="450"/>
      <c r="L88" s="450"/>
      <c r="M88" s="450"/>
      <c r="N88" s="450"/>
      <c r="O88" s="450"/>
      <c r="P88" s="450"/>
      <c r="Q88" s="90">
        <f t="shared" si="40"/>
        <v>0</v>
      </c>
      <c r="R88" s="1107" t="str">
        <f t="shared" si="35"/>
        <v/>
      </c>
      <c r="S88" s="344">
        <f>来期計画!Q88</f>
        <v>0</v>
      </c>
      <c r="T88" s="341" t="b">
        <v>1</v>
      </c>
      <c r="U88" s="79">
        <f>IF(D$2&lt;DATE(2019,10,1),IF($T$1=FALSE,IF($T88=FALSE,D88*HOME!$H$18,0),IF($T88=FALSE,D88*HOME!$H$18/(1+HOME!$H$18),0)),IF($T$1=FALSE,IF($T88=FALSE,D88*HOME!$H$20,0),IF($T88=FALSE,D88*HOME!$H$20/(1+HOME!$H$20),0)))</f>
        <v>0</v>
      </c>
      <c r="V88" s="79">
        <f>IF(E$2&lt;DATE(2019,10,1),IF($T$1=FALSE,IF($T88=FALSE,E88*HOME!$H$18,0),IF($T88=FALSE,E88*HOME!$H$18/(1+HOME!$H$18),0)),IF($T$1=FALSE,IF($T88=FALSE,E88*HOME!$H$20,0),IF($T88=FALSE,E88*HOME!$H$20/(1+HOME!$H$20),0)))</f>
        <v>0</v>
      </c>
      <c r="W88" s="79">
        <f>IF(F$2&lt;DATE(2019,10,1),IF($T$1=FALSE,IF($T88=FALSE,F88*HOME!$H$18,0),IF($T88=FALSE,F88*HOME!$H$18/(1+HOME!$H$18),0)),IF($T$1=FALSE,IF($T88=FALSE,F88*HOME!$H$20,0),IF($T88=FALSE,F88*HOME!$H$20/(1+HOME!$H$20),0)))</f>
        <v>0</v>
      </c>
      <c r="X88" s="79">
        <f>IF(G$2&lt;DATE(2019,10,1),IF($T$1=FALSE,IF($T88=FALSE,G88*HOME!$H$18,0),IF($T88=FALSE,G88*HOME!$H$18/(1+HOME!$H$18),0)),IF($T$1=FALSE,IF($T88=FALSE,G88*HOME!$H$20,0),IF($T88=FALSE,G88*HOME!$H$20/(1+HOME!$H$20),0)))</f>
        <v>0</v>
      </c>
      <c r="Y88" s="79">
        <f>IF(H$2&lt;DATE(2019,10,1),IF($T$1=FALSE,IF($T88=FALSE,H88*HOME!$H$18,0),IF($T88=FALSE,H88*HOME!$H$18/(1+HOME!$H$18),0)),IF($T$1=FALSE,IF($T88=FALSE,H88*HOME!$H$20,0),IF($T88=FALSE,H88*HOME!$H$20/(1+HOME!$H$20),0)))</f>
        <v>0</v>
      </c>
      <c r="Z88" s="79">
        <f>IF(I$2&lt;DATE(2019,10,1),IF($T$1=FALSE,IF($T88=FALSE,I88*HOME!$H$18,0),IF($T88=FALSE,I88*HOME!$H$18/(1+HOME!$H$18),0)),IF($T$1=FALSE,IF($T88=FALSE,I88*HOME!$H$20,0),IF($T88=FALSE,I88*HOME!$H$20/(1+HOME!$H$20),0)))</f>
        <v>0</v>
      </c>
      <c r="AA88" s="79">
        <f>IF(J$2&lt;DATE(2019,10,1),IF($T$1=FALSE,IF($T88=FALSE,J88*HOME!$H$18,0),IF($T88=FALSE,J88*HOME!$H$18/(1+HOME!$H$18),0)),IF($T$1=FALSE,IF($T88=FALSE,J88*HOME!$H$20,0),IF($T88=FALSE,J88*HOME!$H$20/(1+HOME!$H$20),0)))</f>
        <v>0</v>
      </c>
      <c r="AB88" s="79">
        <f>IF(K$2&lt;DATE(2019,10,1),IF($T$1=FALSE,IF($T88=FALSE,K88*HOME!$H$18,0),IF($T88=FALSE,K88*HOME!$H$18/(1+HOME!$H$18),0)),IF($T$1=FALSE,IF($T88=FALSE,K88*HOME!$H$20,0),IF($T88=FALSE,K88*HOME!$H$20/(1+HOME!$H$20),0)))</f>
        <v>0</v>
      </c>
      <c r="AC88" s="79">
        <f>IF(L$2&lt;DATE(2019,10,1),IF($T$1=FALSE,IF($T88=FALSE,L88*HOME!$H$18,0),IF($T88=FALSE,L88*HOME!$H$18/(1+HOME!$H$18),0)),IF($T$1=FALSE,IF($T88=FALSE,L88*HOME!$H$20,0),IF($T88=FALSE,L88*HOME!$H$20/(1+HOME!$H$20),0)))</f>
        <v>0</v>
      </c>
      <c r="AD88" s="79">
        <f>IF(M$2&lt;DATE(2019,10,1),IF($T$1=FALSE,IF($T88=FALSE,M88*HOME!$H$18,0),IF($T88=FALSE,M88*HOME!$H$18/(1+HOME!$H$18),0)),IF($T$1=FALSE,IF($T88=FALSE,M88*HOME!$H$20,0),IF($T88=FALSE,M88*HOME!$H$20/(1+HOME!$H$20),0)))</f>
        <v>0</v>
      </c>
      <c r="AE88" s="79">
        <f>IF(N$2&lt;DATE(2019,10,1),IF($T$1=FALSE,IF($T88=FALSE,N88*HOME!$H$18,0),IF($T88=FALSE,N88*HOME!$H$18/(1+HOME!$H$18),0)),IF($T$1=FALSE,IF($T88=FALSE,N88*HOME!$H$20,0),IF($T88=FALSE,N88*HOME!$H$20/(1+HOME!$H$20),0)))</f>
        <v>0</v>
      </c>
      <c r="AF88" s="79">
        <f>IF(O$2&lt;DATE(2019,10,1),IF($T$1=FALSE,IF($T88=FALSE,O88*HOME!$H$18,0),IF($T88=FALSE,O88*HOME!$H$18/(1+HOME!$H$18),0)),IF($T$1=FALSE,IF($T88=FALSE,O88*HOME!$H$20,0),IF($T88=FALSE,O88*HOME!$H$20/(1+HOME!$H$20),0)))</f>
        <v>0</v>
      </c>
      <c r="AG88" s="79">
        <f>IF(P$2&lt;DATE(2019,10,1),IF($T$1=FALSE,IF($T88=FALSE,P88*HOME!$H$18,0),IF($T88=FALSE,P88*HOME!$H$18/(1+HOME!$H$18),0)),IF($T$1=FALSE,IF($T88=FALSE,P88*HOME!$H$20,0),IF($T88=FALSE,P88*HOME!$H$20/(1+HOME!$H$20),0)))</f>
        <v>0</v>
      </c>
      <c r="AH88" s="79">
        <f t="shared" si="26"/>
        <v>0</v>
      </c>
      <c r="AI88" s="79" t="str">
        <f t="shared" si="27"/>
        <v/>
      </c>
      <c r="AJ88" s="86"/>
      <c r="AK88" s="79"/>
      <c r="AL88" s="465"/>
      <c r="AM88" s="465"/>
      <c r="AN88" s="465"/>
      <c r="AO88" s="465"/>
      <c r="AP88" s="465"/>
      <c r="AQ88" s="465"/>
      <c r="AR88" s="465"/>
      <c r="CA88" s="310">
        <f>IF($T88=TRUE,0,IF(D$2&lt;DATE(2019,10,1),IF($T$1=FALSE,D88*HOME!$F$18,D88*HOME!$F$18/(1+HOME!$H$18)),IF($AO88=TRUE,IF($T$1=FALSE,D88*HOME!$F$21,D88*HOME!$F$21/(1+HOME!$H$21)),IF($T$1=FALSE,D88*HOME!$F$20,D88*HOME!$F$20/(1+HOME!$H$20)))))</f>
        <v>0</v>
      </c>
      <c r="CB88" s="310">
        <f>IF($T88=TRUE,0,IF(E$2&lt;DATE(2019,10,1),IF($T$1=FALSE,E88*HOME!$F$18,E88*HOME!$F$18/(1+HOME!$H$18)),IF($AO88=TRUE,IF($T$1=FALSE,E88*HOME!$F$21,E88*HOME!$F$21/(1+HOME!$H$21)),IF($T$1=FALSE,E88*HOME!$F$20,E88*HOME!$F$20/(1+HOME!$H$20)))))</f>
        <v>0</v>
      </c>
      <c r="CC88" s="310">
        <f>IF($T88=TRUE,0,IF(F$2&lt;DATE(2019,10,1),IF($T$1=FALSE,F88*HOME!$F$18,F88*HOME!$F$18/(1+HOME!$H$18)),IF($AO88=TRUE,IF($T$1=FALSE,F88*HOME!$F$21,F88*HOME!$F$21/(1+HOME!$H$21)),IF($T$1=FALSE,F88*HOME!$F$20,F88*HOME!$F$20/(1+HOME!$H$20)))))</f>
        <v>0</v>
      </c>
      <c r="CD88" s="310">
        <f>IF($T88=TRUE,0,IF(G$2&lt;DATE(2019,10,1),IF($T$1=FALSE,G88*HOME!$F$18,G88*HOME!$F$18/(1+HOME!$H$18)),IF($AO88=TRUE,IF($T$1=FALSE,G88*HOME!$F$21,G88*HOME!$F$21/(1+HOME!$H$21)),IF($T$1=FALSE,G88*HOME!$F$20,G88*HOME!$F$20/(1+HOME!$H$20)))))</f>
        <v>0</v>
      </c>
      <c r="CE88" s="310">
        <f>IF($T88=TRUE,0,IF(H$2&lt;DATE(2019,10,1),IF($T$1=FALSE,H88*HOME!$F$18,H88*HOME!$F$18/(1+HOME!$H$18)),IF($AO88=TRUE,IF($T$1=FALSE,H88*HOME!$F$21,H88*HOME!$F$21/(1+HOME!$H$21)),IF($T$1=FALSE,H88*HOME!$F$20,H88*HOME!$F$20/(1+HOME!$H$20)))))</f>
        <v>0</v>
      </c>
      <c r="CF88" s="310">
        <f>IF($T88=TRUE,0,IF(I$2&lt;DATE(2019,10,1),IF($T$1=FALSE,I88*HOME!$F$18,I88*HOME!$F$18/(1+HOME!$H$18)),IF($AO88=TRUE,IF($T$1=FALSE,I88*HOME!$F$21,I88*HOME!$F$21/(1+HOME!$H$21)),IF($T$1=FALSE,I88*HOME!$F$20,I88*HOME!$F$20/(1+HOME!$H$20)))))</f>
        <v>0</v>
      </c>
      <c r="CG88" s="310">
        <f>IF($T88=TRUE,0,IF(J$2&lt;DATE(2019,10,1),IF($T$1=FALSE,J88*HOME!$F$18,J88*HOME!$F$18/(1+HOME!$H$18)),IF($AO88=TRUE,IF($T$1=FALSE,J88*HOME!$F$21,J88*HOME!$F$21/(1+HOME!$H$21)),IF($T$1=FALSE,J88*HOME!$F$20,J88*HOME!$F$20/(1+HOME!$H$20)))))</f>
        <v>0</v>
      </c>
      <c r="CH88" s="310">
        <f>IF($T88=TRUE,0,IF(K$2&lt;DATE(2019,10,1),IF($T$1=FALSE,K88*HOME!$F$18,K88*HOME!$F$18/(1+HOME!$H$18)),IF($AO88=TRUE,IF($T$1=FALSE,K88*HOME!$F$21,K88*HOME!$F$21/(1+HOME!$H$21)),IF($T$1=FALSE,K88*HOME!$F$20,K88*HOME!$F$20/(1+HOME!$H$20)))))</f>
        <v>0</v>
      </c>
      <c r="CI88" s="310">
        <f>IF($T88=TRUE,0,IF(L$2&lt;DATE(2019,10,1),IF($T$1=FALSE,L88*HOME!$F$18,L88*HOME!$F$18/(1+HOME!$H$18)),IF($AO88=TRUE,IF($T$1=FALSE,L88*HOME!$F$21,L88*HOME!$F$21/(1+HOME!$H$21)),IF($T$1=FALSE,L88*HOME!$F$20,L88*HOME!$F$20/(1+HOME!$H$20)))))</f>
        <v>0</v>
      </c>
      <c r="CJ88" s="310">
        <f>IF($T88=TRUE,0,IF(M$2&lt;DATE(2019,10,1),IF($T$1=FALSE,M88*HOME!$F$18,M88*HOME!$F$18/(1+HOME!$H$18)),IF($AO88=TRUE,IF($T$1=FALSE,M88*HOME!$F$21,M88*HOME!$F$21/(1+HOME!$H$21)),IF($T$1=FALSE,M88*HOME!$F$20,M88*HOME!$F$20/(1+HOME!$H$20)))))</f>
        <v>0</v>
      </c>
      <c r="CK88" s="310">
        <f>IF($T88=TRUE,0,IF(N$2&lt;DATE(2019,10,1),IF($T$1=FALSE,N88*HOME!$F$18,N88*HOME!$F$18/(1+HOME!$H$18)),IF($AO88=TRUE,IF($T$1=FALSE,N88*HOME!$F$21,N88*HOME!$F$21/(1+HOME!$H$21)),IF($T$1=FALSE,N88*HOME!$F$20,N88*HOME!$F$20/(1+HOME!$H$20)))))</f>
        <v>0</v>
      </c>
      <c r="CL88" s="310">
        <f>IF($T88=TRUE,0,IF(O$2&lt;DATE(2019,10,1),IF($T$1=FALSE,O88*HOME!$F$18,O88*HOME!$F$18/(1+HOME!$H$18)),IF($AO88=TRUE,IF($T$1=FALSE,O88*HOME!$F$21,O88*HOME!$F$21/(1+HOME!$H$21)),IF($T$1=FALSE,O88*HOME!$F$20,O88*HOME!$F$20/(1+HOME!$H$20)))))</f>
        <v>0</v>
      </c>
      <c r="CM88" s="310">
        <f>IF($T88=TRUE,0,IF(P$2&lt;DATE(2019,10,1),IF($T$1=FALSE,P88*HOME!$F$18,P88*HOME!$F$18/(1+HOME!$H$18)),IF($AO88=TRUE,IF($T$1=FALSE,P88*HOME!$F$21,P88*HOME!$F$21/(1+HOME!$H$21)),IF($T$1=FALSE,P88*HOME!$F$20,P88*HOME!$F$20/(1+HOME!$H$20)))))</f>
        <v>0</v>
      </c>
      <c r="CN88" s="310">
        <f t="shared" si="41"/>
        <v>0</v>
      </c>
    </row>
    <row r="89" spans="1:100" ht="18" customHeight="1">
      <c r="A89" s="335"/>
      <c r="B89" s="336"/>
      <c r="C89" s="1835"/>
      <c r="D89" s="451"/>
      <c r="E89" s="450"/>
      <c r="F89" s="450"/>
      <c r="G89" s="450"/>
      <c r="H89" s="450"/>
      <c r="I89" s="450"/>
      <c r="J89" s="450"/>
      <c r="K89" s="450"/>
      <c r="L89" s="450"/>
      <c r="M89" s="450"/>
      <c r="N89" s="450"/>
      <c r="O89" s="450"/>
      <c r="P89" s="450"/>
      <c r="Q89" s="90">
        <f t="shared" si="40"/>
        <v>0</v>
      </c>
      <c r="R89" s="1107" t="str">
        <f t="shared" si="35"/>
        <v/>
      </c>
      <c r="S89" s="344">
        <f>来期計画!Q89</f>
        <v>0</v>
      </c>
      <c r="T89" s="341" t="b">
        <v>0</v>
      </c>
      <c r="U89" s="79">
        <f>IF(D$2&lt;DATE(2019,10,1),IF($T$1=FALSE,IF($T89=FALSE,D89*HOME!$H$18,0),IF($T89=FALSE,D89*HOME!$H$18/(1+HOME!$H$18),0)),IF($T$1=FALSE,IF($T89=FALSE,D89*HOME!$H$20,0),IF($T89=FALSE,D89*HOME!$H$20/(1+HOME!$H$20),0)))</f>
        <v>0</v>
      </c>
      <c r="V89" s="79">
        <f>IF(E$2&lt;DATE(2019,10,1),IF($T$1=FALSE,IF($T89=FALSE,E89*HOME!$H$18,0),IF($T89=FALSE,E89*HOME!$H$18/(1+HOME!$H$18),0)),IF($T$1=FALSE,IF($T89=FALSE,E89*HOME!$H$20,0),IF($T89=FALSE,E89*HOME!$H$20/(1+HOME!$H$20),0)))</f>
        <v>0</v>
      </c>
      <c r="W89" s="79">
        <f>IF(F$2&lt;DATE(2019,10,1),IF($T$1=FALSE,IF($T89=FALSE,F89*HOME!$H$18,0),IF($T89=FALSE,F89*HOME!$H$18/(1+HOME!$H$18),0)),IF($T$1=FALSE,IF($T89=FALSE,F89*HOME!$H$20,0),IF($T89=FALSE,F89*HOME!$H$20/(1+HOME!$H$20),0)))</f>
        <v>0</v>
      </c>
      <c r="X89" s="79">
        <f>IF(G$2&lt;DATE(2019,10,1),IF($T$1=FALSE,IF($T89=FALSE,G89*HOME!$H$18,0),IF($T89=FALSE,G89*HOME!$H$18/(1+HOME!$H$18),0)),IF($T$1=FALSE,IF($T89=FALSE,G89*HOME!$H$20,0),IF($T89=FALSE,G89*HOME!$H$20/(1+HOME!$H$20),0)))</f>
        <v>0</v>
      </c>
      <c r="Y89" s="79">
        <f>IF(H$2&lt;DATE(2019,10,1),IF($T$1=FALSE,IF($T89=FALSE,H89*HOME!$H$18,0),IF($T89=FALSE,H89*HOME!$H$18/(1+HOME!$H$18),0)),IF($T$1=FALSE,IF($T89=FALSE,H89*HOME!$H$20,0),IF($T89=FALSE,H89*HOME!$H$20/(1+HOME!$H$20),0)))</f>
        <v>0</v>
      </c>
      <c r="Z89" s="79">
        <f>IF(I$2&lt;DATE(2019,10,1),IF($T$1=FALSE,IF($T89=FALSE,I89*HOME!$H$18,0),IF($T89=FALSE,I89*HOME!$H$18/(1+HOME!$H$18),0)),IF($T$1=FALSE,IF($T89=FALSE,I89*HOME!$H$20,0),IF($T89=FALSE,I89*HOME!$H$20/(1+HOME!$H$20),0)))</f>
        <v>0</v>
      </c>
      <c r="AA89" s="79">
        <f>IF(J$2&lt;DATE(2019,10,1),IF($T$1=FALSE,IF($T89=FALSE,J89*HOME!$H$18,0),IF($T89=FALSE,J89*HOME!$H$18/(1+HOME!$H$18),0)),IF($T$1=FALSE,IF($T89=FALSE,J89*HOME!$H$20,0),IF($T89=FALSE,J89*HOME!$H$20/(1+HOME!$H$20),0)))</f>
        <v>0</v>
      </c>
      <c r="AB89" s="79">
        <f>IF(K$2&lt;DATE(2019,10,1),IF($T$1=FALSE,IF($T89=FALSE,K89*HOME!$H$18,0),IF($T89=FALSE,K89*HOME!$H$18/(1+HOME!$H$18),0)),IF($T$1=FALSE,IF($T89=FALSE,K89*HOME!$H$20,0),IF($T89=FALSE,K89*HOME!$H$20/(1+HOME!$H$20),0)))</f>
        <v>0</v>
      </c>
      <c r="AC89" s="79">
        <f>IF(L$2&lt;DATE(2019,10,1),IF($T$1=FALSE,IF($T89=FALSE,L89*HOME!$H$18,0),IF($T89=FALSE,L89*HOME!$H$18/(1+HOME!$H$18),0)),IF($T$1=FALSE,IF($T89=FALSE,L89*HOME!$H$20,0),IF($T89=FALSE,L89*HOME!$H$20/(1+HOME!$H$20),0)))</f>
        <v>0</v>
      </c>
      <c r="AD89" s="79">
        <f>IF(M$2&lt;DATE(2019,10,1),IF($T$1=FALSE,IF($T89=FALSE,M89*HOME!$H$18,0),IF($T89=FALSE,M89*HOME!$H$18/(1+HOME!$H$18),0)),IF($T$1=FALSE,IF($T89=FALSE,M89*HOME!$H$20,0),IF($T89=FALSE,M89*HOME!$H$20/(1+HOME!$H$20),0)))</f>
        <v>0</v>
      </c>
      <c r="AE89" s="79">
        <f>IF(N$2&lt;DATE(2019,10,1),IF($T$1=FALSE,IF($T89=FALSE,N89*HOME!$H$18,0),IF($T89=FALSE,N89*HOME!$H$18/(1+HOME!$H$18),0)),IF($T$1=FALSE,IF($T89=FALSE,N89*HOME!$H$20,0),IF($T89=FALSE,N89*HOME!$H$20/(1+HOME!$H$20),0)))</f>
        <v>0</v>
      </c>
      <c r="AF89" s="79">
        <f>IF(O$2&lt;DATE(2019,10,1),IF($T$1=FALSE,IF($T89=FALSE,O89*HOME!$H$18,0),IF($T89=FALSE,O89*HOME!$H$18/(1+HOME!$H$18),0)),IF($T$1=FALSE,IF($T89=FALSE,O89*HOME!$H$20,0),IF($T89=FALSE,O89*HOME!$H$20/(1+HOME!$H$20),0)))</f>
        <v>0</v>
      </c>
      <c r="AG89" s="79">
        <f>IF(P$2&lt;DATE(2019,10,1),IF($T$1=FALSE,IF($T89=FALSE,P89*HOME!$H$18,0),IF($T89=FALSE,P89*HOME!$H$18/(1+HOME!$H$18),0)),IF($T$1=FALSE,IF($T89=FALSE,P89*HOME!$H$20,0),IF($T89=FALSE,P89*HOME!$H$20/(1+HOME!$H$20),0)))</f>
        <v>0</v>
      </c>
      <c r="AH89" s="79">
        <f t="shared" si="26"/>
        <v>0</v>
      </c>
      <c r="AI89" s="79">
        <f t="shared" si="27"/>
        <v>0</v>
      </c>
      <c r="AJ89" s="86"/>
      <c r="AK89" s="79"/>
      <c r="AL89" s="465"/>
      <c r="AM89" s="465"/>
      <c r="AN89" s="465"/>
      <c r="AO89" s="465"/>
      <c r="AP89" s="465"/>
      <c r="AQ89" s="465"/>
      <c r="AR89" s="465"/>
      <c r="CA89" s="310">
        <f>IF($T89=TRUE,0,IF(D$2&lt;DATE(2019,10,1),IF($T$1=FALSE,D89*HOME!$F$18,D89*HOME!$F$18/(1+HOME!$H$18)),IF($AO89=TRUE,IF($T$1=FALSE,D89*HOME!$F$21,D89*HOME!$F$21/(1+HOME!$H$21)),IF($T$1=FALSE,D89*HOME!$F$20,D89*HOME!$F$20/(1+HOME!$H$20)))))</f>
        <v>0</v>
      </c>
      <c r="CB89" s="310">
        <f>IF($T89=TRUE,0,IF(E$2&lt;DATE(2019,10,1),IF($T$1=FALSE,E89*HOME!$F$18,E89*HOME!$F$18/(1+HOME!$H$18)),IF($AO89=TRUE,IF($T$1=FALSE,E89*HOME!$F$21,E89*HOME!$F$21/(1+HOME!$H$21)),IF($T$1=FALSE,E89*HOME!$F$20,E89*HOME!$F$20/(1+HOME!$H$20)))))</f>
        <v>0</v>
      </c>
      <c r="CC89" s="310">
        <f>IF($T89=TRUE,0,IF(F$2&lt;DATE(2019,10,1),IF($T$1=FALSE,F89*HOME!$F$18,F89*HOME!$F$18/(1+HOME!$H$18)),IF($AO89=TRUE,IF($T$1=FALSE,F89*HOME!$F$21,F89*HOME!$F$21/(1+HOME!$H$21)),IF($T$1=FALSE,F89*HOME!$F$20,F89*HOME!$F$20/(1+HOME!$H$20)))))</f>
        <v>0</v>
      </c>
      <c r="CD89" s="310">
        <f>IF($T89=TRUE,0,IF(G$2&lt;DATE(2019,10,1),IF($T$1=FALSE,G89*HOME!$F$18,G89*HOME!$F$18/(1+HOME!$H$18)),IF($AO89=TRUE,IF($T$1=FALSE,G89*HOME!$F$21,G89*HOME!$F$21/(1+HOME!$H$21)),IF($T$1=FALSE,G89*HOME!$F$20,G89*HOME!$F$20/(1+HOME!$H$20)))))</f>
        <v>0</v>
      </c>
      <c r="CE89" s="310">
        <f>IF($T89=TRUE,0,IF(H$2&lt;DATE(2019,10,1),IF($T$1=FALSE,H89*HOME!$F$18,H89*HOME!$F$18/(1+HOME!$H$18)),IF($AO89=TRUE,IF($T$1=FALSE,H89*HOME!$F$21,H89*HOME!$F$21/(1+HOME!$H$21)),IF($T$1=FALSE,H89*HOME!$F$20,H89*HOME!$F$20/(1+HOME!$H$20)))))</f>
        <v>0</v>
      </c>
      <c r="CF89" s="310">
        <f>IF($T89=TRUE,0,IF(I$2&lt;DATE(2019,10,1),IF($T$1=FALSE,I89*HOME!$F$18,I89*HOME!$F$18/(1+HOME!$H$18)),IF($AO89=TRUE,IF($T$1=FALSE,I89*HOME!$F$21,I89*HOME!$F$21/(1+HOME!$H$21)),IF($T$1=FALSE,I89*HOME!$F$20,I89*HOME!$F$20/(1+HOME!$H$20)))))</f>
        <v>0</v>
      </c>
      <c r="CG89" s="310">
        <f>IF($T89=TRUE,0,IF(J$2&lt;DATE(2019,10,1),IF($T$1=FALSE,J89*HOME!$F$18,J89*HOME!$F$18/(1+HOME!$H$18)),IF($AO89=TRUE,IF($T$1=FALSE,J89*HOME!$F$21,J89*HOME!$F$21/(1+HOME!$H$21)),IF($T$1=FALSE,J89*HOME!$F$20,J89*HOME!$F$20/(1+HOME!$H$20)))))</f>
        <v>0</v>
      </c>
      <c r="CH89" s="310">
        <f>IF($T89=TRUE,0,IF(K$2&lt;DATE(2019,10,1),IF($T$1=FALSE,K89*HOME!$F$18,K89*HOME!$F$18/(1+HOME!$H$18)),IF($AO89=TRUE,IF($T$1=FALSE,K89*HOME!$F$21,K89*HOME!$F$21/(1+HOME!$H$21)),IF($T$1=FALSE,K89*HOME!$F$20,K89*HOME!$F$20/(1+HOME!$H$20)))))</f>
        <v>0</v>
      </c>
      <c r="CI89" s="310">
        <f>IF($T89=TRUE,0,IF(L$2&lt;DATE(2019,10,1),IF($T$1=FALSE,L89*HOME!$F$18,L89*HOME!$F$18/(1+HOME!$H$18)),IF($AO89=TRUE,IF($T$1=FALSE,L89*HOME!$F$21,L89*HOME!$F$21/(1+HOME!$H$21)),IF($T$1=FALSE,L89*HOME!$F$20,L89*HOME!$F$20/(1+HOME!$H$20)))))</f>
        <v>0</v>
      </c>
      <c r="CJ89" s="310">
        <f>IF($T89=TRUE,0,IF(M$2&lt;DATE(2019,10,1),IF($T$1=FALSE,M89*HOME!$F$18,M89*HOME!$F$18/(1+HOME!$H$18)),IF($AO89=TRUE,IF($T$1=FALSE,M89*HOME!$F$21,M89*HOME!$F$21/(1+HOME!$H$21)),IF($T$1=FALSE,M89*HOME!$F$20,M89*HOME!$F$20/(1+HOME!$H$20)))))</f>
        <v>0</v>
      </c>
      <c r="CK89" s="310">
        <f>IF($T89=TRUE,0,IF(N$2&lt;DATE(2019,10,1),IF($T$1=FALSE,N89*HOME!$F$18,N89*HOME!$F$18/(1+HOME!$H$18)),IF($AO89=TRUE,IF($T$1=FALSE,N89*HOME!$F$21,N89*HOME!$F$21/(1+HOME!$H$21)),IF($T$1=FALSE,N89*HOME!$F$20,N89*HOME!$F$20/(1+HOME!$H$20)))))</f>
        <v>0</v>
      </c>
      <c r="CL89" s="310">
        <f>IF($T89=TRUE,0,IF(O$2&lt;DATE(2019,10,1),IF($T$1=FALSE,O89*HOME!$F$18,O89*HOME!$F$18/(1+HOME!$H$18)),IF($AO89=TRUE,IF($T$1=FALSE,O89*HOME!$F$21,O89*HOME!$F$21/(1+HOME!$H$21)),IF($T$1=FALSE,O89*HOME!$F$20,O89*HOME!$F$20/(1+HOME!$H$20)))))</f>
        <v>0</v>
      </c>
      <c r="CM89" s="310">
        <f>IF($T89=TRUE,0,IF(P$2&lt;DATE(2019,10,1),IF($T$1=FALSE,P89*HOME!$F$18,P89*HOME!$F$18/(1+HOME!$H$18)),IF($AO89=TRUE,IF($T$1=FALSE,P89*HOME!$F$21,P89*HOME!$F$21/(1+HOME!$H$21)),IF($T$1=FALSE,P89*HOME!$F$20,P89*HOME!$F$20/(1+HOME!$H$20)))))</f>
        <v>0</v>
      </c>
      <c r="CN89" s="310">
        <f t="shared" si="41"/>
        <v>0</v>
      </c>
    </row>
    <row r="90" spans="1:100" ht="18" customHeight="1">
      <c r="A90" s="335"/>
      <c r="B90" s="336"/>
      <c r="C90" s="1835"/>
      <c r="D90" s="451"/>
      <c r="E90" s="450"/>
      <c r="F90" s="450"/>
      <c r="G90" s="450"/>
      <c r="H90" s="450"/>
      <c r="I90" s="450"/>
      <c r="J90" s="450"/>
      <c r="K90" s="450"/>
      <c r="L90" s="450"/>
      <c r="M90" s="450"/>
      <c r="N90" s="450"/>
      <c r="O90" s="450"/>
      <c r="P90" s="450"/>
      <c r="Q90" s="90">
        <f t="shared" si="40"/>
        <v>0</v>
      </c>
      <c r="R90" s="1107" t="str">
        <f t="shared" si="35"/>
        <v/>
      </c>
      <c r="S90" s="344">
        <f>来期計画!Q90</f>
        <v>0</v>
      </c>
      <c r="T90" s="341" t="b">
        <v>0</v>
      </c>
      <c r="U90" s="79">
        <f>IF(D$2&lt;DATE(2019,10,1),IF($T$1=FALSE,IF($T90=FALSE,D90*HOME!$H$18,0),IF($T90=FALSE,D90*HOME!$H$18/(1+HOME!$H$18),0)),IF($T$1=FALSE,IF($T90=FALSE,D90*HOME!$H$20,0),IF($T90=FALSE,D90*HOME!$H$20/(1+HOME!$H$20),0)))</f>
        <v>0</v>
      </c>
      <c r="V90" s="79">
        <f>IF(E$2&lt;DATE(2019,10,1),IF($T$1=FALSE,IF($T90=FALSE,E90*HOME!$H$18,0),IF($T90=FALSE,E90*HOME!$H$18/(1+HOME!$H$18),0)),IF($T$1=FALSE,IF($T90=FALSE,E90*HOME!$H$20,0),IF($T90=FALSE,E90*HOME!$H$20/(1+HOME!$H$20),0)))</f>
        <v>0</v>
      </c>
      <c r="W90" s="79">
        <f>IF(F$2&lt;DATE(2019,10,1),IF($T$1=FALSE,IF($T90=FALSE,F90*HOME!$H$18,0),IF($T90=FALSE,F90*HOME!$H$18/(1+HOME!$H$18),0)),IF($T$1=FALSE,IF($T90=FALSE,F90*HOME!$H$20,0),IF($T90=FALSE,F90*HOME!$H$20/(1+HOME!$H$20),0)))</f>
        <v>0</v>
      </c>
      <c r="X90" s="79">
        <f>IF(G$2&lt;DATE(2019,10,1),IF($T$1=FALSE,IF($T90=FALSE,G90*HOME!$H$18,0),IF($T90=FALSE,G90*HOME!$H$18/(1+HOME!$H$18),0)),IF($T$1=FALSE,IF($T90=FALSE,G90*HOME!$H$20,0),IF($T90=FALSE,G90*HOME!$H$20/(1+HOME!$H$20),0)))</f>
        <v>0</v>
      </c>
      <c r="Y90" s="79">
        <f>IF(H$2&lt;DATE(2019,10,1),IF($T$1=FALSE,IF($T90=FALSE,H90*HOME!$H$18,0),IF($T90=FALSE,H90*HOME!$H$18/(1+HOME!$H$18),0)),IF($T$1=FALSE,IF($T90=FALSE,H90*HOME!$H$20,0),IF($T90=FALSE,H90*HOME!$H$20/(1+HOME!$H$20),0)))</f>
        <v>0</v>
      </c>
      <c r="Z90" s="79">
        <f>IF(I$2&lt;DATE(2019,10,1),IF($T$1=FALSE,IF($T90=FALSE,I90*HOME!$H$18,0),IF($T90=FALSE,I90*HOME!$H$18/(1+HOME!$H$18),0)),IF($T$1=FALSE,IF($T90=FALSE,I90*HOME!$H$20,0),IF($T90=FALSE,I90*HOME!$H$20/(1+HOME!$H$20),0)))</f>
        <v>0</v>
      </c>
      <c r="AA90" s="79">
        <f>IF(J$2&lt;DATE(2019,10,1),IF($T$1=FALSE,IF($T90=FALSE,J90*HOME!$H$18,0),IF($T90=FALSE,J90*HOME!$H$18/(1+HOME!$H$18),0)),IF($T$1=FALSE,IF($T90=FALSE,J90*HOME!$H$20,0),IF($T90=FALSE,J90*HOME!$H$20/(1+HOME!$H$20),0)))</f>
        <v>0</v>
      </c>
      <c r="AB90" s="79">
        <f>IF(K$2&lt;DATE(2019,10,1),IF($T$1=FALSE,IF($T90=FALSE,K90*HOME!$H$18,0),IF($T90=FALSE,K90*HOME!$H$18/(1+HOME!$H$18),0)),IF($T$1=FALSE,IF($T90=FALSE,K90*HOME!$H$20,0),IF($T90=FALSE,K90*HOME!$H$20/(1+HOME!$H$20),0)))</f>
        <v>0</v>
      </c>
      <c r="AC90" s="79">
        <f>IF(L$2&lt;DATE(2019,10,1),IF($T$1=FALSE,IF($T90=FALSE,L90*HOME!$H$18,0),IF($T90=FALSE,L90*HOME!$H$18/(1+HOME!$H$18),0)),IF($T$1=FALSE,IF($T90=FALSE,L90*HOME!$H$20,0),IF($T90=FALSE,L90*HOME!$H$20/(1+HOME!$H$20),0)))</f>
        <v>0</v>
      </c>
      <c r="AD90" s="79">
        <f>IF(M$2&lt;DATE(2019,10,1),IF($T$1=FALSE,IF($T90=FALSE,M90*HOME!$H$18,0),IF($T90=FALSE,M90*HOME!$H$18/(1+HOME!$H$18),0)),IF($T$1=FALSE,IF($T90=FALSE,M90*HOME!$H$20,0),IF($T90=FALSE,M90*HOME!$H$20/(1+HOME!$H$20),0)))</f>
        <v>0</v>
      </c>
      <c r="AE90" s="79">
        <f>IF(N$2&lt;DATE(2019,10,1),IF($T$1=FALSE,IF($T90=FALSE,N90*HOME!$H$18,0),IF($T90=FALSE,N90*HOME!$H$18/(1+HOME!$H$18),0)),IF($T$1=FALSE,IF($T90=FALSE,N90*HOME!$H$20,0),IF($T90=FALSE,N90*HOME!$H$20/(1+HOME!$H$20),0)))</f>
        <v>0</v>
      </c>
      <c r="AF90" s="79">
        <f>IF(O$2&lt;DATE(2019,10,1),IF($T$1=FALSE,IF($T90=FALSE,O90*HOME!$H$18,0),IF($T90=FALSE,O90*HOME!$H$18/(1+HOME!$H$18),0)),IF($T$1=FALSE,IF($T90=FALSE,O90*HOME!$H$20,0),IF($T90=FALSE,O90*HOME!$H$20/(1+HOME!$H$20),0)))</f>
        <v>0</v>
      </c>
      <c r="AG90" s="79">
        <f>IF(P$2&lt;DATE(2019,10,1),IF($T$1=FALSE,IF($T90=FALSE,P90*HOME!$H$18,0),IF($T90=FALSE,P90*HOME!$H$18/(1+HOME!$H$18),0)),IF($T$1=FALSE,IF($T90=FALSE,P90*HOME!$H$20,0),IF($T90=FALSE,P90*HOME!$H$20/(1+HOME!$H$20),0)))</f>
        <v>0</v>
      </c>
      <c r="AH90" s="79">
        <f t="shared" si="26"/>
        <v>0</v>
      </c>
      <c r="AI90" s="79">
        <f t="shared" si="27"/>
        <v>0</v>
      </c>
      <c r="AJ90" s="86"/>
      <c r="AK90" s="79"/>
      <c r="AL90" s="465"/>
      <c r="AM90" s="465"/>
      <c r="AN90" s="465"/>
      <c r="AO90" s="465"/>
      <c r="AP90" s="465"/>
      <c r="AQ90" s="415"/>
      <c r="AR90" s="416"/>
      <c r="AS90" s="1836"/>
      <c r="CA90" s="310">
        <f>IF($T90=TRUE,0,IF(D$2&lt;DATE(2019,10,1),IF($T$1=FALSE,D90*HOME!$F$18,D90*HOME!$F$18/(1+HOME!$H$18)),IF($AO90=TRUE,IF($T$1=FALSE,D90*HOME!$F$21,D90*HOME!$F$21/(1+HOME!$H$21)),IF($T$1=FALSE,D90*HOME!$F$20,D90*HOME!$F$20/(1+HOME!$H$20)))))</f>
        <v>0</v>
      </c>
      <c r="CB90" s="310">
        <f>IF($T90=TRUE,0,IF(E$2&lt;DATE(2019,10,1),IF($T$1=FALSE,E90*HOME!$F$18,E90*HOME!$F$18/(1+HOME!$H$18)),IF($AO90=TRUE,IF($T$1=FALSE,E90*HOME!$F$21,E90*HOME!$F$21/(1+HOME!$H$21)),IF($T$1=FALSE,E90*HOME!$F$20,E90*HOME!$F$20/(1+HOME!$H$20)))))</f>
        <v>0</v>
      </c>
      <c r="CC90" s="310">
        <f>IF($T90=TRUE,0,IF(F$2&lt;DATE(2019,10,1),IF($T$1=FALSE,F90*HOME!$F$18,F90*HOME!$F$18/(1+HOME!$H$18)),IF($AO90=TRUE,IF($T$1=FALSE,F90*HOME!$F$21,F90*HOME!$F$21/(1+HOME!$H$21)),IF($T$1=FALSE,F90*HOME!$F$20,F90*HOME!$F$20/(1+HOME!$H$20)))))</f>
        <v>0</v>
      </c>
      <c r="CD90" s="310">
        <f>IF($T90=TRUE,0,IF(G$2&lt;DATE(2019,10,1),IF($T$1=FALSE,G90*HOME!$F$18,G90*HOME!$F$18/(1+HOME!$H$18)),IF($AO90=TRUE,IF($T$1=FALSE,G90*HOME!$F$21,G90*HOME!$F$21/(1+HOME!$H$21)),IF($T$1=FALSE,G90*HOME!$F$20,G90*HOME!$F$20/(1+HOME!$H$20)))))</f>
        <v>0</v>
      </c>
      <c r="CE90" s="310">
        <f>IF($T90=TRUE,0,IF(H$2&lt;DATE(2019,10,1),IF($T$1=FALSE,H90*HOME!$F$18,H90*HOME!$F$18/(1+HOME!$H$18)),IF($AO90=TRUE,IF($T$1=FALSE,H90*HOME!$F$21,H90*HOME!$F$21/(1+HOME!$H$21)),IF($T$1=FALSE,H90*HOME!$F$20,H90*HOME!$F$20/(1+HOME!$H$20)))))</f>
        <v>0</v>
      </c>
      <c r="CF90" s="310">
        <f>IF($T90=TRUE,0,IF(I$2&lt;DATE(2019,10,1),IF($T$1=FALSE,I90*HOME!$F$18,I90*HOME!$F$18/(1+HOME!$H$18)),IF($AO90=TRUE,IF($T$1=FALSE,I90*HOME!$F$21,I90*HOME!$F$21/(1+HOME!$H$21)),IF($T$1=FALSE,I90*HOME!$F$20,I90*HOME!$F$20/(1+HOME!$H$20)))))</f>
        <v>0</v>
      </c>
      <c r="CG90" s="310">
        <f>IF($T90=TRUE,0,IF(J$2&lt;DATE(2019,10,1),IF($T$1=FALSE,J90*HOME!$F$18,J90*HOME!$F$18/(1+HOME!$H$18)),IF($AO90=TRUE,IF($T$1=FALSE,J90*HOME!$F$21,J90*HOME!$F$21/(1+HOME!$H$21)),IF($T$1=FALSE,J90*HOME!$F$20,J90*HOME!$F$20/(1+HOME!$H$20)))))</f>
        <v>0</v>
      </c>
      <c r="CH90" s="310">
        <f>IF($T90=TRUE,0,IF(K$2&lt;DATE(2019,10,1),IF($T$1=FALSE,K90*HOME!$F$18,K90*HOME!$F$18/(1+HOME!$H$18)),IF($AO90=TRUE,IF($T$1=FALSE,K90*HOME!$F$21,K90*HOME!$F$21/(1+HOME!$H$21)),IF($T$1=FALSE,K90*HOME!$F$20,K90*HOME!$F$20/(1+HOME!$H$20)))))</f>
        <v>0</v>
      </c>
      <c r="CI90" s="310">
        <f>IF($T90=TRUE,0,IF(L$2&lt;DATE(2019,10,1),IF($T$1=FALSE,L90*HOME!$F$18,L90*HOME!$F$18/(1+HOME!$H$18)),IF($AO90=TRUE,IF($T$1=FALSE,L90*HOME!$F$21,L90*HOME!$F$21/(1+HOME!$H$21)),IF($T$1=FALSE,L90*HOME!$F$20,L90*HOME!$F$20/(1+HOME!$H$20)))))</f>
        <v>0</v>
      </c>
      <c r="CJ90" s="310">
        <f>IF($T90=TRUE,0,IF(M$2&lt;DATE(2019,10,1),IF($T$1=FALSE,M90*HOME!$F$18,M90*HOME!$F$18/(1+HOME!$H$18)),IF($AO90=TRUE,IF($T$1=FALSE,M90*HOME!$F$21,M90*HOME!$F$21/(1+HOME!$H$21)),IF($T$1=FALSE,M90*HOME!$F$20,M90*HOME!$F$20/(1+HOME!$H$20)))))</f>
        <v>0</v>
      </c>
      <c r="CK90" s="310">
        <f>IF($T90=TRUE,0,IF(N$2&lt;DATE(2019,10,1),IF($T$1=FALSE,N90*HOME!$F$18,N90*HOME!$F$18/(1+HOME!$H$18)),IF($AO90=TRUE,IF($T$1=FALSE,N90*HOME!$F$21,N90*HOME!$F$21/(1+HOME!$H$21)),IF($T$1=FALSE,N90*HOME!$F$20,N90*HOME!$F$20/(1+HOME!$H$20)))))</f>
        <v>0</v>
      </c>
      <c r="CL90" s="310">
        <f>IF($T90=TRUE,0,IF(O$2&lt;DATE(2019,10,1),IF($T$1=FALSE,O90*HOME!$F$18,O90*HOME!$F$18/(1+HOME!$H$18)),IF($AO90=TRUE,IF($T$1=FALSE,O90*HOME!$F$21,O90*HOME!$F$21/(1+HOME!$H$21)),IF($T$1=FALSE,O90*HOME!$F$20,O90*HOME!$F$20/(1+HOME!$H$20)))))</f>
        <v>0</v>
      </c>
      <c r="CM90" s="310">
        <f>IF($T90=TRUE,0,IF(P$2&lt;DATE(2019,10,1),IF($T$1=FALSE,P90*HOME!$F$18,P90*HOME!$F$18/(1+HOME!$H$18)),IF($AO90=TRUE,IF($T$1=FALSE,P90*HOME!$F$21,P90*HOME!$F$21/(1+HOME!$H$21)),IF($T$1=FALSE,P90*HOME!$F$20,P90*HOME!$F$20/(1+HOME!$H$20)))))</f>
        <v>0</v>
      </c>
      <c r="CN90" s="310">
        <f t="shared" si="41"/>
        <v>0</v>
      </c>
    </row>
    <row r="91" spans="1:100" ht="18" customHeight="1">
      <c r="A91" s="335"/>
      <c r="B91" s="336"/>
      <c r="C91" s="1835"/>
      <c r="D91" s="451"/>
      <c r="E91" s="450"/>
      <c r="F91" s="450"/>
      <c r="G91" s="450"/>
      <c r="H91" s="450"/>
      <c r="I91" s="450"/>
      <c r="J91" s="450"/>
      <c r="K91" s="450"/>
      <c r="L91" s="450"/>
      <c r="M91" s="450"/>
      <c r="N91" s="450"/>
      <c r="O91" s="450"/>
      <c r="P91" s="450"/>
      <c r="Q91" s="90">
        <f t="shared" si="40"/>
        <v>0</v>
      </c>
      <c r="R91" s="1107" t="str">
        <f t="shared" si="35"/>
        <v/>
      </c>
      <c r="S91" s="344">
        <f>来期計画!Q91</f>
        <v>0</v>
      </c>
      <c r="T91" s="341" t="b">
        <v>0</v>
      </c>
      <c r="U91" s="79">
        <f>IF(D$2&lt;DATE(2019,10,1),IF($T$1=FALSE,IF($T91=FALSE,D91*HOME!$H$18,0),IF($T91=FALSE,D91*HOME!$H$18/(1+HOME!$H$18),0)),IF($T$1=FALSE,IF($T91=FALSE,D91*HOME!$H$20,0),IF($T91=FALSE,D91*HOME!$H$20/(1+HOME!$H$20),0)))</f>
        <v>0</v>
      </c>
      <c r="V91" s="79">
        <f>IF(E$2&lt;DATE(2019,10,1),IF($T$1=FALSE,IF($T91=FALSE,E91*HOME!$H$18,0),IF($T91=FALSE,E91*HOME!$H$18/(1+HOME!$H$18),0)),IF($T$1=FALSE,IF($T91=FALSE,E91*HOME!$H$20,0),IF($T91=FALSE,E91*HOME!$H$20/(1+HOME!$H$20),0)))</f>
        <v>0</v>
      </c>
      <c r="W91" s="79">
        <f>IF(F$2&lt;DATE(2019,10,1),IF($T$1=FALSE,IF($T91=FALSE,F91*HOME!$H$18,0),IF($T91=FALSE,F91*HOME!$H$18/(1+HOME!$H$18),0)),IF($T$1=FALSE,IF($T91=FALSE,F91*HOME!$H$20,0),IF($T91=FALSE,F91*HOME!$H$20/(1+HOME!$H$20),0)))</f>
        <v>0</v>
      </c>
      <c r="X91" s="79">
        <f>IF(G$2&lt;DATE(2019,10,1),IF($T$1=FALSE,IF($T91=FALSE,G91*HOME!$H$18,0),IF($T91=FALSE,G91*HOME!$H$18/(1+HOME!$H$18),0)),IF($T$1=FALSE,IF($T91=FALSE,G91*HOME!$H$20,0),IF($T91=FALSE,G91*HOME!$H$20/(1+HOME!$H$20),0)))</f>
        <v>0</v>
      </c>
      <c r="Y91" s="79">
        <f>IF(H$2&lt;DATE(2019,10,1),IF($T$1=FALSE,IF($T91=FALSE,H91*HOME!$H$18,0),IF($T91=FALSE,H91*HOME!$H$18/(1+HOME!$H$18),0)),IF($T$1=FALSE,IF($T91=FALSE,H91*HOME!$H$20,0),IF($T91=FALSE,H91*HOME!$H$20/(1+HOME!$H$20),0)))</f>
        <v>0</v>
      </c>
      <c r="Z91" s="79">
        <f>IF(I$2&lt;DATE(2019,10,1),IF($T$1=FALSE,IF($T91=FALSE,I91*HOME!$H$18,0),IF($T91=FALSE,I91*HOME!$H$18/(1+HOME!$H$18),0)),IF($T$1=FALSE,IF($T91=FALSE,I91*HOME!$H$20,0),IF($T91=FALSE,I91*HOME!$H$20/(1+HOME!$H$20),0)))</f>
        <v>0</v>
      </c>
      <c r="AA91" s="79">
        <f>IF(J$2&lt;DATE(2019,10,1),IF($T$1=FALSE,IF($T91=FALSE,J91*HOME!$H$18,0),IF($T91=FALSE,J91*HOME!$H$18/(1+HOME!$H$18),0)),IF($T$1=FALSE,IF($T91=FALSE,J91*HOME!$H$20,0),IF($T91=FALSE,J91*HOME!$H$20/(1+HOME!$H$20),0)))</f>
        <v>0</v>
      </c>
      <c r="AB91" s="79">
        <f>IF(K$2&lt;DATE(2019,10,1),IF($T$1=FALSE,IF($T91=FALSE,K91*HOME!$H$18,0),IF($T91=FALSE,K91*HOME!$H$18/(1+HOME!$H$18),0)),IF($T$1=FALSE,IF($T91=FALSE,K91*HOME!$H$20,0),IF($T91=FALSE,K91*HOME!$H$20/(1+HOME!$H$20),0)))</f>
        <v>0</v>
      </c>
      <c r="AC91" s="79">
        <f>IF(L$2&lt;DATE(2019,10,1),IF($T$1=FALSE,IF($T91=FALSE,L91*HOME!$H$18,0),IF($T91=FALSE,L91*HOME!$H$18/(1+HOME!$H$18),0)),IF($T$1=FALSE,IF($T91=FALSE,L91*HOME!$H$20,0),IF($T91=FALSE,L91*HOME!$H$20/(1+HOME!$H$20),0)))</f>
        <v>0</v>
      </c>
      <c r="AD91" s="79">
        <f>IF(M$2&lt;DATE(2019,10,1),IF($T$1=FALSE,IF($T91=FALSE,M91*HOME!$H$18,0),IF($T91=FALSE,M91*HOME!$H$18/(1+HOME!$H$18),0)),IF($T$1=FALSE,IF($T91=FALSE,M91*HOME!$H$20,0),IF($T91=FALSE,M91*HOME!$H$20/(1+HOME!$H$20),0)))</f>
        <v>0</v>
      </c>
      <c r="AE91" s="79">
        <f>IF(N$2&lt;DATE(2019,10,1),IF($T$1=FALSE,IF($T91=FALSE,N91*HOME!$H$18,0),IF($T91=FALSE,N91*HOME!$H$18/(1+HOME!$H$18),0)),IF($T$1=FALSE,IF($T91=FALSE,N91*HOME!$H$20,0),IF($T91=FALSE,N91*HOME!$H$20/(1+HOME!$H$20),0)))</f>
        <v>0</v>
      </c>
      <c r="AF91" s="79">
        <f>IF(O$2&lt;DATE(2019,10,1),IF($T$1=FALSE,IF($T91=FALSE,O91*HOME!$H$18,0),IF($T91=FALSE,O91*HOME!$H$18/(1+HOME!$H$18),0)),IF($T$1=FALSE,IF($T91=FALSE,O91*HOME!$H$20,0),IF($T91=FALSE,O91*HOME!$H$20/(1+HOME!$H$20),0)))</f>
        <v>0</v>
      </c>
      <c r="AG91" s="79">
        <f>IF(P$2&lt;DATE(2019,10,1),IF($T$1=FALSE,IF($T91=FALSE,P91*HOME!$H$18,0),IF($T91=FALSE,P91*HOME!$H$18/(1+HOME!$H$18),0)),IF($T$1=FALSE,IF($T91=FALSE,P91*HOME!$H$20,0),IF($T91=FALSE,P91*HOME!$H$20/(1+HOME!$H$20),0)))</f>
        <v>0</v>
      </c>
      <c r="AH91" s="79">
        <f t="shared" si="26"/>
        <v>0</v>
      </c>
      <c r="AI91" s="79">
        <f t="shared" si="27"/>
        <v>0</v>
      </c>
      <c r="AJ91" s="86"/>
      <c r="AK91" s="79"/>
      <c r="AL91" s="465"/>
      <c r="AM91" s="465"/>
      <c r="AN91" s="465"/>
      <c r="AO91" s="465"/>
      <c r="AP91" s="465"/>
      <c r="AQ91" s="1837"/>
      <c r="AR91" s="416"/>
      <c r="AS91" s="1836"/>
      <c r="CA91" s="310">
        <f>IF($T91=TRUE,0,IF(D$2&lt;DATE(2019,10,1),IF($T$1=FALSE,D91*HOME!$F$18,D91*HOME!$F$18/(1+HOME!$H$18)),IF($AO91=TRUE,IF($T$1=FALSE,D91*HOME!$F$21,D91*HOME!$F$21/(1+HOME!$H$21)),IF($T$1=FALSE,D91*HOME!$F$20,D91*HOME!$F$20/(1+HOME!$H$20)))))</f>
        <v>0</v>
      </c>
      <c r="CB91" s="310">
        <f>IF($T91=TRUE,0,IF(E$2&lt;DATE(2019,10,1),IF($T$1=FALSE,E91*HOME!$F$18,E91*HOME!$F$18/(1+HOME!$H$18)),IF($AO91=TRUE,IF($T$1=FALSE,E91*HOME!$F$21,E91*HOME!$F$21/(1+HOME!$H$21)),IF($T$1=FALSE,E91*HOME!$F$20,E91*HOME!$F$20/(1+HOME!$H$20)))))</f>
        <v>0</v>
      </c>
      <c r="CC91" s="310">
        <f>IF($T91=TRUE,0,IF(F$2&lt;DATE(2019,10,1),IF($T$1=FALSE,F91*HOME!$F$18,F91*HOME!$F$18/(1+HOME!$H$18)),IF($AO91=TRUE,IF($T$1=FALSE,F91*HOME!$F$21,F91*HOME!$F$21/(1+HOME!$H$21)),IF($T$1=FALSE,F91*HOME!$F$20,F91*HOME!$F$20/(1+HOME!$H$20)))))</f>
        <v>0</v>
      </c>
      <c r="CD91" s="310">
        <f>IF($T91=TRUE,0,IF(G$2&lt;DATE(2019,10,1),IF($T$1=FALSE,G91*HOME!$F$18,G91*HOME!$F$18/(1+HOME!$H$18)),IF($AO91=TRUE,IF($T$1=FALSE,G91*HOME!$F$21,G91*HOME!$F$21/(1+HOME!$H$21)),IF($T$1=FALSE,G91*HOME!$F$20,G91*HOME!$F$20/(1+HOME!$H$20)))))</f>
        <v>0</v>
      </c>
      <c r="CE91" s="310">
        <f>IF($T91=TRUE,0,IF(H$2&lt;DATE(2019,10,1),IF($T$1=FALSE,H91*HOME!$F$18,H91*HOME!$F$18/(1+HOME!$H$18)),IF($AO91=TRUE,IF($T$1=FALSE,H91*HOME!$F$21,H91*HOME!$F$21/(1+HOME!$H$21)),IF($T$1=FALSE,H91*HOME!$F$20,H91*HOME!$F$20/(1+HOME!$H$20)))))</f>
        <v>0</v>
      </c>
      <c r="CF91" s="310">
        <f>IF($T91=TRUE,0,IF(I$2&lt;DATE(2019,10,1),IF($T$1=FALSE,I91*HOME!$F$18,I91*HOME!$F$18/(1+HOME!$H$18)),IF($AO91=TRUE,IF($T$1=FALSE,I91*HOME!$F$21,I91*HOME!$F$21/(1+HOME!$H$21)),IF($T$1=FALSE,I91*HOME!$F$20,I91*HOME!$F$20/(1+HOME!$H$20)))))</f>
        <v>0</v>
      </c>
      <c r="CG91" s="310">
        <f>IF($T91=TRUE,0,IF(J$2&lt;DATE(2019,10,1),IF($T$1=FALSE,J91*HOME!$F$18,J91*HOME!$F$18/(1+HOME!$H$18)),IF($AO91=TRUE,IF($T$1=FALSE,J91*HOME!$F$21,J91*HOME!$F$21/(1+HOME!$H$21)),IF($T$1=FALSE,J91*HOME!$F$20,J91*HOME!$F$20/(1+HOME!$H$20)))))</f>
        <v>0</v>
      </c>
      <c r="CH91" s="310">
        <f>IF($T91=TRUE,0,IF(K$2&lt;DATE(2019,10,1),IF($T$1=FALSE,K91*HOME!$F$18,K91*HOME!$F$18/(1+HOME!$H$18)),IF($AO91=TRUE,IF($T$1=FALSE,K91*HOME!$F$21,K91*HOME!$F$21/(1+HOME!$H$21)),IF($T$1=FALSE,K91*HOME!$F$20,K91*HOME!$F$20/(1+HOME!$H$20)))))</f>
        <v>0</v>
      </c>
      <c r="CI91" s="310">
        <f>IF($T91=TRUE,0,IF(L$2&lt;DATE(2019,10,1),IF($T$1=FALSE,L91*HOME!$F$18,L91*HOME!$F$18/(1+HOME!$H$18)),IF($AO91=TRUE,IF($T$1=FALSE,L91*HOME!$F$21,L91*HOME!$F$21/(1+HOME!$H$21)),IF($T$1=FALSE,L91*HOME!$F$20,L91*HOME!$F$20/(1+HOME!$H$20)))))</f>
        <v>0</v>
      </c>
      <c r="CJ91" s="310">
        <f>IF($T91=TRUE,0,IF(M$2&lt;DATE(2019,10,1),IF($T$1=FALSE,M91*HOME!$F$18,M91*HOME!$F$18/(1+HOME!$H$18)),IF($AO91=TRUE,IF($T$1=FALSE,M91*HOME!$F$21,M91*HOME!$F$21/(1+HOME!$H$21)),IF($T$1=FALSE,M91*HOME!$F$20,M91*HOME!$F$20/(1+HOME!$H$20)))))</f>
        <v>0</v>
      </c>
      <c r="CK91" s="310">
        <f>IF($T91=TRUE,0,IF(N$2&lt;DATE(2019,10,1),IF($T$1=FALSE,N91*HOME!$F$18,N91*HOME!$F$18/(1+HOME!$H$18)),IF($AO91=TRUE,IF($T$1=FALSE,N91*HOME!$F$21,N91*HOME!$F$21/(1+HOME!$H$21)),IF($T$1=FALSE,N91*HOME!$F$20,N91*HOME!$F$20/(1+HOME!$H$20)))))</f>
        <v>0</v>
      </c>
      <c r="CL91" s="310">
        <f>IF($T91=TRUE,0,IF(O$2&lt;DATE(2019,10,1),IF($T$1=FALSE,O91*HOME!$F$18,O91*HOME!$F$18/(1+HOME!$H$18)),IF($AO91=TRUE,IF($T$1=FALSE,O91*HOME!$F$21,O91*HOME!$F$21/(1+HOME!$H$21)),IF($T$1=FALSE,O91*HOME!$F$20,O91*HOME!$F$20/(1+HOME!$H$20)))))</f>
        <v>0</v>
      </c>
      <c r="CM91" s="310">
        <f>IF($T91=TRUE,0,IF(P$2&lt;DATE(2019,10,1),IF($T$1=FALSE,P91*HOME!$F$18,P91*HOME!$F$18/(1+HOME!$H$18)),IF($AO91=TRUE,IF($T$1=FALSE,P91*HOME!$F$21,P91*HOME!$F$21/(1+HOME!$H$21)),IF($T$1=FALSE,P91*HOME!$F$20,P91*HOME!$F$20/(1+HOME!$H$20)))))</f>
        <v>0</v>
      </c>
      <c r="CN91" s="310">
        <f t="shared" si="41"/>
        <v>0</v>
      </c>
    </row>
    <row r="92" spans="1:100" ht="18" customHeight="1">
      <c r="A92" s="335"/>
      <c r="B92" s="336"/>
      <c r="C92" s="1835"/>
      <c r="D92" s="451"/>
      <c r="E92" s="450"/>
      <c r="F92" s="450"/>
      <c r="G92" s="450"/>
      <c r="H92" s="450"/>
      <c r="I92" s="450"/>
      <c r="J92" s="450"/>
      <c r="K92" s="450"/>
      <c r="L92" s="450"/>
      <c r="M92" s="450"/>
      <c r="N92" s="450"/>
      <c r="O92" s="450"/>
      <c r="P92" s="450"/>
      <c r="Q92" s="90">
        <f t="shared" si="40"/>
        <v>0</v>
      </c>
      <c r="R92" s="1107" t="str">
        <f t="shared" si="35"/>
        <v/>
      </c>
      <c r="S92" s="344">
        <f>来期計画!Q92</f>
        <v>0</v>
      </c>
      <c r="T92" s="341" t="b">
        <v>0</v>
      </c>
      <c r="U92" s="79">
        <f>IF(D$2&lt;DATE(2019,10,1),IF($T$1=FALSE,IF($T92=FALSE,D92*HOME!$H$18,0),IF($T92=FALSE,D92*HOME!$H$18/(1+HOME!$H$18),0)),IF($T$1=FALSE,IF($T92=FALSE,D92*HOME!$H$20,0),IF($T92=FALSE,D92*HOME!$H$20/(1+HOME!$H$20),0)))</f>
        <v>0</v>
      </c>
      <c r="V92" s="79">
        <f>IF(E$2&lt;DATE(2019,10,1),IF($T$1=FALSE,IF($T92=FALSE,E92*HOME!$H$18,0),IF($T92=FALSE,E92*HOME!$H$18/(1+HOME!$H$18),0)),IF($T$1=FALSE,IF($T92=FALSE,E92*HOME!$H$20,0),IF($T92=FALSE,E92*HOME!$H$20/(1+HOME!$H$20),0)))</f>
        <v>0</v>
      </c>
      <c r="W92" s="79">
        <f>IF(F$2&lt;DATE(2019,10,1),IF($T$1=FALSE,IF($T92=FALSE,F92*HOME!$H$18,0),IF($T92=FALSE,F92*HOME!$H$18/(1+HOME!$H$18),0)),IF($T$1=FALSE,IF($T92=FALSE,F92*HOME!$H$20,0),IF($T92=FALSE,F92*HOME!$H$20/(1+HOME!$H$20),0)))</f>
        <v>0</v>
      </c>
      <c r="X92" s="79">
        <f>IF(G$2&lt;DATE(2019,10,1),IF($T$1=FALSE,IF($T92=FALSE,G92*HOME!$H$18,0),IF($T92=FALSE,G92*HOME!$H$18/(1+HOME!$H$18),0)),IF($T$1=FALSE,IF($T92=FALSE,G92*HOME!$H$20,0),IF($T92=FALSE,G92*HOME!$H$20/(1+HOME!$H$20),0)))</f>
        <v>0</v>
      </c>
      <c r="Y92" s="79">
        <f>IF(H$2&lt;DATE(2019,10,1),IF($T$1=FALSE,IF($T92=FALSE,H92*HOME!$H$18,0),IF($T92=FALSE,H92*HOME!$H$18/(1+HOME!$H$18),0)),IF($T$1=FALSE,IF($T92=FALSE,H92*HOME!$H$20,0),IF($T92=FALSE,H92*HOME!$H$20/(1+HOME!$H$20),0)))</f>
        <v>0</v>
      </c>
      <c r="Z92" s="79">
        <f>IF(I$2&lt;DATE(2019,10,1),IF($T$1=FALSE,IF($T92=FALSE,I92*HOME!$H$18,0),IF($T92=FALSE,I92*HOME!$H$18/(1+HOME!$H$18),0)),IF($T$1=FALSE,IF($T92=FALSE,I92*HOME!$H$20,0),IF($T92=FALSE,I92*HOME!$H$20/(1+HOME!$H$20),0)))</f>
        <v>0</v>
      </c>
      <c r="AA92" s="79">
        <f>IF(J$2&lt;DATE(2019,10,1),IF($T$1=FALSE,IF($T92=FALSE,J92*HOME!$H$18,0),IF($T92=FALSE,J92*HOME!$H$18/(1+HOME!$H$18),0)),IF($T$1=FALSE,IF($T92=FALSE,J92*HOME!$H$20,0),IF($T92=FALSE,J92*HOME!$H$20/(1+HOME!$H$20),0)))</f>
        <v>0</v>
      </c>
      <c r="AB92" s="79">
        <f>IF(K$2&lt;DATE(2019,10,1),IF($T$1=FALSE,IF($T92=FALSE,K92*HOME!$H$18,0),IF($T92=FALSE,K92*HOME!$H$18/(1+HOME!$H$18),0)),IF($T$1=FALSE,IF($T92=FALSE,K92*HOME!$H$20,0),IF($T92=FALSE,K92*HOME!$H$20/(1+HOME!$H$20),0)))</f>
        <v>0</v>
      </c>
      <c r="AC92" s="79">
        <f>IF(L$2&lt;DATE(2019,10,1),IF($T$1=FALSE,IF($T92=FALSE,L92*HOME!$H$18,0),IF($T92=FALSE,L92*HOME!$H$18/(1+HOME!$H$18),0)),IF($T$1=FALSE,IF($T92=FALSE,L92*HOME!$H$20,0),IF($T92=FALSE,L92*HOME!$H$20/(1+HOME!$H$20),0)))</f>
        <v>0</v>
      </c>
      <c r="AD92" s="79">
        <f>IF(M$2&lt;DATE(2019,10,1),IF($T$1=FALSE,IF($T92=FALSE,M92*HOME!$H$18,0),IF($T92=FALSE,M92*HOME!$H$18/(1+HOME!$H$18),0)),IF($T$1=FALSE,IF($T92=FALSE,M92*HOME!$H$20,0),IF($T92=FALSE,M92*HOME!$H$20/(1+HOME!$H$20),0)))</f>
        <v>0</v>
      </c>
      <c r="AE92" s="79">
        <f>IF(N$2&lt;DATE(2019,10,1),IF($T$1=FALSE,IF($T92=FALSE,N92*HOME!$H$18,0),IF($T92=FALSE,N92*HOME!$H$18/(1+HOME!$H$18),0)),IF($T$1=FALSE,IF($T92=FALSE,N92*HOME!$H$20,0),IF($T92=FALSE,N92*HOME!$H$20/(1+HOME!$H$20),0)))</f>
        <v>0</v>
      </c>
      <c r="AF92" s="79">
        <f>IF(O$2&lt;DATE(2019,10,1),IF($T$1=FALSE,IF($T92=FALSE,O92*HOME!$H$18,0),IF($T92=FALSE,O92*HOME!$H$18/(1+HOME!$H$18),0)),IF($T$1=FALSE,IF($T92=FALSE,O92*HOME!$H$20,0),IF($T92=FALSE,O92*HOME!$H$20/(1+HOME!$H$20),0)))</f>
        <v>0</v>
      </c>
      <c r="AG92" s="79">
        <f>IF(P$2&lt;DATE(2019,10,1),IF($T$1=FALSE,IF($T92=FALSE,P92*HOME!$H$18,0),IF($T92=FALSE,P92*HOME!$H$18/(1+HOME!$H$18),0)),IF($T$1=FALSE,IF($T92=FALSE,P92*HOME!$H$20,0),IF($T92=FALSE,P92*HOME!$H$20/(1+HOME!$H$20),0)))</f>
        <v>0</v>
      </c>
      <c r="AH92" s="79">
        <f t="shared" si="26"/>
        <v>0</v>
      </c>
      <c r="AI92" s="79">
        <f t="shared" si="27"/>
        <v>0</v>
      </c>
      <c r="AJ92" s="86"/>
      <c r="AK92" s="79"/>
      <c r="AL92" s="465"/>
      <c r="AM92" s="465"/>
      <c r="AN92" s="465"/>
      <c r="AO92" s="465"/>
      <c r="AP92" s="465"/>
      <c r="AQ92" s="421"/>
      <c r="AR92" s="416"/>
      <c r="AS92" s="1836"/>
      <c r="CA92" s="310">
        <f>IF($T92=TRUE,0,IF(D$2&lt;DATE(2019,10,1),IF($T$1=FALSE,D92*HOME!$F$18,D92*HOME!$F$18/(1+HOME!$H$18)),IF($AO92=TRUE,IF($T$1=FALSE,D92*HOME!$F$21,D92*HOME!$F$21/(1+HOME!$H$21)),IF($T$1=FALSE,D92*HOME!$F$20,D92*HOME!$F$20/(1+HOME!$H$20)))))</f>
        <v>0</v>
      </c>
      <c r="CB92" s="310">
        <f>IF($T92=TRUE,0,IF(E$2&lt;DATE(2019,10,1),IF($T$1=FALSE,E92*HOME!$F$18,E92*HOME!$F$18/(1+HOME!$H$18)),IF($AO92=TRUE,IF($T$1=FALSE,E92*HOME!$F$21,E92*HOME!$F$21/(1+HOME!$H$21)),IF($T$1=FALSE,E92*HOME!$F$20,E92*HOME!$F$20/(1+HOME!$H$20)))))</f>
        <v>0</v>
      </c>
      <c r="CC92" s="310">
        <f>IF($T92=TRUE,0,IF(F$2&lt;DATE(2019,10,1),IF($T$1=FALSE,F92*HOME!$F$18,F92*HOME!$F$18/(1+HOME!$H$18)),IF($AO92=TRUE,IF($T$1=FALSE,F92*HOME!$F$21,F92*HOME!$F$21/(1+HOME!$H$21)),IF($T$1=FALSE,F92*HOME!$F$20,F92*HOME!$F$20/(1+HOME!$H$20)))))</f>
        <v>0</v>
      </c>
      <c r="CD92" s="310">
        <f>IF($T92=TRUE,0,IF(G$2&lt;DATE(2019,10,1),IF($T$1=FALSE,G92*HOME!$F$18,G92*HOME!$F$18/(1+HOME!$H$18)),IF($AO92=TRUE,IF($T$1=FALSE,G92*HOME!$F$21,G92*HOME!$F$21/(1+HOME!$H$21)),IF($T$1=FALSE,G92*HOME!$F$20,G92*HOME!$F$20/(1+HOME!$H$20)))))</f>
        <v>0</v>
      </c>
      <c r="CE92" s="310">
        <f>IF($T92=TRUE,0,IF(H$2&lt;DATE(2019,10,1),IF($T$1=FALSE,H92*HOME!$F$18,H92*HOME!$F$18/(1+HOME!$H$18)),IF($AO92=TRUE,IF($T$1=FALSE,H92*HOME!$F$21,H92*HOME!$F$21/(1+HOME!$H$21)),IF($T$1=FALSE,H92*HOME!$F$20,H92*HOME!$F$20/(1+HOME!$H$20)))))</f>
        <v>0</v>
      </c>
      <c r="CF92" s="310">
        <f>IF($T92=TRUE,0,IF(I$2&lt;DATE(2019,10,1),IF($T$1=FALSE,I92*HOME!$F$18,I92*HOME!$F$18/(1+HOME!$H$18)),IF($AO92=TRUE,IF($T$1=FALSE,I92*HOME!$F$21,I92*HOME!$F$21/(1+HOME!$H$21)),IF($T$1=FALSE,I92*HOME!$F$20,I92*HOME!$F$20/(1+HOME!$H$20)))))</f>
        <v>0</v>
      </c>
      <c r="CG92" s="310">
        <f>IF($T92=TRUE,0,IF(J$2&lt;DATE(2019,10,1),IF($T$1=FALSE,J92*HOME!$F$18,J92*HOME!$F$18/(1+HOME!$H$18)),IF($AO92=TRUE,IF($T$1=FALSE,J92*HOME!$F$21,J92*HOME!$F$21/(1+HOME!$H$21)),IF($T$1=FALSE,J92*HOME!$F$20,J92*HOME!$F$20/(1+HOME!$H$20)))))</f>
        <v>0</v>
      </c>
      <c r="CH92" s="310">
        <f>IF($T92=TRUE,0,IF(K$2&lt;DATE(2019,10,1),IF($T$1=FALSE,K92*HOME!$F$18,K92*HOME!$F$18/(1+HOME!$H$18)),IF($AO92=TRUE,IF($T$1=FALSE,K92*HOME!$F$21,K92*HOME!$F$21/(1+HOME!$H$21)),IF($T$1=FALSE,K92*HOME!$F$20,K92*HOME!$F$20/(1+HOME!$H$20)))))</f>
        <v>0</v>
      </c>
      <c r="CI92" s="310">
        <f>IF($T92=TRUE,0,IF(L$2&lt;DATE(2019,10,1),IF($T$1=FALSE,L92*HOME!$F$18,L92*HOME!$F$18/(1+HOME!$H$18)),IF($AO92=TRUE,IF($T$1=FALSE,L92*HOME!$F$21,L92*HOME!$F$21/(1+HOME!$H$21)),IF($T$1=FALSE,L92*HOME!$F$20,L92*HOME!$F$20/(1+HOME!$H$20)))))</f>
        <v>0</v>
      </c>
      <c r="CJ92" s="310">
        <f>IF($T92=TRUE,0,IF(M$2&lt;DATE(2019,10,1),IF($T$1=FALSE,M92*HOME!$F$18,M92*HOME!$F$18/(1+HOME!$H$18)),IF($AO92=TRUE,IF($T$1=FALSE,M92*HOME!$F$21,M92*HOME!$F$21/(1+HOME!$H$21)),IF($T$1=FALSE,M92*HOME!$F$20,M92*HOME!$F$20/(1+HOME!$H$20)))))</f>
        <v>0</v>
      </c>
      <c r="CK92" s="310">
        <f>IF($T92=TRUE,0,IF(N$2&lt;DATE(2019,10,1),IF($T$1=FALSE,N92*HOME!$F$18,N92*HOME!$F$18/(1+HOME!$H$18)),IF($AO92=TRUE,IF($T$1=FALSE,N92*HOME!$F$21,N92*HOME!$F$21/(1+HOME!$H$21)),IF($T$1=FALSE,N92*HOME!$F$20,N92*HOME!$F$20/(1+HOME!$H$20)))))</f>
        <v>0</v>
      </c>
      <c r="CL92" s="310">
        <f>IF($T92=TRUE,0,IF(O$2&lt;DATE(2019,10,1),IF($T$1=FALSE,O92*HOME!$F$18,O92*HOME!$F$18/(1+HOME!$H$18)),IF($AO92=TRUE,IF($T$1=FALSE,O92*HOME!$F$21,O92*HOME!$F$21/(1+HOME!$H$21)),IF($T$1=FALSE,O92*HOME!$F$20,O92*HOME!$F$20/(1+HOME!$H$20)))))</f>
        <v>0</v>
      </c>
      <c r="CM92" s="310">
        <f>IF($T92=TRUE,0,IF(P$2&lt;DATE(2019,10,1),IF($T$1=FALSE,P92*HOME!$F$18,P92*HOME!$F$18/(1+HOME!$H$18)),IF($AO92=TRUE,IF($T$1=FALSE,P92*HOME!$F$21,P92*HOME!$F$21/(1+HOME!$H$21)),IF($T$1=FALSE,P92*HOME!$F$20,P92*HOME!$F$20/(1+HOME!$H$20)))))</f>
        <v>0</v>
      </c>
      <c r="CN92" s="310">
        <f t="shared" si="41"/>
        <v>0</v>
      </c>
    </row>
    <row r="93" spans="1:100" ht="18" customHeight="1">
      <c r="A93" s="335"/>
      <c r="B93" s="336"/>
      <c r="C93" s="1835"/>
      <c r="D93" s="451"/>
      <c r="E93" s="450"/>
      <c r="F93" s="450"/>
      <c r="G93" s="450"/>
      <c r="H93" s="450"/>
      <c r="I93" s="450"/>
      <c r="J93" s="450"/>
      <c r="K93" s="450"/>
      <c r="L93" s="450"/>
      <c r="M93" s="450"/>
      <c r="N93" s="450"/>
      <c r="O93" s="450"/>
      <c r="P93" s="450"/>
      <c r="Q93" s="90">
        <f t="shared" si="40"/>
        <v>0</v>
      </c>
      <c r="R93" s="1107" t="str">
        <f t="shared" si="35"/>
        <v/>
      </c>
      <c r="S93" s="344">
        <f>来期計画!Q93</f>
        <v>0</v>
      </c>
      <c r="T93" s="341" t="b">
        <v>0</v>
      </c>
      <c r="U93" s="79">
        <f>IF(D$2&lt;DATE(2019,10,1),IF($T$1=FALSE,IF($T93=FALSE,D93*HOME!$H$18,0),IF($T93=FALSE,D93*HOME!$H$18/(1+HOME!$H$18),0)),IF($T$1=FALSE,IF($T93=FALSE,D93*HOME!$H$20,0),IF($T93=FALSE,D93*HOME!$H$20/(1+HOME!$H$20),0)))</f>
        <v>0</v>
      </c>
      <c r="V93" s="79">
        <f>IF(E$2&lt;DATE(2019,10,1),IF($T$1=FALSE,IF($T93=FALSE,E93*HOME!$H$18,0),IF($T93=FALSE,E93*HOME!$H$18/(1+HOME!$H$18),0)),IF($T$1=FALSE,IF($T93=FALSE,E93*HOME!$H$20,0),IF($T93=FALSE,E93*HOME!$H$20/(1+HOME!$H$20),0)))</f>
        <v>0</v>
      </c>
      <c r="W93" s="79">
        <f>IF(F$2&lt;DATE(2019,10,1),IF($T$1=FALSE,IF($T93=FALSE,F93*HOME!$H$18,0),IF($T93=FALSE,F93*HOME!$H$18/(1+HOME!$H$18),0)),IF($T$1=FALSE,IF($T93=FALSE,F93*HOME!$H$20,0),IF($T93=FALSE,F93*HOME!$H$20/(1+HOME!$H$20),0)))</f>
        <v>0</v>
      </c>
      <c r="X93" s="79">
        <f>IF(G$2&lt;DATE(2019,10,1),IF($T$1=FALSE,IF($T93=FALSE,G93*HOME!$H$18,0),IF($T93=FALSE,G93*HOME!$H$18/(1+HOME!$H$18),0)),IF($T$1=FALSE,IF($T93=FALSE,G93*HOME!$H$20,0),IF($T93=FALSE,G93*HOME!$H$20/(1+HOME!$H$20),0)))</f>
        <v>0</v>
      </c>
      <c r="Y93" s="79">
        <f>IF(H$2&lt;DATE(2019,10,1),IF($T$1=FALSE,IF($T93=FALSE,H93*HOME!$H$18,0),IF($T93=FALSE,H93*HOME!$H$18/(1+HOME!$H$18),0)),IF($T$1=FALSE,IF($T93=FALSE,H93*HOME!$H$20,0),IF($T93=FALSE,H93*HOME!$H$20/(1+HOME!$H$20),0)))</f>
        <v>0</v>
      </c>
      <c r="Z93" s="79">
        <f>IF(I$2&lt;DATE(2019,10,1),IF($T$1=FALSE,IF($T93=FALSE,I93*HOME!$H$18,0),IF($T93=FALSE,I93*HOME!$H$18/(1+HOME!$H$18),0)),IF($T$1=FALSE,IF($T93=FALSE,I93*HOME!$H$20,0),IF($T93=FALSE,I93*HOME!$H$20/(1+HOME!$H$20),0)))</f>
        <v>0</v>
      </c>
      <c r="AA93" s="79">
        <f>IF(J$2&lt;DATE(2019,10,1),IF($T$1=FALSE,IF($T93=FALSE,J93*HOME!$H$18,0),IF($T93=FALSE,J93*HOME!$H$18/(1+HOME!$H$18),0)),IF($T$1=FALSE,IF($T93=FALSE,J93*HOME!$H$20,0),IF($T93=FALSE,J93*HOME!$H$20/(1+HOME!$H$20),0)))</f>
        <v>0</v>
      </c>
      <c r="AB93" s="79">
        <f>IF(K$2&lt;DATE(2019,10,1),IF($T$1=FALSE,IF($T93=FALSE,K93*HOME!$H$18,0),IF($T93=FALSE,K93*HOME!$H$18/(1+HOME!$H$18),0)),IF($T$1=FALSE,IF($T93=FALSE,K93*HOME!$H$20,0),IF($T93=FALSE,K93*HOME!$H$20/(1+HOME!$H$20),0)))</f>
        <v>0</v>
      </c>
      <c r="AC93" s="79">
        <f>IF(L$2&lt;DATE(2019,10,1),IF($T$1=FALSE,IF($T93=FALSE,L93*HOME!$H$18,0),IF($T93=FALSE,L93*HOME!$H$18/(1+HOME!$H$18),0)),IF($T$1=FALSE,IF($T93=FALSE,L93*HOME!$H$20,0),IF($T93=FALSE,L93*HOME!$H$20/(1+HOME!$H$20),0)))</f>
        <v>0</v>
      </c>
      <c r="AD93" s="79">
        <f>IF(M$2&lt;DATE(2019,10,1),IF($T$1=FALSE,IF($T93=FALSE,M93*HOME!$H$18,0),IF($T93=FALSE,M93*HOME!$H$18/(1+HOME!$H$18),0)),IF($T$1=FALSE,IF($T93=FALSE,M93*HOME!$H$20,0),IF($T93=FALSE,M93*HOME!$H$20/(1+HOME!$H$20),0)))</f>
        <v>0</v>
      </c>
      <c r="AE93" s="79">
        <f>IF(N$2&lt;DATE(2019,10,1),IF($T$1=FALSE,IF($T93=FALSE,N93*HOME!$H$18,0),IF($T93=FALSE,N93*HOME!$H$18/(1+HOME!$H$18),0)),IF($T$1=FALSE,IF($T93=FALSE,N93*HOME!$H$20,0),IF($T93=FALSE,N93*HOME!$H$20/(1+HOME!$H$20),0)))</f>
        <v>0</v>
      </c>
      <c r="AF93" s="79">
        <f>IF(O$2&lt;DATE(2019,10,1),IF($T$1=FALSE,IF($T93=FALSE,O93*HOME!$H$18,0),IF($T93=FALSE,O93*HOME!$H$18/(1+HOME!$H$18),0)),IF($T$1=FALSE,IF($T93=FALSE,O93*HOME!$H$20,0),IF($T93=FALSE,O93*HOME!$H$20/(1+HOME!$H$20),0)))</f>
        <v>0</v>
      </c>
      <c r="AG93" s="79">
        <f>IF(P$2&lt;DATE(2019,10,1),IF($T$1=FALSE,IF($T93=FALSE,P93*HOME!$H$18,0),IF($T93=FALSE,P93*HOME!$H$18/(1+HOME!$H$18),0)),IF($T$1=FALSE,IF($T93=FALSE,P93*HOME!$H$20,0),IF($T93=FALSE,P93*HOME!$H$20/(1+HOME!$H$20),0)))</f>
        <v>0</v>
      </c>
      <c r="AH93" s="79">
        <f t="shared" si="26"/>
        <v>0</v>
      </c>
      <c r="AI93" s="79">
        <f t="shared" si="27"/>
        <v>0</v>
      </c>
      <c r="AJ93" s="86"/>
      <c r="AK93" s="79"/>
      <c r="AL93" s="465"/>
      <c r="AM93" s="465"/>
      <c r="AN93" s="465"/>
      <c r="AO93" s="465"/>
      <c r="AP93" s="465"/>
      <c r="AQ93" s="1838"/>
      <c r="AR93" s="426"/>
      <c r="AS93" s="1836"/>
      <c r="CA93" s="310">
        <f>IF($T93=TRUE,0,IF(D$2&lt;DATE(2019,10,1),IF($T$1=FALSE,D93*HOME!$F$18,D93*HOME!$F$18/(1+HOME!$H$18)),IF($AO93=TRUE,IF($T$1=FALSE,D93*HOME!$F$21,D93*HOME!$F$21/(1+HOME!$H$21)),IF($T$1=FALSE,D93*HOME!$F$20,D93*HOME!$F$20/(1+HOME!$H$20)))))</f>
        <v>0</v>
      </c>
      <c r="CB93" s="310">
        <f>IF($T93=TRUE,0,IF(E$2&lt;DATE(2019,10,1),IF($T$1=FALSE,E93*HOME!$F$18,E93*HOME!$F$18/(1+HOME!$H$18)),IF($AO93=TRUE,IF($T$1=FALSE,E93*HOME!$F$21,E93*HOME!$F$21/(1+HOME!$H$21)),IF($T$1=FALSE,E93*HOME!$F$20,E93*HOME!$F$20/(1+HOME!$H$20)))))</f>
        <v>0</v>
      </c>
      <c r="CC93" s="310">
        <f>IF($T93=TRUE,0,IF(F$2&lt;DATE(2019,10,1),IF($T$1=FALSE,F93*HOME!$F$18,F93*HOME!$F$18/(1+HOME!$H$18)),IF($AO93=TRUE,IF($T$1=FALSE,F93*HOME!$F$21,F93*HOME!$F$21/(1+HOME!$H$21)),IF($T$1=FALSE,F93*HOME!$F$20,F93*HOME!$F$20/(1+HOME!$H$20)))))</f>
        <v>0</v>
      </c>
      <c r="CD93" s="310">
        <f>IF($T93=TRUE,0,IF(G$2&lt;DATE(2019,10,1),IF($T$1=FALSE,G93*HOME!$F$18,G93*HOME!$F$18/(1+HOME!$H$18)),IF($AO93=TRUE,IF($T$1=FALSE,G93*HOME!$F$21,G93*HOME!$F$21/(1+HOME!$H$21)),IF($T$1=FALSE,G93*HOME!$F$20,G93*HOME!$F$20/(1+HOME!$H$20)))))</f>
        <v>0</v>
      </c>
      <c r="CE93" s="310">
        <f>IF($T93=TRUE,0,IF(H$2&lt;DATE(2019,10,1),IF($T$1=FALSE,H93*HOME!$F$18,H93*HOME!$F$18/(1+HOME!$H$18)),IF($AO93=TRUE,IF($T$1=FALSE,H93*HOME!$F$21,H93*HOME!$F$21/(1+HOME!$H$21)),IF($T$1=FALSE,H93*HOME!$F$20,H93*HOME!$F$20/(1+HOME!$H$20)))))</f>
        <v>0</v>
      </c>
      <c r="CF93" s="310">
        <f>IF($T93=TRUE,0,IF(I$2&lt;DATE(2019,10,1),IF($T$1=FALSE,I93*HOME!$F$18,I93*HOME!$F$18/(1+HOME!$H$18)),IF($AO93=TRUE,IF($T$1=FALSE,I93*HOME!$F$21,I93*HOME!$F$21/(1+HOME!$H$21)),IF($T$1=FALSE,I93*HOME!$F$20,I93*HOME!$F$20/(1+HOME!$H$20)))))</f>
        <v>0</v>
      </c>
      <c r="CG93" s="310">
        <f>IF($T93=TRUE,0,IF(J$2&lt;DATE(2019,10,1),IF($T$1=FALSE,J93*HOME!$F$18,J93*HOME!$F$18/(1+HOME!$H$18)),IF($AO93=TRUE,IF($T$1=FALSE,J93*HOME!$F$21,J93*HOME!$F$21/(1+HOME!$H$21)),IF($T$1=FALSE,J93*HOME!$F$20,J93*HOME!$F$20/(1+HOME!$H$20)))))</f>
        <v>0</v>
      </c>
      <c r="CH93" s="310">
        <f>IF($T93=TRUE,0,IF(K$2&lt;DATE(2019,10,1),IF($T$1=FALSE,K93*HOME!$F$18,K93*HOME!$F$18/(1+HOME!$H$18)),IF($AO93=TRUE,IF($T$1=FALSE,K93*HOME!$F$21,K93*HOME!$F$21/(1+HOME!$H$21)),IF($T$1=FALSE,K93*HOME!$F$20,K93*HOME!$F$20/(1+HOME!$H$20)))))</f>
        <v>0</v>
      </c>
      <c r="CI93" s="310">
        <f>IF($T93=TRUE,0,IF(L$2&lt;DATE(2019,10,1),IF($T$1=FALSE,L93*HOME!$F$18,L93*HOME!$F$18/(1+HOME!$H$18)),IF($AO93=TRUE,IF($T$1=FALSE,L93*HOME!$F$21,L93*HOME!$F$21/(1+HOME!$H$21)),IF($T$1=FALSE,L93*HOME!$F$20,L93*HOME!$F$20/(1+HOME!$H$20)))))</f>
        <v>0</v>
      </c>
      <c r="CJ93" s="310">
        <f>IF($T93=TRUE,0,IF(M$2&lt;DATE(2019,10,1),IF($T$1=FALSE,M93*HOME!$F$18,M93*HOME!$F$18/(1+HOME!$H$18)),IF($AO93=TRUE,IF($T$1=FALSE,M93*HOME!$F$21,M93*HOME!$F$21/(1+HOME!$H$21)),IF($T$1=FALSE,M93*HOME!$F$20,M93*HOME!$F$20/(1+HOME!$H$20)))))</f>
        <v>0</v>
      </c>
      <c r="CK93" s="310">
        <f>IF($T93=TRUE,0,IF(N$2&lt;DATE(2019,10,1),IF($T$1=FALSE,N93*HOME!$F$18,N93*HOME!$F$18/(1+HOME!$H$18)),IF($AO93=TRUE,IF($T$1=FALSE,N93*HOME!$F$21,N93*HOME!$F$21/(1+HOME!$H$21)),IF($T$1=FALSE,N93*HOME!$F$20,N93*HOME!$F$20/(1+HOME!$H$20)))))</f>
        <v>0</v>
      </c>
      <c r="CL93" s="310">
        <f>IF($T93=TRUE,0,IF(O$2&lt;DATE(2019,10,1),IF($T$1=FALSE,O93*HOME!$F$18,O93*HOME!$F$18/(1+HOME!$H$18)),IF($AO93=TRUE,IF($T$1=FALSE,O93*HOME!$F$21,O93*HOME!$F$21/(1+HOME!$H$21)),IF($T$1=FALSE,O93*HOME!$F$20,O93*HOME!$F$20/(1+HOME!$H$20)))))</f>
        <v>0</v>
      </c>
      <c r="CM93" s="310">
        <f>IF($T93=TRUE,0,IF(P$2&lt;DATE(2019,10,1),IF($T$1=FALSE,P93*HOME!$F$18,P93*HOME!$F$18/(1+HOME!$H$18)),IF($AO93=TRUE,IF($T$1=FALSE,P93*HOME!$F$21,P93*HOME!$F$21/(1+HOME!$H$21)),IF($T$1=FALSE,P93*HOME!$F$20,P93*HOME!$F$20/(1+HOME!$H$20)))))</f>
        <v>0</v>
      </c>
      <c r="CN93" s="310">
        <f t="shared" si="41"/>
        <v>0</v>
      </c>
    </row>
    <row r="94" spans="1:100" ht="18" customHeight="1">
      <c r="A94" s="335"/>
      <c r="B94" s="336"/>
      <c r="C94" s="1835"/>
      <c r="D94" s="451"/>
      <c r="E94" s="450"/>
      <c r="F94" s="450"/>
      <c r="G94" s="450"/>
      <c r="H94" s="450"/>
      <c r="I94" s="450"/>
      <c r="J94" s="450"/>
      <c r="K94" s="450"/>
      <c r="L94" s="450"/>
      <c r="M94" s="450"/>
      <c r="N94" s="450"/>
      <c r="O94" s="450"/>
      <c r="P94" s="450"/>
      <c r="Q94" s="90">
        <f t="shared" si="40"/>
        <v>0</v>
      </c>
      <c r="R94" s="1107" t="str">
        <f t="shared" si="35"/>
        <v/>
      </c>
      <c r="S94" s="344">
        <f>来期計画!Q94</f>
        <v>0</v>
      </c>
      <c r="T94" s="341" t="b">
        <v>0</v>
      </c>
      <c r="U94" s="79">
        <f>IF(D$2&lt;DATE(2019,10,1),IF($T$1=FALSE,IF($T94=FALSE,D94*HOME!$H$18,0),IF($T94=FALSE,D94*HOME!$H$18/(1+HOME!$H$18),0)),IF($T$1=FALSE,IF($T94=FALSE,D94*HOME!$H$20,0),IF($T94=FALSE,D94*HOME!$H$20/(1+HOME!$H$20),0)))</f>
        <v>0</v>
      </c>
      <c r="V94" s="79">
        <f>IF(E$2&lt;DATE(2019,10,1),IF($T$1=FALSE,IF($T94=FALSE,E94*HOME!$H$18,0),IF($T94=FALSE,E94*HOME!$H$18/(1+HOME!$H$18),0)),IF($T$1=FALSE,IF($T94=FALSE,E94*HOME!$H$20,0),IF($T94=FALSE,E94*HOME!$H$20/(1+HOME!$H$20),0)))</f>
        <v>0</v>
      </c>
      <c r="W94" s="79">
        <f>IF(F$2&lt;DATE(2019,10,1),IF($T$1=FALSE,IF($T94=FALSE,F94*HOME!$H$18,0),IF($T94=FALSE,F94*HOME!$H$18/(1+HOME!$H$18),0)),IF($T$1=FALSE,IF($T94=FALSE,F94*HOME!$H$20,0),IF($T94=FALSE,F94*HOME!$H$20/(1+HOME!$H$20),0)))</f>
        <v>0</v>
      </c>
      <c r="X94" s="79">
        <f>IF(G$2&lt;DATE(2019,10,1),IF($T$1=FALSE,IF($T94=FALSE,G94*HOME!$H$18,0),IF($T94=FALSE,G94*HOME!$H$18/(1+HOME!$H$18),0)),IF($T$1=FALSE,IF($T94=FALSE,G94*HOME!$H$20,0),IF($T94=FALSE,G94*HOME!$H$20/(1+HOME!$H$20),0)))</f>
        <v>0</v>
      </c>
      <c r="Y94" s="79">
        <f>IF(H$2&lt;DATE(2019,10,1),IF($T$1=FALSE,IF($T94=FALSE,H94*HOME!$H$18,0),IF($T94=FALSE,H94*HOME!$H$18/(1+HOME!$H$18),0)),IF($T$1=FALSE,IF($T94=FALSE,H94*HOME!$H$20,0),IF($T94=FALSE,H94*HOME!$H$20/(1+HOME!$H$20),0)))</f>
        <v>0</v>
      </c>
      <c r="Z94" s="79">
        <f>IF(I$2&lt;DATE(2019,10,1),IF($T$1=FALSE,IF($T94=FALSE,I94*HOME!$H$18,0),IF($T94=FALSE,I94*HOME!$H$18/(1+HOME!$H$18),0)),IF($T$1=FALSE,IF($T94=FALSE,I94*HOME!$H$20,0),IF($T94=FALSE,I94*HOME!$H$20/(1+HOME!$H$20),0)))</f>
        <v>0</v>
      </c>
      <c r="AA94" s="79">
        <f>IF(J$2&lt;DATE(2019,10,1),IF($T$1=FALSE,IF($T94=FALSE,J94*HOME!$H$18,0),IF($T94=FALSE,J94*HOME!$H$18/(1+HOME!$H$18),0)),IF($T$1=FALSE,IF($T94=FALSE,J94*HOME!$H$20,0),IF($T94=FALSE,J94*HOME!$H$20/(1+HOME!$H$20),0)))</f>
        <v>0</v>
      </c>
      <c r="AB94" s="79">
        <f>IF(K$2&lt;DATE(2019,10,1),IF($T$1=FALSE,IF($T94=FALSE,K94*HOME!$H$18,0),IF($T94=FALSE,K94*HOME!$H$18/(1+HOME!$H$18),0)),IF($T$1=FALSE,IF($T94=FALSE,K94*HOME!$H$20,0),IF($T94=FALSE,K94*HOME!$H$20/(1+HOME!$H$20),0)))</f>
        <v>0</v>
      </c>
      <c r="AC94" s="79">
        <f>IF(L$2&lt;DATE(2019,10,1),IF($T$1=FALSE,IF($T94=FALSE,L94*HOME!$H$18,0),IF($T94=FALSE,L94*HOME!$H$18/(1+HOME!$H$18),0)),IF($T$1=FALSE,IF($T94=FALSE,L94*HOME!$H$20,0),IF($T94=FALSE,L94*HOME!$H$20/(1+HOME!$H$20),0)))</f>
        <v>0</v>
      </c>
      <c r="AD94" s="79">
        <f>IF(M$2&lt;DATE(2019,10,1),IF($T$1=FALSE,IF($T94=FALSE,M94*HOME!$H$18,0),IF($T94=FALSE,M94*HOME!$H$18/(1+HOME!$H$18),0)),IF($T$1=FALSE,IF($T94=FALSE,M94*HOME!$H$20,0),IF($T94=FALSE,M94*HOME!$H$20/(1+HOME!$H$20),0)))</f>
        <v>0</v>
      </c>
      <c r="AE94" s="79">
        <f>IF(N$2&lt;DATE(2019,10,1),IF($T$1=FALSE,IF($T94=FALSE,N94*HOME!$H$18,0),IF($T94=FALSE,N94*HOME!$H$18/(1+HOME!$H$18),0)),IF($T$1=FALSE,IF($T94=FALSE,N94*HOME!$H$20,0),IF($T94=FALSE,N94*HOME!$H$20/(1+HOME!$H$20),0)))</f>
        <v>0</v>
      </c>
      <c r="AF94" s="79">
        <f>IF(O$2&lt;DATE(2019,10,1),IF($T$1=FALSE,IF($T94=FALSE,O94*HOME!$H$18,0),IF($T94=FALSE,O94*HOME!$H$18/(1+HOME!$H$18),0)),IF($T$1=FALSE,IF($T94=FALSE,O94*HOME!$H$20,0),IF($T94=FALSE,O94*HOME!$H$20/(1+HOME!$H$20),0)))</f>
        <v>0</v>
      </c>
      <c r="AG94" s="79">
        <f>IF(P$2&lt;DATE(2019,10,1),IF($T$1=FALSE,IF($T94=FALSE,P94*HOME!$H$18,0),IF($T94=FALSE,P94*HOME!$H$18/(1+HOME!$H$18),0)),IF($T$1=FALSE,IF($T94=FALSE,P94*HOME!$H$20,0),IF($T94=FALSE,P94*HOME!$H$20/(1+HOME!$H$20),0)))</f>
        <v>0</v>
      </c>
      <c r="AH94" s="79">
        <f t="shared" si="26"/>
        <v>0</v>
      </c>
      <c r="AI94" s="79">
        <f t="shared" si="27"/>
        <v>0</v>
      </c>
      <c r="AJ94" s="86"/>
      <c r="AK94" s="79"/>
      <c r="AL94" s="465"/>
      <c r="AM94" s="465"/>
      <c r="AN94" s="465"/>
      <c r="AO94" s="465"/>
      <c r="AP94" s="465"/>
      <c r="AQ94" s="2514"/>
      <c r="AR94" s="2514"/>
      <c r="AS94" s="1836"/>
      <c r="CA94" s="310">
        <f>IF($T94=TRUE,0,IF(D$2&lt;DATE(2019,10,1),IF($T$1=FALSE,D94*HOME!$F$18,D94*HOME!$F$18/(1+HOME!$H$18)),IF($AO94=TRUE,IF($T$1=FALSE,D94*HOME!$F$21,D94*HOME!$F$21/(1+HOME!$H$21)),IF($T$1=FALSE,D94*HOME!$F$20,D94*HOME!$F$20/(1+HOME!$H$20)))))</f>
        <v>0</v>
      </c>
      <c r="CB94" s="310">
        <f>IF($T94=TRUE,0,IF(E$2&lt;DATE(2019,10,1),IF($T$1=FALSE,E94*HOME!$F$18,E94*HOME!$F$18/(1+HOME!$H$18)),IF($AO94=TRUE,IF($T$1=FALSE,E94*HOME!$F$21,E94*HOME!$F$21/(1+HOME!$H$21)),IF($T$1=FALSE,E94*HOME!$F$20,E94*HOME!$F$20/(1+HOME!$H$20)))))</f>
        <v>0</v>
      </c>
      <c r="CC94" s="310">
        <f>IF($T94=TRUE,0,IF(F$2&lt;DATE(2019,10,1),IF($T$1=FALSE,F94*HOME!$F$18,F94*HOME!$F$18/(1+HOME!$H$18)),IF($AO94=TRUE,IF($T$1=FALSE,F94*HOME!$F$21,F94*HOME!$F$21/(1+HOME!$H$21)),IF($T$1=FALSE,F94*HOME!$F$20,F94*HOME!$F$20/(1+HOME!$H$20)))))</f>
        <v>0</v>
      </c>
      <c r="CD94" s="310">
        <f>IF($T94=TRUE,0,IF(G$2&lt;DATE(2019,10,1),IF($T$1=FALSE,G94*HOME!$F$18,G94*HOME!$F$18/(1+HOME!$H$18)),IF($AO94=TRUE,IF($T$1=FALSE,G94*HOME!$F$21,G94*HOME!$F$21/(1+HOME!$H$21)),IF($T$1=FALSE,G94*HOME!$F$20,G94*HOME!$F$20/(1+HOME!$H$20)))))</f>
        <v>0</v>
      </c>
      <c r="CE94" s="310">
        <f>IF($T94=TRUE,0,IF(H$2&lt;DATE(2019,10,1),IF($T$1=FALSE,H94*HOME!$F$18,H94*HOME!$F$18/(1+HOME!$H$18)),IF($AO94=TRUE,IF($T$1=FALSE,H94*HOME!$F$21,H94*HOME!$F$21/(1+HOME!$H$21)),IF($T$1=FALSE,H94*HOME!$F$20,H94*HOME!$F$20/(1+HOME!$H$20)))))</f>
        <v>0</v>
      </c>
      <c r="CF94" s="310">
        <f>IF($T94=TRUE,0,IF(I$2&lt;DATE(2019,10,1),IF($T$1=FALSE,I94*HOME!$F$18,I94*HOME!$F$18/(1+HOME!$H$18)),IF($AO94=TRUE,IF($T$1=FALSE,I94*HOME!$F$21,I94*HOME!$F$21/(1+HOME!$H$21)),IF($T$1=FALSE,I94*HOME!$F$20,I94*HOME!$F$20/(1+HOME!$H$20)))))</f>
        <v>0</v>
      </c>
      <c r="CG94" s="310">
        <f>IF($T94=TRUE,0,IF(J$2&lt;DATE(2019,10,1),IF($T$1=FALSE,J94*HOME!$F$18,J94*HOME!$F$18/(1+HOME!$H$18)),IF($AO94=TRUE,IF($T$1=FALSE,J94*HOME!$F$21,J94*HOME!$F$21/(1+HOME!$H$21)),IF($T$1=FALSE,J94*HOME!$F$20,J94*HOME!$F$20/(1+HOME!$H$20)))))</f>
        <v>0</v>
      </c>
      <c r="CH94" s="310">
        <f>IF($T94=TRUE,0,IF(K$2&lt;DATE(2019,10,1),IF($T$1=FALSE,K94*HOME!$F$18,K94*HOME!$F$18/(1+HOME!$H$18)),IF($AO94=TRUE,IF($T$1=FALSE,K94*HOME!$F$21,K94*HOME!$F$21/(1+HOME!$H$21)),IF($T$1=FALSE,K94*HOME!$F$20,K94*HOME!$F$20/(1+HOME!$H$20)))))</f>
        <v>0</v>
      </c>
      <c r="CI94" s="310">
        <f>IF($T94=TRUE,0,IF(L$2&lt;DATE(2019,10,1),IF($T$1=FALSE,L94*HOME!$F$18,L94*HOME!$F$18/(1+HOME!$H$18)),IF($AO94=TRUE,IF($T$1=FALSE,L94*HOME!$F$21,L94*HOME!$F$21/(1+HOME!$H$21)),IF($T$1=FALSE,L94*HOME!$F$20,L94*HOME!$F$20/(1+HOME!$H$20)))))</f>
        <v>0</v>
      </c>
      <c r="CJ94" s="310">
        <f>IF($T94=TRUE,0,IF(M$2&lt;DATE(2019,10,1),IF($T$1=FALSE,M94*HOME!$F$18,M94*HOME!$F$18/(1+HOME!$H$18)),IF($AO94=TRUE,IF($T$1=FALSE,M94*HOME!$F$21,M94*HOME!$F$21/(1+HOME!$H$21)),IF($T$1=FALSE,M94*HOME!$F$20,M94*HOME!$F$20/(1+HOME!$H$20)))))</f>
        <v>0</v>
      </c>
      <c r="CK94" s="310">
        <f>IF($T94=TRUE,0,IF(N$2&lt;DATE(2019,10,1),IF($T$1=FALSE,N94*HOME!$F$18,N94*HOME!$F$18/(1+HOME!$H$18)),IF($AO94=TRUE,IF($T$1=FALSE,N94*HOME!$F$21,N94*HOME!$F$21/(1+HOME!$H$21)),IF($T$1=FALSE,N94*HOME!$F$20,N94*HOME!$F$20/(1+HOME!$H$20)))))</f>
        <v>0</v>
      </c>
      <c r="CL94" s="310">
        <f>IF($T94=TRUE,0,IF(O$2&lt;DATE(2019,10,1),IF($T$1=FALSE,O94*HOME!$F$18,O94*HOME!$F$18/(1+HOME!$H$18)),IF($AO94=TRUE,IF($T$1=FALSE,O94*HOME!$F$21,O94*HOME!$F$21/(1+HOME!$H$21)),IF($T$1=FALSE,O94*HOME!$F$20,O94*HOME!$F$20/(1+HOME!$H$20)))))</f>
        <v>0</v>
      </c>
      <c r="CM94" s="310">
        <f>IF($T94=TRUE,0,IF(P$2&lt;DATE(2019,10,1),IF($T$1=FALSE,P94*HOME!$F$18,P94*HOME!$F$18/(1+HOME!$H$18)),IF($AO94=TRUE,IF($T$1=FALSE,P94*HOME!$F$21,P94*HOME!$F$21/(1+HOME!$H$21)),IF($T$1=FALSE,P94*HOME!$F$20,P94*HOME!$F$20/(1+HOME!$H$20)))))</f>
        <v>0</v>
      </c>
      <c r="CN94" s="310">
        <f t="shared" si="41"/>
        <v>0</v>
      </c>
    </row>
    <row r="95" spans="1:100" ht="18" customHeight="1">
      <c r="A95" s="335"/>
      <c r="B95" s="336">
        <v>78</v>
      </c>
      <c r="C95" s="1835"/>
      <c r="D95" s="451"/>
      <c r="E95" s="450"/>
      <c r="F95" s="450"/>
      <c r="G95" s="450"/>
      <c r="H95" s="450"/>
      <c r="I95" s="450"/>
      <c r="J95" s="450"/>
      <c r="K95" s="450"/>
      <c r="L95" s="450"/>
      <c r="M95" s="450"/>
      <c r="N95" s="450"/>
      <c r="O95" s="450"/>
      <c r="P95" s="450"/>
      <c r="Q95" s="452">
        <f t="shared" si="40"/>
        <v>0</v>
      </c>
      <c r="R95" s="1107" t="str">
        <f t="shared" si="35"/>
        <v/>
      </c>
      <c r="S95" s="344">
        <f>来期計画!Q95</f>
        <v>0</v>
      </c>
      <c r="T95" s="341" t="b">
        <v>0</v>
      </c>
      <c r="U95" s="79">
        <f>IF(D$2&lt;DATE(2019,10,1),IF($T$1=FALSE,IF($T95=FALSE,D95*HOME!$H$18,0),IF($T95=FALSE,D95*HOME!$H$18/(1+HOME!$H$18),0)),IF($T$1=FALSE,IF($T95=FALSE,D95*HOME!$H$20,0),IF($T95=FALSE,D95*HOME!$H$20/(1+HOME!$H$20),0)))</f>
        <v>0</v>
      </c>
      <c r="V95" s="79">
        <f>IF(E$2&lt;DATE(2019,10,1),IF($T$1=FALSE,IF($T95=FALSE,E95*HOME!$H$18,0),IF($T95=FALSE,E95*HOME!$H$18/(1+HOME!$H$18),0)),IF($T$1=FALSE,IF($T95=FALSE,E95*HOME!$H$20,0),IF($T95=FALSE,E95*HOME!$H$20/(1+HOME!$H$20),0)))</f>
        <v>0</v>
      </c>
      <c r="W95" s="79">
        <f>IF(F$2&lt;DATE(2019,10,1),IF($T$1=FALSE,IF($T95=FALSE,F95*HOME!$H$18,0),IF($T95=FALSE,F95*HOME!$H$18/(1+HOME!$H$18),0)),IF($T$1=FALSE,IF($T95=FALSE,F95*HOME!$H$20,0),IF($T95=FALSE,F95*HOME!$H$20/(1+HOME!$H$20),0)))</f>
        <v>0</v>
      </c>
      <c r="X95" s="79">
        <f>IF(G$2&lt;DATE(2019,10,1),IF($T$1=FALSE,IF($T95=FALSE,G95*HOME!$H$18,0),IF($T95=FALSE,G95*HOME!$H$18/(1+HOME!$H$18),0)),IF($T$1=FALSE,IF($T95=FALSE,G95*HOME!$H$20,0),IF($T95=FALSE,G95*HOME!$H$20/(1+HOME!$H$20),0)))</f>
        <v>0</v>
      </c>
      <c r="Y95" s="79">
        <f>IF(H$2&lt;DATE(2019,10,1),IF($T$1=FALSE,IF($T95=FALSE,H95*HOME!$H$18,0),IF($T95=FALSE,H95*HOME!$H$18/(1+HOME!$H$18),0)),IF($T$1=FALSE,IF($T95=FALSE,H95*HOME!$H$20,0),IF($T95=FALSE,H95*HOME!$H$20/(1+HOME!$H$20),0)))</f>
        <v>0</v>
      </c>
      <c r="Z95" s="79">
        <f>IF(I$2&lt;DATE(2019,10,1),IF($T$1=FALSE,IF($T95=FALSE,I95*HOME!$H$18,0),IF($T95=FALSE,I95*HOME!$H$18/(1+HOME!$H$18),0)),IF($T$1=FALSE,IF($T95=FALSE,I95*HOME!$H$20,0),IF($T95=FALSE,I95*HOME!$H$20/(1+HOME!$H$20),0)))</f>
        <v>0</v>
      </c>
      <c r="AA95" s="79">
        <f>IF(J$2&lt;DATE(2019,10,1),IF($T$1=FALSE,IF($T95=FALSE,J95*HOME!$H$18,0),IF($T95=FALSE,J95*HOME!$H$18/(1+HOME!$H$18),0)),IF($T$1=FALSE,IF($T95=FALSE,J95*HOME!$H$20,0),IF($T95=FALSE,J95*HOME!$H$20/(1+HOME!$H$20),0)))</f>
        <v>0</v>
      </c>
      <c r="AB95" s="79">
        <f>IF(K$2&lt;DATE(2019,10,1),IF($T$1=FALSE,IF($T95=FALSE,K95*HOME!$H$18,0),IF($T95=FALSE,K95*HOME!$H$18/(1+HOME!$H$18),0)),IF($T$1=FALSE,IF($T95=FALSE,K95*HOME!$H$20,0),IF($T95=FALSE,K95*HOME!$H$20/(1+HOME!$H$20),0)))</f>
        <v>0</v>
      </c>
      <c r="AC95" s="79">
        <f>IF(L$2&lt;DATE(2019,10,1),IF($T$1=FALSE,IF($T95=FALSE,L95*HOME!$H$18,0),IF($T95=FALSE,L95*HOME!$H$18/(1+HOME!$H$18),0)),IF($T$1=FALSE,IF($T95=FALSE,L95*HOME!$H$20,0),IF($T95=FALSE,L95*HOME!$H$20/(1+HOME!$H$20),0)))</f>
        <v>0</v>
      </c>
      <c r="AD95" s="79">
        <f>IF(M$2&lt;DATE(2019,10,1),IF($T$1=FALSE,IF($T95=FALSE,M95*HOME!$H$18,0),IF($T95=FALSE,M95*HOME!$H$18/(1+HOME!$H$18),0)),IF($T$1=FALSE,IF($T95=FALSE,M95*HOME!$H$20,0),IF($T95=FALSE,M95*HOME!$H$20/(1+HOME!$H$20),0)))</f>
        <v>0</v>
      </c>
      <c r="AE95" s="79">
        <f>IF(N$2&lt;DATE(2019,10,1),IF($T$1=FALSE,IF($T95=FALSE,N95*HOME!$H$18,0),IF($T95=FALSE,N95*HOME!$H$18/(1+HOME!$H$18),0)),IF($T$1=FALSE,IF($T95=FALSE,N95*HOME!$H$20,0),IF($T95=FALSE,N95*HOME!$H$20/(1+HOME!$H$20),0)))</f>
        <v>0</v>
      </c>
      <c r="AF95" s="79">
        <f>IF(O$2&lt;DATE(2019,10,1),IF($T$1=FALSE,IF($T95=FALSE,O95*HOME!$H$18,0),IF($T95=FALSE,O95*HOME!$H$18/(1+HOME!$H$18),0)),IF($T$1=FALSE,IF($T95=FALSE,O95*HOME!$H$20,0),IF($T95=FALSE,O95*HOME!$H$20/(1+HOME!$H$20),0)))</f>
        <v>0</v>
      </c>
      <c r="AG95" s="79">
        <f>IF(P$2&lt;DATE(2019,10,1),IF($T$1=FALSE,IF($T95=FALSE,P95*HOME!$H$18,0),IF($T95=FALSE,P95*HOME!$H$18/(1+HOME!$H$18),0)),IF($T$1=FALSE,IF($T95=FALSE,P95*HOME!$H$20,0),IF($T95=FALSE,P95*HOME!$H$20/(1+HOME!$H$20),0)))</f>
        <v>0</v>
      </c>
      <c r="AH95" s="79">
        <f t="shared" si="26"/>
        <v>0</v>
      </c>
      <c r="AI95" s="79">
        <f t="shared" si="27"/>
        <v>0</v>
      </c>
      <c r="AJ95" s="86"/>
      <c r="AK95" s="79"/>
      <c r="AL95" s="79"/>
      <c r="AM95" s="79"/>
      <c r="AN95" s="79"/>
      <c r="AO95" s="79"/>
      <c r="AP95" s="79"/>
      <c r="AQ95" s="436"/>
      <c r="AR95" s="436"/>
      <c r="AS95" s="1836"/>
      <c r="CA95" s="310">
        <f>IF($T95=TRUE,0,IF(D$2&lt;DATE(2019,10,1),IF($T$1=FALSE,D95*HOME!$F$18,D95*HOME!$F$18/(1+HOME!$H$18)),IF($AO95=TRUE,IF($T$1=FALSE,D95*HOME!$F$21,D95*HOME!$F$21/(1+HOME!$H$21)),IF($T$1=FALSE,D95*HOME!$F$20,D95*HOME!$F$20/(1+HOME!$H$20)))))</f>
        <v>0</v>
      </c>
      <c r="CB95" s="310">
        <f>IF($T95=TRUE,0,IF(E$2&lt;DATE(2019,10,1),IF($T$1=FALSE,E95*HOME!$F$18,E95*HOME!$F$18/(1+HOME!$H$18)),IF($AO95=TRUE,IF($T$1=FALSE,E95*HOME!$F$21,E95*HOME!$F$21/(1+HOME!$H$21)),IF($T$1=FALSE,E95*HOME!$F$20,E95*HOME!$F$20/(1+HOME!$H$20)))))</f>
        <v>0</v>
      </c>
      <c r="CC95" s="310">
        <f>IF($T95=TRUE,0,IF(F$2&lt;DATE(2019,10,1),IF($T$1=FALSE,F95*HOME!$F$18,F95*HOME!$F$18/(1+HOME!$H$18)),IF($AO95=TRUE,IF($T$1=FALSE,F95*HOME!$F$21,F95*HOME!$F$21/(1+HOME!$H$21)),IF($T$1=FALSE,F95*HOME!$F$20,F95*HOME!$F$20/(1+HOME!$H$20)))))</f>
        <v>0</v>
      </c>
      <c r="CD95" s="310">
        <f>IF($T95=TRUE,0,IF(G$2&lt;DATE(2019,10,1),IF($T$1=FALSE,G95*HOME!$F$18,G95*HOME!$F$18/(1+HOME!$H$18)),IF($AO95=TRUE,IF($T$1=FALSE,G95*HOME!$F$21,G95*HOME!$F$21/(1+HOME!$H$21)),IF($T$1=FALSE,G95*HOME!$F$20,G95*HOME!$F$20/(1+HOME!$H$20)))))</f>
        <v>0</v>
      </c>
      <c r="CE95" s="310">
        <f>IF($T95=TRUE,0,IF(H$2&lt;DATE(2019,10,1),IF($T$1=FALSE,H95*HOME!$F$18,H95*HOME!$F$18/(1+HOME!$H$18)),IF($AO95=TRUE,IF($T$1=FALSE,H95*HOME!$F$21,H95*HOME!$F$21/(1+HOME!$H$21)),IF($T$1=FALSE,H95*HOME!$F$20,H95*HOME!$F$20/(1+HOME!$H$20)))))</f>
        <v>0</v>
      </c>
      <c r="CF95" s="310">
        <f>IF($T95=TRUE,0,IF(I$2&lt;DATE(2019,10,1),IF($T$1=FALSE,I95*HOME!$F$18,I95*HOME!$F$18/(1+HOME!$H$18)),IF($AO95=TRUE,IF($T$1=FALSE,I95*HOME!$F$21,I95*HOME!$F$21/(1+HOME!$H$21)),IF($T$1=FALSE,I95*HOME!$F$20,I95*HOME!$F$20/(1+HOME!$H$20)))))</f>
        <v>0</v>
      </c>
      <c r="CG95" s="310">
        <f>IF($T95=TRUE,0,IF(J$2&lt;DATE(2019,10,1),IF($T$1=FALSE,J95*HOME!$F$18,J95*HOME!$F$18/(1+HOME!$H$18)),IF($AO95=TRUE,IF($T$1=FALSE,J95*HOME!$F$21,J95*HOME!$F$21/(1+HOME!$H$21)),IF($T$1=FALSE,J95*HOME!$F$20,J95*HOME!$F$20/(1+HOME!$H$20)))))</f>
        <v>0</v>
      </c>
      <c r="CH95" s="310">
        <f>IF($T95=TRUE,0,IF(K$2&lt;DATE(2019,10,1),IF($T$1=FALSE,K95*HOME!$F$18,K95*HOME!$F$18/(1+HOME!$H$18)),IF($AO95=TRUE,IF($T$1=FALSE,K95*HOME!$F$21,K95*HOME!$F$21/(1+HOME!$H$21)),IF($T$1=FALSE,K95*HOME!$F$20,K95*HOME!$F$20/(1+HOME!$H$20)))))</f>
        <v>0</v>
      </c>
      <c r="CI95" s="310">
        <f>IF($T95=TRUE,0,IF(L$2&lt;DATE(2019,10,1),IF($T$1=FALSE,L95*HOME!$F$18,L95*HOME!$F$18/(1+HOME!$H$18)),IF($AO95=TRUE,IF($T$1=FALSE,L95*HOME!$F$21,L95*HOME!$F$21/(1+HOME!$H$21)),IF($T$1=FALSE,L95*HOME!$F$20,L95*HOME!$F$20/(1+HOME!$H$20)))))</f>
        <v>0</v>
      </c>
      <c r="CJ95" s="310">
        <f>IF($T95=TRUE,0,IF(M$2&lt;DATE(2019,10,1),IF($T$1=FALSE,M95*HOME!$F$18,M95*HOME!$F$18/(1+HOME!$H$18)),IF($AO95=TRUE,IF($T$1=FALSE,M95*HOME!$F$21,M95*HOME!$F$21/(1+HOME!$H$21)),IF($T$1=FALSE,M95*HOME!$F$20,M95*HOME!$F$20/(1+HOME!$H$20)))))</f>
        <v>0</v>
      </c>
      <c r="CK95" s="310">
        <f>IF($T95=TRUE,0,IF(N$2&lt;DATE(2019,10,1),IF($T$1=FALSE,N95*HOME!$F$18,N95*HOME!$F$18/(1+HOME!$H$18)),IF($AO95=TRUE,IF($T$1=FALSE,N95*HOME!$F$21,N95*HOME!$F$21/(1+HOME!$H$21)),IF($T$1=FALSE,N95*HOME!$F$20,N95*HOME!$F$20/(1+HOME!$H$20)))))</f>
        <v>0</v>
      </c>
      <c r="CL95" s="310">
        <f>IF($T95=TRUE,0,IF(O$2&lt;DATE(2019,10,1),IF($T$1=FALSE,O95*HOME!$F$18,O95*HOME!$F$18/(1+HOME!$H$18)),IF($AO95=TRUE,IF($T$1=FALSE,O95*HOME!$F$21,O95*HOME!$F$21/(1+HOME!$H$21)),IF($T$1=FALSE,O95*HOME!$F$20,O95*HOME!$F$20/(1+HOME!$H$20)))))</f>
        <v>0</v>
      </c>
      <c r="CM95" s="310">
        <f>IF($T95=TRUE,0,IF(P$2&lt;DATE(2019,10,1),IF($T$1=FALSE,P95*HOME!$F$18,P95*HOME!$F$18/(1+HOME!$H$18)),IF($AO95=TRUE,IF($T$1=FALSE,P95*HOME!$F$21,P95*HOME!$F$21/(1+HOME!$H$21)),IF($T$1=FALSE,P95*HOME!$F$20,P95*HOME!$F$20/(1+HOME!$H$20)))))</f>
        <v>0</v>
      </c>
      <c r="CN95" s="310">
        <f t="shared" si="41"/>
        <v>0</v>
      </c>
    </row>
    <row r="96" spans="1:100" ht="18" customHeight="1">
      <c r="A96" s="335"/>
      <c r="B96" s="336">
        <v>79</v>
      </c>
      <c r="C96" s="1833" t="s">
        <v>41</v>
      </c>
      <c r="D96" s="484">
        <f t="shared" ref="D96:P96" si="42">SUM(D86:D95)</f>
        <v>0</v>
      </c>
      <c r="E96" s="483">
        <f t="shared" si="42"/>
        <v>0</v>
      </c>
      <c r="F96" s="483">
        <f t="shared" si="42"/>
        <v>0</v>
      </c>
      <c r="G96" s="483">
        <f t="shared" si="42"/>
        <v>0</v>
      </c>
      <c r="H96" s="483">
        <f t="shared" si="42"/>
        <v>0</v>
      </c>
      <c r="I96" s="483">
        <f t="shared" si="42"/>
        <v>0</v>
      </c>
      <c r="J96" s="483">
        <f t="shared" si="42"/>
        <v>0</v>
      </c>
      <c r="K96" s="483">
        <f t="shared" si="42"/>
        <v>0</v>
      </c>
      <c r="L96" s="483">
        <f t="shared" si="42"/>
        <v>0</v>
      </c>
      <c r="M96" s="483">
        <f t="shared" si="42"/>
        <v>0</v>
      </c>
      <c r="N96" s="483">
        <f t="shared" si="42"/>
        <v>0</v>
      </c>
      <c r="O96" s="483">
        <f t="shared" si="42"/>
        <v>0</v>
      </c>
      <c r="P96" s="483">
        <f t="shared" si="42"/>
        <v>0</v>
      </c>
      <c r="Q96" s="485">
        <f>SUM(Q86:Q95)</f>
        <v>0</v>
      </c>
      <c r="R96" s="1099" t="str">
        <f t="shared" si="35"/>
        <v/>
      </c>
      <c r="S96" s="1100">
        <f>来期計画!Q96</f>
        <v>0</v>
      </c>
      <c r="T96" s="352" t="s">
        <v>120</v>
      </c>
      <c r="U96" s="353">
        <f t="shared" ref="U96:AG96" si="43">SUM(U86:U95)</f>
        <v>0</v>
      </c>
      <c r="V96" s="353">
        <f t="shared" si="43"/>
        <v>0</v>
      </c>
      <c r="W96" s="353">
        <f t="shared" si="43"/>
        <v>0</v>
      </c>
      <c r="X96" s="353">
        <f t="shared" si="43"/>
        <v>0</v>
      </c>
      <c r="Y96" s="353">
        <f t="shared" si="43"/>
        <v>0</v>
      </c>
      <c r="Z96" s="353">
        <f t="shared" si="43"/>
        <v>0</v>
      </c>
      <c r="AA96" s="353">
        <f t="shared" si="43"/>
        <v>0</v>
      </c>
      <c r="AB96" s="353">
        <f t="shared" si="43"/>
        <v>0</v>
      </c>
      <c r="AC96" s="353">
        <f t="shared" si="43"/>
        <v>0</v>
      </c>
      <c r="AD96" s="353">
        <f t="shared" si="43"/>
        <v>0</v>
      </c>
      <c r="AE96" s="353">
        <f t="shared" si="43"/>
        <v>0</v>
      </c>
      <c r="AF96" s="353">
        <f t="shared" si="43"/>
        <v>0</v>
      </c>
      <c r="AG96" s="353">
        <f t="shared" si="43"/>
        <v>0</v>
      </c>
      <c r="AH96" s="79">
        <f t="shared" si="26"/>
        <v>0</v>
      </c>
      <c r="AI96" s="353" t="str">
        <f t="shared" si="27"/>
        <v/>
      </c>
      <c r="AJ96" s="354"/>
      <c r="AK96" s="79"/>
      <c r="AL96" s="79"/>
      <c r="AM96" s="79"/>
      <c r="AN96" s="79"/>
      <c r="AO96" s="79"/>
      <c r="AP96" s="79"/>
      <c r="AQ96" s="436"/>
      <c r="AR96" s="436"/>
      <c r="AS96" s="1836"/>
      <c r="CA96" s="355">
        <f>SUM(CA86:CA95)</f>
        <v>0</v>
      </c>
      <c r="CB96" s="355">
        <f t="shared" ref="CB96:CM96" si="44">SUM(CB86:CB95)</f>
        <v>0</v>
      </c>
      <c r="CC96" s="355">
        <f t="shared" si="44"/>
        <v>0</v>
      </c>
      <c r="CD96" s="355">
        <f t="shared" si="44"/>
        <v>0</v>
      </c>
      <c r="CE96" s="355">
        <f t="shared" si="44"/>
        <v>0</v>
      </c>
      <c r="CF96" s="355">
        <f t="shared" si="44"/>
        <v>0</v>
      </c>
      <c r="CG96" s="355">
        <f t="shared" si="44"/>
        <v>0</v>
      </c>
      <c r="CH96" s="355">
        <f t="shared" si="44"/>
        <v>0</v>
      </c>
      <c r="CI96" s="355">
        <f t="shared" si="44"/>
        <v>0</v>
      </c>
      <c r="CJ96" s="355">
        <f t="shared" si="44"/>
        <v>0</v>
      </c>
      <c r="CK96" s="355">
        <f t="shared" si="44"/>
        <v>0</v>
      </c>
      <c r="CL96" s="355">
        <f t="shared" si="44"/>
        <v>0</v>
      </c>
      <c r="CM96" s="355">
        <f t="shared" si="44"/>
        <v>0</v>
      </c>
      <c r="CN96" s="355">
        <f t="shared" si="41"/>
        <v>0</v>
      </c>
    </row>
    <row r="97" spans="1:100" ht="22.5" customHeight="1">
      <c r="A97" s="335"/>
      <c r="B97" s="336">
        <v>80</v>
      </c>
      <c r="C97" s="1834" t="s">
        <v>42</v>
      </c>
      <c r="D97" s="429"/>
      <c r="E97" s="356"/>
      <c r="F97" s="356"/>
      <c r="G97" s="356"/>
      <c r="H97" s="356"/>
      <c r="I97" s="356"/>
      <c r="J97" s="356"/>
      <c r="K97" s="356"/>
      <c r="L97" s="356"/>
      <c r="M97" s="356"/>
      <c r="N97" s="356"/>
      <c r="O97" s="356"/>
      <c r="P97" s="356"/>
      <c r="Q97" s="430"/>
      <c r="R97" s="1104" t="str">
        <f t="shared" si="35"/>
        <v/>
      </c>
      <c r="S97" s="1105">
        <f>来期計画!Q97</f>
        <v>0</v>
      </c>
      <c r="T97" s="360"/>
      <c r="U97" s="361"/>
      <c r="V97" s="361"/>
      <c r="W97" s="361"/>
      <c r="X97" s="361"/>
      <c r="Y97" s="361"/>
      <c r="Z97" s="361"/>
      <c r="AA97" s="361"/>
      <c r="AB97" s="361"/>
      <c r="AC97" s="361"/>
      <c r="AD97" s="361"/>
      <c r="AE97" s="361"/>
      <c r="AF97" s="361"/>
      <c r="AG97" s="361"/>
      <c r="AH97" s="79">
        <f t="shared" si="26"/>
        <v>0</v>
      </c>
      <c r="AI97" s="361">
        <f t="shared" si="27"/>
        <v>0</v>
      </c>
      <c r="AJ97" s="362"/>
      <c r="AK97" s="79"/>
      <c r="AL97" s="79"/>
      <c r="AM97" s="79"/>
      <c r="AN97" s="79"/>
      <c r="AO97" s="79"/>
      <c r="AP97" s="79"/>
      <c r="AQ97" s="86"/>
      <c r="AR97" s="86"/>
      <c r="AS97" s="1836"/>
    </row>
    <row r="98" spans="1:100" ht="18" customHeight="1">
      <c r="A98" s="335"/>
      <c r="B98" s="336">
        <v>81</v>
      </c>
      <c r="C98" s="1810"/>
      <c r="D98" s="434"/>
      <c r="E98" s="131"/>
      <c r="F98" s="131"/>
      <c r="G98" s="131"/>
      <c r="H98" s="131"/>
      <c r="I98" s="131"/>
      <c r="J98" s="131"/>
      <c r="K98" s="131"/>
      <c r="L98" s="131"/>
      <c r="M98" s="131"/>
      <c r="N98" s="131"/>
      <c r="O98" s="131"/>
      <c r="P98" s="131"/>
      <c r="Q98" s="90">
        <f>SUM(D98:P98)</f>
        <v>0</v>
      </c>
      <c r="R98" s="1107" t="str">
        <f t="shared" si="35"/>
        <v/>
      </c>
      <c r="S98" s="344">
        <f>来期計画!Q98</f>
        <v>0</v>
      </c>
      <c r="T98" s="341" t="b">
        <v>1</v>
      </c>
      <c r="U98" s="79">
        <f>IF(D$2&lt;DATE(2019,10,1),IF($T$1=FALSE,IF($T98=FALSE,D98*HOME!$H$18,0),IF($T98=FALSE,D98*HOME!$H$18/(1+HOME!$H$18),0)),IF($T$1=FALSE,IF($T98=FALSE,D98*HOME!$H$20,0),IF($T98=FALSE,D98*HOME!$H$20/(1+HOME!$H$20),0)))</f>
        <v>0</v>
      </c>
      <c r="V98" s="79">
        <f>IF(E$2&lt;DATE(2019,10,1),IF($T$1=FALSE,IF($T98=FALSE,E98*HOME!$H$18,0),IF($T98=FALSE,E98*HOME!$H$18/(1+HOME!$H$18),0)),IF($T$1=FALSE,IF($T98=FALSE,E98*HOME!$H$20,0),IF($T98=FALSE,E98*HOME!$H$20/(1+HOME!$H$20),0)))</f>
        <v>0</v>
      </c>
      <c r="W98" s="79">
        <f>IF(F$2&lt;DATE(2019,10,1),IF($T$1=FALSE,IF($T98=FALSE,F98*HOME!$H$18,0),IF($T98=FALSE,F98*HOME!$H$18/(1+HOME!$H$18),0)),IF($T$1=FALSE,IF($T98=FALSE,F98*HOME!$H$20,0),IF($T98=FALSE,F98*HOME!$H$20/(1+HOME!$H$20),0)))</f>
        <v>0</v>
      </c>
      <c r="X98" s="79">
        <f>IF(G$2&lt;DATE(2019,10,1),IF($T$1=FALSE,IF($T98=FALSE,G98*HOME!$H$18,0),IF($T98=FALSE,G98*HOME!$H$18/(1+HOME!$H$18),0)),IF($T$1=FALSE,IF($T98=FALSE,G98*HOME!$H$20,0),IF($T98=FALSE,G98*HOME!$H$20/(1+HOME!$H$20),0)))</f>
        <v>0</v>
      </c>
      <c r="Y98" s="79">
        <f>IF(H$2&lt;DATE(2019,10,1),IF($T$1=FALSE,IF($T98=FALSE,H98*HOME!$H$18,0),IF($T98=FALSE,H98*HOME!$H$18/(1+HOME!$H$18),0)),IF($T$1=FALSE,IF($T98=FALSE,H98*HOME!$H$20,0),IF($T98=FALSE,H98*HOME!$H$20/(1+HOME!$H$20),0)))</f>
        <v>0</v>
      </c>
      <c r="Z98" s="79">
        <f>IF(I$2&lt;DATE(2019,10,1),IF($T$1=FALSE,IF($T98=FALSE,I98*HOME!$H$18,0),IF($T98=FALSE,I98*HOME!$H$18/(1+HOME!$H$18),0)),IF($T$1=FALSE,IF($T98=FALSE,I98*HOME!$H$20,0),IF($T98=FALSE,I98*HOME!$H$20/(1+HOME!$H$20),0)))</f>
        <v>0</v>
      </c>
      <c r="AA98" s="79">
        <f>IF(J$2&lt;DATE(2019,10,1),IF($T$1=FALSE,IF($T98=FALSE,J98*HOME!$H$18,0),IF($T98=FALSE,J98*HOME!$H$18/(1+HOME!$H$18),0)),IF($T$1=FALSE,IF($T98=FALSE,J98*HOME!$H$20,0),IF($T98=FALSE,J98*HOME!$H$20/(1+HOME!$H$20),0)))</f>
        <v>0</v>
      </c>
      <c r="AB98" s="79">
        <f>IF(K$2&lt;DATE(2019,10,1),IF($T$1=FALSE,IF($T98=FALSE,K98*HOME!$H$18,0),IF($T98=FALSE,K98*HOME!$H$18/(1+HOME!$H$18),0)),IF($T$1=FALSE,IF($T98=FALSE,K98*HOME!$H$20,0),IF($T98=FALSE,K98*HOME!$H$20/(1+HOME!$H$20),0)))</f>
        <v>0</v>
      </c>
      <c r="AC98" s="79">
        <f>IF(L$2&lt;DATE(2019,10,1),IF($T$1=FALSE,IF($T98=FALSE,L98*HOME!$H$18,0),IF($T98=FALSE,L98*HOME!$H$18/(1+HOME!$H$18),0)),IF($T$1=FALSE,IF($T98=FALSE,L98*HOME!$H$20,0),IF($T98=FALSE,L98*HOME!$H$20/(1+HOME!$H$20),0)))</f>
        <v>0</v>
      </c>
      <c r="AD98" s="79">
        <f>IF(M$2&lt;DATE(2019,10,1),IF($T$1=FALSE,IF($T98=FALSE,M98*HOME!$H$18,0),IF($T98=FALSE,M98*HOME!$H$18/(1+HOME!$H$18),0)),IF($T$1=FALSE,IF($T98=FALSE,M98*HOME!$H$20,0),IF($T98=FALSE,M98*HOME!$H$20/(1+HOME!$H$20),0)))</f>
        <v>0</v>
      </c>
      <c r="AE98" s="79">
        <f>IF(N$2&lt;DATE(2019,10,1),IF($T$1=FALSE,IF($T98=FALSE,N98*HOME!$H$18,0),IF($T98=FALSE,N98*HOME!$H$18/(1+HOME!$H$18),0)),IF($T$1=FALSE,IF($T98=FALSE,N98*HOME!$H$20,0),IF($T98=FALSE,N98*HOME!$H$20/(1+HOME!$H$20),0)))</f>
        <v>0</v>
      </c>
      <c r="AF98" s="79">
        <f>IF(O$2&lt;DATE(2019,10,1),IF($T$1=FALSE,IF($T98=FALSE,O98*HOME!$H$18,0),IF($T98=FALSE,O98*HOME!$H$18/(1+HOME!$H$18),0)),IF($T$1=FALSE,IF($T98=FALSE,O98*HOME!$H$20,0),IF($T98=FALSE,O98*HOME!$H$20/(1+HOME!$H$20),0)))</f>
        <v>0</v>
      </c>
      <c r="AG98" s="79">
        <f>IF(P$2&lt;DATE(2019,10,1),IF($T$1=FALSE,IF($T98=FALSE,P98*HOME!$H$18,0),IF($T98=FALSE,P98*HOME!$H$18/(1+HOME!$H$18),0)),IF($T$1=FALSE,IF($T98=FALSE,P98*HOME!$H$20,0),IF($T98=FALSE,P98*HOME!$H$20/(1+HOME!$H$20),0)))</f>
        <v>0</v>
      </c>
      <c r="AH98" s="79">
        <f t="shared" si="26"/>
        <v>0</v>
      </c>
      <c r="AI98" s="79" t="str">
        <f t="shared" si="27"/>
        <v/>
      </c>
      <c r="AJ98" s="86"/>
      <c r="AK98" s="79"/>
      <c r="AL98" s="79"/>
      <c r="AM98" s="79"/>
      <c r="AN98" s="79"/>
      <c r="AO98" s="79"/>
      <c r="AP98" s="79"/>
      <c r="AQ98" s="79"/>
      <c r="AR98" s="79"/>
      <c r="CA98" s="310">
        <f>IF($T98=TRUE,0,IF(D$2&lt;DATE(2019,10,1),IF($T$1=FALSE,D98*HOME!$F$18,D98*HOME!$F$18/(1+HOME!$H$18)),IF($AO98=TRUE,IF($T$1=FALSE,D98*HOME!$F$21,D98*HOME!$F$21/(1+HOME!$H$21)),IF($T$1=FALSE,D98*HOME!$F$20,D98*HOME!$F$20/(1+HOME!$H$20)))))</f>
        <v>0</v>
      </c>
      <c r="CB98" s="310">
        <f>IF($T98=TRUE,0,IF(E$2&lt;DATE(2019,10,1),IF($T$1=FALSE,E98*HOME!$F$18,E98*HOME!$F$18/(1+HOME!$H$18)),IF($AO98=TRUE,IF($T$1=FALSE,E98*HOME!$F$21,E98*HOME!$F$21/(1+HOME!$H$21)),IF($T$1=FALSE,E98*HOME!$F$20,E98*HOME!$F$20/(1+HOME!$H$20)))))</f>
        <v>0</v>
      </c>
      <c r="CC98" s="310">
        <f>IF($T98=TRUE,0,IF(F$2&lt;DATE(2019,10,1),IF($T$1=FALSE,F98*HOME!$F$18,F98*HOME!$F$18/(1+HOME!$H$18)),IF($AO98=TRUE,IF($T$1=FALSE,F98*HOME!$F$21,F98*HOME!$F$21/(1+HOME!$H$21)),IF($T$1=FALSE,F98*HOME!$F$20,F98*HOME!$F$20/(1+HOME!$H$20)))))</f>
        <v>0</v>
      </c>
      <c r="CD98" s="310">
        <f>IF($T98=TRUE,0,IF(G$2&lt;DATE(2019,10,1),IF($T$1=FALSE,G98*HOME!$F$18,G98*HOME!$F$18/(1+HOME!$H$18)),IF($AO98=TRUE,IF($T$1=FALSE,G98*HOME!$F$21,G98*HOME!$F$21/(1+HOME!$H$21)),IF($T$1=FALSE,G98*HOME!$F$20,G98*HOME!$F$20/(1+HOME!$H$20)))))</f>
        <v>0</v>
      </c>
      <c r="CE98" s="310">
        <f>IF($T98=TRUE,0,IF(H$2&lt;DATE(2019,10,1),IF($T$1=FALSE,H98*HOME!$F$18,H98*HOME!$F$18/(1+HOME!$H$18)),IF($AO98=TRUE,IF($T$1=FALSE,H98*HOME!$F$21,H98*HOME!$F$21/(1+HOME!$H$21)),IF($T$1=FALSE,H98*HOME!$F$20,H98*HOME!$F$20/(1+HOME!$H$20)))))</f>
        <v>0</v>
      </c>
      <c r="CF98" s="310">
        <f>IF($T98=TRUE,0,IF(I$2&lt;DATE(2019,10,1),IF($T$1=FALSE,I98*HOME!$F$18,I98*HOME!$F$18/(1+HOME!$H$18)),IF($AO98=TRUE,IF($T$1=FALSE,I98*HOME!$F$21,I98*HOME!$F$21/(1+HOME!$H$21)),IF($T$1=FALSE,I98*HOME!$F$20,I98*HOME!$F$20/(1+HOME!$H$20)))))</f>
        <v>0</v>
      </c>
      <c r="CG98" s="310">
        <f>IF($T98=TRUE,0,IF(J$2&lt;DATE(2019,10,1),IF($T$1=FALSE,J98*HOME!$F$18,J98*HOME!$F$18/(1+HOME!$H$18)),IF($AO98=TRUE,IF($T$1=FALSE,J98*HOME!$F$21,J98*HOME!$F$21/(1+HOME!$H$21)),IF($T$1=FALSE,J98*HOME!$F$20,J98*HOME!$F$20/(1+HOME!$H$20)))))</f>
        <v>0</v>
      </c>
      <c r="CH98" s="310">
        <f>IF($T98=TRUE,0,IF(K$2&lt;DATE(2019,10,1),IF($T$1=FALSE,K98*HOME!$F$18,K98*HOME!$F$18/(1+HOME!$H$18)),IF($AO98=TRUE,IF($T$1=FALSE,K98*HOME!$F$21,K98*HOME!$F$21/(1+HOME!$H$21)),IF($T$1=FALSE,K98*HOME!$F$20,K98*HOME!$F$20/(1+HOME!$H$20)))))</f>
        <v>0</v>
      </c>
      <c r="CI98" s="310">
        <f>IF($T98=TRUE,0,IF(L$2&lt;DATE(2019,10,1),IF($T$1=FALSE,L98*HOME!$F$18,L98*HOME!$F$18/(1+HOME!$H$18)),IF($AO98=TRUE,IF($T$1=FALSE,L98*HOME!$F$21,L98*HOME!$F$21/(1+HOME!$H$21)),IF($T$1=FALSE,L98*HOME!$F$20,L98*HOME!$F$20/(1+HOME!$H$20)))))</f>
        <v>0</v>
      </c>
      <c r="CJ98" s="310">
        <f>IF($T98=TRUE,0,IF(M$2&lt;DATE(2019,10,1),IF($T$1=FALSE,M98*HOME!$F$18,M98*HOME!$F$18/(1+HOME!$H$18)),IF($AO98=TRUE,IF($T$1=FALSE,M98*HOME!$F$21,M98*HOME!$F$21/(1+HOME!$H$21)),IF($T$1=FALSE,M98*HOME!$F$20,M98*HOME!$F$20/(1+HOME!$H$20)))))</f>
        <v>0</v>
      </c>
      <c r="CK98" s="310">
        <f>IF($T98=TRUE,0,IF(N$2&lt;DATE(2019,10,1),IF($T$1=FALSE,N98*HOME!$F$18,N98*HOME!$F$18/(1+HOME!$H$18)),IF($AO98=TRUE,IF($T$1=FALSE,N98*HOME!$F$21,N98*HOME!$F$21/(1+HOME!$H$21)),IF($T$1=FALSE,N98*HOME!$F$20,N98*HOME!$F$20/(1+HOME!$H$20)))))</f>
        <v>0</v>
      </c>
      <c r="CL98" s="310">
        <f>IF($T98=TRUE,0,IF(O$2&lt;DATE(2019,10,1),IF($T$1=FALSE,O98*HOME!$F$18,O98*HOME!$F$18/(1+HOME!$H$18)),IF($AO98=TRUE,IF($T$1=FALSE,O98*HOME!$F$21,O98*HOME!$F$21/(1+HOME!$H$21)),IF($T$1=FALSE,O98*HOME!$F$20,O98*HOME!$F$20/(1+HOME!$H$20)))))</f>
        <v>0</v>
      </c>
      <c r="CM98" s="310">
        <f>IF($T98=TRUE,0,IF(P$2&lt;DATE(2019,10,1),IF($T$1=FALSE,P98*HOME!$F$18,P98*HOME!$F$18/(1+HOME!$H$18)),IF($AO98=TRUE,IF($T$1=FALSE,P98*HOME!$F$21,P98*HOME!$F$21/(1+HOME!$H$21)),IF($T$1=FALSE,P98*HOME!$F$20,P98*HOME!$F$20/(1+HOME!$H$20)))))</f>
        <v>0</v>
      </c>
      <c r="CN98" s="310">
        <f>SUM(CA98:CM98)</f>
        <v>0</v>
      </c>
    </row>
    <row r="99" spans="1:100" ht="18" customHeight="1">
      <c r="A99" s="335"/>
      <c r="B99" s="336">
        <v>82</v>
      </c>
      <c r="C99" s="1810"/>
      <c r="D99" s="434"/>
      <c r="E99" s="131"/>
      <c r="F99" s="131"/>
      <c r="G99" s="131"/>
      <c r="H99" s="131"/>
      <c r="I99" s="131"/>
      <c r="J99" s="131"/>
      <c r="K99" s="131"/>
      <c r="L99" s="131"/>
      <c r="M99" s="131"/>
      <c r="N99" s="131"/>
      <c r="O99" s="131"/>
      <c r="P99" s="131"/>
      <c r="Q99" s="90">
        <f t="shared" ref="Q99:Q107" si="45">SUM(D99:P99)</f>
        <v>0</v>
      </c>
      <c r="R99" s="1107" t="str">
        <f t="shared" si="35"/>
        <v/>
      </c>
      <c r="S99" s="344">
        <f>来期計画!Q99</f>
        <v>0</v>
      </c>
      <c r="T99" s="341" t="b">
        <v>0</v>
      </c>
      <c r="U99" s="79">
        <f>IF(D$2&lt;DATE(2019,10,1),IF($T$1=FALSE,IF($T99=FALSE,D99*HOME!$H$18,0),IF($T99=FALSE,D99*HOME!$H$18/(1+HOME!$H$18),0)),IF($T$1=FALSE,IF($T99=FALSE,D99*HOME!$H$20,0),IF($T99=FALSE,D99*HOME!$H$20/(1+HOME!$H$20),0)))</f>
        <v>0</v>
      </c>
      <c r="V99" s="79">
        <f>IF(E$2&lt;DATE(2019,10,1),IF($T$1=FALSE,IF($T99=FALSE,E99*HOME!$H$18,0),IF($T99=FALSE,E99*HOME!$H$18/(1+HOME!$H$18),0)),IF($T$1=FALSE,IF($T99=FALSE,E99*HOME!$H$20,0),IF($T99=FALSE,E99*HOME!$H$20/(1+HOME!$H$20),0)))</f>
        <v>0</v>
      </c>
      <c r="W99" s="79">
        <f>IF(F$2&lt;DATE(2019,10,1),IF($T$1=FALSE,IF($T99=FALSE,F99*HOME!$H$18,0),IF($T99=FALSE,F99*HOME!$H$18/(1+HOME!$H$18),0)),IF($T$1=FALSE,IF($T99=FALSE,F99*HOME!$H$20,0),IF($T99=FALSE,F99*HOME!$H$20/(1+HOME!$H$20),0)))</f>
        <v>0</v>
      </c>
      <c r="X99" s="79">
        <f>IF(G$2&lt;DATE(2019,10,1),IF($T$1=FALSE,IF($T99=FALSE,G99*HOME!$H$18,0),IF($T99=FALSE,G99*HOME!$H$18/(1+HOME!$H$18),0)),IF($T$1=FALSE,IF($T99=FALSE,G99*HOME!$H$20,0),IF($T99=FALSE,G99*HOME!$H$20/(1+HOME!$H$20),0)))</f>
        <v>0</v>
      </c>
      <c r="Y99" s="79">
        <f>IF(H$2&lt;DATE(2019,10,1),IF($T$1=FALSE,IF($T99=FALSE,H99*HOME!$H$18,0),IF($T99=FALSE,H99*HOME!$H$18/(1+HOME!$H$18),0)),IF($T$1=FALSE,IF($T99=FALSE,H99*HOME!$H$20,0),IF($T99=FALSE,H99*HOME!$H$20/(1+HOME!$H$20),0)))</f>
        <v>0</v>
      </c>
      <c r="Z99" s="79">
        <f>IF(I$2&lt;DATE(2019,10,1),IF($T$1=FALSE,IF($T99=FALSE,I99*HOME!$H$18,0),IF($T99=FALSE,I99*HOME!$H$18/(1+HOME!$H$18),0)),IF($T$1=FALSE,IF($T99=FALSE,I99*HOME!$H$20,0),IF($T99=FALSE,I99*HOME!$H$20/(1+HOME!$H$20),0)))</f>
        <v>0</v>
      </c>
      <c r="AA99" s="79">
        <f>IF(J$2&lt;DATE(2019,10,1),IF($T$1=FALSE,IF($T99=FALSE,J99*HOME!$H$18,0),IF($T99=FALSE,J99*HOME!$H$18/(1+HOME!$H$18),0)),IF($T$1=FALSE,IF($T99=FALSE,J99*HOME!$H$20,0),IF($T99=FALSE,J99*HOME!$H$20/(1+HOME!$H$20),0)))</f>
        <v>0</v>
      </c>
      <c r="AB99" s="79">
        <f>IF(K$2&lt;DATE(2019,10,1),IF($T$1=FALSE,IF($T99=FALSE,K99*HOME!$H$18,0),IF($T99=FALSE,K99*HOME!$H$18/(1+HOME!$H$18),0)),IF($T$1=FALSE,IF($T99=FALSE,K99*HOME!$H$20,0),IF($T99=FALSE,K99*HOME!$H$20/(1+HOME!$H$20),0)))</f>
        <v>0</v>
      </c>
      <c r="AC99" s="79">
        <f>IF(L$2&lt;DATE(2019,10,1),IF($T$1=FALSE,IF($T99=FALSE,L99*HOME!$H$18,0),IF($T99=FALSE,L99*HOME!$H$18/(1+HOME!$H$18),0)),IF($T$1=FALSE,IF($T99=FALSE,L99*HOME!$H$20,0),IF($T99=FALSE,L99*HOME!$H$20/(1+HOME!$H$20),0)))</f>
        <v>0</v>
      </c>
      <c r="AD99" s="79">
        <f>IF(M$2&lt;DATE(2019,10,1),IF($T$1=FALSE,IF($T99=FALSE,M99*HOME!$H$18,0),IF($T99=FALSE,M99*HOME!$H$18/(1+HOME!$H$18),0)),IF($T$1=FALSE,IF($T99=FALSE,M99*HOME!$H$20,0),IF($T99=FALSE,M99*HOME!$H$20/(1+HOME!$H$20),0)))</f>
        <v>0</v>
      </c>
      <c r="AE99" s="79">
        <f>IF(N$2&lt;DATE(2019,10,1),IF($T$1=FALSE,IF($T99=FALSE,N99*HOME!$H$18,0),IF($T99=FALSE,N99*HOME!$H$18/(1+HOME!$H$18),0)),IF($T$1=FALSE,IF($T99=FALSE,N99*HOME!$H$20,0),IF($T99=FALSE,N99*HOME!$H$20/(1+HOME!$H$20),0)))</f>
        <v>0</v>
      </c>
      <c r="AF99" s="79">
        <f>IF(O$2&lt;DATE(2019,10,1),IF($T$1=FALSE,IF($T99=FALSE,O99*HOME!$H$18,0),IF($T99=FALSE,O99*HOME!$H$18/(1+HOME!$H$18),0)),IF($T$1=FALSE,IF($T99=FALSE,O99*HOME!$H$20,0),IF($T99=FALSE,O99*HOME!$H$20/(1+HOME!$H$20),0)))</f>
        <v>0</v>
      </c>
      <c r="AG99" s="79">
        <f>IF(P$2&lt;DATE(2019,10,1),IF($T$1=FALSE,IF($T99=FALSE,P99*HOME!$H$18,0),IF($T99=FALSE,P99*HOME!$H$18/(1+HOME!$H$18),0)),IF($T$1=FALSE,IF($T99=FALSE,P99*HOME!$H$20,0),IF($T99=FALSE,P99*HOME!$H$20/(1+HOME!$H$20),0)))</f>
        <v>0</v>
      </c>
      <c r="AH99" s="79">
        <f t="shared" ref="AH99:AH123" si="46">SUM(U99:AG99)</f>
        <v>0</v>
      </c>
      <c r="AI99" s="79">
        <f t="shared" ref="AI99:AI123" si="47">IF($T99=FALSE,Q99,"")</f>
        <v>0</v>
      </c>
      <c r="AJ99" s="86"/>
      <c r="AK99" s="79"/>
      <c r="AL99" s="79"/>
      <c r="AM99" s="79"/>
      <c r="AN99" s="79"/>
      <c r="AO99" s="79"/>
      <c r="AP99" s="79"/>
      <c r="AQ99" s="79"/>
      <c r="AR99" s="79"/>
      <c r="CA99" s="310">
        <f>IF($T99=TRUE,0,IF(D$2&lt;DATE(2019,10,1),IF($T$1=FALSE,D99*HOME!$F$18,D99*HOME!$F$18/(1+HOME!$H$18)),IF($AO99=TRUE,IF($T$1=FALSE,D99*HOME!$F$21,D99*HOME!$F$21/(1+HOME!$H$21)),IF($T$1=FALSE,D99*HOME!$F$20,D99*HOME!$F$20/(1+HOME!$H$20)))))</f>
        <v>0</v>
      </c>
      <c r="CB99" s="310">
        <f>IF($T99=TRUE,0,IF(E$2&lt;DATE(2019,10,1),IF($T$1=FALSE,E99*HOME!$F$18,E99*HOME!$F$18/(1+HOME!$H$18)),IF($AO99=TRUE,IF($T$1=FALSE,E99*HOME!$F$21,E99*HOME!$F$21/(1+HOME!$H$21)),IF($T$1=FALSE,E99*HOME!$F$20,E99*HOME!$F$20/(1+HOME!$H$20)))))</f>
        <v>0</v>
      </c>
      <c r="CC99" s="310">
        <f>IF($T99=TRUE,0,IF(F$2&lt;DATE(2019,10,1),IF($T$1=FALSE,F99*HOME!$F$18,F99*HOME!$F$18/(1+HOME!$H$18)),IF($AO99=TRUE,IF($T$1=FALSE,F99*HOME!$F$21,F99*HOME!$F$21/(1+HOME!$H$21)),IF($T$1=FALSE,F99*HOME!$F$20,F99*HOME!$F$20/(1+HOME!$H$20)))))</f>
        <v>0</v>
      </c>
      <c r="CD99" s="310">
        <f>IF($T99=TRUE,0,IF(G$2&lt;DATE(2019,10,1),IF($T$1=FALSE,G99*HOME!$F$18,G99*HOME!$F$18/(1+HOME!$H$18)),IF($AO99=TRUE,IF($T$1=FALSE,G99*HOME!$F$21,G99*HOME!$F$21/(1+HOME!$H$21)),IF($T$1=FALSE,G99*HOME!$F$20,G99*HOME!$F$20/(1+HOME!$H$20)))))</f>
        <v>0</v>
      </c>
      <c r="CE99" s="310">
        <f>IF($T99=TRUE,0,IF(H$2&lt;DATE(2019,10,1),IF($T$1=FALSE,H99*HOME!$F$18,H99*HOME!$F$18/(1+HOME!$H$18)),IF($AO99=TRUE,IF($T$1=FALSE,H99*HOME!$F$21,H99*HOME!$F$21/(1+HOME!$H$21)),IF($T$1=FALSE,H99*HOME!$F$20,H99*HOME!$F$20/(1+HOME!$H$20)))))</f>
        <v>0</v>
      </c>
      <c r="CF99" s="310">
        <f>IF($T99=TRUE,0,IF(I$2&lt;DATE(2019,10,1),IF($T$1=FALSE,I99*HOME!$F$18,I99*HOME!$F$18/(1+HOME!$H$18)),IF($AO99=TRUE,IF($T$1=FALSE,I99*HOME!$F$21,I99*HOME!$F$21/(1+HOME!$H$21)),IF($T$1=FALSE,I99*HOME!$F$20,I99*HOME!$F$20/(1+HOME!$H$20)))))</f>
        <v>0</v>
      </c>
      <c r="CG99" s="310">
        <f>IF($T99=TRUE,0,IF(J$2&lt;DATE(2019,10,1),IF($T$1=FALSE,J99*HOME!$F$18,J99*HOME!$F$18/(1+HOME!$H$18)),IF($AO99=TRUE,IF($T$1=FALSE,J99*HOME!$F$21,J99*HOME!$F$21/(1+HOME!$H$21)),IF($T$1=FALSE,J99*HOME!$F$20,J99*HOME!$F$20/(1+HOME!$H$20)))))</f>
        <v>0</v>
      </c>
      <c r="CH99" s="310">
        <f>IF($T99=TRUE,0,IF(K$2&lt;DATE(2019,10,1),IF($T$1=FALSE,K99*HOME!$F$18,K99*HOME!$F$18/(1+HOME!$H$18)),IF($AO99=TRUE,IF($T$1=FALSE,K99*HOME!$F$21,K99*HOME!$F$21/(1+HOME!$H$21)),IF($T$1=FALSE,K99*HOME!$F$20,K99*HOME!$F$20/(1+HOME!$H$20)))))</f>
        <v>0</v>
      </c>
      <c r="CI99" s="310">
        <f>IF($T99=TRUE,0,IF(L$2&lt;DATE(2019,10,1),IF($T$1=FALSE,L99*HOME!$F$18,L99*HOME!$F$18/(1+HOME!$H$18)),IF($AO99=TRUE,IF($T$1=FALSE,L99*HOME!$F$21,L99*HOME!$F$21/(1+HOME!$H$21)),IF($T$1=FALSE,L99*HOME!$F$20,L99*HOME!$F$20/(1+HOME!$H$20)))))</f>
        <v>0</v>
      </c>
      <c r="CJ99" s="310">
        <f>IF($T99=TRUE,0,IF(M$2&lt;DATE(2019,10,1),IF($T$1=FALSE,M99*HOME!$F$18,M99*HOME!$F$18/(1+HOME!$H$18)),IF($AO99=TRUE,IF($T$1=FALSE,M99*HOME!$F$21,M99*HOME!$F$21/(1+HOME!$H$21)),IF($T$1=FALSE,M99*HOME!$F$20,M99*HOME!$F$20/(1+HOME!$H$20)))))</f>
        <v>0</v>
      </c>
      <c r="CK99" s="310">
        <f>IF($T99=TRUE,0,IF(N$2&lt;DATE(2019,10,1),IF($T$1=FALSE,N99*HOME!$F$18,N99*HOME!$F$18/(1+HOME!$H$18)),IF($AO99=TRUE,IF($T$1=FALSE,N99*HOME!$F$21,N99*HOME!$F$21/(1+HOME!$H$21)),IF($T$1=FALSE,N99*HOME!$F$20,N99*HOME!$F$20/(1+HOME!$H$20)))))</f>
        <v>0</v>
      </c>
      <c r="CL99" s="310">
        <f>IF($T99=TRUE,0,IF(O$2&lt;DATE(2019,10,1),IF($T$1=FALSE,O99*HOME!$F$18,O99*HOME!$F$18/(1+HOME!$H$18)),IF($AO99=TRUE,IF($T$1=FALSE,O99*HOME!$F$21,O99*HOME!$F$21/(1+HOME!$H$21)),IF($T$1=FALSE,O99*HOME!$F$20,O99*HOME!$F$20/(1+HOME!$H$20)))))</f>
        <v>0</v>
      </c>
      <c r="CM99" s="310">
        <f>IF($T99=TRUE,0,IF(P$2&lt;DATE(2019,10,1),IF($T$1=FALSE,P99*HOME!$F$18,P99*HOME!$F$18/(1+HOME!$H$18)),IF($AO99=TRUE,IF($T$1=FALSE,P99*HOME!$F$21,P99*HOME!$F$21/(1+HOME!$H$21)),IF($T$1=FALSE,P99*HOME!$F$20,P99*HOME!$F$20/(1+HOME!$H$20)))))</f>
        <v>0</v>
      </c>
      <c r="CN99" s="310">
        <f t="shared" ref="CN99:CN108" si="48">SUM(CA99:CM99)</f>
        <v>0</v>
      </c>
    </row>
    <row r="100" spans="1:100" ht="18" customHeight="1">
      <c r="A100" s="335"/>
      <c r="B100" s="336"/>
      <c r="C100" s="1810"/>
      <c r="D100" s="451"/>
      <c r="E100" s="450"/>
      <c r="F100" s="450"/>
      <c r="G100" s="450"/>
      <c r="H100" s="450"/>
      <c r="I100" s="450"/>
      <c r="J100" s="450"/>
      <c r="K100" s="450"/>
      <c r="L100" s="450"/>
      <c r="M100" s="450"/>
      <c r="N100" s="450"/>
      <c r="O100" s="450"/>
      <c r="P100" s="450"/>
      <c r="Q100" s="90">
        <f t="shared" si="45"/>
        <v>0</v>
      </c>
      <c r="R100" s="1107" t="str">
        <f t="shared" si="35"/>
        <v/>
      </c>
      <c r="S100" s="344">
        <f>来期計画!Q100</f>
        <v>0</v>
      </c>
      <c r="T100" s="341" t="b">
        <v>0</v>
      </c>
      <c r="U100" s="79">
        <f>IF(D$2&lt;DATE(2019,10,1),IF($T$1=FALSE,IF($T100=FALSE,D100*HOME!$H$18,0),IF($T100=FALSE,D100*HOME!$H$18/(1+HOME!$H$18),0)),IF($T$1=FALSE,IF($T100=FALSE,D100*HOME!$H$20,0),IF($T100=FALSE,D100*HOME!$H$20/(1+HOME!$H$20),0)))</f>
        <v>0</v>
      </c>
      <c r="V100" s="79">
        <f>IF(E$2&lt;DATE(2019,10,1),IF($T$1=FALSE,IF($T100=FALSE,E100*HOME!$H$18,0),IF($T100=FALSE,E100*HOME!$H$18/(1+HOME!$H$18),0)),IF($T$1=FALSE,IF($T100=FALSE,E100*HOME!$H$20,0),IF($T100=FALSE,E100*HOME!$H$20/(1+HOME!$H$20),0)))</f>
        <v>0</v>
      </c>
      <c r="W100" s="79">
        <f>IF(F$2&lt;DATE(2019,10,1),IF($T$1=FALSE,IF($T100=FALSE,F100*HOME!$H$18,0),IF($T100=FALSE,F100*HOME!$H$18/(1+HOME!$H$18),0)),IF($T$1=FALSE,IF($T100=FALSE,F100*HOME!$H$20,0),IF($T100=FALSE,F100*HOME!$H$20/(1+HOME!$H$20),0)))</f>
        <v>0</v>
      </c>
      <c r="X100" s="79">
        <f>IF(G$2&lt;DATE(2019,10,1),IF($T$1=FALSE,IF($T100=FALSE,G100*HOME!$H$18,0),IF($T100=FALSE,G100*HOME!$H$18/(1+HOME!$H$18),0)),IF($T$1=FALSE,IF($T100=FALSE,G100*HOME!$H$20,0),IF($T100=FALSE,G100*HOME!$H$20/(1+HOME!$H$20),0)))</f>
        <v>0</v>
      </c>
      <c r="Y100" s="79">
        <f>IF(H$2&lt;DATE(2019,10,1),IF($T$1=FALSE,IF($T100=FALSE,H100*HOME!$H$18,0),IF($T100=FALSE,H100*HOME!$H$18/(1+HOME!$H$18),0)),IF($T$1=FALSE,IF($T100=FALSE,H100*HOME!$H$20,0),IF($T100=FALSE,H100*HOME!$H$20/(1+HOME!$H$20),0)))</f>
        <v>0</v>
      </c>
      <c r="Z100" s="79">
        <f>IF(I$2&lt;DATE(2019,10,1),IF($T$1=FALSE,IF($T100=FALSE,I100*HOME!$H$18,0),IF($T100=FALSE,I100*HOME!$H$18/(1+HOME!$H$18),0)),IF($T$1=FALSE,IF($T100=FALSE,I100*HOME!$H$20,0),IF($T100=FALSE,I100*HOME!$H$20/(1+HOME!$H$20),0)))</f>
        <v>0</v>
      </c>
      <c r="AA100" s="79">
        <f>IF(J$2&lt;DATE(2019,10,1),IF($T$1=FALSE,IF($T100=FALSE,J100*HOME!$H$18,0),IF($T100=FALSE,J100*HOME!$H$18/(1+HOME!$H$18),0)),IF($T$1=FALSE,IF($T100=FALSE,J100*HOME!$H$20,0),IF($T100=FALSE,J100*HOME!$H$20/(1+HOME!$H$20),0)))</f>
        <v>0</v>
      </c>
      <c r="AB100" s="79">
        <f>IF(K$2&lt;DATE(2019,10,1),IF($T$1=FALSE,IF($T100=FALSE,K100*HOME!$H$18,0),IF($T100=FALSE,K100*HOME!$H$18/(1+HOME!$H$18),0)),IF($T$1=FALSE,IF($T100=FALSE,K100*HOME!$H$20,0),IF($T100=FALSE,K100*HOME!$H$20/(1+HOME!$H$20),0)))</f>
        <v>0</v>
      </c>
      <c r="AC100" s="79">
        <f>IF(L$2&lt;DATE(2019,10,1),IF($T$1=FALSE,IF($T100=FALSE,L100*HOME!$H$18,0),IF($T100=FALSE,L100*HOME!$H$18/(1+HOME!$H$18),0)),IF($T$1=FALSE,IF($T100=FALSE,L100*HOME!$H$20,0),IF($T100=FALSE,L100*HOME!$H$20/(1+HOME!$H$20),0)))</f>
        <v>0</v>
      </c>
      <c r="AD100" s="79">
        <f>IF(M$2&lt;DATE(2019,10,1),IF($T$1=FALSE,IF($T100=FALSE,M100*HOME!$H$18,0),IF($T100=FALSE,M100*HOME!$H$18/(1+HOME!$H$18),0)),IF($T$1=FALSE,IF($T100=FALSE,M100*HOME!$H$20,0),IF($T100=FALSE,M100*HOME!$H$20/(1+HOME!$H$20),0)))</f>
        <v>0</v>
      </c>
      <c r="AE100" s="79">
        <f>IF(N$2&lt;DATE(2019,10,1),IF($T$1=FALSE,IF($T100=FALSE,N100*HOME!$H$18,0),IF($T100=FALSE,N100*HOME!$H$18/(1+HOME!$H$18),0)),IF($T$1=FALSE,IF($T100=FALSE,N100*HOME!$H$20,0),IF($T100=FALSE,N100*HOME!$H$20/(1+HOME!$H$20),0)))</f>
        <v>0</v>
      </c>
      <c r="AF100" s="79">
        <f>IF(O$2&lt;DATE(2019,10,1),IF($T$1=FALSE,IF($T100=FALSE,O100*HOME!$H$18,0),IF($T100=FALSE,O100*HOME!$H$18/(1+HOME!$H$18),0)),IF($T$1=FALSE,IF($T100=FALSE,O100*HOME!$H$20,0),IF($T100=FALSE,O100*HOME!$H$20/(1+HOME!$H$20),0)))</f>
        <v>0</v>
      </c>
      <c r="AG100" s="79">
        <f>IF(P$2&lt;DATE(2019,10,1),IF($T$1=FALSE,IF($T100=FALSE,P100*HOME!$H$18,0),IF($T100=FALSE,P100*HOME!$H$18/(1+HOME!$H$18),0)),IF($T$1=FALSE,IF($T100=FALSE,P100*HOME!$H$20,0),IF($T100=FALSE,P100*HOME!$H$20/(1+HOME!$H$20),0)))</f>
        <v>0</v>
      </c>
      <c r="AH100" s="79">
        <f t="shared" si="46"/>
        <v>0</v>
      </c>
      <c r="AI100" s="79">
        <f t="shared" si="47"/>
        <v>0</v>
      </c>
      <c r="AJ100" s="86"/>
      <c r="AK100" s="79"/>
      <c r="AL100" s="79"/>
      <c r="AM100" s="79"/>
      <c r="AN100" s="79"/>
      <c r="AO100" s="79"/>
      <c r="AP100" s="79"/>
      <c r="AQ100" s="79"/>
      <c r="AR100" s="79"/>
      <c r="CA100" s="310">
        <f>IF($T100=TRUE,0,IF(D$2&lt;DATE(2019,10,1),IF($T$1=FALSE,D100*HOME!$F$18,D100*HOME!$F$18/(1+HOME!$H$18)),IF($AO100=TRUE,IF($T$1=FALSE,D100*HOME!$F$21,D100*HOME!$F$21/(1+HOME!$H$21)),IF($T$1=FALSE,D100*HOME!$F$20,D100*HOME!$F$20/(1+HOME!$H$20)))))</f>
        <v>0</v>
      </c>
      <c r="CB100" s="310">
        <f>IF($T100=TRUE,0,IF(E$2&lt;DATE(2019,10,1),IF($T$1=FALSE,E100*HOME!$F$18,E100*HOME!$F$18/(1+HOME!$H$18)),IF($AO100=TRUE,IF($T$1=FALSE,E100*HOME!$F$21,E100*HOME!$F$21/(1+HOME!$H$21)),IF($T$1=FALSE,E100*HOME!$F$20,E100*HOME!$F$20/(1+HOME!$H$20)))))</f>
        <v>0</v>
      </c>
      <c r="CC100" s="310">
        <f>IF($T100=TRUE,0,IF(F$2&lt;DATE(2019,10,1),IF($T$1=FALSE,F100*HOME!$F$18,F100*HOME!$F$18/(1+HOME!$H$18)),IF($AO100=TRUE,IF($T$1=FALSE,F100*HOME!$F$21,F100*HOME!$F$21/(1+HOME!$H$21)),IF($T$1=FALSE,F100*HOME!$F$20,F100*HOME!$F$20/(1+HOME!$H$20)))))</f>
        <v>0</v>
      </c>
      <c r="CD100" s="310">
        <f>IF($T100=TRUE,0,IF(G$2&lt;DATE(2019,10,1),IF($T$1=FALSE,G100*HOME!$F$18,G100*HOME!$F$18/(1+HOME!$H$18)),IF($AO100=TRUE,IF($T$1=FALSE,G100*HOME!$F$21,G100*HOME!$F$21/(1+HOME!$H$21)),IF($T$1=FALSE,G100*HOME!$F$20,G100*HOME!$F$20/(1+HOME!$H$20)))))</f>
        <v>0</v>
      </c>
      <c r="CE100" s="310">
        <f>IF($T100=TRUE,0,IF(H$2&lt;DATE(2019,10,1),IF($T$1=FALSE,H100*HOME!$F$18,H100*HOME!$F$18/(1+HOME!$H$18)),IF($AO100=TRUE,IF($T$1=FALSE,H100*HOME!$F$21,H100*HOME!$F$21/(1+HOME!$H$21)),IF($T$1=FALSE,H100*HOME!$F$20,H100*HOME!$F$20/(1+HOME!$H$20)))))</f>
        <v>0</v>
      </c>
      <c r="CF100" s="310">
        <f>IF($T100=TRUE,0,IF(I$2&lt;DATE(2019,10,1),IF($T$1=FALSE,I100*HOME!$F$18,I100*HOME!$F$18/(1+HOME!$H$18)),IF($AO100=TRUE,IF($T$1=FALSE,I100*HOME!$F$21,I100*HOME!$F$21/(1+HOME!$H$21)),IF($T$1=FALSE,I100*HOME!$F$20,I100*HOME!$F$20/(1+HOME!$H$20)))))</f>
        <v>0</v>
      </c>
      <c r="CG100" s="310">
        <f>IF($T100=TRUE,0,IF(J$2&lt;DATE(2019,10,1),IF($T$1=FALSE,J100*HOME!$F$18,J100*HOME!$F$18/(1+HOME!$H$18)),IF($AO100=TRUE,IF($T$1=FALSE,J100*HOME!$F$21,J100*HOME!$F$21/(1+HOME!$H$21)),IF($T$1=FALSE,J100*HOME!$F$20,J100*HOME!$F$20/(1+HOME!$H$20)))))</f>
        <v>0</v>
      </c>
      <c r="CH100" s="310">
        <f>IF($T100=TRUE,0,IF(K$2&lt;DATE(2019,10,1),IF($T$1=FALSE,K100*HOME!$F$18,K100*HOME!$F$18/(1+HOME!$H$18)),IF($AO100=TRUE,IF($T$1=FALSE,K100*HOME!$F$21,K100*HOME!$F$21/(1+HOME!$H$21)),IF($T$1=FALSE,K100*HOME!$F$20,K100*HOME!$F$20/(1+HOME!$H$20)))))</f>
        <v>0</v>
      </c>
      <c r="CI100" s="310">
        <f>IF($T100=TRUE,0,IF(L$2&lt;DATE(2019,10,1),IF($T$1=FALSE,L100*HOME!$F$18,L100*HOME!$F$18/(1+HOME!$H$18)),IF($AO100=TRUE,IF($T$1=FALSE,L100*HOME!$F$21,L100*HOME!$F$21/(1+HOME!$H$21)),IF($T$1=FALSE,L100*HOME!$F$20,L100*HOME!$F$20/(1+HOME!$H$20)))))</f>
        <v>0</v>
      </c>
      <c r="CJ100" s="310">
        <f>IF($T100=TRUE,0,IF(M$2&lt;DATE(2019,10,1),IF($T$1=FALSE,M100*HOME!$F$18,M100*HOME!$F$18/(1+HOME!$H$18)),IF($AO100=TRUE,IF($T$1=FALSE,M100*HOME!$F$21,M100*HOME!$F$21/(1+HOME!$H$21)),IF($T$1=FALSE,M100*HOME!$F$20,M100*HOME!$F$20/(1+HOME!$H$20)))))</f>
        <v>0</v>
      </c>
      <c r="CK100" s="310">
        <f>IF($T100=TRUE,0,IF(N$2&lt;DATE(2019,10,1),IF($T$1=FALSE,N100*HOME!$F$18,N100*HOME!$F$18/(1+HOME!$H$18)),IF($AO100=TRUE,IF($T$1=FALSE,N100*HOME!$F$21,N100*HOME!$F$21/(1+HOME!$H$21)),IF($T$1=FALSE,N100*HOME!$F$20,N100*HOME!$F$20/(1+HOME!$H$20)))))</f>
        <v>0</v>
      </c>
      <c r="CL100" s="310">
        <f>IF($T100=TRUE,0,IF(O$2&lt;DATE(2019,10,1),IF($T$1=FALSE,O100*HOME!$F$18,O100*HOME!$F$18/(1+HOME!$H$18)),IF($AO100=TRUE,IF($T$1=FALSE,O100*HOME!$F$21,O100*HOME!$F$21/(1+HOME!$H$21)),IF($T$1=FALSE,O100*HOME!$F$20,O100*HOME!$F$20/(1+HOME!$H$20)))))</f>
        <v>0</v>
      </c>
      <c r="CM100" s="310">
        <f>IF($T100=TRUE,0,IF(P$2&lt;DATE(2019,10,1),IF($T$1=FALSE,P100*HOME!$F$18,P100*HOME!$F$18/(1+HOME!$H$18)),IF($AO100=TRUE,IF($T$1=FALSE,P100*HOME!$F$21,P100*HOME!$F$21/(1+HOME!$H$21)),IF($T$1=FALSE,P100*HOME!$F$20,P100*HOME!$F$20/(1+HOME!$H$20)))))</f>
        <v>0</v>
      </c>
      <c r="CN100" s="310">
        <f t="shared" si="48"/>
        <v>0</v>
      </c>
      <c r="CV100" s="310">
        <v>1.05</v>
      </c>
    </row>
    <row r="101" spans="1:100" ht="18" customHeight="1">
      <c r="A101" s="335"/>
      <c r="B101" s="336"/>
      <c r="C101" s="1810"/>
      <c r="D101" s="451"/>
      <c r="E101" s="450"/>
      <c r="F101" s="450"/>
      <c r="G101" s="450"/>
      <c r="H101" s="450"/>
      <c r="I101" s="450"/>
      <c r="J101" s="450"/>
      <c r="K101" s="450"/>
      <c r="L101" s="450"/>
      <c r="M101" s="450"/>
      <c r="N101" s="450"/>
      <c r="O101" s="450"/>
      <c r="P101" s="450"/>
      <c r="Q101" s="90">
        <f t="shared" si="45"/>
        <v>0</v>
      </c>
      <c r="R101" s="1107" t="str">
        <f t="shared" si="35"/>
        <v/>
      </c>
      <c r="S101" s="344">
        <f>来期計画!Q101</f>
        <v>0</v>
      </c>
      <c r="T101" s="341" t="b">
        <v>0</v>
      </c>
      <c r="U101" s="79">
        <f>IF(D$2&lt;DATE(2019,10,1),IF($T$1=FALSE,IF($T101=FALSE,D101*HOME!$H$18,0),IF($T101=FALSE,D101*HOME!$H$18/(1+HOME!$H$18),0)),IF($T$1=FALSE,IF($T101=FALSE,D101*HOME!$H$20,0),IF($T101=FALSE,D101*HOME!$H$20/(1+HOME!$H$20),0)))</f>
        <v>0</v>
      </c>
      <c r="V101" s="79">
        <f>IF(E$2&lt;DATE(2019,10,1),IF($T$1=FALSE,IF($T101=FALSE,E101*HOME!$H$18,0),IF($T101=FALSE,E101*HOME!$H$18/(1+HOME!$H$18),0)),IF($T$1=FALSE,IF($T101=FALSE,E101*HOME!$H$20,0),IF($T101=FALSE,E101*HOME!$H$20/(1+HOME!$H$20),0)))</f>
        <v>0</v>
      </c>
      <c r="W101" s="79">
        <f>IF(F$2&lt;DATE(2019,10,1),IF($T$1=FALSE,IF($T101=FALSE,F101*HOME!$H$18,0),IF($T101=FALSE,F101*HOME!$H$18/(1+HOME!$H$18),0)),IF($T$1=FALSE,IF($T101=FALSE,F101*HOME!$H$20,0),IF($T101=FALSE,F101*HOME!$H$20/(1+HOME!$H$20),0)))</f>
        <v>0</v>
      </c>
      <c r="X101" s="79">
        <f>IF(G$2&lt;DATE(2019,10,1),IF($T$1=FALSE,IF($T101=FALSE,G101*HOME!$H$18,0),IF($T101=FALSE,G101*HOME!$H$18/(1+HOME!$H$18),0)),IF($T$1=FALSE,IF($T101=FALSE,G101*HOME!$H$20,0),IF($T101=FALSE,G101*HOME!$H$20/(1+HOME!$H$20),0)))</f>
        <v>0</v>
      </c>
      <c r="Y101" s="79">
        <f>IF(H$2&lt;DATE(2019,10,1),IF($T$1=FALSE,IF($T101=FALSE,H101*HOME!$H$18,0),IF($T101=FALSE,H101*HOME!$H$18/(1+HOME!$H$18),0)),IF($T$1=FALSE,IF($T101=FALSE,H101*HOME!$H$20,0),IF($T101=FALSE,H101*HOME!$H$20/(1+HOME!$H$20),0)))</f>
        <v>0</v>
      </c>
      <c r="Z101" s="79">
        <f>IF(I$2&lt;DATE(2019,10,1),IF($T$1=FALSE,IF($T101=FALSE,I101*HOME!$H$18,0),IF($T101=FALSE,I101*HOME!$H$18/(1+HOME!$H$18),0)),IF($T$1=FALSE,IF($T101=FALSE,I101*HOME!$H$20,0),IF($T101=FALSE,I101*HOME!$H$20/(1+HOME!$H$20),0)))</f>
        <v>0</v>
      </c>
      <c r="AA101" s="79">
        <f>IF(J$2&lt;DATE(2019,10,1),IF($T$1=FALSE,IF($T101=FALSE,J101*HOME!$H$18,0),IF($T101=FALSE,J101*HOME!$H$18/(1+HOME!$H$18),0)),IF($T$1=FALSE,IF($T101=FALSE,J101*HOME!$H$20,0),IF($T101=FALSE,J101*HOME!$H$20/(1+HOME!$H$20),0)))</f>
        <v>0</v>
      </c>
      <c r="AB101" s="79">
        <f>IF(K$2&lt;DATE(2019,10,1),IF($T$1=FALSE,IF($T101=FALSE,K101*HOME!$H$18,0),IF($T101=FALSE,K101*HOME!$H$18/(1+HOME!$H$18),0)),IF($T$1=FALSE,IF($T101=FALSE,K101*HOME!$H$20,0),IF($T101=FALSE,K101*HOME!$H$20/(1+HOME!$H$20),0)))</f>
        <v>0</v>
      </c>
      <c r="AC101" s="79">
        <f>IF(L$2&lt;DATE(2019,10,1),IF($T$1=FALSE,IF($T101=FALSE,L101*HOME!$H$18,0),IF($T101=FALSE,L101*HOME!$H$18/(1+HOME!$H$18),0)),IF($T$1=FALSE,IF($T101=FALSE,L101*HOME!$H$20,0),IF($T101=FALSE,L101*HOME!$H$20/(1+HOME!$H$20),0)))</f>
        <v>0</v>
      </c>
      <c r="AD101" s="79">
        <f>IF(M$2&lt;DATE(2019,10,1),IF($T$1=FALSE,IF($T101=FALSE,M101*HOME!$H$18,0),IF($T101=FALSE,M101*HOME!$H$18/(1+HOME!$H$18),0)),IF($T$1=FALSE,IF($T101=FALSE,M101*HOME!$H$20,0),IF($T101=FALSE,M101*HOME!$H$20/(1+HOME!$H$20),0)))</f>
        <v>0</v>
      </c>
      <c r="AE101" s="79">
        <f>IF(N$2&lt;DATE(2019,10,1),IF($T$1=FALSE,IF($T101=FALSE,N101*HOME!$H$18,0),IF($T101=FALSE,N101*HOME!$H$18/(1+HOME!$H$18),0)),IF($T$1=FALSE,IF($T101=FALSE,N101*HOME!$H$20,0),IF($T101=FALSE,N101*HOME!$H$20/(1+HOME!$H$20),0)))</f>
        <v>0</v>
      </c>
      <c r="AF101" s="79">
        <f>IF(O$2&lt;DATE(2019,10,1),IF($T$1=FALSE,IF($T101=FALSE,O101*HOME!$H$18,0),IF($T101=FALSE,O101*HOME!$H$18/(1+HOME!$H$18),0)),IF($T$1=FALSE,IF($T101=FALSE,O101*HOME!$H$20,0),IF($T101=FALSE,O101*HOME!$H$20/(1+HOME!$H$20),0)))</f>
        <v>0</v>
      </c>
      <c r="AG101" s="79">
        <f>IF(P$2&lt;DATE(2019,10,1),IF($T$1=FALSE,IF($T101=FALSE,P101*HOME!$H$18,0),IF($T101=FALSE,P101*HOME!$H$18/(1+HOME!$H$18),0)),IF($T$1=FALSE,IF($T101=FALSE,P101*HOME!$H$20,0),IF($T101=FALSE,P101*HOME!$H$20/(1+HOME!$H$20),0)))</f>
        <v>0</v>
      </c>
      <c r="AH101" s="79">
        <f t="shared" si="46"/>
        <v>0</v>
      </c>
      <c r="AI101" s="79">
        <f t="shared" si="47"/>
        <v>0</v>
      </c>
      <c r="AJ101" s="86"/>
      <c r="AK101" s="79"/>
      <c r="AL101" s="79"/>
      <c r="AM101" s="79"/>
      <c r="AN101" s="79"/>
      <c r="AO101" s="79"/>
      <c r="AP101" s="79"/>
      <c r="AQ101" s="79"/>
      <c r="AR101" s="79"/>
      <c r="CA101" s="310">
        <f>IF($T101=TRUE,0,IF(D$2&lt;DATE(2019,10,1),IF($T$1=FALSE,D101*HOME!$F$18,D101*HOME!$F$18/(1+HOME!$H$18)),IF($AO101=TRUE,IF($T$1=FALSE,D101*HOME!$F$21,D101*HOME!$F$21/(1+HOME!$H$21)),IF($T$1=FALSE,D101*HOME!$F$20,D101*HOME!$F$20/(1+HOME!$H$20)))))</f>
        <v>0</v>
      </c>
      <c r="CB101" s="310">
        <f>IF($T101=TRUE,0,IF(E$2&lt;DATE(2019,10,1),IF($T$1=FALSE,E101*HOME!$F$18,E101*HOME!$F$18/(1+HOME!$H$18)),IF($AO101=TRUE,IF($T$1=FALSE,E101*HOME!$F$21,E101*HOME!$F$21/(1+HOME!$H$21)),IF($T$1=FALSE,E101*HOME!$F$20,E101*HOME!$F$20/(1+HOME!$H$20)))))</f>
        <v>0</v>
      </c>
      <c r="CC101" s="310">
        <f>IF($T101=TRUE,0,IF(F$2&lt;DATE(2019,10,1),IF($T$1=FALSE,F101*HOME!$F$18,F101*HOME!$F$18/(1+HOME!$H$18)),IF($AO101=TRUE,IF($T$1=FALSE,F101*HOME!$F$21,F101*HOME!$F$21/(1+HOME!$H$21)),IF($T$1=FALSE,F101*HOME!$F$20,F101*HOME!$F$20/(1+HOME!$H$20)))))</f>
        <v>0</v>
      </c>
      <c r="CD101" s="310">
        <f>IF($T101=TRUE,0,IF(G$2&lt;DATE(2019,10,1),IF($T$1=FALSE,G101*HOME!$F$18,G101*HOME!$F$18/(1+HOME!$H$18)),IF($AO101=TRUE,IF($T$1=FALSE,G101*HOME!$F$21,G101*HOME!$F$21/(1+HOME!$H$21)),IF($T$1=FALSE,G101*HOME!$F$20,G101*HOME!$F$20/(1+HOME!$H$20)))))</f>
        <v>0</v>
      </c>
      <c r="CE101" s="310">
        <f>IF($T101=TRUE,0,IF(H$2&lt;DATE(2019,10,1),IF($T$1=FALSE,H101*HOME!$F$18,H101*HOME!$F$18/(1+HOME!$H$18)),IF($AO101=TRUE,IF($T$1=FALSE,H101*HOME!$F$21,H101*HOME!$F$21/(1+HOME!$H$21)),IF($T$1=FALSE,H101*HOME!$F$20,H101*HOME!$F$20/(1+HOME!$H$20)))))</f>
        <v>0</v>
      </c>
      <c r="CF101" s="310">
        <f>IF($T101=TRUE,0,IF(I$2&lt;DATE(2019,10,1),IF($T$1=FALSE,I101*HOME!$F$18,I101*HOME!$F$18/(1+HOME!$H$18)),IF($AO101=TRUE,IF($T$1=FALSE,I101*HOME!$F$21,I101*HOME!$F$21/(1+HOME!$H$21)),IF($T$1=FALSE,I101*HOME!$F$20,I101*HOME!$F$20/(1+HOME!$H$20)))))</f>
        <v>0</v>
      </c>
      <c r="CG101" s="310">
        <f>IF($T101=TRUE,0,IF(J$2&lt;DATE(2019,10,1),IF($T$1=FALSE,J101*HOME!$F$18,J101*HOME!$F$18/(1+HOME!$H$18)),IF($AO101=TRUE,IF($T$1=FALSE,J101*HOME!$F$21,J101*HOME!$F$21/(1+HOME!$H$21)),IF($T$1=FALSE,J101*HOME!$F$20,J101*HOME!$F$20/(1+HOME!$H$20)))))</f>
        <v>0</v>
      </c>
      <c r="CH101" s="310">
        <f>IF($T101=TRUE,0,IF(K$2&lt;DATE(2019,10,1),IF($T$1=FALSE,K101*HOME!$F$18,K101*HOME!$F$18/(1+HOME!$H$18)),IF($AO101=TRUE,IF($T$1=FALSE,K101*HOME!$F$21,K101*HOME!$F$21/(1+HOME!$H$21)),IF($T$1=FALSE,K101*HOME!$F$20,K101*HOME!$F$20/(1+HOME!$H$20)))))</f>
        <v>0</v>
      </c>
      <c r="CI101" s="310">
        <f>IF($T101=TRUE,0,IF(L$2&lt;DATE(2019,10,1),IF($T$1=FALSE,L101*HOME!$F$18,L101*HOME!$F$18/(1+HOME!$H$18)),IF($AO101=TRUE,IF($T$1=FALSE,L101*HOME!$F$21,L101*HOME!$F$21/(1+HOME!$H$21)),IF($T$1=FALSE,L101*HOME!$F$20,L101*HOME!$F$20/(1+HOME!$H$20)))))</f>
        <v>0</v>
      </c>
      <c r="CJ101" s="310">
        <f>IF($T101=TRUE,0,IF(M$2&lt;DATE(2019,10,1),IF($T$1=FALSE,M101*HOME!$F$18,M101*HOME!$F$18/(1+HOME!$H$18)),IF($AO101=TRUE,IF($T$1=FALSE,M101*HOME!$F$21,M101*HOME!$F$21/(1+HOME!$H$21)),IF($T$1=FALSE,M101*HOME!$F$20,M101*HOME!$F$20/(1+HOME!$H$20)))))</f>
        <v>0</v>
      </c>
      <c r="CK101" s="310">
        <f>IF($T101=TRUE,0,IF(N$2&lt;DATE(2019,10,1),IF($T$1=FALSE,N101*HOME!$F$18,N101*HOME!$F$18/(1+HOME!$H$18)),IF($AO101=TRUE,IF($T$1=FALSE,N101*HOME!$F$21,N101*HOME!$F$21/(1+HOME!$H$21)),IF($T$1=FALSE,N101*HOME!$F$20,N101*HOME!$F$20/(1+HOME!$H$20)))))</f>
        <v>0</v>
      </c>
      <c r="CL101" s="310">
        <f>IF($T101=TRUE,0,IF(O$2&lt;DATE(2019,10,1),IF($T$1=FALSE,O101*HOME!$F$18,O101*HOME!$F$18/(1+HOME!$H$18)),IF($AO101=TRUE,IF($T$1=FALSE,O101*HOME!$F$21,O101*HOME!$F$21/(1+HOME!$H$21)),IF($T$1=FALSE,O101*HOME!$F$20,O101*HOME!$F$20/(1+HOME!$H$20)))))</f>
        <v>0</v>
      </c>
      <c r="CM101" s="310">
        <f>IF($T101=TRUE,0,IF(P$2&lt;DATE(2019,10,1),IF($T$1=FALSE,P101*HOME!$F$18,P101*HOME!$F$18/(1+HOME!$H$18)),IF($AO101=TRUE,IF($T$1=FALSE,P101*HOME!$F$21,P101*HOME!$F$21/(1+HOME!$H$21)),IF($T$1=FALSE,P101*HOME!$F$20,P101*HOME!$F$20/(1+HOME!$H$20)))))</f>
        <v>0</v>
      </c>
      <c r="CN101" s="310">
        <f t="shared" si="48"/>
        <v>0</v>
      </c>
    </row>
    <row r="102" spans="1:100" ht="18" customHeight="1">
      <c r="A102" s="335"/>
      <c r="B102" s="336"/>
      <c r="C102" s="1810"/>
      <c r="D102" s="451"/>
      <c r="E102" s="450"/>
      <c r="F102" s="450"/>
      <c r="G102" s="450"/>
      <c r="H102" s="450"/>
      <c r="I102" s="450"/>
      <c r="J102" s="450"/>
      <c r="K102" s="450"/>
      <c r="L102" s="450"/>
      <c r="M102" s="450"/>
      <c r="N102" s="450"/>
      <c r="O102" s="450"/>
      <c r="P102" s="450"/>
      <c r="Q102" s="90">
        <f t="shared" si="45"/>
        <v>0</v>
      </c>
      <c r="R102" s="1107" t="str">
        <f t="shared" si="35"/>
        <v/>
      </c>
      <c r="S102" s="344">
        <f>来期計画!Q102</f>
        <v>0</v>
      </c>
      <c r="T102" s="341" t="b">
        <v>0</v>
      </c>
      <c r="U102" s="79">
        <f>IF(D$2&lt;DATE(2019,10,1),IF($T$1=FALSE,IF($T102=FALSE,D102*HOME!$H$18,0),IF($T102=FALSE,D102*HOME!$H$18/(1+HOME!$H$18),0)),IF($T$1=FALSE,IF($T102=FALSE,D102*HOME!$H$20,0),IF($T102=FALSE,D102*HOME!$H$20/(1+HOME!$H$20),0)))</f>
        <v>0</v>
      </c>
      <c r="V102" s="79">
        <f>IF(E$2&lt;DATE(2019,10,1),IF($T$1=FALSE,IF($T102=FALSE,E102*HOME!$H$18,0),IF($T102=FALSE,E102*HOME!$H$18/(1+HOME!$H$18),0)),IF($T$1=FALSE,IF($T102=FALSE,E102*HOME!$H$20,0),IF($T102=FALSE,E102*HOME!$H$20/(1+HOME!$H$20),0)))</f>
        <v>0</v>
      </c>
      <c r="W102" s="79">
        <f>IF(F$2&lt;DATE(2019,10,1),IF($T$1=FALSE,IF($T102=FALSE,F102*HOME!$H$18,0),IF($T102=FALSE,F102*HOME!$H$18/(1+HOME!$H$18),0)),IF($T$1=FALSE,IF($T102=FALSE,F102*HOME!$H$20,0),IF($T102=FALSE,F102*HOME!$H$20/(1+HOME!$H$20),0)))</f>
        <v>0</v>
      </c>
      <c r="X102" s="79">
        <f>IF(G$2&lt;DATE(2019,10,1),IF($T$1=FALSE,IF($T102=FALSE,G102*HOME!$H$18,0),IF($T102=FALSE,G102*HOME!$H$18/(1+HOME!$H$18),0)),IF($T$1=FALSE,IF($T102=FALSE,G102*HOME!$H$20,0),IF($T102=FALSE,G102*HOME!$H$20/(1+HOME!$H$20),0)))</f>
        <v>0</v>
      </c>
      <c r="Y102" s="79">
        <f>IF(H$2&lt;DATE(2019,10,1),IF($T$1=FALSE,IF($T102=FALSE,H102*HOME!$H$18,0),IF($T102=FALSE,H102*HOME!$H$18/(1+HOME!$H$18),0)),IF($T$1=FALSE,IF($T102=FALSE,H102*HOME!$H$20,0),IF($T102=FALSE,H102*HOME!$H$20/(1+HOME!$H$20),0)))</f>
        <v>0</v>
      </c>
      <c r="Z102" s="79">
        <f>IF(I$2&lt;DATE(2019,10,1),IF($T$1=FALSE,IF($T102=FALSE,I102*HOME!$H$18,0),IF($T102=FALSE,I102*HOME!$H$18/(1+HOME!$H$18),0)),IF($T$1=FALSE,IF($T102=FALSE,I102*HOME!$H$20,0),IF($T102=FALSE,I102*HOME!$H$20/(1+HOME!$H$20),0)))</f>
        <v>0</v>
      </c>
      <c r="AA102" s="79">
        <f>IF(J$2&lt;DATE(2019,10,1),IF($T$1=FALSE,IF($T102=FALSE,J102*HOME!$H$18,0),IF($T102=FALSE,J102*HOME!$H$18/(1+HOME!$H$18),0)),IF($T$1=FALSE,IF($T102=FALSE,J102*HOME!$H$20,0),IF($T102=FALSE,J102*HOME!$H$20/(1+HOME!$H$20),0)))</f>
        <v>0</v>
      </c>
      <c r="AB102" s="79">
        <f>IF(K$2&lt;DATE(2019,10,1),IF($T$1=FALSE,IF($T102=FALSE,K102*HOME!$H$18,0),IF($T102=FALSE,K102*HOME!$H$18/(1+HOME!$H$18),0)),IF($T$1=FALSE,IF($T102=FALSE,K102*HOME!$H$20,0),IF($T102=FALSE,K102*HOME!$H$20/(1+HOME!$H$20),0)))</f>
        <v>0</v>
      </c>
      <c r="AC102" s="79">
        <f>IF(L$2&lt;DATE(2019,10,1),IF($T$1=FALSE,IF($T102=FALSE,L102*HOME!$H$18,0),IF($T102=FALSE,L102*HOME!$H$18/(1+HOME!$H$18),0)),IF($T$1=FALSE,IF($T102=FALSE,L102*HOME!$H$20,0),IF($T102=FALSE,L102*HOME!$H$20/(1+HOME!$H$20),0)))</f>
        <v>0</v>
      </c>
      <c r="AD102" s="79">
        <f>IF(M$2&lt;DATE(2019,10,1),IF($T$1=FALSE,IF($T102=FALSE,M102*HOME!$H$18,0),IF($T102=FALSE,M102*HOME!$H$18/(1+HOME!$H$18),0)),IF($T$1=FALSE,IF($T102=FALSE,M102*HOME!$H$20,0),IF($T102=FALSE,M102*HOME!$H$20/(1+HOME!$H$20),0)))</f>
        <v>0</v>
      </c>
      <c r="AE102" s="79">
        <f>IF(N$2&lt;DATE(2019,10,1),IF($T$1=FALSE,IF($T102=FALSE,N102*HOME!$H$18,0),IF($T102=FALSE,N102*HOME!$H$18/(1+HOME!$H$18),0)),IF($T$1=FALSE,IF($T102=FALSE,N102*HOME!$H$20,0),IF($T102=FALSE,N102*HOME!$H$20/(1+HOME!$H$20),0)))</f>
        <v>0</v>
      </c>
      <c r="AF102" s="79">
        <f>IF(O$2&lt;DATE(2019,10,1),IF($T$1=FALSE,IF($T102=FALSE,O102*HOME!$H$18,0),IF($T102=FALSE,O102*HOME!$H$18/(1+HOME!$H$18),0)),IF($T$1=FALSE,IF($T102=FALSE,O102*HOME!$H$20,0),IF($T102=FALSE,O102*HOME!$H$20/(1+HOME!$H$20),0)))</f>
        <v>0</v>
      </c>
      <c r="AG102" s="79">
        <f>IF(P$2&lt;DATE(2019,10,1),IF($T$1=FALSE,IF($T102=FALSE,P102*HOME!$H$18,0),IF($T102=FALSE,P102*HOME!$H$18/(1+HOME!$H$18),0)),IF($T$1=FALSE,IF($T102=FALSE,P102*HOME!$H$20,0),IF($T102=FALSE,P102*HOME!$H$20/(1+HOME!$H$20),0)))</f>
        <v>0</v>
      </c>
      <c r="AH102" s="79">
        <f t="shared" si="46"/>
        <v>0</v>
      </c>
      <c r="AI102" s="79">
        <f t="shared" si="47"/>
        <v>0</v>
      </c>
      <c r="AJ102" s="86"/>
      <c r="AK102" s="79"/>
      <c r="AL102" s="79"/>
      <c r="AM102" s="79"/>
      <c r="AN102" s="79"/>
      <c r="AO102" s="79"/>
      <c r="AP102" s="79"/>
      <c r="AQ102" s="79"/>
      <c r="AR102" s="79"/>
      <c r="CA102" s="310">
        <f>IF($T102=TRUE,0,IF(D$2&lt;DATE(2019,10,1),IF($T$1=FALSE,D102*HOME!$F$18,D102*HOME!$F$18/(1+HOME!$H$18)),IF($AO102=TRUE,IF($T$1=FALSE,D102*HOME!$F$21,D102*HOME!$F$21/(1+HOME!$H$21)),IF($T$1=FALSE,D102*HOME!$F$20,D102*HOME!$F$20/(1+HOME!$H$20)))))</f>
        <v>0</v>
      </c>
      <c r="CB102" s="310">
        <f>IF($T102=TRUE,0,IF(E$2&lt;DATE(2019,10,1),IF($T$1=FALSE,E102*HOME!$F$18,E102*HOME!$F$18/(1+HOME!$H$18)),IF($AO102=TRUE,IF($T$1=FALSE,E102*HOME!$F$21,E102*HOME!$F$21/(1+HOME!$H$21)),IF($T$1=FALSE,E102*HOME!$F$20,E102*HOME!$F$20/(1+HOME!$H$20)))))</f>
        <v>0</v>
      </c>
      <c r="CC102" s="310">
        <f>IF($T102=TRUE,0,IF(F$2&lt;DATE(2019,10,1),IF($T$1=FALSE,F102*HOME!$F$18,F102*HOME!$F$18/(1+HOME!$H$18)),IF($AO102=TRUE,IF($T$1=FALSE,F102*HOME!$F$21,F102*HOME!$F$21/(1+HOME!$H$21)),IF($T$1=FALSE,F102*HOME!$F$20,F102*HOME!$F$20/(1+HOME!$H$20)))))</f>
        <v>0</v>
      </c>
      <c r="CD102" s="310">
        <f>IF($T102=TRUE,0,IF(G$2&lt;DATE(2019,10,1),IF($T$1=FALSE,G102*HOME!$F$18,G102*HOME!$F$18/(1+HOME!$H$18)),IF($AO102=TRUE,IF($T$1=FALSE,G102*HOME!$F$21,G102*HOME!$F$21/(1+HOME!$H$21)),IF($T$1=FALSE,G102*HOME!$F$20,G102*HOME!$F$20/(1+HOME!$H$20)))))</f>
        <v>0</v>
      </c>
      <c r="CE102" s="310">
        <f>IF($T102=TRUE,0,IF(H$2&lt;DATE(2019,10,1),IF($T$1=FALSE,H102*HOME!$F$18,H102*HOME!$F$18/(1+HOME!$H$18)),IF($AO102=TRUE,IF($T$1=FALSE,H102*HOME!$F$21,H102*HOME!$F$21/(1+HOME!$H$21)),IF($T$1=FALSE,H102*HOME!$F$20,H102*HOME!$F$20/(1+HOME!$H$20)))))</f>
        <v>0</v>
      </c>
      <c r="CF102" s="310">
        <f>IF($T102=TRUE,0,IF(I$2&lt;DATE(2019,10,1),IF($T$1=FALSE,I102*HOME!$F$18,I102*HOME!$F$18/(1+HOME!$H$18)),IF($AO102=TRUE,IF($T$1=FALSE,I102*HOME!$F$21,I102*HOME!$F$21/(1+HOME!$H$21)),IF($T$1=FALSE,I102*HOME!$F$20,I102*HOME!$F$20/(1+HOME!$H$20)))))</f>
        <v>0</v>
      </c>
      <c r="CG102" s="310">
        <f>IF($T102=TRUE,0,IF(J$2&lt;DATE(2019,10,1),IF($T$1=FALSE,J102*HOME!$F$18,J102*HOME!$F$18/(1+HOME!$H$18)),IF($AO102=TRUE,IF($T$1=FALSE,J102*HOME!$F$21,J102*HOME!$F$21/(1+HOME!$H$21)),IF($T$1=FALSE,J102*HOME!$F$20,J102*HOME!$F$20/(1+HOME!$H$20)))))</f>
        <v>0</v>
      </c>
      <c r="CH102" s="310">
        <f>IF($T102=TRUE,0,IF(K$2&lt;DATE(2019,10,1),IF($T$1=FALSE,K102*HOME!$F$18,K102*HOME!$F$18/(1+HOME!$H$18)),IF($AO102=TRUE,IF($T$1=FALSE,K102*HOME!$F$21,K102*HOME!$F$21/(1+HOME!$H$21)),IF($T$1=FALSE,K102*HOME!$F$20,K102*HOME!$F$20/(1+HOME!$H$20)))))</f>
        <v>0</v>
      </c>
      <c r="CI102" s="310">
        <f>IF($T102=TRUE,0,IF(L$2&lt;DATE(2019,10,1),IF($T$1=FALSE,L102*HOME!$F$18,L102*HOME!$F$18/(1+HOME!$H$18)),IF($AO102=TRUE,IF($T$1=FALSE,L102*HOME!$F$21,L102*HOME!$F$21/(1+HOME!$H$21)),IF($T$1=FALSE,L102*HOME!$F$20,L102*HOME!$F$20/(1+HOME!$H$20)))))</f>
        <v>0</v>
      </c>
      <c r="CJ102" s="310">
        <f>IF($T102=TRUE,0,IF(M$2&lt;DATE(2019,10,1),IF($T$1=FALSE,M102*HOME!$F$18,M102*HOME!$F$18/(1+HOME!$H$18)),IF($AO102=TRUE,IF($T$1=FALSE,M102*HOME!$F$21,M102*HOME!$F$21/(1+HOME!$H$21)),IF($T$1=FALSE,M102*HOME!$F$20,M102*HOME!$F$20/(1+HOME!$H$20)))))</f>
        <v>0</v>
      </c>
      <c r="CK102" s="310">
        <f>IF($T102=TRUE,0,IF(N$2&lt;DATE(2019,10,1),IF($T$1=FALSE,N102*HOME!$F$18,N102*HOME!$F$18/(1+HOME!$H$18)),IF($AO102=TRUE,IF($T$1=FALSE,N102*HOME!$F$21,N102*HOME!$F$21/(1+HOME!$H$21)),IF($T$1=FALSE,N102*HOME!$F$20,N102*HOME!$F$20/(1+HOME!$H$20)))))</f>
        <v>0</v>
      </c>
      <c r="CL102" s="310">
        <f>IF($T102=TRUE,0,IF(O$2&lt;DATE(2019,10,1),IF($T$1=FALSE,O102*HOME!$F$18,O102*HOME!$F$18/(1+HOME!$H$18)),IF($AO102=TRUE,IF($T$1=FALSE,O102*HOME!$F$21,O102*HOME!$F$21/(1+HOME!$H$21)),IF($T$1=FALSE,O102*HOME!$F$20,O102*HOME!$F$20/(1+HOME!$H$20)))))</f>
        <v>0</v>
      </c>
      <c r="CM102" s="310">
        <f>IF($T102=TRUE,0,IF(P$2&lt;DATE(2019,10,1),IF($T$1=FALSE,P102*HOME!$F$18,P102*HOME!$F$18/(1+HOME!$H$18)),IF($AO102=TRUE,IF($T$1=FALSE,P102*HOME!$F$21,P102*HOME!$F$21/(1+HOME!$H$21)),IF($T$1=FALSE,P102*HOME!$F$20,P102*HOME!$F$20/(1+HOME!$H$20)))))</f>
        <v>0</v>
      </c>
      <c r="CN102" s="310">
        <f t="shared" si="48"/>
        <v>0</v>
      </c>
    </row>
    <row r="103" spans="1:100" ht="18" customHeight="1">
      <c r="A103" s="335"/>
      <c r="B103" s="336"/>
      <c r="C103" s="1810"/>
      <c r="D103" s="451"/>
      <c r="E103" s="450"/>
      <c r="F103" s="450"/>
      <c r="G103" s="450"/>
      <c r="H103" s="450"/>
      <c r="I103" s="450"/>
      <c r="J103" s="450"/>
      <c r="K103" s="450"/>
      <c r="L103" s="450"/>
      <c r="M103" s="450"/>
      <c r="N103" s="450"/>
      <c r="O103" s="450"/>
      <c r="P103" s="450"/>
      <c r="Q103" s="90">
        <f t="shared" si="45"/>
        <v>0</v>
      </c>
      <c r="R103" s="1107" t="str">
        <f t="shared" si="35"/>
        <v/>
      </c>
      <c r="S103" s="344">
        <f>来期計画!Q103</f>
        <v>0</v>
      </c>
      <c r="T103" s="341" t="b">
        <v>0</v>
      </c>
      <c r="U103" s="79">
        <f>IF(D$2&lt;DATE(2019,10,1),IF($T$1=FALSE,IF($T103=FALSE,D103*HOME!$H$18,0),IF($T103=FALSE,D103*HOME!$H$18/(1+HOME!$H$18),0)),IF($T$1=FALSE,IF($T103=FALSE,D103*HOME!$H$20,0),IF($T103=FALSE,D103*HOME!$H$20/(1+HOME!$H$20),0)))</f>
        <v>0</v>
      </c>
      <c r="V103" s="79">
        <f>IF(E$2&lt;DATE(2019,10,1),IF($T$1=FALSE,IF($T103=FALSE,E103*HOME!$H$18,0),IF($T103=FALSE,E103*HOME!$H$18/(1+HOME!$H$18),0)),IF($T$1=FALSE,IF($T103=FALSE,E103*HOME!$H$20,0),IF($T103=FALSE,E103*HOME!$H$20/(1+HOME!$H$20),0)))</f>
        <v>0</v>
      </c>
      <c r="W103" s="79">
        <f>IF(F$2&lt;DATE(2019,10,1),IF($T$1=FALSE,IF($T103=FALSE,F103*HOME!$H$18,0),IF($T103=FALSE,F103*HOME!$H$18/(1+HOME!$H$18),0)),IF($T$1=FALSE,IF($T103=FALSE,F103*HOME!$H$20,0),IF($T103=FALSE,F103*HOME!$H$20/(1+HOME!$H$20),0)))</f>
        <v>0</v>
      </c>
      <c r="X103" s="79">
        <f>IF(G$2&lt;DATE(2019,10,1),IF($T$1=FALSE,IF($T103=FALSE,G103*HOME!$H$18,0),IF($T103=FALSE,G103*HOME!$H$18/(1+HOME!$H$18),0)),IF($T$1=FALSE,IF($T103=FALSE,G103*HOME!$H$20,0),IF($T103=FALSE,G103*HOME!$H$20/(1+HOME!$H$20),0)))</f>
        <v>0</v>
      </c>
      <c r="Y103" s="79">
        <f>IF(H$2&lt;DATE(2019,10,1),IF($T$1=FALSE,IF($T103=FALSE,H103*HOME!$H$18,0),IF($T103=FALSE,H103*HOME!$H$18/(1+HOME!$H$18),0)),IF($T$1=FALSE,IF($T103=FALSE,H103*HOME!$H$20,0),IF($T103=FALSE,H103*HOME!$H$20/(1+HOME!$H$20),0)))</f>
        <v>0</v>
      </c>
      <c r="Z103" s="79">
        <f>IF(I$2&lt;DATE(2019,10,1),IF($T$1=FALSE,IF($T103=FALSE,I103*HOME!$H$18,0),IF($T103=FALSE,I103*HOME!$H$18/(1+HOME!$H$18),0)),IF($T$1=FALSE,IF($T103=FALSE,I103*HOME!$H$20,0),IF($T103=FALSE,I103*HOME!$H$20/(1+HOME!$H$20),0)))</f>
        <v>0</v>
      </c>
      <c r="AA103" s="79">
        <f>IF(J$2&lt;DATE(2019,10,1),IF($T$1=FALSE,IF($T103=FALSE,J103*HOME!$H$18,0),IF($T103=FALSE,J103*HOME!$H$18/(1+HOME!$H$18),0)),IF($T$1=FALSE,IF($T103=FALSE,J103*HOME!$H$20,0),IF($T103=FALSE,J103*HOME!$H$20/(1+HOME!$H$20),0)))</f>
        <v>0</v>
      </c>
      <c r="AB103" s="79">
        <f>IF(K$2&lt;DATE(2019,10,1),IF($T$1=FALSE,IF($T103=FALSE,K103*HOME!$H$18,0),IF($T103=FALSE,K103*HOME!$H$18/(1+HOME!$H$18),0)),IF($T$1=FALSE,IF($T103=FALSE,K103*HOME!$H$20,0),IF($T103=FALSE,K103*HOME!$H$20/(1+HOME!$H$20),0)))</f>
        <v>0</v>
      </c>
      <c r="AC103" s="79">
        <f>IF(L$2&lt;DATE(2019,10,1),IF($T$1=FALSE,IF($T103=FALSE,L103*HOME!$H$18,0),IF($T103=FALSE,L103*HOME!$H$18/(1+HOME!$H$18),0)),IF($T$1=FALSE,IF($T103=FALSE,L103*HOME!$H$20,0),IF($T103=FALSE,L103*HOME!$H$20/(1+HOME!$H$20),0)))</f>
        <v>0</v>
      </c>
      <c r="AD103" s="79">
        <f>IF(M$2&lt;DATE(2019,10,1),IF($T$1=FALSE,IF($T103=FALSE,M103*HOME!$H$18,0),IF($T103=FALSE,M103*HOME!$H$18/(1+HOME!$H$18),0)),IF($T$1=FALSE,IF($T103=FALSE,M103*HOME!$H$20,0),IF($T103=FALSE,M103*HOME!$H$20/(1+HOME!$H$20),0)))</f>
        <v>0</v>
      </c>
      <c r="AE103" s="79">
        <f>IF(N$2&lt;DATE(2019,10,1),IF($T$1=FALSE,IF($T103=FALSE,N103*HOME!$H$18,0),IF($T103=FALSE,N103*HOME!$H$18/(1+HOME!$H$18),0)),IF($T$1=FALSE,IF($T103=FALSE,N103*HOME!$H$20,0),IF($T103=FALSE,N103*HOME!$H$20/(1+HOME!$H$20),0)))</f>
        <v>0</v>
      </c>
      <c r="AF103" s="79">
        <f>IF(O$2&lt;DATE(2019,10,1),IF($T$1=FALSE,IF($T103=FALSE,O103*HOME!$H$18,0),IF($T103=FALSE,O103*HOME!$H$18/(1+HOME!$H$18),0)),IF($T$1=FALSE,IF($T103=FALSE,O103*HOME!$H$20,0),IF($T103=FALSE,O103*HOME!$H$20/(1+HOME!$H$20),0)))</f>
        <v>0</v>
      </c>
      <c r="AG103" s="79">
        <f>IF(P$2&lt;DATE(2019,10,1),IF($T$1=FALSE,IF($T103=FALSE,P103*HOME!$H$18,0),IF($T103=FALSE,P103*HOME!$H$18/(1+HOME!$H$18),0)),IF($T$1=FALSE,IF($T103=FALSE,P103*HOME!$H$20,0),IF($T103=FALSE,P103*HOME!$H$20/(1+HOME!$H$20),0)))</f>
        <v>0</v>
      </c>
      <c r="AH103" s="79">
        <f t="shared" si="46"/>
        <v>0</v>
      </c>
      <c r="AI103" s="79">
        <f t="shared" si="47"/>
        <v>0</v>
      </c>
      <c r="AJ103" s="86"/>
      <c r="AK103" s="79"/>
      <c r="AL103" s="79"/>
      <c r="AM103" s="79"/>
      <c r="AN103" s="79"/>
      <c r="AO103" s="79"/>
      <c r="AP103" s="79"/>
      <c r="AQ103" s="79"/>
      <c r="AR103" s="79"/>
      <c r="CA103" s="310">
        <f>IF($T103=TRUE,0,IF(D$2&lt;DATE(2019,10,1),IF($T$1=FALSE,D103*HOME!$F$18,D103*HOME!$F$18/(1+HOME!$H$18)),IF($AO103=TRUE,IF($T$1=FALSE,D103*HOME!$F$21,D103*HOME!$F$21/(1+HOME!$H$21)),IF($T$1=FALSE,D103*HOME!$F$20,D103*HOME!$F$20/(1+HOME!$H$20)))))</f>
        <v>0</v>
      </c>
      <c r="CB103" s="310">
        <f>IF($T103=TRUE,0,IF(E$2&lt;DATE(2019,10,1),IF($T$1=FALSE,E103*HOME!$F$18,E103*HOME!$F$18/(1+HOME!$H$18)),IF($AO103=TRUE,IF($T$1=FALSE,E103*HOME!$F$21,E103*HOME!$F$21/(1+HOME!$H$21)),IF($T$1=FALSE,E103*HOME!$F$20,E103*HOME!$F$20/(1+HOME!$H$20)))))</f>
        <v>0</v>
      </c>
      <c r="CC103" s="310">
        <f>IF($T103=TRUE,0,IF(F$2&lt;DATE(2019,10,1),IF($T$1=FALSE,F103*HOME!$F$18,F103*HOME!$F$18/(1+HOME!$H$18)),IF($AO103=TRUE,IF($T$1=FALSE,F103*HOME!$F$21,F103*HOME!$F$21/(1+HOME!$H$21)),IF($T$1=FALSE,F103*HOME!$F$20,F103*HOME!$F$20/(1+HOME!$H$20)))))</f>
        <v>0</v>
      </c>
      <c r="CD103" s="310">
        <f>IF($T103=TRUE,0,IF(G$2&lt;DATE(2019,10,1),IF($T$1=FALSE,G103*HOME!$F$18,G103*HOME!$F$18/(1+HOME!$H$18)),IF($AO103=TRUE,IF($T$1=FALSE,G103*HOME!$F$21,G103*HOME!$F$21/(1+HOME!$H$21)),IF($T$1=FALSE,G103*HOME!$F$20,G103*HOME!$F$20/(1+HOME!$H$20)))))</f>
        <v>0</v>
      </c>
      <c r="CE103" s="310">
        <f>IF($T103=TRUE,0,IF(H$2&lt;DATE(2019,10,1),IF($T$1=FALSE,H103*HOME!$F$18,H103*HOME!$F$18/(1+HOME!$H$18)),IF($AO103=TRUE,IF($T$1=FALSE,H103*HOME!$F$21,H103*HOME!$F$21/(1+HOME!$H$21)),IF($T$1=FALSE,H103*HOME!$F$20,H103*HOME!$F$20/(1+HOME!$H$20)))))</f>
        <v>0</v>
      </c>
      <c r="CF103" s="310">
        <f>IF($T103=TRUE,0,IF(I$2&lt;DATE(2019,10,1),IF($T$1=FALSE,I103*HOME!$F$18,I103*HOME!$F$18/(1+HOME!$H$18)),IF($AO103=TRUE,IF($T$1=FALSE,I103*HOME!$F$21,I103*HOME!$F$21/(1+HOME!$H$21)),IF($T$1=FALSE,I103*HOME!$F$20,I103*HOME!$F$20/(1+HOME!$H$20)))))</f>
        <v>0</v>
      </c>
      <c r="CG103" s="310">
        <f>IF($T103=TRUE,0,IF(J$2&lt;DATE(2019,10,1),IF($T$1=FALSE,J103*HOME!$F$18,J103*HOME!$F$18/(1+HOME!$H$18)),IF($AO103=TRUE,IF($T$1=FALSE,J103*HOME!$F$21,J103*HOME!$F$21/(1+HOME!$H$21)),IF($T$1=FALSE,J103*HOME!$F$20,J103*HOME!$F$20/(1+HOME!$H$20)))))</f>
        <v>0</v>
      </c>
      <c r="CH103" s="310">
        <f>IF($T103=TRUE,0,IF(K$2&lt;DATE(2019,10,1),IF($T$1=FALSE,K103*HOME!$F$18,K103*HOME!$F$18/(1+HOME!$H$18)),IF($AO103=TRUE,IF($T$1=FALSE,K103*HOME!$F$21,K103*HOME!$F$21/(1+HOME!$H$21)),IF($T$1=FALSE,K103*HOME!$F$20,K103*HOME!$F$20/(1+HOME!$H$20)))))</f>
        <v>0</v>
      </c>
      <c r="CI103" s="310">
        <f>IF($T103=TRUE,0,IF(L$2&lt;DATE(2019,10,1),IF($T$1=FALSE,L103*HOME!$F$18,L103*HOME!$F$18/(1+HOME!$H$18)),IF($AO103=TRUE,IF($T$1=FALSE,L103*HOME!$F$21,L103*HOME!$F$21/(1+HOME!$H$21)),IF($T$1=FALSE,L103*HOME!$F$20,L103*HOME!$F$20/(1+HOME!$H$20)))))</f>
        <v>0</v>
      </c>
      <c r="CJ103" s="310">
        <f>IF($T103=TRUE,0,IF(M$2&lt;DATE(2019,10,1),IF($T$1=FALSE,M103*HOME!$F$18,M103*HOME!$F$18/(1+HOME!$H$18)),IF($AO103=TRUE,IF($T$1=FALSE,M103*HOME!$F$21,M103*HOME!$F$21/(1+HOME!$H$21)),IF($T$1=FALSE,M103*HOME!$F$20,M103*HOME!$F$20/(1+HOME!$H$20)))))</f>
        <v>0</v>
      </c>
      <c r="CK103" s="310">
        <f>IF($T103=TRUE,0,IF(N$2&lt;DATE(2019,10,1),IF($T$1=FALSE,N103*HOME!$F$18,N103*HOME!$F$18/(1+HOME!$H$18)),IF($AO103=TRUE,IF($T$1=FALSE,N103*HOME!$F$21,N103*HOME!$F$21/(1+HOME!$H$21)),IF($T$1=FALSE,N103*HOME!$F$20,N103*HOME!$F$20/(1+HOME!$H$20)))))</f>
        <v>0</v>
      </c>
      <c r="CL103" s="310">
        <f>IF($T103=TRUE,0,IF(O$2&lt;DATE(2019,10,1),IF($T$1=FALSE,O103*HOME!$F$18,O103*HOME!$F$18/(1+HOME!$H$18)),IF($AO103=TRUE,IF($T$1=FALSE,O103*HOME!$F$21,O103*HOME!$F$21/(1+HOME!$H$21)),IF($T$1=FALSE,O103*HOME!$F$20,O103*HOME!$F$20/(1+HOME!$H$20)))))</f>
        <v>0</v>
      </c>
      <c r="CM103" s="310">
        <f>IF($T103=TRUE,0,IF(P$2&lt;DATE(2019,10,1),IF($T$1=FALSE,P103*HOME!$F$18,P103*HOME!$F$18/(1+HOME!$H$18)),IF($AO103=TRUE,IF($T$1=FALSE,P103*HOME!$F$21,P103*HOME!$F$21/(1+HOME!$H$21)),IF($T$1=FALSE,P103*HOME!$F$20,P103*HOME!$F$20/(1+HOME!$H$20)))))</f>
        <v>0</v>
      </c>
      <c r="CN103" s="310">
        <f t="shared" si="48"/>
        <v>0</v>
      </c>
    </row>
    <row r="104" spans="1:100" ht="18" customHeight="1">
      <c r="A104" s="335"/>
      <c r="B104" s="336"/>
      <c r="C104" s="1810"/>
      <c r="D104" s="451"/>
      <c r="E104" s="450"/>
      <c r="F104" s="450"/>
      <c r="G104" s="450"/>
      <c r="H104" s="450"/>
      <c r="I104" s="450"/>
      <c r="J104" s="450"/>
      <c r="K104" s="450"/>
      <c r="L104" s="450"/>
      <c r="M104" s="450"/>
      <c r="N104" s="450"/>
      <c r="O104" s="450"/>
      <c r="P104" s="450"/>
      <c r="Q104" s="90">
        <f t="shared" si="45"/>
        <v>0</v>
      </c>
      <c r="R104" s="1107" t="str">
        <f t="shared" si="35"/>
        <v/>
      </c>
      <c r="S104" s="344">
        <f>来期計画!Q104</f>
        <v>0</v>
      </c>
      <c r="T104" s="341" t="b">
        <v>0</v>
      </c>
      <c r="U104" s="79">
        <f>IF(D$2&lt;DATE(2019,10,1),IF($T$1=FALSE,IF($T104=FALSE,D104*HOME!$H$18,0),IF($T104=FALSE,D104*HOME!$H$18/(1+HOME!$H$18),0)),IF($T$1=FALSE,IF($T104=FALSE,D104*HOME!$H$20,0),IF($T104=FALSE,D104*HOME!$H$20/(1+HOME!$H$20),0)))</f>
        <v>0</v>
      </c>
      <c r="V104" s="79">
        <f>IF(E$2&lt;DATE(2019,10,1),IF($T$1=FALSE,IF($T104=FALSE,E104*HOME!$H$18,0),IF($T104=FALSE,E104*HOME!$H$18/(1+HOME!$H$18),0)),IF($T$1=FALSE,IF($T104=FALSE,E104*HOME!$H$20,0),IF($T104=FALSE,E104*HOME!$H$20/(1+HOME!$H$20),0)))</f>
        <v>0</v>
      </c>
      <c r="W104" s="79">
        <f>IF(F$2&lt;DATE(2019,10,1),IF($T$1=FALSE,IF($T104=FALSE,F104*HOME!$H$18,0),IF($T104=FALSE,F104*HOME!$H$18/(1+HOME!$H$18),0)),IF($T$1=FALSE,IF($T104=FALSE,F104*HOME!$H$20,0),IF($T104=FALSE,F104*HOME!$H$20/(1+HOME!$H$20),0)))</f>
        <v>0</v>
      </c>
      <c r="X104" s="79">
        <f>IF(G$2&lt;DATE(2019,10,1),IF($T$1=FALSE,IF($T104=FALSE,G104*HOME!$H$18,0),IF($T104=FALSE,G104*HOME!$H$18/(1+HOME!$H$18),0)),IF($T$1=FALSE,IF($T104=FALSE,G104*HOME!$H$20,0),IF($T104=FALSE,G104*HOME!$H$20/(1+HOME!$H$20),0)))</f>
        <v>0</v>
      </c>
      <c r="Y104" s="79">
        <f>IF(H$2&lt;DATE(2019,10,1),IF($T$1=FALSE,IF($T104=FALSE,H104*HOME!$H$18,0),IF($T104=FALSE,H104*HOME!$H$18/(1+HOME!$H$18),0)),IF($T$1=FALSE,IF($T104=FALSE,H104*HOME!$H$20,0),IF($T104=FALSE,H104*HOME!$H$20/(1+HOME!$H$20),0)))</f>
        <v>0</v>
      </c>
      <c r="Z104" s="79">
        <f>IF(I$2&lt;DATE(2019,10,1),IF($T$1=FALSE,IF($T104=FALSE,I104*HOME!$H$18,0),IF($T104=FALSE,I104*HOME!$H$18/(1+HOME!$H$18),0)),IF($T$1=FALSE,IF($T104=FALSE,I104*HOME!$H$20,0),IF($T104=FALSE,I104*HOME!$H$20/(1+HOME!$H$20),0)))</f>
        <v>0</v>
      </c>
      <c r="AA104" s="79">
        <f>IF(J$2&lt;DATE(2019,10,1),IF($T$1=FALSE,IF($T104=FALSE,J104*HOME!$H$18,0),IF($T104=FALSE,J104*HOME!$H$18/(1+HOME!$H$18),0)),IF($T$1=FALSE,IF($T104=FALSE,J104*HOME!$H$20,0),IF($T104=FALSE,J104*HOME!$H$20/(1+HOME!$H$20),0)))</f>
        <v>0</v>
      </c>
      <c r="AB104" s="79">
        <f>IF(K$2&lt;DATE(2019,10,1),IF($T$1=FALSE,IF($T104=FALSE,K104*HOME!$H$18,0),IF($T104=FALSE,K104*HOME!$H$18/(1+HOME!$H$18),0)),IF($T$1=FALSE,IF($T104=FALSE,K104*HOME!$H$20,0),IF($T104=FALSE,K104*HOME!$H$20/(1+HOME!$H$20),0)))</f>
        <v>0</v>
      </c>
      <c r="AC104" s="79">
        <f>IF(L$2&lt;DATE(2019,10,1),IF($T$1=FALSE,IF($T104=FALSE,L104*HOME!$H$18,0),IF($T104=FALSE,L104*HOME!$H$18/(1+HOME!$H$18),0)),IF($T$1=FALSE,IF($T104=FALSE,L104*HOME!$H$20,0),IF($T104=FALSE,L104*HOME!$H$20/(1+HOME!$H$20),0)))</f>
        <v>0</v>
      </c>
      <c r="AD104" s="79">
        <f>IF(M$2&lt;DATE(2019,10,1),IF($T$1=FALSE,IF($T104=FALSE,M104*HOME!$H$18,0),IF($T104=FALSE,M104*HOME!$H$18/(1+HOME!$H$18),0)),IF($T$1=FALSE,IF($T104=FALSE,M104*HOME!$H$20,0),IF($T104=FALSE,M104*HOME!$H$20/(1+HOME!$H$20),0)))</f>
        <v>0</v>
      </c>
      <c r="AE104" s="79">
        <f>IF(N$2&lt;DATE(2019,10,1),IF($T$1=FALSE,IF($T104=FALSE,N104*HOME!$H$18,0),IF($T104=FALSE,N104*HOME!$H$18/(1+HOME!$H$18),0)),IF($T$1=FALSE,IF($T104=FALSE,N104*HOME!$H$20,0),IF($T104=FALSE,N104*HOME!$H$20/(1+HOME!$H$20),0)))</f>
        <v>0</v>
      </c>
      <c r="AF104" s="79">
        <f>IF(O$2&lt;DATE(2019,10,1),IF($T$1=FALSE,IF($T104=FALSE,O104*HOME!$H$18,0),IF($T104=FALSE,O104*HOME!$H$18/(1+HOME!$H$18),0)),IF($T$1=FALSE,IF($T104=FALSE,O104*HOME!$H$20,0),IF($T104=FALSE,O104*HOME!$H$20/(1+HOME!$H$20),0)))</f>
        <v>0</v>
      </c>
      <c r="AG104" s="79">
        <f>IF(P$2&lt;DATE(2019,10,1),IF($T$1=FALSE,IF($T104=FALSE,P104*HOME!$H$18,0),IF($T104=FALSE,P104*HOME!$H$18/(1+HOME!$H$18),0)),IF($T$1=FALSE,IF($T104=FALSE,P104*HOME!$H$20,0),IF($T104=FALSE,P104*HOME!$H$20/(1+HOME!$H$20),0)))</f>
        <v>0</v>
      </c>
      <c r="AH104" s="79">
        <f t="shared" si="46"/>
        <v>0</v>
      </c>
      <c r="AI104" s="79">
        <f t="shared" si="47"/>
        <v>0</v>
      </c>
      <c r="AJ104" s="86"/>
      <c r="AK104" s="79"/>
      <c r="AL104" s="79"/>
      <c r="AM104" s="79"/>
      <c r="AN104" s="79"/>
      <c r="AO104" s="79"/>
      <c r="AP104" s="79"/>
      <c r="AQ104" s="79"/>
      <c r="AR104" s="79"/>
      <c r="CA104" s="310">
        <f>IF($T104=TRUE,0,IF(D$2&lt;DATE(2019,10,1),IF($T$1=FALSE,D104*HOME!$F$18,D104*HOME!$F$18/(1+HOME!$H$18)),IF($AO104=TRUE,IF($T$1=FALSE,D104*HOME!$F$21,D104*HOME!$F$21/(1+HOME!$H$21)),IF($T$1=FALSE,D104*HOME!$F$20,D104*HOME!$F$20/(1+HOME!$H$20)))))</f>
        <v>0</v>
      </c>
      <c r="CB104" s="310">
        <f>IF($T104=TRUE,0,IF(E$2&lt;DATE(2019,10,1),IF($T$1=FALSE,E104*HOME!$F$18,E104*HOME!$F$18/(1+HOME!$H$18)),IF($AO104=TRUE,IF($T$1=FALSE,E104*HOME!$F$21,E104*HOME!$F$21/(1+HOME!$H$21)),IF($T$1=FALSE,E104*HOME!$F$20,E104*HOME!$F$20/(1+HOME!$H$20)))))</f>
        <v>0</v>
      </c>
      <c r="CC104" s="310">
        <f>IF($T104=TRUE,0,IF(F$2&lt;DATE(2019,10,1),IF($T$1=FALSE,F104*HOME!$F$18,F104*HOME!$F$18/(1+HOME!$H$18)),IF($AO104=TRUE,IF($T$1=FALSE,F104*HOME!$F$21,F104*HOME!$F$21/(1+HOME!$H$21)),IF($T$1=FALSE,F104*HOME!$F$20,F104*HOME!$F$20/(1+HOME!$H$20)))))</f>
        <v>0</v>
      </c>
      <c r="CD104" s="310">
        <f>IF($T104=TRUE,0,IF(G$2&lt;DATE(2019,10,1),IF($T$1=FALSE,G104*HOME!$F$18,G104*HOME!$F$18/(1+HOME!$H$18)),IF($AO104=TRUE,IF($T$1=FALSE,G104*HOME!$F$21,G104*HOME!$F$21/(1+HOME!$H$21)),IF($T$1=FALSE,G104*HOME!$F$20,G104*HOME!$F$20/(1+HOME!$H$20)))))</f>
        <v>0</v>
      </c>
      <c r="CE104" s="310">
        <f>IF($T104=TRUE,0,IF(H$2&lt;DATE(2019,10,1),IF($T$1=FALSE,H104*HOME!$F$18,H104*HOME!$F$18/(1+HOME!$H$18)),IF($AO104=TRUE,IF($T$1=FALSE,H104*HOME!$F$21,H104*HOME!$F$21/(1+HOME!$H$21)),IF($T$1=FALSE,H104*HOME!$F$20,H104*HOME!$F$20/(1+HOME!$H$20)))))</f>
        <v>0</v>
      </c>
      <c r="CF104" s="310">
        <f>IF($T104=TRUE,0,IF(I$2&lt;DATE(2019,10,1),IF($T$1=FALSE,I104*HOME!$F$18,I104*HOME!$F$18/(1+HOME!$H$18)),IF($AO104=TRUE,IF($T$1=FALSE,I104*HOME!$F$21,I104*HOME!$F$21/(1+HOME!$H$21)),IF($T$1=FALSE,I104*HOME!$F$20,I104*HOME!$F$20/(1+HOME!$H$20)))))</f>
        <v>0</v>
      </c>
      <c r="CG104" s="310">
        <f>IF($T104=TRUE,0,IF(J$2&lt;DATE(2019,10,1),IF($T$1=FALSE,J104*HOME!$F$18,J104*HOME!$F$18/(1+HOME!$H$18)),IF($AO104=TRUE,IF($T$1=FALSE,J104*HOME!$F$21,J104*HOME!$F$21/(1+HOME!$H$21)),IF($T$1=FALSE,J104*HOME!$F$20,J104*HOME!$F$20/(1+HOME!$H$20)))))</f>
        <v>0</v>
      </c>
      <c r="CH104" s="310">
        <f>IF($T104=TRUE,0,IF(K$2&lt;DATE(2019,10,1),IF($T$1=FALSE,K104*HOME!$F$18,K104*HOME!$F$18/(1+HOME!$H$18)),IF($AO104=TRUE,IF($T$1=FALSE,K104*HOME!$F$21,K104*HOME!$F$21/(1+HOME!$H$21)),IF($T$1=FALSE,K104*HOME!$F$20,K104*HOME!$F$20/(1+HOME!$H$20)))))</f>
        <v>0</v>
      </c>
      <c r="CI104" s="310">
        <f>IF($T104=TRUE,0,IF(L$2&lt;DATE(2019,10,1),IF($T$1=FALSE,L104*HOME!$F$18,L104*HOME!$F$18/(1+HOME!$H$18)),IF($AO104=TRUE,IF($T$1=FALSE,L104*HOME!$F$21,L104*HOME!$F$21/(1+HOME!$H$21)),IF($T$1=FALSE,L104*HOME!$F$20,L104*HOME!$F$20/(1+HOME!$H$20)))))</f>
        <v>0</v>
      </c>
      <c r="CJ104" s="310">
        <f>IF($T104=TRUE,0,IF(M$2&lt;DATE(2019,10,1),IF($T$1=FALSE,M104*HOME!$F$18,M104*HOME!$F$18/(1+HOME!$H$18)),IF($AO104=TRUE,IF($T$1=FALSE,M104*HOME!$F$21,M104*HOME!$F$21/(1+HOME!$H$21)),IF($T$1=FALSE,M104*HOME!$F$20,M104*HOME!$F$20/(1+HOME!$H$20)))))</f>
        <v>0</v>
      </c>
      <c r="CK104" s="310">
        <f>IF($T104=TRUE,0,IF(N$2&lt;DATE(2019,10,1),IF($T$1=FALSE,N104*HOME!$F$18,N104*HOME!$F$18/(1+HOME!$H$18)),IF($AO104=TRUE,IF($T$1=FALSE,N104*HOME!$F$21,N104*HOME!$F$21/(1+HOME!$H$21)),IF($T$1=FALSE,N104*HOME!$F$20,N104*HOME!$F$20/(1+HOME!$H$20)))))</f>
        <v>0</v>
      </c>
      <c r="CL104" s="310">
        <f>IF($T104=TRUE,0,IF(O$2&lt;DATE(2019,10,1),IF($T$1=FALSE,O104*HOME!$F$18,O104*HOME!$F$18/(1+HOME!$H$18)),IF($AO104=TRUE,IF($T$1=FALSE,O104*HOME!$F$21,O104*HOME!$F$21/(1+HOME!$H$21)),IF($T$1=FALSE,O104*HOME!$F$20,O104*HOME!$F$20/(1+HOME!$H$20)))))</f>
        <v>0</v>
      </c>
      <c r="CM104" s="310">
        <f>IF($T104=TRUE,0,IF(P$2&lt;DATE(2019,10,1),IF($T$1=FALSE,P104*HOME!$F$18,P104*HOME!$F$18/(1+HOME!$H$18)),IF($AO104=TRUE,IF($T$1=FALSE,P104*HOME!$F$21,P104*HOME!$F$21/(1+HOME!$H$21)),IF($T$1=FALSE,P104*HOME!$F$20,P104*HOME!$F$20/(1+HOME!$H$20)))))</f>
        <v>0</v>
      </c>
      <c r="CN104" s="310">
        <f t="shared" si="48"/>
        <v>0</v>
      </c>
    </row>
    <row r="105" spans="1:100" ht="18" customHeight="1">
      <c r="A105" s="335"/>
      <c r="B105" s="336"/>
      <c r="C105" s="1810"/>
      <c r="D105" s="451"/>
      <c r="E105" s="450"/>
      <c r="F105" s="450"/>
      <c r="G105" s="450"/>
      <c r="H105" s="450"/>
      <c r="I105" s="450"/>
      <c r="J105" s="450"/>
      <c r="K105" s="450"/>
      <c r="L105" s="450"/>
      <c r="M105" s="450"/>
      <c r="N105" s="450"/>
      <c r="O105" s="450"/>
      <c r="P105" s="450"/>
      <c r="Q105" s="90">
        <f t="shared" si="45"/>
        <v>0</v>
      </c>
      <c r="R105" s="1107" t="str">
        <f t="shared" si="35"/>
        <v/>
      </c>
      <c r="S105" s="344">
        <f>来期計画!Q105</f>
        <v>0</v>
      </c>
      <c r="T105" s="341" t="b">
        <v>0</v>
      </c>
      <c r="U105" s="79">
        <f>IF(D$2&lt;DATE(2019,10,1),IF($T$1=FALSE,IF($T105=FALSE,D105*HOME!$H$18,0),IF($T105=FALSE,D105*HOME!$H$18/(1+HOME!$H$18),0)),IF($T$1=FALSE,IF($T105=FALSE,D105*HOME!$H$20,0),IF($T105=FALSE,D105*HOME!$H$20/(1+HOME!$H$20),0)))</f>
        <v>0</v>
      </c>
      <c r="V105" s="79">
        <f>IF(E$2&lt;DATE(2019,10,1),IF($T$1=FALSE,IF($T105=FALSE,E105*HOME!$H$18,0),IF($T105=FALSE,E105*HOME!$H$18/(1+HOME!$H$18),0)),IF($T$1=FALSE,IF($T105=FALSE,E105*HOME!$H$20,0),IF($T105=FALSE,E105*HOME!$H$20/(1+HOME!$H$20),0)))</f>
        <v>0</v>
      </c>
      <c r="W105" s="79">
        <f>IF(F$2&lt;DATE(2019,10,1),IF($T$1=FALSE,IF($T105=FALSE,F105*HOME!$H$18,0),IF($T105=FALSE,F105*HOME!$H$18/(1+HOME!$H$18),0)),IF($T$1=FALSE,IF($T105=FALSE,F105*HOME!$H$20,0),IF($T105=FALSE,F105*HOME!$H$20/(1+HOME!$H$20),0)))</f>
        <v>0</v>
      </c>
      <c r="X105" s="79">
        <f>IF(G$2&lt;DATE(2019,10,1),IF($T$1=FALSE,IF($T105=FALSE,G105*HOME!$H$18,0),IF($T105=FALSE,G105*HOME!$H$18/(1+HOME!$H$18),0)),IF($T$1=FALSE,IF($T105=FALSE,G105*HOME!$H$20,0),IF($T105=FALSE,G105*HOME!$H$20/(1+HOME!$H$20),0)))</f>
        <v>0</v>
      </c>
      <c r="Y105" s="79">
        <f>IF(H$2&lt;DATE(2019,10,1),IF($T$1=FALSE,IF($T105=FALSE,H105*HOME!$H$18,0),IF($T105=FALSE,H105*HOME!$H$18/(1+HOME!$H$18),0)),IF($T$1=FALSE,IF($T105=FALSE,H105*HOME!$H$20,0),IF($T105=FALSE,H105*HOME!$H$20/(1+HOME!$H$20),0)))</f>
        <v>0</v>
      </c>
      <c r="Z105" s="79">
        <f>IF(I$2&lt;DATE(2019,10,1),IF($T$1=FALSE,IF($T105=FALSE,I105*HOME!$H$18,0),IF($T105=FALSE,I105*HOME!$H$18/(1+HOME!$H$18),0)),IF($T$1=FALSE,IF($T105=FALSE,I105*HOME!$H$20,0),IF($T105=FALSE,I105*HOME!$H$20/(1+HOME!$H$20),0)))</f>
        <v>0</v>
      </c>
      <c r="AA105" s="79">
        <f>IF(J$2&lt;DATE(2019,10,1),IF($T$1=FALSE,IF($T105=FALSE,J105*HOME!$H$18,0),IF($T105=FALSE,J105*HOME!$H$18/(1+HOME!$H$18),0)),IF($T$1=FALSE,IF($T105=FALSE,J105*HOME!$H$20,0),IF($T105=FALSE,J105*HOME!$H$20/(1+HOME!$H$20),0)))</f>
        <v>0</v>
      </c>
      <c r="AB105" s="79">
        <f>IF(K$2&lt;DATE(2019,10,1),IF($T$1=FALSE,IF($T105=FALSE,K105*HOME!$H$18,0),IF($T105=FALSE,K105*HOME!$H$18/(1+HOME!$H$18),0)),IF($T$1=FALSE,IF($T105=FALSE,K105*HOME!$H$20,0),IF($T105=FALSE,K105*HOME!$H$20/(1+HOME!$H$20),0)))</f>
        <v>0</v>
      </c>
      <c r="AC105" s="79">
        <f>IF(L$2&lt;DATE(2019,10,1),IF($T$1=FALSE,IF($T105=FALSE,L105*HOME!$H$18,0),IF($T105=FALSE,L105*HOME!$H$18/(1+HOME!$H$18),0)),IF($T$1=FALSE,IF($T105=FALSE,L105*HOME!$H$20,0),IF($T105=FALSE,L105*HOME!$H$20/(1+HOME!$H$20),0)))</f>
        <v>0</v>
      </c>
      <c r="AD105" s="79">
        <f>IF(M$2&lt;DATE(2019,10,1),IF($T$1=FALSE,IF($T105=FALSE,M105*HOME!$H$18,0),IF($T105=FALSE,M105*HOME!$H$18/(1+HOME!$H$18),0)),IF($T$1=FALSE,IF($T105=FALSE,M105*HOME!$H$20,0),IF($T105=FALSE,M105*HOME!$H$20/(1+HOME!$H$20),0)))</f>
        <v>0</v>
      </c>
      <c r="AE105" s="79">
        <f>IF(N$2&lt;DATE(2019,10,1),IF($T$1=FALSE,IF($T105=FALSE,N105*HOME!$H$18,0),IF($T105=FALSE,N105*HOME!$H$18/(1+HOME!$H$18),0)),IF($T$1=FALSE,IF($T105=FALSE,N105*HOME!$H$20,0),IF($T105=FALSE,N105*HOME!$H$20/(1+HOME!$H$20),0)))</f>
        <v>0</v>
      </c>
      <c r="AF105" s="79">
        <f>IF(O$2&lt;DATE(2019,10,1),IF($T$1=FALSE,IF($T105=FALSE,O105*HOME!$H$18,0),IF($T105=FALSE,O105*HOME!$H$18/(1+HOME!$H$18),0)),IF($T$1=FALSE,IF($T105=FALSE,O105*HOME!$H$20,0),IF($T105=FALSE,O105*HOME!$H$20/(1+HOME!$H$20),0)))</f>
        <v>0</v>
      </c>
      <c r="AG105" s="79">
        <f>IF(P$2&lt;DATE(2019,10,1),IF($T$1=FALSE,IF($T105=FALSE,P105*HOME!$H$18,0),IF($T105=FALSE,P105*HOME!$H$18/(1+HOME!$H$18),0)),IF($T$1=FALSE,IF($T105=FALSE,P105*HOME!$H$20,0),IF($T105=FALSE,P105*HOME!$H$20/(1+HOME!$H$20),0)))</f>
        <v>0</v>
      </c>
      <c r="AH105" s="79">
        <f t="shared" si="46"/>
        <v>0</v>
      </c>
      <c r="AI105" s="79">
        <f t="shared" si="47"/>
        <v>0</v>
      </c>
      <c r="AJ105" s="86"/>
      <c r="AK105" s="79"/>
      <c r="AL105" s="79"/>
      <c r="AM105" s="79"/>
      <c r="AN105" s="79"/>
      <c r="AO105" s="79"/>
      <c r="AP105" s="79"/>
      <c r="AQ105" s="79"/>
      <c r="AR105" s="79"/>
      <c r="CA105" s="310">
        <f>IF($T105=TRUE,0,IF(D$2&lt;DATE(2019,10,1),IF($T$1=FALSE,D105*HOME!$F$18,D105*HOME!$F$18/(1+HOME!$H$18)),IF($AO105=TRUE,IF($T$1=FALSE,D105*HOME!$F$21,D105*HOME!$F$21/(1+HOME!$H$21)),IF($T$1=FALSE,D105*HOME!$F$20,D105*HOME!$F$20/(1+HOME!$H$20)))))</f>
        <v>0</v>
      </c>
      <c r="CB105" s="310">
        <f>IF($T105=TRUE,0,IF(E$2&lt;DATE(2019,10,1),IF($T$1=FALSE,E105*HOME!$F$18,E105*HOME!$F$18/(1+HOME!$H$18)),IF($AO105=TRUE,IF($T$1=FALSE,E105*HOME!$F$21,E105*HOME!$F$21/(1+HOME!$H$21)),IF($T$1=FALSE,E105*HOME!$F$20,E105*HOME!$F$20/(1+HOME!$H$20)))))</f>
        <v>0</v>
      </c>
      <c r="CC105" s="310">
        <f>IF($T105=TRUE,0,IF(F$2&lt;DATE(2019,10,1),IF($T$1=FALSE,F105*HOME!$F$18,F105*HOME!$F$18/(1+HOME!$H$18)),IF($AO105=TRUE,IF($T$1=FALSE,F105*HOME!$F$21,F105*HOME!$F$21/(1+HOME!$H$21)),IF($T$1=FALSE,F105*HOME!$F$20,F105*HOME!$F$20/(1+HOME!$H$20)))))</f>
        <v>0</v>
      </c>
      <c r="CD105" s="310">
        <f>IF($T105=TRUE,0,IF(G$2&lt;DATE(2019,10,1),IF($T$1=FALSE,G105*HOME!$F$18,G105*HOME!$F$18/(1+HOME!$H$18)),IF($AO105=TRUE,IF($T$1=FALSE,G105*HOME!$F$21,G105*HOME!$F$21/(1+HOME!$H$21)),IF($T$1=FALSE,G105*HOME!$F$20,G105*HOME!$F$20/(1+HOME!$H$20)))))</f>
        <v>0</v>
      </c>
      <c r="CE105" s="310">
        <f>IF($T105=TRUE,0,IF(H$2&lt;DATE(2019,10,1),IF($T$1=FALSE,H105*HOME!$F$18,H105*HOME!$F$18/(1+HOME!$H$18)),IF($AO105=TRUE,IF($T$1=FALSE,H105*HOME!$F$21,H105*HOME!$F$21/(1+HOME!$H$21)),IF($T$1=FALSE,H105*HOME!$F$20,H105*HOME!$F$20/(1+HOME!$H$20)))))</f>
        <v>0</v>
      </c>
      <c r="CF105" s="310">
        <f>IF($T105=TRUE,0,IF(I$2&lt;DATE(2019,10,1),IF($T$1=FALSE,I105*HOME!$F$18,I105*HOME!$F$18/(1+HOME!$H$18)),IF($AO105=TRUE,IF($T$1=FALSE,I105*HOME!$F$21,I105*HOME!$F$21/(1+HOME!$H$21)),IF($T$1=FALSE,I105*HOME!$F$20,I105*HOME!$F$20/(1+HOME!$H$20)))))</f>
        <v>0</v>
      </c>
      <c r="CG105" s="310">
        <f>IF($T105=TRUE,0,IF(J$2&lt;DATE(2019,10,1),IF($T$1=FALSE,J105*HOME!$F$18,J105*HOME!$F$18/(1+HOME!$H$18)),IF($AO105=TRUE,IF($T$1=FALSE,J105*HOME!$F$21,J105*HOME!$F$21/(1+HOME!$H$21)),IF($T$1=FALSE,J105*HOME!$F$20,J105*HOME!$F$20/(1+HOME!$H$20)))))</f>
        <v>0</v>
      </c>
      <c r="CH105" s="310">
        <f>IF($T105=TRUE,0,IF(K$2&lt;DATE(2019,10,1),IF($T$1=FALSE,K105*HOME!$F$18,K105*HOME!$F$18/(1+HOME!$H$18)),IF($AO105=TRUE,IF($T$1=FALSE,K105*HOME!$F$21,K105*HOME!$F$21/(1+HOME!$H$21)),IF($T$1=FALSE,K105*HOME!$F$20,K105*HOME!$F$20/(1+HOME!$H$20)))))</f>
        <v>0</v>
      </c>
      <c r="CI105" s="310">
        <f>IF($T105=TRUE,0,IF(L$2&lt;DATE(2019,10,1),IF($T$1=FALSE,L105*HOME!$F$18,L105*HOME!$F$18/(1+HOME!$H$18)),IF($AO105=TRUE,IF($T$1=FALSE,L105*HOME!$F$21,L105*HOME!$F$21/(1+HOME!$H$21)),IF($T$1=FALSE,L105*HOME!$F$20,L105*HOME!$F$20/(1+HOME!$H$20)))))</f>
        <v>0</v>
      </c>
      <c r="CJ105" s="310">
        <f>IF($T105=TRUE,0,IF(M$2&lt;DATE(2019,10,1),IF($T$1=FALSE,M105*HOME!$F$18,M105*HOME!$F$18/(1+HOME!$H$18)),IF($AO105=TRUE,IF($T$1=FALSE,M105*HOME!$F$21,M105*HOME!$F$21/(1+HOME!$H$21)),IF($T$1=FALSE,M105*HOME!$F$20,M105*HOME!$F$20/(1+HOME!$H$20)))))</f>
        <v>0</v>
      </c>
      <c r="CK105" s="310">
        <f>IF($T105=TRUE,0,IF(N$2&lt;DATE(2019,10,1),IF($T$1=FALSE,N105*HOME!$F$18,N105*HOME!$F$18/(1+HOME!$H$18)),IF($AO105=TRUE,IF($T$1=FALSE,N105*HOME!$F$21,N105*HOME!$F$21/(1+HOME!$H$21)),IF($T$1=FALSE,N105*HOME!$F$20,N105*HOME!$F$20/(1+HOME!$H$20)))))</f>
        <v>0</v>
      </c>
      <c r="CL105" s="310">
        <f>IF($T105=TRUE,0,IF(O$2&lt;DATE(2019,10,1),IF($T$1=FALSE,O105*HOME!$F$18,O105*HOME!$F$18/(1+HOME!$H$18)),IF($AO105=TRUE,IF($T$1=FALSE,O105*HOME!$F$21,O105*HOME!$F$21/(1+HOME!$H$21)),IF($T$1=FALSE,O105*HOME!$F$20,O105*HOME!$F$20/(1+HOME!$H$20)))))</f>
        <v>0</v>
      </c>
      <c r="CM105" s="310">
        <f>IF($T105=TRUE,0,IF(P$2&lt;DATE(2019,10,1),IF($T$1=FALSE,P105*HOME!$F$18,P105*HOME!$F$18/(1+HOME!$H$18)),IF($AO105=TRUE,IF($T$1=FALSE,P105*HOME!$F$21,P105*HOME!$F$21/(1+HOME!$H$21)),IF($T$1=FALSE,P105*HOME!$F$20,P105*HOME!$F$20/(1+HOME!$H$20)))))</f>
        <v>0</v>
      </c>
      <c r="CN105" s="310">
        <f t="shared" si="48"/>
        <v>0</v>
      </c>
    </row>
    <row r="106" spans="1:100" ht="18" customHeight="1">
      <c r="A106" s="335"/>
      <c r="B106" s="336"/>
      <c r="C106" s="1810"/>
      <c r="D106" s="451"/>
      <c r="E106" s="450"/>
      <c r="F106" s="450"/>
      <c r="G106" s="450"/>
      <c r="H106" s="450"/>
      <c r="I106" s="450"/>
      <c r="J106" s="450"/>
      <c r="K106" s="450"/>
      <c r="L106" s="450"/>
      <c r="M106" s="450"/>
      <c r="N106" s="450"/>
      <c r="O106" s="450"/>
      <c r="P106" s="450"/>
      <c r="Q106" s="90">
        <f t="shared" si="45"/>
        <v>0</v>
      </c>
      <c r="R106" s="1107" t="str">
        <f t="shared" si="35"/>
        <v/>
      </c>
      <c r="S106" s="344">
        <f>来期計画!Q106</f>
        <v>0</v>
      </c>
      <c r="T106" s="341" t="b">
        <v>0</v>
      </c>
      <c r="U106" s="79">
        <f>IF(D$2&lt;DATE(2019,10,1),IF($T$1=FALSE,IF($T106=FALSE,D106*HOME!$H$18,0),IF($T106=FALSE,D106*HOME!$H$18/(1+HOME!$H$18),0)),IF($T$1=FALSE,IF($T106=FALSE,D106*HOME!$H$20,0),IF($T106=FALSE,D106*HOME!$H$20/(1+HOME!$H$20),0)))</f>
        <v>0</v>
      </c>
      <c r="V106" s="79">
        <f>IF(E$2&lt;DATE(2019,10,1),IF($T$1=FALSE,IF($T106=FALSE,E106*HOME!$H$18,0),IF($T106=FALSE,E106*HOME!$H$18/(1+HOME!$H$18),0)),IF($T$1=FALSE,IF($T106=FALSE,E106*HOME!$H$20,0),IF($T106=FALSE,E106*HOME!$H$20/(1+HOME!$H$20),0)))</f>
        <v>0</v>
      </c>
      <c r="W106" s="79">
        <f>IF(F$2&lt;DATE(2019,10,1),IF($T$1=FALSE,IF($T106=FALSE,F106*HOME!$H$18,0),IF($T106=FALSE,F106*HOME!$H$18/(1+HOME!$H$18),0)),IF($T$1=FALSE,IF($T106=FALSE,F106*HOME!$H$20,0),IF($T106=FALSE,F106*HOME!$H$20/(1+HOME!$H$20),0)))</f>
        <v>0</v>
      </c>
      <c r="X106" s="79">
        <f>IF(G$2&lt;DATE(2019,10,1),IF($T$1=FALSE,IF($T106=FALSE,G106*HOME!$H$18,0),IF($T106=FALSE,G106*HOME!$H$18/(1+HOME!$H$18),0)),IF($T$1=FALSE,IF($T106=FALSE,G106*HOME!$H$20,0),IF($T106=FALSE,G106*HOME!$H$20/(1+HOME!$H$20),0)))</f>
        <v>0</v>
      </c>
      <c r="Y106" s="79">
        <f>IF(H$2&lt;DATE(2019,10,1),IF($T$1=FALSE,IF($T106=FALSE,H106*HOME!$H$18,0),IF($T106=FALSE,H106*HOME!$H$18/(1+HOME!$H$18),0)),IF($T$1=FALSE,IF($T106=FALSE,H106*HOME!$H$20,0),IF($T106=FALSE,H106*HOME!$H$20/(1+HOME!$H$20),0)))</f>
        <v>0</v>
      </c>
      <c r="Z106" s="79">
        <f>IF(I$2&lt;DATE(2019,10,1),IF($T$1=FALSE,IF($T106=FALSE,I106*HOME!$H$18,0),IF($T106=FALSE,I106*HOME!$H$18/(1+HOME!$H$18),0)),IF($T$1=FALSE,IF($T106=FALSE,I106*HOME!$H$20,0),IF($T106=FALSE,I106*HOME!$H$20/(1+HOME!$H$20),0)))</f>
        <v>0</v>
      </c>
      <c r="AA106" s="79">
        <f>IF(J$2&lt;DATE(2019,10,1),IF($T$1=FALSE,IF($T106=FALSE,J106*HOME!$H$18,0),IF($T106=FALSE,J106*HOME!$H$18/(1+HOME!$H$18),0)),IF($T$1=FALSE,IF($T106=FALSE,J106*HOME!$H$20,0),IF($T106=FALSE,J106*HOME!$H$20/(1+HOME!$H$20),0)))</f>
        <v>0</v>
      </c>
      <c r="AB106" s="79">
        <f>IF(K$2&lt;DATE(2019,10,1),IF($T$1=FALSE,IF($T106=FALSE,K106*HOME!$H$18,0),IF($T106=FALSE,K106*HOME!$H$18/(1+HOME!$H$18),0)),IF($T$1=FALSE,IF($T106=FALSE,K106*HOME!$H$20,0),IF($T106=FALSE,K106*HOME!$H$20/(1+HOME!$H$20),0)))</f>
        <v>0</v>
      </c>
      <c r="AC106" s="79">
        <f>IF(L$2&lt;DATE(2019,10,1),IF($T$1=FALSE,IF($T106=FALSE,L106*HOME!$H$18,0),IF($T106=FALSE,L106*HOME!$H$18/(1+HOME!$H$18),0)),IF($T$1=FALSE,IF($T106=FALSE,L106*HOME!$H$20,0),IF($T106=FALSE,L106*HOME!$H$20/(1+HOME!$H$20),0)))</f>
        <v>0</v>
      </c>
      <c r="AD106" s="79">
        <f>IF(M$2&lt;DATE(2019,10,1),IF($T$1=FALSE,IF($T106=FALSE,M106*HOME!$H$18,0),IF($T106=FALSE,M106*HOME!$H$18/(1+HOME!$H$18),0)),IF($T$1=FALSE,IF($T106=FALSE,M106*HOME!$H$20,0),IF($T106=FALSE,M106*HOME!$H$20/(1+HOME!$H$20),0)))</f>
        <v>0</v>
      </c>
      <c r="AE106" s="79">
        <f>IF(N$2&lt;DATE(2019,10,1),IF($T$1=FALSE,IF($T106=FALSE,N106*HOME!$H$18,0),IF($T106=FALSE,N106*HOME!$H$18/(1+HOME!$H$18),0)),IF($T$1=FALSE,IF($T106=FALSE,N106*HOME!$H$20,0),IF($T106=FALSE,N106*HOME!$H$20/(1+HOME!$H$20),0)))</f>
        <v>0</v>
      </c>
      <c r="AF106" s="79">
        <f>IF(O$2&lt;DATE(2019,10,1),IF($T$1=FALSE,IF($T106=FALSE,O106*HOME!$H$18,0),IF($T106=FALSE,O106*HOME!$H$18/(1+HOME!$H$18),0)),IF($T$1=FALSE,IF($T106=FALSE,O106*HOME!$H$20,0),IF($T106=FALSE,O106*HOME!$H$20/(1+HOME!$H$20),0)))</f>
        <v>0</v>
      </c>
      <c r="AG106" s="79">
        <f>IF(P$2&lt;DATE(2019,10,1),IF($T$1=FALSE,IF($T106=FALSE,P106*HOME!$H$18,0),IF($T106=FALSE,P106*HOME!$H$18/(1+HOME!$H$18),0)),IF($T$1=FALSE,IF($T106=FALSE,P106*HOME!$H$20,0),IF($T106=FALSE,P106*HOME!$H$20/(1+HOME!$H$20),0)))</f>
        <v>0</v>
      </c>
      <c r="AH106" s="79">
        <f t="shared" si="46"/>
        <v>0</v>
      </c>
      <c r="AI106" s="79">
        <f t="shared" si="47"/>
        <v>0</v>
      </c>
      <c r="AJ106" s="86"/>
      <c r="AK106" s="79"/>
      <c r="AL106" s="79"/>
      <c r="AM106" s="79"/>
      <c r="AN106" s="79"/>
      <c r="AO106" s="79"/>
      <c r="AP106" s="79"/>
      <c r="AQ106" s="79"/>
      <c r="AR106" s="79"/>
      <c r="CA106" s="310">
        <f>IF($T106=TRUE,0,IF(D$2&lt;DATE(2019,10,1),IF($T$1=FALSE,D106*HOME!$F$18,D106*HOME!$F$18/(1+HOME!$H$18)),IF($AO106=TRUE,IF($T$1=FALSE,D106*HOME!$F$21,D106*HOME!$F$21/(1+HOME!$H$21)),IF($T$1=FALSE,D106*HOME!$F$20,D106*HOME!$F$20/(1+HOME!$H$20)))))</f>
        <v>0</v>
      </c>
      <c r="CB106" s="310">
        <f>IF($T106=TRUE,0,IF(E$2&lt;DATE(2019,10,1),IF($T$1=FALSE,E106*HOME!$F$18,E106*HOME!$F$18/(1+HOME!$H$18)),IF($AO106=TRUE,IF($T$1=FALSE,E106*HOME!$F$21,E106*HOME!$F$21/(1+HOME!$H$21)),IF($T$1=FALSE,E106*HOME!$F$20,E106*HOME!$F$20/(1+HOME!$H$20)))))</f>
        <v>0</v>
      </c>
      <c r="CC106" s="310">
        <f>IF($T106=TRUE,0,IF(F$2&lt;DATE(2019,10,1),IF($T$1=FALSE,F106*HOME!$F$18,F106*HOME!$F$18/(1+HOME!$H$18)),IF($AO106=TRUE,IF($T$1=FALSE,F106*HOME!$F$21,F106*HOME!$F$21/(1+HOME!$H$21)),IF($T$1=FALSE,F106*HOME!$F$20,F106*HOME!$F$20/(1+HOME!$H$20)))))</f>
        <v>0</v>
      </c>
      <c r="CD106" s="310">
        <f>IF($T106=TRUE,0,IF(G$2&lt;DATE(2019,10,1),IF($T$1=FALSE,G106*HOME!$F$18,G106*HOME!$F$18/(1+HOME!$H$18)),IF($AO106=TRUE,IF($T$1=FALSE,G106*HOME!$F$21,G106*HOME!$F$21/(1+HOME!$H$21)),IF($T$1=FALSE,G106*HOME!$F$20,G106*HOME!$F$20/(1+HOME!$H$20)))))</f>
        <v>0</v>
      </c>
      <c r="CE106" s="310">
        <f>IF($T106=TRUE,0,IF(H$2&lt;DATE(2019,10,1),IF($T$1=FALSE,H106*HOME!$F$18,H106*HOME!$F$18/(1+HOME!$H$18)),IF($AO106=TRUE,IF($T$1=FALSE,H106*HOME!$F$21,H106*HOME!$F$21/(1+HOME!$H$21)),IF($T$1=FALSE,H106*HOME!$F$20,H106*HOME!$F$20/(1+HOME!$H$20)))))</f>
        <v>0</v>
      </c>
      <c r="CF106" s="310">
        <f>IF($T106=TRUE,0,IF(I$2&lt;DATE(2019,10,1),IF($T$1=FALSE,I106*HOME!$F$18,I106*HOME!$F$18/(1+HOME!$H$18)),IF($AO106=TRUE,IF($T$1=FALSE,I106*HOME!$F$21,I106*HOME!$F$21/(1+HOME!$H$21)),IF($T$1=FALSE,I106*HOME!$F$20,I106*HOME!$F$20/(1+HOME!$H$20)))))</f>
        <v>0</v>
      </c>
      <c r="CG106" s="310">
        <f>IF($T106=TRUE,0,IF(J$2&lt;DATE(2019,10,1),IF($T$1=FALSE,J106*HOME!$F$18,J106*HOME!$F$18/(1+HOME!$H$18)),IF($AO106=TRUE,IF($T$1=FALSE,J106*HOME!$F$21,J106*HOME!$F$21/(1+HOME!$H$21)),IF($T$1=FALSE,J106*HOME!$F$20,J106*HOME!$F$20/(1+HOME!$H$20)))))</f>
        <v>0</v>
      </c>
      <c r="CH106" s="310">
        <f>IF($T106=TRUE,0,IF(K$2&lt;DATE(2019,10,1),IF($T$1=FALSE,K106*HOME!$F$18,K106*HOME!$F$18/(1+HOME!$H$18)),IF($AO106=TRUE,IF($T$1=FALSE,K106*HOME!$F$21,K106*HOME!$F$21/(1+HOME!$H$21)),IF($T$1=FALSE,K106*HOME!$F$20,K106*HOME!$F$20/(1+HOME!$H$20)))))</f>
        <v>0</v>
      </c>
      <c r="CI106" s="310">
        <f>IF($T106=TRUE,0,IF(L$2&lt;DATE(2019,10,1),IF($T$1=FALSE,L106*HOME!$F$18,L106*HOME!$F$18/(1+HOME!$H$18)),IF($AO106=TRUE,IF($T$1=FALSE,L106*HOME!$F$21,L106*HOME!$F$21/(1+HOME!$H$21)),IF($T$1=FALSE,L106*HOME!$F$20,L106*HOME!$F$20/(1+HOME!$H$20)))))</f>
        <v>0</v>
      </c>
      <c r="CJ106" s="310">
        <f>IF($T106=TRUE,0,IF(M$2&lt;DATE(2019,10,1),IF($T$1=FALSE,M106*HOME!$F$18,M106*HOME!$F$18/(1+HOME!$H$18)),IF($AO106=TRUE,IF($T$1=FALSE,M106*HOME!$F$21,M106*HOME!$F$21/(1+HOME!$H$21)),IF($T$1=FALSE,M106*HOME!$F$20,M106*HOME!$F$20/(1+HOME!$H$20)))))</f>
        <v>0</v>
      </c>
      <c r="CK106" s="310">
        <f>IF($T106=TRUE,0,IF(N$2&lt;DATE(2019,10,1),IF($T$1=FALSE,N106*HOME!$F$18,N106*HOME!$F$18/(1+HOME!$H$18)),IF($AO106=TRUE,IF($T$1=FALSE,N106*HOME!$F$21,N106*HOME!$F$21/(1+HOME!$H$21)),IF($T$1=FALSE,N106*HOME!$F$20,N106*HOME!$F$20/(1+HOME!$H$20)))))</f>
        <v>0</v>
      </c>
      <c r="CL106" s="310">
        <f>IF($T106=TRUE,0,IF(O$2&lt;DATE(2019,10,1),IF($T$1=FALSE,O106*HOME!$F$18,O106*HOME!$F$18/(1+HOME!$H$18)),IF($AO106=TRUE,IF($T$1=FALSE,O106*HOME!$F$21,O106*HOME!$F$21/(1+HOME!$H$21)),IF($T$1=FALSE,O106*HOME!$F$20,O106*HOME!$F$20/(1+HOME!$H$20)))))</f>
        <v>0</v>
      </c>
      <c r="CM106" s="310">
        <f>IF($T106=TRUE,0,IF(P$2&lt;DATE(2019,10,1),IF($T$1=FALSE,P106*HOME!$F$18,P106*HOME!$F$18/(1+HOME!$H$18)),IF($AO106=TRUE,IF($T$1=FALSE,P106*HOME!$F$21,P106*HOME!$F$21/(1+HOME!$H$21)),IF($T$1=FALSE,P106*HOME!$F$20,P106*HOME!$F$20/(1+HOME!$H$20)))))</f>
        <v>0</v>
      </c>
      <c r="CN106" s="310">
        <f t="shared" si="48"/>
        <v>0</v>
      </c>
    </row>
    <row r="107" spans="1:100" ht="18" customHeight="1">
      <c r="A107" s="335"/>
      <c r="B107" s="336">
        <v>83</v>
      </c>
      <c r="C107" s="1810"/>
      <c r="D107" s="451"/>
      <c r="E107" s="450"/>
      <c r="F107" s="450"/>
      <c r="G107" s="450"/>
      <c r="H107" s="450"/>
      <c r="I107" s="450"/>
      <c r="J107" s="450"/>
      <c r="K107" s="450"/>
      <c r="L107" s="450"/>
      <c r="M107" s="450"/>
      <c r="N107" s="450"/>
      <c r="O107" s="450"/>
      <c r="P107" s="450"/>
      <c r="Q107" s="452">
        <f t="shared" si="45"/>
        <v>0</v>
      </c>
      <c r="R107" s="1107" t="str">
        <f t="shared" si="35"/>
        <v/>
      </c>
      <c r="S107" s="344">
        <f>来期計画!Q107</f>
        <v>0</v>
      </c>
      <c r="T107" s="341" t="b">
        <v>0</v>
      </c>
      <c r="U107" s="79">
        <f>IF(D$2&lt;DATE(2019,10,1),IF($T$1=FALSE,IF($T107=FALSE,D107*HOME!$H$18,0),IF($T107=FALSE,D107*HOME!$H$18/(1+HOME!$H$18),0)),IF($T$1=FALSE,IF($T107=FALSE,D107*HOME!$H$20,0),IF($T107=FALSE,D107*HOME!$H$20/(1+HOME!$H$20),0)))</f>
        <v>0</v>
      </c>
      <c r="V107" s="79">
        <f>IF(E$2&lt;DATE(2019,10,1),IF($T$1=FALSE,IF($T107=FALSE,E107*HOME!$H$18,0),IF($T107=FALSE,E107*HOME!$H$18/(1+HOME!$H$18),0)),IF($T$1=FALSE,IF($T107=FALSE,E107*HOME!$H$20,0),IF($T107=FALSE,E107*HOME!$H$20/(1+HOME!$H$20),0)))</f>
        <v>0</v>
      </c>
      <c r="W107" s="79">
        <f>IF(F$2&lt;DATE(2019,10,1),IF($T$1=FALSE,IF($T107=FALSE,F107*HOME!$H$18,0),IF($T107=FALSE,F107*HOME!$H$18/(1+HOME!$H$18),0)),IF($T$1=FALSE,IF($T107=FALSE,F107*HOME!$H$20,0),IF($T107=FALSE,F107*HOME!$H$20/(1+HOME!$H$20),0)))</f>
        <v>0</v>
      </c>
      <c r="X107" s="79">
        <f>IF(G$2&lt;DATE(2019,10,1),IF($T$1=FALSE,IF($T107=FALSE,G107*HOME!$H$18,0),IF($T107=FALSE,G107*HOME!$H$18/(1+HOME!$H$18),0)),IF($T$1=FALSE,IF($T107=FALSE,G107*HOME!$H$20,0),IF($T107=FALSE,G107*HOME!$H$20/(1+HOME!$H$20),0)))</f>
        <v>0</v>
      </c>
      <c r="Y107" s="79">
        <f>IF(H$2&lt;DATE(2019,10,1),IF($T$1=FALSE,IF($T107=FALSE,H107*HOME!$H$18,0),IF($T107=FALSE,H107*HOME!$H$18/(1+HOME!$H$18),0)),IF($T$1=FALSE,IF($T107=FALSE,H107*HOME!$H$20,0),IF($T107=FALSE,H107*HOME!$H$20/(1+HOME!$H$20),0)))</f>
        <v>0</v>
      </c>
      <c r="Z107" s="79">
        <f>IF(I$2&lt;DATE(2019,10,1),IF($T$1=FALSE,IF($T107=FALSE,I107*HOME!$H$18,0),IF($T107=FALSE,I107*HOME!$H$18/(1+HOME!$H$18),0)),IF($T$1=FALSE,IF($T107=FALSE,I107*HOME!$H$20,0),IF($T107=FALSE,I107*HOME!$H$20/(1+HOME!$H$20),0)))</f>
        <v>0</v>
      </c>
      <c r="AA107" s="79">
        <f>IF(J$2&lt;DATE(2019,10,1),IF($T$1=FALSE,IF($T107=FALSE,J107*HOME!$H$18,0),IF($T107=FALSE,J107*HOME!$H$18/(1+HOME!$H$18),0)),IF($T$1=FALSE,IF($T107=FALSE,J107*HOME!$H$20,0),IF($T107=FALSE,J107*HOME!$H$20/(1+HOME!$H$20),0)))</f>
        <v>0</v>
      </c>
      <c r="AB107" s="79">
        <f>IF(K$2&lt;DATE(2019,10,1),IF($T$1=FALSE,IF($T107=FALSE,K107*HOME!$H$18,0),IF($T107=FALSE,K107*HOME!$H$18/(1+HOME!$H$18),0)),IF($T$1=FALSE,IF($T107=FALSE,K107*HOME!$H$20,0),IF($T107=FALSE,K107*HOME!$H$20/(1+HOME!$H$20),0)))</f>
        <v>0</v>
      </c>
      <c r="AC107" s="79">
        <f>IF(L$2&lt;DATE(2019,10,1),IF($T$1=FALSE,IF($T107=FALSE,L107*HOME!$H$18,0),IF($T107=FALSE,L107*HOME!$H$18/(1+HOME!$H$18),0)),IF($T$1=FALSE,IF($T107=FALSE,L107*HOME!$H$20,0),IF($T107=FALSE,L107*HOME!$H$20/(1+HOME!$H$20),0)))</f>
        <v>0</v>
      </c>
      <c r="AD107" s="79">
        <f>IF(M$2&lt;DATE(2019,10,1),IF($T$1=FALSE,IF($T107=FALSE,M107*HOME!$H$18,0),IF($T107=FALSE,M107*HOME!$H$18/(1+HOME!$H$18),0)),IF($T$1=FALSE,IF($T107=FALSE,M107*HOME!$H$20,0),IF($T107=FALSE,M107*HOME!$H$20/(1+HOME!$H$20),0)))</f>
        <v>0</v>
      </c>
      <c r="AE107" s="79">
        <f>IF(N$2&lt;DATE(2019,10,1),IF($T$1=FALSE,IF($T107=FALSE,N107*HOME!$H$18,0),IF($T107=FALSE,N107*HOME!$H$18/(1+HOME!$H$18),0)),IF($T$1=FALSE,IF($T107=FALSE,N107*HOME!$H$20,0),IF($T107=FALSE,N107*HOME!$H$20/(1+HOME!$H$20),0)))</f>
        <v>0</v>
      </c>
      <c r="AF107" s="79">
        <f>IF(O$2&lt;DATE(2019,10,1),IF($T$1=FALSE,IF($T107=FALSE,O107*HOME!$H$18,0),IF($T107=FALSE,O107*HOME!$H$18/(1+HOME!$H$18),0)),IF($T$1=FALSE,IF($T107=FALSE,O107*HOME!$H$20,0),IF($T107=FALSE,O107*HOME!$H$20/(1+HOME!$H$20),0)))</f>
        <v>0</v>
      </c>
      <c r="AG107" s="79">
        <f>IF(P$2&lt;DATE(2019,10,1),IF($T$1=FALSE,IF($T107=FALSE,P107*HOME!$H$18,0),IF($T107=FALSE,P107*HOME!$H$18/(1+HOME!$H$18),0)),IF($T$1=FALSE,IF($T107=FALSE,P107*HOME!$H$20,0),IF($T107=FALSE,P107*HOME!$H$20/(1+HOME!$H$20),0)))</f>
        <v>0</v>
      </c>
      <c r="AH107" s="79">
        <f t="shared" si="46"/>
        <v>0</v>
      </c>
      <c r="AI107" s="79">
        <f t="shared" si="47"/>
        <v>0</v>
      </c>
      <c r="AJ107" s="86"/>
      <c r="AK107" s="79"/>
      <c r="AL107" s="79"/>
      <c r="AM107" s="79"/>
      <c r="AN107" s="79"/>
      <c r="AO107" s="79"/>
      <c r="AP107" s="79"/>
      <c r="AQ107" s="79"/>
      <c r="AR107" s="79"/>
      <c r="CA107" s="310">
        <f>IF($T107=TRUE,0,IF(D$2&lt;DATE(2019,10,1),IF($T$1=FALSE,D107*HOME!$F$18,D107*HOME!$F$18/(1+HOME!$H$18)),IF($AO107=TRUE,IF($T$1=FALSE,D107*HOME!$F$21,D107*HOME!$F$21/(1+HOME!$H$21)),IF($T$1=FALSE,D107*HOME!$F$20,D107*HOME!$F$20/(1+HOME!$H$20)))))</f>
        <v>0</v>
      </c>
      <c r="CB107" s="310">
        <f>IF($T107=TRUE,0,IF(E$2&lt;DATE(2019,10,1),IF($T$1=FALSE,E107*HOME!$F$18,E107*HOME!$F$18/(1+HOME!$H$18)),IF($AO107=TRUE,IF($T$1=FALSE,E107*HOME!$F$21,E107*HOME!$F$21/(1+HOME!$H$21)),IF($T$1=FALSE,E107*HOME!$F$20,E107*HOME!$F$20/(1+HOME!$H$20)))))</f>
        <v>0</v>
      </c>
      <c r="CC107" s="310">
        <f>IF($T107=TRUE,0,IF(F$2&lt;DATE(2019,10,1),IF($T$1=FALSE,F107*HOME!$F$18,F107*HOME!$F$18/(1+HOME!$H$18)),IF($AO107=TRUE,IF($T$1=FALSE,F107*HOME!$F$21,F107*HOME!$F$21/(1+HOME!$H$21)),IF($T$1=FALSE,F107*HOME!$F$20,F107*HOME!$F$20/(1+HOME!$H$20)))))</f>
        <v>0</v>
      </c>
      <c r="CD107" s="310">
        <f>IF($T107=TRUE,0,IF(G$2&lt;DATE(2019,10,1),IF($T$1=FALSE,G107*HOME!$F$18,G107*HOME!$F$18/(1+HOME!$H$18)),IF($AO107=TRUE,IF($T$1=FALSE,G107*HOME!$F$21,G107*HOME!$F$21/(1+HOME!$H$21)),IF($T$1=FALSE,G107*HOME!$F$20,G107*HOME!$F$20/(1+HOME!$H$20)))))</f>
        <v>0</v>
      </c>
      <c r="CE107" s="310">
        <f>IF($T107=TRUE,0,IF(H$2&lt;DATE(2019,10,1),IF($T$1=FALSE,H107*HOME!$F$18,H107*HOME!$F$18/(1+HOME!$H$18)),IF($AO107=TRUE,IF($T$1=FALSE,H107*HOME!$F$21,H107*HOME!$F$21/(1+HOME!$H$21)),IF($T$1=FALSE,H107*HOME!$F$20,H107*HOME!$F$20/(1+HOME!$H$20)))))</f>
        <v>0</v>
      </c>
      <c r="CF107" s="310">
        <f>IF($T107=TRUE,0,IF(I$2&lt;DATE(2019,10,1),IF($T$1=FALSE,I107*HOME!$F$18,I107*HOME!$F$18/(1+HOME!$H$18)),IF($AO107=TRUE,IF($T$1=FALSE,I107*HOME!$F$21,I107*HOME!$F$21/(1+HOME!$H$21)),IF($T$1=FALSE,I107*HOME!$F$20,I107*HOME!$F$20/(1+HOME!$H$20)))))</f>
        <v>0</v>
      </c>
      <c r="CG107" s="310">
        <f>IF($T107=TRUE,0,IF(J$2&lt;DATE(2019,10,1),IF($T$1=FALSE,J107*HOME!$F$18,J107*HOME!$F$18/(1+HOME!$H$18)),IF($AO107=TRUE,IF($T$1=FALSE,J107*HOME!$F$21,J107*HOME!$F$21/(1+HOME!$H$21)),IF($T$1=FALSE,J107*HOME!$F$20,J107*HOME!$F$20/(1+HOME!$H$20)))))</f>
        <v>0</v>
      </c>
      <c r="CH107" s="310">
        <f>IF($T107=TRUE,0,IF(K$2&lt;DATE(2019,10,1),IF($T$1=FALSE,K107*HOME!$F$18,K107*HOME!$F$18/(1+HOME!$H$18)),IF($AO107=TRUE,IF($T$1=FALSE,K107*HOME!$F$21,K107*HOME!$F$21/(1+HOME!$H$21)),IF($T$1=FALSE,K107*HOME!$F$20,K107*HOME!$F$20/(1+HOME!$H$20)))))</f>
        <v>0</v>
      </c>
      <c r="CI107" s="310">
        <f>IF($T107=TRUE,0,IF(L$2&lt;DATE(2019,10,1),IF($T$1=FALSE,L107*HOME!$F$18,L107*HOME!$F$18/(1+HOME!$H$18)),IF($AO107=TRUE,IF($T$1=FALSE,L107*HOME!$F$21,L107*HOME!$F$21/(1+HOME!$H$21)),IF($T$1=FALSE,L107*HOME!$F$20,L107*HOME!$F$20/(1+HOME!$H$20)))))</f>
        <v>0</v>
      </c>
      <c r="CJ107" s="310">
        <f>IF($T107=TRUE,0,IF(M$2&lt;DATE(2019,10,1),IF($T$1=FALSE,M107*HOME!$F$18,M107*HOME!$F$18/(1+HOME!$H$18)),IF($AO107=TRUE,IF($T$1=FALSE,M107*HOME!$F$21,M107*HOME!$F$21/(1+HOME!$H$21)),IF($T$1=FALSE,M107*HOME!$F$20,M107*HOME!$F$20/(1+HOME!$H$20)))))</f>
        <v>0</v>
      </c>
      <c r="CK107" s="310">
        <f>IF($T107=TRUE,0,IF(N$2&lt;DATE(2019,10,1),IF($T$1=FALSE,N107*HOME!$F$18,N107*HOME!$F$18/(1+HOME!$H$18)),IF($AO107=TRUE,IF($T$1=FALSE,N107*HOME!$F$21,N107*HOME!$F$21/(1+HOME!$H$21)),IF($T$1=FALSE,N107*HOME!$F$20,N107*HOME!$F$20/(1+HOME!$H$20)))))</f>
        <v>0</v>
      </c>
      <c r="CL107" s="310">
        <f>IF($T107=TRUE,0,IF(O$2&lt;DATE(2019,10,1),IF($T$1=FALSE,O107*HOME!$F$18,O107*HOME!$F$18/(1+HOME!$H$18)),IF($AO107=TRUE,IF($T$1=FALSE,O107*HOME!$F$21,O107*HOME!$F$21/(1+HOME!$H$21)),IF($T$1=FALSE,O107*HOME!$F$20,O107*HOME!$F$20/(1+HOME!$H$20)))))</f>
        <v>0</v>
      </c>
      <c r="CM107" s="310">
        <f>IF($T107=TRUE,0,IF(P$2&lt;DATE(2019,10,1),IF($T$1=FALSE,P107*HOME!$F$18,P107*HOME!$F$18/(1+HOME!$H$18)),IF($AO107=TRUE,IF($T$1=FALSE,P107*HOME!$F$21,P107*HOME!$F$21/(1+HOME!$H$21)),IF($T$1=FALSE,P107*HOME!$F$20,P107*HOME!$F$20/(1+HOME!$H$20)))))</f>
        <v>0</v>
      </c>
      <c r="CN107" s="310">
        <f t="shared" si="48"/>
        <v>0</v>
      </c>
    </row>
    <row r="108" spans="1:100" ht="18" customHeight="1">
      <c r="A108" s="335"/>
      <c r="B108" s="336">
        <v>84</v>
      </c>
      <c r="C108" s="1833" t="s">
        <v>43</v>
      </c>
      <c r="D108" s="484">
        <f t="shared" ref="D108:P108" si="49">SUM(D98:D107)</f>
        <v>0</v>
      </c>
      <c r="E108" s="483">
        <f t="shared" si="49"/>
        <v>0</v>
      </c>
      <c r="F108" s="483">
        <f t="shared" si="49"/>
        <v>0</v>
      </c>
      <c r="G108" s="483">
        <f t="shared" si="49"/>
        <v>0</v>
      </c>
      <c r="H108" s="483">
        <f t="shared" si="49"/>
        <v>0</v>
      </c>
      <c r="I108" s="483">
        <f t="shared" si="49"/>
        <v>0</v>
      </c>
      <c r="J108" s="483">
        <f t="shared" si="49"/>
        <v>0</v>
      </c>
      <c r="K108" s="483">
        <f t="shared" si="49"/>
        <v>0</v>
      </c>
      <c r="L108" s="483">
        <f t="shared" si="49"/>
        <v>0</v>
      </c>
      <c r="M108" s="483">
        <f t="shared" si="49"/>
        <v>0</v>
      </c>
      <c r="N108" s="483">
        <f t="shared" si="49"/>
        <v>0</v>
      </c>
      <c r="O108" s="483">
        <f t="shared" si="49"/>
        <v>0</v>
      </c>
      <c r="P108" s="483">
        <f t="shared" si="49"/>
        <v>0</v>
      </c>
      <c r="Q108" s="485">
        <f>SUM(Q98:Q107)</f>
        <v>0</v>
      </c>
      <c r="R108" s="1099" t="str">
        <f>IF(ISERROR(Q108/$Q$14),"",Q108/$Q$14)</f>
        <v/>
      </c>
      <c r="S108" s="1100">
        <f>来期計画!Q108</f>
        <v>0</v>
      </c>
      <c r="T108" s="352" t="s">
        <v>120</v>
      </c>
      <c r="U108" s="353">
        <f t="shared" ref="U108:AG108" si="50">SUM(U98:U107)</f>
        <v>0</v>
      </c>
      <c r="V108" s="353">
        <f t="shared" si="50"/>
        <v>0</v>
      </c>
      <c r="W108" s="353">
        <f t="shared" si="50"/>
        <v>0</v>
      </c>
      <c r="X108" s="353">
        <f t="shared" si="50"/>
        <v>0</v>
      </c>
      <c r="Y108" s="353">
        <f t="shared" si="50"/>
        <v>0</v>
      </c>
      <c r="Z108" s="353">
        <f t="shared" si="50"/>
        <v>0</v>
      </c>
      <c r="AA108" s="353">
        <f t="shared" si="50"/>
        <v>0</v>
      </c>
      <c r="AB108" s="353">
        <f t="shared" si="50"/>
        <v>0</v>
      </c>
      <c r="AC108" s="353">
        <f t="shared" si="50"/>
        <v>0</v>
      </c>
      <c r="AD108" s="353">
        <f t="shared" si="50"/>
        <v>0</v>
      </c>
      <c r="AE108" s="353">
        <f t="shared" si="50"/>
        <v>0</v>
      </c>
      <c r="AF108" s="353">
        <f t="shared" si="50"/>
        <v>0</v>
      </c>
      <c r="AG108" s="353">
        <f t="shared" si="50"/>
        <v>0</v>
      </c>
      <c r="AH108" s="79">
        <f t="shared" si="46"/>
        <v>0</v>
      </c>
      <c r="AI108" s="353" t="str">
        <f t="shared" si="47"/>
        <v/>
      </c>
      <c r="AJ108" s="354"/>
      <c r="AK108" s="79"/>
      <c r="AL108" s="79"/>
      <c r="AM108" s="79"/>
      <c r="AN108" s="79"/>
      <c r="AO108" s="79"/>
      <c r="AP108" s="79"/>
      <c r="AQ108" s="79"/>
      <c r="AR108" s="79"/>
      <c r="CA108" s="405">
        <f>SUM(CA98:CA107)</f>
        <v>0</v>
      </c>
      <c r="CB108" s="405">
        <f t="shared" ref="CB108:CM108" si="51">SUM(CB98:CB107)</f>
        <v>0</v>
      </c>
      <c r="CC108" s="405">
        <f t="shared" si="51"/>
        <v>0</v>
      </c>
      <c r="CD108" s="405">
        <f t="shared" si="51"/>
        <v>0</v>
      </c>
      <c r="CE108" s="405">
        <f t="shared" si="51"/>
        <v>0</v>
      </c>
      <c r="CF108" s="405">
        <f t="shared" si="51"/>
        <v>0</v>
      </c>
      <c r="CG108" s="405">
        <f t="shared" si="51"/>
        <v>0</v>
      </c>
      <c r="CH108" s="405">
        <f t="shared" si="51"/>
        <v>0</v>
      </c>
      <c r="CI108" s="405">
        <f t="shared" si="51"/>
        <v>0</v>
      </c>
      <c r="CJ108" s="405">
        <f t="shared" si="51"/>
        <v>0</v>
      </c>
      <c r="CK108" s="405">
        <f t="shared" si="51"/>
        <v>0</v>
      </c>
      <c r="CL108" s="405">
        <f t="shared" si="51"/>
        <v>0</v>
      </c>
      <c r="CM108" s="405">
        <f t="shared" si="51"/>
        <v>0</v>
      </c>
      <c r="CN108" s="405">
        <f t="shared" si="48"/>
        <v>0</v>
      </c>
    </row>
    <row r="109" spans="1:100" ht="18" customHeight="1">
      <c r="A109" s="335"/>
      <c r="B109" s="336">
        <v>85</v>
      </c>
      <c r="C109" s="1833" t="s">
        <v>44</v>
      </c>
      <c r="D109" s="484">
        <f t="shared" ref="D109:Q109" si="52" xml:space="preserve"> D84 + D96 - D108</f>
        <v>0</v>
      </c>
      <c r="E109" s="483">
        <f t="shared" si="52"/>
        <v>0</v>
      </c>
      <c r="F109" s="483">
        <f t="shared" si="52"/>
        <v>0</v>
      </c>
      <c r="G109" s="483">
        <f t="shared" si="52"/>
        <v>0</v>
      </c>
      <c r="H109" s="483">
        <f t="shared" si="52"/>
        <v>0</v>
      </c>
      <c r="I109" s="483">
        <f t="shared" si="52"/>
        <v>0</v>
      </c>
      <c r="J109" s="483">
        <f t="shared" si="52"/>
        <v>0</v>
      </c>
      <c r="K109" s="483">
        <f t="shared" si="52"/>
        <v>0</v>
      </c>
      <c r="L109" s="483">
        <f t="shared" si="52"/>
        <v>0</v>
      </c>
      <c r="M109" s="483">
        <f t="shared" si="52"/>
        <v>0</v>
      </c>
      <c r="N109" s="483">
        <f t="shared" si="52"/>
        <v>0</v>
      </c>
      <c r="O109" s="483">
        <f t="shared" si="52"/>
        <v>0</v>
      </c>
      <c r="P109" s="483">
        <f t="shared" si="52"/>
        <v>0</v>
      </c>
      <c r="Q109" s="485">
        <f t="shared" si="52"/>
        <v>0</v>
      </c>
      <c r="R109" s="1099" t="str">
        <f>IF(ISERROR(Q109/$Q$14),"",Q109/$Q$14)</f>
        <v/>
      </c>
      <c r="S109" s="1100">
        <f>来期計画!Q109</f>
        <v>0</v>
      </c>
      <c r="T109" s="352"/>
      <c r="U109" s="353"/>
      <c r="V109" s="353"/>
      <c r="W109" s="353"/>
      <c r="X109" s="353"/>
      <c r="Y109" s="353"/>
      <c r="Z109" s="353"/>
      <c r="AA109" s="353"/>
      <c r="AB109" s="353"/>
      <c r="AC109" s="353"/>
      <c r="AD109" s="353"/>
      <c r="AE109" s="353"/>
      <c r="AF109" s="353"/>
      <c r="AG109" s="353"/>
      <c r="AH109" s="79">
        <f t="shared" si="46"/>
        <v>0</v>
      </c>
      <c r="AI109" s="353">
        <f t="shared" si="47"/>
        <v>0</v>
      </c>
      <c r="AJ109" s="354"/>
      <c r="AK109" s="79"/>
      <c r="AL109" s="79"/>
      <c r="AM109" s="79"/>
      <c r="AN109" s="79"/>
      <c r="AO109" s="79"/>
      <c r="AP109" s="79"/>
      <c r="AQ109" s="79"/>
      <c r="AR109" s="79"/>
    </row>
    <row r="110" spans="1:100" ht="18" customHeight="1">
      <c r="A110" s="335"/>
      <c r="B110" s="336">
        <v>86</v>
      </c>
      <c r="C110" s="1839" t="s">
        <v>45</v>
      </c>
      <c r="D110" s="496"/>
      <c r="E110" s="495"/>
      <c r="F110" s="495"/>
      <c r="G110" s="495"/>
      <c r="H110" s="495"/>
      <c r="I110" s="495"/>
      <c r="J110" s="495"/>
      <c r="K110" s="495"/>
      <c r="L110" s="495"/>
      <c r="M110" s="495"/>
      <c r="N110" s="495"/>
      <c r="O110" s="495"/>
      <c r="P110" s="495"/>
      <c r="Q110" s="430"/>
      <c r="R110" s="1104"/>
      <c r="S110" s="1105">
        <f>来期計画!Q110</f>
        <v>0</v>
      </c>
      <c r="T110" s="360"/>
      <c r="U110" s="361"/>
      <c r="V110" s="361"/>
      <c r="W110" s="361"/>
      <c r="X110" s="361"/>
      <c r="Y110" s="361"/>
      <c r="Z110" s="361"/>
      <c r="AA110" s="361"/>
      <c r="AB110" s="361"/>
      <c r="AC110" s="361"/>
      <c r="AD110" s="361"/>
      <c r="AE110" s="361"/>
      <c r="AF110" s="361"/>
      <c r="AG110" s="361"/>
      <c r="AH110" s="79">
        <f t="shared" si="46"/>
        <v>0</v>
      </c>
      <c r="AI110" s="361">
        <f t="shared" si="47"/>
        <v>0</v>
      </c>
      <c r="AJ110" s="362"/>
      <c r="AK110" s="79"/>
      <c r="AL110" s="79"/>
      <c r="AM110" s="79"/>
      <c r="AN110" s="79"/>
      <c r="AO110" s="79"/>
      <c r="AP110" s="79"/>
      <c r="AQ110" s="79"/>
      <c r="AR110" s="79"/>
      <c r="CA110" s="310">
        <f>IF($T110=TRUE,0,IF(D$2&lt;DATE(2019,10,1),IF($T$1=FALSE,D110*HOME!$F$18,D110*HOME!$F$18/(1+HOME!$H$18)),IF($AO110=TRUE,IF($T$1=FALSE,D110*HOME!$F$21,D110*HOME!$F$21/(1+HOME!$H$21)),IF($T$1=FALSE,D110*HOME!$F$20,D110*HOME!$F$20/(1+HOME!$H$20)))))</f>
        <v>0</v>
      </c>
      <c r="CB110" s="310">
        <f>IF($T110=TRUE,0,IF(E$2&lt;DATE(2019,10,1),IF($T$1=FALSE,E110*HOME!$F$18,E110*HOME!$F$18/(1+HOME!$H$18)),IF($AO110=TRUE,IF($T$1=FALSE,E110*HOME!$F$21,E110*HOME!$F$21/(1+HOME!$H$21)),IF($T$1=FALSE,E110*HOME!$F$20,E110*HOME!$F$20/(1+HOME!$H$20)))))</f>
        <v>0</v>
      </c>
      <c r="CC110" s="310">
        <f>IF($T110=TRUE,0,IF(F$2&lt;DATE(2019,10,1),IF($T$1=FALSE,F110*HOME!$F$18,F110*HOME!$F$18/(1+HOME!$H$18)),IF($AO110=TRUE,IF($T$1=FALSE,F110*HOME!$F$21,F110*HOME!$F$21/(1+HOME!$H$21)),IF($T$1=FALSE,F110*HOME!$F$20,F110*HOME!$F$20/(1+HOME!$H$20)))))</f>
        <v>0</v>
      </c>
      <c r="CD110" s="310">
        <f>IF($T110=TRUE,0,IF(G$2&lt;DATE(2019,10,1),IF($T$1=FALSE,G110*HOME!$F$18,G110*HOME!$F$18/(1+HOME!$H$18)),IF($AO110=TRUE,IF($T$1=FALSE,G110*HOME!$F$21,G110*HOME!$F$21/(1+HOME!$H$21)),IF($T$1=FALSE,G110*HOME!$F$20,G110*HOME!$F$20/(1+HOME!$H$20)))))</f>
        <v>0</v>
      </c>
      <c r="CE110" s="310">
        <f>IF($T110=TRUE,0,IF(H$2&lt;DATE(2019,10,1),IF($T$1=FALSE,H110*HOME!$F$18,H110*HOME!$F$18/(1+HOME!$H$18)),IF($AO110=TRUE,IF($T$1=FALSE,H110*HOME!$F$21,H110*HOME!$F$21/(1+HOME!$H$21)),IF($T$1=FALSE,H110*HOME!$F$20,H110*HOME!$F$20/(1+HOME!$H$20)))))</f>
        <v>0</v>
      </c>
      <c r="CF110" s="310">
        <f>IF($T110=TRUE,0,IF(I$2&lt;DATE(2019,10,1),IF($T$1=FALSE,I110*HOME!$F$18,I110*HOME!$F$18/(1+HOME!$H$18)),IF($AO110=TRUE,IF($T$1=FALSE,I110*HOME!$F$21,I110*HOME!$F$21/(1+HOME!$H$21)),IF($T$1=FALSE,I110*HOME!$F$20,I110*HOME!$F$20/(1+HOME!$H$20)))))</f>
        <v>0</v>
      </c>
      <c r="CG110" s="310">
        <f>IF($T110=TRUE,0,IF(J$2&lt;DATE(2019,10,1),IF($T$1=FALSE,J110*HOME!$F$18,J110*HOME!$F$18/(1+HOME!$H$18)),IF($AO110=TRUE,IF($T$1=FALSE,J110*HOME!$F$21,J110*HOME!$F$21/(1+HOME!$H$21)),IF($T$1=FALSE,J110*HOME!$F$20,J110*HOME!$F$20/(1+HOME!$H$20)))))</f>
        <v>0</v>
      </c>
      <c r="CH110" s="310">
        <f>IF($T110=TRUE,0,IF(K$2&lt;DATE(2019,10,1),IF($T$1=FALSE,K110*HOME!$F$18,K110*HOME!$F$18/(1+HOME!$H$18)),IF($AO110=TRUE,IF($T$1=FALSE,K110*HOME!$F$21,K110*HOME!$F$21/(1+HOME!$H$21)),IF($T$1=FALSE,K110*HOME!$F$20,K110*HOME!$F$20/(1+HOME!$H$20)))))</f>
        <v>0</v>
      </c>
      <c r="CI110" s="310">
        <f>IF($T110=TRUE,0,IF(L$2&lt;DATE(2019,10,1),IF($T$1=FALSE,L110*HOME!$F$18,L110*HOME!$F$18/(1+HOME!$H$18)),IF($AO110=TRUE,IF($T$1=FALSE,L110*HOME!$F$21,L110*HOME!$F$21/(1+HOME!$H$21)),IF($T$1=FALSE,L110*HOME!$F$20,L110*HOME!$F$20/(1+HOME!$H$20)))))</f>
        <v>0</v>
      </c>
      <c r="CJ110" s="310">
        <f>IF($T110=TRUE,0,IF(M$2&lt;DATE(2019,10,1),IF($T$1=FALSE,M110*HOME!$F$18,M110*HOME!$F$18/(1+HOME!$H$18)),IF($AO110=TRUE,IF($T$1=FALSE,M110*HOME!$F$21,M110*HOME!$F$21/(1+HOME!$H$21)),IF($T$1=FALSE,M110*HOME!$F$20,M110*HOME!$F$20/(1+HOME!$H$20)))))</f>
        <v>0</v>
      </c>
      <c r="CK110" s="310">
        <f>IF($T110=TRUE,0,IF(N$2&lt;DATE(2019,10,1),IF($T$1=FALSE,N110*HOME!$F$18,N110*HOME!$F$18/(1+HOME!$H$18)),IF($AO110=TRUE,IF($T$1=FALSE,N110*HOME!$F$21,N110*HOME!$F$21/(1+HOME!$H$21)),IF($T$1=FALSE,N110*HOME!$F$20,N110*HOME!$F$20/(1+HOME!$H$20)))))</f>
        <v>0</v>
      </c>
      <c r="CL110" s="310">
        <f>IF($T110=TRUE,0,IF(O$2&lt;DATE(2019,10,1),IF($T$1=FALSE,O110*HOME!$F$18,O110*HOME!$F$18/(1+HOME!$H$18)),IF($AO110=TRUE,IF($T$1=FALSE,O110*HOME!$F$21,O110*HOME!$F$21/(1+HOME!$H$21)),IF($T$1=FALSE,O110*HOME!$F$20,O110*HOME!$F$20/(1+HOME!$H$20)))))</f>
        <v>0</v>
      </c>
      <c r="CM110" s="310">
        <f>IF($T110=TRUE,0,IF(P$2&lt;DATE(2019,10,1),IF($T$1=FALSE,P110*HOME!$F$18,P110*HOME!$F$18/(1+HOME!$H$18)),IF($AO110=TRUE,IF($T$1=FALSE,P110*HOME!$F$21,P110*HOME!$F$21/(1+HOME!$H$21)),IF($T$1=FALSE,P110*HOME!$F$20,P110*HOME!$F$20/(1+HOME!$H$20)))))</f>
        <v>0</v>
      </c>
    </row>
    <row r="111" spans="1:100" ht="18" customHeight="1">
      <c r="A111" s="335"/>
      <c r="B111" s="336">
        <v>87</v>
      </c>
      <c r="C111" s="1840"/>
      <c r="D111" s="434"/>
      <c r="E111" s="131"/>
      <c r="F111" s="131"/>
      <c r="G111" s="131"/>
      <c r="H111" s="131"/>
      <c r="I111" s="131"/>
      <c r="J111" s="131"/>
      <c r="K111" s="131"/>
      <c r="L111" s="131"/>
      <c r="M111" s="131"/>
      <c r="N111" s="131"/>
      <c r="O111" s="131"/>
      <c r="P111" s="131"/>
      <c r="Q111" s="90">
        <f>SUM(D111:P111)</f>
        <v>0</v>
      </c>
      <c r="R111" s="1107" t="str">
        <f t="shared" ref="R111:R124" si="53">IF(ISERROR(Q111/$Q$14),"",Q111/$Q$14)</f>
        <v/>
      </c>
      <c r="S111" s="344">
        <f>来期計画!Q111</f>
        <v>0</v>
      </c>
      <c r="T111" s="341" t="b">
        <v>0</v>
      </c>
      <c r="U111" s="79">
        <f>IF(D$2&lt;DATE(2019,10,1),IF($T$1=FALSE,IF($T111=FALSE,D111*HOME!$H$18,0),IF($T111=FALSE,D111*HOME!$H$18/(1+HOME!$H$18),0)),IF($T$1=FALSE,IF($T111=FALSE,D111*HOME!$H$20,0),IF($T111=FALSE,D111*HOME!$H$20/(1+HOME!$H$20),0)))</f>
        <v>0</v>
      </c>
      <c r="V111" s="79">
        <f>IF(E$2&lt;DATE(2019,10,1),IF($T$1=FALSE,IF($T111=FALSE,E111*HOME!$H$18,0),IF($T111=FALSE,E111*HOME!$H$18/(1+HOME!$H$18),0)),IF($T$1=FALSE,IF($T111=FALSE,E111*HOME!$H$20,0),IF($T111=FALSE,E111*HOME!$H$20/(1+HOME!$H$20),0)))</f>
        <v>0</v>
      </c>
      <c r="W111" s="79">
        <f>IF(F$2&lt;DATE(2019,10,1),IF($T$1=FALSE,IF($T111=FALSE,F111*HOME!$H$18,0),IF($T111=FALSE,F111*HOME!$H$18/(1+HOME!$H$18),0)),IF($T$1=FALSE,IF($T111=FALSE,F111*HOME!$H$20,0),IF($T111=FALSE,F111*HOME!$H$20/(1+HOME!$H$20),0)))</f>
        <v>0</v>
      </c>
      <c r="X111" s="79">
        <f>IF(G$2&lt;DATE(2019,10,1),IF($T$1=FALSE,IF($T111=FALSE,G111*HOME!$H$18,0),IF($T111=FALSE,G111*HOME!$H$18/(1+HOME!$H$18),0)),IF($T$1=FALSE,IF($T111=FALSE,G111*HOME!$H$20,0),IF($T111=FALSE,G111*HOME!$H$20/(1+HOME!$H$20),0)))</f>
        <v>0</v>
      </c>
      <c r="Y111" s="79">
        <f>IF(H$2&lt;DATE(2019,10,1),IF($T$1=FALSE,IF($T111=FALSE,H111*HOME!$H$18,0),IF($T111=FALSE,H111*HOME!$H$18/(1+HOME!$H$18),0)),IF($T$1=FALSE,IF($T111=FALSE,H111*HOME!$H$20,0),IF($T111=FALSE,H111*HOME!$H$20/(1+HOME!$H$20),0)))</f>
        <v>0</v>
      </c>
      <c r="Z111" s="79">
        <f>IF(I$2&lt;DATE(2019,10,1),IF($T$1=FALSE,IF($T111=FALSE,I111*HOME!$H$18,0),IF($T111=FALSE,I111*HOME!$H$18/(1+HOME!$H$18),0)),IF($T$1=FALSE,IF($T111=FALSE,I111*HOME!$H$20,0),IF($T111=FALSE,I111*HOME!$H$20/(1+HOME!$H$20),0)))</f>
        <v>0</v>
      </c>
      <c r="AA111" s="79">
        <f>IF(J$2&lt;DATE(2019,10,1),IF($T$1=FALSE,IF($T111=FALSE,J111*HOME!$H$18,0),IF($T111=FALSE,J111*HOME!$H$18/(1+HOME!$H$18),0)),IF($T$1=FALSE,IF($T111=FALSE,J111*HOME!$H$20,0),IF($T111=FALSE,J111*HOME!$H$20/(1+HOME!$H$20),0)))</f>
        <v>0</v>
      </c>
      <c r="AB111" s="79">
        <f>IF(K$2&lt;DATE(2019,10,1),IF($T$1=FALSE,IF($T111=FALSE,K111*HOME!$H$18,0),IF($T111=FALSE,K111*HOME!$H$18/(1+HOME!$H$18),0)),IF($T$1=FALSE,IF($T111=FALSE,K111*HOME!$H$20,0),IF($T111=FALSE,K111*HOME!$H$20/(1+HOME!$H$20),0)))</f>
        <v>0</v>
      </c>
      <c r="AC111" s="79">
        <f>IF(L$2&lt;DATE(2019,10,1),IF($T$1=FALSE,IF($T111=FALSE,L111*HOME!$H$18,0),IF($T111=FALSE,L111*HOME!$H$18/(1+HOME!$H$18),0)),IF($T$1=FALSE,IF($T111=FALSE,L111*HOME!$H$20,0),IF($T111=FALSE,L111*HOME!$H$20/(1+HOME!$H$20),0)))</f>
        <v>0</v>
      </c>
      <c r="AD111" s="79">
        <f>IF(M$2&lt;DATE(2019,10,1),IF($T$1=FALSE,IF($T111=FALSE,M111*HOME!$H$18,0),IF($T111=FALSE,M111*HOME!$H$18/(1+HOME!$H$18),0)),IF($T$1=FALSE,IF($T111=FALSE,M111*HOME!$H$20,0),IF($T111=FALSE,M111*HOME!$H$20/(1+HOME!$H$20),0)))</f>
        <v>0</v>
      </c>
      <c r="AE111" s="79">
        <f>IF(N$2&lt;DATE(2019,10,1),IF($T$1=FALSE,IF($T111=FALSE,N111*HOME!$H$18,0),IF($T111=FALSE,N111*HOME!$H$18/(1+HOME!$H$18),0)),IF($T$1=FALSE,IF($T111=FALSE,N111*HOME!$H$20,0),IF($T111=FALSE,N111*HOME!$H$20/(1+HOME!$H$20),0)))</f>
        <v>0</v>
      </c>
      <c r="AF111" s="79">
        <f>IF(O$2&lt;DATE(2019,10,1),IF($T$1=FALSE,IF($T111=FALSE,O111*HOME!$H$18,0),IF($T111=FALSE,O111*HOME!$H$18/(1+HOME!$H$18),0)),IF($T$1=FALSE,IF($T111=FALSE,O111*HOME!$H$20,0),IF($T111=FALSE,O111*HOME!$H$20/(1+HOME!$H$20),0)))</f>
        <v>0</v>
      </c>
      <c r="AG111" s="79">
        <f>IF(P$2&lt;DATE(2019,10,1),IF($T$1=FALSE,IF($T111=FALSE,P111*HOME!$H$18,0),IF($T111=FALSE,P111*HOME!$H$18/(1+HOME!$H$18),0)),IF($T$1=FALSE,IF($T111=FALSE,P111*HOME!$H$20,0),IF($T111=FALSE,P111*HOME!$H$20/(1+HOME!$H$20),0)))</f>
        <v>0</v>
      </c>
      <c r="AH111" s="79">
        <f t="shared" si="46"/>
        <v>0</v>
      </c>
      <c r="AI111" s="79">
        <f t="shared" si="47"/>
        <v>0</v>
      </c>
      <c r="AJ111" s="86"/>
      <c r="AK111" s="79"/>
      <c r="AL111" s="79"/>
      <c r="AM111" s="79"/>
      <c r="AN111" s="79"/>
      <c r="AO111" s="79"/>
      <c r="AP111" s="79"/>
      <c r="AQ111" s="79"/>
      <c r="AR111" s="79"/>
      <c r="CA111" s="310">
        <f>IF($T111=TRUE,0,IF(D$2&lt;DATE(2019,10,1),IF($T$1=FALSE,D111*HOME!$F$18,D111*HOME!$F$18/(1+HOME!$H$18)),IF($AO111=TRUE,IF($T$1=FALSE,D111*HOME!$F$21,D111*HOME!$F$21/(1+HOME!$H$21)),IF($T$1=FALSE,D111*HOME!$F$20,D111*HOME!$F$20/(1+HOME!$H$20)))))</f>
        <v>0</v>
      </c>
      <c r="CB111" s="310">
        <f>IF($T111=TRUE,0,IF(E$2&lt;DATE(2019,10,1),IF($T$1=FALSE,E111*HOME!$F$18,E111*HOME!$F$18/(1+HOME!$H$18)),IF($AO111=TRUE,IF($T$1=FALSE,E111*HOME!$F$21,E111*HOME!$F$21/(1+HOME!$H$21)),IF($T$1=FALSE,E111*HOME!$F$20,E111*HOME!$F$20/(1+HOME!$H$20)))))</f>
        <v>0</v>
      </c>
      <c r="CC111" s="310">
        <f>IF($T111=TRUE,0,IF(F$2&lt;DATE(2019,10,1),IF($T$1=FALSE,F111*HOME!$F$18,F111*HOME!$F$18/(1+HOME!$H$18)),IF($AO111=TRUE,IF($T$1=FALSE,F111*HOME!$F$21,F111*HOME!$F$21/(1+HOME!$H$21)),IF($T$1=FALSE,F111*HOME!$F$20,F111*HOME!$F$20/(1+HOME!$H$20)))))</f>
        <v>0</v>
      </c>
      <c r="CD111" s="310">
        <f>IF($T111=TRUE,0,IF(G$2&lt;DATE(2019,10,1),IF($T$1=FALSE,G111*HOME!$F$18,G111*HOME!$F$18/(1+HOME!$H$18)),IF($AO111=TRUE,IF($T$1=FALSE,G111*HOME!$F$21,G111*HOME!$F$21/(1+HOME!$H$21)),IF($T$1=FALSE,G111*HOME!$F$20,G111*HOME!$F$20/(1+HOME!$H$20)))))</f>
        <v>0</v>
      </c>
      <c r="CE111" s="310">
        <f>IF($T111=TRUE,0,IF(H$2&lt;DATE(2019,10,1),IF($T$1=FALSE,H111*HOME!$F$18,H111*HOME!$F$18/(1+HOME!$H$18)),IF($AO111=TRUE,IF($T$1=FALSE,H111*HOME!$F$21,H111*HOME!$F$21/(1+HOME!$H$21)),IF($T$1=FALSE,H111*HOME!$F$20,H111*HOME!$F$20/(1+HOME!$H$20)))))</f>
        <v>0</v>
      </c>
      <c r="CF111" s="310">
        <f>IF($T111=TRUE,0,IF(I$2&lt;DATE(2019,10,1),IF($T$1=FALSE,I111*HOME!$F$18,I111*HOME!$F$18/(1+HOME!$H$18)),IF($AO111=TRUE,IF($T$1=FALSE,I111*HOME!$F$21,I111*HOME!$F$21/(1+HOME!$H$21)),IF($T$1=FALSE,I111*HOME!$F$20,I111*HOME!$F$20/(1+HOME!$H$20)))))</f>
        <v>0</v>
      </c>
      <c r="CG111" s="310">
        <f>IF($T111=TRUE,0,IF(J$2&lt;DATE(2019,10,1),IF($T$1=FALSE,J111*HOME!$F$18,J111*HOME!$F$18/(1+HOME!$H$18)),IF($AO111=TRUE,IF($T$1=FALSE,J111*HOME!$F$21,J111*HOME!$F$21/(1+HOME!$H$21)),IF($T$1=FALSE,J111*HOME!$F$20,J111*HOME!$F$20/(1+HOME!$H$20)))))</f>
        <v>0</v>
      </c>
      <c r="CH111" s="310">
        <f>IF($T111=TRUE,0,IF(K$2&lt;DATE(2019,10,1),IF($T$1=FALSE,K111*HOME!$F$18,K111*HOME!$F$18/(1+HOME!$H$18)),IF($AO111=TRUE,IF($T$1=FALSE,K111*HOME!$F$21,K111*HOME!$F$21/(1+HOME!$H$21)),IF($T$1=FALSE,K111*HOME!$F$20,K111*HOME!$F$20/(1+HOME!$H$20)))))</f>
        <v>0</v>
      </c>
      <c r="CI111" s="310">
        <f>IF($T111=TRUE,0,IF(L$2&lt;DATE(2019,10,1),IF($T$1=FALSE,L111*HOME!$F$18,L111*HOME!$F$18/(1+HOME!$H$18)),IF($AO111=TRUE,IF($T$1=FALSE,L111*HOME!$F$21,L111*HOME!$F$21/(1+HOME!$H$21)),IF($T$1=FALSE,L111*HOME!$F$20,L111*HOME!$F$20/(1+HOME!$H$20)))))</f>
        <v>0</v>
      </c>
      <c r="CJ111" s="310">
        <f>IF($T111=TRUE,0,IF(M$2&lt;DATE(2019,10,1),IF($T$1=FALSE,M111*HOME!$F$18,M111*HOME!$F$18/(1+HOME!$H$18)),IF($AO111=TRUE,IF($T$1=FALSE,M111*HOME!$F$21,M111*HOME!$F$21/(1+HOME!$H$21)),IF($T$1=FALSE,M111*HOME!$F$20,M111*HOME!$F$20/(1+HOME!$H$20)))))</f>
        <v>0</v>
      </c>
      <c r="CK111" s="310">
        <f>IF($T111=TRUE,0,IF(N$2&lt;DATE(2019,10,1),IF($T$1=FALSE,N111*HOME!$F$18,N111*HOME!$F$18/(1+HOME!$H$18)),IF($AO111=TRUE,IF($T$1=FALSE,N111*HOME!$F$21,N111*HOME!$F$21/(1+HOME!$H$21)),IF($T$1=FALSE,N111*HOME!$F$20,N111*HOME!$F$20/(1+HOME!$H$20)))))</f>
        <v>0</v>
      </c>
      <c r="CL111" s="310">
        <f>IF($T111=TRUE,0,IF(O$2&lt;DATE(2019,10,1),IF($T$1=FALSE,O111*HOME!$F$18,O111*HOME!$F$18/(1+HOME!$H$18)),IF($AO111=TRUE,IF($T$1=FALSE,O111*HOME!$F$21,O111*HOME!$F$21/(1+HOME!$H$21)),IF($T$1=FALSE,O111*HOME!$F$20,O111*HOME!$F$20/(1+HOME!$H$20)))))</f>
        <v>0</v>
      </c>
      <c r="CM111" s="310">
        <f>IF($T111=TRUE,0,IF(P$2&lt;DATE(2019,10,1),IF($T$1=FALSE,P111*HOME!$F$18,P111*HOME!$F$18/(1+HOME!$H$18)),IF($AO111=TRUE,IF($T$1=FALSE,P111*HOME!$F$21,P111*HOME!$F$21/(1+HOME!$H$21)),IF($T$1=FALSE,P111*HOME!$F$20,P111*HOME!$F$20/(1+HOME!$H$20)))))</f>
        <v>0</v>
      </c>
      <c r="CN111" s="310">
        <f t="shared" ref="CN111:CN116" si="54">SUM(CA111:CM111)</f>
        <v>0</v>
      </c>
    </row>
    <row r="112" spans="1:100" ht="18" customHeight="1">
      <c r="A112" s="335"/>
      <c r="B112" s="336"/>
      <c r="C112" s="1840"/>
      <c r="D112" s="451"/>
      <c r="E112" s="450"/>
      <c r="F112" s="450"/>
      <c r="G112" s="450"/>
      <c r="H112" s="450"/>
      <c r="I112" s="450"/>
      <c r="J112" s="450"/>
      <c r="K112" s="450"/>
      <c r="L112" s="450"/>
      <c r="M112" s="450"/>
      <c r="N112" s="450"/>
      <c r="O112" s="450"/>
      <c r="P112" s="450"/>
      <c r="Q112" s="90">
        <f>SUM(D112:P112)</f>
        <v>0</v>
      </c>
      <c r="R112" s="1107" t="str">
        <f t="shared" si="53"/>
        <v/>
      </c>
      <c r="S112" s="344">
        <f>来期計画!Q112</f>
        <v>0</v>
      </c>
      <c r="T112" s="341" t="b">
        <v>0</v>
      </c>
      <c r="U112" s="79">
        <f>IF(D$2&lt;DATE(2019,10,1),IF($T$1=FALSE,IF($T112=FALSE,D112*HOME!$H$18,0),IF($T112=FALSE,D112*HOME!$H$18/(1+HOME!$H$18),0)),IF($T$1=FALSE,IF($T112=FALSE,D112*HOME!$H$20,0),IF($T112=FALSE,D112*HOME!$H$20/(1+HOME!$H$20),0)))</f>
        <v>0</v>
      </c>
      <c r="V112" s="79">
        <f>IF(E$2&lt;DATE(2019,10,1),IF($T$1=FALSE,IF($T112=FALSE,E112*HOME!$H$18,0),IF($T112=FALSE,E112*HOME!$H$18/(1+HOME!$H$18),0)),IF($T$1=FALSE,IF($T112=FALSE,E112*HOME!$H$20,0),IF($T112=FALSE,E112*HOME!$H$20/(1+HOME!$H$20),0)))</f>
        <v>0</v>
      </c>
      <c r="W112" s="79">
        <f>IF(F$2&lt;DATE(2019,10,1),IF($T$1=FALSE,IF($T112=FALSE,F112*HOME!$H$18,0),IF($T112=FALSE,F112*HOME!$H$18/(1+HOME!$H$18),0)),IF($T$1=FALSE,IF($T112=FALSE,F112*HOME!$H$20,0),IF($T112=FALSE,F112*HOME!$H$20/(1+HOME!$H$20),0)))</f>
        <v>0</v>
      </c>
      <c r="X112" s="79">
        <f>IF(G$2&lt;DATE(2019,10,1),IF($T$1=FALSE,IF($T112=FALSE,G112*HOME!$H$18,0),IF($T112=FALSE,G112*HOME!$H$18/(1+HOME!$H$18),0)),IF($T$1=FALSE,IF($T112=FALSE,G112*HOME!$H$20,0),IF($T112=FALSE,G112*HOME!$H$20/(1+HOME!$H$20),0)))</f>
        <v>0</v>
      </c>
      <c r="Y112" s="79">
        <f>IF(H$2&lt;DATE(2019,10,1),IF($T$1=FALSE,IF($T112=FALSE,H112*HOME!$H$18,0),IF($T112=FALSE,H112*HOME!$H$18/(1+HOME!$H$18),0)),IF($T$1=FALSE,IF($T112=FALSE,H112*HOME!$H$20,0),IF($T112=FALSE,H112*HOME!$H$20/(1+HOME!$H$20),0)))</f>
        <v>0</v>
      </c>
      <c r="Z112" s="79">
        <f>IF(I$2&lt;DATE(2019,10,1),IF($T$1=FALSE,IF($T112=FALSE,I112*HOME!$H$18,0),IF($T112=FALSE,I112*HOME!$H$18/(1+HOME!$H$18),0)),IF($T$1=FALSE,IF($T112=FALSE,I112*HOME!$H$20,0),IF($T112=FALSE,I112*HOME!$H$20/(1+HOME!$H$20),0)))</f>
        <v>0</v>
      </c>
      <c r="AA112" s="79">
        <f>IF(J$2&lt;DATE(2019,10,1),IF($T$1=FALSE,IF($T112=FALSE,J112*HOME!$H$18,0),IF($T112=FALSE,J112*HOME!$H$18/(1+HOME!$H$18),0)),IF($T$1=FALSE,IF($T112=FALSE,J112*HOME!$H$20,0),IF($T112=FALSE,J112*HOME!$H$20/(1+HOME!$H$20),0)))</f>
        <v>0</v>
      </c>
      <c r="AB112" s="79">
        <f>IF(K$2&lt;DATE(2019,10,1),IF($T$1=FALSE,IF($T112=FALSE,K112*HOME!$H$18,0),IF($T112=FALSE,K112*HOME!$H$18/(1+HOME!$H$18),0)),IF($T$1=FALSE,IF($T112=FALSE,K112*HOME!$H$20,0),IF($T112=FALSE,K112*HOME!$H$20/(1+HOME!$H$20),0)))</f>
        <v>0</v>
      </c>
      <c r="AC112" s="79">
        <f>IF(L$2&lt;DATE(2019,10,1),IF($T$1=FALSE,IF($T112=FALSE,L112*HOME!$H$18,0),IF($T112=FALSE,L112*HOME!$H$18/(1+HOME!$H$18),0)),IF($T$1=FALSE,IF($T112=FALSE,L112*HOME!$H$20,0),IF($T112=FALSE,L112*HOME!$H$20/(1+HOME!$H$20),0)))</f>
        <v>0</v>
      </c>
      <c r="AD112" s="79">
        <f>IF(M$2&lt;DATE(2019,10,1),IF($T$1=FALSE,IF($T112=FALSE,M112*HOME!$H$18,0),IF($T112=FALSE,M112*HOME!$H$18/(1+HOME!$H$18),0)),IF($T$1=FALSE,IF($T112=FALSE,M112*HOME!$H$20,0),IF($T112=FALSE,M112*HOME!$H$20/(1+HOME!$H$20),0)))</f>
        <v>0</v>
      </c>
      <c r="AE112" s="79">
        <f>IF(N$2&lt;DATE(2019,10,1),IF($T$1=FALSE,IF($T112=FALSE,N112*HOME!$H$18,0),IF($T112=FALSE,N112*HOME!$H$18/(1+HOME!$H$18),0)),IF($T$1=FALSE,IF($T112=FALSE,N112*HOME!$H$20,0),IF($T112=FALSE,N112*HOME!$H$20/(1+HOME!$H$20),0)))</f>
        <v>0</v>
      </c>
      <c r="AF112" s="79">
        <f>IF(O$2&lt;DATE(2019,10,1),IF($T$1=FALSE,IF($T112=FALSE,O112*HOME!$H$18,0),IF($T112=FALSE,O112*HOME!$H$18/(1+HOME!$H$18),0)),IF($T$1=FALSE,IF($T112=FALSE,O112*HOME!$H$20,0),IF($T112=FALSE,O112*HOME!$H$20/(1+HOME!$H$20),0)))</f>
        <v>0</v>
      </c>
      <c r="AG112" s="79">
        <f>IF(P$2&lt;DATE(2019,10,1),IF($T$1=FALSE,IF($T112=FALSE,P112*HOME!$H$18,0),IF($T112=FALSE,P112*HOME!$H$18/(1+HOME!$H$18),0)),IF($T$1=FALSE,IF($T112=FALSE,P112*HOME!$H$20,0),IF($T112=FALSE,P112*HOME!$H$20/(1+HOME!$H$20),0)))</f>
        <v>0</v>
      </c>
      <c r="AH112" s="79">
        <f t="shared" si="46"/>
        <v>0</v>
      </c>
      <c r="AI112" s="79">
        <f t="shared" si="47"/>
        <v>0</v>
      </c>
      <c r="AJ112" s="86"/>
      <c r="AK112" s="79"/>
      <c r="AL112" s="79"/>
      <c r="AM112" s="79"/>
      <c r="AN112" s="79"/>
      <c r="AO112" s="79"/>
      <c r="AP112" s="79"/>
      <c r="AQ112" s="79"/>
      <c r="AR112" s="79"/>
      <c r="CA112" s="310">
        <f>IF($T112=TRUE,0,IF(D$2&lt;DATE(2019,10,1),IF($T$1=FALSE,D112*HOME!$F$18,D112*HOME!$F$18/(1+HOME!$H$18)),IF($AO112=TRUE,IF($T$1=FALSE,D112*HOME!$F$21,D112*HOME!$F$21/(1+HOME!$H$21)),IF($T$1=FALSE,D112*HOME!$F$20,D112*HOME!$F$20/(1+HOME!$H$20)))))</f>
        <v>0</v>
      </c>
      <c r="CB112" s="310">
        <f>IF($T112=TRUE,0,IF(E$2&lt;DATE(2019,10,1),IF($T$1=FALSE,E112*HOME!$F$18,E112*HOME!$F$18/(1+HOME!$H$18)),IF($AO112=TRUE,IF($T$1=FALSE,E112*HOME!$F$21,E112*HOME!$F$21/(1+HOME!$H$21)),IF($T$1=FALSE,E112*HOME!$F$20,E112*HOME!$F$20/(1+HOME!$H$20)))))</f>
        <v>0</v>
      </c>
      <c r="CC112" s="310">
        <f>IF($T112=TRUE,0,IF(F$2&lt;DATE(2019,10,1),IF($T$1=FALSE,F112*HOME!$F$18,F112*HOME!$F$18/(1+HOME!$H$18)),IF($AO112=TRUE,IF($T$1=FALSE,F112*HOME!$F$21,F112*HOME!$F$21/(1+HOME!$H$21)),IF($T$1=FALSE,F112*HOME!$F$20,F112*HOME!$F$20/(1+HOME!$H$20)))))</f>
        <v>0</v>
      </c>
      <c r="CD112" s="310">
        <f>IF($T112=TRUE,0,IF(G$2&lt;DATE(2019,10,1),IF($T$1=FALSE,G112*HOME!$F$18,G112*HOME!$F$18/(1+HOME!$H$18)),IF($AO112=TRUE,IF($T$1=FALSE,G112*HOME!$F$21,G112*HOME!$F$21/(1+HOME!$H$21)),IF($T$1=FALSE,G112*HOME!$F$20,G112*HOME!$F$20/(1+HOME!$H$20)))))</f>
        <v>0</v>
      </c>
      <c r="CE112" s="310">
        <f>IF($T112=TRUE,0,IF(H$2&lt;DATE(2019,10,1),IF($T$1=FALSE,H112*HOME!$F$18,H112*HOME!$F$18/(1+HOME!$H$18)),IF($AO112=TRUE,IF($T$1=FALSE,H112*HOME!$F$21,H112*HOME!$F$21/(1+HOME!$H$21)),IF($T$1=FALSE,H112*HOME!$F$20,H112*HOME!$F$20/(1+HOME!$H$20)))))</f>
        <v>0</v>
      </c>
      <c r="CF112" s="310">
        <f>IF($T112=TRUE,0,IF(I$2&lt;DATE(2019,10,1),IF($T$1=FALSE,I112*HOME!$F$18,I112*HOME!$F$18/(1+HOME!$H$18)),IF($AO112=TRUE,IF($T$1=FALSE,I112*HOME!$F$21,I112*HOME!$F$21/(1+HOME!$H$21)),IF($T$1=FALSE,I112*HOME!$F$20,I112*HOME!$F$20/(1+HOME!$H$20)))))</f>
        <v>0</v>
      </c>
      <c r="CG112" s="310">
        <f>IF($T112=TRUE,0,IF(J$2&lt;DATE(2019,10,1),IF($T$1=FALSE,J112*HOME!$F$18,J112*HOME!$F$18/(1+HOME!$H$18)),IF($AO112=TRUE,IF($T$1=FALSE,J112*HOME!$F$21,J112*HOME!$F$21/(1+HOME!$H$21)),IF($T$1=FALSE,J112*HOME!$F$20,J112*HOME!$F$20/(1+HOME!$H$20)))))</f>
        <v>0</v>
      </c>
      <c r="CH112" s="310">
        <f>IF($T112=TRUE,0,IF(K$2&lt;DATE(2019,10,1),IF($T$1=FALSE,K112*HOME!$F$18,K112*HOME!$F$18/(1+HOME!$H$18)),IF($AO112=TRUE,IF($T$1=FALSE,K112*HOME!$F$21,K112*HOME!$F$21/(1+HOME!$H$21)),IF($T$1=FALSE,K112*HOME!$F$20,K112*HOME!$F$20/(1+HOME!$H$20)))))</f>
        <v>0</v>
      </c>
      <c r="CI112" s="310">
        <f>IF($T112=TRUE,0,IF(L$2&lt;DATE(2019,10,1),IF($T$1=FALSE,L112*HOME!$F$18,L112*HOME!$F$18/(1+HOME!$H$18)),IF($AO112=TRUE,IF($T$1=FALSE,L112*HOME!$F$21,L112*HOME!$F$21/(1+HOME!$H$21)),IF($T$1=FALSE,L112*HOME!$F$20,L112*HOME!$F$20/(1+HOME!$H$20)))))</f>
        <v>0</v>
      </c>
      <c r="CJ112" s="310">
        <f>IF($T112=TRUE,0,IF(M$2&lt;DATE(2019,10,1),IF($T$1=FALSE,M112*HOME!$F$18,M112*HOME!$F$18/(1+HOME!$H$18)),IF($AO112=TRUE,IF($T$1=FALSE,M112*HOME!$F$21,M112*HOME!$F$21/(1+HOME!$H$21)),IF($T$1=FALSE,M112*HOME!$F$20,M112*HOME!$F$20/(1+HOME!$H$20)))))</f>
        <v>0</v>
      </c>
      <c r="CK112" s="310">
        <f>IF($T112=TRUE,0,IF(N$2&lt;DATE(2019,10,1),IF($T$1=FALSE,N112*HOME!$F$18,N112*HOME!$F$18/(1+HOME!$H$18)),IF($AO112=TRUE,IF($T$1=FALSE,N112*HOME!$F$21,N112*HOME!$F$21/(1+HOME!$H$21)),IF($T$1=FALSE,N112*HOME!$F$20,N112*HOME!$F$20/(1+HOME!$H$20)))))</f>
        <v>0</v>
      </c>
      <c r="CL112" s="310">
        <f>IF($T112=TRUE,0,IF(O$2&lt;DATE(2019,10,1),IF($T$1=FALSE,O112*HOME!$F$18,O112*HOME!$F$18/(1+HOME!$H$18)),IF($AO112=TRUE,IF($T$1=FALSE,O112*HOME!$F$21,O112*HOME!$F$21/(1+HOME!$H$21)),IF($T$1=FALSE,O112*HOME!$F$20,O112*HOME!$F$20/(1+HOME!$H$20)))))</f>
        <v>0</v>
      </c>
      <c r="CM112" s="310">
        <f>IF($T112=TRUE,0,IF(P$2&lt;DATE(2019,10,1),IF($T$1=FALSE,P112*HOME!$F$18,P112*HOME!$F$18/(1+HOME!$H$18)),IF($AO112=TRUE,IF($T$1=FALSE,P112*HOME!$F$21,P112*HOME!$F$21/(1+HOME!$H$21)),IF($T$1=FALSE,P112*HOME!$F$20,P112*HOME!$F$20/(1+HOME!$H$20)))))</f>
        <v>0</v>
      </c>
      <c r="CN112" s="310">
        <f t="shared" si="54"/>
        <v>0</v>
      </c>
    </row>
    <row r="113" spans="1:100" ht="18" customHeight="1">
      <c r="A113" s="335"/>
      <c r="B113" s="336"/>
      <c r="C113" s="1840"/>
      <c r="D113" s="451"/>
      <c r="E113" s="450"/>
      <c r="F113" s="450"/>
      <c r="G113" s="450"/>
      <c r="H113" s="450"/>
      <c r="I113" s="450"/>
      <c r="J113" s="450"/>
      <c r="K113" s="450"/>
      <c r="L113" s="450"/>
      <c r="M113" s="450"/>
      <c r="N113" s="450"/>
      <c r="O113" s="450"/>
      <c r="P113" s="450"/>
      <c r="Q113" s="90">
        <f>SUM(D113:P113)</f>
        <v>0</v>
      </c>
      <c r="R113" s="1107" t="str">
        <f t="shared" si="53"/>
        <v/>
      </c>
      <c r="S113" s="344">
        <f>来期計画!Q113</f>
        <v>0</v>
      </c>
      <c r="T113" s="341" t="b">
        <v>0</v>
      </c>
      <c r="U113" s="79">
        <f>IF(D$2&lt;DATE(2019,10,1),IF($T$1=FALSE,IF($T113=FALSE,D113*HOME!$H$18,0),IF($T113=FALSE,D113*HOME!$H$18/(1+HOME!$H$18),0)),IF($T$1=FALSE,IF($T113=FALSE,D113*HOME!$H$20,0),IF($T113=FALSE,D113*HOME!$H$20/(1+HOME!$H$20),0)))</f>
        <v>0</v>
      </c>
      <c r="V113" s="79">
        <f>IF(E$2&lt;DATE(2019,10,1),IF($T$1=FALSE,IF($T113=FALSE,E113*HOME!$H$18,0),IF($T113=FALSE,E113*HOME!$H$18/(1+HOME!$H$18),0)),IF($T$1=FALSE,IF($T113=FALSE,E113*HOME!$H$20,0),IF($T113=FALSE,E113*HOME!$H$20/(1+HOME!$H$20),0)))</f>
        <v>0</v>
      </c>
      <c r="W113" s="79">
        <f>IF(F$2&lt;DATE(2019,10,1),IF($T$1=FALSE,IF($T113=FALSE,F113*HOME!$H$18,0),IF($T113=FALSE,F113*HOME!$H$18/(1+HOME!$H$18),0)),IF($T$1=FALSE,IF($T113=FALSE,F113*HOME!$H$20,0),IF($T113=FALSE,F113*HOME!$H$20/(1+HOME!$H$20),0)))</f>
        <v>0</v>
      </c>
      <c r="X113" s="79">
        <f>IF(G$2&lt;DATE(2019,10,1),IF($T$1=FALSE,IF($T113=FALSE,G113*HOME!$H$18,0),IF($T113=FALSE,G113*HOME!$H$18/(1+HOME!$H$18),0)),IF($T$1=FALSE,IF($T113=FALSE,G113*HOME!$H$20,0),IF($T113=FALSE,G113*HOME!$H$20/(1+HOME!$H$20),0)))</f>
        <v>0</v>
      </c>
      <c r="Y113" s="79">
        <f>IF(H$2&lt;DATE(2019,10,1),IF($T$1=FALSE,IF($T113=FALSE,H113*HOME!$H$18,0),IF($T113=FALSE,H113*HOME!$H$18/(1+HOME!$H$18),0)),IF($T$1=FALSE,IF($T113=FALSE,H113*HOME!$H$20,0),IF($T113=FALSE,H113*HOME!$H$20/(1+HOME!$H$20),0)))</f>
        <v>0</v>
      </c>
      <c r="Z113" s="79">
        <f>IF(I$2&lt;DATE(2019,10,1),IF($T$1=FALSE,IF($T113=FALSE,I113*HOME!$H$18,0),IF($T113=FALSE,I113*HOME!$H$18/(1+HOME!$H$18),0)),IF($T$1=FALSE,IF($T113=FALSE,I113*HOME!$H$20,0),IF($T113=FALSE,I113*HOME!$H$20/(1+HOME!$H$20),0)))</f>
        <v>0</v>
      </c>
      <c r="AA113" s="79">
        <f>IF(J$2&lt;DATE(2019,10,1),IF($T$1=FALSE,IF($T113=FALSE,J113*HOME!$H$18,0),IF($T113=FALSE,J113*HOME!$H$18/(1+HOME!$H$18),0)),IF($T$1=FALSE,IF($T113=FALSE,J113*HOME!$H$20,0),IF($T113=FALSE,J113*HOME!$H$20/(1+HOME!$H$20),0)))</f>
        <v>0</v>
      </c>
      <c r="AB113" s="79">
        <f>IF(K$2&lt;DATE(2019,10,1),IF($T$1=FALSE,IF($T113=FALSE,K113*HOME!$H$18,0),IF($T113=FALSE,K113*HOME!$H$18/(1+HOME!$H$18),0)),IF($T$1=FALSE,IF($T113=FALSE,K113*HOME!$H$20,0),IF($T113=FALSE,K113*HOME!$H$20/(1+HOME!$H$20),0)))</f>
        <v>0</v>
      </c>
      <c r="AC113" s="79">
        <f>IF(L$2&lt;DATE(2019,10,1),IF($T$1=FALSE,IF($T113=FALSE,L113*HOME!$H$18,0),IF($T113=FALSE,L113*HOME!$H$18/(1+HOME!$H$18),0)),IF($T$1=FALSE,IF($T113=FALSE,L113*HOME!$H$20,0),IF($T113=FALSE,L113*HOME!$H$20/(1+HOME!$H$20),0)))</f>
        <v>0</v>
      </c>
      <c r="AD113" s="79">
        <f>IF(M$2&lt;DATE(2019,10,1),IF($T$1=FALSE,IF($T113=FALSE,M113*HOME!$H$18,0),IF($T113=FALSE,M113*HOME!$H$18/(1+HOME!$H$18),0)),IF($T$1=FALSE,IF($T113=FALSE,M113*HOME!$H$20,0),IF($T113=FALSE,M113*HOME!$H$20/(1+HOME!$H$20),0)))</f>
        <v>0</v>
      </c>
      <c r="AE113" s="79">
        <f>IF(N$2&lt;DATE(2019,10,1),IF($T$1=FALSE,IF($T113=FALSE,N113*HOME!$H$18,0),IF($T113=FALSE,N113*HOME!$H$18/(1+HOME!$H$18),0)),IF($T$1=FALSE,IF($T113=FALSE,N113*HOME!$H$20,0),IF($T113=FALSE,N113*HOME!$H$20/(1+HOME!$H$20),0)))</f>
        <v>0</v>
      </c>
      <c r="AF113" s="79">
        <f>IF(O$2&lt;DATE(2019,10,1),IF($T$1=FALSE,IF($T113=FALSE,O113*HOME!$H$18,0),IF($T113=FALSE,O113*HOME!$H$18/(1+HOME!$H$18),0)),IF($T$1=FALSE,IF($T113=FALSE,O113*HOME!$H$20,0),IF($T113=FALSE,O113*HOME!$H$20/(1+HOME!$H$20),0)))</f>
        <v>0</v>
      </c>
      <c r="AG113" s="79">
        <f>IF(P$2&lt;DATE(2019,10,1),IF($T$1=FALSE,IF($T113=FALSE,P113*HOME!$H$18,0),IF($T113=FALSE,P113*HOME!$H$18/(1+HOME!$H$18),0)),IF($T$1=FALSE,IF($T113=FALSE,P113*HOME!$H$20,0),IF($T113=FALSE,P113*HOME!$H$20/(1+HOME!$H$20),0)))</f>
        <v>0</v>
      </c>
      <c r="AH113" s="79">
        <f t="shared" si="46"/>
        <v>0</v>
      </c>
      <c r="AI113" s="79">
        <f t="shared" si="47"/>
        <v>0</v>
      </c>
      <c r="AJ113" s="86"/>
      <c r="AK113" s="79"/>
      <c r="AL113" s="79"/>
      <c r="AM113" s="79"/>
      <c r="AN113" s="79"/>
      <c r="AO113" s="79"/>
      <c r="AP113" s="79"/>
      <c r="AQ113" s="79"/>
      <c r="AR113" s="79"/>
      <c r="CA113" s="310">
        <f>IF($T113=TRUE,0,IF(D$2&lt;DATE(2019,10,1),IF($T$1=FALSE,D113*HOME!$F$18,D113*HOME!$F$18/(1+HOME!$H$18)),IF($AO113=TRUE,IF($T$1=FALSE,D113*HOME!$F$21,D113*HOME!$F$21/(1+HOME!$H$21)),IF($T$1=FALSE,D113*HOME!$F$20,D113*HOME!$F$20/(1+HOME!$H$20)))))</f>
        <v>0</v>
      </c>
      <c r="CB113" s="310">
        <f>IF($T113=TRUE,0,IF(E$2&lt;DATE(2019,10,1),IF($T$1=FALSE,E113*HOME!$F$18,E113*HOME!$F$18/(1+HOME!$H$18)),IF($AO113=TRUE,IF($T$1=FALSE,E113*HOME!$F$21,E113*HOME!$F$21/(1+HOME!$H$21)),IF($T$1=FALSE,E113*HOME!$F$20,E113*HOME!$F$20/(1+HOME!$H$20)))))</f>
        <v>0</v>
      </c>
      <c r="CC113" s="310">
        <f>IF($T113=TRUE,0,IF(F$2&lt;DATE(2019,10,1),IF($T$1=FALSE,F113*HOME!$F$18,F113*HOME!$F$18/(1+HOME!$H$18)),IF($AO113=TRUE,IF($T$1=FALSE,F113*HOME!$F$21,F113*HOME!$F$21/(1+HOME!$H$21)),IF($T$1=FALSE,F113*HOME!$F$20,F113*HOME!$F$20/(1+HOME!$H$20)))))</f>
        <v>0</v>
      </c>
      <c r="CD113" s="310">
        <f>IF($T113=TRUE,0,IF(G$2&lt;DATE(2019,10,1),IF($T$1=FALSE,G113*HOME!$F$18,G113*HOME!$F$18/(1+HOME!$H$18)),IF($AO113=TRUE,IF($T$1=FALSE,G113*HOME!$F$21,G113*HOME!$F$21/(1+HOME!$H$21)),IF($T$1=FALSE,G113*HOME!$F$20,G113*HOME!$F$20/(1+HOME!$H$20)))))</f>
        <v>0</v>
      </c>
      <c r="CE113" s="310">
        <f>IF($T113=TRUE,0,IF(H$2&lt;DATE(2019,10,1),IF($T$1=FALSE,H113*HOME!$F$18,H113*HOME!$F$18/(1+HOME!$H$18)),IF($AO113=TRUE,IF($T$1=FALSE,H113*HOME!$F$21,H113*HOME!$F$21/(1+HOME!$H$21)),IF($T$1=FALSE,H113*HOME!$F$20,H113*HOME!$F$20/(1+HOME!$H$20)))))</f>
        <v>0</v>
      </c>
      <c r="CF113" s="310">
        <f>IF($T113=TRUE,0,IF(I$2&lt;DATE(2019,10,1),IF($T$1=FALSE,I113*HOME!$F$18,I113*HOME!$F$18/(1+HOME!$H$18)),IF($AO113=TRUE,IF($T$1=FALSE,I113*HOME!$F$21,I113*HOME!$F$21/(1+HOME!$H$21)),IF($T$1=FALSE,I113*HOME!$F$20,I113*HOME!$F$20/(1+HOME!$H$20)))))</f>
        <v>0</v>
      </c>
      <c r="CG113" s="310">
        <f>IF($T113=TRUE,0,IF(J$2&lt;DATE(2019,10,1),IF($T$1=FALSE,J113*HOME!$F$18,J113*HOME!$F$18/(1+HOME!$H$18)),IF($AO113=TRUE,IF($T$1=FALSE,J113*HOME!$F$21,J113*HOME!$F$21/(1+HOME!$H$21)),IF($T$1=FALSE,J113*HOME!$F$20,J113*HOME!$F$20/(1+HOME!$H$20)))))</f>
        <v>0</v>
      </c>
      <c r="CH113" s="310">
        <f>IF($T113=TRUE,0,IF(K$2&lt;DATE(2019,10,1),IF($T$1=FALSE,K113*HOME!$F$18,K113*HOME!$F$18/(1+HOME!$H$18)),IF($AO113=TRUE,IF($T$1=FALSE,K113*HOME!$F$21,K113*HOME!$F$21/(1+HOME!$H$21)),IF($T$1=FALSE,K113*HOME!$F$20,K113*HOME!$F$20/(1+HOME!$H$20)))))</f>
        <v>0</v>
      </c>
      <c r="CI113" s="310">
        <f>IF($T113=TRUE,0,IF(L$2&lt;DATE(2019,10,1),IF($T$1=FALSE,L113*HOME!$F$18,L113*HOME!$F$18/(1+HOME!$H$18)),IF($AO113=TRUE,IF($T$1=FALSE,L113*HOME!$F$21,L113*HOME!$F$21/(1+HOME!$H$21)),IF($T$1=FALSE,L113*HOME!$F$20,L113*HOME!$F$20/(1+HOME!$H$20)))))</f>
        <v>0</v>
      </c>
      <c r="CJ113" s="310">
        <f>IF($T113=TRUE,0,IF(M$2&lt;DATE(2019,10,1),IF($T$1=FALSE,M113*HOME!$F$18,M113*HOME!$F$18/(1+HOME!$H$18)),IF($AO113=TRUE,IF($T$1=FALSE,M113*HOME!$F$21,M113*HOME!$F$21/(1+HOME!$H$21)),IF($T$1=FALSE,M113*HOME!$F$20,M113*HOME!$F$20/(1+HOME!$H$20)))))</f>
        <v>0</v>
      </c>
      <c r="CK113" s="310">
        <f>IF($T113=TRUE,0,IF(N$2&lt;DATE(2019,10,1),IF($T$1=FALSE,N113*HOME!$F$18,N113*HOME!$F$18/(1+HOME!$H$18)),IF($AO113=TRUE,IF($T$1=FALSE,N113*HOME!$F$21,N113*HOME!$F$21/(1+HOME!$H$21)),IF($T$1=FALSE,N113*HOME!$F$20,N113*HOME!$F$20/(1+HOME!$H$20)))))</f>
        <v>0</v>
      </c>
      <c r="CL113" s="310">
        <f>IF($T113=TRUE,0,IF(O$2&lt;DATE(2019,10,1),IF($T$1=FALSE,O113*HOME!$F$18,O113*HOME!$F$18/(1+HOME!$H$18)),IF($AO113=TRUE,IF($T$1=FALSE,O113*HOME!$F$21,O113*HOME!$F$21/(1+HOME!$H$21)),IF($T$1=FALSE,O113*HOME!$F$20,O113*HOME!$F$20/(1+HOME!$H$20)))))</f>
        <v>0</v>
      </c>
      <c r="CM113" s="310">
        <f>IF($T113=TRUE,0,IF(P$2&lt;DATE(2019,10,1),IF($T$1=FALSE,P113*HOME!$F$18,P113*HOME!$F$18/(1+HOME!$H$18)),IF($AO113=TRUE,IF($T$1=FALSE,P113*HOME!$F$21,P113*HOME!$F$21/(1+HOME!$H$21)),IF($T$1=FALSE,P113*HOME!$F$20,P113*HOME!$F$20/(1+HOME!$H$20)))))</f>
        <v>0</v>
      </c>
      <c r="CN113" s="310">
        <f t="shared" si="54"/>
        <v>0</v>
      </c>
    </row>
    <row r="114" spans="1:100" ht="18" customHeight="1">
      <c r="A114" s="335"/>
      <c r="B114" s="336"/>
      <c r="C114" s="1840"/>
      <c r="D114" s="451"/>
      <c r="E114" s="450"/>
      <c r="F114" s="450"/>
      <c r="G114" s="450"/>
      <c r="H114" s="450"/>
      <c r="I114" s="450"/>
      <c r="J114" s="450"/>
      <c r="K114" s="450"/>
      <c r="L114" s="450"/>
      <c r="M114" s="450"/>
      <c r="N114" s="450"/>
      <c r="O114" s="450"/>
      <c r="P114" s="450"/>
      <c r="Q114" s="90">
        <f>SUM(D114:P114)</f>
        <v>0</v>
      </c>
      <c r="R114" s="1107" t="str">
        <f t="shared" si="53"/>
        <v/>
      </c>
      <c r="S114" s="344">
        <f>来期計画!Q114</f>
        <v>0</v>
      </c>
      <c r="T114" s="341" t="b">
        <v>0</v>
      </c>
      <c r="U114" s="79">
        <f>IF(D$2&lt;DATE(2019,10,1),IF($T$1=FALSE,IF($T114=FALSE,D114*HOME!$H$18,0),IF($T114=FALSE,D114*HOME!$H$18/(1+HOME!$H$18),0)),IF($T$1=FALSE,IF($T114=FALSE,D114*HOME!$H$20,0),IF($T114=FALSE,D114*HOME!$H$20/(1+HOME!$H$20),0)))</f>
        <v>0</v>
      </c>
      <c r="V114" s="79">
        <f>IF(E$2&lt;DATE(2019,10,1),IF($T$1=FALSE,IF($T114=FALSE,E114*HOME!$H$18,0),IF($T114=FALSE,E114*HOME!$H$18/(1+HOME!$H$18),0)),IF($T$1=FALSE,IF($T114=FALSE,E114*HOME!$H$20,0),IF($T114=FALSE,E114*HOME!$H$20/(1+HOME!$H$20),0)))</f>
        <v>0</v>
      </c>
      <c r="W114" s="79">
        <f>IF(F$2&lt;DATE(2019,10,1),IF($T$1=FALSE,IF($T114=FALSE,F114*HOME!$H$18,0),IF($T114=FALSE,F114*HOME!$H$18/(1+HOME!$H$18),0)),IF($T$1=FALSE,IF($T114=FALSE,F114*HOME!$H$20,0),IF($T114=FALSE,F114*HOME!$H$20/(1+HOME!$H$20),0)))</f>
        <v>0</v>
      </c>
      <c r="X114" s="79">
        <f>IF(G$2&lt;DATE(2019,10,1),IF($T$1=FALSE,IF($T114=FALSE,G114*HOME!$H$18,0),IF($T114=FALSE,G114*HOME!$H$18/(1+HOME!$H$18),0)),IF($T$1=FALSE,IF($T114=FALSE,G114*HOME!$H$20,0),IF($T114=FALSE,G114*HOME!$H$20/(1+HOME!$H$20),0)))</f>
        <v>0</v>
      </c>
      <c r="Y114" s="79">
        <f>IF(H$2&lt;DATE(2019,10,1),IF($T$1=FALSE,IF($T114=FALSE,H114*HOME!$H$18,0),IF($T114=FALSE,H114*HOME!$H$18/(1+HOME!$H$18),0)),IF($T$1=FALSE,IF($T114=FALSE,H114*HOME!$H$20,0),IF($T114=FALSE,H114*HOME!$H$20/(1+HOME!$H$20),0)))</f>
        <v>0</v>
      </c>
      <c r="Z114" s="79">
        <f>IF(I$2&lt;DATE(2019,10,1),IF($T$1=FALSE,IF($T114=FALSE,I114*HOME!$H$18,0),IF($T114=FALSE,I114*HOME!$H$18/(1+HOME!$H$18),0)),IF($T$1=FALSE,IF($T114=FALSE,I114*HOME!$H$20,0),IF($T114=FALSE,I114*HOME!$H$20/(1+HOME!$H$20),0)))</f>
        <v>0</v>
      </c>
      <c r="AA114" s="79">
        <f>IF(J$2&lt;DATE(2019,10,1),IF($T$1=FALSE,IF($T114=FALSE,J114*HOME!$H$18,0),IF($T114=FALSE,J114*HOME!$H$18/(1+HOME!$H$18),0)),IF($T$1=FALSE,IF($T114=FALSE,J114*HOME!$H$20,0),IF($T114=FALSE,J114*HOME!$H$20/(1+HOME!$H$20),0)))</f>
        <v>0</v>
      </c>
      <c r="AB114" s="79">
        <f>IF(K$2&lt;DATE(2019,10,1),IF($T$1=FALSE,IF($T114=FALSE,K114*HOME!$H$18,0),IF($T114=FALSE,K114*HOME!$H$18/(1+HOME!$H$18),0)),IF($T$1=FALSE,IF($T114=FALSE,K114*HOME!$H$20,0),IF($T114=FALSE,K114*HOME!$H$20/(1+HOME!$H$20),0)))</f>
        <v>0</v>
      </c>
      <c r="AC114" s="79">
        <f>IF(L$2&lt;DATE(2019,10,1),IF($T$1=FALSE,IF($T114=FALSE,L114*HOME!$H$18,0),IF($T114=FALSE,L114*HOME!$H$18/(1+HOME!$H$18),0)),IF($T$1=FALSE,IF($T114=FALSE,L114*HOME!$H$20,0),IF($T114=FALSE,L114*HOME!$H$20/(1+HOME!$H$20),0)))</f>
        <v>0</v>
      </c>
      <c r="AD114" s="79">
        <f>IF(M$2&lt;DATE(2019,10,1),IF($T$1=FALSE,IF($T114=FALSE,M114*HOME!$H$18,0),IF($T114=FALSE,M114*HOME!$H$18/(1+HOME!$H$18),0)),IF($T$1=FALSE,IF($T114=FALSE,M114*HOME!$H$20,0),IF($T114=FALSE,M114*HOME!$H$20/(1+HOME!$H$20),0)))</f>
        <v>0</v>
      </c>
      <c r="AE114" s="79">
        <f>IF(N$2&lt;DATE(2019,10,1),IF($T$1=FALSE,IF($T114=FALSE,N114*HOME!$H$18,0),IF($T114=FALSE,N114*HOME!$H$18/(1+HOME!$H$18),0)),IF($T$1=FALSE,IF($T114=FALSE,N114*HOME!$H$20,0),IF($T114=FALSE,N114*HOME!$H$20/(1+HOME!$H$20),0)))</f>
        <v>0</v>
      </c>
      <c r="AF114" s="79">
        <f>IF(O$2&lt;DATE(2019,10,1),IF($T$1=FALSE,IF($T114=FALSE,O114*HOME!$H$18,0),IF($T114=FALSE,O114*HOME!$H$18/(1+HOME!$H$18),0)),IF($T$1=FALSE,IF($T114=FALSE,O114*HOME!$H$20,0),IF($T114=FALSE,O114*HOME!$H$20/(1+HOME!$H$20),0)))</f>
        <v>0</v>
      </c>
      <c r="AG114" s="79">
        <f>IF(P$2&lt;DATE(2019,10,1),IF($T$1=FALSE,IF($T114=FALSE,P114*HOME!$H$18,0),IF($T114=FALSE,P114*HOME!$H$18/(1+HOME!$H$18),0)),IF($T$1=FALSE,IF($T114=FALSE,P114*HOME!$H$20,0),IF($T114=FALSE,P114*HOME!$H$20/(1+HOME!$H$20),0)))</f>
        <v>0</v>
      </c>
      <c r="AH114" s="79">
        <f t="shared" si="46"/>
        <v>0</v>
      </c>
      <c r="AI114" s="79">
        <f t="shared" si="47"/>
        <v>0</v>
      </c>
      <c r="AJ114" s="86"/>
      <c r="AK114" s="79"/>
      <c r="AL114" s="79"/>
      <c r="AM114" s="79"/>
      <c r="AN114" s="79"/>
      <c r="AO114" s="79"/>
      <c r="AP114" s="79"/>
      <c r="AQ114" s="79"/>
      <c r="AR114" s="79"/>
      <c r="CA114" s="310">
        <f>IF($T114=TRUE,0,IF(D$2&lt;DATE(2019,10,1),IF($T$1=FALSE,D114*HOME!$F$18,D114*HOME!$F$18/(1+HOME!$H$18)),IF($AO114=TRUE,IF($T$1=FALSE,D114*HOME!$F$21,D114*HOME!$F$21/(1+HOME!$H$21)),IF($T$1=FALSE,D114*HOME!$F$20,D114*HOME!$F$20/(1+HOME!$H$20)))))</f>
        <v>0</v>
      </c>
      <c r="CB114" s="310">
        <f>IF($T114=TRUE,0,IF(E$2&lt;DATE(2019,10,1),IF($T$1=FALSE,E114*HOME!$F$18,E114*HOME!$F$18/(1+HOME!$H$18)),IF($AO114=TRUE,IF($T$1=FALSE,E114*HOME!$F$21,E114*HOME!$F$21/(1+HOME!$H$21)),IF($T$1=FALSE,E114*HOME!$F$20,E114*HOME!$F$20/(1+HOME!$H$20)))))</f>
        <v>0</v>
      </c>
      <c r="CC114" s="310">
        <f>IF($T114=TRUE,0,IF(F$2&lt;DATE(2019,10,1),IF($T$1=FALSE,F114*HOME!$F$18,F114*HOME!$F$18/(1+HOME!$H$18)),IF($AO114=TRUE,IF($T$1=FALSE,F114*HOME!$F$21,F114*HOME!$F$21/(1+HOME!$H$21)),IF($T$1=FALSE,F114*HOME!$F$20,F114*HOME!$F$20/(1+HOME!$H$20)))))</f>
        <v>0</v>
      </c>
      <c r="CD114" s="310">
        <f>IF($T114=TRUE,0,IF(G$2&lt;DATE(2019,10,1),IF($T$1=FALSE,G114*HOME!$F$18,G114*HOME!$F$18/(1+HOME!$H$18)),IF($AO114=TRUE,IF($T$1=FALSE,G114*HOME!$F$21,G114*HOME!$F$21/(1+HOME!$H$21)),IF($T$1=FALSE,G114*HOME!$F$20,G114*HOME!$F$20/(1+HOME!$H$20)))))</f>
        <v>0</v>
      </c>
      <c r="CE114" s="310">
        <f>IF($T114=TRUE,0,IF(H$2&lt;DATE(2019,10,1),IF($T$1=FALSE,H114*HOME!$F$18,H114*HOME!$F$18/(1+HOME!$H$18)),IF($AO114=TRUE,IF($T$1=FALSE,H114*HOME!$F$21,H114*HOME!$F$21/(1+HOME!$H$21)),IF($T$1=FALSE,H114*HOME!$F$20,H114*HOME!$F$20/(1+HOME!$H$20)))))</f>
        <v>0</v>
      </c>
      <c r="CF114" s="310">
        <f>IF($T114=TRUE,0,IF(I$2&lt;DATE(2019,10,1),IF($T$1=FALSE,I114*HOME!$F$18,I114*HOME!$F$18/(1+HOME!$H$18)),IF($AO114=TRUE,IF($T$1=FALSE,I114*HOME!$F$21,I114*HOME!$F$21/(1+HOME!$H$21)),IF($T$1=FALSE,I114*HOME!$F$20,I114*HOME!$F$20/(1+HOME!$H$20)))))</f>
        <v>0</v>
      </c>
      <c r="CG114" s="310">
        <f>IF($T114=TRUE,0,IF(J$2&lt;DATE(2019,10,1),IF($T$1=FALSE,J114*HOME!$F$18,J114*HOME!$F$18/(1+HOME!$H$18)),IF($AO114=TRUE,IF($T$1=FALSE,J114*HOME!$F$21,J114*HOME!$F$21/(1+HOME!$H$21)),IF($T$1=FALSE,J114*HOME!$F$20,J114*HOME!$F$20/(1+HOME!$H$20)))))</f>
        <v>0</v>
      </c>
      <c r="CH114" s="310">
        <f>IF($T114=TRUE,0,IF(K$2&lt;DATE(2019,10,1),IF($T$1=FALSE,K114*HOME!$F$18,K114*HOME!$F$18/(1+HOME!$H$18)),IF($AO114=TRUE,IF($T$1=FALSE,K114*HOME!$F$21,K114*HOME!$F$21/(1+HOME!$H$21)),IF($T$1=FALSE,K114*HOME!$F$20,K114*HOME!$F$20/(1+HOME!$H$20)))))</f>
        <v>0</v>
      </c>
      <c r="CI114" s="310">
        <f>IF($T114=TRUE,0,IF(L$2&lt;DATE(2019,10,1),IF($T$1=FALSE,L114*HOME!$F$18,L114*HOME!$F$18/(1+HOME!$H$18)),IF($AO114=TRUE,IF($T$1=FALSE,L114*HOME!$F$21,L114*HOME!$F$21/(1+HOME!$H$21)),IF($T$1=FALSE,L114*HOME!$F$20,L114*HOME!$F$20/(1+HOME!$H$20)))))</f>
        <v>0</v>
      </c>
      <c r="CJ114" s="310">
        <f>IF($T114=TRUE,0,IF(M$2&lt;DATE(2019,10,1),IF($T$1=FALSE,M114*HOME!$F$18,M114*HOME!$F$18/(1+HOME!$H$18)),IF($AO114=TRUE,IF($T$1=FALSE,M114*HOME!$F$21,M114*HOME!$F$21/(1+HOME!$H$21)),IF($T$1=FALSE,M114*HOME!$F$20,M114*HOME!$F$20/(1+HOME!$H$20)))))</f>
        <v>0</v>
      </c>
      <c r="CK114" s="310">
        <f>IF($T114=TRUE,0,IF(N$2&lt;DATE(2019,10,1),IF($T$1=FALSE,N114*HOME!$F$18,N114*HOME!$F$18/(1+HOME!$H$18)),IF($AO114=TRUE,IF($T$1=FALSE,N114*HOME!$F$21,N114*HOME!$F$21/(1+HOME!$H$21)),IF($T$1=FALSE,N114*HOME!$F$20,N114*HOME!$F$20/(1+HOME!$H$20)))))</f>
        <v>0</v>
      </c>
      <c r="CL114" s="310">
        <f>IF($T114=TRUE,0,IF(O$2&lt;DATE(2019,10,1),IF($T$1=FALSE,O114*HOME!$F$18,O114*HOME!$F$18/(1+HOME!$H$18)),IF($AO114=TRUE,IF($T$1=FALSE,O114*HOME!$F$21,O114*HOME!$F$21/(1+HOME!$H$21)),IF($T$1=FALSE,O114*HOME!$F$20,O114*HOME!$F$20/(1+HOME!$H$20)))))</f>
        <v>0</v>
      </c>
      <c r="CM114" s="310">
        <f>IF($T114=TRUE,0,IF(P$2&lt;DATE(2019,10,1),IF($T$1=FALSE,P114*HOME!$F$18,P114*HOME!$F$18/(1+HOME!$H$18)),IF($AO114=TRUE,IF($T$1=FALSE,P114*HOME!$F$21,P114*HOME!$F$21/(1+HOME!$H$21)),IF($T$1=FALSE,P114*HOME!$F$20,P114*HOME!$F$20/(1+HOME!$H$20)))))</f>
        <v>0</v>
      </c>
      <c r="CN114" s="310">
        <f t="shared" si="54"/>
        <v>0</v>
      </c>
    </row>
    <row r="115" spans="1:100" ht="18" customHeight="1">
      <c r="A115" s="335"/>
      <c r="B115" s="336">
        <v>88</v>
      </c>
      <c r="C115" s="1840"/>
      <c r="D115" s="451"/>
      <c r="E115" s="450"/>
      <c r="F115" s="450"/>
      <c r="G115" s="450"/>
      <c r="H115" s="450"/>
      <c r="I115" s="450"/>
      <c r="J115" s="450"/>
      <c r="K115" s="450"/>
      <c r="L115" s="450"/>
      <c r="M115" s="450"/>
      <c r="N115" s="450"/>
      <c r="O115" s="450"/>
      <c r="P115" s="450"/>
      <c r="Q115" s="452">
        <f>SUM(D115:P115)</f>
        <v>0</v>
      </c>
      <c r="R115" s="1107" t="str">
        <f t="shared" si="53"/>
        <v/>
      </c>
      <c r="S115" s="344">
        <f>来期計画!Q115</f>
        <v>0</v>
      </c>
      <c r="T115" s="341" t="b">
        <v>0</v>
      </c>
      <c r="U115" s="79">
        <f>IF(D$2&lt;DATE(2019,10,1),IF($T$1=FALSE,IF($T115=FALSE,D115*HOME!$H$18,0),IF($T115=FALSE,D115*HOME!$H$18/(1+HOME!$H$18),0)),IF($T$1=FALSE,IF($T115=FALSE,D115*HOME!$H$20,0),IF($T115=FALSE,D115*HOME!$H$20/(1+HOME!$H$20),0)))</f>
        <v>0</v>
      </c>
      <c r="V115" s="79">
        <f>IF(E$2&lt;DATE(2019,10,1),IF($T$1=FALSE,IF($T115=FALSE,E115*HOME!$H$18,0),IF($T115=FALSE,E115*HOME!$H$18/(1+HOME!$H$18),0)),IF($T$1=FALSE,IF($T115=FALSE,E115*HOME!$H$20,0),IF($T115=FALSE,E115*HOME!$H$20/(1+HOME!$H$20),0)))</f>
        <v>0</v>
      </c>
      <c r="W115" s="79">
        <f>IF(F$2&lt;DATE(2019,10,1),IF($T$1=FALSE,IF($T115=FALSE,F115*HOME!$H$18,0),IF($T115=FALSE,F115*HOME!$H$18/(1+HOME!$H$18),0)),IF($T$1=FALSE,IF($T115=FALSE,F115*HOME!$H$20,0),IF($T115=FALSE,F115*HOME!$H$20/(1+HOME!$H$20),0)))</f>
        <v>0</v>
      </c>
      <c r="X115" s="79">
        <f>IF(G$2&lt;DATE(2019,10,1),IF($T$1=FALSE,IF($T115=FALSE,G115*HOME!$H$18,0),IF($T115=FALSE,G115*HOME!$H$18/(1+HOME!$H$18),0)),IF($T$1=FALSE,IF($T115=FALSE,G115*HOME!$H$20,0),IF($T115=FALSE,G115*HOME!$H$20/(1+HOME!$H$20),0)))</f>
        <v>0</v>
      </c>
      <c r="Y115" s="79">
        <f>IF(H$2&lt;DATE(2019,10,1),IF($T$1=FALSE,IF($T115=FALSE,H115*HOME!$H$18,0),IF($T115=FALSE,H115*HOME!$H$18/(1+HOME!$H$18),0)),IF($T$1=FALSE,IF($T115=FALSE,H115*HOME!$H$20,0),IF($T115=FALSE,H115*HOME!$H$20/(1+HOME!$H$20),0)))</f>
        <v>0</v>
      </c>
      <c r="Z115" s="79">
        <f>IF(I$2&lt;DATE(2019,10,1),IF($T$1=FALSE,IF($T115=FALSE,I115*HOME!$H$18,0),IF($T115=FALSE,I115*HOME!$H$18/(1+HOME!$H$18),0)),IF($T$1=FALSE,IF($T115=FALSE,I115*HOME!$H$20,0),IF($T115=FALSE,I115*HOME!$H$20/(1+HOME!$H$20),0)))</f>
        <v>0</v>
      </c>
      <c r="AA115" s="79">
        <f>IF(J$2&lt;DATE(2019,10,1),IF($T$1=FALSE,IF($T115=FALSE,J115*HOME!$H$18,0),IF($T115=FALSE,J115*HOME!$H$18/(1+HOME!$H$18),0)),IF($T$1=FALSE,IF($T115=FALSE,J115*HOME!$H$20,0),IF($T115=FALSE,J115*HOME!$H$20/(1+HOME!$H$20),0)))</f>
        <v>0</v>
      </c>
      <c r="AB115" s="79">
        <f>IF(K$2&lt;DATE(2019,10,1),IF($T$1=FALSE,IF($T115=FALSE,K115*HOME!$H$18,0),IF($T115=FALSE,K115*HOME!$H$18/(1+HOME!$H$18),0)),IF($T$1=FALSE,IF($T115=FALSE,K115*HOME!$H$20,0),IF($T115=FALSE,K115*HOME!$H$20/(1+HOME!$H$20),0)))</f>
        <v>0</v>
      </c>
      <c r="AC115" s="79">
        <f>IF(L$2&lt;DATE(2019,10,1),IF($T$1=FALSE,IF($T115=FALSE,L115*HOME!$H$18,0),IF($T115=FALSE,L115*HOME!$H$18/(1+HOME!$H$18),0)),IF($T$1=FALSE,IF($T115=FALSE,L115*HOME!$H$20,0),IF($T115=FALSE,L115*HOME!$H$20/(1+HOME!$H$20),0)))</f>
        <v>0</v>
      </c>
      <c r="AD115" s="79">
        <f>IF(M$2&lt;DATE(2019,10,1),IF($T$1=FALSE,IF($T115=FALSE,M115*HOME!$H$18,0),IF($T115=FALSE,M115*HOME!$H$18/(1+HOME!$H$18),0)),IF($T$1=FALSE,IF($T115=FALSE,M115*HOME!$H$20,0),IF($T115=FALSE,M115*HOME!$H$20/(1+HOME!$H$20),0)))</f>
        <v>0</v>
      </c>
      <c r="AE115" s="79">
        <f>IF(N$2&lt;DATE(2019,10,1),IF($T$1=FALSE,IF($T115=FALSE,N115*HOME!$H$18,0),IF($T115=FALSE,N115*HOME!$H$18/(1+HOME!$H$18),0)),IF($T$1=FALSE,IF($T115=FALSE,N115*HOME!$H$20,0),IF($T115=FALSE,N115*HOME!$H$20/(1+HOME!$H$20),0)))</f>
        <v>0</v>
      </c>
      <c r="AF115" s="79">
        <f>IF(O$2&lt;DATE(2019,10,1),IF($T$1=FALSE,IF($T115=FALSE,O115*HOME!$H$18,0),IF($T115=FALSE,O115*HOME!$H$18/(1+HOME!$H$18),0)),IF($T$1=FALSE,IF($T115=FALSE,O115*HOME!$H$20,0),IF($T115=FALSE,O115*HOME!$H$20/(1+HOME!$H$20),0)))</f>
        <v>0</v>
      </c>
      <c r="AG115" s="79">
        <f>IF(P$2&lt;DATE(2019,10,1),IF($T$1=FALSE,IF($T115=FALSE,P115*HOME!$H$18,0),IF($T115=FALSE,P115*HOME!$H$18/(1+HOME!$H$18),0)),IF($T$1=FALSE,IF($T115=FALSE,P115*HOME!$H$20,0),IF($T115=FALSE,P115*HOME!$H$20/(1+HOME!$H$20),0)))</f>
        <v>0</v>
      </c>
      <c r="AH115" s="79">
        <f t="shared" si="46"/>
        <v>0</v>
      </c>
      <c r="AI115" s="79">
        <f t="shared" si="47"/>
        <v>0</v>
      </c>
      <c r="AJ115" s="86"/>
      <c r="AK115" s="79"/>
      <c r="AL115" s="79"/>
      <c r="AM115" s="79"/>
      <c r="AN115" s="79"/>
      <c r="AO115" s="79"/>
      <c r="AP115" s="79"/>
      <c r="AQ115" s="79"/>
      <c r="AR115" s="79"/>
      <c r="CA115" s="310">
        <f>IF($T115=TRUE,0,IF(D$2&lt;DATE(2019,10,1),IF($T$1=FALSE,D115*HOME!$F$18,D115*HOME!$F$18/(1+HOME!$H$18)),IF($AO115=TRUE,IF($T$1=FALSE,D115*HOME!$F$21,D115*HOME!$F$21/(1+HOME!$H$21)),IF($T$1=FALSE,D115*HOME!$F$20,D115*HOME!$F$20/(1+HOME!$H$20)))))</f>
        <v>0</v>
      </c>
      <c r="CB115" s="310">
        <f>IF($T115=TRUE,0,IF(E$2&lt;DATE(2019,10,1),IF($T$1=FALSE,E115*HOME!$F$18,E115*HOME!$F$18/(1+HOME!$H$18)),IF($AO115=TRUE,IF($T$1=FALSE,E115*HOME!$F$21,E115*HOME!$F$21/(1+HOME!$H$21)),IF($T$1=FALSE,E115*HOME!$F$20,E115*HOME!$F$20/(1+HOME!$H$20)))))</f>
        <v>0</v>
      </c>
      <c r="CC115" s="310">
        <f>IF($T115=TRUE,0,IF(F$2&lt;DATE(2019,10,1),IF($T$1=FALSE,F115*HOME!$F$18,F115*HOME!$F$18/(1+HOME!$H$18)),IF($AO115=TRUE,IF($T$1=FALSE,F115*HOME!$F$21,F115*HOME!$F$21/(1+HOME!$H$21)),IF($T$1=FALSE,F115*HOME!$F$20,F115*HOME!$F$20/(1+HOME!$H$20)))))</f>
        <v>0</v>
      </c>
      <c r="CD115" s="310">
        <f>IF($T115=TRUE,0,IF(G$2&lt;DATE(2019,10,1),IF($T$1=FALSE,G115*HOME!$F$18,G115*HOME!$F$18/(1+HOME!$H$18)),IF($AO115=TRUE,IF($T$1=FALSE,G115*HOME!$F$21,G115*HOME!$F$21/(1+HOME!$H$21)),IF($T$1=FALSE,G115*HOME!$F$20,G115*HOME!$F$20/(1+HOME!$H$20)))))</f>
        <v>0</v>
      </c>
      <c r="CE115" s="310">
        <f>IF($T115=TRUE,0,IF(H$2&lt;DATE(2019,10,1),IF($T$1=FALSE,H115*HOME!$F$18,H115*HOME!$F$18/(1+HOME!$H$18)),IF($AO115=TRUE,IF($T$1=FALSE,H115*HOME!$F$21,H115*HOME!$F$21/(1+HOME!$H$21)),IF($T$1=FALSE,H115*HOME!$F$20,H115*HOME!$F$20/(1+HOME!$H$20)))))</f>
        <v>0</v>
      </c>
      <c r="CF115" s="310">
        <f>IF($T115=TRUE,0,IF(I$2&lt;DATE(2019,10,1),IF($T$1=FALSE,I115*HOME!$F$18,I115*HOME!$F$18/(1+HOME!$H$18)),IF($AO115=TRUE,IF($T$1=FALSE,I115*HOME!$F$21,I115*HOME!$F$21/(1+HOME!$H$21)),IF($T$1=FALSE,I115*HOME!$F$20,I115*HOME!$F$20/(1+HOME!$H$20)))))</f>
        <v>0</v>
      </c>
      <c r="CG115" s="310">
        <f>IF($T115=TRUE,0,IF(J$2&lt;DATE(2019,10,1),IF($T$1=FALSE,J115*HOME!$F$18,J115*HOME!$F$18/(1+HOME!$H$18)),IF($AO115=TRUE,IF($T$1=FALSE,J115*HOME!$F$21,J115*HOME!$F$21/(1+HOME!$H$21)),IF($T$1=FALSE,J115*HOME!$F$20,J115*HOME!$F$20/(1+HOME!$H$20)))))</f>
        <v>0</v>
      </c>
      <c r="CH115" s="310">
        <f>IF($T115=TRUE,0,IF(K$2&lt;DATE(2019,10,1),IF($T$1=FALSE,K115*HOME!$F$18,K115*HOME!$F$18/(1+HOME!$H$18)),IF($AO115=TRUE,IF($T$1=FALSE,K115*HOME!$F$21,K115*HOME!$F$21/(1+HOME!$H$21)),IF($T$1=FALSE,K115*HOME!$F$20,K115*HOME!$F$20/(1+HOME!$H$20)))))</f>
        <v>0</v>
      </c>
      <c r="CI115" s="310">
        <f>IF($T115=TRUE,0,IF(L$2&lt;DATE(2019,10,1),IF($T$1=FALSE,L115*HOME!$F$18,L115*HOME!$F$18/(1+HOME!$H$18)),IF($AO115=TRUE,IF($T$1=FALSE,L115*HOME!$F$21,L115*HOME!$F$21/(1+HOME!$H$21)),IF($T$1=FALSE,L115*HOME!$F$20,L115*HOME!$F$20/(1+HOME!$H$20)))))</f>
        <v>0</v>
      </c>
      <c r="CJ115" s="310">
        <f>IF($T115=TRUE,0,IF(M$2&lt;DATE(2019,10,1),IF($T$1=FALSE,M115*HOME!$F$18,M115*HOME!$F$18/(1+HOME!$H$18)),IF($AO115=TRUE,IF($T$1=FALSE,M115*HOME!$F$21,M115*HOME!$F$21/(1+HOME!$H$21)),IF($T$1=FALSE,M115*HOME!$F$20,M115*HOME!$F$20/(1+HOME!$H$20)))))</f>
        <v>0</v>
      </c>
      <c r="CK115" s="310">
        <f>IF($T115=TRUE,0,IF(N$2&lt;DATE(2019,10,1),IF($T$1=FALSE,N115*HOME!$F$18,N115*HOME!$F$18/(1+HOME!$H$18)),IF($AO115=TRUE,IF($T$1=FALSE,N115*HOME!$F$21,N115*HOME!$F$21/(1+HOME!$H$21)),IF($T$1=FALSE,N115*HOME!$F$20,N115*HOME!$F$20/(1+HOME!$H$20)))))</f>
        <v>0</v>
      </c>
      <c r="CL115" s="310">
        <f>IF($T115=TRUE,0,IF(O$2&lt;DATE(2019,10,1),IF($T$1=FALSE,O115*HOME!$F$18,O115*HOME!$F$18/(1+HOME!$H$18)),IF($AO115=TRUE,IF($T$1=FALSE,O115*HOME!$F$21,O115*HOME!$F$21/(1+HOME!$H$21)),IF($T$1=FALSE,O115*HOME!$F$20,O115*HOME!$F$20/(1+HOME!$H$20)))))</f>
        <v>0</v>
      </c>
      <c r="CM115" s="310">
        <f>IF($T115=TRUE,0,IF(P$2&lt;DATE(2019,10,1),IF($T$1=FALSE,P115*HOME!$F$18,P115*HOME!$F$18/(1+HOME!$H$18)),IF($AO115=TRUE,IF($T$1=FALSE,P115*HOME!$F$21,P115*HOME!$F$21/(1+HOME!$H$21)),IF($T$1=FALSE,P115*HOME!$F$20,P115*HOME!$F$20/(1+HOME!$H$20)))))</f>
        <v>0</v>
      </c>
      <c r="CN115" s="310">
        <f t="shared" si="54"/>
        <v>0</v>
      </c>
    </row>
    <row r="116" spans="1:100" ht="18" customHeight="1">
      <c r="A116" s="335"/>
      <c r="B116" s="336">
        <v>89</v>
      </c>
      <c r="C116" s="1833" t="s">
        <v>46</v>
      </c>
      <c r="D116" s="484">
        <f t="shared" ref="D116:P116" si="55">SUM(D111:D115)</f>
        <v>0</v>
      </c>
      <c r="E116" s="483">
        <f t="shared" si="55"/>
        <v>0</v>
      </c>
      <c r="F116" s="483">
        <f t="shared" si="55"/>
        <v>0</v>
      </c>
      <c r="G116" s="483">
        <f t="shared" si="55"/>
        <v>0</v>
      </c>
      <c r="H116" s="483">
        <f t="shared" si="55"/>
        <v>0</v>
      </c>
      <c r="I116" s="483">
        <f t="shared" si="55"/>
        <v>0</v>
      </c>
      <c r="J116" s="483">
        <f t="shared" si="55"/>
        <v>0</v>
      </c>
      <c r="K116" s="483">
        <f t="shared" si="55"/>
        <v>0</v>
      </c>
      <c r="L116" s="483">
        <f t="shared" si="55"/>
        <v>0</v>
      </c>
      <c r="M116" s="483">
        <f t="shared" si="55"/>
        <v>0</v>
      </c>
      <c r="N116" s="483">
        <f t="shared" si="55"/>
        <v>0</v>
      </c>
      <c r="O116" s="483">
        <f t="shared" si="55"/>
        <v>0</v>
      </c>
      <c r="P116" s="483">
        <f t="shared" si="55"/>
        <v>0</v>
      </c>
      <c r="Q116" s="485">
        <f>SUM(Q111:Q115)</f>
        <v>0</v>
      </c>
      <c r="R116" s="1099" t="str">
        <f t="shared" si="53"/>
        <v/>
      </c>
      <c r="S116" s="1100">
        <f>来期計画!Q116</f>
        <v>0</v>
      </c>
      <c r="T116" s="352" t="s">
        <v>120</v>
      </c>
      <c r="U116" s="353">
        <f t="shared" ref="U116:AG116" si="56">SUM(U111:U115)</f>
        <v>0</v>
      </c>
      <c r="V116" s="353">
        <f t="shared" si="56"/>
        <v>0</v>
      </c>
      <c r="W116" s="353">
        <f t="shared" si="56"/>
        <v>0</v>
      </c>
      <c r="X116" s="353">
        <f t="shared" si="56"/>
        <v>0</v>
      </c>
      <c r="Y116" s="353">
        <f t="shared" si="56"/>
        <v>0</v>
      </c>
      <c r="Z116" s="353">
        <f t="shared" si="56"/>
        <v>0</v>
      </c>
      <c r="AA116" s="353">
        <f t="shared" si="56"/>
        <v>0</v>
      </c>
      <c r="AB116" s="353">
        <f t="shared" si="56"/>
        <v>0</v>
      </c>
      <c r="AC116" s="353">
        <f t="shared" si="56"/>
        <v>0</v>
      </c>
      <c r="AD116" s="353">
        <f t="shared" si="56"/>
        <v>0</v>
      </c>
      <c r="AE116" s="353">
        <f t="shared" si="56"/>
        <v>0</v>
      </c>
      <c r="AF116" s="353">
        <f t="shared" si="56"/>
        <v>0</v>
      </c>
      <c r="AG116" s="353">
        <f t="shared" si="56"/>
        <v>0</v>
      </c>
      <c r="AH116" s="79">
        <f t="shared" si="46"/>
        <v>0</v>
      </c>
      <c r="AI116" s="353" t="str">
        <f t="shared" si="47"/>
        <v/>
      </c>
      <c r="AJ116" s="354"/>
      <c r="AK116" s="79"/>
      <c r="AL116" s="79"/>
      <c r="AM116" s="79"/>
      <c r="AN116" s="79"/>
      <c r="AO116" s="79"/>
      <c r="AP116" s="79"/>
      <c r="AQ116" s="79"/>
      <c r="AR116" s="79"/>
      <c r="CA116" s="355">
        <f>SUM(CA111:CA115)</f>
        <v>0</v>
      </c>
      <c r="CB116" s="355">
        <f t="shared" ref="CB116:CM116" si="57">SUM(CB111:CB115)</f>
        <v>0</v>
      </c>
      <c r="CC116" s="355">
        <f t="shared" si="57"/>
        <v>0</v>
      </c>
      <c r="CD116" s="355">
        <f t="shared" si="57"/>
        <v>0</v>
      </c>
      <c r="CE116" s="355">
        <f t="shared" si="57"/>
        <v>0</v>
      </c>
      <c r="CF116" s="355">
        <f t="shared" si="57"/>
        <v>0</v>
      </c>
      <c r="CG116" s="355">
        <f t="shared" si="57"/>
        <v>0</v>
      </c>
      <c r="CH116" s="355">
        <f t="shared" si="57"/>
        <v>0</v>
      </c>
      <c r="CI116" s="355">
        <f t="shared" si="57"/>
        <v>0</v>
      </c>
      <c r="CJ116" s="355">
        <f t="shared" si="57"/>
        <v>0</v>
      </c>
      <c r="CK116" s="355">
        <f t="shared" si="57"/>
        <v>0</v>
      </c>
      <c r="CL116" s="355">
        <f t="shared" si="57"/>
        <v>0</v>
      </c>
      <c r="CM116" s="355">
        <f t="shared" si="57"/>
        <v>0</v>
      </c>
      <c r="CN116" s="355">
        <f t="shared" si="54"/>
        <v>0</v>
      </c>
      <c r="CV116" s="310">
        <v>0</v>
      </c>
    </row>
    <row r="117" spans="1:100" ht="18" customHeight="1">
      <c r="A117" s="335"/>
      <c r="B117" s="336">
        <v>90</v>
      </c>
      <c r="C117" s="1839" t="s">
        <v>47</v>
      </c>
      <c r="D117" s="496"/>
      <c r="E117" s="495"/>
      <c r="F117" s="495"/>
      <c r="G117" s="495"/>
      <c r="H117" s="495"/>
      <c r="I117" s="495"/>
      <c r="J117" s="495"/>
      <c r="K117" s="495"/>
      <c r="L117" s="495"/>
      <c r="M117" s="495"/>
      <c r="N117" s="495"/>
      <c r="O117" s="495"/>
      <c r="P117" s="495"/>
      <c r="Q117" s="430"/>
      <c r="R117" s="1104" t="str">
        <f t="shared" si="53"/>
        <v/>
      </c>
      <c r="S117" s="1105">
        <f>来期計画!Q117</f>
        <v>0</v>
      </c>
      <c r="T117" s="360"/>
      <c r="U117" s="361"/>
      <c r="V117" s="361"/>
      <c r="W117" s="361"/>
      <c r="X117" s="361"/>
      <c r="Y117" s="361"/>
      <c r="Z117" s="361"/>
      <c r="AA117" s="361"/>
      <c r="AB117" s="361"/>
      <c r="AC117" s="361"/>
      <c r="AD117" s="361"/>
      <c r="AE117" s="361"/>
      <c r="AF117" s="361"/>
      <c r="AG117" s="361"/>
      <c r="AH117" s="79">
        <f t="shared" si="46"/>
        <v>0</v>
      </c>
      <c r="AI117" s="361">
        <f t="shared" si="47"/>
        <v>0</v>
      </c>
      <c r="AJ117" s="362"/>
      <c r="AK117" s="79"/>
      <c r="AL117" s="79"/>
      <c r="AM117" s="79"/>
      <c r="AN117" s="79"/>
      <c r="AO117" s="79"/>
      <c r="AP117" s="79"/>
      <c r="AQ117" s="79"/>
      <c r="AR117" s="79"/>
    </row>
    <row r="118" spans="1:100" ht="18" customHeight="1">
      <c r="A118" s="335"/>
      <c r="B118" s="336">
        <v>91</v>
      </c>
      <c r="C118" s="1840"/>
      <c r="D118" s="434"/>
      <c r="E118" s="131"/>
      <c r="F118" s="131"/>
      <c r="G118" s="131"/>
      <c r="H118" s="131"/>
      <c r="I118" s="131"/>
      <c r="J118" s="131"/>
      <c r="K118" s="131"/>
      <c r="L118" s="131"/>
      <c r="M118" s="131"/>
      <c r="N118" s="131"/>
      <c r="O118" s="131"/>
      <c r="P118" s="131"/>
      <c r="Q118" s="90">
        <f>SUM(D118:P118)</f>
        <v>0</v>
      </c>
      <c r="R118" s="1107" t="str">
        <f t="shared" si="53"/>
        <v/>
      </c>
      <c r="S118" s="344">
        <f>来期計画!Q118</f>
        <v>0</v>
      </c>
      <c r="T118" s="341" t="b">
        <v>0</v>
      </c>
      <c r="U118" s="79">
        <f>IF(D$2&lt;DATE(2019,10,1),IF($T$1=FALSE,IF($T118=FALSE,D118*HOME!$H$18,0),IF($T118=FALSE,D118*HOME!$H$18/(1+HOME!$H$18),0)),IF($T$1=FALSE,IF($T118=FALSE,D118*HOME!$H$20,0),IF($T118=FALSE,D118*HOME!$H$20/(1+HOME!$H$20),0)))</f>
        <v>0</v>
      </c>
      <c r="V118" s="79">
        <f>IF(E$2&lt;DATE(2019,10,1),IF($T$1=FALSE,IF($T118=FALSE,E118*HOME!$H$18,0),IF($T118=FALSE,E118*HOME!$H$18/(1+HOME!$H$18),0)),IF($T$1=FALSE,IF($T118=FALSE,E118*HOME!$H$20,0),IF($T118=FALSE,E118*HOME!$H$20/(1+HOME!$H$20),0)))</f>
        <v>0</v>
      </c>
      <c r="W118" s="79">
        <f>IF(F$2&lt;DATE(2019,10,1),IF($T$1=FALSE,IF($T118=FALSE,F118*HOME!$H$18,0),IF($T118=FALSE,F118*HOME!$H$18/(1+HOME!$H$18),0)),IF($T$1=FALSE,IF($T118=FALSE,F118*HOME!$H$20,0),IF($T118=FALSE,F118*HOME!$H$20/(1+HOME!$H$20),0)))</f>
        <v>0</v>
      </c>
      <c r="X118" s="79">
        <f>IF(G$2&lt;DATE(2019,10,1),IF($T$1=FALSE,IF($T118=FALSE,G118*HOME!$H$18,0),IF($T118=FALSE,G118*HOME!$H$18/(1+HOME!$H$18),0)),IF($T$1=FALSE,IF($T118=FALSE,G118*HOME!$H$20,0),IF($T118=FALSE,G118*HOME!$H$20/(1+HOME!$H$20),0)))</f>
        <v>0</v>
      </c>
      <c r="Y118" s="79">
        <f>IF(H$2&lt;DATE(2019,10,1),IF($T$1=FALSE,IF($T118=FALSE,H118*HOME!$H$18,0),IF($T118=FALSE,H118*HOME!$H$18/(1+HOME!$H$18),0)),IF($T$1=FALSE,IF($T118=FALSE,H118*HOME!$H$20,0),IF($T118=FALSE,H118*HOME!$H$20/(1+HOME!$H$20),0)))</f>
        <v>0</v>
      </c>
      <c r="Z118" s="79">
        <f>IF(I$2&lt;DATE(2019,10,1),IF($T$1=FALSE,IF($T118=FALSE,I118*HOME!$H$18,0),IF($T118=FALSE,I118*HOME!$H$18/(1+HOME!$H$18),0)),IF($T$1=FALSE,IF($T118=FALSE,I118*HOME!$H$20,0),IF($T118=FALSE,I118*HOME!$H$20/(1+HOME!$H$20),0)))</f>
        <v>0</v>
      </c>
      <c r="AA118" s="79">
        <f>IF(J$2&lt;DATE(2019,10,1),IF($T$1=FALSE,IF($T118=FALSE,J118*HOME!$H$18,0),IF($T118=FALSE,J118*HOME!$H$18/(1+HOME!$H$18),0)),IF($T$1=FALSE,IF($T118=FALSE,J118*HOME!$H$20,0),IF($T118=FALSE,J118*HOME!$H$20/(1+HOME!$H$20),0)))</f>
        <v>0</v>
      </c>
      <c r="AB118" s="79">
        <f>IF(K$2&lt;DATE(2019,10,1),IF($T$1=FALSE,IF($T118=FALSE,K118*HOME!$H$18,0),IF($T118=FALSE,K118*HOME!$H$18/(1+HOME!$H$18),0)),IF($T$1=FALSE,IF($T118=FALSE,K118*HOME!$H$20,0),IF($T118=FALSE,K118*HOME!$H$20/(1+HOME!$H$20),0)))</f>
        <v>0</v>
      </c>
      <c r="AC118" s="79">
        <f>IF(L$2&lt;DATE(2019,10,1),IF($T$1=FALSE,IF($T118=FALSE,L118*HOME!$H$18,0),IF($T118=FALSE,L118*HOME!$H$18/(1+HOME!$H$18),0)),IF($T$1=FALSE,IF($T118=FALSE,L118*HOME!$H$20,0),IF($T118=FALSE,L118*HOME!$H$20/(1+HOME!$H$20),0)))</f>
        <v>0</v>
      </c>
      <c r="AD118" s="79">
        <f>IF(M$2&lt;DATE(2019,10,1),IF($T$1=FALSE,IF($T118=FALSE,M118*HOME!$H$18,0),IF($T118=FALSE,M118*HOME!$H$18/(1+HOME!$H$18),0)),IF($T$1=FALSE,IF($T118=FALSE,M118*HOME!$H$20,0),IF($T118=FALSE,M118*HOME!$H$20/(1+HOME!$H$20),0)))</f>
        <v>0</v>
      </c>
      <c r="AE118" s="79">
        <f>IF(N$2&lt;DATE(2019,10,1),IF($T$1=FALSE,IF($T118=FALSE,N118*HOME!$H$18,0),IF($T118=FALSE,N118*HOME!$H$18/(1+HOME!$H$18),0)),IF($T$1=FALSE,IF($T118=FALSE,N118*HOME!$H$20,0),IF($T118=FALSE,N118*HOME!$H$20/(1+HOME!$H$20),0)))</f>
        <v>0</v>
      </c>
      <c r="AF118" s="79">
        <f>IF(O$2&lt;DATE(2019,10,1),IF($T$1=FALSE,IF($T118=FALSE,O118*HOME!$H$18,0),IF($T118=FALSE,O118*HOME!$H$18/(1+HOME!$H$18),0)),IF($T$1=FALSE,IF($T118=FALSE,O118*HOME!$H$20,0),IF($T118=FALSE,O118*HOME!$H$20/(1+HOME!$H$20),0)))</f>
        <v>0</v>
      </c>
      <c r="AG118" s="79">
        <f>IF(P$2&lt;DATE(2019,10,1),IF($T$1=FALSE,IF($T118=FALSE,P118*HOME!$H$18,0),IF($T118=FALSE,P118*HOME!$H$18/(1+HOME!$H$18),0)),IF($T$1=FALSE,IF($T118=FALSE,P118*HOME!$H$20,0),IF($T118=FALSE,P118*HOME!$H$20/(1+HOME!$H$20),0)))</f>
        <v>0</v>
      </c>
      <c r="AH118" s="79">
        <f t="shared" si="46"/>
        <v>0</v>
      </c>
      <c r="AI118" s="79">
        <f t="shared" si="47"/>
        <v>0</v>
      </c>
      <c r="AJ118" s="86"/>
      <c r="AK118" s="79"/>
      <c r="AL118" s="79"/>
      <c r="AM118" s="79"/>
      <c r="AN118" s="79"/>
      <c r="AO118" s="79"/>
      <c r="AP118" s="79"/>
      <c r="AQ118" s="79"/>
      <c r="AR118" s="79"/>
      <c r="CA118" s="310">
        <f>IF($T118=TRUE,0,IF(D$2&lt;DATE(2019,10,1),IF($T$1=FALSE,D118*HOME!$F$18,D118*HOME!$F$18/(1+HOME!$H$18)),IF($AO118=TRUE,IF($T$1=FALSE,D118*HOME!$F$21,D118*HOME!$F$21/(1+HOME!$H$21)),IF($T$1=FALSE,D118*HOME!$F$20,D118*HOME!$F$20/(1+HOME!$H$20)))))</f>
        <v>0</v>
      </c>
      <c r="CB118" s="310">
        <f>IF($T118=TRUE,0,IF(E$2&lt;DATE(2019,10,1),IF($T$1=FALSE,E118*HOME!$F$18,E118*HOME!$F$18/(1+HOME!$H$18)),IF($AO118=TRUE,IF($T$1=FALSE,E118*HOME!$F$21,E118*HOME!$F$21/(1+HOME!$H$21)),IF($T$1=FALSE,E118*HOME!$F$20,E118*HOME!$F$20/(1+HOME!$H$20)))))</f>
        <v>0</v>
      </c>
      <c r="CC118" s="310">
        <f>IF($T118=TRUE,0,IF(F$2&lt;DATE(2019,10,1),IF($T$1=FALSE,F118*HOME!$F$18,F118*HOME!$F$18/(1+HOME!$H$18)),IF($AO118=TRUE,IF($T$1=FALSE,F118*HOME!$F$21,F118*HOME!$F$21/(1+HOME!$H$21)),IF($T$1=FALSE,F118*HOME!$F$20,F118*HOME!$F$20/(1+HOME!$H$20)))))</f>
        <v>0</v>
      </c>
      <c r="CD118" s="310">
        <f>IF($T118=TRUE,0,IF(G$2&lt;DATE(2019,10,1),IF($T$1=FALSE,G118*HOME!$F$18,G118*HOME!$F$18/(1+HOME!$H$18)),IF($AO118=TRUE,IF($T$1=FALSE,G118*HOME!$F$21,G118*HOME!$F$21/(1+HOME!$H$21)),IF($T$1=FALSE,G118*HOME!$F$20,G118*HOME!$F$20/(1+HOME!$H$20)))))</f>
        <v>0</v>
      </c>
      <c r="CE118" s="310">
        <f>IF($T118=TRUE,0,IF(H$2&lt;DATE(2019,10,1),IF($T$1=FALSE,H118*HOME!$F$18,H118*HOME!$F$18/(1+HOME!$H$18)),IF($AO118=TRUE,IF($T$1=FALSE,H118*HOME!$F$21,H118*HOME!$F$21/(1+HOME!$H$21)),IF($T$1=FALSE,H118*HOME!$F$20,H118*HOME!$F$20/(1+HOME!$H$20)))))</f>
        <v>0</v>
      </c>
      <c r="CF118" s="310">
        <f>IF($T118=TRUE,0,IF(I$2&lt;DATE(2019,10,1),IF($T$1=FALSE,I118*HOME!$F$18,I118*HOME!$F$18/(1+HOME!$H$18)),IF($AO118=TRUE,IF($T$1=FALSE,I118*HOME!$F$21,I118*HOME!$F$21/(1+HOME!$H$21)),IF($T$1=FALSE,I118*HOME!$F$20,I118*HOME!$F$20/(1+HOME!$H$20)))))</f>
        <v>0</v>
      </c>
      <c r="CG118" s="310">
        <f>IF($T118=TRUE,0,IF(J$2&lt;DATE(2019,10,1),IF($T$1=FALSE,J118*HOME!$F$18,J118*HOME!$F$18/(1+HOME!$H$18)),IF($AO118=TRUE,IF($T$1=FALSE,J118*HOME!$F$21,J118*HOME!$F$21/(1+HOME!$H$21)),IF($T$1=FALSE,J118*HOME!$F$20,J118*HOME!$F$20/(1+HOME!$H$20)))))</f>
        <v>0</v>
      </c>
      <c r="CH118" s="310">
        <f>IF($T118=TRUE,0,IF(K$2&lt;DATE(2019,10,1),IF($T$1=FALSE,K118*HOME!$F$18,K118*HOME!$F$18/(1+HOME!$H$18)),IF($AO118=TRUE,IF($T$1=FALSE,K118*HOME!$F$21,K118*HOME!$F$21/(1+HOME!$H$21)),IF($T$1=FALSE,K118*HOME!$F$20,K118*HOME!$F$20/(1+HOME!$H$20)))))</f>
        <v>0</v>
      </c>
      <c r="CI118" s="310">
        <f>IF($T118=TRUE,0,IF(L$2&lt;DATE(2019,10,1),IF($T$1=FALSE,L118*HOME!$F$18,L118*HOME!$F$18/(1+HOME!$H$18)),IF($AO118=TRUE,IF($T$1=FALSE,L118*HOME!$F$21,L118*HOME!$F$21/(1+HOME!$H$21)),IF($T$1=FALSE,L118*HOME!$F$20,L118*HOME!$F$20/(1+HOME!$H$20)))))</f>
        <v>0</v>
      </c>
      <c r="CJ118" s="310">
        <f>IF($T118=TRUE,0,IF(M$2&lt;DATE(2019,10,1),IF($T$1=FALSE,M118*HOME!$F$18,M118*HOME!$F$18/(1+HOME!$H$18)),IF($AO118=TRUE,IF($T$1=FALSE,M118*HOME!$F$21,M118*HOME!$F$21/(1+HOME!$H$21)),IF($T$1=FALSE,M118*HOME!$F$20,M118*HOME!$F$20/(1+HOME!$H$20)))))</f>
        <v>0</v>
      </c>
      <c r="CK118" s="310">
        <f>IF($T118=TRUE,0,IF(N$2&lt;DATE(2019,10,1),IF($T$1=FALSE,N118*HOME!$F$18,N118*HOME!$F$18/(1+HOME!$H$18)),IF($AO118=TRUE,IF($T$1=FALSE,N118*HOME!$F$21,N118*HOME!$F$21/(1+HOME!$H$21)),IF($T$1=FALSE,N118*HOME!$F$20,N118*HOME!$F$20/(1+HOME!$H$20)))))</f>
        <v>0</v>
      </c>
      <c r="CL118" s="310">
        <f>IF($T118=TRUE,0,IF(O$2&lt;DATE(2019,10,1),IF($T$1=FALSE,O118*HOME!$F$18,O118*HOME!$F$18/(1+HOME!$H$18)),IF($AO118=TRUE,IF($T$1=FALSE,O118*HOME!$F$21,O118*HOME!$F$21/(1+HOME!$H$21)),IF($T$1=FALSE,O118*HOME!$F$20,O118*HOME!$F$20/(1+HOME!$H$20)))))</f>
        <v>0</v>
      </c>
      <c r="CM118" s="310">
        <f>IF($T118=TRUE,0,IF(P$2&lt;DATE(2019,10,1),IF($T$1=FALSE,P118*HOME!$F$18,P118*HOME!$F$18/(1+HOME!$H$18)),IF($AO118=TRUE,IF($T$1=FALSE,P118*HOME!$F$21,P118*HOME!$F$21/(1+HOME!$H$21)),IF($T$1=FALSE,P118*HOME!$F$20,P118*HOME!$F$20/(1+HOME!$H$20)))))</f>
        <v>0</v>
      </c>
      <c r="CN118" s="310">
        <f>SUM(CA118:CM118)</f>
        <v>0</v>
      </c>
    </row>
    <row r="119" spans="1:100" ht="18" customHeight="1">
      <c r="A119" s="335"/>
      <c r="B119" s="336"/>
      <c r="C119" s="1840"/>
      <c r="D119" s="451"/>
      <c r="E119" s="450"/>
      <c r="F119" s="450"/>
      <c r="G119" s="450"/>
      <c r="H119" s="450"/>
      <c r="I119" s="450"/>
      <c r="J119" s="450"/>
      <c r="K119" s="450"/>
      <c r="L119" s="450"/>
      <c r="M119" s="450"/>
      <c r="N119" s="450"/>
      <c r="O119" s="450"/>
      <c r="P119" s="450"/>
      <c r="Q119" s="90">
        <f>SUM(D119:P119)</f>
        <v>0</v>
      </c>
      <c r="R119" s="1107" t="str">
        <f t="shared" si="53"/>
        <v/>
      </c>
      <c r="S119" s="344">
        <f>来期計画!Q119</f>
        <v>0</v>
      </c>
      <c r="T119" s="341" t="b">
        <v>0</v>
      </c>
      <c r="U119" s="79">
        <f>IF(D$2&lt;DATE(2019,10,1),IF($T$1=FALSE,IF($T119=FALSE,D119*HOME!$H$18,0),IF($T119=FALSE,D119*HOME!$H$18/(1+HOME!$H$18),0)),IF($T$1=FALSE,IF($T119=FALSE,D119*HOME!$H$20,0),IF($T119=FALSE,D119*HOME!$H$20/(1+HOME!$H$20),0)))</f>
        <v>0</v>
      </c>
      <c r="V119" s="79">
        <f>IF(E$2&lt;DATE(2019,10,1),IF($T$1=FALSE,IF($T119=FALSE,E119*HOME!$H$18,0),IF($T119=FALSE,E119*HOME!$H$18/(1+HOME!$H$18),0)),IF($T$1=FALSE,IF($T119=FALSE,E119*HOME!$H$20,0),IF($T119=FALSE,E119*HOME!$H$20/(1+HOME!$H$20),0)))</f>
        <v>0</v>
      </c>
      <c r="W119" s="79">
        <f>IF(F$2&lt;DATE(2019,10,1),IF($T$1=FALSE,IF($T119=FALSE,F119*HOME!$H$18,0),IF($T119=FALSE,F119*HOME!$H$18/(1+HOME!$H$18),0)),IF($T$1=FALSE,IF($T119=FALSE,F119*HOME!$H$20,0),IF($T119=FALSE,F119*HOME!$H$20/(1+HOME!$H$20),0)))</f>
        <v>0</v>
      </c>
      <c r="X119" s="79">
        <f>IF(G$2&lt;DATE(2019,10,1),IF($T$1=FALSE,IF($T119=FALSE,G119*HOME!$H$18,0),IF($T119=FALSE,G119*HOME!$H$18/(1+HOME!$H$18),0)),IF($T$1=FALSE,IF($T119=FALSE,G119*HOME!$H$20,0),IF($T119=FALSE,G119*HOME!$H$20/(1+HOME!$H$20),0)))</f>
        <v>0</v>
      </c>
      <c r="Y119" s="79">
        <f>IF(H$2&lt;DATE(2019,10,1),IF($T$1=FALSE,IF($T119=FALSE,H119*HOME!$H$18,0),IF($T119=FALSE,H119*HOME!$H$18/(1+HOME!$H$18),0)),IF($T$1=FALSE,IF($T119=FALSE,H119*HOME!$H$20,0),IF($T119=FALSE,H119*HOME!$H$20/(1+HOME!$H$20),0)))</f>
        <v>0</v>
      </c>
      <c r="Z119" s="79">
        <f>IF(I$2&lt;DATE(2019,10,1),IF($T$1=FALSE,IF($T119=FALSE,I119*HOME!$H$18,0),IF($T119=FALSE,I119*HOME!$H$18/(1+HOME!$H$18),0)),IF($T$1=FALSE,IF($T119=FALSE,I119*HOME!$H$20,0),IF($T119=FALSE,I119*HOME!$H$20/(1+HOME!$H$20),0)))</f>
        <v>0</v>
      </c>
      <c r="AA119" s="79">
        <f>IF(J$2&lt;DATE(2019,10,1),IF($T$1=FALSE,IF($T119=FALSE,J119*HOME!$H$18,0),IF($T119=FALSE,J119*HOME!$H$18/(1+HOME!$H$18),0)),IF($T$1=FALSE,IF($T119=FALSE,J119*HOME!$H$20,0),IF($T119=FALSE,J119*HOME!$H$20/(1+HOME!$H$20),0)))</f>
        <v>0</v>
      </c>
      <c r="AB119" s="79">
        <f>IF(K$2&lt;DATE(2019,10,1),IF($T$1=FALSE,IF($T119=FALSE,K119*HOME!$H$18,0),IF($T119=FALSE,K119*HOME!$H$18/(1+HOME!$H$18),0)),IF($T$1=FALSE,IF($T119=FALSE,K119*HOME!$H$20,0),IF($T119=FALSE,K119*HOME!$H$20/(1+HOME!$H$20),0)))</f>
        <v>0</v>
      </c>
      <c r="AC119" s="79">
        <f>IF(L$2&lt;DATE(2019,10,1),IF($T$1=FALSE,IF($T119=FALSE,L119*HOME!$H$18,0),IF($T119=FALSE,L119*HOME!$H$18/(1+HOME!$H$18),0)),IF($T$1=FALSE,IF($T119=FALSE,L119*HOME!$H$20,0),IF($T119=FALSE,L119*HOME!$H$20/(1+HOME!$H$20),0)))</f>
        <v>0</v>
      </c>
      <c r="AD119" s="79">
        <f>IF(M$2&lt;DATE(2019,10,1),IF($T$1=FALSE,IF($T119=FALSE,M119*HOME!$H$18,0),IF($T119=FALSE,M119*HOME!$H$18/(1+HOME!$H$18),0)),IF($T$1=FALSE,IF($T119=FALSE,M119*HOME!$H$20,0),IF($T119=FALSE,M119*HOME!$H$20/(1+HOME!$H$20),0)))</f>
        <v>0</v>
      </c>
      <c r="AE119" s="79">
        <f>IF(N$2&lt;DATE(2019,10,1),IF($T$1=FALSE,IF($T119=FALSE,N119*HOME!$H$18,0),IF($T119=FALSE,N119*HOME!$H$18/(1+HOME!$H$18),0)),IF($T$1=FALSE,IF($T119=FALSE,N119*HOME!$H$20,0),IF($T119=FALSE,N119*HOME!$H$20/(1+HOME!$H$20),0)))</f>
        <v>0</v>
      </c>
      <c r="AF119" s="79">
        <f>IF(O$2&lt;DATE(2019,10,1),IF($T$1=FALSE,IF($T119=FALSE,O119*HOME!$H$18,0),IF($T119=FALSE,O119*HOME!$H$18/(1+HOME!$H$18),0)),IF($T$1=FALSE,IF($T119=FALSE,O119*HOME!$H$20,0),IF($T119=FALSE,O119*HOME!$H$20/(1+HOME!$H$20),0)))</f>
        <v>0</v>
      </c>
      <c r="AG119" s="79">
        <f>IF(P$2&lt;DATE(2019,10,1),IF($T$1=FALSE,IF($T119=FALSE,P119*HOME!$H$18,0),IF($T119=FALSE,P119*HOME!$H$18/(1+HOME!$H$18),0)),IF($T$1=FALSE,IF($T119=FALSE,P119*HOME!$H$20,0),IF($T119=FALSE,P119*HOME!$H$20/(1+HOME!$H$20),0)))</f>
        <v>0</v>
      </c>
      <c r="AH119" s="79">
        <f t="shared" si="46"/>
        <v>0</v>
      </c>
      <c r="AI119" s="79">
        <f t="shared" si="47"/>
        <v>0</v>
      </c>
      <c r="AJ119" s="86"/>
      <c r="AK119" s="79"/>
      <c r="AL119" s="79"/>
      <c r="AM119" s="79"/>
      <c r="AN119" s="79"/>
      <c r="AO119" s="79"/>
      <c r="AP119" s="79"/>
      <c r="AQ119" s="79"/>
      <c r="AR119" s="79"/>
      <c r="CA119" s="310">
        <f>IF($T119=TRUE,0,IF(D$2&lt;DATE(2019,10,1),IF($T$1=FALSE,D119*HOME!$F$18,D119*HOME!$F$18/(1+HOME!$H$18)),IF($AO119=TRUE,IF($T$1=FALSE,D119*HOME!$F$21,D119*HOME!$F$21/(1+HOME!$H$21)),IF($T$1=FALSE,D119*HOME!$F$20,D119*HOME!$F$20/(1+HOME!$H$20)))))</f>
        <v>0</v>
      </c>
      <c r="CB119" s="310">
        <f>IF($T119=TRUE,0,IF(E$2&lt;DATE(2019,10,1),IF($T$1=FALSE,E119*HOME!$F$18,E119*HOME!$F$18/(1+HOME!$H$18)),IF($AO119=TRUE,IF($T$1=FALSE,E119*HOME!$F$21,E119*HOME!$F$21/(1+HOME!$H$21)),IF($T$1=FALSE,E119*HOME!$F$20,E119*HOME!$F$20/(1+HOME!$H$20)))))</f>
        <v>0</v>
      </c>
      <c r="CC119" s="310">
        <f>IF($T119=TRUE,0,IF(F$2&lt;DATE(2019,10,1),IF($T$1=FALSE,F119*HOME!$F$18,F119*HOME!$F$18/(1+HOME!$H$18)),IF($AO119=TRUE,IF($T$1=FALSE,F119*HOME!$F$21,F119*HOME!$F$21/(1+HOME!$H$21)),IF($T$1=FALSE,F119*HOME!$F$20,F119*HOME!$F$20/(1+HOME!$H$20)))))</f>
        <v>0</v>
      </c>
      <c r="CD119" s="310">
        <f>IF($T119=TRUE,0,IF(G$2&lt;DATE(2019,10,1),IF($T$1=FALSE,G119*HOME!$F$18,G119*HOME!$F$18/(1+HOME!$H$18)),IF($AO119=TRUE,IF($T$1=FALSE,G119*HOME!$F$21,G119*HOME!$F$21/(1+HOME!$H$21)),IF($T$1=FALSE,G119*HOME!$F$20,G119*HOME!$F$20/(1+HOME!$H$20)))))</f>
        <v>0</v>
      </c>
      <c r="CE119" s="310">
        <f>IF($T119=TRUE,0,IF(H$2&lt;DATE(2019,10,1),IF($T$1=FALSE,H119*HOME!$F$18,H119*HOME!$F$18/(1+HOME!$H$18)),IF($AO119=TRUE,IF($T$1=FALSE,H119*HOME!$F$21,H119*HOME!$F$21/(1+HOME!$H$21)),IF($T$1=FALSE,H119*HOME!$F$20,H119*HOME!$F$20/(1+HOME!$H$20)))))</f>
        <v>0</v>
      </c>
      <c r="CF119" s="310">
        <f>IF($T119=TRUE,0,IF(I$2&lt;DATE(2019,10,1),IF($T$1=FALSE,I119*HOME!$F$18,I119*HOME!$F$18/(1+HOME!$H$18)),IF($AO119=TRUE,IF($T$1=FALSE,I119*HOME!$F$21,I119*HOME!$F$21/(1+HOME!$H$21)),IF($T$1=FALSE,I119*HOME!$F$20,I119*HOME!$F$20/(1+HOME!$H$20)))))</f>
        <v>0</v>
      </c>
      <c r="CG119" s="310">
        <f>IF($T119=TRUE,0,IF(J$2&lt;DATE(2019,10,1),IF($T$1=FALSE,J119*HOME!$F$18,J119*HOME!$F$18/(1+HOME!$H$18)),IF($AO119=TRUE,IF($T$1=FALSE,J119*HOME!$F$21,J119*HOME!$F$21/(1+HOME!$H$21)),IF($T$1=FALSE,J119*HOME!$F$20,J119*HOME!$F$20/(1+HOME!$H$20)))))</f>
        <v>0</v>
      </c>
      <c r="CH119" s="310">
        <f>IF($T119=TRUE,0,IF(K$2&lt;DATE(2019,10,1),IF($T$1=FALSE,K119*HOME!$F$18,K119*HOME!$F$18/(1+HOME!$H$18)),IF($AO119=TRUE,IF($T$1=FALSE,K119*HOME!$F$21,K119*HOME!$F$21/(1+HOME!$H$21)),IF($T$1=FALSE,K119*HOME!$F$20,K119*HOME!$F$20/(1+HOME!$H$20)))))</f>
        <v>0</v>
      </c>
      <c r="CI119" s="310">
        <f>IF($T119=TRUE,0,IF(L$2&lt;DATE(2019,10,1),IF($T$1=FALSE,L119*HOME!$F$18,L119*HOME!$F$18/(1+HOME!$H$18)),IF($AO119=TRUE,IF($T$1=FALSE,L119*HOME!$F$21,L119*HOME!$F$21/(1+HOME!$H$21)),IF($T$1=FALSE,L119*HOME!$F$20,L119*HOME!$F$20/(1+HOME!$H$20)))))</f>
        <v>0</v>
      </c>
      <c r="CJ119" s="310">
        <f>IF($T119=TRUE,0,IF(M$2&lt;DATE(2019,10,1),IF($T$1=FALSE,M119*HOME!$F$18,M119*HOME!$F$18/(1+HOME!$H$18)),IF($AO119=TRUE,IF($T$1=FALSE,M119*HOME!$F$21,M119*HOME!$F$21/(1+HOME!$H$21)),IF($T$1=FALSE,M119*HOME!$F$20,M119*HOME!$F$20/(1+HOME!$H$20)))))</f>
        <v>0</v>
      </c>
      <c r="CK119" s="310">
        <f>IF($T119=TRUE,0,IF(N$2&lt;DATE(2019,10,1),IF($T$1=FALSE,N119*HOME!$F$18,N119*HOME!$F$18/(1+HOME!$H$18)),IF($AO119=TRUE,IF($T$1=FALSE,N119*HOME!$F$21,N119*HOME!$F$21/(1+HOME!$H$21)),IF($T$1=FALSE,N119*HOME!$F$20,N119*HOME!$F$20/(1+HOME!$H$20)))))</f>
        <v>0</v>
      </c>
      <c r="CL119" s="310">
        <f>IF($T119=TRUE,0,IF(O$2&lt;DATE(2019,10,1),IF($T$1=FALSE,O119*HOME!$F$18,O119*HOME!$F$18/(1+HOME!$H$18)),IF($AO119=TRUE,IF($T$1=FALSE,O119*HOME!$F$21,O119*HOME!$F$21/(1+HOME!$H$21)),IF($T$1=FALSE,O119*HOME!$F$20,O119*HOME!$F$20/(1+HOME!$H$20)))))</f>
        <v>0</v>
      </c>
      <c r="CM119" s="310">
        <f>IF($T119=TRUE,0,IF(P$2&lt;DATE(2019,10,1),IF($T$1=FALSE,P119*HOME!$F$18,P119*HOME!$F$18/(1+HOME!$H$18)),IF($AO119=TRUE,IF($T$1=FALSE,P119*HOME!$F$21,P119*HOME!$F$21/(1+HOME!$H$21)),IF($T$1=FALSE,P119*HOME!$F$20,P119*HOME!$F$20/(1+HOME!$H$20)))))</f>
        <v>0</v>
      </c>
      <c r="CN119" s="310">
        <f t="shared" ref="CN119:CN124" si="58">SUM(CA119:CM119)</f>
        <v>0</v>
      </c>
    </row>
    <row r="120" spans="1:100" ht="18" customHeight="1">
      <c r="A120" s="335"/>
      <c r="B120" s="336"/>
      <c r="C120" s="1840"/>
      <c r="D120" s="451"/>
      <c r="E120" s="450"/>
      <c r="F120" s="450"/>
      <c r="G120" s="450"/>
      <c r="H120" s="450"/>
      <c r="I120" s="450"/>
      <c r="J120" s="450"/>
      <c r="K120" s="450"/>
      <c r="L120" s="450"/>
      <c r="M120" s="450"/>
      <c r="N120" s="450"/>
      <c r="O120" s="450"/>
      <c r="P120" s="450"/>
      <c r="Q120" s="90">
        <f>SUM(D120:P120)</f>
        <v>0</v>
      </c>
      <c r="R120" s="1107" t="str">
        <f t="shared" si="53"/>
        <v/>
      </c>
      <c r="S120" s="344">
        <f>来期計画!Q120</f>
        <v>0</v>
      </c>
      <c r="T120" s="341" t="b">
        <v>0</v>
      </c>
      <c r="U120" s="79">
        <f>IF(D$2&lt;DATE(2019,10,1),IF($T$1=FALSE,IF($T120=FALSE,D120*HOME!$H$18,0),IF($T120=FALSE,D120*HOME!$H$18/(1+HOME!$H$18),0)),IF($T$1=FALSE,IF($T120=FALSE,D120*HOME!$H$20,0),IF($T120=FALSE,D120*HOME!$H$20/(1+HOME!$H$20),0)))</f>
        <v>0</v>
      </c>
      <c r="V120" s="79">
        <f>IF(E$2&lt;DATE(2019,10,1),IF($T$1=FALSE,IF($T120=FALSE,E120*HOME!$H$18,0),IF($T120=FALSE,E120*HOME!$H$18/(1+HOME!$H$18),0)),IF($T$1=FALSE,IF($T120=FALSE,E120*HOME!$H$20,0),IF($T120=FALSE,E120*HOME!$H$20/(1+HOME!$H$20),0)))</f>
        <v>0</v>
      </c>
      <c r="W120" s="79">
        <f>IF(F$2&lt;DATE(2019,10,1),IF($T$1=FALSE,IF($T120=FALSE,F120*HOME!$H$18,0),IF($T120=FALSE,F120*HOME!$H$18/(1+HOME!$H$18),0)),IF($T$1=FALSE,IF($T120=FALSE,F120*HOME!$H$20,0),IF($T120=FALSE,F120*HOME!$H$20/(1+HOME!$H$20),0)))</f>
        <v>0</v>
      </c>
      <c r="X120" s="79">
        <f>IF(G$2&lt;DATE(2019,10,1),IF($T$1=FALSE,IF($T120=FALSE,G120*HOME!$H$18,0),IF($T120=FALSE,G120*HOME!$H$18/(1+HOME!$H$18),0)),IF($T$1=FALSE,IF($T120=FALSE,G120*HOME!$H$20,0),IF($T120=FALSE,G120*HOME!$H$20/(1+HOME!$H$20),0)))</f>
        <v>0</v>
      </c>
      <c r="Y120" s="79">
        <f>IF(H$2&lt;DATE(2019,10,1),IF($T$1=FALSE,IF($T120=FALSE,H120*HOME!$H$18,0),IF($T120=FALSE,H120*HOME!$H$18/(1+HOME!$H$18),0)),IF($T$1=FALSE,IF($T120=FALSE,H120*HOME!$H$20,0),IF($T120=FALSE,H120*HOME!$H$20/(1+HOME!$H$20),0)))</f>
        <v>0</v>
      </c>
      <c r="Z120" s="79">
        <f>IF(I$2&lt;DATE(2019,10,1),IF($T$1=FALSE,IF($T120=FALSE,I120*HOME!$H$18,0),IF($T120=FALSE,I120*HOME!$H$18/(1+HOME!$H$18),0)),IF($T$1=FALSE,IF($T120=FALSE,I120*HOME!$H$20,0),IF($T120=FALSE,I120*HOME!$H$20/(1+HOME!$H$20),0)))</f>
        <v>0</v>
      </c>
      <c r="AA120" s="79">
        <f>IF(J$2&lt;DATE(2019,10,1),IF($T$1=FALSE,IF($T120=FALSE,J120*HOME!$H$18,0),IF($T120=FALSE,J120*HOME!$H$18/(1+HOME!$H$18),0)),IF($T$1=FALSE,IF($T120=FALSE,J120*HOME!$H$20,0),IF($T120=FALSE,J120*HOME!$H$20/(1+HOME!$H$20),0)))</f>
        <v>0</v>
      </c>
      <c r="AB120" s="79">
        <f>IF(K$2&lt;DATE(2019,10,1),IF($T$1=FALSE,IF($T120=FALSE,K120*HOME!$H$18,0),IF($T120=FALSE,K120*HOME!$H$18/(1+HOME!$H$18),0)),IF($T$1=FALSE,IF($T120=FALSE,K120*HOME!$H$20,0),IF($T120=FALSE,K120*HOME!$H$20/(1+HOME!$H$20),0)))</f>
        <v>0</v>
      </c>
      <c r="AC120" s="79">
        <f>IF(L$2&lt;DATE(2019,10,1),IF($T$1=FALSE,IF($T120=FALSE,L120*HOME!$H$18,0),IF($T120=FALSE,L120*HOME!$H$18/(1+HOME!$H$18),0)),IF($T$1=FALSE,IF($T120=FALSE,L120*HOME!$H$20,0),IF($T120=FALSE,L120*HOME!$H$20/(1+HOME!$H$20),0)))</f>
        <v>0</v>
      </c>
      <c r="AD120" s="79">
        <f>IF(M$2&lt;DATE(2019,10,1),IF($T$1=FALSE,IF($T120=FALSE,M120*HOME!$H$18,0),IF($T120=FALSE,M120*HOME!$H$18/(1+HOME!$H$18),0)),IF($T$1=FALSE,IF($T120=FALSE,M120*HOME!$H$20,0),IF($T120=FALSE,M120*HOME!$H$20/(1+HOME!$H$20),0)))</f>
        <v>0</v>
      </c>
      <c r="AE120" s="79">
        <f>IF(N$2&lt;DATE(2019,10,1),IF($T$1=FALSE,IF($T120=FALSE,N120*HOME!$H$18,0),IF($T120=FALSE,N120*HOME!$H$18/(1+HOME!$H$18),0)),IF($T$1=FALSE,IF($T120=FALSE,N120*HOME!$H$20,0),IF($T120=FALSE,N120*HOME!$H$20/(1+HOME!$H$20),0)))</f>
        <v>0</v>
      </c>
      <c r="AF120" s="79">
        <f>IF(O$2&lt;DATE(2019,10,1),IF($T$1=FALSE,IF($T120=FALSE,O120*HOME!$H$18,0),IF($T120=FALSE,O120*HOME!$H$18/(1+HOME!$H$18),0)),IF($T$1=FALSE,IF($T120=FALSE,O120*HOME!$H$20,0),IF($T120=FALSE,O120*HOME!$H$20/(1+HOME!$H$20),0)))</f>
        <v>0</v>
      </c>
      <c r="AG120" s="79">
        <f>IF(P$2&lt;DATE(2019,10,1),IF($T$1=FALSE,IF($T120=FALSE,P120*HOME!$H$18,0),IF($T120=FALSE,P120*HOME!$H$18/(1+HOME!$H$18),0)),IF($T$1=FALSE,IF($T120=FALSE,P120*HOME!$H$20,0),IF($T120=FALSE,P120*HOME!$H$20/(1+HOME!$H$20),0)))</f>
        <v>0</v>
      </c>
      <c r="AH120" s="79">
        <f t="shared" si="46"/>
        <v>0</v>
      </c>
      <c r="AI120" s="79">
        <f t="shared" si="47"/>
        <v>0</v>
      </c>
      <c r="AJ120" s="86"/>
      <c r="AK120" s="79"/>
      <c r="AL120" s="79"/>
      <c r="AM120" s="79"/>
      <c r="AN120" s="79"/>
      <c r="AO120" s="79"/>
      <c r="AP120" s="79"/>
      <c r="AQ120" s="79"/>
      <c r="AR120" s="79"/>
      <c r="CA120" s="310">
        <f>IF($T120=TRUE,0,IF(D$2&lt;DATE(2019,10,1),IF($T$1=FALSE,D120*HOME!$F$18,D120*HOME!$F$18/(1+HOME!$H$18)),IF($AO120=TRUE,IF($T$1=FALSE,D120*HOME!$F$21,D120*HOME!$F$21/(1+HOME!$H$21)),IF($T$1=FALSE,D120*HOME!$F$20,D120*HOME!$F$20/(1+HOME!$H$20)))))</f>
        <v>0</v>
      </c>
      <c r="CB120" s="310">
        <f>IF($T120=TRUE,0,IF(E$2&lt;DATE(2019,10,1),IF($T$1=FALSE,E120*HOME!$F$18,E120*HOME!$F$18/(1+HOME!$H$18)),IF($AO120=TRUE,IF($T$1=FALSE,E120*HOME!$F$21,E120*HOME!$F$21/(1+HOME!$H$21)),IF($T$1=FALSE,E120*HOME!$F$20,E120*HOME!$F$20/(1+HOME!$H$20)))))</f>
        <v>0</v>
      </c>
      <c r="CC120" s="310">
        <f>IF($T120=TRUE,0,IF(F$2&lt;DATE(2019,10,1),IF($T$1=FALSE,F120*HOME!$F$18,F120*HOME!$F$18/(1+HOME!$H$18)),IF($AO120=TRUE,IF($T$1=FALSE,F120*HOME!$F$21,F120*HOME!$F$21/(1+HOME!$H$21)),IF($T$1=FALSE,F120*HOME!$F$20,F120*HOME!$F$20/(1+HOME!$H$20)))))</f>
        <v>0</v>
      </c>
      <c r="CD120" s="310">
        <f>IF($T120=TRUE,0,IF(G$2&lt;DATE(2019,10,1),IF($T$1=FALSE,G120*HOME!$F$18,G120*HOME!$F$18/(1+HOME!$H$18)),IF($AO120=TRUE,IF($T$1=FALSE,G120*HOME!$F$21,G120*HOME!$F$21/(1+HOME!$H$21)),IF($T$1=FALSE,G120*HOME!$F$20,G120*HOME!$F$20/(1+HOME!$H$20)))))</f>
        <v>0</v>
      </c>
      <c r="CE120" s="310">
        <f>IF($T120=TRUE,0,IF(H$2&lt;DATE(2019,10,1),IF($T$1=FALSE,H120*HOME!$F$18,H120*HOME!$F$18/(1+HOME!$H$18)),IF($AO120=TRUE,IF($T$1=FALSE,H120*HOME!$F$21,H120*HOME!$F$21/(1+HOME!$H$21)),IF($T$1=FALSE,H120*HOME!$F$20,H120*HOME!$F$20/(1+HOME!$H$20)))))</f>
        <v>0</v>
      </c>
      <c r="CF120" s="310">
        <f>IF($T120=TRUE,0,IF(I$2&lt;DATE(2019,10,1),IF($T$1=FALSE,I120*HOME!$F$18,I120*HOME!$F$18/(1+HOME!$H$18)),IF($AO120=TRUE,IF($T$1=FALSE,I120*HOME!$F$21,I120*HOME!$F$21/(1+HOME!$H$21)),IF($T$1=FALSE,I120*HOME!$F$20,I120*HOME!$F$20/(1+HOME!$H$20)))))</f>
        <v>0</v>
      </c>
      <c r="CG120" s="310">
        <f>IF($T120=TRUE,0,IF(J$2&lt;DATE(2019,10,1),IF($T$1=FALSE,J120*HOME!$F$18,J120*HOME!$F$18/(1+HOME!$H$18)),IF($AO120=TRUE,IF($T$1=FALSE,J120*HOME!$F$21,J120*HOME!$F$21/(1+HOME!$H$21)),IF($T$1=FALSE,J120*HOME!$F$20,J120*HOME!$F$20/(1+HOME!$H$20)))))</f>
        <v>0</v>
      </c>
      <c r="CH120" s="310">
        <f>IF($T120=TRUE,0,IF(K$2&lt;DATE(2019,10,1),IF($T$1=FALSE,K120*HOME!$F$18,K120*HOME!$F$18/(1+HOME!$H$18)),IF($AO120=TRUE,IF($T$1=FALSE,K120*HOME!$F$21,K120*HOME!$F$21/(1+HOME!$H$21)),IF($T$1=FALSE,K120*HOME!$F$20,K120*HOME!$F$20/(1+HOME!$H$20)))))</f>
        <v>0</v>
      </c>
      <c r="CI120" s="310">
        <f>IF($T120=TRUE,0,IF(L$2&lt;DATE(2019,10,1),IF($T$1=FALSE,L120*HOME!$F$18,L120*HOME!$F$18/(1+HOME!$H$18)),IF($AO120=TRUE,IF($T$1=FALSE,L120*HOME!$F$21,L120*HOME!$F$21/(1+HOME!$H$21)),IF($T$1=FALSE,L120*HOME!$F$20,L120*HOME!$F$20/(1+HOME!$H$20)))))</f>
        <v>0</v>
      </c>
      <c r="CJ120" s="310">
        <f>IF($T120=TRUE,0,IF(M$2&lt;DATE(2019,10,1),IF($T$1=FALSE,M120*HOME!$F$18,M120*HOME!$F$18/(1+HOME!$H$18)),IF($AO120=TRUE,IF($T$1=FALSE,M120*HOME!$F$21,M120*HOME!$F$21/(1+HOME!$H$21)),IF($T$1=FALSE,M120*HOME!$F$20,M120*HOME!$F$20/(1+HOME!$H$20)))))</f>
        <v>0</v>
      </c>
      <c r="CK120" s="310">
        <f>IF($T120=TRUE,0,IF(N$2&lt;DATE(2019,10,1),IF($T$1=FALSE,N120*HOME!$F$18,N120*HOME!$F$18/(1+HOME!$H$18)),IF($AO120=TRUE,IF($T$1=FALSE,N120*HOME!$F$21,N120*HOME!$F$21/(1+HOME!$H$21)),IF($T$1=FALSE,N120*HOME!$F$20,N120*HOME!$F$20/(1+HOME!$H$20)))))</f>
        <v>0</v>
      </c>
      <c r="CL120" s="310">
        <f>IF($T120=TRUE,0,IF(O$2&lt;DATE(2019,10,1),IF($T$1=FALSE,O120*HOME!$F$18,O120*HOME!$F$18/(1+HOME!$H$18)),IF($AO120=TRUE,IF($T$1=FALSE,O120*HOME!$F$21,O120*HOME!$F$21/(1+HOME!$H$21)),IF($T$1=FALSE,O120*HOME!$F$20,O120*HOME!$F$20/(1+HOME!$H$20)))))</f>
        <v>0</v>
      </c>
      <c r="CM120" s="310">
        <f>IF($T120=TRUE,0,IF(P$2&lt;DATE(2019,10,1),IF($T$1=FALSE,P120*HOME!$F$18,P120*HOME!$F$18/(1+HOME!$H$18)),IF($AO120=TRUE,IF($T$1=FALSE,P120*HOME!$F$21,P120*HOME!$F$21/(1+HOME!$H$21)),IF($T$1=FALSE,P120*HOME!$F$20,P120*HOME!$F$20/(1+HOME!$H$20)))))</f>
        <v>0</v>
      </c>
      <c r="CN120" s="310">
        <f t="shared" si="58"/>
        <v>0</v>
      </c>
    </row>
    <row r="121" spans="1:100" ht="18" customHeight="1">
      <c r="A121" s="335"/>
      <c r="B121" s="336"/>
      <c r="C121" s="1840"/>
      <c r="D121" s="451"/>
      <c r="E121" s="450"/>
      <c r="F121" s="450"/>
      <c r="G121" s="450"/>
      <c r="H121" s="450"/>
      <c r="I121" s="450"/>
      <c r="J121" s="450"/>
      <c r="K121" s="450"/>
      <c r="L121" s="450"/>
      <c r="M121" s="450"/>
      <c r="N121" s="450"/>
      <c r="O121" s="450"/>
      <c r="P121" s="450"/>
      <c r="Q121" s="90">
        <f>SUM(D121:P121)</f>
        <v>0</v>
      </c>
      <c r="R121" s="1107" t="str">
        <f t="shared" si="53"/>
        <v/>
      </c>
      <c r="S121" s="344">
        <f>来期計画!Q121</f>
        <v>0</v>
      </c>
      <c r="T121" s="341" t="b">
        <v>0</v>
      </c>
      <c r="U121" s="79">
        <f>IF(D$2&lt;DATE(2019,10,1),IF($T$1=FALSE,IF($T121=FALSE,D121*HOME!$H$18,0),IF($T121=FALSE,D121*HOME!$H$18/(1+HOME!$H$18),0)),IF($T$1=FALSE,IF($T121=FALSE,D121*HOME!$H$20,0),IF($T121=FALSE,D121*HOME!$H$20/(1+HOME!$H$20),0)))</f>
        <v>0</v>
      </c>
      <c r="V121" s="79">
        <f>IF(E$2&lt;DATE(2019,10,1),IF($T$1=FALSE,IF($T121=FALSE,E121*HOME!$H$18,0),IF($T121=FALSE,E121*HOME!$H$18/(1+HOME!$H$18),0)),IF($T$1=FALSE,IF($T121=FALSE,E121*HOME!$H$20,0),IF($T121=FALSE,E121*HOME!$H$20/(1+HOME!$H$20),0)))</f>
        <v>0</v>
      </c>
      <c r="W121" s="79">
        <f>IF(F$2&lt;DATE(2019,10,1),IF($T$1=FALSE,IF($T121=FALSE,F121*HOME!$H$18,0),IF($T121=FALSE,F121*HOME!$H$18/(1+HOME!$H$18),0)),IF($T$1=FALSE,IF($T121=FALSE,F121*HOME!$H$20,0),IF($T121=FALSE,F121*HOME!$H$20/(1+HOME!$H$20),0)))</f>
        <v>0</v>
      </c>
      <c r="X121" s="79">
        <f>IF(G$2&lt;DATE(2019,10,1),IF($T$1=FALSE,IF($T121=FALSE,G121*HOME!$H$18,0),IF($T121=FALSE,G121*HOME!$H$18/(1+HOME!$H$18),0)),IF($T$1=FALSE,IF($T121=FALSE,G121*HOME!$H$20,0),IF($T121=FALSE,G121*HOME!$H$20/(1+HOME!$H$20),0)))</f>
        <v>0</v>
      </c>
      <c r="Y121" s="79">
        <f>IF(H$2&lt;DATE(2019,10,1),IF($T$1=FALSE,IF($T121=FALSE,H121*HOME!$H$18,0),IF($T121=FALSE,H121*HOME!$H$18/(1+HOME!$H$18),0)),IF($T$1=FALSE,IF($T121=FALSE,H121*HOME!$H$20,0),IF($T121=FALSE,H121*HOME!$H$20/(1+HOME!$H$20),0)))</f>
        <v>0</v>
      </c>
      <c r="Z121" s="79">
        <f>IF(I$2&lt;DATE(2019,10,1),IF($T$1=FALSE,IF($T121=FALSE,I121*HOME!$H$18,0),IF($T121=FALSE,I121*HOME!$H$18/(1+HOME!$H$18),0)),IF($T$1=FALSE,IF($T121=FALSE,I121*HOME!$H$20,0),IF($T121=FALSE,I121*HOME!$H$20/(1+HOME!$H$20),0)))</f>
        <v>0</v>
      </c>
      <c r="AA121" s="79">
        <f>IF(J$2&lt;DATE(2019,10,1),IF($T$1=FALSE,IF($T121=FALSE,J121*HOME!$H$18,0),IF($T121=FALSE,J121*HOME!$H$18/(1+HOME!$H$18),0)),IF($T$1=FALSE,IF($T121=FALSE,J121*HOME!$H$20,0),IF($T121=FALSE,J121*HOME!$H$20/(1+HOME!$H$20),0)))</f>
        <v>0</v>
      </c>
      <c r="AB121" s="79">
        <f>IF(K$2&lt;DATE(2019,10,1),IF($T$1=FALSE,IF($T121=FALSE,K121*HOME!$H$18,0),IF($T121=FALSE,K121*HOME!$H$18/(1+HOME!$H$18),0)),IF($T$1=FALSE,IF($T121=FALSE,K121*HOME!$H$20,0),IF($T121=FALSE,K121*HOME!$H$20/(1+HOME!$H$20),0)))</f>
        <v>0</v>
      </c>
      <c r="AC121" s="79">
        <f>IF(L$2&lt;DATE(2019,10,1),IF($T$1=FALSE,IF($T121=FALSE,L121*HOME!$H$18,0),IF($T121=FALSE,L121*HOME!$H$18/(1+HOME!$H$18),0)),IF($T$1=FALSE,IF($T121=FALSE,L121*HOME!$H$20,0),IF($T121=FALSE,L121*HOME!$H$20/(1+HOME!$H$20),0)))</f>
        <v>0</v>
      </c>
      <c r="AD121" s="79">
        <f>IF(M$2&lt;DATE(2019,10,1),IF($T$1=FALSE,IF($T121=FALSE,M121*HOME!$H$18,0),IF($T121=FALSE,M121*HOME!$H$18/(1+HOME!$H$18),0)),IF($T$1=FALSE,IF($T121=FALSE,M121*HOME!$H$20,0),IF($T121=FALSE,M121*HOME!$H$20/(1+HOME!$H$20),0)))</f>
        <v>0</v>
      </c>
      <c r="AE121" s="79">
        <f>IF(N$2&lt;DATE(2019,10,1),IF($T$1=FALSE,IF($T121=FALSE,N121*HOME!$H$18,0),IF($T121=FALSE,N121*HOME!$H$18/(1+HOME!$H$18),0)),IF($T$1=FALSE,IF($T121=FALSE,N121*HOME!$H$20,0),IF($T121=FALSE,N121*HOME!$H$20/(1+HOME!$H$20),0)))</f>
        <v>0</v>
      </c>
      <c r="AF121" s="79">
        <f>IF(O$2&lt;DATE(2019,10,1),IF($T$1=FALSE,IF($T121=FALSE,O121*HOME!$H$18,0),IF($T121=FALSE,O121*HOME!$H$18/(1+HOME!$H$18),0)),IF($T$1=FALSE,IF($T121=FALSE,O121*HOME!$H$20,0),IF($T121=FALSE,O121*HOME!$H$20/(1+HOME!$H$20),0)))</f>
        <v>0</v>
      </c>
      <c r="AG121" s="79">
        <f>IF(P$2&lt;DATE(2019,10,1),IF($T$1=FALSE,IF($T121=FALSE,P121*HOME!$H$18,0),IF($T121=FALSE,P121*HOME!$H$18/(1+HOME!$H$18),0)),IF($T$1=FALSE,IF($T121=FALSE,P121*HOME!$H$20,0),IF($T121=FALSE,P121*HOME!$H$20/(1+HOME!$H$20),0)))</f>
        <v>0</v>
      </c>
      <c r="AH121" s="79">
        <f t="shared" si="46"/>
        <v>0</v>
      </c>
      <c r="AI121" s="79">
        <f t="shared" si="47"/>
        <v>0</v>
      </c>
      <c r="AJ121" s="86"/>
      <c r="AK121" s="79"/>
      <c r="AL121" s="79"/>
      <c r="AM121" s="79"/>
      <c r="AN121" s="79"/>
      <c r="AO121" s="79"/>
      <c r="AP121" s="79"/>
      <c r="AQ121" s="79"/>
      <c r="AR121" s="79"/>
      <c r="CA121" s="310">
        <f>IF($T121=TRUE,0,IF(D$2&lt;DATE(2019,10,1),IF($T$1=FALSE,D121*HOME!$F$18,D121*HOME!$F$18/(1+HOME!$H$18)),IF($AO121=TRUE,IF($T$1=FALSE,D121*HOME!$F$21,D121*HOME!$F$21/(1+HOME!$H$21)),IF($T$1=FALSE,D121*HOME!$F$20,D121*HOME!$F$20/(1+HOME!$H$20)))))</f>
        <v>0</v>
      </c>
      <c r="CB121" s="310">
        <f>IF($T121=TRUE,0,IF(E$2&lt;DATE(2019,10,1),IF($T$1=FALSE,E121*HOME!$F$18,E121*HOME!$F$18/(1+HOME!$H$18)),IF($AO121=TRUE,IF($T$1=FALSE,E121*HOME!$F$21,E121*HOME!$F$21/(1+HOME!$H$21)),IF($T$1=FALSE,E121*HOME!$F$20,E121*HOME!$F$20/(1+HOME!$H$20)))))</f>
        <v>0</v>
      </c>
      <c r="CC121" s="310">
        <f>IF($T121=TRUE,0,IF(F$2&lt;DATE(2019,10,1),IF($T$1=FALSE,F121*HOME!$F$18,F121*HOME!$F$18/(1+HOME!$H$18)),IF($AO121=TRUE,IF($T$1=FALSE,F121*HOME!$F$21,F121*HOME!$F$21/(1+HOME!$H$21)),IF($T$1=FALSE,F121*HOME!$F$20,F121*HOME!$F$20/(1+HOME!$H$20)))))</f>
        <v>0</v>
      </c>
      <c r="CD121" s="310">
        <f>IF($T121=TRUE,0,IF(G$2&lt;DATE(2019,10,1),IF($T$1=FALSE,G121*HOME!$F$18,G121*HOME!$F$18/(1+HOME!$H$18)),IF($AO121=TRUE,IF($T$1=FALSE,G121*HOME!$F$21,G121*HOME!$F$21/(1+HOME!$H$21)),IF($T$1=FALSE,G121*HOME!$F$20,G121*HOME!$F$20/(1+HOME!$H$20)))))</f>
        <v>0</v>
      </c>
      <c r="CE121" s="310">
        <f>IF($T121=TRUE,0,IF(H$2&lt;DATE(2019,10,1),IF($T$1=FALSE,H121*HOME!$F$18,H121*HOME!$F$18/(1+HOME!$H$18)),IF($AO121=TRUE,IF($T$1=FALSE,H121*HOME!$F$21,H121*HOME!$F$21/(1+HOME!$H$21)),IF($T$1=FALSE,H121*HOME!$F$20,H121*HOME!$F$20/(1+HOME!$H$20)))))</f>
        <v>0</v>
      </c>
      <c r="CF121" s="310">
        <f>IF($T121=TRUE,0,IF(I$2&lt;DATE(2019,10,1),IF($T$1=FALSE,I121*HOME!$F$18,I121*HOME!$F$18/(1+HOME!$H$18)),IF($AO121=TRUE,IF($T$1=FALSE,I121*HOME!$F$21,I121*HOME!$F$21/(1+HOME!$H$21)),IF($T$1=FALSE,I121*HOME!$F$20,I121*HOME!$F$20/(1+HOME!$H$20)))))</f>
        <v>0</v>
      </c>
      <c r="CG121" s="310">
        <f>IF($T121=TRUE,0,IF(J$2&lt;DATE(2019,10,1),IF($T$1=FALSE,J121*HOME!$F$18,J121*HOME!$F$18/(1+HOME!$H$18)),IF($AO121=TRUE,IF($T$1=FALSE,J121*HOME!$F$21,J121*HOME!$F$21/(1+HOME!$H$21)),IF($T$1=FALSE,J121*HOME!$F$20,J121*HOME!$F$20/(1+HOME!$H$20)))))</f>
        <v>0</v>
      </c>
      <c r="CH121" s="310">
        <f>IF($T121=TRUE,0,IF(K$2&lt;DATE(2019,10,1),IF($T$1=FALSE,K121*HOME!$F$18,K121*HOME!$F$18/(1+HOME!$H$18)),IF($AO121=TRUE,IF($T$1=FALSE,K121*HOME!$F$21,K121*HOME!$F$21/(1+HOME!$H$21)),IF($T$1=FALSE,K121*HOME!$F$20,K121*HOME!$F$20/(1+HOME!$H$20)))))</f>
        <v>0</v>
      </c>
      <c r="CI121" s="310">
        <f>IF($T121=TRUE,0,IF(L$2&lt;DATE(2019,10,1),IF($T$1=FALSE,L121*HOME!$F$18,L121*HOME!$F$18/(1+HOME!$H$18)),IF($AO121=TRUE,IF($T$1=FALSE,L121*HOME!$F$21,L121*HOME!$F$21/(1+HOME!$H$21)),IF($T$1=FALSE,L121*HOME!$F$20,L121*HOME!$F$20/(1+HOME!$H$20)))))</f>
        <v>0</v>
      </c>
      <c r="CJ121" s="310">
        <f>IF($T121=TRUE,0,IF(M$2&lt;DATE(2019,10,1),IF($T$1=FALSE,M121*HOME!$F$18,M121*HOME!$F$18/(1+HOME!$H$18)),IF($AO121=TRUE,IF($T$1=FALSE,M121*HOME!$F$21,M121*HOME!$F$21/(1+HOME!$H$21)),IF($T$1=FALSE,M121*HOME!$F$20,M121*HOME!$F$20/(1+HOME!$H$20)))))</f>
        <v>0</v>
      </c>
      <c r="CK121" s="310">
        <f>IF($T121=TRUE,0,IF(N$2&lt;DATE(2019,10,1),IF($T$1=FALSE,N121*HOME!$F$18,N121*HOME!$F$18/(1+HOME!$H$18)),IF($AO121=TRUE,IF($T$1=FALSE,N121*HOME!$F$21,N121*HOME!$F$21/(1+HOME!$H$21)),IF($T$1=FALSE,N121*HOME!$F$20,N121*HOME!$F$20/(1+HOME!$H$20)))))</f>
        <v>0</v>
      </c>
      <c r="CL121" s="310">
        <f>IF($T121=TRUE,0,IF(O$2&lt;DATE(2019,10,1),IF($T$1=FALSE,O121*HOME!$F$18,O121*HOME!$F$18/(1+HOME!$H$18)),IF($AO121=TRUE,IF($T$1=FALSE,O121*HOME!$F$21,O121*HOME!$F$21/(1+HOME!$H$21)),IF($T$1=FALSE,O121*HOME!$F$20,O121*HOME!$F$20/(1+HOME!$H$20)))))</f>
        <v>0</v>
      </c>
      <c r="CM121" s="310">
        <f>IF($T121=TRUE,0,IF(P$2&lt;DATE(2019,10,1),IF($T$1=FALSE,P121*HOME!$F$18,P121*HOME!$F$18/(1+HOME!$H$18)),IF($AO121=TRUE,IF($T$1=FALSE,P121*HOME!$F$21,P121*HOME!$F$21/(1+HOME!$H$21)),IF($T$1=FALSE,P121*HOME!$F$20,P121*HOME!$F$20/(1+HOME!$H$20)))))</f>
        <v>0</v>
      </c>
      <c r="CN121" s="310">
        <f t="shared" si="58"/>
        <v>0</v>
      </c>
    </row>
    <row r="122" spans="1:100" ht="18" customHeight="1">
      <c r="A122" s="335"/>
      <c r="B122" s="336">
        <v>92</v>
      </c>
      <c r="C122" s="1840"/>
      <c r="D122" s="451"/>
      <c r="E122" s="450"/>
      <c r="F122" s="450"/>
      <c r="G122" s="450"/>
      <c r="H122" s="450"/>
      <c r="I122" s="450"/>
      <c r="J122" s="450"/>
      <c r="K122" s="450"/>
      <c r="L122" s="450"/>
      <c r="M122" s="450"/>
      <c r="N122" s="450"/>
      <c r="O122" s="450"/>
      <c r="P122" s="450"/>
      <c r="Q122" s="452">
        <f>SUM(D122:P122)</f>
        <v>0</v>
      </c>
      <c r="R122" s="1107" t="str">
        <f t="shared" si="53"/>
        <v/>
      </c>
      <c r="S122" s="344">
        <f>来期計画!Q122</f>
        <v>0</v>
      </c>
      <c r="T122" s="341" t="b">
        <v>0</v>
      </c>
      <c r="U122" s="79">
        <f>IF(D$2&lt;DATE(2019,10,1),IF($T$1=FALSE,IF($T122=FALSE,D122*HOME!$H$18,0),IF($T122=FALSE,D122*HOME!$H$18/(1+HOME!$H$18),0)),IF($T$1=FALSE,IF($T122=FALSE,D122*HOME!$H$20,0),IF($T122=FALSE,D122*HOME!$H$20/(1+HOME!$H$20),0)))</f>
        <v>0</v>
      </c>
      <c r="V122" s="79">
        <f>IF(E$2&lt;DATE(2019,10,1),IF($T$1=FALSE,IF($T122=FALSE,E122*HOME!$H$18,0),IF($T122=FALSE,E122*HOME!$H$18/(1+HOME!$H$18),0)),IF($T$1=FALSE,IF($T122=FALSE,E122*HOME!$H$20,0),IF($T122=FALSE,E122*HOME!$H$20/(1+HOME!$H$20),0)))</f>
        <v>0</v>
      </c>
      <c r="W122" s="79">
        <f>IF(F$2&lt;DATE(2019,10,1),IF($T$1=FALSE,IF($T122=FALSE,F122*HOME!$H$18,0),IF($T122=FALSE,F122*HOME!$H$18/(1+HOME!$H$18),0)),IF($T$1=FALSE,IF($T122=FALSE,F122*HOME!$H$20,0),IF($T122=FALSE,F122*HOME!$H$20/(1+HOME!$H$20),0)))</f>
        <v>0</v>
      </c>
      <c r="X122" s="79">
        <f>IF(G$2&lt;DATE(2019,10,1),IF($T$1=FALSE,IF($T122=FALSE,G122*HOME!$H$18,0),IF($T122=FALSE,G122*HOME!$H$18/(1+HOME!$H$18),0)),IF($T$1=FALSE,IF($T122=FALSE,G122*HOME!$H$20,0),IF($T122=FALSE,G122*HOME!$H$20/(1+HOME!$H$20),0)))</f>
        <v>0</v>
      </c>
      <c r="Y122" s="79">
        <f>IF(H$2&lt;DATE(2019,10,1),IF($T$1=FALSE,IF($T122=FALSE,H122*HOME!$H$18,0),IF($T122=FALSE,H122*HOME!$H$18/(1+HOME!$H$18),0)),IF($T$1=FALSE,IF($T122=FALSE,H122*HOME!$H$20,0),IF($T122=FALSE,H122*HOME!$H$20/(1+HOME!$H$20),0)))</f>
        <v>0</v>
      </c>
      <c r="Z122" s="79">
        <f>IF(I$2&lt;DATE(2019,10,1),IF($T$1=FALSE,IF($T122=FALSE,I122*HOME!$H$18,0),IF($T122=FALSE,I122*HOME!$H$18/(1+HOME!$H$18),0)),IF($T$1=FALSE,IF($T122=FALSE,I122*HOME!$H$20,0),IF($T122=FALSE,I122*HOME!$H$20/(1+HOME!$H$20),0)))</f>
        <v>0</v>
      </c>
      <c r="AA122" s="79">
        <f>IF(J$2&lt;DATE(2019,10,1),IF($T$1=FALSE,IF($T122=FALSE,J122*HOME!$H$18,0),IF($T122=FALSE,J122*HOME!$H$18/(1+HOME!$H$18),0)),IF($T$1=FALSE,IF($T122=FALSE,J122*HOME!$H$20,0),IF($T122=FALSE,J122*HOME!$H$20/(1+HOME!$H$20),0)))</f>
        <v>0</v>
      </c>
      <c r="AB122" s="79">
        <f>IF(K$2&lt;DATE(2019,10,1),IF($T$1=FALSE,IF($T122=FALSE,K122*HOME!$H$18,0),IF($T122=FALSE,K122*HOME!$H$18/(1+HOME!$H$18),0)),IF($T$1=FALSE,IF($T122=FALSE,K122*HOME!$H$20,0),IF($T122=FALSE,K122*HOME!$H$20/(1+HOME!$H$20),0)))</f>
        <v>0</v>
      </c>
      <c r="AC122" s="79">
        <f>IF(L$2&lt;DATE(2019,10,1),IF($T$1=FALSE,IF($T122=FALSE,L122*HOME!$H$18,0),IF($T122=FALSE,L122*HOME!$H$18/(1+HOME!$H$18),0)),IF($T$1=FALSE,IF($T122=FALSE,L122*HOME!$H$20,0),IF($T122=FALSE,L122*HOME!$H$20/(1+HOME!$H$20),0)))</f>
        <v>0</v>
      </c>
      <c r="AD122" s="79">
        <f>IF(M$2&lt;DATE(2019,10,1),IF($T$1=FALSE,IF($T122=FALSE,M122*HOME!$H$18,0),IF($T122=FALSE,M122*HOME!$H$18/(1+HOME!$H$18),0)),IF($T$1=FALSE,IF($T122=FALSE,M122*HOME!$H$20,0),IF($T122=FALSE,M122*HOME!$H$20/(1+HOME!$H$20),0)))</f>
        <v>0</v>
      </c>
      <c r="AE122" s="79">
        <f>IF(N$2&lt;DATE(2019,10,1),IF($T$1=FALSE,IF($T122=FALSE,N122*HOME!$H$18,0),IF($T122=FALSE,N122*HOME!$H$18/(1+HOME!$H$18),0)),IF($T$1=FALSE,IF($T122=FALSE,N122*HOME!$H$20,0),IF($T122=FALSE,N122*HOME!$H$20/(1+HOME!$H$20),0)))</f>
        <v>0</v>
      </c>
      <c r="AF122" s="79">
        <f>IF(O$2&lt;DATE(2019,10,1),IF($T$1=FALSE,IF($T122=FALSE,O122*HOME!$H$18,0),IF($T122=FALSE,O122*HOME!$H$18/(1+HOME!$H$18),0)),IF($T$1=FALSE,IF($T122=FALSE,O122*HOME!$H$20,0),IF($T122=FALSE,O122*HOME!$H$20/(1+HOME!$H$20),0)))</f>
        <v>0</v>
      </c>
      <c r="AG122" s="79">
        <f>IF(P$2&lt;DATE(2019,10,1),IF($T$1=FALSE,IF($T122=FALSE,P122*HOME!$H$18,0),IF($T122=FALSE,P122*HOME!$H$18/(1+HOME!$H$18),0)),IF($T$1=FALSE,IF($T122=FALSE,P122*HOME!$H$20,0),IF($T122=FALSE,P122*HOME!$H$20/(1+HOME!$H$20),0)))</f>
        <v>0</v>
      </c>
      <c r="AH122" s="79">
        <f t="shared" si="46"/>
        <v>0</v>
      </c>
      <c r="AI122" s="79">
        <f t="shared" si="47"/>
        <v>0</v>
      </c>
      <c r="AJ122" s="86"/>
      <c r="AK122" s="79"/>
      <c r="AL122" s="79"/>
      <c r="AM122" s="79"/>
      <c r="AN122" s="79"/>
      <c r="AO122" s="79"/>
      <c r="AP122" s="79"/>
      <c r="AQ122" s="79"/>
      <c r="AR122" s="79"/>
      <c r="CA122" s="310">
        <f>IF($T122=TRUE,0,IF(D$2&lt;DATE(2019,10,1),IF($T$1=FALSE,D122*HOME!$F$18,D122*HOME!$F$18/(1+HOME!$H$18)),IF($AO122=TRUE,IF($T$1=FALSE,D122*HOME!$F$21,D122*HOME!$F$21/(1+HOME!$H$21)),IF($T$1=FALSE,D122*HOME!$F$20,D122*HOME!$F$20/(1+HOME!$H$20)))))</f>
        <v>0</v>
      </c>
      <c r="CB122" s="310">
        <f>IF($T122=TRUE,0,IF(E$2&lt;DATE(2019,10,1),IF($T$1=FALSE,E122*HOME!$F$18,E122*HOME!$F$18/(1+HOME!$H$18)),IF($AO122=TRUE,IF($T$1=FALSE,E122*HOME!$F$21,E122*HOME!$F$21/(1+HOME!$H$21)),IF($T$1=FALSE,E122*HOME!$F$20,E122*HOME!$F$20/(1+HOME!$H$20)))))</f>
        <v>0</v>
      </c>
      <c r="CC122" s="310">
        <f>IF($T122=TRUE,0,IF(F$2&lt;DATE(2019,10,1),IF($T$1=FALSE,F122*HOME!$F$18,F122*HOME!$F$18/(1+HOME!$H$18)),IF($AO122=TRUE,IF($T$1=FALSE,F122*HOME!$F$21,F122*HOME!$F$21/(1+HOME!$H$21)),IF($T$1=FALSE,F122*HOME!$F$20,F122*HOME!$F$20/(1+HOME!$H$20)))))</f>
        <v>0</v>
      </c>
      <c r="CD122" s="310">
        <f>IF($T122=TRUE,0,IF(G$2&lt;DATE(2019,10,1),IF($T$1=FALSE,G122*HOME!$F$18,G122*HOME!$F$18/(1+HOME!$H$18)),IF($AO122=TRUE,IF($T$1=FALSE,G122*HOME!$F$21,G122*HOME!$F$21/(1+HOME!$H$21)),IF($T$1=FALSE,G122*HOME!$F$20,G122*HOME!$F$20/(1+HOME!$H$20)))))</f>
        <v>0</v>
      </c>
      <c r="CE122" s="310">
        <f>IF($T122=TRUE,0,IF(H$2&lt;DATE(2019,10,1),IF($T$1=FALSE,H122*HOME!$F$18,H122*HOME!$F$18/(1+HOME!$H$18)),IF($AO122=TRUE,IF($T$1=FALSE,H122*HOME!$F$21,H122*HOME!$F$21/(1+HOME!$H$21)),IF($T$1=FALSE,H122*HOME!$F$20,H122*HOME!$F$20/(1+HOME!$H$20)))))</f>
        <v>0</v>
      </c>
      <c r="CF122" s="310">
        <f>IF($T122=TRUE,0,IF(I$2&lt;DATE(2019,10,1),IF($T$1=FALSE,I122*HOME!$F$18,I122*HOME!$F$18/(1+HOME!$H$18)),IF($AO122=TRUE,IF($T$1=FALSE,I122*HOME!$F$21,I122*HOME!$F$21/(1+HOME!$H$21)),IF($T$1=FALSE,I122*HOME!$F$20,I122*HOME!$F$20/(1+HOME!$H$20)))))</f>
        <v>0</v>
      </c>
      <c r="CG122" s="310">
        <f>IF($T122=TRUE,0,IF(J$2&lt;DATE(2019,10,1),IF($T$1=FALSE,J122*HOME!$F$18,J122*HOME!$F$18/(1+HOME!$H$18)),IF($AO122=TRUE,IF($T$1=FALSE,J122*HOME!$F$21,J122*HOME!$F$21/(1+HOME!$H$21)),IF($T$1=FALSE,J122*HOME!$F$20,J122*HOME!$F$20/(1+HOME!$H$20)))))</f>
        <v>0</v>
      </c>
      <c r="CH122" s="310">
        <f>IF($T122=TRUE,0,IF(K$2&lt;DATE(2019,10,1),IF($T$1=FALSE,K122*HOME!$F$18,K122*HOME!$F$18/(1+HOME!$H$18)),IF($AO122=TRUE,IF($T$1=FALSE,K122*HOME!$F$21,K122*HOME!$F$21/(1+HOME!$H$21)),IF($T$1=FALSE,K122*HOME!$F$20,K122*HOME!$F$20/(1+HOME!$H$20)))))</f>
        <v>0</v>
      </c>
      <c r="CI122" s="310">
        <f>IF($T122=TRUE,0,IF(L$2&lt;DATE(2019,10,1),IF($T$1=FALSE,L122*HOME!$F$18,L122*HOME!$F$18/(1+HOME!$H$18)),IF($AO122=TRUE,IF($T$1=FALSE,L122*HOME!$F$21,L122*HOME!$F$21/(1+HOME!$H$21)),IF($T$1=FALSE,L122*HOME!$F$20,L122*HOME!$F$20/(1+HOME!$H$20)))))</f>
        <v>0</v>
      </c>
      <c r="CJ122" s="310">
        <f>IF($T122=TRUE,0,IF(M$2&lt;DATE(2019,10,1),IF($T$1=FALSE,M122*HOME!$F$18,M122*HOME!$F$18/(1+HOME!$H$18)),IF($AO122=TRUE,IF($T$1=FALSE,M122*HOME!$F$21,M122*HOME!$F$21/(1+HOME!$H$21)),IF($T$1=FALSE,M122*HOME!$F$20,M122*HOME!$F$20/(1+HOME!$H$20)))))</f>
        <v>0</v>
      </c>
      <c r="CK122" s="310">
        <f>IF($T122=TRUE,0,IF(N$2&lt;DATE(2019,10,1),IF($T$1=FALSE,N122*HOME!$F$18,N122*HOME!$F$18/(1+HOME!$H$18)),IF($AO122=TRUE,IF($T$1=FALSE,N122*HOME!$F$21,N122*HOME!$F$21/(1+HOME!$H$21)),IF($T$1=FALSE,N122*HOME!$F$20,N122*HOME!$F$20/(1+HOME!$H$20)))))</f>
        <v>0</v>
      </c>
      <c r="CL122" s="310">
        <f>IF($T122=TRUE,0,IF(O$2&lt;DATE(2019,10,1),IF($T$1=FALSE,O122*HOME!$F$18,O122*HOME!$F$18/(1+HOME!$H$18)),IF($AO122=TRUE,IF($T$1=FALSE,O122*HOME!$F$21,O122*HOME!$F$21/(1+HOME!$H$21)),IF($T$1=FALSE,O122*HOME!$F$20,O122*HOME!$F$20/(1+HOME!$H$20)))))</f>
        <v>0</v>
      </c>
      <c r="CM122" s="310">
        <f>IF($T122=TRUE,0,IF(P$2&lt;DATE(2019,10,1),IF($T$1=FALSE,P122*HOME!$F$18,P122*HOME!$F$18/(1+HOME!$H$18)),IF($AO122=TRUE,IF($T$1=FALSE,P122*HOME!$F$21,P122*HOME!$F$21/(1+HOME!$H$21)),IF($T$1=FALSE,P122*HOME!$F$20,P122*HOME!$F$20/(1+HOME!$H$20)))))</f>
        <v>0</v>
      </c>
      <c r="CN122" s="310">
        <f t="shared" si="58"/>
        <v>0</v>
      </c>
    </row>
    <row r="123" spans="1:100" ht="18" customHeight="1">
      <c r="A123" s="335"/>
      <c r="B123" s="336">
        <v>93</v>
      </c>
      <c r="C123" s="1841" t="s">
        <v>48</v>
      </c>
      <c r="D123" s="484">
        <f t="shared" ref="D123:P123" si="59">SUM(D118:D122)</f>
        <v>0</v>
      </c>
      <c r="E123" s="483">
        <f t="shared" si="59"/>
        <v>0</v>
      </c>
      <c r="F123" s="483">
        <f t="shared" si="59"/>
        <v>0</v>
      </c>
      <c r="G123" s="483">
        <f t="shared" si="59"/>
        <v>0</v>
      </c>
      <c r="H123" s="483">
        <f t="shared" si="59"/>
        <v>0</v>
      </c>
      <c r="I123" s="483">
        <f t="shared" si="59"/>
        <v>0</v>
      </c>
      <c r="J123" s="483">
        <f t="shared" si="59"/>
        <v>0</v>
      </c>
      <c r="K123" s="483">
        <f t="shared" si="59"/>
        <v>0</v>
      </c>
      <c r="L123" s="483">
        <f t="shared" si="59"/>
        <v>0</v>
      </c>
      <c r="M123" s="483">
        <f t="shared" si="59"/>
        <v>0</v>
      </c>
      <c r="N123" s="483">
        <f t="shared" si="59"/>
        <v>0</v>
      </c>
      <c r="O123" s="483">
        <f t="shared" si="59"/>
        <v>0</v>
      </c>
      <c r="P123" s="483">
        <f t="shared" si="59"/>
        <v>0</v>
      </c>
      <c r="Q123" s="485">
        <f>SUM(Q118:Q122)</f>
        <v>0</v>
      </c>
      <c r="R123" s="1099" t="str">
        <f t="shared" si="53"/>
        <v/>
      </c>
      <c r="S123" s="1100">
        <f>来期計画!Q123</f>
        <v>0</v>
      </c>
      <c r="T123" s="499" t="s">
        <v>120</v>
      </c>
      <c r="U123" s="353">
        <f t="shared" ref="U123:AG123" si="60">SUM(U118:U122)</f>
        <v>0</v>
      </c>
      <c r="V123" s="353">
        <f t="shared" si="60"/>
        <v>0</v>
      </c>
      <c r="W123" s="353">
        <f t="shared" si="60"/>
        <v>0</v>
      </c>
      <c r="X123" s="353">
        <f t="shared" si="60"/>
        <v>0</v>
      </c>
      <c r="Y123" s="353">
        <f t="shared" si="60"/>
        <v>0</v>
      </c>
      <c r="Z123" s="353">
        <f t="shared" si="60"/>
        <v>0</v>
      </c>
      <c r="AA123" s="353">
        <f t="shared" si="60"/>
        <v>0</v>
      </c>
      <c r="AB123" s="353">
        <f t="shared" si="60"/>
        <v>0</v>
      </c>
      <c r="AC123" s="353">
        <f t="shared" si="60"/>
        <v>0</v>
      </c>
      <c r="AD123" s="353">
        <f t="shared" si="60"/>
        <v>0</v>
      </c>
      <c r="AE123" s="353">
        <f t="shared" si="60"/>
        <v>0</v>
      </c>
      <c r="AF123" s="353">
        <f t="shared" si="60"/>
        <v>0</v>
      </c>
      <c r="AG123" s="353">
        <f t="shared" si="60"/>
        <v>0</v>
      </c>
      <c r="AH123" s="79">
        <f t="shared" si="46"/>
        <v>0</v>
      </c>
      <c r="AI123" s="353" t="str">
        <f t="shared" si="47"/>
        <v/>
      </c>
      <c r="AJ123" s="354"/>
      <c r="AK123" s="79"/>
      <c r="AL123" s="79"/>
      <c r="AM123" s="79"/>
      <c r="AN123" s="79"/>
      <c r="AO123" s="79"/>
      <c r="AP123" s="79"/>
      <c r="AQ123" s="79"/>
      <c r="AR123" s="79"/>
      <c r="CA123" s="500">
        <f>SUM(CA118:CA122)</f>
        <v>0</v>
      </c>
      <c r="CB123" s="500">
        <f t="shared" ref="CB123:CM124" si="61">SUM(CB118:CB122)</f>
        <v>0</v>
      </c>
      <c r="CC123" s="500">
        <f t="shared" si="61"/>
        <v>0</v>
      </c>
      <c r="CD123" s="500">
        <f t="shared" si="61"/>
        <v>0</v>
      </c>
      <c r="CE123" s="500">
        <f t="shared" si="61"/>
        <v>0</v>
      </c>
      <c r="CF123" s="500">
        <f t="shared" si="61"/>
        <v>0</v>
      </c>
      <c r="CG123" s="500">
        <f t="shared" si="61"/>
        <v>0</v>
      </c>
      <c r="CH123" s="500">
        <f t="shared" si="61"/>
        <v>0</v>
      </c>
      <c r="CI123" s="500">
        <f t="shared" si="61"/>
        <v>0</v>
      </c>
      <c r="CJ123" s="500">
        <f t="shared" si="61"/>
        <v>0</v>
      </c>
      <c r="CK123" s="500">
        <f t="shared" si="61"/>
        <v>0</v>
      </c>
      <c r="CL123" s="500">
        <f t="shared" si="61"/>
        <v>0</v>
      </c>
      <c r="CM123" s="500">
        <f t="shared" si="61"/>
        <v>0</v>
      </c>
      <c r="CN123" s="500">
        <f t="shared" si="58"/>
        <v>0</v>
      </c>
      <c r="CV123" s="310">
        <v>0</v>
      </c>
    </row>
    <row r="124" spans="1:100" ht="18" customHeight="1" thickBot="1">
      <c r="A124" s="335"/>
      <c r="B124" s="336">
        <v>94</v>
      </c>
      <c r="C124" s="1841" t="s">
        <v>49</v>
      </c>
      <c r="D124" s="484">
        <f t="shared" ref="D124:Q124" si="62" xml:space="preserve"> D109 + D116 - D123</f>
        <v>0</v>
      </c>
      <c r="E124" s="483">
        <f t="shared" si="62"/>
        <v>0</v>
      </c>
      <c r="F124" s="483">
        <f t="shared" si="62"/>
        <v>0</v>
      </c>
      <c r="G124" s="483">
        <f t="shared" si="62"/>
        <v>0</v>
      </c>
      <c r="H124" s="483">
        <f t="shared" si="62"/>
        <v>0</v>
      </c>
      <c r="I124" s="483">
        <f t="shared" si="62"/>
        <v>0</v>
      </c>
      <c r="J124" s="483">
        <f t="shared" si="62"/>
        <v>0</v>
      </c>
      <c r="K124" s="483">
        <f t="shared" si="62"/>
        <v>0</v>
      </c>
      <c r="L124" s="483">
        <f t="shared" si="62"/>
        <v>0</v>
      </c>
      <c r="M124" s="483">
        <f t="shared" si="62"/>
        <v>0</v>
      </c>
      <c r="N124" s="483">
        <f t="shared" si="62"/>
        <v>0</v>
      </c>
      <c r="O124" s="483">
        <f t="shared" si="62"/>
        <v>0</v>
      </c>
      <c r="P124" s="483">
        <f t="shared" si="62"/>
        <v>0</v>
      </c>
      <c r="Q124" s="485">
        <f t="shared" si="62"/>
        <v>0</v>
      </c>
      <c r="R124" s="1149" t="str">
        <f t="shared" si="53"/>
        <v/>
      </c>
      <c r="S124" s="1150">
        <f>来期計画!Q124</f>
        <v>0</v>
      </c>
      <c r="T124" s="353"/>
      <c r="U124" s="353"/>
      <c r="V124" s="353"/>
      <c r="W124" s="353"/>
      <c r="X124" s="353"/>
      <c r="Y124" s="353"/>
      <c r="Z124" s="353"/>
      <c r="AA124" s="353"/>
      <c r="AB124" s="353"/>
      <c r="AC124" s="353"/>
      <c r="AD124" s="353"/>
      <c r="AE124" s="353"/>
      <c r="AF124" s="353"/>
      <c r="AG124" s="353"/>
      <c r="AH124" s="353"/>
      <c r="AI124" s="353"/>
      <c r="AJ124" s="354"/>
      <c r="AK124" s="79"/>
      <c r="AL124" s="79"/>
      <c r="AM124" s="79"/>
      <c r="AN124" s="79"/>
      <c r="AO124" s="79"/>
      <c r="AP124" s="79"/>
      <c r="AQ124" s="79"/>
      <c r="AR124" s="79"/>
      <c r="CA124" s="310">
        <f>SUM(CA119:CA123)</f>
        <v>0</v>
      </c>
      <c r="CB124" s="310">
        <f t="shared" si="61"/>
        <v>0</v>
      </c>
      <c r="CC124" s="310">
        <f t="shared" si="61"/>
        <v>0</v>
      </c>
      <c r="CD124" s="310">
        <f t="shared" si="61"/>
        <v>0</v>
      </c>
      <c r="CE124" s="310">
        <f t="shared" si="61"/>
        <v>0</v>
      </c>
      <c r="CF124" s="310">
        <f t="shared" si="61"/>
        <v>0</v>
      </c>
      <c r="CG124" s="310">
        <f t="shared" si="61"/>
        <v>0</v>
      </c>
      <c r="CH124" s="310">
        <f t="shared" si="61"/>
        <v>0</v>
      </c>
      <c r="CI124" s="310">
        <f t="shared" si="61"/>
        <v>0</v>
      </c>
      <c r="CJ124" s="310">
        <f t="shared" si="61"/>
        <v>0</v>
      </c>
      <c r="CK124" s="310">
        <f t="shared" si="61"/>
        <v>0</v>
      </c>
      <c r="CL124" s="310">
        <f t="shared" si="61"/>
        <v>0</v>
      </c>
      <c r="CM124" s="310">
        <f t="shared" si="61"/>
        <v>0</v>
      </c>
      <c r="CN124" s="310">
        <f t="shared" si="58"/>
        <v>0</v>
      </c>
    </row>
    <row r="125" spans="1:100" ht="18" customHeight="1" thickTop="1">
      <c r="A125" s="335"/>
      <c r="B125" s="336">
        <v>95</v>
      </c>
      <c r="C125" s="1842" t="s">
        <v>67</v>
      </c>
      <c r="D125" s="1843"/>
      <c r="E125" s="504"/>
      <c r="F125" s="504"/>
      <c r="G125" s="504"/>
      <c r="H125" s="504"/>
      <c r="I125" s="504"/>
      <c r="J125" s="504"/>
      <c r="K125" s="504"/>
      <c r="L125" s="504"/>
      <c r="M125" s="504"/>
      <c r="N125" s="504"/>
      <c r="O125" s="504"/>
      <c r="P125" s="504"/>
      <c r="Q125" s="1153" t="s">
        <v>68</v>
      </c>
      <c r="R125" s="507"/>
      <c r="S125" s="79"/>
      <c r="T125" s="508" t="s">
        <v>20</v>
      </c>
      <c r="U125" s="509">
        <v>421880795.33510929</v>
      </c>
      <c r="V125" s="79"/>
      <c r="W125" s="79"/>
      <c r="X125" s="79"/>
      <c r="Y125" s="79"/>
      <c r="Z125" s="79"/>
      <c r="AA125" s="79"/>
      <c r="AB125" s="79"/>
      <c r="AC125" s="79"/>
      <c r="AD125" s="79"/>
      <c r="AE125" s="79"/>
      <c r="AF125" s="79"/>
      <c r="AG125" s="79"/>
      <c r="AH125" s="79"/>
      <c r="AI125" s="79"/>
      <c r="AJ125" s="79"/>
      <c r="AK125" s="79"/>
      <c r="AL125" s="79"/>
      <c r="AM125" s="79"/>
      <c r="AN125" s="79"/>
      <c r="AO125" s="79"/>
      <c r="AP125" s="79"/>
      <c r="AQ125" s="79"/>
      <c r="AR125" s="79"/>
    </row>
    <row r="126" spans="1:100" ht="18" customHeight="1">
      <c r="A126" s="335"/>
      <c r="B126" s="336">
        <v>96</v>
      </c>
      <c r="C126" s="540" t="s">
        <v>69</v>
      </c>
      <c r="D126" s="512">
        <f t="shared" ref="D126:Q126" si="63">D124</f>
        <v>0</v>
      </c>
      <c r="E126" s="511">
        <f t="shared" si="63"/>
        <v>0</v>
      </c>
      <c r="F126" s="511">
        <f t="shared" si="63"/>
        <v>0</v>
      </c>
      <c r="G126" s="511">
        <f t="shared" si="63"/>
        <v>0</v>
      </c>
      <c r="H126" s="511">
        <f t="shared" si="63"/>
        <v>0</v>
      </c>
      <c r="I126" s="511">
        <f t="shared" si="63"/>
        <v>0</v>
      </c>
      <c r="J126" s="511">
        <f t="shared" si="63"/>
        <v>0</v>
      </c>
      <c r="K126" s="511">
        <f t="shared" si="63"/>
        <v>0</v>
      </c>
      <c r="L126" s="511">
        <f t="shared" si="63"/>
        <v>0</v>
      </c>
      <c r="M126" s="511">
        <f t="shared" si="63"/>
        <v>0</v>
      </c>
      <c r="N126" s="511">
        <f t="shared" si="63"/>
        <v>0</v>
      </c>
      <c r="O126" s="511">
        <f t="shared" si="63"/>
        <v>0</v>
      </c>
      <c r="P126" s="511">
        <f t="shared" si="63"/>
        <v>0</v>
      </c>
      <c r="Q126" s="513">
        <f t="shared" si="63"/>
        <v>0</v>
      </c>
      <c r="R126" s="514"/>
      <c r="S126" s="79"/>
      <c r="T126" s="508" t="s">
        <v>213</v>
      </c>
      <c r="U126" s="509" t="e">
        <f>U125*Q33</f>
        <v>#VALUE!</v>
      </c>
      <c r="V126" s="79"/>
      <c r="W126" s="79"/>
      <c r="X126" s="79"/>
      <c r="Y126" s="79"/>
      <c r="Z126" s="79"/>
      <c r="AA126" s="79"/>
      <c r="AB126" s="79"/>
      <c r="AC126" s="79"/>
      <c r="AD126" s="79"/>
      <c r="AE126" s="79"/>
      <c r="AF126" s="79"/>
      <c r="AG126" s="79"/>
      <c r="AH126" s="79"/>
      <c r="AI126" s="79"/>
      <c r="AJ126" s="79"/>
      <c r="AK126" s="79"/>
      <c r="AL126" s="79"/>
      <c r="AM126" s="79"/>
      <c r="AN126" s="79"/>
      <c r="AO126" s="79"/>
      <c r="AP126" s="79"/>
      <c r="AQ126" s="79"/>
      <c r="AR126" s="79"/>
    </row>
    <row r="127" spans="1:100" ht="18" customHeight="1">
      <c r="A127" s="335"/>
      <c r="B127" s="336">
        <v>97</v>
      </c>
      <c r="C127" s="1844" t="s">
        <v>70</v>
      </c>
      <c r="D127" s="517">
        <f>IF($T$1=FALSE,D238,0)+D81</f>
        <v>0</v>
      </c>
      <c r="E127" s="516">
        <f t="shared" ref="E127:P127" si="64">IF($T$1=FALSE,E238,0)+E81</f>
        <v>0</v>
      </c>
      <c r="F127" s="516">
        <f t="shared" si="64"/>
        <v>0</v>
      </c>
      <c r="G127" s="516">
        <f t="shared" si="64"/>
        <v>0</v>
      </c>
      <c r="H127" s="516">
        <f t="shared" si="64"/>
        <v>0</v>
      </c>
      <c r="I127" s="516">
        <f t="shared" si="64"/>
        <v>0</v>
      </c>
      <c r="J127" s="516">
        <f t="shared" si="64"/>
        <v>0</v>
      </c>
      <c r="K127" s="516">
        <f t="shared" si="64"/>
        <v>0</v>
      </c>
      <c r="L127" s="516">
        <f t="shared" si="64"/>
        <v>0</v>
      </c>
      <c r="M127" s="516">
        <f t="shared" si="64"/>
        <v>0</v>
      </c>
      <c r="N127" s="516">
        <f t="shared" si="64"/>
        <v>0</v>
      </c>
      <c r="O127" s="516">
        <f t="shared" si="64"/>
        <v>0</v>
      </c>
      <c r="P127" s="516">
        <f t="shared" si="64"/>
        <v>0</v>
      </c>
      <c r="Q127" s="518">
        <f>SUM(D127:P127)</f>
        <v>0</v>
      </c>
      <c r="R127" s="507"/>
      <c r="S127" s="79"/>
      <c r="T127" s="508" t="s">
        <v>214</v>
      </c>
      <c r="U127" s="508">
        <f>Q83</f>
        <v>0</v>
      </c>
      <c r="V127" s="79"/>
      <c r="W127" s="79"/>
      <c r="X127" s="79"/>
      <c r="Y127" s="79"/>
      <c r="Z127" s="79"/>
      <c r="AA127" s="79"/>
      <c r="AB127" s="79"/>
      <c r="AC127" s="79"/>
      <c r="AD127" s="79"/>
      <c r="AE127" s="79"/>
      <c r="AF127" s="79"/>
      <c r="AG127" s="79"/>
      <c r="AH127" s="79"/>
      <c r="AI127" s="79"/>
      <c r="AJ127" s="79"/>
      <c r="AK127" s="79"/>
      <c r="AL127" s="79"/>
      <c r="AM127" s="79"/>
      <c r="AN127" s="79"/>
      <c r="AO127" s="79"/>
      <c r="AP127" s="79"/>
      <c r="AQ127" s="79"/>
      <c r="AR127" s="79"/>
    </row>
    <row r="128" spans="1:100" ht="18" customHeight="1">
      <c r="A128" s="335"/>
      <c r="B128" s="336">
        <v>98</v>
      </c>
      <c r="C128" s="80" t="s">
        <v>71</v>
      </c>
      <c r="D128" s="521"/>
      <c r="E128" s="520"/>
      <c r="F128" s="520"/>
      <c r="G128" s="520"/>
      <c r="H128" s="520"/>
      <c r="I128" s="520"/>
      <c r="J128" s="520"/>
      <c r="K128" s="520"/>
      <c r="L128" s="520"/>
      <c r="M128" s="520"/>
      <c r="N128" s="520"/>
      <c r="O128" s="520"/>
      <c r="P128" s="520"/>
      <c r="Q128" s="90">
        <f>SUM(D128:P128)</f>
        <v>0</v>
      </c>
      <c r="R128" s="507"/>
      <c r="S128" s="79"/>
      <c r="T128" s="508" t="s">
        <v>215</v>
      </c>
      <c r="U128" s="508">
        <f>Q96+Q116</f>
        <v>0</v>
      </c>
      <c r="V128" s="79"/>
      <c r="W128" s="79"/>
      <c r="X128" s="79"/>
      <c r="Y128" s="79"/>
      <c r="Z128" s="79"/>
      <c r="AA128" s="79"/>
      <c r="AB128" s="79"/>
      <c r="AC128" s="79"/>
      <c r="AD128" s="79"/>
      <c r="AE128" s="79"/>
      <c r="AF128" s="79"/>
      <c r="AG128" s="79"/>
      <c r="AH128" s="79"/>
      <c r="AI128" s="79"/>
      <c r="AJ128" s="79"/>
      <c r="AK128" s="79"/>
      <c r="AL128" s="79"/>
      <c r="AM128" s="79"/>
      <c r="AN128" s="79"/>
      <c r="AO128" s="79"/>
      <c r="AP128" s="79"/>
      <c r="AQ128" s="79"/>
      <c r="AR128" s="79"/>
    </row>
    <row r="129" spans="1:44" ht="18" customHeight="1">
      <c r="A129" s="335"/>
      <c r="B129" s="336">
        <v>99</v>
      </c>
      <c r="C129" s="1845" t="s">
        <v>72</v>
      </c>
      <c r="D129" s="434"/>
      <c r="E129" s="131"/>
      <c r="F129" s="131"/>
      <c r="G129" s="131"/>
      <c r="H129" s="131"/>
      <c r="I129" s="131"/>
      <c r="J129" s="131"/>
      <c r="K129" s="131"/>
      <c r="L129" s="131"/>
      <c r="M129" s="131"/>
      <c r="N129" s="131"/>
      <c r="O129" s="131"/>
      <c r="P129" s="131"/>
      <c r="Q129" s="90">
        <f>SUM(D129:P129)</f>
        <v>0</v>
      </c>
      <c r="R129" s="507"/>
      <c r="S129" s="79"/>
      <c r="T129" s="508" t="s">
        <v>216</v>
      </c>
      <c r="U129" s="508">
        <f>Q108+Q123</f>
        <v>0</v>
      </c>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row>
    <row r="130" spans="1:44" ht="18" customHeight="1">
      <c r="A130" s="335"/>
      <c r="B130" s="336">
        <v>102</v>
      </c>
      <c r="C130" s="540" t="s">
        <v>73</v>
      </c>
      <c r="D130" s="1846">
        <f t="shared" ref="D130:P130" si="65">D126+D127+D128+D129</f>
        <v>0</v>
      </c>
      <c r="E130" s="1847">
        <f t="shared" si="65"/>
        <v>0</v>
      </c>
      <c r="F130" s="1847">
        <f t="shared" si="65"/>
        <v>0</v>
      </c>
      <c r="G130" s="1847">
        <f t="shared" si="65"/>
        <v>0</v>
      </c>
      <c r="H130" s="1847">
        <f t="shared" si="65"/>
        <v>0</v>
      </c>
      <c r="I130" s="1847">
        <f t="shared" si="65"/>
        <v>0</v>
      </c>
      <c r="J130" s="1847">
        <f t="shared" si="65"/>
        <v>0</v>
      </c>
      <c r="K130" s="1847">
        <f t="shared" si="65"/>
        <v>0</v>
      </c>
      <c r="L130" s="1847">
        <f t="shared" si="65"/>
        <v>0</v>
      </c>
      <c r="M130" s="1847">
        <f t="shared" si="65"/>
        <v>0</v>
      </c>
      <c r="N130" s="1847">
        <f t="shared" si="65"/>
        <v>0</v>
      </c>
      <c r="O130" s="1847">
        <f t="shared" si="65"/>
        <v>0</v>
      </c>
      <c r="P130" s="1847">
        <f t="shared" si="65"/>
        <v>0</v>
      </c>
      <c r="Q130" s="523">
        <f>Q126+Q127+Q128+Q129</f>
        <v>0</v>
      </c>
      <c r="R130" s="524"/>
      <c r="S130" s="79"/>
      <c r="T130" s="508" t="s">
        <v>217</v>
      </c>
      <c r="U130" s="508" t="e">
        <f>U126-U127+U128-U129</f>
        <v>#VALUE!</v>
      </c>
      <c r="V130" s="79"/>
      <c r="W130" s="79"/>
      <c r="X130" s="79"/>
      <c r="Y130" s="79"/>
      <c r="Z130" s="79"/>
      <c r="AA130" s="79"/>
      <c r="AB130" s="79"/>
      <c r="AC130" s="79"/>
      <c r="AD130" s="79"/>
      <c r="AE130" s="79"/>
      <c r="AF130" s="79"/>
      <c r="AG130" s="79"/>
      <c r="AH130" s="79"/>
      <c r="AI130" s="79"/>
      <c r="AJ130" s="79"/>
      <c r="AK130" s="79"/>
      <c r="AL130" s="79"/>
      <c r="AM130" s="79"/>
      <c r="AN130" s="79"/>
      <c r="AO130" s="79"/>
      <c r="AP130" s="79"/>
      <c r="AQ130" s="79"/>
      <c r="AR130" s="79"/>
    </row>
    <row r="131" spans="1:44" ht="18" customHeight="1">
      <c r="A131" s="335"/>
      <c r="B131" s="336">
        <v>103</v>
      </c>
      <c r="C131" s="1848" t="s">
        <v>74</v>
      </c>
      <c r="D131" s="527"/>
      <c r="E131" s="526"/>
      <c r="F131" s="526"/>
      <c r="G131" s="526"/>
      <c r="H131" s="526"/>
      <c r="I131" s="526"/>
      <c r="J131" s="526"/>
      <c r="K131" s="526"/>
      <c r="L131" s="526"/>
      <c r="M131" s="526"/>
      <c r="N131" s="526"/>
      <c r="O131" s="526"/>
      <c r="P131" s="526"/>
      <c r="Q131" s="528">
        <f>SUM(D131:P131)</f>
        <v>0</v>
      </c>
      <c r="R131" s="524"/>
      <c r="S131" s="79"/>
      <c r="T131" s="508" t="s">
        <v>218</v>
      </c>
      <c r="U131" s="509">
        <v>2000000</v>
      </c>
      <c r="V131" s="79"/>
      <c r="W131" s="79"/>
      <c r="X131" s="79"/>
      <c r="Y131" s="79"/>
      <c r="Z131" s="79"/>
      <c r="AA131" s="79"/>
      <c r="AB131" s="79"/>
      <c r="AC131" s="79"/>
      <c r="AD131" s="79"/>
      <c r="AE131" s="79"/>
      <c r="AF131" s="79"/>
      <c r="AG131" s="79"/>
      <c r="AH131" s="79"/>
      <c r="AI131" s="79"/>
      <c r="AJ131" s="79"/>
      <c r="AK131" s="79"/>
      <c r="AL131" s="79"/>
      <c r="AM131" s="79"/>
      <c r="AN131" s="79"/>
      <c r="AO131" s="79"/>
      <c r="AP131" s="79"/>
      <c r="AQ131" s="79"/>
      <c r="AR131" s="79"/>
    </row>
    <row r="132" spans="1:44" ht="18" customHeight="1">
      <c r="A132" s="335"/>
      <c r="B132" s="336">
        <v>104</v>
      </c>
      <c r="C132" s="80" t="s">
        <v>75</v>
      </c>
      <c r="D132" s="521"/>
      <c r="E132" s="520"/>
      <c r="F132" s="520"/>
      <c r="G132" s="520"/>
      <c r="H132" s="520"/>
      <c r="I132" s="520"/>
      <c r="J132" s="520"/>
      <c r="K132" s="520"/>
      <c r="L132" s="520"/>
      <c r="M132" s="520"/>
      <c r="N132" s="520"/>
      <c r="O132" s="520"/>
      <c r="P132" s="520"/>
      <c r="Q132" s="90">
        <f>SUM(D132:P132)</f>
        <v>0</v>
      </c>
      <c r="R132" s="524"/>
      <c r="S132" s="79"/>
      <c r="T132" s="508"/>
      <c r="U132" s="508">
        <v>0</v>
      </c>
      <c r="V132" s="79"/>
      <c r="W132" s="79"/>
      <c r="X132" s="79"/>
      <c r="Y132" s="79"/>
      <c r="Z132" s="79"/>
      <c r="AA132" s="79"/>
      <c r="AB132" s="79"/>
      <c r="AC132" s="79"/>
      <c r="AD132" s="79"/>
      <c r="AE132" s="79"/>
      <c r="AF132" s="79"/>
      <c r="AG132" s="79"/>
      <c r="AH132" s="79"/>
      <c r="AI132" s="79"/>
      <c r="AJ132" s="79"/>
      <c r="AK132" s="79"/>
      <c r="AL132" s="79"/>
      <c r="AM132" s="79"/>
      <c r="AN132" s="79"/>
      <c r="AO132" s="79"/>
      <c r="AP132" s="79"/>
      <c r="AQ132" s="79"/>
      <c r="AR132" s="79"/>
    </row>
    <row r="133" spans="1:44" ht="18" customHeight="1">
      <c r="A133" s="335"/>
      <c r="B133" s="336">
        <v>110</v>
      </c>
      <c r="C133" s="1849" t="s">
        <v>76</v>
      </c>
      <c r="D133" s="531"/>
      <c r="E133" s="530"/>
      <c r="F133" s="530"/>
      <c r="G133" s="530"/>
      <c r="H133" s="530"/>
      <c r="I133" s="530"/>
      <c r="J133" s="530"/>
      <c r="K133" s="530"/>
      <c r="L133" s="530"/>
      <c r="M133" s="530"/>
      <c r="N133" s="530"/>
      <c r="O133" s="530"/>
      <c r="P133" s="530"/>
      <c r="Q133" s="452">
        <f>SUM(D133:P133)</f>
        <v>0</v>
      </c>
      <c r="R133" s="524"/>
      <c r="S133" s="79"/>
      <c r="T133" s="226"/>
      <c r="U133" s="226"/>
      <c r="V133" s="79"/>
      <c r="W133" s="79"/>
      <c r="X133" s="79"/>
      <c r="Y133" s="79"/>
      <c r="Z133" s="79"/>
      <c r="AA133" s="79"/>
      <c r="AB133" s="79"/>
      <c r="AC133" s="79"/>
      <c r="AD133" s="79"/>
      <c r="AE133" s="79"/>
      <c r="AF133" s="79"/>
      <c r="AG133" s="79"/>
      <c r="AH133" s="79"/>
      <c r="AI133" s="79"/>
      <c r="AJ133" s="79"/>
      <c r="AK133" s="79"/>
      <c r="AL133" s="79"/>
      <c r="AM133" s="79"/>
      <c r="AN133" s="79"/>
      <c r="AO133" s="79"/>
      <c r="AP133" s="79"/>
      <c r="AQ133" s="79"/>
      <c r="AR133" s="79"/>
    </row>
    <row r="134" spans="1:44" ht="18" customHeight="1">
      <c r="A134" s="335"/>
      <c r="B134" s="336">
        <v>111</v>
      </c>
      <c r="C134" s="538" t="s">
        <v>77</v>
      </c>
      <c r="D134" s="1846">
        <f t="shared" ref="D134:Q134" si="66">SUM(D131:D133)</f>
        <v>0</v>
      </c>
      <c r="E134" s="1847">
        <f t="shared" si="66"/>
        <v>0</v>
      </c>
      <c r="F134" s="1847">
        <f t="shared" si="66"/>
        <v>0</v>
      </c>
      <c r="G134" s="1847">
        <f t="shared" si="66"/>
        <v>0</v>
      </c>
      <c r="H134" s="1847">
        <f t="shared" si="66"/>
        <v>0</v>
      </c>
      <c r="I134" s="1847">
        <f t="shared" si="66"/>
        <v>0</v>
      </c>
      <c r="J134" s="1847">
        <f t="shared" si="66"/>
        <v>0</v>
      </c>
      <c r="K134" s="1847">
        <f t="shared" si="66"/>
        <v>0</v>
      </c>
      <c r="L134" s="1847">
        <f t="shared" si="66"/>
        <v>0</v>
      </c>
      <c r="M134" s="1847">
        <f t="shared" si="66"/>
        <v>0</v>
      </c>
      <c r="N134" s="1847">
        <f t="shared" si="66"/>
        <v>0</v>
      </c>
      <c r="O134" s="1847">
        <f t="shared" si="66"/>
        <v>0</v>
      </c>
      <c r="P134" s="1847">
        <f t="shared" si="66"/>
        <v>0</v>
      </c>
      <c r="Q134" s="1847">
        <f t="shared" si="66"/>
        <v>0</v>
      </c>
      <c r="R134" s="524"/>
      <c r="S134" s="79"/>
      <c r="T134" s="226"/>
      <c r="U134" s="226"/>
      <c r="V134" s="79"/>
      <c r="W134" s="79"/>
      <c r="X134" s="79"/>
      <c r="Y134" s="79"/>
      <c r="Z134" s="79"/>
      <c r="AA134" s="79"/>
      <c r="AB134" s="79"/>
      <c r="AC134" s="79"/>
      <c r="AD134" s="79"/>
      <c r="AE134" s="79"/>
      <c r="AF134" s="79"/>
      <c r="AG134" s="79"/>
      <c r="AH134" s="79"/>
      <c r="AI134" s="79"/>
      <c r="AJ134" s="79"/>
      <c r="AK134" s="2510"/>
      <c r="AL134" s="2510"/>
      <c r="AM134" s="79"/>
      <c r="AN134" s="79"/>
      <c r="AO134" s="79"/>
      <c r="AP134" s="79"/>
      <c r="AQ134" s="79"/>
      <c r="AR134" s="79"/>
    </row>
    <row r="135" spans="1:44" ht="18" customHeight="1">
      <c r="A135" s="335"/>
      <c r="B135" s="336">
        <v>112</v>
      </c>
      <c r="C135" s="1848" t="s">
        <v>78</v>
      </c>
      <c r="D135" s="527"/>
      <c r="E135" s="526"/>
      <c r="F135" s="526"/>
      <c r="G135" s="526"/>
      <c r="H135" s="526"/>
      <c r="I135" s="526"/>
      <c r="J135" s="526"/>
      <c r="K135" s="526"/>
      <c r="L135" s="526"/>
      <c r="M135" s="526"/>
      <c r="N135" s="526"/>
      <c r="O135" s="526"/>
      <c r="P135" s="526"/>
      <c r="Q135" s="528">
        <f t="shared" ref="Q135:Q141" si="67">SUM(D135:P135)</f>
        <v>0</v>
      </c>
      <c r="R135" s="524"/>
      <c r="S135" s="79"/>
      <c r="T135" s="226"/>
      <c r="U135" s="226"/>
      <c r="V135" s="79"/>
      <c r="W135" s="79"/>
      <c r="X135" s="79"/>
      <c r="Y135" s="79"/>
      <c r="Z135" s="79"/>
      <c r="AA135" s="79"/>
      <c r="AB135" s="79"/>
      <c r="AC135" s="79"/>
      <c r="AD135" s="79"/>
      <c r="AE135" s="79"/>
      <c r="AF135" s="79"/>
      <c r="AG135" s="79"/>
      <c r="AH135" s="79"/>
      <c r="AI135" s="79"/>
      <c r="AJ135" s="79"/>
      <c r="AK135" s="93"/>
      <c r="AL135" s="93"/>
      <c r="AM135" s="79"/>
      <c r="AN135" s="79"/>
      <c r="AO135" s="79"/>
      <c r="AP135" s="79"/>
      <c r="AQ135" s="79"/>
      <c r="AR135" s="79"/>
    </row>
    <row r="136" spans="1:44" ht="18" customHeight="1">
      <c r="A136" s="335"/>
      <c r="B136" s="336">
        <v>113</v>
      </c>
      <c r="C136" s="80" t="s">
        <v>79</v>
      </c>
      <c r="D136" s="521"/>
      <c r="E136" s="520"/>
      <c r="F136" s="520"/>
      <c r="G136" s="520"/>
      <c r="H136" s="520"/>
      <c r="I136" s="520"/>
      <c r="J136" s="520"/>
      <c r="K136" s="520"/>
      <c r="L136" s="520"/>
      <c r="M136" s="520"/>
      <c r="N136" s="520"/>
      <c r="O136" s="520"/>
      <c r="P136" s="520"/>
      <c r="Q136" s="90">
        <f t="shared" si="67"/>
        <v>0</v>
      </c>
      <c r="R136" s="524"/>
      <c r="S136" s="79"/>
      <c r="T136" s="226"/>
      <c r="U136" s="226"/>
      <c r="V136" s="79"/>
      <c r="W136" s="79"/>
      <c r="X136" s="79"/>
      <c r="Y136" s="79"/>
      <c r="Z136" s="79"/>
      <c r="AA136" s="79"/>
      <c r="AB136" s="79"/>
      <c r="AC136" s="79"/>
      <c r="AD136" s="79"/>
      <c r="AE136" s="79"/>
      <c r="AF136" s="79"/>
      <c r="AG136" s="79"/>
      <c r="AH136" s="79"/>
      <c r="AI136" s="79"/>
      <c r="AJ136" s="79"/>
      <c r="AK136" s="2510"/>
      <c r="AL136" s="2510"/>
      <c r="AM136" s="79"/>
      <c r="AN136" s="79"/>
      <c r="AO136" s="79"/>
      <c r="AP136" s="79"/>
      <c r="AQ136" s="79"/>
      <c r="AR136" s="79"/>
    </row>
    <row r="137" spans="1:44" ht="18" customHeight="1">
      <c r="A137" s="335"/>
      <c r="B137" s="336">
        <v>115</v>
      </c>
      <c r="C137" s="80" t="s">
        <v>80</v>
      </c>
      <c r="D137" s="534"/>
      <c r="E137" s="533"/>
      <c r="F137" s="533"/>
      <c r="G137" s="533"/>
      <c r="H137" s="533"/>
      <c r="I137" s="533"/>
      <c r="J137" s="533"/>
      <c r="K137" s="533"/>
      <c r="L137" s="533"/>
      <c r="M137" s="533"/>
      <c r="N137" s="533"/>
      <c r="O137" s="533"/>
      <c r="P137" s="533"/>
      <c r="Q137" s="90">
        <f t="shared" si="67"/>
        <v>0</v>
      </c>
      <c r="R137" s="524"/>
      <c r="S137" s="79"/>
      <c r="U137" s="79"/>
      <c r="V137" s="79"/>
      <c r="W137" s="79"/>
      <c r="X137" s="79"/>
      <c r="Y137" s="79"/>
      <c r="Z137" s="79"/>
      <c r="AA137" s="79"/>
      <c r="AB137" s="79"/>
      <c r="AC137" s="79"/>
      <c r="AD137" s="79"/>
      <c r="AE137" s="79"/>
      <c r="AF137" s="79"/>
      <c r="AG137" s="79"/>
      <c r="AH137" s="79"/>
      <c r="AI137" s="79"/>
      <c r="AJ137" s="79"/>
      <c r="AK137" s="93"/>
      <c r="AL137" s="93"/>
      <c r="AM137" s="79"/>
      <c r="AN137" s="79"/>
      <c r="AO137" s="79"/>
      <c r="AP137" s="79"/>
      <c r="AQ137" s="79"/>
      <c r="AR137" s="79"/>
    </row>
    <row r="138" spans="1:44" ht="18" customHeight="1">
      <c r="A138" s="335"/>
      <c r="B138" s="336">
        <v>116</v>
      </c>
      <c r="C138" s="80" t="s">
        <v>81</v>
      </c>
      <c r="D138" s="534"/>
      <c r="E138" s="533"/>
      <c r="F138" s="533"/>
      <c r="G138" s="533"/>
      <c r="H138" s="533"/>
      <c r="I138" s="533"/>
      <c r="J138" s="533"/>
      <c r="K138" s="533"/>
      <c r="L138" s="533"/>
      <c r="M138" s="533"/>
      <c r="N138" s="533"/>
      <c r="O138" s="533"/>
      <c r="P138" s="533"/>
      <c r="Q138" s="90">
        <f t="shared" si="67"/>
        <v>0</v>
      </c>
      <c r="R138" s="524"/>
      <c r="S138" s="79"/>
      <c r="U138" s="79"/>
      <c r="V138" s="79"/>
      <c r="W138" s="79"/>
      <c r="X138" s="79"/>
      <c r="Y138" s="79"/>
      <c r="Z138" s="79"/>
      <c r="AA138" s="79"/>
      <c r="AB138" s="79"/>
      <c r="AC138" s="79"/>
      <c r="AD138" s="79"/>
      <c r="AE138" s="79"/>
      <c r="AF138" s="79"/>
      <c r="AG138" s="79"/>
      <c r="AH138" s="79"/>
      <c r="AI138" s="79"/>
      <c r="AJ138" s="79"/>
      <c r="AK138" s="93"/>
      <c r="AL138" s="93"/>
      <c r="AM138" s="79"/>
      <c r="AN138" s="79"/>
      <c r="AO138" s="79"/>
      <c r="AP138" s="79"/>
      <c r="AQ138" s="79"/>
      <c r="AR138" s="79"/>
    </row>
    <row r="139" spans="1:44" ht="18" customHeight="1">
      <c r="A139" s="335"/>
      <c r="B139" s="336">
        <v>119</v>
      </c>
      <c r="C139" s="80" t="s">
        <v>82</v>
      </c>
      <c r="D139" s="521"/>
      <c r="E139" s="1162">
        <f>H154</f>
        <v>0</v>
      </c>
      <c r="F139" s="520"/>
      <c r="G139" s="520"/>
      <c r="H139" s="520"/>
      <c r="I139" s="520"/>
      <c r="J139" s="520"/>
      <c r="K139" s="1162">
        <f>H160</f>
        <v>0</v>
      </c>
      <c r="L139" s="520"/>
      <c r="M139" s="520"/>
      <c r="N139" s="520"/>
      <c r="O139" s="520"/>
      <c r="P139" s="520"/>
      <c r="Q139" s="90">
        <f t="shared" si="67"/>
        <v>0</v>
      </c>
      <c r="R139" s="524"/>
      <c r="S139" s="79"/>
      <c r="U139" s="79"/>
      <c r="V139" s="79"/>
      <c r="W139" s="79"/>
      <c r="X139" s="79"/>
      <c r="Y139" s="79"/>
      <c r="Z139" s="79"/>
      <c r="AA139" s="79"/>
      <c r="AB139" s="79"/>
      <c r="AC139" s="79"/>
      <c r="AD139" s="79"/>
      <c r="AE139" s="79"/>
      <c r="AF139" s="79"/>
      <c r="AG139" s="79"/>
      <c r="AH139" s="79"/>
      <c r="AI139" s="79"/>
      <c r="AJ139" s="79"/>
      <c r="AK139" s="2510"/>
      <c r="AL139" s="2510"/>
      <c r="AM139" s="79"/>
      <c r="AN139" s="79"/>
      <c r="AO139" s="79"/>
      <c r="AP139" s="79"/>
      <c r="AQ139" s="79"/>
      <c r="AR139" s="79"/>
    </row>
    <row r="140" spans="1:44" ht="18" customHeight="1">
      <c r="A140" s="335"/>
      <c r="B140" s="336">
        <v>120</v>
      </c>
      <c r="C140" s="80" t="s">
        <v>83</v>
      </c>
      <c r="D140" s="521"/>
      <c r="E140" s="535">
        <f>IF($T$1=TRUE,IF($U$1=TRUE,I154,0),I154)</f>
        <v>0</v>
      </c>
      <c r="F140" s="520"/>
      <c r="G140" s="520"/>
      <c r="H140" s="535">
        <f>IF($T$1=TRUE,IF($U$1=TRUE,I157,0),I157)</f>
        <v>0</v>
      </c>
      <c r="I140" s="520"/>
      <c r="J140" s="520"/>
      <c r="K140" s="535">
        <f>IF($T$1=TRUE,IF($U$1=TRUE,I160,0),I160)</f>
        <v>0</v>
      </c>
      <c r="L140" s="520"/>
      <c r="M140" s="520"/>
      <c r="N140" s="535">
        <f>IF($T$1=TRUE,IF($U$1=TRUE,I163,0),I163)</f>
        <v>0</v>
      </c>
      <c r="O140" s="520"/>
      <c r="P140" s="520"/>
      <c r="Q140" s="90">
        <f t="shared" si="67"/>
        <v>0</v>
      </c>
      <c r="R140" s="536"/>
      <c r="S140" s="79"/>
      <c r="U140" s="79"/>
      <c r="V140" s="79"/>
      <c r="W140" s="79"/>
      <c r="X140" s="79"/>
      <c r="Y140" s="79"/>
      <c r="Z140" s="79"/>
      <c r="AA140" s="79"/>
      <c r="AB140" s="79"/>
      <c r="AC140" s="79"/>
      <c r="AD140" s="79"/>
      <c r="AE140" s="79"/>
      <c r="AF140" s="79"/>
      <c r="AG140" s="79"/>
      <c r="AH140" s="79"/>
      <c r="AI140" s="79"/>
      <c r="AJ140" s="79"/>
      <c r="AK140" s="2510"/>
      <c r="AL140" s="2510"/>
      <c r="AM140" s="79"/>
      <c r="AN140" s="79"/>
      <c r="AO140" s="79"/>
      <c r="AP140" s="79"/>
      <c r="AQ140" s="537"/>
      <c r="AR140" s="93"/>
    </row>
    <row r="141" spans="1:44" ht="18" customHeight="1">
      <c r="A141" s="335"/>
      <c r="B141" s="336">
        <v>121</v>
      </c>
      <c r="C141" s="1849" t="s">
        <v>84</v>
      </c>
      <c r="D141" s="531"/>
      <c r="E141" s="531"/>
      <c r="F141" s="531"/>
      <c r="G141" s="531"/>
      <c r="H141" s="531"/>
      <c r="I141" s="531"/>
      <c r="J141" s="531"/>
      <c r="K141" s="531"/>
      <c r="L141" s="531"/>
      <c r="M141" s="531"/>
      <c r="N141" s="531"/>
      <c r="O141" s="531"/>
      <c r="P141" s="530"/>
      <c r="Q141" s="452">
        <f t="shared" si="67"/>
        <v>0</v>
      </c>
      <c r="R141" s="524"/>
      <c r="S141" s="79"/>
      <c r="U141" s="79"/>
      <c r="V141" s="79"/>
      <c r="W141" s="79"/>
      <c r="X141" s="79"/>
      <c r="Y141" s="79"/>
      <c r="Z141" s="79"/>
      <c r="AA141" s="79"/>
      <c r="AB141" s="79"/>
      <c r="AC141" s="79"/>
      <c r="AD141" s="79"/>
      <c r="AE141" s="79"/>
      <c r="AF141" s="79"/>
      <c r="AG141" s="79"/>
      <c r="AH141" s="79"/>
      <c r="AI141" s="79"/>
      <c r="AJ141" s="79"/>
      <c r="AK141" s="93"/>
      <c r="AL141" s="93"/>
      <c r="AM141" s="79"/>
      <c r="AN141" s="79"/>
      <c r="AO141" s="79"/>
      <c r="AP141" s="79"/>
      <c r="AQ141" s="79"/>
      <c r="AR141" s="79"/>
    </row>
    <row r="142" spans="1:44" ht="18" customHeight="1">
      <c r="A142" s="335"/>
      <c r="B142" s="336">
        <v>122</v>
      </c>
      <c r="C142" s="538" t="s">
        <v>85</v>
      </c>
      <c r="D142" s="512">
        <f t="shared" ref="D142:Q142" si="68">SUM(D135:D141)</f>
        <v>0</v>
      </c>
      <c r="E142" s="511">
        <f t="shared" si="68"/>
        <v>0</v>
      </c>
      <c r="F142" s="511">
        <f t="shared" si="68"/>
        <v>0</v>
      </c>
      <c r="G142" s="511">
        <f t="shared" si="68"/>
        <v>0</v>
      </c>
      <c r="H142" s="511">
        <f t="shared" si="68"/>
        <v>0</v>
      </c>
      <c r="I142" s="511">
        <f t="shared" si="68"/>
        <v>0</v>
      </c>
      <c r="J142" s="511">
        <f t="shared" si="68"/>
        <v>0</v>
      </c>
      <c r="K142" s="511">
        <f t="shared" si="68"/>
        <v>0</v>
      </c>
      <c r="L142" s="511">
        <f t="shared" si="68"/>
        <v>0</v>
      </c>
      <c r="M142" s="511">
        <f t="shared" si="68"/>
        <v>0</v>
      </c>
      <c r="N142" s="511">
        <f t="shared" si="68"/>
        <v>0</v>
      </c>
      <c r="O142" s="511">
        <f t="shared" si="68"/>
        <v>0</v>
      </c>
      <c r="P142" s="511">
        <f t="shared" si="68"/>
        <v>0</v>
      </c>
      <c r="Q142" s="513">
        <f t="shared" si="68"/>
        <v>0</v>
      </c>
      <c r="R142" s="524"/>
      <c r="S142" s="93"/>
      <c r="U142" s="79"/>
      <c r="V142" s="79"/>
      <c r="W142" s="79"/>
      <c r="X142" s="79"/>
      <c r="Y142" s="79"/>
      <c r="Z142" s="79"/>
      <c r="AA142" s="79"/>
      <c r="AB142" s="79"/>
      <c r="AC142" s="79"/>
      <c r="AD142" s="79"/>
      <c r="AE142" s="79"/>
      <c r="AF142" s="79"/>
      <c r="AG142" s="79"/>
      <c r="AH142" s="79"/>
      <c r="AI142" s="79"/>
      <c r="AJ142" s="79"/>
      <c r="AK142" s="93"/>
      <c r="AL142" s="93"/>
      <c r="AM142" s="79"/>
      <c r="AN142" s="79"/>
      <c r="AO142" s="79"/>
      <c r="AP142" s="79"/>
      <c r="AQ142" s="79"/>
      <c r="AR142" s="79"/>
    </row>
    <row r="143" spans="1:44" ht="18" customHeight="1">
      <c r="A143" s="335"/>
      <c r="B143" s="336">
        <v>123</v>
      </c>
      <c r="C143" s="540" t="s">
        <v>67</v>
      </c>
      <c r="D143" s="512">
        <f t="shared" ref="D143:Q143" si="69">D130+D134-D142</f>
        <v>0</v>
      </c>
      <c r="E143" s="511">
        <f t="shared" si="69"/>
        <v>0</v>
      </c>
      <c r="F143" s="511">
        <f t="shared" si="69"/>
        <v>0</v>
      </c>
      <c r="G143" s="511">
        <f t="shared" si="69"/>
        <v>0</v>
      </c>
      <c r="H143" s="511">
        <f t="shared" si="69"/>
        <v>0</v>
      </c>
      <c r="I143" s="511">
        <f t="shared" si="69"/>
        <v>0</v>
      </c>
      <c r="J143" s="511">
        <f t="shared" si="69"/>
        <v>0</v>
      </c>
      <c r="K143" s="511">
        <f t="shared" si="69"/>
        <v>0</v>
      </c>
      <c r="L143" s="511">
        <f t="shared" si="69"/>
        <v>0</v>
      </c>
      <c r="M143" s="511">
        <f t="shared" si="69"/>
        <v>0</v>
      </c>
      <c r="N143" s="511">
        <f t="shared" si="69"/>
        <v>0</v>
      </c>
      <c r="O143" s="511">
        <f t="shared" si="69"/>
        <v>0</v>
      </c>
      <c r="P143" s="511">
        <f t="shared" si="69"/>
        <v>0</v>
      </c>
      <c r="Q143" s="513">
        <f t="shared" si="69"/>
        <v>0</v>
      </c>
      <c r="R143" s="524"/>
      <c r="S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537"/>
      <c r="AR143" s="93"/>
    </row>
    <row r="144" spans="1:44" ht="18" customHeight="1" thickBot="1">
      <c r="A144" s="541"/>
      <c r="B144" s="91">
        <v>124</v>
      </c>
      <c r="C144" s="540" t="s">
        <v>86</v>
      </c>
      <c r="D144" s="512">
        <f>C146+D143</f>
        <v>0</v>
      </c>
      <c r="E144" s="511">
        <f>D144+E143</f>
        <v>0</v>
      </c>
      <c r="F144" s="511">
        <f t="shared" ref="F144:P144" si="70">E144+F143</f>
        <v>0</v>
      </c>
      <c r="G144" s="511">
        <f t="shared" si="70"/>
        <v>0</v>
      </c>
      <c r="H144" s="511">
        <f t="shared" si="70"/>
        <v>0</v>
      </c>
      <c r="I144" s="511">
        <f t="shared" si="70"/>
        <v>0</v>
      </c>
      <c r="J144" s="511">
        <f t="shared" si="70"/>
        <v>0</v>
      </c>
      <c r="K144" s="511">
        <f t="shared" si="70"/>
        <v>0</v>
      </c>
      <c r="L144" s="511">
        <f t="shared" si="70"/>
        <v>0</v>
      </c>
      <c r="M144" s="511">
        <f t="shared" si="70"/>
        <v>0</v>
      </c>
      <c r="N144" s="511">
        <f t="shared" si="70"/>
        <v>0</v>
      </c>
      <c r="O144" s="511">
        <f t="shared" si="70"/>
        <v>0</v>
      </c>
      <c r="P144" s="511">
        <f t="shared" si="70"/>
        <v>0</v>
      </c>
      <c r="Q144" s="513"/>
      <c r="R144" s="524"/>
      <c r="S144" s="79"/>
      <c r="U144" s="79"/>
      <c r="V144" s="79"/>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row>
    <row r="145" spans="1:44" ht="24.65" hidden="1" customHeight="1" thickBot="1">
      <c r="A145" s="542"/>
      <c r="B145" s="543">
        <v>125</v>
      </c>
      <c r="C145" s="544"/>
      <c r="D145" s="545"/>
      <c r="E145" s="545"/>
      <c r="F145" s="545"/>
      <c r="G145" s="545"/>
      <c r="H145" s="545"/>
      <c r="I145" s="545"/>
      <c r="J145" s="545"/>
      <c r="K145" s="545"/>
      <c r="L145" s="545"/>
      <c r="M145" s="545"/>
      <c r="N145" s="545"/>
      <c r="O145" s="545"/>
      <c r="P145" s="546"/>
      <c r="Q145" s="547"/>
      <c r="R145" s="113"/>
      <c r="S145" s="79"/>
      <c r="U145" s="79"/>
      <c r="V145" s="79"/>
      <c r="W145" s="79"/>
      <c r="X145" s="79"/>
      <c r="Y145" s="79"/>
      <c r="Z145" s="79"/>
      <c r="AA145" s="79"/>
      <c r="AB145" s="79"/>
      <c r="AC145" s="79"/>
      <c r="AD145" s="79"/>
      <c r="AE145" s="79"/>
      <c r="AF145" s="79"/>
      <c r="AG145" s="79"/>
      <c r="AH145" s="79"/>
      <c r="AI145" s="79"/>
      <c r="AJ145" s="79"/>
      <c r="AK145" s="79"/>
      <c r="AL145" s="79"/>
      <c r="AM145" s="79"/>
      <c r="AN145" s="79"/>
      <c r="AO145" s="79"/>
      <c r="AP145" s="79"/>
      <c r="AQ145" s="79"/>
      <c r="AR145" s="79"/>
    </row>
    <row r="146" spans="1:44" ht="24.65" customHeight="1" thickBot="1">
      <c r="A146" s="79"/>
      <c r="B146" s="548">
        <v>126</v>
      </c>
      <c r="C146" s="1169">
        <f>来期計画!P146</f>
        <v>0</v>
      </c>
      <c r="D146" s="550" t="s">
        <v>87</v>
      </c>
      <c r="E146" s="551"/>
      <c r="F146" s="552"/>
      <c r="G146" s="552"/>
      <c r="H146" s="552"/>
      <c r="I146" s="552"/>
      <c r="J146" s="552"/>
      <c r="K146" s="552"/>
      <c r="L146" s="552"/>
      <c r="M146" s="552"/>
      <c r="N146" s="553"/>
      <c r="O146" s="554"/>
      <c r="P146" s="555">
        <f>P144</f>
        <v>0</v>
      </c>
      <c r="Q146" s="556" t="s">
        <v>88</v>
      </c>
      <c r="R146" s="557"/>
      <c r="S146" s="79"/>
      <c r="U146" s="79"/>
      <c r="V146" s="79"/>
      <c r="W146" s="79"/>
      <c r="X146" s="79"/>
      <c r="Y146" s="79"/>
      <c r="Z146" s="79"/>
      <c r="AA146" s="79"/>
      <c r="AB146" s="79"/>
      <c r="AC146" s="79"/>
      <c r="AD146" s="79"/>
      <c r="AE146" s="79"/>
      <c r="AF146" s="79"/>
      <c r="AG146" s="79"/>
      <c r="AH146" s="79"/>
      <c r="AI146" s="79"/>
      <c r="AJ146" s="79"/>
      <c r="AK146" s="79"/>
      <c r="AL146" s="79"/>
      <c r="AM146" s="79"/>
      <c r="AN146" s="79"/>
      <c r="AO146" s="79"/>
      <c r="AP146" s="79"/>
      <c r="AQ146" s="79"/>
      <c r="AR146" s="79"/>
    </row>
    <row r="147" spans="1:44" ht="24.65" customHeight="1">
      <c r="A147" s="79"/>
      <c r="B147" s="79"/>
      <c r="C147" s="558"/>
      <c r="D147" s="559"/>
      <c r="E147" s="560"/>
      <c r="F147" s="561"/>
      <c r="G147" s="559"/>
      <c r="H147" s="559"/>
      <c r="I147" s="559"/>
      <c r="J147" s="559"/>
      <c r="K147" s="559"/>
      <c r="L147" s="559"/>
      <c r="M147" s="559"/>
      <c r="N147" s="559"/>
      <c r="O147" s="561"/>
      <c r="P147" s="561"/>
      <c r="Q147" s="561"/>
      <c r="R147" s="562"/>
      <c r="S147" s="561"/>
      <c r="U147" s="79"/>
      <c r="V147" s="79"/>
      <c r="W147" s="79"/>
      <c r="X147" s="79"/>
      <c r="Y147" s="79"/>
      <c r="Z147" s="79"/>
      <c r="AA147" s="79"/>
      <c r="AB147" s="79"/>
      <c r="AC147" s="79"/>
      <c r="AD147" s="79"/>
      <c r="AE147" s="79"/>
      <c r="AF147" s="79"/>
      <c r="AG147" s="79"/>
      <c r="AH147" s="79"/>
      <c r="AI147" s="79"/>
      <c r="AJ147" s="79"/>
      <c r="AK147" s="79"/>
      <c r="AL147" s="79"/>
      <c r="AM147" s="79"/>
      <c r="AN147" s="79"/>
      <c r="AO147" s="79"/>
      <c r="AP147" s="79"/>
      <c r="AQ147" s="79"/>
      <c r="AR147" s="79"/>
    </row>
    <row r="148" spans="1:44" ht="23.15" customHeight="1" thickBot="1">
      <c r="A148" s="79"/>
      <c r="B148" s="79"/>
      <c r="C148" s="563" t="s">
        <v>89</v>
      </c>
      <c r="D148" s="564"/>
      <c r="E148" s="79"/>
      <c r="F148" s="565"/>
      <c r="G148" s="566" t="s">
        <v>332</v>
      </c>
      <c r="H148" s="567"/>
      <c r="I148" s="567"/>
      <c r="J148" s="568"/>
      <c r="K148" s="566" t="s">
        <v>333</v>
      </c>
      <c r="L148" s="567"/>
      <c r="M148" s="567"/>
      <c r="N148" s="569"/>
      <c r="O148" s="570" t="s">
        <v>92</v>
      </c>
      <c r="P148" s="57"/>
      <c r="Q148" s="571"/>
      <c r="R148" s="113"/>
      <c r="S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row>
    <row r="149" spans="1:44" ht="19.5" thickBot="1">
      <c r="A149" s="79"/>
      <c r="B149" s="79"/>
      <c r="C149" s="572" t="s">
        <v>93</v>
      </c>
      <c r="D149" s="573" t="s">
        <v>94</v>
      </c>
      <c r="E149" s="79"/>
      <c r="F149" s="565"/>
      <c r="G149" s="574"/>
      <c r="H149" s="575" t="s">
        <v>64</v>
      </c>
      <c r="I149" s="575" t="s">
        <v>36</v>
      </c>
      <c r="J149" s="576" t="s">
        <v>63</v>
      </c>
      <c r="K149" s="574"/>
      <c r="L149" s="575" t="s">
        <v>64</v>
      </c>
      <c r="M149" s="575" t="s">
        <v>36</v>
      </c>
      <c r="N149" s="577" t="s">
        <v>63</v>
      </c>
      <c r="O149" s="578" t="s">
        <v>95</v>
      </c>
      <c r="P149" s="579" t="s">
        <v>96</v>
      </c>
      <c r="Q149" s="580" t="s">
        <v>97</v>
      </c>
      <c r="R149" s="581"/>
      <c r="S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row>
    <row r="150" spans="1:44">
      <c r="A150" s="79"/>
      <c r="B150" s="79"/>
      <c r="C150" s="582" t="s">
        <v>98</v>
      </c>
      <c r="D150" s="583"/>
      <c r="E150" s="79"/>
      <c r="F150" s="565"/>
      <c r="G150" s="584"/>
      <c r="H150" s="585"/>
      <c r="I150" s="585"/>
      <c r="J150" s="586"/>
      <c r="K150" s="584" t="s">
        <v>99</v>
      </c>
      <c r="L150" s="585">
        <f>IF((INT((cotax(D158)-D159)/100)*100)&lt;0,D160,INT((cotax(D158)-D159+D160)/100)*100)</f>
        <v>0</v>
      </c>
      <c r="M150" s="585">
        <f>INT(P158/100)*100</f>
        <v>0</v>
      </c>
      <c r="N150" s="587">
        <f>SUM(L150:M150)</f>
        <v>0</v>
      </c>
      <c r="O150" s="588" t="s">
        <v>100</v>
      </c>
      <c r="P150" s="589">
        <v>0.23039999999999999</v>
      </c>
      <c r="Q150" s="590">
        <v>0.219</v>
      </c>
      <c r="R150" s="113"/>
      <c r="S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row>
    <row r="151" spans="1:44">
      <c r="A151" s="79"/>
      <c r="B151" s="79"/>
      <c r="C151" s="582" t="s">
        <v>101</v>
      </c>
      <c r="D151" s="591"/>
      <c r="E151" s="79"/>
      <c r="F151" s="565"/>
      <c r="G151" s="584"/>
      <c r="H151" s="585"/>
      <c r="I151" s="585"/>
      <c r="J151" s="586"/>
      <c r="K151" s="584" t="s">
        <v>102</v>
      </c>
      <c r="L151" s="585">
        <f>H160</f>
        <v>0</v>
      </c>
      <c r="M151" s="585">
        <f>I157+I160+I163</f>
        <v>0</v>
      </c>
      <c r="N151" s="587">
        <f t="shared" ref="N151:N164" si="71">SUM(L151:M151)</f>
        <v>0</v>
      </c>
      <c r="O151" s="592" t="s">
        <v>103</v>
      </c>
      <c r="P151" s="593">
        <v>0.25590000000000002</v>
      </c>
      <c r="Q151" s="594">
        <v>0.23769999999999999</v>
      </c>
      <c r="R151" s="113"/>
      <c r="S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row>
    <row r="152" spans="1:44" ht="19.5" thickBot="1">
      <c r="A152" s="79"/>
      <c r="B152" s="79"/>
      <c r="C152" s="582" t="s">
        <v>104</v>
      </c>
      <c r="D152" s="591"/>
      <c r="E152" s="79"/>
      <c r="F152" s="565"/>
      <c r="G152" s="595" t="s">
        <v>90</v>
      </c>
      <c r="H152" s="596"/>
      <c r="I152" s="596"/>
      <c r="J152" s="597"/>
      <c r="K152" s="595" t="s">
        <v>105</v>
      </c>
      <c r="L152" s="596"/>
      <c r="M152" s="596"/>
      <c r="N152" s="598">
        <f t="shared" si="71"/>
        <v>0</v>
      </c>
      <c r="O152" s="599" t="s">
        <v>106</v>
      </c>
      <c r="P152" s="600">
        <v>0.38629999999999998</v>
      </c>
      <c r="Q152" s="601">
        <v>0.35099999999999998</v>
      </c>
      <c r="R152" s="113"/>
      <c r="S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row>
    <row r="153" spans="1:44" ht="19.5" thickBot="1">
      <c r="A153" s="79"/>
      <c r="B153" s="79"/>
      <c r="C153" s="602"/>
      <c r="D153" s="603"/>
      <c r="E153" s="79"/>
      <c r="F153" s="604"/>
      <c r="G153" s="605">
        <f t="shared" ref="G153:G164" si="72">EDATE(K153,-12)</f>
        <v>46205</v>
      </c>
      <c r="H153" s="823">
        <f>来期計画!L153</f>
        <v>0</v>
      </c>
      <c r="I153" s="823">
        <f>来期計画!M153</f>
        <v>0</v>
      </c>
      <c r="J153" s="824">
        <f>来期計画!N153</f>
        <v>0</v>
      </c>
      <c r="K153" s="605">
        <f>O2+31</f>
        <v>46570</v>
      </c>
      <c r="L153" s="606">
        <v>0</v>
      </c>
      <c r="M153" s="606">
        <v>0</v>
      </c>
      <c r="N153" s="608">
        <f t="shared" si="71"/>
        <v>0</v>
      </c>
      <c r="O153" s="609"/>
      <c r="P153" s="79"/>
      <c r="Q153" s="79"/>
      <c r="R153" s="113"/>
      <c r="S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row>
    <row r="154" spans="1:44">
      <c r="A154" s="79"/>
      <c r="B154" s="79"/>
      <c r="C154" s="610"/>
      <c r="D154" s="603"/>
      <c r="E154" s="79"/>
      <c r="F154" s="611"/>
      <c r="G154" s="605">
        <f t="shared" si="72"/>
        <v>46236</v>
      </c>
      <c r="H154" s="823">
        <f>来期計画!L154</f>
        <v>0</v>
      </c>
      <c r="I154" s="823">
        <f>来期計画!M154</f>
        <v>0</v>
      </c>
      <c r="J154" s="824">
        <f>来期計画!N154</f>
        <v>0</v>
      </c>
      <c r="K154" s="605">
        <f>K153+31</f>
        <v>46601</v>
      </c>
      <c r="L154" s="606">
        <f>L150-L151</f>
        <v>0</v>
      </c>
      <c r="M154" s="606">
        <f>M150-M151</f>
        <v>0</v>
      </c>
      <c r="N154" s="608">
        <f t="shared" si="71"/>
        <v>0</v>
      </c>
      <c r="O154" s="612" t="s">
        <v>107</v>
      </c>
      <c r="P154" s="613">
        <f>Q236</f>
        <v>0</v>
      </c>
      <c r="Q154" s="79"/>
      <c r="R154" s="113"/>
      <c r="S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row>
    <row r="155" spans="1:44">
      <c r="A155" s="79"/>
      <c r="B155" s="79"/>
      <c r="C155" s="614" t="s">
        <v>108</v>
      </c>
      <c r="D155" s="615"/>
      <c r="E155" s="79"/>
      <c r="F155" s="616"/>
      <c r="G155" s="605">
        <f t="shared" si="72"/>
        <v>46267</v>
      </c>
      <c r="H155" s="823">
        <f>来期計画!L155</f>
        <v>0</v>
      </c>
      <c r="I155" s="823">
        <f>来期計画!M155</f>
        <v>0</v>
      </c>
      <c r="J155" s="824">
        <f>来期計画!N155</f>
        <v>0</v>
      </c>
      <c r="K155" s="605">
        <f t="shared" ref="K155:K164" si="73">K154+31</f>
        <v>46632</v>
      </c>
      <c r="L155" s="606"/>
      <c r="M155" s="606"/>
      <c r="N155" s="608">
        <f t="shared" si="71"/>
        <v>0</v>
      </c>
      <c r="O155" s="618" t="s">
        <v>109</v>
      </c>
      <c r="P155" s="619">
        <f>Q237</f>
        <v>0</v>
      </c>
      <c r="Q155" s="79"/>
      <c r="R155" s="113"/>
      <c r="S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row>
    <row r="156" spans="1:44">
      <c r="A156" s="79"/>
      <c r="B156" s="79"/>
      <c r="C156" s="610"/>
      <c r="D156" s="603"/>
      <c r="E156" s="79"/>
      <c r="F156" s="620"/>
      <c r="G156" s="605">
        <f t="shared" si="72"/>
        <v>46298</v>
      </c>
      <c r="H156" s="823">
        <f>来期計画!L156</f>
        <v>0</v>
      </c>
      <c r="I156" s="823">
        <f>来期計画!M156</f>
        <v>0</v>
      </c>
      <c r="J156" s="824">
        <f>来期計画!N156</f>
        <v>0</v>
      </c>
      <c r="K156" s="605">
        <f t="shared" si="73"/>
        <v>46663</v>
      </c>
      <c r="L156" s="606"/>
      <c r="M156" s="606"/>
      <c r="N156" s="608">
        <f t="shared" si="71"/>
        <v>0</v>
      </c>
      <c r="O156" s="618" t="s">
        <v>110</v>
      </c>
      <c r="P156" s="619">
        <f>P154-P155</f>
        <v>0</v>
      </c>
      <c r="Q156" s="79"/>
      <c r="R156" s="113"/>
      <c r="S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row>
    <row r="157" spans="1:44">
      <c r="A157" s="79"/>
      <c r="B157" s="79"/>
      <c r="C157" s="610"/>
      <c r="D157" s="603"/>
      <c r="E157" s="79"/>
      <c r="F157" s="620"/>
      <c r="G157" s="605">
        <f t="shared" si="72"/>
        <v>46329</v>
      </c>
      <c r="H157" s="823">
        <f>来期計画!L157</f>
        <v>0</v>
      </c>
      <c r="I157" s="823">
        <f>来期計画!M157</f>
        <v>0</v>
      </c>
      <c r="J157" s="824">
        <f>来期計画!N157</f>
        <v>0</v>
      </c>
      <c r="K157" s="605">
        <f t="shared" si="73"/>
        <v>46694</v>
      </c>
      <c r="L157" s="606"/>
      <c r="M157" s="1199">
        <f>INT((IF($Q$244&lt;=4000000,0,$M$150/4))/100)*100</f>
        <v>0</v>
      </c>
      <c r="N157" s="608">
        <f t="shared" si="71"/>
        <v>0</v>
      </c>
      <c r="O157" s="618" t="s">
        <v>111</v>
      </c>
      <c r="P157" s="622"/>
      <c r="Q157" s="79"/>
      <c r="R157" s="113"/>
      <c r="S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row>
    <row r="158" spans="1:44" ht="19.5" thickBot="1">
      <c r="A158" s="79"/>
      <c r="B158" s="79"/>
      <c r="C158" s="623" t="s">
        <v>112</v>
      </c>
      <c r="D158" s="624">
        <f>Q124-D150+D153+D154-D156-D157</f>
        <v>0</v>
      </c>
      <c r="E158" s="79"/>
      <c r="F158" s="620"/>
      <c r="G158" s="605">
        <f t="shared" si="72"/>
        <v>46360</v>
      </c>
      <c r="H158" s="823">
        <f>来期計画!L158</f>
        <v>0</v>
      </c>
      <c r="I158" s="823">
        <f>来期計画!M158</f>
        <v>0</v>
      </c>
      <c r="J158" s="824">
        <f>来期計画!N158</f>
        <v>0</v>
      </c>
      <c r="K158" s="605">
        <f t="shared" si="73"/>
        <v>46725</v>
      </c>
      <c r="L158" s="606"/>
      <c r="M158" s="606"/>
      <c r="N158" s="608">
        <f t="shared" si="71"/>
        <v>0</v>
      </c>
      <c r="O158" s="625" t="s">
        <v>113</v>
      </c>
      <c r="P158" s="626">
        <f>IF(T158=TRUE,0,P156-P157)</f>
        <v>0</v>
      </c>
      <c r="Q158" s="79"/>
      <c r="R158" s="113"/>
      <c r="S158" s="79"/>
      <c r="T158" s="320" t="b">
        <v>0</v>
      </c>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row>
    <row r="159" spans="1:44">
      <c r="A159" s="79"/>
      <c r="B159" s="79"/>
      <c r="C159" s="623" t="s">
        <v>114</v>
      </c>
      <c r="D159" s="603"/>
      <c r="E159" s="92"/>
      <c r="F159" s="620"/>
      <c r="G159" s="605">
        <f t="shared" si="72"/>
        <v>46391</v>
      </c>
      <c r="H159" s="823">
        <f>来期計画!L159</f>
        <v>0</v>
      </c>
      <c r="I159" s="823">
        <f>来期計画!M159</f>
        <v>0</v>
      </c>
      <c r="J159" s="824">
        <f>来期計画!N159</f>
        <v>0</v>
      </c>
      <c r="K159" s="605">
        <f t="shared" si="73"/>
        <v>46756</v>
      </c>
      <c r="L159" s="606"/>
      <c r="M159" s="606"/>
      <c r="N159" s="608">
        <f t="shared" si="71"/>
        <v>0</v>
      </c>
      <c r="O159" s="609"/>
      <c r="P159" s="79"/>
      <c r="Q159" s="79"/>
      <c r="R159" s="113"/>
      <c r="S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row>
    <row r="160" spans="1:44">
      <c r="A160" s="79"/>
      <c r="B160" s="79"/>
      <c r="C160" s="623" t="s">
        <v>115</v>
      </c>
      <c r="D160" s="603"/>
      <c r="E160" s="627"/>
      <c r="F160" s="620"/>
      <c r="G160" s="605">
        <f t="shared" si="72"/>
        <v>46422</v>
      </c>
      <c r="H160" s="823">
        <f>来期計画!L160</f>
        <v>0</v>
      </c>
      <c r="I160" s="823">
        <f>来期計画!M160</f>
        <v>0</v>
      </c>
      <c r="J160" s="824">
        <f>来期計画!N160</f>
        <v>0</v>
      </c>
      <c r="K160" s="605">
        <f t="shared" si="73"/>
        <v>46787</v>
      </c>
      <c r="L160" s="1199">
        <f>IF((INT((houjinzei(D158)-D159)/100)*100)&lt;=200000,0,INT(L150/2/100)*100)</f>
        <v>0</v>
      </c>
      <c r="M160" s="1199">
        <f>INT((IF($Q$244&lt;=480000,0,IF($Q$244&lt;=4000000,$M$150/2,$M$150/4)))/100)*100</f>
        <v>0</v>
      </c>
      <c r="N160" s="608">
        <f t="shared" si="71"/>
        <v>0</v>
      </c>
      <c r="O160" s="628" t="s">
        <v>116</v>
      </c>
      <c r="P160" s="79"/>
      <c r="Q160" s="79"/>
      <c r="R160" s="113"/>
      <c r="S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row>
    <row r="161" spans="1:77">
      <c r="A161" s="79"/>
      <c r="B161" s="79"/>
      <c r="C161" s="629"/>
      <c r="D161" s="620"/>
      <c r="E161" s="616"/>
      <c r="F161" s="630"/>
      <c r="G161" s="605">
        <f t="shared" si="72"/>
        <v>46452</v>
      </c>
      <c r="H161" s="823">
        <f>来期計画!L161</f>
        <v>0</v>
      </c>
      <c r="I161" s="823">
        <f>来期計画!M161</f>
        <v>0</v>
      </c>
      <c r="J161" s="824">
        <f>来期計画!N161</f>
        <v>0</v>
      </c>
      <c r="K161" s="605">
        <f t="shared" si="73"/>
        <v>46818</v>
      </c>
      <c r="L161" s="606"/>
      <c r="M161" s="606"/>
      <c r="N161" s="608">
        <f t="shared" si="71"/>
        <v>0</v>
      </c>
      <c r="O161" s="609"/>
      <c r="P161" s="79"/>
      <c r="Q161" s="79"/>
      <c r="R161" s="113"/>
      <c r="S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row>
    <row r="162" spans="1:77">
      <c r="A162" s="79"/>
      <c r="B162" s="79"/>
      <c r="C162" s="631" t="s">
        <v>117</v>
      </c>
      <c r="D162" s="620"/>
      <c r="E162" s="616"/>
      <c r="F162" s="620"/>
      <c r="G162" s="605">
        <f t="shared" si="72"/>
        <v>46483</v>
      </c>
      <c r="H162" s="823">
        <f>来期計画!L162</f>
        <v>0</v>
      </c>
      <c r="I162" s="823">
        <f>来期計画!M162</f>
        <v>0</v>
      </c>
      <c r="J162" s="824">
        <f>来期計画!N162</f>
        <v>0</v>
      </c>
      <c r="K162" s="605">
        <f t="shared" si="73"/>
        <v>46849</v>
      </c>
      <c r="L162" s="606"/>
      <c r="M162" s="606"/>
      <c r="N162" s="608">
        <f t="shared" si="71"/>
        <v>0</v>
      </c>
      <c r="O162" s="609"/>
      <c r="P162" s="79"/>
      <c r="Q162" s="79"/>
      <c r="R162" s="113"/>
      <c r="S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row>
    <row r="163" spans="1:77">
      <c r="A163" s="79"/>
      <c r="B163" s="79"/>
      <c r="C163" s="91" t="s">
        <v>118</v>
      </c>
      <c r="D163" s="1850">
        <v>0.15</v>
      </c>
      <c r="E163" s="616"/>
      <c r="F163" s="620"/>
      <c r="G163" s="605">
        <f t="shared" si="72"/>
        <v>46514</v>
      </c>
      <c r="H163" s="823">
        <f>来期計画!L163</f>
        <v>0</v>
      </c>
      <c r="I163" s="823">
        <f>来期計画!M163</f>
        <v>0</v>
      </c>
      <c r="J163" s="824">
        <f>来期計画!N163</f>
        <v>0</v>
      </c>
      <c r="K163" s="605">
        <f t="shared" si="73"/>
        <v>46880</v>
      </c>
      <c r="L163" s="606"/>
      <c r="M163" s="1199">
        <f>INT((IF($Q$244&lt;=4000000,0,$M$150/4))/100)*100</f>
        <v>0</v>
      </c>
      <c r="N163" s="608">
        <f t="shared" si="71"/>
        <v>0</v>
      </c>
      <c r="O163" s="633"/>
      <c r="P163" s="79"/>
      <c r="Q163" s="79"/>
      <c r="R163" s="113"/>
      <c r="S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row>
    <row r="164" spans="1:77">
      <c r="A164" s="79"/>
      <c r="B164" s="79"/>
      <c r="C164" s="91" t="s">
        <v>119</v>
      </c>
      <c r="D164" s="1850">
        <v>0.23899999999999999</v>
      </c>
      <c r="E164" s="616"/>
      <c r="F164" s="630"/>
      <c r="G164" s="605">
        <f t="shared" si="72"/>
        <v>46545</v>
      </c>
      <c r="H164" s="823">
        <f>来期計画!L164</f>
        <v>0</v>
      </c>
      <c r="I164" s="823">
        <f>来期計画!M164</f>
        <v>0</v>
      </c>
      <c r="J164" s="824">
        <f>来期計画!N164</f>
        <v>0</v>
      </c>
      <c r="K164" s="605">
        <f t="shared" si="73"/>
        <v>46911</v>
      </c>
      <c r="L164" s="606"/>
      <c r="M164" s="606"/>
      <c r="N164" s="608">
        <f t="shared" si="71"/>
        <v>0</v>
      </c>
      <c r="O164" s="609"/>
      <c r="P164" s="79"/>
      <c r="Q164" s="79"/>
      <c r="R164" s="113"/>
      <c r="S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row>
    <row r="165" spans="1:77" ht="24.4" customHeight="1" thickBot="1">
      <c r="A165" s="79"/>
      <c r="B165" s="634"/>
      <c r="C165" s="79"/>
      <c r="D165" s="620"/>
      <c r="E165" s="635"/>
      <c r="F165" s="635"/>
      <c r="G165" s="636" t="s">
        <v>120</v>
      </c>
      <c r="H165" s="637">
        <f>SUM(H153:H164)</f>
        <v>0</v>
      </c>
      <c r="I165" s="637">
        <f>SUM(I153:I164)</f>
        <v>0</v>
      </c>
      <c r="J165" s="637">
        <f>SUM(J153:J164)</f>
        <v>0</v>
      </c>
      <c r="K165" s="636" t="s">
        <v>120</v>
      </c>
      <c r="L165" s="637">
        <f>SUM(L153:L164)</f>
        <v>0</v>
      </c>
      <c r="M165" s="637">
        <f>SUM(M153:M164)</f>
        <v>0</v>
      </c>
      <c r="N165" s="638">
        <f>SUM(N153:N164)</f>
        <v>0</v>
      </c>
      <c r="O165" s="609"/>
      <c r="P165" s="79"/>
      <c r="Q165" s="79"/>
      <c r="R165" s="113"/>
      <c r="S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row>
    <row r="166" spans="1:77" ht="24.4" customHeight="1">
      <c r="A166" s="79"/>
      <c r="B166" s="79"/>
      <c r="C166" s="79"/>
      <c r="D166" s="639"/>
      <c r="E166" s="639"/>
      <c r="F166" s="639"/>
      <c r="G166" s="640"/>
      <c r="H166" s="641"/>
      <c r="I166" s="639"/>
      <c r="J166" s="639"/>
      <c r="K166" s="639"/>
      <c r="L166" s="639"/>
      <c r="M166" s="639"/>
      <c r="N166" s="639"/>
      <c r="O166" s="639"/>
      <c r="P166" s="639"/>
      <c r="Q166" s="639"/>
      <c r="R166" s="113"/>
      <c r="S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row>
    <row r="167" spans="1:77">
      <c r="A167" s="79"/>
      <c r="B167" s="79"/>
      <c r="C167" s="642"/>
      <c r="D167" s="643"/>
      <c r="E167" s="642"/>
      <c r="F167" s="644"/>
      <c r="G167" s="79"/>
      <c r="H167" s="79"/>
      <c r="I167" s="79"/>
      <c r="J167" s="79"/>
      <c r="K167" s="79"/>
      <c r="L167" s="79"/>
      <c r="M167" s="79"/>
      <c r="N167" s="79"/>
      <c r="O167" s="79"/>
      <c r="P167" s="79"/>
      <c r="Q167" s="79"/>
      <c r="R167" s="113"/>
      <c r="S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row>
    <row r="168" spans="1:77">
      <c r="A168" s="79"/>
      <c r="B168" s="79"/>
      <c r="C168" s="57"/>
      <c r="D168" s="170" t="s">
        <v>50</v>
      </c>
      <c r="E168" s="57"/>
      <c r="F168" s="57"/>
      <c r="G168" s="57"/>
      <c r="H168" s="57"/>
      <c r="I168" s="57"/>
      <c r="J168" s="57"/>
      <c r="K168" s="57"/>
      <c r="L168" s="57"/>
      <c r="M168" s="57"/>
      <c r="N168" s="57"/>
      <c r="O168" s="57"/>
      <c r="P168" s="57"/>
      <c r="Q168" s="171"/>
      <c r="R168" s="172"/>
      <c r="S168" s="57"/>
      <c r="T168" s="86"/>
      <c r="U168" s="16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row>
    <row r="169" spans="1:77">
      <c r="A169" s="79"/>
      <c r="B169" s="79"/>
      <c r="C169" s="72">
        <f>Q168</f>
        <v>0</v>
      </c>
      <c r="D169" s="72">
        <f>D2</f>
        <v>46204</v>
      </c>
      <c r="E169" s="72">
        <f t="shared" ref="E169:R169" si="74">E2</f>
        <v>46235</v>
      </c>
      <c r="F169" s="72">
        <f t="shared" si="74"/>
        <v>46266</v>
      </c>
      <c r="G169" s="72">
        <f t="shared" si="74"/>
        <v>46296</v>
      </c>
      <c r="H169" s="72">
        <f t="shared" si="74"/>
        <v>46327</v>
      </c>
      <c r="I169" s="72">
        <f t="shared" si="74"/>
        <v>46357</v>
      </c>
      <c r="J169" s="72">
        <f t="shared" si="74"/>
        <v>46388</v>
      </c>
      <c r="K169" s="72">
        <f t="shared" si="74"/>
        <v>46419</v>
      </c>
      <c r="L169" s="72">
        <f t="shared" si="74"/>
        <v>46447</v>
      </c>
      <c r="M169" s="72">
        <f t="shared" si="74"/>
        <v>46478</v>
      </c>
      <c r="N169" s="72">
        <f t="shared" si="74"/>
        <v>46508</v>
      </c>
      <c r="O169" s="72">
        <f t="shared" si="74"/>
        <v>46539</v>
      </c>
      <c r="P169" s="72" t="str">
        <f t="shared" si="74"/>
        <v>決算</v>
      </c>
      <c r="Q169" s="72" t="str">
        <f t="shared" si="74"/>
        <v>年間合計</v>
      </c>
      <c r="R169" s="72" t="str">
        <f t="shared" si="74"/>
        <v>対売上割合</v>
      </c>
      <c r="S169" s="326" t="s">
        <v>171</v>
      </c>
      <c r="T169" s="86"/>
      <c r="U169" s="16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row>
    <row r="170" spans="1:77">
      <c r="A170" s="79"/>
      <c r="B170" s="79"/>
      <c r="C170" s="174" t="s">
        <v>51</v>
      </c>
      <c r="D170" s="81"/>
      <c r="E170" s="81"/>
      <c r="F170" s="81"/>
      <c r="G170" s="81"/>
      <c r="H170" s="81"/>
      <c r="I170" s="81"/>
      <c r="J170" s="81"/>
      <c r="K170" s="81"/>
      <c r="L170" s="81"/>
      <c r="M170" s="81"/>
      <c r="N170" s="81"/>
      <c r="O170" s="81"/>
      <c r="P170" s="81"/>
      <c r="Q170" s="82"/>
      <c r="R170" s="83"/>
      <c r="S170" s="83"/>
      <c r="T170" s="86"/>
      <c r="U170" s="16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t="s">
        <v>128</v>
      </c>
    </row>
    <row r="171" spans="1:77" ht="19.149999999999999" customHeight="1" thickBot="1">
      <c r="A171" s="79"/>
      <c r="B171" s="79"/>
      <c r="C171" s="87" t="s">
        <v>52</v>
      </c>
      <c r="D171" s="88"/>
      <c r="E171" s="88"/>
      <c r="F171" s="88"/>
      <c r="G171" s="88"/>
      <c r="H171" s="88"/>
      <c r="I171" s="88"/>
      <c r="J171" s="88"/>
      <c r="K171" s="88"/>
      <c r="L171" s="88"/>
      <c r="M171" s="88"/>
      <c r="N171" s="88"/>
      <c r="O171" s="88"/>
      <c r="P171" s="88"/>
      <c r="Q171" s="89">
        <f>SUM(D171:P171)</f>
        <v>0</v>
      </c>
      <c r="R171" s="2353">
        <f>IFERROR(Q171/$Q$14,0)</f>
        <v>0</v>
      </c>
      <c r="S171" s="154">
        <f>前期実績!Q129</f>
        <v>0</v>
      </c>
      <c r="T171" s="342"/>
      <c r="U171" s="16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371"/>
      <c r="AR171" s="372" t="s">
        <v>181</v>
      </c>
      <c r="AS171" s="373" t="s">
        <v>182</v>
      </c>
    </row>
    <row r="172" spans="1:77" ht="19.149999999999999" customHeight="1">
      <c r="A172" s="79"/>
      <c r="B172" s="79"/>
      <c r="C172" s="94"/>
      <c r="D172" s="88"/>
      <c r="E172" s="88"/>
      <c r="F172" s="88"/>
      <c r="G172" s="88"/>
      <c r="H172" s="88"/>
      <c r="I172" s="88"/>
      <c r="J172" s="88"/>
      <c r="K172" s="88"/>
      <c r="L172" s="88"/>
      <c r="M172" s="88"/>
      <c r="N172" s="88"/>
      <c r="O172" s="88"/>
      <c r="P172" s="88"/>
      <c r="Q172" s="89">
        <f>SUM(D172:P172)</f>
        <v>0</v>
      </c>
      <c r="R172" s="2353">
        <f t="shared" ref="R172:R231" si="75">IFERROR(Q172/$Q$14,0)</f>
        <v>0</v>
      </c>
      <c r="S172" s="154">
        <f>前期実績!Q130</f>
        <v>0</v>
      </c>
      <c r="T172" s="645" t="b">
        <v>0</v>
      </c>
      <c r="U172" s="79">
        <f>IF($AO172=TRUE,IF($T$1=FALSE,D172*HOME!$H$21,D172*HOME!$H$21/(1+HOME!$H$21)),
IF(D$2&lt;DATE(2019,10,1),
IF($T$1=FALSE,IF($T172=FALSE,D172*HOME!$H$18,0),
IF($T172=FALSE,D172*HOME!$H$18/(1+HOME!$H$18),0)),
IF($T$1=FALSE,IF($T172=FALSE,D172*HOME!$H$20,0),
IF($T172=FALSE,D172*HOME!$H$20/(1+HOME!$H$20),0))))</f>
        <v>0</v>
      </c>
      <c r="V172" s="79">
        <f>IF($AO172=TRUE,IF($T$1=FALSE,E172*HOME!$H$21,E172*HOME!$H$21/(1+HOME!$H$21)),
IF(E$2&lt;DATE(2019,10,1),
IF($T$1=FALSE,IF($T172=FALSE,E172*HOME!$H$18,0),
IF($T172=FALSE,E172*HOME!$H$18/(1+HOME!$H$18),0)),
IF($T$1=FALSE,IF($T172=FALSE,E172*HOME!$H$20,0),
IF($T172=FALSE,E172*HOME!$H$20/(1+HOME!$H$20),0))))</f>
        <v>0</v>
      </c>
      <c r="W172" s="79">
        <f>IF($AO172=TRUE,IF($T$1=FALSE,F172*HOME!$H$21,F172*HOME!$H$21/(1+HOME!$H$21)),
IF(F$2&lt;DATE(2019,10,1),
IF($T$1=FALSE,IF($T172=FALSE,F172*HOME!$H$18,0),
IF($T172=FALSE,F172*HOME!$H$18/(1+HOME!$H$18),0)),
IF($T$1=FALSE,IF($T172=FALSE,F172*HOME!$H$20,0),
IF($T172=FALSE,F172*HOME!$H$20/(1+HOME!$H$20),0))))</f>
        <v>0</v>
      </c>
      <c r="X172" s="79">
        <f>IF($AO172=TRUE,IF($T$1=FALSE,G172*HOME!$H$21,G172*HOME!$H$21/(1+HOME!$H$21)),
IF(G$2&lt;DATE(2019,10,1),
IF($T$1=FALSE,IF($T172=FALSE,G172*HOME!$H$18,0),
IF($T172=FALSE,G172*HOME!$H$18/(1+HOME!$H$18),0)),
IF($T$1=FALSE,IF($T172=FALSE,G172*HOME!$H$20,0),
IF($T172=FALSE,G172*HOME!$H$20/(1+HOME!$H$20),0))))</f>
        <v>0</v>
      </c>
      <c r="Y172" s="79">
        <f>IF($AO172=TRUE,IF($T$1=FALSE,H172*HOME!$H$21,H172*HOME!$H$21/(1+HOME!$H$21)),
IF(H$2&lt;DATE(2019,10,1),
IF($T$1=FALSE,IF($T172=FALSE,H172*HOME!$H$18,0),
IF($T172=FALSE,H172*HOME!$H$18/(1+HOME!$H$18),0)),
IF($T$1=FALSE,IF($T172=FALSE,H172*HOME!$H$20,0),
IF($T172=FALSE,H172*HOME!$H$20/(1+HOME!$H$20),0))))</f>
        <v>0</v>
      </c>
      <c r="Z172" s="79">
        <f>IF($AO172=TRUE,IF($T$1=FALSE,I172*HOME!$H$21,I172*HOME!$H$21/(1+HOME!$H$21)),
IF(I$2&lt;DATE(2019,10,1),
IF($T$1=FALSE,IF($T172=FALSE,I172*HOME!$H$18,0),
IF($T172=FALSE,I172*HOME!$H$18/(1+HOME!$H$18),0)),
IF($T$1=FALSE,IF($T172=FALSE,I172*HOME!$H$20,0),
IF($T172=FALSE,I172*HOME!$H$20/(1+HOME!$H$20),0))))</f>
        <v>0</v>
      </c>
      <c r="AA172" s="79">
        <f>IF($AO172=TRUE,IF($T$1=FALSE,J172*HOME!$H$21,J172*HOME!$H$21/(1+HOME!$H$21)),
IF(J$2&lt;DATE(2019,10,1),
IF($T$1=FALSE,IF($T172=FALSE,J172*HOME!$H$18,0),
IF($T172=FALSE,J172*HOME!$H$18/(1+HOME!$H$18),0)),
IF($T$1=FALSE,IF($T172=FALSE,J172*HOME!$H$20,0),
IF($T172=FALSE,J172*HOME!$H$20/(1+HOME!$H$20),0))))</f>
        <v>0</v>
      </c>
      <c r="AB172" s="79">
        <f>IF($AO172=TRUE,IF($T$1=FALSE,K172*HOME!$H$21,K172*HOME!$H$21/(1+HOME!$H$21)),
IF(K$2&lt;DATE(2019,10,1),
IF($T$1=FALSE,IF($T172=FALSE,K172*HOME!$H$18,0),
IF($T172=FALSE,K172*HOME!$H$18/(1+HOME!$H$18),0)),
IF($T$1=FALSE,IF($T172=FALSE,K172*HOME!$H$20,0),
IF($T172=FALSE,K172*HOME!$H$20/(1+HOME!$H$20),0))))</f>
        <v>0</v>
      </c>
      <c r="AC172" s="79">
        <f>IF($AO172=TRUE,IF($T$1=FALSE,L172*HOME!$H$21,L172*HOME!$H$21/(1+HOME!$H$21)),
IF(L$2&lt;DATE(2019,10,1),
IF($T$1=FALSE,IF($T172=FALSE,L172*HOME!$H$18,0),
IF($T172=FALSE,L172*HOME!$H$18/(1+HOME!$H$18),0)),
IF($T$1=FALSE,IF($T172=FALSE,L172*HOME!$H$20,0),
IF($T172=FALSE,L172*HOME!$H$20/(1+HOME!$H$20),0))))</f>
        <v>0</v>
      </c>
      <c r="AD172" s="79">
        <f>IF($AO172=TRUE,IF($T$1=FALSE,M172*HOME!$H$21,M172*HOME!$H$21/(1+HOME!$H$21)),
IF(M$2&lt;DATE(2019,10,1),
IF($T$1=FALSE,IF($T172=FALSE,M172*HOME!$H$18,0),
IF($T172=FALSE,M172*HOME!$H$18/(1+HOME!$H$18),0)),
IF($T$1=FALSE,IF($T172=FALSE,M172*HOME!$H$20,0),
IF($T172=FALSE,M172*HOME!$H$20/(1+HOME!$H$20),0))))</f>
        <v>0</v>
      </c>
      <c r="AE172" s="79">
        <f>IF($AO172=TRUE,IF($T$1=FALSE,N172*HOME!$H$21,N172*HOME!$H$21/(1+HOME!$H$21)),
IF(N$2&lt;DATE(2019,10,1),
IF($T$1=FALSE,IF($T172=FALSE,N172*HOME!$H$18,0),
IF($T172=FALSE,N172*HOME!$H$18/(1+HOME!$H$18),0)),
IF($T$1=FALSE,IF($T172=FALSE,N172*HOME!$H$20,0),
IF($T172=FALSE,N172*HOME!$H$20/(1+HOME!$H$20),0))))</f>
        <v>0</v>
      </c>
      <c r="AF172" s="79">
        <f>IF($AO172=TRUE,IF($T$1=FALSE,O172*HOME!$H$21,O172*HOME!$H$21/(1+HOME!$H$21)),
IF(O$2&lt;DATE(2019,10,1),
IF($T$1=FALSE,IF($T172=FALSE,O172*HOME!$H$18,0),
IF($T172=FALSE,O172*HOME!$H$18/(1+HOME!$H$18),0)),
IF($T$1=FALSE,IF($T172=FALSE,O172*HOME!$H$20,0),
IF($T172=FALSE,O172*HOME!$H$20/(1+HOME!$H$20),0))))</f>
        <v>0</v>
      </c>
      <c r="AG172" s="79">
        <f>IF($AO172=TRUE,IF($T$1=FALSE,P172*HOME!$H$21,P172*HOME!$H$21/(1+HOME!$H$21)),
IF(P$2&lt;DATE(2019,10,1),
IF($T$1=FALSE,IF($T172=FALSE,P172*HOME!$H$18,0),
IF($T172=FALSE,P172*HOME!$H$18/(1+HOME!$H$18),0)),
IF($T$1=FALSE,IF($T172=FALSE,P172*HOME!$H$20,0),
IF($T172=FALSE,P172*HOME!$H$20/(1+HOME!$H$20),0))))</f>
        <v>0</v>
      </c>
      <c r="AH172" s="79">
        <f t="shared" ref="AH172:AH227" si="76">SUM(U172:AG172)</f>
        <v>0</v>
      </c>
      <c r="AI172" s="79">
        <f>IF($T172=FALSE,Q172,"")</f>
        <v>0</v>
      </c>
      <c r="AJ172" s="79"/>
      <c r="AK172" s="79"/>
      <c r="AL172" s="79"/>
      <c r="AM172" s="79"/>
      <c r="AN172" s="79"/>
      <c r="AO172" s="320" t="b">
        <v>0</v>
      </c>
      <c r="AP172" s="379"/>
      <c r="AQ172" s="380">
        <v>0.02</v>
      </c>
      <c r="AR172" s="381" t="str">
        <f>前期実績!T130</f>
        <v/>
      </c>
      <c r="AS172" s="382" t="str">
        <f>前期実績!U130</f>
        <v/>
      </c>
      <c r="AZ172" s="384">
        <f>D4*$AQ172</f>
        <v>0</v>
      </c>
      <c r="BA172" s="384">
        <f t="shared" ref="BA172:BL181" si="77">E4*$AQ172</f>
        <v>0</v>
      </c>
      <c r="BB172" s="384">
        <f t="shared" si="77"/>
        <v>0</v>
      </c>
      <c r="BC172" s="384">
        <f t="shared" si="77"/>
        <v>0</v>
      </c>
      <c r="BD172" s="384">
        <f t="shared" si="77"/>
        <v>0</v>
      </c>
      <c r="BE172" s="384">
        <f t="shared" si="77"/>
        <v>0</v>
      </c>
      <c r="BF172" s="384">
        <f t="shared" si="77"/>
        <v>0</v>
      </c>
      <c r="BG172" s="384">
        <f t="shared" si="77"/>
        <v>0</v>
      </c>
      <c r="BH172" s="384">
        <f t="shared" si="77"/>
        <v>0</v>
      </c>
      <c r="BI172" s="384">
        <f t="shared" si="77"/>
        <v>0</v>
      </c>
      <c r="BJ172" s="384">
        <f t="shared" si="77"/>
        <v>0</v>
      </c>
      <c r="BK172" s="384">
        <f t="shared" si="77"/>
        <v>0</v>
      </c>
      <c r="BL172" s="646">
        <f t="shared" si="77"/>
        <v>0</v>
      </c>
      <c r="BM172" s="647">
        <f>D$14*$AQ172</f>
        <v>0</v>
      </c>
      <c r="BN172" s="384">
        <f t="shared" ref="BN172:BY181" si="78">E$14*$AQ172</f>
        <v>0</v>
      </c>
      <c r="BO172" s="384">
        <f t="shared" si="78"/>
        <v>0</v>
      </c>
      <c r="BP172" s="384">
        <f t="shared" si="78"/>
        <v>0</v>
      </c>
      <c r="BQ172" s="384">
        <f t="shared" si="78"/>
        <v>0</v>
      </c>
      <c r="BR172" s="384">
        <f t="shared" si="78"/>
        <v>0</v>
      </c>
      <c r="BS172" s="384">
        <f t="shared" si="78"/>
        <v>0</v>
      </c>
      <c r="BT172" s="384">
        <f t="shared" si="78"/>
        <v>0</v>
      </c>
      <c r="BU172" s="384">
        <f t="shared" si="78"/>
        <v>0</v>
      </c>
      <c r="BV172" s="384">
        <f t="shared" si="78"/>
        <v>0</v>
      </c>
      <c r="BW172" s="384">
        <f t="shared" si="78"/>
        <v>0</v>
      </c>
      <c r="BX172" s="384">
        <f t="shared" si="78"/>
        <v>0</v>
      </c>
      <c r="BY172" s="384">
        <f t="shared" si="78"/>
        <v>0</v>
      </c>
    </row>
    <row r="173" spans="1:77" ht="19.149999999999999" customHeight="1">
      <c r="A173" s="79"/>
      <c r="B173" s="79"/>
      <c r="C173" s="95"/>
      <c r="D173" s="88"/>
      <c r="E173" s="88"/>
      <c r="F173" s="88"/>
      <c r="G173" s="88"/>
      <c r="H173" s="88"/>
      <c r="I173" s="88"/>
      <c r="J173" s="88"/>
      <c r="K173" s="88"/>
      <c r="L173" s="88"/>
      <c r="M173" s="88"/>
      <c r="N173" s="88"/>
      <c r="O173" s="88"/>
      <c r="P173" s="88"/>
      <c r="Q173" s="89">
        <f t="shared" ref="Q173:Q181" si="79">SUM(D173:P173)</f>
        <v>0</v>
      </c>
      <c r="R173" s="2353">
        <f t="shared" si="75"/>
        <v>0</v>
      </c>
      <c r="S173" s="154">
        <f>前期実績!Q131</f>
        <v>0</v>
      </c>
      <c r="T173" s="645" t="b">
        <v>0</v>
      </c>
      <c r="U173" s="79">
        <f>IF($AO173=TRUE,IF($T$1=FALSE,D173*HOME!$H$21,D173*HOME!$H$21/(1+HOME!$H$21)),
IF(D$2&lt;DATE(2019,10,1),
IF($T$1=FALSE,IF($T173=FALSE,D173*HOME!$H$18,0),
IF($T173=FALSE,D173*HOME!$H$18/(1+HOME!$H$18),0)),
IF($T$1=FALSE,IF($T173=FALSE,D173*HOME!$H$20,0),
IF($T173=FALSE,D173*HOME!$H$20/(1+HOME!$H$20),0))))</f>
        <v>0</v>
      </c>
      <c r="V173" s="79">
        <f>IF($AO173=TRUE,IF($T$1=FALSE,E173*HOME!$H$21,E173*HOME!$H$21/(1+HOME!$H$21)),
IF(E$2&lt;DATE(2019,10,1),
IF($T$1=FALSE,IF($T173=FALSE,E173*HOME!$H$18,0),
IF($T173=FALSE,E173*HOME!$H$18/(1+HOME!$H$18),0)),
IF($T$1=FALSE,IF($T173=FALSE,E173*HOME!$H$20,0),
IF($T173=FALSE,E173*HOME!$H$20/(1+HOME!$H$20),0))))</f>
        <v>0</v>
      </c>
      <c r="W173" s="79">
        <f>IF($AO173=TRUE,IF($T$1=FALSE,F173*HOME!$H$21,F173*HOME!$H$21/(1+HOME!$H$21)),
IF(F$2&lt;DATE(2019,10,1),
IF($T$1=FALSE,IF($T173=FALSE,F173*HOME!$H$18,0),
IF($T173=FALSE,F173*HOME!$H$18/(1+HOME!$H$18),0)),
IF($T$1=FALSE,IF($T173=FALSE,F173*HOME!$H$20,0),
IF($T173=FALSE,F173*HOME!$H$20/(1+HOME!$H$20),0))))</f>
        <v>0</v>
      </c>
      <c r="X173" s="79">
        <f>IF($AO173=TRUE,IF($T$1=FALSE,G173*HOME!$H$21,G173*HOME!$H$21/(1+HOME!$H$21)),
IF(G$2&lt;DATE(2019,10,1),
IF($T$1=FALSE,IF($T173=FALSE,G173*HOME!$H$18,0),
IF($T173=FALSE,G173*HOME!$H$18/(1+HOME!$H$18),0)),
IF($T$1=FALSE,IF($T173=FALSE,G173*HOME!$H$20,0),
IF($T173=FALSE,G173*HOME!$H$20/(1+HOME!$H$20),0))))</f>
        <v>0</v>
      </c>
      <c r="Y173" s="79">
        <f>IF($AO173=TRUE,IF($T$1=FALSE,H173*HOME!$H$21,H173*HOME!$H$21/(1+HOME!$H$21)),
IF(H$2&lt;DATE(2019,10,1),
IF($T$1=FALSE,IF($T173=FALSE,H173*HOME!$H$18,0),
IF($T173=FALSE,H173*HOME!$H$18/(1+HOME!$H$18),0)),
IF($T$1=FALSE,IF($T173=FALSE,H173*HOME!$H$20,0),
IF($T173=FALSE,H173*HOME!$H$20/(1+HOME!$H$20),0))))</f>
        <v>0</v>
      </c>
      <c r="Z173" s="79">
        <f>IF($AO173=TRUE,IF($T$1=FALSE,I173*HOME!$H$21,I173*HOME!$H$21/(1+HOME!$H$21)),
IF(I$2&lt;DATE(2019,10,1),
IF($T$1=FALSE,IF($T173=FALSE,I173*HOME!$H$18,0),
IF($T173=FALSE,I173*HOME!$H$18/(1+HOME!$H$18),0)),
IF($T$1=FALSE,IF($T173=FALSE,I173*HOME!$H$20,0),
IF($T173=FALSE,I173*HOME!$H$20/(1+HOME!$H$20),0))))</f>
        <v>0</v>
      </c>
      <c r="AA173" s="79">
        <f>IF($AO173=TRUE,IF($T$1=FALSE,J173*HOME!$H$21,J173*HOME!$H$21/(1+HOME!$H$21)),
IF(J$2&lt;DATE(2019,10,1),
IF($T$1=FALSE,IF($T173=FALSE,J173*HOME!$H$18,0),
IF($T173=FALSE,J173*HOME!$H$18/(1+HOME!$H$18),0)),
IF($T$1=FALSE,IF($T173=FALSE,J173*HOME!$H$20,0),
IF($T173=FALSE,J173*HOME!$H$20/(1+HOME!$H$20),0))))</f>
        <v>0</v>
      </c>
      <c r="AB173" s="79">
        <f>IF($AO173=TRUE,IF($T$1=FALSE,K173*HOME!$H$21,K173*HOME!$H$21/(1+HOME!$H$21)),
IF(K$2&lt;DATE(2019,10,1),
IF($T$1=FALSE,IF($T173=FALSE,K173*HOME!$H$18,0),
IF($T173=FALSE,K173*HOME!$H$18/(1+HOME!$H$18),0)),
IF($T$1=FALSE,IF($T173=FALSE,K173*HOME!$H$20,0),
IF($T173=FALSE,K173*HOME!$H$20/(1+HOME!$H$20),0))))</f>
        <v>0</v>
      </c>
      <c r="AC173" s="79">
        <f>IF($AO173=TRUE,IF($T$1=FALSE,L173*HOME!$H$21,L173*HOME!$H$21/(1+HOME!$H$21)),
IF(L$2&lt;DATE(2019,10,1),
IF($T$1=FALSE,IF($T173=FALSE,L173*HOME!$H$18,0),
IF($T173=FALSE,L173*HOME!$H$18/(1+HOME!$H$18),0)),
IF($T$1=FALSE,IF($T173=FALSE,L173*HOME!$H$20,0),
IF($T173=FALSE,L173*HOME!$H$20/(1+HOME!$H$20),0))))</f>
        <v>0</v>
      </c>
      <c r="AD173" s="79">
        <f>IF($AO173=TRUE,IF($T$1=FALSE,M173*HOME!$H$21,M173*HOME!$H$21/(1+HOME!$H$21)),
IF(M$2&lt;DATE(2019,10,1),
IF($T$1=FALSE,IF($T173=FALSE,M173*HOME!$H$18,0),
IF($T173=FALSE,M173*HOME!$H$18/(1+HOME!$H$18),0)),
IF($T$1=FALSE,IF($T173=FALSE,M173*HOME!$H$20,0),
IF($T173=FALSE,M173*HOME!$H$20/(1+HOME!$H$20),0))))</f>
        <v>0</v>
      </c>
      <c r="AE173" s="79">
        <f>IF($AO173=TRUE,IF($T$1=FALSE,N173*HOME!$H$21,N173*HOME!$H$21/(1+HOME!$H$21)),
IF(N$2&lt;DATE(2019,10,1),
IF($T$1=FALSE,IF($T173=FALSE,N173*HOME!$H$18,0),
IF($T173=FALSE,N173*HOME!$H$18/(1+HOME!$H$18),0)),
IF($T$1=FALSE,IF($T173=FALSE,N173*HOME!$H$20,0),
IF($T173=FALSE,N173*HOME!$H$20/(1+HOME!$H$20),0))))</f>
        <v>0</v>
      </c>
      <c r="AF173" s="79">
        <f>IF($AO173=TRUE,IF($T$1=FALSE,O173*HOME!$H$21,O173*HOME!$H$21/(1+HOME!$H$21)),
IF(O$2&lt;DATE(2019,10,1),
IF($T$1=FALSE,IF($T173=FALSE,O173*HOME!$H$18,0),
IF($T173=FALSE,O173*HOME!$H$18/(1+HOME!$H$18),0)),
IF($T$1=FALSE,IF($T173=FALSE,O173*HOME!$H$20,0),
IF($T173=FALSE,O173*HOME!$H$20/(1+HOME!$H$20),0))))</f>
        <v>0</v>
      </c>
      <c r="AG173" s="79">
        <f>IF($AO173=TRUE,IF($T$1=FALSE,P173*HOME!$H$21,P173*HOME!$H$21/(1+HOME!$H$21)),
IF(P$2&lt;DATE(2019,10,1),
IF($T$1=FALSE,IF($T173=FALSE,P173*HOME!$H$18,0),
IF($T173=FALSE,P173*HOME!$H$18/(1+HOME!$H$18),0)),
IF($T$1=FALSE,IF($T173=FALSE,P173*HOME!$H$20,0),
IF($T173=FALSE,P173*HOME!$H$20/(1+HOME!$H$20),0))))</f>
        <v>0</v>
      </c>
      <c r="AH173" s="79">
        <f t="shared" si="76"/>
        <v>0</v>
      </c>
      <c r="AI173" s="79">
        <f t="shared" ref="AI173:AI181" si="80">IF($T173=FALSE,Q173,"")</f>
        <v>0</v>
      </c>
      <c r="AJ173" s="79"/>
      <c r="AK173" s="79"/>
      <c r="AL173" s="79"/>
      <c r="AM173" s="79"/>
      <c r="AN173" s="79"/>
      <c r="AO173" s="320" t="b">
        <v>0</v>
      </c>
      <c r="AP173" s="379"/>
      <c r="AQ173" s="380">
        <v>0.02</v>
      </c>
      <c r="AR173" s="390" t="str">
        <f>前期実績!T131</f>
        <v/>
      </c>
      <c r="AS173" s="391" t="str">
        <f>前期実績!U131</f>
        <v/>
      </c>
      <c r="AZ173" s="392">
        <f t="shared" ref="AZ173:AZ181" si="81">D5*$AQ173</f>
        <v>0</v>
      </c>
      <c r="BA173" s="392">
        <f t="shared" si="77"/>
        <v>0</v>
      </c>
      <c r="BB173" s="392">
        <f t="shared" si="77"/>
        <v>0</v>
      </c>
      <c r="BC173" s="392">
        <f t="shared" si="77"/>
        <v>0</v>
      </c>
      <c r="BD173" s="392">
        <f t="shared" si="77"/>
        <v>0</v>
      </c>
      <c r="BE173" s="392">
        <f t="shared" si="77"/>
        <v>0</v>
      </c>
      <c r="BF173" s="392">
        <f t="shared" si="77"/>
        <v>0</v>
      </c>
      <c r="BG173" s="392">
        <f t="shared" si="77"/>
        <v>0</v>
      </c>
      <c r="BH173" s="392">
        <f t="shared" si="77"/>
        <v>0</v>
      </c>
      <c r="BI173" s="392">
        <f t="shared" si="77"/>
        <v>0</v>
      </c>
      <c r="BJ173" s="392">
        <f t="shared" si="77"/>
        <v>0</v>
      </c>
      <c r="BK173" s="392">
        <f t="shared" si="77"/>
        <v>0</v>
      </c>
      <c r="BL173" s="648">
        <f t="shared" si="77"/>
        <v>0</v>
      </c>
      <c r="BM173" s="649">
        <f t="shared" ref="BM173:BM181" si="82">D$14*$AQ173</f>
        <v>0</v>
      </c>
      <c r="BN173" s="392">
        <f t="shared" si="78"/>
        <v>0</v>
      </c>
      <c r="BO173" s="392">
        <f t="shared" si="78"/>
        <v>0</v>
      </c>
      <c r="BP173" s="392">
        <f t="shared" si="78"/>
        <v>0</v>
      </c>
      <c r="BQ173" s="392">
        <f t="shared" si="78"/>
        <v>0</v>
      </c>
      <c r="BR173" s="392">
        <f t="shared" si="78"/>
        <v>0</v>
      </c>
      <c r="BS173" s="392">
        <f t="shared" si="78"/>
        <v>0</v>
      </c>
      <c r="BT173" s="392">
        <f t="shared" si="78"/>
        <v>0</v>
      </c>
      <c r="BU173" s="392">
        <f t="shared" si="78"/>
        <v>0</v>
      </c>
      <c r="BV173" s="392">
        <f t="shared" si="78"/>
        <v>0</v>
      </c>
      <c r="BW173" s="392">
        <f t="shared" si="78"/>
        <v>0</v>
      </c>
      <c r="BX173" s="392">
        <f t="shared" si="78"/>
        <v>0</v>
      </c>
      <c r="BY173" s="392">
        <f t="shared" si="78"/>
        <v>0</v>
      </c>
    </row>
    <row r="174" spans="1:77" ht="19.149999999999999" customHeight="1">
      <c r="A174" s="79"/>
      <c r="B174" s="79"/>
      <c r="C174" s="95"/>
      <c r="D174" s="88"/>
      <c r="E174" s="88"/>
      <c r="F174" s="88"/>
      <c r="G174" s="88"/>
      <c r="H174" s="88"/>
      <c r="I174" s="88"/>
      <c r="J174" s="88"/>
      <c r="K174" s="88"/>
      <c r="L174" s="88"/>
      <c r="M174" s="88"/>
      <c r="N174" s="88"/>
      <c r="O174" s="88"/>
      <c r="P174" s="88"/>
      <c r="Q174" s="89">
        <f t="shared" si="79"/>
        <v>0</v>
      </c>
      <c r="R174" s="2353">
        <f t="shared" si="75"/>
        <v>0</v>
      </c>
      <c r="S174" s="154">
        <f>前期実績!Q132</f>
        <v>0</v>
      </c>
      <c r="T174" s="645" t="b">
        <v>0</v>
      </c>
      <c r="U174" s="79">
        <f>IF($AO174=TRUE,IF($T$1=FALSE,D174*HOME!$H$21,D174*HOME!$H$21/(1+HOME!$H$21)),
IF(D$2&lt;DATE(2019,10,1),
IF($T$1=FALSE,IF($T174=FALSE,D174*HOME!$H$18,0),
IF($T174=FALSE,D174*HOME!$H$18/(1+HOME!$H$18),0)),
IF($T$1=FALSE,IF($T174=FALSE,D174*HOME!$H$20,0),
IF($T174=FALSE,D174*HOME!$H$20/(1+HOME!$H$20),0))))</f>
        <v>0</v>
      </c>
      <c r="V174" s="79">
        <f>IF($AO174=TRUE,IF($T$1=FALSE,E174*HOME!$H$21,E174*HOME!$H$21/(1+HOME!$H$21)),
IF(E$2&lt;DATE(2019,10,1),
IF($T$1=FALSE,IF($T174=FALSE,E174*HOME!$H$18,0),
IF($T174=FALSE,E174*HOME!$H$18/(1+HOME!$H$18),0)),
IF($T$1=FALSE,IF($T174=FALSE,E174*HOME!$H$20,0),
IF($T174=FALSE,E174*HOME!$H$20/(1+HOME!$H$20),0))))</f>
        <v>0</v>
      </c>
      <c r="W174" s="79">
        <f>IF($AO174=TRUE,IF($T$1=FALSE,F174*HOME!$H$21,F174*HOME!$H$21/(1+HOME!$H$21)),
IF(F$2&lt;DATE(2019,10,1),
IF($T$1=FALSE,IF($T174=FALSE,F174*HOME!$H$18,0),
IF($T174=FALSE,F174*HOME!$H$18/(1+HOME!$H$18),0)),
IF($T$1=FALSE,IF($T174=FALSE,F174*HOME!$H$20,0),
IF($T174=FALSE,F174*HOME!$H$20/(1+HOME!$H$20),0))))</f>
        <v>0</v>
      </c>
      <c r="X174" s="79">
        <f>IF($AO174=TRUE,IF($T$1=FALSE,G174*HOME!$H$21,G174*HOME!$H$21/(1+HOME!$H$21)),
IF(G$2&lt;DATE(2019,10,1),
IF($T$1=FALSE,IF($T174=FALSE,G174*HOME!$H$18,0),
IF($T174=FALSE,G174*HOME!$H$18/(1+HOME!$H$18),0)),
IF($T$1=FALSE,IF($T174=FALSE,G174*HOME!$H$20,0),
IF($T174=FALSE,G174*HOME!$H$20/(1+HOME!$H$20),0))))</f>
        <v>0</v>
      </c>
      <c r="Y174" s="79">
        <f>IF($AO174=TRUE,IF($T$1=FALSE,H174*HOME!$H$21,H174*HOME!$H$21/(1+HOME!$H$21)),
IF(H$2&lt;DATE(2019,10,1),
IF($T$1=FALSE,IF($T174=FALSE,H174*HOME!$H$18,0),
IF($T174=FALSE,H174*HOME!$H$18/(1+HOME!$H$18),0)),
IF($T$1=FALSE,IF($T174=FALSE,H174*HOME!$H$20,0),
IF($T174=FALSE,H174*HOME!$H$20/(1+HOME!$H$20),0))))</f>
        <v>0</v>
      </c>
      <c r="Z174" s="79">
        <f>IF($AO174=TRUE,IF($T$1=FALSE,I174*HOME!$H$21,I174*HOME!$H$21/(1+HOME!$H$21)),
IF(I$2&lt;DATE(2019,10,1),
IF($T$1=FALSE,IF($T174=FALSE,I174*HOME!$H$18,0),
IF($T174=FALSE,I174*HOME!$H$18/(1+HOME!$H$18),0)),
IF($T$1=FALSE,IF($T174=FALSE,I174*HOME!$H$20,0),
IF($T174=FALSE,I174*HOME!$H$20/(1+HOME!$H$20),0))))</f>
        <v>0</v>
      </c>
      <c r="AA174" s="79">
        <f>IF($AO174=TRUE,IF($T$1=FALSE,J174*HOME!$H$21,J174*HOME!$H$21/(1+HOME!$H$21)),
IF(J$2&lt;DATE(2019,10,1),
IF($T$1=FALSE,IF($T174=FALSE,J174*HOME!$H$18,0),
IF($T174=FALSE,J174*HOME!$H$18/(1+HOME!$H$18),0)),
IF($T$1=FALSE,IF($T174=FALSE,J174*HOME!$H$20,0),
IF($T174=FALSE,J174*HOME!$H$20/(1+HOME!$H$20),0))))</f>
        <v>0</v>
      </c>
      <c r="AB174" s="79">
        <f>IF($AO174=TRUE,IF($T$1=FALSE,K174*HOME!$H$21,K174*HOME!$H$21/(1+HOME!$H$21)),
IF(K$2&lt;DATE(2019,10,1),
IF($T$1=FALSE,IF($T174=FALSE,K174*HOME!$H$18,0),
IF($T174=FALSE,K174*HOME!$H$18/(1+HOME!$H$18),0)),
IF($T$1=FALSE,IF($T174=FALSE,K174*HOME!$H$20,0),
IF($T174=FALSE,K174*HOME!$H$20/(1+HOME!$H$20),0))))</f>
        <v>0</v>
      </c>
      <c r="AC174" s="79">
        <f>IF($AO174=TRUE,IF($T$1=FALSE,L174*HOME!$H$21,L174*HOME!$H$21/(1+HOME!$H$21)),
IF(L$2&lt;DATE(2019,10,1),
IF($T$1=FALSE,IF($T174=FALSE,L174*HOME!$H$18,0),
IF($T174=FALSE,L174*HOME!$H$18/(1+HOME!$H$18),0)),
IF($T$1=FALSE,IF($T174=FALSE,L174*HOME!$H$20,0),
IF($T174=FALSE,L174*HOME!$H$20/(1+HOME!$H$20),0))))</f>
        <v>0</v>
      </c>
      <c r="AD174" s="79">
        <f>IF($AO174=TRUE,IF($T$1=FALSE,M174*HOME!$H$21,M174*HOME!$H$21/(1+HOME!$H$21)),
IF(M$2&lt;DATE(2019,10,1),
IF($T$1=FALSE,IF($T174=FALSE,M174*HOME!$H$18,0),
IF($T174=FALSE,M174*HOME!$H$18/(1+HOME!$H$18),0)),
IF($T$1=FALSE,IF($T174=FALSE,M174*HOME!$H$20,0),
IF($T174=FALSE,M174*HOME!$H$20/(1+HOME!$H$20),0))))</f>
        <v>0</v>
      </c>
      <c r="AE174" s="79">
        <f>IF($AO174=TRUE,IF($T$1=FALSE,N174*HOME!$H$21,N174*HOME!$H$21/(1+HOME!$H$21)),
IF(N$2&lt;DATE(2019,10,1),
IF($T$1=FALSE,IF($T174=FALSE,N174*HOME!$H$18,0),
IF($T174=FALSE,N174*HOME!$H$18/(1+HOME!$H$18),0)),
IF($T$1=FALSE,IF($T174=FALSE,N174*HOME!$H$20,0),
IF($T174=FALSE,N174*HOME!$H$20/(1+HOME!$H$20),0))))</f>
        <v>0</v>
      </c>
      <c r="AF174" s="79">
        <f>IF($AO174=TRUE,IF($T$1=FALSE,O174*HOME!$H$21,O174*HOME!$H$21/(1+HOME!$H$21)),
IF(O$2&lt;DATE(2019,10,1),
IF($T$1=FALSE,IF($T174=FALSE,O174*HOME!$H$18,0),
IF($T174=FALSE,O174*HOME!$H$18/(1+HOME!$H$18),0)),
IF($T$1=FALSE,IF($T174=FALSE,O174*HOME!$H$20,0),
IF($T174=FALSE,O174*HOME!$H$20/(1+HOME!$H$20),0))))</f>
        <v>0</v>
      </c>
      <c r="AG174" s="79">
        <f>IF($AO174=TRUE,IF($T$1=FALSE,P174*HOME!$H$21,P174*HOME!$H$21/(1+HOME!$H$21)),
IF(P$2&lt;DATE(2019,10,1),
IF($T$1=FALSE,IF($T174=FALSE,P174*HOME!$H$18,0),
IF($T174=FALSE,P174*HOME!$H$18/(1+HOME!$H$18),0)),
IF($T$1=FALSE,IF($T174=FALSE,P174*HOME!$H$20,0),
IF($T174=FALSE,P174*HOME!$H$20/(1+HOME!$H$20),0))))</f>
        <v>0</v>
      </c>
      <c r="AH174" s="79">
        <f t="shared" si="76"/>
        <v>0</v>
      </c>
      <c r="AI174" s="79">
        <f t="shared" si="80"/>
        <v>0</v>
      </c>
      <c r="AJ174" s="79"/>
      <c r="AK174" s="79"/>
      <c r="AL174" s="79"/>
      <c r="AM174" s="79"/>
      <c r="AN174" s="79"/>
      <c r="AO174" s="320" t="b">
        <v>0</v>
      </c>
      <c r="AP174" s="379"/>
      <c r="AQ174" s="380">
        <v>0.02</v>
      </c>
      <c r="AR174" s="390" t="str">
        <f>前期実績!T132</f>
        <v/>
      </c>
      <c r="AS174" s="391" t="str">
        <f>前期実績!U132</f>
        <v/>
      </c>
      <c r="AZ174" s="392">
        <f t="shared" si="81"/>
        <v>0</v>
      </c>
      <c r="BA174" s="392">
        <f t="shared" si="77"/>
        <v>0</v>
      </c>
      <c r="BB174" s="392">
        <f t="shared" si="77"/>
        <v>0</v>
      </c>
      <c r="BC174" s="392">
        <f t="shared" si="77"/>
        <v>0</v>
      </c>
      <c r="BD174" s="392">
        <f t="shared" si="77"/>
        <v>0</v>
      </c>
      <c r="BE174" s="392">
        <f t="shared" si="77"/>
        <v>0</v>
      </c>
      <c r="BF174" s="392">
        <f t="shared" si="77"/>
        <v>0</v>
      </c>
      <c r="BG174" s="392">
        <f t="shared" si="77"/>
        <v>0</v>
      </c>
      <c r="BH174" s="392">
        <f t="shared" si="77"/>
        <v>0</v>
      </c>
      <c r="BI174" s="392">
        <f t="shared" si="77"/>
        <v>0</v>
      </c>
      <c r="BJ174" s="392">
        <f t="shared" si="77"/>
        <v>0</v>
      </c>
      <c r="BK174" s="392">
        <f t="shared" si="77"/>
        <v>0</v>
      </c>
      <c r="BL174" s="648">
        <f t="shared" si="77"/>
        <v>0</v>
      </c>
      <c r="BM174" s="649">
        <f t="shared" si="82"/>
        <v>0</v>
      </c>
      <c r="BN174" s="392">
        <f t="shared" si="78"/>
        <v>0</v>
      </c>
      <c r="BO174" s="392">
        <f t="shared" si="78"/>
        <v>0</v>
      </c>
      <c r="BP174" s="392">
        <f t="shared" si="78"/>
        <v>0</v>
      </c>
      <c r="BQ174" s="392">
        <f t="shared" si="78"/>
        <v>0</v>
      </c>
      <c r="BR174" s="392">
        <f t="shared" si="78"/>
        <v>0</v>
      </c>
      <c r="BS174" s="392">
        <f t="shared" si="78"/>
        <v>0</v>
      </c>
      <c r="BT174" s="392">
        <f t="shared" si="78"/>
        <v>0</v>
      </c>
      <c r="BU174" s="392">
        <f t="shared" si="78"/>
        <v>0</v>
      </c>
      <c r="BV174" s="392">
        <f t="shared" si="78"/>
        <v>0</v>
      </c>
      <c r="BW174" s="392">
        <f t="shared" si="78"/>
        <v>0</v>
      </c>
      <c r="BX174" s="392">
        <f t="shared" si="78"/>
        <v>0</v>
      </c>
      <c r="BY174" s="392">
        <f t="shared" si="78"/>
        <v>0</v>
      </c>
    </row>
    <row r="175" spans="1:77" ht="19.149999999999999" customHeight="1">
      <c r="A175" s="79"/>
      <c r="B175" s="79"/>
      <c r="C175" s="95"/>
      <c r="D175" s="88"/>
      <c r="E175" s="88"/>
      <c r="F175" s="88"/>
      <c r="G175" s="88"/>
      <c r="H175" s="88"/>
      <c r="I175" s="88"/>
      <c r="J175" s="88"/>
      <c r="K175" s="88"/>
      <c r="L175" s="88"/>
      <c r="M175" s="88"/>
      <c r="N175" s="88"/>
      <c r="O175" s="88"/>
      <c r="P175" s="88"/>
      <c r="Q175" s="89">
        <f t="shared" si="79"/>
        <v>0</v>
      </c>
      <c r="R175" s="2353">
        <f t="shared" si="75"/>
        <v>0</v>
      </c>
      <c r="S175" s="154">
        <f>前期実績!Q133</f>
        <v>0</v>
      </c>
      <c r="T175" s="645" t="b">
        <v>0</v>
      </c>
      <c r="U175" s="79">
        <f>IF($AO175=TRUE,IF($T$1=FALSE,D175*HOME!$H$21,D175*HOME!$H$21/(1+HOME!$H$21)),
IF(D$2&lt;DATE(2019,10,1),
IF($T$1=FALSE,IF($T175=FALSE,D175*HOME!$H$18,0),
IF($T175=FALSE,D175*HOME!$H$18/(1+HOME!$H$18),0)),
IF($T$1=FALSE,IF($T175=FALSE,D175*HOME!$H$20,0),
IF($T175=FALSE,D175*HOME!$H$20/(1+HOME!$H$20),0))))</f>
        <v>0</v>
      </c>
      <c r="V175" s="79">
        <f>IF($AO175=TRUE,IF($T$1=FALSE,E175*HOME!$H$21,E175*HOME!$H$21/(1+HOME!$H$21)),
IF(E$2&lt;DATE(2019,10,1),
IF($T$1=FALSE,IF($T175=FALSE,E175*HOME!$H$18,0),
IF($T175=FALSE,E175*HOME!$H$18/(1+HOME!$H$18),0)),
IF($T$1=FALSE,IF($T175=FALSE,E175*HOME!$H$20,0),
IF($T175=FALSE,E175*HOME!$H$20/(1+HOME!$H$20),0))))</f>
        <v>0</v>
      </c>
      <c r="W175" s="79">
        <f>IF($AO175=TRUE,IF($T$1=FALSE,F175*HOME!$H$21,F175*HOME!$H$21/(1+HOME!$H$21)),
IF(F$2&lt;DATE(2019,10,1),
IF($T$1=FALSE,IF($T175=FALSE,F175*HOME!$H$18,0),
IF($T175=FALSE,F175*HOME!$H$18/(1+HOME!$H$18),0)),
IF($T$1=FALSE,IF($T175=FALSE,F175*HOME!$H$20,0),
IF($T175=FALSE,F175*HOME!$H$20/(1+HOME!$H$20),0))))</f>
        <v>0</v>
      </c>
      <c r="X175" s="79">
        <f>IF($AO175=TRUE,IF($T$1=FALSE,G175*HOME!$H$21,G175*HOME!$H$21/(1+HOME!$H$21)),
IF(G$2&lt;DATE(2019,10,1),
IF($T$1=FALSE,IF($T175=FALSE,G175*HOME!$H$18,0),
IF($T175=FALSE,G175*HOME!$H$18/(1+HOME!$H$18),0)),
IF($T$1=FALSE,IF($T175=FALSE,G175*HOME!$H$20,0),
IF($T175=FALSE,G175*HOME!$H$20/(1+HOME!$H$20),0))))</f>
        <v>0</v>
      </c>
      <c r="Y175" s="79">
        <f>IF($AO175=TRUE,IF($T$1=FALSE,H175*HOME!$H$21,H175*HOME!$H$21/(1+HOME!$H$21)),
IF(H$2&lt;DATE(2019,10,1),
IF($T$1=FALSE,IF($T175=FALSE,H175*HOME!$H$18,0),
IF($T175=FALSE,H175*HOME!$H$18/(1+HOME!$H$18),0)),
IF($T$1=FALSE,IF($T175=FALSE,H175*HOME!$H$20,0),
IF($T175=FALSE,H175*HOME!$H$20/(1+HOME!$H$20),0))))</f>
        <v>0</v>
      </c>
      <c r="Z175" s="79">
        <f>IF($AO175=TRUE,IF($T$1=FALSE,I175*HOME!$H$21,I175*HOME!$H$21/(1+HOME!$H$21)),
IF(I$2&lt;DATE(2019,10,1),
IF($T$1=FALSE,IF($T175=FALSE,I175*HOME!$H$18,0),
IF($T175=FALSE,I175*HOME!$H$18/(1+HOME!$H$18),0)),
IF($T$1=FALSE,IF($T175=FALSE,I175*HOME!$H$20,0),
IF($T175=FALSE,I175*HOME!$H$20/(1+HOME!$H$20),0))))</f>
        <v>0</v>
      </c>
      <c r="AA175" s="79">
        <f>IF($AO175=TRUE,IF($T$1=FALSE,J175*HOME!$H$21,J175*HOME!$H$21/(1+HOME!$H$21)),
IF(J$2&lt;DATE(2019,10,1),
IF($T$1=FALSE,IF($T175=FALSE,J175*HOME!$H$18,0),
IF($T175=FALSE,J175*HOME!$H$18/(1+HOME!$H$18),0)),
IF($T$1=FALSE,IF($T175=FALSE,J175*HOME!$H$20,0),
IF($T175=FALSE,J175*HOME!$H$20/(1+HOME!$H$20),0))))</f>
        <v>0</v>
      </c>
      <c r="AB175" s="79">
        <f>IF($AO175=TRUE,IF($T$1=FALSE,K175*HOME!$H$21,K175*HOME!$H$21/(1+HOME!$H$21)),
IF(K$2&lt;DATE(2019,10,1),
IF($T$1=FALSE,IF($T175=FALSE,K175*HOME!$H$18,0),
IF($T175=FALSE,K175*HOME!$H$18/(1+HOME!$H$18),0)),
IF($T$1=FALSE,IF($T175=FALSE,K175*HOME!$H$20,0),
IF($T175=FALSE,K175*HOME!$H$20/(1+HOME!$H$20),0))))</f>
        <v>0</v>
      </c>
      <c r="AC175" s="79">
        <f>IF($AO175=TRUE,IF($T$1=FALSE,L175*HOME!$H$21,L175*HOME!$H$21/(1+HOME!$H$21)),
IF(L$2&lt;DATE(2019,10,1),
IF($T$1=FALSE,IF($T175=FALSE,L175*HOME!$H$18,0),
IF($T175=FALSE,L175*HOME!$H$18/(1+HOME!$H$18),0)),
IF($T$1=FALSE,IF($T175=FALSE,L175*HOME!$H$20,0),
IF($T175=FALSE,L175*HOME!$H$20/(1+HOME!$H$20),0))))</f>
        <v>0</v>
      </c>
      <c r="AD175" s="79">
        <f>IF($AO175=TRUE,IF($T$1=FALSE,M175*HOME!$H$21,M175*HOME!$H$21/(1+HOME!$H$21)),
IF(M$2&lt;DATE(2019,10,1),
IF($T$1=FALSE,IF($T175=FALSE,M175*HOME!$H$18,0),
IF($T175=FALSE,M175*HOME!$H$18/(1+HOME!$H$18),0)),
IF($T$1=FALSE,IF($T175=FALSE,M175*HOME!$H$20,0),
IF($T175=FALSE,M175*HOME!$H$20/(1+HOME!$H$20),0))))</f>
        <v>0</v>
      </c>
      <c r="AE175" s="79">
        <f>IF($AO175=TRUE,IF($T$1=FALSE,N175*HOME!$H$21,N175*HOME!$H$21/(1+HOME!$H$21)),
IF(N$2&lt;DATE(2019,10,1),
IF($T$1=FALSE,IF($T175=FALSE,N175*HOME!$H$18,0),
IF($T175=FALSE,N175*HOME!$H$18/(1+HOME!$H$18),0)),
IF($T$1=FALSE,IF($T175=FALSE,N175*HOME!$H$20,0),
IF($T175=FALSE,N175*HOME!$H$20/(1+HOME!$H$20),0))))</f>
        <v>0</v>
      </c>
      <c r="AF175" s="79">
        <f>IF($AO175=TRUE,IF($T$1=FALSE,O175*HOME!$H$21,O175*HOME!$H$21/(1+HOME!$H$21)),
IF(O$2&lt;DATE(2019,10,1),
IF($T$1=FALSE,IF($T175=FALSE,O175*HOME!$H$18,0),
IF($T175=FALSE,O175*HOME!$H$18/(1+HOME!$H$18),0)),
IF($T$1=FALSE,IF($T175=FALSE,O175*HOME!$H$20,0),
IF($T175=FALSE,O175*HOME!$H$20/(1+HOME!$H$20),0))))</f>
        <v>0</v>
      </c>
      <c r="AG175" s="79">
        <f>IF($AO175=TRUE,IF($T$1=FALSE,P175*HOME!$H$21,P175*HOME!$H$21/(1+HOME!$H$21)),
IF(P$2&lt;DATE(2019,10,1),
IF($T$1=FALSE,IF($T175=FALSE,P175*HOME!$H$18,0),
IF($T175=FALSE,P175*HOME!$H$18/(1+HOME!$H$18),0)),
IF($T$1=FALSE,IF($T175=FALSE,P175*HOME!$H$20,0),
IF($T175=FALSE,P175*HOME!$H$20/(1+HOME!$H$20),0))))</f>
        <v>0</v>
      </c>
      <c r="AH175" s="79">
        <f t="shared" si="76"/>
        <v>0</v>
      </c>
      <c r="AI175" s="79">
        <f t="shared" si="80"/>
        <v>0</v>
      </c>
      <c r="AJ175" s="79"/>
      <c r="AK175" s="79"/>
      <c r="AL175" s="79"/>
      <c r="AM175" s="79"/>
      <c r="AN175" s="79"/>
      <c r="AO175" s="320" t="b">
        <v>0</v>
      </c>
      <c r="AP175" s="379"/>
      <c r="AQ175" s="380">
        <v>0.02</v>
      </c>
      <c r="AR175" s="390" t="str">
        <f>前期実績!T133</f>
        <v/>
      </c>
      <c r="AS175" s="391" t="str">
        <f>前期実績!U133</f>
        <v/>
      </c>
      <c r="AZ175" s="392">
        <f t="shared" si="81"/>
        <v>0</v>
      </c>
      <c r="BA175" s="392">
        <f t="shared" si="77"/>
        <v>0</v>
      </c>
      <c r="BB175" s="392">
        <f t="shared" si="77"/>
        <v>0</v>
      </c>
      <c r="BC175" s="392">
        <f t="shared" si="77"/>
        <v>0</v>
      </c>
      <c r="BD175" s="392">
        <f t="shared" si="77"/>
        <v>0</v>
      </c>
      <c r="BE175" s="392">
        <f t="shared" si="77"/>
        <v>0</v>
      </c>
      <c r="BF175" s="392">
        <f t="shared" si="77"/>
        <v>0</v>
      </c>
      <c r="BG175" s="392">
        <f t="shared" si="77"/>
        <v>0</v>
      </c>
      <c r="BH175" s="392">
        <f t="shared" si="77"/>
        <v>0</v>
      </c>
      <c r="BI175" s="392">
        <f t="shared" si="77"/>
        <v>0</v>
      </c>
      <c r="BJ175" s="392">
        <f t="shared" si="77"/>
        <v>0</v>
      </c>
      <c r="BK175" s="392">
        <f t="shared" si="77"/>
        <v>0</v>
      </c>
      <c r="BL175" s="648">
        <f t="shared" si="77"/>
        <v>0</v>
      </c>
      <c r="BM175" s="649">
        <f t="shared" si="82"/>
        <v>0</v>
      </c>
      <c r="BN175" s="392">
        <f t="shared" si="78"/>
        <v>0</v>
      </c>
      <c r="BO175" s="392">
        <f t="shared" si="78"/>
        <v>0</v>
      </c>
      <c r="BP175" s="392">
        <f t="shared" si="78"/>
        <v>0</v>
      </c>
      <c r="BQ175" s="392">
        <f t="shared" si="78"/>
        <v>0</v>
      </c>
      <c r="BR175" s="392">
        <f t="shared" si="78"/>
        <v>0</v>
      </c>
      <c r="BS175" s="392">
        <f t="shared" si="78"/>
        <v>0</v>
      </c>
      <c r="BT175" s="392">
        <f t="shared" si="78"/>
        <v>0</v>
      </c>
      <c r="BU175" s="392">
        <f t="shared" si="78"/>
        <v>0</v>
      </c>
      <c r="BV175" s="392">
        <f t="shared" si="78"/>
        <v>0</v>
      </c>
      <c r="BW175" s="392">
        <f t="shared" si="78"/>
        <v>0</v>
      </c>
      <c r="BX175" s="392">
        <f t="shared" si="78"/>
        <v>0</v>
      </c>
      <c r="BY175" s="392">
        <f t="shared" si="78"/>
        <v>0</v>
      </c>
    </row>
    <row r="176" spans="1:77" ht="19.149999999999999" customHeight="1">
      <c r="A176" s="79"/>
      <c r="B176" s="79"/>
      <c r="C176" s="95"/>
      <c r="D176" s="88"/>
      <c r="E176" s="88"/>
      <c r="F176" s="88"/>
      <c r="G176" s="88"/>
      <c r="H176" s="88"/>
      <c r="I176" s="88"/>
      <c r="J176" s="88"/>
      <c r="K176" s="88"/>
      <c r="L176" s="88"/>
      <c r="M176" s="88"/>
      <c r="N176" s="88"/>
      <c r="O176" s="88"/>
      <c r="P176" s="88"/>
      <c r="Q176" s="89">
        <f t="shared" si="79"/>
        <v>0</v>
      </c>
      <c r="R176" s="2353">
        <f t="shared" si="75"/>
        <v>0</v>
      </c>
      <c r="S176" s="154">
        <f>前期実績!Q134</f>
        <v>0</v>
      </c>
      <c r="T176" s="645" t="b">
        <v>0</v>
      </c>
      <c r="U176" s="79">
        <f>IF($AO176=TRUE,IF($T$1=FALSE,D176*HOME!$H$21,D176*HOME!$H$21/(1+HOME!$H$21)),
IF(D$2&lt;DATE(2019,10,1),
IF($T$1=FALSE,IF($T176=FALSE,D176*HOME!$H$18,0),
IF($T176=FALSE,D176*HOME!$H$18/(1+HOME!$H$18),0)),
IF($T$1=FALSE,IF($T176=FALSE,D176*HOME!$H$20,0),
IF($T176=FALSE,D176*HOME!$H$20/(1+HOME!$H$20),0))))</f>
        <v>0</v>
      </c>
      <c r="V176" s="79">
        <f>IF($AO176=TRUE,IF($T$1=FALSE,E176*HOME!$H$21,E176*HOME!$H$21/(1+HOME!$H$21)),
IF(E$2&lt;DATE(2019,10,1),
IF($T$1=FALSE,IF($T176=FALSE,E176*HOME!$H$18,0),
IF($T176=FALSE,E176*HOME!$H$18/(1+HOME!$H$18),0)),
IF($T$1=FALSE,IF($T176=FALSE,E176*HOME!$H$20,0),
IF($T176=FALSE,E176*HOME!$H$20/(1+HOME!$H$20),0))))</f>
        <v>0</v>
      </c>
      <c r="W176" s="79">
        <f>IF($AO176=TRUE,IF($T$1=FALSE,F176*HOME!$H$21,F176*HOME!$H$21/(1+HOME!$H$21)),
IF(F$2&lt;DATE(2019,10,1),
IF($T$1=FALSE,IF($T176=FALSE,F176*HOME!$H$18,0),
IF($T176=FALSE,F176*HOME!$H$18/(1+HOME!$H$18),0)),
IF($T$1=FALSE,IF($T176=FALSE,F176*HOME!$H$20,0),
IF($T176=FALSE,F176*HOME!$H$20/(1+HOME!$H$20),0))))</f>
        <v>0</v>
      </c>
      <c r="X176" s="79">
        <f>IF($AO176=TRUE,IF($T$1=FALSE,G176*HOME!$H$21,G176*HOME!$H$21/(1+HOME!$H$21)),
IF(G$2&lt;DATE(2019,10,1),
IF($T$1=FALSE,IF($T176=FALSE,G176*HOME!$H$18,0),
IF($T176=FALSE,G176*HOME!$H$18/(1+HOME!$H$18),0)),
IF($T$1=FALSE,IF($T176=FALSE,G176*HOME!$H$20,0),
IF($T176=FALSE,G176*HOME!$H$20/(1+HOME!$H$20),0))))</f>
        <v>0</v>
      </c>
      <c r="Y176" s="79">
        <f>IF($AO176=TRUE,IF($T$1=FALSE,H176*HOME!$H$21,H176*HOME!$H$21/(1+HOME!$H$21)),
IF(H$2&lt;DATE(2019,10,1),
IF($T$1=FALSE,IF($T176=FALSE,H176*HOME!$H$18,0),
IF($T176=FALSE,H176*HOME!$H$18/(1+HOME!$H$18),0)),
IF($T$1=FALSE,IF($T176=FALSE,H176*HOME!$H$20,0),
IF($T176=FALSE,H176*HOME!$H$20/(1+HOME!$H$20),0))))</f>
        <v>0</v>
      </c>
      <c r="Z176" s="79">
        <f>IF($AO176=TRUE,IF($T$1=FALSE,I176*HOME!$H$21,I176*HOME!$H$21/(1+HOME!$H$21)),
IF(I$2&lt;DATE(2019,10,1),
IF($T$1=FALSE,IF($T176=FALSE,I176*HOME!$H$18,0),
IF($T176=FALSE,I176*HOME!$H$18/(1+HOME!$H$18),0)),
IF($T$1=FALSE,IF($T176=FALSE,I176*HOME!$H$20,0),
IF($T176=FALSE,I176*HOME!$H$20/(1+HOME!$H$20),0))))</f>
        <v>0</v>
      </c>
      <c r="AA176" s="79">
        <f>IF($AO176=TRUE,IF($T$1=FALSE,J176*HOME!$H$21,J176*HOME!$H$21/(1+HOME!$H$21)),
IF(J$2&lt;DATE(2019,10,1),
IF($T$1=FALSE,IF($T176=FALSE,J176*HOME!$H$18,0),
IF($T176=FALSE,J176*HOME!$H$18/(1+HOME!$H$18),0)),
IF($T$1=FALSE,IF($T176=FALSE,J176*HOME!$H$20,0),
IF($T176=FALSE,J176*HOME!$H$20/(1+HOME!$H$20),0))))</f>
        <v>0</v>
      </c>
      <c r="AB176" s="79">
        <f>IF($AO176=TRUE,IF($T$1=FALSE,K176*HOME!$H$21,K176*HOME!$H$21/(1+HOME!$H$21)),
IF(K$2&lt;DATE(2019,10,1),
IF($T$1=FALSE,IF($T176=FALSE,K176*HOME!$H$18,0),
IF($T176=FALSE,K176*HOME!$H$18/(1+HOME!$H$18),0)),
IF($T$1=FALSE,IF($T176=FALSE,K176*HOME!$H$20,0),
IF($T176=FALSE,K176*HOME!$H$20/(1+HOME!$H$20),0))))</f>
        <v>0</v>
      </c>
      <c r="AC176" s="79">
        <f>IF($AO176=TRUE,IF($T$1=FALSE,L176*HOME!$H$21,L176*HOME!$H$21/(1+HOME!$H$21)),
IF(L$2&lt;DATE(2019,10,1),
IF($T$1=FALSE,IF($T176=FALSE,L176*HOME!$H$18,0),
IF($T176=FALSE,L176*HOME!$H$18/(1+HOME!$H$18),0)),
IF($T$1=FALSE,IF($T176=FALSE,L176*HOME!$H$20,0),
IF($T176=FALSE,L176*HOME!$H$20/(1+HOME!$H$20),0))))</f>
        <v>0</v>
      </c>
      <c r="AD176" s="79">
        <f>IF($AO176=TRUE,IF($T$1=FALSE,M176*HOME!$H$21,M176*HOME!$H$21/(1+HOME!$H$21)),
IF(M$2&lt;DATE(2019,10,1),
IF($T$1=FALSE,IF($T176=FALSE,M176*HOME!$H$18,0),
IF($T176=FALSE,M176*HOME!$H$18/(1+HOME!$H$18),0)),
IF($T$1=FALSE,IF($T176=FALSE,M176*HOME!$H$20,0),
IF($T176=FALSE,M176*HOME!$H$20/(1+HOME!$H$20),0))))</f>
        <v>0</v>
      </c>
      <c r="AE176" s="79">
        <f>IF($AO176=TRUE,IF($T$1=FALSE,N176*HOME!$H$21,N176*HOME!$H$21/(1+HOME!$H$21)),
IF(N$2&lt;DATE(2019,10,1),
IF($T$1=FALSE,IF($T176=FALSE,N176*HOME!$H$18,0),
IF($T176=FALSE,N176*HOME!$H$18/(1+HOME!$H$18),0)),
IF($T$1=FALSE,IF($T176=FALSE,N176*HOME!$H$20,0),
IF($T176=FALSE,N176*HOME!$H$20/(1+HOME!$H$20),0))))</f>
        <v>0</v>
      </c>
      <c r="AF176" s="79">
        <f>IF($AO176=TRUE,IF($T$1=FALSE,O176*HOME!$H$21,O176*HOME!$H$21/(1+HOME!$H$21)),
IF(O$2&lt;DATE(2019,10,1),
IF($T$1=FALSE,IF($T176=FALSE,O176*HOME!$H$18,0),
IF($T176=FALSE,O176*HOME!$H$18/(1+HOME!$H$18),0)),
IF($T$1=FALSE,IF($T176=FALSE,O176*HOME!$H$20,0),
IF($T176=FALSE,O176*HOME!$H$20/(1+HOME!$H$20),0))))</f>
        <v>0</v>
      </c>
      <c r="AG176" s="79">
        <f>IF($AO176=TRUE,IF($T$1=FALSE,P176*HOME!$H$21,P176*HOME!$H$21/(1+HOME!$H$21)),
IF(P$2&lt;DATE(2019,10,1),
IF($T$1=FALSE,IF($T176=FALSE,P176*HOME!$H$18,0),
IF($T176=FALSE,P176*HOME!$H$18/(1+HOME!$H$18),0)),
IF($T$1=FALSE,IF($T176=FALSE,P176*HOME!$H$20,0),
IF($T176=FALSE,P176*HOME!$H$20/(1+HOME!$H$20),0))))</f>
        <v>0</v>
      </c>
      <c r="AH176" s="79">
        <f t="shared" si="76"/>
        <v>0</v>
      </c>
      <c r="AI176" s="79">
        <f t="shared" si="80"/>
        <v>0</v>
      </c>
      <c r="AJ176" s="79"/>
      <c r="AK176" s="79"/>
      <c r="AL176" s="79"/>
      <c r="AM176" s="79"/>
      <c r="AN176" s="79"/>
      <c r="AO176" s="320" t="b">
        <v>0</v>
      </c>
      <c r="AP176" s="379"/>
      <c r="AQ176" s="380">
        <v>0.02</v>
      </c>
      <c r="AR176" s="390" t="str">
        <f>前期実績!T134</f>
        <v/>
      </c>
      <c r="AS176" s="391" t="str">
        <f>前期実績!U134</f>
        <v/>
      </c>
      <c r="AZ176" s="392">
        <f t="shared" si="81"/>
        <v>0</v>
      </c>
      <c r="BA176" s="392">
        <f t="shared" si="77"/>
        <v>0</v>
      </c>
      <c r="BB176" s="392">
        <f t="shared" si="77"/>
        <v>0</v>
      </c>
      <c r="BC176" s="392">
        <f t="shared" si="77"/>
        <v>0</v>
      </c>
      <c r="BD176" s="392">
        <f t="shared" si="77"/>
        <v>0</v>
      </c>
      <c r="BE176" s="392">
        <f t="shared" si="77"/>
        <v>0</v>
      </c>
      <c r="BF176" s="392">
        <f t="shared" si="77"/>
        <v>0</v>
      </c>
      <c r="BG176" s="392">
        <f t="shared" si="77"/>
        <v>0</v>
      </c>
      <c r="BH176" s="392">
        <f t="shared" si="77"/>
        <v>0</v>
      </c>
      <c r="BI176" s="392">
        <f t="shared" si="77"/>
        <v>0</v>
      </c>
      <c r="BJ176" s="392">
        <f t="shared" si="77"/>
        <v>0</v>
      </c>
      <c r="BK176" s="392">
        <f t="shared" si="77"/>
        <v>0</v>
      </c>
      <c r="BL176" s="648">
        <f t="shared" si="77"/>
        <v>0</v>
      </c>
      <c r="BM176" s="649">
        <f t="shared" si="82"/>
        <v>0</v>
      </c>
      <c r="BN176" s="392">
        <f t="shared" si="78"/>
        <v>0</v>
      </c>
      <c r="BO176" s="392">
        <f t="shared" si="78"/>
        <v>0</v>
      </c>
      <c r="BP176" s="392">
        <f t="shared" si="78"/>
        <v>0</v>
      </c>
      <c r="BQ176" s="392">
        <f t="shared" si="78"/>
        <v>0</v>
      </c>
      <c r="BR176" s="392">
        <f t="shared" si="78"/>
        <v>0</v>
      </c>
      <c r="BS176" s="392">
        <f t="shared" si="78"/>
        <v>0</v>
      </c>
      <c r="BT176" s="392">
        <f t="shared" si="78"/>
        <v>0</v>
      </c>
      <c r="BU176" s="392">
        <f t="shared" si="78"/>
        <v>0</v>
      </c>
      <c r="BV176" s="392">
        <f t="shared" si="78"/>
        <v>0</v>
      </c>
      <c r="BW176" s="392">
        <f t="shared" si="78"/>
        <v>0</v>
      </c>
      <c r="BX176" s="392">
        <f t="shared" si="78"/>
        <v>0</v>
      </c>
      <c r="BY176" s="392">
        <f t="shared" si="78"/>
        <v>0</v>
      </c>
    </row>
    <row r="177" spans="1:77" ht="19.149999999999999" customHeight="1">
      <c r="A177" s="79"/>
      <c r="B177" s="79"/>
      <c r="C177" s="95"/>
      <c r="D177" s="88"/>
      <c r="E177" s="88"/>
      <c r="F177" s="88"/>
      <c r="G177" s="88"/>
      <c r="H177" s="88"/>
      <c r="I177" s="88"/>
      <c r="J177" s="88"/>
      <c r="K177" s="88"/>
      <c r="L177" s="88"/>
      <c r="M177" s="88"/>
      <c r="N177" s="88"/>
      <c r="O177" s="88"/>
      <c r="P177" s="88"/>
      <c r="Q177" s="89">
        <f t="shared" si="79"/>
        <v>0</v>
      </c>
      <c r="R177" s="2353">
        <f t="shared" si="75"/>
        <v>0</v>
      </c>
      <c r="S177" s="154">
        <f>前期実績!Q135</f>
        <v>0</v>
      </c>
      <c r="T177" s="645" t="b">
        <v>0</v>
      </c>
      <c r="U177" s="79">
        <f>IF($AO177=TRUE,IF($T$1=FALSE,D177*HOME!$H$21,D177*HOME!$H$21/(1+HOME!$H$21)),
IF(D$2&lt;DATE(2019,10,1),
IF($T$1=FALSE,IF($T177=FALSE,D177*HOME!$H$18,0),
IF($T177=FALSE,D177*HOME!$H$18/(1+HOME!$H$18),0)),
IF($T$1=FALSE,IF($T177=FALSE,D177*HOME!$H$20,0),
IF($T177=FALSE,D177*HOME!$H$20/(1+HOME!$H$20),0))))</f>
        <v>0</v>
      </c>
      <c r="V177" s="79">
        <f>IF($AO177=TRUE,IF($T$1=FALSE,E177*HOME!$H$21,E177*HOME!$H$21/(1+HOME!$H$21)),
IF(E$2&lt;DATE(2019,10,1),
IF($T$1=FALSE,IF($T177=FALSE,E177*HOME!$H$18,0),
IF($T177=FALSE,E177*HOME!$H$18/(1+HOME!$H$18),0)),
IF($T$1=FALSE,IF($T177=FALSE,E177*HOME!$H$20,0),
IF($T177=FALSE,E177*HOME!$H$20/(1+HOME!$H$20),0))))</f>
        <v>0</v>
      </c>
      <c r="W177" s="79">
        <f>IF($AO177=TRUE,IF($T$1=FALSE,F177*HOME!$H$21,F177*HOME!$H$21/(1+HOME!$H$21)),
IF(F$2&lt;DATE(2019,10,1),
IF($T$1=FALSE,IF($T177=FALSE,F177*HOME!$H$18,0),
IF($T177=FALSE,F177*HOME!$H$18/(1+HOME!$H$18),0)),
IF($T$1=FALSE,IF($T177=FALSE,F177*HOME!$H$20,0),
IF($T177=FALSE,F177*HOME!$H$20/(1+HOME!$H$20),0))))</f>
        <v>0</v>
      </c>
      <c r="X177" s="79">
        <f>IF($AO177=TRUE,IF($T$1=FALSE,G177*HOME!$H$21,G177*HOME!$H$21/(1+HOME!$H$21)),
IF(G$2&lt;DATE(2019,10,1),
IF($T$1=FALSE,IF($T177=FALSE,G177*HOME!$H$18,0),
IF($T177=FALSE,G177*HOME!$H$18/(1+HOME!$H$18),0)),
IF($T$1=FALSE,IF($T177=FALSE,G177*HOME!$H$20,0),
IF($T177=FALSE,G177*HOME!$H$20/(1+HOME!$H$20),0))))</f>
        <v>0</v>
      </c>
      <c r="Y177" s="79">
        <f>IF($AO177=TRUE,IF($T$1=FALSE,H177*HOME!$H$21,H177*HOME!$H$21/(1+HOME!$H$21)),
IF(H$2&lt;DATE(2019,10,1),
IF($T$1=FALSE,IF($T177=FALSE,H177*HOME!$H$18,0),
IF($T177=FALSE,H177*HOME!$H$18/(1+HOME!$H$18),0)),
IF($T$1=FALSE,IF($T177=FALSE,H177*HOME!$H$20,0),
IF($T177=FALSE,H177*HOME!$H$20/(1+HOME!$H$20),0))))</f>
        <v>0</v>
      </c>
      <c r="Z177" s="79">
        <f>IF($AO177=TRUE,IF($T$1=FALSE,I177*HOME!$H$21,I177*HOME!$H$21/(1+HOME!$H$21)),
IF(I$2&lt;DATE(2019,10,1),
IF($T$1=FALSE,IF($T177=FALSE,I177*HOME!$H$18,0),
IF($T177=FALSE,I177*HOME!$H$18/(1+HOME!$H$18),0)),
IF($T$1=FALSE,IF($T177=FALSE,I177*HOME!$H$20,0),
IF($T177=FALSE,I177*HOME!$H$20/(1+HOME!$H$20),0))))</f>
        <v>0</v>
      </c>
      <c r="AA177" s="79">
        <f>IF($AO177=TRUE,IF($T$1=FALSE,J177*HOME!$H$21,J177*HOME!$H$21/(1+HOME!$H$21)),
IF(J$2&lt;DATE(2019,10,1),
IF($T$1=FALSE,IF($T177=FALSE,J177*HOME!$H$18,0),
IF($T177=FALSE,J177*HOME!$H$18/(1+HOME!$H$18),0)),
IF($T$1=FALSE,IF($T177=FALSE,J177*HOME!$H$20,0),
IF($T177=FALSE,J177*HOME!$H$20/(1+HOME!$H$20),0))))</f>
        <v>0</v>
      </c>
      <c r="AB177" s="79">
        <f>IF($AO177=TRUE,IF($T$1=FALSE,K177*HOME!$H$21,K177*HOME!$H$21/(1+HOME!$H$21)),
IF(K$2&lt;DATE(2019,10,1),
IF($T$1=FALSE,IF($T177=FALSE,K177*HOME!$H$18,0),
IF($T177=FALSE,K177*HOME!$H$18/(1+HOME!$H$18),0)),
IF($T$1=FALSE,IF($T177=FALSE,K177*HOME!$H$20,0),
IF($T177=FALSE,K177*HOME!$H$20/(1+HOME!$H$20),0))))</f>
        <v>0</v>
      </c>
      <c r="AC177" s="79">
        <f>IF($AO177=TRUE,IF($T$1=FALSE,L177*HOME!$H$21,L177*HOME!$H$21/(1+HOME!$H$21)),
IF(L$2&lt;DATE(2019,10,1),
IF($T$1=FALSE,IF($T177=FALSE,L177*HOME!$H$18,0),
IF($T177=FALSE,L177*HOME!$H$18/(1+HOME!$H$18),0)),
IF($T$1=FALSE,IF($T177=FALSE,L177*HOME!$H$20,0),
IF($T177=FALSE,L177*HOME!$H$20/(1+HOME!$H$20),0))))</f>
        <v>0</v>
      </c>
      <c r="AD177" s="79">
        <f>IF($AO177=TRUE,IF($T$1=FALSE,M177*HOME!$H$21,M177*HOME!$H$21/(1+HOME!$H$21)),
IF(M$2&lt;DATE(2019,10,1),
IF($T$1=FALSE,IF($T177=FALSE,M177*HOME!$H$18,0),
IF($T177=FALSE,M177*HOME!$H$18/(1+HOME!$H$18),0)),
IF($T$1=FALSE,IF($T177=FALSE,M177*HOME!$H$20,0),
IF($T177=FALSE,M177*HOME!$H$20/(1+HOME!$H$20),0))))</f>
        <v>0</v>
      </c>
      <c r="AE177" s="79">
        <f>IF($AO177=TRUE,IF($T$1=FALSE,N177*HOME!$H$21,N177*HOME!$H$21/(1+HOME!$H$21)),
IF(N$2&lt;DATE(2019,10,1),
IF($T$1=FALSE,IF($T177=FALSE,N177*HOME!$H$18,0),
IF($T177=FALSE,N177*HOME!$H$18/(1+HOME!$H$18),0)),
IF($T$1=FALSE,IF($T177=FALSE,N177*HOME!$H$20,0),
IF($T177=FALSE,N177*HOME!$H$20/(1+HOME!$H$20),0))))</f>
        <v>0</v>
      </c>
      <c r="AF177" s="79">
        <f>IF($AO177=TRUE,IF($T$1=FALSE,O177*HOME!$H$21,O177*HOME!$H$21/(1+HOME!$H$21)),
IF(O$2&lt;DATE(2019,10,1),
IF($T$1=FALSE,IF($T177=FALSE,O177*HOME!$H$18,0),
IF($T177=FALSE,O177*HOME!$H$18/(1+HOME!$H$18),0)),
IF($T$1=FALSE,IF($T177=FALSE,O177*HOME!$H$20,0),
IF($T177=FALSE,O177*HOME!$H$20/(1+HOME!$H$20),0))))</f>
        <v>0</v>
      </c>
      <c r="AG177" s="79">
        <f>IF($AO177=TRUE,IF($T$1=FALSE,P177*HOME!$H$21,P177*HOME!$H$21/(1+HOME!$H$21)),
IF(P$2&lt;DATE(2019,10,1),
IF($T$1=FALSE,IF($T177=FALSE,P177*HOME!$H$18,0),
IF($T177=FALSE,P177*HOME!$H$18/(1+HOME!$H$18),0)),
IF($T$1=FALSE,IF($T177=FALSE,P177*HOME!$H$20,0),
IF($T177=FALSE,P177*HOME!$H$20/(1+HOME!$H$20),0))))</f>
        <v>0</v>
      </c>
      <c r="AH177" s="79">
        <f t="shared" si="76"/>
        <v>0</v>
      </c>
      <c r="AI177" s="79">
        <f t="shared" si="80"/>
        <v>0</v>
      </c>
      <c r="AJ177" s="79"/>
      <c r="AK177" s="79"/>
      <c r="AL177" s="79"/>
      <c r="AM177" s="79"/>
      <c r="AN177" s="79"/>
      <c r="AO177" s="320" t="b">
        <v>0</v>
      </c>
      <c r="AP177" s="379"/>
      <c r="AQ177" s="380">
        <v>2.5000000000000001E-2</v>
      </c>
      <c r="AR177" s="390" t="str">
        <f>前期実績!T135</f>
        <v/>
      </c>
      <c r="AS177" s="391" t="str">
        <f>前期実績!U135</f>
        <v/>
      </c>
      <c r="AZ177" s="392">
        <f t="shared" si="81"/>
        <v>0</v>
      </c>
      <c r="BA177" s="392">
        <f t="shared" si="77"/>
        <v>0</v>
      </c>
      <c r="BB177" s="392">
        <f t="shared" si="77"/>
        <v>0</v>
      </c>
      <c r="BC177" s="392">
        <f t="shared" si="77"/>
        <v>0</v>
      </c>
      <c r="BD177" s="392">
        <f t="shared" si="77"/>
        <v>0</v>
      </c>
      <c r="BE177" s="392">
        <f t="shared" si="77"/>
        <v>0</v>
      </c>
      <c r="BF177" s="392">
        <f t="shared" si="77"/>
        <v>0</v>
      </c>
      <c r="BG177" s="392">
        <f t="shared" si="77"/>
        <v>0</v>
      </c>
      <c r="BH177" s="392">
        <f t="shared" si="77"/>
        <v>0</v>
      </c>
      <c r="BI177" s="392">
        <f t="shared" si="77"/>
        <v>0</v>
      </c>
      <c r="BJ177" s="392">
        <f t="shared" si="77"/>
        <v>0</v>
      </c>
      <c r="BK177" s="392">
        <f t="shared" si="77"/>
        <v>0</v>
      </c>
      <c r="BL177" s="648">
        <f t="shared" si="77"/>
        <v>0</v>
      </c>
      <c r="BM177" s="649">
        <f t="shared" si="82"/>
        <v>0</v>
      </c>
      <c r="BN177" s="392">
        <f t="shared" si="78"/>
        <v>0</v>
      </c>
      <c r="BO177" s="392">
        <f t="shared" si="78"/>
        <v>0</v>
      </c>
      <c r="BP177" s="392">
        <f t="shared" si="78"/>
        <v>0</v>
      </c>
      <c r="BQ177" s="392">
        <f t="shared" si="78"/>
        <v>0</v>
      </c>
      <c r="BR177" s="392">
        <f t="shared" si="78"/>
        <v>0</v>
      </c>
      <c r="BS177" s="392">
        <f t="shared" si="78"/>
        <v>0</v>
      </c>
      <c r="BT177" s="392">
        <f t="shared" si="78"/>
        <v>0</v>
      </c>
      <c r="BU177" s="392">
        <f t="shared" si="78"/>
        <v>0</v>
      </c>
      <c r="BV177" s="392">
        <f t="shared" si="78"/>
        <v>0</v>
      </c>
      <c r="BW177" s="392">
        <f t="shared" si="78"/>
        <v>0</v>
      </c>
      <c r="BX177" s="392">
        <f t="shared" si="78"/>
        <v>0</v>
      </c>
      <c r="BY177" s="392">
        <f t="shared" si="78"/>
        <v>0</v>
      </c>
    </row>
    <row r="178" spans="1:77" ht="19.149999999999999" customHeight="1">
      <c r="A178" s="79"/>
      <c r="B178" s="79"/>
      <c r="C178" s="95"/>
      <c r="D178" s="88"/>
      <c r="E178" s="88"/>
      <c r="F178" s="88"/>
      <c r="G178" s="88"/>
      <c r="H178" s="88"/>
      <c r="I178" s="88"/>
      <c r="J178" s="88"/>
      <c r="K178" s="88"/>
      <c r="L178" s="88"/>
      <c r="M178" s="88"/>
      <c r="N178" s="88"/>
      <c r="O178" s="88"/>
      <c r="P178" s="88"/>
      <c r="Q178" s="89">
        <f t="shared" si="79"/>
        <v>0</v>
      </c>
      <c r="R178" s="2353">
        <f t="shared" si="75"/>
        <v>0</v>
      </c>
      <c r="S178" s="154">
        <f>前期実績!Q136</f>
        <v>0</v>
      </c>
      <c r="T178" s="645" t="b">
        <v>0</v>
      </c>
      <c r="U178" s="79">
        <f>IF($AO178=TRUE,IF($T$1=FALSE,D178*HOME!$H$21,D178*HOME!$H$21/(1+HOME!$H$21)),
IF(D$2&lt;DATE(2019,10,1),
IF($T$1=FALSE,IF($T178=FALSE,D178*HOME!$H$18,0),
IF($T178=FALSE,D178*HOME!$H$18/(1+HOME!$H$18),0)),
IF($T$1=FALSE,IF($T178=FALSE,D178*HOME!$H$20,0),
IF($T178=FALSE,D178*HOME!$H$20/(1+HOME!$H$20),0))))</f>
        <v>0</v>
      </c>
      <c r="V178" s="79">
        <f>IF($AO178=TRUE,IF($T$1=FALSE,E178*HOME!$H$21,E178*HOME!$H$21/(1+HOME!$H$21)),
IF(E$2&lt;DATE(2019,10,1),
IF($T$1=FALSE,IF($T178=FALSE,E178*HOME!$H$18,0),
IF($T178=FALSE,E178*HOME!$H$18/(1+HOME!$H$18),0)),
IF($T$1=FALSE,IF($T178=FALSE,E178*HOME!$H$20,0),
IF($T178=FALSE,E178*HOME!$H$20/(1+HOME!$H$20),0))))</f>
        <v>0</v>
      </c>
      <c r="W178" s="79">
        <f>IF($AO178=TRUE,IF($T$1=FALSE,F178*HOME!$H$21,F178*HOME!$H$21/(1+HOME!$H$21)),
IF(F$2&lt;DATE(2019,10,1),
IF($T$1=FALSE,IF($T178=FALSE,F178*HOME!$H$18,0),
IF($T178=FALSE,F178*HOME!$H$18/(1+HOME!$H$18),0)),
IF($T$1=FALSE,IF($T178=FALSE,F178*HOME!$H$20,0),
IF($T178=FALSE,F178*HOME!$H$20/(1+HOME!$H$20),0))))</f>
        <v>0</v>
      </c>
      <c r="X178" s="79">
        <f>IF($AO178=TRUE,IF($T$1=FALSE,G178*HOME!$H$21,G178*HOME!$H$21/(1+HOME!$H$21)),
IF(G$2&lt;DATE(2019,10,1),
IF($T$1=FALSE,IF($T178=FALSE,G178*HOME!$H$18,0),
IF($T178=FALSE,G178*HOME!$H$18/(1+HOME!$H$18),0)),
IF($T$1=FALSE,IF($T178=FALSE,G178*HOME!$H$20,0),
IF($T178=FALSE,G178*HOME!$H$20/(1+HOME!$H$20),0))))</f>
        <v>0</v>
      </c>
      <c r="Y178" s="79">
        <f>IF($AO178=TRUE,IF($T$1=FALSE,H178*HOME!$H$21,H178*HOME!$H$21/(1+HOME!$H$21)),
IF(H$2&lt;DATE(2019,10,1),
IF($T$1=FALSE,IF($T178=FALSE,H178*HOME!$H$18,0),
IF($T178=FALSE,H178*HOME!$H$18/(1+HOME!$H$18),0)),
IF($T$1=FALSE,IF($T178=FALSE,H178*HOME!$H$20,0),
IF($T178=FALSE,H178*HOME!$H$20/(1+HOME!$H$20),0))))</f>
        <v>0</v>
      </c>
      <c r="Z178" s="79">
        <f>IF($AO178=TRUE,IF($T$1=FALSE,I178*HOME!$H$21,I178*HOME!$H$21/(1+HOME!$H$21)),
IF(I$2&lt;DATE(2019,10,1),
IF($T$1=FALSE,IF($T178=FALSE,I178*HOME!$H$18,0),
IF($T178=FALSE,I178*HOME!$H$18/(1+HOME!$H$18),0)),
IF($T$1=FALSE,IF($T178=FALSE,I178*HOME!$H$20,0),
IF($T178=FALSE,I178*HOME!$H$20/(1+HOME!$H$20),0))))</f>
        <v>0</v>
      </c>
      <c r="AA178" s="79">
        <f>IF($AO178=TRUE,IF($T$1=FALSE,J178*HOME!$H$21,J178*HOME!$H$21/(1+HOME!$H$21)),
IF(J$2&lt;DATE(2019,10,1),
IF($T$1=FALSE,IF($T178=FALSE,J178*HOME!$H$18,0),
IF($T178=FALSE,J178*HOME!$H$18/(1+HOME!$H$18),0)),
IF($T$1=FALSE,IF($T178=FALSE,J178*HOME!$H$20,0),
IF($T178=FALSE,J178*HOME!$H$20/(1+HOME!$H$20),0))))</f>
        <v>0</v>
      </c>
      <c r="AB178" s="79">
        <f>IF($AO178=TRUE,IF($T$1=FALSE,K178*HOME!$H$21,K178*HOME!$H$21/(1+HOME!$H$21)),
IF(K$2&lt;DATE(2019,10,1),
IF($T$1=FALSE,IF($T178=FALSE,K178*HOME!$H$18,0),
IF($T178=FALSE,K178*HOME!$H$18/(1+HOME!$H$18),0)),
IF($T$1=FALSE,IF($T178=FALSE,K178*HOME!$H$20,0),
IF($T178=FALSE,K178*HOME!$H$20/(1+HOME!$H$20),0))))</f>
        <v>0</v>
      </c>
      <c r="AC178" s="79">
        <f>IF($AO178=TRUE,IF($T$1=FALSE,L178*HOME!$H$21,L178*HOME!$H$21/(1+HOME!$H$21)),
IF(L$2&lt;DATE(2019,10,1),
IF($T$1=FALSE,IF($T178=FALSE,L178*HOME!$H$18,0),
IF($T178=FALSE,L178*HOME!$H$18/(1+HOME!$H$18),0)),
IF($T$1=FALSE,IF($T178=FALSE,L178*HOME!$H$20,0),
IF($T178=FALSE,L178*HOME!$H$20/(1+HOME!$H$20),0))))</f>
        <v>0</v>
      </c>
      <c r="AD178" s="79">
        <f>IF($AO178=TRUE,IF($T$1=FALSE,M178*HOME!$H$21,M178*HOME!$H$21/(1+HOME!$H$21)),
IF(M$2&lt;DATE(2019,10,1),
IF($T$1=FALSE,IF($T178=FALSE,M178*HOME!$H$18,0),
IF($T178=FALSE,M178*HOME!$H$18/(1+HOME!$H$18),0)),
IF($T$1=FALSE,IF($T178=FALSE,M178*HOME!$H$20,0),
IF($T178=FALSE,M178*HOME!$H$20/(1+HOME!$H$20),0))))</f>
        <v>0</v>
      </c>
      <c r="AE178" s="79">
        <f>IF($AO178=TRUE,IF($T$1=FALSE,N178*HOME!$H$21,N178*HOME!$H$21/(1+HOME!$H$21)),
IF(N$2&lt;DATE(2019,10,1),
IF($T$1=FALSE,IF($T178=FALSE,N178*HOME!$H$18,0),
IF($T178=FALSE,N178*HOME!$H$18/(1+HOME!$H$18),0)),
IF($T$1=FALSE,IF($T178=FALSE,N178*HOME!$H$20,0),
IF($T178=FALSE,N178*HOME!$H$20/(1+HOME!$H$20),0))))</f>
        <v>0</v>
      </c>
      <c r="AF178" s="79">
        <f>IF($AO178=TRUE,IF($T$1=FALSE,O178*HOME!$H$21,O178*HOME!$H$21/(1+HOME!$H$21)),
IF(O$2&lt;DATE(2019,10,1),
IF($T$1=FALSE,IF($T178=FALSE,O178*HOME!$H$18,0),
IF($T178=FALSE,O178*HOME!$H$18/(1+HOME!$H$18),0)),
IF($T$1=FALSE,IF($T178=FALSE,O178*HOME!$H$20,0),
IF($T178=FALSE,O178*HOME!$H$20/(1+HOME!$H$20),0))))</f>
        <v>0</v>
      </c>
      <c r="AG178" s="79">
        <f>IF($AO178=TRUE,IF($T$1=FALSE,P178*HOME!$H$21,P178*HOME!$H$21/(1+HOME!$H$21)),
IF(P$2&lt;DATE(2019,10,1),
IF($T$1=FALSE,IF($T178=FALSE,P178*HOME!$H$18,0),
IF($T178=FALSE,P178*HOME!$H$18/(1+HOME!$H$18),0)),
IF($T$1=FALSE,IF($T178=FALSE,P178*HOME!$H$20,0),
IF($T178=FALSE,P178*HOME!$H$20/(1+HOME!$H$20),0))))</f>
        <v>0</v>
      </c>
      <c r="AH178" s="79">
        <f t="shared" si="76"/>
        <v>0</v>
      </c>
      <c r="AI178" s="79">
        <f t="shared" si="80"/>
        <v>0</v>
      </c>
      <c r="AJ178" s="79"/>
      <c r="AK178" s="79"/>
      <c r="AL178" s="79"/>
      <c r="AM178" s="79"/>
      <c r="AN178" s="79"/>
      <c r="AO178" s="320" t="b">
        <v>0</v>
      </c>
      <c r="AP178" s="379"/>
      <c r="AQ178" s="380">
        <v>2.5999999999999999E-2</v>
      </c>
      <c r="AR178" s="390" t="str">
        <f>前期実績!T136</f>
        <v/>
      </c>
      <c r="AS178" s="394" t="str">
        <f>前期実績!U136</f>
        <v/>
      </c>
      <c r="AZ178" s="392">
        <f t="shared" si="81"/>
        <v>0</v>
      </c>
      <c r="BA178" s="392">
        <f t="shared" si="77"/>
        <v>0</v>
      </c>
      <c r="BB178" s="392">
        <f t="shared" si="77"/>
        <v>0</v>
      </c>
      <c r="BC178" s="392">
        <f t="shared" si="77"/>
        <v>0</v>
      </c>
      <c r="BD178" s="392">
        <f t="shared" si="77"/>
        <v>0</v>
      </c>
      <c r="BE178" s="392">
        <f t="shared" si="77"/>
        <v>0</v>
      </c>
      <c r="BF178" s="392">
        <f t="shared" si="77"/>
        <v>0</v>
      </c>
      <c r="BG178" s="392">
        <f t="shared" si="77"/>
        <v>0</v>
      </c>
      <c r="BH178" s="392">
        <f t="shared" si="77"/>
        <v>0</v>
      </c>
      <c r="BI178" s="392">
        <f t="shared" si="77"/>
        <v>0</v>
      </c>
      <c r="BJ178" s="392">
        <f t="shared" si="77"/>
        <v>0</v>
      </c>
      <c r="BK178" s="392">
        <f t="shared" si="77"/>
        <v>0</v>
      </c>
      <c r="BL178" s="648">
        <f t="shared" si="77"/>
        <v>0</v>
      </c>
      <c r="BM178" s="649">
        <f t="shared" si="82"/>
        <v>0</v>
      </c>
      <c r="BN178" s="392">
        <f t="shared" si="78"/>
        <v>0</v>
      </c>
      <c r="BO178" s="392">
        <f t="shared" si="78"/>
        <v>0</v>
      </c>
      <c r="BP178" s="392">
        <f t="shared" si="78"/>
        <v>0</v>
      </c>
      <c r="BQ178" s="392">
        <f t="shared" si="78"/>
        <v>0</v>
      </c>
      <c r="BR178" s="392">
        <f t="shared" si="78"/>
        <v>0</v>
      </c>
      <c r="BS178" s="392">
        <f t="shared" si="78"/>
        <v>0</v>
      </c>
      <c r="BT178" s="392">
        <f t="shared" si="78"/>
        <v>0</v>
      </c>
      <c r="BU178" s="392">
        <f t="shared" si="78"/>
        <v>0</v>
      </c>
      <c r="BV178" s="392">
        <f t="shared" si="78"/>
        <v>0</v>
      </c>
      <c r="BW178" s="392">
        <f t="shared" si="78"/>
        <v>0</v>
      </c>
      <c r="BX178" s="392">
        <f t="shared" si="78"/>
        <v>0</v>
      </c>
      <c r="BY178" s="392">
        <f t="shared" si="78"/>
        <v>0</v>
      </c>
    </row>
    <row r="179" spans="1:77" ht="19.149999999999999" customHeight="1">
      <c r="A179" s="79"/>
      <c r="B179" s="79"/>
      <c r="C179" s="95"/>
      <c r="D179" s="88"/>
      <c r="E179" s="88"/>
      <c r="F179" s="88"/>
      <c r="G179" s="88"/>
      <c r="H179" s="88"/>
      <c r="I179" s="88"/>
      <c r="J179" s="88"/>
      <c r="K179" s="88"/>
      <c r="L179" s="88"/>
      <c r="M179" s="88"/>
      <c r="N179" s="88"/>
      <c r="O179" s="88"/>
      <c r="P179" s="88"/>
      <c r="Q179" s="89">
        <f t="shared" si="79"/>
        <v>0</v>
      </c>
      <c r="R179" s="2353">
        <f t="shared" si="75"/>
        <v>0</v>
      </c>
      <c r="S179" s="154">
        <f>前期実績!Q137</f>
        <v>0</v>
      </c>
      <c r="T179" s="645" t="b">
        <v>0</v>
      </c>
      <c r="U179" s="79">
        <f>IF($AO179=TRUE,IF($T$1=FALSE,D179*HOME!$H$21,D179*HOME!$H$21/(1+HOME!$H$21)),
IF(D$2&lt;DATE(2019,10,1),
IF($T$1=FALSE,IF($T179=FALSE,D179*HOME!$H$18,0),
IF($T179=FALSE,D179*HOME!$H$18/(1+HOME!$H$18),0)),
IF($T$1=FALSE,IF($T179=FALSE,D179*HOME!$H$20,0),
IF($T179=FALSE,D179*HOME!$H$20/(1+HOME!$H$20),0))))</f>
        <v>0</v>
      </c>
      <c r="V179" s="79">
        <f>IF($AO179=TRUE,IF($T$1=FALSE,E179*HOME!$H$21,E179*HOME!$H$21/(1+HOME!$H$21)),
IF(E$2&lt;DATE(2019,10,1),
IF($T$1=FALSE,IF($T179=FALSE,E179*HOME!$H$18,0),
IF($T179=FALSE,E179*HOME!$H$18/(1+HOME!$H$18),0)),
IF($T$1=FALSE,IF($T179=FALSE,E179*HOME!$H$20,0),
IF($T179=FALSE,E179*HOME!$H$20/(1+HOME!$H$20),0))))</f>
        <v>0</v>
      </c>
      <c r="W179" s="79">
        <f>IF($AO179=TRUE,IF($T$1=FALSE,F179*HOME!$H$21,F179*HOME!$H$21/(1+HOME!$H$21)),
IF(F$2&lt;DATE(2019,10,1),
IF($T$1=FALSE,IF($T179=FALSE,F179*HOME!$H$18,0),
IF($T179=FALSE,F179*HOME!$H$18/(1+HOME!$H$18),0)),
IF($T$1=FALSE,IF($T179=FALSE,F179*HOME!$H$20,0),
IF($T179=FALSE,F179*HOME!$H$20/(1+HOME!$H$20),0))))</f>
        <v>0</v>
      </c>
      <c r="X179" s="79">
        <f>IF($AO179=TRUE,IF($T$1=FALSE,G179*HOME!$H$21,G179*HOME!$H$21/(1+HOME!$H$21)),
IF(G$2&lt;DATE(2019,10,1),
IF($T$1=FALSE,IF($T179=FALSE,G179*HOME!$H$18,0),
IF($T179=FALSE,G179*HOME!$H$18/(1+HOME!$H$18),0)),
IF($T$1=FALSE,IF($T179=FALSE,G179*HOME!$H$20,0),
IF($T179=FALSE,G179*HOME!$H$20/(1+HOME!$H$20),0))))</f>
        <v>0</v>
      </c>
      <c r="Y179" s="79">
        <f>IF($AO179=TRUE,IF($T$1=FALSE,H179*HOME!$H$21,H179*HOME!$H$21/(1+HOME!$H$21)),
IF(H$2&lt;DATE(2019,10,1),
IF($T$1=FALSE,IF($T179=FALSE,H179*HOME!$H$18,0),
IF($T179=FALSE,H179*HOME!$H$18/(1+HOME!$H$18),0)),
IF($T$1=FALSE,IF($T179=FALSE,H179*HOME!$H$20,0),
IF($T179=FALSE,H179*HOME!$H$20/(1+HOME!$H$20),0))))</f>
        <v>0</v>
      </c>
      <c r="Z179" s="79">
        <f>IF($AO179=TRUE,IF($T$1=FALSE,I179*HOME!$H$21,I179*HOME!$H$21/(1+HOME!$H$21)),
IF(I$2&lt;DATE(2019,10,1),
IF($T$1=FALSE,IF($T179=FALSE,I179*HOME!$H$18,0),
IF($T179=FALSE,I179*HOME!$H$18/(1+HOME!$H$18),0)),
IF($T$1=FALSE,IF($T179=FALSE,I179*HOME!$H$20,0),
IF($T179=FALSE,I179*HOME!$H$20/(1+HOME!$H$20),0))))</f>
        <v>0</v>
      </c>
      <c r="AA179" s="79">
        <f>IF($AO179=TRUE,IF($T$1=FALSE,J179*HOME!$H$21,J179*HOME!$H$21/(1+HOME!$H$21)),
IF(J$2&lt;DATE(2019,10,1),
IF($T$1=FALSE,IF($T179=FALSE,J179*HOME!$H$18,0),
IF($T179=FALSE,J179*HOME!$H$18/(1+HOME!$H$18),0)),
IF($T$1=FALSE,IF($T179=FALSE,J179*HOME!$H$20,0),
IF($T179=FALSE,J179*HOME!$H$20/(1+HOME!$H$20),0))))</f>
        <v>0</v>
      </c>
      <c r="AB179" s="79">
        <f>IF($AO179=TRUE,IF($T$1=FALSE,K179*HOME!$H$21,K179*HOME!$H$21/(1+HOME!$H$21)),
IF(K$2&lt;DATE(2019,10,1),
IF($T$1=FALSE,IF($T179=FALSE,K179*HOME!$H$18,0),
IF($T179=FALSE,K179*HOME!$H$18/(1+HOME!$H$18),0)),
IF($T$1=FALSE,IF($T179=FALSE,K179*HOME!$H$20,0),
IF($T179=FALSE,K179*HOME!$H$20/(1+HOME!$H$20),0))))</f>
        <v>0</v>
      </c>
      <c r="AC179" s="79">
        <f>IF($AO179=TRUE,IF($T$1=FALSE,L179*HOME!$H$21,L179*HOME!$H$21/(1+HOME!$H$21)),
IF(L$2&lt;DATE(2019,10,1),
IF($T$1=FALSE,IF($T179=FALSE,L179*HOME!$H$18,0),
IF($T179=FALSE,L179*HOME!$H$18/(1+HOME!$H$18),0)),
IF($T$1=FALSE,IF($T179=FALSE,L179*HOME!$H$20,0),
IF($T179=FALSE,L179*HOME!$H$20/(1+HOME!$H$20),0))))</f>
        <v>0</v>
      </c>
      <c r="AD179" s="79">
        <f>IF($AO179=TRUE,IF($T$1=FALSE,M179*HOME!$H$21,M179*HOME!$H$21/(1+HOME!$H$21)),
IF(M$2&lt;DATE(2019,10,1),
IF($T$1=FALSE,IF($T179=FALSE,M179*HOME!$H$18,0),
IF($T179=FALSE,M179*HOME!$H$18/(1+HOME!$H$18),0)),
IF($T$1=FALSE,IF($T179=FALSE,M179*HOME!$H$20,0),
IF($T179=FALSE,M179*HOME!$H$20/(1+HOME!$H$20),0))))</f>
        <v>0</v>
      </c>
      <c r="AE179" s="79">
        <f>IF($AO179=TRUE,IF($T$1=FALSE,N179*HOME!$H$21,N179*HOME!$H$21/(1+HOME!$H$21)),
IF(N$2&lt;DATE(2019,10,1),
IF($T$1=FALSE,IF($T179=FALSE,N179*HOME!$H$18,0),
IF($T179=FALSE,N179*HOME!$H$18/(1+HOME!$H$18),0)),
IF($T$1=FALSE,IF($T179=FALSE,N179*HOME!$H$20,0),
IF($T179=FALSE,N179*HOME!$H$20/(1+HOME!$H$20),0))))</f>
        <v>0</v>
      </c>
      <c r="AF179" s="79">
        <f>IF($AO179=TRUE,IF($T$1=FALSE,O179*HOME!$H$21,O179*HOME!$H$21/(1+HOME!$H$21)),
IF(O$2&lt;DATE(2019,10,1),
IF($T$1=FALSE,IF($T179=FALSE,O179*HOME!$H$18,0),
IF($T179=FALSE,O179*HOME!$H$18/(1+HOME!$H$18),0)),
IF($T$1=FALSE,IF($T179=FALSE,O179*HOME!$H$20,0),
IF($T179=FALSE,O179*HOME!$H$20/(1+HOME!$H$20),0))))</f>
        <v>0</v>
      </c>
      <c r="AG179" s="79">
        <f>IF($AO179=TRUE,IF($T$1=FALSE,P179*HOME!$H$21,P179*HOME!$H$21/(1+HOME!$H$21)),
IF(P$2&lt;DATE(2019,10,1),
IF($T$1=FALSE,IF($T179=FALSE,P179*HOME!$H$18,0),
IF($T179=FALSE,P179*HOME!$H$18/(1+HOME!$H$18),0)),
IF($T$1=FALSE,IF($T179=FALSE,P179*HOME!$H$20,0),
IF($T179=FALSE,P179*HOME!$H$20/(1+HOME!$H$20),0))))</f>
        <v>0</v>
      </c>
      <c r="AH179" s="79">
        <f t="shared" si="76"/>
        <v>0</v>
      </c>
      <c r="AI179" s="79">
        <f t="shared" si="80"/>
        <v>0</v>
      </c>
      <c r="AJ179" s="79"/>
      <c r="AK179" s="79"/>
      <c r="AL179" s="79"/>
      <c r="AM179" s="79"/>
      <c r="AN179" s="79"/>
      <c r="AO179" s="320" t="b">
        <v>0</v>
      </c>
      <c r="AP179" s="379"/>
      <c r="AQ179" s="380">
        <v>2.9000000000000001E-2</v>
      </c>
      <c r="AR179" s="390" t="str">
        <f>前期実績!T137</f>
        <v/>
      </c>
      <c r="AS179" s="394" t="str">
        <f>前期実績!U137</f>
        <v/>
      </c>
      <c r="AZ179" s="392">
        <f t="shared" si="81"/>
        <v>0</v>
      </c>
      <c r="BA179" s="392">
        <f t="shared" si="77"/>
        <v>0</v>
      </c>
      <c r="BB179" s="392">
        <f t="shared" si="77"/>
        <v>0</v>
      </c>
      <c r="BC179" s="392">
        <f t="shared" si="77"/>
        <v>0</v>
      </c>
      <c r="BD179" s="392">
        <f t="shared" si="77"/>
        <v>0</v>
      </c>
      <c r="BE179" s="392">
        <f t="shared" si="77"/>
        <v>0</v>
      </c>
      <c r="BF179" s="392">
        <f t="shared" si="77"/>
        <v>0</v>
      </c>
      <c r="BG179" s="392">
        <f t="shared" si="77"/>
        <v>0</v>
      </c>
      <c r="BH179" s="392">
        <f t="shared" si="77"/>
        <v>0</v>
      </c>
      <c r="BI179" s="392">
        <f t="shared" si="77"/>
        <v>0</v>
      </c>
      <c r="BJ179" s="392">
        <f t="shared" si="77"/>
        <v>0</v>
      </c>
      <c r="BK179" s="392">
        <f t="shared" si="77"/>
        <v>0</v>
      </c>
      <c r="BL179" s="648">
        <f t="shared" si="77"/>
        <v>0</v>
      </c>
      <c r="BM179" s="649">
        <f t="shared" si="82"/>
        <v>0</v>
      </c>
      <c r="BN179" s="392">
        <f t="shared" si="78"/>
        <v>0</v>
      </c>
      <c r="BO179" s="392">
        <f t="shared" si="78"/>
        <v>0</v>
      </c>
      <c r="BP179" s="392">
        <f t="shared" si="78"/>
        <v>0</v>
      </c>
      <c r="BQ179" s="392">
        <f t="shared" si="78"/>
        <v>0</v>
      </c>
      <c r="BR179" s="392">
        <f t="shared" si="78"/>
        <v>0</v>
      </c>
      <c r="BS179" s="392">
        <f t="shared" si="78"/>
        <v>0</v>
      </c>
      <c r="BT179" s="392">
        <f t="shared" si="78"/>
        <v>0</v>
      </c>
      <c r="BU179" s="392">
        <f t="shared" si="78"/>
        <v>0</v>
      </c>
      <c r="BV179" s="392">
        <f t="shared" si="78"/>
        <v>0</v>
      </c>
      <c r="BW179" s="392">
        <f t="shared" si="78"/>
        <v>0</v>
      </c>
      <c r="BX179" s="392">
        <f t="shared" si="78"/>
        <v>0</v>
      </c>
      <c r="BY179" s="392">
        <f t="shared" si="78"/>
        <v>0</v>
      </c>
    </row>
    <row r="180" spans="1:77" ht="19.149999999999999" customHeight="1">
      <c r="A180" s="79"/>
      <c r="B180" s="79"/>
      <c r="C180" s="95"/>
      <c r="D180" s="88"/>
      <c r="E180" s="88"/>
      <c r="F180" s="88"/>
      <c r="G180" s="88"/>
      <c r="H180" s="88"/>
      <c r="I180" s="88"/>
      <c r="J180" s="88"/>
      <c r="K180" s="88"/>
      <c r="L180" s="88"/>
      <c r="M180" s="88"/>
      <c r="N180" s="88"/>
      <c r="O180" s="88"/>
      <c r="P180" s="88"/>
      <c r="Q180" s="89">
        <f t="shared" si="79"/>
        <v>0</v>
      </c>
      <c r="R180" s="2353">
        <f t="shared" si="75"/>
        <v>0</v>
      </c>
      <c r="S180" s="154">
        <f>前期実績!Q138</f>
        <v>0</v>
      </c>
      <c r="T180" s="645" t="b">
        <v>0</v>
      </c>
      <c r="U180" s="79">
        <f>IF($AO180=TRUE,IF($T$1=FALSE,D180*HOME!$H$21,D180*HOME!$H$21/(1+HOME!$H$21)),
IF(D$2&lt;DATE(2019,10,1),
IF($T$1=FALSE,IF($T180=FALSE,D180*HOME!$H$18,0),
IF($T180=FALSE,D180*HOME!$H$18/(1+HOME!$H$18),0)),
IF($T$1=FALSE,IF($T180=FALSE,D180*HOME!$H$20,0),
IF($T180=FALSE,D180*HOME!$H$20/(1+HOME!$H$20),0))))</f>
        <v>0</v>
      </c>
      <c r="V180" s="79">
        <f>IF($AO180=TRUE,IF($T$1=FALSE,E180*HOME!$H$21,E180*HOME!$H$21/(1+HOME!$H$21)),
IF(E$2&lt;DATE(2019,10,1),
IF($T$1=FALSE,IF($T180=FALSE,E180*HOME!$H$18,0),
IF($T180=FALSE,E180*HOME!$H$18/(1+HOME!$H$18),0)),
IF($T$1=FALSE,IF($T180=FALSE,E180*HOME!$H$20,0),
IF($T180=FALSE,E180*HOME!$H$20/(1+HOME!$H$20),0))))</f>
        <v>0</v>
      </c>
      <c r="W180" s="79">
        <f>IF($AO180=TRUE,IF($T$1=FALSE,F180*HOME!$H$21,F180*HOME!$H$21/(1+HOME!$H$21)),
IF(F$2&lt;DATE(2019,10,1),
IF($T$1=FALSE,IF($T180=FALSE,F180*HOME!$H$18,0),
IF($T180=FALSE,F180*HOME!$H$18/(1+HOME!$H$18),0)),
IF($T$1=FALSE,IF($T180=FALSE,F180*HOME!$H$20,0),
IF($T180=FALSE,F180*HOME!$H$20/(1+HOME!$H$20),0))))</f>
        <v>0</v>
      </c>
      <c r="X180" s="79">
        <f>IF($AO180=TRUE,IF($T$1=FALSE,G180*HOME!$H$21,G180*HOME!$H$21/(1+HOME!$H$21)),
IF(G$2&lt;DATE(2019,10,1),
IF($T$1=FALSE,IF($T180=FALSE,G180*HOME!$H$18,0),
IF($T180=FALSE,G180*HOME!$H$18/(1+HOME!$H$18),0)),
IF($T$1=FALSE,IF($T180=FALSE,G180*HOME!$H$20,0),
IF($T180=FALSE,G180*HOME!$H$20/(1+HOME!$H$20),0))))</f>
        <v>0</v>
      </c>
      <c r="Y180" s="79">
        <f>IF($AO180=TRUE,IF($T$1=FALSE,H180*HOME!$H$21,H180*HOME!$H$21/(1+HOME!$H$21)),
IF(H$2&lt;DATE(2019,10,1),
IF($T$1=FALSE,IF($T180=FALSE,H180*HOME!$H$18,0),
IF($T180=FALSE,H180*HOME!$H$18/(1+HOME!$H$18),0)),
IF($T$1=FALSE,IF($T180=FALSE,H180*HOME!$H$20,0),
IF($T180=FALSE,H180*HOME!$H$20/(1+HOME!$H$20),0))))</f>
        <v>0</v>
      </c>
      <c r="Z180" s="79">
        <f>IF($AO180=TRUE,IF($T$1=FALSE,I180*HOME!$H$21,I180*HOME!$H$21/(1+HOME!$H$21)),
IF(I$2&lt;DATE(2019,10,1),
IF($T$1=FALSE,IF($T180=FALSE,I180*HOME!$H$18,0),
IF($T180=FALSE,I180*HOME!$H$18/(1+HOME!$H$18),0)),
IF($T$1=FALSE,IF($T180=FALSE,I180*HOME!$H$20,0),
IF($T180=FALSE,I180*HOME!$H$20/(1+HOME!$H$20),0))))</f>
        <v>0</v>
      </c>
      <c r="AA180" s="79">
        <f>IF($AO180=TRUE,IF($T$1=FALSE,J180*HOME!$H$21,J180*HOME!$H$21/(1+HOME!$H$21)),
IF(J$2&lt;DATE(2019,10,1),
IF($T$1=FALSE,IF($T180=FALSE,J180*HOME!$H$18,0),
IF($T180=FALSE,J180*HOME!$H$18/(1+HOME!$H$18),0)),
IF($T$1=FALSE,IF($T180=FALSE,J180*HOME!$H$20,0),
IF($T180=FALSE,J180*HOME!$H$20/(1+HOME!$H$20),0))))</f>
        <v>0</v>
      </c>
      <c r="AB180" s="79">
        <f>IF($AO180=TRUE,IF($T$1=FALSE,K180*HOME!$H$21,K180*HOME!$H$21/(1+HOME!$H$21)),
IF(K$2&lt;DATE(2019,10,1),
IF($T$1=FALSE,IF($T180=FALSE,K180*HOME!$H$18,0),
IF($T180=FALSE,K180*HOME!$H$18/(1+HOME!$H$18),0)),
IF($T$1=FALSE,IF($T180=FALSE,K180*HOME!$H$20,0),
IF($T180=FALSE,K180*HOME!$H$20/(1+HOME!$H$20),0))))</f>
        <v>0</v>
      </c>
      <c r="AC180" s="79">
        <f>IF($AO180=TRUE,IF($T$1=FALSE,L180*HOME!$H$21,L180*HOME!$H$21/(1+HOME!$H$21)),
IF(L$2&lt;DATE(2019,10,1),
IF($T$1=FALSE,IF($T180=FALSE,L180*HOME!$H$18,0),
IF($T180=FALSE,L180*HOME!$H$18/(1+HOME!$H$18),0)),
IF($T$1=FALSE,IF($T180=FALSE,L180*HOME!$H$20,0),
IF($T180=FALSE,L180*HOME!$H$20/(1+HOME!$H$20),0))))</f>
        <v>0</v>
      </c>
      <c r="AD180" s="79">
        <f>IF($AO180=TRUE,IF($T$1=FALSE,M180*HOME!$H$21,M180*HOME!$H$21/(1+HOME!$H$21)),
IF(M$2&lt;DATE(2019,10,1),
IF($T$1=FALSE,IF($T180=FALSE,M180*HOME!$H$18,0),
IF($T180=FALSE,M180*HOME!$H$18/(1+HOME!$H$18),0)),
IF($T$1=FALSE,IF($T180=FALSE,M180*HOME!$H$20,0),
IF($T180=FALSE,M180*HOME!$H$20/(1+HOME!$H$20),0))))</f>
        <v>0</v>
      </c>
      <c r="AE180" s="79">
        <f>IF($AO180=TRUE,IF($T$1=FALSE,N180*HOME!$H$21,N180*HOME!$H$21/(1+HOME!$H$21)),
IF(N$2&lt;DATE(2019,10,1),
IF($T$1=FALSE,IF($T180=FALSE,N180*HOME!$H$18,0),
IF($T180=FALSE,N180*HOME!$H$18/(1+HOME!$H$18),0)),
IF($T$1=FALSE,IF($T180=FALSE,N180*HOME!$H$20,0),
IF($T180=FALSE,N180*HOME!$H$20/(1+HOME!$H$20),0))))</f>
        <v>0</v>
      </c>
      <c r="AF180" s="79">
        <f>IF($AO180=TRUE,IF($T$1=FALSE,O180*HOME!$H$21,O180*HOME!$H$21/(1+HOME!$H$21)),
IF(O$2&lt;DATE(2019,10,1),
IF($T$1=FALSE,IF($T180=FALSE,O180*HOME!$H$18,0),
IF($T180=FALSE,O180*HOME!$H$18/(1+HOME!$H$18),0)),
IF($T$1=FALSE,IF($T180=FALSE,O180*HOME!$H$20,0),
IF($T180=FALSE,O180*HOME!$H$20/(1+HOME!$H$20),0))))</f>
        <v>0</v>
      </c>
      <c r="AG180" s="79">
        <f>IF($AO180=TRUE,IF($T$1=FALSE,P180*HOME!$H$21,P180*HOME!$H$21/(1+HOME!$H$21)),
IF(P$2&lt;DATE(2019,10,1),
IF($T$1=FALSE,IF($T180=FALSE,P180*HOME!$H$18,0),
IF($T180=FALSE,P180*HOME!$H$18/(1+HOME!$H$18),0)),
IF($T$1=FALSE,IF($T180=FALSE,P180*HOME!$H$20,0),
IF($T180=FALSE,P180*HOME!$H$20/(1+HOME!$H$20),0))))</f>
        <v>0</v>
      </c>
      <c r="AH180" s="79">
        <f t="shared" si="76"/>
        <v>0</v>
      </c>
      <c r="AI180" s="79">
        <f t="shared" si="80"/>
        <v>0</v>
      </c>
      <c r="AJ180" s="79"/>
      <c r="AK180" s="79"/>
      <c r="AL180" s="79"/>
      <c r="AM180" s="79"/>
      <c r="AN180" s="79"/>
      <c r="AO180" s="320" t="b">
        <v>0</v>
      </c>
      <c r="AP180" s="379"/>
      <c r="AQ180" s="380">
        <v>0.03</v>
      </c>
      <c r="AR180" s="390" t="str">
        <f>前期実績!T138</f>
        <v/>
      </c>
      <c r="AS180" s="394" t="str">
        <f>前期実績!U138</f>
        <v/>
      </c>
      <c r="AZ180" s="392">
        <f t="shared" si="81"/>
        <v>0</v>
      </c>
      <c r="BA180" s="392">
        <f t="shared" si="77"/>
        <v>0</v>
      </c>
      <c r="BB180" s="392">
        <f t="shared" si="77"/>
        <v>0</v>
      </c>
      <c r="BC180" s="392">
        <f t="shared" si="77"/>
        <v>0</v>
      </c>
      <c r="BD180" s="392">
        <f t="shared" si="77"/>
        <v>0</v>
      </c>
      <c r="BE180" s="392">
        <f t="shared" si="77"/>
        <v>0</v>
      </c>
      <c r="BF180" s="392">
        <f t="shared" si="77"/>
        <v>0</v>
      </c>
      <c r="BG180" s="392">
        <f t="shared" si="77"/>
        <v>0</v>
      </c>
      <c r="BH180" s="392">
        <f t="shared" si="77"/>
        <v>0</v>
      </c>
      <c r="BI180" s="392">
        <f t="shared" si="77"/>
        <v>0</v>
      </c>
      <c r="BJ180" s="392">
        <f t="shared" si="77"/>
        <v>0</v>
      </c>
      <c r="BK180" s="392">
        <f t="shared" si="77"/>
        <v>0</v>
      </c>
      <c r="BL180" s="648">
        <f t="shared" si="77"/>
        <v>0</v>
      </c>
      <c r="BM180" s="649">
        <f t="shared" si="82"/>
        <v>0</v>
      </c>
      <c r="BN180" s="392">
        <f t="shared" si="78"/>
        <v>0</v>
      </c>
      <c r="BO180" s="392">
        <f t="shared" si="78"/>
        <v>0</v>
      </c>
      <c r="BP180" s="392">
        <f t="shared" si="78"/>
        <v>0</v>
      </c>
      <c r="BQ180" s="392">
        <f t="shared" si="78"/>
        <v>0</v>
      </c>
      <c r="BR180" s="392">
        <f t="shared" si="78"/>
        <v>0</v>
      </c>
      <c r="BS180" s="392">
        <f t="shared" si="78"/>
        <v>0</v>
      </c>
      <c r="BT180" s="392">
        <f t="shared" si="78"/>
        <v>0</v>
      </c>
      <c r="BU180" s="392">
        <f t="shared" si="78"/>
        <v>0</v>
      </c>
      <c r="BV180" s="392">
        <f t="shared" si="78"/>
        <v>0</v>
      </c>
      <c r="BW180" s="392">
        <f t="shared" si="78"/>
        <v>0</v>
      </c>
      <c r="BX180" s="392">
        <f t="shared" si="78"/>
        <v>0</v>
      </c>
      <c r="BY180" s="392">
        <f t="shared" si="78"/>
        <v>0</v>
      </c>
    </row>
    <row r="181" spans="1:77" ht="19.149999999999999" customHeight="1" thickBot="1">
      <c r="A181" s="79"/>
      <c r="B181" s="79"/>
      <c r="C181" s="95"/>
      <c r="D181" s="88"/>
      <c r="E181" s="88"/>
      <c r="F181" s="88"/>
      <c r="G181" s="88"/>
      <c r="H181" s="88"/>
      <c r="I181" s="88"/>
      <c r="J181" s="88"/>
      <c r="K181" s="88"/>
      <c r="L181" s="88"/>
      <c r="M181" s="88"/>
      <c r="N181" s="88"/>
      <c r="O181" s="88"/>
      <c r="P181" s="88"/>
      <c r="Q181" s="89">
        <f t="shared" si="79"/>
        <v>0</v>
      </c>
      <c r="R181" s="2353">
        <f t="shared" si="75"/>
        <v>0</v>
      </c>
      <c r="S181" s="154">
        <f>前期実績!Q139</f>
        <v>0</v>
      </c>
      <c r="T181" s="645" t="b">
        <v>0</v>
      </c>
      <c r="U181" s="79">
        <f>IF($AO181=TRUE,IF($T$1=FALSE,D181*HOME!$H$21,D181*HOME!$H$21/(1+HOME!$H$21)),
IF(D$2&lt;DATE(2019,10,1),
IF($T$1=FALSE,IF($T181=FALSE,D181*HOME!$H$18,0),
IF($T181=FALSE,D181*HOME!$H$18/(1+HOME!$H$18),0)),
IF($T$1=FALSE,IF($T181=FALSE,D181*HOME!$H$20,0),
IF($T181=FALSE,D181*HOME!$H$20/(1+HOME!$H$20),0))))</f>
        <v>0</v>
      </c>
      <c r="V181" s="79">
        <f>IF($AO181=TRUE,IF($T$1=FALSE,E181*HOME!$H$21,E181*HOME!$H$21/(1+HOME!$H$21)),
IF(E$2&lt;DATE(2019,10,1),
IF($T$1=FALSE,IF($T181=FALSE,E181*HOME!$H$18,0),
IF($T181=FALSE,E181*HOME!$H$18/(1+HOME!$H$18),0)),
IF($T$1=FALSE,IF($T181=FALSE,E181*HOME!$H$20,0),
IF($T181=FALSE,E181*HOME!$H$20/(1+HOME!$H$20),0))))</f>
        <v>0</v>
      </c>
      <c r="W181" s="79">
        <f>IF($AO181=TRUE,IF($T$1=FALSE,F181*HOME!$H$21,F181*HOME!$H$21/(1+HOME!$H$21)),
IF(F$2&lt;DATE(2019,10,1),
IF($T$1=FALSE,IF($T181=FALSE,F181*HOME!$H$18,0),
IF($T181=FALSE,F181*HOME!$H$18/(1+HOME!$H$18),0)),
IF($T$1=FALSE,IF($T181=FALSE,F181*HOME!$H$20,0),
IF($T181=FALSE,F181*HOME!$H$20/(1+HOME!$H$20),0))))</f>
        <v>0</v>
      </c>
      <c r="X181" s="79">
        <f>IF($AO181=TRUE,IF($T$1=FALSE,G181*HOME!$H$21,G181*HOME!$H$21/(1+HOME!$H$21)),
IF(G$2&lt;DATE(2019,10,1),
IF($T$1=FALSE,IF($T181=FALSE,G181*HOME!$H$18,0),
IF($T181=FALSE,G181*HOME!$H$18/(1+HOME!$H$18),0)),
IF($T$1=FALSE,IF($T181=FALSE,G181*HOME!$H$20,0),
IF($T181=FALSE,G181*HOME!$H$20/(1+HOME!$H$20),0))))</f>
        <v>0</v>
      </c>
      <c r="Y181" s="79">
        <f>IF($AO181=TRUE,IF($T$1=FALSE,H181*HOME!$H$21,H181*HOME!$H$21/(1+HOME!$H$21)),
IF(H$2&lt;DATE(2019,10,1),
IF($T$1=FALSE,IF($T181=FALSE,H181*HOME!$H$18,0),
IF($T181=FALSE,H181*HOME!$H$18/(1+HOME!$H$18),0)),
IF($T$1=FALSE,IF($T181=FALSE,H181*HOME!$H$20,0),
IF($T181=FALSE,H181*HOME!$H$20/(1+HOME!$H$20),0))))</f>
        <v>0</v>
      </c>
      <c r="Z181" s="79">
        <f>IF($AO181=TRUE,IF($T$1=FALSE,I181*HOME!$H$21,I181*HOME!$H$21/(1+HOME!$H$21)),
IF(I$2&lt;DATE(2019,10,1),
IF($T$1=FALSE,IF($T181=FALSE,I181*HOME!$H$18,0),
IF($T181=FALSE,I181*HOME!$H$18/(1+HOME!$H$18),0)),
IF($T$1=FALSE,IF($T181=FALSE,I181*HOME!$H$20,0),
IF($T181=FALSE,I181*HOME!$H$20/(1+HOME!$H$20),0))))</f>
        <v>0</v>
      </c>
      <c r="AA181" s="79">
        <f>IF($AO181=TRUE,IF($T$1=FALSE,J181*HOME!$H$21,J181*HOME!$H$21/(1+HOME!$H$21)),
IF(J$2&lt;DATE(2019,10,1),
IF($T$1=FALSE,IF($T181=FALSE,J181*HOME!$H$18,0),
IF($T181=FALSE,J181*HOME!$H$18/(1+HOME!$H$18),0)),
IF($T$1=FALSE,IF($T181=FALSE,J181*HOME!$H$20,0),
IF($T181=FALSE,J181*HOME!$H$20/(1+HOME!$H$20),0))))</f>
        <v>0</v>
      </c>
      <c r="AB181" s="79">
        <f>IF($AO181=TRUE,IF($T$1=FALSE,K181*HOME!$H$21,K181*HOME!$H$21/(1+HOME!$H$21)),
IF(K$2&lt;DATE(2019,10,1),
IF($T$1=FALSE,IF($T181=FALSE,K181*HOME!$H$18,0),
IF($T181=FALSE,K181*HOME!$H$18/(1+HOME!$H$18),0)),
IF($T$1=FALSE,IF($T181=FALSE,K181*HOME!$H$20,0),
IF($T181=FALSE,K181*HOME!$H$20/(1+HOME!$H$20),0))))</f>
        <v>0</v>
      </c>
      <c r="AC181" s="79">
        <f>IF($AO181=TRUE,IF($T$1=FALSE,L181*HOME!$H$21,L181*HOME!$H$21/(1+HOME!$H$21)),
IF(L$2&lt;DATE(2019,10,1),
IF($T$1=FALSE,IF($T181=FALSE,L181*HOME!$H$18,0),
IF($T181=FALSE,L181*HOME!$H$18/(1+HOME!$H$18),0)),
IF($T$1=FALSE,IF($T181=FALSE,L181*HOME!$H$20,0),
IF($T181=FALSE,L181*HOME!$H$20/(1+HOME!$H$20),0))))</f>
        <v>0</v>
      </c>
      <c r="AD181" s="79">
        <f>IF($AO181=TRUE,IF($T$1=FALSE,M181*HOME!$H$21,M181*HOME!$H$21/(1+HOME!$H$21)),
IF(M$2&lt;DATE(2019,10,1),
IF($T$1=FALSE,IF($T181=FALSE,M181*HOME!$H$18,0),
IF($T181=FALSE,M181*HOME!$H$18/(1+HOME!$H$18),0)),
IF($T$1=FALSE,IF($T181=FALSE,M181*HOME!$H$20,0),
IF($T181=FALSE,M181*HOME!$H$20/(1+HOME!$H$20),0))))</f>
        <v>0</v>
      </c>
      <c r="AE181" s="79">
        <f>IF($AO181=TRUE,IF($T$1=FALSE,N181*HOME!$H$21,N181*HOME!$H$21/(1+HOME!$H$21)),
IF(N$2&lt;DATE(2019,10,1),
IF($T$1=FALSE,IF($T181=FALSE,N181*HOME!$H$18,0),
IF($T181=FALSE,N181*HOME!$H$18/(1+HOME!$H$18),0)),
IF($T$1=FALSE,IF($T181=FALSE,N181*HOME!$H$20,0),
IF($T181=FALSE,N181*HOME!$H$20/(1+HOME!$H$20),0))))</f>
        <v>0</v>
      </c>
      <c r="AF181" s="79">
        <f>IF($AO181=TRUE,IF($T$1=FALSE,O181*HOME!$H$21,O181*HOME!$H$21/(1+HOME!$H$21)),
IF(O$2&lt;DATE(2019,10,1),
IF($T$1=FALSE,IF($T181=FALSE,O181*HOME!$H$18,0),
IF($T181=FALSE,O181*HOME!$H$18/(1+HOME!$H$18),0)),
IF($T$1=FALSE,IF($T181=FALSE,O181*HOME!$H$20,0),
IF($T181=FALSE,O181*HOME!$H$20/(1+HOME!$H$20),0))))</f>
        <v>0</v>
      </c>
      <c r="AG181" s="79">
        <f>IF($AO181=TRUE,IF($T$1=FALSE,P181*HOME!$H$21,P181*HOME!$H$21/(1+HOME!$H$21)),
IF(P$2&lt;DATE(2019,10,1),
IF($T$1=FALSE,IF($T181=FALSE,P181*HOME!$H$18,0),
IF($T181=FALSE,P181*HOME!$H$18/(1+HOME!$H$18),0)),
IF($T$1=FALSE,IF($T181=FALSE,P181*HOME!$H$20,0),
IF($T181=FALSE,P181*HOME!$H$20/(1+HOME!$H$20),0))))</f>
        <v>0</v>
      </c>
      <c r="AH181" s="79">
        <f t="shared" si="76"/>
        <v>0</v>
      </c>
      <c r="AI181" s="79">
        <f t="shared" si="80"/>
        <v>0</v>
      </c>
      <c r="AJ181" s="79"/>
      <c r="AK181" s="79"/>
      <c r="AL181" s="79"/>
      <c r="AM181" s="79"/>
      <c r="AN181" s="79"/>
      <c r="AO181" s="320" t="b">
        <v>0</v>
      </c>
      <c r="AP181" s="379"/>
      <c r="AQ181" s="380">
        <v>0.04</v>
      </c>
      <c r="AR181" s="396" t="str">
        <f>前期実績!T139</f>
        <v/>
      </c>
      <c r="AS181" s="397" t="str">
        <f>前期実績!U139</f>
        <v/>
      </c>
      <c r="AZ181" s="398">
        <f t="shared" si="81"/>
        <v>0</v>
      </c>
      <c r="BA181" s="398">
        <f t="shared" si="77"/>
        <v>0</v>
      </c>
      <c r="BB181" s="398">
        <f t="shared" si="77"/>
        <v>0</v>
      </c>
      <c r="BC181" s="398">
        <f t="shared" si="77"/>
        <v>0</v>
      </c>
      <c r="BD181" s="398">
        <f t="shared" si="77"/>
        <v>0</v>
      </c>
      <c r="BE181" s="398">
        <f t="shared" si="77"/>
        <v>0</v>
      </c>
      <c r="BF181" s="398">
        <f t="shared" si="77"/>
        <v>0</v>
      </c>
      <c r="BG181" s="398">
        <f t="shared" si="77"/>
        <v>0</v>
      </c>
      <c r="BH181" s="398">
        <f t="shared" si="77"/>
        <v>0</v>
      </c>
      <c r="BI181" s="398">
        <f t="shared" si="77"/>
        <v>0</v>
      </c>
      <c r="BJ181" s="398">
        <f t="shared" si="77"/>
        <v>0</v>
      </c>
      <c r="BK181" s="398">
        <f t="shared" si="77"/>
        <v>0</v>
      </c>
      <c r="BL181" s="650">
        <f t="shared" si="77"/>
        <v>0</v>
      </c>
      <c r="BM181" s="651">
        <f t="shared" si="82"/>
        <v>0</v>
      </c>
      <c r="BN181" s="398">
        <f t="shared" si="78"/>
        <v>0</v>
      </c>
      <c r="BO181" s="398">
        <f t="shared" si="78"/>
        <v>0</v>
      </c>
      <c r="BP181" s="398">
        <f t="shared" si="78"/>
        <v>0</v>
      </c>
      <c r="BQ181" s="398">
        <f t="shared" si="78"/>
        <v>0</v>
      </c>
      <c r="BR181" s="398">
        <f t="shared" si="78"/>
        <v>0</v>
      </c>
      <c r="BS181" s="398">
        <f t="shared" si="78"/>
        <v>0</v>
      </c>
      <c r="BT181" s="398">
        <f t="shared" si="78"/>
        <v>0</v>
      </c>
      <c r="BU181" s="398">
        <f t="shared" si="78"/>
        <v>0</v>
      </c>
      <c r="BV181" s="398">
        <f t="shared" si="78"/>
        <v>0</v>
      </c>
      <c r="BW181" s="398">
        <f t="shared" si="78"/>
        <v>0</v>
      </c>
      <c r="BX181" s="398">
        <f t="shared" si="78"/>
        <v>0</v>
      </c>
      <c r="BY181" s="398">
        <f t="shared" si="78"/>
        <v>0</v>
      </c>
    </row>
    <row r="182" spans="1:77" ht="19.149999999999999" customHeight="1" thickBot="1">
      <c r="A182" s="79"/>
      <c r="B182" s="79"/>
      <c r="C182" s="95" t="s">
        <v>53</v>
      </c>
      <c r="D182" s="88"/>
      <c r="E182" s="88"/>
      <c r="F182" s="88"/>
      <c r="G182" s="88"/>
      <c r="H182" s="88"/>
      <c r="I182" s="88"/>
      <c r="J182" s="179"/>
      <c r="K182" s="88"/>
      <c r="L182" s="88"/>
      <c r="M182" s="88"/>
      <c r="N182" s="88"/>
      <c r="O182" s="88"/>
      <c r="P182" s="88"/>
      <c r="Q182" s="89">
        <f>SUM(D182:P182)</f>
        <v>0</v>
      </c>
      <c r="R182" s="2353">
        <f t="shared" si="75"/>
        <v>0</v>
      </c>
      <c r="S182" s="154">
        <f>前期実績!Q140</f>
        <v>0</v>
      </c>
      <c r="T182" s="320"/>
      <c r="U182" s="79"/>
      <c r="V182" s="79"/>
      <c r="W182" s="79"/>
      <c r="X182" s="79"/>
      <c r="Y182" s="79"/>
      <c r="Z182" s="79"/>
      <c r="AA182" s="79"/>
      <c r="AB182" s="79"/>
      <c r="AC182" s="79"/>
      <c r="AD182" s="79"/>
      <c r="AE182" s="79"/>
      <c r="AF182" s="79"/>
      <c r="AG182" s="79"/>
      <c r="AH182" s="79">
        <f t="shared" si="76"/>
        <v>0</v>
      </c>
      <c r="AI182" s="79"/>
      <c r="AJ182" s="79"/>
      <c r="AK182" s="79"/>
      <c r="AL182" s="79"/>
      <c r="AM182" s="79"/>
      <c r="AN182" s="79"/>
      <c r="AO182" s="79"/>
      <c r="AP182" s="379"/>
      <c r="AQ182" s="652" t="s">
        <v>183</v>
      </c>
      <c r="AR182" s="653" t="str">
        <f>前期実績!R141</f>
        <v/>
      </c>
      <c r="AS182" s="397" t="str">
        <f>前期実績!R141</f>
        <v/>
      </c>
    </row>
    <row r="183" spans="1:77" ht="19.149999999999999" customHeight="1">
      <c r="A183" s="79"/>
      <c r="B183" s="79"/>
      <c r="C183" s="96" t="s">
        <v>146</v>
      </c>
      <c r="D183" s="97">
        <f>D171+SUM(D172:D181)-D182</f>
        <v>0</v>
      </c>
      <c r="E183" s="97">
        <f t="shared" ref="E183:P183" si="83">E171+SUM(E172:E181)-E182</f>
        <v>0</v>
      </c>
      <c r="F183" s="97">
        <f t="shared" si="83"/>
        <v>0</v>
      </c>
      <c r="G183" s="97">
        <f t="shared" si="83"/>
        <v>0</v>
      </c>
      <c r="H183" s="97">
        <f t="shared" si="83"/>
        <v>0</v>
      </c>
      <c r="I183" s="97">
        <f t="shared" si="83"/>
        <v>0</v>
      </c>
      <c r="J183" s="97">
        <f t="shared" si="83"/>
        <v>0</v>
      </c>
      <c r="K183" s="97">
        <f t="shared" si="83"/>
        <v>0</v>
      </c>
      <c r="L183" s="97">
        <f t="shared" si="83"/>
        <v>0</v>
      </c>
      <c r="M183" s="97">
        <f t="shared" si="83"/>
        <v>0</v>
      </c>
      <c r="N183" s="97">
        <f t="shared" si="83"/>
        <v>0</v>
      </c>
      <c r="O183" s="97">
        <f t="shared" si="83"/>
        <v>0</v>
      </c>
      <c r="P183" s="97">
        <f t="shared" si="83"/>
        <v>0</v>
      </c>
      <c r="Q183" s="121">
        <f>SUM(D183:P183)</f>
        <v>0</v>
      </c>
      <c r="R183" s="141">
        <f t="shared" si="75"/>
        <v>0</v>
      </c>
      <c r="S183" s="155">
        <f>前期実績!Q141</f>
        <v>0</v>
      </c>
      <c r="T183" s="654"/>
      <c r="U183" s="655">
        <f>SUM(U172:U182)</f>
        <v>0</v>
      </c>
      <c r="V183" s="655">
        <f t="shared" ref="V183:AI183" si="84">SUM(V172:V182)</f>
        <v>0</v>
      </c>
      <c r="W183" s="655">
        <f t="shared" si="84"/>
        <v>0</v>
      </c>
      <c r="X183" s="655">
        <f t="shared" si="84"/>
        <v>0</v>
      </c>
      <c r="Y183" s="655">
        <f t="shared" si="84"/>
        <v>0</v>
      </c>
      <c r="Z183" s="655">
        <f t="shared" si="84"/>
        <v>0</v>
      </c>
      <c r="AA183" s="655">
        <f t="shared" si="84"/>
        <v>0</v>
      </c>
      <c r="AB183" s="655">
        <f t="shared" si="84"/>
        <v>0</v>
      </c>
      <c r="AC183" s="655">
        <f t="shared" si="84"/>
        <v>0</v>
      </c>
      <c r="AD183" s="655">
        <f t="shared" si="84"/>
        <v>0</v>
      </c>
      <c r="AE183" s="655">
        <f t="shared" si="84"/>
        <v>0</v>
      </c>
      <c r="AF183" s="655">
        <f t="shared" si="84"/>
        <v>0</v>
      </c>
      <c r="AG183" s="655">
        <f t="shared" si="84"/>
        <v>0</v>
      </c>
      <c r="AH183" s="655">
        <f t="shared" si="76"/>
        <v>0</v>
      </c>
      <c r="AI183" s="655">
        <f t="shared" si="84"/>
        <v>0</v>
      </c>
      <c r="AJ183" s="79"/>
      <c r="AK183" s="79"/>
      <c r="AL183" s="79"/>
      <c r="AM183" s="79"/>
      <c r="AN183" s="79"/>
      <c r="AO183" s="79"/>
      <c r="AP183" s="79"/>
      <c r="AQ183" s="79"/>
      <c r="AR183" s="79"/>
    </row>
    <row r="184" spans="1:77" ht="19.149999999999999" customHeight="1">
      <c r="A184" s="79"/>
      <c r="B184" s="79"/>
      <c r="C184" s="80" t="s">
        <v>55</v>
      </c>
      <c r="D184" s="100"/>
      <c r="E184" s="100"/>
      <c r="F184" s="100"/>
      <c r="G184" s="100"/>
      <c r="H184" s="100"/>
      <c r="I184" s="100"/>
      <c r="J184" s="100"/>
      <c r="K184" s="100"/>
      <c r="L184" s="100"/>
      <c r="M184" s="100"/>
      <c r="N184" s="100"/>
      <c r="O184" s="100"/>
      <c r="P184" s="100"/>
      <c r="Q184" s="101"/>
      <c r="R184" s="130">
        <f t="shared" si="75"/>
        <v>0</v>
      </c>
      <c r="S184" s="158">
        <f>前期実績!Q142</f>
        <v>0</v>
      </c>
      <c r="T184" s="320"/>
      <c r="U184" s="57"/>
      <c r="V184" s="79"/>
      <c r="W184" s="79"/>
      <c r="X184" s="79"/>
      <c r="Y184" s="79"/>
      <c r="Z184" s="79"/>
      <c r="AA184" s="79"/>
      <c r="AB184" s="79"/>
      <c r="AC184" s="79"/>
      <c r="AD184" s="79"/>
      <c r="AE184" s="79"/>
      <c r="AF184" s="79"/>
      <c r="AG184" s="79"/>
      <c r="AH184" s="79">
        <f t="shared" si="76"/>
        <v>0</v>
      </c>
      <c r="AI184" s="79"/>
      <c r="AJ184" s="79"/>
      <c r="AK184" s="79"/>
      <c r="AL184" s="79"/>
      <c r="AM184" s="79"/>
      <c r="AN184" s="79"/>
      <c r="AO184" s="79"/>
      <c r="AP184" s="79"/>
      <c r="AQ184" s="79"/>
      <c r="AR184" s="79"/>
    </row>
    <row r="185" spans="1:77" ht="19.149999999999999" customHeight="1">
      <c r="A185" s="79"/>
      <c r="B185" s="79"/>
      <c r="C185" s="95"/>
      <c r="D185" s="124"/>
      <c r="E185" s="124"/>
      <c r="F185" s="124"/>
      <c r="G185" s="124"/>
      <c r="H185" s="124"/>
      <c r="I185" s="124"/>
      <c r="J185" s="124"/>
      <c r="K185" s="124"/>
      <c r="L185" s="124"/>
      <c r="M185" s="124"/>
      <c r="N185" s="124"/>
      <c r="O185" s="124"/>
      <c r="P185" s="124"/>
      <c r="Q185" s="181">
        <f t="shared" ref="Q185:Q194" si="85">SUM(D185:P185)</f>
        <v>0</v>
      </c>
      <c r="R185" s="141">
        <f t="shared" si="75"/>
        <v>0</v>
      </c>
      <c r="S185" s="155">
        <f>前期実績!Q143</f>
        <v>0</v>
      </c>
      <c r="T185" s="320" t="b">
        <v>0</v>
      </c>
      <c r="U185" s="79">
        <f>IF(D$2&lt;DATE(2019,10,1),IF($T$1=FALSE,IF($T185=FALSE,D185*HOME!$H$18,0),IF($T185=FALSE,D185*HOME!$H$18/(1+HOME!$H$18),0)),IF($T$1=FALSE,IF($T185=FALSE,D185*HOME!$H$20,0),IF($T185=FALSE,D185*HOME!$H$20/(1+HOME!$H$20),0)))</f>
        <v>0</v>
      </c>
      <c r="V185" s="79">
        <f>IF(E$2&lt;DATE(2019,10,1),IF($T$1=FALSE,IF($T185=FALSE,E185*HOME!$H$18,0),IF($T185=FALSE,E185*HOME!$H$18/(1+HOME!$H$18),0)),IF($T$1=FALSE,IF($T185=FALSE,E185*HOME!$H$20,0),IF($T185=FALSE,E185*HOME!$H$20/(1+HOME!$H$20),0)))</f>
        <v>0</v>
      </c>
      <c r="W185" s="79">
        <f>IF(F$2&lt;DATE(2019,10,1),IF($T$1=FALSE,IF($T185=FALSE,F185*HOME!$H$18,0),IF($T185=FALSE,F185*HOME!$H$18/(1+HOME!$H$18),0)),IF($T$1=FALSE,IF($T185=FALSE,F185*HOME!$H$20,0),IF($T185=FALSE,F185*HOME!$H$20/(1+HOME!$H$20),0)))</f>
        <v>0</v>
      </c>
      <c r="X185" s="79">
        <f>IF(G$2&lt;DATE(2019,10,1),IF($T$1=FALSE,IF($T185=FALSE,G185*HOME!$H$18,0),IF($T185=FALSE,G185*HOME!$H$18/(1+HOME!$H$18),0)),IF($T$1=FALSE,IF($T185=FALSE,G185*HOME!$H$20,0),IF($T185=FALSE,G185*HOME!$H$20/(1+HOME!$H$20),0)))</f>
        <v>0</v>
      </c>
      <c r="Y185" s="79">
        <f>IF(H$2&lt;DATE(2019,10,1),IF($T$1=FALSE,IF($T185=FALSE,H185*HOME!$H$18,0),IF($T185=FALSE,H185*HOME!$H$18/(1+HOME!$H$18),0)),IF($T$1=FALSE,IF($T185=FALSE,H185*HOME!$H$20,0),IF($T185=FALSE,H185*HOME!$H$20/(1+HOME!$H$20),0)))</f>
        <v>0</v>
      </c>
      <c r="Z185" s="79">
        <f>IF(I$2&lt;DATE(2019,10,1),IF($T$1=FALSE,IF($T185=FALSE,I185*HOME!$H$18,0),IF($T185=FALSE,I185*HOME!$H$18/(1+HOME!$H$18),0)),IF($T$1=FALSE,IF($T185=FALSE,I185*HOME!$H$20,0),IF($T185=FALSE,I185*HOME!$H$20/(1+HOME!$H$20),0)))</f>
        <v>0</v>
      </c>
      <c r="AA185" s="79">
        <f>IF(J$2&lt;DATE(2019,10,1),IF($T$1=FALSE,IF($T185=FALSE,J185*HOME!$H$18,0),IF($T185=FALSE,J185*HOME!$H$18/(1+HOME!$H$18),0)),IF($T$1=FALSE,IF($T185=FALSE,J185*HOME!$H$20,0),IF($T185=FALSE,J185*HOME!$H$20/(1+HOME!$H$20),0)))</f>
        <v>0</v>
      </c>
      <c r="AB185" s="79">
        <f>IF(K$2&lt;DATE(2019,10,1),IF($T$1=FALSE,IF($T185=FALSE,K185*HOME!$H$18,0),IF($T185=FALSE,K185*HOME!$H$18/(1+HOME!$H$18),0)),IF($T$1=FALSE,IF($T185=FALSE,K185*HOME!$H$20,0),IF($T185=FALSE,K185*HOME!$H$20/(1+HOME!$H$20),0)))</f>
        <v>0</v>
      </c>
      <c r="AC185" s="79">
        <f>IF(L$2&lt;DATE(2019,10,1),IF($T$1=FALSE,IF($T185=FALSE,L185*HOME!$H$18,0),IF($T185=FALSE,L185*HOME!$H$18/(1+HOME!$H$18),0)),IF($T$1=FALSE,IF($T185=FALSE,L185*HOME!$H$20,0),IF($T185=FALSE,L185*HOME!$H$20/(1+HOME!$H$20),0)))</f>
        <v>0</v>
      </c>
      <c r="AD185" s="79">
        <f>IF(M$2&lt;DATE(2019,10,1),IF($T$1=FALSE,IF($T185=FALSE,M185*HOME!$H$18,0),IF($T185=FALSE,M185*HOME!$H$18/(1+HOME!$H$18),0)),IF($T$1=FALSE,IF($T185=FALSE,M185*HOME!$H$20,0),IF($T185=FALSE,M185*HOME!$H$20/(1+HOME!$H$20),0)))</f>
        <v>0</v>
      </c>
      <c r="AE185" s="79">
        <f>IF(N$2&lt;DATE(2019,10,1),IF($T$1=FALSE,IF($T185=FALSE,N185*HOME!$H$18,0),IF($T185=FALSE,N185*HOME!$H$18/(1+HOME!$H$18),0)),IF($T$1=FALSE,IF($T185=FALSE,N185*HOME!$H$20,0),IF($T185=FALSE,N185*HOME!$H$20/(1+HOME!$H$20),0)))</f>
        <v>0</v>
      </c>
      <c r="AF185" s="79">
        <f>IF(O$2&lt;DATE(2019,10,1),IF($T$1=FALSE,IF($T185=FALSE,O185*HOME!$H$18,0),IF($T185=FALSE,O185*HOME!$H$18/(1+HOME!$H$18),0)),IF($T$1=FALSE,IF($T185=FALSE,O185*HOME!$H$20,0),IF($T185=FALSE,O185*HOME!$H$20/(1+HOME!$H$20),0)))</f>
        <v>0</v>
      </c>
      <c r="AG185" s="79">
        <f>IF(P$2&lt;DATE(2019,10,1),IF($T$1=FALSE,IF($T185=FALSE,P185*HOME!$H$18,0),IF($T185=FALSE,P185*HOME!$H$18/(1+HOME!$H$18),0)),IF($T$1=FALSE,IF($T185=FALSE,P185*HOME!$H$20,0),IF($T185=FALSE,P185*HOME!$H$20/(1+HOME!$H$20),0)))</f>
        <v>0</v>
      </c>
      <c r="AH185" s="79">
        <f t="shared" si="76"/>
        <v>0</v>
      </c>
      <c r="AI185" s="79">
        <f t="shared" ref="AI185:AI194" si="86">IF($T185=FALSE,Q185,"")</f>
        <v>0</v>
      </c>
      <c r="AJ185" s="79"/>
      <c r="AK185" s="79"/>
      <c r="AL185" s="79"/>
      <c r="AM185" s="79"/>
      <c r="AN185" s="79"/>
      <c r="AO185" s="79"/>
      <c r="AP185" s="79"/>
      <c r="AQ185" s="79"/>
      <c r="AR185" s="79"/>
    </row>
    <row r="186" spans="1:77" ht="19.149999999999999" customHeight="1">
      <c r="A186" s="79"/>
      <c r="B186" s="79"/>
      <c r="C186" s="95"/>
      <c r="D186" s="114"/>
      <c r="E186" s="114"/>
      <c r="F186" s="114"/>
      <c r="G186" s="114"/>
      <c r="H186" s="114"/>
      <c r="I186" s="183"/>
      <c r="J186" s="183"/>
      <c r="K186" s="183"/>
      <c r="L186" s="183"/>
      <c r="M186" s="183"/>
      <c r="N186" s="183"/>
      <c r="O186" s="183"/>
      <c r="P186" s="124"/>
      <c r="Q186" s="181">
        <f t="shared" si="85"/>
        <v>0</v>
      </c>
      <c r="R186" s="115">
        <f t="shared" si="75"/>
        <v>0</v>
      </c>
      <c r="S186" s="154">
        <f>前期実績!Q144</f>
        <v>0</v>
      </c>
      <c r="T186" s="320" t="b">
        <v>1</v>
      </c>
      <c r="U186" s="79">
        <f>IF(D$2&lt;DATE(2019,10,1),IF($T$1=FALSE,IF($T186=FALSE,D186*HOME!$H$18,0),IF($T186=FALSE,D186*HOME!$H$18/(1+HOME!$H$18),0)),IF($T$1=FALSE,IF($T186=FALSE,D186*HOME!$H$20,0),IF($T186=FALSE,D186*HOME!$H$20/(1+HOME!$H$20),0)))</f>
        <v>0</v>
      </c>
      <c r="V186" s="79">
        <f>IF(E$2&lt;DATE(2019,10,1),IF($T$1=FALSE,IF($T186=FALSE,E186*HOME!$H$18,0),IF($T186=FALSE,E186*HOME!$H$18/(1+HOME!$H$18),0)),IF($T$1=FALSE,IF($T186=FALSE,E186*HOME!$H$20,0),IF($T186=FALSE,E186*HOME!$H$20/(1+HOME!$H$20),0)))</f>
        <v>0</v>
      </c>
      <c r="W186" s="79">
        <f>IF(F$2&lt;DATE(2019,10,1),IF($T$1=FALSE,IF($T186=FALSE,F186*HOME!$H$18,0),IF($T186=FALSE,F186*HOME!$H$18/(1+HOME!$H$18),0)),IF($T$1=FALSE,IF($T186=FALSE,F186*HOME!$H$20,0),IF($T186=FALSE,F186*HOME!$H$20/(1+HOME!$H$20),0)))</f>
        <v>0</v>
      </c>
      <c r="X186" s="79">
        <f>IF(G$2&lt;DATE(2019,10,1),IF($T$1=FALSE,IF($T186=FALSE,G186*HOME!$H$18,0),IF($T186=FALSE,G186*HOME!$H$18/(1+HOME!$H$18),0)),IF($T$1=FALSE,IF($T186=FALSE,G186*HOME!$H$20,0),IF($T186=FALSE,G186*HOME!$H$20/(1+HOME!$H$20),0)))</f>
        <v>0</v>
      </c>
      <c r="Y186" s="79">
        <f>IF(H$2&lt;DATE(2019,10,1),IF($T$1=FALSE,IF($T186=FALSE,H186*HOME!$H$18,0),IF($T186=FALSE,H186*HOME!$H$18/(1+HOME!$H$18),0)),IF($T$1=FALSE,IF($T186=FALSE,H186*HOME!$H$20,0),IF($T186=FALSE,H186*HOME!$H$20/(1+HOME!$H$20),0)))</f>
        <v>0</v>
      </c>
      <c r="Z186" s="79">
        <f>IF(I$2&lt;DATE(2019,10,1),IF($T$1=FALSE,IF($T186=FALSE,I186*HOME!$H$18,0),IF($T186=FALSE,I186*HOME!$H$18/(1+HOME!$H$18),0)),IF($T$1=FALSE,IF($T186=FALSE,I186*HOME!$H$20,0),IF($T186=FALSE,I186*HOME!$H$20/(1+HOME!$H$20),0)))</f>
        <v>0</v>
      </c>
      <c r="AA186" s="79">
        <f>IF(J$2&lt;DATE(2019,10,1),IF($T$1=FALSE,IF($T186=FALSE,J186*HOME!$H$18,0),IF($T186=FALSE,J186*HOME!$H$18/(1+HOME!$H$18),0)),IF($T$1=FALSE,IF($T186=FALSE,J186*HOME!$H$20,0),IF($T186=FALSE,J186*HOME!$H$20/(1+HOME!$H$20),0)))</f>
        <v>0</v>
      </c>
      <c r="AB186" s="79">
        <f>IF(K$2&lt;DATE(2019,10,1),IF($T$1=FALSE,IF($T186=FALSE,K186*HOME!$H$18,0),IF($T186=FALSE,K186*HOME!$H$18/(1+HOME!$H$18),0)),IF($T$1=FALSE,IF($T186=FALSE,K186*HOME!$H$20,0),IF($T186=FALSE,K186*HOME!$H$20/(1+HOME!$H$20),0)))</f>
        <v>0</v>
      </c>
      <c r="AC186" s="79">
        <f>IF(L$2&lt;DATE(2019,10,1),IF($T$1=FALSE,IF($T186=FALSE,L186*HOME!$H$18,0),IF($T186=FALSE,L186*HOME!$H$18/(1+HOME!$H$18),0)),IF($T$1=FALSE,IF($T186=FALSE,L186*HOME!$H$20,0),IF($T186=FALSE,L186*HOME!$H$20/(1+HOME!$H$20),0)))</f>
        <v>0</v>
      </c>
      <c r="AD186" s="79">
        <f>IF(M$2&lt;DATE(2019,10,1),IF($T$1=FALSE,IF($T186=FALSE,M186*HOME!$H$18,0),IF($T186=FALSE,M186*HOME!$H$18/(1+HOME!$H$18),0)),IF($T$1=FALSE,IF($T186=FALSE,M186*HOME!$H$20,0),IF($T186=FALSE,M186*HOME!$H$20/(1+HOME!$H$20),0)))</f>
        <v>0</v>
      </c>
      <c r="AE186" s="79">
        <f>IF(N$2&lt;DATE(2019,10,1),IF($T$1=FALSE,IF($T186=FALSE,N186*HOME!$H$18,0),IF($T186=FALSE,N186*HOME!$H$18/(1+HOME!$H$18),0)),IF($T$1=FALSE,IF($T186=FALSE,N186*HOME!$H$20,0),IF($T186=FALSE,N186*HOME!$H$20/(1+HOME!$H$20),0)))</f>
        <v>0</v>
      </c>
      <c r="AF186" s="79">
        <f>IF(O$2&lt;DATE(2019,10,1),IF($T$1=FALSE,IF($T186=FALSE,O186*HOME!$H$18,0),IF($T186=FALSE,O186*HOME!$H$18/(1+HOME!$H$18),0)),IF($T$1=FALSE,IF($T186=FALSE,O186*HOME!$H$20,0),IF($T186=FALSE,O186*HOME!$H$20/(1+HOME!$H$20),0)))</f>
        <v>0</v>
      </c>
      <c r="AG186" s="79">
        <f>IF(P$2&lt;DATE(2019,10,1),IF($T$1=FALSE,IF($T186=FALSE,P186*HOME!$H$18,0),IF($T186=FALSE,P186*HOME!$H$18/(1+HOME!$H$18),0)),IF($T$1=FALSE,IF($T186=FALSE,P186*HOME!$H$20,0),IF($T186=FALSE,P186*HOME!$H$20/(1+HOME!$H$20),0)))</f>
        <v>0</v>
      </c>
      <c r="AH186" s="79">
        <f t="shared" si="76"/>
        <v>0</v>
      </c>
      <c r="AI186" s="79" t="str">
        <f t="shared" si="86"/>
        <v/>
      </c>
      <c r="AJ186" s="79"/>
      <c r="AK186" s="79"/>
      <c r="AL186" s="79"/>
      <c r="AM186" s="79"/>
      <c r="AN186" s="79"/>
      <c r="AO186" s="79"/>
      <c r="AP186" s="79"/>
      <c r="AQ186" s="79"/>
      <c r="AR186" s="79"/>
    </row>
    <row r="187" spans="1:77" ht="19.149999999999999" customHeight="1">
      <c r="A187" s="79"/>
      <c r="B187" s="79"/>
      <c r="C187" s="95"/>
      <c r="D187" s="114"/>
      <c r="E187" s="114"/>
      <c r="F187" s="114"/>
      <c r="G187" s="184"/>
      <c r="H187" s="114"/>
      <c r="I187" s="114"/>
      <c r="J187" s="114"/>
      <c r="K187" s="114"/>
      <c r="L187" s="114"/>
      <c r="M187" s="114"/>
      <c r="N187" s="114"/>
      <c r="O187" s="114"/>
      <c r="P187" s="124"/>
      <c r="Q187" s="181">
        <f t="shared" si="85"/>
        <v>0</v>
      </c>
      <c r="R187" s="115">
        <f t="shared" si="75"/>
        <v>0</v>
      </c>
      <c r="S187" s="154">
        <f>前期実績!Q145</f>
        <v>0</v>
      </c>
      <c r="T187" s="320" t="b">
        <v>0</v>
      </c>
      <c r="U187" s="79">
        <f>IF(D$2&lt;DATE(2019,10,1),IF($T$1=FALSE,IF($T187=FALSE,D187*HOME!$H$18,0),IF($T187=FALSE,D187*HOME!$H$18/(1+HOME!$H$18),0)),IF($T$1=FALSE,IF($T187=FALSE,D187*HOME!$H$20,0),IF($T187=FALSE,D187*HOME!$H$20/(1+HOME!$H$20),0)))</f>
        <v>0</v>
      </c>
      <c r="V187" s="79">
        <f>IF(E$2&lt;DATE(2019,10,1),IF($T$1=FALSE,IF($T187=FALSE,E187*HOME!$H$18,0),IF($T187=FALSE,E187*HOME!$H$18/(1+HOME!$H$18),0)),IF($T$1=FALSE,IF($T187=FALSE,E187*HOME!$H$20,0),IF($T187=FALSE,E187*HOME!$H$20/(1+HOME!$H$20),0)))</f>
        <v>0</v>
      </c>
      <c r="W187" s="79">
        <f>IF(F$2&lt;DATE(2019,10,1),IF($T$1=FALSE,IF($T187=FALSE,F187*HOME!$H$18,0),IF($T187=FALSE,F187*HOME!$H$18/(1+HOME!$H$18),0)),IF($T$1=FALSE,IF($T187=FALSE,F187*HOME!$H$20,0),IF($T187=FALSE,F187*HOME!$H$20/(1+HOME!$H$20),0)))</f>
        <v>0</v>
      </c>
      <c r="X187" s="79">
        <f>IF(G$2&lt;DATE(2019,10,1),IF($T$1=FALSE,IF($T187=FALSE,G187*HOME!$H$18,0),IF($T187=FALSE,G187*HOME!$H$18/(1+HOME!$H$18),0)),IF($T$1=FALSE,IF($T187=FALSE,G187*HOME!$H$20,0),IF($T187=FALSE,G187*HOME!$H$20/(1+HOME!$H$20),0)))</f>
        <v>0</v>
      </c>
      <c r="Y187" s="79">
        <f>IF(H$2&lt;DATE(2019,10,1),IF($T$1=FALSE,IF($T187=FALSE,H187*HOME!$H$18,0),IF($T187=FALSE,H187*HOME!$H$18/(1+HOME!$H$18),0)),IF($T$1=FALSE,IF($T187=FALSE,H187*HOME!$H$20,0),IF($T187=FALSE,H187*HOME!$H$20/(1+HOME!$H$20),0)))</f>
        <v>0</v>
      </c>
      <c r="Z187" s="79">
        <f>IF(I$2&lt;DATE(2019,10,1),IF($T$1=FALSE,IF($T187=FALSE,I187*HOME!$H$18,0),IF($T187=FALSE,I187*HOME!$H$18/(1+HOME!$H$18),0)),IF($T$1=FALSE,IF($T187=FALSE,I187*HOME!$H$20,0),IF($T187=FALSE,I187*HOME!$H$20/(1+HOME!$H$20),0)))</f>
        <v>0</v>
      </c>
      <c r="AA187" s="79">
        <f>IF(J$2&lt;DATE(2019,10,1),IF($T$1=FALSE,IF($T187=FALSE,J187*HOME!$H$18,0),IF($T187=FALSE,J187*HOME!$H$18/(1+HOME!$H$18),0)),IF($T$1=FALSE,IF($T187=FALSE,J187*HOME!$H$20,0),IF($T187=FALSE,J187*HOME!$H$20/(1+HOME!$H$20),0)))</f>
        <v>0</v>
      </c>
      <c r="AB187" s="79">
        <f>IF(K$2&lt;DATE(2019,10,1),IF($T$1=FALSE,IF($T187=FALSE,K187*HOME!$H$18,0),IF($T187=FALSE,K187*HOME!$H$18/(1+HOME!$H$18),0)),IF($T$1=FALSE,IF($T187=FALSE,K187*HOME!$H$20,0),IF($T187=FALSE,K187*HOME!$H$20/(1+HOME!$H$20),0)))</f>
        <v>0</v>
      </c>
      <c r="AC187" s="79">
        <f>IF(L$2&lt;DATE(2019,10,1),IF($T$1=FALSE,IF($T187=FALSE,L187*HOME!$H$18,0),IF($T187=FALSE,L187*HOME!$H$18/(1+HOME!$H$18),0)),IF($T$1=FALSE,IF($T187=FALSE,L187*HOME!$H$20,0),IF($T187=FALSE,L187*HOME!$H$20/(1+HOME!$H$20),0)))</f>
        <v>0</v>
      </c>
      <c r="AD187" s="79">
        <f>IF(M$2&lt;DATE(2019,10,1),IF($T$1=FALSE,IF($T187=FALSE,M187*HOME!$H$18,0),IF($T187=FALSE,M187*HOME!$H$18/(1+HOME!$H$18),0)),IF($T$1=FALSE,IF($T187=FALSE,M187*HOME!$H$20,0),IF($T187=FALSE,M187*HOME!$H$20/(1+HOME!$H$20),0)))</f>
        <v>0</v>
      </c>
      <c r="AE187" s="79">
        <f>IF(N$2&lt;DATE(2019,10,1),IF($T$1=FALSE,IF($T187=FALSE,N187*HOME!$H$18,0),IF($T187=FALSE,N187*HOME!$H$18/(1+HOME!$H$18),0)),IF($T$1=FALSE,IF($T187=FALSE,N187*HOME!$H$20,0),IF($T187=FALSE,N187*HOME!$H$20/(1+HOME!$H$20),0)))</f>
        <v>0</v>
      </c>
      <c r="AF187" s="79">
        <f>IF(O$2&lt;DATE(2019,10,1),IF($T$1=FALSE,IF($T187=FALSE,O187*HOME!$H$18,0),IF($T187=FALSE,O187*HOME!$H$18/(1+HOME!$H$18),0)),IF($T$1=FALSE,IF($T187=FALSE,O187*HOME!$H$20,0),IF($T187=FALSE,O187*HOME!$H$20/(1+HOME!$H$20),0)))</f>
        <v>0</v>
      </c>
      <c r="AG187" s="79">
        <f>IF(P$2&lt;DATE(2019,10,1),IF($T$1=FALSE,IF($T187=FALSE,P187*HOME!$H$18,0),IF($T187=FALSE,P187*HOME!$H$18/(1+HOME!$H$18),0)),IF($T$1=FALSE,IF($T187=FALSE,P187*HOME!$H$20,0),IF($T187=FALSE,P187*HOME!$H$20/(1+HOME!$H$20),0)))</f>
        <v>0</v>
      </c>
      <c r="AH187" s="79">
        <f t="shared" si="76"/>
        <v>0</v>
      </c>
      <c r="AI187" s="79">
        <f t="shared" si="86"/>
        <v>0</v>
      </c>
      <c r="AJ187" s="79"/>
      <c r="AK187" s="79"/>
      <c r="AL187" s="79"/>
      <c r="AM187" s="79"/>
      <c r="AN187" s="79"/>
      <c r="AO187" s="79"/>
      <c r="AP187" s="79"/>
      <c r="AQ187" s="79"/>
      <c r="AR187" s="79"/>
    </row>
    <row r="188" spans="1:77" ht="19.149999999999999" customHeight="1">
      <c r="C188" s="95"/>
      <c r="D188" s="114"/>
      <c r="E188" s="114"/>
      <c r="F188" s="114"/>
      <c r="G188" s="114"/>
      <c r="H188" s="114"/>
      <c r="I188" s="114"/>
      <c r="J188" s="114"/>
      <c r="K188" s="114"/>
      <c r="L188" s="114"/>
      <c r="M188" s="114"/>
      <c r="N188" s="114"/>
      <c r="O188" s="114"/>
      <c r="P188" s="124"/>
      <c r="Q188" s="181">
        <f t="shared" si="85"/>
        <v>0</v>
      </c>
      <c r="R188" s="115">
        <f t="shared" si="75"/>
        <v>0</v>
      </c>
      <c r="S188" s="154">
        <f>前期実績!Q146</f>
        <v>0</v>
      </c>
      <c r="T188" s="320" t="b">
        <v>0</v>
      </c>
      <c r="U188" s="79">
        <f>IF(D$2&lt;DATE(2019,10,1),IF($T$1=FALSE,IF($T188=FALSE,D188*HOME!$H$18,0),IF($T188=FALSE,D188*HOME!$H$18/(1+HOME!$H$18),0)),IF($T$1=FALSE,IF($T188=FALSE,D188*HOME!$H$20,0),IF($T188=FALSE,D188*HOME!$H$20/(1+HOME!$H$20),0)))</f>
        <v>0</v>
      </c>
      <c r="V188" s="79">
        <f>IF(E$2&lt;DATE(2019,10,1),IF($T$1=FALSE,IF($T188=FALSE,E188*HOME!$H$18,0),IF($T188=FALSE,E188*HOME!$H$18/(1+HOME!$H$18),0)),IF($T$1=FALSE,IF($T188=FALSE,E188*HOME!$H$20,0),IF($T188=FALSE,E188*HOME!$H$20/(1+HOME!$H$20),0)))</f>
        <v>0</v>
      </c>
      <c r="W188" s="79">
        <f>IF(F$2&lt;DATE(2019,10,1),IF($T$1=FALSE,IF($T188=FALSE,F188*HOME!$H$18,0),IF($T188=FALSE,F188*HOME!$H$18/(1+HOME!$H$18),0)),IF($T$1=FALSE,IF($T188=FALSE,F188*HOME!$H$20,0),IF($T188=FALSE,F188*HOME!$H$20/(1+HOME!$H$20),0)))</f>
        <v>0</v>
      </c>
      <c r="X188" s="79">
        <f>IF(G$2&lt;DATE(2019,10,1),IF($T$1=FALSE,IF($T188=FALSE,G188*HOME!$H$18,0),IF($T188=FALSE,G188*HOME!$H$18/(1+HOME!$H$18),0)),IF($T$1=FALSE,IF($T188=FALSE,G188*HOME!$H$20,0),IF($T188=FALSE,G188*HOME!$H$20/(1+HOME!$H$20),0)))</f>
        <v>0</v>
      </c>
      <c r="Y188" s="79">
        <f>IF(H$2&lt;DATE(2019,10,1),IF($T$1=FALSE,IF($T188=FALSE,H188*HOME!$H$18,0),IF($T188=FALSE,H188*HOME!$H$18/(1+HOME!$H$18),0)),IF($T$1=FALSE,IF($T188=FALSE,H188*HOME!$H$20,0),IF($T188=FALSE,H188*HOME!$H$20/(1+HOME!$H$20),0)))</f>
        <v>0</v>
      </c>
      <c r="Z188" s="79">
        <f>IF(I$2&lt;DATE(2019,10,1),IF($T$1=FALSE,IF($T188=FALSE,I188*HOME!$H$18,0),IF($T188=FALSE,I188*HOME!$H$18/(1+HOME!$H$18),0)),IF($T$1=FALSE,IF($T188=FALSE,I188*HOME!$H$20,0),IF($T188=FALSE,I188*HOME!$H$20/(1+HOME!$H$20),0)))</f>
        <v>0</v>
      </c>
      <c r="AA188" s="79">
        <f>IF(J$2&lt;DATE(2019,10,1),IF($T$1=FALSE,IF($T188=FALSE,J188*HOME!$H$18,0),IF($T188=FALSE,J188*HOME!$H$18/(1+HOME!$H$18),0)),IF($T$1=FALSE,IF($T188=FALSE,J188*HOME!$H$20,0),IF($T188=FALSE,J188*HOME!$H$20/(1+HOME!$H$20),0)))</f>
        <v>0</v>
      </c>
      <c r="AB188" s="79">
        <f>IF(K$2&lt;DATE(2019,10,1),IF($T$1=FALSE,IF($T188=FALSE,K188*HOME!$H$18,0),IF($T188=FALSE,K188*HOME!$H$18/(1+HOME!$H$18),0)),IF($T$1=FALSE,IF($T188=FALSE,K188*HOME!$H$20,0),IF($T188=FALSE,K188*HOME!$H$20/(1+HOME!$H$20),0)))</f>
        <v>0</v>
      </c>
      <c r="AC188" s="79">
        <f>IF(L$2&lt;DATE(2019,10,1),IF($T$1=FALSE,IF($T188=FALSE,L188*HOME!$H$18,0),IF($T188=FALSE,L188*HOME!$H$18/(1+HOME!$H$18),0)),IF($T$1=FALSE,IF($T188=FALSE,L188*HOME!$H$20,0),IF($T188=FALSE,L188*HOME!$H$20/(1+HOME!$H$20),0)))</f>
        <v>0</v>
      </c>
      <c r="AD188" s="79">
        <f>IF(M$2&lt;DATE(2019,10,1),IF($T$1=FALSE,IF($T188=FALSE,M188*HOME!$H$18,0),IF($T188=FALSE,M188*HOME!$H$18/(1+HOME!$H$18),0)),IF($T$1=FALSE,IF($T188=FALSE,M188*HOME!$H$20,0),IF($T188=FALSE,M188*HOME!$H$20/(1+HOME!$H$20),0)))</f>
        <v>0</v>
      </c>
      <c r="AE188" s="79">
        <f>IF(N$2&lt;DATE(2019,10,1),IF($T$1=FALSE,IF($T188=FALSE,N188*HOME!$H$18,0),IF($T188=FALSE,N188*HOME!$H$18/(1+HOME!$H$18),0)),IF($T$1=FALSE,IF($T188=FALSE,N188*HOME!$H$20,0),IF($T188=FALSE,N188*HOME!$H$20/(1+HOME!$H$20),0)))</f>
        <v>0</v>
      </c>
      <c r="AF188" s="79">
        <f>IF(O$2&lt;DATE(2019,10,1),IF($T$1=FALSE,IF($T188=FALSE,O188*HOME!$H$18,0),IF($T188=FALSE,O188*HOME!$H$18/(1+HOME!$H$18),0)),IF($T$1=FALSE,IF($T188=FALSE,O188*HOME!$H$20,0),IF($T188=FALSE,O188*HOME!$H$20/(1+HOME!$H$20),0)))</f>
        <v>0</v>
      </c>
      <c r="AG188" s="79">
        <f>IF(P$2&lt;DATE(2019,10,1),IF($T$1=FALSE,IF($T188=FALSE,P188*HOME!$H$18,0),IF($T188=FALSE,P188*HOME!$H$18/(1+HOME!$H$18),0)),IF($T$1=FALSE,IF($T188=FALSE,P188*HOME!$H$20,0),IF($T188=FALSE,P188*HOME!$H$20/(1+HOME!$H$20),0)))</f>
        <v>0</v>
      </c>
      <c r="AH188" s="79">
        <f t="shared" si="76"/>
        <v>0</v>
      </c>
      <c r="AI188" s="79">
        <f t="shared" si="86"/>
        <v>0</v>
      </c>
    </row>
    <row r="189" spans="1:77" ht="19.149999999999999" customHeight="1">
      <c r="C189" s="95"/>
      <c r="D189" s="114"/>
      <c r="E189" s="114"/>
      <c r="F189" s="114"/>
      <c r="G189" s="114"/>
      <c r="H189" s="114"/>
      <c r="I189" s="114"/>
      <c r="J189" s="114"/>
      <c r="K189" s="114"/>
      <c r="L189" s="114"/>
      <c r="M189" s="114"/>
      <c r="N189" s="114"/>
      <c r="O189" s="114"/>
      <c r="P189" s="131"/>
      <c r="Q189" s="181">
        <f t="shared" si="85"/>
        <v>0</v>
      </c>
      <c r="R189" s="115">
        <f t="shared" si="75"/>
        <v>0</v>
      </c>
      <c r="S189" s="154">
        <f>前期実績!Q147</f>
        <v>0</v>
      </c>
      <c r="T189" s="320" t="b">
        <v>0</v>
      </c>
      <c r="U189" s="79">
        <f>IF(D$2&lt;DATE(2019,10,1),IF($T$1=FALSE,IF($T189=FALSE,D189*HOME!$H$18,0),IF($T189=FALSE,D189*HOME!$H$18/(1+HOME!$H$18),0)),IF($T$1=FALSE,IF($T189=FALSE,D189*HOME!$H$20,0),IF($T189=FALSE,D189*HOME!$H$20/(1+HOME!$H$20),0)))</f>
        <v>0</v>
      </c>
      <c r="V189" s="79">
        <f>IF(E$2&lt;DATE(2019,10,1),IF($T$1=FALSE,IF($T189=FALSE,E189*HOME!$H$18,0),IF($T189=FALSE,E189*HOME!$H$18/(1+HOME!$H$18),0)),IF($T$1=FALSE,IF($T189=FALSE,E189*HOME!$H$20,0),IF($T189=FALSE,E189*HOME!$H$20/(1+HOME!$H$20),0)))</f>
        <v>0</v>
      </c>
      <c r="W189" s="79">
        <f>IF(F$2&lt;DATE(2019,10,1),IF($T$1=FALSE,IF($T189=FALSE,F189*HOME!$H$18,0),IF($T189=FALSE,F189*HOME!$H$18/(1+HOME!$H$18),0)),IF($T$1=FALSE,IF($T189=FALSE,F189*HOME!$H$20,0),IF($T189=FALSE,F189*HOME!$H$20/(1+HOME!$H$20),0)))</f>
        <v>0</v>
      </c>
      <c r="X189" s="79">
        <f>IF(G$2&lt;DATE(2019,10,1),IF($T$1=FALSE,IF($T189=FALSE,G189*HOME!$H$18,0),IF($T189=FALSE,G189*HOME!$H$18/(1+HOME!$H$18),0)),IF($T$1=FALSE,IF($T189=FALSE,G189*HOME!$H$20,0),IF($T189=FALSE,G189*HOME!$H$20/(1+HOME!$H$20),0)))</f>
        <v>0</v>
      </c>
      <c r="Y189" s="79">
        <f>IF(H$2&lt;DATE(2019,10,1),IF($T$1=FALSE,IF($T189=FALSE,H189*HOME!$H$18,0),IF($T189=FALSE,H189*HOME!$H$18/(1+HOME!$H$18),0)),IF($T$1=FALSE,IF($T189=FALSE,H189*HOME!$H$20,0),IF($T189=FALSE,H189*HOME!$H$20/(1+HOME!$H$20),0)))</f>
        <v>0</v>
      </c>
      <c r="Z189" s="79">
        <f>IF(I$2&lt;DATE(2019,10,1),IF($T$1=FALSE,IF($T189=FALSE,I189*HOME!$H$18,0),IF($T189=FALSE,I189*HOME!$H$18/(1+HOME!$H$18),0)),IF($T$1=FALSE,IF($T189=FALSE,I189*HOME!$H$20,0),IF($T189=FALSE,I189*HOME!$H$20/(1+HOME!$H$20),0)))</f>
        <v>0</v>
      </c>
      <c r="AA189" s="79">
        <f>IF(J$2&lt;DATE(2019,10,1),IF($T$1=FALSE,IF($T189=FALSE,J189*HOME!$H$18,0),IF($T189=FALSE,J189*HOME!$H$18/(1+HOME!$H$18),0)),IF($T$1=FALSE,IF($T189=FALSE,J189*HOME!$H$20,0),IF($T189=FALSE,J189*HOME!$H$20/(1+HOME!$H$20),0)))</f>
        <v>0</v>
      </c>
      <c r="AB189" s="79">
        <f>IF(K$2&lt;DATE(2019,10,1),IF($T$1=FALSE,IF($T189=FALSE,K189*HOME!$H$18,0),IF($T189=FALSE,K189*HOME!$H$18/(1+HOME!$H$18),0)),IF($T$1=FALSE,IF($T189=FALSE,K189*HOME!$H$20,0),IF($T189=FALSE,K189*HOME!$H$20/(1+HOME!$H$20),0)))</f>
        <v>0</v>
      </c>
      <c r="AC189" s="79">
        <f>IF(L$2&lt;DATE(2019,10,1),IF($T$1=FALSE,IF($T189=FALSE,L189*HOME!$H$18,0),IF($T189=FALSE,L189*HOME!$H$18/(1+HOME!$H$18),0)),IF($T$1=FALSE,IF($T189=FALSE,L189*HOME!$H$20,0),IF($T189=FALSE,L189*HOME!$H$20/(1+HOME!$H$20),0)))</f>
        <v>0</v>
      </c>
      <c r="AD189" s="79">
        <f>IF(M$2&lt;DATE(2019,10,1),IF($T$1=FALSE,IF($T189=FALSE,M189*HOME!$H$18,0),IF($T189=FALSE,M189*HOME!$H$18/(1+HOME!$H$18),0)),IF($T$1=FALSE,IF($T189=FALSE,M189*HOME!$H$20,0),IF($T189=FALSE,M189*HOME!$H$20/(1+HOME!$H$20),0)))</f>
        <v>0</v>
      </c>
      <c r="AE189" s="79">
        <f>IF(N$2&lt;DATE(2019,10,1),IF($T$1=FALSE,IF($T189=FALSE,N189*HOME!$H$18,0),IF($T189=FALSE,N189*HOME!$H$18/(1+HOME!$H$18),0)),IF($T$1=FALSE,IF($T189=FALSE,N189*HOME!$H$20,0),IF($T189=FALSE,N189*HOME!$H$20/(1+HOME!$H$20),0)))</f>
        <v>0</v>
      </c>
      <c r="AF189" s="79">
        <f>IF(O$2&lt;DATE(2019,10,1),IF($T$1=FALSE,IF($T189=FALSE,O189*HOME!$H$18,0),IF($T189=FALSE,O189*HOME!$H$18/(1+HOME!$H$18),0)),IF($T$1=FALSE,IF($T189=FALSE,O189*HOME!$H$20,0),IF($T189=FALSE,O189*HOME!$H$20/(1+HOME!$H$20),0)))</f>
        <v>0</v>
      </c>
      <c r="AG189" s="79">
        <f>IF(P$2&lt;DATE(2019,10,1),IF($T$1=FALSE,IF($T189=FALSE,P189*HOME!$H$18,0),IF($T189=FALSE,P189*HOME!$H$18/(1+HOME!$H$18),0)),IF($T$1=FALSE,IF($T189=FALSE,P189*HOME!$H$20,0),IF($T189=FALSE,P189*HOME!$H$20/(1+HOME!$H$20),0)))</f>
        <v>0</v>
      </c>
      <c r="AH189" s="79">
        <f t="shared" si="76"/>
        <v>0</v>
      </c>
      <c r="AI189" s="79">
        <f t="shared" si="86"/>
        <v>0</v>
      </c>
    </row>
    <row r="190" spans="1:77" ht="19.149999999999999" customHeight="1">
      <c r="C190" s="95"/>
      <c r="D190" s="114"/>
      <c r="E190" s="114"/>
      <c r="F190" s="114"/>
      <c r="G190" s="114"/>
      <c r="H190" s="114"/>
      <c r="I190" s="114"/>
      <c r="J190" s="114"/>
      <c r="K190" s="114"/>
      <c r="L190" s="114"/>
      <c r="M190" s="114"/>
      <c r="N190" s="114"/>
      <c r="O190" s="114"/>
      <c r="P190" s="131"/>
      <c r="Q190" s="181">
        <f t="shared" si="85"/>
        <v>0</v>
      </c>
      <c r="R190" s="115">
        <f t="shared" si="75"/>
        <v>0</v>
      </c>
      <c r="S190" s="154">
        <f>前期実績!Q148</f>
        <v>0</v>
      </c>
      <c r="T190" s="320" t="b">
        <v>0</v>
      </c>
      <c r="U190" s="79">
        <f>IF(D$2&lt;DATE(2019,10,1),IF($T$1=FALSE,IF($T190=FALSE,D190*HOME!$H$18,0),IF($T190=FALSE,D190*HOME!$H$18/(1+HOME!$H$18),0)),IF($T$1=FALSE,IF($T190=FALSE,D190*HOME!$H$20,0),IF($T190=FALSE,D190*HOME!$H$20/(1+HOME!$H$20),0)))</f>
        <v>0</v>
      </c>
      <c r="V190" s="79">
        <f>IF(E$2&lt;DATE(2019,10,1),IF($T$1=FALSE,IF($T190=FALSE,E190*HOME!$H$18,0),IF($T190=FALSE,E190*HOME!$H$18/(1+HOME!$H$18),0)),IF($T$1=FALSE,IF($T190=FALSE,E190*HOME!$H$20,0),IF($T190=FALSE,E190*HOME!$H$20/(1+HOME!$H$20),0)))</f>
        <v>0</v>
      </c>
      <c r="W190" s="79">
        <f>IF(F$2&lt;DATE(2019,10,1),IF($T$1=FALSE,IF($T190=FALSE,F190*HOME!$H$18,0),IF($T190=FALSE,F190*HOME!$H$18/(1+HOME!$H$18),0)),IF($T$1=FALSE,IF($T190=FALSE,F190*HOME!$H$20,0),IF($T190=FALSE,F190*HOME!$H$20/(1+HOME!$H$20),0)))</f>
        <v>0</v>
      </c>
      <c r="X190" s="79">
        <f>IF(G$2&lt;DATE(2019,10,1),IF($T$1=FALSE,IF($T190=FALSE,G190*HOME!$H$18,0),IF($T190=FALSE,G190*HOME!$H$18/(1+HOME!$H$18),0)),IF($T$1=FALSE,IF($T190=FALSE,G190*HOME!$H$20,0),IF($T190=FALSE,G190*HOME!$H$20/(1+HOME!$H$20),0)))</f>
        <v>0</v>
      </c>
      <c r="Y190" s="79">
        <f>IF(H$2&lt;DATE(2019,10,1),IF($T$1=FALSE,IF($T190=FALSE,H190*HOME!$H$18,0),IF($T190=FALSE,H190*HOME!$H$18/(1+HOME!$H$18),0)),IF($T$1=FALSE,IF($T190=FALSE,H190*HOME!$H$20,0),IF($T190=FALSE,H190*HOME!$H$20/(1+HOME!$H$20),0)))</f>
        <v>0</v>
      </c>
      <c r="Z190" s="79">
        <f>IF(I$2&lt;DATE(2019,10,1),IF($T$1=FALSE,IF($T190=FALSE,I190*HOME!$H$18,0),IF($T190=FALSE,I190*HOME!$H$18/(1+HOME!$H$18),0)),IF($T$1=FALSE,IF($T190=FALSE,I190*HOME!$H$20,0),IF($T190=FALSE,I190*HOME!$H$20/(1+HOME!$H$20),0)))</f>
        <v>0</v>
      </c>
      <c r="AA190" s="79">
        <f>IF(J$2&lt;DATE(2019,10,1),IF($T$1=FALSE,IF($T190=FALSE,J190*HOME!$H$18,0),IF($T190=FALSE,J190*HOME!$H$18/(1+HOME!$H$18),0)),IF($T$1=FALSE,IF($T190=FALSE,J190*HOME!$H$20,0),IF($T190=FALSE,J190*HOME!$H$20/(1+HOME!$H$20),0)))</f>
        <v>0</v>
      </c>
      <c r="AB190" s="79">
        <f>IF(K$2&lt;DATE(2019,10,1),IF($T$1=FALSE,IF($T190=FALSE,K190*HOME!$H$18,0),IF($T190=FALSE,K190*HOME!$H$18/(1+HOME!$H$18),0)),IF($T$1=FALSE,IF($T190=FALSE,K190*HOME!$H$20,0),IF($T190=FALSE,K190*HOME!$H$20/(1+HOME!$H$20),0)))</f>
        <v>0</v>
      </c>
      <c r="AC190" s="79">
        <f>IF(L$2&lt;DATE(2019,10,1),IF($T$1=FALSE,IF($T190=FALSE,L190*HOME!$H$18,0),IF($T190=FALSE,L190*HOME!$H$18/(1+HOME!$H$18),0)),IF($T$1=FALSE,IF($T190=FALSE,L190*HOME!$H$20,0),IF($T190=FALSE,L190*HOME!$H$20/(1+HOME!$H$20),0)))</f>
        <v>0</v>
      </c>
      <c r="AD190" s="79">
        <f>IF(M$2&lt;DATE(2019,10,1),IF($T$1=FALSE,IF($T190=FALSE,M190*HOME!$H$18,0),IF($T190=FALSE,M190*HOME!$H$18/(1+HOME!$H$18),0)),IF($T$1=FALSE,IF($T190=FALSE,M190*HOME!$H$20,0),IF($T190=FALSE,M190*HOME!$H$20/(1+HOME!$H$20),0)))</f>
        <v>0</v>
      </c>
      <c r="AE190" s="79">
        <f>IF(N$2&lt;DATE(2019,10,1),IF($T$1=FALSE,IF($T190=FALSE,N190*HOME!$H$18,0),IF($T190=FALSE,N190*HOME!$H$18/(1+HOME!$H$18),0)),IF($T$1=FALSE,IF($T190=FALSE,N190*HOME!$H$20,0),IF($T190=FALSE,N190*HOME!$H$20/(1+HOME!$H$20),0)))</f>
        <v>0</v>
      </c>
      <c r="AF190" s="79">
        <f>IF(O$2&lt;DATE(2019,10,1),IF($T$1=FALSE,IF($T190=FALSE,O190*HOME!$H$18,0),IF($T190=FALSE,O190*HOME!$H$18/(1+HOME!$H$18),0)),IF($T$1=FALSE,IF($T190=FALSE,O190*HOME!$H$20,0),IF($T190=FALSE,O190*HOME!$H$20/(1+HOME!$H$20),0)))</f>
        <v>0</v>
      </c>
      <c r="AG190" s="79">
        <f>IF(P$2&lt;DATE(2019,10,1),IF($T$1=FALSE,IF($T190=FALSE,P190*HOME!$H$18,0),IF($T190=FALSE,P190*HOME!$H$18/(1+HOME!$H$18),0)),IF($T$1=FALSE,IF($T190=FALSE,P190*HOME!$H$20,0),IF($T190=FALSE,P190*HOME!$H$20/(1+HOME!$H$20),0)))</f>
        <v>0</v>
      </c>
      <c r="AH190" s="79">
        <f t="shared" si="76"/>
        <v>0</v>
      </c>
      <c r="AI190" s="79">
        <f t="shared" si="86"/>
        <v>0</v>
      </c>
      <c r="AQ190" s="2511" t="s">
        <v>32</v>
      </c>
      <c r="AR190" s="2512"/>
    </row>
    <row r="191" spans="1:77" ht="19.149999999999999" customHeight="1">
      <c r="C191" s="95"/>
      <c r="D191" s="114"/>
      <c r="E191" s="114"/>
      <c r="F191" s="114"/>
      <c r="G191" s="114"/>
      <c r="H191" s="114"/>
      <c r="I191" s="114"/>
      <c r="J191" s="114"/>
      <c r="K191" s="114"/>
      <c r="L191" s="114"/>
      <c r="M191" s="114"/>
      <c r="N191" s="114"/>
      <c r="O191" s="114"/>
      <c r="P191" s="131"/>
      <c r="Q191" s="181">
        <f t="shared" si="85"/>
        <v>0</v>
      </c>
      <c r="R191" s="115">
        <f t="shared" si="75"/>
        <v>0</v>
      </c>
      <c r="S191" s="154">
        <f>前期実績!Q149</f>
        <v>0</v>
      </c>
      <c r="T191" s="320" t="b">
        <v>0</v>
      </c>
      <c r="U191" s="79">
        <f>IF(D$2&lt;DATE(2019,10,1),IF($T$1=FALSE,IF($T191=FALSE,D191*HOME!$H$18,0),IF($T191=FALSE,D191*HOME!$H$18/(1+HOME!$H$18),0)),IF($T$1=FALSE,IF($T191=FALSE,D191*HOME!$H$20,0),IF($T191=FALSE,D191*HOME!$H$20/(1+HOME!$H$20),0)))</f>
        <v>0</v>
      </c>
      <c r="V191" s="79">
        <f>IF(E$2&lt;DATE(2019,10,1),IF($T$1=FALSE,IF($T191=FALSE,E191*HOME!$H$18,0),IF($T191=FALSE,E191*HOME!$H$18/(1+HOME!$H$18),0)),IF($T$1=FALSE,IF($T191=FALSE,E191*HOME!$H$20,0),IF($T191=FALSE,E191*HOME!$H$20/(1+HOME!$H$20),0)))</f>
        <v>0</v>
      </c>
      <c r="W191" s="79">
        <f>IF(F$2&lt;DATE(2019,10,1),IF($T$1=FALSE,IF($T191=FALSE,F191*HOME!$H$18,0),IF($T191=FALSE,F191*HOME!$H$18/(1+HOME!$H$18),0)),IF($T$1=FALSE,IF($T191=FALSE,F191*HOME!$H$20,0),IF($T191=FALSE,F191*HOME!$H$20/(1+HOME!$H$20),0)))</f>
        <v>0</v>
      </c>
      <c r="X191" s="79">
        <f>IF(G$2&lt;DATE(2019,10,1),IF($T$1=FALSE,IF($T191=FALSE,G191*HOME!$H$18,0),IF($T191=FALSE,G191*HOME!$H$18/(1+HOME!$H$18),0)),IF($T$1=FALSE,IF($T191=FALSE,G191*HOME!$H$20,0),IF($T191=FALSE,G191*HOME!$H$20/(1+HOME!$H$20),0)))</f>
        <v>0</v>
      </c>
      <c r="Y191" s="79">
        <f>IF(H$2&lt;DATE(2019,10,1),IF($T$1=FALSE,IF($T191=FALSE,H191*HOME!$H$18,0),IF($T191=FALSE,H191*HOME!$H$18/(1+HOME!$H$18),0)),IF($T$1=FALSE,IF($T191=FALSE,H191*HOME!$H$20,0),IF($T191=FALSE,H191*HOME!$H$20/(1+HOME!$H$20),0)))</f>
        <v>0</v>
      </c>
      <c r="Z191" s="79">
        <f>IF(I$2&lt;DATE(2019,10,1),IF($T$1=FALSE,IF($T191=FALSE,I191*HOME!$H$18,0),IF($T191=FALSE,I191*HOME!$H$18/(1+HOME!$H$18),0)),IF($T$1=FALSE,IF($T191=FALSE,I191*HOME!$H$20,0),IF($T191=FALSE,I191*HOME!$H$20/(1+HOME!$H$20),0)))</f>
        <v>0</v>
      </c>
      <c r="AA191" s="79">
        <f>IF(J$2&lt;DATE(2019,10,1),IF($T$1=FALSE,IF($T191=FALSE,J191*HOME!$H$18,0),IF($T191=FALSE,J191*HOME!$H$18/(1+HOME!$H$18),0)),IF($T$1=FALSE,IF($T191=FALSE,J191*HOME!$H$20,0),IF($T191=FALSE,J191*HOME!$H$20/(1+HOME!$H$20),0)))</f>
        <v>0</v>
      </c>
      <c r="AB191" s="79">
        <f>IF(K$2&lt;DATE(2019,10,1),IF($T$1=FALSE,IF($T191=FALSE,K191*HOME!$H$18,0),IF($T191=FALSE,K191*HOME!$H$18/(1+HOME!$H$18),0)),IF($T$1=FALSE,IF($T191=FALSE,K191*HOME!$H$20,0),IF($T191=FALSE,K191*HOME!$H$20/(1+HOME!$H$20),0)))</f>
        <v>0</v>
      </c>
      <c r="AC191" s="79">
        <f>IF(L$2&lt;DATE(2019,10,1),IF($T$1=FALSE,IF($T191=FALSE,L191*HOME!$H$18,0),IF($T191=FALSE,L191*HOME!$H$18/(1+HOME!$H$18),0)),IF($T$1=FALSE,IF($T191=FALSE,L191*HOME!$H$20,0),IF($T191=FALSE,L191*HOME!$H$20/(1+HOME!$H$20),0)))</f>
        <v>0</v>
      </c>
      <c r="AD191" s="79">
        <f>IF(M$2&lt;DATE(2019,10,1),IF($T$1=FALSE,IF($T191=FALSE,M191*HOME!$H$18,0),IF($T191=FALSE,M191*HOME!$H$18/(1+HOME!$H$18),0)),IF($T$1=FALSE,IF($T191=FALSE,M191*HOME!$H$20,0),IF($T191=FALSE,M191*HOME!$H$20/(1+HOME!$H$20),0)))</f>
        <v>0</v>
      </c>
      <c r="AE191" s="79">
        <f>IF(N$2&lt;DATE(2019,10,1),IF($T$1=FALSE,IF($T191=FALSE,N191*HOME!$H$18,0),IF($T191=FALSE,N191*HOME!$H$18/(1+HOME!$H$18),0)),IF($T$1=FALSE,IF($T191=FALSE,N191*HOME!$H$20,0),IF($T191=FALSE,N191*HOME!$H$20/(1+HOME!$H$20),0)))</f>
        <v>0</v>
      </c>
      <c r="AF191" s="79">
        <f>IF(O$2&lt;DATE(2019,10,1),IF($T$1=FALSE,IF($T191=FALSE,O191*HOME!$H$18,0),IF($T191=FALSE,O191*HOME!$H$18/(1+HOME!$H$18),0)),IF($T$1=FALSE,IF($T191=FALSE,O191*HOME!$H$20,0),IF($T191=FALSE,O191*HOME!$H$20/(1+HOME!$H$20),0)))</f>
        <v>0</v>
      </c>
      <c r="AG191" s="79">
        <f>IF(P$2&lt;DATE(2019,10,1),IF($T$1=FALSE,IF($T191=FALSE,P191*HOME!$H$18,0),IF($T191=FALSE,P191*HOME!$H$18/(1+HOME!$H$18),0)),IF($T$1=FALSE,IF($T191=FALSE,P191*HOME!$H$20,0),IF($T191=FALSE,P191*HOME!$H$20/(1+HOME!$H$20),0)))</f>
        <v>0</v>
      </c>
      <c r="AH191" s="79">
        <f t="shared" si="76"/>
        <v>0</v>
      </c>
      <c r="AI191" s="79">
        <f t="shared" si="86"/>
        <v>0</v>
      </c>
      <c r="AQ191" s="442" t="s">
        <v>188</v>
      </c>
      <c r="AR191" s="443">
        <f>SUM(Q185:Q193)</f>
        <v>0</v>
      </c>
      <c r="AS191" s="444" t="s">
        <v>193</v>
      </c>
    </row>
    <row r="192" spans="1:77" ht="19.149999999999999" customHeight="1">
      <c r="C192" s="95"/>
      <c r="D192" s="114"/>
      <c r="E192" s="114"/>
      <c r="F192" s="114"/>
      <c r="G192" s="114"/>
      <c r="H192" s="114"/>
      <c r="I192" s="114"/>
      <c r="J192" s="114"/>
      <c r="K192" s="114"/>
      <c r="L192" s="114"/>
      <c r="M192" s="114"/>
      <c r="N192" s="114"/>
      <c r="O192" s="114"/>
      <c r="P192" s="131"/>
      <c r="Q192" s="181">
        <f t="shared" si="85"/>
        <v>0</v>
      </c>
      <c r="R192" s="115">
        <f t="shared" si="75"/>
        <v>0</v>
      </c>
      <c r="S192" s="154">
        <f>前期実績!Q150</f>
        <v>0</v>
      </c>
      <c r="T192" s="320" t="b">
        <v>0</v>
      </c>
      <c r="U192" s="79">
        <f>IF(D$2&lt;DATE(2019,10,1),IF($T$1=FALSE,IF($T192=FALSE,D192*HOME!$H$18,0),IF($T192=FALSE,D192*HOME!$H$18/(1+HOME!$H$18),0)),IF($T$1=FALSE,IF($T192=FALSE,D192*HOME!$H$20,0),IF($T192=FALSE,D192*HOME!$H$20/(1+HOME!$H$20),0)))</f>
        <v>0</v>
      </c>
      <c r="V192" s="79">
        <f>IF(E$2&lt;DATE(2019,10,1),IF($T$1=FALSE,IF($T192=FALSE,E192*HOME!$H$18,0),IF($T192=FALSE,E192*HOME!$H$18/(1+HOME!$H$18),0)),IF($T$1=FALSE,IF($T192=FALSE,E192*HOME!$H$20,0),IF($T192=FALSE,E192*HOME!$H$20/(1+HOME!$H$20),0)))</f>
        <v>0</v>
      </c>
      <c r="W192" s="79">
        <f>IF(F$2&lt;DATE(2019,10,1),IF($T$1=FALSE,IF($T192=FALSE,F192*HOME!$H$18,0),IF($T192=FALSE,F192*HOME!$H$18/(1+HOME!$H$18),0)),IF($T$1=FALSE,IF($T192=FALSE,F192*HOME!$H$20,0),IF($T192=FALSE,F192*HOME!$H$20/(1+HOME!$H$20),0)))</f>
        <v>0</v>
      </c>
      <c r="X192" s="79">
        <f>IF(G$2&lt;DATE(2019,10,1),IF($T$1=FALSE,IF($T192=FALSE,G192*HOME!$H$18,0),IF($T192=FALSE,G192*HOME!$H$18/(1+HOME!$H$18),0)),IF($T$1=FALSE,IF($T192=FALSE,G192*HOME!$H$20,0),IF($T192=FALSE,G192*HOME!$H$20/(1+HOME!$H$20),0)))</f>
        <v>0</v>
      </c>
      <c r="Y192" s="79">
        <f>IF(H$2&lt;DATE(2019,10,1),IF($T$1=FALSE,IF($T192=FALSE,H192*HOME!$H$18,0),IF($T192=FALSE,H192*HOME!$H$18/(1+HOME!$H$18),0)),IF($T$1=FALSE,IF($T192=FALSE,H192*HOME!$H$20,0),IF($T192=FALSE,H192*HOME!$H$20/(1+HOME!$H$20),0)))</f>
        <v>0</v>
      </c>
      <c r="Z192" s="79">
        <f>IF(I$2&lt;DATE(2019,10,1),IF($T$1=FALSE,IF($T192=FALSE,I192*HOME!$H$18,0),IF($T192=FALSE,I192*HOME!$H$18/(1+HOME!$H$18),0)),IF($T$1=FALSE,IF($T192=FALSE,I192*HOME!$H$20,0),IF($T192=FALSE,I192*HOME!$H$20/(1+HOME!$H$20),0)))</f>
        <v>0</v>
      </c>
      <c r="AA192" s="79">
        <f>IF(J$2&lt;DATE(2019,10,1),IF($T$1=FALSE,IF($T192=FALSE,J192*HOME!$H$18,0),IF($T192=FALSE,J192*HOME!$H$18/(1+HOME!$H$18),0)),IF($T$1=FALSE,IF($T192=FALSE,J192*HOME!$H$20,0),IF($T192=FALSE,J192*HOME!$H$20/(1+HOME!$H$20),0)))</f>
        <v>0</v>
      </c>
      <c r="AB192" s="79">
        <f>IF(K$2&lt;DATE(2019,10,1),IF($T$1=FALSE,IF($T192=FALSE,K192*HOME!$H$18,0),IF($T192=FALSE,K192*HOME!$H$18/(1+HOME!$H$18),0)),IF($T$1=FALSE,IF($T192=FALSE,K192*HOME!$H$20,0),IF($T192=FALSE,K192*HOME!$H$20/(1+HOME!$H$20),0)))</f>
        <v>0</v>
      </c>
      <c r="AC192" s="79">
        <f>IF(L$2&lt;DATE(2019,10,1),IF($T$1=FALSE,IF($T192=FALSE,L192*HOME!$H$18,0),IF($T192=FALSE,L192*HOME!$H$18/(1+HOME!$H$18),0)),IF($T$1=FALSE,IF($T192=FALSE,L192*HOME!$H$20,0),IF($T192=FALSE,L192*HOME!$H$20/(1+HOME!$H$20),0)))</f>
        <v>0</v>
      </c>
      <c r="AD192" s="79">
        <f>IF(M$2&lt;DATE(2019,10,1),IF($T$1=FALSE,IF($T192=FALSE,M192*HOME!$H$18,0),IF($T192=FALSE,M192*HOME!$H$18/(1+HOME!$H$18),0)),IF($T$1=FALSE,IF($T192=FALSE,M192*HOME!$H$20,0),IF($T192=FALSE,M192*HOME!$H$20/(1+HOME!$H$20),0)))</f>
        <v>0</v>
      </c>
      <c r="AE192" s="79">
        <f>IF(N$2&lt;DATE(2019,10,1),IF($T$1=FALSE,IF($T192=FALSE,N192*HOME!$H$18,0),IF($T192=FALSE,N192*HOME!$H$18/(1+HOME!$H$18),0)),IF($T$1=FALSE,IF($T192=FALSE,N192*HOME!$H$20,0),IF($T192=FALSE,N192*HOME!$H$20/(1+HOME!$H$20),0)))</f>
        <v>0</v>
      </c>
      <c r="AF192" s="79">
        <f>IF(O$2&lt;DATE(2019,10,1),IF($T$1=FALSE,IF($T192=FALSE,O192*HOME!$H$18,0),IF($T192=FALSE,O192*HOME!$H$18/(1+HOME!$H$18),0)),IF($T$1=FALSE,IF($T192=FALSE,O192*HOME!$H$20,0),IF($T192=FALSE,O192*HOME!$H$20/(1+HOME!$H$20),0)))</f>
        <v>0</v>
      </c>
      <c r="AG192" s="79">
        <f>IF(P$2&lt;DATE(2019,10,1),IF($T$1=FALSE,IF($T192=FALSE,P192*HOME!$H$18,0),IF($T192=FALSE,P192*HOME!$H$18/(1+HOME!$H$18),0)),IF($T$1=FALSE,IF($T192=FALSE,P192*HOME!$H$20,0),IF($T192=FALSE,P192*HOME!$H$20/(1+HOME!$H$20),0)))</f>
        <v>0</v>
      </c>
      <c r="AH192" s="79">
        <f t="shared" si="76"/>
        <v>0</v>
      </c>
      <c r="AI192" s="79">
        <f t="shared" si="86"/>
        <v>0</v>
      </c>
      <c r="AQ192" s="445" t="s">
        <v>190</v>
      </c>
      <c r="AR192" s="446"/>
      <c r="AS192" s="372" t="s">
        <v>191</v>
      </c>
    </row>
    <row r="193" spans="3:64" ht="19.149999999999999" customHeight="1">
      <c r="C193" s="95"/>
      <c r="D193" s="114"/>
      <c r="E193" s="114"/>
      <c r="F193" s="114"/>
      <c r="G193" s="114"/>
      <c r="H193" s="114"/>
      <c r="I193" s="114"/>
      <c r="J193" s="114"/>
      <c r="K193" s="114"/>
      <c r="L193" s="114"/>
      <c r="M193" s="114"/>
      <c r="N193" s="114"/>
      <c r="O193" s="114"/>
      <c r="P193" s="131"/>
      <c r="Q193" s="181">
        <f t="shared" si="85"/>
        <v>0</v>
      </c>
      <c r="R193" s="115">
        <f t="shared" si="75"/>
        <v>0</v>
      </c>
      <c r="S193" s="154">
        <f>前期実績!Q151</f>
        <v>0</v>
      </c>
      <c r="T193" s="320" t="b">
        <v>0</v>
      </c>
      <c r="U193" s="79">
        <f>IF(D$2&lt;DATE(2019,10,1),IF($T$1=FALSE,IF($T193=FALSE,D193*HOME!$H$18,0),IF($T193=FALSE,D193*HOME!$H$18/(1+HOME!$H$18),0)),IF($T$1=FALSE,IF($T193=FALSE,D193*HOME!$H$20,0),IF($T193=FALSE,D193*HOME!$H$20/(1+HOME!$H$20),0)))</f>
        <v>0</v>
      </c>
      <c r="V193" s="79">
        <f>IF(E$2&lt;DATE(2019,10,1),IF($T$1=FALSE,IF($T193=FALSE,E193*HOME!$H$18,0),IF($T193=FALSE,E193*HOME!$H$18/(1+HOME!$H$18),0)),IF($T$1=FALSE,IF($T193=FALSE,E193*HOME!$H$20,0),IF($T193=FALSE,E193*HOME!$H$20/(1+HOME!$H$20),0)))</f>
        <v>0</v>
      </c>
      <c r="W193" s="79">
        <f>IF(F$2&lt;DATE(2019,10,1),IF($T$1=FALSE,IF($T193=FALSE,F193*HOME!$H$18,0),IF($T193=FALSE,F193*HOME!$H$18/(1+HOME!$H$18),0)),IF($T$1=FALSE,IF($T193=FALSE,F193*HOME!$H$20,0),IF($T193=FALSE,F193*HOME!$H$20/(1+HOME!$H$20),0)))</f>
        <v>0</v>
      </c>
      <c r="X193" s="79">
        <f>IF(G$2&lt;DATE(2019,10,1),IF($T$1=FALSE,IF($T193=FALSE,G193*HOME!$H$18,0),IF($T193=FALSE,G193*HOME!$H$18/(1+HOME!$H$18),0)),IF($T$1=FALSE,IF($T193=FALSE,G193*HOME!$H$20,0),IF($T193=FALSE,G193*HOME!$H$20/(1+HOME!$H$20),0)))</f>
        <v>0</v>
      </c>
      <c r="Y193" s="79">
        <f>IF(H$2&lt;DATE(2019,10,1),IF($T$1=FALSE,IF($T193=FALSE,H193*HOME!$H$18,0),IF($T193=FALSE,H193*HOME!$H$18/(1+HOME!$H$18),0)),IF($T$1=FALSE,IF($T193=FALSE,H193*HOME!$H$20,0),IF($T193=FALSE,H193*HOME!$H$20/(1+HOME!$H$20),0)))</f>
        <v>0</v>
      </c>
      <c r="Z193" s="79">
        <f>IF(I$2&lt;DATE(2019,10,1),IF($T$1=FALSE,IF($T193=FALSE,I193*HOME!$H$18,0),IF($T193=FALSE,I193*HOME!$H$18/(1+HOME!$H$18),0)),IF($T$1=FALSE,IF($T193=FALSE,I193*HOME!$H$20,0),IF($T193=FALSE,I193*HOME!$H$20/(1+HOME!$H$20),0)))</f>
        <v>0</v>
      </c>
      <c r="AA193" s="79">
        <f>IF(J$2&lt;DATE(2019,10,1),IF($T$1=FALSE,IF($T193=FALSE,J193*HOME!$H$18,0),IF($T193=FALSE,J193*HOME!$H$18/(1+HOME!$H$18),0)),IF($T$1=FALSE,IF($T193=FALSE,J193*HOME!$H$20,0),IF($T193=FALSE,J193*HOME!$H$20/(1+HOME!$H$20),0)))</f>
        <v>0</v>
      </c>
      <c r="AB193" s="79">
        <f>IF(K$2&lt;DATE(2019,10,1),IF($T$1=FALSE,IF($T193=FALSE,K193*HOME!$H$18,0),IF($T193=FALSE,K193*HOME!$H$18/(1+HOME!$H$18),0)),IF($T$1=FALSE,IF($T193=FALSE,K193*HOME!$H$20,0),IF($T193=FALSE,K193*HOME!$H$20/(1+HOME!$H$20),0)))</f>
        <v>0</v>
      </c>
      <c r="AC193" s="79">
        <f>IF(L$2&lt;DATE(2019,10,1),IF($T$1=FALSE,IF($T193=FALSE,L193*HOME!$H$18,0),IF($T193=FALSE,L193*HOME!$H$18/(1+HOME!$H$18),0)),IF($T$1=FALSE,IF($T193=FALSE,L193*HOME!$H$20,0),IF($T193=FALSE,L193*HOME!$H$20/(1+HOME!$H$20),0)))</f>
        <v>0</v>
      </c>
      <c r="AD193" s="79">
        <f>IF(M$2&lt;DATE(2019,10,1),IF($T$1=FALSE,IF($T193=FALSE,M193*HOME!$H$18,0),IF($T193=FALSE,M193*HOME!$H$18/(1+HOME!$H$18),0)),IF($T$1=FALSE,IF($T193=FALSE,M193*HOME!$H$20,0),IF($T193=FALSE,M193*HOME!$H$20/(1+HOME!$H$20),0)))</f>
        <v>0</v>
      </c>
      <c r="AE193" s="79">
        <f>IF(N$2&lt;DATE(2019,10,1),IF($T$1=FALSE,IF($T193=FALSE,N193*HOME!$H$18,0),IF($T193=FALSE,N193*HOME!$H$18/(1+HOME!$H$18),0)),IF($T$1=FALSE,IF($T193=FALSE,N193*HOME!$H$20,0),IF($T193=FALSE,N193*HOME!$H$20/(1+HOME!$H$20),0)))</f>
        <v>0</v>
      </c>
      <c r="AF193" s="79">
        <f>IF(O$2&lt;DATE(2019,10,1),IF($T$1=FALSE,IF($T193=FALSE,O193*HOME!$H$18,0),IF($T193=FALSE,O193*HOME!$H$18/(1+HOME!$H$18),0)),IF($T$1=FALSE,IF($T193=FALSE,O193*HOME!$H$20,0),IF($T193=FALSE,O193*HOME!$H$20/(1+HOME!$H$20),0)))</f>
        <v>0</v>
      </c>
      <c r="AG193" s="79">
        <f>IF(P$2&lt;DATE(2019,10,1),IF($T$1=FALSE,IF($T193=FALSE,P193*HOME!$H$18,0),IF($T193=FALSE,P193*HOME!$H$18/(1+HOME!$H$18),0)),IF($T$1=FALSE,IF($T193=FALSE,P193*HOME!$H$20,0),IF($T193=FALSE,P193*HOME!$H$20/(1+HOME!$H$20),0)))</f>
        <v>0</v>
      </c>
      <c r="AH193" s="79">
        <f t="shared" si="76"/>
        <v>0</v>
      </c>
      <c r="AI193" s="79">
        <f t="shared" si="86"/>
        <v>0</v>
      </c>
      <c r="AQ193" s="447" t="s">
        <v>192</v>
      </c>
      <c r="AR193" s="657">
        <f>AR43</f>
        <v>0.13</v>
      </c>
      <c r="AS193" s="372" t="s">
        <v>191</v>
      </c>
    </row>
    <row r="194" spans="3:64" ht="19.149999999999999" customHeight="1">
      <c r="C194" s="95"/>
      <c r="D194" s="1224"/>
      <c r="E194" s="1224"/>
      <c r="F194" s="1224"/>
      <c r="G194" s="1224"/>
      <c r="H194" s="1224"/>
      <c r="I194" s="1224"/>
      <c r="J194" s="1224"/>
      <c r="K194" s="1224"/>
      <c r="L194" s="1224"/>
      <c r="M194" s="1224"/>
      <c r="N194" s="1224"/>
      <c r="O194" s="1224"/>
      <c r="P194" s="387"/>
      <c r="Q194" s="181">
        <f t="shared" si="85"/>
        <v>0</v>
      </c>
      <c r="R194" s="115">
        <f t="shared" si="75"/>
        <v>0</v>
      </c>
      <c r="S194" s="154">
        <f>前期実績!Q152</f>
        <v>0</v>
      </c>
      <c r="T194" s="320" t="b">
        <v>0</v>
      </c>
      <c r="U194" s="79">
        <f>IF(D$2&lt;DATE(2019,10,1),IF($T$1=FALSE,IF($T194=FALSE,D194*HOME!$H$18,0),IF($T194=FALSE,D194*HOME!$H$18/(1+HOME!$H$18),0)),IF($T$1=FALSE,IF($T194=FALSE,D194*HOME!$H$20,0),IF($T194=FALSE,D194*HOME!$H$20/(1+HOME!$H$20),0)))</f>
        <v>0</v>
      </c>
      <c r="V194" s="79">
        <f>IF(E$2&lt;DATE(2019,10,1),IF($T$1=FALSE,IF($T194=FALSE,E194*HOME!$H$18,0),IF($T194=FALSE,E194*HOME!$H$18/(1+HOME!$H$18),0)),IF($T$1=FALSE,IF($T194=FALSE,E194*HOME!$H$20,0),IF($T194=FALSE,E194*HOME!$H$20/(1+HOME!$H$20),0)))</f>
        <v>0</v>
      </c>
      <c r="W194" s="79">
        <f>IF(F$2&lt;DATE(2019,10,1),IF($T$1=FALSE,IF($T194=FALSE,F194*HOME!$H$18,0),IF($T194=FALSE,F194*HOME!$H$18/(1+HOME!$H$18),0)),IF($T$1=FALSE,IF($T194=FALSE,F194*HOME!$H$20,0),IF($T194=FALSE,F194*HOME!$H$20/(1+HOME!$H$20),0)))</f>
        <v>0</v>
      </c>
      <c r="X194" s="79">
        <f>IF(G$2&lt;DATE(2019,10,1),IF($T$1=FALSE,IF($T194=FALSE,G194*HOME!$H$18,0),IF($T194=FALSE,G194*HOME!$H$18/(1+HOME!$H$18),0)),IF($T$1=FALSE,IF($T194=FALSE,G194*HOME!$H$20,0),IF($T194=FALSE,G194*HOME!$H$20/(1+HOME!$H$20),0)))</f>
        <v>0</v>
      </c>
      <c r="Y194" s="79">
        <f>IF(H$2&lt;DATE(2019,10,1),IF($T$1=FALSE,IF($T194=FALSE,H194*HOME!$H$18,0),IF($T194=FALSE,H194*HOME!$H$18/(1+HOME!$H$18),0)),IF($T$1=FALSE,IF($T194=FALSE,H194*HOME!$H$20,0),IF($T194=FALSE,H194*HOME!$H$20/(1+HOME!$H$20),0)))</f>
        <v>0</v>
      </c>
      <c r="Z194" s="79">
        <f>IF(I$2&lt;DATE(2019,10,1),IF($T$1=FALSE,IF($T194=FALSE,I194*HOME!$H$18,0),IF($T194=FALSE,I194*HOME!$H$18/(1+HOME!$H$18),0)),IF($T$1=FALSE,IF($T194=FALSE,I194*HOME!$H$20,0),IF($T194=FALSE,I194*HOME!$H$20/(1+HOME!$H$20),0)))</f>
        <v>0</v>
      </c>
      <c r="AA194" s="79">
        <f>IF(J$2&lt;DATE(2019,10,1),IF($T$1=FALSE,IF($T194=FALSE,J194*HOME!$H$18,0),IF($T194=FALSE,J194*HOME!$H$18/(1+HOME!$H$18),0)),IF($T$1=FALSE,IF($T194=FALSE,J194*HOME!$H$20,0),IF($T194=FALSE,J194*HOME!$H$20/(1+HOME!$H$20),0)))</f>
        <v>0</v>
      </c>
      <c r="AB194" s="79">
        <f>IF(K$2&lt;DATE(2019,10,1),IF($T$1=FALSE,IF($T194=FALSE,K194*HOME!$H$18,0),IF($T194=FALSE,K194*HOME!$H$18/(1+HOME!$H$18),0)),IF($T$1=FALSE,IF($T194=FALSE,K194*HOME!$H$20,0),IF($T194=FALSE,K194*HOME!$H$20/(1+HOME!$H$20),0)))</f>
        <v>0</v>
      </c>
      <c r="AC194" s="79">
        <f>IF(L$2&lt;DATE(2019,10,1),IF($T$1=FALSE,IF($T194=FALSE,L194*HOME!$H$18,0),IF($T194=FALSE,L194*HOME!$H$18/(1+HOME!$H$18),0)),IF($T$1=FALSE,IF($T194=FALSE,L194*HOME!$H$20,0),IF($T194=FALSE,L194*HOME!$H$20/(1+HOME!$H$20),0)))</f>
        <v>0</v>
      </c>
      <c r="AD194" s="79">
        <f>IF(M$2&lt;DATE(2019,10,1),IF($T$1=FALSE,IF($T194=FALSE,M194*HOME!$H$18,0),IF($T194=FALSE,M194*HOME!$H$18/(1+HOME!$H$18),0)),IF($T$1=FALSE,IF($T194=FALSE,M194*HOME!$H$20,0),IF($T194=FALSE,M194*HOME!$H$20/(1+HOME!$H$20),0)))</f>
        <v>0</v>
      </c>
      <c r="AE194" s="79">
        <f>IF(N$2&lt;DATE(2019,10,1),IF($T$1=FALSE,IF($T194=FALSE,N194*HOME!$H$18,0),IF($T194=FALSE,N194*HOME!$H$18/(1+HOME!$H$18),0)),IF($T$1=FALSE,IF($T194=FALSE,N194*HOME!$H$20,0),IF($T194=FALSE,N194*HOME!$H$20/(1+HOME!$H$20),0)))</f>
        <v>0</v>
      </c>
      <c r="AF194" s="79">
        <f>IF(O$2&lt;DATE(2019,10,1),IF($T$1=FALSE,IF($T194=FALSE,O194*HOME!$H$18,0),IF($T194=FALSE,O194*HOME!$H$18/(1+HOME!$H$18),0)),IF($T$1=FALSE,IF($T194=FALSE,O194*HOME!$H$20,0),IF($T194=FALSE,O194*HOME!$H$20/(1+HOME!$H$20),0)))</f>
        <v>0</v>
      </c>
      <c r="AG194" s="79">
        <f>IF(P$2&lt;DATE(2019,10,1),IF($T$1=FALSE,IF($T194=FALSE,P194*HOME!$H$18,0),IF($T194=FALSE,P194*HOME!$H$18/(1+HOME!$H$18),0)),IF($T$1=FALSE,IF($T194=FALSE,P194*HOME!$H$20,0),IF($T194=FALSE,P194*HOME!$H$20/(1+HOME!$H$20),0)))</f>
        <v>0</v>
      </c>
      <c r="AH194" s="79">
        <f t="shared" si="76"/>
        <v>0</v>
      </c>
      <c r="AI194" s="79">
        <f t="shared" si="86"/>
        <v>0</v>
      </c>
      <c r="AQ194" s="455" t="s">
        <v>32</v>
      </c>
      <c r="AR194" s="456">
        <f>(AR191-AR192)*AR193</f>
        <v>0</v>
      </c>
      <c r="AZ194" s="458">
        <f>SUM(D$185:D$193)*$AR193-$AR$192/12*$AR$193</f>
        <v>0</v>
      </c>
      <c r="BA194" s="458">
        <f t="shared" ref="BA194:BL194" si="87">SUM(E$185:E$193)*$AR193-$AR$192/12*$AR$193</f>
        <v>0</v>
      </c>
      <c r="BB194" s="458">
        <f t="shared" si="87"/>
        <v>0</v>
      </c>
      <c r="BC194" s="458">
        <f t="shared" si="87"/>
        <v>0</v>
      </c>
      <c r="BD194" s="458">
        <f t="shared" si="87"/>
        <v>0</v>
      </c>
      <c r="BE194" s="458">
        <f t="shared" si="87"/>
        <v>0</v>
      </c>
      <c r="BF194" s="458">
        <f t="shared" si="87"/>
        <v>0</v>
      </c>
      <c r="BG194" s="458">
        <f t="shared" si="87"/>
        <v>0</v>
      </c>
      <c r="BH194" s="458">
        <f t="shared" si="87"/>
        <v>0</v>
      </c>
      <c r="BI194" s="458">
        <f t="shared" si="87"/>
        <v>0</v>
      </c>
      <c r="BJ194" s="458">
        <f t="shared" si="87"/>
        <v>0</v>
      </c>
      <c r="BK194" s="458">
        <f t="shared" si="87"/>
        <v>0</v>
      </c>
      <c r="BL194" s="458">
        <f t="shared" si="87"/>
        <v>0</v>
      </c>
    </row>
    <row r="195" spans="3:64" ht="19.149999999999999" customHeight="1">
      <c r="C195" s="119" t="s">
        <v>147</v>
      </c>
      <c r="D195" s="120">
        <f>SUM(D185:D194)</f>
        <v>0</v>
      </c>
      <c r="E195" s="120">
        <f t="shared" ref="E195:P195" si="88">SUM(E185:E194)</f>
        <v>0</v>
      </c>
      <c r="F195" s="120">
        <f t="shared" si="88"/>
        <v>0</v>
      </c>
      <c r="G195" s="120">
        <f t="shared" si="88"/>
        <v>0</v>
      </c>
      <c r="H195" s="120">
        <f t="shared" si="88"/>
        <v>0</v>
      </c>
      <c r="I195" s="120">
        <f t="shared" si="88"/>
        <v>0</v>
      </c>
      <c r="J195" s="120">
        <f t="shared" si="88"/>
        <v>0</v>
      </c>
      <c r="K195" s="120">
        <f t="shared" si="88"/>
        <v>0</v>
      </c>
      <c r="L195" s="120">
        <f t="shared" si="88"/>
        <v>0</v>
      </c>
      <c r="M195" s="120">
        <f t="shared" si="88"/>
        <v>0</v>
      </c>
      <c r="N195" s="120">
        <f t="shared" si="88"/>
        <v>0</v>
      </c>
      <c r="O195" s="120">
        <f t="shared" si="88"/>
        <v>0</v>
      </c>
      <c r="P195" s="120">
        <f t="shared" si="88"/>
        <v>0</v>
      </c>
      <c r="Q195" s="121">
        <f>SUM(D195:P195)</f>
        <v>0</v>
      </c>
      <c r="R195" s="141">
        <f t="shared" si="75"/>
        <v>0</v>
      </c>
      <c r="S195" s="155">
        <f>前期実績!Q153</f>
        <v>0</v>
      </c>
      <c r="T195" s="320"/>
      <c r="U195" s="655">
        <f>SUM(U185:U194)</f>
        <v>0</v>
      </c>
      <c r="V195" s="655">
        <f t="shared" ref="V195:AI195" si="89">SUM(V185:V194)</f>
        <v>0</v>
      </c>
      <c r="W195" s="655">
        <f t="shared" si="89"/>
        <v>0</v>
      </c>
      <c r="X195" s="655">
        <f t="shared" si="89"/>
        <v>0</v>
      </c>
      <c r="Y195" s="655">
        <f t="shared" si="89"/>
        <v>0</v>
      </c>
      <c r="Z195" s="655">
        <f t="shared" si="89"/>
        <v>0</v>
      </c>
      <c r="AA195" s="655">
        <f t="shared" si="89"/>
        <v>0</v>
      </c>
      <c r="AB195" s="655">
        <f t="shared" si="89"/>
        <v>0</v>
      </c>
      <c r="AC195" s="655">
        <f t="shared" si="89"/>
        <v>0</v>
      </c>
      <c r="AD195" s="655">
        <f t="shared" si="89"/>
        <v>0</v>
      </c>
      <c r="AE195" s="655">
        <f t="shared" si="89"/>
        <v>0</v>
      </c>
      <c r="AF195" s="655">
        <f t="shared" si="89"/>
        <v>0</v>
      </c>
      <c r="AG195" s="655">
        <f t="shared" si="89"/>
        <v>0</v>
      </c>
      <c r="AH195" s="655">
        <f t="shared" si="76"/>
        <v>0</v>
      </c>
      <c r="AI195" s="655">
        <f t="shared" si="89"/>
        <v>0</v>
      </c>
    </row>
    <row r="196" spans="3:64" ht="19.149999999999999" customHeight="1">
      <c r="C196" s="80" t="s">
        <v>57</v>
      </c>
      <c r="D196" s="100"/>
      <c r="E196" s="100"/>
      <c r="F196" s="100"/>
      <c r="G196" s="100"/>
      <c r="H196" s="100"/>
      <c r="I196" s="100"/>
      <c r="J196" s="100"/>
      <c r="K196" s="100"/>
      <c r="L196" s="100"/>
      <c r="M196" s="100"/>
      <c r="N196" s="100"/>
      <c r="O196" s="100"/>
      <c r="P196" s="100"/>
      <c r="Q196" s="101"/>
      <c r="R196" s="130">
        <f t="shared" si="75"/>
        <v>0</v>
      </c>
      <c r="S196" s="158">
        <f>前期実績!Q154</f>
        <v>0</v>
      </c>
      <c r="T196" s="320"/>
      <c r="U196" s="57"/>
      <c r="AH196" s="310">
        <f t="shared" si="76"/>
        <v>0</v>
      </c>
    </row>
    <row r="197" spans="3:64" ht="19.149999999999999" customHeight="1">
      <c r="C197" s="95"/>
      <c r="D197" s="124"/>
      <c r="E197" s="124"/>
      <c r="F197" s="124"/>
      <c r="G197" s="124"/>
      <c r="H197" s="124"/>
      <c r="I197" s="124"/>
      <c r="J197" s="124"/>
      <c r="K197" s="124"/>
      <c r="L197" s="124"/>
      <c r="M197" s="124"/>
      <c r="N197" s="124"/>
      <c r="O197" s="124"/>
      <c r="P197" s="124"/>
      <c r="Q197" s="89">
        <f t="shared" ref="Q197:Q226" si="90">SUM(D197:P197)</f>
        <v>0</v>
      </c>
      <c r="R197" s="182">
        <f t="shared" si="75"/>
        <v>0</v>
      </c>
      <c r="S197" s="656">
        <f>前期実績!Q155</f>
        <v>0</v>
      </c>
      <c r="T197" s="320" t="b">
        <v>0</v>
      </c>
      <c r="U197" s="79">
        <f>IF(D$2&lt;DATE(2019,10,1),IF($T$1=FALSE,IF($T197=FALSE,D197*HOME!$H$18,0),IF($T197=FALSE,D197*HOME!$H$18/(1+HOME!$H$18),0)),IF($T$1=FALSE,IF($T197=FALSE,D197*HOME!$H$20,0),IF($T197=FALSE,D197*HOME!$H$20/(1+HOME!$H$20),0)))</f>
        <v>0</v>
      </c>
      <c r="V197" s="79">
        <f>IF(E$2&lt;DATE(2019,10,1),IF($T$1=FALSE,IF($T197=FALSE,E197*HOME!$H$18,0),IF($T197=FALSE,E197*HOME!$H$18/(1+HOME!$H$18),0)),IF($T$1=FALSE,IF($T197=FALSE,E197*HOME!$H$20,0),IF($T197=FALSE,E197*HOME!$H$20/(1+HOME!$H$20),0)))</f>
        <v>0</v>
      </c>
      <c r="W197" s="79">
        <f>IF(F$2&lt;DATE(2019,10,1),IF($T$1=FALSE,IF($T197=FALSE,F197*HOME!$H$18,0),IF($T197=FALSE,F197*HOME!$H$18/(1+HOME!$H$18),0)),IF($T$1=FALSE,IF($T197=FALSE,F197*HOME!$H$20,0),IF($T197=FALSE,F197*HOME!$H$20/(1+HOME!$H$20),0)))</f>
        <v>0</v>
      </c>
      <c r="X197" s="79">
        <f>IF(G$2&lt;DATE(2019,10,1),IF($T$1=FALSE,IF($T197=FALSE,G197*HOME!$H$18,0),IF($T197=FALSE,G197*HOME!$H$18/(1+HOME!$H$18),0)),IF($T$1=FALSE,IF($T197=FALSE,G197*HOME!$H$20,0),IF($T197=FALSE,G197*HOME!$H$20/(1+HOME!$H$20),0)))</f>
        <v>0</v>
      </c>
      <c r="Y197" s="79">
        <f>IF(H$2&lt;DATE(2019,10,1),IF($T$1=FALSE,IF($T197=FALSE,H197*HOME!$H$18,0),IF($T197=FALSE,H197*HOME!$H$18/(1+HOME!$H$18),0)),IF($T$1=FALSE,IF($T197=FALSE,H197*HOME!$H$20,0),IF($T197=FALSE,H197*HOME!$H$20/(1+HOME!$H$20),0)))</f>
        <v>0</v>
      </c>
      <c r="Z197" s="79">
        <f>IF(I$2&lt;DATE(2019,10,1),IF($T$1=FALSE,IF($T197=FALSE,I197*HOME!$H$18,0),IF($T197=FALSE,I197*HOME!$H$18/(1+HOME!$H$18),0)),IF($T$1=FALSE,IF($T197=FALSE,I197*HOME!$H$20,0),IF($T197=FALSE,I197*HOME!$H$20/(1+HOME!$H$20),0)))</f>
        <v>0</v>
      </c>
      <c r="AA197" s="79">
        <f>IF(J$2&lt;DATE(2019,10,1),IF($T$1=FALSE,IF($T197=FALSE,J197*HOME!$H$18,0),IF($T197=FALSE,J197*HOME!$H$18/(1+HOME!$H$18),0)),IF($T$1=FALSE,IF($T197=FALSE,J197*HOME!$H$20,0),IF($T197=FALSE,J197*HOME!$H$20/(1+HOME!$H$20),0)))</f>
        <v>0</v>
      </c>
      <c r="AB197" s="79">
        <f>IF(K$2&lt;DATE(2019,10,1),IF($T$1=FALSE,IF($T197=FALSE,K197*HOME!$H$18,0),IF($T197=FALSE,K197*HOME!$H$18/(1+HOME!$H$18),0)),IF($T$1=FALSE,IF($T197=FALSE,K197*HOME!$H$20,0),IF($T197=FALSE,K197*HOME!$H$20/(1+HOME!$H$20),0)))</f>
        <v>0</v>
      </c>
      <c r="AC197" s="79">
        <f>IF(L$2&lt;DATE(2019,10,1),IF($T$1=FALSE,IF($T197=FALSE,L197*HOME!$H$18,0),IF($T197=FALSE,L197*HOME!$H$18/(1+HOME!$H$18),0)),IF($T$1=FALSE,IF($T197=FALSE,L197*HOME!$H$20,0),IF($T197=FALSE,L197*HOME!$H$20/(1+HOME!$H$20),0)))</f>
        <v>0</v>
      </c>
      <c r="AD197" s="79">
        <f>IF(M$2&lt;DATE(2019,10,1),IF($T$1=FALSE,IF($T197=FALSE,M197*HOME!$H$18,0),IF($T197=FALSE,M197*HOME!$H$18/(1+HOME!$H$18),0)),IF($T$1=FALSE,IF($T197=FALSE,M197*HOME!$H$20,0),IF($T197=FALSE,M197*HOME!$H$20/(1+HOME!$H$20),0)))</f>
        <v>0</v>
      </c>
      <c r="AE197" s="79">
        <f>IF(N$2&lt;DATE(2019,10,1),IF($T$1=FALSE,IF($T197=FALSE,N197*HOME!$H$18,0),IF($T197=FALSE,N197*HOME!$H$18/(1+HOME!$H$18),0)),IF($T$1=FALSE,IF($T197=FALSE,N197*HOME!$H$20,0),IF($T197=FALSE,N197*HOME!$H$20/(1+HOME!$H$20),0)))</f>
        <v>0</v>
      </c>
      <c r="AF197" s="79">
        <f>IF(O$2&lt;DATE(2019,10,1),IF($T$1=FALSE,IF($T197=FALSE,O197*HOME!$H$18,0),IF($T197=FALSE,O197*HOME!$H$18/(1+HOME!$H$18),0)),IF($T$1=FALSE,IF($T197=FALSE,O197*HOME!$H$20,0),IF($T197=FALSE,O197*HOME!$H$20/(1+HOME!$H$20),0)))</f>
        <v>0</v>
      </c>
      <c r="AG197" s="79">
        <f>IF(P$2&lt;DATE(2019,10,1),IF($T$1=FALSE,IF($T197=FALSE,P197*HOME!$H$18,0),IF($T197=FALSE,P197*HOME!$H$18/(1+HOME!$H$18),0)),IF($T$1=FALSE,IF($T197=FALSE,P197*HOME!$H$20,0),IF($T197=FALSE,P197*HOME!$H$20/(1+HOME!$H$20),0)))</f>
        <v>0</v>
      </c>
      <c r="AH197" s="79">
        <f t="shared" si="76"/>
        <v>0</v>
      </c>
      <c r="AI197" s="79">
        <f>IF($T197=FALSE,Q197,"")</f>
        <v>0</v>
      </c>
    </row>
    <row r="198" spans="3:64" ht="19.149999999999999" customHeight="1">
      <c r="C198" s="95"/>
      <c r="D198" s="114"/>
      <c r="E198" s="114"/>
      <c r="F198" s="114"/>
      <c r="G198" s="114"/>
      <c r="H198" s="114"/>
      <c r="I198" s="183"/>
      <c r="J198" s="183"/>
      <c r="K198" s="183"/>
      <c r="L198" s="183"/>
      <c r="M198" s="183"/>
      <c r="N198" s="183"/>
      <c r="O198" s="183"/>
      <c r="P198" s="124"/>
      <c r="Q198" s="89">
        <f t="shared" si="90"/>
        <v>0</v>
      </c>
      <c r="R198" s="115">
        <f t="shared" si="75"/>
        <v>0</v>
      </c>
      <c r="S198" s="154">
        <f>前期実績!Q156</f>
        <v>0</v>
      </c>
      <c r="T198" s="320" t="b">
        <v>0</v>
      </c>
      <c r="U198" s="79">
        <f>IF(D$2&lt;DATE(2019,10,1),IF($T$1=FALSE,IF($T198=FALSE,D198*HOME!$H$18,0),IF($T198=FALSE,D198*HOME!$H$18/(1+HOME!$H$18),0)),IF($T$1=FALSE,IF($T198=FALSE,D198*HOME!$H$20,0),IF($T198=FALSE,D198*HOME!$H$20/(1+HOME!$H$20),0)))</f>
        <v>0</v>
      </c>
      <c r="V198" s="79">
        <f>IF(E$2&lt;DATE(2019,10,1),IF($T$1=FALSE,IF($T198=FALSE,E198*HOME!$H$18,0),IF($T198=FALSE,E198*HOME!$H$18/(1+HOME!$H$18),0)),IF($T$1=FALSE,IF($T198=FALSE,E198*HOME!$H$20,0),IF($T198=FALSE,E198*HOME!$H$20/(1+HOME!$H$20),0)))</f>
        <v>0</v>
      </c>
      <c r="W198" s="79">
        <f>IF(F$2&lt;DATE(2019,10,1),IF($T$1=FALSE,IF($T198=FALSE,F198*HOME!$H$18,0),IF($T198=FALSE,F198*HOME!$H$18/(1+HOME!$H$18),0)),IF($T$1=FALSE,IF($T198=FALSE,F198*HOME!$H$20,0),IF($T198=FALSE,F198*HOME!$H$20/(1+HOME!$H$20),0)))</f>
        <v>0</v>
      </c>
      <c r="X198" s="79">
        <f>IF(G$2&lt;DATE(2019,10,1),IF($T$1=FALSE,IF($T198=FALSE,G198*HOME!$H$18,0),IF($T198=FALSE,G198*HOME!$H$18/(1+HOME!$H$18),0)),IF($T$1=FALSE,IF($T198=FALSE,G198*HOME!$H$20,0),IF($T198=FALSE,G198*HOME!$H$20/(1+HOME!$H$20),0)))</f>
        <v>0</v>
      </c>
      <c r="Y198" s="79">
        <f>IF(H$2&lt;DATE(2019,10,1),IF($T$1=FALSE,IF($T198=FALSE,H198*HOME!$H$18,0),IF($T198=FALSE,H198*HOME!$H$18/(1+HOME!$H$18),0)),IF($T$1=FALSE,IF($T198=FALSE,H198*HOME!$H$20,0),IF($T198=FALSE,H198*HOME!$H$20/(1+HOME!$H$20),0)))</f>
        <v>0</v>
      </c>
      <c r="Z198" s="79">
        <f>IF(I$2&lt;DATE(2019,10,1),IF($T$1=FALSE,IF($T198=FALSE,I198*HOME!$H$18,0),IF($T198=FALSE,I198*HOME!$H$18/(1+HOME!$H$18),0)),IF($T$1=FALSE,IF($T198=FALSE,I198*HOME!$H$20,0),IF($T198=FALSE,I198*HOME!$H$20/(1+HOME!$H$20),0)))</f>
        <v>0</v>
      </c>
      <c r="AA198" s="79">
        <f>IF(J$2&lt;DATE(2019,10,1),IF($T$1=FALSE,IF($T198=FALSE,J198*HOME!$H$18,0),IF($T198=FALSE,J198*HOME!$H$18/(1+HOME!$H$18),0)),IF($T$1=FALSE,IF($T198=FALSE,J198*HOME!$H$20,0),IF($T198=FALSE,J198*HOME!$H$20/(1+HOME!$H$20),0)))</f>
        <v>0</v>
      </c>
      <c r="AB198" s="79">
        <f>IF(K$2&lt;DATE(2019,10,1),IF($T$1=FALSE,IF($T198=FALSE,K198*HOME!$H$18,0),IF($T198=FALSE,K198*HOME!$H$18/(1+HOME!$H$18),0)),IF($T$1=FALSE,IF($T198=FALSE,K198*HOME!$H$20,0),IF($T198=FALSE,K198*HOME!$H$20/(1+HOME!$H$20),0)))</f>
        <v>0</v>
      </c>
      <c r="AC198" s="79">
        <f>IF(L$2&lt;DATE(2019,10,1),IF($T$1=FALSE,IF($T198=FALSE,L198*HOME!$H$18,0),IF($T198=FALSE,L198*HOME!$H$18/(1+HOME!$H$18),0)),IF($T$1=FALSE,IF($T198=FALSE,L198*HOME!$H$20,0),IF($T198=FALSE,L198*HOME!$H$20/(1+HOME!$H$20),0)))</f>
        <v>0</v>
      </c>
      <c r="AD198" s="79">
        <f>IF(M$2&lt;DATE(2019,10,1),IF($T$1=FALSE,IF($T198=FALSE,M198*HOME!$H$18,0),IF($T198=FALSE,M198*HOME!$H$18/(1+HOME!$H$18),0)),IF($T$1=FALSE,IF($T198=FALSE,M198*HOME!$H$20,0),IF($T198=FALSE,M198*HOME!$H$20/(1+HOME!$H$20),0)))</f>
        <v>0</v>
      </c>
      <c r="AE198" s="79">
        <f>IF(N$2&lt;DATE(2019,10,1),IF($T$1=FALSE,IF($T198=FALSE,N198*HOME!$H$18,0),IF($T198=FALSE,N198*HOME!$H$18/(1+HOME!$H$18),0)),IF($T$1=FALSE,IF($T198=FALSE,N198*HOME!$H$20,0),IF($T198=FALSE,N198*HOME!$H$20/(1+HOME!$H$20),0)))</f>
        <v>0</v>
      </c>
      <c r="AF198" s="79">
        <f>IF(O$2&lt;DATE(2019,10,1),IF($T$1=FALSE,IF($T198=FALSE,O198*HOME!$H$18,0),IF($T198=FALSE,O198*HOME!$H$18/(1+HOME!$H$18),0)),IF($T$1=FALSE,IF($T198=FALSE,O198*HOME!$H$20,0),IF($T198=FALSE,O198*HOME!$H$20/(1+HOME!$H$20),0)))</f>
        <v>0</v>
      </c>
      <c r="AG198" s="79">
        <f>IF(P$2&lt;DATE(2019,10,1),IF($T$1=FALSE,IF($T198=FALSE,P198*HOME!$H$18,0),IF($T198=FALSE,P198*HOME!$H$18/(1+HOME!$H$18),0)),IF($T$1=FALSE,IF($T198=FALSE,P198*HOME!$H$20,0),IF($T198=FALSE,P198*HOME!$H$20/(1+HOME!$H$20),0)))</f>
        <v>0</v>
      </c>
      <c r="AH198" s="79">
        <f t="shared" si="76"/>
        <v>0</v>
      </c>
      <c r="AI198" s="79">
        <f t="shared" ref="AI198:AI226" si="91">IF($T198=FALSE,Q198,"")</f>
        <v>0</v>
      </c>
    </row>
    <row r="199" spans="3:64" ht="19.149999999999999" customHeight="1">
      <c r="C199" s="95"/>
      <c r="D199" s="114"/>
      <c r="E199" s="114"/>
      <c r="F199" s="114"/>
      <c r="G199" s="184"/>
      <c r="H199" s="114"/>
      <c r="I199" s="114"/>
      <c r="J199" s="114"/>
      <c r="K199" s="114"/>
      <c r="L199" s="114"/>
      <c r="M199" s="114"/>
      <c r="N199" s="114"/>
      <c r="O199" s="114"/>
      <c r="P199" s="124"/>
      <c r="Q199" s="89">
        <f t="shared" si="90"/>
        <v>0</v>
      </c>
      <c r="R199" s="115">
        <f t="shared" si="75"/>
        <v>0</v>
      </c>
      <c r="S199" s="154">
        <f>前期実績!Q157</f>
        <v>0</v>
      </c>
      <c r="T199" s="320" t="b">
        <v>0</v>
      </c>
      <c r="U199" s="79">
        <f>IF(D$2&lt;DATE(2019,10,1),IF($T$1=FALSE,IF($T199=FALSE,D199*HOME!$H$18,0),IF($T199=FALSE,D199*HOME!$H$18/(1+HOME!$H$18),0)),IF($T$1=FALSE,IF($T199=FALSE,D199*HOME!$H$20,0),IF($T199=FALSE,D199*HOME!$H$20/(1+HOME!$H$20),0)))</f>
        <v>0</v>
      </c>
      <c r="V199" s="79">
        <f>IF(E$2&lt;DATE(2019,10,1),IF($T$1=FALSE,IF($T199=FALSE,E199*HOME!$H$18,0),IF($T199=FALSE,E199*HOME!$H$18/(1+HOME!$H$18),0)),IF($T$1=FALSE,IF($T199=FALSE,E199*HOME!$H$20,0),IF($T199=FALSE,E199*HOME!$H$20/(1+HOME!$H$20),0)))</f>
        <v>0</v>
      </c>
      <c r="W199" s="79">
        <f>IF(F$2&lt;DATE(2019,10,1),IF($T$1=FALSE,IF($T199=FALSE,F199*HOME!$H$18,0),IF($T199=FALSE,F199*HOME!$H$18/(1+HOME!$H$18),0)),IF($T$1=FALSE,IF($T199=FALSE,F199*HOME!$H$20,0),IF($T199=FALSE,F199*HOME!$H$20/(1+HOME!$H$20),0)))</f>
        <v>0</v>
      </c>
      <c r="X199" s="79">
        <f>IF(G$2&lt;DATE(2019,10,1),IF($T$1=FALSE,IF($T199=FALSE,G199*HOME!$H$18,0),IF($T199=FALSE,G199*HOME!$H$18/(1+HOME!$H$18),0)),IF($T$1=FALSE,IF($T199=FALSE,G199*HOME!$H$20,0),IF($T199=FALSE,G199*HOME!$H$20/(1+HOME!$H$20),0)))</f>
        <v>0</v>
      </c>
      <c r="Y199" s="79">
        <f>IF(H$2&lt;DATE(2019,10,1),IF($T$1=FALSE,IF($T199=FALSE,H199*HOME!$H$18,0),IF($T199=FALSE,H199*HOME!$H$18/(1+HOME!$H$18),0)),IF($T$1=FALSE,IF($T199=FALSE,H199*HOME!$H$20,0),IF($T199=FALSE,H199*HOME!$H$20/(1+HOME!$H$20),0)))</f>
        <v>0</v>
      </c>
      <c r="Z199" s="79">
        <f>IF(I$2&lt;DATE(2019,10,1),IF($T$1=FALSE,IF($T199=FALSE,I199*HOME!$H$18,0),IF($T199=FALSE,I199*HOME!$H$18/(1+HOME!$H$18),0)),IF($T$1=FALSE,IF($T199=FALSE,I199*HOME!$H$20,0),IF($T199=FALSE,I199*HOME!$H$20/(1+HOME!$H$20),0)))</f>
        <v>0</v>
      </c>
      <c r="AA199" s="79">
        <f>IF(J$2&lt;DATE(2019,10,1),IF($T$1=FALSE,IF($T199=FALSE,J199*HOME!$H$18,0),IF($T199=FALSE,J199*HOME!$H$18/(1+HOME!$H$18),0)),IF($T$1=FALSE,IF($T199=FALSE,J199*HOME!$H$20,0),IF($T199=FALSE,J199*HOME!$H$20/(1+HOME!$H$20),0)))</f>
        <v>0</v>
      </c>
      <c r="AB199" s="79">
        <f>IF(K$2&lt;DATE(2019,10,1),IF($T$1=FALSE,IF($T199=FALSE,K199*HOME!$H$18,0),IF($T199=FALSE,K199*HOME!$H$18/(1+HOME!$H$18),0)),IF($T$1=FALSE,IF($T199=FALSE,K199*HOME!$H$20,0),IF($T199=FALSE,K199*HOME!$H$20/(1+HOME!$H$20),0)))</f>
        <v>0</v>
      </c>
      <c r="AC199" s="79">
        <f>IF(L$2&lt;DATE(2019,10,1),IF($T$1=FALSE,IF($T199=FALSE,L199*HOME!$H$18,0),IF($T199=FALSE,L199*HOME!$H$18/(1+HOME!$H$18),0)),IF($T$1=FALSE,IF($T199=FALSE,L199*HOME!$H$20,0),IF($T199=FALSE,L199*HOME!$H$20/(1+HOME!$H$20),0)))</f>
        <v>0</v>
      </c>
      <c r="AD199" s="79">
        <f>IF(M$2&lt;DATE(2019,10,1),IF($T$1=FALSE,IF($T199=FALSE,M199*HOME!$H$18,0),IF($T199=FALSE,M199*HOME!$H$18/(1+HOME!$H$18),0)),IF($T$1=FALSE,IF($T199=FALSE,M199*HOME!$H$20,0),IF($T199=FALSE,M199*HOME!$H$20/(1+HOME!$H$20),0)))</f>
        <v>0</v>
      </c>
      <c r="AE199" s="79">
        <f>IF(N$2&lt;DATE(2019,10,1),IF($T$1=FALSE,IF($T199=FALSE,N199*HOME!$H$18,0),IF($T199=FALSE,N199*HOME!$H$18/(1+HOME!$H$18),0)),IF($T$1=FALSE,IF($T199=FALSE,N199*HOME!$H$20,0),IF($T199=FALSE,N199*HOME!$H$20/(1+HOME!$H$20),0)))</f>
        <v>0</v>
      </c>
      <c r="AF199" s="79">
        <f>IF(O$2&lt;DATE(2019,10,1),IF($T$1=FALSE,IF($T199=FALSE,O199*HOME!$H$18,0),IF($T199=FALSE,O199*HOME!$H$18/(1+HOME!$H$18),0)),IF($T$1=FALSE,IF($T199=FALSE,O199*HOME!$H$20,0),IF($T199=FALSE,O199*HOME!$H$20/(1+HOME!$H$20),0)))</f>
        <v>0</v>
      </c>
      <c r="AG199" s="79">
        <f>IF(P$2&lt;DATE(2019,10,1),IF($T$1=FALSE,IF($T199=FALSE,P199*HOME!$H$18,0),IF($T199=FALSE,P199*HOME!$H$18/(1+HOME!$H$18),0)),IF($T$1=FALSE,IF($T199=FALSE,P199*HOME!$H$20,0),IF($T199=FALSE,P199*HOME!$H$20/(1+HOME!$H$20),0)))</f>
        <v>0</v>
      </c>
      <c r="AH199" s="79">
        <f t="shared" si="76"/>
        <v>0</v>
      </c>
      <c r="AI199" s="79">
        <f t="shared" si="91"/>
        <v>0</v>
      </c>
    </row>
    <row r="200" spans="3:64" ht="19.149999999999999" customHeight="1">
      <c r="C200" s="95"/>
      <c r="D200" s="114"/>
      <c r="E200" s="114"/>
      <c r="F200" s="114"/>
      <c r="G200" s="114"/>
      <c r="H200" s="114"/>
      <c r="I200" s="114"/>
      <c r="J200" s="114"/>
      <c r="K200" s="114"/>
      <c r="L200" s="114"/>
      <c r="M200" s="114"/>
      <c r="N200" s="114"/>
      <c r="O200" s="114"/>
      <c r="P200" s="124"/>
      <c r="Q200" s="89">
        <f t="shared" si="90"/>
        <v>0</v>
      </c>
      <c r="R200" s="115">
        <f t="shared" si="75"/>
        <v>0</v>
      </c>
      <c r="S200" s="154">
        <f>前期実績!Q158</f>
        <v>0</v>
      </c>
      <c r="T200" s="320" t="b">
        <v>0</v>
      </c>
      <c r="U200" s="79">
        <f>IF(D$2&lt;DATE(2019,10,1),IF($T$1=FALSE,IF($T200=FALSE,D200*HOME!$H$18,0),IF($T200=FALSE,D200*HOME!$H$18/(1+HOME!$H$18),0)),IF($T$1=FALSE,IF($T200=FALSE,D200*HOME!$H$20,0),IF($T200=FALSE,D200*HOME!$H$20/(1+HOME!$H$20),0)))</f>
        <v>0</v>
      </c>
      <c r="V200" s="79">
        <f>IF(E$2&lt;DATE(2019,10,1),IF($T$1=FALSE,IF($T200=FALSE,E200*HOME!$H$18,0),IF($T200=FALSE,E200*HOME!$H$18/(1+HOME!$H$18),0)),IF($T$1=FALSE,IF($T200=FALSE,E200*HOME!$H$20,0),IF($T200=FALSE,E200*HOME!$H$20/(1+HOME!$H$20),0)))</f>
        <v>0</v>
      </c>
      <c r="W200" s="79">
        <f>IF(F$2&lt;DATE(2019,10,1),IF($T$1=FALSE,IF($T200=FALSE,F200*HOME!$H$18,0),IF($T200=FALSE,F200*HOME!$H$18/(1+HOME!$H$18),0)),IF($T$1=FALSE,IF($T200=FALSE,F200*HOME!$H$20,0),IF($T200=FALSE,F200*HOME!$H$20/(1+HOME!$H$20),0)))</f>
        <v>0</v>
      </c>
      <c r="X200" s="79">
        <f>IF(G$2&lt;DATE(2019,10,1),IF($T$1=FALSE,IF($T200=FALSE,G200*HOME!$H$18,0),IF($T200=FALSE,G200*HOME!$H$18/(1+HOME!$H$18),0)),IF($T$1=FALSE,IF($T200=FALSE,G200*HOME!$H$20,0),IF($T200=FALSE,G200*HOME!$H$20/(1+HOME!$H$20),0)))</f>
        <v>0</v>
      </c>
      <c r="Y200" s="79">
        <f>IF(H$2&lt;DATE(2019,10,1),IF($T$1=FALSE,IF($T200=FALSE,H200*HOME!$H$18,0),IF($T200=FALSE,H200*HOME!$H$18/(1+HOME!$H$18),0)),IF($T$1=FALSE,IF($T200=FALSE,H200*HOME!$H$20,0),IF($T200=FALSE,H200*HOME!$H$20/(1+HOME!$H$20),0)))</f>
        <v>0</v>
      </c>
      <c r="Z200" s="79">
        <f>IF(I$2&lt;DATE(2019,10,1),IF($T$1=FALSE,IF($T200=FALSE,I200*HOME!$H$18,0),IF($T200=FALSE,I200*HOME!$H$18/(1+HOME!$H$18),0)),IF($T$1=FALSE,IF($T200=FALSE,I200*HOME!$H$20,0),IF($T200=FALSE,I200*HOME!$H$20/(1+HOME!$H$20),0)))</f>
        <v>0</v>
      </c>
      <c r="AA200" s="79">
        <f>IF(J$2&lt;DATE(2019,10,1),IF($T$1=FALSE,IF($T200=FALSE,J200*HOME!$H$18,0),IF($T200=FALSE,J200*HOME!$H$18/(1+HOME!$H$18),0)),IF($T$1=FALSE,IF($T200=FALSE,J200*HOME!$H$20,0),IF($T200=FALSE,J200*HOME!$H$20/(1+HOME!$H$20),0)))</f>
        <v>0</v>
      </c>
      <c r="AB200" s="79">
        <f>IF(K$2&lt;DATE(2019,10,1),IF($T$1=FALSE,IF($T200=FALSE,K200*HOME!$H$18,0),IF($T200=FALSE,K200*HOME!$H$18/(1+HOME!$H$18),0)),IF($T$1=FALSE,IF($T200=FALSE,K200*HOME!$H$20,0),IF($T200=FALSE,K200*HOME!$H$20/(1+HOME!$H$20),0)))</f>
        <v>0</v>
      </c>
      <c r="AC200" s="79">
        <f>IF(L$2&lt;DATE(2019,10,1),IF($T$1=FALSE,IF($T200=FALSE,L200*HOME!$H$18,0),IF($T200=FALSE,L200*HOME!$H$18/(1+HOME!$H$18),0)),IF($T$1=FALSE,IF($T200=FALSE,L200*HOME!$H$20,0),IF($T200=FALSE,L200*HOME!$H$20/(1+HOME!$H$20),0)))</f>
        <v>0</v>
      </c>
      <c r="AD200" s="79">
        <f>IF(M$2&lt;DATE(2019,10,1),IF($T$1=FALSE,IF($T200=FALSE,M200*HOME!$H$18,0),IF($T200=FALSE,M200*HOME!$H$18/(1+HOME!$H$18),0)),IF($T$1=FALSE,IF($T200=FALSE,M200*HOME!$H$20,0),IF($T200=FALSE,M200*HOME!$H$20/(1+HOME!$H$20),0)))</f>
        <v>0</v>
      </c>
      <c r="AE200" s="79">
        <f>IF(N$2&lt;DATE(2019,10,1),IF($T$1=FALSE,IF($T200=FALSE,N200*HOME!$H$18,0),IF($T200=FALSE,N200*HOME!$H$18/(1+HOME!$H$18),0)),IF($T$1=FALSE,IF($T200=FALSE,N200*HOME!$H$20,0),IF($T200=FALSE,N200*HOME!$H$20/(1+HOME!$H$20),0)))</f>
        <v>0</v>
      </c>
      <c r="AF200" s="79">
        <f>IF(O$2&lt;DATE(2019,10,1),IF($T$1=FALSE,IF($T200=FALSE,O200*HOME!$H$18,0),IF($T200=FALSE,O200*HOME!$H$18/(1+HOME!$H$18),0)),IF($T$1=FALSE,IF($T200=FALSE,O200*HOME!$H$20,0),IF($T200=FALSE,O200*HOME!$H$20/(1+HOME!$H$20),0)))</f>
        <v>0</v>
      </c>
      <c r="AG200" s="79">
        <f>IF(P$2&lt;DATE(2019,10,1),IF($T$1=FALSE,IF($T200=FALSE,P200*HOME!$H$18,0),IF($T200=FALSE,P200*HOME!$H$18/(1+HOME!$H$18),0)),IF($T$1=FALSE,IF($T200=FALSE,P200*HOME!$H$20,0),IF($T200=FALSE,P200*HOME!$H$20/(1+HOME!$H$20),0)))</f>
        <v>0</v>
      </c>
      <c r="AH200" s="79">
        <f t="shared" si="76"/>
        <v>0</v>
      </c>
      <c r="AI200" s="79">
        <f t="shared" si="91"/>
        <v>0</v>
      </c>
    </row>
    <row r="201" spans="3:64" ht="19.149999999999999" customHeight="1">
      <c r="C201" s="95"/>
      <c r="D201" s="114"/>
      <c r="E201" s="114"/>
      <c r="F201" s="114"/>
      <c r="G201" s="114"/>
      <c r="H201" s="114"/>
      <c r="I201" s="114"/>
      <c r="J201" s="114"/>
      <c r="K201" s="114"/>
      <c r="L201" s="114"/>
      <c r="M201" s="114"/>
      <c r="N201" s="114"/>
      <c r="O201" s="114"/>
      <c r="P201" s="131"/>
      <c r="Q201" s="89">
        <f t="shared" si="90"/>
        <v>0</v>
      </c>
      <c r="R201" s="115">
        <f t="shared" si="75"/>
        <v>0</v>
      </c>
      <c r="S201" s="154">
        <f>前期実績!Q159</f>
        <v>0</v>
      </c>
      <c r="T201" s="320" t="b">
        <v>0</v>
      </c>
      <c r="U201" s="79">
        <f>IF(D$2&lt;DATE(2019,10,1),IF($T$1=FALSE,IF($T201=FALSE,D201*HOME!$H$18,0),IF($T201=FALSE,D201*HOME!$H$18/(1+HOME!$H$18),0)),IF($T$1=FALSE,IF($T201=FALSE,D201*HOME!$H$20,0),IF($T201=FALSE,D201*HOME!$H$20/(1+HOME!$H$20),0)))</f>
        <v>0</v>
      </c>
      <c r="V201" s="79">
        <f>IF(E$2&lt;DATE(2019,10,1),IF($T$1=FALSE,IF($T201=FALSE,E201*HOME!$H$18,0),IF($T201=FALSE,E201*HOME!$H$18/(1+HOME!$H$18),0)),IF($T$1=FALSE,IF($T201=FALSE,E201*HOME!$H$20,0),IF($T201=FALSE,E201*HOME!$H$20/(1+HOME!$H$20),0)))</f>
        <v>0</v>
      </c>
      <c r="W201" s="79">
        <f>IF(F$2&lt;DATE(2019,10,1),IF($T$1=FALSE,IF($T201=FALSE,F201*HOME!$H$18,0),IF($T201=FALSE,F201*HOME!$H$18/(1+HOME!$H$18),0)),IF($T$1=FALSE,IF($T201=FALSE,F201*HOME!$H$20,0),IF($T201=FALSE,F201*HOME!$H$20/(1+HOME!$H$20),0)))</f>
        <v>0</v>
      </c>
      <c r="X201" s="79">
        <f>IF(G$2&lt;DATE(2019,10,1),IF($T$1=FALSE,IF($T201=FALSE,G201*HOME!$H$18,0),IF($T201=FALSE,G201*HOME!$H$18/(1+HOME!$H$18),0)),IF($T$1=FALSE,IF($T201=FALSE,G201*HOME!$H$20,0),IF($T201=FALSE,G201*HOME!$H$20/(1+HOME!$H$20),0)))</f>
        <v>0</v>
      </c>
      <c r="Y201" s="79">
        <f>IF(H$2&lt;DATE(2019,10,1),IF($T$1=FALSE,IF($T201=FALSE,H201*HOME!$H$18,0),IF($T201=FALSE,H201*HOME!$H$18/(1+HOME!$H$18),0)),IF($T$1=FALSE,IF($T201=FALSE,H201*HOME!$H$20,0),IF($T201=FALSE,H201*HOME!$H$20/(1+HOME!$H$20),0)))</f>
        <v>0</v>
      </c>
      <c r="Z201" s="79">
        <f>IF(I$2&lt;DATE(2019,10,1),IF($T$1=FALSE,IF($T201=FALSE,I201*HOME!$H$18,0),IF($T201=FALSE,I201*HOME!$H$18/(1+HOME!$H$18),0)),IF($T$1=FALSE,IF($T201=FALSE,I201*HOME!$H$20,0),IF($T201=FALSE,I201*HOME!$H$20/(1+HOME!$H$20),0)))</f>
        <v>0</v>
      </c>
      <c r="AA201" s="79">
        <f>IF(J$2&lt;DATE(2019,10,1),IF($T$1=FALSE,IF($T201=FALSE,J201*HOME!$H$18,0),IF($T201=FALSE,J201*HOME!$H$18/(1+HOME!$H$18),0)),IF($T$1=FALSE,IF($T201=FALSE,J201*HOME!$H$20,0),IF($T201=FALSE,J201*HOME!$H$20/(1+HOME!$H$20),0)))</f>
        <v>0</v>
      </c>
      <c r="AB201" s="79">
        <f>IF(K$2&lt;DATE(2019,10,1),IF($T$1=FALSE,IF($T201=FALSE,K201*HOME!$H$18,0),IF($T201=FALSE,K201*HOME!$H$18/(1+HOME!$H$18),0)),IF($T$1=FALSE,IF($T201=FALSE,K201*HOME!$H$20,0),IF($T201=FALSE,K201*HOME!$H$20/(1+HOME!$H$20),0)))</f>
        <v>0</v>
      </c>
      <c r="AC201" s="79">
        <f>IF(L$2&lt;DATE(2019,10,1),IF($T$1=FALSE,IF($T201=FALSE,L201*HOME!$H$18,0),IF($T201=FALSE,L201*HOME!$H$18/(1+HOME!$H$18),0)),IF($T$1=FALSE,IF($T201=FALSE,L201*HOME!$H$20,0),IF($T201=FALSE,L201*HOME!$H$20/(1+HOME!$H$20),0)))</f>
        <v>0</v>
      </c>
      <c r="AD201" s="79">
        <f>IF(M$2&lt;DATE(2019,10,1),IF($T$1=FALSE,IF($T201=FALSE,M201*HOME!$H$18,0),IF($T201=FALSE,M201*HOME!$H$18/(1+HOME!$H$18),0)),IF($T$1=FALSE,IF($T201=FALSE,M201*HOME!$H$20,0),IF($T201=FALSE,M201*HOME!$H$20/(1+HOME!$H$20),0)))</f>
        <v>0</v>
      </c>
      <c r="AE201" s="79">
        <f>IF(N$2&lt;DATE(2019,10,1),IF($T$1=FALSE,IF($T201=FALSE,N201*HOME!$H$18,0),IF($T201=FALSE,N201*HOME!$H$18/(1+HOME!$H$18),0)),IF($T$1=FALSE,IF($T201=FALSE,N201*HOME!$H$20,0),IF($T201=FALSE,N201*HOME!$H$20/(1+HOME!$H$20),0)))</f>
        <v>0</v>
      </c>
      <c r="AF201" s="79">
        <f>IF(O$2&lt;DATE(2019,10,1),IF($T$1=FALSE,IF($T201=FALSE,O201*HOME!$H$18,0),IF($T201=FALSE,O201*HOME!$H$18/(1+HOME!$H$18),0)),IF($T$1=FALSE,IF($T201=FALSE,O201*HOME!$H$20,0),IF($T201=FALSE,O201*HOME!$H$20/(1+HOME!$H$20),0)))</f>
        <v>0</v>
      </c>
      <c r="AG201" s="79">
        <f>IF(P$2&lt;DATE(2019,10,1),IF($T$1=FALSE,IF($T201=FALSE,P201*HOME!$H$18,0),IF($T201=FALSE,P201*HOME!$H$18/(1+HOME!$H$18),0)),IF($T$1=FALSE,IF($T201=FALSE,P201*HOME!$H$20,0),IF($T201=FALSE,P201*HOME!$H$20/(1+HOME!$H$20),0)))</f>
        <v>0</v>
      </c>
      <c r="AH201" s="79">
        <f t="shared" si="76"/>
        <v>0</v>
      </c>
      <c r="AI201" s="79">
        <f t="shared" si="91"/>
        <v>0</v>
      </c>
    </row>
    <row r="202" spans="3:64" ht="19.149999999999999" customHeight="1">
      <c r="C202" s="95"/>
      <c r="D202" s="114"/>
      <c r="E202" s="114"/>
      <c r="F202" s="114"/>
      <c r="G202" s="114"/>
      <c r="H202" s="114"/>
      <c r="I202" s="114"/>
      <c r="J202" s="114"/>
      <c r="K202" s="114"/>
      <c r="L202" s="114"/>
      <c r="M202" s="114"/>
      <c r="N202" s="114"/>
      <c r="O202" s="114"/>
      <c r="P202" s="131"/>
      <c r="Q202" s="89">
        <f t="shared" si="90"/>
        <v>0</v>
      </c>
      <c r="R202" s="115">
        <f t="shared" si="75"/>
        <v>0</v>
      </c>
      <c r="S202" s="154">
        <f>前期実績!Q160</f>
        <v>0</v>
      </c>
      <c r="T202" s="320" t="b">
        <v>0</v>
      </c>
      <c r="U202" s="79">
        <f>IF(D$2&lt;DATE(2019,10,1),IF($T$1=FALSE,IF($T202=FALSE,D202*HOME!$H$18,0),IF($T202=FALSE,D202*HOME!$H$18/(1+HOME!$H$18),0)),IF($T$1=FALSE,IF($T202=FALSE,D202*HOME!$H$20,0),IF($T202=FALSE,D202*HOME!$H$20/(1+HOME!$H$20),0)))</f>
        <v>0</v>
      </c>
      <c r="V202" s="79">
        <f>IF(E$2&lt;DATE(2019,10,1),IF($T$1=FALSE,IF($T202=FALSE,E202*HOME!$H$18,0),IF($T202=FALSE,E202*HOME!$H$18/(1+HOME!$H$18),0)),IF($T$1=FALSE,IF($T202=FALSE,E202*HOME!$H$20,0),IF($T202=FALSE,E202*HOME!$H$20/(1+HOME!$H$20),0)))</f>
        <v>0</v>
      </c>
      <c r="W202" s="79">
        <f>IF(F$2&lt;DATE(2019,10,1),IF($T$1=FALSE,IF($T202=FALSE,F202*HOME!$H$18,0),IF($T202=FALSE,F202*HOME!$H$18/(1+HOME!$H$18),0)),IF($T$1=FALSE,IF($T202=FALSE,F202*HOME!$H$20,0),IF($T202=FALSE,F202*HOME!$H$20/(1+HOME!$H$20),0)))</f>
        <v>0</v>
      </c>
      <c r="X202" s="79">
        <f>IF(G$2&lt;DATE(2019,10,1),IF($T$1=FALSE,IF($T202=FALSE,G202*HOME!$H$18,0),IF($T202=FALSE,G202*HOME!$H$18/(1+HOME!$H$18),0)),IF($T$1=FALSE,IF($T202=FALSE,G202*HOME!$H$20,0),IF($T202=FALSE,G202*HOME!$H$20/(1+HOME!$H$20),0)))</f>
        <v>0</v>
      </c>
      <c r="Y202" s="79">
        <f>IF(H$2&lt;DATE(2019,10,1),IF($T$1=FALSE,IF($T202=FALSE,H202*HOME!$H$18,0),IF($T202=FALSE,H202*HOME!$H$18/(1+HOME!$H$18),0)),IF($T$1=FALSE,IF($T202=FALSE,H202*HOME!$H$20,0),IF($T202=FALSE,H202*HOME!$H$20/(1+HOME!$H$20),0)))</f>
        <v>0</v>
      </c>
      <c r="Z202" s="79">
        <f>IF(I$2&lt;DATE(2019,10,1),IF($T$1=FALSE,IF($T202=FALSE,I202*HOME!$H$18,0),IF($T202=FALSE,I202*HOME!$H$18/(1+HOME!$H$18),0)),IF($T$1=FALSE,IF($T202=FALSE,I202*HOME!$H$20,0),IF($T202=FALSE,I202*HOME!$H$20/(1+HOME!$H$20),0)))</f>
        <v>0</v>
      </c>
      <c r="AA202" s="79">
        <f>IF(J$2&lt;DATE(2019,10,1),IF($T$1=FALSE,IF($T202=FALSE,J202*HOME!$H$18,0),IF($T202=FALSE,J202*HOME!$H$18/(1+HOME!$H$18),0)),IF($T$1=FALSE,IF($T202=FALSE,J202*HOME!$H$20,0),IF($T202=FALSE,J202*HOME!$H$20/(1+HOME!$H$20),0)))</f>
        <v>0</v>
      </c>
      <c r="AB202" s="79">
        <f>IF(K$2&lt;DATE(2019,10,1),IF($T$1=FALSE,IF($T202=FALSE,K202*HOME!$H$18,0),IF($T202=FALSE,K202*HOME!$H$18/(1+HOME!$H$18),0)),IF($T$1=FALSE,IF($T202=FALSE,K202*HOME!$H$20,0),IF($T202=FALSE,K202*HOME!$H$20/(1+HOME!$H$20),0)))</f>
        <v>0</v>
      </c>
      <c r="AC202" s="79">
        <f>IF(L$2&lt;DATE(2019,10,1),IF($T$1=FALSE,IF($T202=FALSE,L202*HOME!$H$18,0),IF($T202=FALSE,L202*HOME!$H$18/(1+HOME!$H$18),0)),IF($T$1=FALSE,IF($T202=FALSE,L202*HOME!$H$20,0),IF($T202=FALSE,L202*HOME!$H$20/(1+HOME!$H$20),0)))</f>
        <v>0</v>
      </c>
      <c r="AD202" s="79">
        <f>IF(M$2&lt;DATE(2019,10,1),IF($T$1=FALSE,IF($T202=FALSE,M202*HOME!$H$18,0),IF($T202=FALSE,M202*HOME!$H$18/(1+HOME!$H$18),0)),IF($T$1=FALSE,IF($T202=FALSE,M202*HOME!$H$20,0),IF($T202=FALSE,M202*HOME!$H$20/(1+HOME!$H$20),0)))</f>
        <v>0</v>
      </c>
      <c r="AE202" s="79">
        <f>IF(N$2&lt;DATE(2019,10,1),IF($T$1=FALSE,IF($T202=FALSE,N202*HOME!$H$18,0),IF($T202=FALSE,N202*HOME!$H$18/(1+HOME!$H$18),0)),IF($T$1=FALSE,IF($T202=FALSE,N202*HOME!$H$20,0),IF($T202=FALSE,N202*HOME!$H$20/(1+HOME!$H$20),0)))</f>
        <v>0</v>
      </c>
      <c r="AF202" s="79">
        <f>IF(O$2&lt;DATE(2019,10,1),IF($T$1=FALSE,IF($T202=FALSE,O202*HOME!$H$18,0),IF($T202=FALSE,O202*HOME!$H$18/(1+HOME!$H$18),0)),IF($T$1=FALSE,IF($T202=FALSE,O202*HOME!$H$20,0),IF($T202=FALSE,O202*HOME!$H$20/(1+HOME!$H$20),0)))</f>
        <v>0</v>
      </c>
      <c r="AG202" s="79">
        <f>IF(P$2&lt;DATE(2019,10,1),IF($T$1=FALSE,IF($T202=FALSE,P202*HOME!$H$18,0),IF($T202=FALSE,P202*HOME!$H$18/(1+HOME!$H$18),0)),IF($T$1=FALSE,IF($T202=FALSE,P202*HOME!$H$20,0),IF($T202=FALSE,P202*HOME!$H$20/(1+HOME!$H$20),0)))</f>
        <v>0</v>
      </c>
      <c r="AH202" s="79">
        <f t="shared" si="76"/>
        <v>0</v>
      </c>
      <c r="AI202" s="79">
        <f t="shared" si="91"/>
        <v>0</v>
      </c>
    </row>
    <row r="203" spans="3:64" ht="19.149999999999999" customHeight="1">
      <c r="C203" s="95"/>
      <c r="D203" s="114"/>
      <c r="E203" s="114"/>
      <c r="F203" s="114"/>
      <c r="G203" s="114"/>
      <c r="H203" s="114"/>
      <c r="I203" s="114"/>
      <c r="J203" s="114"/>
      <c r="K203" s="114"/>
      <c r="L203" s="114"/>
      <c r="M203" s="114"/>
      <c r="N203" s="114"/>
      <c r="O203" s="114"/>
      <c r="P203" s="131"/>
      <c r="Q203" s="89">
        <f t="shared" si="90"/>
        <v>0</v>
      </c>
      <c r="R203" s="115">
        <f t="shared" si="75"/>
        <v>0</v>
      </c>
      <c r="S203" s="154">
        <f>前期実績!Q161</f>
        <v>0</v>
      </c>
      <c r="T203" s="320" t="b">
        <v>0</v>
      </c>
      <c r="U203" s="79">
        <f>IF(D$2&lt;DATE(2019,10,1),IF($T$1=FALSE,IF($T203=FALSE,D203*HOME!$H$18,0),IF($T203=FALSE,D203*HOME!$H$18/(1+HOME!$H$18),0)),IF($T$1=FALSE,IF($T203=FALSE,D203*HOME!$H$20,0),IF($T203=FALSE,D203*HOME!$H$20/(1+HOME!$H$20),0)))</f>
        <v>0</v>
      </c>
      <c r="V203" s="79">
        <f>IF(E$2&lt;DATE(2019,10,1),IF($T$1=FALSE,IF($T203=FALSE,E203*HOME!$H$18,0),IF($T203=FALSE,E203*HOME!$H$18/(1+HOME!$H$18),0)),IF($T$1=FALSE,IF($T203=FALSE,E203*HOME!$H$20,0),IF($T203=FALSE,E203*HOME!$H$20/(1+HOME!$H$20),0)))</f>
        <v>0</v>
      </c>
      <c r="W203" s="79">
        <f>IF(F$2&lt;DATE(2019,10,1),IF($T$1=FALSE,IF($T203=FALSE,F203*HOME!$H$18,0),IF($T203=FALSE,F203*HOME!$H$18/(1+HOME!$H$18),0)),IF($T$1=FALSE,IF($T203=FALSE,F203*HOME!$H$20,0),IF($T203=FALSE,F203*HOME!$H$20/(1+HOME!$H$20),0)))</f>
        <v>0</v>
      </c>
      <c r="X203" s="79">
        <f>IF(G$2&lt;DATE(2019,10,1),IF($T$1=FALSE,IF($T203=FALSE,G203*HOME!$H$18,0),IF($T203=FALSE,G203*HOME!$H$18/(1+HOME!$H$18),0)),IF($T$1=FALSE,IF($T203=FALSE,G203*HOME!$H$20,0),IF($T203=FALSE,G203*HOME!$H$20/(1+HOME!$H$20),0)))</f>
        <v>0</v>
      </c>
      <c r="Y203" s="79">
        <f>IF(H$2&lt;DATE(2019,10,1),IF($T$1=FALSE,IF($T203=FALSE,H203*HOME!$H$18,0),IF($T203=FALSE,H203*HOME!$H$18/(1+HOME!$H$18),0)),IF($T$1=FALSE,IF($T203=FALSE,H203*HOME!$H$20,0),IF($T203=FALSE,H203*HOME!$H$20/(1+HOME!$H$20),0)))</f>
        <v>0</v>
      </c>
      <c r="Z203" s="79">
        <f>IF(I$2&lt;DATE(2019,10,1),IF($T$1=FALSE,IF($T203=FALSE,I203*HOME!$H$18,0),IF($T203=FALSE,I203*HOME!$H$18/(1+HOME!$H$18),0)),IF($T$1=FALSE,IF($T203=FALSE,I203*HOME!$H$20,0),IF($T203=FALSE,I203*HOME!$H$20/(1+HOME!$H$20),0)))</f>
        <v>0</v>
      </c>
      <c r="AA203" s="79">
        <f>IF(J$2&lt;DATE(2019,10,1),IF($T$1=FALSE,IF($T203=FALSE,J203*HOME!$H$18,0),IF($T203=FALSE,J203*HOME!$H$18/(1+HOME!$H$18),0)),IF($T$1=FALSE,IF($T203=FALSE,J203*HOME!$H$20,0),IF($T203=FALSE,J203*HOME!$H$20/(1+HOME!$H$20),0)))</f>
        <v>0</v>
      </c>
      <c r="AB203" s="79">
        <f>IF(K$2&lt;DATE(2019,10,1),IF($T$1=FALSE,IF($T203=FALSE,K203*HOME!$H$18,0),IF($T203=FALSE,K203*HOME!$H$18/(1+HOME!$H$18),0)),IF($T$1=FALSE,IF($T203=FALSE,K203*HOME!$H$20,0),IF($T203=FALSE,K203*HOME!$H$20/(1+HOME!$H$20),0)))</f>
        <v>0</v>
      </c>
      <c r="AC203" s="79">
        <f>IF(L$2&lt;DATE(2019,10,1),IF($T$1=FALSE,IF($T203=FALSE,L203*HOME!$H$18,0),IF($T203=FALSE,L203*HOME!$H$18/(1+HOME!$H$18),0)),IF($T$1=FALSE,IF($T203=FALSE,L203*HOME!$H$20,0),IF($T203=FALSE,L203*HOME!$H$20/(1+HOME!$H$20),0)))</f>
        <v>0</v>
      </c>
      <c r="AD203" s="79">
        <f>IF(M$2&lt;DATE(2019,10,1),IF($T$1=FALSE,IF($T203=FALSE,M203*HOME!$H$18,0),IF($T203=FALSE,M203*HOME!$H$18/(1+HOME!$H$18),0)),IF($T$1=FALSE,IF($T203=FALSE,M203*HOME!$H$20,0),IF($T203=FALSE,M203*HOME!$H$20/(1+HOME!$H$20),0)))</f>
        <v>0</v>
      </c>
      <c r="AE203" s="79">
        <f>IF(N$2&lt;DATE(2019,10,1),IF($T$1=FALSE,IF($T203=FALSE,N203*HOME!$H$18,0),IF($T203=FALSE,N203*HOME!$H$18/(1+HOME!$H$18),0)),IF($T$1=FALSE,IF($T203=FALSE,N203*HOME!$H$20,0),IF($T203=FALSE,N203*HOME!$H$20/(1+HOME!$H$20),0)))</f>
        <v>0</v>
      </c>
      <c r="AF203" s="79">
        <f>IF(O$2&lt;DATE(2019,10,1),IF($T$1=FALSE,IF($T203=FALSE,O203*HOME!$H$18,0),IF($T203=FALSE,O203*HOME!$H$18/(1+HOME!$H$18),0)),IF($T$1=FALSE,IF($T203=FALSE,O203*HOME!$H$20,0),IF($T203=FALSE,O203*HOME!$H$20/(1+HOME!$H$20),0)))</f>
        <v>0</v>
      </c>
      <c r="AG203" s="79">
        <f>IF(P$2&lt;DATE(2019,10,1),IF($T$1=FALSE,IF($T203=FALSE,P203*HOME!$H$18,0),IF($T203=FALSE,P203*HOME!$H$18/(1+HOME!$H$18),0)),IF($T$1=FALSE,IF($T203=FALSE,P203*HOME!$H$20,0),IF($T203=FALSE,P203*HOME!$H$20/(1+HOME!$H$20),0)))</f>
        <v>0</v>
      </c>
      <c r="AH203" s="79">
        <f t="shared" si="76"/>
        <v>0</v>
      </c>
      <c r="AI203" s="79">
        <f t="shared" si="91"/>
        <v>0</v>
      </c>
    </row>
    <row r="204" spans="3:64" ht="19.149999999999999" customHeight="1">
      <c r="C204" s="95"/>
      <c r="D204" s="114"/>
      <c r="E204" s="114"/>
      <c r="F204" s="114"/>
      <c r="G204" s="114"/>
      <c r="H204" s="114"/>
      <c r="I204" s="114"/>
      <c r="J204" s="114"/>
      <c r="K204" s="114"/>
      <c r="L204" s="114"/>
      <c r="M204" s="114"/>
      <c r="N204" s="114"/>
      <c r="O204" s="114"/>
      <c r="P204" s="131"/>
      <c r="Q204" s="89">
        <f t="shared" si="90"/>
        <v>0</v>
      </c>
      <c r="R204" s="115">
        <f t="shared" si="75"/>
        <v>0</v>
      </c>
      <c r="S204" s="154">
        <f>前期実績!Q162</f>
        <v>0</v>
      </c>
      <c r="T204" s="320" t="b">
        <v>0</v>
      </c>
      <c r="U204" s="79">
        <f>IF(D$2&lt;DATE(2019,10,1),IF($T$1=FALSE,IF($T204=FALSE,D204*HOME!$H$18,0),IF($T204=FALSE,D204*HOME!$H$18/(1+HOME!$H$18),0)),IF($T$1=FALSE,IF($T204=FALSE,D204*HOME!$H$20,0),IF($T204=FALSE,D204*HOME!$H$20/(1+HOME!$H$20),0)))</f>
        <v>0</v>
      </c>
      <c r="V204" s="79">
        <f>IF(E$2&lt;DATE(2019,10,1),IF($T$1=FALSE,IF($T204=FALSE,E204*HOME!$H$18,0),IF($T204=FALSE,E204*HOME!$H$18/(1+HOME!$H$18),0)),IF($T$1=FALSE,IF($T204=FALSE,E204*HOME!$H$20,0),IF($T204=FALSE,E204*HOME!$H$20/(1+HOME!$H$20),0)))</f>
        <v>0</v>
      </c>
      <c r="W204" s="79">
        <f>IF(F$2&lt;DATE(2019,10,1),IF($T$1=FALSE,IF($T204=FALSE,F204*HOME!$H$18,0),IF($T204=FALSE,F204*HOME!$H$18/(1+HOME!$H$18),0)),IF($T$1=FALSE,IF($T204=FALSE,F204*HOME!$H$20,0),IF($T204=FALSE,F204*HOME!$H$20/(1+HOME!$H$20),0)))</f>
        <v>0</v>
      </c>
      <c r="X204" s="79">
        <f>IF(G$2&lt;DATE(2019,10,1),IF($T$1=FALSE,IF($T204=FALSE,G204*HOME!$H$18,0),IF($T204=FALSE,G204*HOME!$H$18/(1+HOME!$H$18),0)),IF($T$1=FALSE,IF($T204=FALSE,G204*HOME!$H$20,0),IF($T204=FALSE,G204*HOME!$H$20/(1+HOME!$H$20),0)))</f>
        <v>0</v>
      </c>
      <c r="Y204" s="79">
        <f>IF(H$2&lt;DATE(2019,10,1),IF($T$1=FALSE,IF($T204=FALSE,H204*HOME!$H$18,0),IF($T204=FALSE,H204*HOME!$H$18/(1+HOME!$H$18),0)),IF($T$1=FALSE,IF($T204=FALSE,H204*HOME!$H$20,0),IF($T204=FALSE,H204*HOME!$H$20/(1+HOME!$H$20),0)))</f>
        <v>0</v>
      </c>
      <c r="Z204" s="79">
        <f>IF(I$2&lt;DATE(2019,10,1),IF($T$1=FALSE,IF($T204=FALSE,I204*HOME!$H$18,0),IF($T204=FALSE,I204*HOME!$H$18/(1+HOME!$H$18),0)),IF($T$1=FALSE,IF($T204=FALSE,I204*HOME!$H$20,0),IF($T204=FALSE,I204*HOME!$H$20/(1+HOME!$H$20),0)))</f>
        <v>0</v>
      </c>
      <c r="AA204" s="79">
        <f>IF(J$2&lt;DATE(2019,10,1),IF($T$1=FALSE,IF($T204=FALSE,J204*HOME!$H$18,0),IF($T204=FALSE,J204*HOME!$H$18/(1+HOME!$H$18),0)),IF($T$1=FALSE,IF($T204=FALSE,J204*HOME!$H$20,0),IF($T204=FALSE,J204*HOME!$H$20/(1+HOME!$H$20),0)))</f>
        <v>0</v>
      </c>
      <c r="AB204" s="79">
        <f>IF(K$2&lt;DATE(2019,10,1),IF($T$1=FALSE,IF($T204=FALSE,K204*HOME!$H$18,0),IF($T204=FALSE,K204*HOME!$H$18/(1+HOME!$H$18),0)),IF($T$1=FALSE,IF($T204=FALSE,K204*HOME!$H$20,0),IF($T204=FALSE,K204*HOME!$H$20/(1+HOME!$H$20),0)))</f>
        <v>0</v>
      </c>
      <c r="AC204" s="79">
        <f>IF(L$2&lt;DATE(2019,10,1),IF($T$1=FALSE,IF($T204=FALSE,L204*HOME!$H$18,0),IF($T204=FALSE,L204*HOME!$H$18/(1+HOME!$H$18),0)),IF($T$1=FALSE,IF($T204=FALSE,L204*HOME!$H$20,0),IF($T204=FALSE,L204*HOME!$H$20/(1+HOME!$H$20),0)))</f>
        <v>0</v>
      </c>
      <c r="AD204" s="79">
        <f>IF(M$2&lt;DATE(2019,10,1),IF($T$1=FALSE,IF($T204=FALSE,M204*HOME!$H$18,0),IF($T204=FALSE,M204*HOME!$H$18/(1+HOME!$H$18),0)),IF($T$1=FALSE,IF($T204=FALSE,M204*HOME!$H$20,0),IF($T204=FALSE,M204*HOME!$H$20/(1+HOME!$H$20),0)))</f>
        <v>0</v>
      </c>
      <c r="AE204" s="79">
        <f>IF(N$2&lt;DATE(2019,10,1),IF($T$1=FALSE,IF($T204=FALSE,N204*HOME!$H$18,0),IF($T204=FALSE,N204*HOME!$H$18/(1+HOME!$H$18),0)),IF($T$1=FALSE,IF($T204=FALSE,N204*HOME!$H$20,0),IF($T204=FALSE,N204*HOME!$H$20/(1+HOME!$H$20),0)))</f>
        <v>0</v>
      </c>
      <c r="AF204" s="79">
        <f>IF(O$2&lt;DATE(2019,10,1),IF($T$1=FALSE,IF($T204=FALSE,O204*HOME!$H$18,0),IF($T204=FALSE,O204*HOME!$H$18/(1+HOME!$H$18),0)),IF($T$1=FALSE,IF($T204=FALSE,O204*HOME!$H$20,0),IF($T204=FALSE,O204*HOME!$H$20/(1+HOME!$H$20),0)))</f>
        <v>0</v>
      </c>
      <c r="AG204" s="79">
        <f>IF(P$2&lt;DATE(2019,10,1),IF($T$1=FALSE,IF($T204=FALSE,P204*HOME!$H$18,0),IF($T204=FALSE,P204*HOME!$H$18/(1+HOME!$H$18),0)),IF($T$1=FALSE,IF($T204=FALSE,P204*HOME!$H$20,0),IF($T204=FALSE,P204*HOME!$H$20/(1+HOME!$H$20),0)))</f>
        <v>0</v>
      </c>
      <c r="AH204" s="79">
        <f t="shared" si="76"/>
        <v>0</v>
      </c>
      <c r="AI204" s="79">
        <f t="shared" si="91"/>
        <v>0</v>
      </c>
    </row>
    <row r="205" spans="3:64" ht="19.149999999999999" customHeight="1">
      <c r="C205" s="95"/>
      <c r="D205" s="114"/>
      <c r="E205" s="114"/>
      <c r="F205" s="114"/>
      <c r="G205" s="114"/>
      <c r="H205" s="114"/>
      <c r="I205" s="114"/>
      <c r="J205" s="114"/>
      <c r="K205" s="114"/>
      <c r="L205" s="114"/>
      <c r="M205" s="114"/>
      <c r="N205" s="114"/>
      <c r="O205" s="114"/>
      <c r="P205" s="131"/>
      <c r="Q205" s="89">
        <f t="shared" si="90"/>
        <v>0</v>
      </c>
      <c r="R205" s="115">
        <f t="shared" si="75"/>
        <v>0</v>
      </c>
      <c r="S205" s="154">
        <f>前期実績!Q163</f>
        <v>0</v>
      </c>
      <c r="T205" s="320" t="b">
        <v>0</v>
      </c>
      <c r="U205" s="79">
        <f>IF(D$2&lt;DATE(2019,10,1),IF($T$1=FALSE,IF($T205=FALSE,D205*HOME!$H$18,0),IF($T205=FALSE,D205*HOME!$H$18/(1+HOME!$H$18),0)),IF($T$1=FALSE,IF($T205=FALSE,D205*HOME!$H$20,0),IF($T205=FALSE,D205*HOME!$H$20/(1+HOME!$H$20),0)))</f>
        <v>0</v>
      </c>
      <c r="V205" s="79">
        <f>IF(E$2&lt;DATE(2019,10,1),IF($T$1=FALSE,IF($T205=FALSE,E205*HOME!$H$18,0),IF($T205=FALSE,E205*HOME!$H$18/(1+HOME!$H$18),0)),IF($T$1=FALSE,IF($T205=FALSE,E205*HOME!$H$20,0),IF($T205=FALSE,E205*HOME!$H$20/(1+HOME!$H$20),0)))</f>
        <v>0</v>
      </c>
      <c r="W205" s="79">
        <f>IF(F$2&lt;DATE(2019,10,1),IF($T$1=FALSE,IF($T205=FALSE,F205*HOME!$H$18,0),IF($T205=FALSE,F205*HOME!$H$18/(1+HOME!$H$18),0)),IF($T$1=FALSE,IF($T205=FALSE,F205*HOME!$H$20,0),IF($T205=FALSE,F205*HOME!$H$20/(1+HOME!$H$20),0)))</f>
        <v>0</v>
      </c>
      <c r="X205" s="79">
        <f>IF(G$2&lt;DATE(2019,10,1),IF($T$1=FALSE,IF($T205=FALSE,G205*HOME!$H$18,0),IF($T205=FALSE,G205*HOME!$H$18/(1+HOME!$H$18),0)),IF($T$1=FALSE,IF($T205=FALSE,G205*HOME!$H$20,0),IF($T205=FALSE,G205*HOME!$H$20/(1+HOME!$H$20),0)))</f>
        <v>0</v>
      </c>
      <c r="Y205" s="79">
        <f>IF(H$2&lt;DATE(2019,10,1),IF($T$1=FALSE,IF($T205=FALSE,H205*HOME!$H$18,0),IF($T205=FALSE,H205*HOME!$H$18/(1+HOME!$H$18),0)),IF($T$1=FALSE,IF($T205=FALSE,H205*HOME!$H$20,0),IF($T205=FALSE,H205*HOME!$H$20/(1+HOME!$H$20),0)))</f>
        <v>0</v>
      </c>
      <c r="Z205" s="79">
        <f>IF(I$2&lt;DATE(2019,10,1),IF($T$1=FALSE,IF($T205=FALSE,I205*HOME!$H$18,0),IF($T205=FALSE,I205*HOME!$H$18/(1+HOME!$H$18),0)),IF($T$1=FALSE,IF($T205=FALSE,I205*HOME!$H$20,0),IF($T205=FALSE,I205*HOME!$H$20/(1+HOME!$H$20),0)))</f>
        <v>0</v>
      </c>
      <c r="AA205" s="79">
        <f>IF(J$2&lt;DATE(2019,10,1),IF($T$1=FALSE,IF($T205=FALSE,J205*HOME!$H$18,0),IF($T205=FALSE,J205*HOME!$H$18/(1+HOME!$H$18),0)),IF($T$1=FALSE,IF($T205=FALSE,J205*HOME!$H$20,0),IF($T205=FALSE,J205*HOME!$H$20/(1+HOME!$H$20),0)))</f>
        <v>0</v>
      </c>
      <c r="AB205" s="79">
        <f>IF(K$2&lt;DATE(2019,10,1),IF($T$1=FALSE,IF($T205=FALSE,K205*HOME!$H$18,0),IF($T205=FALSE,K205*HOME!$H$18/(1+HOME!$H$18),0)),IF($T$1=FALSE,IF($T205=FALSE,K205*HOME!$H$20,0),IF($T205=FALSE,K205*HOME!$H$20/(1+HOME!$H$20),0)))</f>
        <v>0</v>
      </c>
      <c r="AC205" s="79">
        <f>IF(L$2&lt;DATE(2019,10,1),IF($T$1=FALSE,IF($T205=FALSE,L205*HOME!$H$18,0),IF($T205=FALSE,L205*HOME!$H$18/(1+HOME!$H$18),0)),IF($T$1=FALSE,IF($T205=FALSE,L205*HOME!$H$20,0),IF($T205=FALSE,L205*HOME!$H$20/(1+HOME!$H$20),0)))</f>
        <v>0</v>
      </c>
      <c r="AD205" s="79">
        <f>IF(M$2&lt;DATE(2019,10,1),IF($T$1=FALSE,IF($T205=FALSE,M205*HOME!$H$18,0),IF($T205=FALSE,M205*HOME!$H$18/(1+HOME!$H$18),0)),IF($T$1=FALSE,IF($T205=FALSE,M205*HOME!$H$20,0),IF($T205=FALSE,M205*HOME!$H$20/(1+HOME!$H$20),0)))</f>
        <v>0</v>
      </c>
      <c r="AE205" s="79">
        <f>IF(N$2&lt;DATE(2019,10,1),IF($T$1=FALSE,IF($T205=FALSE,N205*HOME!$H$18,0),IF($T205=FALSE,N205*HOME!$H$18/(1+HOME!$H$18),0)),IF($T$1=FALSE,IF($T205=FALSE,N205*HOME!$H$20,0),IF($T205=FALSE,N205*HOME!$H$20/(1+HOME!$H$20),0)))</f>
        <v>0</v>
      </c>
      <c r="AF205" s="79">
        <f>IF(O$2&lt;DATE(2019,10,1),IF($T$1=FALSE,IF($T205=FALSE,O205*HOME!$H$18,0),IF($T205=FALSE,O205*HOME!$H$18/(1+HOME!$H$18),0)),IF($T$1=FALSE,IF($T205=FALSE,O205*HOME!$H$20,0),IF($T205=FALSE,O205*HOME!$H$20/(1+HOME!$H$20),0)))</f>
        <v>0</v>
      </c>
      <c r="AG205" s="79">
        <f>IF(P$2&lt;DATE(2019,10,1),IF($T$1=FALSE,IF($T205=FALSE,P205*HOME!$H$18,0),IF($T205=FALSE,P205*HOME!$H$18/(1+HOME!$H$18),0)),IF($T$1=FALSE,IF($T205=FALSE,P205*HOME!$H$20,0),IF($T205=FALSE,P205*HOME!$H$20/(1+HOME!$H$20),0)))</f>
        <v>0</v>
      </c>
      <c r="AH205" s="79">
        <f t="shared" si="76"/>
        <v>0</v>
      </c>
      <c r="AI205" s="79">
        <f t="shared" si="91"/>
        <v>0</v>
      </c>
    </row>
    <row r="206" spans="3:64" ht="19.149999999999999" customHeight="1">
      <c r="C206" s="95"/>
      <c r="D206" s="114"/>
      <c r="E206" s="114"/>
      <c r="F206" s="114"/>
      <c r="G206" s="114"/>
      <c r="H206" s="114"/>
      <c r="I206" s="114"/>
      <c r="J206" s="114"/>
      <c r="K206" s="114"/>
      <c r="L206" s="114"/>
      <c r="M206" s="114"/>
      <c r="N206" s="114"/>
      <c r="O206" s="114"/>
      <c r="P206" s="131"/>
      <c r="Q206" s="89">
        <f t="shared" si="90"/>
        <v>0</v>
      </c>
      <c r="R206" s="115">
        <f t="shared" si="75"/>
        <v>0</v>
      </c>
      <c r="S206" s="154">
        <f>前期実績!Q164</f>
        <v>0</v>
      </c>
      <c r="T206" s="320" t="b">
        <v>0</v>
      </c>
      <c r="U206" s="79">
        <f>IF(D$2&lt;DATE(2019,10,1),IF($T$1=FALSE,IF($T206=FALSE,D206*HOME!$H$18,0),IF($T206=FALSE,D206*HOME!$H$18/(1+HOME!$H$18),0)),IF($T$1=FALSE,IF($T206=FALSE,D206*HOME!$H$20,0),IF($T206=FALSE,D206*HOME!$H$20/(1+HOME!$H$20),0)))</f>
        <v>0</v>
      </c>
      <c r="V206" s="79">
        <f>IF(E$2&lt;DATE(2019,10,1),IF($T$1=FALSE,IF($T206=FALSE,E206*HOME!$H$18,0),IF($T206=FALSE,E206*HOME!$H$18/(1+HOME!$H$18),0)),IF($T$1=FALSE,IF($T206=FALSE,E206*HOME!$H$20,0),IF($T206=FALSE,E206*HOME!$H$20/(1+HOME!$H$20),0)))</f>
        <v>0</v>
      </c>
      <c r="W206" s="79">
        <f>IF(F$2&lt;DATE(2019,10,1),IF($T$1=FALSE,IF($T206=FALSE,F206*HOME!$H$18,0),IF($T206=FALSE,F206*HOME!$H$18/(1+HOME!$H$18),0)),IF($T$1=FALSE,IF($T206=FALSE,F206*HOME!$H$20,0),IF($T206=FALSE,F206*HOME!$H$20/(1+HOME!$H$20),0)))</f>
        <v>0</v>
      </c>
      <c r="X206" s="79">
        <f>IF(G$2&lt;DATE(2019,10,1),IF($T$1=FALSE,IF($T206=FALSE,G206*HOME!$H$18,0),IF($T206=FALSE,G206*HOME!$H$18/(1+HOME!$H$18),0)),IF($T$1=FALSE,IF($T206=FALSE,G206*HOME!$H$20,0),IF($T206=FALSE,G206*HOME!$H$20/(1+HOME!$H$20),0)))</f>
        <v>0</v>
      </c>
      <c r="Y206" s="79">
        <f>IF(H$2&lt;DATE(2019,10,1),IF($T$1=FALSE,IF($T206=FALSE,H206*HOME!$H$18,0),IF($T206=FALSE,H206*HOME!$H$18/(1+HOME!$H$18),0)),IF($T$1=FALSE,IF($T206=FALSE,H206*HOME!$H$20,0),IF($T206=FALSE,H206*HOME!$H$20/(1+HOME!$H$20),0)))</f>
        <v>0</v>
      </c>
      <c r="Z206" s="79">
        <f>IF(I$2&lt;DATE(2019,10,1),IF($T$1=FALSE,IF($T206=FALSE,I206*HOME!$H$18,0),IF($T206=FALSE,I206*HOME!$H$18/(1+HOME!$H$18),0)),IF($T$1=FALSE,IF($T206=FALSE,I206*HOME!$H$20,0),IF($T206=FALSE,I206*HOME!$H$20/(1+HOME!$H$20),0)))</f>
        <v>0</v>
      </c>
      <c r="AA206" s="79">
        <f>IF(J$2&lt;DATE(2019,10,1),IF($T$1=FALSE,IF($T206=FALSE,J206*HOME!$H$18,0),IF($T206=FALSE,J206*HOME!$H$18/(1+HOME!$H$18),0)),IF($T$1=FALSE,IF($T206=FALSE,J206*HOME!$H$20,0),IF($T206=FALSE,J206*HOME!$H$20/(1+HOME!$H$20),0)))</f>
        <v>0</v>
      </c>
      <c r="AB206" s="79">
        <f>IF(K$2&lt;DATE(2019,10,1),IF($T$1=FALSE,IF($T206=FALSE,K206*HOME!$H$18,0),IF($T206=FALSE,K206*HOME!$H$18/(1+HOME!$H$18),0)),IF($T$1=FALSE,IF($T206=FALSE,K206*HOME!$H$20,0),IF($T206=FALSE,K206*HOME!$H$20/(1+HOME!$H$20),0)))</f>
        <v>0</v>
      </c>
      <c r="AC206" s="79">
        <f>IF(L$2&lt;DATE(2019,10,1),IF($T$1=FALSE,IF($T206=FALSE,L206*HOME!$H$18,0),IF($T206=FALSE,L206*HOME!$H$18/(1+HOME!$H$18),0)),IF($T$1=FALSE,IF($T206=FALSE,L206*HOME!$H$20,0),IF($T206=FALSE,L206*HOME!$H$20/(1+HOME!$H$20),0)))</f>
        <v>0</v>
      </c>
      <c r="AD206" s="79">
        <f>IF(M$2&lt;DATE(2019,10,1),IF($T$1=FALSE,IF($T206=FALSE,M206*HOME!$H$18,0),IF($T206=FALSE,M206*HOME!$H$18/(1+HOME!$H$18),0)),IF($T$1=FALSE,IF($T206=FALSE,M206*HOME!$H$20,0),IF($T206=FALSE,M206*HOME!$H$20/(1+HOME!$H$20),0)))</f>
        <v>0</v>
      </c>
      <c r="AE206" s="79">
        <f>IF(N$2&lt;DATE(2019,10,1),IF($T$1=FALSE,IF($T206=FALSE,N206*HOME!$H$18,0),IF($T206=FALSE,N206*HOME!$H$18/(1+HOME!$H$18),0)),IF($T$1=FALSE,IF($T206=FALSE,N206*HOME!$H$20,0),IF($T206=FALSE,N206*HOME!$H$20/(1+HOME!$H$20),0)))</f>
        <v>0</v>
      </c>
      <c r="AF206" s="79">
        <f>IF(O$2&lt;DATE(2019,10,1),IF($T$1=FALSE,IF($T206=FALSE,O206*HOME!$H$18,0),IF($T206=FALSE,O206*HOME!$H$18/(1+HOME!$H$18),0)),IF($T$1=FALSE,IF($T206=FALSE,O206*HOME!$H$20,0),IF($T206=FALSE,O206*HOME!$H$20/(1+HOME!$H$20),0)))</f>
        <v>0</v>
      </c>
      <c r="AG206" s="79">
        <f>IF(P$2&lt;DATE(2019,10,1),IF($T$1=FALSE,IF($T206=FALSE,P206*HOME!$H$18,0),IF($T206=FALSE,P206*HOME!$H$18/(1+HOME!$H$18),0)),IF($T$1=FALSE,IF($T206=FALSE,P206*HOME!$H$20,0),IF($T206=FALSE,P206*HOME!$H$20/(1+HOME!$H$20),0)))</f>
        <v>0</v>
      </c>
      <c r="AH206" s="79">
        <f t="shared" si="76"/>
        <v>0</v>
      </c>
      <c r="AI206" s="79">
        <f t="shared" si="91"/>
        <v>0</v>
      </c>
    </row>
    <row r="207" spans="3:64" ht="19.149999999999999" customHeight="1">
      <c r="C207" s="95"/>
      <c r="D207" s="124"/>
      <c r="E207" s="124"/>
      <c r="F207" s="124"/>
      <c r="G207" s="124"/>
      <c r="H207" s="124"/>
      <c r="I207" s="124"/>
      <c r="J207" s="124"/>
      <c r="K207" s="124"/>
      <c r="L207" s="124"/>
      <c r="M207" s="124"/>
      <c r="N207" s="124"/>
      <c r="O207" s="124"/>
      <c r="P207" s="124"/>
      <c r="Q207" s="89">
        <f t="shared" si="90"/>
        <v>0</v>
      </c>
      <c r="R207" s="182">
        <f t="shared" si="75"/>
        <v>0</v>
      </c>
      <c r="S207" s="656">
        <f>前期実績!Q165</f>
        <v>0</v>
      </c>
      <c r="T207" s="320" t="b">
        <v>0</v>
      </c>
      <c r="U207" s="79">
        <f>IF(D$2&lt;DATE(2019,10,1),IF($T$1=FALSE,IF($T207=FALSE,D207*HOME!$H$18,0),IF($T207=FALSE,D207*HOME!$H$18/(1+HOME!$H$18),0)),IF($T$1=FALSE,IF($T207=FALSE,D207*HOME!$H$20,0),IF($T207=FALSE,D207*HOME!$H$20/(1+HOME!$H$20),0)))</f>
        <v>0</v>
      </c>
      <c r="V207" s="79">
        <f>IF(E$2&lt;DATE(2019,10,1),IF($T$1=FALSE,IF($T207=FALSE,E207*HOME!$H$18,0),IF($T207=FALSE,E207*HOME!$H$18/(1+HOME!$H$18),0)),IF($T$1=FALSE,IF($T207=FALSE,E207*HOME!$H$20,0),IF($T207=FALSE,E207*HOME!$H$20/(1+HOME!$H$20),0)))</f>
        <v>0</v>
      </c>
      <c r="W207" s="79">
        <f>IF(F$2&lt;DATE(2019,10,1),IF($T$1=FALSE,IF($T207=FALSE,F207*HOME!$H$18,0),IF($T207=FALSE,F207*HOME!$H$18/(1+HOME!$H$18),0)),IF($T$1=FALSE,IF($T207=FALSE,F207*HOME!$H$20,0),IF($T207=FALSE,F207*HOME!$H$20/(1+HOME!$H$20),0)))</f>
        <v>0</v>
      </c>
      <c r="X207" s="79">
        <f>IF(G$2&lt;DATE(2019,10,1),IF($T$1=FALSE,IF($T207=FALSE,G207*HOME!$H$18,0),IF($T207=FALSE,G207*HOME!$H$18/(1+HOME!$H$18),0)),IF($T$1=FALSE,IF($T207=FALSE,G207*HOME!$H$20,0),IF($T207=FALSE,G207*HOME!$H$20/(1+HOME!$H$20),0)))</f>
        <v>0</v>
      </c>
      <c r="Y207" s="79">
        <f>IF(H$2&lt;DATE(2019,10,1),IF($T$1=FALSE,IF($T207=FALSE,H207*HOME!$H$18,0),IF($T207=FALSE,H207*HOME!$H$18/(1+HOME!$H$18),0)),IF($T$1=FALSE,IF($T207=FALSE,H207*HOME!$H$20,0),IF($T207=FALSE,H207*HOME!$H$20/(1+HOME!$H$20),0)))</f>
        <v>0</v>
      </c>
      <c r="Z207" s="79">
        <f>IF(I$2&lt;DATE(2019,10,1),IF($T$1=FALSE,IF($T207=FALSE,I207*HOME!$H$18,0),IF($T207=FALSE,I207*HOME!$H$18/(1+HOME!$H$18),0)),IF($T$1=FALSE,IF($T207=FALSE,I207*HOME!$H$20,0),IF($T207=FALSE,I207*HOME!$H$20/(1+HOME!$H$20),0)))</f>
        <v>0</v>
      </c>
      <c r="AA207" s="79">
        <f>IF(J$2&lt;DATE(2019,10,1),IF($T$1=FALSE,IF($T207=FALSE,J207*HOME!$H$18,0),IF($T207=FALSE,J207*HOME!$H$18/(1+HOME!$H$18),0)),IF($T$1=FALSE,IF($T207=FALSE,J207*HOME!$H$20,0),IF($T207=FALSE,J207*HOME!$H$20/(1+HOME!$H$20),0)))</f>
        <v>0</v>
      </c>
      <c r="AB207" s="79">
        <f>IF(K$2&lt;DATE(2019,10,1),IF($T$1=FALSE,IF($T207=FALSE,K207*HOME!$H$18,0),IF($T207=FALSE,K207*HOME!$H$18/(1+HOME!$H$18),0)),IF($T$1=FALSE,IF($T207=FALSE,K207*HOME!$H$20,0),IF($T207=FALSE,K207*HOME!$H$20/(1+HOME!$H$20),0)))</f>
        <v>0</v>
      </c>
      <c r="AC207" s="79">
        <f>IF(L$2&lt;DATE(2019,10,1),IF($T$1=FALSE,IF($T207=FALSE,L207*HOME!$H$18,0),IF($T207=FALSE,L207*HOME!$H$18/(1+HOME!$H$18),0)),IF($T$1=FALSE,IF($T207=FALSE,L207*HOME!$H$20,0),IF($T207=FALSE,L207*HOME!$H$20/(1+HOME!$H$20),0)))</f>
        <v>0</v>
      </c>
      <c r="AD207" s="79">
        <f>IF(M$2&lt;DATE(2019,10,1),IF($T$1=FALSE,IF($T207=FALSE,M207*HOME!$H$18,0),IF($T207=FALSE,M207*HOME!$H$18/(1+HOME!$H$18),0)),IF($T$1=FALSE,IF($T207=FALSE,M207*HOME!$H$20,0),IF($T207=FALSE,M207*HOME!$H$20/(1+HOME!$H$20),0)))</f>
        <v>0</v>
      </c>
      <c r="AE207" s="79">
        <f>IF(N$2&lt;DATE(2019,10,1),IF($T$1=FALSE,IF($T207=FALSE,N207*HOME!$H$18,0),IF($T207=FALSE,N207*HOME!$H$18/(1+HOME!$H$18),0)),IF($T$1=FALSE,IF($T207=FALSE,N207*HOME!$H$20,0),IF($T207=FALSE,N207*HOME!$H$20/(1+HOME!$H$20),0)))</f>
        <v>0</v>
      </c>
      <c r="AF207" s="79">
        <f>IF(O$2&lt;DATE(2019,10,1),IF($T$1=FALSE,IF($T207=FALSE,O207*HOME!$H$18,0),IF($T207=FALSE,O207*HOME!$H$18/(1+HOME!$H$18),0)),IF($T$1=FALSE,IF($T207=FALSE,O207*HOME!$H$20,0),IF($T207=FALSE,O207*HOME!$H$20/(1+HOME!$H$20),0)))</f>
        <v>0</v>
      </c>
      <c r="AG207" s="79">
        <f>IF(P$2&lt;DATE(2019,10,1),IF($T$1=FALSE,IF($T207=FALSE,P207*HOME!$H$18,0),IF($T207=FALSE,P207*HOME!$H$18/(1+HOME!$H$18),0)),IF($T$1=FALSE,IF($T207=FALSE,P207*HOME!$H$20,0),IF($T207=FALSE,P207*HOME!$H$20/(1+HOME!$H$20),0)))</f>
        <v>0</v>
      </c>
      <c r="AH207" s="79">
        <f t="shared" si="76"/>
        <v>0</v>
      </c>
      <c r="AI207" s="79">
        <f t="shared" si="91"/>
        <v>0</v>
      </c>
    </row>
    <row r="208" spans="3:64" ht="19.149999999999999" customHeight="1">
      <c r="C208" s="95"/>
      <c r="D208" s="114"/>
      <c r="E208" s="114"/>
      <c r="F208" s="114"/>
      <c r="G208" s="114"/>
      <c r="H208" s="114"/>
      <c r="I208" s="183"/>
      <c r="J208" s="183"/>
      <c r="K208" s="183"/>
      <c r="L208" s="183"/>
      <c r="M208" s="183"/>
      <c r="N208" s="183"/>
      <c r="O208" s="183"/>
      <c r="P208" s="124"/>
      <c r="Q208" s="89">
        <f t="shared" si="90"/>
        <v>0</v>
      </c>
      <c r="R208" s="115">
        <f t="shared" si="75"/>
        <v>0</v>
      </c>
      <c r="S208" s="154">
        <f>前期実績!Q166</f>
        <v>0</v>
      </c>
      <c r="T208" s="320" t="b">
        <v>0</v>
      </c>
      <c r="U208" s="79">
        <f>IF(D$2&lt;DATE(2019,10,1),IF($T$1=FALSE,IF($T208=FALSE,D208*HOME!$H$18,0),IF($T208=FALSE,D208*HOME!$H$18/(1+HOME!$H$18),0)),IF($T$1=FALSE,IF($T208=FALSE,D208*HOME!$H$20,0),IF($T208=FALSE,D208*HOME!$H$20/(1+HOME!$H$20),0)))</f>
        <v>0</v>
      </c>
      <c r="V208" s="79">
        <f>IF(E$2&lt;DATE(2019,10,1),IF($T$1=FALSE,IF($T208=FALSE,E208*HOME!$H$18,0),IF($T208=FALSE,E208*HOME!$H$18/(1+HOME!$H$18),0)),IF($T$1=FALSE,IF($T208=FALSE,E208*HOME!$H$20,0),IF($T208=FALSE,E208*HOME!$H$20/(1+HOME!$H$20),0)))</f>
        <v>0</v>
      </c>
      <c r="W208" s="79">
        <f>IF(F$2&lt;DATE(2019,10,1),IF($T$1=FALSE,IF($T208=FALSE,F208*HOME!$H$18,0),IF($T208=FALSE,F208*HOME!$H$18/(1+HOME!$H$18),0)),IF($T$1=FALSE,IF($T208=FALSE,F208*HOME!$H$20,0),IF($T208=FALSE,F208*HOME!$H$20/(1+HOME!$H$20),0)))</f>
        <v>0</v>
      </c>
      <c r="X208" s="79">
        <f>IF(G$2&lt;DATE(2019,10,1),IF($T$1=FALSE,IF($T208=FALSE,G208*HOME!$H$18,0),IF($T208=FALSE,G208*HOME!$H$18/(1+HOME!$H$18),0)),IF($T$1=FALSE,IF($T208=FALSE,G208*HOME!$H$20,0),IF($T208=FALSE,G208*HOME!$H$20/(1+HOME!$H$20),0)))</f>
        <v>0</v>
      </c>
      <c r="Y208" s="79">
        <f>IF(H$2&lt;DATE(2019,10,1),IF($T$1=FALSE,IF($T208=FALSE,H208*HOME!$H$18,0),IF($T208=FALSE,H208*HOME!$H$18/(1+HOME!$H$18),0)),IF($T$1=FALSE,IF($T208=FALSE,H208*HOME!$H$20,0),IF($T208=FALSE,H208*HOME!$H$20/(1+HOME!$H$20),0)))</f>
        <v>0</v>
      </c>
      <c r="Z208" s="79">
        <f>IF(I$2&lt;DATE(2019,10,1),IF($T$1=FALSE,IF($T208=FALSE,I208*HOME!$H$18,0),IF($T208=FALSE,I208*HOME!$H$18/(1+HOME!$H$18),0)),IF($T$1=FALSE,IF($T208=FALSE,I208*HOME!$H$20,0),IF($T208=FALSE,I208*HOME!$H$20/(1+HOME!$H$20),0)))</f>
        <v>0</v>
      </c>
      <c r="AA208" s="79">
        <f>IF(J$2&lt;DATE(2019,10,1),IF($T$1=FALSE,IF($T208=FALSE,J208*HOME!$H$18,0),IF($T208=FALSE,J208*HOME!$H$18/(1+HOME!$H$18),0)),IF($T$1=FALSE,IF($T208=FALSE,J208*HOME!$H$20,0),IF($T208=FALSE,J208*HOME!$H$20/(1+HOME!$H$20),0)))</f>
        <v>0</v>
      </c>
      <c r="AB208" s="79">
        <f>IF(K$2&lt;DATE(2019,10,1),IF($T$1=FALSE,IF($T208=FALSE,K208*HOME!$H$18,0),IF($T208=FALSE,K208*HOME!$H$18/(1+HOME!$H$18),0)),IF($T$1=FALSE,IF($T208=FALSE,K208*HOME!$H$20,0),IF($T208=FALSE,K208*HOME!$H$20/(1+HOME!$H$20),0)))</f>
        <v>0</v>
      </c>
      <c r="AC208" s="79">
        <f>IF(L$2&lt;DATE(2019,10,1),IF($T$1=FALSE,IF($T208=FALSE,L208*HOME!$H$18,0),IF($T208=FALSE,L208*HOME!$H$18/(1+HOME!$H$18),0)),IF($T$1=FALSE,IF($T208=FALSE,L208*HOME!$H$20,0),IF($T208=FALSE,L208*HOME!$H$20/(1+HOME!$H$20),0)))</f>
        <v>0</v>
      </c>
      <c r="AD208" s="79">
        <f>IF(M$2&lt;DATE(2019,10,1),IF($T$1=FALSE,IF($T208=FALSE,M208*HOME!$H$18,0),IF($T208=FALSE,M208*HOME!$H$18/(1+HOME!$H$18),0)),IF($T$1=FALSE,IF($T208=FALSE,M208*HOME!$H$20,0),IF($T208=FALSE,M208*HOME!$H$20/(1+HOME!$H$20),0)))</f>
        <v>0</v>
      </c>
      <c r="AE208" s="79">
        <f>IF(N$2&lt;DATE(2019,10,1),IF($T$1=FALSE,IF($T208=FALSE,N208*HOME!$H$18,0),IF($T208=FALSE,N208*HOME!$H$18/(1+HOME!$H$18),0)),IF($T$1=FALSE,IF($T208=FALSE,N208*HOME!$H$20,0),IF($T208=FALSE,N208*HOME!$H$20/(1+HOME!$H$20),0)))</f>
        <v>0</v>
      </c>
      <c r="AF208" s="79">
        <f>IF(O$2&lt;DATE(2019,10,1),IF($T$1=FALSE,IF($T208=FALSE,O208*HOME!$H$18,0),IF($T208=FALSE,O208*HOME!$H$18/(1+HOME!$H$18),0)),IF($T$1=FALSE,IF($T208=FALSE,O208*HOME!$H$20,0),IF($T208=FALSE,O208*HOME!$H$20/(1+HOME!$H$20),0)))</f>
        <v>0</v>
      </c>
      <c r="AG208" s="79">
        <f>IF(P$2&lt;DATE(2019,10,1),IF($T$1=FALSE,IF($T208=FALSE,P208*HOME!$H$18,0),IF($T208=FALSE,P208*HOME!$H$18/(1+HOME!$H$18),0)),IF($T$1=FALSE,IF($T208=FALSE,P208*HOME!$H$20,0),IF($T208=FALSE,P208*HOME!$H$20/(1+HOME!$H$20),0)))</f>
        <v>0</v>
      </c>
      <c r="AH208" s="79">
        <f t="shared" si="76"/>
        <v>0</v>
      </c>
      <c r="AI208" s="79">
        <f t="shared" si="91"/>
        <v>0</v>
      </c>
    </row>
    <row r="209" spans="3:35" ht="19.149999999999999" customHeight="1">
      <c r="C209" s="95"/>
      <c r="D209" s="114"/>
      <c r="E209" s="114"/>
      <c r="F209" s="114"/>
      <c r="G209" s="184"/>
      <c r="H209" s="114"/>
      <c r="I209" s="114"/>
      <c r="J209" s="114"/>
      <c r="K209" s="114"/>
      <c r="L209" s="114"/>
      <c r="M209" s="114"/>
      <c r="N209" s="114"/>
      <c r="O209" s="114"/>
      <c r="P209" s="124"/>
      <c r="Q209" s="89">
        <f t="shared" si="90"/>
        <v>0</v>
      </c>
      <c r="R209" s="115">
        <f t="shared" si="75"/>
        <v>0</v>
      </c>
      <c r="S209" s="154">
        <f>前期実績!Q167</f>
        <v>0</v>
      </c>
      <c r="T209" s="320" t="b">
        <v>0</v>
      </c>
      <c r="U209" s="79">
        <f>IF(D$2&lt;DATE(2019,10,1),IF($T$1=FALSE,IF($T209=FALSE,D209*HOME!$H$18,0),IF($T209=FALSE,D209*HOME!$H$18/(1+HOME!$H$18),0)),IF($T$1=FALSE,IF($T209=FALSE,D209*HOME!$H$20,0),IF($T209=FALSE,D209*HOME!$H$20/(1+HOME!$H$20),0)))</f>
        <v>0</v>
      </c>
      <c r="V209" s="79">
        <f>IF(E$2&lt;DATE(2019,10,1),IF($T$1=FALSE,IF($T209=FALSE,E209*HOME!$H$18,0),IF($T209=FALSE,E209*HOME!$H$18/(1+HOME!$H$18),0)),IF($T$1=FALSE,IF($T209=FALSE,E209*HOME!$H$20,0),IF($T209=FALSE,E209*HOME!$H$20/(1+HOME!$H$20),0)))</f>
        <v>0</v>
      </c>
      <c r="W209" s="79">
        <f>IF(F$2&lt;DATE(2019,10,1),IF($T$1=FALSE,IF($T209=FALSE,F209*HOME!$H$18,0),IF($T209=FALSE,F209*HOME!$H$18/(1+HOME!$H$18),0)),IF($T$1=FALSE,IF($T209=FALSE,F209*HOME!$H$20,0),IF($T209=FALSE,F209*HOME!$H$20/(1+HOME!$H$20),0)))</f>
        <v>0</v>
      </c>
      <c r="X209" s="79">
        <f>IF(G$2&lt;DATE(2019,10,1),IF($T$1=FALSE,IF($T209=FALSE,G209*HOME!$H$18,0),IF($T209=FALSE,G209*HOME!$H$18/(1+HOME!$H$18),0)),IF($T$1=FALSE,IF($T209=FALSE,G209*HOME!$H$20,0),IF($T209=FALSE,G209*HOME!$H$20/(1+HOME!$H$20),0)))</f>
        <v>0</v>
      </c>
      <c r="Y209" s="79">
        <f>IF(H$2&lt;DATE(2019,10,1),IF($T$1=FALSE,IF($T209=FALSE,H209*HOME!$H$18,0),IF($T209=FALSE,H209*HOME!$H$18/(1+HOME!$H$18),0)),IF($T$1=FALSE,IF($T209=FALSE,H209*HOME!$H$20,0),IF($T209=FALSE,H209*HOME!$H$20/(1+HOME!$H$20),0)))</f>
        <v>0</v>
      </c>
      <c r="Z209" s="79">
        <f>IF(I$2&lt;DATE(2019,10,1),IF($T$1=FALSE,IF($T209=FALSE,I209*HOME!$H$18,0),IF($T209=FALSE,I209*HOME!$H$18/(1+HOME!$H$18),0)),IF($T$1=FALSE,IF($T209=FALSE,I209*HOME!$H$20,0),IF($T209=FALSE,I209*HOME!$H$20/(1+HOME!$H$20),0)))</f>
        <v>0</v>
      </c>
      <c r="AA209" s="79">
        <f>IF(J$2&lt;DATE(2019,10,1),IF($T$1=FALSE,IF($T209=FALSE,J209*HOME!$H$18,0),IF($T209=FALSE,J209*HOME!$H$18/(1+HOME!$H$18),0)),IF($T$1=FALSE,IF($T209=FALSE,J209*HOME!$H$20,0),IF($T209=FALSE,J209*HOME!$H$20/(1+HOME!$H$20),0)))</f>
        <v>0</v>
      </c>
      <c r="AB209" s="79">
        <f>IF(K$2&lt;DATE(2019,10,1),IF($T$1=FALSE,IF($T209=FALSE,K209*HOME!$H$18,0),IF($T209=FALSE,K209*HOME!$H$18/(1+HOME!$H$18),0)),IF($T$1=FALSE,IF($T209=FALSE,K209*HOME!$H$20,0),IF($T209=FALSE,K209*HOME!$H$20/(1+HOME!$H$20),0)))</f>
        <v>0</v>
      </c>
      <c r="AC209" s="79">
        <f>IF(L$2&lt;DATE(2019,10,1),IF($T$1=FALSE,IF($T209=FALSE,L209*HOME!$H$18,0),IF($T209=FALSE,L209*HOME!$H$18/(1+HOME!$H$18),0)),IF($T$1=FALSE,IF($T209=FALSE,L209*HOME!$H$20,0),IF($T209=FALSE,L209*HOME!$H$20/(1+HOME!$H$20),0)))</f>
        <v>0</v>
      </c>
      <c r="AD209" s="79">
        <f>IF(M$2&lt;DATE(2019,10,1),IF($T$1=FALSE,IF($T209=FALSE,M209*HOME!$H$18,0),IF($T209=FALSE,M209*HOME!$H$18/(1+HOME!$H$18),0)),IF($T$1=FALSE,IF($T209=FALSE,M209*HOME!$H$20,0),IF($T209=FALSE,M209*HOME!$H$20/(1+HOME!$H$20),0)))</f>
        <v>0</v>
      </c>
      <c r="AE209" s="79">
        <f>IF(N$2&lt;DATE(2019,10,1),IF($T$1=FALSE,IF($T209=FALSE,N209*HOME!$H$18,0),IF($T209=FALSE,N209*HOME!$H$18/(1+HOME!$H$18),0)),IF($T$1=FALSE,IF($T209=FALSE,N209*HOME!$H$20,0),IF($T209=FALSE,N209*HOME!$H$20/(1+HOME!$H$20),0)))</f>
        <v>0</v>
      </c>
      <c r="AF209" s="79">
        <f>IF(O$2&lt;DATE(2019,10,1),IF($T$1=FALSE,IF($T209=FALSE,O209*HOME!$H$18,0),IF($T209=FALSE,O209*HOME!$H$18/(1+HOME!$H$18),0)),IF($T$1=FALSE,IF($T209=FALSE,O209*HOME!$H$20,0),IF($T209=FALSE,O209*HOME!$H$20/(1+HOME!$H$20),0)))</f>
        <v>0</v>
      </c>
      <c r="AG209" s="79">
        <f>IF(P$2&lt;DATE(2019,10,1),IF($T$1=FALSE,IF($T209=FALSE,P209*HOME!$H$18,0),IF($T209=FALSE,P209*HOME!$H$18/(1+HOME!$H$18),0)),IF($T$1=FALSE,IF($T209=FALSE,P209*HOME!$H$20,0),IF($T209=FALSE,P209*HOME!$H$20/(1+HOME!$H$20),0)))</f>
        <v>0</v>
      </c>
      <c r="AH209" s="79">
        <f t="shared" si="76"/>
        <v>0</v>
      </c>
      <c r="AI209" s="79">
        <f t="shared" si="91"/>
        <v>0</v>
      </c>
    </row>
    <row r="210" spans="3:35" ht="19.149999999999999" customHeight="1">
      <c r="C210" s="95"/>
      <c r="D210" s="114"/>
      <c r="E210" s="114"/>
      <c r="F210" s="114"/>
      <c r="G210" s="114"/>
      <c r="H210" s="114"/>
      <c r="I210" s="114"/>
      <c r="J210" s="114"/>
      <c r="K210" s="114"/>
      <c r="L210" s="114"/>
      <c r="M210" s="114"/>
      <c r="N210" s="114"/>
      <c r="O210" s="114"/>
      <c r="P210" s="124"/>
      <c r="Q210" s="89">
        <f t="shared" si="90"/>
        <v>0</v>
      </c>
      <c r="R210" s="115">
        <f t="shared" si="75"/>
        <v>0</v>
      </c>
      <c r="S210" s="154">
        <f>前期実績!Q168</f>
        <v>0</v>
      </c>
      <c r="T210" s="320" t="b">
        <v>0</v>
      </c>
      <c r="U210" s="79">
        <f>IF(D$2&lt;DATE(2019,10,1),IF($T$1=FALSE,IF($T210=FALSE,D210*HOME!$H$18,0),IF($T210=FALSE,D210*HOME!$H$18/(1+HOME!$H$18),0)),IF($T$1=FALSE,IF($T210=FALSE,D210*HOME!$H$20,0),IF($T210=FALSE,D210*HOME!$H$20/(1+HOME!$H$20),0)))</f>
        <v>0</v>
      </c>
      <c r="V210" s="79">
        <f>IF(E$2&lt;DATE(2019,10,1),IF($T$1=FALSE,IF($T210=FALSE,E210*HOME!$H$18,0),IF($T210=FALSE,E210*HOME!$H$18/(1+HOME!$H$18),0)),IF($T$1=FALSE,IF($T210=FALSE,E210*HOME!$H$20,0),IF($T210=FALSE,E210*HOME!$H$20/(1+HOME!$H$20),0)))</f>
        <v>0</v>
      </c>
      <c r="W210" s="79">
        <f>IF(F$2&lt;DATE(2019,10,1),IF($T$1=FALSE,IF($T210=FALSE,F210*HOME!$H$18,0),IF($T210=FALSE,F210*HOME!$H$18/(1+HOME!$H$18),0)),IF($T$1=FALSE,IF($T210=FALSE,F210*HOME!$H$20,0),IF($T210=FALSE,F210*HOME!$H$20/(1+HOME!$H$20),0)))</f>
        <v>0</v>
      </c>
      <c r="X210" s="79">
        <f>IF(G$2&lt;DATE(2019,10,1),IF($T$1=FALSE,IF($T210=FALSE,G210*HOME!$H$18,0),IF($T210=FALSE,G210*HOME!$H$18/(1+HOME!$H$18),0)),IF($T$1=FALSE,IF($T210=FALSE,G210*HOME!$H$20,0),IF($T210=FALSE,G210*HOME!$H$20/(1+HOME!$H$20),0)))</f>
        <v>0</v>
      </c>
      <c r="Y210" s="79">
        <f>IF(H$2&lt;DATE(2019,10,1),IF($T$1=FALSE,IF($T210=FALSE,H210*HOME!$H$18,0),IF($T210=FALSE,H210*HOME!$H$18/(1+HOME!$H$18),0)),IF($T$1=FALSE,IF($T210=FALSE,H210*HOME!$H$20,0),IF($T210=FALSE,H210*HOME!$H$20/(1+HOME!$H$20),0)))</f>
        <v>0</v>
      </c>
      <c r="Z210" s="79">
        <f>IF(I$2&lt;DATE(2019,10,1),IF($T$1=FALSE,IF($T210=FALSE,I210*HOME!$H$18,0),IF($T210=FALSE,I210*HOME!$H$18/(1+HOME!$H$18),0)),IF($T$1=FALSE,IF($T210=FALSE,I210*HOME!$H$20,0),IF($T210=FALSE,I210*HOME!$H$20/(1+HOME!$H$20),0)))</f>
        <v>0</v>
      </c>
      <c r="AA210" s="79">
        <f>IF(J$2&lt;DATE(2019,10,1),IF($T$1=FALSE,IF($T210=FALSE,J210*HOME!$H$18,0),IF($T210=FALSE,J210*HOME!$H$18/(1+HOME!$H$18),0)),IF($T$1=FALSE,IF($T210=FALSE,J210*HOME!$H$20,0),IF($T210=FALSE,J210*HOME!$H$20/(1+HOME!$H$20),0)))</f>
        <v>0</v>
      </c>
      <c r="AB210" s="79">
        <f>IF(K$2&lt;DATE(2019,10,1),IF($T$1=FALSE,IF($T210=FALSE,K210*HOME!$H$18,0),IF($T210=FALSE,K210*HOME!$H$18/(1+HOME!$H$18),0)),IF($T$1=FALSE,IF($T210=FALSE,K210*HOME!$H$20,0),IF($T210=FALSE,K210*HOME!$H$20/(1+HOME!$H$20),0)))</f>
        <v>0</v>
      </c>
      <c r="AC210" s="79">
        <f>IF(L$2&lt;DATE(2019,10,1),IF($T$1=FALSE,IF($T210=FALSE,L210*HOME!$H$18,0),IF($T210=FALSE,L210*HOME!$H$18/(1+HOME!$H$18),0)),IF($T$1=FALSE,IF($T210=FALSE,L210*HOME!$H$20,0),IF($T210=FALSE,L210*HOME!$H$20/(1+HOME!$H$20),0)))</f>
        <v>0</v>
      </c>
      <c r="AD210" s="79">
        <f>IF(M$2&lt;DATE(2019,10,1),IF($T$1=FALSE,IF($T210=FALSE,M210*HOME!$H$18,0),IF($T210=FALSE,M210*HOME!$H$18/(1+HOME!$H$18),0)),IF($T$1=FALSE,IF($T210=FALSE,M210*HOME!$H$20,0),IF($T210=FALSE,M210*HOME!$H$20/(1+HOME!$H$20),0)))</f>
        <v>0</v>
      </c>
      <c r="AE210" s="79">
        <f>IF(N$2&lt;DATE(2019,10,1),IF($T$1=FALSE,IF($T210=FALSE,N210*HOME!$H$18,0),IF($T210=FALSE,N210*HOME!$H$18/(1+HOME!$H$18),0)),IF($T$1=FALSE,IF($T210=FALSE,N210*HOME!$H$20,0),IF($T210=FALSE,N210*HOME!$H$20/(1+HOME!$H$20),0)))</f>
        <v>0</v>
      </c>
      <c r="AF210" s="79">
        <f>IF(O$2&lt;DATE(2019,10,1),IF($T$1=FALSE,IF($T210=FALSE,O210*HOME!$H$18,0),IF($T210=FALSE,O210*HOME!$H$18/(1+HOME!$H$18),0)),IF($T$1=FALSE,IF($T210=FALSE,O210*HOME!$H$20,0),IF($T210=FALSE,O210*HOME!$H$20/(1+HOME!$H$20),0)))</f>
        <v>0</v>
      </c>
      <c r="AG210" s="79">
        <f>IF(P$2&lt;DATE(2019,10,1),IF($T$1=FALSE,IF($T210=FALSE,P210*HOME!$H$18,0),IF($T210=FALSE,P210*HOME!$H$18/(1+HOME!$H$18),0)),IF($T$1=FALSE,IF($T210=FALSE,P210*HOME!$H$20,0),IF($T210=FALSE,P210*HOME!$H$20/(1+HOME!$H$20),0)))</f>
        <v>0</v>
      </c>
      <c r="AH210" s="79">
        <f t="shared" si="76"/>
        <v>0</v>
      </c>
      <c r="AI210" s="79">
        <f t="shared" si="91"/>
        <v>0</v>
      </c>
    </row>
    <row r="211" spans="3:35" ht="19.149999999999999" customHeight="1">
      <c r="C211" s="95"/>
      <c r="D211" s="114"/>
      <c r="E211" s="114"/>
      <c r="F211" s="114"/>
      <c r="G211" s="114"/>
      <c r="H211" s="114"/>
      <c r="I211" s="114"/>
      <c r="J211" s="114"/>
      <c r="K211" s="114"/>
      <c r="L211" s="114"/>
      <c r="M211" s="114"/>
      <c r="N211" s="114"/>
      <c r="O211" s="114"/>
      <c r="P211" s="131"/>
      <c r="Q211" s="89">
        <f t="shared" si="90"/>
        <v>0</v>
      </c>
      <c r="R211" s="115">
        <f t="shared" si="75"/>
        <v>0</v>
      </c>
      <c r="S211" s="154">
        <f>前期実績!Q169</f>
        <v>0</v>
      </c>
      <c r="T211" s="320" t="b">
        <v>0</v>
      </c>
      <c r="U211" s="79">
        <f>IF(D$2&lt;DATE(2019,10,1),IF($T$1=FALSE,IF($T211=FALSE,D211*HOME!$H$18,0),IF($T211=FALSE,D211*HOME!$H$18/(1+HOME!$H$18),0)),IF($T$1=FALSE,IF($T211=FALSE,D211*HOME!$H$20,0),IF($T211=FALSE,D211*HOME!$H$20/(1+HOME!$H$20),0)))</f>
        <v>0</v>
      </c>
      <c r="V211" s="79">
        <f>IF(E$2&lt;DATE(2019,10,1),IF($T$1=FALSE,IF($T211=FALSE,E211*HOME!$H$18,0),IF($T211=FALSE,E211*HOME!$H$18/(1+HOME!$H$18),0)),IF($T$1=FALSE,IF($T211=FALSE,E211*HOME!$H$20,0),IF($T211=FALSE,E211*HOME!$H$20/(1+HOME!$H$20),0)))</f>
        <v>0</v>
      </c>
      <c r="W211" s="79">
        <f>IF(F$2&lt;DATE(2019,10,1),IF($T$1=FALSE,IF($T211=FALSE,F211*HOME!$H$18,0),IF($T211=FALSE,F211*HOME!$H$18/(1+HOME!$H$18),0)),IF($T$1=FALSE,IF($T211=FALSE,F211*HOME!$H$20,0),IF($T211=FALSE,F211*HOME!$H$20/(1+HOME!$H$20),0)))</f>
        <v>0</v>
      </c>
      <c r="X211" s="79">
        <f>IF(G$2&lt;DATE(2019,10,1),IF($T$1=FALSE,IF($T211=FALSE,G211*HOME!$H$18,0),IF($T211=FALSE,G211*HOME!$H$18/(1+HOME!$H$18),0)),IF($T$1=FALSE,IF($T211=FALSE,G211*HOME!$H$20,0),IF($T211=FALSE,G211*HOME!$H$20/(1+HOME!$H$20),0)))</f>
        <v>0</v>
      </c>
      <c r="Y211" s="79">
        <f>IF(H$2&lt;DATE(2019,10,1),IF($T$1=FALSE,IF($T211=FALSE,H211*HOME!$H$18,0),IF($T211=FALSE,H211*HOME!$H$18/(1+HOME!$H$18),0)),IF($T$1=FALSE,IF($T211=FALSE,H211*HOME!$H$20,0),IF($T211=FALSE,H211*HOME!$H$20/(1+HOME!$H$20),0)))</f>
        <v>0</v>
      </c>
      <c r="Z211" s="79">
        <f>IF(I$2&lt;DATE(2019,10,1),IF($T$1=FALSE,IF($T211=FALSE,I211*HOME!$H$18,0),IF($T211=FALSE,I211*HOME!$H$18/(1+HOME!$H$18),0)),IF($T$1=FALSE,IF($T211=FALSE,I211*HOME!$H$20,0),IF($T211=FALSE,I211*HOME!$H$20/(1+HOME!$H$20),0)))</f>
        <v>0</v>
      </c>
      <c r="AA211" s="79">
        <f>IF(J$2&lt;DATE(2019,10,1),IF($T$1=FALSE,IF($T211=FALSE,J211*HOME!$H$18,0),IF($T211=FALSE,J211*HOME!$H$18/(1+HOME!$H$18),0)),IF($T$1=FALSE,IF($T211=FALSE,J211*HOME!$H$20,0),IF($T211=FALSE,J211*HOME!$H$20/(1+HOME!$H$20),0)))</f>
        <v>0</v>
      </c>
      <c r="AB211" s="79">
        <f>IF(K$2&lt;DATE(2019,10,1),IF($T$1=FALSE,IF($T211=FALSE,K211*HOME!$H$18,0),IF($T211=FALSE,K211*HOME!$H$18/(1+HOME!$H$18),0)),IF($T$1=FALSE,IF($T211=FALSE,K211*HOME!$H$20,0),IF($T211=FALSE,K211*HOME!$H$20/(1+HOME!$H$20),0)))</f>
        <v>0</v>
      </c>
      <c r="AC211" s="79">
        <f>IF(L$2&lt;DATE(2019,10,1),IF($T$1=FALSE,IF($T211=FALSE,L211*HOME!$H$18,0),IF($T211=FALSE,L211*HOME!$H$18/(1+HOME!$H$18),0)),IF($T$1=FALSE,IF($T211=FALSE,L211*HOME!$H$20,0),IF($T211=FALSE,L211*HOME!$H$20/(1+HOME!$H$20),0)))</f>
        <v>0</v>
      </c>
      <c r="AD211" s="79">
        <f>IF(M$2&lt;DATE(2019,10,1),IF($T$1=FALSE,IF($T211=FALSE,M211*HOME!$H$18,0),IF($T211=FALSE,M211*HOME!$H$18/(1+HOME!$H$18),0)),IF($T$1=FALSE,IF($T211=FALSE,M211*HOME!$H$20,0),IF($T211=FALSE,M211*HOME!$H$20/(1+HOME!$H$20),0)))</f>
        <v>0</v>
      </c>
      <c r="AE211" s="79">
        <f>IF(N$2&lt;DATE(2019,10,1),IF($T$1=FALSE,IF($T211=FALSE,N211*HOME!$H$18,0),IF($T211=FALSE,N211*HOME!$H$18/(1+HOME!$H$18),0)),IF($T$1=FALSE,IF($T211=FALSE,N211*HOME!$H$20,0),IF($T211=FALSE,N211*HOME!$H$20/(1+HOME!$H$20),0)))</f>
        <v>0</v>
      </c>
      <c r="AF211" s="79">
        <f>IF(O$2&lt;DATE(2019,10,1),IF($T$1=FALSE,IF($T211=FALSE,O211*HOME!$H$18,0),IF($T211=FALSE,O211*HOME!$H$18/(1+HOME!$H$18),0)),IF($T$1=FALSE,IF($T211=FALSE,O211*HOME!$H$20,0),IF($T211=FALSE,O211*HOME!$H$20/(1+HOME!$H$20),0)))</f>
        <v>0</v>
      </c>
      <c r="AG211" s="79">
        <f>IF(P$2&lt;DATE(2019,10,1),IF($T$1=FALSE,IF($T211=FALSE,P211*HOME!$H$18,0),IF($T211=FALSE,P211*HOME!$H$18/(1+HOME!$H$18),0)),IF($T$1=FALSE,IF($T211=FALSE,P211*HOME!$H$20,0),IF($T211=FALSE,P211*HOME!$H$20/(1+HOME!$H$20),0)))</f>
        <v>0</v>
      </c>
      <c r="AH211" s="79">
        <f t="shared" si="76"/>
        <v>0</v>
      </c>
      <c r="AI211" s="79">
        <f t="shared" si="91"/>
        <v>0</v>
      </c>
    </row>
    <row r="212" spans="3:35" ht="19.149999999999999" customHeight="1">
      <c r="C212" s="95"/>
      <c r="D212" s="114"/>
      <c r="E212" s="114"/>
      <c r="F212" s="114"/>
      <c r="G212" s="114"/>
      <c r="H212" s="114"/>
      <c r="I212" s="114"/>
      <c r="J212" s="114"/>
      <c r="K212" s="114"/>
      <c r="L212" s="114"/>
      <c r="M212" s="114"/>
      <c r="N212" s="114"/>
      <c r="O212" s="114"/>
      <c r="P212" s="131"/>
      <c r="Q212" s="89">
        <f t="shared" si="90"/>
        <v>0</v>
      </c>
      <c r="R212" s="115">
        <f t="shared" si="75"/>
        <v>0</v>
      </c>
      <c r="S212" s="154">
        <f>前期実績!Q170</f>
        <v>0</v>
      </c>
      <c r="T212" s="320" t="b">
        <v>0</v>
      </c>
      <c r="U212" s="79">
        <f>IF(D$2&lt;DATE(2019,10,1),IF($T$1=FALSE,IF($T212=FALSE,D212*HOME!$H$18,0),IF($T212=FALSE,D212*HOME!$H$18/(1+HOME!$H$18),0)),IF($T$1=FALSE,IF($T212=FALSE,D212*HOME!$H$20,0),IF($T212=FALSE,D212*HOME!$H$20/(1+HOME!$H$20),0)))</f>
        <v>0</v>
      </c>
      <c r="V212" s="79">
        <f>IF(E$2&lt;DATE(2019,10,1),IF($T$1=FALSE,IF($T212=FALSE,E212*HOME!$H$18,0),IF($T212=FALSE,E212*HOME!$H$18/(1+HOME!$H$18),0)),IF($T$1=FALSE,IF($T212=FALSE,E212*HOME!$H$20,0),IF($T212=FALSE,E212*HOME!$H$20/(1+HOME!$H$20),0)))</f>
        <v>0</v>
      </c>
      <c r="W212" s="79">
        <f>IF(F$2&lt;DATE(2019,10,1),IF($T$1=FALSE,IF($T212=FALSE,F212*HOME!$H$18,0),IF($T212=FALSE,F212*HOME!$H$18/(1+HOME!$H$18),0)),IF($T$1=FALSE,IF($T212=FALSE,F212*HOME!$H$20,0),IF($T212=FALSE,F212*HOME!$H$20/(1+HOME!$H$20),0)))</f>
        <v>0</v>
      </c>
      <c r="X212" s="79">
        <f>IF(G$2&lt;DATE(2019,10,1),IF($T$1=FALSE,IF($T212=FALSE,G212*HOME!$H$18,0),IF($T212=FALSE,G212*HOME!$H$18/(1+HOME!$H$18),0)),IF($T$1=FALSE,IF($T212=FALSE,G212*HOME!$H$20,0),IF($T212=FALSE,G212*HOME!$H$20/(1+HOME!$H$20),0)))</f>
        <v>0</v>
      </c>
      <c r="Y212" s="79">
        <f>IF(H$2&lt;DATE(2019,10,1),IF($T$1=FALSE,IF($T212=FALSE,H212*HOME!$H$18,0),IF($T212=FALSE,H212*HOME!$H$18/(1+HOME!$H$18),0)),IF($T$1=FALSE,IF($T212=FALSE,H212*HOME!$H$20,0),IF($T212=FALSE,H212*HOME!$H$20/(1+HOME!$H$20),0)))</f>
        <v>0</v>
      </c>
      <c r="Z212" s="79">
        <f>IF(I$2&lt;DATE(2019,10,1),IF($T$1=FALSE,IF($T212=FALSE,I212*HOME!$H$18,0),IF($T212=FALSE,I212*HOME!$H$18/(1+HOME!$H$18),0)),IF($T$1=FALSE,IF($T212=FALSE,I212*HOME!$H$20,0),IF($T212=FALSE,I212*HOME!$H$20/(1+HOME!$H$20),0)))</f>
        <v>0</v>
      </c>
      <c r="AA212" s="79">
        <f>IF(J$2&lt;DATE(2019,10,1),IF($T$1=FALSE,IF($T212=FALSE,J212*HOME!$H$18,0),IF($T212=FALSE,J212*HOME!$H$18/(1+HOME!$H$18),0)),IF($T$1=FALSE,IF($T212=FALSE,J212*HOME!$H$20,0),IF($T212=FALSE,J212*HOME!$H$20/(1+HOME!$H$20),0)))</f>
        <v>0</v>
      </c>
      <c r="AB212" s="79">
        <f>IF(K$2&lt;DATE(2019,10,1),IF($T$1=FALSE,IF($T212=FALSE,K212*HOME!$H$18,0),IF($T212=FALSE,K212*HOME!$H$18/(1+HOME!$H$18),0)),IF($T$1=FALSE,IF($T212=FALSE,K212*HOME!$H$20,0),IF($T212=FALSE,K212*HOME!$H$20/(1+HOME!$H$20),0)))</f>
        <v>0</v>
      </c>
      <c r="AC212" s="79">
        <f>IF(L$2&lt;DATE(2019,10,1),IF($T$1=FALSE,IF($T212=FALSE,L212*HOME!$H$18,0),IF($T212=FALSE,L212*HOME!$H$18/(1+HOME!$H$18),0)),IF($T$1=FALSE,IF($T212=FALSE,L212*HOME!$H$20,0),IF($T212=FALSE,L212*HOME!$H$20/(1+HOME!$H$20),0)))</f>
        <v>0</v>
      </c>
      <c r="AD212" s="79">
        <f>IF(M$2&lt;DATE(2019,10,1),IF($T$1=FALSE,IF($T212=FALSE,M212*HOME!$H$18,0),IF($T212=FALSE,M212*HOME!$H$18/(1+HOME!$H$18),0)),IF($T$1=FALSE,IF($T212=FALSE,M212*HOME!$H$20,0),IF($T212=FALSE,M212*HOME!$H$20/(1+HOME!$H$20),0)))</f>
        <v>0</v>
      </c>
      <c r="AE212" s="79">
        <f>IF(N$2&lt;DATE(2019,10,1),IF($T$1=FALSE,IF($T212=FALSE,N212*HOME!$H$18,0),IF($T212=FALSE,N212*HOME!$H$18/(1+HOME!$H$18),0)),IF($T$1=FALSE,IF($T212=FALSE,N212*HOME!$H$20,0),IF($T212=FALSE,N212*HOME!$H$20/(1+HOME!$H$20),0)))</f>
        <v>0</v>
      </c>
      <c r="AF212" s="79">
        <f>IF(O$2&lt;DATE(2019,10,1),IF($T$1=FALSE,IF($T212=FALSE,O212*HOME!$H$18,0),IF($T212=FALSE,O212*HOME!$H$18/(1+HOME!$H$18),0)),IF($T$1=FALSE,IF($T212=FALSE,O212*HOME!$H$20,0),IF($T212=FALSE,O212*HOME!$H$20/(1+HOME!$H$20),0)))</f>
        <v>0</v>
      </c>
      <c r="AG212" s="79">
        <f>IF(P$2&lt;DATE(2019,10,1),IF($T$1=FALSE,IF($T212=FALSE,P212*HOME!$H$18,0),IF($T212=FALSE,P212*HOME!$H$18/(1+HOME!$H$18),0)),IF($T$1=FALSE,IF($T212=FALSE,P212*HOME!$H$20,0),IF($T212=FALSE,P212*HOME!$H$20/(1+HOME!$H$20),0)))</f>
        <v>0</v>
      </c>
      <c r="AH212" s="79">
        <f t="shared" si="76"/>
        <v>0</v>
      </c>
      <c r="AI212" s="79">
        <f t="shared" si="91"/>
        <v>0</v>
      </c>
    </row>
    <row r="213" spans="3:35" ht="19.149999999999999" customHeight="1">
      <c r="C213" s="95"/>
      <c r="D213" s="114"/>
      <c r="E213" s="114"/>
      <c r="F213" s="114"/>
      <c r="G213" s="114"/>
      <c r="H213" s="114"/>
      <c r="I213" s="114"/>
      <c r="J213" s="114"/>
      <c r="K213" s="114"/>
      <c r="L213" s="114"/>
      <c r="M213" s="114"/>
      <c r="N213" s="114"/>
      <c r="O213" s="114"/>
      <c r="P213" s="131"/>
      <c r="Q213" s="89">
        <f t="shared" si="90"/>
        <v>0</v>
      </c>
      <c r="R213" s="115">
        <f t="shared" si="75"/>
        <v>0</v>
      </c>
      <c r="S213" s="154">
        <f>前期実績!Q171</f>
        <v>0</v>
      </c>
      <c r="T213" s="320" t="b">
        <v>0</v>
      </c>
      <c r="U213" s="79">
        <f>IF(D$2&lt;DATE(2019,10,1),IF($T$1=FALSE,IF($T213=FALSE,D213*HOME!$H$18,0),IF($T213=FALSE,D213*HOME!$H$18/(1+HOME!$H$18),0)),IF($T$1=FALSE,IF($T213=FALSE,D213*HOME!$H$20,0),IF($T213=FALSE,D213*HOME!$H$20/(1+HOME!$H$20),0)))</f>
        <v>0</v>
      </c>
      <c r="V213" s="79">
        <f>IF(E$2&lt;DATE(2019,10,1),IF($T$1=FALSE,IF($T213=FALSE,E213*HOME!$H$18,0),IF($T213=FALSE,E213*HOME!$H$18/(1+HOME!$H$18),0)),IF($T$1=FALSE,IF($T213=FALSE,E213*HOME!$H$20,0),IF($T213=FALSE,E213*HOME!$H$20/(1+HOME!$H$20),0)))</f>
        <v>0</v>
      </c>
      <c r="W213" s="79">
        <f>IF(F$2&lt;DATE(2019,10,1),IF($T$1=FALSE,IF($T213=FALSE,F213*HOME!$H$18,0),IF($T213=FALSE,F213*HOME!$H$18/(1+HOME!$H$18),0)),IF($T$1=FALSE,IF($T213=FALSE,F213*HOME!$H$20,0),IF($T213=FALSE,F213*HOME!$H$20/(1+HOME!$H$20),0)))</f>
        <v>0</v>
      </c>
      <c r="X213" s="79">
        <f>IF(G$2&lt;DATE(2019,10,1),IF($T$1=FALSE,IF($T213=FALSE,G213*HOME!$H$18,0),IF($T213=FALSE,G213*HOME!$H$18/(1+HOME!$H$18),0)),IF($T$1=FALSE,IF($T213=FALSE,G213*HOME!$H$20,0),IF($T213=FALSE,G213*HOME!$H$20/(1+HOME!$H$20),0)))</f>
        <v>0</v>
      </c>
      <c r="Y213" s="79">
        <f>IF(H$2&lt;DATE(2019,10,1),IF($T$1=FALSE,IF($T213=FALSE,H213*HOME!$H$18,0),IF($T213=FALSE,H213*HOME!$H$18/(1+HOME!$H$18),0)),IF($T$1=FALSE,IF($T213=FALSE,H213*HOME!$H$20,0),IF($T213=FALSE,H213*HOME!$H$20/(1+HOME!$H$20),0)))</f>
        <v>0</v>
      </c>
      <c r="Z213" s="79">
        <f>IF(I$2&lt;DATE(2019,10,1),IF($T$1=FALSE,IF($T213=FALSE,I213*HOME!$H$18,0),IF($T213=FALSE,I213*HOME!$H$18/(1+HOME!$H$18),0)),IF($T$1=FALSE,IF($T213=FALSE,I213*HOME!$H$20,0),IF($T213=FALSE,I213*HOME!$H$20/(1+HOME!$H$20),0)))</f>
        <v>0</v>
      </c>
      <c r="AA213" s="79">
        <f>IF(J$2&lt;DATE(2019,10,1),IF($T$1=FALSE,IF($T213=FALSE,J213*HOME!$H$18,0),IF($T213=FALSE,J213*HOME!$H$18/(1+HOME!$H$18),0)),IF($T$1=FALSE,IF($T213=FALSE,J213*HOME!$H$20,0),IF($T213=FALSE,J213*HOME!$H$20/(1+HOME!$H$20),0)))</f>
        <v>0</v>
      </c>
      <c r="AB213" s="79">
        <f>IF(K$2&lt;DATE(2019,10,1),IF($T$1=FALSE,IF($T213=FALSE,K213*HOME!$H$18,0),IF($T213=FALSE,K213*HOME!$H$18/(1+HOME!$H$18),0)),IF($T$1=FALSE,IF($T213=FALSE,K213*HOME!$H$20,0),IF($T213=FALSE,K213*HOME!$H$20/(1+HOME!$H$20),0)))</f>
        <v>0</v>
      </c>
      <c r="AC213" s="79">
        <f>IF(L$2&lt;DATE(2019,10,1),IF($T$1=FALSE,IF($T213=FALSE,L213*HOME!$H$18,0),IF($T213=FALSE,L213*HOME!$H$18/(1+HOME!$H$18),0)),IF($T$1=FALSE,IF($T213=FALSE,L213*HOME!$H$20,0),IF($T213=FALSE,L213*HOME!$H$20/(1+HOME!$H$20),0)))</f>
        <v>0</v>
      </c>
      <c r="AD213" s="79">
        <f>IF(M$2&lt;DATE(2019,10,1),IF($T$1=FALSE,IF($T213=FALSE,M213*HOME!$H$18,0),IF($T213=FALSE,M213*HOME!$H$18/(1+HOME!$H$18),0)),IF($T$1=FALSE,IF($T213=FALSE,M213*HOME!$H$20,0),IF($T213=FALSE,M213*HOME!$H$20/(1+HOME!$H$20),0)))</f>
        <v>0</v>
      </c>
      <c r="AE213" s="79">
        <f>IF(N$2&lt;DATE(2019,10,1),IF($T$1=FALSE,IF($T213=FALSE,N213*HOME!$H$18,0),IF($T213=FALSE,N213*HOME!$H$18/(1+HOME!$H$18),0)),IF($T$1=FALSE,IF($T213=FALSE,N213*HOME!$H$20,0),IF($T213=FALSE,N213*HOME!$H$20/(1+HOME!$H$20),0)))</f>
        <v>0</v>
      </c>
      <c r="AF213" s="79">
        <f>IF(O$2&lt;DATE(2019,10,1),IF($T$1=FALSE,IF($T213=FALSE,O213*HOME!$H$18,0),IF($T213=FALSE,O213*HOME!$H$18/(1+HOME!$H$18),0)),IF($T$1=FALSE,IF($T213=FALSE,O213*HOME!$H$20,0),IF($T213=FALSE,O213*HOME!$H$20/(1+HOME!$H$20),0)))</f>
        <v>0</v>
      </c>
      <c r="AG213" s="79">
        <f>IF(P$2&lt;DATE(2019,10,1),IF($T$1=FALSE,IF($T213=FALSE,P213*HOME!$H$18,0),IF($T213=FALSE,P213*HOME!$H$18/(1+HOME!$H$18),0)),IF($T$1=FALSE,IF($T213=FALSE,P213*HOME!$H$20,0),IF($T213=FALSE,P213*HOME!$H$20/(1+HOME!$H$20),0)))</f>
        <v>0</v>
      </c>
      <c r="AH213" s="79">
        <f t="shared" si="76"/>
        <v>0</v>
      </c>
      <c r="AI213" s="79">
        <f t="shared" si="91"/>
        <v>0</v>
      </c>
    </row>
    <row r="214" spans="3:35" ht="19.149999999999999" customHeight="1">
      <c r="C214" s="95"/>
      <c r="D214" s="114"/>
      <c r="E214" s="114"/>
      <c r="F214" s="114"/>
      <c r="G214" s="114"/>
      <c r="H214" s="114"/>
      <c r="I214" s="114"/>
      <c r="J214" s="114"/>
      <c r="K214" s="114"/>
      <c r="L214" s="114"/>
      <c r="M214" s="114"/>
      <c r="N214" s="114"/>
      <c r="O214" s="114"/>
      <c r="P214" s="131"/>
      <c r="Q214" s="89">
        <f t="shared" si="90"/>
        <v>0</v>
      </c>
      <c r="R214" s="115">
        <f t="shared" si="75"/>
        <v>0</v>
      </c>
      <c r="S214" s="154">
        <f>前期実績!Q172</f>
        <v>0</v>
      </c>
      <c r="T214" s="320" t="b">
        <v>0</v>
      </c>
      <c r="U214" s="79">
        <f>IF(D$2&lt;DATE(2019,10,1),IF($T$1=FALSE,IF($T214=FALSE,D214*HOME!$H$18,0),IF($T214=FALSE,D214*HOME!$H$18/(1+HOME!$H$18),0)),IF($T$1=FALSE,IF($T214=FALSE,D214*HOME!$H$20,0),IF($T214=FALSE,D214*HOME!$H$20/(1+HOME!$H$20),0)))</f>
        <v>0</v>
      </c>
      <c r="V214" s="79">
        <f>IF(E$2&lt;DATE(2019,10,1),IF($T$1=FALSE,IF($T214=FALSE,E214*HOME!$H$18,0),IF($T214=FALSE,E214*HOME!$H$18/(1+HOME!$H$18),0)),IF($T$1=FALSE,IF($T214=FALSE,E214*HOME!$H$20,0),IF($T214=FALSE,E214*HOME!$H$20/(1+HOME!$H$20),0)))</f>
        <v>0</v>
      </c>
      <c r="W214" s="79">
        <f>IF(F$2&lt;DATE(2019,10,1),IF($T$1=FALSE,IF($T214=FALSE,F214*HOME!$H$18,0),IF($T214=FALSE,F214*HOME!$H$18/(1+HOME!$H$18),0)),IF($T$1=FALSE,IF($T214=FALSE,F214*HOME!$H$20,0),IF($T214=FALSE,F214*HOME!$H$20/(1+HOME!$H$20),0)))</f>
        <v>0</v>
      </c>
      <c r="X214" s="79">
        <f>IF(G$2&lt;DATE(2019,10,1),IF($T$1=FALSE,IF($T214=FALSE,G214*HOME!$H$18,0),IF($T214=FALSE,G214*HOME!$H$18/(1+HOME!$H$18),0)),IF($T$1=FALSE,IF($T214=FALSE,G214*HOME!$H$20,0),IF($T214=FALSE,G214*HOME!$H$20/(1+HOME!$H$20),0)))</f>
        <v>0</v>
      </c>
      <c r="Y214" s="79">
        <f>IF(H$2&lt;DATE(2019,10,1),IF($T$1=FALSE,IF($T214=FALSE,H214*HOME!$H$18,0),IF($T214=FALSE,H214*HOME!$H$18/(1+HOME!$H$18),0)),IF($T$1=FALSE,IF($T214=FALSE,H214*HOME!$H$20,0),IF($T214=FALSE,H214*HOME!$H$20/(1+HOME!$H$20),0)))</f>
        <v>0</v>
      </c>
      <c r="Z214" s="79">
        <f>IF(I$2&lt;DATE(2019,10,1),IF($T$1=FALSE,IF($T214=FALSE,I214*HOME!$H$18,0),IF($T214=FALSE,I214*HOME!$H$18/(1+HOME!$H$18),0)),IF($T$1=FALSE,IF($T214=FALSE,I214*HOME!$H$20,0),IF($T214=FALSE,I214*HOME!$H$20/(1+HOME!$H$20),0)))</f>
        <v>0</v>
      </c>
      <c r="AA214" s="79">
        <f>IF(J$2&lt;DATE(2019,10,1),IF($T$1=FALSE,IF($T214=FALSE,J214*HOME!$H$18,0),IF($T214=FALSE,J214*HOME!$H$18/(1+HOME!$H$18),0)),IF($T$1=FALSE,IF($T214=FALSE,J214*HOME!$H$20,0),IF($T214=FALSE,J214*HOME!$H$20/(1+HOME!$H$20),0)))</f>
        <v>0</v>
      </c>
      <c r="AB214" s="79">
        <f>IF(K$2&lt;DATE(2019,10,1),IF($T$1=FALSE,IF($T214=FALSE,K214*HOME!$H$18,0),IF($T214=FALSE,K214*HOME!$H$18/(1+HOME!$H$18),0)),IF($T$1=FALSE,IF($T214=FALSE,K214*HOME!$H$20,0),IF($T214=FALSE,K214*HOME!$H$20/(1+HOME!$H$20),0)))</f>
        <v>0</v>
      </c>
      <c r="AC214" s="79">
        <f>IF(L$2&lt;DATE(2019,10,1),IF($T$1=FALSE,IF($T214=FALSE,L214*HOME!$H$18,0),IF($T214=FALSE,L214*HOME!$H$18/(1+HOME!$H$18),0)),IF($T$1=FALSE,IF($T214=FALSE,L214*HOME!$H$20,0),IF($T214=FALSE,L214*HOME!$H$20/(1+HOME!$H$20),0)))</f>
        <v>0</v>
      </c>
      <c r="AD214" s="79">
        <f>IF(M$2&lt;DATE(2019,10,1),IF($T$1=FALSE,IF($T214=FALSE,M214*HOME!$H$18,0),IF($T214=FALSE,M214*HOME!$H$18/(1+HOME!$H$18),0)),IF($T$1=FALSE,IF($T214=FALSE,M214*HOME!$H$20,0),IF($T214=FALSE,M214*HOME!$H$20/(1+HOME!$H$20),0)))</f>
        <v>0</v>
      </c>
      <c r="AE214" s="79">
        <f>IF(N$2&lt;DATE(2019,10,1),IF($T$1=FALSE,IF($T214=FALSE,N214*HOME!$H$18,0),IF($T214=FALSE,N214*HOME!$H$18/(1+HOME!$H$18),0)),IF($T$1=FALSE,IF($T214=FALSE,N214*HOME!$H$20,0),IF($T214=FALSE,N214*HOME!$H$20/(1+HOME!$H$20),0)))</f>
        <v>0</v>
      </c>
      <c r="AF214" s="79">
        <f>IF(O$2&lt;DATE(2019,10,1),IF($T$1=FALSE,IF($T214=FALSE,O214*HOME!$H$18,0),IF($T214=FALSE,O214*HOME!$H$18/(1+HOME!$H$18),0)),IF($T$1=FALSE,IF($T214=FALSE,O214*HOME!$H$20,0),IF($T214=FALSE,O214*HOME!$H$20/(1+HOME!$H$20),0)))</f>
        <v>0</v>
      </c>
      <c r="AG214" s="79">
        <f>IF(P$2&lt;DATE(2019,10,1),IF($T$1=FALSE,IF($T214=FALSE,P214*HOME!$H$18,0),IF($T214=FALSE,P214*HOME!$H$18/(1+HOME!$H$18),0)),IF($T$1=FALSE,IF($T214=FALSE,P214*HOME!$H$20,0),IF($T214=FALSE,P214*HOME!$H$20/(1+HOME!$H$20),0)))</f>
        <v>0</v>
      </c>
      <c r="AH214" s="79">
        <f t="shared" si="76"/>
        <v>0</v>
      </c>
      <c r="AI214" s="79">
        <f t="shared" si="91"/>
        <v>0</v>
      </c>
    </row>
    <row r="215" spans="3:35" ht="19.149999999999999" customHeight="1">
      <c r="C215" s="95"/>
      <c r="D215" s="114"/>
      <c r="E215" s="114"/>
      <c r="F215" s="114"/>
      <c r="G215" s="114"/>
      <c r="H215" s="114"/>
      <c r="I215" s="114"/>
      <c r="J215" s="114"/>
      <c r="K215" s="114"/>
      <c r="L215" s="114"/>
      <c r="M215" s="114"/>
      <c r="N215" s="114"/>
      <c r="O215" s="114"/>
      <c r="P215" s="131"/>
      <c r="Q215" s="89">
        <f t="shared" si="90"/>
        <v>0</v>
      </c>
      <c r="R215" s="115">
        <f t="shared" si="75"/>
        <v>0</v>
      </c>
      <c r="S215" s="154">
        <f>前期実績!Q173</f>
        <v>0</v>
      </c>
      <c r="T215" s="320" t="b">
        <v>0</v>
      </c>
      <c r="U215" s="79">
        <f>IF(D$2&lt;DATE(2019,10,1),IF($T$1=FALSE,IF($T215=FALSE,D215*HOME!$H$18,0),IF($T215=FALSE,D215*HOME!$H$18/(1+HOME!$H$18),0)),IF($T$1=FALSE,IF($T215=FALSE,D215*HOME!$H$20,0),IF($T215=FALSE,D215*HOME!$H$20/(1+HOME!$H$20),0)))</f>
        <v>0</v>
      </c>
      <c r="V215" s="79">
        <f>IF(E$2&lt;DATE(2019,10,1),IF($T$1=FALSE,IF($T215=FALSE,E215*HOME!$H$18,0),IF($T215=FALSE,E215*HOME!$H$18/(1+HOME!$H$18),0)),IF($T$1=FALSE,IF($T215=FALSE,E215*HOME!$H$20,0),IF($T215=FALSE,E215*HOME!$H$20/(1+HOME!$H$20),0)))</f>
        <v>0</v>
      </c>
      <c r="W215" s="79">
        <f>IF(F$2&lt;DATE(2019,10,1),IF($T$1=FALSE,IF($T215=FALSE,F215*HOME!$H$18,0),IF($T215=FALSE,F215*HOME!$H$18/(1+HOME!$H$18),0)),IF($T$1=FALSE,IF($T215=FALSE,F215*HOME!$H$20,0),IF($T215=FALSE,F215*HOME!$H$20/(1+HOME!$H$20),0)))</f>
        <v>0</v>
      </c>
      <c r="X215" s="79">
        <f>IF(G$2&lt;DATE(2019,10,1),IF($T$1=FALSE,IF($T215=FALSE,G215*HOME!$H$18,0),IF($T215=FALSE,G215*HOME!$H$18/(1+HOME!$H$18),0)),IF($T$1=FALSE,IF($T215=FALSE,G215*HOME!$H$20,0),IF($T215=FALSE,G215*HOME!$H$20/(1+HOME!$H$20),0)))</f>
        <v>0</v>
      </c>
      <c r="Y215" s="79">
        <f>IF(H$2&lt;DATE(2019,10,1),IF($T$1=FALSE,IF($T215=FALSE,H215*HOME!$H$18,0),IF($T215=FALSE,H215*HOME!$H$18/(1+HOME!$H$18),0)),IF($T$1=FALSE,IF($T215=FALSE,H215*HOME!$H$20,0),IF($T215=FALSE,H215*HOME!$H$20/(1+HOME!$H$20),0)))</f>
        <v>0</v>
      </c>
      <c r="Z215" s="79">
        <f>IF(I$2&lt;DATE(2019,10,1),IF($T$1=FALSE,IF($T215=FALSE,I215*HOME!$H$18,0),IF($T215=FALSE,I215*HOME!$H$18/(1+HOME!$H$18),0)),IF($T$1=FALSE,IF($T215=FALSE,I215*HOME!$H$20,0),IF($T215=FALSE,I215*HOME!$H$20/(1+HOME!$H$20),0)))</f>
        <v>0</v>
      </c>
      <c r="AA215" s="79">
        <f>IF(J$2&lt;DATE(2019,10,1),IF($T$1=FALSE,IF($T215=FALSE,J215*HOME!$H$18,0),IF($T215=FALSE,J215*HOME!$H$18/(1+HOME!$H$18),0)),IF($T$1=FALSE,IF($T215=FALSE,J215*HOME!$H$20,0),IF($T215=FALSE,J215*HOME!$H$20/(1+HOME!$H$20),0)))</f>
        <v>0</v>
      </c>
      <c r="AB215" s="79">
        <f>IF(K$2&lt;DATE(2019,10,1),IF($T$1=FALSE,IF($T215=FALSE,K215*HOME!$H$18,0),IF($T215=FALSE,K215*HOME!$H$18/(1+HOME!$H$18),0)),IF($T$1=FALSE,IF($T215=FALSE,K215*HOME!$H$20,0),IF($T215=FALSE,K215*HOME!$H$20/(1+HOME!$H$20),0)))</f>
        <v>0</v>
      </c>
      <c r="AC215" s="79">
        <f>IF(L$2&lt;DATE(2019,10,1),IF($T$1=FALSE,IF($T215=FALSE,L215*HOME!$H$18,0),IF($T215=FALSE,L215*HOME!$H$18/(1+HOME!$H$18),0)),IF($T$1=FALSE,IF($T215=FALSE,L215*HOME!$H$20,0),IF($T215=FALSE,L215*HOME!$H$20/(1+HOME!$H$20),0)))</f>
        <v>0</v>
      </c>
      <c r="AD215" s="79">
        <f>IF(M$2&lt;DATE(2019,10,1),IF($T$1=FALSE,IF($T215=FALSE,M215*HOME!$H$18,0),IF($T215=FALSE,M215*HOME!$H$18/(1+HOME!$H$18),0)),IF($T$1=FALSE,IF($T215=FALSE,M215*HOME!$H$20,0),IF($T215=FALSE,M215*HOME!$H$20/(1+HOME!$H$20),0)))</f>
        <v>0</v>
      </c>
      <c r="AE215" s="79">
        <f>IF(N$2&lt;DATE(2019,10,1),IF($T$1=FALSE,IF($T215=FALSE,N215*HOME!$H$18,0),IF($T215=FALSE,N215*HOME!$H$18/(1+HOME!$H$18),0)),IF($T$1=FALSE,IF($T215=FALSE,N215*HOME!$H$20,0),IF($T215=FALSE,N215*HOME!$H$20/(1+HOME!$H$20),0)))</f>
        <v>0</v>
      </c>
      <c r="AF215" s="79">
        <f>IF(O$2&lt;DATE(2019,10,1),IF($T$1=FALSE,IF($T215=FALSE,O215*HOME!$H$18,0),IF($T215=FALSE,O215*HOME!$H$18/(1+HOME!$H$18),0)),IF($T$1=FALSE,IF($T215=FALSE,O215*HOME!$H$20,0),IF($T215=FALSE,O215*HOME!$H$20/(1+HOME!$H$20),0)))</f>
        <v>0</v>
      </c>
      <c r="AG215" s="79">
        <f>IF(P$2&lt;DATE(2019,10,1),IF($T$1=FALSE,IF($T215=FALSE,P215*HOME!$H$18,0),IF($T215=FALSE,P215*HOME!$H$18/(1+HOME!$H$18),0)),IF($T$1=FALSE,IF($T215=FALSE,P215*HOME!$H$20,0),IF($T215=FALSE,P215*HOME!$H$20/(1+HOME!$H$20),0)))</f>
        <v>0</v>
      </c>
      <c r="AH215" s="79">
        <f t="shared" si="76"/>
        <v>0</v>
      </c>
      <c r="AI215" s="79">
        <f t="shared" si="91"/>
        <v>0</v>
      </c>
    </row>
    <row r="216" spans="3:35" ht="19.149999999999999" customHeight="1">
      <c r="C216" s="95"/>
      <c r="D216" s="114"/>
      <c r="E216" s="114"/>
      <c r="F216" s="114"/>
      <c r="G216" s="114"/>
      <c r="H216" s="114"/>
      <c r="I216" s="114"/>
      <c r="J216" s="114"/>
      <c r="K216" s="114"/>
      <c r="L216" s="114"/>
      <c r="M216" s="114"/>
      <c r="N216" s="114"/>
      <c r="O216" s="114"/>
      <c r="P216" s="131"/>
      <c r="Q216" s="89">
        <f t="shared" si="90"/>
        <v>0</v>
      </c>
      <c r="R216" s="115">
        <f t="shared" si="75"/>
        <v>0</v>
      </c>
      <c r="S216" s="154">
        <f>前期実績!Q174</f>
        <v>0</v>
      </c>
      <c r="T216" s="320" t="b">
        <v>0</v>
      </c>
      <c r="U216" s="79">
        <f>IF(D$2&lt;DATE(2019,10,1),IF($T$1=FALSE,IF($T216=FALSE,D216*HOME!$H$18,0),IF($T216=FALSE,D216*HOME!$H$18/(1+HOME!$H$18),0)),IF($T$1=FALSE,IF($T216=FALSE,D216*HOME!$H$20,0),IF($T216=FALSE,D216*HOME!$H$20/(1+HOME!$H$20),0)))</f>
        <v>0</v>
      </c>
      <c r="V216" s="79">
        <f>IF(E$2&lt;DATE(2019,10,1),IF($T$1=FALSE,IF($T216=FALSE,E216*HOME!$H$18,0),IF($T216=FALSE,E216*HOME!$H$18/(1+HOME!$H$18),0)),IF($T$1=FALSE,IF($T216=FALSE,E216*HOME!$H$20,0),IF($T216=FALSE,E216*HOME!$H$20/(1+HOME!$H$20),0)))</f>
        <v>0</v>
      </c>
      <c r="W216" s="79">
        <f>IF(F$2&lt;DATE(2019,10,1),IF($T$1=FALSE,IF($T216=FALSE,F216*HOME!$H$18,0),IF($T216=FALSE,F216*HOME!$H$18/(1+HOME!$H$18),0)),IF($T$1=FALSE,IF($T216=FALSE,F216*HOME!$H$20,0),IF($T216=FALSE,F216*HOME!$H$20/(1+HOME!$H$20),0)))</f>
        <v>0</v>
      </c>
      <c r="X216" s="79">
        <f>IF(G$2&lt;DATE(2019,10,1),IF($T$1=FALSE,IF($T216=FALSE,G216*HOME!$H$18,0),IF($T216=FALSE,G216*HOME!$H$18/(1+HOME!$H$18),0)),IF($T$1=FALSE,IF($T216=FALSE,G216*HOME!$H$20,0),IF($T216=FALSE,G216*HOME!$H$20/(1+HOME!$H$20),0)))</f>
        <v>0</v>
      </c>
      <c r="Y216" s="79">
        <f>IF(H$2&lt;DATE(2019,10,1),IF($T$1=FALSE,IF($T216=FALSE,H216*HOME!$H$18,0),IF($T216=FALSE,H216*HOME!$H$18/(1+HOME!$H$18),0)),IF($T$1=FALSE,IF($T216=FALSE,H216*HOME!$H$20,0),IF($T216=FALSE,H216*HOME!$H$20/(1+HOME!$H$20),0)))</f>
        <v>0</v>
      </c>
      <c r="Z216" s="79">
        <f>IF(I$2&lt;DATE(2019,10,1),IF($T$1=FALSE,IF($T216=FALSE,I216*HOME!$H$18,0),IF($T216=FALSE,I216*HOME!$H$18/(1+HOME!$H$18),0)),IF($T$1=FALSE,IF($T216=FALSE,I216*HOME!$H$20,0),IF($T216=FALSE,I216*HOME!$H$20/(1+HOME!$H$20),0)))</f>
        <v>0</v>
      </c>
      <c r="AA216" s="79">
        <f>IF(J$2&lt;DATE(2019,10,1),IF($T$1=FALSE,IF($T216=FALSE,J216*HOME!$H$18,0),IF($T216=FALSE,J216*HOME!$H$18/(1+HOME!$H$18),0)),IF($T$1=FALSE,IF($T216=FALSE,J216*HOME!$H$20,0),IF($T216=FALSE,J216*HOME!$H$20/(1+HOME!$H$20),0)))</f>
        <v>0</v>
      </c>
      <c r="AB216" s="79">
        <f>IF(K$2&lt;DATE(2019,10,1),IF($T$1=FALSE,IF($T216=FALSE,K216*HOME!$H$18,0),IF($T216=FALSE,K216*HOME!$H$18/(1+HOME!$H$18),0)),IF($T$1=FALSE,IF($T216=FALSE,K216*HOME!$H$20,0),IF($T216=FALSE,K216*HOME!$H$20/(1+HOME!$H$20),0)))</f>
        <v>0</v>
      </c>
      <c r="AC216" s="79">
        <f>IF(L$2&lt;DATE(2019,10,1),IF($T$1=FALSE,IF($T216=FALSE,L216*HOME!$H$18,0),IF($T216=FALSE,L216*HOME!$H$18/(1+HOME!$H$18),0)),IF($T$1=FALSE,IF($T216=FALSE,L216*HOME!$H$20,0),IF($T216=FALSE,L216*HOME!$H$20/(1+HOME!$H$20),0)))</f>
        <v>0</v>
      </c>
      <c r="AD216" s="79">
        <f>IF(M$2&lt;DATE(2019,10,1),IF($T$1=FALSE,IF($T216=FALSE,M216*HOME!$H$18,0),IF($T216=FALSE,M216*HOME!$H$18/(1+HOME!$H$18),0)),IF($T$1=FALSE,IF($T216=FALSE,M216*HOME!$H$20,0),IF($T216=FALSE,M216*HOME!$H$20/(1+HOME!$H$20),0)))</f>
        <v>0</v>
      </c>
      <c r="AE216" s="79">
        <f>IF(N$2&lt;DATE(2019,10,1),IF($T$1=FALSE,IF($T216=FALSE,N216*HOME!$H$18,0),IF($T216=FALSE,N216*HOME!$H$18/(1+HOME!$H$18),0)),IF($T$1=FALSE,IF($T216=FALSE,N216*HOME!$H$20,0),IF($T216=FALSE,N216*HOME!$H$20/(1+HOME!$H$20),0)))</f>
        <v>0</v>
      </c>
      <c r="AF216" s="79">
        <f>IF(O$2&lt;DATE(2019,10,1),IF($T$1=FALSE,IF($T216=FALSE,O216*HOME!$H$18,0),IF($T216=FALSE,O216*HOME!$H$18/(1+HOME!$H$18),0)),IF($T$1=FALSE,IF($T216=FALSE,O216*HOME!$H$20,0),IF($T216=FALSE,O216*HOME!$H$20/(1+HOME!$H$20),0)))</f>
        <v>0</v>
      </c>
      <c r="AG216" s="79">
        <f>IF(P$2&lt;DATE(2019,10,1),IF($T$1=FALSE,IF($T216=FALSE,P216*HOME!$H$18,0),IF($T216=FALSE,P216*HOME!$H$18/(1+HOME!$H$18),0)),IF($T$1=FALSE,IF($T216=FALSE,P216*HOME!$H$20,0),IF($T216=FALSE,P216*HOME!$H$20/(1+HOME!$H$20),0)))</f>
        <v>0</v>
      </c>
      <c r="AH216" s="79">
        <f t="shared" si="76"/>
        <v>0</v>
      </c>
      <c r="AI216" s="79">
        <f t="shared" si="91"/>
        <v>0</v>
      </c>
    </row>
    <row r="217" spans="3:35" ht="19.149999999999999" customHeight="1">
      <c r="C217" s="95"/>
      <c r="D217" s="124"/>
      <c r="E217" s="124"/>
      <c r="F217" s="124"/>
      <c r="G217" s="124"/>
      <c r="H217" s="124"/>
      <c r="I217" s="124"/>
      <c r="J217" s="124"/>
      <c r="K217" s="124"/>
      <c r="L217" s="124"/>
      <c r="M217" s="124"/>
      <c r="N217" s="124"/>
      <c r="O217" s="124"/>
      <c r="P217" s="124"/>
      <c r="Q217" s="89">
        <f t="shared" si="90"/>
        <v>0</v>
      </c>
      <c r="R217" s="182">
        <f t="shared" si="75"/>
        <v>0</v>
      </c>
      <c r="S217" s="656">
        <f>前期実績!Q175</f>
        <v>0</v>
      </c>
      <c r="T217" s="320" t="b">
        <v>0</v>
      </c>
      <c r="U217" s="79">
        <f>IF(D$2&lt;DATE(2019,10,1),IF($T$1=FALSE,IF($T217=FALSE,D217*HOME!$H$18,0),IF($T217=FALSE,D217*HOME!$H$18/(1+HOME!$H$18),0)),IF($T$1=FALSE,IF($T217=FALSE,D217*HOME!$H$20,0),IF($T217=FALSE,D217*HOME!$H$20/(1+HOME!$H$20),0)))</f>
        <v>0</v>
      </c>
      <c r="V217" s="79">
        <f>IF(E$2&lt;DATE(2019,10,1),IF($T$1=FALSE,IF($T217=FALSE,E217*HOME!$H$18,0),IF($T217=FALSE,E217*HOME!$H$18/(1+HOME!$H$18),0)),IF($T$1=FALSE,IF($T217=FALSE,E217*HOME!$H$20,0),IF($T217=FALSE,E217*HOME!$H$20/(1+HOME!$H$20),0)))</f>
        <v>0</v>
      </c>
      <c r="W217" s="79">
        <f>IF(F$2&lt;DATE(2019,10,1),IF($T$1=FALSE,IF($T217=FALSE,F217*HOME!$H$18,0),IF($T217=FALSE,F217*HOME!$H$18/(1+HOME!$H$18),0)),IF($T$1=FALSE,IF($T217=FALSE,F217*HOME!$H$20,0),IF($T217=FALSE,F217*HOME!$H$20/(1+HOME!$H$20),0)))</f>
        <v>0</v>
      </c>
      <c r="X217" s="79">
        <f>IF(G$2&lt;DATE(2019,10,1),IF($T$1=FALSE,IF($T217=FALSE,G217*HOME!$H$18,0),IF($T217=FALSE,G217*HOME!$H$18/(1+HOME!$H$18),0)),IF($T$1=FALSE,IF($T217=FALSE,G217*HOME!$H$20,0),IF($T217=FALSE,G217*HOME!$H$20/(1+HOME!$H$20),0)))</f>
        <v>0</v>
      </c>
      <c r="Y217" s="79">
        <f>IF(H$2&lt;DATE(2019,10,1),IF($T$1=FALSE,IF($T217=FALSE,H217*HOME!$H$18,0),IF($T217=FALSE,H217*HOME!$H$18/(1+HOME!$H$18),0)),IF($T$1=FALSE,IF($T217=FALSE,H217*HOME!$H$20,0),IF($T217=FALSE,H217*HOME!$H$20/(1+HOME!$H$20),0)))</f>
        <v>0</v>
      </c>
      <c r="Z217" s="79">
        <f>IF(I$2&lt;DATE(2019,10,1),IF($T$1=FALSE,IF($T217=FALSE,I217*HOME!$H$18,0),IF($T217=FALSE,I217*HOME!$H$18/(1+HOME!$H$18),0)),IF($T$1=FALSE,IF($T217=FALSE,I217*HOME!$H$20,0),IF($T217=FALSE,I217*HOME!$H$20/(1+HOME!$H$20),0)))</f>
        <v>0</v>
      </c>
      <c r="AA217" s="79">
        <f>IF(J$2&lt;DATE(2019,10,1),IF($T$1=FALSE,IF($T217=FALSE,J217*HOME!$H$18,0),IF($T217=FALSE,J217*HOME!$H$18/(1+HOME!$H$18),0)),IF($T$1=FALSE,IF($T217=FALSE,J217*HOME!$H$20,0),IF($T217=FALSE,J217*HOME!$H$20/(1+HOME!$H$20),0)))</f>
        <v>0</v>
      </c>
      <c r="AB217" s="79">
        <f>IF(K$2&lt;DATE(2019,10,1),IF($T$1=FALSE,IF($T217=FALSE,K217*HOME!$H$18,0),IF($T217=FALSE,K217*HOME!$H$18/(1+HOME!$H$18),0)),IF($T$1=FALSE,IF($T217=FALSE,K217*HOME!$H$20,0),IF($T217=FALSE,K217*HOME!$H$20/(1+HOME!$H$20),0)))</f>
        <v>0</v>
      </c>
      <c r="AC217" s="79">
        <f>IF(L$2&lt;DATE(2019,10,1),IF($T$1=FALSE,IF($T217=FALSE,L217*HOME!$H$18,0),IF($T217=FALSE,L217*HOME!$H$18/(1+HOME!$H$18),0)),IF($T$1=FALSE,IF($T217=FALSE,L217*HOME!$H$20,0),IF($T217=FALSE,L217*HOME!$H$20/(1+HOME!$H$20),0)))</f>
        <v>0</v>
      </c>
      <c r="AD217" s="79">
        <f>IF(M$2&lt;DATE(2019,10,1),IF($T$1=FALSE,IF($T217=FALSE,M217*HOME!$H$18,0),IF($T217=FALSE,M217*HOME!$H$18/(1+HOME!$H$18),0)),IF($T$1=FALSE,IF($T217=FALSE,M217*HOME!$H$20,0),IF($T217=FALSE,M217*HOME!$H$20/(1+HOME!$H$20),0)))</f>
        <v>0</v>
      </c>
      <c r="AE217" s="79">
        <f>IF(N$2&lt;DATE(2019,10,1),IF($T$1=FALSE,IF($T217=FALSE,N217*HOME!$H$18,0),IF($T217=FALSE,N217*HOME!$H$18/(1+HOME!$H$18),0)),IF($T$1=FALSE,IF($T217=FALSE,N217*HOME!$H$20,0),IF($T217=FALSE,N217*HOME!$H$20/(1+HOME!$H$20),0)))</f>
        <v>0</v>
      </c>
      <c r="AF217" s="79">
        <f>IF(O$2&lt;DATE(2019,10,1),IF($T$1=FALSE,IF($T217=FALSE,O217*HOME!$H$18,0),IF($T217=FALSE,O217*HOME!$H$18/(1+HOME!$H$18),0)),IF($T$1=FALSE,IF($T217=FALSE,O217*HOME!$H$20,0),IF($T217=FALSE,O217*HOME!$H$20/(1+HOME!$H$20),0)))</f>
        <v>0</v>
      </c>
      <c r="AG217" s="79">
        <f>IF(P$2&lt;DATE(2019,10,1),IF($T$1=FALSE,IF($T217=FALSE,P217*HOME!$H$18,0),IF($T217=FALSE,P217*HOME!$H$18/(1+HOME!$H$18),0)),IF($T$1=FALSE,IF($T217=FALSE,P217*HOME!$H$20,0),IF($T217=FALSE,P217*HOME!$H$20/(1+HOME!$H$20),0)))</f>
        <v>0</v>
      </c>
      <c r="AH217" s="79">
        <f t="shared" si="76"/>
        <v>0</v>
      </c>
      <c r="AI217" s="79">
        <f t="shared" si="91"/>
        <v>0</v>
      </c>
    </row>
    <row r="218" spans="3:35" ht="19.149999999999999" customHeight="1">
      <c r="C218" s="95"/>
      <c r="D218" s="114"/>
      <c r="E218" s="114"/>
      <c r="F218" s="114"/>
      <c r="G218" s="114"/>
      <c r="H218" s="114"/>
      <c r="I218" s="183"/>
      <c r="J218" s="183"/>
      <c r="K218" s="183"/>
      <c r="L218" s="183"/>
      <c r="M218" s="183"/>
      <c r="N218" s="183"/>
      <c r="O218" s="183"/>
      <c r="P218" s="124"/>
      <c r="Q218" s="89">
        <f t="shared" si="90"/>
        <v>0</v>
      </c>
      <c r="R218" s="115">
        <f t="shared" si="75"/>
        <v>0</v>
      </c>
      <c r="S218" s="154">
        <f>前期実績!Q176</f>
        <v>0</v>
      </c>
      <c r="T218" s="320" t="b">
        <v>0</v>
      </c>
      <c r="U218" s="79">
        <f>IF(D$2&lt;DATE(2019,10,1),IF($T$1=FALSE,IF($T218=FALSE,D218*HOME!$H$18,0),IF($T218=FALSE,D218*HOME!$H$18/(1+HOME!$H$18),0)),IF($T$1=FALSE,IF($T218=FALSE,D218*HOME!$H$20,0),IF($T218=FALSE,D218*HOME!$H$20/(1+HOME!$H$20),0)))</f>
        <v>0</v>
      </c>
      <c r="V218" s="79">
        <f>IF(E$2&lt;DATE(2019,10,1),IF($T$1=FALSE,IF($T218=FALSE,E218*HOME!$H$18,0),IF($T218=FALSE,E218*HOME!$H$18/(1+HOME!$H$18),0)),IF($T$1=FALSE,IF($T218=FALSE,E218*HOME!$H$20,0),IF($T218=FALSE,E218*HOME!$H$20/(1+HOME!$H$20),0)))</f>
        <v>0</v>
      </c>
      <c r="W218" s="79">
        <f>IF(F$2&lt;DATE(2019,10,1),IF($T$1=FALSE,IF($T218=FALSE,F218*HOME!$H$18,0),IF($T218=FALSE,F218*HOME!$H$18/(1+HOME!$H$18),0)),IF($T$1=FALSE,IF($T218=FALSE,F218*HOME!$H$20,0),IF($T218=FALSE,F218*HOME!$H$20/(1+HOME!$H$20),0)))</f>
        <v>0</v>
      </c>
      <c r="X218" s="79">
        <f>IF(G$2&lt;DATE(2019,10,1),IF($T$1=FALSE,IF($T218=FALSE,G218*HOME!$H$18,0),IF($T218=FALSE,G218*HOME!$H$18/(1+HOME!$H$18),0)),IF($T$1=FALSE,IF($T218=FALSE,G218*HOME!$H$20,0),IF($T218=FALSE,G218*HOME!$H$20/(1+HOME!$H$20),0)))</f>
        <v>0</v>
      </c>
      <c r="Y218" s="79">
        <f>IF(H$2&lt;DATE(2019,10,1),IF($T$1=FALSE,IF($T218=FALSE,H218*HOME!$H$18,0),IF($T218=FALSE,H218*HOME!$H$18/(1+HOME!$H$18),0)),IF($T$1=FALSE,IF($T218=FALSE,H218*HOME!$H$20,0),IF($T218=FALSE,H218*HOME!$H$20/(1+HOME!$H$20),0)))</f>
        <v>0</v>
      </c>
      <c r="Z218" s="79">
        <f>IF(I$2&lt;DATE(2019,10,1),IF($T$1=FALSE,IF($T218=FALSE,I218*HOME!$H$18,0),IF($T218=FALSE,I218*HOME!$H$18/(1+HOME!$H$18),0)),IF($T$1=FALSE,IF($T218=FALSE,I218*HOME!$H$20,0),IF($T218=FALSE,I218*HOME!$H$20/(1+HOME!$H$20),0)))</f>
        <v>0</v>
      </c>
      <c r="AA218" s="79">
        <f>IF(J$2&lt;DATE(2019,10,1),IF($T$1=FALSE,IF($T218=FALSE,J218*HOME!$H$18,0),IF($T218=FALSE,J218*HOME!$H$18/(1+HOME!$H$18),0)),IF($T$1=FALSE,IF($T218=FALSE,J218*HOME!$H$20,0),IF($T218=FALSE,J218*HOME!$H$20/(1+HOME!$H$20),0)))</f>
        <v>0</v>
      </c>
      <c r="AB218" s="79">
        <f>IF(K$2&lt;DATE(2019,10,1),IF($T$1=FALSE,IF($T218=FALSE,K218*HOME!$H$18,0),IF($T218=FALSE,K218*HOME!$H$18/(1+HOME!$H$18),0)),IF($T$1=FALSE,IF($T218=FALSE,K218*HOME!$H$20,0),IF($T218=FALSE,K218*HOME!$H$20/(1+HOME!$H$20),0)))</f>
        <v>0</v>
      </c>
      <c r="AC218" s="79">
        <f>IF(L$2&lt;DATE(2019,10,1),IF($T$1=FALSE,IF($T218=FALSE,L218*HOME!$H$18,0),IF($T218=FALSE,L218*HOME!$H$18/(1+HOME!$H$18),0)),IF($T$1=FALSE,IF($T218=FALSE,L218*HOME!$H$20,0),IF($T218=FALSE,L218*HOME!$H$20/(1+HOME!$H$20),0)))</f>
        <v>0</v>
      </c>
      <c r="AD218" s="79">
        <f>IF(M$2&lt;DATE(2019,10,1),IF($T$1=FALSE,IF($T218=FALSE,M218*HOME!$H$18,0),IF($T218=FALSE,M218*HOME!$H$18/(1+HOME!$H$18),0)),IF($T$1=FALSE,IF($T218=FALSE,M218*HOME!$H$20,0),IF($T218=FALSE,M218*HOME!$H$20/(1+HOME!$H$20),0)))</f>
        <v>0</v>
      </c>
      <c r="AE218" s="79">
        <f>IF(N$2&lt;DATE(2019,10,1),IF($T$1=FALSE,IF($T218=FALSE,N218*HOME!$H$18,0),IF($T218=FALSE,N218*HOME!$H$18/(1+HOME!$H$18),0)),IF($T$1=FALSE,IF($T218=FALSE,N218*HOME!$H$20,0),IF($T218=FALSE,N218*HOME!$H$20/(1+HOME!$H$20),0)))</f>
        <v>0</v>
      </c>
      <c r="AF218" s="79">
        <f>IF(O$2&lt;DATE(2019,10,1),IF($T$1=FALSE,IF($T218=FALSE,O218*HOME!$H$18,0),IF($T218=FALSE,O218*HOME!$H$18/(1+HOME!$H$18),0)),IF($T$1=FALSE,IF($T218=FALSE,O218*HOME!$H$20,0),IF($T218=FALSE,O218*HOME!$H$20/(1+HOME!$H$20),0)))</f>
        <v>0</v>
      </c>
      <c r="AG218" s="79">
        <f>IF(P$2&lt;DATE(2019,10,1),IF($T$1=FALSE,IF($T218=FALSE,P218*HOME!$H$18,0),IF($T218=FALSE,P218*HOME!$H$18/(1+HOME!$H$18),0)),IF($T$1=FALSE,IF($T218=FALSE,P218*HOME!$H$20,0),IF($T218=FALSE,P218*HOME!$H$20/(1+HOME!$H$20),0)))</f>
        <v>0</v>
      </c>
      <c r="AH218" s="79">
        <f t="shared" si="76"/>
        <v>0</v>
      </c>
      <c r="AI218" s="79">
        <f t="shared" si="91"/>
        <v>0</v>
      </c>
    </row>
    <row r="219" spans="3:35" ht="19.149999999999999" customHeight="1">
      <c r="C219" s="95"/>
      <c r="D219" s="114"/>
      <c r="E219" s="114"/>
      <c r="F219" s="114"/>
      <c r="G219" s="184"/>
      <c r="H219" s="114"/>
      <c r="I219" s="114"/>
      <c r="J219" s="114"/>
      <c r="K219" s="114"/>
      <c r="L219" s="114"/>
      <c r="M219" s="114"/>
      <c r="N219" s="114"/>
      <c r="O219" s="114"/>
      <c r="P219" s="124"/>
      <c r="Q219" s="89">
        <f t="shared" si="90"/>
        <v>0</v>
      </c>
      <c r="R219" s="115">
        <f t="shared" si="75"/>
        <v>0</v>
      </c>
      <c r="S219" s="154">
        <f>前期実績!Q177</f>
        <v>0</v>
      </c>
      <c r="T219" s="320" t="b">
        <v>0</v>
      </c>
      <c r="U219" s="79">
        <f>IF(D$2&lt;DATE(2019,10,1),IF($T$1=FALSE,IF($T219=FALSE,D219*HOME!$H$18,0),IF($T219=FALSE,D219*HOME!$H$18/(1+HOME!$H$18),0)),IF($T$1=FALSE,IF($T219=FALSE,D219*HOME!$H$20,0),IF($T219=FALSE,D219*HOME!$H$20/(1+HOME!$H$20),0)))</f>
        <v>0</v>
      </c>
      <c r="V219" s="79">
        <f>IF(E$2&lt;DATE(2019,10,1),IF($T$1=FALSE,IF($T219=FALSE,E219*HOME!$H$18,0),IF($T219=FALSE,E219*HOME!$H$18/(1+HOME!$H$18),0)),IF($T$1=FALSE,IF($T219=FALSE,E219*HOME!$H$20,0),IF($T219=FALSE,E219*HOME!$H$20/(1+HOME!$H$20),0)))</f>
        <v>0</v>
      </c>
      <c r="W219" s="79">
        <f>IF(F$2&lt;DATE(2019,10,1),IF($T$1=FALSE,IF($T219=FALSE,F219*HOME!$H$18,0),IF($T219=FALSE,F219*HOME!$H$18/(1+HOME!$H$18),0)),IF($T$1=FALSE,IF($T219=FALSE,F219*HOME!$H$20,0),IF($T219=FALSE,F219*HOME!$H$20/(1+HOME!$H$20),0)))</f>
        <v>0</v>
      </c>
      <c r="X219" s="79">
        <f>IF(G$2&lt;DATE(2019,10,1),IF($T$1=FALSE,IF($T219=FALSE,G219*HOME!$H$18,0),IF($T219=FALSE,G219*HOME!$H$18/(1+HOME!$H$18),0)),IF($T$1=FALSE,IF($T219=FALSE,G219*HOME!$H$20,0),IF($T219=FALSE,G219*HOME!$H$20/(1+HOME!$H$20),0)))</f>
        <v>0</v>
      </c>
      <c r="Y219" s="79">
        <f>IF(H$2&lt;DATE(2019,10,1),IF($T$1=FALSE,IF($T219=FALSE,H219*HOME!$H$18,0),IF($T219=FALSE,H219*HOME!$H$18/(1+HOME!$H$18),0)),IF($T$1=FALSE,IF($T219=FALSE,H219*HOME!$H$20,0),IF($T219=FALSE,H219*HOME!$H$20/(1+HOME!$H$20),0)))</f>
        <v>0</v>
      </c>
      <c r="Z219" s="79">
        <f>IF(I$2&lt;DATE(2019,10,1),IF($T$1=FALSE,IF($T219=FALSE,I219*HOME!$H$18,0),IF($T219=FALSE,I219*HOME!$H$18/(1+HOME!$H$18),0)),IF($T$1=FALSE,IF($T219=FALSE,I219*HOME!$H$20,0),IF($T219=FALSE,I219*HOME!$H$20/(1+HOME!$H$20),0)))</f>
        <v>0</v>
      </c>
      <c r="AA219" s="79">
        <f>IF(J$2&lt;DATE(2019,10,1),IF($T$1=FALSE,IF($T219=FALSE,J219*HOME!$H$18,0),IF($T219=FALSE,J219*HOME!$H$18/(1+HOME!$H$18),0)),IF($T$1=FALSE,IF($T219=FALSE,J219*HOME!$H$20,0),IF($T219=FALSE,J219*HOME!$H$20/(1+HOME!$H$20),0)))</f>
        <v>0</v>
      </c>
      <c r="AB219" s="79">
        <f>IF(K$2&lt;DATE(2019,10,1),IF($T$1=FALSE,IF($T219=FALSE,K219*HOME!$H$18,0),IF($T219=FALSE,K219*HOME!$H$18/(1+HOME!$H$18),0)),IF($T$1=FALSE,IF($T219=FALSE,K219*HOME!$H$20,0),IF($T219=FALSE,K219*HOME!$H$20/(1+HOME!$H$20),0)))</f>
        <v>0</v>
      </c>
      <c r="AC219" s="79">
        <f>IF(L$2&lt;DATE(2019,10,1),IF($T$1=FALSE,IF($T219=FALSE,L219*HOME!$H$18,0),IF($T219=FALSE,L219*HOME!$H$18/(1+HOME!$H$18),0)),IF($T$1=FALSE,IF($T219=FALSE,L219*HOME!$H$20,0),IF($T219=FALSE,L219*HOME!$H$20/(1+HOME!$H$20),0)))</f>
        <v>0</v>
      </c>
      <c r="AD219" s="79">
        <f>IF(M$2&lt;DATE(2019,10,1),IF($T$1=FALSE,IF($T219=FALSE,M219*HOME!$H$18,0),IF($T219=FALSE,M219*HOME!$H$18/(1+HOME!$H$18),0)),IF($T$1=FALSE,IF($T219=FALSE,M219*HOME!$H$20,0),IF($T219=FALSE,M219*HOME!$H$20/(1+HOME!$H$20),0)))</f>
        <v>0</v>
      </c>
      <c r="AE219" s="79">
        <f>IF(N$2&lt;DATE(2019,10,1),IF($T$1=FALSE,IF($T219=FALSE,N219*HOME!$H$18,0),IF($T219=FALSE,N219*HOME!$H$18/(1+HOME!$H$18),0)),IF($T$1=FALSE,IF($T219=FALSE,N219*HOME!$H$20,0),IF($T219=FALSE,N219*HOME!$H$20/(1+HOME!$H$20),0)))</f>
        <v>0</v>
      </c>
      <c r="AF219" s="79">
        <f>IF(O$2&lt;DATE(2019,10,1),IF($T$1=FALSE,IF($T219=FALSE,O219*HOME!$H$18,0),IF($T219=FALSE,O219*HOME!$H$18/(1+HOME!$H$18),0)),IF($T$1=FALSE,IF($T219=FALSE,O219*HOME!$H$20,0),IF($T219=FALSE,O219*HOME!$H$20/(1+HOME!$H$20),0)))</f>
        <v>0</v>
      </c>
      <c r="AG219" s="79">
        <f>IF(P$2&lt;DATE(2019,10,1),IF($T$1=FALSE,IF($T219=FALSE,P219*HOME!$H$18,0),IF($T219=FALSE,P219*HOME!$H$18/(1+HOME!$H$18),0)),IF($T$1=FALSE,IF($T219=FALSE,P219*HOME!$H$20,0),IF($T219=FALSE,P219*HOME!$H$20/(1+HOME!$H$20),0)))</f>
        <v>0</v>
      </c>
      <c r="AH219" s="79">
        <f t="shared" si="76"/>
        <v>0</v>
      </c>
      <c r="AI219" s="79">
        <f t="shared" si="91"/>
        <v>0</v>
      </c>
    </row>
    <row r="220" spans="3:35" ht="19.149999999999999" customHeight="1">
      <c r="C220" s="95"/>
      <c r="D220" s="114"/>
      <c r="E220" s="114"/>
      <c r="F220" s="114"/>
      <c r="G220" s="114"/>
      <c r="H220" s="114"/>
      <c r="I220" s="114"/>
      <c r="J220" s="114"/>
      <c r="K220" s="114"/>
      <c r="L220" s="114"/>
      <c r="M220" s="114"/>
      <c r="N220" s="114"/>
      <c r="O220" s="114"/>
      <c r="P220" s="124"/>
      <c r="Q220" s="89">
        <f t="shared" si="90"/>
        <v>0</v>
      </c>
      <c r="R220" s="115">
        <f t="shared" si="75"/>
        <v>0</v>
      </c>
      <c r="S220" s="154">
        <f>前期実績!Q178</f>
        <v>0</v>
      </c>
      <c r="T220" s="320" t="b">
        <v>0</v>
      </c>
      <c r="U220" s="79">
        <f>IF(D$2&lt;DATE(2019,10,1),IF($T$1=FALSE,IF($T220=FALSE,D220*HOME!$H$18,0),IF($T220=FALSE,D220*HOME!$H$18/(1+HOME!$H$18),0)),IF($T$1=FALSE,IF($T220=FALSE,D220*HOME!$H$20,0),IF($T220=FALSE,D220*HOME!$H$20/(1+HOME!$H$20),0)))</f>
        <v>0</v>
      </c>
      <c r="V220" s="79">
        <f>IF(E$2&lt;DATE(2019,10,1),IF($T$1=FALSE,IF($T220=FALSE,E220*HOME!$H$18,0),IF($T220=FALSE,E220*HOME!$H$18/(1+HOME!$H$18),0)),IF($T$1=FALSE,IF($T220=FALSE,E220*HOME!$H$20,0),IF($T220=FALSE,E220*HOME!$H$20/(1+HOME!$H$20),0)))</f>
        <v>0</v>
      </c>
      <c r="W220" s="79">
        <f>IF(F$2&lt;DATE(2019,10,1),IF($T$1=FALSE,IF($T220=FALSE,F220*HOME!$H$18,0),IF($T220=FALSE,F220*HOME!$H$18/(1+HOME!$H$18),0)),IF($T$1=FALSE,IF($T220=FALSE,F220*HOME!$H$20,0),IF($T220=FALSE,F220*HOME!$H$20/(1+HOME!$H$20),0)))</f>
        <v>0</v>
      </c>
      <c r="X220" s="79">
        <f>IF(G$2&lt;DATE(2019,10,1),IF($T$1=FALSE,IF($T220=FALSE,G220*HOME!$H$18,0),IF($T220=FALSE,G220*HOME!$H$18/(1+HOME!$H$18),0)),IF($T$1=FALSE,IF($T220=FALSE,G220*HOME!$H$20,0),IF($T220=FALSE,G220*HOME!$H$20/(1+HOME!$H$20),0)))</f>
        <v>0</v>
      </c>
      <c r="Y220" s="79">
        <f>IF(H$2&lt;DATE(2019,10,1),IF($T$1=FALSE,IF($T220=FALSE,H220*HOME!$H$18,0),IF($T220=FALSE,H220*HOME!$H$18/(1+HOME!$H$18),0)),IF($T$1=FALSE,IF($T220=FALSE,H220*HOME!$H$20,0),IF($T220=FALSE,H220*HOME!$H$20/(1+HOME!$H$20),0)))</f>
        <v>0</v>
      </c>
      <c r="Z220" s="79">
        <f>IF(I$2&lt;DATE(2019,10,1),IF($T$1=FALSE,IF($T220=FALSE,I220*HOME!$H$18,0),IF($T220=FALSE,I220*HOME!$H$18/(1+HOME!$H$18),0)),IF($T$1=FALSE,IF($T220=FALSE,I220*HOME!$H$20,0),IF($T220=FALSE,I220*HOME!$H$20/(1+HOME!$H$20),0)))</f>
        <v>0</v>
      </c>
      <c r="AA220" s="79">
        <f>IF(J$2&lt;DATE(2019,10,1),IF($T$1=FALSE,IF($T220=FALSE,J220*HOME!$H$18,0),IF($T220=FALSE,J220*HOME!$H$18/(1+HOME!$H$18),0)),IF($T$1=FALSE,IF($T220=FALSE,J220*HOME!$H$20,0),IF($T220=FALSE,J220*HOME!$H$20/(1+HOME!$H$20),0)))</f>
        <v>0</v>
      </c>
      <c r="AB220" s="79">
        <f>IF(K$2&lt;DATE(2019,10,1),IF($T$1=FALSE,IF($T220=FALSE,K220*HOME!$H$18,0),IF($T220=FALSE,K220*HOME!$H$18/(1+HOME!$H$18),0)),IF($T$1=FALSE,IF($T220=FALSE,K220*HOME!$H$20,0),IF($T220=FALSE,K220*HOME!$H$20/(1+HOME!$H$20),0)))</f>
        <v>0</v>
      </c>
      <c r="AC220" s="79">
        <f>IF(L$2&lt;DATE(2019,10,1),IF($T$1=FALSE,IF($T220=FALSE,L220*HOME!$H$18,0),IF($T220=FALSE,L220*HOME!$H$18/(1+HOME!$H$18),0)),IF($T$1=FALSE,IF($T220=FALSE,L220*HOME!$H$20,0),IF($T220=FALSE,L220*HOME!$H$20/(1+HOME!$H$20),0)))</f>
        <v>0</v>
      </c>
      <c r="AD220" s="79">
        <f>IF(M$2&lt;DATE(2019,10,1),IF($T$1=FALSE,IF($T220=FALSE,M220*HOME!$H$18,0),IF($T220=FALSE,M220*HOME!$H$18/(1+HOME!$H$18),0)),IF($T$1=FALSE,IF($T220=FALSE,M220*HOME!$H$20,0),IF($T220=FALSE,M220*HOME!$H$20/(1+HOME!$H$20),0)))</f>
        <v>0</v>
      </c>
      <c r="AE220" s="79">
        <f>IF(N$2&lt;DATE(2019,10,1),IF($T$1=FALSE,IF($T220=FALSE,N220*HOME!$H$18,0),IF($T220=FALSE,N220*HOME!$H$18/(1+HOME!$H$18),0)),IF($T$1=FALSE,IF($T220=FALSE,N220*HOME!$H$20,0),IF($T220=FALSE,N220*HOME!$H$20/(1+HOME!$H$20),0)))</f>
        <v>0</v>
      </c>
      <c r="AF220" s="79">
        <f>IF(O$2&lt;DATE(2019,10,1),IF($T$1=FALSE,IF($T220=FALSE,O220*HOME!$H$18,0),IF($T220=FALSE,O220*HOME!$H$18/(1+HOME!$H$18),0)),IF($T$1=FALSE,IF($T220=FALSE,O220*HOME!$H$20,0),IF($T220=FALSE,O220*HOME!$H$20/(1+HOME!$H$20),0)))</f>
        <v>0</v>
      </c>
      <c r="AG220" s="79">
        <f>IF(P$2&lt;DATE(2019,10,1),IF($T$1=FALSE,IF($T220=FALSE,P220*HOME!$H$18,0),IF($T220=FALSE,P220*HOME!$H$18/(1+HOME!$H$18),0)),IF($T$1=FALSE,IF($T220=FALSE,P220*HOME!$H$20,0),IF($T220=FALSE,P220*HOME!$H$20/(1+HOME!$H$20),0)))</f>
        <v>0</v>
      </c>
      <c r="AH220" s="79">
        <f t="shared" si="76"/>
        <v>0</v>
      </c>
      <c r="AI220" s="79">
        <f t="shared" si="91"/>
        <v>0</v>
      </c>
    </row>
    <row r="221" spans="3:35" ht="19.149999999999999" customHeight="1">
      <c r="C221" s="95"/>
      <c r="D221" s="114"/>
      <c r="E221" s="114"/>
      <c r="F221" s="114"/>
      <c r="G221" s="114"/>
      <c r="H221" s="114"/>
      <c r="I221" s="114"/>
      <c r="J221" s="114"/>
      <c r="K221" s="114"/>
      <c r="L221" s="114"/>
      <c r="M221" s="114"/>
      <c r="N221" s="114"/>
      <c r="O221" s="114"/>
      <c r="P221" s="131"/>
      <c r="Q221" s="89">
        <f t="shared" si="90"/>
        <v>0</v>
      </c>
      <c r="R221" s="115">
        <f t="shared" si="75"/>
        <v>0</v>
      </c>
      <c r="S221" s="154">
        <f>前期実績!Q179</f>
        <v>0</v>
      </c>
      <c r="T221" s="320" t="b">
        <v>0</v>
      </c>
      <c r="U221" s="79">
        <f>IF(D$2&lt;DATE(2019,10,1),IF($T$1=FALSE,IF($T221=FALSE,D221*HOME!$H$18,0),IF($T221=FALSE,D221*HOME!$H$18/(1+HOME!$H$18),0)),IF($T$1=FALSE,IF($T221=FALSE,D221*HOME!$H$20,0),IF($T221=FALSE,D221*HOME!$H$20/(1+HOME!$H$20),0)))</f>
        <v>0</v>
      </c>
      <c r="V221" s="79">
        <f>IF(E$2&lt;DATE(2019,10,1),IF($T$1=FALSE,IF($T221=FALSE,E221*HOME!$H$18,0),IF($T221=FALSE,E221*HOME!$H$18/(1+HOME!$H$18),0)),IF($T$1=FALSE,IF($T221=FALSE,E221*HOME!$H$20,0),IF($T221=FALSE,E221*HOME!$H$20/(1+HOME!$H$20),0)))</f>
        <v>0</v>
      </c>
      <c r="W221" s="79">
        <f>IF(F$2&lt;DATE(2019,10,1),IF($T$1=FALSE,IF($T221=FALSE,F221*HOME!$H$18,0),IF($T221=FALSE,F221*HOME!$H$18/(1+HOME!$H$18),0)),IF($T$1=FALSE,IF($T221=FALSE,F221*HOME!$H$20,0),IF($T221=FALSE,F221*HOME!$H$20/(1+HOME!$H$20),0)))</f>
        <v>0</v>
      </c>
      <c r="X221" s="79">
        <f>IF(G$2&lt;DATE(2019,10,1),IF($T$1=FALSE,IF($T221=FALSE,G221*HOME!$H$18,0),IF($T221=FALSE,G221*HOME!$H$18/(1+HOME!$H$18),0)),IF($T$1=FALSE,IF($T221=FALSE,G221*HOME!$H$20,0),IF($T221=FALSE,G221*HOME!$H$20/(1+HOME!$H$20),0)))</f>
        <v>0</v>
      </c>
      <c r="Y221" s="79">
        <f>IF(H$2&lt;DATE(2019,10,1),IF($T$1=FALSE,IF($T221=FALSE,H221*HOME!$H$18,0),IF($T221=FALSE,H221*HOME!$H$18/(1+HOME!$H$18),0)),IF($T$1=FALSE,IF($T221=FALSE,H221*HOME!$H$20,0),IF($T221=FALSE,H221*HOME!$H$20/(1+HOME!$H$20),0)))</f>
        <v>0</v>
      </c>
      <c r="Z221" s="79">
        <f>IF(I$2&lt;DATE(2019,10,1),IF($T$1=FALSE,IF($T221=FALSE,I221*HOME!$H$18,0),IF($T221=FALSE,I221*HOME!$H$18/(1+HOME!$H$18),0)),IF($T$1=FALSE,IF($T221=FALSE,I221*HOME!$H$20,0),IF($T221=FALSE,I221*HOME!$H$20/(1+HOME!$H$20),0)))</f>
        <v>0</v>
      </c>
      <c r="AA221" s="79">
        <f>IF(J$2&lt;DATE(2019,10,1),IF($T$1=FALSE,IF($T221=FALSE,J221*HOME!$H$18,0),IF($T221=FALSE,J221*HOME!$H$18/(1+HOME!$H$18),0)),IF($T$1=FALSE,IF($T221=FALSE,J221*HOME!$H$20,0),IF($T221=FALSE,J221*HOME!$H$20/(1+HOME!$H$20),0)))</f>
        <v>0</v>
      </c>
      <c r="AB221" s="79">
        <f>IF(K$2&lt;DATE(2019,10,1),IF($T$1=FALSE,IF($T221=FALSE,K221*HOME!$H$18,0),IF($T221=FALSE,K221*HOME!$H$18/(1+HOME!$H$18),0)),IF($T$1=FALSE,IF($T221=FALSE,K221*HOME!$H$20,0),IF($T221=FALSE,K221*HOME!$H$20/(1+HOME!$H$20),0)))</f>
        <v>0</v>
      </c>
      <c r="AC221" s="79">
        <f>IF(L$2&lt;DATE(2019,10,1),IF($T$1=FALSE,IF($T221=FALSE,L221*HOME!$H$18,0),IF($T221=FALSE,L221*HOME!$H$18/(1+HOME!$H$18),0)),IF($T$1=FALSE,IF($T221=FALSE,L221*HOME!$H$20,0),IF($T221=FALSE,L221*HOME!$H$20/(1+HOME!$H$20),0)))</f>
        <v>0</v>
      </c>
      <c r="AD221" s="79">
        <f>IF(M$2&lt;DATE(2019,10,1),IF($T$1=FALSE,IF($T221=FALSE,M221*HOME!$H$18,0),IF($T221=FALSE,M221*HOME!$H$18/(1+HOME!$H$18),0)),IF($T$1=FALSE,IF($T221=FALSE,M221*HOME!$H$20,0),IF($T221=FALSE,M221*HOME!$H$20/(1+HOME!$H$20),0)))</f>
        <v>0</v>
      </c>
      <c r="AE221" s="79">
        <f>IF(N$2&lt;DATE(2019,10,1),IF($T$1=FALSE,IF($T221=FALSE,N221*HOME!$H$18,0),IF($T221=FALSE,N221*HOME!$H$18/(1+HOME!$H$18),0)),IF($T$1=FALSE,IF($T221=FALSE,N221*HOME!$H$20,0),IF($T221=FALSE,N221*HOME!$H$20/(1+HOME!$H$20),0)))</f>
        <v>0</v>
      </c>
      <c r="AF221" s="79">
        <f>IF(O$2&lt;DATE(2019,10,1),IF($T$1=FALSE,IF($T221=FALSE,O221*HOME!$H$18,0),IF($T221=FALSE,O221*HOME!$H$18/(1+HOME!$H$18),0)),IF($T$1=FALSE,IF($T221=FALSE,O221*HOME!$H$20,0),IF($T221=FALSE,O221*HOME!$H$20/(1+HOME!$H$20),0)))</f>
        <v>0</v>
      </c>
      <c r="AG221" s="79">
        <f>IF(P$2&lt;DATE(2019,10,1),IF($T$1=FALSE,IF($T221=FALSE,P221*HOME!$H$18,0),IF($T221=FALSE,P221*HOME!$H$18/(1+HOME!$H$18),0)),IF($T$1=FALSE,IF($T221=FALSE,P221*HOME!$H$20,0),IF($T221=FALSE,P221*HOME!$H$20/(1+HOME!$H$20),0)))</f>
        <v>0</v>
      </c>
      <c r="AH221" s="79">
        <f t="shared" si="76"/>
        <v>0</v>
      </c>
      <c r="AI221" s="79">
        <f t="shared" si="91"/>
        <v>0</v>
      </c>
    </row>
    <row r="222" spans="3:35" ht="19.149999999999999" customHeight="1">
      <c r="C222" s="95"/>
      <c r="D222" s="114"/>
      <c r="E222" s="114"/>
      <c r="F222" s="114"/>
      <c r="G222" s="114"/>
      <c r="H222" s="114"/>
      <c r="I222" s="114"/>
      <c r="J222" s="114"/>
      <c r="K222" s="114"/>
      <c r="L222" s="114"/>
      <c r="M222" s="114"/>
      <c r="N222" s="114"/>
      <c r="O222" s="114"/>
      <c r="P222" s="131"/>
      <c r="Q222" s="89">
        <f t="shared" si="90"/>
        <v>0</v>
      </c>
      <c r="R222" s="115">
        <f t="shared" si="75"/>
        <v>0</v>
      </c>
      <c r="S222" s="154">
        <f>前期実績!Q180</f>
        <v>0</v>
      </c>
      <c r="T222" s="320" t="b">
        <v>0</v>
      </c>
      <c r="U222" s="79">
        <f>IF(D$2&lt;DATE(2019,10,1),IF($T$1=FALSE,IF($T222=FALSE,D222*HOME!$H$18,0),IF($T222=FALSE,D222*HOME!$H$18/(1+HOME!$H$18),0)),IF($T$1=FALSE,IF($T222=FALSE,D222*HOME!$H$20,0),IF($T222=FALSE,D222*HOME!$H$20/(1+HOME!$H$20),0)))</f>
        <v>0</v>
      </c>
      <c r="V222" s="79">
        <f>IF(E$2&lt;DATE(2019,10,1),IF($T$1=FALSE,IF($T222=FALSE,E222*HOME!$H$18,0),IF($T222=FALSE,E222*HOME!$H$18/(1+HOME!$H$18),0)),IF($T$1=FALSE,IF($T222=FALSE,E222*HOME!$H$20,0),IF($T222=FALSE,E222*HOME!$H$20/(1+HOME!$H$20),0)))</f>
        <v>0</v>
      </c>
      <c r="W222" s="79">
        <f>IF(F$2&lt;DATE(2019,10,1),IF($T$1=FALSE,IF($T222=FALSE,F222*HOME!$H$18,0),IF($T222=FALSE,F222*HOME!$H$18/(1+HOME!$H$18),0)),IF($T$1=FALSE,IF($T222=FALSE,F222*HOME!$H$20,0),IF($T222=FALSE,F222*HOME!$H$20/(1+HOME!$H$20),0)))</f>
        <v>0</v>
      </c>
      <c r="X222" s="79">
        <f>IF(G$2&lt;DATE(2019,10,1),IF($T$1=FALSE,IF($T222=FALSE,G222*HOME!$H$18,0),IF($T222=FALSE,G222*HOME!$H$18/(1+HOME!$H$18),0)),IF($T$1=FALSE,IF($T222=FALSE,G222*HOME!$H$20,0),IF($T222=FALSE,G222*HOME!$H$20/(1+HOME!$H$20),0)))</f>
        <v>0</v>
      </c>
      <c r="Y222" s="79">
        <f>IF(H$2&lt;DATE(2019,10,1),IF($T$1=FALSE,IF($T222=FALSE,H222*HOME!$H$18,0),IF($T222=FALSE,H222*HOME!$H$18/(1+HOME!$H$18),0)),IF($T$1=FALSE,IF($T222=FALSE,H222*HOME!$H$20,0),IF($T222=FALSE,H222*HOME!$H$20/(1+HOME!$H$20),0)))</f>
        <v>0</v>
      </c>
      <c r="Z222" s="79">
        <f>IF(I$2&lt;DATE(2019,10,1),IF($T$1=FALSE,IF($T222=FALSE,I222*HOME!$H$18,0),IF($T222=FALSE,I222*HOME!$H$18/(1+HOME!$H$18),0)),IF($T$1=FALSE,IF($T222=FALSE,I222*HOME!$H$20,0),IF($T222=FALSE,I222*HOME!$H$20/(1+HOME!$H$20),0)))</f>
        <v>0</v>
      </c>
      <c r="AA222" s="79">
        <f>IF(J$2&lt;DATE(2019,10,1),IF($T$1=FALSE,IF($T222=FALSE,J222*HOME!$H$18,0),IF($T222=FALSE,J222*HOME!$H$18/(1+HOME!$H$18),0)),IF($T$1=FALSE,IF($T222=FALSE,J222*HOME!$H$20,0),IF($T222=FALSE,J222*HOME!$H$20/(1+HOME!$H$20),0)))</f>
        <v>0</v>
      </c>
      <c r="AB222" s="79">
        <f>IF(K$2&lt;DATE(2019,10,1),IF($T$1=FALSE,IF($T222=FALSE,K222*HOME!$H$18,0),IF($T222=FALSE,K222*HOME!$H$18/(1+HOME!$H$18),0)),IF($T$1=FALSE,IF($T222=FALSE,K222*HOME!$H$20,0),IF($T222=FALSE,K222*HOME!$H$20/(1+HOME!$H$20),0)))</f>
        <v>0</v>
      </c>
      <c r="AC222" s="79">
        <f>IF(L$2&lt;DATE(2019,10,1),IF($T$1=FALSE,IF($T222=FALSE,L222*HOME!$H$18,0),IF($T222=FALSE,L222*HOME!$H$18/(1+HOME!$H$18),0)),IF($T$1=FALSE,IF($T222=FALSE,L222*HOME!$H$20,0),IF($T222=FALSE,L222*HOME!$H$20/(1+HOME!$H$20),0)))</f>
        <v>0</v>
      </c>
      <c r="AD222" s="79">
        <f>IF(M$2&lt;DATE(2019,10,1),IF($T$1=FALSE,IF($T222=FALSE,M222*HOME!$H$18,0),IF($T222=FALSE,M222*HOME!$H$18/(1+HOME!$H$18),0)),IF($T$1=FALSE,IF($T222=FALSE,M222*HOME!$H$20,0),IF($T222=FALSE,M222*HOME!$H$20/(1+HOME!$H$20),0)))</f>
        <v>0</v>
      </c>
      <c r="AE222" s="79">
        <f>IF(N$2&lt;DATE(2019,10,1),IF($T$1=FALSE,IF($T222=FALSE,N222*HOME!$H$18,0),IF($T222=FALSE,N222*HOME!$H$18/(1+HOME!$H$18),0)),IF($T$1=FALSE,IF($T222=FALSE,N222*HOME!$H$20,0),IF($T222=FALSE,N222*HOME!$H$20/(1+HOME!$H$20),0)))</f>
        <v>0</v>
      </c>
      <c r="AF222" s="79">
        <f>IF(O$2&lt;DATE(2019,10,1),IF($T$1=FALSE,IF($T222=FALSE,O222*HOME!$H$18,0),IF($T222=FALSE,O222*HOME!$H$18/(1+HOME!$H$18),0)),IF($T$1=FALSE,IF($T222=FALSE,O222*HOME!$H$20,0),IF($T222=FALSE,O222*HOME!$H$20/(1+HOME!$H$20),0)))</f>
        <v>0</v>
      </c>
      <c r="AG222" s="79">
        <f>IF(P$2&lt;DATE(2019,10,1),IF($T$1=FALSE,IF($T222=FALSE,P222*HOME!$H$18,0),IF($T222=FALSE,P222*HOME!$H$18/(1+HOME!$H$18),0)),IF($T$1=FALSE,IF($T222=FALSE,P222*HOME!$H$20,0),IF($T222=FALSE,P222*HOME!$H$20/(1+HOME!$H$20),0)))</f>
        <v>0</v>
      </c>
      <c r="AH222" s="79">
        <f t="shared" si="76"/>
        <v>0</v>
      </c>
      <c r="AI222" s="79">
        <f t="shared" si="91"/>
        <v>0</v>
      </c>
    </row>
    <row r="223" spans="3:35" ht="19.149999999999999" customHeight="1">
      <c r="C223" s="95"/>
      <c r="D223" s="114"/>
      <c r="E223" s="114"/>
      <c r="F223" s="114"/>
      <c r="G223" s="114"/>
      <c r="H223" s="114"/>
      <c r="I223" s="114"/>
      <c r="J223" s="114"/>
      <c r="K223" s="114"/>
      <c r="L223" s="114"/>
      <c r="M223" s="114"/>
      <c r="N223" s="114"/>
      <c r="O223" s="114"/>
      <c r="P223" s="131"/>
      <c r="Q223" s="89">
        <f t="shared" si="90"/>
        <v>0</v>
      </c>
      <c r="R223" s="115">
        <f t="shared" si="75"/>
        <v>0</v>
      </c>
      <c r="S223" s="154">
        <f>前期実績!Q181</f>
        <v>0</v>
      </c>
      <c r="T223" s="320" t="b">
        <v>0</v>
      </c>
      <c r="U223" s="79">
        <f>IF(D$2&lt;DATE(2019,10,1),IF($T$1=FALSE,IF($T223=FALSE,D223*HOME!$H$18,0),IF($T223=FALSE,D223*HOME!$H$18/(1+HOME!$H$18),0)),IF($T$1=FALSE,IF($T223=FALSE,D223*HOME!$H$20,0),IF($T223=FALSE,D223*HOME!$H$20/(1+HOME!$H$20),0)))</f>
        <v>0</v>
      </c>
      <c r="V223" s="79">
        <f>IF(E$2&lt;DATE(2019,10,1),IF($T$1=FALSE,IF($T223=FALSE,E223*HOME!$H$18,0),IF($T223=FALSE,E223*HOME!$H$18/(1+HOME!$H$18),0)),IF($T$1=FALSE,IF($T223=FALSE,E223*HOME!$H$20,0),IF($T223=FALSE,E223*HOME!$H$20/(1+HOME!$H$20),0)))</f>
        <v>0</v>
      </c>
      <c r="W223" s="79">
        <f>IF(F$2&lt;DATE(2019,10,1),IF($T$1=FALSE,IF($T223=FALSE,F223*HOME!$H$18,0),IF($T223=FALSE,F223*HOME!$H$18/(1+HOME!$H$18),0)),IF($T$1=FALSE,IF($T223=FALSE,F223*HOME!$H$20,0),IF($T223=FALSE,F223*HOME!$H$20/(1+HOME!$H$20),0)))</f>
        <v>0</v>
      </c>
      <c r="X223" s="79">
        <f>IF(G$2&lt;DATE(2019,10,1),IF($T$1=FALSE,IF($T223=FALSE,G223*HOME!$H$18,0),IF($T223=FALSE,G223*HOME!$H$18/(1+HOME!$H$18),0)),IF($T$1=FALSE,IF($T223=FALSE,G223*HOME!$H$20,0),IF($T223=FALSE,G223*HOME!$H$20/(1+HOME!$H$20),0)))</f>
        <v>0</v>
      </c>
      <c r="Y223" s="79">
        <f>IF(H$2&lt;DATE(2019,10,1),IF($T$1=FALSE,IF($T223=FALSE,H223*HOME!$H$18,0),IF($T223=FALSE,H223*HOME!$H$18/(1+HOME!$H$18),0)),IF($T$1=FALSE,IF($T223=FALSE,H223*HOME!$H$20,0),IF($T223=FALSE,H223*HOME!$H$20/(1+HOME!$H$20),0)))</f>
        <v>0</v>
      </c>
      <c r="Z223" s="79">
        <f>IF(I$2&lt;DATE(2019,10,1),IF($T$1=FALSE,IF($T223=FALSE,I223*HOME!$H$18,0),IF($T223=FALSE,I223*HOME!$H$18/(1+HOME!$H$18),0)),IF($T$1=FALSE,IF($T223=FALSE,I223*HOME!$H$20,0),IF($T223=FALSE,I223*HOME!$H$20/(1+HOME!$H$20),0)))</f>
        <v>0</v>
      </c>
      <c r="AA223" s="79">
        <f>IF(J$2&lt;DATE(2019,10,1),IF($T$1=FALSE,IF($T223=FALSE,J223*HOME!$H$18,0),IF($T223=FALSE,J223*HOME!$H$18/(1+HOME!$H$18),0)),IF($T$1=FALSE,IF($T223=FALSE,J223*HOME!$H$20,0),IF($T223=FALSE,J223*HOME!$H$20/(1+HOME!$H$20),0)))</f>
        <v>0</v>
      </c>
      <c r="AB223" s="79">
        <f>IF(K$2&lt;DATE(2019,10,1),IF($T$1=FALSE,IF($T223=FALSE,K223*HOME!$H$18,0),IF($T223=FALSE,K223*HOME!$H$18/(1+HOME!$H$18),0)),IF($T$1=FALSE,IF($T223=FALSE,K223*HOME!$H$20,0),IF($T223=FALSE,K223*HOME!$H$20/(1+HOME!$H$20),0)))</f>
        <v>0</v>
      </c>
      <c r="AC223" s="79">
        <f>IF(L$2&lt;DATE(2019,10,1),IF($T$1=FALSE,IF($T223=FALSE,L223*HOME!$H$18,0),IF($T223=FALSE,L223*HOME!$H$18/(1+HOME!$H$18),0)),IF($T$1=FALSE,IF($T223=FALSE,L223*HOME!$H$20,0),IF($T223=FALSE,L223*HOME!$H$20/(1+HOME!$H$20),0)))</f>
        <v>0</v>
      </c>
      <c r="AD223" s="79">
        <f>IF(M$2&lt;DATE(2019,10,1),IF($T$1=FALSE,IF($T223=FALSE,M223*HOME!$H$18,0),IF($T223=FALSE,M223*HOME!$H$18/(1+HOME!$H$18),0)),IF($T$1=FALSE,IF($T223=FALSE,M223*HOME!$H$20,0),IF($T223=FALSE,M223*HOME!$H$20/(1+HOME!$H$20),0)))</f>
        <v>0</v>
      </c>
      <c r="AE223" s="79">
        <f>IF(N$2&lt;DATE(2019,10,1),IF($T$1=FALSE,IF($T223=FALSE,N223*HOME!$H$18,0),IF($T223=FALSE,N223*HOME!$H$18/(1+HOME!$H$18),0)),IF($T$1=FALSE,IF($T223=FALSE,N223*HOME!$H$20,0),IF($T223=FALSE,N223*HOME!$H$20/(1+HOME!$H$20),0)))</f>
        <v>0</v>
      </c>
      <c r="AF223" s="79">
        <f>IF(O$2&lt;DATE(2019,10,1),IF($T$1=FALSE,IF($T223=FALSE,O223*HOME!$H$18,0),IF($T223=FALSE,O223*HOME!$H$18/(1+HOME!$H$18),0)),IF($T$1=FALSE,IF($T223=FALSE,O223*HOME!$H$20,0),IF($T223=FALSE,O223*HOME!$H$20/(1+HOME!$H$20),0)))</f>
        <v>0</v>
      </c>
      <c r="AG223" s="79">
        <f>IF(P$2&lt;DATE(2019,10,1),IF($T$1=FALSE,IF($T223=FALSE,P223*HOME!$H$18,0),IF($T223=FALSE,P223*HOME!$H$18/(1+HOME!$H$18),0)),IF($T$1=FALSE,IF($T223=FALSE,P223*HOME!$H$20,0),IF($T223=FALSE,P223*HOME!$H$20/(1+HOME!$H$20),0)))</f>
        <v>0</v>
      </c>
      <c r="AH223" s="79">
        <f t="shared" si="76"/>
        <v>0</v>
      </c>
      <c r="AI223" s="79">
        <f t="shared" si="91"/>
        <v>0</v>
      </c>
    </row>
    <row r="224" spans="3:35" ht="19.149999999999999" customHeight="1">
      <c r="C224" s="95"/>
      <c r="D224" s="114"/>
      <c r="E224" s="114"/>
      <c r="F224" s="114"/>
      <c r="G224" s="114"/>
      <c r="H224" s="114"/>
      <c r="I224" s="114"/>
      <c r="J224" s="114"/>
      <c r="K224" s="114"/>
      <c r="L224" s="114"/>
      <c r="M224" s="114"/>
      <c r="N224" s="114"/>
      <c r="O224" s="114"/>
      <c r="P224" s="131"/>
      <c r="Q224" s="89">
        <f t="shared" si="90"/>
        <v>0</v>
      </c>
      <c r="R224" s="115">
        <f t="shared" si="75"/>
        <v>0</v>
      </c>
      <c r="S224" s="154">
        <f>前期実績!Q182</f>
        <v>0</v>
      </c>
      <c r="T224" s="320" t="b">
        <v>0</v>
      </c>
      <c r="U224" s="79">
        <f>IF(D$2&lt;DATE(2019,10,1),IF($T$1=FALSE,IF($T224=FALSE,D224*HOME!$H$18,0),IF($T224=FALSE,D224*HOME!$H$18/(1+HOME!$H$18),0)),IF($T$1=FALSE,IF($T224=FALSE,D224*HOME!$H$20,0),IF($T224=FALSE,D224*HOME!$H$20/(1+HOME!$H$20),0)))</f>
        <v>0</v>
      </c>
      <c r="V224" s="79">
        <f>IF(E$2&lt;DATE(2019,10,1),IF($T$1=FALSE,IF($T224=FALSE,E224*HOME!$H$18,0),IF($T224=FALSE,E224*HOME!$H$18/(1+HOME!$H$18),0)),IF($T$1=FALSE,IF($T224=FALSE,E224*HOME!$H$20,0),IF($T224=FALSE,E224*HOME!$H$20/(1+HOME!$H$20),0)))</f>
        <v>0</v>
      </c>
      <c r="W224" s="79">
        <f>IF(F$2&lt;DATE(2019,10,1),IF($T$1=FALSE,IF($T224=FALSE,F224*HOME!$H$18,0),IF($T224=FALSE,F224*HOME!$H$18/(1+HOME!$H$18),0)),IF($T$1=FALSE,IF($T224=FALSE,F224*HOME!$H$20,0),IF($T224=FALSE,F224*HOME!$H$20/(1+HOME!$H$20),0)))</f>
        <v>0</v>
      </c>
      <c r="X224" s="79">
        <f>IF(G$2&lt;DATE(2019,10,1),IF($T$1=FALSE,IF($T224=FALSE,G224*HOME!$H$18,0),IF($T224=FALSE,G224*HOME!$H$18/(1+HOME!$H$18),0)),IF($T$1=FALSE,IF($T224=FALSE,G224*HOME!$H$20,0),IF($T224=FALSE,G224*HOME!$H$20/(1+HOME!$H$20),0)))</f>
        <v>0</v>
      </c>
      <c r="Y224" s="79">
        <f>IF(H$2&lt;DATE(2019,10,1),IF($T$1=FALSE,IF($T224=FALSE,H224*HOME!$H$18,0),IF($T224=FALSE,H224*HOME!$H$18/(1+HOME!$H$18),0)),IF($T$1=FALSE,IF($T224=FALSE,H224*HOME!$H$20,0),IF($T224=FALSE,H224*HOME!$H$20/(1+HOME!$H$20),0)))</f>
        <v>0</v>
      </c>
      <c r="Z224" s="79">
        <f>IF(I$2&lt;DATE(2019,10,1),IF($T$1=FALSE,IF($T224=FALSE,I224*HOME!$H$18,0),IF($T224=FALSE,I224*HOME!$H$18/(1+HOME!$H$18),0)),IF($T$1=FALSE,IF($T224=FALSE,I224*HOME!$H$20,0),IF($T224=FALSE,I224*HOME!$H$20/(1+HOME!$H$20),0)))</f>
        <v>0</v>
      </c>
      <c r="AA224" s="79">
        <f>IF(J$2&lt;DATE(2019,10,1),IF($T$1=FALSE,IF($T224=FALSE,J224*HOME!$H$18,0),IF($T224=FALSE,J224*HOME!$H$18/(1+HOME!$H$18),0)),IF($T$1=FALSE,IF($T224=FALSE,J224*HOME!$H$20,0),IF($T224=FALSE,J224*HOME!$H$20/(1+HOME!$H$20),0)))</f>
        <v>0</v>
      </c>
      <c r="AB224" s="79">
        <f>IF(K$2&lt;DATE(2019,10,1),IF($T$1=FALSE,IF($T224=FALSE,K224*HOME!$H$18,0),IF($T224=FALSE,K224*HOME!$H$18/(1+HOME!$H$18),0)),IF($T$1=FALSE,IF($T224=FALSE,K224*HOME!$H$20,0),IF($T224=FALSE,K224*HOME!$H$20/(1+HOME!$H$20),0)))</f>
        <v>0</v>
      </c>
      <c r="AC224" s="79">
        <f>IF(L$2&lt;DATE(2019,10,1),IF($T$1=FALSE,IF($T224=FALSE,L224*HOME!$H$18,0),IF($T224=FALSE,L224*HOME!$H$18/(1+HOME!$H$18),0)),IF($T$1=FALSE,IF($T224=FALSE,L224*HOME!$H$20,0),IF($T224=FALSE,L224*HOME!$H$20/(1+HOME!$H$20),0)))</f>
        <v>0</v>
      </c>
      <c r="AD224" s="79">
        <f>IF(M$2&lt;DATE(2019,10,1),IF($T$1=FALSE,IF($T224=FALSE,M224*HOME!$H$18,0),IF($T224=FALSE,M224*HOME!$H$18/(1+HOME!$H$18),0)),IF($T$1=FALSE,IF($T224=FALSE,M224*HOME!$H$20,0),IF($T224=FALSE,M224*HOME!$H$20/(1+HOME!$H$20),0)))</f>
        <v>0</v>
      </c>
      <c r="AE224" s="79">
        <f>IF(N$2&lt;DATE(2019,10,1),IF($T$1=FALSE,IF($T224=FALSE,N224*HOME!$H$18,0),IF($T224=FALSE,N224*HOME!$H$18/(1+HOME!$H$18),0)),IF($T$1=FALSE,IF($T224=FALSE,N224*HOME!$H$20,0),IF($T224=FALSE,N224*HOME!$H$20/(1+HOME!$H$20),0)))</f>
        <v>0</v>
      </c>
      <c r="AF224" s="79">
        <f>IF(O$2&lt;DATE(2019,10,1),IF($T$1=FALSE,IF($T224=FALSE,O224*HOME!$H$18,0),IF($T224=FALSE,O224*HOME!$H$18/(1+HOME!$H$18),0)),IF($T$1=FALSE,IF($T224=FALSE,O224*HOME!$H$20,0),IF($T224=FALSE,O224*HOME!$H$20/(1+HOME!$H$20),0)))</f>
        <v>0</v>
      </c>
      <c r="AG224" s="79">
        <f>IF(P$2&lt;DATE(2019,10,1),IF($T$1=FALSE,IF($T224=FALSE,P224*HOME!$H$18,0),IF($T224=FALSE,P224*HOME!$H$18/(1+HOME!$H$18),0)),IF($T$1=FALSE,IF($T224=FALSE,P224*HOME!$H$20,0),IF($T224=FALSE,P224*HOME!$H$20/(1+HOME!$H$20),0)))</f>
        <v>0</v>
      </c>
      <c r="AH224" s="79">
        <f t="shared" si="76"/>
        <v>0</v>
      </c>
      <c r="AI224" s="79">
        <f t="shared" si="91"/>
        <v>0</v>
      </c>
    </row>
    <row r="225" spans="3:35" ht="19.149999999999999" customHeight="1">
      <c r="C225" s="95"/>
      <c r="D225" s="114"/>
      <c r="E225" s="114"/>
      <c r="F225" s="114"/>
      <c r="G225" s="114"/>
      <c r="H225" s="114"/>
      <c r="I225" s="114"/>
      <c r="J225" s="114"/>
      <c r="K225" s="114"/>
      <c r="L225" s="114"/>
      <c r="M225" s="114"/>
      <c r="N225" s="114"/>
      <c r="O225" s="114"/>
      <c r="P225" s="131"/>
      <c r="Q225" s="89">
        <f t="shared" si="90"/>
        <v>0</v>
      </c>
      <c r="R225" s="115">
        <f t="shared" si="75"/>
        <v>0</v>
      </c>
      <c r="S225" s="154">
        <f>前期実績!Q183</f>
        <v>0</v>
      </c>
      <c r="T225" s="320" t="b">
        <v>0</v>
      </c>
      <c r="U225" s="79">
        <f>IF(D$2&lt;DATE(2019,10,1),IF($T$1=FALSE,IF($T225=FALSE,D225*HOME!$H$18,0),IF($T225=FALSE,D225*HOME!$H$18/(1+HOME!$H$18),0)),IF($T$1=FALSE,IF($T225=FALSE,D225*HOME!$H$20,0),IF($T225=FALSE,D225*HOME!$H$20/(1+HOME!$H$20),0)))</f>
        <v>0</v>
      </c>
      <c r="V225" s="79">
        <f>IF(E$2&lt;DATE(2019,10,1),IF($T$1=FALSE,IF($T225=FALSE,E225*HOME!$H$18,0),IF($T225=FALSE,E225*HOME!$H$18/(1+HOME!$H$18),0)),IF($T$1=FALSE,IF($T225=FALSE,E225*HOME!$H$20,0),IF($T225=FALSE,E225*HOME!$H$20/(1+HOME!$H$20),0)))</f>
        <v>0</v>
      </c>
      <c r="W225" s="79">
        <f>IF(F$2&lt;DATE(2019,10,1),IF($T$1=FALSE,IF($T225=FALSE,F225*HOME!$H$18,0),IF($T225=FALSE,F225*HOME!$H$18/(1+HOME!$H$18),0)),IF($T$1=FALSE,IF($T225=FALSE,F225*HOME!$H$20,0),IF($T225=FALSE,F225*HOME!$H$20/(1+HOME!$H$20),0)))</f>
        <v>0</v>
      </c>
      <c r="X225" s="79">
        <f>IF(G$2&lt;DATE(2019,10,1),IF($T$1=FALSE,IF($T225=FALSE,G225*HOME!$H$18,0),IF($T225=FALSE,G225*HOME!$H$18/(1+HOME!$H$18),0)),IF($T$1=FALSE,IF($T225=FALSE,G225*HOME!$H$20,0),IF($T225=FALSE,G225*HOME!$H$20/(1+HOME!$H$20),0)))</f>
        <v>0</v>
      </c>
      <c r="Y225" s="79">
        <f>IF(H$2&lt;DATE(2019,10,1),IF($T$1=FALSE,IF($T225=FALSE,H225*HOME!$H$18,0),IF($T225=FALSE,H225*HOME!$H$18/(1+HOME!$H$18),0)),IF($T$1=FALSE,IF($T225=FALSE,H225*HOME!$H$20,0),IF($T225=FALSE,H225*HOME!$H$20/(1+HOME!$H$20),0)))</f>
        <v>0</v>
      </c>
      <c r="Z225" s="79">
        <f>IF(I$2&lt;DATE(2019,10,1),IF($T$1=FALSE,IF($T225=FALSE,I225*HOME!$H$18,0),IF($T225=FALSE,I225*HOME!$H$18/(1+HOME!$H$18),0)),IF($T$1=FALSE,IF($T225=FALSE,I225*HOME!$H$20,0),IF($T225=FALSE,I225*HOME!$H$20/(1+HOME!$H$20),0)))</f>
        <v>0</v>
      </c>
      <c r="AA225" s="79">
        <f>IF(J$2&lt;DATE(2019,10,1),IF($T$1=FALSE,IF($T225=FALSE,J225*HOME!$H$18,0),IF($T225=FALSE,J225*HOME!$H$18/(1+HOME!$H$18),0)),IF($T$1=FALSE,IF($T225=FALSE,J225*HOME!$H$20,0),IF($T225=FALSE,J225*HOME!$H$20/(1+HOME!$H$20),0)))</f>
        <v>0</v>
      </c>
      <c r="AB225" s="79">
        <f>IF(K$2&lt;DATE(2019,10,1),IF($T$1=FALSE,IF($T225=FALSE,K225*HOME!$H$18,0),IF($T225=FALSE,K225*HOME!$H$18/(1+HOME!$H$18),0)),IF($T$1=FALSE,IF($T225=FALSE,K225*HOME!$H$20,0),IF($T225=FALSE,K225*HOME!$H$20/(1+HOME!$H$20),0)))</f>
        <v>0</v>
      </c>
      <c r="AC225" s="79">
        <f>IF(L$2&lt;DATE(2019,10,1),IF($T$1=FALSE,IF($T225=FALSE,L225*HOME!$H$18,0),IF($T225=FALSE,L225*HOME!$H$18/(1+HOME!$H$18),0)),IF($T$1=FALSE,IF($T225=FALSE,L225*HOME!$H$20,0),IF($T225=FALSE,L225*HOME!$H$20/(1+HOME!$H$20),0)))</f>
        <v>0</v>
      </c>
      <c r="AD225" s="79">
        <f>IF(M$2&lt;DATE(2019,10,1),IF($T$1=FALSE,IF($T225=FALSE,M225*HOME!$H$18,0),IF($T225=FALSE,M225*HOME!$H$18/(1+HOME!$H$18),0)),IF($T$1=FALSE,IF($T225=FALSE,M225*HOME!$H$20,0),IF($T225=FALSE,M225*HOME!$H$20/(1+HOME!$H$20),0)))</f>
        <v>0</v>
      </c>
      <c r="AE225" s="79">
        <f>IF(N$2&lt;DATE(2019,10,1),IF($T$1=FALSE,IF($T225=FALSE,N225*HOME!$H$18,0),IF($T225=FALSE,N225*HOME!$H$18/(1+HOME!$H$18),0)),IF($T$1=FALSE,IF($T225=FALSE,N225*HOME!$H$20,0),IF($T225=FALSE,N225*HOME!$H$20/(1+HOME!$H$20),0)))</f>
        <v>0</v>
      </c>
      <c r="AF225" s="79">
        <f>IF(O$2&lt;DATE(2019,10,1),IF($T$1=FALSE,IF($T225=FALSE,O225*HOME!$H$18,0),IF($T225=FALSE,O225*HOME!$H$18/(1+HOME!$H$18),0)),IF($T$1=FALSE,IF($T225=FALSE,O225*HOME!$H$20,0),IF($T225=FALSE,O225*HOME!$H$20/(1+HOME!$H$20),0)))</f>
        <v>0</v>
      </c>
      <c r="AG225" s="79">
        <f>IF(P$2&lt;DATE(2019,10,1),IF($T$1=FALSE,IF($T225=FALSE,P225*HOME!$H$18,0),IF($T225=FALSE,P225*HOME!$H$18/(1+HOME!$H$18),0)),IF($T$1=FALSE,IF($T225=FALSE,P225*HOME!$H$20,0),IF($T225=FALSE,P225*HOME!$H$20/(1+HOME!$H$20),0)))</f>
        <v>0</v>
      </c>
      <c r="AH225" s="79">
        <f t="shared" si="76"/>
        <v>0</v>
      </c>
      <c r="AI225" s="79">
        <f t="shared" si="91"/>
        <v>0</v>
      </c>
    </row>
    <row r="226" spans="3:35" ht="19.149999999999999" customHeight="1">
      <c r="C226" s="95"/>
      <c r="D226" s="114"/>
      <c r="E226" s="114"/>
      <c r="F226" s="114"/>
      <c r="G226" s="114"/>
      <c r="H226" s="114"/>
      <c r="I226" s="114"/>
      <c r="J226" s="114"/>
      <c r="K226" s="114"/>
      <c r="L226" s="114"/>
      <c r="M226" s="114"/>
      <c r="N226" s="114"/>
      <c r="O226" s="114"/>
      <c r="P226" s="131"/>
      <c r="Q226" s="89">
        <f t="shared" si="90"/>
        <v>0</v>
      </c>
      <c r="R226" s="115">
        <f t="shared" si="75"/>
        <v>0</v>
      </c>
      <c r="S226" s="154">
        <f>前期実績!Q184</f>
        <v>0</v>
      </c>
      <c r="T226" s="320" t="b">
        <v>0</v>
      </c>
      <c r="U226" s="79">
        <f>IF(D$2&lt;DATE(2019,10,1),IF($T$1=FALSE,IF($T226=FALSE,D226*HOME!$H$18,0),IF($T226=FALSE,D226*HOME!$H$18/(1+HOME!$H$18),0)),IF($T$1=FALSE,IF($T226=FALSE,D226*HOME!$H$20,0),IF($T226=FALSE,D226*HOME!$H$20/(1+HOME!$H$20),0)))</f>
        <v>0</v>
      </c>
      <c r="V226" s="79">
        <f>IF(E$2&lt;DATE(2019,10,1),IF($T$1=FALSE,IF($T226=FALSE,E226*HOME!$H$18,0),IF($T226=FALSE,E226*HOME!$H$18/(1+HOME!$H$18),0)),IF($T$1=FALSE,IF($T226=FALSE,E226*HOME!$H$20,0),IF($T226=FALSE,E226*HOME!$H$20/(1+HOME!$H$20),0)))</f>
        <v>0</v>
      </c>
      <c r="W226" s="79">
        <f>IF(F$2&lt;DATE(2019,10,1),IF($T$1=FALSE,IF($T226=FALSE,F226*HOME!$H$18,0),IF($T226=FALSE,F226*HOME!$H$18/(1+HOME!$H$18),0)),IF($T$1=FALSE,IF($T226=FALSE,F226*HOME!$H$20,0),IF($T226=FALSE,F226*HOME!$H$20/(1+HOME!$H$20),0)))</f>
        <v>0</v>
      </c>
      <c r="X226" s="79">
        <f>IF(G$2&lt;DATE(2019,10,1),IF($T$1=FALSE,IF($T226=FALSE,G226*HOME!$H$18,0),IF($T226=FALSE,G226*HOME!$H$18/(1+HOME!$H$18),0)),IF($T$1=FALSE,IF($T226=FALSE,G226*HOME!$H$20,0),IF($T226=FALSE,G226*HOME!$H$20/(1+HOME!$H$20),0)))</f>
        <v>0</v>
      </c>
      <c r="Y226" s="79">
        <f>IF(H$2&lt;DATE(2019,10,1),IF($T$1=FALSE,IF($T226=FALSE,H226*HOME!$H$18,0),IF($T226=FALSE,H226*HOME!$H$18/(1+HOME!$H$18),0)),IF($T$1=FALSE,IF($T226=FALSE,H226*HOME!$H$20,0),IF($T226=FALSE,H226*HOME!$H$20/(1+HOME!$H$20),0)))</f>
        <v>0</v>
      </c>
      <c r="Z226" s="79">
        <f>IF(I$2&lt;DATE(2019,10,1),IF($T$1=FALSE,IF($T226=FALSE,I226*HOME!$H$18,0),IF($T226=FALSE,I226*HOME!$H$18/(1+HOME!$H$18),0)),IF($T$1=FALSE,IF($T226=FALSE,I226*HOME!$H$20,0),IF($T226=FALSE,I226*HOME!$H$20/(1+HOME!$H$20),0)))</f>
        <v>0</v>
      </c>
      <c r="AA226" s="79">
        <f>IF(J$2&lt;DATE(2019,10,1),IF($T$1=FALSE,IF($T226=FALSE,J226*HOME!$H$18,0),IF($T226=FALSE,J226*HOME!$H$18/(1+HOME!$H$18),0)),IF($T$1=FALSE,IF($T226=FALSE,J226*HOME!$H$20,0),IF($T226=FALSE,J226*HOME!$H$20/(1+HOME!$H$20),0)))</f>
        <v>0</v>
      </c>
      <c r="AB226" s="79">
        <f>IF(K$2&lt;DATE(2019,10,1),IF($T$1=FALSE,IF($T226=FALSE,K226*HOME!$H$18,0),IF($T226=FALSE,K226*HOME!$H$18/(1+HOME!$H$18),0)),IF($T$1=FALSE,IF($T226=FALSE,K226*HOME!$H$20,0),IF($T226=FALSE,K226*HOME!$H$20/(1+HOME!$H$20),0)))</f>
        <v>0</v>
      </c>
      <c r="AC226" s="79">
        <f>IF(L$2&lt;DATE(2019,10,1),IF($T$1=FALSE,IF($T226=FALSE,L226*HOME!$H$18,0),IF($T226=FALSE,L226*HOME!$H$18/(1+HOME!$H$18),0)),IF($T$1=FALSE,IF($T226=FALSE,L226*HOME!$H$20,0),IF($T226=FALSE,L226*HOME!$H$20/(1+HOME!$H$20),0)))</f>
        <v>0</v>
      </c>
      <c r="AD226" s="79">
        <f>IF(M$2&lt;DATE(2019,10,1),IF($T$1=FALSE,IF($T226=FALSE,M226*HOME!$H$18,0),IF($T226=FALSE,M226*HOME!$H$18/(1+HOME!$H$18),0)),IF($T$1=FALSE,IF($T226=FALSE,M226*HOME!$H$20,0),IF($T226=FALSE,M226*HOME!$H$20/(1+HOME!$H$20),0)))</f>
        <v>0</v>
      </c>
      <c r="AE226" s="79">
        <f>IF(N$2&lt;DATE(2019,10,1),IF($T$1=FALSE,IF($T226=FALSE,N226*HOME!$H$18,0),IF($T226=FALSE,N226*HOME!$H$18/(1+HOME!$H$18),0)),IF($T$1=FALSE,IF($T226=FALSE,N226*HOME!$H$20,0),IF($T226=FALSE,N226*HOME!$H$20/(1+HOME!$H$20),0)))</f>
        <v>0</v>
      </c>
      <c r="AF226" s="79">
        <f>IF(O$2&lt;DATE(2019,10,1),IF($T$1=FALSE,IF($T226=FALSE,O226*HOME!$H$18,0),IF($T226=FALSE,O226*HOME!$H$18/(1+HOME!$H$18),0)),IF($T$1=FALSE,IF($T226=FALSE,O226*HOME!$H$20,0),IF($T226=FALSE,O226*HOME!$H$20/(1+HOME!$H$20),0)))</f>
        <v>0</v>
      </c>
      <c r="AG226" s="79">
        <f>IF(P$2&lt;DATE(2019,10,1),IF($T$1=FALSE,IF($T226=FALSE,P226*HOME!$H$18,0),IF($T226=FALSE,P226*HOME!$H$18/(1+HOME!$H$18),0)),IF($T$1=FALSE,IF($T226=FALSE,P226*HOME!$H$20,0),IF($T226=FALSE,P226*HOME!$H$20/(1+HOME!$H$20),0)))</f>
        <v>0</v>
      </c>
      <c r="AH226" s="79">
        <f t="shared" si="76"/>
        <v>0</v>
      </c>
      <c r="AI226" s="79">
        <f t="shared" si="91"/>
        <v>0</v>
      </c>
    </row>
    <row r="227" spans="3:35" ht="19.149999999999999" customHeight="1">
      <c r="C227" s="119" t="s">
        <v>148</v>
      </c>
      <c r="D227" s="120">
        <f>SUM(D197:D226)</f>
        <v>0</v>
      </c>
      <c r="E227" s="120">
        <f t="shared" ref="E227:P227" si="92">SUM(E197:E226)</f>
        <v>0</v>
      </c>
      <c r="F227" s="120">
        <f t="shared" si="92"/>
        <v>0</v>
      </c>
      <c r="G227" s="120">
        <f t="shared" si="92"/>
        <v>0</v>
      </c>
      <c r="H227" s="120">
        <f t="shared" si="92"/>
        <v>0</v>
      </c>
      <c r="I227" s="120">
        <f t="shared" si="92"/>
        <v>0</v>
      </c>
      <c r="J227" s="120">
        <f t="shared" si="92"/>
        <v>0</v>
      </c>
      <c r="K227" s="120">
        <f t="shared" si="92"/>
        <v>0</v>
      </c>
      <c r="L227" s="120">
        <f t="shared" si="92"/>
        <v>0</v>
      </c>
      <c r="M227" s="120">
        <f t="shared" si="92"/>
        <v>0</v>
      </c>
      <c r="N227" s="120">
        <f t="shared" si="92"/>
        <v>0</v>
      </c>
      <c r="O227" s="120">
        <f t="shared" si="92"/>
        <v>0</v>
      </c>
      <c r="P227" s="120">
        <f t="shared" si="92"/>
        <v>0</v>
      </c>
      <c r="Q227" s="121">
        <f>SUM(D227:P227)</f>
        <v>0</v>
      </c>
      <c r="R227" s="141">
        <f t="shared" si="75"/>
        <v>0</v>
      </c>
      <c r="S227" s="155">
        <f>前期実績!Q185</f>
        <v>0</v>
      </c>
      <c r="T227" s="320"/>
      <c r="U227" s="655">
        <f>SUM(U197:U226)</f>
        <v>0</v>
      </c>
      <c r="V227" s="655">
        <f t="shared" ref="V227:AI227" si="93">SUM(V197:V226)</f>
        <v>0</v>
      </c>
      <c r="W227" s="655">
        <f t="shared" si="93"/>
        <v>0</v>
      </c>
      <c r="X227" s="655">
        <f t="shared" si="93"/>
        <v>0</v>
      </c>
      <c r="Y227" s="655">
        <f t="shared" si="93"/>
        <v>0</v>
      </c>
      <c r="Z227" s="655">
        <f t="shared" si="93"/>
        <v>0</v>
      </c>
      <c r="AA227" s="655">
        <f t="shared" si="93"/>
        <v>0</v>
      </c>
      <c r="AB227" s="655">
        <f t="shared" si="93"/>
        <v>0</v>
      </c>
      <c r="AC227" s="655">
        <f t="shared" si="93"/>
        <v>0</v>
      </c>
      <c r="AD227" s="655">
        <f t="shared" si="93"/>
        <v>0</v>
      </c>
      <c r="AE227" s="655">
        <f t="shared" si="93"/>
        <v>0</v>
      </c>
      <c r="AF227" s="655">
        <f t="shared" si="93"/>
        <v>0</v>
      </c>
      <c r="AG227" s="655">
        <f t="shared" si="93"/>
        <v>0</v>
      </c>
      <c r="AH227" s="655">
        <f t="shared" si="76"/>
        <v>0</v>
      </c>
      <c r="AI227" s="655">
        <f t="shared" si="93"/>
        <v>0</v>
      </c>
    </row>
    <row r="228" spans="3:35" ht="19.149999999999999" customHeight="1">
      <c r="C228" s="119" t="s">
        <v>149</v>
      </c>
      <c r="D228" s="120">
        <f>D183+D195+D227</f>
        <v>0</v>
      </c>
      <c r="E228" s="120">
        <f t="shared" ref="E228:P228" si="94">E183+E195+E227</f>
        <v>0</v>
      </c>
      <c r="F228" s="120">
        <f t="shared" si="94"/>
        <v>0</v>
      </c>
      <c r="G228" s="120">
        <f t="shared" si="94"/>
        <v>0</v>
      </c>
      <c r="H228" s="120">
        <f t="shared" si="94"/>
        <v>0</v>
      </c>
      <c r="I228" s="120">
        <f t="shared" si="94"/>
        <v>0</v>
      </c>
      <c r="J228" s="120">
        <f t="shared" si="94"/>
        <v>0</v>
      </c>
      <c r="K228" s="120">
        <f t="shared" si="94"/>
        <v>0</v>
      </c>
      <c r="L228" s="120">
        <f t="shared" si="94"/>
        <v>0</v>
      </c>
      <c r="M228" s="120">
        <f t="shared" si="94"/>
        <v>0</v>
      </c>
      <c r="N228" s="120">
        <f t="shared" si="94"/>
        <v>0</v>
      </c>
      <c r="O228" s="120">
        <f t="shared" si="94"/>
        <v>0</v>
      </c>
      <c r="P228" s="120">
        <f t="shared" si="94"/>
        <v>0</v>
      </c>
      <c r="Q228" s="121">
        <f>SUM(D228:P228)</f>
        <v>0</v>
      </c>
      <c r="R228" s="141">
        <f t="shared" si="75"/>
        <v>0</v>
      </c>
      <c r="S228" s="155">
        <f>前期実績!Q186</f>
        <v>0</v>
      </c>
      <c r="T228" s="320"/>
      <c r="U228" s="57"/>
    </row>
    <row r="229" spans="3:35" ht="19.149999999999999" customHeight="1">
      <c r="C229" s="186"/>
      <c r="D229" s="187"/>
      <c r="E229" s="187"/>
      <c r="F229" s="187"/>
      <c r="G229" s="187"/>
      <c r="H229" s="187"/>
      <c r="I229" s="187"/>
      <c r="J229" s="187"/>
      <c r="K229" s="187"/>
      <c r="L229" s="187"/>
      <c r="M229" s="187"/>
      <c r="N229" s="187"/>
      <c r="O229" s="187"/>
      <c r="P229" s="187"/>
      <c r="Q229" s="121">
        <f>SUM(D229:P229)</f>
        <v>0</v>
      </c>
      <c r="R229" s="141">
        <f t="shared" si="75"/>
        <v>0</v>
      </c>
      <c r="S229" s="155">
        <f>前期実績!Q187</f>
        <v>0</v>
      </c>
      <c r="T229" s="320"/>
      <c r="U229" s="57"/>
    </row>
    <row r="230" spans="3:35" ht="19.149999999999999" customHeight="1">
      <c r="C230" s="188"/>
      <c r="D230" s="189"/>
      <c r="E230" s="189"/>
      <c r="F230" s="189"/>
      <c r="G230" s="189"/>
      <c r="H230" s="189"/>
      <c r="I230" s="189"/>
      <c r="J230" s="189"/>
      <c r="K230" s="189"/>
      <c r="L230" s="189"/>
      <c r="M230" s="189"/>
      <c r="N230" s="189"/>
      <c r="O230" s="189"/>
      <c r="P230" s="189"/>
      <c r="Q230" s="658">
        <f>SUM(D230:P230)</f>
        <v>0</v>
      </c>
      <c r="R230" s="190">
        <f t="shared" si="75"/>
        <v>0</v>
      </c>
      <c r="S230" s="659">
        <f>前期実績!Q188</f>
        <v>0</v>
      </c>
      <c r="T230" s="320"/>
      <c r="U230" s="57"/>
    </row>
    <row r="231" spans="3:35" ht="19.149999999999999" customHeight="1" thickBot="1">
      <c r="C231" s="191" t="s">
        <v>173</v>
      </c>
      <c r="D231" s="192">
        <f>D229+D228-D230</f>
        <v>0</v>
      </c>
      <c r="E231" s="192">
        <f t="shared" ref="E231:P231" si="95">E229+E228-E230</f>
        <v>0</v>
      </c>
      <c r="F231" s="192">
        <f t="shared" si="95"/>
        <v>0</v>
      </c>
      <c r="G231" s="192">
        <f t="shared" si="95"/>
        <v>0</v>
      </c>
      <c r="H231" s="192">
        <f t="shared" si="95"/>
        <v>0</v>
      </c>
      <c r="I231" s="192">
        <f t="shared" si="95"/>
        <v>0</v>
      </c>
      <c r="J231" s="192">
        <f t="shared" si="95"/>
        <v>0</v>
      </c>
      <c r="K231" s="192">
        <f t="shared" si="95"/>
        <v>0</v>
      </c>
      <c r="L231" s="192">
        <f t="shared" si="95"/>
        <v>0</v>
      </c>
      <c r="M231" s="192">
        <f t="shared" si="95"/>
        <v>0</v>
      </c>
      <c r="N231" s="192">
        <f t="shared" si="95"/>
        <v>0</v>
      </c>
      <c r="O231" s="192">
        <f t="shared" si="95"/>
        <v>0</v>
      </c>
      <c r="P231" s="192">
        <f t="shared" si="95"/>
        <v>0</v>
      </c>
      <c r="Q231" s="193">
        <f>SUM(D231:P231)</f>
        <v>0</v>
      </c>
      <c r="R231" s="194">
        <f t="shared" si="75"/>
        <v>0</v>
      </c>
      <c r="S231" s="660">
        <f>前期実績!Q189</f>
        <v>0</v>
      </c>
      <c r="U231" s="57"/>
    </row>
    <row r="232" spans="3:35" ht="19.149999999999999" customHeight="1" thickTop="1">
      <c r="C232" s="144"/>
      <c r="D232" s="131"/>
      <c r="E232" s="131"/>
      <c r="F232" s="131"/>
      <c r="G232" s="131"/>
      <c r="H232" s="131"/>
      <c r="I232" s="131"/>
      <c r="J232" s="131"/>
      <c r="K232" s="131"/>
      <c r="L232" s="131"/>
      <c r="M232" s="131"/>
      <c r="N232" s="131"/>
      <c r="O232" s="131"/>
      <c r="P232" s="2376"/>
      <c r="Q232" s="2385"/>
    </row>
    <row r="233" spans="3:35" ht="19.149999999999999" customHeight="1">
      <c r="C233" s="2380"/>
      <c r="D233" s="364"/>
      <c r="E233" s="364"/>
      <c r="F233" s="364"/>
      <c r="G233" s="364"/>
      <c r="H233" s="364"/>
      <c r="I233" s="364"/>
      <c r="J233" s="364"/>
      <c r="K233" s="364"/>
      <c r="L233" s="364"/>
      <c r="M233" s="364"/>
      <c r="N233" s="364"/>
      <c r="O233" s="364"/>
      <c r="P233" s="2377"/>
      <c r="Q233" s="2386"/>
    </row>
    <row r="234" spans="3:35" ht="19.149999999999999" customHeight="1"/>
    <row r="235" spans="3:35" ht="19.149999999999999" customHeight="1"/>
    <row r="236" spans="3:35" ht="19.149999999999999" hidden="1" customHeight="1">
      <c r="C236" s="662" t="s">
        <v>107</v>
      </c>
      <c r="D236" s="663">
        <f t="shared" ref="D236:P236" si="96">U14+U96+U116</f>
        <v>0</v>
      </c>
      <c r="E236" s="663">
        <f t="shared" si="96"/>
        <v>0</v>
      </c>
      <c r="F236" s="663">
        <f t="shared" si="96"/>
        <v>0</v>
      </c>
      <c r="G236" s="663">
        <f t="shared" si="96"/>
        <v>0</v>
      </c>
      <c r="H236" s="663">
        <f t="shared" si="96"/>
        <v>0</v>
      </c>
      <c r="I236" s="663">
        <f t="shared" si="96"/>
        <v>0</v>
      </c>
      <c r="J236" s="663">
        <f t="shared" si="96"/>
        <v>0</v>
      </c>
      <c r="K236" s="663">
        <f t="shared" si="96"/>
        <v>0</v>
      </c>
      <c r="L236" s="663">
        <f t="shared" si="96"/>
        <v>0</v>
      </c>
      <c r="M236" s="663">
        <f t="shared" si="96"/>
        <v>0</v>
      </c>
      <c r="N236" s="663">
        <f t="shared" si="96"/>
        <v>0</v>
      </c>
      <c r="O236" s="663">
        <f t="shared" si="96"/>
        <v>0</v>
      </c>
      <c r="P236" s="663">
        <f t="shared" si="96"/>
        <v>0</v>
      </c>
      <c r="Q236" s="310">
        <f>SUM(D236:P236)</f>
        <v>0</v>
      </c>
    </row>
    <row r="237" spans="3:35" ht="19.149999999999999" hidden="1" customHeight="1">
      <c r="C237" s="664" t="s">
        <v>109</v>
      </c>
      <c r="D237" s="663">
        <f>U27+U45+U82+U108+U123+U183+U195+U227</f>
        <v>0</v>
      </c>
      <c r="E237" s="663">
        <f t="shared" ref="E237:P237" si="97">V27+V45+V82+V108+V123+V183+V195+V227</f>
        <v>0</v>
      </c>
      <c r="F237" s="663">
        <f t="shared" si="97"/>
        <v>0</v>
      </c>
      <c r="G237" s="663">
        <f t="shared" si="97"/>
        <v>0</v>
      </c>
      <c r="H237" s="663">
        <f t="shared" si="97"/>
        <v>0</v>
      </c>
      <c r="I237" s="663">
        <f t="shared" si="97"/>
        <v>0</v>
      </c>
      <c r="J237" s="663">
        <f t="shared" si="97"/>
        <v>0</v>
      </c>
      <c r="K237" s="663">
        <f t="shared" si="97"/>
        <v>0</v>
      </c>
      <c r="L237" s="663">
        <f t="shared" si="97"/>
        <v>0</v>
      </c>
      <c r="M237" s="663">
        <f t="shared" si="97"/>
        <v>0</v>
      </c>
      <c r="N237" s="663">
        <f t="shared" si="97"/>
        <v>0</v>
      </c>
      <c r="O237" s="663">
        <f t="shared" si="97"/>
        <v>0</v>
      </c>
      <c r="P237" s="663">
        <f t="shared" si="97"/>
        <v>0</v>
      </c>
      <c r="Q237" s="310">
        <f>SUM(D237:P237)</f>
        <v>0</v>
      </c>
    </row>
    <row r="238" spans="3:35" ht="19.149999999999999" hidden="1" customHeight="1">
      <c r="C238" s="310" t="s">
        <v>110</v>
      </c>
      <c r="D238" s="310">
        <f>D236-D237</f>
        <v>0</v>
      </c>
      <c r="E238" s="310">
        <f t="shared" ref="E238:P238" si="98">E236-E237</f>
        <v>0</v>
      </c>
      <c r="F238" s="310">
        <f t="shared" si="98"/>
        <v>0</v>
      </c>
      <c r="G238" s="310">
        <f t="shared" si="98"/>
        <v>0</v>
      </c>
      <c r="H238" s="310">
        <f t="shared" si="98"/>
        <v>0</v>
      </c>
      <c r="I238" s="310">
        <f t="shared" si="98"/>
        <v>0</v>
      </c>
      <c r="J238" s="310">
        <f t="shared" si="98"/>
        <v>0</v>
      </c>
      <c r="K238" s="310">
        <f t="shared" si="98"/>
        <v>0</v>
      </c>
      <c r="L238" s="310">
        <f t="shared" si="98"/>
        <v>0</v>
      </c>
      <c r="M238" s="310">
        <f t="shared" si="98"/>
        <v>0</v>
      </c>
      <c r="N238" s="310">
        <f t="shared" si="98"/>
        <v>0</v>
      </c>
      <c r="O238" s="310">
        <f t="shared" si="98"/>
        <v>0</v>
      </c>
      <c r="P238" s="310">
        <f t="shared" si="98"/>
        <v>0</v>
      </c>
      <c r="Q238" s="310">
        <f>SUM(D238:P238)</f>
        <v>0</v>
      </c>
    </row>
    <row r="239" spans="3:35" ht="19.149999999999999" hidden="1" customHeight="1"/>
    <row r="240" spans="3:35" ht="19.149999999999999" hidden="1" customHeight="1"/>
    <row r="241" spans="3:17" ht="19.149999999999999" hidden="1" customHeight="1"/>
    <row r="242" spans="3:17" ht="19.149999999999999" hidden="1" customHeight="1">
      <c r="C242" s="310" t="s">
        <v>194</v>
      </c>
      <c r="Q242" s="310">
        <f>CN14+CN96+CN116</f>
        <v>0</v>
      </c>
    </row>
    <row r="243" spans="3:17" ht="19.149999999999999" hidden="1" customHeight="1">
      <c r="C243" s="310" t="s">
        <v>195</v>
      </c>
      <c r="Q243" s="310">
        <f>CN27+CN45+CN82+CN108+CN123+CN183+CN195+CN227</f>
        <v>0</v>
      </c>
    </row>
    <row r="244" spans="3:17" ht="19.149999999999999" hidden="1" customHeight="1">
      <c r="C244" s="310" t="s">
        <v>196</v>
      </c>
      <c r="Q244" s="310">
        <f>Q242-Q243</f>
        <v>0</v>
      </c>
    </row>
    <row r="245" spans="3:17" ht="19.149999999999999" customHeight="1"/>
    <row r="246" spans="3:17" ht="19.149999999999999" customHeight="1"/>
    <row r="670" spans="20:20">
      <c r="T670" s="79" t="b">
        <v>0</v>
      </c>
    </row>
  </sheetData>
  <sheetProtection sheet="1" objects="1" scenarios="1"/>
  <mergeCells count="10">
    <mergeCell ref="AK136:AL136"/>
    <mergeCell ref="AK139:AL139"/>
    <mergeCell ref="AK140:AL140"/>
    <mergeCell ref="AQ190:AR190"/>
    <mergeCell ref="R1:S1"/>
    <mergeCell ref="AQ37:AR37"/>
    <mergeCell ref="AQ40:AR40"/>
    <mergeCell ref="AQ94:AR94"/>
    <mergeCell ref="AK134:AL134"/>
    <mergeCell ref="AQ34:AR34"/>
  </mergeCells>
  <phoneticPr fontId="2"/>
  <conditionalFormatting sqref="H165:J165 S35:S124 D47:Q146 D35:Q45">
    <cfRule type="expression" dxfId="60" priority="26">
      <formula>$AT$1=2</formula>
    </cfRule>
  </conditionalFormatting>
  <conditionalFormatting sqref="L165:N165">
    <cfRule type="expression" dxfId="59" priority="25">
      <formula>$AT$1=2</formula>
    </cfRule>
  </conditionalFormatting>
  <conditionalFormatting sqref="P1">
    <cfRule type="expression" dxfId="58" priority="24">
      <formula>$AT$1=2</formula>
    </cfRule>
  </conditionalFormatting>
  <conditionalFormatting sqref="S4:S27">
    <cfRule type="expression" dxfId="57" priority="23">
      <formula>$AT$1=2</formula>
    </cfRule>
  </conditionalFormatting>
  <conditionalFormatting sqref="D4:Q32">
    <cfRule type="expression" dxfId="56" priority="22">
      <formula>$AT$1=2</formula>
    </cfRule>
  </conditionalFormatting>
  <conditionalFormatting sqref="C150:D160">
    <cfRule type="expression" dxfId="55" priority="21">
      <formula>$AT$1=2</formula>
    </cfRule>
  </conditionalFormatting>
  <conditionalFormatting sqref="F147:Q147 H153:J164">
    <cfRule type="expression" dxfId="54" priority="20">
      <formula>$AT$1=2</formula>
    </cfRule>
  </conditionalFormatting>
  <conditionalFormatting sqref="L150:N156 L164:N164 L157:L163 N157:N163">
    <cfRule type="expression" dxfId="53" priority="19">
      <formula>$AT$1=2</formula>
    </cfRule>
  </conditionalFormatting>
  <conditionalFormatting sqref="C146">
    <cfRule type="expression" dxfId="52" priority="18">
      <formula>$AT$1=2</formula>
    </cfRule>
  </conditionalFormatting>
  <conditionalFormatting sqref="P154:P158">
    <cfRule type="expression" dxfId="51" priority="17">
      <formula>$AT$1=2</formula>
    </cfRule>
  </conditionalFormatting>
  <conditionalFormatting sqref="D46:Q46">
    <cfRule type="expression" dxfId="50" priority="12">
      <formula>$AX$1=2</formula>
    </cfRule>
  </conditionalFormatting>
  <conditionalFormatting sqref="S28:S32">
    <cfRule type="expression" dxfId="49" priority="16">
      <formula>$AT$1=2</formula>
    </cfRule>
  </conditionalFormatting>
  <conditionalFormatting sqref="A133:XFD231 A125:S132 V125:XFD132 A1:XFD29 AU30:XFD36 A37:XFD124 A234:XFD1048576 A232:B233 Q232:XFD233 A30:AP36">
    <cfRule type="expression" dxfId="48" priority="15">
      <formula>CELL("protect", A1)=0</formula>
    </cfRule>
  </conditionalFormatting>
  <conditionalFormatting sqref="C170:Q231">
    <cfRule type="expression" dxfId="47" priority="14">
      <formula>$AT$1=2</formula>
    </cfRule>
  </conditionalFormatting>
  <conditionalFormatting sqref="S171:S231">
    <cfRule type="expression" dxfId="46" priority="13">
      <formula>$AT$1=2</formula>
    </cfRule>
  </conditionalFormatting>
  <conditionalFormatting sqref="C29:C32 C27">
    <cfRule type="expression" dxfId="45" priority="11">
      <formula>$AX$1=2</formula>
    </cfRule>
  </conditionalFormatting>
  <conditionalFormatting sqref="C28">
    <cfRule type="expression" dxfId="44" priority="10">
      <formula>$AX$1=2</formula>
    </cfRule>
  </conditionalFormatting>
  <conditionalFormatting sqref="C3">
    <cfRule type="expression" dxfId="43" priority="9">
      <formula>$AX$1=2</formula>
    </cfRule>
  </conditionalFormatting>
  <conditionalFormatting sqref="C15">
    <cfRule type="expression" dxfId="42" priority="8">
      <formula>$AX$1=2</formula>
    </cfRule>
  </conditionalFormatting>
  <conditionalFormatting sqref="M157:M163">
    <cfRule type="expression" dxfId="41" priority="7">
      <formula>$AT$1=2</formula>
    </cfRule>
  </conditionalFormatting>
  <conditionalFormatting sqref="T125:U132">
    <cfRule type="expression" dxfId="40" priority="6">
      <formula>CELL("protect", T125)=0</formula>
    </cfRule>
  </conditionalFormatting>
  <conditionalFormatting sqref="AQ30:AT36">
    <cfRule type="expression" dxfId="39" priority="5">
      <formula>CELL("protect", AQ30)=0</formula>
    </cfRule>
  </conditionalFormatting>
  <conditionalFormatting sqref="C232:P233">
    <cfRule type="expression" dxfId="38" priority="2">
      <formula>CELL("protect", C232)=0</formula>
    </cfRule>
  </conditionalFormatting>
  <conditionalFormatting sqref="D232:P233">
    <cfRule type="expression" dxfId="37" priority="1">
      <formula>$AX$1=2</formula>
    </cfRule>
  </conditionalFormatting>
  <conditionalFormatting sqref="D232:P233">
    <cfRule type="expression" dxfId="36" priority="3" stopIfTrue="1">
      <formula>$AX$1=2</formula>
    </cfRule>
  </conditionalFormatting>
  <conditionalFormatting sqref="D232:P233">
    <cfRule type="expression" dxfId="35" priority="4" stopIfTrue="1">
      <formula>$AT$1=2</formula>
    </cfRule>
  </conditionalFormatting>
  <dataValidations count="2">
    <dataValidation imeMode="on" allowBlank="1" showInputMessage="1" showErrorMessage="1" sqref="C171:C182 C186:C194 C198:C206 C208:C216 C218:C226 C46" xr:uid="{B93DA3D1-DD8A-4078-9D92-5B7B66B6EA65}"/>
    <dataValidation imeMode="off" allowBlank="1" showInputMessage="1" showErrorMessage="1" sqref="D131:P133 P157 D171:P182 AQ90:AQ92 D167 D35:P44 D98:P107 D16:P26 AR41:AR43 D86:P95 E160:E161 F159 F163 C157 D150:D160 AQ172:AQ181 C146 C217 D135:P141 D111:P115 D118:P122 D128:P129 D4:P13 E33:S33 D185:P194 C185 D197:P226 C197 C207 D29:D33 D232:P233 AQ17:AQ26 AR95:AR96 AR38:AR39 D46:P81 AR191:AR193 AQ29:AQ32 AR35:AR36 E29:P32" xr:uid="{0195B223-236A-4437-A7D6-85F1F2A38955}"/>
  </dataValidations>
  <pageMargins left="0.51181102362204722" right="0.51181102362204722" top="0.51181102362204722" bottom="0.22" header="0.15748031496062992" footer="0.15748031496062992"/>
  <pageSetup paperSize="9" scale="70" orientation="portrait" r:id="rId1"/>
  <rowBreaks count="1" manualBreakCount="1">
    <brk id="33" min="1" max="40" man="1"/>
  </rowBreaks>
  <drawing r:id="rId2"/>
  <legacyDrawing r:id="rId3"/>
  <controls>
    <mc:AlternateContent xmlns:mc="http://schemas.openxmlformats.org/markup-compatibility/2006">
      <mc:Choice Requires="x14">
        <control shapeId="22574" r:id="rId4" name="CheckBox4">
          <controlPr defaultSize="0" print="0" autoLine="0" linkedCell="#REF!" r:id="rId5">
            <anchor moveWithCells="1">
              <from>
                <xdr:col>6</xdr:col>
                <xdr:colOff>260350</xdr:colOff>
                <xdr:row>0</xdr:row>
                <xdr:rowOff>488950</xdr:rowOff>
              </from>
              <to>
                <xdr:col>6</xdr:col>
                <xdr:colOff>285750</xdr:colOff>
                <xdr:row>0</xdr:row>
                <xdr:rowOff>495300</xdr:rowOff>
              </to>
            </anchor>
          </controlPr>
        </control>
      </mc:Choice>
      <mc:Fallback>
        <control shapeId="22574" r:id="rId4" name="CheckBox4"/>
      </mc:Fallback>
    </mc:AlternateContent>
    <mc:AlternateContent xmlns:mc="http://schemas.openxmlformats.org/markup-compatibility/2006">
      <mc:Choice Requires="x14">
        <control shapeId="22573" r:id="rId6" name="CheckBox2">
          <controlPr defaultSize="0" print="0" autoLine="0" linkedCell="#REF!" r:id="rId5">
            <anchor moveWithCells="1">
              <from>
                <xdr:col>4</xdr:col>
                <xdr:colOff>107950</xdr:colOff>
                <xdr:row>0</xdr:row>
                <xdr:rowOff>527050</xdr:rowOff>
              </from>
              <to>
                <xdr:col>4</xdr:col>
                <xdr:colOff>133350</xdr:colOff>
                <xdr:row>0</xdr:row>
                <xdr:rowOff>533400</xdr:rowOff>
              </to>
            </anchor>
          </controlPr>
        </control>
      </mc:Choice>
      <mc:Fallback>
        <control shapeId="22573" r:id="rId6" name="CheckBox2"/>
      </mc:Fallback>
    </mc:AlternateContent>
    <mc:AlternateContent xmlns:mc="http://schemas.openxmlformats.org/markup-compatibility/2006">
      <mc:Choice Requires="x14">
        <control shapeId="22529" r:id="rId7" name="Check Box 58">
          <controlPr defaultSize="0" autoFill="0" autoLine="0" autoPict="0">
            <anchor>
              <from>
                <xdr:col>2</xdr:col>
                <xdr:colOff>298450</xdr:colOff>
                <xdr:row>0</xdr:row>
                <xdr:rowOff>857250</xdr:rowOff>
              </from>
              <to>
                <xdr:col>2</xdr:col>
                <xdr:colOff>1060450</xdr:colOff>
                <xdr:row>0</xdr:row>
                <xdr:rowOff>1047750</xdr:rowOff>
              </to>
            </anchor>
          </controlPr>
        </control>
      </mc:Choice>
    </mc:AlternateContent>
    <mc:AlternateContent xmlns:mc="http://schemas.openxmlformats.org/markup-compatibility/2006">
      <mc:Choice Requires="x14">
        <control shapeId="22530" r:id="rId8" name="Check Box 14">
          <controlPr defaultSize="0" autoFill="0" autoLine="0" autoPict="0" altText="非課税">
            <anchor moveWithCells="1">
              <from>
                <xdr:col>0</xdr:col>
                <xdr:colOff>0</xdr:colOff>
                <xdr:row>34</xdr:row>
                <xdr:rowOff>38100</xdr:rowOff>
              </from>
              <to>
                <xdr:col>0</xdr:col>
                <xdr:colOff>571500</xdr:colOff>
                <xdr:row>35</xdr:row>
                <xdr:rowOff>0</xdr:rowOff>
              </to>
            </anchor>
          </controlPr>
        </control>
      </mc:Choice>
    </mc:AlternateContent>
    <mc:AlternateContent xmlns:mc="http://schemas.openxmlformats.org/markup-compatibility/2006">
      <mc:Choice Requires="x14">
        <control shapeId="22531" r:id="rId9" name="Check Box 15">
          <controlPr defaultSize="0" autoFill="0" autoLine="0" autoPict="0" altText="非課税">
            <anchor moveWithCells="1">
              <from>
                <xdr:col>0</xdr:col>
                <xdr:colOff>0</xdr:colOff>
                <xdr:row>34</xdr:row>
                <xdr:rowOff>222250</xdr:rowOff>
              </from>
              <to>
                <xdr:col>0</xdr:col>
                <xdr:colOff>571500</xdr:colOff>
                <xdr:row>35</xdr:row>
                <xdr:rowOff>184150</xdr:rowOff>
              </to>
            </anchor>
          </controlPr>
        </control>
      </mc:Choice>
    </mc:AlternateContent>
    <mc:AlternateContent xmlns:mc="http://schemas.openxmlformats.org/markup-compatibility/2006">
      <mc:Choice Requires="x14">
        <control shapeId="22532" r:id="rId10" name="Check Box 16">
          <controlPr defaultSize="0" autoFill="0" autoLine="0" autoPict="0" altText="非課税">
            <anchor moveWithCells="1">
              <from>
                <xdr:col>0</xdr:col>
                <xdr:colOff>0</xdr:colOff>
                <xdr:row>35</xdr:row>
                <xdr:rowOff>209550</xdr:rowOff>
              </from>
              <to>
                <xdr:col>0</xdr:col>
                <xdr:colOff>571500</xdr:colOff>
                <xdr:row>36</xdr:row>
                <xdr:rowOff>184150</xdr:rowOff>
              </to>
            </anchor>
          </controlPr>
        </control>
      </mc:Choice>
    </mc:AlternateContent>
    <mc:AlternateContent xmlns:mc="http://schemas.openxmlformats.org/markup-compatibility/2006">
      <mc:Choice Requires="x14">
        <control shapeId="22533" r:id="rId11" name="Check Box 17">
          <controlPr defaultSize="0" autoFill="0" autoLine="0" autoPict="0" altText="非課税">
            <anchor moveWithCells="1">
              <from>
                <xdr:col>0</xdr:col>
                <xdr:colOff>0</xdr:colOff>
                <xdr:row>36</xdr:row>
                <xdr:rowOff>209550</xdr:rowOff>
              </from>
              <to>
                <xdr:col>0</xdr:col>
                <xdr:colOff>571500</xdr:colOff>
                <xdr:row>37</xdr:row>
                <xdr:rowOff>184150</xdr:rowOff>
              </to>
            </anchor>
          </controlPr>
        </control>
      </mc:Choice>
    </mc:AlternateContent>
    <mc:AlternateContent xmlns:mc="http://schemas.openxmlformats.org/markup-compatibility/2006">
      <mc:Choice Requires="x14">
        <control shapeId="22534" r:id="rId12" name="Check Box 18">
          <controlPr defaultSize="0" autoFill="0" autoLine="0" autoPict="0" altText="非課税">
            <anchor moveWithCells="1">
              <from>
                <xdr:col>0</xdr:col>
                <xdr:colOff>0</xdr:colOff>
                <xdr:row>40</xdr:row>
                <xdr:rowOff>209550</xdr:rowOff>
              </from>
              <to>
                <xdr:col>0</xdr:col>
                <xdr:colOff>571500</xdr:colOff>
                <xdr:row>41</xdr:row>
                <xdr:rowOff>184150</xdr:rowOff>
              </to>
            </anchor>
          </controlPr>
        </control>
      </mc:Choice>
    </mc:AlternateContent>
    <mc:AlternateContent xmlns:mc="http://schemas.openxmlformats.org/markup-compatibility/2006">
      <mc:Choice Requires="x14">
        <control shapeId="22535" r:id="rId13" name="Check Box 19">
          <controlPr defaultSize="0" autoFill="0" autoLine="0" autoPict="0" altText="非課税">
            <anchor moveWithCells="1">
              <from>
                <xdr:col>0</xdr:col>
                <xdr:colOff>0</xdr:colOff>
                <xdr:row>42</xdr:row>
                <xdr:rowOff>0</xdr:rowOff>
              </from>
              <to>
                <xdr:col>0</xdr:col>
                <xdr:colOff>571500</xdr:colOff>
                <xdr:row>42</xdr:row>
                <xdr:rowOff>184150</xdr:rowOff>
              </to>
            </anchor>
          </controlPr>
        </control>
      </mc:Choice>
    </mc:AlternateContent>
    <mc:AlternateContent xmlns:mc="http://schemas.openxmlformats.org/markup-compatibility/2006">
      <mc:Choice Requires="x14">
        <control shapeId="22536" r:id="rId14" name="Check Box 20">
          <controlPr defaultSize="0" autoFill="0" autoLine="0" autoPict="0" altText="非課税">
            <anchor moveWithCells="1">
              <from>
                <xdr:col>0</xdr:col>
                <xdr:colOff>0</xdr:colOff>
                <xdr:row>43</xdr:row>
                <xdr:rowOff>31750</xdr:rowOff>
              </from>
              <to>
                <xdr:col>0</xdr:col>
                <xdr:colOff>571500</xdr:colOff>
                <xdr:row>43</xdr:row>
                <xdr:rowOff>184150</xdr:rowOff>
              </to>
            </anchor>
          </controlPr>
        </control>
      </mc:Choice>
    </mc:AlternateContent>
    <mc:AlternateContent xmlns:mc="http://schemas.openxmlformats.org/markup-compatibility/2006">
      <mc:Choice Requires="x14">
        <control shapeId="22537" r:id="rId15" name="Check Box 6">
          <controlPr defaultSize="0" autoFill="0" autoLine="0" autoPict="0" altText="非課税">
            <anchor moveWithCells="1">
              <from>
                <xdr:col>0</xdr:col>
                <xdr:colOff>69850</xdr:colOff>
                <xdr:row>16</xdr:row>
                <xdr:rowOff>31750</xdr:rowOff>
              </from>
              <to>
                <xdr:col>1</xdr:col>
                <xdr:colOff>0</xdr:colOff>
                <xdr:row>16</xdr:row>
                <xdr:rowOff>203200</xdr:rowOff>
              </to>
            </anchor>
          </controlPr>
        </control>
      </mc:Choice>
    </mc:AlternateContent>
    <mc:AlternateContent xmlns:mc="http://schemas.openxmlformats.org/markup-compatibility/2006">
      <mc:Choice Requires="x14">
        <control shapeId="22538" r:id="rId16" name="Check Box 7">
          <controlPr defaultSize="0" autoFill="0" autoLine="0" autoPict="0" altText="非課税">
            <anchor moveWithCells="1">
              <from>
                <xdr:col>0</xdr:col>
                <xdr:colOff>69850</xdr:colOff>
                <xdr:row>22</xdr:row>
                <xdr:rowOff>31750</xdr:rowOff>
              </from>
              <to>
                <xdr:col>1</xdr:col>
                <xdr:colOff>0</xdr:colOff>
                <xdr:row>23</xdr:row>
                <xdr:rowOff>0</xdr:rowOff>
              </to>
            </anchor>
          </controlPr>
        </control>
      </mc:Choice>
    </mc:AlternateContent>
    <mc:AlternateContent xmlns:mc="http://schemas.openxmlformats.org/markup-compatibility/2006">
      <mc:Choice Requires="x14">
        <control shapeId="22539" r:id="rId17" name="Check Box 8">
          <controlPr defaultSize="0" autoFill="0" autoLine="0" autoPict="0" altText="非課税">
            <anchor moveWithCells="1">
              <from>
                <xdr:col>0</xdr:col>
                <xdr:colOff>69850</xdr:colOff>
                <xdr:row>23</xdr:row>
                <xdr:rowOff>31750</xdr:rowOff>
              </from>
              <to>
                <xdr:col>1</xdr:col>
                <xdr:colOff>0</xdr:colOff>
                <xdr:row>24</xdr:row>
                <xdr:rowOff>0</xdr:rowOff>
              </to>
            </anchor>
          </controlPr>
        </control>
      </mc:Choice>
    </mc:AlternateContent>
    <mc:AlternateContent xmlns:mc="http://schemas.openxmlformats.org/markup-compatibility/2006">
      <mc:Choice Requires="x14">
        <control shapeId="22540" r:id="rId18" name="Check Box 9">
          <controlPr defaultSize="0" autoFill="0" autoLine="0" autoPict="0" altText="非課税">
            <anchor moveWithCells="1">
              <from>
                <xdr:col>0</xdr:col>
                <xdr:colOff>69850</xdr:colOff>
                <xdr:row>24</xdr:row>
                <xdr:rowOff>31750</xdr:rowOff>
              </from>
              <to>
                <xdr:col>1</xdr:col>
                <xdr:colOff>0</xdr:colOff>
                <xdr:row>25</xdr:row>
                <xdr:rowOff>0</xdr:rowOff>
              </to>
            </anchor>
          </controlPr>
        </control>
      </mc:Choice>
    </mc:AlternateContent>
    <mc:AlternateContent xmlns:mc="http://schemas.openxmlformats.org/markup-compatibility/2006">
      <mc:Choice Requires="x14">
        <control shapeId="22541" r:id="rId19" name="Check Box 71">
          <controlPr defaultSize="0" autoFill="0" autoLine="0" autoPict="0" altText="非課税">
            <anchor moveWithCells="1">
              <from>
                <xdr:col>0</xdr:col>
                <xdr:colOff>69850</xdr:colOff>
                <xdr:row>25</xdr:row>
                <xdr:rowOff>38100</xdr:rowOff>
              </from>
              <to>
                <xdr:col>1</xdr:col>
                <xdr:colOff>0</xdr:colOff>
                <xdr:row>26</xdr:row>
                <xdr:rowOff>38100</xdr:rowOff>
              </to>
            </anchor>
          </controlPr>
        </control>
      </mc:Choice>
    </mc:AlternateContent>
    <mc:AlternateContent xmlns:mc="http://schemas.openxmlformats.org/markup-compatibility/2006">
      <mc:Choice Requires="x14">
        <control shapeId="22542" r:id="rId20" name="Check Box 22">
          <controlPr defaultSize="0" autoFill="0" autoLine="0" autoPict="0" altText="非課税">
            <anchor moveWithCells="1">
              <from>
                <xdr:col>0</xdr:col>
                <xdr:colOff>0</xdr:colOff>
                <xdr:row>45</xdr:row>
                <xdr:rowOff>222250</xdr:rowOff>
              </from>
              <to>
                <xdr:col>2</xdr:col>
                <xdr:colOff>95250</xdr:colOff>
                <xdr:row>46</xdr:row>
                <xdr:rowOff>184150</xdr:rowOff>
              </to>
            </anchor>
          </controlPr>
        </control>
      </mc:Choice>
    </mc:AlternateContent>
    <mc:AlternateContent xmlns:mc="http://schemas.openxmlformats.org/markup-compatibility/2006">
      <mc:Choice Requires="x14">
        <control shapeId="22543" r:id="rId21" name="Check Box 23">
          <controlPr defaultSize="0" autoFill="0" autoLine="0" autoPict="0" altText="非課税">
            <anchor moveWithCells="1">
              <from>
                <xdr:col>0</xdr:col>
                <xdr:colOff>0</xdr:colOff>
                <xdr:row>47</xdr:row>
                <xdr:rowOff>31750</xdr:rowOff>
              </from>
              <to>
                <xdr:col>2</xdr:col>
                <xdr:colOff>95250</xdr:colOff>
                <xdr:row>47</xdr:row>
                <xdr:rowOff>184150</xdr:rowOff>
              </to>
            </anchor>
          </controlPr>
        </control>
      </mc:Choice>
    </mc:AlternateContent>
    <mc:AlternateContent xmlns:mc="http://schemas.openxmlformats.org/markup-compatibility/2006">
      <mc:Choice Requires="x14">
        <control shapeId="22544" r:id="rId22" name="Check Box 24">
          <controlPr defaultSize="0" autoFill="0" autoLine="0" autoPict="0" altText="非課税">
            <anchor moveWithCells="1">
              <from>
                <xdr:col>0</xdr:col>
                <xdr:colOff>0</xdr:colOff>
                <xdr:row>48</xdr:row>
                <xdr:rowOff>31750</xdr:rowOff>
              </from>
              <to>
                <xdr:col>2</xdr:col>
                <xdr:colOff>95250</xdr:colOff>
                <xdr:row>48</xdr:row>
                <xdr:rowOff>190500</xdr:rowOff>
              </to>
            </anchor>
          </controlPr>
        </control>
      </mc:Choice>
    </mc:AlternateContent>
    <mc:AlternateContent xmlns:mc="http://schemas.openxmlformats.org/markup-compatibility/2006">
      <mc:Choice Requires="x14">
        <control shapeId="22545" r:id="rId23" name="Check Box 25">
          <controlPr defaultSize="0" autoFill="0" autoLine="0" autoPict="0" altText="非課税">
            <anchor moveWithCells="1">
              <from>
                <xdr:col>0</xdr:col>
                <xdr:colOff>0</xdr:colOff>
                <xdr:row>49</xdr:row>
                <xdr:rowOff>31750</xdr:rowOff>
              </from>
              <to>
                <xdr:col>2</xdr:col>
                <xdr:colOff>95250</xdr:colOff>
                <xdr:row>49</xdr:row>
                <xdr:rowOff>190500</xdr:rowOff>
              </to>
            </anchor>
          </controlPr>
        </control>
      </mc:Choice>
    </mc:AlternateContent>
    <mc:AlternateContent xmlns:mc="http://schemas.openxmlformats.org/markup-compatibility/2006">
      <mc:Choice Requires="x14">
        <control shapeId="22546" r:id="rId24" name="Check Box 26">
          <controlPr defaultSize="0" autoFill="0" autoLine="0" autoPict="0" altText="非課税">
            <anchor moveWithCells="1">
              <from>
                <xdr:col>0</xdr:col>
                <xdr:colOff>0</xdr:colOff>
                <xdr:row>50</xdr:row>
                <xdr:rowOff>31750</xdr:rowOff>
              </from>
              <to>
                <xdr:col>2</xdr:col>
                <xdr:colOff>95250</xdr:colOff>
                <xdr:row>50</xdr:row>
                <xdr:rowOff>190500</xdr:rowOff>
              </to>
            </anchor>
          </controlPr>
        </control>
      </mc:Choice>
    </mc:AlternateContent>
    <mc:AlternateContent xmlns:mc="http://schemas.openxmlformats.org/markup-compatibility/2006">
      <mc:Choice Requires="x14">
        <control shapeId="22547" r:id="rId25" name="Check Box 27">
          <controlPr defaultSize="0" autoFill="0" autoLine="0" autoPict="0" altText="非課税">
            <anchor moveWithCells="1">
              <from>
                <xdr:col>0</xdr:col>
                <xdr:colOff>0</xdr:colOff>
                <xdr:row>51</xdr:row>
                <xdr:rowOff>31750</xdr:rowOff>
              </from>
              <to>
                <xdr:col>2</xdr:col>
                <xdr:colOff>95250</xdr:colOff>
                <xdr:row>51</xdr:row>
                <xdr:rowOff>184150</xdr:rowOff>
              </to>
            </anchor>
          </controlPr>
        </control>
      </mc:Choice>
    </mc:AlternateContent>
    <mc:AlternateContent xmlns:mc="http://schemas.openxmlformats.org/markup-compatibility/2006">
      <mc:Choice Requires="x14">
        <control shapeId="22548" r:id="rId26" name="Check Box 28">
          <controlPr defaultSize="0" autoFill="0" autoLine="0" autoPict="0" altText="非課税">
            <anchor moveWithCells="1">
              <from>
                <xdr:col>0</xdr:col>
                <xdr:colOff>0</xdr:colOff>
                <xdr:row>52</xdr:row>
                <xdr:rowOff>31750</xdr:rowOff>
              </from>
              <to>
                <xdr:col>2</xdr:col>
                <xdr:colOff>95250</xdr:colOff>
                <xdr:row>52</xdr:row>
                <xdr:rowOff>190500</xdr:rowOff>
              </to>
            </anchor>
          </controlPr>
        </control>
      </mc:Choice>
    </mc:AlternateContent>
    <mc:AlternateContent xmlns:mc="http://schemas.openxmlformats.org/markup-compatibility/2006">
      <mc:Choice Requires="x14">
        <control shapeId="22549" r:id="rId27" name="Check Box 29">
          <controlPr defaultSize="0" autoFill="0" autoLine="0" autoPict="0" altText="非課税">
            <anchor moveWithCells="1">
              <from>
                <xdr:col>0</xdr:col>
                <xdr:colOff>0</xdr:colOff>
                <xdr:row>53</xdr:row>
                <xdr:rowOff>31750</xdr:rowOff>
              </from>
              <to>
                <xdr:col>2</xdr:col>
                <xdr:colOff>95250</xdr:colOff>
                <xdr:row>53</xdr:row>
                <xdr:rowOff>203200</xdr:rowOff>
              </to>
            </anchor>
          </controlPr>
        </control>
      </mc:Choice>
    </mc:AlternateContent>
    <mc:AlternateContent xmlns:mc="http://schemas.openxmlformats.org/markup-compatibility/2006">
      <mc:Choice Requires="x14">
        <control shapeId="22550" r:id="rId28" name="Check Box 30">
          <controlPr defaultSize="0" autoFill="0" autoLine="0" autoPict="0" altText="非課税">
            <anchor moveWithCells="1">
              <from>
                <xdr:col>0</xdr:col>
                <xdr:colOff>0</xdr:colOff>
                <xdr:row>54</xdr:row>
                <xdr:rowOff>31750</xdr:rowOff>
              </from>
              <to>
                <xdr:col>2</xdr:col>
                <xdr:colOff>95250</xdr:colOff>
                <xdr:row>54</xdr:row>
                <xdr:rowOff>190500</xdr:rowOff>
              </to>
            </anchor>
          </controlPr>
        </control>
      </mc:Choice>
    </mc:AlternateContent>
    <mc:AlternateContent xmlns:mc="http://schemas.openxmlformats.org/markup-compatibility/2006">
      <mc:Choice Requires="x14">
        <control shapeId="22551" r:id="rId29" name="Check Box 31">
          <controlPr defaultSize="0" autoFill="0" autoLine="0" autoPict="0" altText="非課税">
            <anchor moveWithCells="1">
              <from>
                <xdr:col>0</xdr:col>
                <xdr:colOff>0</xdr:colOff>
                <xdr:row>55</xdr:row>
                <xdr:rowOff>31750</xdr:rowOff>
              </from>
              <to>
                <xdr:col>2</xdr:col>
                <xdr:colOff>95250</xdr:colOff>
                <xdr:row>55</xdr:row>
                <xdr:rowOff>190500</xdr:rowOff>
              </to>
            </anchor>
          </controlPr>
        </control>
      </mc:Choice>
    </mc:AlternateContent>
    <mc:AlternateContent xmlns:mc="http://schemas.openxmlformats.org/markup-compatibility/2006">
      <mc:Choice Requires="x14">
        <control shapeId="22552" r:id="rId30" name="Check Box 32">
          <controlPr defaultSize="0" autoFill="0" autoLine="0" autoPict="0" altText="非課税">
            <anchor moveWithCells="1">
              <from>
                <xdr:col>0</xdr:col>
                <xdr:colOff>0</xdr:colOff>
                <xdr:row>55</xdr:row>
                <xdr:rowOff>222250</xdr:rowOff>
              </from>
              <to>
                <xdr:col>2</xdr:col>
                <xdr:colOff>95250</xdr:colOff>
                <xdr:row>56</xdr:row>
                <xdr:rowOff>190500</xdr:rowOff>
              </to>
            </anchor>
          </controlPr>
        </control>
      </mc:Choice>
    </mc:AlternateContent>
    <mc:AlternateContent xmlns:mc="http://schemas.openxmlformats.org/markup-compatibility/2006">
      <mc:Choice Requires="x14">
        <control shapeId="22553" r:id="rId31" name="Check Box 33">
          <controlPr defaultSize="0" autoFill="0" autoLine="0" autoPict="0" altText="非課税">
            <anchor moveWithCells="1">
              <from>
                <xdr:col>0</xdr:col>
                <xdr:colOff>0</xdr:colOff>
                <xdr:row>58</xdr:row>
                <xdr:rowOff>0</xdr:rowOff>
              </from>
              <to>
                <xdr:col>2</xdr:col>
                <xdr:colOff>95250</xdr:colOff>
                <xdr:row>58</xdr:row>
                <xdr:rowOff>152400</xdr:rowOff>
              </to>
            </anchor>
          </controlPr>
        </control>
      </mc:Choice>
    </mc:AlternateContent>
    <mc:AlternateContent xmlns:mc="http://schemas.openxmlformats.org/markup-compatibility/2006">
      <mc:Choice Requires="x14">
        <control shapeId="22554" r:id="rId32" name="Check Box 34">
          <controlPr defaultSize="0" autoFill="0" autoLine="0" autoPict="0" altText="非課税">
            <anchor moveWithCells="1">
              <from>
                <xdr:col>0</xdr:col>
                <xdr:colOff>0</xdr:colOff>
                <xdr:row>57</xdr:row>
                <xdr:rowOff>0</xdr:rowOff>
              </from>
              <to>
                <xdr:col>2</xdr:col>
                <xdr:colOff>95250</xdr:colOff>
                <xdr:row>57</xdr:row>
                <xdr:rowOff>165100</xdr:rowOff>
              </to>
            </anchor>
          </controlPr>
        </control>
      </mc:Choice>
    </mc:AlternateContent>
    <mc:AlternateContent xmlns:mc="http://schemas.openxmlformats.org/markup-compatibility/2006">
      <mc:Choice Requires="x14">
        <control shapeId="22555" r:id="rId33" name="Check Box 35">
          <controlPr defaultSize="0" autoFill="0" autoLine="0" autoPict="0" altText="非課税">
            <anchor moveWithCells="1">
              <from>
                <xdr:col>0</xdr:col>
                <xdr:colOff>0</xdr:colOff>
                <xdr:row>58</xdr:row>
                <xdr:rowOff>203200</xdr:rowOff>
              </from>
              <to>
                <xdr:col>2</xdr:col>
                <xdr:colOff>95250</xdr:colOff>
                <xdr:row>59</xdr:row>
                <xdr:rowOff>165100</xdr:rowOff>
              </to>
            </anchor>
          </controlPr>
        </control>
      </mc:Choice>
    </mc:AlternateContent>
    <mc:AlternateContent xmlns:mc="http://schemas.openxmlformats.org/markup-compatibility/2006">
      <mc:Choice Requires="x14">
        <control shapeId="22556" r:id="rId34" name="Check Box 36">
          <controlPr defaultSize="0" autoFill="0" autoLine="0" autoPict="0" altText="非課税">
            <anchor moveWithCells="1">
              <from>
                <xdr:col>0</xdr:col>
                <xdr:colOff>0</xdr:colOff>
                <xdr:row>59</xdr:row>
                <xdr:rowOff>203200</xdr:rowOff>
              </from>
              <to>
                <xdr:col>2</xdr:col>
                <xdr:colOff>95250</xdr:colOff>
                <xdr:row>60</xdr:row>
                <xdr:rowOff>165100</xdr:rowOff>
              </to>
            </anchor>
          </controlPr>
        </control>
      </mc:Choice>
    </mc:AlternateContent>
    <mc:AlternateContent xmlns:mc="http://schemas.openxmlformats.org/markup-compatibility/2006">
      <mc:Choice Requires="x14">
        <control shapeId="22557" r:id="rId35" name="Check Box 37">
          <controlPr defaultSize="0" autoFill="0" autoLine="0" autoPict="0" altText="非課税">
            <anchor moveWithCells="1">
              <from>
                <xdr:col>0</xdr:col>
                <xdr:colOff>0</xdr:colOff>
                <xdr:row>61</xdr:row>
                <xdr:rowOff>0</xdr:rowOff>
              </from>
              <to>
                <xdr:col>2</xdr:col>
                <xdr:colOff>95250</xdr:colOff>
                <xdr:row>61</xdr:row>
                <xdr:rowOff>152400</xdr:rowOff>
              </to>
            </anchor>
          </controlPr>
        </control>
      </mc:Choice>
    </mc:AlternateContent>
    <mc:AlternateContent xmlns:mc="http://schemas.openxmlformats.org/markup-compatibility/2006">
      <mc:Choice Requires="x14">
        <control shapeId="22558" r:id="rId36" name="Check Box 38">
          <controlPr defaultSize="0" autoFill="0" autoLine="0" autoPict="0" altText="非課税">
            <anchor moveWithCells="1">
              <from>
                <xdr:col>0</xdr:col>
                <xdr:colOff>0</xdr:colOff>
                <xdr:row>61</xdr:row>
                <xdr:rowOff>222250</xdr:rowOff>
              </from>
              <to>
                <xdr:col>2</xdr:col>
                <xdr:colOff>95250</xdr:colOff>
                <xdr:row>62</xdr:row>
                <xdr:rowOff>152400</xdr:rowOff>
              </to>
            </anchor>
          </controlPr>
        </control>
      </mc:Choice>
    </mc:AlternateContent>
    <mc:AlternateContent xmlns:mc="http://schemas.openxmlformats.org/markup-compatibility/2006">
      <mc:Choice Requires="x14">
        <control shapeId="22559" r:id="rId37" name="Check Box 39">
          <controlPr defaultSize="0" autoFill="0" autoLine="0" autoPict="0" altText="非課税">
            <anchor moveWithCells="1">
              <from>
                <xdr:col>0</xdr:col>
                <xdr:colOff>0</xdr:colOff>
                <xdr:row>62</xdr:row>
                <xdr:rowOff>222250</xdr:rowOff>
              </from>
              <to>
                <xdr:col>2</xdr:col>
                <xdr:colOff>95250</xdr:colOff>
                <xdr:row>63</xdr:row>
                <xdr:rowOff>152400</xdr:rowOff>
              </to>
            </anchor>
          </controlPr>
        </control>
      </mc:Choice>
    </mc:AlternateContent>
    <mc:AlternateContent xmlns:mc="http://schemas.openxmlformats.org/markup-compatibility/2006">
      <mc:Choice Requires="x14">
        <control shapeId="22560" r:id="rId38" name="Check Box 40">
          <controlPr defaultSize="0" autoFill="0" autoLine="0" autoPict="0" altText="非課税">
            <anchor moveWithCells="1">
              <from>
                <xdr:col>0</xdr:col>
                <xdr:colOff>0</xdr:colOff>
                <xdr:row>64</xdr:row>
                <xdr:rowOff>0</xdr:rowOff>
              </from>
              <to>
                <xdr:col>2</xdr:col>
                <xdr:colOff>95250</xdr:colOff>
                <xdr:row>64</xdr:row>
                <xdr:rowOff>184150</xdr:rowOff>
              </to>
            </anchor>
          </controlPr>
        </control>
      </mc:Choice>
    </mc:AlternateContent>
    <mc:AlternateContent xmlns:mc="http://schemas.openxmlformats.org/markup-compatibility/2006">
      <mc:Choice Requires="x14">
        <control shapeId="22561" r:id="rId39" name="Check Box 41">
          <controlPr defaultSize="0" autoFill="0" autoLine="0" autoPict="0" altText="非課税">
            <anchor moveWithCells="1">
              <from>
                <xdr:col>0</xdr:col>
                <xdr:colOff>0</xdr:colOff>
                <xdr:row>65</xdr:row>
                <xdr:rowOff>0</xdr:rowOff>
              </from>
              <to>
                <xdr:col>2</xdr:col>
                <xdr:colOff>95250</xdr:colOff>
                <xdr:row>65</xdr:row>
                <xdr:rowOff>184150</xdr:rowOff>
              </to>
            </anchor>
          </controlPr>
        </control>
      </mc:Choice>
    </mc:AlternateContent>
    <mc:AlternateContent xmlns:mc="http://schemas.openxmlformats.org/markup-compatibility/2006">
      <mc:Choice Requires="x14">
        <control shapeId="22562" r:id="rId40" name="Check Box 42">
          <controlPr defaultSize="0" autoFill="0" autoLine="0" autoPict="0" altText="非課税">
            <anchor moveWithCells="1">
              <from>
                <xdr:col>0</xdr:col>
                <xdr:colOff>0</xdr:colOff>
                <xdr:row>66</xdr:row>
                <xdr:rowOff>0</xdr:rowOff>
              </from>
              <to>
                <xdr:col>2</xdr:col>
                <xdr:colOff>95250</xdr:colOff>
                <xdr:row>66</xdr:row>
                <xdr:rowOff>152400</xdr:rowOff>
              </to>
            </anchor>
          </controlPr>
        </control>
      </mc:Choice>
    </mc:AlternateContent>
    <mc:AlternateContent xmlns:mc="http://schemas.openxmlformats.org/markup-compatibility/2006">
      <mc:Choice Requires="x14">
        <control shapeId="22563" r:id="rId41" name="Check Box 43">
          <controlPr defaultSize="0" autoFill="0" autoLine="0" autoPict="0" altText="非課税">
            <anchor moveWithCells="1">
              <from>
                <xdr:col>0</xdr:col>
                <xdr:colOff>0</xdr:colOff>
                <xdr:row>67</xdr:row>
                <xdr:rowOff>0</xdr:rowOff>
              </from>
              <to>
                <xdr:col>2</xdr:col>
                <xdr:colOff>95250</xdr:colOff>
                <xdr:row>67</xdr:row>
                <xdr:rowOff>165100</xdr:rowOff>
              </to>
            </anchor>
          </controlPr>
        </control>
      </mc:Choice>
    </mc:AlternateContent>
    <mc:AlternateContent xmlns:mc="http://schemas.openxmlformats.org/markup-compatibility/2006">
      <mc:Choice Requires="x14">
        <control shapeId="22564" r:id="rId42" name="Check Box 44">
          <controlPr defaultSize="0" autoFill="0" autoLine="0" autoPict="0" altText="非課税">
            <anchor moveWithCells="1">
              <from>
                <xdr:col>0</xdr:col>
                <xdr:colOff>0</xdr:colOff>
                <xdr:row>68</xdr:row>
                <xdr:rowOff>0</xdr:rowOff>
              </from>
              <to>
                <xdr:col>2</xdr:col>
                <xdr:colOff>95250</xdr:colOff>
                <xdr:row>68</xdr:row>
                <xdr:rowOff>165100</xdr:rowOff>
              </to>
            </anchor>
          </controlPr>
        </control>
      </mc:Choice>
    </mc:AlternateContent>
    <mc:AlternateContent xmlns:mc="http://schemas.openxmlformats.org/markup-compatibility/2006">
      <mc:Choice Requires="x14">
        <control shapeId="22565" r:id="rId43" name="Check Box 65">
          <controlPr defaultSize="0" autoFill="0" autoLine="0" autoPict="0" altText="非課税">
            <anchor moveWithCells="1">
              <from>
                <xdr:col>0</xdr:col>
                <xdr:colOff>0</xdr:colOff>
                <xdr:row>74</xdr:row>
                <xdr:rowOff>31750</xdr:rowOff>
              </from>
              <to>
                <xdr:col>2</xdr:col>
                <xdr:colOff>95250</xdr:colOff>
                <xdr:row>74</xdr:row>
                <xdr:rowOff>184150</xdr:rowOff>
              </to>
            </anchor>
          </controlPr>
        </control>
      </mc:Choice>
    </mc:AlternateContent>
    <mc:AlternateContent xmlns:mc="http://schemas.openxmlformats.org/markup-compatibility/2006">
      <mc:Choice Requires="x14">
        <control shapeId="22566" r:id="rId44" name="Check Box 66">
          <controlPr defaultSize="0" autoFill="0" autoLine="0" autoPict="0" altText="非課税">
            <anchor moveWithCells="1">
              <from>
                <xdr:col>0</xdr:col>
                <xdr:colOff>0</xdr:colOff>
                <xdr:row>75</xdr:row>
                <xdr:rowOff>31750</xdr:rowOff>
              </from>
              <to>
                <xdr:col>2</xdr:col>
                <xdr:colOff>95250</xdr:colOff>
                <xdr:row>75</xdr:row>
                <xdr:rowOff>184150</xdr:rowOff>
              </to>
            </anchor>
          </controlPr>
        </control>
      </mc:Choice>
    </mc:AlternateContent>
    <mc:AlternateContent xmlns:mc="http://schemas.openxmlformats.org/markup-compatibility/2006">
      <mc:Choice Requires="x14">
        <control shapeId="22567" r:id="rId45" name="Check Box 67">
          <controlPr defaultSize="0" autoFill="0" autoLine="0" autoPict="0" altText="非課税">
            <anchor moveWithCells="1">
              <from>
                <xdr:col>0</xdr:col>
                <xdr:colOff>0</xdr:colOff>
                <xdr:row>76</xdr:row>
                <xdr:rowOff>0</xdr:rowOff>
              </from>
              <to>
                <xdr:col>2</xdr:col>
                <xdr:colOff>95250</xdr:colOff>
                <xdr:row>76</xdr:row>
                <xdr:rowOff>184150</xdr:rowOff>
              </to>
            </anchor>
          </controlPr>
        </control>
      </mc:Choice>
    </mc:AlternateContent>
    <mc:AlternateContent xmlns:mc="http://schemas.openxmlformats.org/markup-compatibility/2006">
      <mc:Choice Requires="x14">
        <control shapeId="22568" r:id="rId46" name="Check Box 68">
          <controlPr defaultSize="0" autoFill="0" autoLine="0" autoPict="0" altText="非課税">
            <anchor moveWithCells="1">
              <from>
                <xdr:col>0</xdr:col>
                <xdr:colOff>0</xdr:colOff>
                <xdr:row>77</xdr:row>
                <xdr:rowOff>0</xdr:rowOff>
              </from>
              <to>
                <xdr:col>2</xdr:col>
                <xdr:colOff>95250</xdr:colOff>
                <xdr:row>77</xdr:row>
                <xdr:rowOff>184150</xdr:rowOff>
              </to>
            </anchor>
          </controlPr>
        </control>
      </mc:Choice>
    </mc:AlternateContent>
    <mc:AlternateContent xmlns:mc="http://schemas.openxmlformats.org/markup-compatibility/2006">
      <mc:Choice Requires="x14">
        <control shapeId="22569" r:id="rId47" name="Check Box 69">
          <controlPr defaultSize="0" autoFill="0" autoLine="0" autoPict="0" altText="非課税">
            <anchor moveWithCells="1">
              <from>
                <xdr:col>0</xdr:col>
                <xdr:colOff>0</xdr:colOff>
                <xdr:row>78</xdr:row>
                <xdr:rowOff>0</xdr:rowOff>
              </from>
              <to>
                <xdr:col>2</xdr:col>
                <xdr:colOff>95250</xdr:colOff>
                <xdr:row>78</xdr:row>
                <xdr:rowOff>184150</xdr:rowOff>
              </to>
            </anchor>
          </controlPr>
        </control>
      </mc:Choice>
    </mc:AlternateContent>
    <mc:AlternateContent xmlns:mc="http://schemas.openxmlformats.org/markup-compatibility/2006">
      <mc:Choice Requires="x14">
        <control shapeId="22570" r:id="rId48" name="Check Box 70">
          <controlPr defaultSize="0" autoFill="0" autoLine="0" autoPict="0" altText="非課税">
            <anchor moveWithCells="1">
              <from>
                <xdr:col>0</xdr:col>
                <xdr:colOff>0</xdr:colOff>
                <xdr:row>79</xdr:row>
                <xdr:rowOff>0</xdr:rowOff>
              </from>
              <to>
                <xdr:col>2</xdr:col>
                <xdr:colOff>95250</xdr:colOff>
                <xdr:row>79</xdr:row>
                <xdr:rowOff>184150</xdr:rowOff>
              </to>
            </anchor>
          </controlPr>
        </control>
      </mc:Choice>
    </mc:AlternateContent>
    <mc:AlternateContent xmlns:mc="http://schemas.openxmlformats.org/markup-compatibility/2006">
      <mc:Choice Requires="x14">
        <control shapeId="22571" r:id="rId49" name="Check Box 45">
          <controlPr defaultSize="0" autoFill="0" autoLine="0" autoPict="0" altText="非課税">
            <anchor moveWithCells="1">
              <from>
                <xdr:col>0</xdr:col>
                <xdr:colOff>0</xdr:colOff>
                <xdr:row>84</xdr:row>
                <xdr:rowOff>190500</xdr:rowOff>
              </from>
              <to>
                <xdr:col>0</xdr:col>
                <xdr:colOff>571500</xdr:colOff>
                <xdr:row>86</xdr:row>
                <xdr:rowOff>38100</xdr:rowOff>
              </to>
            </anchor>
          </controlPr>
        </control>
      </mc:Choice>
    </mc:AlternateContent>
    <mc:AlternateContent xmlns:mc="http://schemas.openxmlformats.org/markup-compatibility/2006">
      <mc:Choice Requires="x14">
        <control shapeId="22572" r:id="rId50" name="Check Box 46">
          <controlPr defaultSize="0" autoFill="0" autoLine="0" autoPict="0" altText="非課税">
            <anchor moveWithCells="1">
              <from>
                <xdr:col>0</xdr:col>
                <xdr:colOff>0</xdr:colOff>
                <xdr:row>86</xdr:row>
                <xdr:rowOff>209550</xdr:rowOff>
              </from>
              <to>
                <xdr:col>0</xdr:col>
                <xdr:colOff>571500</xdr:colOff>
                <xdr:row>88</xdr:row>
                <xdr:rowOff>0</xdr:rowOff>
              </to>
            </anchor>
          </controlPr>
        </control>
      </mc:Choice>
    </mc:AlternateContent>
    <mc:AlternateContent xmlns:mc="http://schemas.openxmlformats.org/markup-compatibility/2006">
      <mc:Choice Requires="x14">
        <control shapeId="22575" r:id="rId51" name="Check Box 153">
          <controlPr defaultSize="0" autoFill="0" autoLine="0" autoPict="0" altText="非課税">
            <anchor moveWithCells="1">
              <from>
                <xdr:col>0</xdr:col>
                <xdr:colOff>0</xdr:colOff>
                <xdr:row>85</xdr:row>
                <xdr:rowOff>190500</xdr:rowOff>
              </from>
              <to>
                <xdr:col>0</xdr:col>
                <xdr:colOff>571500</xdr:colOff>
                <xdr:row>87</xdr:row>
                <xdr:rowOff>38100</xdr:rowOff>
              </to>
            </anchor>
          </controlPr>
        </control>
      </mc:Choice>
    </mc:AlternateContent>
    <mc:AlternateContent xmlns:mc="http://schemas.openxmlformats.org/markup-compatibility/2006">
      <mc:Choice Requires="x14">
        <control shapeId="22576" r:id="rId52" name="Check Box 2">
          <controlPr defaultSize="0" autoFill="0" autoLine="0" autoPict="0" altText="非課税">
            <anchor moveWithCells="1">
              <from>
                <xdr:col>0</xdr:col>
                <xdr:colOff>69850</xdr:colOff>
                <xdr:row>4</xdr:row>
                <xdr:rowOff>19050</xdr:rowOff>
              </from>
              <to>
                <xdr:col>0</xdr:col>
                <xdr:colOff>641350</xdr:colOff>
                <xdr:row>4</xdr:row>
                <xdr:rowOff>190500</xdr:rowOff>
              </to>
            </anchor>
          </controlPr>
        </control>
      </mc:Choice>
    </mc:AlternateContent>
    <mc:AlternateContent xmlns:mc="http://schemas.openxmlformats.org/markup-compatibility/2006">
      <mc:Choice Requires="x14">
        <control shapeId="22577" r:id="rId53" name="Check Box 111">
          <controlPr defaultSize="0" autoFill="0" autoLine="0" autoPict="0" altText="非課税">
            <anchor moveWithCells="1">
              <from>
                <xdr:col>0</xdr:col>
                <xdr:colOff>69850</xdr:colOff>
                <xdr:row>4</xdr:row>
                <xdr:rowOff>209550</xdr:rowOff>
              </from>
              <to>
                <xdr:col>0</xdr:col>
                <xdr:colOff>533400</xdr:colOff>
                <xdr:row>6</xdr:row>
                <xdr:rowOff>0</xdr:rowOff>
              </to>
            </anchor>
          </controlPr>
        </control>
      </mc:Choice>
    </mc:AlternateContent>
    <mc:AlternateContent xmlns:mc="http://schemas.openxmlformats.org/markup-compatibility/2006">
      <mc:Choice Requires="x14">
        <control shapeId="22578" r:id="rId54" name="Check Box 114">
          <controlPr defaultSize="0" autoFill="0" autoLine="0" autoPict="0" altText="非課税">
            <anchor>
              <from>
                <xdr:col>0</xdr:col>
                <xdr:colOff>57150</xdr:colOff>
                <xdr:row>7</xdr:row>
                <xdr:rowOff>12700</xdr:rowOff>
              </from>
              <to>
                <xdr:col>0</xdr:col>
                <xdr:colOff>603250</xdr:colOff>
                <xdr:row>8</xdr:row>
                <xdr:rowOff>0</xdr:rowOff>
              </to>
            </anchor>
          </controlPr>
        </control>
      </mc:Choice>
    </mc:AlternateContent>
    <mc:AlternateContent xmlns:mc="http://schemas.openxmlformats.org/markup-compatibility/2006">
      <mc:Choice Requires="x14">
        <control shapeId="22579" r:id="rId55" name="Check Box 120">
          <controlPr defaultSize="0" autoFill="0" autoLine="0" autoPict="0" altText="非課税">
            <anchor moveWithCells="1">
              <from>
                <xdr:col>0</xdr:col>
                <xdr:colOff>69850</xdr:colOff>
                <xdr:row>3</xdr:row>
                <xdr:rowOff>31750</xdr:rowOff>
              </from>
              <to>
                <xdr:col>0</xdr:col>
                <xdr:colOff>641350</xdr:colOff>
                <xdr:row>4</xdr:row>
                <xdr:rowOff>0</xdr:rowOff>
              </to>
            </anchor>
          </controlPr>
        </control>
      </mc:Choice>
    </mc:AlternateContent>
    <mc:AlternateContent xmlns:mc="http://schemas.openxmlformats.org/markup-compatibility/2006">
      <mc:Choice Requires="x14">
        <control shapeId="22580" r:id="rId56" name="Check Box 52">
          <controlPr defaultSize="0" autoFill="0" autoLine="0" autoPict="0" altText="非課税">
            <anchor>
              <from>
                <xdr:col>0</xdr:col>
                <xdr:colOff>57150</xdr:colOff>
                <xdr:row>6</xdr:row>
                <xdr:rowOff>12700</xdr:rowOff>
              </from>
              <to>
                <xdr:col>0</xdr:col>
                <xdr:colOff>603250</xdr:colOff>
                <xdr:row>6</xdr:row>
                <xdr:rowOff>203200</xdr:rowOff>
              </to>
            </anchor>
          </controlPr>
        </control>
      </mc:Choice>
    </mc:AlternateContent>
    <mc:AlternateContent xmlns:mc="http://schemas.openxmlformats.org/markup-compatibility/2006">
      <mc:Choice Requires="x14">
        <control shapeId="22581" r:id="rId57" name="ボタン 2505">
          <controlPr defaultSize="0" print="0" autoFill="0" autoPict="0" macro="[0]!toukisimuデータ削除">
            <anchor moveWithCells="1" sizeWithCells="1">
              <from>
                <xdr:col>36</xdr:col>
                <xdr:colOff>107950</xdr:colOff>
                <xdr:row>0</xdr:row>
                <xdr:rowOff>527050</xdr:rowOff>
              </from>
              <to>
                <xdr:col>37</xdr:col>
                <xdr:colOff>184150</xdr:colOff>
                <xdr:row>0</xdr:row>
                <xdr:rowOff>869950</xdr:rowOff>
              </to>
            </anchor>
          </controlPr>
        </control>
      </mc:Choice>
    </mc:AlternateContent>
    <mc:AlternateContent xmlns:mc="http://schemas.openxmlformats.org/markup-compatibility/2006">
      <mc:Choice Requires="x14">
        <control shapeId="22582" r:id="rId58" name="Check Box 54">
          <controlPr defaultSize="0" autoFill="0" autoLine="0" autoPict="0" altText="非課税">
            <anchor moveWithCells="1">
              <from>
                <xdr:col>0</xdr:col>
                <xdr:colOff>0</xdr:colOff>
                <xdr:row>109</xdr:row>
                <xdr:rowOff>222250</xdr:rowOff>
              </from>
              <to>
                <xdr:col>0</xdr:col>
                <xdr:colOff>571500</xdr:colOff>
                <xdr:row>111</xdr:row>
                <xdr:rowOff>57150</xdr:rowOff>
              </to>
            </anchor>
          </controlPr>
        </control>
      </mc:Choice>
    </mc:AlternateContent>
    <mc:AlternateContent xmlns:mc="http://schemas.openxmlformats.org/markup-compatibility/2006">
      <mc:Choice Requires="x14">
        <control shapeId="22583" r:id="rId59" name="Check Box 55">
          <controlPr defaultSize="0" autoFill="0" autoLine="0" autoPict="0" altText="非課税">
            <anchor moveWithCells="1">
              <from>
                <xdr:col>0</xdr:col>
                <xdr:colOff>0</xdr:colOff>
                <xdr:row>110</xdr:row>
                <xdr:rowOff>222250</xdr:rowOff>
              </from>
              <to>
                <xdr:col>0</xdr:col>
                <xdr:colOff>571500</xdr:colOff>
                <xdr:row>112</xdr:row>
                <xdr:rowOff>57150</xdr:rowOff>
              </to>
            </anchor>
          </controlPr>
        </control>
      </mc:Choice>
    </mc:AlternateContent>
    <mc:AlternateContent xmlns:mc="http://schemas.openxmlformats.org/markup-compatibility/2006">
      <mc:Choice Requires="x14">
        <control shapeId="22584" r:id="rId60" name="Check Box 56">
          <controlPr defaultSize="0" autoFill="0" autoLine="0" autoPict="0" altText="非課税">
            <anchor moveWithCells="1">
              <from>
                <xdr:col>0</xdr:col>
                <xdr:colOff>0</xdr:colOff>
                <xdr:row>116</xdr:row>
                <xdr:rowOff>222250</xdr:rowOff>
              </from>
              <to>
                <xdr:col>0</xdr:col>
                <xdr:colOff>571500</xdr:colOff>
                <xdr:row>118</xdr:row>
                <xdr:rowOff>38100</xdr:rowOff>
              </to>
            </anchor>
          </controlPr>
        </control>
      </mc:Choice>
    </mc:AlternateContent>
    <mc:AlternateContent xmlns:mc="http://schemas.openxmlformats.org/markup-compatibility/2006">
      <mc:Choice Requires="x14">
        <control shapeId="22585" r:id="rId61" name="Check Box 57">
          <controlPr defaultSize="0" autoFill="0" autoLine="0" autoPict="0" altText="非課税">
            <anchor moveWithCells="1">
              <from>
                <xdr:col>0</xdr:col>
                <xdr:colOff>12700</xdr:colOff>
                <xdr:row>121</xdr:row>
                <xdr:rowOff>0</xdr:rowOff>
              </from>
              <to>
                <xdr:col>0</xdr:col>
                <xdr:colOff>584200</xdr:colOff>
                <xdr:row>122</xdr:row>
                <xdr:rowOff>38100</xdr:rowOff>
              </to>
            </anchor>
          </controlPr>
        </control>
      </mc:Choice>
    </mc:AlternateContent>
    <mc:AlternateContent xmlns:mc="http://schemas.openxmlformats.org/markup-compatibility/2006">
      <mc:Choice Requires="x14">
        <control shapeId="22586" r:id="rId62" name="Check Box 58">
          <controlPr defaultSize="0" autoFill="0" autoLine="0" autoPict="0" altText="非課税">
            <anchor>
              <from>
                <xdr:col>0</xdr:col>
                <xdr:colOff>57150</xdr:colOff>
                <xdr:row>9</xdr:row>
                <xdr:rowOff>12700</xdr:rowOff>
              </from>
              <to>
                <xdr:col>0</xdr:col>
                <xdr:colOff>603250</xdr:colOff>
                <xdr:row>9</xdr:row>
                <xdr:rowOff>222250</xdr:rowOff>
              </to>
            </anchor>
          </controlPr>
        </control>
      </mc:Choice>
    </mc:AlternateContent>
    <mc:AlternateContent xmlns:mc="http://schemas.openxmlformats.org/markup-compatibility/2006">
      <mc:Choice Requires="x14">
        <control shapeId="22587" r:id="rId63" name="Check Box 59">
          <controlPr defaultSize="0" autoFill="0" autoLine="0" autoPict="0" altText="非課税">
            <anchor>
              <from>
                <xdr:col>0</xdr:col>
                <xdr:colOff>57150</xdr:colOff>
                <xdr:row>8</xdr:row>
                <xdr:rowOff>12700</xdr:rowOff>
              </from>
              <to>
                <xdr:col>0</xdr:col>
                <xdr:colOff>603250</xdr:colOff>
                <xdr:row>8</xdr:row>
                <xdr:rowOff>203200</xdr:rowOff>
              </to>
            </anchor>
          </controlPr>
        </control>
      </mc:Choice>
    </mc:AlternateContent>
    <mc:AlternateContent xmlns:mc="http://schemas.openxmlformats.org/markup-compatibility/2006">
      <mc:Choice Requires="x14">
        <control shapeId="22588" r:id="rId64" name="Button 60">
          <controlPr defaultSize="0" print="0" autoFill="0" autoPict="0">
            <anchor moveWithCells="1" sizeWithCells="1">
              <from>
                <xdr:col>37</xdr:col>
                <xdr:colOff>285750</xdr:colOff>
                <xdr:row>0</xdr:row>
                <xdr:rowOff>533400</xdr:rowOff>
              </from>
              <to>
                <xdr:col>38</xdr:col>
                <xdr:colOff>450850</xdr:colOff>
                <xdr:row>0</xdr:row>
                <xdr:rowOff>831850</xdr:rowOff>
              </to>
            </anchor>
          </controlPr>
        </control>
      </mc:Choice>
    </mc:AlternateContent>
    <mc:AlternateContent xmlns:mc="http://schemas.openxmlformats.org/markup-compatibility/2006">
      <mc:Choice Requires="x14">
        <control shapeId="22589" r:id="rId65" name="Option Button 61">
          <controlPr defaultSize="0" autoFill="0" autoLine="0" autoPict="0">
            <anchor>
              <from>
                <xdr:col>15</xdr:col>
                <xdr:colOff>0</xdr:colOff>
                <xdr:row>0</xdr:row>
                <xdr:rowOff>0</xdr:rowOff>
              </from>
              <to>
                <xdr:col>15</xdr:col>
                <xdr:colOff>393700</xdr:colOff>
                <xdr:row>0</xdr:row>
                <xdr:rowOff>260350</xdr:rowOff>
              </to>
            </anchor>
          </controlPr>
        </control>
      </mc:Choice>
    </mc:AlternateContent>
    <mc:AlternateContent xmlns:mc="http://schemas.openxmlformats.org/markup-compatibility/2006">
      <mc:Choice Requires="x14">
        <control shapeId="22590" r:id="rId66" name="Option Button 62">
          <controlPr defaultSize="0" autoFill="0" autoLine="0" autoPict="0">
            <anchor>
              <from>
                <xdr:col>15</xdr:col>
                <xdr:colOff>0</xdr:colOff>
                <xdr:row>0</xdr:row>
                <xdr:rowOff>228600</xdr:rowOff>
              </from>
              <to>
                <xdr:col>16</xdr:col>
                <xdr:colOff>57150</xdr:colOff>
                <xdr:row>0</xdr:row>
                <xdr:rowOff>450850</xdr:rowOff>
              </to>
            </anchor>
          </controlPr>
        </control>
      </mc:Choice>
    </mc:AlternateContent>
    <mc:AlternateContent xmlns:mc="http://schemas.openxmlformats.org/markup-compatibility/2006">
      <mc:Choice Requires="x14">
        <control shapeId="22591" r:id="rId67" name="Button 311">
          <controlPr defaultSize="0" print="0" autoFill="0" autoPict="0" macro="[0]!RRK計画策定ボタン">
            <anchor>
              <from>
                <xdr:col>4</xdr:col>
                <xdr:colOff>584200</xdr:colOff>
                <xdr:row>0</xdr:row>
                <xdr:rowOff>755650</xdr:rowOff>
              </from>
              <to>
                <xdr:col>6</xdr:col>
                <xdr:colOff>209550</xdr:colOff>
                <xdr:row>0</xdr:row>
                <xdr:rowOff>1047750</xdr:rowOff>
              </to>
            </anchor>
          </controlPr>
        </control>
      </mc:Choice>
    </mc:AlternateContent>
    <mc:AlternateContent xmlns:mc="http://schemas.openxmlformats.org/markup-compatibility/2006">
      <mc:Choice Requires="x14">
        <control shapeId="22592" r:id="rId68" name="Button 64">
          <controlPr defaultSize="0" print="0" autoFill="0" autoPict="0" macro="[0]!RRK_仕入原価率OFF">
            <anchor>
              <from>
                <xdr:col>92</xdr:col>
                <xdr:colOff>69850</xdr:colOff>
                <xdr:row>11</xdr:row>
                <xdr:rowOff>127000</xdr:rowOff>
              </from>
              <to>
                <xdr:col>93</xdr:col>
                <xdr:colOff>336550</xdr:colOff>
                <xdr:row>12</xdr:row>
                <xdr:rowOff>184150</xdr:rowOff>
              </to>
            </anchor>
          </controlPr>
        </control>
      </mc:Choice>
    </mc:AlternateContent>
    <mc:AlternateContent xmlns:mc="http://schemas.openxmlformats.org/markup-compatibility/2006">
      <mc:Choice Requires="x14">
        <control shapeId="22593" r:id="rId69" name="Button 65">
          <controlPr defaultSize="0" print="0" autoFill="0" autoPict="0" macro="[0]!RK_来々期セルクリア">
            <anchor moveWithCells="1" sizeWithCells="1">
              <from>
                <xdr:col>41</xdr:col>
                <xdr:colOff>247650</xdr:colOff>
                <xdr:row>0</xdr:row>
                <xdr:rowOff>755650</xdr:rowOff>
              </from>
              <to>
                <xdr:col>42</xdr:col>
                <xdr:colOff>647700</xdr:colOff>
                <xdr:row>0</xdr:row>
                <xdr:rowOff>1047750</xdr:rowOff>
              </to>
            </anchor>
          </controlPr>
        </control>
      </mc:Choice>
    </mc:AlternateContent>
    <mc:AlternateContent xmlns:mc="http://schemas.openxmlformats.org/markup-compatibility/2006">
      <mc:Choice Requires="x14">
        <control shapeId="22594" r:id="rId70" name="Button 66">
          <controlPr defaultSize="0" print="0" autoFill="0" autoPict="0" macro="[0]!m_来々期計画印刷へ">
            <anchor>
              <from>
                <xdr:col>16</xdr:col>
                <xdr:colOff>31750</xdr:colOff>
                <xdr:row>0</xdr:row>
                <xdr:rowOff>762000</xdr:rowOff>
              </from>
              <to>
                <xdr:col>17</xdr:col>
                <xdr:colOff>222250</xdr:colOff>
                <xdr:row>0</xdr:row>
                <xdr:rowOff>1047750</xdr:rowOff>
              </to>
            </anchor>
          </controlPr>
        </control>
      </mc:Choice>
    </mc:AlternateContent>
    <mc:AlternateContent xmlns:mc="http://schemas.openxmlformats.org/markup-compatibility/2006">
      <mc:Choice Requires="x14">
        <control shapeId="22595" r:id="rId71" name="Button 67">
          <controlPr defaultSize="0" print="0" autoFill="0" autoPict="0" macro="[0]!RRK_法定福利費率ON">
            <anchor>
              <from>
                <xdr:col>92</xdr:col>
                <xdr:colOff>603250</xdr:colOff>
                <xdr:row>39</xdr:row>
                <xdr:rowOff>203200</xdr:rowOff>
              </from>
              <to>
                <xdr:col>95</xdr:col>
                <xdr:colOff>222250</xdr:colOff>
                <xdr:row>41</xdr:row>
                <xdr:rowOff>57150</xdr:rowOff>
              </to>
            </anchor>
          </controlPr>
        </control>
      </mc:Choice>
    </mc:AlternateContent>
    <mc:AlternateContent xmlns:mc="http://schemas.openxmlformats.org/markup-compatibility/2006">
      <mc:Choice Requires="x14">
        <control shapeId="22596" r:id="rId72" name="Button 68">
          <controlPr defaultSize="0" print="0" autoFill="0" autoPict="0" macro="[0]!RRK_法定福利費率OFF">
            <anchor>
              <from>
                <xdr:col>92</xdr:col>
                <xdr:colOff>603250</xdr:colOff>
                <xdr:row>41</xdr:row>
                <xdr:rowOff>95250</xdr:rowOff>
              </from>
              <to>
                <xdr:col>95</xdr:col>
                <xdr:colOff>209550</xdr:colOff>
                <xdr:row>42</xdr:row>
                <xdr:rowOff>165100</xdr:rowOff>
              </to>
            </anchor>
          </controlPr>
        </control>
      </mc:Choice>
    </mc:AlternateContent>
    <mc:AlternateContent xmlns:mc="http://schemas.openxmlformats.org/markup-compatibility/2006">
      <mc:Choice Requires="x14">
        <control shapeId="22597" r:id="rId73" name="Button 69">
          <controlPr defaultSize="0" print="0" autoFill="0" autoPict="0" macro="[0]!RRK_仕入原価率ON">
            <anchor>
              <from>
                <xdr:col>43</xdr:col>
                <xdr:colOff>736600</xdr:colOff>
                <xdr:row>11</xdr:row>
                <xdr:rowOff>133350</xdr:rowOff>
              </from>
              <to>
                <xdr:col>92</xdr:col>
                <xdr:colOff>31750</xdr:colOff>
                <xdr:row>12</xdr:row>
                <xdr:rowOff>190500</xdr:rowOff>
              </to>
            </anchor>
          </controlPr>
        </control>
      </mc:Choice>
    </mc:AlternateContent>
    <mc:AlternateContent xmlns:mc="http://schemas.openxmlformats.org/markup-compatibility/2006">
      <mc:Choice Requires="x14">
        <control shapeId="22598" r:id="rId74" name="Button 70">
          <controlPr defaultSize="0" print="0" autoFill="0" autoPict="0" macro="[0]!RRK_仕入原価率ON2">
            <anchor>
              <from>
                <xdr:col>42</xdr:col>
                <xdr:colOff>704850</xdr:colOff>
                <xdr:row>11</xdr:row>
                <xdr:rowOff>152400</xdr:rowOff>
              </from>
              <to>
                <xdr:col>43</xdr:col>
                <xdr:colOff>698500</xdr:colOff>
                <xdr:row>12</xdr:row>
                <xdr:rowOff>203200</xdr:rowOff>
              </to>
            </anchor>
          </controlPr>
        </control>
      </mc:Choice>
    </mc:AlternateContent>
    <mc:AlternateContent xmlns:mc="http://schemas.openxmlformats.org/markup-compatibility/2006">
      <mc:Choice Requires="x14">
        <control shapeId="22599" r:id="rId75" name="Check Box 71">
          <controlPr defaultSize="0" autoFill="0" autoLine="0" autoPict="0">
            <anchor>
              <from>
                <xdr:col>17</xdr:col>
                <xdr:colOff>107950</xdr:colOff>
                <xdr:row>137</xdr:row>
                <xdr:rowOff>165100</xdr:rowOff>
              </from>
              <to>
                <xdr:col>42</xdr:col>
                <xdr:colOff>831850</xdr:colOff>
                <xdr:row>139</xdr:row>
                <xdr:rowOff>38100</xdr:rowOff>
              </to>
            </anchor>
          </controlPr>
        </control>
      </mc:Choice>
    </mc:AlternateContent>
    <mc:AlternateContent xmlns:mc="http://schemas.openxmlformats.org/markup-compatibility/2006">
      <mc:Choice Requires="x14">
        <control shapeId="22600" r:id="rId76" name="Check Box 72">
          <controlPr defaultSize="0" autoFill="0" autoLine="0" autoPict="0" altText="非課税">
            <anchor>
              <from>
                <xdr:col>0</xdr:col>
                <xdr:colOff>57150</xdr:colOff>
                <xdr:row>10</xdr:row>
                <xdr:rowOff>12700</xdr:rowOff>
              </from>
              <to>
                <xdr:col>0</xdr:col>
                <xdr:colOff>603250</xdr:colOff>
                <xdr:row>10</xdr:row>
                <xdr:rowOff>222250</xdr:rowOff>
              </to>
            </anchor>
          </controlPr>
        </control>
      </mc:Choice>
    </mc:AlternateContent>
    <mc:AlternateContent xmlns:mc="http://schemas.openxmlformats.org/markup-compatibility/2006">
      <mc:Choice Requires="x14">
        <control shapeId="22601" r:id="rId77" name="Check Box 73">
          <controlPr defaultSize="0" autoFill="0" autoLine="0" autoPict="0" altText="非課税">
            <anchor>
              <from>
                <xdr:col>0</xdr:col>
                <xdr:colOff>57150</xdr:colOff>
                <xdr:row>11</xdr:row>
                <xdr:rowOff>12700</xdr:rowOff>
              </from>
              <to>
                <xdr:col>0</xdr:col>
                <xdr:colOff>603250</xdr:colOff>
                <xdr:row>11</xdr:row>
                <xdr:rowOff>222250</xdr:rowOff>
              </to>
            </anchor>
          </controlPr>
        </control>
      </mc:Choice>
    </mc:AlternateContent>
    <mc:AlternateContent xmlns:mc="http://schemas.openxmlformats.org/markup-compatibility/2006">
      <mc:Choice Requires="x14">
        <control shapeId="22602" r:id="rId78" name="Check Box 74">
          <controlPr defaultSize="0" autoFill="0" autoLine="0" autoPict="0" altText="非課税">
            <anchor>
              <from>
                <xdr:col>0</xdr:col>
                <xdr:colOff>57150</xdr:colOff>
                <xdr:row>12</xdr:row>
                <xdr:rowOff>12700</xdr:rowOff>
              </from>
              <to>
                <xdr:col>0</xdr:col>
                <xdr:colOff>603250</xdr:colOff>
                <xdr:row>12</xdr:row>
                <xdr:rowOff>222250</xdr:rowOff>
              </to>
            </anchor>
          </controlPr>
        </control>
      </mc:Choice>
    </mc:AlternateContent>
    <mc:AlternateContent xmlns:mc="http://schemas.openxmlformats.org/markup-compatibility/2006">
      <mc:Choice Requires="x14">
        <control shapeId="22603" r:id="rId79" name="Check Box 75">
          <controlPr defaultSize="0" autoFill="0" autoLine="0" autoPict="0" altText="非課税">
            <anchor moveWithCells="1">
              <from>
                <xdr:col>0</xdr:col>
                <xdr:colOff>69850</xdr:colOff>
                <xdr:row>17</xdr:row>
                <xdr:rowOff>31750</xdr:rowOff>
              </from>
              <to>
                <xdr:col>1</xdr:col>
                <xdr:colOff>0</xdr:colOff>
                <xdr:row>17</xdr:row>
                <xdr:rowOff>203200</xdr:rowOff>
              </to>
            </anchor>
          </controlPr>
        </control>
      </mc:Choice>
    </mc:AlternateContent>
    <mc:AlternateContent xmlns:mc="http://schemas.openxmlformats.org/markup-compatibility/2006">
      <mc:Choice Requires="x14">
        <control shapeId="22604" r:id="rId80" name="Check Box 76">
          <controlPr defaultSize="0" autoFill="0" autoLine="0" autoPict="0" altText="非課税">
            <anchor moveWithCells="1">
              <from>
                <xdr:col>0</xdr:col>
                <xdr:colOff>69850</xdr:colOff>
                <xdr:row>18</xdr:row>
                <xdr:rowOff>31750</xdr:rowOff>
              </from>
              <to>
                <xdr:col>1</xdr:col>
                <xdr:colOff>0</xdr:colOff>
                <xdr:row>18</xdr:row>
                <xdr:rowOff>203200</xdr:rowOff>
              </to>
            </anchor>
          </controlPr>
        </control>
      </mc:Choice>
    </mc:AlternateContent>
    <mc:AlternateContent xmlns:mc="http://schemas.openxmlformats.org/markup-compatibility/2006">
      <mc:Choice Requires="x14">
        <control shapeId="22605" r:id="rId81" name="Check Box 77">
          <controlPr defaultSize="0" autoFill="0" autoLine="0" autoPict="0" altText="非課税">
            <anchor moveWithCells="1">
              <from>
                <xdr:col>0</xdr:col>
                <xdr:colOff>69850</xdr:colOff>
                <xdr:row>19</xdr:row>
                <xdr:rowOff>31750</xdr:rowOff>
              </from>
              <to>
                <xdr:col>1</xdr:col>
                <xdr:colOff>0</xdr:colOff>
                <xdr:row>19</xdr:row>
                <xdr:rowOff>203200</xdr:rowOff>
              </to>
            </anchor>
          </controlPr>
        </control>
      </mc:Choice>
    </mc:AlternateContent>
    <mc:AlternateContent xmlns:mc="http://schemas.openxmlformats.org/markup-compatibility/2006">
      <mc:Choice Requires="x14">
        <control shapeId="22606" r:id="rId82" name="Check Box 78">
          <controlPr defaultSize="0" autoFill="0" autoLine="0" autoPict="0" altText="非課税">
            <anchor moveWithCells="1">
              <from>
                <xdr:col>0</xdr:col>
                <xdr:colOff>69850</xdr:colOff>
                <xdr:row>20</xdr:row>
                <xdr:rowOff>31750</xdr:rowOff>
              </from>
              <to>
                <xdr:col>1</xdr:col>
                <xdr:colOff>0</xdr:colOff>
                <xdr:row>20</xdr:row>
                <xdr:rowOff>203200</xdr:rowOff>
              </to>
            </anchor>
          </controlPr>
        </control>
      </mc:Choice>
    </mc:AlternateContent>
    <mc:AlternateContent xmlns:mc="http://schemas.openxmlformats.org/markup-compatibility/2006">
      <mc:Choice Requires="x14">
        <control shapeId="22607" r:id="rId83" name="Check Box 79">
          <controlPr defaultSize="0" autoFill="0" autoLine="0" autoPict="0" altText="非課税">
            <anchor moveWithCells="1">
              <from>
                <xdr:col>0</xdr:col>
                <xdr:colOff>69850</xdr:colOff>
                <xdr:row>21</xdr:row>
                <xdr:rowOff>31750</xdr:rowOff>
              </from>
              <to>
                <xdr:col>1</xdr:col>
                <xdr:colOff>0</xdr:colOff>
                <xdr:row>21</xdr:row>
                <xdr:rowOff>203200</xdr:rowOff>
              </to>
            </anchor>
          </controlPr>
        </control>
      </mc:Choice>
    </mc:AlternateContent>
    <mc:AlternateContent xmlns:mc="http://schemas.openxmlformats.org/markup-compatibility/2006">
      <mc:Choice Requires="x14">
        <control shapeId="22608" r:id="rId84" name="Check Box 80">
          <controlPr defaultSize="0" autoFill="0" autoLine="0" autoPict="0" altText="非課税">
            <anchor moveWithCells="1">
              <from>
                <xdr:col>0</xdr:col>
                <xdr:colOff>0</xdr:colOff>
                <xdr:row>39</xdr:row>
                <xdr:rowOff>19050</xdr:rowOff>
              </from>
              <to>
                <xdr:col>0</xdr:col>
                <xdr:colOff>571500</xdr:colOff>
                <xdr:row>39</xdr:row>
                <xdr:rowOff>222250</xdr:rowOff>
              </to>
            </anchor>
          </controlPr>
        </control>
      </mc:Choice>
    </mc:AlternateContent>
    <mc:AlternateContent xmlns:mc="http://schemas.openxmlformats.org/markup-compatibility/2006">
      <mc:Choice Requires="x14">
        <control shapeId="22609" r:id="rId85" name="Check Box 81">
          <controlPr defaultSize="0" autoFill="0" autoLine="0" autoPict="0" altText="非課税">
            <anchor moveWithCells="1">
              <from>
                <xdr:col>0</xdr:col>
                <xdr:colOff>0</xdr:colOff>
                <xdr:row>38</xdr:row>
                <xdr:rowOff>12700</xdr:rowOff>
              </from>
              <to>
                <xdr:col>0</xdr:col>
                <xdr:colOff>571500</xdr:colOff>
                <xdr:row>38</xdr:row>
                <xdr:rowOff>203200</xdr:rowOff>
              </to>
            </anchor>
          </controlPr>
        </control>
      </mc:Choice>
    </mc:AlternateContent>
    <mc:AlternateContent xmlns:mc="http://schemas.openxmlformats.org/markup-compatibility/2006">
      <mc:Choice Requires="x14">
        <control shapeId="22610" r:id="rId86" name="Check Box 82">
          <controlPr defaultSize="0" autoFill="0" autoLine="0" autoPict="0" altText="非課税">
            <anchor moveWithCells="1">
              <from>
                <xdr:col>0</xdr:col>
                <xdr:colOff>0</xdr:colOff>
                <xdr:row>40</xdr:row>
                <xdr:rowOff>12700</xdr:rowOff>
              </from>
              <to>
                <xdr:col>0</xdr:col>
                <xdr:colOff>571500</xdr:colOff>
                <xdr:row>40</xdr:row>
                <xdr:rowOff>203200</xdr:rowOff>
              </to>
            </anchor>
          </controlPr>
        </control>
      </mc:Choice>
    </mc:AlternateContent>
    <mc:AlternateContent xmlns:mc="http://schemas.openxmlformats.org/markup-compatibility/2006">
      <mc:Choice Requires="x14">
        <control shapeId="22611" r:id="rId87" name="Check Box 83">
          <controlPr defaultSize="0" autoFill="0" autoLine="0" autoPict="0" altText="非課税">
            <anchor moveWithCells="1">
              <from>
                <xdr:col>0</xdr:col>
                <xdr:colOff>0</xdr:colOff>
                <xdr:row>69</xdr:row>
                <xdr:rowOff>0</xdr:rowOff>
              </from>
              <to>
                <xdr:col>2</xdr:col>
                <xdr:colOff>95250</xdr:colOff>
                <xdr:row>69</xdr:row>
                <xdr:rowOff>165100</xdr:rowOff>
              </to>
            </anchor>
          </controlPr>
        </control>
      </mc:Choice>
    </mc:AlternateContent>
    <mc:AlternateContent xmlns:mc="http://schemas.openxmlformats.org/markup-compatibility/2006">
      <mc:Choice Requires="x14">
        <control shapeId="22612" r:id="rId88" name="Check Box 84">
          <controlPr defaultSize="0" autoFill="0" autoLine="0" autoPict="0" altText="非課税">
            <anchor moveWithCells="1">
              <from>
                <xdr:col>0</xdr:col>
                <xdr:colOff>0</xdr:colOff>
                <xdr:row>70</xdr:row>
                <xdr:rowOff>38100</xdr:rowOff>
              </from>
              <to>
                <xdr:col>2</xdr:col>
                <xdr:colOff>95250</xdr:colOff>
                <xdr:row>70</xdr:row>
                <xdr:rowOff>203200</xdr:rowOff>
              </to>
            </anchor>
          </controlPr>
        </control>
      </mc:Choice>
    </mc:AlternateContent>
    <mc:AlternateContent xmlns:mc="http://schemas.openxmlformats.org/markup-compatibility/2006">
      <mc:Choice Requires="x14">
        <control shapeId="22613" r:id="rId89" name="Check Box 85">
          <controlPr defaultSize="0" autoFill="0" autoLine="0" autoPict="0" altText="非課税">
            <anchor moveWithCells="1">
              <from>
                <xdr:col>0</xdr:col>
                <xdr:colOff>0</xdr:colOff>
                <xdr:row>71</xdr:row>
                <xdr:rowOff>38100</xdr:rowOff>
              </from>
              <to>
                <xdr:col>2</xdr:col>
                <xdr:colOff>95250</xdr:colOff>
                <xdr:row>71</xdr:row>
                <xdr:rowOff>203200</xdr:rowOff>
              </to>
            </anchor>
          </controlPr>
        </control>
      </mc:Choice>
    </mc:AlternateContent>
    <mc:AlternateContent xmlns:mc="http://schemas.openxmlformats.org/markup-compatibility/2006">
      <mc:Choice Requires="x14">
        <control shapeId="22614" r:id="rId90" name="Check Box 86">
          <controlPr defaultSize="0" autoFill="0" autoLine="0" autoPict="0" altText="非課税">
            <anchor moveWithCells="1">
              <from>
                <xdr:col>0</xdr:col>
                <xdr:colOff>0</xdr:colOff>
                <xdr:row>72</xdr:row>
                <xdr:rowOff>38100</xdr:rowOff>
              </from>
              <to>
                <xdr:col>2</xdr:col>
                <xdr:colOff>95250</xdr:colOff>
                <xdr:row>72</xdr:row>
                <xdr:rowOff>203200</xdr:rowOff>
              </to>
            </anchor>
          </controlPr>
        </control>
      </mc:Choice>
    </mc:AlternateContent>
    <mc:AlternateContent xmlns:mc="http://schemas.openxmlformats.org/markup-compatibility/2006">
      <mc:Choice Requires="x14">
        <control shapeId="22615" r:id="rId91" name="Check Box 87">
          <controlPr defaultSize="0" autoFill="0" autoLine="0" autoPict="0" altText="非課税">
            <anchor moveWithCells="1">
              <from>
                <xdr:col>0</xdr:col>
                <xdr:colOff>0</xdr:colOff>
                <xdr:row>73</xdr:row>
                <xdr:rowOff>38100</xdr:rowOff>
              </from>
              <to>
                <xdr:col>2</xdr:col>
                <xdr:colOff>95250</xdr:colOff>
                <xdr:row>73</xdr:row>
                <xdr:rowOff>203200</xdr:rowOff>
              </to>
            </anchor>
          </controlPr>
        </control>
      </mc:Choice>
    </mc:AlternateContent>
    <mc:AlternateContent xmlns:mc="http://schemas.openxmlformats.org/markup-compatibility/2006">
      <mc:Choice Requires="x14">
        <control shapeId="22616" r:id="rId92" name="Check Box 88">
          <controlPr defaultSize="0" autoFill="0" autoLine="0" autoPict="0" altText="非課税">
            <anchor moveWithCells="1">
              <from>
                <xdr:col>0</xdr:col>
                <xdr:colOff>0</xdr:colOff>
                <xdr:row>87</xdr:row>
                <xdr:rowOff>209550</xdr:rowOff>
              </from>
              <to>
                <xdr:col>0</xdr:col>
                <xdr:colOff>571500</xdr:colOff>
                <xdr:row>89</xdr:row>
                <xdr:rowOff>0</xdr:rowOff>
              </to>
            </anchor>
          </controlPr>
        </control>
      </mc:Choice>
    </mc:AlternateContent>
    <mc:AlternateContent xmlns:mc="http://schemas.openxmlformats.org/markup-compatibility/2006">
      <mc:Choice Requires="x14">
        <control shapeId="22617" r:id="rId93" name="Check Box 89">
          <controlPr defaultSize="0" autoFill="0" autoLine="0" autoPict="0" altText="非課税">
            <anchor moveWithCells="1">
              <from>
                <xdr:col>0</xdr:col>
                <xdr:colOff>0</xdr:colOff>
                <xdr:row>89</xdr:row>
                <xdr:rowOff>12700</xdr:rowOff>
              </from>
              <to>
                <xdr:col>0</xdr:col>
                <xdr:colOff>571500</xdr:colOff>
                <xdr:row>90</xdr:row>
                <xdr:rowOff>31750</xdr:rowOff>
              </to>
            </anchor>
          </controlPr>
        </control>
      </mc:Choice>
    </mc:AlternateContent>
    <mc:AlternateContent xmlns:mc="http://schemas.openxmlformats.org/markup-compatibility/2006">
      <mc:Choice Requires="x14">
        <control shapeId="22618" r:id="rId94" name="Check Box 90">
          <controlPr defaultSize="0" autoFill="0" autoLine="0" autoPict="0" altText="非課税">
            <anchor moveWithCells="1">
              <from>
                <xdr:col>0</xdr:col>
                <xdr:colOff>0</xdr:colOff>
                <xdr:row>90</xdr:row>
                <xdr:rowOff>12700</xdr:rowOff>
              </from>
              <to>
                <xdr:col>0</xdr:col>
                <xdr:colOff>571500</xdr:colOff>
                <xdr:row>91</xdr:row>
                <xdr:rowOff>31750</xdr:rowOff>
              </to>
            </anchor>
          </controlPr>
        </control>
      </mc:Choice>
    </mc:AlternateContent>
    <mc:AlternateContent xmlns:mc="http://schemas.openxmlformats.org/markup-compatibility/2006">
      <mc:Choice Requires="x14">
        <control shapeId="22619" r:id="rId95" name="Check Box 91">
          <controlPr defaultSize="0" autoFill="0" autoLine="0" autoPict="0" altText="非課税">
            <anchor moveWithCells="1">
              <from>
                <xdr:col>0</xdr:col>
                <xdr:colOff>0</xdr:colOff>
                <xdr:row>90</xdr:row>
                <xdr:rowOff>209550</xdr:rowOff>
              </from>
              <to>
                <xdr:col>0</xdr:col>
                <xdr:colOff>571500</xdr:colOff>
                <xdr:row>92</xdr:row>
                <xdr:rowOff>0</xdr:rowOff>
              </to>
            </anchor>
          </controlPr>
        </control>
      </mc:Choice>
    </mc:AlternateContent>
    <mc:AlternateContent xmlns:mc="http://schemas.openxmlformats.org/markup-compatibility/2006">
      <mc:Choice Requires="x14">
        <control shapeId="22620" r:id="rId96" name="Check Box 92">
          <controlPr defaultSize="0" autoFill="0" autoLine="0" autoPict="0" altText="非課税">
            <anchor moveWithCells="1">
              <from>
                <xdr:col>0</xdr:col>
                <xdr:colOff>0</xdr:colOff>
                <xdr:row>91</xdr:row>
                <xdr:rowOff>209550</xdr:rowOff>
              </from>
              <to>
                <xdr:col>0</xdr:col>
                <xdr:colOff>571500</xdr:colOff>
                <xdr:row>93</xdr:row>
                <xdr:rowOff>0</xdr:rowOff>
              </to>
            </anchor>
          </controlPr>
        </control>
      </mc:Choice>
    </mc:AlternateContent>
    <mc:AlternateContent xmlns:mc="http://schemas.openxmlformats.org/markup-compatibility/2006">
      <mc:Choice Requires="x14">
        <control shapeId="22621" r:id="rId97" name="Check Box 93">
          <controlPr defaultSize="0" autoFill="0" autoLine="0" autoPict="0" altText="非課税">
            <anchor moveWithCells="1">
              <from>
                <xdr:col>0</xdr:col>
                <xdr:colOff>0</xdr:colOff>
                <xdr:row>92</xdr:row>
                <xdr:rowOff>209550</xdr:rowOff>
              </from>
              <to>
                <xdr:col>0</xdr:col>
                <xdr:colOff>571500</xdr:colOff>
                <xdr:row>94</xdr:row>
                <xdr:rowOff>0</xdr:rowOff>
              </to>
            </anchor>
          </controlPr>
        </control>
      </mc:Choice>
    </mc:AlternateContent>
    <mc:AlternateContent xmlns:mc="http://schemas.openxmlformats.org/markup-compatibility/2006">
      <mc:Choice Requires="x14">
        <control shapeId="22622" r:id="rId98" name="Check Box 94">
          <controlPr defaultSize="0" autoFill="0" autoLine="0" autoPict="0" altText="非課税">
            <anchor moveWithCells="1">
              <from>
                <xdr:col>0</xdr:col>
                <xdr:colOff>0</xdr:colOff>
                <xdr:row>93</xdr:row>
                <xdr:rowOff>209550</xdr:rowOff>
              </from>
              <to>
                <xdr:col>0</xdr:col>
                <xdr:colOff>571500</xdr:colOff>
                <xdr:row>95</xdr:row>
                <xdr:rowOff>0</xdr:rowOff>
              </to>
            </anchor>
          </controlPr>
        </control>
      </mc:Choice>
    </mc:AlternateContent>
    <mc:AlternateContent xmlns:mc="http://schemas.openxmlformats.org/markup-compatibility/2006">
      <mc:Choice Requires="x14">
        <control shapeId="22623" r:id="rId99" name="Check Box 49">
          <controlPr defaultSize="0" autoFill="0" autoLine="0" autoPict="0" altText="非課税">
            <anchor moveWithCells="1">
              <from>
                <xdr:col>0</xdr:col>
                <xdr:colOff>12700</xdr:colOff>
                <xdr:row>106</xdr:row>
                <xdr:rowOff>50800</xdr:rowOff>
              </from>
              <to>
                <xdr:col>0</xdr:col>
                <xdr:colOff>641350</xdr:colOff>
                <xdr:row>107</xdr:row>
                <xdr:rowOff>0</xdr:rowOff>
              </to>
            </anchor>
          </controlPr>
        </control>
      </mc:Choice>
    </mc:AlternateContent>
    <mc:AlternateContent xmlns:mc="http://schemas.openxmlformats.org/markup-compatibility/2006">
      <mc:Choice Requires="x14">
        <control shapeId="22624" r:id="rId100" name="Check Box 96">
          <controlPr defaultSize="0" autoFill="0" autoLine="0" autoPict="0" altText="非課税">
            <anchor moveWithCells="1">
              <from>
                <xdr:col>0</xdr:col>
                <xdr:colOff>12700</xdr:colOff>
                <xdr:row>118</xdr:row>
                <xdr:rowOff>50800</xdr:rowOff>
              </from>
              <to>
                <xdr:col>0</xdr:col>
                <xdr:colOff>412750</xdr:colOff>
                <xdr:row>119</xdr:row>
                <xdr:rowOff>0</xdr:rowOff>
              </to>
            </anchor>
          </controlPr>
        </control>
      </mc:Choice>
    </mc:AlternateContent>
    <mc:AlternateContent xmlns:mc="http://schemas.openxmlformats.org/markup-compatibility/2006">
      <mc:Choice Requires="x14">
        <control shapeId="22625" r:id="rId101" name="Check Box 97">
          <controlPr defaultSize="0" autoFill="0" autoLine="0" autoPict="0" altText="非課税">
            <anchor moveWithCells="1">
              <from>
                <xdr:col>0</xdr:col>
                <xdr:colOff>12700</xdr:colOff>
                <xdr:row>119</xdr:row>
                <xdr:rowOff>50800</xdr:rowOff>
              </from>
              <to>
                <xdr:col>0</xdr:col>
                <xdr:colOff>412750</xdr:colOff>
                <xdr:row>120</xdr:row>
                <xdr:rowOff>0</xdr:rowOff>
              </to>
            </anchor>
          </controlPr>
        </control>
      </mc:Choice>
    </mc:AlternateContent>
    <mc:AlternateContent xmlns:mc="http://schemas.openxmlformats.org/markup-compatibility/2006">
      <mc:Choice Requires="x14">
        <control shapeId="22626" r:id="rId102" name="Check Box 98">
          <controlPr defaultSize="0" autoFill="0" autoLine="0" autoPict="0" altText="非課税">
            <anchor moveWithCells="1">
              <from>
                <xdr:col>0</xdr:col>
                <xdr:colOff>12700</xdr:colOff>
                <xdr:row>120</xdr:row>
                <xdr:rowOff>50800</xdr:rowOff>
              </from>
              <to>
                <xdr:col>0</xdr:col>
                <xdr:colOff>412750</xdr:colOff>
                <xdr:row>121</xdr:row>
                <xdr:rowOff>0</xdr:rowOff>
              </to>
            </anchor>
          </controlPr>
        </control>
      </mc:Choice>
    </mc:AlternateContent>
    <mc:AlternateContent xmlns:mc="http://schemas.openxmlformats.org/markup-compatibility/2006">
      <mc:Choice Requires="x14">
        <control shapeId="22627" r:id="rId103" name="Check Box 99">
          <controlPr defaultSize="0" autoFill="0" autoLine="0" autoPict="0" altText="非課税">
            <anchor moveWithCells="1">
              <from>
                <xdr:col>0</xdr:col>
                <xdr:colOff>12700</xdr:colOff>
                <xdr:row>171</xdr:row>
                <xdr:rowOff>50800</xdr:rowOff>
              </from>
              <to>
                <xdr:col>0</xdr:col>
                <xdr:colOff>412750</xdr:colOff>
                <xdr:row>171</xdr:row>
                <xdr:rowOff>228600</xdr:rowOff>
              </to>
            </anchor>
          </controlPr>
        </control>
      </mc:Choice>
    </mc:AlternateContent>
    <mc:AlternateContent xmlns:mc="http://schemas.openxmlformats.org/markup-compatibility/2006">
      <mc:Choice Requires="x14">
        <control shapeId="22628" r:id="rId104" name="Check Box 100">
          <controlPr defaultSize="0" autoFill="0" autoLine="0" autoPict="0" altText="非課税">
            <anchor moveWithCells="1">
              <from>
                <xdr:col>0</xdr:col>
                <xdr:colOff>12700</xdr:colOff>
                <xdr:row>172</xdr:row>
                <xdr:rowOff>50800</xdr:rowOff>
              </from>
              <to>
                <xdr:col>0</xdr:col>
                <xdr:colOff>412750</xdr:colOff>
                <xdr:row>172</xdr:row>
                <xdr:rowOff>228600</xdr:rowOff>
              </to>
            </anchor>
          </controlPr>
        </control>
      </mc:Choice>
    </mc:AlternateContent>
    <mc:AlternateContent xmlns:mc="http://schemas.openxmlformats.org/markup-compatibility/2006">
      <mc:Choice Requires="x14">
        <control shapeId="22629" r:id="rId105" name="Check Box 101">
          <controlPr defaultSize="0" autoFill="0" autoLine="0" autoPict="0" altText="非課税">
            <anchor moveWithCells="1">
              <from>
                <xdr:col>0</xdr:col>
                <xdr:colOff>12700</xdr:colOff>
                <xdr:row>173</xdr:row>
                <xdr:rowOff>50800</xdr:rowOff>
              </from>
              <to>
                <xdr:col>0</xdr:col>
                <xdr:colOff>412750</xdr:colOff>
                <xdr:row>173</xdr:row>
                <xdr:rowOff>228600</xdr:rowOff>
              </to>
            </anchor>
          </controlPr>
        </control>
      </mc:Choice>
    </mc:AlternateContent>
    <mc:AlternateContent xmlns:mc="http://schemas.openxmlformats.org/markup-compatibility/2006">
      <mc:Choice Requires="x14">
        <control shapeId="22630" r:id="rId106" name="Check Box 102">
          <controlPr defaultSize="0" autoFill="0" autoLine="0" autoPict="0" altText="非課税">
            <anchor moveWithCells="1">
              <from>
                <xdr:col>0</xdr:col>
                <xdr:colOff>12700</xdr:colOff>
                <xdr:row>174</xdr:row>
                <xdr:rowOff>50800</xdr:rowOff>
              </from>
              <to>
                <xdr:col>0</xdr:col>
                <xdr:colOff>412750</xdr:colOff>
                <xdr:row>174</xdr:row>
                <xdr:rowOff>228600</xdr:rowOff>
              </to>
            </anchor>
          </controlPr>
        </control>
      </mc:Choice>
    </mc:AlternateContent>
    <mc:AlternateContent xmlns:mc="http://schemas.openxmlformats.org/markup-compatibility/2006">
      <mc:Choice Requires="x14">
        <control shapeId="22631" r:id="rId107" name="Check Box 103">
          <controlPr defaultSize="0" autoFill="0" autoLine="0" autoPict="0" altText="非課税">
            <anchor moveWithCells="1">
              <from>
                <xdr:col>0</xdr:col>
                <xdr:colOff>12700</xdr:colOff>
                <xdr:row>175</xdr:row>
                <xdr:rowOff>50800</xdr:rowOff>
              </from>
              <to>
                <xdr:col>0</xdr:col>
                <xdr:colOff>412750</xdr:colOff>
                <xdr:row>175</xdr:row>
                <xdr:rowOff>228600</xdr:rowOff>
              </to>
            </anchor>
          </controlPr>
        </control>
      </mc:Choice>
    </mc:AlternateContent>
    <mc:AlternateContent xmlns:mc="http://schemas.openxmlformats.org/markup-compatibility/2006">
      <mc:Choice Requires="x14">
        <control shapeId="22632" r:id="rId108" name="Check Box 104">
          <controlPr defaultSize="0" autoFill="0" autoLine="0" autoPict="0" altText="非課税">
            <anchor moveWithCells="1">
              <from>
                <xdr:col>0</xdr:col>
                <xdr:colOff>12700</xdr:colOff>
                <xdr:row>176</xdr:row>
                <xdr:rowOff>50800</xdr:rowOff>
              </from>
              <to>
                <xdr:col>0</xdr:col>
                <xdr:colOff>412750</xdr:colOff>
                <xdr:row>176</xdr:row>
                <xdr:rowOff>228600</xdr:rowOff>
              </to>
            </anchor>
          </controlPr>
        </control>
      </mc:Choice>
    </mc:AlternateContent>
    <mc:AlternateContent xmlns:mc="http://schemas.openxmlformats.org/markup-compatibility/2006">
      <mc:Choice Requires="x14">
        <control shapeId="22633" r:id="rId109" name="Check Box 105">
          <controlPr defaultSize="0" autoFill="0" autoLine="0" autoPict="0" altText="非課税">
            <anchor moveWithCells="1">
              <from>
                <xdr:col>0</xdr:col>
                <xdr:colOff>12700</xdr:colOff>
                <xdr:row>177</xdr:row>
                <xdr:rowOff>50800</xdr:rowOff>
              </from>
              <to>
                <xdr:col>0</xdr:col>
                <xdr:colOff>412750</xdr:colOff>
                <xdr:row>177</xdr:row>
                <xdr:rowOff>228600</xdr:rowOff>
              </to>
            </anchor>
          </controlPr>
        </control>
      </mc:Choice>
    </mc:AlternateContent>
    <mc:AlternateContent xmlns:mc="http://schemas.openxmlformats.org/markup-compatibility/2006">
      <mc:Choice Requires="x14">
        <control shapeId="22634" r:id="rId110" name="Check Box 106">
          <controlPr defaultSize="0" autoFill="0" autoLine="0" autoPict="0" altText="非課税">
            <anchor moveWithCells="1">
              <from>
                <xdr:col>0</xdr:col>
                <xdr:colOff>12700</xdr:colOff>
                <xdr:row>178</xdr:row>
                <xdr:rowOff>50800</xdr:rowOff>
              </from>
              <to>
                <xdr:col>0</xdr:col>
                <xdr:colOff>412750</xdr:colOff>
                <xdr:row>178</xdr:row>
                <xdr:rowOff>228600</xdr:rowOff>
              </to>
            </anchor>
          </controlPr>
        </control>
      </mc:Choice>
    </mc:AlternateContent>
    <mc:AlternateContent xmlns:mc="http://schemas.openxmlformats.org/markup-compatibility/2006">
      <mc:Choice Requires="x14">
        <control shapeId="22635" r:id="rId111" name="Check Box 107">
          <controlPr defaultSize="0" autoFill="0" autoLine="0" autoPict="0" altText="非課税">
            <anchor moveWithCells="1">
              <from>
                <xdr:col>0</xdr:col>
                <xdr:colOff>12700</xdr:colOff>
                <xdr:row>179</xdr:row>
                <xdr:rowOff>50800</xdr:rowOff>
              </from>
              <to>
                <xdr:col>0</xdr:col>
                <xdr:colOff>412750</xdr:colOff>
                <xdr:row>179</xdr:row>
                <xdr:rowOff>228600</xdr:rowOff>
              </to>
            </anchor>
          </controlPr>
        </control>
      </mc:Choice>
    </mc:AlternateContent>
    <mc:AlternateContent xmlns:mc="http://schemas.openxmlformats.org/markup-compatibility/2006">
      <mc:Choice Requires="x14">
        <control shapeId="22636" r:id="rId112" name="Check Box 108">
          <controlPr defaultSize="0" autoFill="0" autoLine="0" autoPict="0" altText="非課税">
            <anchor moveWithCells="1">
              <from>
                <xdr:col>0</xdr:col>
                <xdr:colOff>12700</xdr:colOff>
                <xdr:row>180</xdr:row>
                <xdr:rowOff>50800</xdr:rowOff>
              </from>
              <to>
                <xdr:col>0</xdr:col>
                <xdr:colOff>412750</xdr:colOff>
                <xdr:row>180</xdr:row>
                <xdr:rowOff>228600</xdr:rowOff>
              </to>
            </anchor>
          </controlPr>
        </control>
      </mc:Choice>
    </mc:AlternateContent>
    <mc:AlternateContent xmlns:mc="http://schemas.openxmlformats.org/markup-compatibility/2006">
      <mc:Choice Requires="x14">
        <control shapeId="22637" r:id="rId113" name="Check Box 109">
          <controlPr defaultSize="0" autoFill="0" autoLine="0" autoPict="0" altText="非課税">
            <anchor moveWithCells="1">
              <from>
                <xdr:col>0</xdr:col>
                <xdr:colOff>12700</xdr:colOff>
                <xdr:row>184</xdr:row>
                <xdr:rowOff>50800</xdr:rowOff>
              </from>
              <to>
                <xdr:col>0</xdr:col>
                <xdr:colOff>412750</xdr:colOff>
                <xdr:row>184</xdr:row>
                <xdr:rowOff>228600</xdr:rowOff>
              </to>
            </anchor>
          </controlPr>
        </control>
      </mc:Choice>
    </mc:AlternateContent>
    <mc:AlternateContent xmlns:mc="http://schemas.openxmlformats.org/markup-compatibility/2006">
      <mc:Choice Requires="x14">
        <control shapeId="22638" r:id="rId114" name="Check Box 110">
          <controlPr defaultSize="0" autoFill="0" autoLine="0" autoPict="0" altText="非課税">
            <anchor moveWithCells="1">
              <from>
                <xdr:col>0</xdr:col>
                <xdr:colOff>12700</xdr:colOff>
                <xdr:row>185</xdr:row>
                <xdr:rowOff>50800</xdr:rowOff>
              </from>
              <to>
                <xdr:col>0</xdr:col>
                <xdr:colOff>412750</xdr:colOff>
                <xdr:row>185</xdr:row>
                <xdr:rowOff>228600</xdr:rowOff>
              </to>
            </anchor>
          </controlPr>
        </control>
      </mc:Choice>
    </mc:AlternateContent>
    <mc:AlternateContent xmlns:mc="http://schemas.openxmlformats.org/markup-compatibility/2006">
      <mc:Choice Requires="x14">
        <control shapeId="22639" r:id="rId115" name="Check Box 111">
          <controlPr defaultSize="0" autoFill="0" autoLine="0" autoPict="0" altText="非課税">
            <anchor moveWithCells="1">
              <from>
                <xdr:col>0</xdr:col>
                <xdr:colOff>12700</xdr:colOff>
                <xdr:row>186</xdr:row>
                <xdr:rowOff>50800</xdr:rowOff>
              </from>
              <to>
                <xdr:col>0</xdr:col>
                <xdr:colOff>412750</xdr:colOff>
                <xdr:row>186</xdr:row>
                <xdr:rowOff>228600</xdr:rowOff>
              </to>
            </anchor>
          </controlPr>
        </control>
      </mc:Choice>
    </mc:AlternateContent>
    <mc:AlternateContent xmlns:mc="http://schemas.openxmlformats.org/markup-compatibility/2006">
      <mc:Choice Requires="x14">
        <control shapeId="22640" r:id="rId116" name="Check Box 112">
          <controlPr defaultSize="0" autoFill="0" autoLine="0" autoPict="0" altText="非課税">
            <anchor moveWithCells="1">
              <from>
                <xdr:col>0</xdr:col>
                <xdr:colOff>12700</xdr:colOff>
                <xdr:row>187</xdr:row>
                <xdr:rowOff>50800</xdr:rowOff>
              </from>
              <to>
                <xdr:col>0</xdr:col>
                <xdr:colOff>412750</xdr:colOff>
                <xdr:row>187</xdr:row>
                <xdr:rowOff>228600</xdr:rowOff>
              </to>
            </anchor>
          </controlPr>
        </control>
      </mc:Choice>
    </mc:AlternateContent>
    <mc:AlternateContent xmlns:mc="http://schemas.openxmlformats.org/markup-compatibility/2006">
      <mc:Choice Requires="x14">
        <control shapeId="22641" r:id="rId117" name="Check Box 113">
          <controlPr defaultSize="0" autoFill="0" autoLine="0" autoPict="0" altText="非課税">
            <anchor moveWithCells="1">
              <from>
                <xdr:col>0</xdr:col>
                <xdr:colOff>12700</xdr:colOff>
                <xdr:row>188</xdr:row>
                <xdr:rowOff>50800</xdr:rowOff>
              </from>
              <to>
                <xdr:col>0</xdr:col>
                <xdr:colOff>412750</xdr:colOff>
                <xdr:row>188</xdr:row>
                <xdr:rowOff>228600</xdr:rowOff>
              </to>
            </anchor>
          </controlPr>
        </control>
      </mc:Choice>
    </mc:AlternateContent>
    <mc:AlternateContent xmlns:mc="http://schemas.openxmlformats.org/markup-compatibility/2006">
      <mc:Choice Requires="x14">
        <control shapeId="22642" r:id="rId118" name="Check Box 114">
          <controlPr defaultSize="0" autoFill="0" autoLine="0" autoPict="0" altText="非課税">
            <anchor moveWithCells="1">
              <from>
                <xdr:col>0</xdr:col>
                <xdr:colOff>12700</xdr:colOff>
                <xdr:row>189</xdr:row>
                <xdr:rowOff>50800</xdr:rowOff>
              </from>
              <to>
                <xdr:col>0</xdr:col>
                <xdr:colOff>412750</xdr:colOff>
                <xdr:row>189</xdr:row>
                <xdr:rowOff>228600</xdr:rowOff>
              </to>
            </anchor>
          </controlPr>
        </control>
      </mc:Choice>
    </mc:AlternateContent>
    <mc:AlternateContent xmlns:mc="http://schemas.openxmlformats.org/markup-compatibility/2006">
      <mc:Choice Requires="x14">
        <control shapeId="22643" r:id="rId119" name="Check Box 115">
          <controlPr defaultSize="0" autoFill="0" autoLine="0" autoPict="0" altText="非課税">
            <anchor moveWithCells="1">
              <from>
                <xdr:col>0</xdr:col>
                <xdr:colOff>12700</xdr:colOff>
                <xdr:row>190</xdr:row>
                <xdr:rowOff>50800</xdr:rowOff>
              </from>
              <to>
                <xdr:col>0</xdr:col>
                <xdr:colOff>412750</xdr:colOff>
                <xdr:row>190</xdr:row>
                <xdr:rowOff>228600</xdr:rowOff>
              </to>
            </anchor>
          </controlPr>
        </control>
      </mc:Choice>
    </mc:AlternateContent>
    <mc:AlternateContent xmlns:mc="http://schemas.openxmlformats.org/markup-compatibility/2006">
      <mc:Choice Requires="x14">
        <control shapeId="22644" r:id="rId120" name="Check Box 116">
          <controlPr defaultSize="0" autoFill="0" autoLine="0" autoPict="0" altText="非課税">
            <anchor moveWithCells="1">
              <from>
                <xdr:col>0</xdr:col>
                <xdr:colOff>12700</xdr:colOff>
                <xdr:row>191</xdr:row>
                <xdr:rowOff>50800</xdr:rowOff>
              </from>
              <to>
                <xdr:col>0</xdr:col>
                <xdr:colOff>412750</xdr:colOff>
                <xdr:row>191</xdr:row>
                <xdr:rowOff>228600</xdr:rowOff>
              </to>
            </anchor>
          </controlPr>
        </control>
      </mc:Choice>
    </mc:AlternateContent>
    <mc:AlternateContent xmlns:mc="http://schemas.openxmlformats.org/markup-compatibility/2006">
      <mc:Choice Requires="x14">
        <control shapeId="22645" r:id="rId121" name="Check Box 117">
          <controlPr defaultSize="0" autoFill="0" autoLine="0" autoPict="0" altText="非課税">
            <anchor moveWithCells="1">
              <from>
                <xdr:col>0</xdr:col>
                <xdr:colOff>12700</xdr:colOff>
                <xdr:row>192</xdr:row>
                <xdr:rowOff>50800</xdr:rowOff>
              </from>
              <to>
                <xdr:col>0</xdr:col>
                <xdr:colOff>412750</xdr:colOff>
                <xdr:row>192</xdr:row>
                <xdr:rowOff>228600</xdr:rowOff>
              </to>
            </anchor>
          </controlPr>
        </control>
      </mc:Choice>
    </mc:AlternateContent>
    <mc:AlternateContent xmlns:mc="http://schemas.openxmlformats.org/markup-compatibility/2006">
      <mc:Choice Requires="x14">
        <control shapeId="22646" r:id="rId122" name="Check Box 118">
          <controlPr defaultSize="0" autoFill="0" autoLine="0" autoPict="0" altText="非課税">
            <anchor moveWithCells="1">
              <from>
                <xdr:col>0</xdr:col>
                <xdr:colOff>12700</xdr:colOff>
                <xdr:row>193</xdr:row>
                <xdr:rowOff>50800</xdr:rowOff>
              </from>
              <to>
                <xdr:col>0</xdr:col>
                <xdr:colOff>412750</xdr:colOff>
                <xdr:row>193</xdr:row>
                <xdr:rowOff>228600</xdr:rowOff>
              </to>
            </anchor>
          </controlPr>
        </control>
      </mc:Choice>
    </mc:AlternateContent>
    <mc:AlternateContent xmlns:mc="http://schemas.openxmlformats.org/markup-compatibility/2006">
      <mc:Choice Requires="x14">
        <control shapeId="22647" r:id="rId123" name="Check Box 119">
          <controlPr defaultSize="0" autoFill="0" autoLine="0" autoPict="0" altText="非課税">
            <anchor moveWithCells="1">
              <from>
                <xdr:col>0</xdr:col>
                <xdr:colOff>12700</xdr:colOff>
                <xdr:row>196</xdr:row>
                <xdr:rowOff>50800</xdr:rowOff>
              </from>
              <to>
                <xdr:col>0</xdr:col>
                <xdr:colOff>412750</xdr:colOff>
                <xdr:row>196</xdr:row>
                <xdr:rowOff>228600</xdr:rowOff>
              </to>
            </anchor>
          </controlPr>
        </control>
      </mc:Choice>
    </mc:AlternateContent>
    <mc:AlternateContent xmlns:mc="http://schemas.openxmlformats.org/markup-compatibility/2006">
      <mc:Choice Requires="x14">
        <control shapeId="22648" r:id="rId124" name="Check Box 120">
          <controlPr defaultSize="0" autoFill="0" autoLine="0" autoPict="0" altText="非課税">
            <anchor moveWithCells="1">
              <from>
                <xdr:col>0</xdr:col>
                <xdr:colOff>12700</xdr:colOff>
                <xdr:row>197</xdr:row>
                <xdr:rowOff>50800</xdr:rowOff>
              </from>
              <to>
                <xdr:col>0</xdr:col>
                <xdr:colOff>412750</xdr:colOff>
                <xdr:row>197</xdr:row>
                <xdr:rowOff>228600</xdr:rowOff>
              </to>
            </anchor>
          </controlPr>
        </control>
      </mc:Choice>
    </mc:AlternateContent>
    <mc:AlternateContent xmlns:mc="http://schemas.openxmlformats.org/markup-compatibility/2006">
      <mc:Choice Requires="x14">
        <control shapeId="22649" r:id="rId125" name="Check Box 121">
          <controlPr defaultSize="0" autoFill="0" autoLine="0" autoPict="0" altText="非課税">
            <anchor moveWithCells="1">
              <from>
                <xdr:col>0</xdr:col>
                <xdr:colOff>12700</xdr:colOff>
                <xdr:row>198</xdr:row>
                <xdr:rowOff>50800</xdr:rowOff>
              </from>
              <to>
                <xdr:col>0</xdr:col>
                <xdr:colOff>412750</xdr:colOff>
                <xdr:row>198</xdr:row>
                <xdr:rowOff>228600</xdr:rowOff>
              </to>
            </anchor>
          </controlPr>
        </control>
      </mc:Choice>
    </mc:AlternateContent>
    <mc:AlternateContent xmlns:mc="http://schemas.openxmlformats.org/markup-compatibility/2006">
      <mc:Choice Requires="x14">
        <control shapeId="22650" r:id="rId126" name="Check Box 122">
          <controlPr defaultSize="0" autoFill="0" autoLine="0" autoPict="0" altText="非課税">
            <anchor moveWithCells="1">
              <from>
                <xdr:col>0</xdr:col>
                <xdr:colOff>12700</xdr:colOff>
                <xdr:row>199</xdr:row>
                <xdr:rowOff>50800</xdr:rowOff>
              </from>
              <to>
                <xdr:col>0</xdr:col>
                <xdr:colOff>412750</xdr:colOff>
                <xdr:row>199</xdr:row>
                <xdr:rowOff>228600</xdr:rowOff>
              </to>
            </anchor>
          </controlPr>
        </control>
      </mc:Choice>
    </mc:AlternateContent>
    <mc:AlternateContent xmlns:mc="http://schemas.openxmlformats.org/markup-compatibility/2006">
      <mc:Choice Requires="x14">
        <control shapeId="22651" r:id="rId127" name="Check Box 123">
          <controlPr defaultSize="0" autoFill="0" autoLine="0" autoPict="0" altText="非課税">
            <anchor moveWithCells="1">
              <from>
                <xdr:col>0</xdr:col>
                <xdr:colOff>12700</xdr:colOff>
                <xdr:row>200</xdr:row>
                <xdr:rowOff>50800</xdr:rowOff>
              </from>
              <to>
                <xdr:col>0</xdr:col>
                <xdr:colOff>412750</xdr:colOff>
                <xdr:row>200</xdr:row>
                <xdr:rowOff>228600</xdr:rowOff>
              </to>
            </anchor>
          </controlPr>
        </control>
      </mc:Choice>
    </mc:AlternateContent>
    <mc:AlternateContent xmlns:mc="http://schemas.openxmlformats.org/markup-compatibility/2006">
      <mc:Choice Requires="x14">
        <control shapeId="22652" r:id="rId128" name="Check Box 124">
          <controlPr defaultSize="0" autoFill="0" autoLine="0" autoPict="0" altText="非課税">
            <anchor moveWithCells="1">
              <from>
                <xdr:col>0</xdr:col>
                <xdr:colOff>12700</xdr:colOff>
                <xdr:row>201</xdr:row>
                <xdr:rowOff>50800</xdr:rowOff>
              </from>
              <to>
                <xdr:col>0</xdr:col>
                <xdr:colOff>412750</xdr:colOff>
                <xdr:row>201</xdr:row>
                <xdr:rowOff>228600</xdr:rowOff>
              </to>
            </anchor>
          </controlPr>
        </control>
      </mc:Choice>
    </mc:AlternateContent>
    <mc:AlternateContent xmlns:mc="http://schemas.openxmlformats.org/markup-compatibility/2006">
      <mc:Choice Requires="x14">
        <control shapeId="22653" r:id="rId129" name="Check Box 125">
          <controlPr defaultSize="0" autoFill="0" autoLine="0" autoPict="0" altText="非課税">
            <anchor moveWithCells="1">
              <from>
                <xdr:col>0</xdr:col>
                <xdr:colOff>12700</xdr:colOff>
                <xdr:row>202</xdr:row>
                <xdr:rowOff>50800</xdr:rowOff>
              </from>
              <to>
                <xdr:col>0</xdr:col>
                <xdr:colOff>412750</xdr:colOff>
                <xdr:row>202</xdr:row>
                <xdr:rowOff>228600</xdr:rowOff>
              </to>
            </anchor>
          </controlPr>
        </control>
      </mc:Choice>
    </mc:AlternateContent>
    <mc:AlternateContent xmlns:mc="http://schemas.openxmlformats.org/markup-compatibility/2006">
      <mc:Choice Requires="x14">
        <control shapeId="22654" r:id="rId130" name="Check Box 126">
          <controlPr defaultSize="0" autoFill="0" autoLine="0" autoPict="0" altText="非課税">
            <anchor moveWithCells="1">
              <from>
                <xdr:col>0</xdr:col>
                <xdr:colOff>12700</xdr:colOff>
                <xdr:row>203</xdr:row>
                <xdr:rowOff>50800</xdr:rowOff>
              </from>
              <to>
                <xdr:col>0</xdr:col>
                <xdr:colOff>412750</xdr:colOff>
                <xdr:row>203</xdr:row>
                <xdr:rowOff>228600</xdr:rowOff>
              </to>
            </anchor>
          </controlPr>
        </control>
      </mc:Choice>
    </mc:AlternateContent>
    <mc:AlternateContent xmlns:mc="http://schemas.openxmlformats.org/markup-compatibility/2006">
      <mc:Choice Requires="x14">
        <control shapeId="22655" r:id="rId131" name="Check Box 127">
          <controlPr defaultSize="0" autoFill="0" autoLine="0" autoPict="0" altText="非課税">
            <anchor moveWithCells="1">
              <from>
                <xdr:col>0</xdr:col>
                <xdr:colOff>12700</xdr:colOff>
                <xdr:row>204</xdr:row>
                <xdr:rowOff>50800</xdr:rowOff>
              </from>
              <to>
                <xdr:col>0</xdr:col>
                <xdr:colOff>412750</xdr:colOff>
                <xdr:row>204</xdr:row>
                <xdr:rowOff>228600</xdr:rowOff>
              </to>
            </anchor>
          </controlPr>
        </control>
      </mc:Choice>
    </mc:AlternateContent>
    <mc:AlternateContent xmlns:mc="http://schemas.openxmlformats.org/markup-compatibility/2006">
      <mc:Choice Requires="x14">
        <control shapeId="22656" r:id="rId132" name="Check Box 128">
          <controlPr defaultSize="0" autoFill="0" autoLine="0" autoPict="0" altText="非課税">
            <anchor moveWithCells="1">
              <from>
                <xdr:col>0</xdr:col>
                <xdr:colOff>12700</xdr:colOff>
                <xdr:row>205</xdr:row>
                <xdr:rowOff>50800</xdr:rowOff>
              </from>
              <to>
                <xdr:col>0</xdr:col>
                <xdr:colOff>412750</xdr:colOff>
                <xdr:row>205</xdr:row>
                <xdr:rowOff>228600</xdr:rowOff>
              </to>
            </anchor>
          </controlPr>
        </control>
      </mc:Choice>
    </mc:AlternateContent>
    <mc:AlternateContent xmlns:mc="http://schemas.openxmlformats.org/markup-compatibility/2006">
      <mc:Choice Requires="x14">
        <control shapeId="22657" r:id="rId133" name="Check Box 129">
          <controlPr defaultSize="0" autoFill="0" autoLine="0" autoPict="0" altText="非課税">
            <anchor moveWithCells="1">
              <from>
                <xdr:col>0</xdr:col>
                <xdr:colOff>12700</xdr:colOff>
                <xdr:row>206</xdr:row>
                <xdr:rowOff>50800</xdr:rowOff>
              </from>
              <to>
                <xdr:col>0</xdr:col>
                <xdr:colOff>412750</xdr:colOff>
                <xdr:row>206</xdr:row>
                <xdr:rowOff>228600</xdr:rowOff>
              </to>
            </anchor>
          </controlPr>
        </control>
      </mc:Choice>
    </mc:AlternateContent>
    <mc:AlternateContent xmlns:mc="http://schemas.openxmlformats.org/markup-compatibility/2006">
      <mc:Choice Requires="x14">
        <control shapeId="22658" r:id="rId134" name="Check Box 130">
          <controlPr defaultSize="0" autoFill="0" autoLine="0" autoPict="0" altText="非課税">
            <anchor moveWithCells="1">
              <from>
                <xdr:col>0</xdr:col>
                <xdr:colOff>12700</xdr:colOff>
                <xdr:row>207</xdr:row>
                <xdr:rowOff>50800</xdr:rowOff>
              </from>
              <to>
                <xdr:col>0</xdr:col>
                <xdr:colOff>412750</xdr:colOff>
                <xdr:row>207</xdr:row>
                <xdr:rowOff>228600</xdr:rowOff>
              </to>
            </anchor>
          </controlPr>
        </control>
      </mc:Choice>
    </mc:AlternateContent>
    <mc:AlternateContent xmlns:mc="http://schemas.openxmlformats.org/markup-compatibility/2006">
      <mc:Choice Requires="x14">
        <control shapeId="22659" r:id="rId135" name="Check Box 131">
          <controlPr defaultSize="0" autoFill="0" autoLine="0" autoPict="0" altText="非課税">
            <anchor moveWithCells="1">
              <from>
                <xdr:col>0</xdr:col>
                <xdr:colOff>12700</xdr:colOff>
                <xdr:row>208</xdr:row>
                <xdr:rowOff>50800</xdr:rowOff>
              </from>
              <to>
                <xdr:col>0</xdr:col>
                <xdr:colOff>412750</xdr:colOff>
                <xdr:row>208</xdr:row>
                <xdr:rowOff>228600</xdr:rowOff>
              </to>
            </anchor>
          </controlPr>
        </control>
      </mc:Choice>
    </mc:AlternateContent>
    <mc:AlternateContent xmlns:mc="http://schemas.openxmlformats.org/markup-compatibility/2006">
      <mc:Choice Requires="x14">
        <control shapeId="22660" r:id="rId136" name="Check Box 132">
          <controlPr defaultSize="0" autoFill="0" autoLine="0" autoPict="0" altText="非課税">
            <anchor moveWithCells="1">
              <from>
                <xdr:col>0</xdr:col>
                <xdr:colOff>12700</xdr:colOff>
                <xdr:row>209</xdr:row>
                <xdr:rowOff>50800</xdr:rowOff>
              </from>
              <to>
                <xdr:col>0</xdr:col>
                <xdr:colOff>412750</xdr:colOff>
                <xdr:row>209</xdr:row>
                <xdr:rowOff>228600</xdr:rowOff>
              </to>
            </anchor>
          </controlPr>
        </control>
      </mc:Choice>
    </mc:AlternateContent>
    <mc:AlternateContent xmlns:mc="http://schemas.openxmlformats.org/markup-compatibility/2006">
      <mc:Choice Requires="x14">
        <control shapeId="22661" r:id="rId137" name="Check Box 133">
          <controlPr defaultSize="0" autoFill="0" autoLine="0" autoPict="0" altText="非課税">
            <anchor moveWithCells="1">
              <from>
                <xdr:col>0</xdr:col>
                <xdr:colOff>12700</xdr:colOff>
                <xdr:row>210</xdr:row>
                <xdr:rowOff>50800</xdr:rowOff>
              </from>
              <to>
                <xdr:col>0</xdr:col>
                <xdr:colOff>412750</xdr:colOff>
                <xdr:row>210</xdr:row>
                <xdr:rowOff>228600</xdr:rowOff>
              </to>
            </anchor>
          </controlPr>
        </control>
      </mc:Choice>
    </mc:AlternateContent>
    <mc:AlternateContent xmlns:mc="http://schemas.openxmlformats.org/markup-compatibility/2006">
      <mc:Choice Requires="x14">
        <control shapeId="22662" r:id="rId138" name="Check Box 134">
          <controlPr defaultSize="0" autoFill="0" autoLine="0" autoPict="0" altText="非課税">
            <anchor moveWithCells="1">
              <from>
                <xdr:col>0</xdr:col>
                <xdr:colOff>12700</xdr:colOff>
                <xdr:row>211</xdr:row>
                <xdr:rowOff>50800</xdr:rowOff>
              </from>
              <to>
                <xdr:col>0</xdr:col>
                <xdr:colOff>412750</xdr:colOff>
                <xdr:row>211</xdr:row>
                <xdr:rowOff>228600</xdr:rowOff>
              </to>
            </anchor>
          </controlPr>
        </control>
      </mc:Choice>
    </mc:AlternateContent>
    <mc:AlternateContent xmlns:mc="http://schemas.openxmlformats.org/markup-compatibility/2006">
      <mc:Choice Requires="x14">
        <control shapeId="22663" r:id="rId139" name="Check Box 135">
          <controlPr defaultSize="0" autoFill="0" autoLine="0" autoPict="0" altText="非課税">
            <anchor moveWithCells="1">
              <from>
                <xdr:col>0</xdr:col>
                <xdr:colOff>12700</xdr:colOff>
                <xdr:row>212</xdr:row>
                <xdr:rowOff>50800</xdr:rowOff>
              </from>
              <to>
                <xdr:col>0</xdr:col>
                <xdr:colOff>412750</xdr:colOff>
                <xdr:row>212</xdr:row>
                <xdr:rowOff>228600</xdr:rowOff>
              </to>
            </anchor>
          </controlPr>
        </control>
      </mc:Choice>
    </mc:AlternateContent>
    <mc:AlternateContent xmlns:mc="http://schemas.openxmlformats.org/markup-compatibility/2006">
      <mc:Choice Requires="x14">
        <control shapeId="22664" r:id="rId140" name="Check Box 136">
          <controlPr defaultSize="0" autoFill="0" autoLine="0" autoPict="0" altText="非課税">
            <anchor moveWithCells="1">
              <from>
                <xdr:col>0</xdr:col>
                <xdr:colOff>12700</xdr:colOff>
                <xdr:row>213</xdr:row>
                <xdr:rowOff>50800</xdr:rowOff>
              </from>
              <to>
                <xdr:col>0</xdr:col>
                <xdr:colOff>412750</xdr:colOff>
                <xdr:row>213</xdr:row>
                <xdr:rowOff>228600</xdr:rowOff>
              </to>
            </anchor>
          </controlPr>
        </control>
      </mc:Choice>
    </mc:AlternateContent>
    <mc:AlternateContent xmlns:mc="http://schemas.openxmlformats.org/markup-compatibility/2006">
      <mc:Choice Requires="x14">
        <control shapeId="22665" r:id="rId141" name="Check Box 137">
          <controlPr defaultSize="0" autoFill="0" autoLine="0" autoPict="0" altText="非課税">
            <anchor moveWithCells="1">
              <from>
                <xdr:col>0</xdr:col>
                <xdr:colOff>12700</xdr:colOff>
                <xdr:row>214</xdr:row>
                <xdr:rowOff>50800</xdr:rowOff>
              </from>
              <to>
                <xdr:col>0</xdr:col>
                <xdr:colOff>412750</xdr:colOff>
                <xdr:row>214</xdr:row>
                <xdr:rowOff>228600</xdr:rowOff>
              </to>
            </anchor>
          </controlPr>
        </control>
      </mc:Choice>
    </mc:AlternateContent>
    <mc:AlternateContent xmlns:mc="http://schemas.openxmlformats.org/markup-compatibility/2006">
      <mc:Choice Requires="x14">
        <control shapeId="22666" r:id="rId142" name="Check Box 138">
          <controlPr defaultSize="0" autoFill="0" autoLine="0" autoPict="0" altText="非課税">
            <anchor moveWithCells="1">
              <from>
                <xdr:col>0</xdr:col>
                <xdr:colOff>12700</xdr:colOff>
                <xdr:row>215</xdr:row>
                <xdr:rowOff>50800</xdr:rowOff>
              </from>
              <to>
                <xdr:col>0</xdr:col>
                <xdr:colOff>412750</xdr:colOff>
                <xdr:row>215</xdr:row>
                <xdr:rowOff>228600</xdr:rowOff>
              </to>
            </anchor>
          </controlPr>
        </control>
      </mc:Choice>
    </mc:AlternateContent>
    <mc:AlternateContent xmlns:mc="http://schemas.openxmlformats.org/markup-compatibility/2006">
      <mc:Choice Requires="x14">
        <control shapeId="22667" r:id="rId143" name="Check Box 139">
          <controlPr defaultSize="0" autoFill="0" autoLine="0" autoPict="0" altText="非課税">
            <anchor moveWithCells="1">
              <from>
                <xdr:col>0</xdr:col>
                <xdr:colOff>12700</xdr:colOff>
                <xdr:row>217</xdr:row>
                <xdr:rowOff>50800</xdr:rowOff>
              </from>
              <to>
                <xdr:col>0</xdr:col>
                <xdr:colOff>412750</xdr:colOff>
                <xdr:row>217</xdr:row>
                <xdr:rowOff>228600</xdr:rowOff>
              </to>
            </anchor>
          </controlPr>
        </control>
      </mc:Choice>
    </mc:AlternateContent>
    <mc:AlternateContent xmlns:mc="http://schemas.openxmlformats.org/markup-compatibility/2006">
      <mc:Choice Requires="x14">
        <control shapeId="22668" r:id="rId144" name="Check Box 140">
          <controlPr defaultSize="0" autoFill="0" autoLine="0" autoPict="0" altText="非課税">
            <anchor moveWithCells="1">
              <from>
                <xdr:col>0</xdr:col>
                <xdr:colOff>12700</xdr:colOff>
                <xdr:row>216</xdr:row>
                <xdr:rowOff>50800</xdr:rowOff>
              </from>
              <to>
                <xdr:col>0</xdr:col>
                <xdr:colOff>412750</xdr:colOff>
                <xdr:row>216</xdr:row>
                <xdr:rowOff>228600</xdr:rowOff>
              </to>
            </anchor>
          </controlPr>
        </control>
      </mc:Choice>
    </mc:AlternateContent>
    <mc:AlternateContent xmlns:mc="http://schemas.openxmlformats.org/markup-compatibility/2006">
      <mc:Choice Requires="x14">
        <control shapeId="22669" r:id="rId145" name="Check Box 141">
          <controlPr defaultSize="0" autoFill="0" autoLine="0" autoPict="0" altText="非課税">
            <anchor moveWithCells="1">
              <from>
                <xdr:col>0</xdr:col>
                <xdr:colOff>12700</xdr:colOff>
                <xdr:row>218</xdr:row>
                <xdr:rowOff>50800</xdr:rowOff>
              </from>
              <to>
                <xdr:col>0</xdr:col>
                <xdr:colOff>412750</xdr:colOff>
                <xdr:row>218</xdr:row>
                <xdr:rowOff>228600</xdr:rowOff>
              </to>
            </anchor>
          </controlPr>
        </control>
      </mc:Choice>
    </mc:AlternateContent>
    <mc:AlternateContent xmlns:mc="http://schemas.openxmlformats.org/markup-compatibility/2006">
      <mc:Choice Requires="x14">
        <control shapeId="22670" r:id="rId146" name="Check Box 142">
          <controlPr defaultSize="0" autoFill="0" autoLine="0" autoPict="0" altText="非課税">
            <anchor moveWithCells="1">
              <from>
                <xdr:col>0</xdr:col>
                <xdr:colOff>12700</xdr:colOff>
                <xdr:row>219</xdr:row>
                <xdr:rowOff>50800</xdr:rowOff>
              </from>
              <to>
                <xdr:col>0</xdr:col>
                <xdr:colOff>412750</xdr:colOff>
                <xdr:row>219</xdr:row>
                <xdr:rowOff>228600</xdr:rowOff>
              </to>
            </anchor>
          </controlPr>
        </control>
      </mc:Choice>
    </mc:AlternateContent>
    <mc:AlternateContent xmlns:mc="http://schemas.openxmlformats.org/markup-compatibility/2006">
      <mc:Choice Requires="x14">
        <control shapeId="22671" r:id="rId147" name="Check Box 143">
          <controlPr defaultSize="0" autoFill="0" autoLine="0" autoPict="0" altText="非課税">
            <anchor moveWithCells="1">
              <from>
                <xdr:col>0</xdr:col>
                <xdr:colOff>12700</xdr:colOff>
                <xdr:row>220</xdr:row>
                <xdr:rowOff>50800</xdr:rowOff>
              </from>
              <to>
                <xdr:col>0</xdr:col>
                <xdr:colOff>412750</xdr:colOff>
                <xdr:row>220</xdr:row>
                <xdr:rowOff>228600</xdr:rowOff>
              </to>
            </anchor>
          </controlPr>
        </control>
      </mc:Choice>
    </mc:AlternateContent>
    <mc:AlternateContent xmlns:mc="http://schemas.openxmlformats.org/markup-compatibility/2006">
      <mc:Choice Requires="x14">
        <control shapeId="22672" r:id="rId148" name="Check Box 144">
          <controlPr defaultSize="0" autoFill="0" autoLine="0" autoPict="0" altText="非課税">
            <anchor moveWithCells="1">
              <from>
                <xdr:col>0</xdr:col>
                <xdr:colOff>12700</xdr:colOff>
                <xdr:row>221</xdr:row>
                <xdr:rowOff>50800</xdr:rowOff>
              </from>
              <to>
                <xdr:col>0</xdr:col>
                <xdr:colOff>412750</xdr:colOff>
                <xdr:row>221</xdr:row>
                <xdr:rowOff>228600</xdr:rowOff>
              </to>
            </anchor>
          </controlPr>
        </control>
      </mc:Choice>
    </mc:AlternateContent>
    <mc:AlternateContent xmlns:mc="http://schemas.openxmlformats.org/markup-compatibility/2006">
      <mc:Choice Requires="x14">
        <control shapeId="22673" r:id="rId149" name="Check Box 145">
          <controlPr defaultSize="0" autoFill="0" autoLine="0" autoPict="0" altText="非課税">
            <anchor moveWithCells="1">
              <from>
                <xdr:col>0</xdr:col>
                <xdr:colOff>12700</xdr:colOff>
                <xdr:row>222</xdr:row>
                <xdr:rowOff>50800</xdr:rowOff>
              </from>
              <to>
                <xdr:col>0</xdr:col>
                <xdr:colOff>412750</xdr:colOff>
                <xdr:row>222</xdr:row>
                <xdr:rowOff>228600</xdr:rowOff>
              </to>
            </anchor>
          </controlPr>
        </control>
      </mc:Choice>
    </mc:AlternateContent>
    <mc:AlternateContent xmlns:mc="http://schemas.openxmlformats.org/markup-compatibility/2006">
      <mc:Choice Requires="x14">
        <control shapeId="22674" r:id="rId150" name="Check Box 146">
          <controlPr defaultSize="0" autoFill="0" autoLine="0" autoPict="0" altText="非課税">
            <anchor moveWithCells="1">
              <from>
                <xdr:col>0</xdr:col>
                <xdr:colOff>12700</xdr:colOff>
                <xdr:row>223</xdr:row>
                <xdr:rowOff>50800</xdr:rowOff>
              </from>
              <to>
                <xdr:col>0</xdr:col>
                <xdr:colOff>412750</xdr:colOff>
                <xdr:row>223</xdr:row>
                <xdr:rowOff>228600</xdr:rowOff>
              </to>
            </anchor>
          </controlPr>
        </control>
      </mc:Choice>
    </mc:AlternateContent>
    <mc:AlternateContent xmlns:mc="http://schemas.openxmlformats.org/markup-compatibility/2006">
      <mc:Choice Requires="x14">
        <control shapeId="22675" r:id="rId151" name="Check Box 147">
          <controlPr defaultSize="0" autoFill="0" autoLine="0" autoPict="0" altText="非課税">
            <anchor moveWithCells="1">
              <from>
                <xdr:col>0</xdr:col>
                <xdr:colOff>12700</xdr:colOff>
                <xdr:row>224</xdr:row>
                <xdr:rowOff>50800</xdr:rowOff>
              </from>
              <to>
                <xdr:col>0</xdr:col>
                <xdr:colOff>412750</xdr:colOff>
                <xdr:row>224</xdr:row>
                <xdr:rowOff>228600</xdr:rowOff>
              </to>
            </anchor>
          </controlPr>
        </control>
      </mc:Choice>
    </mc:AlternateContent>
    <mc:AlternateContent xmlns:mc="http://schemas.openxmlformats.org/markup-compatibility/2006">
      <mc:Choice Requires="x14">
        <control shapeId="22676" r:id="rId152" name="Check Box 148">
          <controlPr defaultSize="0" autoFill="0" autoLine="0" autoPict="0" altText="非課税">
            <anchor moveWithCells="1">
              <from>
                <xdr:col>0</xdr:col>
                <xdr:colOff>12700</xdr:colOff>
                <xdr:row>225</xdr:row>
                <xdr:rowOff>50800</xdr:rowOff>
              </from>
              <to>
                <xdr:col>0</xdr:col>
                <xdr:colOff>412750</xdr:colOff>
                <xdr:row>225</xdr:row>
                <xdr:rowOff>228600</xdr:rowOff>
              </to>
            </anchor>
          </controlPr>
        </control>
      </mc:Choice>
    </mc:AlternateContent>
    <mc:AlternateContent xmlns:mc="http://schemas.openxmlformats.org/markup-compatibility/2006">
      <mc:Choice Requires="x14">
        <control shapeId="22677" r:id="rId153" name="Check Box 149">
          <controlPr defaultSize="0" autoFill="0" autoLine="0" autoPict="0" altText="非課税">
            <anchor moveWithCells="1">
              <from>
                <xdr:col>0</xdr:col>
                <xdr:colOff>12700</xdr:colOff>
                <xdr:row>97</xdr:row>
                <xdr:rowOff>12700</xdr:rowOff>
              </from>
              <to>
                <xdr:col>0</xdr:col>
                <xdr:colOff>584200</xdr:colOff>
                <xdr:row>98</xdr:row>
                <xdr:rowOff>31750</xdr:rowOff>
              </to>
            </anchor>
          </controlPr>
        </control>
      </mc:Choice>
    </mc:AlternateContent>
    <mc:AlternateContent xmlns:mc="http://schemas.openxmlformats.org/markup-compatibility/2006">
      <mc:Choice Requires="x14">
        <control shapeId="22678" r:id="rId154" name="Check Box 150">
          <controlPr defaultSize="0" autoFill="0" autoLine="0" autoPict="0" altText="非課税">
            <anchor moveWithCells="1">
              <from>
                <xdr:col>0</xdr:col>
                <xdr:colOff>0</xdr:colOff>
                <xdr:row>97</xdr:row>
                <xdr:rowOff>209550</xdr:rowOff>
              </from>
              <to>
                <xdr:col>0</xdr:col>
                <xdr:colOff>571500</xdr:colOff>
                <xdr:row>99</xdr:row>
                <xdr:rowOff>0</xdr:rowOff>
              </to>
            </anchor>
          </controlPr>
        </control>
      </mc:Choice>
    </mc:AlternateContent>
    <mc:AlternateContent xmlns:mc="http://schemas.openxmlformats.org/markup-compatibility/2006">
      <mc:Choice Requires="x14">
        <control shapeId="22679" r:id="rId155" name="Check Box 151">
          <controlPr defaultSize="0" autoFill="0" autoLine="0" autoPict="0" altText="非課税">
            <anchor moveWithCells="1">
              <from>
                <xdr:col>0</xdr:col>
                <xdr:colOff>0</xdr:colOff>
                <xdr:row>98</xdr:row>
                <xdr:rowOff>209550</xdr:rowOff>
              </from>
              <to>
                <xdr:col>0</xdr:col>
                <xdr:colOff>571500</xdr:colOff>
                <xdr:row>100</xdr:row>
                <xdr:rowOff>0</xdr:rowOff>
              </to>
            </anchor>
          </controlPr>
        </control>
      </mc:Choice>
    </mc:AlternateContent>
    <mc:AlternateContent xmlns:mc="http://schemas.openxmlformats.org/markup-compatibility/2006">
      <mc:Choice Requires="x14">
        <control shapeId="22680" r:id="rId156" name="Check Box 152">
          <controlPr defaultSize="0" autoFill="0" autoLine="0" autoPict="0" altText="非課税">
            <anchor moveWithCells="1">
              <from>
                <xdr:col>0</xdr:col>
                <xdr:colOff>0</xdr:colOff>
                <xdr:row>99</xdr:row>
                <xdr:rowOff>209550</xdr:rowOff>
              </from>
              <to>
                <xdr:col>0</xdr:col>
                <xdr:colOff>571500</xdr:colOff>
                <xdr:row>101</xdr:row>
                <xdr:rowOff>0</xdr:rowOff>
              </to>
            </anchor>
          </controlPr>
        </control>
      </mc:Choice>
    </mc:AlternateContent>
    <mc:AlternateContent xmlns:mc="http://schemas.openxmlformats.org/markup-compatibility/2006">
      <mc:Choice Requires="x14">
        <control shapeId="22681" r:id="rId157" name="Check Box 153">
          <controlPr defaultSize="0" autoFill="0" autoLine="0" autoPict="0" altText="非課税">
            <anchor moveWithCells="1">
              <from>
                <xdr:col>0</xdr:col>
                <xdr:colOff>0</xdr:colOff>
                <xdr:row>100</xdr:row>
                <xdr:rowOff>209550</xdr:rowOff>
              </from>
              <to>
                <xdr:col>0</xdr:col>
                <xdr:colOff>571500</xdr:colOff>
                <xdr:row>102</xdr:row>
                <xdr:rowOff>0</xdr:rowOff>
              </to>
            </anchor>
          </controlPr>
        </control>
      </mc:Choice>
    </mc:AlternateContent>
    <mc:AlternateContent xmlns:mc="http://schemas.openxmlformats.org/markup-compatibility/2006">
      <mc:Choice Requires="x14">
        <control shapeId="22682" r:id="rId158" name="Check Box 154">
          <controlPr defaultSize="0" autoFill="0" autoLine="0" autoPict="0" altText="非課税">
            <anchor moveWithCells="1">
              <from>
                <xdr:col>0</xdr:col>
                <xdr:colOff>0</xdr:colOff>
                <xdr:row>101</xdr:row>
                <xdr:rowOff>209550</xdr:rowOff>
              </from>
              <to>
                <xdr:col>0</xdr:col>
                <xdr:colOff>571500</xdr:colOff>
                <xdr:row>103</xdr:row>
                <xdr:rowOff>0</xdr:rowOff>
              </to>
            </anchor>
          </controlPr>
        </control>
      </mc:Choice>
    </mc:AlternateContent>
    <mc:AlternateContent xmlns:mc="http://schemas.openxmlformats.org/markup-compatibility/2006">
      <mc:Choice Requires="x14">
        <control shapeId="22683" r:id="rId159" name="Check Box 155">
          <controlPr defaultSize="0" autoFill="0" autoLine="0" autoPict="0" altText="非課税">
            <anchor moveWithCells="1">
              <from>
                <xdr:col>0</xdr:col>
                <xdr:colOff>0</xdr:colOff>
                <xdr:row>102</xdr:row>
                <xdr:rowOff>209550</xdr:rowOff>
              </from>
              <to>
                <xdr:col>0</xdr:col>
                <xdr:colOff>571500</xdr:colOff>
                <xdr:row>104</xdr:row>
                <xdr:rowOff>0</xdr:rowOff>
              </to>
            </anchor>
          </controlPr>
        </control>
      </mc:Choice>
    </mc:AlternateContent>
    <mc:AlternateContent xmlns:mc="http://schemas.openxmlformats.org/markup-compatibility/2006">
      <mc:Choice Requires="x14">
        <control shapeId="22684" r:id="rId160" name="Check Box 156">
          <controlPr defaultSize="0" autoFill="0" autoLine="0" autoPict="0" altText="非課税">
            <anchor moveWithCells="1">
              <from>
                <xdr:col>0</xdr:col>
                <xdr:colOff>0</xdr:colOff>
                <xdr:row>103</xdr:row>
                <xdr:rowOff>209550</xdr:rowOff>
              </from>
              <to>
                <xdr:col>0</xdr:col>
                <xdr:colOff>571500</xdr:colOff>
                <xdr:row>105</xdr:row>
                <xdr:rowOff>0</xdr:rowOff>
              </to>
            </anchor>
          </controlPr>
        </control>
      </mc:Choice>
    </mc:AlternateContent>
    <mc:AlternateContent xmlns:mc="http://schemas.openxmlformats.org/markup-compatibility/2006">
      <mc:Choice Requires="x14">
        <control shapeId="22685" r:id="rId161" name="Check Box 157">
          <controlPr defaultSize="0" autoFill="0" autoLine="0" autoPict="0" altText="非課税">
            <anchor moveWithCells="1">
              <from>
                <xdr:col>0</xdr:col>
                <xdr:colOff>0</xdr:colOff>
                <xdr:row>104</xdr:row>
                <xdr:rowOff>209550</xdr:rowOff>
              </from>
              <to>
                <xdr:col>0</xdr:col>
                <xdr:colOff>571500</xdr:colOff>
                <xdr:row>106</xdr:row>
                <xdr:rowOff>0</xdr:rowOff>
              </to>
            </anchor>
          </controlPr>
        </control>
      </mc:Choice>
    </mc:AlternateContent>
    <mc:AlternateContent xmlns:mc="http://schemas.openxmlformats.org/markup-compatibility/2006">
      <mc:Choice Requires="x14">
        <control shapeId="22686" r:id="rId162" name="Check Box 158">
          <controlPr defaultSize="0" autoFill="0" autoLine="0" autoPict="0" altText="非課税">
            <anchor moveWithCells="1">
              <from>
                <xdr:col>0</xdr:col>
                <xdr:colOff>0</xdr:colOff>
                <xdr:row>111</xdr:row>
                <xdr:rowOff>209550</xdr:rowOff>
              </from>
              <to>
                <xdr:col>0</xdr:col>
                <xdr:colOff>571500</xdr:colOff>
                <xdr:row>113</xdr:row>
                <xdr:rowOff>0</xdr:rowOff>
              </to>
            </anchor>
          </controlPr>
        </control>
      </mc:Choice>
    </mc:AlternateContent>
    <mc:AlternateContent xmlns:mc="http://schemas.openxmlformats.org/markup-compatibility/2006">
      <mc:Choice Requires="x14">
        <control shapeId="22687" r:id="rId163" name="Check Box 159">
          <controlPr defaultSize="0" autoFill="0" autoLine="0" autoPict="0" altText="非課税">
            <anchor moveWithCells="1">
              <from>
                <xdr:col>0</xdr:col>
                <xdr:colOff>0</xdr:colOff>
                <xdr:row>112</xdr:row>
                <xdr:rowOff>209550</xdr:rowOff>
              </from>
              <to>
                <xdr:col>0</xdr:col>
                <xdr:colOff>571500</xdr:colOff>
                <xdr:row>114</xdr:row>
                <xdr:rowOff>0</xdr:rowOff>
              </to>
            </anchor>
          </controlPr>
        </control>
      </mc:Choice>
    </mc:AlternateContent>
    <mc:AlternateContent xmlns:mc="http://schemas.openxmlformats.org/markup-compatibility/2006">
      <mc:Choice Requires="x14">
        <control shapeId="22688" r:id="rId164" name="Check Box 160">
          <controlPr defaultSize="0" autoFill="0" autoLine="0" autoPict="0" altText="非課税">
            <anchor moveWithCells="1">
              <from>
                <xdr:col>0</xdr:col>
                <xdr:colOff>0</xdr:colOff>
                <xdr:row>113</xdr:row>
                <xdr:rowOff>209550</xdr:rowOff>
              </from>
              <to>
                <xdr:col>0</xdr:col>
                <xdr:colOff>571500</xdr:colOff>
                <xdr:row>115</xdr:row>
                <xdr:rowOff>0</xdr:rowOff>
              </to>
            </anchor>
          </controlPr>
        </control>
      </mc:Choice>
    </mc:AlternateContent>
    <mc:AlternateContent xmlns:mc="http://schemas.openxmlformats.org/markup-compatibility/2006">
      <mc:Choice Requires="x14">
        <control shapeId="22689" r:id="rId165" name="Button 161">
          <controlPr defaultSize="0" print="0" autoFill="0" autoPict="0" macro="[0]!RK_材料原価率OFF">
            <anchor>
              <from>
                <xdr:col>44</xdr:col>
                <xdr:colOff>222250</xdr:colOff>
                <xdr:row>166</xdr:row>
                <xdr:rowOff>184150</xdr:rowOff>
              </from>
              <to>
                <xdr:col>92</xdr:col>
                <xdr:colOff>298450</xdr:colOff>
                <xdr:row>167</xdr:row>
                <xdr:rowOff>228600</xdr:rowOff>
              </to>
            </anchor>
          </controlPr>
        </control>
      </mc:Choice>
    </mc:AlternateContent>
    <mc:AlternateContent xmlns:mc="http://schemas.openxmlformats.org/markup-compatibility/2006">
      <mc:Choice Requires="x14">
        <control shapeId="22690" r:id="rId166" name="Button 162">
          <controlPr defaultSize="0" print="0" autoFill="0" autoPict="0" macro="[0]!RRK_材料個別原価率ON">
            <anchor>
              <from>
                <xdr:col>43</xdr:col>
                <xdr:colOff>31750</xdr:colOff>
                <xdr:row>166</xdr:row>
                <xdr:rowOff>184150</xdr:rowOff>
              </from>
              <to>
                <xdr:col>44</xdr:col>
                <xdr:colOff>165100</xdr:colOff>
                <xdr:row>167</xdr:row>
                <xdr:rowOff>222250</xdr:rowOff>
              </to>
            </anchor>
          </controlPr>
        </control>
      </mc:Choice>
    </mc:AlternateContent>
    <mc:AlternateContent xmlns:mc="http://schemas.openxmlformats.org/markup-compatibility/2006">
      <mc:Choice Requires="x14">
        <control shapeId="22691" r:id="rId167" name="Button 163">
          <controlPr defaultSize="0" print="0" autoFill="0" autoPict="0" macro="[0]!RRK_材料合計原価率ON">
            <anchor>
              <from>
                <xdr:col>41</xdr:col>
                <xdr:colOff>469900</xdr:colOff>
                <xdr:row>166</xdr:row>
                <xdr:rowOff>203200</xdr:rowOff>
              </from>
              <to>
                <xdr:col>42</xdr:col>
                <xdr:colOff>869950</xdr:colOff>
                <xdr:row>168</xdr:row>
                <xdr:rowOff>0</xdr:rowOff>
              </to>
            </anchor>
          </controlPr>
        </control>
      </mc:Choice>
    </mc:AlternateContent>
    <mc:AlternateContent xmlns:mc="http://schemas.openxmlformats.org/markup-compatibility/2006">
      <mc:Choice Requires="x14">
        <control shapeId="22692" r:id="rId168" name="Check Box 164">
          <controlPr defaultSize="0" autoFill="0" autoLine="0" autoPict="0">
            <anchor moveWithCells="1">
              <from>
                <xdr:col>16</xdr:col>
                <xdr:colOff>69850</xdr:colOff>
                <xdr:row>157</xdr:row>
                <xdr:rowOff>12700</xdr:rowOff>
              </from>
              <to>
                <xdr:col>17</xdr:col>
                <xdr:colOff>260350</xdr:colOff>
                <xdr:row>158</xdr:row>
                <xdr:rowOff>12700</xdr:rowOff>
              </to>
            </anchor>
          </controlPr>
        </control>
      </mc:Choice>
    </mc:AlternateContent>
    <mc:AlternateContent xmlns:mc="http://schemas.openxmlformats.org/markup-compatibility/2006">
      <mc:Choice Requires="x14">
        <control shapeId="22693" r:id="rId169" name="Button 165">
          <controlPr defaultSize="0" print="0" autoFill="0" autoPict="0" macro="[0]!Sub_RaiRaikiKeikaku_Tenki">
            <anchor moveWithCells="1" sizeWithCells="1">
              <from>
                <xdr:col>7</xdr:col>
                <xdr:colOff>603250</xdr:colOff>
                <xdr:row>0</xdr:row>
                <xdr:rowOff>742950</xdr:rowOff>
              </from>
              <to>
                <xdr:col>11</xdr:col>
                <xdr:colOff>152400</xdr:colOff>
                <xdr:row>0</xdr:row>
                <xdr:rowOff>1041400</xdr:rowOff>
              </to>
            </anchor>
          </controlPr>
        </control>
      </mc:Choice>
    </mc:AlternateContent>
    <mc:AlternateContent xmlns:mc="http://schemas.openxmlformats.org/markup-compatibility/2006">
      <mc:Choice Requires="x14">
        <control shapeId="22694" r:id="rId170" name="Button 166">
          <controlPr defaultSize="0" print="0" autoFill="0" autoPict="0" macro="[0]!m_返済計画">
            <anchor>
              <from>
                <xdr:col>6</xdr:col>
                <xdr:colOff>228600</xdr:colOff>
                <xdr:row>0</xdr:row>
                <xdr:rowOff>755650</xdr:rowOff>
              </from>
              <to>
                <xdr:col>7</xdr:col>
                <xdr:colOff>590550</xdr:colOff>
                <xdr:row>0</xdr:row>
                <xdr:rowOff>1047750</xdr:rowOff>
              </to>
            </anchor>
          </controlPr>
        </control>
      </mc:Choice>
    </mc:AlternateContent>
    <mc:AlternateContent xmlns:mc="http://schemas.openxmlformats.org/markup-compatibility/2006">
      <mc:Choice Requires="x14">
        <control shapeId="22695" r:id="rId171" name="ボタン 339">
          <controlPr defaultSize="0" print="0" autoFill="0" autoPict="0" macro="[0]!rrk来期計画を来々期計画にコピー">
            <anchor>
              <from>
                <xdr:col>3</xdr:col>
                <xdr:colOff>31750</xdr:colOff>
                <xdr:row>0</xdr:row>
                <xdr:rowOff>762000</xdr:rowOff>
              </from>
              <to>
                <xdr:col>4</xdr:col>
                <xdr:colOff>565150</xdr:colOff>
                <xdr:row>0</xdr:row>
                <xdr:rowOff>1047750</xdr:rowOff>
              </to>
            </anchor>
          </controlPr>
        </control>
      </mc:Choice>
    </mc:AlternateContent>
    <mc:AlternateContent xmlns:mc="http://schemas.openxmlformats.org/markup-compatibility/2006">
      <mc:Choice Requires="x14">
        <control shapeId="22696" r:id="rId172" name="Button 168">
          <controlPr defaultSize="0" print="0" autoFill="0" autoPict="0">
            <anchor>
              <from>
                <xdr:col>93</xdr:col>
                <xdr:colOff>298450</xdr:colOff>
                <xdr:row>189</xdr:row>
                <xdr:rowOff>107950</xdr:rowOff>
              </from>
              <to>
                <xdr:col>95</xdr:col>
                <xdr:colOff>476250</xdr:colOff>
                <xdr:row>190</xdr:row>
                <xdr:rowOff>190500</xdr:rowOff>
              </to>
            </anchor>
          </controlPr>
        </control>
      </mc:Choice>
    </mc:AlternateContent>
    <mc:AlternateContent xmlns:mc="http://schemas.openxmlformats.org/markup-compatibility/2006">
      <mc:Choice Requires="x14">
        <control shapeId="22697" r:id="rId173" name="Button 169">
          <controlPr defaultSize="0" print="0" autoFill="0" autoPict="0">
            <anchor>
              <from>
                <xdr:col>93</xdr:col>
                <xdr:colOff>298450</xdr:colOff>
                <xdr:row>190</xdr:row>
                <xdr:rowOff>228600</xdr:rowOff>
              </from>
              <to>
                <xdr:col>95</xdr:col>
                <xdr:colOff>476250</xdr:colOff>
                <xdr:row>192</xdr:row>
                <xdr:rowOff>57150</xdr:rowOff>
              </to>
            </anchor>
          </controlPr>
        </control>
      </mc:Choice>
    </mc:AlternateContent>
    <mc:AlternateContent xmlns:mc="http://schemas.openxmlformats.org/markup-compatibility/2006">
      <mc:Choice Requires="x14">
        <control shapeId="22698" r:id="rId174" name="Button 170">
          <controlPr defaultSize="0" print="0" autoFill="0" autoPict="0">
            <anchor moveWithCells="1" sizeWithCells="1">
              <from>
                <xdr:col>46</xdr:col>
                <xdr:colOff>279400</xdr:colOff>
                <xdr:row>192</xdr:row>
                <xdr:rowOff>133350</xdr:rowOff>
              </from>
              <to>
                <xdr:col>50</xdr:col>
                <xdr:colOff>203200</xdr:colOff>
                <xdr:row>193</xdr:row>
                <xdr:rowOff>241300</xdr:rowOff>
              </to>
            </anchor>
          </controlPr>
        </control>
      </mc:Choice>
    </mc:AlternateContent>
    <mc:AlternateContent xmlns:mc="http://schemas.openxmlformats.org/markup-compatibility/2006">
      <mc:Choice Requires="x14">
        <control shapeId="22699" r:id="rId175" name="Check Box 171">
          <controlPr defaultSize="0" autoFill="0" autoLine="0" autoPict="0">
            <anchor moveWithCells="1">
              <from>
                <xdr:col>18</xdr:col>
                <xdr:colOff>736600</xdr:colOff>
                <xdr:row>2</xdr:row>
                <xdr:rowOff>190500</xdr:rowOff>
              </from>
              <to>
                <xdr:col>41</xdr:col>
                <xdr:colOff>438150</xdr:colOff>
                <xdr:row>4</xdr:row>
                <xdr:rowOff>12700</xdr:rowOff>
              </to>
            </anchor>
          </controlPr>
        </control>
      </mc:Choice>
    </mc:AlternateContent>
    <mc:AlternateContent xmlns:mc="http://schemas.openxmlformats.org/markup-compatibility/2006">
      <mc:Choice Requires="x14">
        <control shapeId="22700" r:id="rId176" name="Check Box 172">
          <controlPr defaultSize="0" autoFill="0" autoLine="0" autoPict="0">
            <anchor moveWithCells="1">
              <from>
                <xdr:col>40</xdr:col>
                <xdr:colOff>723900</xdr:colOff>
                <xdr:row>3</xdr:row>
                <xdr:rowOff>190500</xdr:rowOff>
              </from>
              <to>
                <xdr:col>41</xdr:col>
                <xdr:colOff>438150</xdr:colOff>
                <xdr:row>5</xdr:row>
                <xdr:rowOff>12700</xdr:rowOff>
              </to>
            </anchor>
          </controlPr>
        </control>
      </mc:Choice>
    </mc:AlternateContent>
    <mc:AlternateContent xmlns:mc="http://schemas.openxmlformats.org/markup-compatibility/2006">
      <mc:Choice Requires="x14">
        <control shapeId="22701" r:id="rId177" name="Check Box 173">
          <controlPr defaultSize="0" autoFill="0" autoLine="0" autoPict="0">
            <anchor moveWithCells="1">
              <from>
                <xdr:col>40</xdr:col>
                <xdr:colOff>723900</xdr:colOff>
                <xdr:row>4</xdr:row>
                <xdr:rowOff>190500</xdr:rowOff>
              </from>
              <to>
                <xdr:col>41</xdr:col>
                <xdr:colOff>438150</xdr:colOff>
                <xdr:row>6</xdr:row>
                <xdr:rowOff>12700</xdr:rowOff>
              </to>
            </anchor>
          </controlPr>
        </control>
      </mc:Choice>
    </mc:AlternateContent>
    <mc:AlternateContent xmlns:mc="http://schemas.openxmlformats.org/markup-compatibility/2006">
      <mc:Choice Requires="x14">
        <control shapeId="22702" r:id="rId178" name="Check Box 174">
          <controlPr defaultSize="0" autoFill="0" autoLine="0" autoPict="0">
            <anchor moveWithCells="1">
              <from>
                <xdr:col>40</xdr:col>
                <xdr:colOff>723900</xdr:colOff>
                <xdr:row>5</xdr:row>
                <xdr:rowOff>222250</xdr:rowOff>
              </from>
              <to>
                <xdr:col>41</xdr:col>
                <xdr:colOff>438150</xdr:colOff>
                <xdr:row>7</xdr:row>
                <xdr:rowOff>38100</xdr:rowOff>
              </to>
            </anchor>
          </controlPr>
        </control>
      </mc:Choice>
    </mc:AlternateContent>
    <mc:AlternateContent xmlns:mc="http://schemas.openxmlformats.org/markup-compatibility/2006">
      <mc:Choice Requires="x14">
        <control shapeId="22703" r:id="rId179" name="Check Box 175">
          <controlPr defaultSize="0" autoFill="0" autoLine="0" autoPict="0">
            <anchor moveWithCells="1">
              <from>
                <xdr:col>40</xdr:col>
                <xdr:colOff>723900</xdr:colOff>
                <xdr:row>6</xdr:row>
                <xdr:rowOff>222250</xdr:rowOff>
              </from>
              <to>
                <xdr:col>41</xdr:col>
                <xdr:colOff>438150</xdr:colOff>
                <xdr:row>8</xdr:row>
                <xdr:rowOff>38100</xdr:rowOff>
              </to>
            </anchor>
          </controlPr>
        </control>
      </mc:Choice>
    </mc:AlternateContent>
    <mc:AlternateContent xmlns:mc="http://schemas.openxmlformats.org/markup-compatibility/2006">
      <mc:Choice Requires="x14">
        <control shapeId="22704" r:id="rId180" name="Check Box 176">
          <controlPr defaultSize="0" autoFill="0" autoLine="0" autoPict="0">
            <anchor moveWithCells="1">
              <from>
                <xdr:col>40</xdr:col>
                <xdr:colOff>723900</xdr:colOff>
                <xdr:row>7</xdr:row>
                <xdr:rowOff>203200</xdr:rowOff>
              </from>
              <to>
                <xdr:col>41</xdr:col>
                <xdr:colOff>438150</xdr:colOff>
                <xdr:row>9</xdr:row>
                <xdr:rowOff>12700</xdr:rowOff>
              </to>
            </anchor>
          </controlPr>
        </control>
      </mc:Choice>
    </mc:AlternateContent>
    <mc:AlternateContent xmlns:mc="http://schemas.openxmlformats.org/markup-compatibility/2006">
      <mc:Choice Requires="x14">
        <control shapeId="22705" r:id="rId181" name="Check Box 177">
          <controlPr defaultSize="0" autoFill="0" autoLine="0" autoPict="0">
            <anchor moveWithCells="1">
              <from>
                <xdr:col>40</xdr:col>
                <xdr:colOff>723900</xdr:colOff>
                <xdr:row>8</xdr:row>
                <xdr:rowOff>203200</xdr:rowOff>
              </from>
              <to>
                <xdr:col>41</xdr:col>
                <xdr:colOff>438150</xdr:colOff>
                <xdr:row>10</xdr:row>
                <xdr:rowOff>12700</xdr:rowOff>
              </to>
            </anchor>
          </controlPr>
        </control>
      </mc:Choice>
    </mc:AlternateContent>
    <mc:AlternateContent xmlns:mc="http://schemas.openxmlformats.org/markup-compatibility/2006">
      <mc:Choice Requires="x14">
        <control shapeId="22706" r:id="rId182" name="Check Box 178">
          <controlPr defaultSize="0" autoFill="0" autoLine="0" autoPict="0">
            <anchor moveWithCells="1">
              <from>
                <xdr:col>40</xdr:col>
                <xdr:colOff>723900</xdr:colOff>
                <xdr:row>9</xdr:row>
                <xdr:rowOff>203200</xdr:rowOff>
              </from>
              <to>
                <xdr:col>41</xdr:col>
                <xdr:colOff>438150</xdr:colOff>
                <xdr:row>11</xdr:row>
                <xdr:rowOff>12700</xdr:rowOff>
              </to>
            </anchor>
          </controlPr>
        </control>
      </mc:Choice>
    </mc:AlternateContent>
    <mc:AlternateContent xmlns:mc="http://schemas.openxmlformats.org/markup-compatibility/2006">
      <mc:Choice Requires="x14">
        <control shapeId="22707" r:id="rId183" name="Check Box 179">
          <controlPr defaultSize="0" autoFill="0" autoLine="0" autoPict="0">
            <anchor moveWithCells="1">
              <from>
                <xdr:col>40</xdr:col>
                <xdr:colOff>723900</xdr:colOff>
                <xdr:row>10</xdr:row>
                <xdr:rowOff>190500</xdr:rowOff>
              </from>
              <to>
                <xdr:col>41</xdr:col>
                <xdr:colOff>438150</xdr:colOff>
                <xdr:row>12</xdr:row>
                <xdr:rowOff>12700</xdr:rowOff>
              </to>
            </anchor>
          </controlPr>
        </control>
      </mc:Choice>
    </mc:AlternateContent>
    <mc:AlternateContent xmlns:mc="http://schemas.openxmlformats.org/markup-compatibility/2006">
      <mc:Choice Requires="x14">
        <control shapeId="22708" r:id="rId184" name="Check Box 180">
          <controlPr defaultSize="0" autoFill="0" autoLine="0" autoPict="0">
            <anchor moveWithCells="1">
              <from>
                <xdr:col>40</xdr:col>
                <xdr:colOff>723900</xdr:colOff>
                <xdr:row>11</xdr:row>
                <xdr:rowOff>190500</xdr:rowOff>
              </from>
              <to>
                <xdr:col>41</xdr:col>
                <xdr:colOff>438150</xdr:colOff>
                <xdr:row>13</xdr:row>
                <xdr:rowOff>12700</xdr:rowOff>
              </to>
            </anchor>
          </controlPr>
        </control>
      </mc:Choice>
    </mc:AlternateContent>
    <mc:AlternateContent xmlns:mc="http://schemas.openxmlformats.org/markup-compatibility/2006">
      <mc:Choice Requires="x14">
        <control shapeId="22709" r:id="rId185" name="Check Box 181">
          <controlPr defaultSize="0" autoFill="0" autoLine="0" autoPict="0">
            <anchor moveWithCells="1">
              <from>
                <xdr:col>40</xdr:col>
                <xdr:colOff>723900</xdr:colOff>
                <xdr:row>15</xdr:row>
                <xdr:rowOff>190500</xdr:rowOff>
              </from>
              <to>
                <xdr:col>41</xdr:col>
                <xdr:colOff>438150</xdr:colOff>
                <xdr:row>17</xdr:row>
                <xdr:rowOff>12700</xdr:rowOff>
              </to>
            </anchor>
          </controlPr>
        </control>
      </mc:Choice>
    </mc:AlternateContent>
    <mc:AlternateContent xmlns:mc="http://schemas.openxmlformats.org/markup-compatibility/2006">
      <mc:Choice Requires="x14">
        <control shapeId="22710" r:id="rId186" name="Check Box 182">
          <controlPr defaultSize="0" autoFill="0" autoLine="0" autoPict="0">
            <anchor moveWithCells="1">
              <from>
                <xdr:col>40</xdr:col>
                <xdr:colOff>723900</xdr:colOff>
                <xdr:row>16</xdr:row>
                <xdr:rowOff>190500</xdr:rowOff>
              </from>
              <to>
                <xdr:col>41</xdr:col>
                <xdr:colOff>438150</xdr:colOff>
                <xdr:row>18</xdr:row>
                <xdr:rowOff>12700</xdr:rowOff>
              </to>
            </anchor>
          </controlPr>
        </control>
      </mc:Choice>
    </mc:AlternateContent>
    <mc:AlternateContent xmlns:mc="http://schemas.openxmlformats.org/markup-compatibility/2006">
      <mc:Choice Requires="x14">
        <control shapeId="22711" r:id="rId187" name="Check Box 183">
          <controlPr defaultSize="0" autoFill="0" autoLine="0" autoPict="0">
            <anchor moveWithCells="1">
              <from>
                <xdr:col>40</xdr:col>
                <xdr:colOff>723900</xdr:colOff>
                <xdr:row>17</xdr:row>
                <xdr:rowOff>190500</xdr:rowOff>
              </from>
              <to>
                <xdr:col>41</xdr:col>
                <xdr:colOff>438150</xdr:colOff>
                <xdr:row>19</xdr:row>
                <xdr:rowOff>12700</xdr:rowOff>
              </to>
            </anchor>
          </controlPr>
        </control>
      </mc:Choice>
    </mc:AlternateContent>
    <mc:AlternateContent xmlns:mc="http://schemas.openxmlformats.org/markup-compatibility/2006">
      <mc:Choice Requires="x14">
        <control shapeId="22712" r:id="rId188" name="Check Box 184">
          <controlPr defaultSize="0" autoFill="0" autoLine="0" autoPict="0">
            <anchor moveWithCells="1">
              <from>
                <xdr:col>40</xdr:col>
                <xdr:colOff>723900</xdr:colOff>
                <xdr:row>18</xdr:row>
                <xdr:rowOff>184150</xdr:rowOff>
              </from>
              <to>
                <xdr:col>41</xdr:col>
                <xdr:colOff>438150</xdr:colOff>
                <xdr:row>20</xdr:row>
                <xdr:rowOff>0</xdr:rowOff>
              </to>
            </anchor>
          </controlPr>
        </control>
      </mc:Choice>
    </mc:AlternateContent>
    <mc:AlternateContent xmlns:mc="http://schemas.openxmlformats.org/markup-compatibility/2006">
      <mc:Choice Requires="x14">
        <control shapeId="22713" r:id="rId189" name="Check Box 185">
          <controlPr defaultSize="0" autoFill="0" autoLine="0" autoPict="0">
            <anchor moveWithCells="1">
              <from>
                <xdr:col>40</xdr:col>
                <xdr:colOff>723900</xdr:colOff>
                <xdr:row>19</xdr:row>
                <xdr:rowOff>203200</xdr:rowOff>
              </from>
              <to>
                <xdr:col>41</xdr:col>
                <xdr:colOff>438150</xdr:colOff>
                <xdr:row>21</xdr:row>
                <xdr:rowOff>12700</xdr:rowOff>
              </to>
            </anchor>
          </controlPr>
        </control>
      </mc:Choice>
    </mc:AlternateContent>
    <mc:AlternateContent xmlns:mc="http://schemas.openxmlformats.org/markup-compatibility/2006">
      <mc:Choice Requires="x14">
        <control shapeId="22714" r:id="rId190" name="Check Box 186">
          <controlPr defaultSize="0" autoFill="0" autoLine="0" autoPict="0">
            <anchor moveWithCells="1">
              <from>
                <xdr:col>40</xdr:col>
                <xdr:colOff>723900</xdr:colOff>
                <xdr:row>20</xdr:row>
                <xdr:rowOff>222250</xdr:rowOff>
              </from>
              <to>
                <xdr:col>41</xdr:col>
                <xdr:colOff>438150</xdr:colOff>
                <xdr:row>22</xdr:row>
                <xdr:rowOff>38100</xdr:rowOff>
              </to>
            </anchor>
          </controlPr>
        </control>
      </mc:Choice>
    </mc:AlternateContent>
    <mc:AlternateContent xmlns:mc="http://schemas.openxmlformats.org/markup-compatibility/2006">
      <mc:Choice Requires="x14">
        <control shapeId="22715" r:id="rId191" name="Check Box 187">
          <controlPr defaultSize="0" autoFill="0" autoLine="0" autoPict="0">
            <anchor moveWithCells="1">
              <from>
                <xdr:col>40</xdr:col>
                <xdr:colOff>723900</xdr:colOff>
                <xdr:row>21</xdr:row>
                <xdr:rowOff>222250</xdr:rowOff>
              </from>
              <to>
                <xdr:col>41</xdr:col>
                <xdr:colOff>438150</xdr:colOff>
                <xdr:row>23</xdr:row>
                <xdr:rowOff>38100</xdr:rowOff>
              </to>
            </anchor>
          </controlPr>
        </control>
      </mc:Choice>
    </mc:AlternateContent>
    <mc:AlternateContent xmlns:mc="http://schemas.openxmlformats.org/markup-compatibility/2006">
      <mc:Choice Requires="x14">
        <control shapeId="22716" r:id="rId192" name="Check Box 188">
          <controlPr defaultSize="0" autoFill="0" autoLine="0" autoPict="0">
            <anchor moveWithCells="1">
              <from>
                <xdr:col>40</xdr:col>
                <xdr:colOff>723900</xdr:colOff>
                <xdr:row>22</xdr:row>
                <xdr:rowOff>203200</xdr:rowOff>
              </from>
              <to>
                <xdr:col>41</xdr:col>
                <xdr:colOff>438150</xdr:colOff>
                <xdr:row>24</xdr:row>
                <xdr:rowOff>12700</xdr:rowOff>
              </to>
            </anchor>
          </controlPr>
        </control>
      </mc:Choice>
    </mc:AlternateContent>
    <mc:AlternateContent xmlns:mc="http://schemas.openxmlformats.org/markup-compatibility/2006">
      <mc:Choice Requires="x14">
        <control shapeId="22717" r:id="rId193" name="Check Box 189">
          <controlPr defaultSize="0" autoFill="0" autoLine="0" autoPict="0">
            <anchor moveWithCells="1">
              <from>
                <xdr:col>40</xdr:col>
                <xdr:colOff>723900</xdr:colOff>
                <xdr:row>23</xdr:row>
                <xdr:rowOff>190500</xdr:rowOff>
              </from>
              <to>
                <xdr:col>41</xdr:col>
                <xdr:colOff>438150</xdr:colOff>
                <xdr:row>25</xdr:row>
                <xdr:rowOff>12700</xdr:rowOff>
              </to>
            </anchor>
          </controlPr>
        </control>
      </mc:Choice>
    </mc:AlternateContent>
    <mc:AlternateContent xmlns:mc="http://schemas.openxmlformats.org/markup-compatibility/2006">
      <mc:Choice Requires="x14">
        <control shapeId="22718" r:id="rId194" name="Check Box 190">
          <controlPr defaultSize="0" autoFill="0" autoLine="0" autoPict="0">
            <anchor moveWithCells="1">
              <from>
                <xdr:col>40</xdr:col>
                <xdr:colOff>723900</xdr:colOff>
                <xdr:row>24</xdr:row>
                <xdr:rowOff>190500</xdr:rowOff>
              </from>
              <to>
                <xdr:col>41</xdr:col>
                <xdr:colOff>438150</xdr:colOff>
                <xdr:row>26</xdr:row>
                <xdr:rowOff>12700</xdr:rowOff>
              </to>
            </anchor>
          </controlPr>
        </control>
      </mc:Choice>
    </mc:AlternateContent>
    <mc:AlternateContent xmlns:mc="http://schemas.openxmlformats.org/markup-compatibility/2006">
      <mc:Choice Requires="x14">
        <control shapeId="22719" r:id="rId195" name="Check Box 191">
          <controlPr defaultSize="0" autoFill="0" autoLine="0" autoPict="0">
            <anchor moveWithCells="1">
              <from>
                <xdr:col>40</xdr:col>
                <xdr:colOff>723900</xdr:colOff>
                <xdr:row>170</xdr:row>
                <xdr:rowOff>228600</xdr:rowOff>
              </from>
              <to>
                <xdr:col>41</xdr:col>
                <xdr:colOff>438150</xdr:colOff>
                <xdr:row>172</xdr:row>
                <xdr:rowOff>31750</xdr:rowOff>
              </to>
            </anchor>
          </controlPr>
        </control>
      </mc:Choice>
    </mc:AlternateContent>
    <mc:AlternateContent xmlns:mc="http://schemas.openxmlformats.org/markup-compatibility/2006">
      <mc:Choice Requires="x14">
        <control shapeId="22720" r:id="rId196" name="Check Box 192">
          <controlPr defaultSize="0" autoFill="0" autoLine="0" autoPict="0">
            <anchor moveWithCells="1">
              <from>
                <xdr:col>40</xdr:col>
                <xdr:colOff>723900</xdr:colOff>
                <xdr:row>171</xdr:row>
                <xdr:rowOff>209550</xdr:rowOff>
              </from>
              <to>
                <xdr:col>41</xdr:col>
                <xdr:colOff>438150</xdr:colOff>
                <xdr:row>172</xdr:row>
                <xdr:rowOff>228600</xdr:rowOff>
              </to>
            </anchor>
          </controlPr>
        </control>
      </mc:Choice>
    </mc:AlternateContent>
    <mc:AlternateContent xmlns:mc="http://schemas.openxmlformats.org/markup-compatibility/2006">
      <mc:Choice Requires="x14">
        <control shapeId="22721" r:id="rId197" name="Check Box 193">
          <controlPr defaultSize="0" autoFill="0" autoLine="0" autoPict="0">
            <anchor moveWithCells="1">
              <from>
                <xdr:col>40</xdr:col>
                <xdr:colOff>723900</xdr:colOff>
                <xdr:row>172</xdr:row>
                <xdr:rowOff>222250</xdr:rowOff>
              </from>
              <to>
                <xdr:col>41</xdr:col>
                <xdr:colOff>438150</xdr:colOff>
                <xdr:row>174</xdr:row>
                <xdr:rowOff>0</xdr:rowOff>
              </to>
            </anchor>
          </controlPr>
        </control>
      </mc:Choice>
    </mc:AlternateContent>
    <mc:AlternateContent xmlns:mc="http://schemas.openxmlformats.org/markup-compatibility/2006">
      <mc:Choice Requires="x14">
        <control shapeId="22722" r:id="rId198" name="Check Box 194">
          <controlPr defaultSize="0" autoFill="0" autoLine="0" autoPict="0">
            <anchor moveWithCells="1">
              <from>
                <xdr:col>40</xdr:col>
                <xdr:colOff>723900</xdr:colOff>
                <xdr:row>173</xdr:row>
                <xdr:rowOff>228600</xdr:rowOff>
              </from>
              <to>
                <xdr:col>41</xdr:col>
                <xdr:colOff>438150</xdr:colOff>
                <xdr:row>175</xdr:row>
                <xdr:rowOff>31750</xdr:rowOff>
              </to>
            </anchor>
          </controlPr>
        </control>
      </mc:Choice>
    </mc:AlternateContent>
    <mc:AlternateContent xmlns:mc="http://schemas.openxmlformats.org/markup-compatibility/2006">
      <mc:Choice Requires="x14">
        <control shapeId="22723" r:id="rId199" name="Check Box 195">
          <controlPr defaultSize="0" autoFill="0" autoLine="0" autoPict="0">
            <anchor moveWithCells="1">
              <from>
                <xdr:col>40</xdr:col>
                <xdr:colOff>723900</xdr:colOff>
                <xdr:row>174</xdr:row>
                <xdr:rowOff>222250</xdr:rowOff>
              </from>
              <to>
                <xdr:col>41</xdr:col>
                <xdr:colOff>438150</xdr:colOff>
                <xdr:row>176</xdr:row>
                <xdr:rowOff>0</xdr:rowOff>
              </to>
            </anchor>
          </controlPr>
        </control>
      </mc:Choice>
    </mc:AlternateContent>
    <mc:AlternateContent xmlns:mc="http://schemas.openxmlformats.org/markup-compatibility/2006">
      <mc:Choice Requires="x14">
        <control shapeId="22724" r:id="rId200" name="Check Box 196">
          <controlPr defaultSize="0" autoFill="0" autoLine="0" autoPict="0">
            <anchor moveWithCells="1">
              <from>
                <xdr:col>40</xdr:col>
                <xdr:colOff>723900</xdr:colOff>
                <xdr:row>175</xdr:row>
                <xdr:rowOff>203200</xdr:rowOff>
              </from>
              <to>
                <xdr:col>41</xdr:col>
                <xdr:colOff>438150</xdr:colOff>
                <xdr:row>177</xdr:row>
                <xdr:rowOff>0</xdr:rowOff>
              </to>
            </anchor>
          </controlPr>
        </control>
      </mc:Choice>
    </mc:AlternateContent>
    <mc:AlternateContent xmlns:mc="http://schemas.openxmlformats.org/markup-compatibility/2006">
      <mc:Choice Requires="x14">
        <control shapeId="22725" r:id="rId201" name="Check Box 197">
          <controlPr defaultSize="0" autoFill="0" autoLine="0" autoPict="0">
            <anchor moveWithCells="1">
              <from>
                <xdr:col>40</xdr:col>
                <xdr:colOff>723900</xdr:colOff>
                <xdr:row>176</xdr:row>
                <xdr:rowOff>190500</xdr:rowOff>
              </from>
              <to>
                <xdr:col>41</xdr:col>
                <xdr:colOff>438150</xdr:colOff>
                <xdr:row>177</xdr:row>
                <xdr:rowOff>228600</xdr:rowOff>
              </to>
            </anchor>
          </controlPr>
        </control>
      </mc:Choice>
    </mc:AlternateContent>
    <mc:AlternateContent xmlns:mc="http://schemas.openxmlformats.org/markup-compatibility/2006">
      <mc:Choice Requires="x14">
        <control shapeId="22726" r:id="rId202" name="Check Box 198">
          <controlPr defaultSize="0" autoFill="0" autoLine="0" autoPict="0">
            <anchor moveWithCells="1">
              <from>
                <xdr:col>40</xdr:col>
                <xdr:colOff>723900</xdr:colOff>
                <xdr:row>177</xdr:row>
                <xdr:rowOff>203200</xdr:rowOff>
              </from>
              <to>
                <xdr:col>41</xdr:col>
                <xdr:colOff>438150</xdr:colOff>
                <xdr:row>179</xdr:row>
                <xdr:rowOff>0</xdr:rowOff>
              </to>
            </anchor>
          </controlPr>
        </control>
      </mc:Choice>
    </mc:AlternateContent>
    <mc:AlternateContent xmlns:mc="http://schemas.openxmlformats.org/markup-compatibility/2006">
      <mc:Choice Requires="x14">
        <control shapeId="22727" r:id="rId203" name="Check Box 199">
          <controlPr defaultSize="0" autoFill="0" autoLine="0" autoPict="0">
            <anchor moveWithCells="1">
              <from>
                <xdr:col>40</xdr:col>
                <xdr:colOff>723900</xdr:colOff>
                <xdr:row>178</xdr:row>
                <xdr:rowOff>203200</xdr:rowOff>
              </from>
              <to>
                <xdr:col>41</xdr:col>
                <xdr:colOff>438150</xdr:colOff>
                <xdr:row>180</xdr:row>
                <xdr:rowOff>0</xdr:rowOff>
              </to>
            </anchor>
          </controlPr>
        </control>
      </mc:Choice>
    </mc:AlternateContent>
    <mc:AlternateContent xmlns:mc="http://schemas.openxmlformats.org/markup-compatibility/2006">
      <mc:Choice Requires="x14">
        <control shapeId="22728" r:id="rId204" name="Check Box 200">
          <controlPr defaultSize="0" autoFill="0" autoLine="0" autoPict="0">
            <anchor moveWithCells="1">
              <from>
                <xdr:col>40</xdr:col>
                <xdr:colOff>723900</xdr:colOff>
                <xdr:row>179</xdr:row>
                <xdr:rowOff>190500</xdr:rowOff>
              </from>
              <to>
                <xdr:col>41</xdr:col>
                <xdr:colOff>438150</xdr:colOff>
                <xdr:row>180</xdr:row>
                <xdr:rowOff>228600</xdr:rowOff>
              </to>
            </anchor>
          </controlPr>
        </control>
      </mc:Choice>
    </mc:AlternateContent>
    <mc:AlternateContent xmlns:mc="http://schemas.openxmlformats.org/markup-compatibility/2006">
      <mc:Choice Requires="x14">
        <control shapeId="22730" r:id="rId205" name="Button 202">
          <controlPr defaultSize="0" print="0" autoFill="0" autoPict="0" macro="[0]!urg売上計画へ">
            <anchor moveWithCells="1" sizeWithCells="1">
              <from>
                <xdr:col>11</xdr:col>
                <xdr:colOff>171450</xdr:colOff>
                <xdr:row>0</xdr:row>
                <xdr:rowOff>742950</xdr:rowOff>
              </from>
              <to>
                <xdr:col>12</xdr:col>
                <xdr:colOff>527050</xdr:colOff>
                <xdr:row>0</xdr:row>
                <xdr:rowOff>1028700</xdr:rowOff>
              </to>
            </anchor>
          </controlPr>
        </control>
      </mc:Choice>
    </mc:AlternateContent>
    <mc:AlternateContent xmlns:mc="http://schemas.openxmlformats.org/markup-compatibility/2006">
      <mc:Choice Requires="x14">
        <control shapeId="22732" r:id="rId206" name="Button 204">
          <controlPr defaultSize="0" print="0" autoFill="0" autoPict="0" macro="[0]!zenki_cellcopy">
            <anchor>
              <from>
                <xdr:col>17</xdr:col>
                <xdr:colOff>241300</xdr:colOff>
                <xdr:row>0</xdr:row>
                <xdr:rowOff>755650</xdr:rowOff>
              </from>
              <to>
                <xdr:col>41</xdr:col>
                <xdr:colOff>241300</xdr:colOff>
                <xdr:row>0</xdr:row>
                <xdr:rowOff>1047750</xdr:rowOff>
              </to>
            </anchor>
          </controlPr>
        </control>
      </mc:Choice>
    </mc:AlternateContent>
    <mc:AlternateContent xmlns:mc="http://schemas.openxmlformats.org/markup-compatibility/2006">
      <mc:Choice Requires="x14">
        <control shapeId="22733" r:id="rId207" name="Button 205">
          <controlPr defaultSize="0" print="0" autoFill="0" autoPict="0" macro="[0]!taihi_check_f">
            <anchor>
              <from>
                <xdr:col>42</xdr:col>
                <xdr:colOff>660400</xdr:colOff>
                <xdr:row>0</xdr:row>
                <xdr:rowOff>774700</xdr:rowOff>
              </from>
              <to>
                <xdr:col>43</xdr:col>
                <xdr:colOff>660400</xdr:colOff>
                <xdr:row>0</xdr:row>
                <xdr:rowOff>1047750</xdr:rowOff>
              </to>
            </anchor>
          </controlPr>
        </control>
      </mc:Choice>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27E79-E707-4C6C-BCD1-F3F7E1482958}">
  <sheetPr codeName="Sheet46" filterMode="1">
    <tabColor rgb="FF00B0F0"/>
    <pageSetUpPr fitToPage="1"/>
  </sheetPr>
  <dimension ref="A1:AT233"/>
  <sheetViews>
    <sheetView showGridLines="0" showRowColHeaders="0" showZeros="0" zoomScale="70" zoomScaleNormal="70" workbookViewId="0">
      <pane xSplit="1" ySplit="3" topLeftCell="B152" activePane="bottomRight" state="frozen"/>
      <selection activeCell="G133" sqref="G133"/>
      <selection pane="topRight" activeCell="G133" sqref="G133"/>
      <selection pane="bottomLeft" activeCell="G133" sqref="G133"/>
      <selection pane="bottomRight" activeCell="AA51" sqref="AA51"/>
    </sheetView>
  </sheetViews>
  <sheetFormatPr defaultColWidth="4.58203125" defaultRowHeight="17.5"/>
  <cols>
    <col min="1" max="1" width="4.58203125" style="752"/>
    <col min="2" max="2" width="13.33203125" style="752" customWidth="1"/>
    <col min="3" max="18" width="8.25" style="752" customWidth="1"/>
    <col min="19" max="19" width="4.75" style="752" hidden="1" customWidth="1"/>
    <col min="20" max="45" width="4.58203125" style="752"/>
    <col min="46" max="46" width="0" style="752" hidden="1" customWidth="1"/>
    <col min="47" max="16384" width="4.58203125" style="752"/>
  </cols>
  <sheetData>
    <row r="1" spans="1:46" ht="27.75" customHeight="1">
      <c r="A1" s="748"/>
      <c r="B1" s="749">
        <v>0</v>
      </c>
      <c r="C1" s="750"/>
      <c r="D1" s="748"/>
      <c r="E1" s="751" t="s">
        <v>334</v>
      </c>
      <c r="F1" s="751"/>
      <c r="G1" s="751"/>
      <c r="H1" s="751"/>
      <c r="I1" s="751"/>
      <c r="J1" s="751"/>
      <c r="AT1" s="753">
        <v>2</v>
      </c>
    </row>
    <row r="2" spans="1:46" ht="34.15" customHeight="1" thickBot="1">
      <c r="L2" s="754"/>
      <c r="M2" s="754"/>
      <c r="O2" s="1851" t="s">
        <v>330</v>
      </c>
      <c r="P2" s="757">
        <f>P125</f>
        <v>0</v>
      </c>
    </row>
    <row r="3" spans="1:46" s="763" customFormat="1" ht="18" customHeight="1">
      <c r="A3" s="2076"/>
      <c r="B3" s="2077">
        <v>0</v>
      </c>
      <c r="C3" s="2078">
        <f>来々期計画!D2</f>
        <v>46204</v>
      </c>
      <c r="D3" s="2078">
        <f>来々期計画!E2</f>
        <v>46235</v>
      </c>
      <c r="E3" s="2078">
        <f>来々期計画!F2</f>
        <v>46266</v>
      </c>
      <c r="F3" s="2078">
        <f>来々期計画!G2</f>
        <v>46296</v>
      </c>
      <c r="G3" s="2078">
        <f>来々期計画!H2</f>
        <v>46327</v>
      </c>
      <c r="H3" s="2078">
        <f>来々期計画!I2</f>
        <v>46357</v>
      </c>
      <c r="I3" s="2078">
        <f>来々期計画!J2</f>
        <v>46388</v>
      </c>
      <c r="J3" s="2078">
        <f>来々期計画!K2</f>
        <v>46419</v>
      </c>
      <c r="K3" s="2078">
        <f>来々期計画!L2</f>
        <v>46447</v>
      </c>
      <c r="L3" s="2078">
        <f>来々期計画!M2</f>
        <v>46478</v>
      </c>
      <c r="M3" s="2078">
        <f>来々期計画!N2</f>
        <v>46508</v>
      </c>
      <c r="N3" s="2078">
        <f>来々期計画!O2</f>
        <v>46539</v>
      </c>
      <c r="O3" s="2079" t="s">
        <v>17</v>
      </c>
      <c r="P3" s="2079" t="s">
        <v>18</v>
      </c>
      <c r="Q3" s="2080" t="s">
        <v>169</v>
      </c>
      <c r="R3" s="2081" t="s">
        <v>171</v>
      </c>
    </row>
    <row r="4" spans="1:46" s="763" customFormat="1" ht="18" customHeight="1">
      <c r="A4" s="2082"/>
      <c r="B4" s="2083" t="s">
        <v>19</v>
      </c>
      <c r="C4" s="2084"/>
      <c r="D4" s="2084"/>
      <c r="E4" s="2084"/>
      <c r="F4" s="2084"/>
      <c r="G4" s="2084"/>
      <c r="H4" s="2084"/>
      <c r="I4" s="2084"/>
      <c r="J4" s="2084"/>
      <c r="K4" s="2084"/>
      <c r="L4" s="2084"/>
      <c r="M4" s="2084"/>
      <c r="N4" s="2084"/>
      <c r="O4" s="2084"/>
      <c r="P4" s="766"/>
      <c r="Q4" s="766"/>
      <c r="R4" s="2085"/>
      <c r="S4" s="763">
        <v>2</v>
      </c>
    </row>
    <row r="5" spans="1:46" s="763" customFormat="1" ht="17.649999999999999" customHeight="1">
      <c r="A5" s="768"/>
      <c r="B5" s="1810">
        <f>来々期計画!C4</f>
        <v>0</v>
      </c>
      <c r="C5" s="2017">
        <f>来々期計画!D4</f>
        <v>0</v>
      </c>
      <c r="D5" s="2017">
        <f>来々期計画!E4</f>
        <v>0</v>
      </c>
      <c r="E5" s="2017">
        <f>来々期計画!F4</f>
        <v>0</v>
      </c>
      <c r="F5" s="2017">
        <f>来々期計画!G4</f>
        <v>0</v>
      </c>
      <c r="G5" s="2017">
        <f>来々期計画!H4</f>
        <v>0</v>
      </c>
      <c r="H5" s="2017">
        <f>来々期計画!I4</f>
        <v>0</v>
      </c>
      <c r="I5" s="2017">
        <f>来々期計画!J4</f>
        <v>0</v>
      </c>
      <c r="J5" s="2017">
        <f>来々期計画!K4</f>
        <v>0</v>
      </c>
      <c r="K5" s="2017">
        <f>来々期計画!L4</f>
        <v>0</v>
      </c>
      <c r="L5" s="2017">
        <f>来々期計画!M4</f>
        <v>0</v>
      </c>
      <c r="M5" s="2017">
        <f>来々期計画!N4</f>
        <v>0</v>
      </c>
      <c r="N5" s="2017">
        <f>来々期計画!O4</f>
        <v>0</v>
      </c>
      <c r="O5" s="2017">
        <f>来々期計画!P4</f>
        <v>0</v>
      </c>
      <c r="P5" s="2017">
        <f>来々期計画!Q4</f>
        <v>0</v>
      </c>
      <c r="Q5" s="2362">
        <f>来々期計画!R4</f>
        <v>0</v>
      </c>
      <c r="R5" s="2018">
        <f>来々期計画!S4</f>
        <v>0</v>
      </c>
      <c r="S5" s="770" t="str">
        <f>IF(OR(B5=0,B5=""),"",1)</f>
        <v/>
      </c>
    </row>
    <row r="6" spans="1:46" s="763" customFormat="1" ht="17.649999999999999" customHeight="1">
      <c r="A6" s="771"/>
      <c r="B6" s="2019">
        <f>来々期計画!C5</f>
        <v>0</v>
      </c>
      <c r="C6" s="2017">
        <f>来々期計画!D5</f>
        <v>0</v>
      </c>
      <c r="D6" s="2017">
        <f>来々期計画!E5</f>
        <v>0</v>
      </c>
      <c r="E6" s="2017">
        <f>来々期計画!F5</f>
        <v>0</v>
      </c>
      <c r="F6" s="2017">
        <f>来々期計画!G5</f>
        <v>0</v>
      </c>
      <c r="G6" s="2017">
        <f>来々期計画!H5</f>
        <v>0</v>
      </c>
      <c r="H6" s="2017">
        <f>来々期計画!I5</f>
        <v>0</v>
      </c>
      <c r="I6" s="2017">
        <f>来々期計画!J5</f>
        <v>0</v>
      </c>
      <c r="J6" s="2017">
        <f>来々期計画!K5</f>
        <v>0</v>
      </c>
      <c r="K6" s="2017">
        <f>来々期計画!L5</f>
        <v>0</v>
      </c>
      <c r="L6" s="2017">
        <f>来々期計画!M5</f>
        <v>0</v>
      </c>
      <c r="M6" s="2017">
        <f>来々期計画!N5</f>
        <v>0</v>
      </c>
      <c r="N6" s="2017">
        <f>来々期計画!O5</f>
        <v>0</v>
      </c>
      <c r="O6" s="2017">
        <f>来々期計画!P5</f>
        <v>0</v>
      </c>
      <c r="P6" s="2017">
        <f>来々期計画!Q5</f>
        <v>0</v>
      </c>
      <c r="Q6" s="2362">
        <f>来々期計画!R5</f>
        <v>0</v>
      </c>
      <c r="R6" s="2018">
        <f>来々期計画!S5</f>
        <v>0</v>
      </c>
      <c r="S6" s="770" t="str">
        <f t="shared" ref="S6:S69" si="0">IF(OR(B6=0,B6=""),"",1)</f>
        <v/>
      </c>
    </row>
    <row r="7" spans="1:46" s="763" customFormat="1" ht="17.649999999999999" customHeight="1">
      <c r="A7" s="771"/>
      <c r="B7" s="2019">
        <f>来々期計画!C6</f>
        <v>0</v>
      </c>
      <c r="C7" s="2017">
        <f>来々期計画!D6</f>
        <v>0</v>
      </c>
      <c r="D7" s="2017">
        <f>来々期計画!E6</f>
        <v>0</v>
      </c>
      <c r="E7" s="2017">
        <f>来々期計画!F6</f>
        <v>0</v>
      </c>
      <c r="F7" s="2017">
        <f>来々期計画!G6</f>
        <v>0</v>
      </c>
      <c r="G7" s="2017">
        <f>来々期計画!H6</f>
        <v>0</v>
      </c>
      <c r="H7" s="2017">
        <f>来々期計画!I6</f>
        <v>0</v>
      </c>
      <c r="I7" s="2017">
        <f>来々期計画!J6</f>
        <v>0</v>
      </c>
      <c r="J7" s="2017">
        <f>来々期計画!K6</f>
        <v>0</v>
      </c>
      <c r="K7" s="2017">
        <f>来々期計画!L6</f>
        <v>0</v>
      </c>
      <c r="L7" s="2017">
        <f>来々期計画!M6</f>
        <v>0</v>
      </c>
      <c r="M7" s="2017">
        <f>来々期計画!N6</f>
        <v>0</v>
      </c>
      <c r="N7" s="2017">
        <f>来々期計画!O6</f>
        <v>0</v>
      </c>
      <c r="O7" s="2017">
        <f>来々期計画!P6</f>
        <v>0</v>
      </c>
      <c r="P7" s="2017">
        <f>来々期計画!Q6</f>
        <v>0</v>
      </c>
      <c r="Q7" s="2362">
        <f>来々期計画!R6</f>
        <v>0</v>
      </c>
      <c r="R7" s="2018">
        <f>来々期計画!S6</f>
        <v>0</v>
      </c>
      <c r="S7" s="770" t="str">
        <f t="shared" si="0"/>
        <v/>
      </c>
    </row>
    <row r="8" spans="1:46" s="763" customFormat="1" ht="17.649999999999999" customHeight="1">
      <c r="A8" s="771"/>
      <c r="B8" s="2019">
        <f>来々期計画!C7</f>
        <v>0</v>
      </c>
      <c r="C8" s="2017">
        <f>来々期計画!D7</f>
        <v>0</v>
      </c>
      <c r="D8" s="2017">
        <f>来々期計画!E7</f>
        <v>0</v>
      </c>
      <c r="E8" s="2017">
        <f>来々期計画!F7</f>
        <v>0</v>
      </c>
      <c r="F8" s="2017">
        <f>来々期計画!G7</f>
        <v>0</v>
      </c>
      <c r="G8" s="2017">
        <f>来々期計画!H7</f>
        <v>0</v>
      </c>
      <c r="H8" s="2017">
        <f>来々期計画!I7</f>
        <v>0</v>
      </c>
      <c r="I8" s="2017">
        <f>来々期計画!J7</f>
        <v>0</v>
      </c>
      <c r="J8" s="2017">
        <f>来々期計画!K7</f>
        <v>0</v>
      </c>
      <c r="K8" s="2017">
        <f>来々期計画!L7</f>
        <v>0</v>
      </c>
      <c r="L8" s="2017">
        <f>来々期計画!M7</f>
        <v>0</v>
      </c>
      <c r="M8" s="2017">
        <f>来々期計画!N7</f>
        <v>0</v>
      </c>
      <c r="N8" s="2017">
        <f>来々期計画!O7</f>
        <v>0</v>
      </c>
      <c r="O8" s="2017">
        <f>来々期計画!P7</f>
        <v>0</v>
      </c>
      <c r="P8" s="2017">
        <f>来々期計画!Q7</f>
        <v>0</v>
      </c>
      <c r="Q8" s="2362">
        <f>来々期計画!R7</f>
        <v>0</v>
      </c>
      <c r="R8" s="2018">
        <f>来々期計画!S7</f>
        <v>0</v>
      </c>
      <c r="S8" s="770" t="str">
        <f t="shared" si="0"/>
        <v/>
      </c>
    </row>
    <row r="9" spans="1:46" s="763" customFormat="1" ht="17.649999999999999" customHeight="1">
      <c r="A9" s="771"/>
      <c r="B9" s="2019">
        <f>来々期計画!C8</f>
        <v>0</v>
      </c>
      <c r="C9" s="2017">
        <f>来々期計画!D8</f>
        <v>0</v>
      </c>
      <c r="D9" s="2017">
        <f>来々期計画!E8</f>
        <v>0</v>
      </c>
      <c r="E9" s="2017">
        <f>来々期計画!F8</f>
        <v>0</v>
      </c>
      <c r="F9" s="2017">
        <f>来々期計画!G8</f>
        <v>0</v>
      </c>
      <c r="G9" s="2017">
        <f>来々期計画!H8</f>
        <v>0</v>
      </c>
      <c r="H9" s="2017">
        <f>来々期計画!I8</f>
        <v>0</v>
      </c>
      <c r="I9" s="2017">
        <f>来々期計画!J8</f>
        <v>0</v>
      </c>
      <c r="J9" s="2017">
        <f>来々期計画!K8</f>
        <v>0</v>
      </c>
      <c r="K9" s="2017">
        <f>来々期計画!L8</f>
        <v>0</v>
      </c>
      <c r="L9" s="2017">
        <f>来々期計画!M8</f>
        <v>0</v>
      </c>
      <c r="M9" s="2017">
        <f>来々期計画!N8</f>
        <v>0</v>
      </c>
      <c r="N9" s="2017">
        <f>来々期計画!O8</f>
        <v>0</v>
      </c>
      <c r="O9" s="2017">
        <f>来々期計画!P8</f>
        <v>0</v>
      </c>
      <c r="P9" s="2017">
        <f>来々期計画!Q8</f>
        <v>0</v>
      </c>
      <c r="Q9" s="2362">
        <f>来々期計画!R8</f>
        <v>0</v>
      </c>
      <c r="R9" s="2018">
        <f>来々期計画!S8</f>
        <v>0</v>
      </c>
      <c r="S9" s="770" t="str">
        <f t="shared" si="0"/>
        <v/>
      </c>
    </row>
    <row r="10" spans="1:46" s="763" customFormat="1" ht="17.649999999999999" customHeight="1">
      <c r="A10" s="771"/>
      <c r="B10" s="2019">
        <f>来々期計画!C9</f>
        <v>0</v>
      </c>
      <c r="C10" s="2017">
        <f>来々期計画!D9</f>
        <v>0</v>
      </c>
      <c r="D10" s="2017">
        <f>来々期計画!E9</f>
        <v>0</v>
      </c>
      <c r="E10" s="2017">
        <f>来々期計画!F9</f>
        <v>0</v>
      </c>
      <c r="F10" s="2017">
        <f>来々期計画!G9</f>
        <v>0</v>
      </c>
      <c r="G10" s="2017">
        <f>来々期計画!H9</f>
        <v>0</v>
      </c>
      <c r="H10" s="2017">
        <f>来々期計画!I9</f>
        <v>0</v>
      </c>
      <c r="I10" s="2017">
        <f>来々期計画!J9</f>
        <v>0</v>
      </c>
      <c r="J10" s="2017">
        <f>来々期計画!K9</f>
        <v>0</v>
      </c>
      <c r="K10" s="2017">
        <f>来々期計画!L9</f>
        <v>0</v>
      </c>
      <c r="L10" s="2017">
        <f>来々期計画!M9</f>
        <v>0</v>
      </c>
      <c r="M10" s="2017">
        <f>来々期計画!N9</f>
        <v>0</v>
      </c>
      <c r="N10" s="2017">
        <f>来々期計画!O9</f>
        <v>0</v>
      </c>
      <c r="O10" s="2017">
        <f>来々期計画!P9</f>
        <v>0</v>
      </c>
      <c r="P10" s="2017">
        <f>来々期計画!Q9</f>
        <v>0</v>
      </c>
      <c r="Q10" s="2362">
        <f>来々期計画!R9</f>
        <v>0</v>
      </c>
      <c r="R10" s="2018">
        <f>来々期計画!S9</f>
        <v>0</v>
      </c>
      <c r="S10" s="770" t="str">
        <f t="shared" si="0"/>
        <v/>
      </c>
    </row>
    <row r="11" spans="1:46" s="763" customFormat="1" ht="17.649999999999999" customHeight="1">
      <c r="A11" s="771"/>
      <c r="B11" s="2019">
        <f>来々期計画!C10</f>
        <v>0</v>
      </c>
      <c r="C11" s="2017">
        <f>来々期計画!D10</f>
        <v>0</v>
      </c>
      <c r="D11" s="2017">
        <f>来々期計画!E10</f>
        <v>0</v>
      </c>
      <c r="E11" s="2017">
        <f>来々期計画!F10</f>
        <v>0</v>
      </c>
      <c r="F11" s="2017">
        <f>来々期計画!G10</f>
        <v>0</v>
      </c>
      <c r="G11" s="2017">
        <f>来々期計画!H10</f>
        <v>0</v>
      </c>
      <c r="H11" s="2017">
        <f>来々期計画!I10</f>
        <v>0</v>
      </c>
      <c r="I11" s="2017">
        <f>来々期計画!J10</f>
        <v>0</v>
      </c>
      <c r="J11" s="2017">
        <f>来々期計画!K10</f>
        <v>0</v>
      </c>
      <c r="K11" s="2017">
        <f>来々期計画!L10</f>
        <v>0</v>
      </c>
      <c r="L11" s="2017">
        <f>来々期計画!M10</f>
        <v>0</v>
      </c>
      <c r="M11" s="2017">
        <f>来々期計画!N10</f>
        <v>0</v>
      </c>
      <c r="N11" s="2017">
        <f>来々期計画!O10</f>
        <v>0</v>
      </c>
      <c r="O11" s="2017">
        <f>来々期計画!P10</f>
        <v>0</v>
      </c>
      <c r="P11" s="2017">
        <f>来々期計画!Q10</f>
        <v>0</v>
      </c>
      <c r="Q11" s="2362">
        <f>来々期計画!R10</f>
        <v>0</v>
      </c>
      <c r="R11" s="2018">
        <f>来々期計画!S10</f>
        <v>0</v>
      </c>
      <c r="S11" s="770" t="str">
        <f t="shared" si="0"/>
        <v/>
      </c>
    </row>
    <row r="12" spans="1:46" s="763" customFormat="1" ht="17.649999999999999" hidden="1" customHeight="1">
      <c r="A12" s="771"/>
      <c r="B12" s="2019">
        <f>来々期計画!C11</f>
        <v>0</v>
      </c>
      <c r="C12" s="2017">
        <f>来々期計画!D11</f>
        <v>0</v>
      </c>
      <c r="D12" s="2017">
        <f>来々期計画!E11</f>
        <v>0</v>
      </c>
      <c r="E12" s="2017">
        <f>来々期計画!F11</f>
        <v>0</v>
      </c>
      <c r="F12" s="2017">
        <f>来々期計画!G11</f>
        <v>0</v>
      </c>
      <c r="G12" s="2017">
        <f>来々期計画!H11</f>
        <v>0</v>
      </c>
      <c r="H12" s="2017">
        <f>来々期計画!I11</f>
        <v>0</v>
      </c>
      <c r="I12" s="2017">
        <f>来々期計画!J11</f>
        <v>0</v>
      </c>
      <c r="J12" s="2017">
        <f>来々期計画!K11</f>
        <v>0</v>
      </c>
      <c r="K12" s="2017">
        <f>来々期計画!L11</f>
        <v>0</v>
      </c>
      <c r="L12" s="2017">
        <f>来々期計画!M11</f>
        <v>0</v>
      </c>
      <c r="M12" s="2017">
        <f>来々期計画!N11</f>
        <v>0</v>
      </c>
      <c r="N12" s="2017">
        <f>来々期計画!O11</f>
        <v>0</v>
      </c>
      <c r="O12" s="2017">
        <f>来々期計画!P11</f>
        <v>0</v>
      </c>
      <c r="P12" s="2017">
        <f>来々期計画!Q11</f>
        <v>0</v>
      </c>
      <c r="Q12" s="2362">
        <f>来々期計画!R11</f>
        <v>0</v>
      </c>
      <c r="R12" s="2018">
        <f>来々期計画!S11</f>
        <v>0</v>
      </c>
      <c r="S12" s="770" t="str">
        <f t="shared" si="0"/>
        <v/>
      </c>
    </row>
    <row r="13" spans="1:46" s="763" customFormat="1" ht="17.649999999999999" hidden="1" customHeight="1">
      <c r="A13" s="771"/>
      <c r="B13" s="2019">
        <f>来々期計画!C12</f>
        <v>0</v>
      </c>
      <c r="C13" s="2017">
        <f>来々期計画!D12</f>
        <v>0</v>
      </c>
      <c r="D13" s="2017">
        <f>来々期計画!E12</f>
        <v>0</v>
      </c>
      <c r="E13" s="2017">
        <f>来々期計画!F12</f>
        <v>0</v>
      </c>
      <c r="F13" s="2017">
        <f>来々期計画!G12</f>
        <v>0</v>
      </c>
      <c r="G13" s="2017">
        <f>来々期計画!H12</f>
        <v>0</v>
      </c>
      <c r="H13" s="2017">
        <f>来々期計画!I12</f>
        <v>0</v>
      </c>
      <c r="I13" s="2017">
        <f>来々期計画!J12</f>
        <v>0</v>
      </c>
      <c r="J13" s="2017">
        <f>来々期計画!K12</f>
        <v>0</v>
      </c>
      <c r="K13" s="2017">
        <f>来々期計画!L12</f>
        <v>0</v>
      </c>
      <c r="L13" s="2017">
        <f>来々期計画!M12</f>
        <v>0</v>
      </c>
      <c r="M13" s="2017">
        <f>来々期計画!N12</f>
        <v>0</v>
      </c>
      <c r="N13" s="2017">
        <f>来々期計画!O12</f>
        <v>0</v>
      </c>
      <c r="O13" s="2017">
        <f>来々期計画!P12</f>
        <v>0</v>
      </c>
      <c r="P13" s="2017">
        <f>来々期計画!Q12</f>
        <v>0</v>
      </c>
      <c r="Q13" s="2362">
        <f>来々期計画!R12</f>
        <v>0</v>
      </c>
      <c r="R13" s="2018">
        <f>来々期計画!S12</f>
        <v>0</v>
      </c>
      <c r="S13" s="770" t="str">
        <f t="shared" si="0"/>
        <v/>
      </c>
    </row>
    <row r="14" spans="1:46" s="763" customFormat="1" ht="17.649999999999999" customHeight="1">
      <c r="A14" s="771"/>
      <c r="B14" s="2019">
        <f>来々期計画!C13</f>
        <v>0</v>
      </c>
      <c r="C14" s="2017">
        <f>来々期計画!D13</f>
        <v>0</v>
      </c>
      <c r="D14" s="2017">
        <f>来々期計画!E13</f>
        <v>0</v>
      </c>
      <c r="E14" s="2017">
        <f>来々期計画!F13</f>
        <v>0</v>
      </c>
      <c r="F14" s="2017">
        <f>来々期計画!G13</f>
        <v>0</v>
      </c>
      <c r="G14" s="2017">
        <f>来々期計画!H13</f>
        <v>0</v>
      </c>
      <c r="H14" s="2017">
        <f>来々期計画!I13</f>
        <v>0</v>
      </c>
      <c r="I14" s="2017">
        <f>来々期計画!J13</f>
        <v>0</v>
      </c>
      <c r="J14" s="2017">
        <f>来々期計画!K13</f>
        <v>0</v>
      </c>
      <c r="K14" s="2017">
        <f>来々期計画!L13</f>
        <v>0</v>
      </c>
      <c r="L14" s="2017">
        <f>来々期計画!M13</f>
        <v>0</v>
      </c>
      <c r="M14" s="2017">
        <f>来々期計画!N13</f>
        <v>0</v>
      </c>
      <c r="N14" s="2017">
        <f>来々期計画!O13</f>
        <v>0</v>
      </c>
      <c r="O14" s="2017">
        <f>来々期計画!P13</f>
        <v>0</v>
      </c>
      <c r="P14" s="2017">
        <f>来々期計画!Q13</f>
        <v>0</v>
      </c>
      <c r="Q14" s="2362">
        <f>来々期計画!R13</f>
        <v>0</v>
      </c>
      <c r="R14" s="2018">
        <f>来々期計画!S13</f>
        <v>0</v>
      </c>
      <c r="S14" s="770" t="str">
        <f t="shared" si="0"/>
        <v/>
      </c>
    </row>
    <row r="15" spans="1:46" s="763" customFormat="1" ht="17.649999999999999" customHeight="1">
      <c r="A15" s="771"/>
      <c r="B15" s="2020" t="str">
        <f>来々期計画!C14</f>
        <v>売上高</v>
      </c>
      <c r="C15" s="2021">
        <f>来々期計画!D14</f>
        <v>0</v>
      </c>
      <c r="D15" s="2021">
        <f>来々期計画!E14</f>
        <v>0</v>
      </c>
      <c r="E15" s="2021">
        <f>来々期計画!F14</f>
        <v>0</v>
      </c>
      <c r="F15" s="2021">
        <f>来々期計画!G14</f>
        <v>0</v>
      </c>
      <c r="G15" s="2021">
        <f>来々期計画!H14</f>
        <v>0</v>
      </c>
      <c r="H15" s="2021">
        <f>来々期計画!I14</f>
        <v>0</v>
      </c>
      <c r="I15" s="2021">
        <f>来々期計画!J14</f>
        <v>0</v>
      </c>
      <c r="J15" s="2021">
        <f>来々期計画!K14</f>
        <v>0</v>
      </c>
      <c r="K15" s="2021">
        <f>来々期計画!L14</f>
        <v>0</v>
      </c>
      <c r="L15" s="2021">
        <f>来々期計画!M14</f>
        <v>0</v>
      </c>
      <c r="M15" s="2021">
        <f>来々期計画!N14</f>
        <v>0</v>
      </c>
      <c r="N15" s="2021">
        <f>来々期計画!O14</f>
        <v>0</v>
      </c>
      <c r="O15" s="2021">
        <f>来々期計画!P14</f>
        <v>0</v>
      </c>
      <c r="P15" s="2022">
        <f>来々期計画!Q14</f>
        <v>0</v>
      </c>
      <c r="Q15" s="2363">
        <f>来々期計画!R14</f>
        <v>0</v>
      </c>
      <c r="R15" s="2023">
        <f>来々期計画!S14</f>
        <v>0</v>
      </c>
      <c r="S15" s="770">
        <f t="shared" si="0"/>
        <v>1</v>
      </c>
    </row>
    <row r="16" spans="1:46" s="763" customFormat="1" ht="17.649999999999999" customHeight="1">
      <c r="A16" s="771"/>
      <c r="B16" s="2024" t="str">
        <f>来々期計画!C15</f>
        <v>[売上原価]</v>
      </c>
      <c r="C16" s="2025">
        <f>来々期計画!D15</f>
        <v>0</v>
      </c>
      <c r="D16" s="2025">
        <f>来々期計画!E15</f>
        <v>0</v>
      </c>
      <c r="E16" s="2025">
        <f>来々期計画!F15</f>
        <v>0</v>
      </c>
      <c r="F16" s="2025">
        <f>来々期計画!G15</f>
        <v>0</v>
      </c>
      <c r="G16" s="2025">
        <f>来々期計画!H15</f>
        <v>0</v>
      </c>
      <c r="H16" s="2025">
        <f>来々期計画!I15</f>
        <v>0</v>
      </c>
      <c r="I16" s="2025">
        <f>来々期計画!J15</f>
        <v>0</v>
      </c>
      <c r="J16" s="2025">
        <f>来々期計画!K15</f>
        <v>0</v>
      </c>
      <c r="K16" s="2025">
        <f>来々期計画!L15</f>
        <v>0</v>
      </c>
      <c r="L16" s="2025">
        <f>来々期計画!M15</f>
        <v>0</v>
      </c>
      <c r="M16" s="2025">
        <f>来々期計画!N15</f>
        <v>0</v>
      </c>
      <c r="N16" s="2025">
        <f>来々期計画!O15</f>
        <v>0</v>
      </c>
      <c r="O16" s="2025">
        <f>来々期計画!P15</f>
        <v>0</v>
      </c>
      <c r="P16" s="2025">
        <f>来々期計画!Q15</f>
        <v>0</v>
      </c>
      <c r="Q16" s="2364">
        <f>来々期計画!R15</f>
        <v>0</v>
      </c>
      <c r="R16" s="2026">
        <f>来々期計画!S15</f>
        <v>0</v>
      </c>
      <c r="S16" s="770">
        <f t="shared" si="0"/>
        <v>1</v>
      </c>
    </row>
    <row r="17" spans="1:19" s="763" customFormat="1" ht="17.649999999999999" customHeight="1">
      <c r="A17" s="771"/>
      <c r="B17" s="2027" t="str">
        <f>来々期計画!C16</f>
        <v>期首商品棚卸高</v>
      </c>
      <c r="C17" s="2017">
        <f>来々期計画!D16</f>
        <v>0</v>
      </c>
      <c r="D17" s="2017">
        <f>来々期計画!E16</f>
        <v>0</v>
      </c>
      <c r="E17" s="2017">
        <f>来々期計画!F16</f>
        <v>0</v>
      </c>
      <c r="F17" s="2017">
        <f>来々期計画!G16</f>
        <v>0</v>
      </c>
      <c r="G17" s="2017">
        <f>来々期計画!H16</f>
        <v>0</v>
      </c>
      <c r="H17" s="2017">
        <f>来々期計画!I16</f>
        <v>0</v>
      </c>
      <c r="I17" s="2017">
        <f>来々期計画!J16</f>
        <v>0</v>
      </c>
      <c r="J17" s="2017">
        <f>来々期計画!K16</f>
        <v>0</v>
      </c>
      <c r="K17" s="2017">
        <f>来々期計画!L16</f>
        <v>0</v>
      </c>
      <c r="L17" s="2017">
        <f>来々期計画!M16</f>
        <v>0</v>
      </c>
      <c r="M17" s="2017">
        <f>来々期計画!N16</f>
        <v>0</v>
      </c>
      <c r="N17" s="2017">
        <f>来々期計画!O16</f>
        <v>0</v>
      </c>
      <c r="O17" s="2017">
        <f>来々期計画!P16</f>
        <v>0</v>
      </c>
      <c r="P17" s="2017">
        <f>来々期計画!Q16</f>
        <v>0</v>
      </c>
      <c r="Q17" s="2362" t="str">
        <f>来々期計画!R16</f>
        <v/>
      </c>
      <c r="R17" s="2018">
        <f>来々期計画!S16</f>
        <v>0</v>
      </c>
      <c r="S17" s="770">
        <f t="shared" si="0"/>
        <v>1</v>
      </c>
    </row>
    <row r="18" spans="1:19" s="763" customFormat="1" ht="17.649999999999999" customHeight="1">
      <c r="A18" s="771"/>
      <c r="B18" s="2027">
        <f>来々期計画!C17</f>
        <v>0</v>
      </c>
      <c r="C18" s="2017">
        <f>来々期計画!D17</f>
        <v>0</v>
      </c>
      <c r="D18" s="2017">
        <f>来々期計画!E17</f>
        <v>0</v>
      </c>
      <c r="E18" s="2017">
        <f>来々期計画!F17</f>
        <v>0</v>
      </c>
      <c r="F18" s="2017">
        <f>来々期計画!G17</f>
        <v>0</v>
      </c>
      <c r="G18" s="2017">
        <f>来々期計画!H17</f>
        <v>0</v>
      </c>
      <c r="H18" s="2017">
        <f>来々期計画!I17</f>
        <v>0</v>
      </c>
      <c r="I18" s="2017">
        <f>来々期計画!J17</f>
        <v>0</v>
      </c>
      <c r="J18" s="2017">
        <f>来々期計画!K17</f>
        <v>0</v>
      </c>
      <c r="K18" s="2017">
        <f>来々期計画!L17</f>
        <v>0</v>
      </c>
      <c r="L18" s="2017">
        <f>来々期計画!M17</f>
        <v>0</v>
      </c>
      <c r="M18" s="2017">
        <f>来々期計画!N17</f>
        <v>0</v>
      </c>
      <c r="N18" s="2017">
        <f>来々期計画!O17</f>
        <v>0</v>
      </c>
      <c r="O18" s="2017">
        <f>来々期計画!P17</f>
        <v>0</v>
      </c>
      <c r="P18" s="2017">
        <f>来々期計画!Q17</f>
        <v>0</v>
      </c>
      <c r="Q18" s="2362" t="str">
        <f>来々期計画!R17</f>
        <v/>
      </c>
      <c r="R18" s="2018">
        <f>来々期計画!S17</f>
        <v>0</v>
      </c>
      <c r="S18" s="770" t="str">
        <f t="shared" si="0"/>
        <v/>
      </c>
    </row>
    <row r="19" spans="1:19" s="763" customFormat="1" ht="17.649999999999999" hidden="1" customHeight="1">
      <c r="A19" s="771"/>
      <c r="B19" s="2027">
        <f>来々期計画!C18</f>
        <v>0</v>
      </c>
      <c r="C19" s="2017">
        <f>来々期計画!D18</f>
        <v>0</v>
      </c>
      <c r="D19" s="2017">
        <f>来々期計画!E18</f>
        <v>0</v>
      </c>
      <c r="E19" s="2017">
        <f>来々期計画!F18</f>
        <v>0</v>
      </c>
      <c r="F19" s="2017">
        <f>来々期計画!G18</f>
        <v>0</v>
      </c>
      <c r="G19" s="2017">
        <f>来々期計画!H18</f>
        <v>0</v>
      </c>
      <c r="H19" s="2017">
        <f>来々期計画!I18</f>
        <v>0</v>
      </c>
      <c r="I19" s="2017">
        <f>来々期計画!J18</f>
        <v>0</v>
      </c>
      <c r="J19" s="2017">
        <f>来々期計画!K18</f>
        <v>0</v>
      </c>
      <c r="K19" s="2017">
        <f>来々期計画!L18</f>
        <v>0</v>
      </c>
      <c r="L19" s="2017">
        <f>来々期計画!M18</f>
        <v>0</v>
      </c>
      <c r="M19" s="2017">
        <f>来々期計画!N18</f>
        <v>0</v>
      </c>
      <c r="N19" s="2017">
        <f>来々期計画!O18</f>
        <v>0</v>
      </c>
      <c r="O19" s="2017">
        <f>来々期計画!P18</f>
        <v>0</v>
      </c>
      <c r="P19" s="2017">
        <f>来々期計画!Q18</f>
        <v>0</v>
      </c>
      <c r="Q19" s="2362" t="str">
        <f>来々期計画!R18</f>
        <v/>
      </c>
      <c r="R19" s="2018">
        <f>来々期計画!S18</f>
        <v>0</v>
      </c>
      <c r="S19" s="770" t="str">
        <f t="shared" si="0"/>
        <v/>
      </c>
    </row>
    <row r="20" spans="1:19" s="763" customFormat="1" ht="17.649999999999999" hidden="1" customHeight="1">
      <c r="A20" s="771"/>
      <c r="B20" s="2027">
        <f>来々期計画!C19</f>
        <v>0</v>
      </c>
      <c r="C20" s="2017">
        <f>来々期計画!D19</f>
        <v>0</v>
      </c>
      <c r="D20" s="2017">
        <f>来々期計画!E19</f>
        <v>0</v>
      </c>
      <c r="E20" s="2017">
        <f>来々期計画!F19</f>
        <v>0</v>
      </c>
      <c r="F20" s="2017">
        <f>来々期計画!G19</f>
        <v>0</v>
      </c>
      <c r="G20" s="2017">
        <f>来々期計画!H19</f>
        <v>0</v>
      </c>
      <c r="H20" s="2017">
        <f>来々期計画!I19</f>
        <v>0</v>
      </c>
      <c r="I20" s="2017">
        <f>来々期計画!J19</f>
        <v>0</v>
      </c>
      <c r="J20" s="2017">
        <f>来々期計画!K19</f>
        <v>0</v>
      </c>
      <c r="K20" s="2017">
        <f>来々期計画!L19</f>
        <v>0</v>
      </c>
      <c r="L20" s="2017">
        <f>来々期計画!M19</f>
        <v>0</v>
      </c>
      <c r="M20" s="2017">
        <f>来々期計画!N19</f>
        <v>0</v>
      </c>
      <c r="N20" s="2017">
        <f>来々期計画!O19</f>
        <v>0</v>
      </c>
      <c r="O20" s="2017">
        <f>来々期計画!P19</f>
        <v>0</v>
      </c>
      <c r="P20" s="2017">
        <f>来々期計画!Q19</f>
        <v>0</v>
      </c>
      <c r="Q20" s="2362" t="str">
        <f>来々期計画!R19</f>
        <v/>
      </c>
      <c r="R20" s="2018">
        <f>来々期計画!S19</f>
        <v>0</v>
      </c>
      <c r="S20" s="770" t="str">
        <f t="shared" si="0"/>
        <v/>
      </c>
    </row>
    <row r="21" spans="1:19" s="763" customFormat="1" ht="17.649999999999999" hidden="1" customHeight="1">
      <c r="A21" s="771"/>
      <c r="B21" s="2027">
        <f>来々期計画!C20</f>
        <v>0</v>
      </c>
      <c r="C21" s="2017">
        <f>来々期計画!D20</f>
        <v>0</v>
      </c>
      <c r="D21" s="2017">
        <f>来々期計画!E20</f>
        <v>0</v>
      </c>
      <c r="E21" s="2017">
        <f>来々期計画!F20</f>
        <v>0</v>
      </c>
      <c r="F21" s="2017">
        <f>来々期計画!G20</f>
        <v>0</v>
      </c>
      <c r="G21" s="2017">
        <f>来々期計画!H20</f>
        <v>0</v>
      </c>
      <c r="H21" s="2017">
        <f>来々期計画!I20</f>
        <v>0</v>
      </c>
      <c r="I21" s="2017">
        <f>来々期計画!J20</f>
        <v>0</v>
      </c>
      <c r="J21" s="2017">
        <f>来々期計画!K20</f>
        <v>0</v>
      </c>
      <c r="K21" s="2017">
        <f>来々期計画!L20</f>
        <v>0</v>
      </c>
      <c r="L21" s="2017">
        <f>来々期計画!M20</f>
        <v>0</v>
      </c>
      <c r="M21" s="2017">
        <f>来々期計画!N20</f>
        <v>0</v>
      </c>
      <c r="N21" s="2017">
        <f>来々期計画!O20</f>
        <v>0</v>
      </c>
      <c r="O21" s="2017">
        <f>来々期計画!P20</f>
        <v>0</v>
      </c>
      <c r="P21" s="2017">
        <f>来々期計画!Q20</f>
        <v>0</v>
      </c>
      <c r="Q21" s="2362" t="str">
        <f>来々期計画!R20</f>
        <v/>
      </c>
      <c r="R21" s="2018">
        <f>来々期計画!S20</f>
        <v>0</v>
      </c>
      <c r="S21" s="770" t="str">
        <f t="shared" si="0"/>
        <v/>
      </c>
    </row>
    <row r="22" spans="1:19" s="763" customFormat="1" ht="17.649999999999999" hidden="1" customHeight="1">
      <c r="A22" s="771"/>
      <c r="B22" s="2027">
        <f>来々期計画!C21</f>
        <v>0</v>
      </c>
      <c r="C22" s="2017">
        <f>来々期計画!D21</f>
        <v>0</v>
      </c>
      <c r="D22" s="2017">
        <f>来々期計画!E21</f>
        <v>0</v>
      </c>
      <c r="E22" s="2017">
        <f>来々期計画!F21</f>
        <v>0</v>
      </c>
      <c r="F22" s="2017">
        <f>来々期計画!G21</f>
        <v>0</v>
      </c>
      <c r="G22" s="2017">
        <f>来々期計画!H21</f>
        <v>0</v>
      </c>
      <c r="H22" s="2017">
        <f>来々期計画!I21</f>
        <v>0</v>
      </c>
      <c r="I22" s="2017">
        <f>来々期計画!J21</f>
        <v>0</v>
      </c>
      <c r="J22" s="2017">
        <f>来々期計画!K21</f>
        <v>0</v>
      </c>
      <c r="K22" s="2017">
        <f>来々期計画!L21</f>
        <v>0</v>
      </c>
      <c r="L22" s="2017">
        <f>来々期計画!M21</f>
        <v>0</v>
      </c>
      <c r="M22" s="2017">
        <f>来々期計画!N21</f>
        <v>0</v>
      </c>
      <c r="N22" s="2017">
        <f>来々期計画!O21</f>
        <v>0</v>
      </c>
      <c r="O22" s="2017">
        <f>来々期計画!P21</f>
        <v>0</v>
      </c>
      <c r="P22" s="2017">
        <f>来々期計画!Q21</f>
        <v>0</v>
      </c>
      <c r="Q22" s="2362" t="str">
        <f>来々期計画!R21</f>
        <v/>
      </c>
      <c r="R22" s="2018">
        <f>来々期計画!S21</f>
        <v>0</v>
      </c>
      <c r="S22" s="770" t="str">
        <f t="shared" si="0"/>
        <v/>
      </c>
    </row>
    <row r="23" spans="1:19" s="763" customFormat="1" ht="17.649999999999999" hidden="1" customHeight="1">
      <c r="A23" s="771"/>
      <c r="B23" s="2027">
        <f>来々期計画!C22</f>
        <v>0</v>
      </c>
      <c r="C23" s="2017">
        <f>来々期計画!D22</f>
        <v>0</v>
      </c>
      <c r="D23" s="2017">
        <f>来々期計画!E22</f>
        <v>0</v>
      </c>
      <c r="E23" s="2017">
        <f>来々期計画!F22</f>
        <v>0</v>
      </c>
      <c r="F23" s="2017">
        <f>来々期計画!G22</f>
        <v>0</v>
      </c>
      <c r="G23" s="2017">
        <f>来々期計画!H22</f>
        <v>0</v>
      </c>
      <c r="H23" s="2017">
        <f>来々期計画!I22</f>
        <v>0</v>
      </c>
      <c r="I23" s="2017">
        <f>来々期計画!J22</f>
        <v>0</v>
      </c>
      <c r="J23" s="2017">
        <f>来々期計画!K22</f>
        <v>0</v>
      </c>
      <c r="K23" s="2017">
        <f>来々期計画!L22</f>
        <v>0</v>
      </c>
      <c r="L23" s="2017">
        <f>来々期計画!M22</f>
        <v>0</v>
      </c>
      <c r="M23" s="2017">
        <f>来々期計画!N22</f>
        <v>0</v>
      </c>
      <c r="N23" s="2017">
        <f>来々期計画!O22</f>
        <v>0</v>
      </c>
      <c r="O23" s="2017">
        <f>来々期計画!P22</f>
        <v>0</v>
      </c>
      <c r="P23" s="2017">
        <f>来々期計画!Q22</f>
        <v>0</v>
      </c>
      <c r="Q23" s="2362" t="str">
        <f>来々期計画!R22</f>
        <v/>
      </c>
      <c r="R23" s="2018">
        <f>来々期計画!S22</f>
        <v>0</v>
      </c>
      <c r="S23" s="770" t="str">
        <f t="shared" si="0"/>
        <v/>
      </c>
    </row>
    <row r="24" spans="1:19" s="763" customFormat="1" ht="17.649999999999999" hidden="1" customHeight="1">
      <c r="A24" s="771"/>
      <c r="B24" s="2027">
        <f>来々期計画!C23</f>
        <v>0</v>
      </c>
      <c r="C24" s="2017">
        <f>来々期計画!D23</f>
        <v>0</v>
      </c>
      <c r="D24" s="2017">
        <f>来々期計画!E23</f>
        <v>0</v>
      </c>
      <c r="E24" s="2017">
        <f>来々期計画!F23</f>
        <v>0</v>
      </c>
      <c r="F24" s="2017">
        <f>来々期計画!G23</f>
        <v>0</v>
      </c>
      <c r="G24" s="2017">
        <f>来々期計画!H23</f>
        <v>0</v>
      </c>
      <c r="H24" s="2017">
        <f>来々期計画!I23</f>
        <v>0</v>
      </c>
      <c r="I24" s="2017">
        <f>来々期計画!J23</f>
        <v>0</v>
      </c>
      <c r="J24" s="2017">
        <f>来々期計画!K23</f>
        <v>0</v>
      </c>
      <c r="K24" s="2017">
        <f>来々期計画!L23</f>
        <v>0</v>
      </c>
      <c r="L24" s="2017">
        <f>来々期計画!M23</f>
        <v>0</v>
      </c>
      <c r="M24" s="2017">
        <f>来々期計画!N23</f>
        <v>0</v>
      </c>
      <c r="N24" s="2017">
        <f>来々期計画!O23</f>
        <v>0</v>
      </c>
      <c r="O24" s="2017">
        <f>来々期計画!P23</f>
        <v>0</v>
      </c>
      <c r="P24" s="2017">
        <f>来々期計画!Q23</f>
        <v>0</v>
      </c>
      <c r="Q24" s="2362" t="str">
        <f>来々期計画!R23</f>
        <v/>
      </c>
      <c r="R24" s="2018">
        <f>来々期計画!S23</f>
        <v>0</v>
      </c>
      <c r="S24" s="770" t="str">
        <f t="shared" si="0"/>
        <v/>
      </c>
    </row>
    <row r="25" spans="1:19" s="763" customFormat="1" ht="17.649999999999999" hidden="1" customHeight="1">
      <c r="A25" s="771"/>
      <c r="B25" s="2027">
        <f>来々期計画!C24</f>
        <v>0</v>
      </c>
      <c r="C25" s="2017">
        <f>来々期計画!D24</f>
        <v>0</v>
      </c>
      <c r="D25" s="2017">
        <f>来々期計画!E24</f>
        <v>0</v>
      </c>
      <c r="E25" s="2017">
        <f>来々期計画!F24</f>
        <v>0</v>
      </c>
      <c r="F25" s="2017">
        <f>来々期計画!G24</f>
        <v>0</v>
      </c>
      <c r="G25" s="2017">
        <f>来々期計画!H24</f>
        <v>0</v>
      </c>
      <c r="H25" s="2017">
        <f>来々期計画!I24</f>
        <v>0</v>
      </c>
      <c r="I25" s="2017">
        <f>来々期計画!J24</f>
        <v>0</v>
      </c>
      <c r="J25" s="2017">
        <f>来々期計画!K24</f>
        <v>0</v>
      </c>
      <c r="K25" s="2017">
        <f>来々期計画!L24</f>
        <v>0</v>
      </c>
      <c r="L25" s="2017">
        <f>来々期計画!M24</f>
        <v>0</v>
      </c>
      <c r="M25" s="2017">
        <f>来々期計画!N24</f>
        <v>0</v>
      </c>
      <c r="N25" s="2017">
        <f>来々期計画!O24</f>
        <v>0</v>
      </c>
      <c r="O25" s="2017">
        <f>来々期計画!P24</f>
        <v>0</v>
      </c>
      <c r="P25" s="2017">
        <f>来々期計画!Q24</f>
        <v>0</v>
      </c>
      <c r="Q25" s="2362" t="str">
        <f>来々期計画!R24</f>
        <v/>
      </c>
      <c r="R25" s="2018">
        <f>来々期計画!S24</f>
        <v>0</v>
      </c>
      <c r="S25" s="770" t="str">
        <f t="shared" si="0"/>
        <v/>
      </c>
    </row>
    <row r="26" spans="1:19" s="763" customFormat="1" ht="17.649999999999999" hidden="1" customHeight="1">
      <c r="A26" s="771"/>
      <c r="B26" s="2027">
        <f>来々期計画!C25</f>
        <v>0</v>
      </c>
      <c r="C26" s="2017">
        <f>来々期計画!D25</f>
        <v>0</v>
      </c>
      <c r="D26" s="2017">
        <f>来々期計画!E25</f>
        <v>0</v>
      </c>
      <c r="E26" s="2017">
        <f>来々期計画!F25</f>
        <v>0</v>
      </c>
      <c r="F26" s="2017">
        <f>来々期計画!G25</f>
        <v>0</v>
      </c>
      <c r="G26" s="2017">
        <f>来々期計画!H25</f>
        <v>0</v>
      </c>
      <c r="H26" s="2017">
        <f>来々期計画!I25</f>
        <v>0</v>
      </c>
      <c r="I26" s="2017">
        <f>来々期計画!J25</f>
        <v>0</v>
      </c>
      <c r="J26" s="2017">
        <f>来々期計画!K25</f>
        <v>0</v>
      </c>
      <c r="K26" s="2017">
        <f>来々期計画!L25</f>
        <v>0</v>
      </c>
      <c r="L26" s="2017">
        <f>来々期計画!M25</f>
        <v>0</v>
      </c>
      <c r="M26" s="2017">
        <f>来々期計画!N25</f>
        <v>0</v>
      </c>
      <c r="N26" s="2017">
        <f>来々期計画!O25</f>
        <v>0</v>
      </c>
      <c r="O26" s="2017">
        <f>来々期計画!P25</f>
        <v>0</v>
      </c>
      <c r="P26" s="2017">
        <f>来々期計画!Q25</f>
        <v>0</v>
      </c>
      <c r="Q26" s="2362" t="str">
        <f>来々期計画!R25</f>
        <v/>
      </c>
      <c r="R26" s="2018">
        <f>来々期計画!S25</f>
        <v>0</v>
      </c>
      <c r="S26" s="770" t="str">
        <f t="shared" si="0"/>
        <v/>
      </c>
    </row>
    <row r="27" spans="1:19" s="763" customFormat="1" ht="17.649999999999999" hidden="1" customHeight="1">
      <c r="A27" s="771"/>
      <c r="B27" s="2027">
        <f>来々期計画!C26</f>
        <v>0</v>
      </c>
      <c r="C27" s="2017">
        <f>来々期計画!D26</f>
        <v>0</v>
      </c>
      <c r="D27" s="2017">
        <f>来々期計画!E26</f>
        <v>0</v>
      </c>
      <c r="E27" s="2017">
        <f>来々期計画!F26</f>
        <v>0</v>
      </c>
      <c r="F27" s="2017">
        <f>来々期計画!G26</f>
        <v>0</v>
      </c>
      <c r="G27" s="2017">
        <f>来々期計画!H26</f>
        <v>0</v>
      </c>
      <c r="H27" s="2017">
        <f>来々期計画!I26</f>
        <v>0</v>
      </c>
      <c r="I27" s="2017">
        <f>来々期計画!J26</f>
        <v>0</v>
      </c>
      <c r="J27" s="2017">
        <f>来々期計画!K26</f>
        <v>0</v>
      </c>
      <c r="K27" s="2017">
        <f>来々期計画!L26</f>
        <v>0</v>
      </c>
      <c r="L27" s="2017">
        <f>来々期計画!M26</f>
        <v>0</v>
      </c>
      <c r="M27" s="2017">
        <f>来々期計画!N26</f>
        <v>0</v>
      </c>
      <c r="N27" s="2017">
        <f>来々期計画!O26</f>
        <v>0</v>
      </c>
      <c r="O27" s="2017">
        <f>来々期計画!P26</f>
        <v>0</v>
      </c>
      <c r="P27" s="2017">
        <f>来々期計画!Q26</f>
        <v>0</v>
      </c>
      <c r="Q27" s="2362" t="str">
        <f>来々期計画!R26</f>
        <v/>
      </c>
      <c r="R27" s="2018">
        <f>来々期計画!S26</f>
        <v>0</v>
      </c>
      <c r="S27" s="770" t="str">
        <f t="shared" si="0"/>
        <v/>
      </c>
    </row>
    <row r="28" spans="1:19" s="763" customFormat="1" ht="17.649999999999999" customHeight="1">
      <c r="A28" s="771"/>
      <c r="B28" s="2028" t="str">
        <f>来々期計画!C27</f>
        <v>商品仕入高</v>
      </c>
      <c r="C28" s="2021">
        <f>来々期計画!D27</f>
        <v>0</v>
      </c>
      <c r="D28" s="2021">
        <f>来々期計画!E27</f>
        <v>0</v>
      </c>
      <c r="E28" s="2021">
        <f>来々期計画!F27</f>
        <v>0</v>
      </c>
      <c r="F28" s="2021">
        <f>来々期計画!G27</f>
        <v>0</v>
      </c>
      <c r="G28" s="2021">
        <f>来々期計画!H27</f>
        <v>0</v>
      </c>
      <c r="H28" s="2021">
        <f>来々期計画!I27</f>
        <v>0</v>
      </c>
      <c r="I28" s="2021">
        <f>来々期計画!J27</f>
        <v>0</v>
      </c>
      <c r="J28" s="2021">
        <f>来々期計画!K27</f>
        <v>0</v>
      </c>
      <c r="K28" s="2021">
        <f>来々期計画!L27</f>
        <v>0</v>
      </c>
      <c r="L28" s="2021">
        <f>来々期計画!M27</f>
        <v>0</v>
      </c>
      <c r="M28" s="2021">
        <f>来々期計画!N27</f>
        <v>0</v>
      </c>
      <c r="N28" s="2021">
        <f>来々期計画!O27</f>
        <v>0</v>
      </c>
      <c r="O28" s="2021">
        <f>来々期計画!P27</f>
        <v>0</v>
      </c>
      <c r="P28" s="2022">
        <f>来々期計画!Q27</f>
        <v>0</v>
      </c>
      <c r="Q28" s="2363" t="str">
        <f>来々期計画!R27</f>
        <v/>
      </c>
      <c r="R28" s="2023">
        <f>来々期計画!S27</f>
        <v>0</v>
      </c>
      <c r="S28" s="770">
        <f t="shared" si="0"/>
        <v>1</v>
      </c>
    </row>
    <row r="29" spans="1:19" s="763" customFormat="1" ht="17.649999999999999" customHeight="1">
      <c r="A29" s="771"/>
      <c r="B29" s="2029" t="str">
        <f>来々期計画!C28</f>
        <v>期末商品棚卸高</v>
      </c>
      <c r="C29" s="2030">
        <f>来々期計画!D28</f>
        <v>0</v>
      </c>
      <c r="D29" s="2030">
        <f>来々期計画!E28</f>
        <v>0</v>
      </c>
      <c r="E29" s="2030">
        <f>来々期計画!F28</f>
        <v>0</v>
      </c>
      <c r="F29" s="2030">
        <f>来々期計画!G28</f>
        <v>0</v>
      </c>
      <c r="G29" s="2030">
        <f>来々期計画!H28</f>
        <v>0</v>
      </c>
      <c r="H29" s="2030">
        <f>来々期計画!I28</f>
        <v>0</v>
      </c>
      <c r="I29" s="2030">
        <f>来々期計画!J28</f>
        <v>0</v>
      </c>
      <c r="J29" s="2030">
        <f>来々期計画!K28</f>
        <v>0</v>
      </c>
      <c r="K29" s="2030">
        <f>来々期計画!L28</f>
        <v>0</v>
      </c>
      <c r="L29" s="2030">
        <f>来々期計画!M28</f>
        <v>0</v>
      </c>
      <c r="M29" s="2030">
        <f>来々期計画!N28</f>
        <v>0</v>
      </c>
      <c r="N29" s="2030">
        <f>来々期計画!O28</f>
        <v>0</v>
      </c>
      <c r="O29" s="2030">
        <f>来々期計画!P28</f>
        <v>0</v>
      </c>
      <c r="P29" s="2017">
        <f>来々期計画!Q28</f>
        <v>0</v>
      </c>
      <c r="Q29" s="2365" t="str">
        <f>来々期計画!R28</f>
        <v/>
      </c>
      <c r="R29" s="2018">
        <f>来々期計画!S28</f>
        <v>0</v>
      </c>
      <c r="S29" s="770">
        <f t="shared" si="0"/>
        <v>1</v>
      </c>
    </row>
    <row r="30" spans="1:19" s="763" customFormat="1" ht="17.649999999999999" customHeight="1">
      <c r="A30" s="771"/>
      <c r="B30" s="2031" t="str">
        <f>来々期計画!C29</f>
        <v>商品売上原価</v>
      </c>
      <c r="C30" s="2032">
        <f>来々期計画!D29</f>
        <v>0</v>
      </c>
      <c r="D30" s="2032">
        <f>来々期計画!E29</f>
        <v>0</v>
      </c>
      <c r="E30" s="2032">
        <f>来々期計画!F29</f>
        <v>0</v>
      </c>
      <c r="F30" s="2032">
        <f>来々期計画!G29</f>
        <v>0</v>
      </c>
      <c r="G30" s="2032">
        <f>来々期計画!H29</f>
        <v>0</v>
      </c>
      <c r="H30" s="2032">
        <f>来々期計画!I29</f>
        <v>0</v>
      </c>
      <c r="I30" s="2032">
        <f>来々期計画!J29</f>
        <v>0</v>
      </c>
      <c r="J30" s="2032">
        <f>来々期計画!K29</f>
        <v>0</v>
      </c>
      <c r="K30" s="2032">
        <f>来々期計画!L29</f>
        <v>0</v>
      </c>
      <c r="L30" s="2032">
        <f>来々期計画!M29</f>
        <v>0</v>
      </c>
      <c r="M30" s="2032">
        <f>来々期計画!N29</f>
        <v>0</v>
      </c>
      <c r="N30" s="2032">
        <f>来々期計画!O29</f>
        <v>0</v>
      </c>
      <c r="O30" s="2032">
        <f>来々期計画!P29</f>
        <v>0</v>
      </c>
      <c r="P30" s="2032">
        <f>来々期計画!Q29</f>
        <v>0</v>
      </c>
      <c r="Q30" s="2362" t="str">
        <f>来々期計画!R29</f>
        <v/>
      </c>
      <c r="R30" s="2018">
        <f>来々期計画!S29</f>
        <v>0</v>
      </c>
      <c r="S30" s="770">
        <f t="shared" si="0"/>
        <v>1</v>
      </c>
    </row>
    <row r="31" spans="1:19" s="763" customFormat="1" ht="17.649999999999999" customHeight="1">
      <c r="A31" s="771"/>
      <c r="B31" s="2031" t="str">
        <f>来々期計画!C30</f>
        <v>製品売上原価</v>
      </c>
      <c r="C31" s="2032">
        <f>来々期計画!D30</f>
        <v>0</v>
      </c>
      <c r="D31" s="2032">
        <f>来々期計画!E30</f>
        <v>0</v>
      </c>
      <c r="E31" s="2032">
        <f>来々期計画!F30</f>
        <v>0</v>
      </c>
      <c r="F31" s="2032">
        <f>来々期計画!G30</f>
        <v>0</v>
      </c>
      <c r="G31" s="2032">
        <f>来々期計画!H30</f>
        <v>0</v>
      </c>
      <c r="H31" s="2032">
        <f>来々期計画!I30</f>
        <v>0</v>
      </c>
      <c r="I31" s="2032">
        <f>来々期計画!J30</f>
        <v>0</v>
      </c>
      <c r="J31" s="2032">
        <f>来々期計画!K30</f>
        <v>0</v>
      </c>
      <c r="K31" s="2032">
        <f>来々期計画!L30</f>
        <v>0</v>
      </c>
      <c r="L31" s="2032">
        <f>来々期計画!M30</f>
        <v>0</v>
      </c>
      <c r="M31" s="2032">
        <f>来々期計画!N30</f>
        <v>0</v>
      </c>
      <c r="N31" s="2032">
        <f>来々期計画!O30</f>
        <v>0</v>
      </c>
      <c r="O31" s="2032">
        <f>来々期計画!P30</f>
        <v>0</v>
      </c>
      <c r="P31" s="2032">
        <f>来々期計画!Q30</f>
        <v>0</v>
      </c>
      <c r="Q31" s="2366" t="str">
        <f>来々期計画!R30</f>
        <v/>
      </c>
      <c r="R31" s="2033">
        <f>来々期計画!S30</f>
        <v>0</v>
      </c>
      <c r="S31" s="770">
        <f t="shared" si="0"/>
        <v>1</v>
      </c>
    </row>
    <row r="32" spans="1:19" s="763" customFormat="1" ht="17.649999999999999" customHeight="1">
      <c r="A32" s="771"/>
      <c r="B32" s="2031" t="str">
        <f>来々期計画!C31</f>
        <v>売上原価</v>
      </c>
      <c r="C32" s="2032">
        <f>来々期計画!D31</f>
        <v>0</v>
      </c>
      <c r="D32" s="2032">
        <f>来々期計画!E31</f>
        <v>0</v>
      </c>
      <c r="E32" s="2032">
        <f>来々期計画!F31</f>
        <v>0</v>
      </c>
      <c r="F32" s="2032">
        <f>来々期計画!G31</f>
        <v>0</v>
      </c>
      <c r="G32" s="2032">
        <f>来々期計画!H31</f>
        <v>0</v>
      </c>
      <c r="H32" s="2032">
        <f>来々期計画!I31</f>
        <v>0</v>
      </c>
      <c r="I32" s="2032">
        <f>来々期計画!J31</f>
        <v>0</v>
      </c>
      <c r="J32" s="2032">
        <f>来々期計画!K31</f>
        <v>0</v>
      </c>
      <c r="K32" s="2032">
        <f>来々期計画!L31</f>
        <v>0</v>
      </c>
      <c r="L32" s="2032">
        <f>来々期計画!M31</f>
        <v>0</v>
      </c>
      <c r="M32" s="2032">
        <f>来々期計画!N31</f>
        <v>0</v>
      </c>
      <c r="N32" s="2032">
        <f>来々期計画!O31</f>
        <v>0</v>
      </c>
      <c r="O32" s="2032">
        <f>来々期計画!P31</f>
        <v>0</v>
      </c>
      <c r="P32" s="2032">
        <f>来々期計画!Q31</f>
        <v>0</v>
      </c>
      <c r="Q32" s="2366" t="str">
        <f>来々期計画!R31</f>
        <v/>
      </c>
      <c r="R32" s="2033">
        <f>来々期計画!S31</f>
        <v>0</v>
      </c>
      <c r="S32" s="770">
        <f t="shared" si="0"/>
        <v>1</v>
      </c>
    </row>
    <row r="33" spans="1:19" s="763" customFormat="1" ht="17.649999999999999" customHeight="1">
      <c r="A33" s="771"/>
      <c r="B33" s="2031" t="str">
        <f>来々期計画!C32</f>
        <v>売上総損益金額</v>
      </c>
      <c r="C33" s="2032">
        <f>来々期計画!D32</f>
        <v>0</v>
      </c>
      <c r="D33" s="2032">
        <f>来々期計画!E32</f>
        <v>0</v>
      </c>
      <c r="E33" s="2032">
        <f>来々期計画!F32</f>
        <v>0</v>
      </c>
      <c r="F33" s="2032">
        <f>来々期計画!G32</f>
        <v>0</v>
      </c>
      <c r="G33" s="2032">
        <f>来々期計画!H32</f>
        <v>0</v>
      </c>
      <c r="H33" s="2032">
        <f>来々期計画!I32</f>
        <v>0</v>
      </c>
      <c r="I33" s="2032">
        <f>来々期計画!J32</f>
        <v>0</v>
      </c>
      <c r="J33" s="2032">
        <f>来々期計画!K32</f>
        <v>0</v>
      </c>
      <c r="K33" s="2032">
        <f>来々期計画!L32</f>
        <v>0</v>
      </c>
      <c r="L33" s="2032">
        <f>来々期計画!M32</f>
        <v>0</v>
      </c>
      <c r="M33" s="2032">
        <f>来々期計画!N32</f>
        <v>0</v>
      </c>
      <c r="N33" s="2032">
        <f>来々期計画!O32</f>
        <v>0</v>
      </c>
      <c r="O33" s="2032">
        <f>来々期計画!P32</f>
        <v>0</v>
      </c>
      <c r="P33" s="2032">
        <f>来々期計画!Q32</f>
        <v>0</v>
      </c>
      <c r="Q33" s="2366" t="str">
        <f>来々期計画!R32</f>
        <v/>
      </c>
      <c r="R33" s="2033">
        <f>来々期計画!S32</f>
        <v>0</v>
      </c>
      <c r="S33" s="770">
        <f t="shared" si="0"/>
        <v>1</v>
      </c>
    </row>
    <row r="34" spans="1:19" s="763" customFormat="1" ht="17.649999999999999" customHeight="1">
      <c r="A34" s="771"/>
      <c r="B34" s="2031" t="str">
        <f>来々期計画!C33</f>
        <v>売上総利益率</v>
      </c>
      <c r="C34" s="2366">
        <f>来々期計画!D33</f>
        <v>0</v>
      </c>
      <c r="D34" s="2366">
        <f>来々期計画!E33</f>
        <v>0</v>
      </c>
      <c r="E34" s="2366">
        <f>来々期計画!F33</f>
        <v>0</v>
      </c>
      <c r="F34" s="2366">
        <f>来々期計画!G33</f>
        <v>0</v>
      </c>
      <c r="G34" s="2366">
        <f>来々期計画!H33</f>
        <v>0</v>
      </c>
      <c r="H34" s="2366">
        <f>来々期計画!I33</f>
        <v>0</v>
      </c>
      <c r="I34" s="2366">
        <f>来々期計画!J33</f>
        <v>0</v>
      </c>
      <c r="J34" s="2366">
        <f>来々期計画!K33</f>
        <v>0</v>
      </c>
      <c r="K34" s="2366">
        <f>来々期計画!L33</f>
        <v>0</v>
      </c>
      <c r="L34" s="2366">
        <f>来々期計画!M33</f>
        <v>0</v>
      </c>
      <c r="M34" s="2366">
        <f>来々期計画!N33</f>
        <v>0</v>
      </c>
      <c r="N34" s="2366">
        <f>来々期計画!O33</f>
        <v>0</v>
      </c>
      <c r="O34" s="2366">
        <f>来々期計画!P33</f>
        <v>0</v>
      </c>
      <c r="P34" s="2366" t="str">
        <f>来々期計画!Q33</f>
        <v/>
      </c>
      <c r="Q34" s="2366">
        <f>来々期計画!R33</f>
        <v>0</v>
      </c>
      <c r="R34" s="2357" t="str">
        <f>来々期計画!S33</f>
        <v/>
      </c>
      <c r="S34" s="770">
        <f t="shared" si="0"/>
        <v>1</v>
      </c>
    </row>
    <row r="35" spans="1:19" s="763" customFormat="1" ht="17.649999999999999" customHeight="1">
      <c r="A35" s="771"/>
      <c r="B35" s="2024" t="str">
        <f>来々期計画!C34</f>
        <v>[人件費]</v>
      </c>
      <c r="C35" s="2025">
        <f>来々期計画!D34</f>
        <v>0</v>
      </c>
      <c r="D35" s="2025">
        <f>来々期計画!E34</f>
        <v>0</v>
      </c>
      <c r="E35" s="2025">
        <f>来々期計画!F34</f>
        <v>0</v>
      </c>
      <c r="F35" s="2025">
        <f>来々期計画!G34</f>
        <v>0</v>
      </c>
      <c r="G35" s="2025">
        <f>来々期計画!H34</f>
        <v>0</v>
      </c>
      <c r="H35" s="2025">
        <f>来々期計画!I34</f>
        <v>0</v>
      </c>
      <c r="I35" s="2025">
        <f>来々期計画!J34</f>
        <v>0</v>
      </c>
      <c r="J35" s="2025">
        <f>来々期計画!K34</f>
        <v>0</v>
      </c>
      <c r="K35" s="2025">
        <f>来々期計画!L34</f>
        <v>0</v>
      </c>
      <c r="L35" s="2025">
        <f>来々期計画!M34</f>
        <v>0</v>
      </c>
      <c r="M35" s="2025">
        <f>来々期計画!N34</f>
        <v>0</v>
      </c>
      <c r="N35" s="2025">
        <f>来々期計画!O34</f>
        <v>0</v>
      </c>
      <c r="O35" s="2025">
        <f>来々期計画!P34</f>
        <v>0</v>
      </c>
      <c r="P35" s="2025">
        <f>来々期計画!Q34</f>
        <v>0</v>
      </c>
      <c r="Q35" s="2364">
        <f>来々期計画!R34</f>
        <v>0</v>
      </c>
      <c r="R35" s="2026">
        <f>来々期計画!S34</f>
        <v>0</v>
      </c>
      <c r="S35" s="770">
        <f t="shared" si="0"/>
        <v>1</v>
      </c>
    </row>
    <row r="36" spans="1:19" s="763" customFormat="1" ht="17.649999999999999" customHeight="1">
      <c r="A36" s="771"/>
      <c r="B36" s="2019">
        <f>来々期計画!C35</f>
        <v>0</v>
      </c>
      <c r="C36" s="2017">
        <f>来々期計画!D35</f>
        <v>0</v>
      </c>
      <c r="D36" s="2017">
        <f>来々期計画!E35</f>
        <v>0</v>
      </c>
      <c r="E36" s="2017">
        <f>来々期計画!F35</f>
        <v>0</v>
      </c>
      <c r="F36" s="2017">
        <f>来々期計画!G35</f>
        <v>0</v>
      </c>
      <c r="G36" s="2017">
        <f>来々期計画!H35</f>
        <v>0</v>
      </c>
      <c r="H36" s="2017">
        <f>来々期計画!I35</f>
        <v>0</v>
      </c>
      <c r="I36" s="2017">
        <f>来々期計画!J35</f>
        <v>0</v>
      </c>
      <c r="J36" s="2017">
        <f>来々期計画!K35</f>
        <v>0</v>
      </c>
      <c r="K36" s="2017">
        <f>来々期計画!L35</f>
        <v>0</v>
      </c>
      <c r="L36" s="2017">
        <f>来々期計画!M35</f>
        <v>0</v>
      </c>
      <c r="M36" s="2017">
        <f>来々期計画!N35</f>
        <v>0</v>
      </c>
      <c r="N36" s="2017">
        <f>来々期計画!O35</f>
        <v>0</v>
      </c>
      <c r="O36" s="2017">
        <f>来々期計画!P35</f>
        <v>0</v>
      </c>
      <c r="P36" s="2017">
        <f>来々期計画!Q35</f>
        <v>0</v>
      </c>
      <c r="Q36" s="2362" t="str">
        <f>来々期計画!R35</f>
        <v/>
      </c>
      <c r="R36" s="2018">
        <f>来々期計画!S35</f>
        <v>0</v>
      </c>
      <c r="S36" s="770" t="str">
        <f t="shared" si="0"/>
        <v/>
      </c>
    </row>
    <row r="37" spans="1:19" s="763" customFormat="1" ht="17.649999999999999" customHeight="1">
      <c r="A37" s="771"/>
      <c r="B37" s="2019">
        <f>来々期計画!C36</f>
        <v>0</v>
      </c>
      <c r="C37" s="2017">
        <f>来々期計画!D36</f>
        <v>0</v>
      </c>
      <c r="D37" s="2017">
        <f>来々期計画!E36</f>
        <v>0</v>
      </c>
      <c r="E37" s="2017">
        <f>来々期計画!F36</f>
        <v>0</v>
      </c>
      <c r="F37" s="2017">
        <f>来々期計画!G36</f>
        <v>0</v>
      </c>
      <c r="G37" s="2017">
        <f>来々期計画!H36</f>
        <v>0</v>
      </c>
      <c r="H37" s="2017">
        <f>来々期計画!I36</f>
        <v>0</v>
      </c>
      <c r="I37" s="2017">
        <f>来々期計画!J36</f>
        <v>0</v>
      </c>
      <c r="J37" s="2017">
        <f>来々期計画!K36</f>
        <v>0</v>
      </c>
      <c r="K37" s="2017">
        <f>来々期計画!L36</f>
        <v>0</v>
      </c>
      <c r="L37" s="2017">
        <f>来々期計画!M36</f>
        <v>0</v>
      </c>
      <c r="M37" s="2017">
        <f>来々期計画!N36</f>
        <v>0</v>
      </c>
      <c r="N37" s="2017">
        <f>来々期計画!O36</f>
        <v>0</v>
      </c>
      <c r="O37" s="2017">
        <f>来々期計画!P36</f>
        <v>0</v>
      </c>
      <c r="P37" s="2017">
        <f>来々期計画!Q36</f>
        <v>0</v>
      </c>
      <c r="Q37" s="2362" t="str">
        <f>来々期計画!R36</f>
        <v/>
      </c>
      <c r="R37" s="2018">
        <f>来々期計画!S36</f>
        <v>0</v>
      </c>
      <c r="S37" s="770" t="str">
        <f t="shared" si="0"/>
        <v/>
      </c>
    </row>
    <row r="38" spans="1:19" s="763" customFormat="1" ht="17.649999999999999" customHeight="1">
      <c r="A38" s="771"/>
      <c r="B38" s="2019">
        <f>来々期計画!C37</f>
        <v>0</v>
      </c>
      <c r="C38" s="2017">
        <f>来々期計画!D37</f>
        <v>0</v>
      </c>
      <c r="D38" s="2017">
        <f>来々期計画!E37</f>
        <v>0</v>
      </c>
      <c r="E38" s="2017">
        <f>来々期計画!F37</f>
        <v>0</v>
      </c>
      <c r="F38" s="2017">
        <f>来々期計画!G37</f>
        <v>0</v>
      </c>
      <c r="G38" s="2017">
        <f>来々期計画!H37</f>
        <v>0</v>
      </c>
      <c r="H38" s="2017">
        <f>来々期計画!I37</f>
        <v>0</v>
      </c>
      <c r="I38" s="2017">
        <f>来々期計画!J37</f>
        <v>0</v>
      </c>
      <c r="J38" s="2017">
        <f>来々期計画!K37</f>
        <v>0</v>
      </c>
      <c r="K38" s="2017">
        <f>来々期計画!L37</f>
        <v>0</v>
      </c>
      <c r="L38" s="2017">
        <f>来々期計画!M37</f>
        <v>0</v>
      </c>
      <c r="M38" s="2017">
        <f>来々期計画!N37</f>
        <v>0</v>
      </c>
      <c r="N38" s="2017">
        <f>来々期計画!O37</f>
        <v>0</v>
      </c>
      <c r="O38" s="2017">
        <f>来々期計画!P37</f>
        <v>0</v>
      </c>
      <c r="P38" s="2017">
        <f>来々期計画!Q37</f>
        <v>0</v>
      </c>
      <c r="Q38" s="2362" t="str">
        <f>来々期計画!R37</f>
        <v/>
      </c>
      <c r="R38" s="2018">
        <f>来々期計画!S37</f>
        <v>0</v>
      </c>
      <c r="S38" s="770" t="str">
        <f t="shared" si="0"/>
        <v/>
      </c>
    </row>
    <row r="39" spans="1:19" s="763" customFormat="1" ht="17.649999999999999" hidden="1" customHeight="1">
      <c r="A39" s="771"/>
      <c r="B39" s="2019">
        <f>来々期計画!C38</f>
        <v>0</v>
      </c>
      <c r="C39" s="2017">
        <f>来々期計画!D38</f>
        <v>0</v>
      </c>
      <c r="D39" s="2017">
        <f>来々期計画!E38</f>
        <v>0</v>
      </c>
      <c r="E39" s="2017">
        <f>来々期計画!F38</f>
        <v>0</v>
      </c>
      <c r="F39" s="2017">
        <f>来々期計画!G38</f>
        <v>0</v>
      </c>
      <c r="G39" s="2017">
        <f>来々期計画!H38</f>
        <v>0</v>
      </c>
      <c r="H39" s="2017">
        <f>来々期計画!I38</f>
        <v>0</v>
      </c>
      <c r="I39" s="2017">
        <f>来々期計画!J38</f>
        <v>0</v>
      </c>
      <c r="J39" s="2017">
        <f>来々期計画!K38</f>
        <v>0</v>
      </c>
      <c r="K39" s="2017">
        <f>来々期計画!L38</f>
        <v>0</v>
      </c>
      <c r="L39" s="2017">
        <f>来々期計画!M38</f>
        <v>0</v>
      </c>
      <c r="M39" s="2017">
        <f>来々期計画!N38</f>
        <v>0</v>
      </c>
      <c r="N39" s="2017">
        <f>来々期計画!O38</f>
        <v>0</v>
      </c>
      <c r="O39" s="2017">
        <f>来々期計画!P38</f>
        <v>0</v>
      </c>
      <c r="P39" s="2017">
        <f>来々期計画!Q38</f>
        <v>0</v>
      </c>
      <c r="Q39" s="2362" t="str">
        <f>来々期計画!R38</f>
        <v/>
      </c>
      <c r="R39" s="2018">
        <f>来々期計画!S38</f>
        <v>0</v>
      </c>
      <c r="S39" s="770" t="str">
        <f t="shared" si="0"/>
        <v/>
      </c>
    </row>
    <row r="40" spans="1:19" s="763" customFormat="1" ht="17.649999999999999" hidden="1" customHeight="1">
      <c r="A40" s="771"/>
      <c r="B40" s="2019">
        <f>来々期計画!C39</f>
        <v>0</v>
      </c>
      <c r="C40" s="2017">
        <f>来々期計画!D39</f>
        <v>0</v>
      </c>
      <c r="D40" s="2017">
        <f>来々期計画!E39</f>
        <v>0</v>
      </c>
      <c r="E40" s="2017">
        <f>来々期計画!F39</f>
        <v>0</v>
      </c>
      <c r="F40" s="2017">
        <f>来々期計画!G39</f>
        <v>0</v>
      </c>
      <c r="G40" s="2017">
        <f>来々期計画!H39</f>
        <v>0</v>
      </c>
      <c r="H40" s="2017">
        <f>来々期計画!I39</f>
        <v>0</v>
      </c>
      <c r="I40" s="2017">
        <f>来々期計画!J39</f>
        <v>0</v>
      </c>
      <c r="J40" s="2017">
        <f>来々期計画!K39</f>
        <v>0</v>
      </c>
      <c r="K40" s="2017">
        <f>来々期計画!L39</f>
        <v>0</v>
      </c>
      <c r="L40" s="2017">
        <f>来々期計画!M39</f>
        <v>0</v>
      </c>
      <c r="M40" s="2017">
        <f>来々期計画!N39</f>
        <v>0</v>
      </c>
      <c r="N40" s="2017">
        <f>来々期計画!O39</f>
        <v>0</v>
      </c>
      <c r="O40" s="2017">
        <f>来々期計画!P39</f>
        <v>0</v>
      </c>
      <c r="P40" s="2017">
        <f>来々期計画!Q39</f>
        <v>0</v>
      </c>
      <c r="Q40" s="2362" t="str">
        <f>来々期計画!R39</f>
        <v/>
      </c>
      <c r="R40" s="2018">
        <f>来々期計画!S39</f>
        <v>0</v>
      </c>
      <c r="S40" s="770" t="str">
        <f t="shared" si="0"/>
        <v/>
      </c>
    </row>
    <row r="41" spans="1:19" s="763" customFormat="1" ht="17.649999999999999" hidden="1" customHeight="1">
      <c r="A41" s="771"/>
      <c r="B41" s="2019">
        <f>来々期計画!C40</f>
        <v>0</v>
      </c>
      <c r="C41" s="2017">
        <f>来々期計画!D40</f>
        <v>0</v>
      </c>
      <c r="D41" s="2017">
        <f>来々期計画!E40</f>
        <v>0</v>
      </c>
      <c r="E41" s="2017">
        <f>来々期計画!F40</f>
        <v>0</v>
      </c>
      <c r="F41" s="2017">
        <f>来々期計画!G40</f>
        <v>0</v>
      </c>
      <c r="G41" s="2017">
        <f>来々期計画!H40</f>
        <v>0</v>
      </c>
      <c r="H41" s="2017">
        <f>来々期計画!I40</f>
        <v>0</v>
      </c>
      <c r="I41" s="2017">
        <f>来々期計画!J40</f>
        <v>0</v>
      </c>
      <c r="J41" s="2017">
        <f>来々期計画!K40</f>
        <v>0</v>
      </c>
      <c r="K41" s="2017">
        <f>来々期計画!L40</f>
        <v>0</v>
      </c>
      <c r="L41" s="2017">
        <f>来々期計画!M40</f>
        <v>0</v>
      </c>
      <c r="M41" s="2017">
        <f>来々期計画!N40</f>
        <v>0</v>
      </c>
      <c r="N41" s="2017">
        <f>来々期計画!O40</f>
        <v>0</v>
      </c>
      <c r="O41" s="2017">
        <f>来々期計画!P40</f>
        <v>0</v>
      </c>
      <c r="P41" s="2017">
        <f>来々期計画!Q40</f>
        <v>0</v>
      </c>
      <c r="Q41" s="2362" t="str">
        <f>来々期計画!R40</f>
        <v/>
      </c>
      <c r="R41" s="2018">
        <f>来々期計画!S40</f>
        <v>0</v>
      </c>
      <c r="S41" s="770" t="str">
        <f t="shared" si="0"/>
        <v/>
      </c>
    </row>
    <row r="42" spans="1:19" s="763" customFormat="1" ht="17.649999999999999" hidden="1" customHeight="1">
      <c r="A42" s="771"/>
      <c r="B42" s="2019">
        <f>来々期計画!C41</f>
        <v>0</v>
      </c>
      <c r="C42" s="2017">
        <f>来々期計画!D41</f>
        <v>0</v>
      </c>
      <c r="D42" s="2017">
        <f>来々期計画!E41</f>
        <v>0</v>
      </c>
      <c r="E42" s="2017">
        <f>来々期計画!F41</f>
        <v>0</v>
      </c>
      <c r="F42" s="2017">
        <f>来々期計画!G41</f>
        <v>0</v>
      </c>
      <c r="G42" s="2017">
        <f>来々期計画!H41</f>
        <v>0</v>
      </c>
      <c r="H42" s="2017">
        <f>来々期計画!I41</f>
        <v>0</v>
      </c>
      <c r="I42" s="2017">
        <f>来々期計画!J41</f>
        <v>0</v>
      </c>
      <c r="J42" s="2017">
        <f>来々期計画!K41</f>
        <v>0</v>
      </c>
      <c r="K42" s="2017">
        <f>来々期計画!L41</f>
        <v>0</v>
      </c>
      <c r="L42" s="2017">
        <f>来々期計画!M41</f>
        <v>0</v>
      </c>
      <c r="M42" s="2017">
        <f>来々期計画!N41</f>
        <v>0</v>
      </c>
      <c r="N42" s="2017">
        <f>来々期計画!O41</f>
        <v>0</v>
      </c>
      <c r="O42" s="2017">
        <f>来々期計画!P41</f>
        <v>0</v>
      </c>
      <c r="P42" s="2017">
        <f>来々期計画!Q41</f>
        <v>0</v>
      </c>
      <c r="Q42" s="2362" t="str">
        <f>来々期計画!R41</f>
        <v/>
      </c>
      <c r="R42" s="2018">
        <f>来々期計画!S41</f>
        <v>0</v>
      </c>
      <c r="S42" s="770" t="str">
        <f t="shared" si="0"/>
        <v/>
      </c>
    </row>
    <row r="43" spans="1:19" s="763" customFormat="1" ht="17.649999999999999" hidden="1" customHeight="1">
      <c r="A43" s="771"/>
      <c r="B43" s="2019">
        <f>来々期計画!C42</f>
        <v>0</v>
      </c>
      <c r="C43" s="2017">
        <f>来々期計画!D42</f>
        <v>0</v>
      </c>
      <c r="D43" s="2017">
        <f>来々期計画!E42</f>
        <v>0</v>
      </c>
      <c r="E43" s="2017">
        <f>来々期計画!F42</f>
        <v>0</v>
      </c>
      <c r="F43" s="2017">
        <f>来々期計画!G42</f>
        <v>0</v>
      </c>
      <c r="G43" s="2017">
        <f>来々期計画!H42</f>
        <v>0</v>
      </c>
      <c r="H43" s="2017">
        <f>来々期計画!I42</f>
        <v>0</v>
      </c>
      <c r="I43" s="2017">
        <f>来々期計画!J42</f>
        <v>0</v>
      </c>
      <c r="J43" s="2017">
        <f>来々期計画!K42</f>
        <v>0</v>
      </c>
      <c r="K43" s="2017">
        <f>来々期計画!L42</f>
        <v>0</v>
      </c>
      <c r="L43" s="2017">
        <f>来々期計画!M42</f>
        <v>0</v>
      </c>
      <c r="M43" s="2017">
        <f>来々期計画!N42</f>
        <v>0</v>
      </c>
      <c r="N43" s="2017">
        <f>来々期計画!O42</f>
        <v>0</v>
      </c>
      <c r="O43" s="2017">
        <f>来々期計画!P42</f>
        <v>0</v>
      </c>
      <c r="P43" s="2017">
        <f>来々期計画!Q42</f>
        <v>0</v>
      </c>
      <c r="Q43" s="2362" t="str">
        <f>来々期計画!R42</f>
        <v/>
      </c>
      <c r="R43" s="2018">
        <f>来々期計画!S42</f>
        <v>0</v>
      </c>
      <c r="S43" s="770" t="str">
        <f t="shared" si="0"/>
        <v/>
      </c>
    </row>
    <row r="44" spans="1:19" s="763" customFormat="1" ht="17.649999999999999" hidden="1" customHeight="1">
      <c r="A44" s="771"/>
      <c r="B44" s="2019">
        <f>来々期計画!C43</f>
        <v>0</v>
      </c>
      <c r="C44" s="2017">
        <f>来々期計画!D43</f>
        <v>0</v>
      </c>
      <c r="D44" s="2017">
        <f>来々期計画!E43</f>
        <v>0</v>
      </c>
      <c r="E44" s="2017">
        <f>来々期計画!F43</f>
        <v>0</v>
      </c>
      <c r="F44" s="2017">
        <f>来々期計画!G43</f>
        <v>0</v>
      </c>
      <c r="G44" s="2017">
        <f>来々期計画!H43</f>
        <v>0</v>
      </c>
      <c r="H44" s="2017">
        <f>来々期計画!I43</f>
        <v>0</v>
      </c>
      <c r="I44" s="2017">
        <f>来々期計画!J43</f>
        <v>0</v>
      </c>
      <c r="J44" s="2017">
        <f>来々期計画!K43</f>
        <v>0</v>
      </c>
      <c r="K44" s="2017">
        <f>来々期計画!L43</f>
        <v>0</v>
      </c>
      <c r="L44" s="2017">
        <f>来々期計画!M43</f>
        <v>0</v>
      </c>
      <c r="M44" s="2017">
        <f>来々期計画!N43</f>
        <v>0</v>
      </c>
      <c r="N44" s="2017">
        <f>来々期計画!O43</f>
        <v>0</v>
      </c>
      <c r="O44" s="2017">
        <f>来々期計画!P43</f>
        <v>0</v>
      </c>
      <c r="P44" s="2017">
        <f>来々期計画!Q43</f>
        <v>0</v>
      </c>
      <c r="Q44" s="2362" t="str">
        <f>来々期計画!R43</f>
        <v/>
      </c>
      <c r="R44" s="2018">
        <f>来々期計画!S43</f>
        <v>0</v>
      </c>
      <c r="S44" s="770" t="str">
        <f t="shared" si="0"/>
        <v/>
      </c>
    </row>
    <row r="45" spans="1:19" s="763" customFormat="1" ht="17.649999999999999" hidden="1" customHeight="1">
      <c r="A45" s="771"/>
      <c r="B45" s="2019">
        <f>来々期計画!C44</f>
        <v>0</v>
      </c>
      <c r="C45" s="2017">
        <f>来々期計画!D44</f>
        <v>0</v>
      </c>
      <c r="D45" s="2017">
        <f>来々期計画!E44</f>
        <v>0</v>
      </c>
      <c r="E45" s="2017">
        <f>来々期計画!F44</f>
        <v>0</v>
      </c>
      <c r="F45" s="2017">
        <f>来々期計画!G44</f>
        <v>0</v>
      </c>
      <c r="G45" s="2017">
        <f>来々期計画!H44</f>
        <v>0</v>
      </c>
      <c r="H45" s="2017">
        <f>来々期計画!I44</f>
        <v>0</v>
      </c>
      <c r="I45" s="2017">
        <f>来々期計画!J44</f>
        <v>0</v>
      </c>
      <c r="J45" s="2017">
        <f>来々期計画!K44</f>
        <v>0</v>
      </c>
      <c r="K45" s="2017">
        <f>来々期計画!L44</f>
        <v>0</v>
      </c>
      <c r="L45" s="2017">
        <f>来々期計画!M44</f>
        <v>0</v>
      </c>
      <c r="M45" s="2017">
        <f>来々期計画!N44</f>
        <v>0</v>
      </c>
      <c r="N45" s="2017">
        <f>来々期計画!O44</f>
        <v>0</v>
      </c>
      <c r="O45" s="2017">
        <f>来々期計画!P44</f>
        <v>0</v>
      </c>
      <c r="P45" s="2017">
        <f>来々期計画!Q44</f>
        <v>0</v>
      </c>
      <c r="Q45" s="2362" t="str">
        <f>来々期計画!R44</f>
        <v/>
      </c>
      <c r="R45" s="2018">
        <f>来々期計画!S44</f>
        <v>0</v>
      </c>
      <c r="S45" s="770" t="str">
        <f t="shared" si="0"/>
        <v/>
      </c>
    </row>
    <row r="46" spans="1:19" s="763" customFormat="1" ht="17.649999999999999" customHeight="1">
      <c r="A46" s="771"/>
      <c r="B46" s="2034" t="str">
        <f>来々期計画!C45</f>
        <v>人件費計</v>
      </c>
      <c r="C46" s="2021">
        <f>来々期計画!D45</f>
        <v>0</v>
      </c>
      <c r="D46" s="2021">
        <f>来々期計画!E45</f>
        <v>0</v>
      </c>
      <c r="E46" s="2021">
        <f>来々期計画!F45</f>
        <v>0</v>
      </c>
      <c r="F46" s="2021">
        <f>来々期計画!G45</f>
        <v>0</v>
      </c>
      <c r="G46" s="2021">
        <f>来々期計画!H45</f>
        <v>0</v>
      </c>
      <c r="H46" s="2021">
        <f>来々期計画!I45</f>
        <v>0</v>
      </c>
      <c r="I46" s="2021">
        <f>来々期計画!J45</f>
        <v>0</v>
      </c>
      <c r="J46" s="2021">
        <f>来々期計画!K45</f>
        <v>0</v>
      </c>
      <c r="K46" s="2021">
        <f>来々期計画!L45</f>
        <v>0</v>
      </c>
      <c r="L46" s="2021">
        <f>来々期計画!M45</f>
        <v>0</v>
      </c>
      <c r="M46" s="2021">
        <f>来々期計画!N45</f>
        <v>0</v>
      </c>
      <c r="N46" s="2021">
        <f>来々期計画!O45</f>
        <v>0</v>
      </c>
      <c r="O46" s="2021">
        <f>来々期計画!P45</f>
        <v>0</v>
      </c>
      <c r="P46" s="2035">
        <f>来々期計画!Q45</f>
        <v>0</v>
      </c>
      <c r="Q46" s="2367" t="str">
        <f>来々期計画!R45</f>
        <v/>
      </c>
      <c r="R46" s="2036">
        <f>来々期計画!S45</f>
        <v>0</v>
      </c>
      <c r="S46" s="770">
        <f t="shared" si="0"/>
        <v>1</v>
      </c>
    </row>
    <row r="47" spans="1:19" s="763" customFormat="1" ht="17.649999999999999" customHeight="1">
      <c r="A47" s="771"/>
      <c r="B47" s="2029" t="str">
        <f>来々期計画!C46</f>
        <v>[その他販売管理費]</v>
      </c>
      <c r="C47" s="2037">
        <f>来々期計画!D46</f>
        <v>0</v>
      </c>
      <c r="D47" s="2037">
        <f>来々期計画!E46</f>
        <v>0</v>
      </c>
      <c r="E47" s="2037">
        <f>来々期計画!F46</f>
        <v>0</v>
      </c>
      <c r="F47" s="2037">
        <f>来々期計画!G46</f>
        <v>0</v>
      </c>
      <c r="G47" s="2037">
        <f>来々期計画!H46</f>
        <v>0</v>
      </c>
      <c r="H47" s="2037">
        <f>来々期計画!I46</f>
        <v>0</v>
      </c>
      <c r="I47" s="2037">
        <f>来々期計画!J46</f>
        <v>0</v>
      </c>
      <c r="J47" s="2037">
        <f>来々期計画!K46</f>
        <v>0</v>
      </c>
      <c r="K47" s="2037">
        <f>来々期計画!L46</f>
        <v>0</v>
      </c>
      <c r="L47" s="2037">
        <f>来々期計画!M46</f>
        <v>0</v>
      </c>
      <c r="M47" s="2037">
        <f>来々期計画!N46</f>
        <v>0</v>
      </c>
      <c r="N47" s="2037">
        <f>来々期計画!O46</f>
        <v>0</v>
      </c>
      <c r="O47" s="2037">
        <f>来々期計画!P46</f>
        <v>0</v>
      </c>
      <c r="P47" s="2038">
        <f>来々期計画!Q46</f>
        <v>0</v>
      </c>
      <c r="Q47" s="2368" t="str">
        <f>来々期計画!R46</f>
        <v/>
      </c>
      <c r="R47" s="2039">
        <f>来々期計画!S46</f>
        <v>0</v>
      </c>
      <c r="S47" s="770">
        <f t="shared" si="0"/>
        <v>1</v>
      </c>
    </row>
    <row r="48" spans="1:19" s="763" customFormat="1" ht="17.649999999999999" customHeight="1">
      <c r="A48" s="771"/>
      <c r="B48" s="2027">
        <f>来々期計画!C47</f>
        <v>0</v>
      </c>
      <c r="C48" s="2017">
        <f>来々期計画!D47</f>
        <v>0</v>
      </c>
      <c r="D48" s="2017">
        <f>来々期計画!E47</f>
        <v>0</v>
      </c>
      <c r="E48" s="2017">
        <f>来々期計画!F47</f>
        <v>0</v>
      </c>
      <c r="F48" s="2017">
        <f>来々期計画!G47</f>
        <v>0</v>
      </c>
      <c r="G48" s="2017">
        <f>来々期計画!H47</f>
        <v>0</v>
      </c>
      <c r="H48" s="2017">
        <f>来々期計画!I47</f>
        <v>0</v>
      </c>
      <c r="I48" s="2017">
        <f>来々期計画!J47</f>
        <v>0</v>
      </c>
      <c r="J48" s="2017">
        <f>来々期計画!K47</f>
        <v>0</v>
      </c>
      <c r="K48" s="2017">
        <f>来々期計画!L47</f>
        <v>0</v>
      </c>
      <c r="L48" s="2017">
        <f>来々期計画!M47</f>
        <v>0</v>
      </c>
      <c r="M48" s="2017">
        <f>来々期計画!N47</f>
        <v>0</v>
      </c>
      <c r="N48" s="2017">
        <f>来々期計画!O47</f>
        <v>0</v>
      </c>
      <c r="O48" s="2017">
        <f>来々期計画!P47</f>
        <v>0</v>
      </c>
      <c r="P48" s="2017">
        <f>来々期計画!Q47</f>
        <v>0</v>
      </c>
      <c r="Q48" s="2362" t="str">
        <f>来々期計画!R47</f>
        <v/>
      </c>
      <c r="R48" s="2018">
        <f>来々期計画!S47</f>
        <v>0</v>
      </c>
      <c r="S48" s="770" t="str">
        <f t="shared" si="0"/>
        <v/>
      </c>
    </row>
    <row r="49" spans="1:19" s="763" customFormat="1" ht="17.649999999999999" customHeight="1">
      <c r="A49" s="771"/>
      <c r="B49" s="2027">
        <f>来々期計画!C48</f>
        <v>0</v>
      </c>
      <c r="C49" s="2017">
        <f>来々期計画!D48</f>
        <v>0</v>
      </c>
      <c r="D49" s="2017">
        <f>来々期計画!E48</f>
        <v>0</v>
      </c>
      <c r="E49" s="2017">
        <f>来々期計画!F48</f>
        <v>0</v>
      </c>
      <c r="F49" s="2017">
        <f>来々期計画!G48</f>
        <v>0</v>
      </c>
      <c r="G49" s="2017">
        <f>来々期計画!H48</f>
        <v>0</v>
      </c>
      <c r="H49" s="2017">
        <f>来々期計画!I48</f>
        <v>0</v>
      </c>
      <c r="I49" s="2017">
        <f>来々期計画!J48</f>
        <v>0</v>
      </c>
      <c r="J49" s="2017">
        <f>来々期計画!K48</f>
        <v>0</v>
      </c>
      <c r="K49" s="2017">
        <f>来々期計画!L48</f>
        <v>0</v>
      </c>
      <c r="L49" s="2017">
        <f>来々期計画!M48</f>
        <v>0</v>
      </c>
      <c r="M49" s="2017">
        <f>来々期計画!N48</f>
        <v>0</v>
      </c>
      <c r="N49" s="2017">
        <f>来々期計画!O48</f>
        <v>0</v>
      </c>
      <c r="O49" s="2017">
        <f>来々期計画!P48</f>
        <v>0</v>
      </c>
      <c r="P49" s="2017">
        <f>来々期計画!Q48</f>
        <v>0</v>
      </c>
      <c r="Q49" s="2362" t="str">
        <f>来々期計画!R48</f>
        <v/>
      </c>
      <c r="R49" s="2018">
        <f>来々期計画!S48</f>
        <v>0</v>
      </c>
      <c r="S49" s="770" t="str">
        <f t="shared" si="0"/>
        <v/>
      </c>
    </row>
    <row r="50" spans="1:19" s="763" customFormat="1" ht="17.649999999999999" customHeight="1">
      <c r="A50" s="771"/>
      <c r="B50" s="2027">
        <f>来々期計画!C49</f>
        <v>0</v>
      </c>
      <c r="C50" s="2017">
        <f>来々期計画!D49</f>
        <v>0</v>
      </c>
      <c r="D50" s="2017">
        <f>来々期計画!E49</f>
        <v>0</v>
      </c>
      <c r="E50" s="2017">
        <f>来々期計画!F49</f>
        <v>0</v>
      </c>
      <c r="F50" s="2017">
        <f>来々期計画!G49</f>
        <v>0</v>
      </c>
      <c r="G50" s="2017">
        <f>来々期計画!H49</f>
        <v>0</v>
      </c>
      <c r="H50" s="2017">
        <f>来々期計画!I49</f>
        <v>0</v>
      </c>
      <c r="I50" s="2017">
        <f>来々期計画!J49</f>
        <v>0</v>
      </c>
      <c r="J50" s="2017">
        <f>来々期計画!K49</f>
        <v>0</v>
      </c>
      <c r="K50" s="2017">
        <f>来々期計画!L49</f>
        <v>0</v>
      </c>
      <c r="L50" s="2017">
        <f>来々期計画!M49</f>
        <v>0</v>
      </c>
      <c r="M50" s="2017">
        <f>来々期計画!N49</f>
        <v>0</v>
      </c>
      <c r="N50" s="2017">
        <f>来々期計画!O49</f>
        <v>0</v>
      </c>
      <c r="O50" s="2017">
        <f>来々期計画!P49</f>
        <v>0</v>
      </c>
      <c r="P50" s="2017">
        <f>来々期計画!Q49</f>
        <v>0</v>
      </c>
      <c r="Q50" s="2362" t="str">
        <f>来々期計画!R49</f>
        <v/>
      </c>
      <c r="R50" s="2018">
        <f>来々期計画!S49</f>
        <v>0</v>
      </c>
      <c r="S50" s="770" t="str">
        <f t="shared" si="0"/>
        <v/>
      </c>
    </row>
    <row r="51" spans="1:19" s="763" customFormat="1" ht="17.649999999999999" customHeight="1">
      <c r="A51" s="771"/>
      <c r="B51" s="2027">
        <f>来々期計画!C50</f>
        <v>0</v>
      </c>
      <c r="C51" s="2017">
        <f>来々期計画!D50</f>
        <v>0</v>
      </c>
      <c r="D51" s="2017">
        <f>来々期計画!E50</f>
        <v>0</v>
      </c>
      <c r="E51" s="2017">
        <f>来々期計画!F50</f>
        <v>0</v>
      </c>
      <c r="F51" s="2017">
        <f>来々期計画!G50</f>
        <v>0</v>
      </c>
      <c r="G51" s="2017">
        <f>来々期計画!H50</f>
        <v>0</v>
      </c>
      <c r="H51" s="2017">
        <f>来々期計画!I50</f>
        <v>0</v>
      </c>
      <c r="I51" s="2017">
        <f>来々期計画!J50</f>
        <v>0</v>
      </c>
      <c r="J51" s="2017">
        <f>来々期計画!K50</f>
        <v>0</v>
      </c>
      <c r="K51" s="2017">
        <f>来々期計画!L50</f>
        <v>0</v>
      </c>
      <c r="L51" s="2017">
        <f>来々期計画!M50</f>
        <v>0</v>
      </c>
      <c r="M51" s="2017">
        <f>来々期計画!N50</f>
        <v>0</v>
      </c>
      <c r="N51" s="2017">
        <f>来々期計画!O50</f>
        <v>0</v>
      </c>
      <c r="O51" s="2017">
        <f>来々期計画!P50</f>
        <v>0</v>
      </c>
      <c r="P51" s="2017">
        <f>来々期計画!Q50</f>
        <v>0</v>
      </c>
      <c r="Q51" s="2362" t="str">
        <f>来々期計画!R50</f>
        <v/>
      </c>
      <c r="R51" s="2018">
        <f>来々期計画!S50</f>
        <v>0</v>
      </c>
      <c r="S51" s="770" t="str">
        <f t="shared" si="0"/>
        <v/>
      </c>
    </row>
    <row r="52" spans="1:19" s="763" customFormat="1" ht="17.649999999999999" customHeight="1">
      <c r="A52" s="771"/>
      <c r="B52" s="2027">
        <f>来々期計画!C51</f>
        <v>0</v>
      </c>
      <c r="C52" s="2017">
        <f>来々期計画!D51</f>
        <v>0</v>
      </c>
      <c r="D52" s="2017">
        <f>来々期計画!E51</f>
        <v>0</v>
      </c>
      <c r="E52" s="2017">
        <f>来々期計画!F51</f>
        <v>0</v>
      </c>
      <c r="F52" s="2017">
        <f>来々期計画!G51</f>
        <v>0</v>
      </c>
      <c r="G52" s="2017">
        <f>来々期計画!H51</f>
        <v>0</v>
      </c>
      <c r="H52" s="2017">
        <f>来々期計画!I51</f>
        <v>0</v>
      </c>
      <c r="I52" s="2017">
        <f>来々期計画!J51</f>
        <v>0</v>
      </c>
      <c r="J52" s="2017">
        <f>来々期計画!K51</f>
        <v>0</v>
      </c>
      <c r="K52" s="2017">
        <f>来々期計画!L51</f>
        <v>0</v>
      </c>
      <c r="L52" s="2017">
        <f>来々期計画!M51</f>
        <v>0</v>
      </c>
      <c r="M52" s="2017">
        <f>来々期計画!N51</f>
        <v>0</v>
      </c>
      <c r="N52" s="2017">
        <f>来々期計画!O51</f>
        <v>0</v>
      </c>
      <c r="O52" s="2017">
        <f>来々期計画!P51</f>
        <v>0</v>
      </c>
      <c r="P52" s="2017">
        <f>来々期計画!Q51</f>
        <v>0</v>
      </c>
      <c r="Q52" s="2362" t="str">
        <f>来々期計画!R51</f>
        <v/>
      </c>
      <c r="R52" s="2018">
        <f>来々期計画!S51</f>
        <v>0</v>
      </c>
      <c r="S52" s="770" t="str">
        <f t="shared" si="0"/>
        <v/>
      </c>
    </row>
    <row r="53" spans="1:19" s="763" customFormat="1" ht="17.649999999999999" customHeight="1">
      <c r="A53" s="771"/>
      <c r="B53" s="2027">
        <f>来々期計画!C52</f>
        <v>0</v>
      </c>
      <c r="C53" s="2017">
        <f>来々期計画!D52</f>
        <v>0</v>
      </c>
      <c r="D53" s="2017">
        <f>来々期計画!E52</f>
        <v>0</v>
      </c>
      <c r="E53" s="2017">
        <f>来々期計画!F52</f>
        <v>0</v>
      </c>
      <c r="F53" s="2017">
        <f>来々期計画!G52</f>
        <v>0</v>
      </c>
      <c r="G53" s="2017">
        <f>来々期計画!H52</f>
        <v>0</v>
      </c>
      <c r="H53" s="2017">
        <f>来々期計画!I52</f>
        <v>0</v>
      </c>
      <c r="I53" s="2017">
        <f>来々期計画!J52</f>
        <v>0</v>
      </c>
      <c r="J53" s="2017">
        <f>来々期計画!K52</f>
        <v>0</v>
      </c>
      <c r="K53" s="2017">
        <f>来々期計画!L52</f>
        <v>0</v>
      </c>
      <c r="L53" s="2017">
        <f>来々期計画!M52</f>
        <v>0</v>
      </c>
      <c r="M53" s="2017">
        <f>来々期計画!N52</f>
        <v>0</v>
      </c>
      <c r="N53" s="2017">
        <f>来々期計画!O52</f>
        <v>0</v>
      </c>
      <c r="O53" s="2017">
        <f>来々期計画!P52</f>
        <v>0</v>
      </c>
      <c r="P53" s="2017">
        <f>来々期計画!Q52</f>
        <v>0</v>
      </c>
      <c r="Q53" s="2362" t="str">
        <f>来々期計画!R52</f>
        <v/>
      </c>
      <c r="R53" s="2018">
        <f>来々期計画!S52</f>
        <v>0</v>
      </c>
      <c r="S53" s="770" t="str">
        <f t="shared" si="0"/>
        <v/>
      </c>
    </row>
    <row r="54" spans="1:19" s="763" customFormat="1" ht="17.649999999999999" customHeight="1">
      <c r="A54" s="771"/>
      <c r="B54" s="2027">
        <f>来々期計画!C53</f>
        <v>0</v>
      </c>
      <c r="C54" s="2017">
        <f>来々期計画!D53</f>
        <v>0</v>
      </c>
      <c r="D54" s="2017">
        <f>来々期計画!E53</f>
        <v>0</v>
      </c>
      <c r="E54" s="2017">
        <f>来々期計画!F53</f>
        <v>0</v>
      </c>
      <c r="F54" s="2017">
        <f>来々期計画!G53</f>
        <v>0</v>
      </c>
      <c r="G54" s="2017">
        <f>来々期計画!H53</f>
        <v>0</v>
      </c>
      <c r="H54" s="2017">
        <f>来々期計画!I53</f>
        <v>0</v>
      </c>
      <c r="I54" s="2017">
        <f>来々期計画!J53</f>
        <v>0</v>
      </c>
      <c r="J54" s="2017">
        <f>来々期計画!K53</f>
        <v>0</v>
      </c>
      <c r="K54" s="2017">
        <f>来々期計画!L53</f>
        <v>0</v>
      </c>
      <c r="L54" s="2017">
        <f>来々期計画!M53</f>
        <v>0</v>
      </c>
      <c r="M54" s="2017">
        <f>来々期計画!N53</f>
        <v>0</v>
      </c>
      <c r="N54" s="2017">
        <f>来々期計画!O53</f>
        <v>0</v>
      </c>
      <c r="O54" s="2017">
        <f>来々期計画!P53</f>
        <v>0</v>
      </c>
      <c r="P54" s="2017">
        <f>来々期計画!Q53</f>
        <v>0</v>
      </c>
      <c r="Q54" s="2362" t="str">
        <f>来々期計画!R53</f>
        <v/>
      </c>
      <c r="R54" s="2018">
        <f>来々期計画!S53</f>
        <v>0</v>
      </c>
      <c r="S54" s="770" t="str">
        <f t="shared" si="0"/>
        <v/>
      </c>
    </row>
    <row r="55" spans="1:19" s="763" customFormat="1" ht="17.649999999999999" customHeight="1">
      <c r="A55" s="771"/>
      <c r="B55" s="2027">
        <f>来々期計画!C54</f>
        <v>0</v>
      </c>
      <c r="C55" s="2017">
        <f>来々期計画!D54</f>
        <v>0</v>
      </c>
      <c r="D55" s="2017">
        <f>来々期計画!E54</f>
        <v>0</v>
      </c>
      <c r="E55" s="2017">
        <f>来々期計画!F54</f>
        <v>0</v>
      </c>
      <c r="F55" s="2017">
        <f>来々期計画!G54</f>
        <v>0</v>
      </c>
      <c r="G55" s="2017">
        <f>来々期計画!H54</f>
        <v>0</v>
      </c>
      <c r="H55" s="2017">
        <f>来々期計画!I54</f>
        <v>0</v>
      </c>
      <c r="I55" s="2017">
        <f>来々期計画!J54</f>
        <v>0</v>
      </c>
      <c r="J55" s="2017">
        <f>来々期計画!K54</f>
        <v>0</v>
      </c>
      <c r="K55" s="2017">
        <f>来々期計画!L54</f>
        <v>0</v>
      </c>
      <c r="L55" s="2017">
        <f>来々期計画!M54</f>
        <v>0</v>
      </c>
      <c r="M55" s="2017">
        <f>来々期計画!N54</f>
        <v>0</v>
      </c>
      <c r="N55" s="2017">
        <f>来々期計画!O54</f>
        <v>0</v>
      </c>
      <c r="O55" s="2017">
        <f>来々期計画!P54</f>
        <v>0</v>
      </c>
      <c r="P55" s="2017">
        <f>来々期計画!Q54</f>
        <v>0</v>
      </c>
      <c r="Q55" s="2362" t="str">
        <f>来々期計画!R54</f>
        <v/>
      </c>
      <c r="R55" s="2018">
        <f>来々期計画!S54</f>
        <v>0</v>
      </c>
      <c r="S55" s="770" t="str">
        <f t="shared" si="0"/>
        <v/>
      </c>
    </row>
    <row r="56" spans="1:19" s="763" customFormat="1" ht="17.649999999999999" customHeight="1">
      <c r="A56" s="771"/>
      <c r="B56" s="2027">
        <f>来々期計画!C55</f>
        <v>0</v>
      </c>
      <c r="C56" s="2017">
        <f>来々期計画!D55</f>
        <v>0</v>
      </c>
      <c r="D56" s="2017">
        <f>来々期計画!E55</f>
        <v>0</v>
      </c>
      <c r="E56" s="2017">
        <f>来々期計画!F55</f>
        <v>0</v>
      </c>
      <c r="F56" s="2017">
        <f>来々期計画!G55</f>
        <v>0</v>
      </c>
      <c r="G56" s="2017">
        <f>来々期計画!H55</f>
        <v>0</v>
      </c>
      <c r="H56" s="2017">
        <f>来々期計画!I55</f>
        <v>0</v>
      </c>
      <c r="I56" s="2017">
        <f>来々期計画!J55</f>
        <v>0</v>
      </c>
      <c r="J56" s="2017">
        <f>来々期計画!K55</f>
        <v>0</v>
      </c>
      <c r="K56" s="2017">
        <f>来々期計画!L55</f>
        <v>0</v>
      </c>
      <c r="L56" s="2017">
        <f>来々期計画!M55</f>
        <v>0</v>
      </c>
      <c r="M56" s="2017">
        <f>来々期計画!N55</f>
        <v>0</v>
      </c>
      <c r="N56" s="2017">
        <f>来々期計画!O55</f>
        <v>0</v>
      </c>
      <c r="O56" s="2017">
        <f>来々期計画!P55</f>
        <v>0</v>
      </c>
      <c r="P56" s="2017">
        <f>来々期計画!Q55</f>
        <v>0</v>
      </c>
      <c r="Q56" s="2362" t="str">
        <f>来々期計画!R55</f>
        <v/>
      </c>
      <c r="R56" s="2018">
        <f>来々期計画!S55</f>
        <v>0</v>
      </c>
      <c r="S56" s="770" t="str">
        <f t="shared" si="0"/>
        <v/>
      </c>
    </row>
    <row r="57" spans="1:19" s="763" customFormat="1" ht="17.649999999999999" customHeight="1">
      <c r="A57" s="771"/>
      <c r="B57" s="2027">
        <f>来々期計画!C56</f>
        <v>0</v>
      </c>
      <c r="C57" s="2017">
        <f>来々期計画!D56</f>
        <v>0</v>
      </c>
      <c r="D57" s="2017">
        <f>来々期計画!E56</f>
        <v>0</v>
      </c>
      <c r="E57" s="2017">
        <f>来々期計画!F56</f>
        <v>0</v>
      </c>
      <c r="F57" s="2017">
        <f>来々期計画!G56</f>
        <v>0</v>
      </c>
      <c r="G57" s="2017">
        <f>来々期計画!H56</f>
        <v>0</v>
      </c>
      <c r="H57" s="2017">
        <f>来々期計画!I56</f>
        <v>0</v>
      </c>
      <c r="I57" s="2017">
        <f>来々期計画!J56</f>
        <v>0</v>
      </c>
      <c r="J57" s="2017">
        <f>来々期計画!K56</f>
        <v>0</v>
      </c>
      <c r="K57" s="2017">
        <f>来々期計画!L56</f>
        <v>0</v>
      </c>
      <c r="L57" s="2017">
        <f>来々期計画!M56</f>
        <v>0</v>
      </c>
      <c r="M57" s="2017">
        <f>来々期計画!N56</f>
        <v>0</v>
      </c>
      <c r="N57" s="2017">
        <f>来々期計画!O56</f>
        <v>0</v>
      </c>
      <c r="O57" s="2017">
        <f>来々期計画!P56</f>
        <v>0</v>
      </c>
      <c r="P57" s="2017">
        <f>来々期計画!Q56</f>
        <v>0</v>
      </c>
      <c r="Q57" s="2362" t="str">
        <f>来々期計画!R56</f>
        <v/>
      </c>
      <c r="R57" s="2018">
        <f>来々期計画!S56</f>
        <v>0</v>
      </c>
      <c r="S57" s="770" t="str">
        <f t="shared" si="0"/>
        <v/>
      </c>
    </row>
    <row r="58" spans="1:19" s="763" customFormat="1" ht="17.649999999999999" customHeight="1">
      <c r="A58" s="771"/>
      <c r="B58" s="2027">
        <f>来々期計画!C57</f>
        <v>0</v>
      </c>
      <c r="C58" s="2017">
        <f>来々期計画!D57</f>
        <v>0</v>
      </c>
      <c r="D58" s="2017">
        <f>来々期計画!E57</f>
        <v>0</v>
      </c>
      <c r="E58" s="2017">
        <f>来々期計画!F57</f>
        <v>0</v>
      </c>
      <c r="F58" s="2017">
        <f>来々期計画!G57</f>
        <v>0</v>
      </c>
      <c r="G58" s="2017">
        <f>来々期計画!H57</f>
        <v>0</v>
      </c>
      <c r="H58" s="2017">
        <f>来々期計画!I57</f>
        <v>0</v>
      </c>
      <c r="I58" s="2017">
        <f>来々期計画!J57</f>
        <v>0</v>
      </c>
      <c r="J58" s="2017">
        <f>来々期計画!K57</f>
        <v>0</v>
      </c>
      <c r="K58" s="2017">
        <f>来々期計画!L57</f>
        <v>0</v>
      </c>
      <c r="L58" s="2017">
        <f>来々期計画!M57</f>
        <v>0</v>
      </c>
      <c r="M58" s="2017">
        <f>来々期計画!N57</f>
        <v>0</v>
      </c>
      <c r="N58" s="2017">
        <f>来々期計画!O57</f>
        <v>0</v>
      </c>
      <c r="O58" s="2017">
        <f>来々期計画!P57</f>
        <v>0</v>
      </c>
      <c r="P58" s="2017">
        <f>来々期計画!Q57</f>
        <v>0</v>
      </c>
      <c r="Q58" s="2362" t="str">
        <f>来々期計画!R57</f>
        <v/>
      </c>
      <c r="R58" s="2018">
        <f>来々期計画!S57</f>
        <v>0</v>
      </c>
      <c r="S58" s="770" t="str">
        <f t="shared" si="0"/>
        <v/>
      </c>
    </row>
    <row r="59" spans="1:19" s="763" customFormat="1" ht="17.649999999999999" customHeight="1">
      <c r="A59" s="771"/>
      <c r="B59" s="2027">
        <f>来々期計画!C58</f>
        <v>0</v>
      </c>
      <c r="C59" s="2017">
        <f>来々期計画!D58</f>
        <v>0</v>
      </c>
      <c r="D59" s="2017">
        <f>来々期計画!E58</f>
        <v>0</v>
      </c>
      <c r="E59" s="2017">
        <f>来々期計画!F58</f>
        <v>0</v>
      </c>
      <c r="F59" s="2017">
        <f>来々期計画!G58</f>
        <v>0</v>
      </c>
      <c r="G59" s="2017">
        <f>来々期計画!H58</f>
        <v>0</v>
      </c>
      <c r="H59" s="2017">
        <f>来々期計画!I58</f>
        <v>0</v>
      </c>
      <c r="I59" s="2017">
        <f>来々期計画!J58</f>
        <v>0</v>
      </c>
      <c r="J59" s="2017">
        <f>来々期計画!K58</f>
        <v>0</v>
      </c>
      <c r="K59" s="2017">
        <f>来々期計画!L58</f>
        <v>0</v>
      </c>
      <c r="L59" s="2017">
        <f>来々期計画!M58</f>
        <v>0</v>
      </c>
      <c r="M59" s="2017">
        <f>来々期計画!N58</f>
        <v>0</v>
      </c>
      <c r="N59" s="2017">
        <f>来々期計画!O58</f>
        <v>0</v>
      </c>
      <c r="O59" s="2017">
        <f>来々期計画!P58</f>
        <v>0</v>
      </c>
      <c r="P59" s="2017">
        <f>来々期計画!Q58</f>
        <v>0</v>
      </c>
      <c r="Q59" s="2362" t="str">
        <f>来々期計画!R58</f>
        <v/>
      </c>
      <c r="R59" s="2018">
        <f>来々期計画!S58</f>
        <v>0</v>
      </c>
      <c r="S59" s="770" t="str">
        <f t="shared" si="0"/>
        <v/>
      </c>
    </row>
    <row r="60" spans="1:19" s="763" customFormat="1" ht="17.649999999999999" customHeight="1">
      <c r="A60" s="771"/>
      <c r="B60" s="2027">
        <f>来々期計画!C59</f>
        <v>0</v>
      </c>
      <c r="C60" s="2017">
        <f>来々期計画!D59</f>
        <v>0</v>
      </c>
      <c r="D60" s="2017">
        <f>来々期計画!E59</f>
        <v>0</v>
      </c>
      <c r="E60" s="2017">
        <f>来々期計画!F59</f>
        <v>0</v>
      </c>
      <c r="F60" s="2017">
        <f>来々期計画!G59</f>
        <v>0</v>
      </c>
      <c r="G60" s="2017">
        <f>来々期計画!H59</f>
        <v>0</v>
      </c>
      <c r="H60" s="2017">
        <f>来々期計画!I59</f>
        <v>0</v>
      </c>
      <c r="I60" s="2017">
        <f>来々期計画!J59</f>
        <v>0</v>
      </c>
      <c r="J60" s="2017">
        <f>来々期計画!K59</f>
        <v>0</v>
      </c>
      <c r="K60" s="2017">
        <f>来々期計画!L59</f>
        <v>0</v>
      </c>
      <c r="L60" s="2017">
        <f>来々期計画!M59</f>
        <v>0</v>
      </c>
      <c r="M60" s="2017">
        <f>来々期計画!N59</f>
        <v>0</v>
      </c>
      <c r="N60" s="2017">
        <f>来々期計画!O59</f>
        <v>0</v>
      </c>
      <c r="O60" s="2017">
        <f>来々期計画!P59</f>
        <v>0</v>
      </c>
      <c r="P60" s="2017">
        <f>来々期計画!Q59</f>
        <v>0</v>
      </c>
      <c r="Q60" s="2362" t="str">
        <f>来々期計画!R59</f>
        <v/>
      </c>
      <c r="R60" s="2018">
        <f>来々期計画!S59</f>
        <v>0</v>
      </c>
      <c r="S60" s="770" t="str">
        <f t="shared" si="0"/>
        <v/>
      </c>
    </row>
    <row r="61" spans="1:19" s="763" customFormat="1" ht="17.649999999999999" customHeight="1">
      <c r="A61" s="771"/>
      <c r="B61" s="2027">
        <f>来々期計画!C60</f>
        <v>0</v>
      </c>
      <c r="C61" s="2017">
        <f>来々期計画!D60</f>
        <v>0</v>
      </c>
      <c r="D61" s="2017">
        <f>来々期計画!E60</f>
        <v>0</v>
      </c>
      <c r="E61" s="2017">
        <f>来々期計画!F60</f>
        <v>0</v>
      </c>
      <c r="F61" s="2017">
        <f>来々期計画!G60</f>
        <v>0</v>
      </c>
      <c r="G61" s="2017">
        <f>来々期計画!H60</f>
        <v>0</v>
      </c>
      <c r="H61" s="2017">
        <f>来々期計画!I60</f>
        <v>0</v>
      </c>
      <c r="I61" s="2017">
        <f>来々期計画!J60</f>
        <v>0</v>
      </c>
      <c r="J61" s="2017">
        <f>来々期計画!K60</f>
        <v>0</v>
      </c>
      <c r="K61" s="2017">
        <f>来々期計画!L60</f>
        <v>0</v>
      </c>
      <c r="L61" s="2017">
        <f>来々期計画!M60</f>
        <v>0</v>
      </c>
      <c r="M61" s="2017">
        <f>来々期計画!N60</f>
        <v>0</v>
      </c>
      <c r="N61" s="2017">
        <f>来々期計画!O60</f>
        <v>0</v>
      </c>
      <c r="O61" s="2017">
        <f>来々期計画!P60</f>
        <v>0</v>
      </c>
      <c r="P61" s="2017">
        <f>来々期計画!Q60</f>
        <v>0</v>
      </c>
      <c r="Q61" s="2362" t="str">
        <f>来々期計画!R60</f>
        <v/>
      </c>
      <c r="R61" s="2018">
        <f>来々期計画!S60</f>
        <v>0</v>
      </c>
      <c r="S61" s="770" t="str">
        <f t="shared" si="0"/>
        <v/>
      </c>
    </row>
    <row r="62" spans="1:19" s="763" customFormat="1" ht="17.649999999999999" customHeight="1">
      <c r="A62" s="771"/>
      <c r="B62" s="2027">
        <f>来々期計画!C61</f>
        <v>0</v>
      </c>
      <c r="C62" s="2017">
        <f>来々期計画!D61</f>
        <v>0</v>
      </c>
      <c r="D62" s="2017">
        <f>来々期計画!E61</f>
        <v>0</v>
      </c>
      <c r="E62" s="2017">
        <f>来々期計画!F61</f>
        <v>0</v>
      </c>
      <c r="F62" s="2017">
        <f>来々期計画!G61</f>
        <v>0</v>
      </c>
      <c r="G62" s="2017">
        <f>来々期計画!H61</f>
        <v>0</v>
      </c>
      <c r="H62" s="2017">
        <f>来々期計画!I61</f>
        <v>0</v>
      </c>
      <c r="I62" s="2017">
        <f>来々期計画!J61</f>
        <v>0</v>
      </c>
      <c r="J62" s="2017">
        <f>来々期計画!K61</f>
        <v>0</v>
      </c>
      <c r="K62" s="2017">
        <f>来々期計画!L61</f>
        <v>0</v>
      </c>
      <c r="L62" s="2017">
        <f>来々期計画!M61</f>
        <v>0</v>
      </c>
      <c r="M62" s="2017">
        <f>来々期計画!N61</f>
        <v>0</v>
      </c>
      <c r="N62" s="2017">
        <f>来々期計画!O61</f>
        <v>0</v>
      </c>
      <c r="O62" s="2017">
        <f>来々期計画!P61</f>
        <v>0</v>
      </c>
      <c r="P62" s="2017">
        <f>来々期計画!Q61</f>
        <v>0</v>
      </c>
      <c r="Q62" s="2362" t="str">
        <f>来々期計画!R61</f>
        <v/>
      </c>
      <c r="R62" s="2018">
        <f>来々期計画!S61</f>
        <v>0</v>
      </c>
      <c r="S62" s="770" t="str">
        <f t="shared" si="0"/>
        <v/>
      </c>
    </row>
    <row r="63" spans="1:19" s="763" customFormat="1" ht="17.649999999999999" customHeight="1">
      <c r="A63" s="771"/>
      <c r="B63" s="2027">
        <f>来々期計画!C62</f>
        <v>0</v>
      </c>
      <c r="C63" s="2017">
        <f>来々期計画!D62</f>
        <v>0</v>
      </c>
      <c r="D63" s="2017">
        <f>来々期計画!E62</f>
        <v>0</v>
      </c>
      <c r="E63" s="2017">
        <f>来々期計画!F62</f>
        <v>0</v>
      </c>
      <c r="F63" s="2017">
        <f>来々期計画!G62</f>
        <v>0</v>
      </c>
      <c r="G63" s="2017">
        <f>来々期計画!H62</f>
        <v>0</v>
      </c>
      <c r="H63" s="2017">
        <f>来々期計画!I62</f>
        <v>0</v>
      </c>
      <c r="I63" s="2017">
        <f>来々期計画!J62</f>
        <v>0</v>
      </c>
      <c r="J63" s="2017">
        <f>来々期計画!K62</f>
        <v>0</v>
      </c>
      <c r="K63" s="2017">
        <f>来々期計画!L62</f>
        <v>0</v>
      </c>
      <c r="L63" s="2017">
        <f>来々期計画!M62</f>
        <v>0</v>
      </c>
      <c r="M63" s="2017">
        <f>来々期計画!N62</f>
        <v>0</v>
      </c>
      <c r="N63" s="2017">
        <f>来々期計画!O62</f>
        <v>0</v>
      </c>
      <c r="O63" s="2017">
        <f>来々期計画!P62</f>
        <v>0</v>
      </c>
      <c r="P63" s="2017">
        <f>来々期計画!Q62</f>
        <v>0</v>
      </c>
      <c r="Q63" s="2362" t="str">
        <f>来々期計画!R62</f>
        <v/>
      </c>
      <c r="R63" s="2018">
        <f>来々期計画!S62</f>
        <v>0</v>
      </c>
      <c r="S63" s="770" t="str">
        <f t="shared" si="0"/>
        <v/>
      </c>
    </row>
    <row r="64" spans="1:19" s="763" customFormat="1" ht="17.649999999999999" customHeight="1">
      <c r="A64" s="771"/>
      <c r="B64" s="2027">
        <f>来々期計画!C63</f>
        <v>0</v>
      </c>
      <c r="C64" s="2017">
        <f>来々期計画!D63</f>
        <v>0</v>
      </c>
      <c r="D64" s="2017">
        <f>来々期計画!E63</f>
        <v>0</v>
      </c>
      <c r="E64" s="2017">
        <f>来々期計画!F63</f>
        <v>0</v>
      </c>
      <c r="F64" s="2017">
        <f>来々期計画!G63</f>
        <v>0</v>
      </c>
      <c r="G64" s="2017">
        <f>来々期計画!H63</f>
        <v>0</v>
      </c>
      <c r="H64" s="2017">
        <f>来々期計画!I63</f>
        <v>0</v>
      </c>
      <c r="I64" s="2017">
        <f>来々期計画!J63</f>
        <v>0</v>
      </c>
      <c r="J64" s="2017">
        <f>来々期計画!K63</f>
        <v>0</v>
      </c>
      <c r="K64" s="2017">
        <f>来々期計画!L63</f>
        <v>0</v>
      </c>
      <c r="L64" s="2017">
        <f>来々期計画!M63</f>
        <v>0</v>
      </c>
      <c r="M64" s="2017">
        <f>来々期計画!N63</f>
        <v>0</v>
      </c>
      <c r="N64" s="2017">
        <f>来々期計画!O63</f>
        <v>0</v>
      </c>
      <c r="O64" s="2017">
        <f>来々期計画!P63</f>
        <v>0</v>
      </c>
      <c r="P64" s="2017">
        <f>来々期計画!Q63</f>
        <v>0</v>
      </c>
      <c r="Q64" s="2362" t="str">
        <f>来々期計画!R63</f>
        <v/>
      </c>
      <c r="R64" s="2018">
        <f>来々期計画!S63</f>
        <v>0</v>
      </c>
      <c r="S64" s="770" t="str">
        <f t="shared" si="0"/>
        <v/>
      </c>
    </row>
    <row r="65" spans="1:19" s="763" customFormat="1" ht="17.649999999999999" customHeight="1">
      <c r="A65" s="771"/>
      <c r="B65" s="2027">
        <f>来々期計画!C64</f>
        <v>0</v>
      </c>
      <c r="C65" s="2017">
        <f>来々期計画!D64</f>
        <v>0</v>
      </c>
      <c r="D65" s="2017">
        <f>来々期計画!E64</f>
        <v>0</v>
      </c>
      <c r="E65" s="2017">
        <f>来々期計画!F64</f>
        <v>0</v>
      </c>
      <c r="F65" s="2017">
        <f>来々期計画!G64</f>
        <v>0</v>
      </c>
      <c r="G65" s="2017">
        <f>来々期計画!H64</f>
        <v>0</v>
      </c>
      <c r="H65" s="2017">
        <f>来々期計画!I64</f>
        <v>0</v>
      </c>
      <c r="I65" s="2017">
        <f>来々期計画!J64</f>
        <v>0</v>
      </c>
      <c r="J65" s="2017">
        <f>来々期計画!K64</f>
        <v>0</v>
      </c>
      <c r="K65" s="2017">
        <f>来々期計画!L64</f>
        <v>0</v>
      </c>
      <c r="L65" s="2017">
        <f>来々期計画!M64</f>
        <v>0</v>
      </c>
      <c r="M65" s="2017">
        <f>来々期計画!N64</f>
        <v>0</v>
      </c>
      <c r="N65" s="2017">
        <f>来々期計画!O64</f>
        <v>0</v>
      </c>
      <c r="O65" s="2017">
        <f>来々期計画!P64</f>
        <v>0</v>
      </c>
      <c r="P65" s="2017">
        <f>来々期計画!Q64</f>
        <v>0</v>
      </c>
      <c r="Q65" s="2362" t="str">
        <f>来々期計画!R64</f>
        <v/>
      </c>
      <c r="R65" s="2018">
        <f>来々期計画!S64</f>
        <v>0</v>
      </c>
      <c r="S65" s="770" t="str">
        <f t="shared" si="0"/>
        <v/>
      </c>
    </row>
    <row r="66" spans="1:19" s="763" customFormat="1" ht="17.649999999999999" customHeight="1">
      <c r="A66" s="771"/>
      <c r="B66" s="2027">
        <f>来々期計画!C65</f>
        <v>0</v>
      </c>
      <c r="C66" s="2017">
        <f>来々期計画!D65</f>
        <v>0</v>
      </c>
      <c r="D66" s="2017">
        <f>来々期計画!E65</f>
        <v>0</v>
      </c>
      <c r="E66" s="2017">
        <f>来々期計画!F65</f>
        <v>0</v>
      </c>
      <c r="F66" s="2017">
        <f>来々期計画!G65</f>
        <v>0</v>
      </c>
      <c r="G66" s="2017">
        <f>来々期計画!H65</f>
        <v>0</v>
      </c>
      <c r="H66" s="2017">
        <f>来々期計画!I65</f>
        <v>0</v>
      </c>
      <c r="I66" s="2017">
        <f>来々期計画!J65</f>
        <v>0</v>
      </c>
      <c r="J66" s="2017">
        <f>来々期計画!K65</f>
        <v>0</v>
      </c>
      <c r="K66" s="2017">
        <f>来々期計画!L65</f>
        <v>0</v>
      </c>
      <c r="L66" s="2017">
        <f>来々期計画!M65</f>
        <v>0</v>
      </c>
      <c r="M66" s="2017">
        <f>来々期計画!N65</f>
        <v>0</v>
      </c>
      <c r="N66" s="2017">
        <f>来々期計画!O65</f>
        <v>0</v>
      </c>
      <c r="O66" s="2017">
        <f>来々期計画!P65</f>
        <v>0</v>
      </c>
      <c r="P66" s="2017">
        <f>来々期計画!Q65</f>
        <v>0</v>
      </c>
      <c r="Q66" s="2362" t="str">
        <f>来々期計画!R65</f>
        <v/>
      </c>
      <c r="R66" s="2018">
        <f>来々期計画!S65</f>
        <v>0</v>
      </c>
      <c r="S66" s="770" t="str">
        <f t="shared" si="0"/>
        <v/>
      </c>
    </row>
    <row r="67" spans="1:19" s="763" customFormat="1" ht="17.649999999999999" customHeight="1">
      <c r="A67" s="771"/>
      <c r="B67" s="2027">
        <f>来々期計画!C66</f>
        <v>0</v>
      </c>
      <c r="C67" s="2017">
        <f>来々期計画!D66</f>
        <v>0</v>
      </c>
      <c r="D67" s="2017">
        <f>来々期計画!E66</f>
        <v>0</v>
      </c>
      <c r="E67" s="2017">
        <f>来々期計画!F66</f>
        <v>0</v>
      </c>
      <c r="F67" s="2017">
        <f>来々期計画!G66</f>
        <v>0</v>
      </c>
      <c r="G67" s="2017">
        <f>来々期計画!H66</f>
        <v>0</v>
      </c>
      <c r="H67" s="2017">
        <f>来々期計画!I66</f>
        <v>0</v>
      </c>
      <c r="I67" s="2017">
        <f>来々期計画!J66</f>
        <v>0</v>
      </c>
      <c r="J67" s="2017">
        <f>来々期計画!K66</f>
        <v>0</v>
      </c>
      <c r="K67" s="2017">
        <f>来々期計画!L66</f>
        <v>0</v>
      </c>
      <c r="L67" s="2017">
        <f>来々期計画!M66</f>
        <v>0</v>
      </c>
      <c r="M67" s="2017">
        <f>来々期計画!N66</f>
        <v>0</v>
      </c>
      <c r="N67" s="2017">
        <f>来々期計画!O66</f>
        <v>0</v>
      </c>
      <c r="O67" s="2017">
        <f>来々期計画!P66</f>
        <v>0</v>
      </c>
      <c r="P67" s="2017">
        <f>来々期計画!Q66</f>
        <v>0</v>
      </c>
      <c r="Q67" s="2362" t="str">
        <f>来々期計画!R66</f>
        <v/>
      </c>
      <c r="R67" s="2018">
        <f>来々期計画!S66</f>
        <v>0</v>
      </c>
      <c r="S67" s="770" t="str">
        <f t="shared" si="0"/>
        <v/>
      </c>
    </row>
    <row r="68" spans="1:19" s="763" customFormat="1" ht="17.649999999999999" customHeight="1">
      <c r="A68" s="771"/>
      <c r="B68" s="2027">
        <f>来々期計画!C67</f>
        <v>0</v>
      </c>
      <c r="C68" s="2017">
        <f>来々期計画!D67</f>
        <v>0</v>
      </c>
      <c r="D68" s="2017">
        <f>来々期計画!E67</f>
        <v>0</v>
      </c>
      <c r="E68" s="2017">
        <f>来々期計画!F67</f>
        <v>0</v>
      </c>
      <c r="F68" s="2017">
        <f>来々期計画!G67</f>
        <v>0</v>
      </c>
      <c r="G68" s="2017">
        <f>来々期計画!H67</f>
        <v>0</v>
      </c>
      <c r="H68" s="2017">
        <f>来々期計画!I67</f>
        <v>0</v>
      </c>
      <c r="I68" s="2017">
        <f>来々期計画!J67</f>
        <v>0</v>
      </c>
      <c r="J68" s="2017">
        <f>来々期計画!K67</f>
        <v>0</v>
      </c>
      <c r="K68" s="2017">
        <f>来々期計画!L67</f>
        <v>0</v>
      </c>
      <c r="L68" s="2017">
        <f>来々期計画!M67</f>
        <v>0</v>
      </c>
      <c r="M68" s="2017">
        <f>来々期計画!N67</f>
        <v>0</v>
      </c>
      <c r="N68" s="2017">
        <f>来々期計画!O67</f>
        <v>0</v>
      </c>
      <c r="O68" s="2017">
        <f>来々期計画!P67</f>
        <v>0</v>
      </c>
      <c r="P68" s="2017">
        <f>来々期計画!Q67</f>
        <v>0</v>
      </c>
      <c r="Q68" s="2362" t="str">
        <f>来々期計画!R67</f>
        <v/>
      </c>
      <c r="R68" s="2018">
        <f>来々期計画!S67</f>
        <v>0</v>
      </c>
      <c r="S68" s="770" t="str">
        <f t="shared" si="0"/>
        <v/>
      </c>
    </row>
    <row r="69" spans="1:19" s="763" customFormat="1" ht="17.649999999999999" customHeight="1">
      <c r="A69" s="771"/>
      <c r="B69" s="2027">
        <f>来々期計画!C68</f>
        <v>0</v>
      </c>
      <c r="C69" s="2017">
        <f>来々期計画!D68</f>
        <v>0</v>
      </c>
      <c r="D69" s="2017">
        <f>来々期計画!E68</f>
        <v>0</v>
      </c>
      <c r="E69" s="2017">
        <f>来々期計画!F68</f>
        <v>0</v>
      </c>
      <c r="F69" s="2017">
        <f>来々期計画!G68</f>
        <v>0</v>
      </c>
      <c r="G69" s="2017">
        <f>来々期計画!H68</f>
        <v>0</v>
      </c>
      <c r="H69" s="2017">
        <f>来々期計画!I68</f>
        <v>0</v>
      </c>
      <c r="I69" s="2017">
        <f>来々期計画!J68</f>
        <v>0</v>
      </c>
      <c r="J69" s="2017">
        <f>来々期計画!K68</f>
        <v>0</v>
      </c>
      <c r="K69" s="2017">
        <f>来々期計画!L68</f>
        <v>0</v>
      </c>
      <c r="L69" s="2017">
        <f>来々期計画!M68</f>
        <v>0</v>
      </c>
      <c r="M69" s="2017">
        <f>来々期計画!N68</f>
        <v>0</v>
      </c>
      <c r="N69" s="2017">
        <f>来々期計画!O68</f>
        <v>0</v>
      </c>
      <c r="O69" s="2017">
        <f>来々期計画!P68</f>
        <v>0</v>
      </c>
      <c r="P69" s="2017">
        <f>来々期計画!Q68</f>
        <v>0</v>
      </c>
      <c r="Q69" s="2362" t="str">
        <f>来々期計画!R68</f>
        <v/>
      </c>
      <c r="R69" s="2018">
        <f>来々期計画!S68</f>
        <v>0</v>
      </c>
      <c r="S69" s="770" t="str">
        <f t="shared" si="0"/>
        <v/>
      </c>
    </row>
    <row r="70" spans="1:19" s="763" customFormat="1" ht="17.649999999999999" customHeight="1">
      <c r="A70" s="771"/>
      <c r="B70" s="2027">
        <f>来々期計画!C69</f>
        <v>0</v>
      </c>
      <c r="C70" s="2017">
        <f>来々期計画!D69</f>
        <v>0</v>
      </c>
      <c r="D70" s="2017">
        <f>来々期計画!E69</f>
        <v>0</v>
      </c>
      <c r="E70" s="2017">
        <f>来々期計画!F69</f>
        <v>0</v>
      </c>
      <c r="F70" s="2017">
        <f>来々期計画!G69</f>
        <v>0</v>
      </c>
      <c r="G70" s="2017">
        <f>来々期計画!H69</f>
        <v>0</v>
      </c>
      <c r="H70" s="2017">
        <f>来々期計画!I69</f>
        <v>0</v>
      </c>
      <c r="I70" s="2017">
        <f>来々期計画!J69</f>
        <v>0</v>
      </c>
      <c r="J70" s="2017">
        <f>来々期計画!K69</f>
        <v>0</v>
      </c>
      <c r="K70" s="2017">
        <f>来々期計画!L69</f>
        <v>0</v>
      </c>
      <c r="L70" s="2017">
        <f>来々期計画!M69</f>
        <v>0</v>
      </c>
      <c r="M70" s="2017">
        <f>来々期計画!N69</f>
        <v>0</v>
      </c>
      <c r="N70" s="2017">
        <f>来々期計画!O69</f>
        <v>0</v>
      </c>
      <c r="O70" s="2017">
        <f>来々期計画!P69</f>
        <v>0</v>
      </c>
      <c r="P70" s="2017">
        <f>来々期計画!Q69</f>
        <v>0</v>
      </c>
      <c r="Q70" s="2362" t="str">
        <f>来々期計画!R69</f>
        <v/>
      </c>
      <c r="R70" s="2018">
        <f>来々期計画!S69</f>
        <v>0</v>
      </c>
      <c r="S70" s="770" t="str">
        <f t="shared" ref="S70:S127" si="1">IF(OR(B70=0,B70=""),"",1)</f>
        <v/>
      </c>
    </row>
    <row r="71" spans="1:19" s="763" customFormat="1" ht="17.649999999999999" customHeight="1">
      <c r="A71" s="771"/>
      <c r="B71" s="2027">
        <f>来々期計画!C70</f>
        <v>0</v>
      </c>
      <c r="C71" s="2017">
        <f>来々期計画!D70</f>
        <v>0</v>
      </c>
      <c r="D71" s="2017">
        <f>来々期計画!E70</f>
        <v>0</v>
      </c>
      <c r="E71" s="2017">
        <f>来々期計画!F70</f>
        <v>0</v>
      </c>
      <c r="F71" s="2017">
        <f>来々期計画!G70</f>
        <v>0</v>
      </c>
      <c r="G71" s="2017">
        <f>来々期計画!H70</f>
        <v>0</v>
      </c>
      <c r="H71" s="2017">
        <f>来々期計画!I70</f>
        <v>0</v>
      </c>
      <c r="I71" s="2017">
        <f>来々期計画!J70</f>
        <v>0</v>
      </c>
      <c r="J71" s="2017">
        <f>来々期計画!K70</f>
        <v>0</v>
      </c>
      <c r="K71" s="2017">
        <f>来々期計画!L70</f>
        <v>0</v>
      </c>
      <c r="L71" s="2017">
        <f>来々期計画!M70</f>
        <v>0</v>
      </c>
      <c r="M71" s="2017">
        <f>来々期計画!N70</f>
        <v>0</v>
      </c>
      <c r="N71" s="2017">
        <f>来々期計画!O70</f>
        <v>0</v>
      </c>
      <c r="O71" s="2017">
        <f>来々期計画!P70</f>
        <v>0</v>
      </c>
      <c r="P71" s="2017">
        <f>来々期計画!Q70</f>
        <v>0</v>
      </c>
      <c r="Q71" s="2362" t="str">
        <f>来々期計画!R70</f>
        <v/>
      </c>
      <c r="R71" s="2018">
        <f>来々期計画!S70</f>
        <v>0</v>
      </c>
      <c r="S71" s="770" t="str">
        <f t="shared" si="1"/>
        <v/>
      </c>
    </row>
    <row r="72" spans="1:19" s="763" customFormat="1" ht="17.649999999999999" customHeight="1">
      <c r="A72" s="771"/>
      <c r="B72" s="2027">
        <f>来々期計画!C71</f>
        <v>0</v>
      </c>
      <c r="C72" s="2017">
        <f>来々期計画!D71</f>
        <v>0</v>
      </c>
      <c r="D72" s="2017">
        <f>来々期計画!E71</f>
        <v>0</v>
      </c>
      <c r="E72" s="2017">
        <f>来々期計画!F71</f>
        <v>0</v>
      </c>
      <c r="F72" s="2017">
        <f>来々期計画!G71</f>
        <v>0</v>
      </c>
      <c r="G72" s="2017">
        <f>来々期計画!H71</f>
        <v>0</v>
      </c>
      <c r="H72" s="2017">
        <f>来々期計画!I71</f>
        <v>0</v>
      </c>
      <c r="I72" s="2017">
        <f>来々期計画!J71</f>
        <v>0</v>
      </c>
      <c r="J72" s="2017">
        <f>来々期計画!K71</f>
        <v>0</v>
      </c>
      <c r="K72" s="2017">
        <f>来々期計画!L71</f>
        <v>0</v>
      </c>
      <c r="L72" s="2017">
        <f>来々期計画!M71</f>
        <v>0</v>
      </c>
      <c r="M72" s="2017">
        <f>来々期計画!N71</f>
        <v>0</v>
      </c>
      <c r="N72" s="2017">
        <f>来々期計画!O71</f>
        <v>0</v>
      </c>
      <c r="O72" s="2017">
        <f>来々期計画!P71</f>
        <v>0</v>
      </c>
      <c r="P72" s="2017">
        <f>来々期計画!Q71</f>
        <v>0</v>
      </c>
      <c r="Q72" s="2362" t="str">
        <f>来々期計画!R71</f>
        <v/>
      </c>
      <c r="R72" s="2018">
        <f>来々期計画!S71</f>
        <v>0</v>
      </c>
      <c r="S72" s="770" t="str">
        <f t="shared" si="1"/>
        <v/>
      </c>
    </row>
    <row r="73" spans="1:19" s="763" customFormat="1" ht="17.649999999999999" customHeight="1">
      <c r="A73" s="771"/>
      <c r="B73" s="2027">
        <f>来々期計画!C72</f>
        <v>0</v>
      </c>
      <c r="C73" s="2017">
        <f>来々期計画!D72</f>
        <v>0</v>
      </c>
      <c r="D73" s="2017">
        <f>来々期計画!E72</f>
        <v>0</v>
      </c>
      <c r="E73" s="2017">
        <f>来々期計画!F72</f>
        <v>0</v>
      </c>
      <c r="F73" s="2017">
        <f>来々期計画!G72</f>
        <v>0</v>
      </c>
      <c r="G73" s="2017">
        <f>来々期計画!H72</f>
        <v>0</v>
      </c>
      <c r="H73" s="2017">
        <f>来々期計画!I72</f>
        <v>0</v>
      </c>
      <c r="I73" s="2017">
        <f>来々期計画!J72</f>
        <v>0</v>
      </c>
      <c r="J73" s="2017">
        <f>来々期計画!K72</f>
        <v>0</v>
      </c>
      <c r="K73" s="2017">
        <f>来々期計画!L72</f>
        <v>0</v>
      </c>
      <c r="L73" s="2017">
        <f>来々期計画!M72</f>
        <v>0</v>
      </c>
      <c r="M73" s="2017">
        <f>来々期計画!N72</f>
        <v>0</v>
      </c>
      <c r="N73" s="2017">
        <f>来々期計画!O72</f>
        <v>0</v>
      </c>
      <c r="O73" s="2017">
        <f>来々期計画!P72</f>
        <v>0</v>
      </c>
      <c r="P73" s="2017">
        <f>来々期計画!Q72</f>
        <v>0</v>
      </c>
      <c r="Q73" s="2362" t="str">
        <f>来々期計画!R72</f>
        <v/>
      </c>
      <c r="R73" s="2018">
        <f>来々期計画!S72</f>
        <v>0</v>
      </c>
      <c r="S73" s="770" t="str">
        <f t="shared" si="1"/>
        <v/>
      </c>
    </row>
    <row r="74" spans="1:19" s="763" customFormat="1" ht="17.649999999999999" customHeight="1">
      <c r="A74" s="771"/>
      <c r="B74" s="2027">
        <f>来々期計画!C73</f>
        <v>0</v>
      </c>
      <c r="C74" s="2017">
        <f>来々期計画!D73</f>
        <v>0</v>
      </c>
      <c r="D74" s="2017">
        <f>来々期計画!E73</f>
        <v>0</v>
      </c>
      <c r="E74" s="2017">
        <f>来々期計画!F73</f>
        <v>0</v>
      </c>
      <c r="F74" s="2017">
        <f>来々期計画!G73</f>
        <v>0</v>
      </c>
      <c r="G74" s="2017">
        <f>来々期計画!H73</f>
        <v>0</v>
      </c>
      <c r="H74" s="2017">
        <f>来々期計画!I73</f>
        <v>0</v>
      </c>
      <c r="I74" s="2017">
        <f>来々期計画!J73</f>
        <v>0</v>
      </c>
      <c r="J74" s="2017">
        <f>来々期計画!K73</f>
        <v>0</v>
      </c>
      <c r="K74" s="2017">
        <f>来々期計画!L73</f>
        <v>0</v>
      </c>
      <c r="L74" s="2017">
        <f>来々期計画!M73</f>
        <v>0</v>
      </c>
      <c r="M74" s="2017">
        <f>来々期計画!N73</f>
        <v>0</v>
      </c>
      <c r="N74" s="2017">
        <f>来々期計画!O73</f>
        <v>0</v>
      </c>
      <c r="O74" s="2017">
        <f>来々期計画!P73</f>
        <v>0</v>
      </c>
      <c r="P74" s="2017">
        <f>来々期計画!Q73</f>
        <v>0</v>
      </c>
      <c r="Q74" s="2362" t="str">
        <f>来々期計画!R73</f>
        <v/>
      </c>
      <c r="R74" s="2018">
        <f>来々期計画!S73</f>
        <v>0</v>
      </c>
      <c r="S74" s="770" t="str">
        <f t="shared" si="1"/>
        <v/>
      </c>
    </row>
    <row r="75" spans="1:19" s="763" customFormat="1" ht="17.649999999999999" customHeight="1">
      <c r="A75" s="771"/>
      <c r="B75" s="2027">
        <f>来々期計画!C74</f>
        <v>0</v>
      </c>
      <c r="C75" s="2017">
        <f>来々期計画!D74</f>
        <v>0</v>
      </c>
      <c r="D75" s="2017">
        <f>来々期計画!E74</f>
        <v>0</v>
      </c>
      <c r="E75" s="2017">
        <f>来々期計画!F74</f>
        <v>0</v>
      </c>
      <c r="F75" s="2017">
        <f>来々期計画!G74</f>
        <v>0</v>
      </c>
      <c r="G75" s="2017">
        <f>来々期計画!H74</f>
        <v>0</v>
      </c>
      <c r="H75" s="2017">
        <f>来々期計画!I74</f>
        <v>0</v>
      </c>
      <c r="I75" s="2017">
        <f>来々期計画!J74</f>
        <v>0</v>
      </c>
      <c r="J75" s="2017">
        <f>来々期計画!K74</f>
        <v>0</v>
      </c>
      <c r="K75" s="2017">
        <f>来々期計画!L74</f>
        <v>0</v>
      </c>
      <c r="L75" s="2017">
        <f>来々期計画!M74</f>
        <v>0</v>
      </c>
      <c r="M75" s="2017">
        <f>来々期計画!N74</f>
        <v>0</v>
      </c>
      <c r="N75" s="2017">
        <f>来々期計画!O74</f>
        <v>0</v>
      </c>
      <c r="O75" s="2017">
        <f>来々期計画!P74</f>
        <v>0</v>
      </c>
      <c r="P75" s="2017">
        <f>来々期計画!Q74</f>
        <v>0</v>
      </c>
      <c r="Q75" s="2362" t="str">
        <f>来々期計画!R74</f>
        <v/>
      </c>
      <c r="R75" s="2018">
        <f>来々期計画!S74</f>
        <v>0</v>
      </c>
      <c r="S75" s="770" t="str">
        <f t="shared" si="1"/>
        <v/>
      </c>
    </row>
    <row r="76" spans="1:19" s="763" customFormat="1" ht="17.649999999999999" customHeight="1">
      <c r="A76" s="771"/>
      <c r="B76" s="2027">
        <f>来々期計画!C75</f>
        <v>0</v>
      </c>
      <c r="C76" s="2017">
        <f>来々期計画!D75</f>
        <v>0</v>
      </c>
      <c r="D76" s="2017">
        <f>来々期計画!E75</f>
        <v>0</v>
      </c>
      <c r="E76" s="2017">
        <f>来々期計画!F75</f>
        <v>0</v>
      </c>
      <c r="F76" s="2017">
        <f>来々期計画!G75</f>
        <v>0</v>
      </c>
      <c r="G76" s="2017">
        <f>来々期計画!H75</f>
        <v>0</v>
      </c>
      <c r="H76" s="2017">
        <f>来々期計画!I75</f>
        <v>0</v>
      </c>
      <c r="I76" s="2017">
        <f>来々期計画!J75</f>
        <v>0</v>
      </c>
      <c r="J76" s="2017">
        <f>来々期計画!K75</f>
        <v>0</v>
      </c>
      <c r="K76" s="2017">
        <f>来々期計画!L75</f>
        <v>0</v>
      </c>
      <c r="L76" s="2017">
        <f>来々期計画!M75</f>
        <v>0</v>
      </c>
      <c r="M76" s="2017">
        <f>来々期計画!N75</f>
        <v>0</v>
      </c>
      <c r="N76" s="2017">
        <f>来々期計画!O75</f>
        <v>0</v>
      </c>
      <c r="O76" s="2017">
        <f>来々期計画!P75</f>
        <v>0</v>
      </c>
      <c r="P76" s="2017">
        <f>来々期計画!Q75</f>
        <v>0</v>
      </c>
      <c r="Q76" s="2362" t="str">
        <f>来々期計画!R75</f>
        <v/>
      </c>
      <c r="R76" s="2018">
        <f>来々期計画!S75</f>
        <v>0</v>
      </c>
      <c r="S76" s="770" t="str">
        <f t="shared" si="1"/>
        <v/>
      </c>
    </row>
    <row r="77" spans="1:19" s="763" customFormat="1" ht="17.649999999999999" customHeight="1">
      <c r="A77" s="771"/>
      <c r="B77" s="2027">
        <f>来々期計画!C76</f>
        <v>0</v>
      </c>
      <c r="C77" s="2017">
        <f>来々期計画!D76</f>
        <v>0</v>
      </c>
      <c r="D77" s="2017">
        <f>来々期計画!E76</f>
        <v>0</v>
      </c>
      <c r="E77" s="2017">
        <f>来々期計画!F76</f>
        <v>0</v>
      </c>
      <c r="F77" s="2017">
        <f>来々期計画!G76</f>
        <v>0</v>
      </c>
      <c r="G77" s="2017">
        <f>来々期計画!H76</f>
        <v>0</v>
      </c>
      <c r="H77" s="2017">
        <f>来々期計画!I76</f>
        <v>0</v>
      </c>
      <c r="I77" s="2017">
        <f>来々期計画!J76</f>
        <v>0</v>
      </c>
      <c r="J77" s="2017">
        <f>来々期計画!K76</f>
        <v>0</v>
      </c>
      <c r="K77" s="2017">
        <f>来々期計画!L76</f>
        <v>0</v>
      </c>
      <c r="L77" s="2017">
        <f>来々期計画!M76</f>
        <v>0</v>
      </c>
      <c r="M77" s="2017">
        <f>来々期計画!N76</f>
        <v>0</v>
      </c>
      <c r="N77" s="2017">
        <f>来々期計画!O76</f>
        <v>0</v>
      </c>
      <c r="O77" s="2017">
        <f>来々期計画!P76</f>
        <v>0</v>
      </c>
      <c r="P77" s="2017">
        <f>来々期計画!Q76</f>
        <v>0</v>
      </c>
      <c r="Q77" s="2362" t="str">
        <f>来々期計画!R76</f>
        <v/>
      </c>
      <c r="R77" s="2018">
        <f>来々期計画!S76</f>
        <v>0</v>
      </c>
      <c r="S77" s="770" t="str">
        <f t="shared" si="1"/>
        <v/>
      </c>
    </row>
    <row r="78" spans="1:19" s="763" customFormat="1" ht="17.649999999999999" customHeight="1">
      <c r="A78" s="771"/>
      <c r="B78" s="2027">
        <f>来々期計画!C77</f>
        <v>0</v>
      </c>
      <c r="C78" s="2017">
        <f>来々期計画!D77</f>
        <v>0</v>
      </c>
      <c r="D78" s="2017">
        <f>来々期計画!E77</f>
        <v>0</v>
      </c>
      <c r="E78" s="2017">
        <f>来々期計画!F77</f>
        <v>0</v>
      </c>
      <c r="F78" s="2017">
        <f>来々期計画!G77</f>
        <v>0</v>
      </c>
      <c r="G78" s="2017">
        <f>来々期計画!H77</f>
        <v>0</v>
      </c>
      <c r="H78" s="2017">
        <f>来々期計画!I77</f>
        <v>0</v>
      </c>
      <c r="I78" s="2017">
        <f>来々期計画!J77</f>
        <v>0</v>
      </c>
      <c r="J78" s="2017">
        <f>来々期計画!K77</f>
        <v>0</v>
      </c>
      <c r="K78" s="2017">
        <f>来々期計画!L77</f>
        <v>0</v>
      </c>
      <c r="L78" s="2017">
        <f>来々期計画!M77</f>
        <v>0</v>
      </c>
      <c r="M78" s="2017">
        <f>来々期計画!N77</f>
        <v>0</v>
      </c>
      <c r="N78" s="2017">
        <f>来々期計画!O77</f>
        <v>0</v>
      </c>
      <c r="O78" s="2017">
        <f>来々期計画!P77</f>
        <v>0</v>
      </c>
      <c r="P78" s="2017">
        <f>来々期計画!Q77</f>
        <v>0</v>
      </c>
      <c r="Q78" s="2362" t="str">
        <f>来々期計画!R77</f>
        <v/>
      </c>
      <c r="R78" s="2018">
        <f>来々期計画!S77</f>
        <v>0</v>
      </c>
      <c r="S78" s="770" t="str">
        <f t="shared" si="1"/>
        <v/>
      </c>
    </row>
    <row r="79" spans="1:19" s="763" customFormat="1" ht="17.649999999999999" hidden="1" customHeight="1">
      <c r="A79" s="771"/>
      <c r="B79" s="2027">
        <f>来々期計画!C78</f>
        <v>0</v>
      </c>
      <c r="C79" s="2017">
        <f>来々期計画!D78</f>
        <v>0</v>
      </c>
      <c r="D79" s="2017">
        <f>来々期計画!E78</f>
        <v>0</v>
      </c>
      <c r="E79" s="2017">
        <f>来々期計画!F78</f>
        <v>0</v>
      </c>
      <c r="F79" s="2017">
        <f>来々期計画!G78</f>
        <v>0</v>
      </c>
      <c r="G79" s="2017">
        <f>来々期計画!H78</f>
        <v>0</v>
      </c>
      <c r="H79" s="2017">
        <f>来々期計画!I78</f>
        <v>0</v>
      </c>
      <c r="I79" s="2017">
        <f>来々期計画!J78</f>
        <v>0</v>
      </c>
      <c r="J79" s="2017">
        <f>来々期計画!K78</f>
        <v>0</v>
      </c>
      <c r="K79" s="2017">
        <f>来々期計画!L78</f>
        <v>0</v>
      </c>
      <c r="L79" s="2017">
        <f>来々期計画!M78</f>
        <v>0</v>
      </c>
      <c r="M79" s="2017">
        <f>来々期計画!N78</f>
        <v>0</v>
      </c>
      <c r="N79" s="2017">
        <f>来々期計画!O78</f>
        <v>0</v>
      </c>
      <c r="O79" s="2017">
        <f>来々期計画!P78</f>
        <v>0</v>
      </c>
      <c r="P79" s="2017">
        <f>来々期計画!Q78</f>
        <v>0</v>
      </c>
      <c r="Q79" s="2362" t="str">
        <f>来々期計画!R78</f>
        <v/>
      </c>
      <c r="R79" s="2018">
        <f>来々期計画!S78</f>
        <v>0</v>
      </c>
      <c r="S79" s="770" t="str">
        <f t="shared" si="1"/>
        <v/>
      </c>
    </row>
    <row r="80" spans="1:19" s="763" customFormat="1" ht="17.649999999999999" hidden="1" customHeight="1">
      <c r="A80" s="771"/>
      <c r="B80" s="2027">
        <f>来々期計画!C79</f>
        <v>0</v>
      </c>
      <c r="C80" s="2017">
        <f>来々期計画!D79</f>
        <v>0</v>
      </c>
      <c r="D80" s="2017">
        <f>来々期計画!E79</f>
        <v>0</v>
      </c>
      <c r="E80" s="2017">
        <f>来々期計画!F79</f>
        <v>0</v>
      </c>
      <c r="F80" s="2017">
        <f>来々期計画!G79</f>
        <v>0</v>
      </c>
      <c r="G80" s="2017">
        <f>来々期計画!H79</f>
        <v>0</v>
      </c>
      <c r="H80" s="2017">
        <f>来々期計画!I79</f>
        <v>0</v>
      </c>
      <c r="I80" s="2017">
        <f>来々期計画!J79</f>
        <v>0</v>
      </c>
      <c r="J80" s="2017">
        <f>来々期計画!K79</f>
        <v>0</v>
      </c>
      <c r="K80" s="2017">
        <f>来々期計画!L79</f>
        <v>0</v>
      </c>
      <c r="L80" s="2017">
        <f>来々期計画!M79</f>
        <v>0</v>
      </c>
      <c r="M80" s="2017">
        <f>来々期計画!N79</f>
        <v>0</v>
      </c>
      <c r="N80" s="2017">
        <f>来々期計画!O79</f>
        <v>0</v>
      </c>
      <c r="O80" s="2017">
        <f>来々期計画!P79</f>
        <v>0</v>
      </c>
      <c r="P80" s="2017">
        <f>来々期計画!Q79</f>
        <v>0</v>
      </c>
      <c r="Q80" s="2362" t="str">
        <f>来々期計画!R79</f>
        <v/>
      </c>
      <c r="R80" s="2018">
        <f>来々期計画!S79</f>
        <v>0</v>
      </c>
      <c r="S80" s="770" t="str">
        <f t="shared" si="1"/>
        <v/>
      </c>
    </row>
    <row r="81" spans="1:19" s="763" customFormat="1" ht="17.649999999999999" hidden="1" customHeight="1">
      <c r="A81" s="771"/>
      <c r="B81" s="2027">
        <f>来々期計画!C80</f>
        <v>0</v>
      </c>
      <c r="C81" s="2017">
        <f>来々期計画!D80</f>
        <v>0</v>
      </c>
      <c r="D81" s="2017">
        <f>来々期計画!E80</f>
        <v>0</v>
      </c>
      <c r="E81" s="2017">
        <f>来々期計画!F80</f>
        <v>0</v>
      </c>
      <c r="F81" s="2017">
        <f>来々期計画!G80</f>
        <v>0</v>
      </c>
      <c r="G81" s="2017">
        <f>来々期計画!H80</f>
        <v>0</v>
      </c>
      <c r="H81" s="2017">
        <f>来々期計画!I80</f>
        <v>0</v>
      </c>
      <c r="I81" s="2017">
        <f>来々期計画!J80</f>
        <v>0</v>
      </c>
      <c r="J81" s="2017">
        <f>来々期計画!K80</f>
        <v>0</v>
      </c>
      <c r="K81" s="2017">
        <f>来々期計画!L80</f>
        <v>0</v>
      </c>
      <c r="L81" s="2017">
        <f>来々期計画!M80</f>
        <v>0</v>
      </c>
      <c r="M81" s="2017">
        <f>来々期計画!N80</f>
        <v>0</v>
      </c>
      <c r="N81" s="2017">
        <f>来々期計画!O80</f>
        <v>0</v>
      </c>
      <c r="O81" s="2017">
        <f>来々期計画!P80</f>
        <v>0</v>
      </c>
      <c r="P81" s="2017">
        <f>来々期計画!Q80</f>
        <v>0</v>
      </c>
      <c r="Q81" s="2362" t="str">
        <f>来々期計画!R80</f>
        <v/>
      </c>
      <c r="R81" s="2018">
        <f>来々期計画!S80</f>
        <v>0</v>
      </c>
      <c r="S81" s="770" t="str">
        <f t="shared" si="1"/>
        <v/>
      </c>
    </row>
    <row r="82" spans="1:19" s="763" customFormat="1" ht="17.649999999999999" customHeight="1">
      <c r="A82" s="771"/>
      <c r="B82" s="2027">
        <f>来々期計画!C81</f>
        <v>0</v>
      </c>
      <c r="C82" s="2017">
        <f>来々期計画!D81</f>
        <v>0</v>
      </c>
      <c r="D82" s="2017">
        <f>来々期計画!E81</f>
        <v>0</v>
      </c>
      <c r="E82" s="2017">
        <f>来々期計画!F81</f>
        <v>0</v>
      </c>
      <c r="F82" s="2017">
        <f>来々期計画!G81</f>
        <v>0</v>
      </c>
      <c r="G82" s="2017">
        <f>来々期計画!H81</f>
        <v>0</v>
      </c>
      <c r="H82" s="2017">
        <f>来々期計画!I81</f>
        <v>0</v>
      </c>
      <c r="I82" s="2017">
        <f>来々期計画!J81</f>
        <v>0</v>
      </c>
      <c r="J82" s="2017">
        <f>来々期計画!K81</f>
        <v>0</v>
      </c>
      <c r="K82" s="2017">
        <f>来々期計画!L81</f>
        <v>0</v>
      </c>
      <c r="L82" s="2017">
        <f>来々期計画!M81</f>
        <v>0</v>
      </c>
      <c r="M82" s="2017">
        <f>来々期計画!N81</f>
        <v>0</v>
      </c>
      <c r="N82" s="2017">
        <f>来々期計画!O81</f>
        <v>0</v>
      </c>
      <c r="O82" s="2017">
        <f>来々期計画!P81</f>
        <v>0</v>
      </c>
      <c r="P82" s="2017">
        <f>来々期計画!Q81</f>
        <v>0</v>
      </c>
      <c r="Q82" s="2362" t="str">
        <f>来々期計画!R81</f>
        <v/>
      </c>
      <c r="R82" s="2018">
        <f>来々期計画!S81</f>
        <v>0</v>
      </c>
      <c r="S82" s="770" t="str">
        <f t="shared" si="1"/>
        <v/>
      </c>
    </row>
    <row r="83" spans="1:19" s="763" customFormat="1" ht="17.649999999999999" customHeight="1">
      <c r="A83" s="771"/>
      <c r="B83" s="2040" t="str">
        <f>来々期計画!C82</f>
        <v>その他販管費計</v>
      </c>
      <c r="C83" s="2021">
        <f>来々期計画!D82</f>
        <v>0</v>
      </c>
      <c r="D83" s="2021">
        <f>来々期計画!E82</f>
        <v>0</v>
      </c>
      <c r="E83" s="2021">
        <f>来々期計画!F82</f>
        <v>0</v>
      </c>
      <c r="F83" s="2021">
        <f>来々期計画!G82</f>
        <v>0</v>
      </c>
      <c r="G83" s="2021">
        <f>来々期計画!H82</f>
        <v>0</v>
      </c>
      <c r="H83" s="2021">
        <f>来々期計画!I82</f>
        <v>0</v>
      </c>
      <c r="I83" s="2021">
        <f>来々期計画!J82</f>
        <v>0</v>
      </c>
      <c r="J83" s="2021">
        <f>来々期計画!K82</f>
        <v>0</v>
      </c>
      <c r="K83" s="2021">
        <f>来々期計画!L82</f>
        <v>0</v>
      </c>
      <c r="L83" s="2021">
        <f>来々期計画!M82</f>
        <v>0</v>
      </c>
      <c r="M83" s="2021">
        <f>来々期計画!N82</f>
        <v>0</v>
      </c>
      <c r="N83" s="2021">
        <f>来々期計画!O82</f>
        <v>0</v>
      </c>
      <c r="O83" s="2021">
        <f>来々期計画!P82</f>
        <v>0</v>
      </c>
      <c r="P83" s="2035">
        <f>来々期計画!Q82</f>
        <v>0</v>
      </c>
      <c r="Q83" s="2367" t="str">
        <f>来々期計画!R82</f>
        <v/>
      </c>
      <c r="R83" s="2036">
        <f>来々期計画!S82</f>
        <v>0</v>
      </c>
      <c r="S83" s="770">
        <f t="shared" si="1"/>
        <v>1</v>
      </c>
    </row>
    <row r="84" spans="1:19" s="763" customFormat="1" ht="17.649999999999999" customHeight="1">
      <c r="A84" s="771"/>
      <c r="B84" s="2041" t="str">
        <f>来々期計画!C83</f>
        <v>販売管理費計</v>
      </c>
      <c r="C84" s="2022">
        <f>来々期計画!D83</f>
        <v>0</v>
      </c>
      <c r="D84" s="2022">
        <f>来々期計画!E83</f>
        <v>0</v>
      </c>
      <c r="E84" s="2022">
        <f>来々期計画!F83</f>
        <v>0</v>
      </c>
      <c r="F84" s="2022">
        <f>来々期計画!G83</f>
        <v>0</v>
      </c>
      <c r="G84" s="2022">
        <f>来々期計画!H83</f>
        <v>0</v>
      </c>
      <c r="H84" s="2022">
        <f>来々期計画!I83</f>
        <v>0</v>
      </c>
      <c r="I84" s="2022">
        <f>来々期計画!J83</f>
        <v>0</v>
      </c>
      <c r="J84" s="2022">
        <f>来々期計画!K83</f>
        <v>0</v>
      </c>
      <c r="K84" s="2022">
        <f>来々期計画!L83</f>
        <v>0</v>
      </c>
      <c r="L84" s="2022">
        <f>来々期計画!M83</f>
        <v>0</v>
      </c>
      <c r="M84" s="2022">
        <f>来々期計画!N83</f>
        <v>0</v>
      </c>
      <c r="N84" s="2022">
        <f>来々期計画!O83</f>
        <v>0</v>
      </c>
      <c r="O84" s="2022">
        <f>来々期計画!P83</f>
        <v>0</v>
      </c>
      <c r="P84" s="2022">
        <f>来々期計画!Q83</f>
        <v>0</v>
      </c>
      <c r="Q84" s="2363" t="str">
        <f>来々期計画!R83</f>
        <v/>
      </c>
      <c r="R84" s="2023">
        <f>来々期計画!S83</f>
        <v>0</v>
      </c>
      <c r="S84" s="770">
        <f t="shared" si="1"/>
        <v>1</v>
      </c>
    </row>
    <row r="85" spans="1:19" s="763" customFormat="1" ht="17.649999999999999" customHeight="1">
      <c r="A85" s="771"/>
      <c r="B85" s="2041" t="str">
        <f>来々期計画!C84</f>
        <v>営業損益金額</v>
      </c>
      <c r="C85" s="2022">
        <f>来々期計画!D84</f>
        <v>0</v>
      </c>
      <c r="D85" s="2022">
        <f>来々期計画!E84</f>
        <v>0</v>
      </c>
      <c r="E85" s="2022">
        <f>来々期計画!F84</f>
        <v>0</v>
      </c>
      <c r="F85" s="2022">
        <f>来々期計画!G84</f>
        <v>0</v>
      </c>
      <c r="G85" s="2022">
        <f>来々期計画!H84</f>
        <v>0</v>
      </c>
      <c r="H85" s="2022">
        <f>来々期計画!I84</f>
        <v>0</v>
      </c>
      <c r="I85" s="2022">
        <f>来々期計画!J84</f>
        <v>0</v>
      </c>
      <c r="J85" s="2022">
        <f>来々期計画!K84</f>
        <v>0</v>
      </c>
      <c r="K85" s="2022">
        <f>来々期計画!L84</f>
        <v>0</v>
      </c>
      <c r="L85" s="2022">
        <f>来々期計画!M84</f>
        <v>0</v>
      </c>
      <c r="M85" s="2022">
        <f>来々期計画!N84</f>
        <v>0</v>
      </c>
      <c r="N85" s="2022">
        <f>来々期計画!O84</f>
        <v>0</v>
      </c>
      <c r="O85" s="2022">
        <f>来々期計画!P84</f>
        <v>0</v>
      </c>
      <c r="P85" s="2022">
        <f>来々期計画!Q84</f>
        <v>0</v>
      </c>
      <c r="Q85" s="2363" t="str">
        <f>来々期計画!R84</f>
        <v/>
      </c>
      <c r="R85" s="2023">
        <f>来々期計画!S84</f>
        <v>0</v>
      </c>
      <c r="S85" s="770">
        <f t="shared" si="1"/>
        <v>1</v>
      </c>
    </row>
    <row r="86" spans="1:19" s="763" customFormat="1" ht="17.649999999999999" customHeight="1">
      <c r="A86" s="771"/>
      <c r="B86" s="2042" t="str">
        <f>来々期計画!C85</f>
        <v>[営業外収益]</v>
      </c>
      <c r="C86" s="2025">
        <f>来々期計画!D85</f>
        <v>0</v>
      </c>
      <c r="D86" s="2025">
        <f>来々期計画!E85</f>
        <v>0</v>
      </c>
      <c r="E86" s="2025">
        <f>来々期計画!F85</f>
        <v>0</v>
      </c>
      <c r="F86" s="2025">
        <f>来々期計画!G85</f>
        <v>0</v>
      </c>
      <c r="G86" s="2025">
        <f>来々期計画!H85</f>
        <v>0</v>
      </c>
      <c r="H86" s="2025">
        <f>来々期計画!I85</f>
        <v>0</v>
      </c>
      <c r="I86" s="2025">
        <f>来々期計画!J85</f>
        <v>0</v>
      </c>
      <c r="J86" s="2025">
        <f>来々期計画!K85</f>
        <v>0</v>
      </c>
      <c r="K86" s="2025">
        <f>来々期計画!L85</f>
        <v>0</v>
      </c>
      <c r="L86" s="2025">
        <f>来々期計画!M85</f>
        <v>0</v>
      </c>
      <c r="M86" s="2025">
        <f>来々期計画!N85</f>
        <v>0</v>
      </c>
      <c r="N86" s="2025">
        <f>来々期計画!O85</f>
        <v>0</v>
      </c>
      <c r="O86" s="2025">
        <f>来々期計画!P85</f>
        <v>0</v>
      </c>
      <c r="P86" s="2025">
        <f>来々期計画!Q85</f>
        <v>0</v>
      </c>
      <c r="Q86" s="2364" t="str">
        <f>来々期計画!R85</f>
        <v/>
      </c>
      <c r="R86" s="2026">
        <f>来々期計画!S85</f>
        <v>0</v>
      </c>
      <c r="S86" s="770">
        <f t="shared" si="1"/>
        <v>1</v>
      </c>
    </row>
    <row r="87" spans="1:19" s="763" customFormat="1" ht="17.649999999999999" customHeight="1">
      <c r="A87" s="771"/>
      <c r="B87" s="2042">
        <f>来々期計画!C86</f>
        <v>0</v>
      </c>
      <c r="C87" s="2017">
        <f>来々期計画!D86</f>
        <v>0</v>
      </c>
      <c r="D87" s="2017">
        <f>来々期計画!E86</f>
        <v>0</v>
      </c>
      <c r="E87" s="2017">
        <f>来々期計画!F86</f>
        <v>0</v>
      </c>
      <c r="F87" s="2017">
        <f>来々期計画!G86</f>
        <v>0</v>
      </c>
      <c r="G87" s="2017">
        <f>来々期計画!H86</f>
        <v>0</v>
      </c>
      <c r="H87" s="2017">
        <f>来々期計画!I86</f>
        <v>0</v>
      </c>
      <c r="I87" s="2017">
        <f>来々期計画!J86</f>
        <v>0</v>
      </c>
      <c r="J87" s="2017">
        <f>来々期計画!K86</f>
        <v>0</v>
      </c>
      <c r="K87" s="2017">
        <f>来々期計画!L86</f>
        <v>0</v>
      </c>
      <c r="L87" s="2017">
        <f>来々期計画!M86</f>
        <v>0</v>
      </c>
      <c r="M87" s="2017">
        <f>来々期計画!N86</f>
        <v>0</v>
      </c>
      <c r="N87" s="2017">
        <f>来々期計画!O86</f>
        <v>0</v>
      </c>
      <c r="O87" s="2017">
        <f>来々期計画!P86</f>
        <v>0</v>
      </c>
      <c r="P87" s="2017">
        <f>来々期計画!Q86</f>
        <v>0</v>
      </c>
      <c r="Q87" s="2362" t="str">
        <f>来々期計画!R86</f>
        <v/>
      </c>
      <c r="R87" s="2018">
        <f>来々期計画!S86</f>
        <v>0</v>
      </c>
      <c r="S87" s="770" t="str">
        <f t="shared" si="1"/>
        <v/>
      </c>
    </row>
    <row r="88" spans="1:19" s="763" customFormat="1" ht="17.649999999999999" customHeight="1">
      <c r="A88" s="771"/>
      <c r="B88" s="2042">
        <f>来々期計画!C87</f>
        <v>0</v>
      </c>
      <c r="C88" s="2017">
        <f>来々期計画!D87</f>
        <v>0</v>
      </c>
      <c r="D88" s="2017">
        <f>来々期計画!E87</f>
        <v>0</v>
      </c>
      <c r="E88" s="2017">
        <f>来々期計画!F87</f>
        <v>0</v>
      </c>
      <c r="F88" s="2017">
        <f>来々期計画!G87</f>
        <v>0</v>
      </c>
      <c r="G88" s="2017">
        <f>来々期計画!H87</f>
        <v>0</v>
      </c>
      <c r="H88" s="2017">
        <f>来々期計画!I87</f>
        <v>0</v>
      </c>
      <c r="I88" s="2017">
        <f>来々期計画!J87</f>
        <v>0</v>
      </c>
      <c r="J88" s="2017">
        <f>来々期計画!K87</f>
        <v>0</v>
      </c>
      <c r="K88" s="2017">
        <f>来々期計画!L87</f>
        <v>0</v>
      </c>
      <c r="L88" s="2017">
        <f>来々期計画!M87</f>
        <v>0</v>
      </c>
      <c r="M88" s="2017">
        <f>来々期計画!N87</f>
        <v>0</v>
      </c>
      <c r="N88" s="2017">
        <f>来々期計画!O87</f>
        <v>0</v>
      </c>
      <c r="O88" s="2017">
        <f>来々期計画!P87</f>
        <v>0</v>
      </c>
      <c r="P88" s="2017">
        <f>来々期計画!Q87</f>
        <v>0</v>
      </c>
      <c r="Q88" s="2362" t="str">
        <f>来々期計画!R87</f>
        <v/>
      </c>
      <c r="R88" s="2018">
        <f>来々期計画!S87</f>
        <v>0</v>
      </c>
      <c r="S88" s="770" t="str">
        <f t="shared" si="1"/>
        <v/>
      </c>
    </row>
    <row r="89" spans="1:19" s="763" customFormat="1" ht="17.649999999999999" customHeight="1">
      <c r="A89" s="771"/>
      <c r="B89" s="2042">
        <f>来々期計画!C88</f>
        <v>0</v>
      </c>
      <c r="C89" s="2017">
        <f>来々期計画!D88</f>
        <v>0</v>
      </c>
      <c r="D89" s="2017">
        <f>来々期計画!E88</f>
        <v>0</v>
      </c>
      <c r="E89" s="2017">
        <f>来々期計画!F88</f>
        <v>0</v>
      </c>
      <c r="F89" s="2017">
        <f>来々期計画!G88</f>
        <v>0</v>
      </c>
      <c r="G89" s="2017">
        <f>来々期計画!H88</f>
        <v>0</v>
      </c>
      <c r="H89" s="2017">
        <f>来々期計画!I88</f>
        <v>0</v>
      </c>
      <c r="I89" s="2017">
        <f>来々期計画!J88</f>
        <v>0</v>
      </c>
      <c r="J89" s="2017">
        <f>来々期計画!K88</f>
        <v>0</v>
      </c>
      <c r="K89" s="2017">
        <f>来々期計画!L88</f>
        <v>0</v>
      </c>
      <c r="L89" s="2017">
        <f>来々期計画!M88</f>
        <v>0</v>
      </c>
      <c r="M89" s="2017">
        <f>来々期計画!N88</f>
        <v>0</v>
      </c>
      <c r="N89" s="2017">
        <f>来々期計画!O88</f>
        <v>0</v>
      </c>
      <c r="O89" s="2017">
        <f>来々期計画!P88</f>
        <v>0</v>
      </c>
      <c r="P89" s="2017">
        <f>来々期計画!Q88</f>
        <v>0</v>
      </c>
      <c r="Q89" s="2362" t="str">
        <f>来々期計画!R88</f>
        <v/>
      </c>
      <c r="R89" s="2018">
        <f>来々期計画!S88</f>
        <v>0</v>
      </c>
      <c r="S89" s="770" t="str">
        <f t="shared" si="1"/>
        <v/>
      </c>
    </row>
    <row r="90" spans="1:19" s="763" customFormat="1" ht="17.649999999999999" hidden="1" customHeight="1">
      <c r="A90" s="771"/>
      <c r="B90" s="2042">
        <f>来々期計画!C89</f>
        <v>0</v>
      </c>
      <c r="C90" s="2017">
        <f>来々期計画!D89</f>
        <v>0</v>
      </c>
      <c r="D90" s="2017">
        <f>来々期計画!E89</f>
        <v>0</v>
      </c>
      <c r="E90" s="2017">
        <f>来々期計画!F89</f>
        <v>0</v>
      </c>
      <c r="F90" s="2017">
        <f>来々期計画!G89</f>
        <v>0</v>
      </c>
      <c r="G90" s="2017">
        <f>来々期計画!H89</f>
        <v>0</v>
      </c>
      <c r="H90" s="2017">
        <f>来々期計画!I89</f>
        <v>0</v>
      </c>
      <c r="I90" s="2017">
        <f>来々期計画!J89</f>
        <v>0</v>
      </c>
      <c r="J90" s="2017">
        <f>来々期計画!K89</f>
        <v>0</v>
      </c>
      <c r="K90" s="2017">
        <f>来々期計画!L89</f>
        <v>0</v>
      </c>
      <c r="L90" s="2017">
        <f>来々期計画!M89</f>
        <v>0</v>
      </c>
      <c r="M90" s="2017">
        <f>来々期計画!N89</f>
        <v>0</v>
      </c>
      <c r="N90" s="2017">
        <f>来々期計画!O89</f>
        <v>0</v>
      </c>
      <c r="O90" s="2017">
        <f>来々期計画!P89</f>
        <v>0</v>
      </c>
      <c r="P90" s="2017">
        <f>来々期計画!Q89</f>
        <v>0</v>
      </c>
      <c r="Q90" s="2362" t="str">
        <f>来々期計画!R89</f>
        <v/>
      </c>
      <c r="R90" s="2018">
        <f>来々期計画!S89</f>
        <v>0</v>
      </c>
      <c r="S90" s="770" t="str">
        <f t="shared" si="1"/>
        <v/>
      </c>
    </row>
    <row r="91" spans="1:19" s="763" customFormat="1" ht="17.649999999999999" hidden="1" customHeight="1">
      <c r="A91" s="771"/>
      <c r="B91" s="2042">
        <f>来々期計画!C90</f>
        <v>0</v>
      </c>
      <c r="C91" s="2017">
        <f>来々期計画!D90</f>
        <v>0</v>
      </c>
      <c r="D91" s="2017">
        <f>来々期計画!E90</f>
        <v>0</v>
      </c>
      <c r="E91" s="2017">
        <f>来々期計画!F90</f>
        <v>0</v>
      </c>
      <c r="F91" s="2017">
        <f>来々期計画!G90</f>
        <v>0</v>
      </c>
      <c r="G91" s="2017">
        <f>来々期計画!H90</f>
        <v>0</v>
      </c>
      <c r="H91" s="2017">
        <f>来々期計画!I90</f>
        <v>0</v>
      </c>
      <c r="I91" s="2017">
        <f>来々期計画!J90</f>
        <v>0</v>
      </c>
      <c r="J91" s="2017">
        <f>来々期計画!K90</f>
        <v>0</v>
      </c>
      <c r="K91" s="2017">
        <f>来々期計画!L90</f>
        <v>0</v>
      </c>
      <c r="L91" s="2017">
        <f>来々期計画!M90</f>
        <v>0</v>
      </c>
      <c r="M91" s="2017">
        <f>来々期計画!N90</f>
        <v>0</v>
      </c>
      <c r="N91" s="2017">
        <f>来々期計画!O90</f>
        <v>0</v>
      </c>
      <c r="O91" s="2017">
        <f>来々期計画!P90</f>
        <v>0</v>
      </c>
      <c r="P91" s="2017">
        <f>来々期計画!Q90</f>
        <v>0</v>
      </c>
      <c r="Q91" s="2362" t="str">
        <f>来々期計画!R90</f>
        <v/>
      </c>
      <c r="R91" s="2018">
        <f>来々期計画!S90</f>
        <v>0</v>
      </c>
      <c r="S91" s="770" t="str">
        <f t="shared" si="1"/>
        <v/>
      </c>
    </row>
    <row r="92" spans="1:19" s="763" customFormat="1" ht="17.649999999999999" hidden="1" customHeight="1">
      <c r="A92" s="771"/>
      <c r="B92" s="2042">
        <f>来々期計画!C91</f>
        <v>0</v>
      </c>
      <c r="C92" s="2017">
        <f>来々期計画!D91</f>
        <v>0</v>
      </c>
      <c r="D92" s="2017">
        <f>来々期計画!E91</f>
        <v>0</v>
      </c>
      <c r="E92" s="2017">
        <f>来々期計画!F91</f>
        <v>0</v>
      </c>
      <c r="F92" s="2017">
        <f>来々期計画!G91</f>
        <v>0</v>
      </c>
      <c r="G92" s="2017">
        <f>来々期計画!H91</f>
        <v>0</v>
      </c>
      <c r="H92" s="2017">
        <f>来々期計画!I91</f>
        <v>0</v>
      </c>
      <c r="I92" s="2017">
        <f>来々期計画!J91</f>
        <v>0</v>
      </c>
      <c r="J92" s="2017">
        <f>来々期計画!K91</f>
        <v>0</v>
      </c>
      <c r="K92" s="2017">
        <f>来々期計画!L91</f>
        <v>0</v>
      </c>
      <c r="L92" s="2017">
        <f>来々期計画!M91</f>
        <v>0</v>
      </c>
      <c r="M92" s="2017">
        <f>来々期計画!N91</f>
        <v>0</v>
      </c>
      <c r="N92" s="2017">
        <f>来々期計画!O91</f>
        <v>0</v>
      </c>
      <c r="O92" s="2017">
        <f>来々期計画!P91</f>
        <v>0</v>
      </c>
      <c r="P92" s="2017">
        <f>来々期計画!Q91</f>
        <v>0</v>
      </c>
      <c r="Q92" s="2362" t="str">
        <f>来々期計画!R91</f>
        <v/>
      </c>
      <c r="R92" s="2018">
        <f>来々期計画!S91</f>
        <v>0</v>
      </c>
      <c r="S92" s="770" t="str">
        <f t="shared" si="1"/>
        <v/>
      </c>
    </row>
    <row r="93" spans="1:19" s="763" customFormat="1" ht="17.649999999999999" hidden="1" customHeight="1">
      <c r="A93" s="771"/>
      <c r="B93" s="2042">
        <f>来々期計画!C92</f>
        <v>0</v>
      </c>
      <c r="C93" s="2017">
        <f>来々期計画!D92</f>
        <v>0</v>
      </c>
      <c r="D93" s="2017">
        <f>来々期計画!E92</f>
        <v>0</v>
      </c>
      <c r="E93" s="2017">
        <f>来々期計画!F92</f>
        <v>0</v>
      </c>
      <c r="F93" s="2017">
        <f>来々期計画!G92</f>
        <v>0</v>
      </c>
      <c r="G93" s="2017">
        <f>来々期計画!H92</f>
        <v>0</v>
      </c>
      <c r="H93" s="2017">
        <f>来々期計画!I92</f>
        <v>0</v>
      </c>
      <c r="I93" s="2017">
        <f>来々期計画!J92</f>
        <v>0</v>
      </c>
      <c r="J93" s="2017">
        <f>来々期計画!K92</f>
        <v>0</v>
      </c>
      <c r="K93" s="2017">
        <f>来々期計画!L92</f>
        <v>0</v>
      </c>
      <c r="L93" s="2017">
        <f>来々期計画!M92</f>
        <v>0</v>
      </c>
      <c r="M93" s="2017">
        <f>来々期計画!N92</f>
        <v>0</v>
      </c>
      <c r="N93" s="2017">
        <f>来々期計画!O92</f>
        <v>0</v>
      </c>
      <c r="O93" s="2017">
        <f>来々期計画!P92</f>
        <v>0</v>
      </c>
      <c r="P93" s="2017">
        <f>来々期計画!Q92</f>
        <v>0</v>
      </c>
      <c r="Q93" s="2362" t="str">
        <f>来々期計画!R92</f>
        <v/>
      </c>
      <c r="R93" s="2018">
        <f>来々期計画!S92</f>
        <v>0</v>
      </c>
      <c r="S93" s="770" t="str">
        <f t="shared" si="1"/>
        <v/>
      </c>
    </row>
    <row r="94" spans="1:19" s="763" customFormat="1" ht="17.649999999999999" hidden="1" customHeight="1">
      <c r="A94" s="771"/>
      <c r="B94" s="2042">
        <f>来々期計画!C93</f>
        <v>0</v>
      </c>
      <c r="C94" s="2017">
        <f>来々期計画!D93</f>
        <v>0</v>
      </c>
      <c r="D94" s="2017">
        <f>来々期計画!E93</f>
        <v>0</v>
      </c>
      <c r="E94" s="2017">
        <f>来々期計画!F93</f>
        <v>0</v>
      </c>
      <c r="F94" s="2017">
        <f>来々期計画!G93</f>
        <v>0</v>
      </c>
      <c r="G94" s="2017">
        <f>来々期計画!H93</f>
        <v>0</v>
      </c>
      <c r="H94" s="2017">
        <f>来々期計画!I93</f>
        <v>0</v>
      </c>
      <c r="I94" s="2017">
        <f>来々期計画!J93</f>
        <v>0</v>
      </c>
      <c r="J94" s="2017">
        <f>来々期計画!K93</f>
        <v>0</v>
      </c>
      <c r="K94" s="2017">
        <f>来々期計画!L93</f>
        <v>0</v>
      </c>
      <c r="L94" s="2017">
        <f>来々期計画!M93</f>
        <v>0</v>
      </c>
      <c r="M94" s="2017">
        <f>来々期計画!N93</f>
        <v>0</v>
      </c>
      <c r="N94" s="2017">
        <f>来々期計画!O93</f>
        <v>0</v>
      </c>
      <c r="O94" s="2017">
        <f>来々期計画!P93</f>
        <v>0</v>
      </c>
      <c r="P94" s="2017">
        <f>来々期計画!Q93</f>
        <v>0</v>
      </c>
      <c r="Q94" s="2362" t="str">
        <f>来々期計画!R93</f>
        <v/>
      </c>
      <c r="R94" s="2018">
        <f>来々期計画!S93</f>
        <v>0</v>
      </c>
      <c r="S94" s="770" t="str">
        <f t="shared" si="1"/>
        <v/>
      </c>
    </row>
    <row r="95" spans="1:19" s="763" customFormat="1" ht="17.649999999999999" hidden="1" customHeight="1">
      <c r="A95" s="771"/>
      <c r="B95" s="2042">
        <f>来々期計画!C94</f>
        <v>0</v>
      </c>
      <c r="C95" s="2017">
        <f>来々期計画!D94</f>
        <v>0</v>
      </c>
      <c r="D95" s="2017">
        <f>来々期計画!E94</f>
        <v>0</v>
      </c>
      <c r="E95" s="2017">
        <f>来々期計画!F94</f>
        <v>0</v>
      </c>
      <c r="F95" s="2017">
        <f>来々期計画!G94</f>
        <v>0</v>
      </c>
      <c r="G95" s="2017">
        <f>来々期計画!H94</f>
        <v>0</v>
      </c>
      <c r="H95" s="2017">
        <f>来々期計画!I94</f>
        <v>0</v>
      </c>
      <c r="I95" s="2017">
        <f>来々期計画!J94</f>
        <v>0</v>
      </c>
      <c r="J95" s="2017">
        <f>来々期計画!K94</f>
        <v>0</v>
      </c>
      <c r="K95" s="2017">
        <f>来々期計画!L94</f>
        <v>0</v>
      </c>
      <c r="L95" s="2017">
        <f>来々期計画!M94</f>
        <v>0</v>
      </c>
      <c r="M95" s="2017">
        <f>来々期計画!N94</f>
        <v>0</v>
      </c>
      <c r="N95" s="2017">
        <f>来々期計画!O94</f>
        <v>0</v>
      </c>
      <c r="O95" s="2017">
        <f>来々期計画!P94</f>
        <v>0</v>
      </c>
      <c r="P95" s="2017">
        <f>来々期計画!Q94</f>
        <v>0</v>
      </c>
      <c r="Q95" s="2362" t="str">
        <f>来々期計画!R94</f>
        <v/>
      </c>
      <c r="R95" s="2018">
        <f>来々期計画!S94</f>
        <v>0</v>
      </c>
      <c r="S95" s="770" t="str">
        <f t="shared" si="1"/>
        <v/>
      </c>
    </row>
    <row r="96" spans="1:19" ht="17.649999999999999" hidden="1" customHeight="1">
      <c r="A96" s="779"/>
      <c r="B96" s="2042">
        <f>来々期計画!C95</f>
        <v>0</v>
      </c>
      <c r="C96" s="2017">
        <f>来々期計画!D95</f>
        <v>0</v>
      </c>
      <c r="D96" s="2017">
        <f>来々期計画!E95</f>
        <v>0</v>
      </c>
      <c r="E96" s="2017">
        <f>来々期計画!F95</f>
        <v>0</v>
      </c>
      <c r="F96" s="2017">
        <f>来々期計画!G95</f>
        <v>0</v>
      </c>
      <c r="G96" s="2017">
        <f>来々期計画!H95</f>
        <v>0</v>
      </c>
      <c r="H96" s="2017">
        <f>来々期計画!I95</f>
        <v>0</v>
      </c>
      <c r="I96" s="2017">
        <f>来々期計画!J95</f>
        <v>0</v>
      </c>
      <c r="J96" s="2017">
        <f>来々期計画!K95</f>
        <v>0</v>
      </c>
      <c r="K96" s="2017">
        <f>来々期計画!L95</f>
        <v>0</v>
      </c>
      <c r="L96" s="2017">
        <f>来々期計画!M95</f>
        <v>0</v>
      </c>
      <c r="M96" s="2017">
        <f>来々期計画!N95</f>
        <v>0</v>
      </c>
      <c r="N96" s="2017">
        <f>来々期計画!O95</f>
        <v>0</v>
      </c>
      <c r="O96" s="2017">
        <f>来々期計画!P95</f>
        <v>0</v>
      </c>
      <c r="P96" s="2017">
        <f>来々期計画!Q95</f>
        <v>0</v>
      </c>
      <c r="Q96" s="2362" t="str">
        <f>来々期計画!R95</f>
        <v/>
      </c>
      <c r="R96" s="2018">
        <f>来々期計画!S95</f>
        <v>0</v>
      </c>
      <c r="S96" s="770" t="str">
        <f t="shared" si="1"/>
        <v/>
      </c>
    </row>
    <row r="97" spans="1:19" ht="17.649999999999999" customHeight="1">
      <c r="A97" s="779"/>
      <c r="B97" s="2041" t="str">
        <f>来々期計画!C96</f>
        <v>営業外収益合計</v>
      </c>
      <c r="C97" s="2022">
        <f>来々期計画!D96</f>
        <v>0</v>
      </c>
      <c r="D97" s="2022">
        <f>来々期計画!E96</f>
        <v>0</v>
      </c>
      <c r="E97" s="2022">
        <f>来々期計画!F96</f>
        <v>0</v>
      </c>
      <c r="F97" s="2022">
        <f>来々期計画!G96</f>
        <v>0</v>
      </c>
      <c r="G97" s="2022">
        <f>来々期計画!H96</f>
        <v>0</v>
      </c>
      <c r="H97" s="2022">
        <f>来々期計画!I96</f>
        <v>0</v>
      </c>
      <c r="I97" s="2022">
        <f>来々期計画!J96</f>
        <v>0</v>
      </c>
      <c r="J97" s="2022">
        <f>来々期計画!K96</f>
        <v>0</v>
      </c>
      <c r="K97" s="2022">
        <f>来々期計画!L96</f>
        <v>0</v>
      </c>
      <c r="L97" s="2022">
        <f>来々期計画!M96</f>
        <v>0</v>
      </c>
      <c r="M97" s="2022">
        <f>来々期計画!N96</f>
        <v>0</v>
      </c>
      <c r="N97" s="2022">
        <f>来々期計画!O96</f>
        <v>0</v>
      </c>
      <c r="O97" s="2022">
        <f>来々期計画!P96</f>
        <v>0</v>
      </c>
      <c r="P97" s="2022">
        <f>来々期計画!Q96</f>
        <v>0</v>
      </c>
      <c r="Q97" s="2363" t="str">
        <f>来々期計画!R96</f>
        <v/>
      </c>
      <c r="R97" s="2023">
        <f>来々期計画!S96</f>
        <v>0</v>
      </c>
      <c r="S97" s="770">
        <f t="shared" si="1"/>
        <v>1</v>
      </c>
    </row>
    <row r="98" spans="1:19" ht="17.649999999999999" customHeight="1">
      <c r="A98" s="779"/>
      <c r="B98" s="2042" t="str">
        <f>来々期計画!C97</f>
        <v>[営業外費用]</v>
      </c>
      <c r="C98" s="2025">
        <f>来々期計画!D97</f>
        <v>0</v>
      </c>
      <c r="D98" s="2025">
        <f>来々期計画!E97</f>
        <v>0</v>
      </c>
      <c r="E98" s="2025">
        <f>来々期計画!F97</f>
        <v>0</v>
      </c>
      <c r="F98" s="2025">
        <f>来々期計画!G97</f>
        <v>0</v>
      </c>
      <c r="G98" s="2025">
        <f>来々期計画!H97</f>
        <v>0</v>
      </c>
      <c r="H98" s="2025">
        <f>来々期計画!I97</f>
        <v>0</v>
      </c>
      <c r="I98" s="2025">
        <f>来々期計画!J97</f>
        <v>0</v>
      </c>
      <c r="J98" s="2025">
        <f>来々期計画!K97</f>
        <v>0</v>
      </c>
      <c r="K98" s="2025">
        <f>来々期計画!L97</f>
        <v>0</v>
      </c>
      <c r="L98" s="2025">
        <f>来々期計画!M97</f>
        <v>0</v>
      </c>
      <c r="M98" s="2025">
        <f>来々期計画!N97</f>
        <v>0</v>
      </c>
      <c r="N98" s="2025">
        <f>来々期計画!O97</f>
        <v>0</v>
      </c>
      <c r="O98" s="2025">
        <f>来々期計画!P97</f>
        <v>0</v>
      </c>
      <c r="P98" s="2025">
        <f>来々期計画!Q97</f>
        <v>0</v>
      </c>
      <c r="Q98" s="2364" t="str">
        <f>来々期計画!R97</f>
        <v/>
      </c>
      <c r="R98" s="2026">
        <f>来々期計画!S97</f>
        <v>0</v>
      </c>
      <c r="S98" s="770">
        <f t="shared" si="1"/>
        <v>1</v>
      </c>
    </row>
    <row r="99" spans="1:19" ht="17.649999999999999" customHeight="1">
      <c r="A99" s="779"/>
      <c r="B99" s="2019">
        <f>来々期計画!C98</f>
        <v>0</v>
      </c>
      <c r="C99" s="2017">
        <f>来々期計画!D98</f>
        <v>0</v>
      </c>
      <c r="D99" s="2017">
        <f>来々期計画!E98</f>
        <v>0</v>
      </c>
      <c r="E99" s="2017">
        <f>来々期計画!F98</f>
        <v>0</v>
      </c>
      <c r="F99" s="2017">
        <f>来々期計画!G98</f>
        <v>0</v>
      </c>
      <c r="G99" s="2017">
        <f>来々期計画!H98</f>
        <v>0</v>
      </c>
      <c r="H99" s="2017">
        <f>来々期計画!I98</f>
        <v>0</v>
      </c>
      <c r="I99" s="2017">
        <f>来々期計画!J98</f>
        <v>0</v>
      </c>
      <c r="J99" s="2017">
        <f>来々期計画!K98</f>
        <v>0</v>
      </c>
      <c r="K99" s="2017">
        <f>来々期計画!L98</f>
        <v>0</v>
      </c>
      <c r="L99" s="2017">
        <f>来々期計画!M98</f>
        <v>0</v>
      </c>
      <c r="M99" s="2017">
        <f>来々期計画!N98</f>
        <v>0</v>
      </c>
      <c r="N99" s="2017">
        <f>来々期計画!O98</f>
        <v>0</v>
      </c>
      <c r="O99" s="2017">
        <f>来々期計画!P98</f>
        <v>0</v>
      </c>
      <c r="P99" s="2017">
        <f>来々期計画!Q98</f>
        <v>0</v>
      </c>
      <c r="Q99" s="2362" t="str">
        <f>来々期計画!R98</f>
        <v/>
      </c>
      <c r="R99" s="2018">
        <f>来々期計画!S98</f>
        <v>0</v>
      </c>
      <c r="S99" s="770" t="str">
        <f t="shared" si="1"/>
        <v/>
      </c>
    </row>
    <row r="100" spans="1:19" ht="17.649999999999999" customHeight="1">
      <c r="A100" s="779"/>
      <c r="B100" s="2019">
        <f>来々期計画!C99</f>
        <v>0</v>
      </c>
      <c r="C100" s="2017">
        <f>来々期計画!D99</f>
        <v>0</v>
      </c>
      <c r="D100" s="2017">
        <f>来々期計画!E99</f>
        <v>0</v>
      </c>
      <c r="E100" s="2017">
        <f>来々期計画!F99</f>
        <v>0</v>
      </c>
      <c r="F100" s="2017">
        <f>来々期計画!G99</f>
        <v>0</v>
      </c>
      <c r="G100" s="2017">
        <f>来々期計画!H99</f>
        <v>0</v>
      </c>
      <c r="H100" s="2017">
        <f>来々期計画!I99</f>
        <v>0</v>
      </c>
      <c r="I100" s="2017">
        <f>来々期計画!J99</f>
        <v>0</v>
      </c>
      <c r="J100" s="2017">
        <f>来々期計画!K99</f>
        <v>0</v>
      </c>
      <c r="K100" s="2017">
        <f>来々期計画!L99</f>
        <v>0</v>
      </c>
      <c r="L100" s="2017">
        <f>来々期計画!M99</f>
        <v>0</v>
      </c>
      <c r="M100" s="2017">
        <f>来々期計画!N99</f>
        <v>0</v>
      </c>
      <c r="N100" s="2017">
        <f>来々期計画!O99</f>
        <v>0</v>
      </c>
      <c r="O100" s="2017">
        <f>来々期計画!P99</f>
        <v>0</v>
      </c>
      <c r="P100" s="2017">
        <f>来々期計画!Q99</f>
        <v>0</v>
      </c>
      <c r="Q100" s="2362" t="str">
        <f>来々期計画!R99</f>
        <v/>
      </c>
      <c r="R100" s="2018">
        <f>来々期計画!S99</f>
        <v>0</v>
      </c>
      <c r="S100" s="770" t="str">
        <f t="shared" si="1"/>
        <v/>
      </c>
    </row>
    <row r="101" spans="1:19" ht="17.649999999999999" hidden="1" customHeight="1">
      <c r="A101" s="779"/>
      <c r="B101" s="2019">
        <f>来々期計画!C100</f>
        <v>0</v>
      </c>
      <c r="C101" s="2017">
        <f>来々期計画!D100</f>
        <v>0</v>
      </c>
      <c r="D101" s="2017">
        <f>来々期計画!E100</f>
        <v>0</v>
      </c>
      <c r="E101" s="2017">
        <f>来々期計画!F100</f>
        <v>0</v>
      </c>
      <c r="F101" s="2017">
        <f>来々期計画!G100</f>
        <v>0</v>
      </c>
      <c r="G101" s="2017">
        <f>来々期計画!H100</f>
        <v>0</v>
      </c>
      <c r="H101" s="2017">
        <f>来々期計画!I100</f>
        <v>0</v>
      </c>
      <c r="I101" s="2017">
        <f>来々期計画!J100</f>
        <v>0</v>
      </c>
      <c r="J101" s="2017">
        <f>来々期計画!K100</f>
        <v>0</v>
      </c>
      <c r="K101" s="2017">
        <f>来々期計画!L100</f>
        <v>0</v>
      </c>
      <c r="L101" s="2017">
        <f>来々期計画!M100</f>
        <v>0</v>
      </c>
      <c r="M101" s="2017">
        <f>来々期計画!N100</f>
        <v>0</v>
      </c>
      <c r="N101" s="2017">
        <f>来々期計画!O100</f>
        <v>0</v>
      </c>
      <c r="O101" s="2017">
        <f>来々期計画!P100</f>
        <v>0</v>
      </c>
      <c r="P101" s="2017">
        <f>来々期計画!Q100</f>
        <v>0</v>
      </c>
      <c r="Q101" s="2362" t="str">
        <f>来々期計画!R100</f>
        <v/>
      </c>
      <c r="R101" s="2018">
        <f>来々期計画!S100</f>
        <v>0</v>
      </c>
      <c r="S101" s="770" t="str">
        <f t="shared" si="1"/>
        <v/>
      </c>
    </row>
    <row r="102" spans="1:19" ht="17.649999999999999" hidden="1" customHeight="1">
      <c r="A102" s="779"/>
      <c r="B102" s="2019">
        <f>来々期計画!C101</f>
        <v>0</v>
      </c>
      <c r="C102" s="2017">
        <f>来々期計画!D101</f>
        <v>0</v>
      </c>
      <c r="D102" s="2017">
        <f>来々期計画!E101</f>
        <v>0</v>
      </c>
      <c r="E102" s="2017">
        <f>来々期計画!F101</f>
        <v>0</v>
      </c>
      <c r="F102" s="2017">
        <f>来々期計画!G101</f>
        <v>0</v>
      </c>
      <c r="G102" s="2017">
        <f>来々期計画!H101</f>
        <v>0</v>
      </c>
      <c r="H102" s="2017">
        <f>来々期計画!I101</f>
        <v>0</v>
      </c>
      <c r="I102" s="2017">
        <f>来々期計画!J101</f>
        <v>0</v>
      </c>
      <c r="J102" s="2017">
        <f>来々期計画!K101</f>
        <v>0</v>
      </c>
      <c r="K102" s="2017">
        <f>来々期計画!L101</f>
        <v>0</v>
      </c>
      <c r="L102" s="2017">
        <f>来々期計画!M101</f>
        <v>0</v>
      </c>
      <c r="M102" s="2017">
        <f>来々期計画!N101</f>
        <v>0</v>
      </c>
      <c r="N102" s="2017">
        <f>来々期計画!O101</f>
        <v>0</v>
      </c>
      <c r="O102" s="2017">
        <f>来々期計画!P101</f>
        <v>0</v>
      </c>
      <c r="P102" s="2017">
        <f>来々期計画!Q101</f>
        <v>0</v>
      </c>
      <c r="Q102" s="2362" t="str">
        <f>来々期計画!R101</f>
        <v/>
      </c>
      <c r="R102" s="2018">
        <f>来々期計画!S101</f>
        <v>0</v>
      </c>
      <c r="S102" s="770" t="str">
        <f t="shared" si="1"/>
        <v/>
      </c>
    </row>
    <row r="103" spans="1:19" ht="17.649999999999999" hidden="1" customHeight="1">
      <c r="A103" s="779"/>
      <c r="B103" s="2019">
        <f>来々期計画!C102</f>
        <v>0</v>
      </c>
      <c r="C103" s="2017">
        <f>来々期計画!D102</f>
        <v>0</v>
      </c>
      <c r="D103" s="2017">
        <f>来々期計画!E102</f>
        <v>0</v>
      </c>
      <c r="E103" s="2017">
        <f>来々期計画!F102</f>
        <v>0</v>
      </c>
      <c r="F103" s="2017">
        <f>来々期計画!G102</f>
        <v>0</v>
      </c>
      <c r="G103" s="2017">
        <f>来々期計画!H102</f>
        <v>0</v>
      </c>
      <c r="H103" s="2017">
        <f>来々期計画!I102</f>
        <v>0</v>
      </c>
      <c r="I103" s="2017">
        <f>来々期計画!J102</f>
        <v>0</v>
      </c>
      <c r="J103" s="2017">
        <f>来々期計画!K102</f>
        <v>0</v>
      </c>
      <c r="K103" s="2017">
        <f>来々期計画!L102</f>
        <v>0</v>
      </c>
      <c r="L103" s="2017">
        <f>来々期計画!M102</f>
        <v>0</v>
      </c>
      <c r="M103" s="2017">
        <f>来々期計画!N102</f>
        <v>0</v>
      </c>
      <c r="N103" s="2017">
        <f>来々期計画!O102</f>
        <v>0</v>
      </c>
      <c r="O103" s="2017">
        <f>来々期計画!P102</f>
        <v>0</v>
      </c>
      <c r="P103" s="2017">
        <f>来々期計画!Q102</f>
        <v>0</v>
      </c>
      <c r="Q103" s="2362" t="str">
        <f>来々期計画!R102</f>
        <v/>
      </c>
      <c r="R103" s="2018">
        <f>来々期計画!S102</f>
        <v>0</v>
      </c>
      <c r="S103" s="770" t="str">
        <f t="shared" si="1"/>
        <v/>
      </c>
    </row>
    <row r="104" spans="1:19" ht="17.649999999999999" hidden="1" customHeight="1">
      <c r="A104" s="779"/>
      <c r="B104" s="2019">
        <f>来々期計画!C103</f>
        <v>0</v>
      </c>
      <c r="C104" s="2017">
        <f>来々期計画!D103</f>
        <v>0</v>
      </c>
      <c r="D104" s="2017">
        <f>来々期計画!E103</f>
        <v>0</v>
      </c>
      <c r="E104" s="2017">
        <f>来々期計画!F103</f>
        <v>0</v>
      </c>
      <c r="F104" s="2017">
        <f>来々期計画!G103</f>
        <v>0</v>
      </c>
      <c r="G104" s="2017">
        <f>来々期計画!H103</f>
        <v>0</v>
      </c>
      <c r="H104" s="2017">
        <f>来々期計画!I103</f>
        <v>0</v>
      </c>
      <c r="I104" s="2017">
        <f>来々期計画!J103</f>
        <v>0</v>
      </c>
      <c r="J104" s="2017">
        <f>来々期計画!K103</f>
        <v>0</v>
      </c>
      <c r="K104" s="2017">
        <f>来々期計画!L103</f>
        <v>0</v>
      </c>
      <c r="L104" s="2017">
        <f>来々期計画!M103</f>
        <v>0</v>
      </c>
      <c r="M104" s="2017">
        <f>来々期計画!N103</f>
        <v>0</v>
      </c>
      <c r="N104" s="2017">
        <f>来々期計画!O103</f>
        <v>0</v>
      </c>
      <c r="O104" s="2017">
        <f>来々期計画!P103</f>
        <v>0</v>
      </c>
      <c r="P104" s="2017">
        <f>来々期計画!Q103</f>
        <v>0</v>
      </c>
      <c r="Q104" s="2362" t="str">
        <f>来々期計画!R103</f>
        <v/>
      </c>
      <c r="R104" s="2018">
        <f>来々期計画!S103</f>
        <v>0</v>
      </c>
      <c r="S104" s="770" t="str">
        <f t="shared" si="1"/>
        <v/>
      </c>
    </row>
    <row r="105" spans="1:19" ht="17.649999999999999" hidden="1" customHeight="1">
      <c r="A105" s="779"/>
      <c r="B105" s="2019">
        <f>来々期計画!C104</f>
        <v>0</v>
      </c>
      <c r="C105" s="2017">
        <f>来々期計画!D104</f>
        <v>0</v>
      </c>
      <c r="D105" s="2017">
        <f>来々期計画!E104</f>
        <v>0</v>
      </c>
      <c r="E105" s="2017">
        <f>来々期計画!F104</f>
        <v>0</v>
      </c>
      <c r="F105" s="2017">
        <f>来々期計画!G104</f>
        <v>0</v>
      </c>
      <c r="G105" s="2017">
        <f>来々期計画!H104</f>
        <v>0</v>
      </c>
      <c r="H105" s="2017">
        <f>来々期計画!I104</f>
        <v>0</v>
      </c>
      <c r="I105" s="2017">
        <f>来々期計画!J104</f>
        <v>0</v>
      </c>
      <c r="J105" s="2017">
        <f>来々期計画!K104</f>
        <v>0</v>
      </c>
      <c r="K105" s="2017">
        <f>来々期計画!L104</f>
        <v>0</v>
      </c>
      <c r="L105" s="2017">
        <f>来々期計画!M104</f>
        <v>0</v>
      </c>
      <c r="M105" s="2017">
        <f>来々期計画!N104</f>
        <v>0</v>
      </c>
      <c r="N105" s="2017">
        <f>来々期計画!O104</f>
        <v>0</v>
      </c>
      <c r="O105" s="2017">
        <f>来々期計画!P104</f>
        <v>0</v>
      </c>
      <c r="P105" s="2017">
        <f>来々期計画!Q104</f>
        <v>0</v>
      </c>
      <c r="Q105" s="2362" t="str">
        <f>来々期計画!R104</f>
        <v/>
      </c>
      <c r="R105" s="2018">
        <f>来々期計画!S104</f>
        <v>0</v>
      </c>
      <c r="S105" s="770" t="str">
        <f t="shared" si="1"/>
        <v/>
      </c>
    </row>
    <row r="106" spans="1:19" ht="17.649999999999999" hidden="1" customHeight="1">
      <c r="A106" s="779"/>
      <c r="B106" s="2019">
        <f>来々期計画!C105</f>
        <v>0</v>
      </c>
      <c r="C106" s="2017">
        <f>来々期計画!D105</f>
        <v>0</v>
      </c>
      <c r="D106" s="2017">
        <f>来々期計画!E105</f>
        <v>0</v>
      </c>
      <c r="E106" s="2017">
        <f>来々期計画!F105</f>
        <v>0</v>
      </c>
      <c r="F106" s="2017">
        <f>来々期計画!G105</f>
        <v>0</v>
      </c>
      <c r="G106" s="2017">
        <f>来々期計画!H105</f>
        <v>0</v>
      </c>
      <c r="H106" s="2017">
        <f>来々期計画!I105</f>
        <v>0</v>
      </c>
      <c r="I106" s="2017">
        <f>来々期計画!J105</f>
        <v>0</v>
      </c>
      <c r="J106" s="2017">
        <f>来々期計画!K105</f>
        <v>0</v>
      </c>
      <c r="K106" s="2017">
        <f>来々期計画!L105</f>
        <v>0</v>
      </c>
      <c r="L106" s="2017">
        <f>来々期計画!M105</f>
        <v>0</v>
      </c>
      <c r="M106" s="2017">
        <f>来々期計画!N105</f>
        <v>0</v>
      </c>
      <c r="N106" s="2017">
        <f>来々期計画!O105</f>
        <v>0</v>
      </c>
      <c r="O106" s="2017">
        <f>来々期計画!P105</f>
        <v>0</v>
      </c>
      <c r="P106" s="2017">
        <f>来々期計画!Q105</f>
        <v>0</v>
      </c>
      <c r="Q106" s="2362" t="str">
        <f>来々期計画!R105</f>
        <v/>
      </c>
      <c r="R106" s="2018">
        <f>来々期計画!S105</f>
        <v>0</v>
      </c>
      <c r="S106" s="770" t="str">
        <f t="shared" si="1"/>
        <v/>
      </c>
    </row>
    <row r="107" spans="1:19" ht="17.649999999999999" hidden="1" customHeight="1">
      <c r="A107" s="779"/>
      <c r="B107" s="2019">
        <f>来々期計画!C106</f>
        <v>0</v>
      </c>
      <c r="C107" s="2017">
        <f>来々期計画!D106</f>
        <v>0</v>
      </c>
      <c r="D107" s="2017">
        <f>来々期計画!E106</f>
        <v>0</v>
      </c>
      <c r="E107" s="2017">
        <f>来々期計画!F106</f>
        <v>0</v>
      </c>
      <c r="F107" s="2017">
        <f>来々期計画!G106</f>
        <v>0</v>
      </c>
      <c r="G107" s="2017">
        <f>来々期計画!H106</f>
        <v>0</v>
      </c>
      <c r="H107" s="2017">
        <f>来々期計画!I106</f>
        <v>0</v>
      </c>
      <c r="I107" s="2017">
        <f>来々期計画!J106</f>
        <v>0</v>
      </c>
      <c r="J107" s="2017">
        <f>来々期計画!K106</f>
        <v>0</v>
      </c>
      <c r="K107" s="2017">
        <f>来々期計画!L106</f>
        <v>0</v>
      </c>
      <c r="L107" s="2017">
        <f>来々期計画!M106</f>
        <v>0</v>
      </c>
      <c r="M107" s="2017">
        <f>来々期計画!N106</f>
        <v>0</v>
      </c>
      <c r="N107" s="2017">
        <f>来々期計画!O106</f>
        <v>0</v>
      </c>
      <c r="O107" s="2017">
        <f>来々期計画!P106</f>
        <v>0</v>
      </c>
      <c r="P107" s="2017">
        <f>来々期計画!Q106</f>
        <v>0</v>
      </c>
      <c r="Q107" s="2362" t="str">
        <f>来々期計画!R106</f>
        <v/>
      </c>
      <c r="R107" s="2018">
        <f>来々期計画!S106</f>
        <v>0</v>
      </c>
      <c r="S107" s="770" t="str">
        <f t="shared" si="1"/>
        <v/>
      </c>
    </row>
    <row r="108" spans="1:19" ht="17.649999999999999" hidden="1" customHeight="1">
      <c r="A108" s="779"/>
      <c r="B108" s="2019">
        <f>来々期計画!C107</f>
        <v>0</v>
      </c>
      <c r="C108" s="2017">
        <f>来々期計画!D107</f>
        <v>0</v>
      </c>
      <c r="D108" s="2017">
        <f>来々期計画!E107</f>
        <v>0</v>
      </c>
      <c r="E108" s="2017">
        <f>来々期計画!F107</f>
        <v>0</v>
      </c>
      <c r="F108" s="2017">
        <f>来々期計画!G107</f>
        <v>0</v>
      </c>
      <c r="G108" s="2017">
        <f>来々期計画!H107</f>
        <v>0</v>
      </c>
      <c r="H108" s="2017">
        <f>来々期計画!I107</f>
        <v>0</v>
      </c>
      <c r="I108" s="2017">
        <f>来々期計画!J107</f>
        <v>0</v>
      </c>
      <c r="J108" s="2017">
        <f>来々期計画!K107</f>
        <v>0</v>
      </c>
      <c r="K108" s="2017">
        <f>来々期計画!L107</f>
        <v>0</v>
      </c>
      <c r="L108" s="2017">
        <f>来々期計画!M107</f>
        <v>0</v>
      </c>
      <c r="M108" s="2017">
        <f>来々期計画!N107</f>
        <v>0</v>
      </c>
      <c r="N108" s="2017">
        <f>来々期計画!O107</f>
        <v>0</v>
      </c>
      <c r="O108" s="2017">
        <f>来々期計画!P107</f>
        <v>0</v>
      </c>
      <c r="P108" s="2017">
        <f>来々期計画!Q107</f>
        <v>0</v>
      </c>
      <c r="Q108" s="2362" t="str">
        <f>来々期計画!R107</f>
        <v/>
      </c>
      <c r="R108" s="2018">
        <f>来々期計画!S107</f>
        <v>0</v>
      </c>
      <c r="S108" s="770" t="str">
        <f t="shared" si="1"/>
        <v/>
      </c>
    </row>
    <row r="109" spans="1:19" ht="17.649999999999999" customHeight="1">
      <c r="A109" s="779"/>
      <c r="B109" s="2041" t="str">
        <f>来々期計画!C108</f>
        <v>営業外費用合計</v>
      </c>
      <c r="C109" s="2022">
        <f>来々期計画!D108</f>
        <v>0</v>
      </c>
      <c r="D109" s="2022">
        <f>来々期計画!E108</f>
        <v>0</v>
      </c>
      <c r="E109" s="2022">
        <f>来々期計画!F108</f>
        <v>0</v>
      </c>
      <c r="F109" s="2022">
        <f>来々期計画!G108</f>
        <v>0</v>
      </c>
      <c r="G109" s="2022">
        <f>来々期計画!H108</f>
        <v>0</v>
      </c>
      <c r="H109" s="2022">
        <f>来々期計画!I108</f>
        <v>0</v>
      </c>
      <c r="I109" s="2022">
        <f>来々期計画!J108</f>
        <v>0</v>
      </c>
      <c r="J109" s="2022">
        <f>来々期計画!K108</f>
        <v>0</v>
      </c>
      <c r="K109" s="2022">
        <f>来々期計画!L108</f>
        <v>0</v>
      </c>
      <c r="L109" s="2022">
        <f>来々期計画!M108</f>
        <v>0</v>
      </c>
      <c r="M109" s="2022">
        <f>来々期計画!N108</f>
        <v>0</v>
      </c>
      <c r="N109" s="2022">
        <f>来々期計画!O108</f>
        <v>0</v>
      </c>
      <c r="O109" s="2022">
        <f>来々期計画!P108</f>
        <v>0</v>
      </c>
      <c r="P109" s="2022">
        <f>来々期計画!Q108</f>
        <v>0</v>
      </c>
      <c r="Q109" s="2363" t="str">
        <f>来々期計画!R108</f>
        <v/>
      </c>
      <c r="R109" s="2023">
        <f>来々期計画!S108</f>
        <v>0</v>
      </c>
      <c r="S109" s="770">
        <f t="shared" si="1"/>
        <v>1</v>
      </c>
    </row>
    <row r="110" spans="1:19" ht="17.649999999999999" customHeight="1">
      <c r="A110" s="779"/>
      <c r="B110" s="2041" t="str">
        <f>来々期計画!C109</f>
        <v>経常損益金額</v>
      </c>
      <c r="C110" s="2022">
        <f>来々期計画!D109</f>
        <v>0</v>
      </c>
      <c r="D110" s="2022">
        <f>来々期計画!E109</f>
        <v>0</v>
      </c>
      <c r="E110" s="2022">
        <f>来々期計画!F109</f>
        <v>0</v>
      </c>
      <c r="F110" s="2022">
        <f>来々期計画!G109</f>
        <v>0</v>
      </c>
      <c r="G110" s="2022">
        <f>来々期計画!H109</f>
        <v>0</v>
      </c>
      <c r="H110" s="2022">
        <f>来々期計画!I109</f>
        <v>0</v>
      </c>
      <c r="I110" s="2022">
        <f>来々期計画!J109</f>
        <v>0</v>
      </c>
      <c r="J110" s="2022">
        <f>来々期計画!K109</f>
        <v>0</v>
      </c>
      <c r="K110" s="2022">
        <f>来々期計画!L109</f>
        <v>0</v>
      </c>
      <c r="L110" s="2022">
        <f>来々期計画!M109</f>
        <v>0</v>
      </c>
      <c r="M110" s="2022">
        <f>来々期計画!N109</f>
        <v>0</v>
      </c>
      <c r="N110" s="2022">
        <f>来々期計画!O109</f>
        <v>0</v>
      </c>
      <c r="O110" s="2022">
        <f>来々期計画!P109</f>
        <v>0</v>
      </c>
      <c r="P110" s="2022">
        <f>来々期計画!Q109</f>
        <v>0</v>
      </c>
      <c r="Q110" s="2363" t="str">
        <f>来々期計画!R109</f>
        <v/>
      </c>
      <c r="R110" s="2023">
        <f>来々期計画!S109</f>
        <v>0</v>
      </c>
      <c r="S110" s="770">
        <f t="shared" si="1"/>
        <v>1</v>
      </c>
    </row>
    <row r="111" spans="1:19" ht="17.649999999999999" customHeight="1">
      <c r="A111" s="779"/>
      <c r="B111" s="2043" t="str">
        <f>来々期計画!C110</f>
        <v>[特別利益]</v>
      </c>
      <c r="C111" s="2044">
        <f>来々期計画!D110</f>
        <v>0</v>
      </c>
      <c r="D111" s="2044">
        <f>来々期計画!E110</f>
        <v>0</v>
      </c>
      <c r="E111" s="2044">
        <f>来々期計画!F110</f>
        <v>0</v>
      </c>
      <c r="F111" s="2044">
        <f>来々期計画!G110</f>
        <v>0</v>
      </c>
      <c r="G111" s="2044">
        <f>来々期計画!H110</f>
        <v>0</v>
      </c>
      <c r="H111" s="2044">
        <f>来々期計画!I110</f>
        <v>0</v>
      </c>
      <c r="I111" s="2044">
        <f>来々期計画!J110</f>
        <v>0</v>
      </c>
      <c r="J111" s="2044">
        <f>来々期計画!K110</f>
        <v>0</v>
      </c>
      <c r="K111" s="2044">
        <f>来々期計画!L110</f>
        <v>0</v>
      </c>
      <c r="L111" s="2044">
        <f>来々期計画!M110</f>
        <v>0</v>
      </c>
      <c r="M111" s="2044">
        <f>来々期計画!N110</f>
        <v>0</v>
      </c>
      <c r="N111" s="2044">
        <f>来々期計画!O110</f>
        <v>0</v>
      </c>
      <c r="O111" s="2044">
        <f>来々期計画!P110</f>
        <v>0</v>
      </c>
      <c r="P111" s="2025">
        <f>来々期計画!Q110</f>
        <v>0</v>
      </c>
      <c r="Q111" s="2364">
        <f>来々期計画!R110</f>
        <v>0</v>
      </c>
      <c r="R111" s="2026">
        <f>来々期計画!S110</f>
        <v>0</v>
      </c>
      <c r="S111" s="770">
        <f t="shared" si="1"/>
        <v>1</v>
      </c>
    </row>
    <row r="112" spans="1:19" ht="17.649999999999999" customHeight="1">
      <c r="A112" s="779"/>
      <c r="B112" s="2043">
        <f>来々期計画!C111</f>
        <v>0</v>
      </c>
      <c r="C112" s="2017">
        <f>来々期計画!D111</f>
        <v>0</v>
      </c>
      <c r="D112" s="2017">
        <f>来々期計画!E111</f>
        <v>0</v>
      </c>
      <c r="E112" s="2017">
        <f>来々期計画!F111</f>
        <v>0</v>
      </c>
      <c r="F112" s="2017">
        <f>来々期計画!G111</f>
        <v>0</v>
      </c>
      <c r="G112" s="2017">
        <f>来々期計画!H111</f>
        <v>0</v>
      </c>
      <c r="H112" s="2017">
        <f>来々期計画!I111</f>
        <v>0</v>
      </c>
      <c r="I112" s="2017">
        <f>来々期計画!J111</f>
        <v>0</v>
      </c>
      <c r="J112" s="2017">
        <f>来々期計画!K111</f>
        <v>0</v>
      </c>
      <c r="K112" s="2017">
        <f>来々期計画!L111</f>
        <v>0</v>
      </c>
      <c r="L112" s="2017">
        <f>来々期計画!M111</f>
        <v>0</v>
      </c>
      <c r="M112" s="2017">
        <f>来々期計画!N111</f>
        <v>0</v>
      </c>
      <c r="N112" s="2017">
        <f>来々期計画!O111</f>
        <v>0</v>
      </c>
      <c r="O112" s="2017">
        <f>来々期計画!P111</f>
        <v>0</v>
      </c>
      <c r="P112" s="2017">
        <f>来々期計画!Q111</f>
        <v>0</v>
      </c>
      <c r="Q112" s="2362" t="str">
        <f>来々期計画!R111</f>
        <v/>
      </c>
      <c r="R112" s="2018">
        <f>来々期計画!S111</f>
        <v>0</v>
      </c>
      <c r="S112" s="770" t="str">
        <f t="shared" si="1"/>
        <v/>
      </c>
    </row>
    <row r="113" spans="1:19" ht="17.649999999999999" hidden="1" customHeight="1">
      <c r="A113" s="779"/>
      <c r="B113" s="2043">
        <f>来々期計画!C112</f>
        <v>0</v>
      </c>
      <c r="C113" s="2017">
        <f>来々期計画!D112</f>
        <v>0</v>
      </c>
      <c r="D113" s="2017">
        <f>来々期計画!E112</f>
        <v>0</v>
      </c>
      <c r="E113" s="2017">
        <f>来々期計画!F112</f>
        <v>0</v>
      </c>
      <c r="F113" s="2017">
        <f>来々期計画!G112</f>
        <v>0</v>
      </c>
      <c r="G113" s="2017">
        <f>来々期計画!H112</f>
        <v>0</v>
      </c>
      <c r="H113" s="2017">
        <f>来々期計画!I112</f>
        <v>0</v>
      </c>
      <c r="I113" s="2017">
        <f>来々期計画!J112</f>
        <v>0</v>
      </c>
      <c r="J113" s="2017">
        <f>来々期計画!K112</f>
        <v>0</v>
      </c>
      <c r="K113" s="2017">
        <f>来々期計画!L112</f>
        <v>0</v>
      </c>
      <c r="L113" s="2017">
        <f>来々期計画!M112</f>
        <v>0</v>
      </c>
      <c r="M113" s="2017">
        <f>来々期計画!N112</f>
        <v>0</v>
      </c>
      <c r="N113" s="2017">
        <f>来々期計画!O112</f>
        <v>0</v>
      </c>
      <c r="O113" s="2017">
        <f>来々期計画!P112</f>
        <v>0</v>
      </c>
      <c r="P113" s="2017">
        <f>来々期計画!Q112</f>
        <v>0</v>
      </c>
      <c r="Q113" s="2362" t="str">
        <f>来々期計画!R112</f>
        <v/>
      </c>
      <c r="R113" s="2018">
        <f>来々期計画!S112</f>
        <v>0</v>
      </c>
      <c r="S113" s="770" t="str">
        <f t="shared" si="1"/>
        <v/>
      </c>
    </row>
    <row r="114" spans="1:19" ht="17.649999999999999" hidden="1" customHeight="1">
      <c r="A114" s="779"/>
      <c r="B114" s="2043">
        <f>来々期計画!C113</f>
        <v>0</v>
      </c>
      <c r="C114" s="2017">
        <f>来々期計画!D113</f>
        <v>0</v>
      </c>
      <c r="D114" s="2017">
        <f>来々期計画!E113</f>
        <v>0</v>
      </c>
      <c r="E114" s="2017">
        <f>来々期計画!F113</f>
        <v>0</v>
      </c>
      <c r="F114" s="2017">
        <f>来々期計画!G113</f>
        <v>0</v>
      </c>
      <c r="G114" s="2017">
        <f>来々期計画!H113</f>
        <v>0</v>
      </c>
      <c r="H114" s="2017">
        <f>来々期計画!I113</f>
        <v>0</v>
      </c>
      <c r="I114" s="2017">
        <f>来々期計画!J113</f>
        <v>0</v>
      </c>
      <c r="J114" s="2017">
        <f>来々期計画!K113</f>
        <v>0</v>
      </c>
      <c r="K114" s="2017">
        <f>来々期計画!L113</f>
        <v>0</v>
      </c>
      <c r="L114" s="2017">
        <f>来々期計画!M113</f>
        <v>0</v>
      </c>
      <c r="M114" s="2017">
        <f>来々期計画!N113</f>
        <v>0</v>
      </c>
      <c r="N114" s="2017">
        <f>来々期計画!O113</f>
        <v>0</v>
      </c>
      <c r="O114" s="2017">
        <f>来々期計画!P113</f>
        <v>0</v>
      </c>
      <c r="P114" s="2017">
        <f>来々期計画!Q113</f>
        <v>0</v>
      </c>
      <c r="Q114" s="2362" t="str">
        <f>来々期計画!R113</f>
        <v/>
      </c>
      <c r="R114" s="2018">
        <f>来々期計画!S113</f>
        <v>0</v>
      </c>
      <c r="S114" s="770" t="str">
        <f t="shared" si="1"/>
        <v/>
      </c>
    </row>
    <row r="115" spans="1:19" ht="17.649999999999999" hidden="1" customHeight="1">
      <c r="A115" s="779"/>
      <c r="B115" s="2043">
        <f>来々期計画!C114</f>
        <v>0</v>
      </c>
      <c r="C115" s="2017">
        <f>来々期計画!D114</f>
        <v>0</v>
      </c>
      <c r="D115" s="2017">
        <f>来々期計画!E114</f>
        <v>0</v>
      </c>
      <c r="E115" s="2017">
        <f>来々期計画!F114</f>
        <v>0</v>
      </c>
      <c r="F115" s="2017">
        <f>来々期計画!G114</f>
        <v>0</v>
      </c>
      <c r="G115" s="2017">
        <f>来々期計画!H114</f>
        <v>0</v>
      </c>
      <c r="H115" s="2017">
        <f>来々期計画!I114</f>
        <v>0</v>
      </c>
      <c r="I115" s="2017">
        <f>来々期計画!J114</f>
        <v>0</v>
      </c>
      <c r="J115" s="2017">
        <f>来々期計画!K114</f>
        <v>0</v>
      </c>
      <c r="K115" s="2017">
        <f>来々期計画!L114</f>
        <v>0</v>
      </c>
      <c r="L115" s="2017">
        <f>来々期計画!M114</f>
        <v>0</v>
      </c>
      <c r="M115" s="2017">
        <f>来々期計画!N114</f>
        <v>0</v>
      </c>
      <c r="N115" s="2017">
        <f>来々期計画!O114</f>
        <v>0</v>
      </c>
      <c r="O115" s="2017">
        <f>来々期計画!P114</f>
        <v>0</v>
      </c>
      <c r="P115" s="2017">
        <f>来々期計画!Q114</f>
        <v>0</v>
      </c>
      <c r="Q115" s="2362" t="str">
        <f>来々期計画!R114</f>
        <v/>
      </c>
      <c r="R115" s="2018">
        <f>来々期計画!S114</f>
        <v>0</v>
      </c>
      <c r="S115" s="770" t="str">
        <f t="shared" si="1"/>
        <v/>
      </c>
    </row>
    <row r="116" spans="1:19" ht="17.649999999999999" hidden="1" customHeight="1">
      <c r="A116" s="779"/>
      <c r="B116" s="2043">
        <f>来々期計画!C115</f>
        <v>0</v>
      </c>
      <c r="C116" s="2017">
        <f>来々期計画!D115</f>
        <v>0</v>
      </c>
      <c r="D116" s="2017">
        <f>来々期計画!E115</f>
        <v>0</v>
      </c>
      <c r="E116" s="2017">
        <f>来々期計画!F115</f>
        <v>0</v>
      </c>
      <c r="F116" s="2017">
        <f>来々期計画!G115</f>
        <v>0</v>
      </c>
      <c r="G116" s="2017">
        <f>来々期計画!H115</f>
        <v>0</v>
      </c>
      <c r="H116" s="2017">
        <f>来々期計画!I115</f>
        <v>0</v>
      </c>
      <c r="I116" s="2017">
        <f>来々期計画!J115</f>
        <v>0</v>
      </c>
      <c r="J116" s="2017">
        <f>来々期計画!K115</f>
        <v>0</v>
      </c>
      <c r="K116" s="2017">
        <f>来々期計画!L115</f>
        <v>0</v>
      </c>
      <c r="L116" s="2017">
        <f>来々期計画!M115</f>
        <v>0</v>
      </c>
      <c r="M116" s="2017">
        <f>来々期計画!N115</f>
        <v>0</v>
      </c>
      <c r="N116" s="2017">
        <f>来々期計画!O115</f>
        <v>0</v>
      </c>
      <c r="O116" s="2017">
        <f>来々期計画!P115</f>
        <v>0</v>
      </c>
      <c r="P116" s="2017">
        <f>来々期計画!Q115</f>
        <v>0</v>
      </c>
      <c r="Q116" s="2362" t="str">
        <f>来々期計画!R115</f>
        <v/>
      </c>
      <c r="R116" s="2018">
        <f>来々期計画!S115</f>
        <v>0</v>
      </c>
      <c r="S116" s="770" t="str">
        <f t="shared" si="1"/>
        <v/>
      </c>
    </row>
    <row r="117" spans="1:19" ht="17.649999999999999" customHeight="1">
      <c r="B117" s="2041" t="str">
        <f>来々期計画!C116</f>
        <v>特別利益合計</v>
      </c>
      <c r="C117" s="2022">
        <f>来々期計画!D116</f>
        <v>0</v>
      </c>
      <c r="D117" s="2022">
        <f>来々期計画!E116</f>
        <v>0</v>
      </c>
      <c r="E117" s="2022">
        <f>来々期計画!F116</f>
        <v>0</v>
      </c>
      <c r="F117" s="2022">
        <f>来々期計画!G116</f>
        <v>0</v>
      </c>
      <c r="G117" s="2022">
        <f>来々期計画!H116</f>
        <v>0</v>
      </c>
      <c r="H117" s="2022">
        <f>来々期計画!I116</f>
        <v>0</v>
      </c>
      <c r="I117" s="2022">
        <f>来々期計画!J116</f>
        <v>0</v>
      </c>
      <c r="J117" s="2022">
        <f>来々期計画!K116</f>
        <v>0</v>
      </c>
      <c r="K117" s="2022">
        <f>来々期計画!L116</f>
        <v>0</v>
      </c>
      <c r="L117" s="2022">
        <f>来々期計画!M116</f>
        <v>0</v>
      </c>
      <c r="M117" s="2022">
        <f>来々期計画!N116</f>
        <v>0</v>
      </c>
      <c r="N117" s="2022">
        <f>来々期計画!O116</f>
        <v>0</v>
      </c>
      <c r="O117" s="2022">
        <f>来々期計画!P116</f>
        <v>0</v>
      </c>
      <c r="P117" s="2022">
        <f>来々期計画!Q116</f>
        <v>0</v>
      </c>
      <c r="Q117" s="2363" t="str">
        <f>来々期計画!R116</f>
        <v/>
      </c>
      <c r="R117" s="2023">
        <f>来々期計画!S116</f>
        <v>0</v>
      </c>
      <c r="S117" s="770">
        <f t="shared" si="1"/>
        <v>1</v>
      </c>
    </row>
    <row r="118" spans="1:19" ht="17.649999999999999" customHeight="1">
      <c r="B118" s="2043" t="str">
        <f>来々期計画!C117</f>
        <v>[特別損失]</v>
      </c>
      <c r="C118" s="2044">
        <f>来々期計画!D117</f>
        <v>0</v>
      </c>
      <c r="D118" s="2044">
        <f>来々期計画!E117</f>
        <v>0</v>
      </c>
      <c r="E118" s="2044">
        <f>来々期計画!F117</f>
        <v>0</v>
      </c>
      <c r="F118" s="2044">
        <f>来々期計画!G117</f>
        <v>0</v>
      </c>
      <c r="G118" s="2044">
        <f>来々期計画!H117</f>
        <v>0</v>
      </c>
      <c r="H118" s="2044">
        <f>来々期計画!I117</f>
        <v>0</v>
      </c>
      <c r="I118" s="2044">
        <f>来々期計画!J117</f>
        <v>0</v>
      </c>
      <c r="J118" s="2044">
        <f>来々期計画!K117</f>
        <v>0</v>
      </c>
      <c r="K118" s="2044">
        <f>来々期計画!L117</f>
        <v>0</v>
      </c>
      <c r="L118" s="2044">
        <f>来々期計画!M117</f>
        <v>0</v>
      </c>
      <c r="M118" s="2044">
        <f>来々期計画!N117</f>
        <v>0</v>
      </c>
      <c r="N118" s="2044">
        <f>来々期計画!O117</f>
        <v>0</v>
      </c>
      <c r="O118" s="2044">
        <f>来々期計画!P117</f>
        <v>0</v>
      </c>
      <c r="P118" s="2025">
        <f>来々期計画!Q117</f>
        <v>0</v>
      </c>
      <c r="Q118" s="2364" t="str">
        <f>来々期計画!R117</f>
        <v/>
      </c>
      <c r="R118" s="2026">
        <f>来々期計画!S117</f>
        <v>0</v>
      </c>
      <c r="S118" s="770">
        <f t="shared" si="1"/>
        <v>1</v>
      </c>
    </row>
    <row r="119" spans="1:19" ht="17.649999999999999" hidden="1" customHeight="1">
      <c r="B119" s="2043">
        <f>来々期計画!C118</f>
        <v>0</v>
      </c>
      <c r="C119" s="2017">
        <f>来々期計画!D118</f>
        <v>0</v>
      </c>
      <c r="D119" s="2017">
        <f>来々期計画!E118</f>
        <v>0</v>
      </c>
      <c r="E119" s="2017">
        <f>来々期計画!F118</f>
        <v>0</v>
      </c>
      <c r="F119" s="2017">
        <f>来々期計画!G118</f>
        <v>0</v>
      </c>
      <c r="G119" s="2017">
        <f>来々期計画!H118</f>
        <v>0</v>
      </c>
      <c r="H119" s="2017">
        <f>来々期計画!I118</f>
        <v>0</v>
      </c>
      <c r="I119" s="2017">
        <f>来々期計画!J118</f>
        <v>0</v>
      </c>
      <c r="J119" s="2017">
        <f>来々期計画!K118</f>
        <v>0</v>
      </c>
      <c r="K119" s="2017">
        <f>来々期計画!L118</f>
        <v>0</v>
      </c>
      <c r="L119" s="2017">
        <f>来々期計画!M118</f>
        <v>0</v>
      </c>
      <c r="M119" s="2017">
        <f>来々期計画!N118</f>
        <v>0</v>
      </c>
      <c r="N119" s="2017">
        <f>来々期計画!O118</f>
        <v>0</v>
      </c>
      <c r="O119" s="2017">
        <f>来々期計画!P118</f>
        <v>0</v>
      </c>
      <c r="P119" s="2017">
        <f>来々期計画!Q118</f>
        <v>0</v>
      </c>
      <c r="Q119" s="2362" t="str">
        <f>来々期計画!R118</f>
        <v/>
      </c>
      <c r="R119" s="2018">
        <f>来々期計画!S118</f>
        <v>0</v>
      </c>
      <c r="S119" s="770" t="str">
        <f t="shared" si="1"/>
        <v/>
      </c>
    </row>
    <row r="120" spans="1:19" ht="17.649999999999999" hidden="1" customHeight="1">
      <c r="B120" s="2043">
        <f>来々期計画!C119</f>
        <v>0</v>
      </c>
      <c r="C120" s="2017">
        <f>来々期計画!D119</f>
        <v>0</v>
      </c>
      <c r="D120" s="2017">
        <f>来々期計画!E119</f>
        <v>0</v>
      </c>
      <c r="E120" s="2017">
        <f>来々期計画!F119</f>
        <v>0</v>
      </c>
      <c r="F120" s="2017">
        <f>来々期計画!G119</f>
        <v>0</v>
      </c>
      <c r="G120" s="2017">
        <f>来々期計画!H119</f>
        <v>0</v>
      </c>
      <c r="H120" s="2017">
        <f>来々期計画!I119</f>
        <v>0</v>
      </c>
      <c r="I120" s="2017">
        <f>来々期計画!J119</f>
        <v>0</v>
      </c>
      <c r="J120" s="2017">
        <f>来々期計画!K119</f>
        <v>0</v>
      </c>
      <c r="K120" s="2017">
        <f>来々期計画!L119</f>
        <v>0</v>
      </c>
      <c r="L120" s="2017">
        <f>来々期計画!M119</f>
        <v>0</v>
      </c>
      <c r="M120" s="2017">
        <f>来々期計画!N119</f>
        <v>0</v>
      </c>
      <c r="N120" s="2017">
        <f>来々期計画!O119</f>
        <v>0</v>
      </c>
      <c r="O120" s="2017">
        <f>来々期計画!P119</f>
        <v>0</v>
      </c>
      <c r="P120" s="2017">
        <f>来々期計画!Q119</f>
        <v>0</v>
      </c>
      <c r="Q120" s="2362" t="str">
        <f>来々期計画!R119</f>
        <v/>
      </c>
      <c r="R120" s="2018">
        <f>来々期計画!S119</f>
        <v>0</v>
      </c>
      <c r="S120" s="770" t="str">
        <f t="shared" si="1"/>
        <v/>
      </c>
    </row>
    <row r="121" spans="1:19" ht="17.649999999999999" hidden="1" customHeight="1">
      <c r="B121" s="2043">
        <f>来々期計画!C120</f>
        <v>0</v>
      </c>
      <c r="C121" s="2017">
        <f>来々期計画!D120</f>
        <v>0</v>
      </c>
      <c r="D121" s="2017">
        <f>来々期計画!E120</f>
        <v>0</v>
      </c>
      <c r="E121" s="2017">
        <f>来々期計画!F120</f>
        <v>0</v>
      </c>
      <c r="F121" s="2017">
        <f>来々期計画!G120</f>
        <v>0</v>
      </c>
      <c r="G121" s="2017">
        <f>来々期計画!H120</f>
        <v>0</v>
      </c>
      <c r="H121" s="2017">
        <f>来々期計画!I120</f>
        <v>0</v>
      </c>
      <c r="I121" s="2017">
        <f>来々期計画!J120</f>
        <v>0</v>
      </c>
      <c r="J121" s="2017">
        <f>来々期計画!K120</f>
        <v>0</v>
      </c>
      <c r="K121" s="2017">
        <f>来々期計画!L120</f>
        <v>0</v>
      </c>
      <c r="L121" s="2017">
        <f>来々期計画!M120</f>
        <v>0</v>
      </c>
      <c r="M121" s="2017">
        <f>来々期計画!N120</f>
        <v>0</v>
      </c>
      <c r="N121" s="2017">
        <f>来々期計画!O120</f>
        <v>0</v>
      </c>
      <c r="O121" s="2017">
        <f>来々期計画!P120</f>
        <v>0</v>
      </c>
      <c r="P121" s="2017">
        <f>来々期計画!Q120</f>
        <v>0</v>
      </c>
      <c r="Q121" s="2362" t="str">
        <f>来々期計画!R120</f>
        <v/>
      </c>
      <c r="R121" s="2018">
        <f>来々期計画!S120</f>
        <v>0</v>
      </c>
      <c r="S121" s="770" t="str">
        <f t="shared" si="1"/>
        <v/>
      </c>
    </row>
    <row r="122" spans="1:19" ht="17.649999999999999" hidden="1" customHeight="1">
      <c r="B122" s="2043">
        <f>来々期計画!C121</f>
        <v>0</v>
      </c>
      <c r="C122" s="2017">
        <f>来々期計画!D121</f>
        <v>0</v>
      </c>
      <c r="D122" s="2017">
        <f>来々期計画!E121</f>
        <v>0</v>
      </c>
      <c r="E122" s="2017">
        <f>来々期計画!F121</f>
        <v>0</v>
      </c>
      <c r="F122" s="2017">
        <f>来々期計画!G121</f>
        <v>0</v>
      </c>
      <c r="G122" s="2017">
        <f>来々期計画!H121</f>
        <v>0</v>
      </c>
      <c r="H122" s="2017">
        <f>来々期計画!I121</f>
        <v>0</v>
      </c>
      <c r="I122" s="2017">
        <f>来々期計画!J121</f>
        <v>0</v>
      </c>
      <c r="J122" s="2017">
        <f>来々期計画!K121</f>
        <v>0</v>
      </c>
      <c r="K122" s="2017">
        <f>来々期計画!L121</f>
        <v>0</v>
      </c>
      <c r="L122" s="2017">
        <f>来々期計画!M121</f>
        <v>0</v>
      </c>
      <c r="M122" s="2017">
        <f>来々期計画!N121</f>
        <v>0</v>
      </c>
      <c r="N122" s="2017">
        <f>来々期計画!O121</f>
        <v>0</v>
      </c>
      <c r="O122" s="2017">
        <f>来々期計画!P121</f>
        <v>0</v>
      </c>
      <c r="P122" s="2017">
        <f>来々期計画!Q121</f>
        <v>0</v>
      </c>
      <c r="Q122" s="2362" t="str">
        <f>来々期計画!R121</f>
        <v/>
      </c>
      <c r="R122" s="2018">
        <f>来々期計画!S121</f>
        <v>0</v>
      </c>
      <c r="S122" s="770" t="str">
        <f t="shared" si="1"/>
        <v/>
      </c>
    </row>
    <row r="123" spans="1:19" ht="17.649999999999999" hidden="1" customHeight="1">
      <c r="B123" s="2043">
        <f>来々期計画!C122</f>
        <v>0</v>
      </c>
      <c r="C123" s="2017">
        <f>来々期計画!D122</f>
        <v>0</v>
      </c>
      <c r="D123" s="2017">
        <f>来々期計画!E122</f>
        <v>0</v>
      </c>
      <c r="E123" s="2017">
        <f>来々期計画!F122</f>
        <v>0</v>
      </c>
      <c r="F123" s="2017">
        <f>来々期計画!G122</f>
        <v>0</v>
      </c>
      <c r="G123" s="2017">
        <f>来々期計画!H122</f>
        <v>0</v>
      </c>
      <c r="H123" s="2017">
        <f>来々期計画!I122</f>
        <v>0</v>
      </c>
      <c r="I123" s="2017">
        <f>来々期計画!J122</f>
        <v>0</v>
      </c>
      <c r="J123" s="2017">
        <f>来々期計画!K122</f>
        <v>0</v>
      </c>
      <c r="K123" s="2017">
        <f>来々期計画!L122</f>
        <v>0</v>
      </c>
      <c r="L123" s="2017">
        <f>来々期計画!M122</f>
        <v>0</v>
      </c>
      <c r="M123" s="2017">
        <f>来々期計画!N122</f>
        <v>0</v>
      </c>
      <c r="N123" s="2017">
        <f>来々期計画!O122</f>
        <v>0</v>
      </c>
      <c r="O123" s="2017">
        <f>来々期計画!P122</f>
        <v>0</v>
      </c>
      <c r="P123" s="2017">
        <f>来々期計画!Q122</f>
        <v>0</v>
      </c>
      <c r="Q123" s="2362" t="str">
        <f>来々期計画!R122</f>
        <v/>
      </c>
      <c r="R123" s="2018">
        <f>来々期計画!S122</f>
        <v>0</v>
      </c>
      <c r="S123" s="770" t="str">
        <f t="shared" si="1"/>
        <v/>
      </c>
    </row>
    <row r="124" spans="1:19" ht="17.649999999999999" customHeight="1">
      <c r="B124" s="2045" t="str">
        <f>来々期計画!C123</f>
        <v>特別損失合計</v>
      </c>
      <c r="C124" s="2022">
        <f>来々期計画!D123</f>
        <v>0</v>
      </c>
      <c r="D124" s="2022">
        <f>来々期計画!E123</f>
        <v>0</v>
      </c>
      <c r="E124" s="2022">
        <f>来々期計画!F123</f>
        <v>0</v>
      </c>
      <c r="F124" s="2022">
        <f>来々期計画!G123</f>
        <v>0</v>
      </c>
      <c r="G124" s="2022">
        <f>来々期計画!H123</f>
        <v>0</v>
      </c>
      <c r="H124" s="2022">
        <f>来々期計画!I123</f>
        <v>0</v>
      </c>
      <c r="I124" s="2022">
        <f>来々期計画!J123</f>
        <v>0</v>
      </c>
      <c r="J124" s="2022">
        <f>来々期計画!K123</f>
        <v>0</v>
      </c>
      <c r="K124" s="2022">
        <f>来々期計画!L123</f>
        <v>0</v>
      </c>
      <c r="L124" s="2022">
        <f>来々期計画!M123</f>
        <v>0</v>
      </c>
      <c r="M124" s="2022">
        <f>来々期計画!N123</f>
        <v>0</v>
      </c>
      <c r="N124" s="2022">
        <f>来々期計画!O123</f>
        <v>0</v>
      </c>
      <c r="O124" s="2022">
        <f>来々期計画!P123</f>
        <v>0</v>
      </c>
      <c r="P124" s="2022">
        <f>来々期計画!Q123</f>
        <v>0</v>
      </c>
      <c r="Q124" s="2363" t="str">
        <f>来々期計画!R123</f>
        <v/>
      </c>
      <c r="R124" s="2023">
        <f>来々期計画!S123</f>
        <v>0</v>
      </c>
      <c r="S124" s="770">
        <f t="shared" si="1"/>
        <v>1</v>
      </c>
    </row>
    <row r="125" spans="1:19" ht="17.649999999999999" customHeight="1" thickBot="1">
      <c r="B125" s="2046" t="str">
        <f>来々期計画!C124</f>
        <v>税引前当期純損益</v>
      </c>
      <c r="C125" s="2047">
        <f>来々期計画!D124</f>
        <v>0</v>
      </c>
      <c r="D125" s="2047">
        <f>来々期計画!E124</f>
        <v>0</v>
      </c>
      <c r="E125" s="2047">
        <f>来々期計画!F124</f>
        <v>0</v>
      </c>
      <c r="F125" s="2047">
        <f>来々期計画!G124</f>
        <v>0</v>
      </c>
      <c r="G125" s="2047">
        <f>来々期計画!H124</f>
        <v>0</v>
      </c>
      <c r="H125" s="2047">
        <f>来々期計画!I124</f>
        <v>0</v>
      </c>
      <c r="I125" s="2047">
        <f>来々期計画!J124</f>
        <v>0</v>
      </c>
      <c r="J125" s="2047">
        <f>来々期計画!K124</f>
        <v>0</v>
      </c>
      <c r="K125" s="2047">
        <f>来々期計画!L124</f>
        <v>0</v>
      </c>
      <c r="L125" s="2047">
        <f>来々期計画!M124</f>
        <v>0</v>
      </c>
      <c r="M125" s="2047">
        <f>来々期計画!N124</f>
        <v>0</v>
      </c>
      <c r="N125" s="2047">
        <f>来々期計画!O124</f>
        <v>0</v>
      </c>
      <c r="O125" s="2047">
        <f>来々期計画!P124</f>
        <v>0</v>
      </c>
      <c r="P125" s="2047">
        <f>来々期計画!Q124</f>
        <v>0</v>
      </c>
      <c r="Q125" s="2369" t="str">
        <f>来々期計画!R124</f>
        <v/>
      </c>
      <c r="R125" s="2048">
        <f>来々期計画!S124</f>
        <v>0</v>
      </c>
      <c r="S125" s="770">
        <f t="shared" si="1"/>
        <v>1</v>
      </c>
    </row>
    <row r="126" spans="1:19" ht="17.649999999999999" customHeight="1" thickTop="1">
      <c r="B126" s="2049" t="str">
        <f>来々期計画!C125</f>
        <v>キャッシュフロー</v>
      </c>
      <c r="C126" s="2050">
        <f>来々期計画!D125</f>
        <v>0</v>
      </c>
      <c r="D126" s="2050">
        <f>来々期計画!E125</f>
        <v>0</v>
      </c>
      <c r="E126" s="2050">
        <f>来々期計画!F125</f>
        <v>0</v>
      </c>
      <c r="F126" s="2050">
        <f>来々期計画!G125</f>
        <v>0</v>
      </c>
      <c r="G126" s="2050">
        <f>来々期計画!H125</f>
        <v>0</v>
      </c>
      <c r="H126" s="2050">
        <f>来々期計画!I125</f>
        <v>0</v>
      </c>
      <c r="I126" s="2050">
        <f>来々期計画!J125</f>
        <v>0</v>
      </c>
      <c r="J126" s="2050">
        <f>来々期計画!K125</f>
        <v>0</v>
      </c>
      <c r="K126" s="2050">
        <f>来々期計画!L125</f>
        <v>0</v>
      </c>
      <c r="L126" s="2050">
        <f>来々期計画!M125</f>
        <v>0</v>
      </c>
      <c r="M126" s="2050">
        <f>来々期計画!N125</f>
        <v>0</v>
      </c>
      <c r="N126" s="2050">
        <f>来々期計画!O125</f>
        <v>0</v>
      </c>
      <c r="O126" s="2050">
        <f>来々期計画!P125</f>
        <v>0</v>
      </c>
      <c r="P126" s="2051" t="str">
        <f>来々期計画!Q125</f>
        <v>-</v>
      </c>
      <c r="Q126" s="780"/>
      <c r="R126" s="781"/>
      <c r="S126" s="770">
        <f t="shared" si="1"/>
        <v>1</v>
      </c>
    </row>
    <row r="127" spans="1:19" ht="17.649999999999999" customHeight="1">
      <c r="B127" s="2052" t="str">
        <f>来々期計画!C126</f>
        <v>税引前当期損益</v>
      </c>
      <c r="C127" s="2053">
        <f>来々期計画!D126</f>
        <v>0</v>
      </c>
      <c r="D127" s="2053">
        <f>来々期計画!E126</f>
        <v>0</v>
      </c>
      <c r="E127" s="2053">
        <f>来々期計画!F126</f>
        <v>0</v>
      </c>
      <c r="F127" s="2053">
        <f>来々期計画!G126</f>
        <v>0</v>
      </c>
      <c r="G127" s="2053">
        <f>来々期計画!H126</f>
        <v>0</v>
      </c>
      <c r="H127" s="2053">
        <f>来々期計画!I126</f>
        <v>0</v>
      </c>
      <c r="I127" s="2053">
        <f>来々期計画!J126</f>
        <v>0</v>
      </c>
      <c r="J127" s="2053">
        <f>来々期計画!K126</f>
        <v>0</v>
      </c>
      <c r="K127" s="2053">
        <f>来々期計画!L126</f>
        <v>0</v>
      </c>
      <c r="L127" s="2053">
        <f>来々期計画!M126</f>
        <v>0</v>
      </c>
      <c r="M127" s="2053">
        <f>来々期計画!N126</f>
        <v>0</v>
      </c>
      <c r="N127" s="2053">
        <f>来々期計画!O126</f>
        <v>0</v>
      </c>
      <c r="O127" s="2053">
        <f>来々期計画!P126</f>
        <v>0</v>
      </c>
      <c r="P127" s="2054">
        <f>来々期計画!Q126</f>
        <v>0</v>
      </c>
      <c r="Q127" s="782"/>
      <c r="R127" s="781"/>
      <c r="S127" s="770">
        <f t="shared" si="1"/>
        <v>1</v>
      </c>
    </row>
    <row r="128" spans="1:19" ht="17.649999999999999" customHeight="1">
      <c r="B128" s="2055" t="str">
        <f>来々期計画!C127</f>
        <v>消費税預かり分</v>
      </c>
      <c r="C128" s="2056">
        <f>来々期計画!D127</f>
        <v>0</v>
      </c>
      <c r="D128" s="2056">
        <f>来々期計画!E127</f>
        <v>0</v>
      </c>
      <c r="E128" s="2056">
        <f>来々期計画!F127</f>
        <v>0</v>
      </c>
      <c r="F128" s="2056">
        <f>来々期計画!G127</f>
        <v>0</v>
      </c>
      <c r="G128" s="2056">
        <f>来々期計画!H127</f>
        <v>0</v>
      </c>
      <c r="H128" s="2056">
        <f>来々期計画!I127</f>
        <v>0</v>
      </c>
      <c r="I128" s="2056">
        <f>来々期計画!J127</f>
        <v>0</v>
      </c>
      <c r="J128" s="2056">
        <f>来々期計画!K127</f>
        <v>0</v>
      </c>
      <c r="K128" s="2056">
        <f>来々期計画!L127</f>
        <v>0</v>
      </c>
      <c r="L128" s="2056">
        <f>来々期計画!M127</f>
        <v>0</v>
      </c>
      <c r="M128" s="2056">
        <f>来々期計画!N127</f>
        <v>0</v>
      </c>
      <c r="N128" s="2056">
        <f>来々期計画!O127</f>
        <v>0</v>
      </c>
      <c r="O128" s="2056">
        <f>来々期計画!P127</f>
        <v>0</v>
      </c>
      <c r="P128" s="2057">
        <f>来々期計画!Q127</f>
        <v>0</v>
      </c>
      <c r="Q128" s="780"/>
      <c r="R128" s="781"/>
      <c r="S128" s="770" t="str">
        <f>IF(OR(P128=0,P128=""),"",1)</f>
        <v/>
      </c>
    </row>
    <row r="129" spans="2:19" ht="17.649999999999999" hidden="1" customHeight="1">
      <c r="B129" s="2058" t="str">
        <f>来々期計画!C128</f>
        <v>運転資金その他</v>
      </c>
      <c r="C129" s="2059">
        <f>来々期計画!D128</f>
        <v>0</v>
      </c>
      <c r="D129" s="2059">
        <f>来々期計画!E128</f>
        <v>0</v>
      </c>
      <c r="E129" s="2059">
        <f>来々期計画!F128</f>
        <v>0</v>
      </c>
      <c r="F129" s="2059">
        <f>来々期計画!G128</f>
        <v>0</v>
      </c>
      <c r="G129" s="2059">
        <f>来々期計画!H128</f>
        <v>0</v>
      </c>
      <c r="H129" s="2059">
        <f>来々期計画!I128</f>
        <v>0</v>
      </c>
      <c r="I129" s="2059">
        <f>来々期計画!J128</f>
        <v>0</v>
      </c>
      <c r="J129" s="2059">
        <f>来々期計画!K128</f>
        <v>0</v>
      </c>
      <c r="K129" s="2059">
        <f>来々期計画!L128</f>
        <v>0</v>
      </c>
      <c r="L129" s="2059">
        <f>来々期計画!M128</f>
        <v>0</v>
      </c>
      <c r="M129" s="2059">
        <f>来々期計画!N128</f>
        <v>0</v>
      </c>
      <c r="N129" s="2059">
        <f>来々期計画!O128</f>
        <v>0</v>
      </c>
      <c r="O129" s="2059">
        <f>来々期計画!P128</f>
        <v>0</v>
      </c>
      <c r="P129" s="2060">
        <f>来々期計画!Q128</f>
        <v>0</v>
      </c>
      <c r="Q129" s="780"/>
      <c r="R129" s="781"/>
      <c r="S129" s="770" t="str">
        <f t="shared" ref="S129:S144" si="2">IF(OR(P129=0,P129=""),"",1)</f>
        <v/>
      </c>
    </row>
    <row r="130" spans="2:19" ht="17.649999999999999" customHeight="1">
      <c r="B130" s="2061" t="str">
        <f>来々期計画!C129</f>
        <v>減価償却</v>
      </c>
      <c r="C130" s="2017">
        <f>来々期計画!D129</f>
        <v>0</v>
      </c>
      <c r="D130" s="2017">
        <f>来々期計画!E129</f>
        <v>0</v>
      </c>
      <c r="E130" s="2017">
        <f>来々期計画!F129</f>
        <v>0</v>
      </c>
      <c r="F130" s="2017">
        <f>来々期計画!G129</f>
        <v>0</v>
      </c>
      <c r="G130" s="2017">
        <f>来々期計画!H129</f>
        <v>0</v>
      </c>
      <c r="H130" s="2017">
        <f>来々期計画!I129</f>
        <v>0</v>
      </c>
      <c r="I130" s="2017">
        <f>来々期計画!J129</f>
        <v>0</v>
      </c>
      <c r="J130" s="2017">
        <f>来々期計画!K129</f>
        <v>0</v>
      </c>
      <c r="K130" s="2017">
        <f>来々期計画!L129</f>
        <v>0</v>
      </c>
      <c r="L130" s="2017">
        <f>来々期計画!M129</f>
        <v>0</v>
      </c>
      <c r="M130" s="2017">
        <f>来々期計画!N129</f>
        <v>0</v>
      </c>
      <c r="N130" s="2017">
        <f>来々期計画!O129</f>
        <v>0</v>
      </c>
      <c r="O130" s="2017">
        <f>来々期計画!P129</f>
        <v>0</v>
      </c>
      <c r="P130" s="2060">
        <f>来々期計画!Q129</f>
        <v>0</v>
      </c>
      <c r="Q130" s="780"/>
      <c r="R130" s="781"/>
      <c r="S130" s="770" t="str">
        <f t="shared" si="2"/>
        <v/>
      </c>
    </row>
    <row r="131" spans="2:19" ht="17.649999999999999" customHeight="1">
      <c r="B131" s="2052" t="str">
        <f>来々期計画!C130</f>
        <v>営業キャッシュフロー</v>
      </c>
      <c r="C131" s="2053">
        <f>来々期計画!D130</f>
        <v>0</v>
      </c>
      <c r="D131" s="2053">
        <f>来々期計画!E130</f>
        <v>0</v>
      </c>
      <c r="E131" s="2053">
        <f>来々期計画!F130</f>
        <v>0</v>
      </c>
      <c r="F131" s="2053">
        <f>来々期計画!G130</f>
        <v>0</v>
      </c>
      <c r="G131" s="2053">
        <f>来々期計画!H130</f>
        <v>0</v>
      </c>
      <c r="H131" s="2053">
        <f>来々期計画!I130</f>
        <v>0</v>
      </c>
      <c r="I131" s="2053">
        <f>来々期計画!J130</f>
        <v>0</v>
      </c>
      <c r="J131" s="2053">
        <f>来々期計画!K130</f>
        <v>0</v>
      </c>
      <c r="K131" s="2053">
        <f>来々期計画!L130</f>
        <v>0</v>
      </c>
      <c r="L131" s="2053">
        <f>来々期計画!M130</f>
        <v>0</v>
      </c>
      <c r="M131" s="2053">
        <f>来々期計画!N130</f>
        <v>0</v>
      </c>
      <c r="N131" s="2053">
        <f>来々期計画!O130</f>
        <v>0</v>
      </c>
      <c r="O131" s="2053">
        <f>来々期計画!P130</f>
        <v>0</v>
      </c>
      <c r="P131" s="2062">
        <f>来々期計画!Q130</f>
        <v>0</v>
      </c>
      <c r="Q131" s="783"/>
      <c r="R131" s="781"/>
      <c r="S131" s="770" t="str">
        <f t="shared" si="2"/>
        <v/>
      </c>
    </row>
    <row r="132" spans="2:19" ht="17.649999999999999" hidden="1" customHeight="1">
      <c r="B132" s="2063" t="str">
        <f>来々期計画!C131</f>
        <v>短期借入金入金</v>
      </c>
      <c r="C132" s="2056">
        <f>来々期計画!D131</f>
        <v>0</v>
      </c>
      <c r="D132" s="2056">
        <f>来々期計画!E131</f>
        <v>0</v>
      </c>
      <c r="E132" s="2056">
        <f>来々期計画!F131</f>
        <v>0</v>
      </c>
      <c r="F132" s="2056">
        <f>来々期計画!G131</f>
        <v>0</v>
      </c>
      <c r="G132" s="2056">
        <f>来々期計画!H131</f>
        <v>0</v>
      </c>
      <c r="H132" s="2056">
        <f>来々期計画!I131</f>
        <v>0</v>
      </c>
      <c r="I132" s="2056">
        <f>来々期計画!J131</f>
        <v>0</v>
      </c>
      <c r="J132" s="2056">
        <f>来々期計画!K131</f>
        <v>0</v>
      </c>
      <c r="K132" s="2056">
        <f>来々期計画!L131</f>
        <v>0</v>
      </c>
      <c r="L132" s="2056">
        <f>来々期計画!M131</f>
        <v>0</v>
      </c>
      <c r="M132" s="2056">
        <f>来々期計画!N131</f>
        <v>0</v>
      </c>
      <c r="N132" s="2056">
        <f>来々期計画!O131</f>
        <v>0</v>
      </c>
      <c r="O132" s="2056">
        <f>来々期計画!P131</f>
        <v>0</v>
      </c>
      <c r="P132" s="2064">
        <f>来々期計画!Q131</f>
        <v>0</v>
      </c>
      <c r="Q132" s="783"/>
      <c r="R132" s="781"/>
      <c r="S132" s="770" t="str">
        <f t="shared" si="2"/>
        <v/>
      </c>
    </row>
    <row r="133" spans="2:19" ht="17.649999999999999" hidden="1" customHeight="1">
      <c r="B133" s="2058" t="str">
        <f>来々期計画!C132</f>
        <v>長期借入金入金</v>
      </c>
      <c r="C133" s="2059">
        <f>来々期計画!D132</f>
        <v>0</v>
      </c>
      <c r="D133" s="2059">
        <f>来々期計画!E132</f>
        <v>0</v>
      </c>
      <c r="E133" s="2059">
        <f>来々期計画!F132</f>
        <v>0</v>
      </c>
      <c r="F133" s="2059">
        <f>来々期計画!G132</f>
        <v>0</v>
      </c>
      <c r="G133" s="2059">
        <f>来々期計画!H132</f>
        <v>0</v>
      </c>
      <c r="H133" s="2059">
        <f>来々期計画!I132</f>
        <v>0</v>
      </c>
      <c r="I133" s="2059">
        <f>来々期計画!J132</f>
        <v>0</v>
      </c>
      <c r="J133" s="2059">
        <f>来々期計画!K132</f>
        <v>0</v>
      </c>
      <c r="K133" s="2059">
        <f>来々期計画!L132</f>
        <v>0</v>
      </c>
      <c r="L133" s="2059">
        <f>来々期計画!M132</f>
        <v>0</v>
      </c>
      <c r="M133" s="2059">
        <f>来々期計画!N132</f>
        <v>0</v>
      </c>
      <c r="N133" s="2059">
        <f>来々期計画!O132</f>
        <v>0</v>
      </c>
      <c r="O133" s="2059">
        <f>来々期計画!P132</f>
        <v>0</v>
      </c>
      <c r="P133" s="2060">
        <f>来々期計画!Q132</f>
        <v>0</v>
      </c>
      <c r="Q133" s="783"/>
      <c r="R133" s="781"/>
      <c r="S133" s="770" t="str">
        <f t="shared" si="2"/>
        <v/>
      </c>
    </row>
    <row r="134" spans="2:19" ht="17.649999999999999" hidden="1" customHeight="1">
      <c r="B134" s="2065" t="str">
        <f>来々期計画!C133</f>
        <v>その他入金</v>
      </c>
      <c r="C134" s="2066">
        <f>来々期計画!D133</f>
        <v>0</v>
      </c>
      <c r="D134" s="2066">
        <f>来々期計画!E133</f>
        <v>0</v>
      </c>
      <c r="E134" s="2066">
        <f>来々期計画!F133</f>
        <v>0</v>
      </c>
      <c r="F134" s="2066">
        <f>来々期計画!G133</f>
        <v>0</v>
      </c>
      <c r="G134" s="2066">
        <f>来々期計画!H133</f>
        <v>0</v>
      </c>
      <c r="H134" s="2066">
        <f>来々期計画!I133</f>
        <v>0</v>
      </c>
      <c r="I134" s="2066">
        <f>来々期計画!J133</f>
        <v>0</v>
      </c>
      <c r="J134" s="2066">
        <f>来々期計画!K133</f>
        <v>0</v>
      </c>
      <c r="K134" s="2066">
        <f>来々期計画!L133</f>
        <v>0</v>
      </c>
      <c r="L134" s="2066">
        <f>来々期計画!M133</f>
        <v>0</v>
      </c>
      <c r="M134" s="2066">
        <f>来々期計画!N133</f>
        <v>0</v>
      </c>
      <c r="N134" s="2066">
        <f>来々期計画!O133</f>
        <v>0</v>
      </c>
      <c r="O134" s="2066">
        <f>来々期計画!P133</f>
        <v>0</v>
      </c>
      <c r="P134" s="2067">
        <f>来々期計画!Q133</f>
        <v>0</v>
      </c>
      <c r="Q134" s="783"/>
      <c r="R134" s="781"/>
      <c r="S134" s="770" t="str">
        <f t="shared" si="2"/>
        <v/>
      </c>
    </row>
    <row r="135" spans="2:19" ht="17.649999999999999" hidden="1" customHeight="1">
      <c r="B135" s="2068" t="str">
        <f>来々期計画!C134</f>
        <v>財務収入　</v>
      </c>
      <c r="C135" s="2053">
        <f>来々期計画!D134</f>
        <v>0</v>
      </c>
      <c r="D135" s="2053">
        <f>来々期計画!E134</f>
        <v>0</v>
      </c>
      <c r="E135" s="2053">
        <f>来々期計画!F134</f>
        <v>0</v>
      </c>
      <c r="F135" s="2053">
        <f>来々期計画!G134</f>
        <v>0</v>
      </c>
      <c r="G135" s="2053">
        <f>来々期計画!H134</f>
        <v>0</v>
      </c>
      <c r="H135" s="2053">
        <f>来々期計画!I134</f>
        <v>0</v>
      </c>
      <c r="I135" s="2053">
        <f>来々期計画!J134</f>
        <v>0</v>
      </c>
      <c r="J135" s="2053">
        <f>来々期計画!K134</f>
        <v>0</v>
      </c>
      <c r="K135" s="2053">
        <f>来々期計画!L134</f>
        <v>0</v>
      </c>
      <c r="L135" s="2053">
        <f>来々期計画!M134</f>
        <v>0</v>
      </c>
      <c r="M135" s="2053">
        <f>来々期計画!N134</f>
        <v>0</v>
      </c>
      <c r="N135" s="2053">
        <f>来々期計画!O134</f>
        <v>0</v>
      </c>
      <c r="O135" s="2053">
        <f>来々期計画!P134</f>
        <v>0</v>
      </c>
      <c r="P135" s="2053">
        <f>来々期計画!Q134</f>
        <v>0</v>
      </c>
      <c r="Q135" s="783"/>
      <c r="R135" s="781"/>
      <c r="S135" s="770" t="str">
        <f t="shared" si="2"/>
        <v/>
      </c>
    </row>
    <row r="136" spans="2:19" ht="17.649999999999999" hidden="1" customHeight="1">
      <c r="B136" s="2063" t="str">
        <f>来々期計画!C135</f>
        <v>短期借入金返済</v>
      </c>
      <c r="C136" s="2056">
        <f>来々期計画!D135</f>
        <v>0</v>
      </c>
      <c r="D136" s="2056">
        <f>来々期計画!E135</f>
        <v>0</v>
      </c>
      <c r="E136" s="2056">
        <f>来々期計画!F135</f>
        <v>0</v>
      </c>
      <c r="F136" s="2056">
        <f>来々期計画!G135</f>
        <v>0</v>
      </c>
      <c r="G136" s="2056">
        <f>来々期計画!H135</f>
        <v>0</v>
      </c>
      <c r="H136" s="2056">
        <f>来々期計画!I135</f>
        <v>0</v>
      </c>
      <c r="I136" s="2056">
        <f>来々期計画!J135</f>
        <v>0</v>
      </c>
      <c r="J136" s="2056">
        <f>来々期計画!K135</f>
        <v>0</v>
      </c>
      <c r="K136" s="2056">
        <f>来々期計画!L135</f>
        <v>0</v>
      </c>
      <c r="L136" s="2056">
        <f>来々期計画!M135</f>
        <v>0</v>
      </c>
      <c r="M136" s="2056">
        <f>来々期計画!N135</f>
        <v>0</v>
      </c>
      <c r="N136" s="2056">
        <f>来々期計画!O135</f>
        <v>0</v>
      </c>
      <c r="O136" s="2056">
        <f>来々期計画!P135</f>
        <v>0</v>
      </c>
      <c r="P136" s="2064">
        <f>来々期計画!Q135</f>
        <v>0</v>
      </c>
      <c r="Q136" s="783"/>
      <c r="R136" s="781"/>
      <c r="S136" s="770" t="str">
        <f t="shared" si="2"/>
        <v/>
      </c>
    </row>
    <row r="137" spans="2:19" ht="17.649999999999999" customHeight="1">
      <c r="B137" s="2058" t="str">
        <f>来々期計画!C136</f>
        <v>長期借入金返済</v>
      </c>
      <c r="C137" s="2059">
        <f>来々期計画!D136</f>
        <v>0</v>
      </c>
      <c r="D137" s="2059">
        <f>来々期計画!E136</f>
        <v>0</v>
      </c>
      <c r="E137" s="2059">
        <f>来々期計画!F136</f>
        <v>0</v>
      </c>
      <c r="F137" s="2059">
        <f>来々期計画!G136</f>
        <v>0</v>
      </c>
      <c r="G137" s="2059">
        <f>来々期計画!H136</f>
        <v>0</v>
      </c>
      <c r="H137" s="2059">
        <f>来々期計画!I136</f>
        <v>0</v>
      </c>
      <c r="I137" s="2059">
        <f>来々期計画!J136</f>
        <v>0</v>
      </c>
      <c r="J137" s="2059">
        <f>来々期計画!K136</f>
        <v>0</v>
      </c>
      <c r="K137" s="2059">
        <f>来々期計画!L136</f>
        <v>0</v>
      </c>
      <c r="L137" s="2059">
        <f>来々期計画!M136</f>
        <v>0</v>
      </c>
      <c r="M137" s="2059">
        <f>来々期計画!N136</f>
        <v>0</v>
      </c>
      <c r="N137" s="2059">
        <f>来々期計画!O136</f>
        <v>0</v>
      </c>
      <c r="O137" s="2059">
        <f>来々期計画!P136</f>
        <v>0</v>
      </c>
      <c r="P137" s="2060">
        <f>来々期計画!Q136</f>
        <v>0</v>
      </c>
      <c r="Q137" s="783"/>
      <c r="R137" s="781"/>
      <c r="S137" s="770" t="str">
        <f t="shared" si="2"/>
        <v/>
      </c>
    </row>
    <row r="138" spans="2:19" ht="17.649999999999999" customHeight="1">
      <c r="B138" s="2058" t="str">
        <f>来々期計画!C137</f>
        <v>長期未払金支払い</v>
      </c>
      <c r="C138" s="2069">
        <f>来々期計画!D137</f>
        <v>0</v>
      </c>
      <c r="D138" s="2069">
        <f>来々期計画!E137</f>
        <v>0</v>
      </c>
      <c r="E138" s="2069">
        <f>来々期計画!F137</f>
        <v>0</v>
      </c>
      <c r="F138" s="2069">
        <f>来々期計画!G137</f>
        <v>0</v>
      </c>
      <c r="G138" s="2069">
        <f>来々期計画!H137</f>
        <v>0</v>
      </c>
      <c r="H138" s="2069">
        <f>来々期計画!I137</f>
        <v>0</v>
      </c>
      <c r="I138" s="2069">
        <f>来々期計画!J137</f>
        <v>0</v>
      </c>
      <c r="J138" s="2069">
        <f>来々期計画!K137</f>
        <v>0</v>
      </c>
      <c r="K138" s="2069">
        <f>来々期計画!L137</f>
        <v>0</v>
      </c>
      <c r="L138" s="2069">
        <f>来々期計画!M137</f>
        <v>0</v>
      </c>
      <c r="M138" s="2069">
        <f>来々期計画!N137</f>
        <v>0</v>
      </c>
      <c r="N138" s="2069">
        <f>来々期計画!O137</f>
        <v>0</v>
      </c>
      <c r="O138" s="2069">
        <f>来々期計画!P137</f>
        <v>0</v>
      </c>
      <c r="P138" s="2060">
        <f>来々期計画!Q137</f>
        <v>0</v>
      </c>
      <c r="Q138" s="783"/>
      <c r="R138" s="781"/>
      <c r="S138" s="770" t="str">
        <f t="shared" si="2"/>
        <v/>
      </c>
    </row>
    <row r="139" spans="2:19" ht="17.649999999999999" hidden="1" customHeight="1">
      <c r="B139" s="2058" t="str">
        <f>来々期計画!C138</f>
        <v>設備投資</v>
      </c>
      <c r="C139" s="2069">
        <f>来々期計画!D138</f>
        <v>0</v>
      </c>
      <c r="D139" s="2069">
        <f>来々期計画!E138</f>
        <v>0</v>
      </c>
      <c r="E139" s="2069">
        <f>来々期計画!F138</f>
        <v>0</v>
      </c>
      <c r="F139" s="2069">
        <f>来々期計画!G138</f>
        <v>0</v>
      </c>
      <c r="G139" s="2069">
        <f>来々期計画!H138</f>
        <v>0</v>
      </c>
      <c r="H139" s="2069">
        <f>来々期計画!I138</f>
        <v>0</v>
      </c>
      <c r="I139" s="2069">
        <f>来々期計画!J138</f>
        <v>0</v>
      </c>
      <c r="J139" s="2069">
        <f>来々期計画!K138</f>
        <v>0</v>
      </c>
      <c r="K139" s="2069">
        <f>来々期計画!L138</f>
        <v>0</v>
      </c>
      <c r="L139" s="2069">
        <f>来々期計画!M138</f>
        <v>0</v>
      </c>
      <c r="M139" s="2069">
        <f>来々期計画!N138</f>
        <v>0</v>
      </c>
      <c r="N139" s="2069">
        <f>来々期計画!O138</f>
        <v>0</v>
      </c>
      <c r="O139" s="2069">
        <f>来々期計画!P138</f>
        <v>0</v>
      </c>
      <c r="P139" s="2060">
        <f>来々期計画!Q138</f>
        <v>0</v>
      </c>
      <c r="Q139" s="783"/>
      <c r="R139" s="781"/>
      <c r="S139" s="770" t="str">
        <f t="shared" si="2"/>
        <v/>
      </c>
    </row>
    <row r="140" spans="2:19" ht="17.649999999999999" customHeight="1">
      <c r="B140" s="2058" t="str">
        <f>来々期計画!C139</f>
        <v>法人税等支払い</v>
      </c>
      <c r="C140" s="2059">
        <f>来々期計画!D139</f>
        <v>0</v>
      </c>
      <c r="D140" s="2059">
        <f>来々期計画!E139</f>
        <v>0</v>
      </c>
      <c r="E140" s="2059">
        <f>来々期計画!F139</f>
        <v>0</v>
      </c>
      <c r="F140" s="2059">
        <f>来々期計画!G139</f>
        <v>0</v>
      </c>
      <c r="G140" s="2059">
        <f>来々期計画!H139</f>
        <v>0</v>
      </c>
      <c r="H140" s="2059">
        <f>来々期計画!I139</f>
        <v>0</v>
      </c>
      <c r="I140" s="2059">
        <f>来々期計画!J139</f>
        <v>0</v>
      </c>
      <c r="J140" s="2059">
        <f>来々期計画!K139</f>
        <v>0</v>
      </c>
      <c r="K140" s="2059">
        <f>来々期計画!L139</f>
        <v>0</v>
      </c>
      <c r="L140" s="2059">
        <f>来々期計画!M139</f>
        <v>0</v>
      </c>
      <c r="M140" s="2059">
        <f>来々期計画!N139</f>
        <v>0</v>
      </c>
      <c r="N140" s="2059">
        <f>来々期計画!O139</f>
        <v>0</v>
      </c>
      <c r="O140" s="2059">
        <f>来々期計画!P139</f>
        <v>0</v>
      </c>
      <c r="P140" s="2060">
        <f>来々期計画!Q139</f>
        <v>0</v>
      </c>
      <c r="Q140" s="783"/>
      <c r="R140" s="781"/>
      <c r="S140" s="770" t="str">
        <f t="shared" si="2"/>
        <v/>
      </c>
    </row>
    <row r="141" spans="2:19" ht="17.649999999999999" customHeight="1">
      <c r="B141" s="2058" t="str">
        <f>来々期計画!C140</f>
        <v>消費税等支払い</v>
      </c>
      <c r="C141" s="2059">
        <f>来々期計画!D140</f>
        <v>0</v>
      </c>
      <c r="D141" s="2059">
        <f>来々期計画!E140</f>
        <v>0</v>
      </c>
      <c r="E141" s="2059">
        <f>来々期計画!F140</f>
        <v>0</v>
      </c>
      <c r="F141" s="2059">
        <f>来々期計画!G140</f>
        <v>0</v>
      </c>
      <c r="G141" s="2059">
        <f>来々期計画!H140</f>
        <v>0</v>
      </c>
      <c r="H141" s="2059">
        <f>来々期計画!I140</f>
        <v>0</v>
      </c>
      <c r="I141" s="2059">
        <f>来々期計画!J140</f>
        <v>0</v>
      </c>
      <c r="J141" s="2059">
        <f>来々期計画!K140</f>
        <v>0</v>
      </c>
      <c r="K141" s="2059">
        <f>来々期計画!L140</f>
        <v>0</v>
      </c>
      <c r="L141" s="2059">
        <f>来々期計画!M140</f>
        <v>0</v>
      </c>
      <c r="M141" s="2059">
        <f>来々期計画!N140</f>
        <v>0</v>
      </c>
      <c r="N141" s="2059">
        <f>来々期計画!O140</f>
        <v>0</v>
      </c>
      <c r="O141" s="2059">
        <f>来々期計画!P140</f>
        <v>0</v>
      </c>
      <c r="P141" s="2060">
        <f>来々期計画!Q140</f>
        <v>0</v>
      </c>
      <c r="Q141" s="784"/>
      <c r="R141" s="781"/>
      <c r="S141" s="770" t="str">
        <f t="shared" si="2"/>
        <v/>
      </c>
    </row>
    <row r="142" spans="2:19" ht="17.649999999999999" hidden="1" customHeight="1">
      <c r="B142" s="2065" t="str">
        <f>来々期計画!C141</f>
        <v>その他支出</v>
      </c>
      <c r="C142" s="2066">
        <f>来々期計画!D141</f>
        <v>0</v>
      </c>
      <c r="D142" s="2066">
        <f>来々期計画!E141</f>
        <v>0</v>
      </c>
      <c r="E142" s="2066">
        <f>来々期計画!F141</f>
        <v>0</v>
      </c>
      <c r="F142" s="2066">
        <f>来々期計画!G141</f>
        <v>0</v>
      </c>
      <c r="G142" s="2066">
        <f>来々期計画!H141</f>
        <v>0</v>
      </c>
      <c r="H142" s="2066">
        <f>来々期計画!I141</f>
        <v>0</v>
      </c>
      <c r="I142" s="2066">
        <f>来々期計画!J141</f>
        <v>0</v>
      </c>
      <c r="J142" s="2066">
        <f>来々期計画!K141</f>
        <v>0</v>
      </c>
      <c r="K142" s="2066">
        <f>来々期計画!L141</f>
        <v>0</v>
      </c>
      <c r="L142" s="2066">
        <f>来々期計画!M141</f>
        <v>0</v>
      </c>
      <c r="M142" s="2066">
        <f>来々期計画!N141</f>
        <v>0</v>
      </c>
      <c r="N142" s="2066">
        <f>来々期計画!O141</f>
        <v>0</v>
      </c>
      <c r="O142" s="2066">
        <f>来々期計画!P141</f>
        <v>0</v>
      </c>
      <c r="P142" s="2067">
        <f>来々期計画!Q141</f>
        <v>0</v>
      </c>
      <c r="Q142" s="783"/>
      <c r="R142" s="781"/>
      <c r="S142" s="770" t="str">
        <f t="shared" si="2"/>
        <v/>
      </c>
    </row>
    <row r="143" spans="2:19" ht="17.649999999999999" customHeight="1">
      <c r="B143" s="2068" t="str">
        <f>来々期計画!C142</f>
        <v>財務、投資支出</v>
      </c>
      <c r="C143" s="2053">
        <f>来々期計画!D142</f>
        <v>0</v>
      </c>
      <c r="D143" s="2053">
        <f>来々期計画!E142</f>
        <v>0</v>
      </c>
      <c r="E143" s="2053">
        <f>来々期計画!F142</f>
        <v>0</v>
      </c>
      <c r="F143" s="2053">
        <f>来々期計画!G142</f>
        <v>0</v>
      </c>
      <c r="G143" s="2053">
        <f>来々期計画!H142</f>
        <v>0</v>
      </c>
      <c r="H143" s="2053">
        <f>来々期計画!I142</f>
        <v>0</v>
      </c>
      <c r="I143" s="2053">
        <f>来々期計画!J142</f>
        <v>0</v>
      </c>
      <c r="J143" s="2053">
        <f>来々期計画!K142</f>
        <v>0</v>
      </c>
      <c r="K143" s="2053">
        <f>来々期計画!L142</f>
        <v>0</v>
      </c>
      <c r="L143" s="2053">
        <f>来々期計画!M142</f>
        <v>0</v>
      </c>
      <c r="M143" s="2053">
        <f>来々期計画!N142</f>
        <v>0</v>
      </c>
      <c r="N143" s="2053">
        <f>来々期計画!O142</f>
        <v>0</v>
      </c>
      <c r="O143" s="2053">
        <f>来々期計画!P142</f>
        <v>0</v>
      </c>
      <c r="P143" s="2054">
        <f>来々期計画!Q142</f>
        <v>0</v>
      </c>
      <c r="Q143" s="783"/>
      <c r="R143" s="785"/>
      <c r="S143" s="770" t="str">
        <f t="shared" si="2"/>
        <v/>
      </c>
    </row>
    <row r="144" spans="2:19" ht="17.649999999999999" customHeight="1">
      <c r="B144" s="2052" t="str">
        <f>来々期計画!C143</f>
        <v>キャッシュフロー</v>
      </c>
      <c r="C144" s="2053">
        <f>来々期計画!D143</f>
        <v>0</v>
      </c>
      <c r="D144" s="2053">
        <f>来々期計画!E143</f>
        <v>0</v>
      </c>
      <c r="E144" s="2053">
        <f>来々期計画!F143</f>
        <v>0</v>
      </c>
      <c r="F144" s="2053">
        <f>来々期計画!G143</f>
        <v>0</v>
      </c>
      <c r="G144" s="2053">
        <f>来々期計画!H143</f>
        <v>0</v>
      </c>
      <c r="H144" s="2053">
        <f>来々期計画!I143</f>
        <v>0</v>
      </c>
      <c r="I144" s="2053">
        <f>来々期計画!J143</f>
        <v>0</v>
      </c>
      <c r="J144" s="2053">
        <f>来々期計画!K143</f>
        <v>0</v>
      </c>
      <c r="K144" s="2053">
        <f>来々期計画!L143</f>
        <v>0</v>
      </c>
      <c r="L144" s="2053">
        <f>来々期計画!M143</f>
        <v>0</v>
      </c>
      <c r="M144" s="2053">
        <f>来々期計画!N143</f>
        <v>0</v>
      </c>
      <c r="N144" s="2053">
        <f>来々期計画!O143</f>
        <v>0</v>
      </c>
      <c r="O144" s="2053">
        <f>来々期計画!P143</f>
        <v>0</v>
      </c>
      <c r="P144" s="2054">
        <f>来々期計画!Q143</f>
        <v>0</v>
      </c>
      <c r="Q144" s="783"/>
      <c r="R144" s="781"/>
      <c r="S144" s="770" t="str">
        <f t="shared" si="2"/>
        <v/>
      </c>
    </row>
    <row r="145" spans="2:19" ht="17.649999999999999" customHeight="1" thickBot="1">
      <c r="B145" s="2052" t="str">
        <f>来々期計画!C144</f>
        <v>現預金残高</v>
      </c>
      <c r="C145" s="2053">
        <f>来々期計画!D144</f>
        <v>0</v>
      </c>
      <c r="D145" s="2053">
        <f>来々期計画!E144</f>
        <v>0</v>
      </c>
      <c r="E145" s="2053">
        <f>来々期計画!F144</f>
        <v>0</v>
      </c>
      <c r="F145" s="2053">
        <f>来々期計画!G144</f>
        <v>0</v>
      </c>
      <c r="G145" s="2053">
        <f>来々期計画!H144</f>
        <v>0</v>
      </c>
      <c r="H145" s="2053">
        <f>来々期計画!I144</f>
        <v>0</v>
      </c>
      <c r="I145" s="2053">
        <f>来々期計画!J144</f>
        <v>0</v>
      </c>
      <c r="J145" s="2053">
        <f>来々期計画!K144</f>
        <v>0</v>
      </c>
      <c r="K145" s="2053">
        <f>来々期計画!L144</f>
        <v>0</v>
      </c>
      <c r="L145" s="2053">
        <f>来々期計画!M144</f>
        <v>0</v>
      </c>
      <c r="M145" s="2053">
        <f>来々期計画!N144</f>
        <v>0</v>
      </c>
      <c r="N145" s="2053">
        <f>来々期計画!O144</f>
        <v>0</v>
      </c>
      <c r="O145" s="2053">
        <f>来々期計画!P144</f>
        <v>0</v>
      </c>
      <c r="P145" s="2054">
        <f>来々期計画!Q144</f>
        <v>0</v>
      </c>
      <c r="Q145" s="783"/>
      <c r="R145" s="781"/>
      <c r="S145" s="770">
        <v>2</v>
      </c>
    </row>
    <row r="146" spans="2:19" ht="17.649999999999999" hidden="1" customHeight="1" thickBot="1">
      <c r="B146" s="2070">
        <f>来々期計画!C145</f>
        <v>0</v>
      </c>
      <c r="C146" s="2071">
        <f>来々期計画!D145</f>
        <v>0</v>
      </c>
      <c r="D146" s="2071">
        <f>来々期計画!E145</f>
        <v>0</v>
      </c>
      <c r="E146" s="2071">
        <f>来々期計画!F145</f>
        <v>0</v>
      </c>
      <c r="F146" s="2071">
        <f>来々期計画!G145</f>
        <v>0</v>
      </c>
      <c r="G146" s="2071">
        <f>来々期計画!H145</f>
        <v>0</v>
      </c>
      <c r="H146" s="2071">
        <f>来々期計画!I145</f>
        <v>0</v>
      </c>
      <c r="I146" s="2071">
        <f>来々期計画!J145</f>
        <v>0</v>
      </c>
      <c r="J146" s="2071">
        <f>来々期計画!K145</f>
        <v>0</v>
      </c>
      <c r="K146" s="2071">
        <f>来々期計画!L145</f>
        <v>0</v>
      </c>
      <c r="L146" s="2071">
        <f>来々期計画!M145</f>
        <v>0</v>
      </c>
      <c r="M146" s="2071">
        <f>来々期計画!N145</f>
        <v>0</v>
      </c>
      <c r="N146" s="2071">
        <f>来々期計画!O145</f>
        <v>0</v>
      </c>
      <c r="O146" s="2072">
        <f>来々期計画!P145</f>
        <v>0</v>
      </c>
      <c r="P146" s="2073">
        <f>来々期計画!Q145</f>
        <v>0</v>
      </c>
      <c r="Q146" s="786"/>
      <c r="R146" s="781"/>
      <c r="S146" s="770" t="str">
        <f t="shared" ref="S146:S209" si="3">IF(OR(B146=0,B146=""),"",1)</f>
        <v/>
      </c>
    </row>
    <row r="147" spans="2:19" ht="17.649999999999999" customHeight="1" thickBot="1">
      <c r="B147" s="2074">
        <f>来々期計画!C146</f>
        <v>0</v>
      </c>
      <c r="C147" s="787" t="str">
        <f>来々期計画!D146</f>
        <v>期首現預金残高</v>
      </c>
      <c r="D147" s="788">
        <f>来々期計画!E146</f>
        <v>0</v>
      </c>
      <c r="E147" s="789"/>
      <c r="F147" s="789"/>
      <c r="G147" s="789"/>
      <c r="H147" s="789"/>
      <c r="I147" s="789"/>
      <c r="J147" s="789"/>
      <c r="K147" s="789"/>
      <c r="L147" s="789"/>
      <c r="M147" s="790"/>
      <c r="N147" s="791"/>
      <c r="O147" s="2075">
        <f>来々期計画!P146</f>
        <v>0</v>
      </c>
      <c r="P147" s="792"/>
      <c r="Q147" s="793"/>
      <c r="R147" s="781"/>
      <c r="S147" s="770">
        <v>2</v>
      </c>
    </row>
    <row r="148" spans="2:19" ht="17.649999999999999" customHeight="1">
      <c r="B148" s="794"/>
      <c r="C148" s="795"/>
      <c r="D148" s="796"/>
      <c r="E148" s="795"/>
      <c r="F148" s="797"/>
      <c r="G148" s="797"/>
      <c r="H148" s="797"/>
      <c r="I148" s="797"/>
      <c r="J148" s="797"/>
      <c r="K148" s="797"/>
      <c r="L148" s="797"/>
      <c r="M148" s="797"/>
      <c r="N148" s="795"/>
      <c r="O148" s="795"/>
      <c r="P148" s="795"/>
      <c r="Q148" s="798"/>
      <c r="R148" s="795"/>
      <c r="S148" s="770">
        <v>2</v>
      </c>
    </row>
    <row r="149" spans="2:19" ht="19.149999999999999" customHeight="1" thickBot="1">
      <c r="B149" s="799"/>
      <c r="C149" s="800"/>
      <c r="D149" s="795"/>
      <c r="E149" s="801"/>
      <c r="F149" s="802" t="str">
        <f>来々期計画!G148</f>
        <v>来期納税予定表</v>
      </c>
      <c r="G149" s="803">
        <f>来々期計画!H148</f>
        <v>0</v>
      </c>
      <c r="H149" s="803">
        <f>来々期計画!I148</f>
        <v>0</v>
      </c>
      <c r="I149" s="804">
        <f>来々期計画!J148</f>
        <v>0</v>
      </c>
      <c r="J149" s="802" t="str">
        <f>来々期計画!K148</f>
        <v>来々期納税予測表</v>
      </c>
      <c r="K149" s="803">
        <f>来々期計画!L148</f>
        <v>0</v>
      </c>
      <c r="L149" s="803">
        <f>来々期計画!M148</f>
        <v>0</v>
      </c>
      <c r="M149" s="803">
        <f>来々期計画!N148</f>
        <v>0</v>
      </c>
      <c r="N149" s="805"/>
      <c r="O149" s="806"/>
      <c r="P149" s="571"/>
      <c r="Q149" s="786"/>
      <c r="R149" s="781"/>
      <c r="S149" s="770">
        <v>2</v>
      </c>
    </row>
    <row r="150" spans="2:19" ht="17.649999999999999" customHeight="1" thickBot="1">
      <c r="B150" s="572"/>
      <c r="C150" s="807"/>
      <c r="D150" s="795"/>
      <c r="E150" s="801"/>
      <c r="F150" s="808">
        <f>来々期計画!G149</f>
        <v>0</v>
      </c>
      <c r="G150" s="575" t="str">
        <f>来々期計画!H149</f>
        <v>法人税等</v>
      </c>
      <c r="H150" s="575" t="str">
        <f>来々期計画!I149</f>
        <v>消費税</v>
      </c>
      <c r="I150" s="576" t="str">
        <f>来々期計画!J149</f>
        <v>合計</v>
      </c>
      <c r="J150" s="808">
        <f>来々期計画!K149</f>
        <v>0</v>
      </c>
      <c r="K150" s="575" t="str">
        <f>来々期計画!L149</f>
        <v>法人税等</v>
      </c>
      <c r="L150" s="575" t="str">
        <f>来々期計画!M149</f>
        <v>消費税</v>
      </c>
      <c r="M150" s="577" t="str">
        <f>来々期計画!N149</f>
        <v>合計</v>
      </c>
      <c r="N150" s="1179" t="str">
        <f>来々期計画!O149</f>
        <v>法人所得額</v>
      </c>
      <c r="O150" s="1985" t="str">
        <f>来々期計画!P149</f>
        <v>合計税率</v>
      </c>
      <c r="P150" s="809" t="str">
        <f>来々期計画!Q149</f>
        <v>実効税率</v>
      </c>
      <c r="Q150" s="810"/>
      <c r="R150" s="781"/>
      <c r="S150" s="770">
        <v>2</v>
      </c>
    </row>
    <row r="151" spans="2:19" ht="17.649999999999999" customHeight="1">
      <c r="B151" s="572"/>
      <c r="C151" s="807"/>
      <c r="D151" s="795"/>
      <c r="E151" s="801"/>
      <c r="F151" s="811">
        <f>来々期計画!G150</f>
        <v>0</v>
      </c>
      <c r="G151" s="585">
        <f>来々期計画!H150</f>
        <v>0</v>
      </c>
      <c r="H151" s="585">
        <f>来々期計画!I150</f>
        <v>0</v>
      </c>
      <c r="I151" s="586">
        <f>来々期計画!J150</f>
        <v>0</v>
      </c>
      <c r="J151" s="811" t="str">
        <f>来々期計画!K150</f>
        <v>年間税額</v>
      </c>
      <c r="K151" s="585">
        <f>来々期計画!L150</f>
        <v>0</v>
      </c>
      <c r="L151" s="585">
        <f>来々期計画!M150</f>
        <v>0</v>
      </c>
      <c r="M151" s="587">
        <f>来々期計画!N150</f>
        <v>0</v>
      </c>
      <c r="N151" s="1182" t="str">
        <f>来々期計画!O150</f>
        <v>400万円以下</v>
      </c>
      <c r="O151" s="812">
        <f>来々期計画!P150</f>
        <v>0.23039999999999999</v>
      </c>
      <c r="P151" s="813">
        <f>来々期計画!Q150</f>
        <v>0.219</v>
      </c>
      <c r="Q151" s="786"/>
      <c r="R151" s="781"/>
      <c r="S151" s="770">
        <v>2</v>
      </c>
    </row>
    <row r="152" spans="2:19" ht="17.649999999999999" customHeight="1">
      <c r="B152" s="572"/>
      <c r="C152" s="807"/>
      <c r="D152" s="795"/>
      <c r="E152" s="801"/>
      <c r="F152" s="811">
        <f>来々期計画!G151</f>
        <v>0</v>
      </c>
      <c r="G152" s="585">
        <f>来々期計画!H151</f>
        <v>0</v>
      </c>
      <c r="H152" s="585">
        <f>来々期計画!I151</f>
        <v>0</v>
      </c>
      <c r="I152" s="586">
        <f>来々期計画!J151</f>
        <v>0</v>
      </c>
      <c r="J152" s="811" t="str">
        <f>来々期計画!K151</f>
        <v>既納付額</v>
      </c>
      <c r="K152" s="585">
        <f>来々期計画!L151</f>
        <v>0</v>
      </c>
      <c r="L152" s="585">
        <f>来々期計画!M151</f>
        <v>0</v>
      </c>
      <c r="M152" s="587">
        <f>来々期計画!N151</f>
        <v>0</v>
      </c>
      <c r="N152" s="1185" t="str">
        <f>来々期計画!O151</f>
        <v>８００万円以下</v>
      </c>
      <c r="O152" s="814">
        <f>来々期計画!P151</f>
        <v>0.25590000000000002</v>
      </c>
      <c r="P152" s="815">
        <f>来々期計画!Q151</f>
        <v>0.23769999999999999</v>
      </c>
      <c r="Q152" s="786"/>
      <c r="R152" s="781"/>
      <c r="S152" s="770">
        <v>2</v>
      </c>
    </row>
    <row r="153" spans="2:19" ht="17.649999999999999" customHeight="1" thickBot="1">
      <c r="B153" s="572"/>
      <c r="C153" s="807"/>
      <c r="D153" s="795"/>
      <c r="E153" s="801"/>
      <c r="F153" s="816" t="str">
        <f>来々期計画!G152</f>
        <v>当期納税予定表</v>
      </c>
      <c r="G153" s="596">
        <f>来々期計画!H152</f>
        <v>0</v>
      </c>
      <c r="H153" s="596">
        <f>来々期計画!I152</f>
        <v>0</v>
      </c>
      <c r="I153" s="597">
        <f>来々期計画!J152</f>
        <v>0</v>
      </c>
      <c r="J153" s="816" t="str">
        <f>来々期計画!K152</f>
        <v>来期納税予定</v>
      </c>
      <c r="K153" s="596">
        <f>来々期計画!L152</f>
        <v>0</v>
      </c>
      <c r="L153" s="596">
        <f>来々期計画!M152</f>
        <v>0</v>
      </c>
      <c r="M153" s="598">
        <f>来々期計画!N152</f>
        <v>0</v>
      </c>
      <c r="N153" s="1187" t="str">
        <f>来々期計画!O152</f>
        <v>８００万円超</v>
      </c>
      <c r="O153" s="817">
        <f>来々期計画!P152</f>
        <v>0.38629999999999998</v>
      </c>
      <c r="P153" s="818">
        <f>来々期計画!Q152</f>
        <v>0.35099999999999998</v>
      </c>
      <c r="Q153" s="786"/>
      <c r="R153" s="781"/>
      <c r="S153" s="770">
        <v>2</v>
      </c>
    </row>
    <row r="154" spans="2:19" ht="17.649999999999999" customHeight="1">
      <c r="B154" s="819"/>
      <c r="C154" s="820"/>
      <c r="D154" s="795"/>
      <c r="E154" s="821"/>
      <c r="F154" s="822">
        <f>来々期計画!G153</f>
        <v>46205</v>
      </c>
      <c r="G154" s="823">
        <f>来々期計画!H153</f>
        <v>0</v>
      </c>
      <c r="H154" s="823">
        <f>来々期計画!I153</f>
        <v>0</v>
      </c>
      <c r="I154" s="824">
        <f>来々期計画!J153</f>
        <v>0</v>
      </c>
      <c r="J154" s="822">
        <f>来々期計画!K153</f>
        <v>46570</v>
      </c>
      <c r="K154" s="823">
        <f>来々期計画!L153</f>
        <v>0</v>
      </c>
      <c r="L154" s="823">
        <f>来々期計画!M153</f>
        <v>0</v>
      </c>
      <c r="M154" s="825">
        <f>来々期計画!N153</f>
        <v>0</v>
      </c>
      <c r="N154" s="826"/>
      <c r="O154" s="781"/>
      <c r="P154" s="781"/>
      <c r="Q154" s="786"/>
      <c r="R154" s="781"/>
      <c r="S154" s="770">
        <v>2</v>
      </c>
    </row>
    <row r="155" spans="2:19" ht="17.649999999999999" customHeight="1">
      <c r="B155" s="827"/>
      <c r="C155" s="820"/>
      <c r="D155" s="795"/>
      <c r="E155" s="828"/>
      <c r="F155" s="822">
        <f>来々期計画!G154</f>
        <v>46236</v>
      </c>
      <c r="G155" s="829">
        <f>来々期計画!H154</f>
        <v>0</v>
      </c>
      <c r="H155" s="829">
        <f>来々期計画!I154</f>
        <v>0</v>
      </c>
      <c r="I155" s="824">
        <f>来々期計画!J154</f>
        <v>0</v>
      </c>
      <c r="J155" s="822">
        <f>来々期計画!K154</f>
        <v>46601</v>
      </c>
      <c r="K155" s="823">
        <f>来々期計画!L154</f>
        <v>0</v>
      </c>
      <c r="L155" s="823">
        <f>来々期計画!M154</f>
        <v>0</v>
      </c>
      <c r="M155" s="825">
        <f>来々期計画!N154</f>
        <v>0</v>
      </c>
      <c r="N155" s="826"/>
      <c r="O155" s="830"/>
      <c r="P155" s="830"/>
      <c r="Q155" s="831"/>
      <c r="R155" s="830"/>
      <c r="S155" s="770">
        <v>2</v>
      </c>
    </row>
    <row r="156" spans="2:19" ht="17.649999999999999" customHeight="1">
      <c r="B156" s="832"/>
      <c r="C156" s="820"/>
      <c r="D156" s="795"/>
      <c r="E156" s="833"/>
      <c r="F156" s="822">
        <f>来々期計画!G155</f>
        <v>46267</v>
      </c>
      <c r="G156" s="829">
        <f>来々期計画!H155</f>
        <v>0</v>
      </c>
      <c r="H156" s="829">
        <f>来々期計画!I155</f>
        <v>0</v>
      </c>
      <c r="I156" s="824">
        <f>来々期計画!J155</f>
        <v>0</v>
      </c>
      <c r="J156" s="822">
        <f>来々期計画!K155</f>
        <v>46632</v>
      </c>
      <c r="K156" s="823">
        <f>来々期計画!L155</f>
        <v>0</v>
      </c>
      <c r="L156" s="823">
        <f>来々期計画!M155</f>
        <v>0</v>
      </c>
      <c r="M156" s="825">
        <f>来々期計画!N155</f>
        <v>0</v>
      </c>
      <c r="N156" s="826"/>
      <c r="O156" s="830"/>
      <c r="P156" s="830"/>
      <c r="Q156" s="831"/>
      <c r="R156" s="830"/>
      <c r="S156" s="770">
        <v>2</v>
      </c>
    </row>
    <row r="157" spans="2:19" ht="17.649999999999999" customHeight="1">
      <c r="B157" s="827"/>
      <c r="C157" s="820"/>
      <c r="D157" s="795"/>
      <c r="E157" s="834"/>
      <c r="F157" s="822">
        <f>来々期計画!G156</f>
        <v>46298</v>
      </c>
      <c r="G157" s="829">
        <f>来々期計画!H156</f>
        <v>0</v>
      </c>
      <c r="H157" s="829">
        <f>来々期計画!I156</f>
        <v>0</v>
      </c>
      <c r="I157" s="824">
        <f>来々期計画!J156</f>
        <v>0</v>
      </c>
      <c r="J157" s="822">
        <f>来々期計画!K156</f>
        <v>46663</v>
      </c>
      <c r="K157" s="823">
        <f>来々期計画!L156</f>
        <v>0</v>
      </c>
      <c r="L157" s="823">
        <f>来々期計画!M156</f>
        <v>0</v>
      </c>
      <c r="M157" s="825">
        <f>来々期計画!N156</f>
        <v>0</v>
      </c>
      <c r="N157" s="826"/>
      <c r="O157" s="830"/>
      <c r="P157" s="830"/>
      <c r="Q157" s="831"/>
      <c r="R157" s="830"/>
      <c r="S157" s="770">
        <v>2</v>
      </c>
    </row>
    <row r="158" spans="2:19" ht="17.649999999999999" customHeight="1">
      <c r="B158" s="827"/>
      <c r="C158" s="820"/>
      <c r="D158" s="795"/>
      <c r="E158" s="834"/>
      <c r="F158" s="822">
        <f>来々期計画!G157</f>
        <v>46329</v>
      </c>
      <c r="G158" s="829">
        <f>来々期計画!H157</f>
        <v>0</v>
      </c>
      <c r="H158" s="829">
        <f>来々期計画!I157</f>
        <v>0</v>
      </c>
      <c r="I158" s="824">
        <f>来々期計画!J157</f>
        <v>0</v>
      </c>
      <c r="J158" s="822">
        <f>来々期計画!K157</f>
        <v>46694</v>
      </c>
      <c r="K158" s="823">
        <f>来々期計画!L157</f>
        <v>0</v>
      </c>
      <c r="L158" s="823">
        <f>来々期計画!M157</f>
        <v>0</v>
      </c>
      <c r="M158" s="825">
        <f>来々期計画!N157</f>
        <v>0</v>
      </c>
      <c r="N158" s="826"/>
      <c r="O158" s="830"/>
      <c r="P158" s="830"/>
      <c r="Q158" s="831"/>
      <c r="R158" s="830"/>
      <c r="S158" s="770">
        <v>2</v>
      </c>
    </row>
    <row r="159" spans="2:19" ht="17.649999999999999" customHeight="1">
      <c r="B159" s="832"/>
      <c r="C159" s="820"/>
      <c r="D159" s="795"/>
      <c r="E159" s="834"/>
      <c r="F159" s="822">
        <f>来々期計画!G158</f>
        <v>46360</v>
      </c>
      <c r="G159" s="829">
        <f>来々期計画!H158</f>
        <v>0</v>
      </c>
      <c r="H159" s="829">
        <f>来々期計画!I158</f>
        <v>0</v>
      </c>
      <c r="I159" s="824">
        <f>来々期計画!J158</f>
        <v>0</v>
      </c>
      <c r="J159" s="822">
        <f>来々期計画!K158</f>
        <v>46725</v>
      </c>
      <c r="K159" s="823">
        <f>来々期計画!L158</f>
        <v>0</v>
      </c>
      <c r="L159" s="823">
        <f>来々期計画!M158</f>
        <v>0</v>
      </c>
      <c r="M159" s="825">
        <f>来々期計画!N158</f>
        <v>0</v>
      </c>
      <c r="N159" s="826"/>
      <c r="O159" s="830"/>
      <c r="P159" s="830"/>
      <c r="Q159" s="831"/>
      <c r="R159" s="830"/>
      <c r="S159" s="770">
        <v>2</v>
      </c>
    </row>
    <row r="160" spans="2:19" ht="17.649999999999999" customHeight="1">
      <c r="B160" s="832"/>
      <c r="C160" s="820"/>
      <c r="D160" s="795"/>
      <c r="E160" s="834"/>
      <c r="F160" s="822">
        <f>来々期計画!G159</f>
        <v>46391</v>
      </c>
      <c r="G160" s="829">
        <f>来々期計画!H159</f>
        <v>0</v>
      </c>
      <c r="H160" s="829">
        <f>来々期計画!I159</f>
        <v>0</v>
      </c>
      <c r="I160" s="824">
        <f>来々期計画!J159</f>
        <v>0</v>
      </c>
      <c r="J160" s="822">
        <f>来々期計画!K159</f>
        <v>46756</v>
      </c>
      <c r="K160" s="823">
        <f>来々期計画!L159</f>
        <v>0</v>
      </c>
      <c r="L160" s="823">
        <f>来々期計画!M159</f>
        <v>0</v>
      </c>
      <c r="M160" s="825">
        <f>来々期計画!N159</f>
        <v>0</v>
      </c>
      <c r="N160" s="826"/>
      <c r="O160" s="830"/>
      <c r="P160" s="830"/>
      <c r="Q160" s="831"/>
      <c r="R160" s="830"/>
      <c r="S160" s="770">
        <v>2</v>
      </c>
    </row>
    <row r="161" spans="2:19" ht="17.649999999999999" customHeight="1">
      <c r="B161" s="832"/>
      <c r="C161" s="820"/>
      <c r="D161" s="835"/>
      <c r="E161" s="834"/>
      <c r="F161" s="822">
        <f>来々期計画!G160</f>
        <v>46422</v>
      </c>
      <c r="G161" s="829">
        <f>来々期計画!H160</f>
        <v>0</v>
      </c>
      <c r="H161" s="829">
        <f>来々期計画!I160</f>
        <v>0</v>
      </c>
      <c r="I161" s="824">
        <f>来々期計画!J160</f>
        <v>0</v>
      </c>
      <c r="J161" s="822">
        <f>来々期計画!K160</f>
        <v>46787</v>
      </c>
      <c r="K161" s="823">
        <f>来々期計画!L160</f>
        <v>0</v>
      </c>
      <c r="L161" s="823">
        <f>来々期計画!M160</f>
        <v>0</v>
      </c>
      <c r="M161" s="825">
        <f>来々期計画!N160</f>
        <v>0</v>
      </c>
      <c r="N161" s="836"/>
      <c r="O161" s="830"/>
      <c r="P161" s="830"/>
      <c r="Q161" s="831"/>
      <c r="R161" s="830"/>
      <c r="S161" s="770">
        <v>2</v>
      </c>
    </row>
    <row r="162" spans="2:19" ht="17.649999999999999" customHeight="1">
      <c r="B162" s="837"/>
      <c r="C162" s="838"/>
      <c r="D162" s="839"/>
      <c r="E162" s="840"/>
      <c r="F162" s="822">
        <f>来々期計画!G161</f>
        <v>46452</v>
      </c>
      <c r="G162" s="829">
        <f>来々期計画!H161</f>
        <v>0</v>
      </c>
      <c r="H162" s="829">
        <f>来々期計画!I161</f>
        <v>0</v>
      </c>
      <c r="I162" s="824">
        <f>来々期計画!J161</f>
        <v>0</v>
      </c>
      <c r="J162" s="822">
        <f>来々期計画!K161</f>
        <v>46818</v>
      </c>
      <c r="K162" s="823">
        <f>来々期計画!L161</f>
        <v>0</v>
      </c>
      <c r="L162" s="823">
        <f>来々期計画!M161</f>
        <v>0</v>
      </c>
      <c r="M162" s="825">
        <f>来々期計画!N161</f>
        <v>0</v>
      </c>
      <c r="N162" s="826"/>
      <c r="O162" s="781"/>
      <c r="P162" s="781"/>
      <c r="Q162" s="786"/>
      <c r="R162" s="781"/>
      <c r="S162" s="770">
        <v>2</v>
      </c>
    </row>
    <row r="163" spans="2:19" ht="17.649999999999999" customHeight="1">
      <c r="B163" s="631"/>
      <c r="C163" s="841"/>
      <c r="D163" s="842"/>
      <c r="E163" s="834"/>
      <c r="F163" s="822">
        <f>来々期計画!G162</f>
        <v>46483</v>
      </c>
      <c r="G163" s="829">
        <f>来々期計画!H162</f>
        <v>0</v>
      </c>
      <c r="H163" s="829">
        <f>来々期計画!I162</f>
        <v>0</v>
      </c>
      <c r="I163" s="824">
        <f>来々期計画!J162</f>
        <v>0</v>
      </c>
      <c r="J163" s="822">
        <f>来々期計画!K162</f>
        <v>46849</v>
      </c>
      <c r="K163" s="823">
        <f>来々期計画!L162</f>
        <v>0</v>
      </c>
      <c r="L163" s="823">
        <f>来々期計画!M162</f>
        <v>0</v>
      </c>
      <c r="M163" s="825">
        <f>来々期計画!N162</f>
        <v>0</v>
      </c>
      <c r="N163" s="826"/>
      <c r="O163" s="781"/>
      <c r="P163" s="781"/>
      <c r="Q163" s="786"/>
      <c r="R163" s="781"/>
      <c r="S163" s="770">
        <v>2</v>
      </c>
    </row>
    <row r="164" spans="2:19" ht="17.649999999999999" customHeight="1">
      <c r="B164" s="830"/>
      <c r="C164" s="843"/>
      <c r="D164" s="842"/>
      <c r="E164" s="834"/>
      <c r="F164" s="822">
        <f>来々期計画!G163</f>
        <v>46514</v>
      </c>
      <c r="G164" s="829">
        <f>来々期計画!H163</f>
        <v>0</v>
      </c>
      <c r="H164" s="829">
        <f>来々期計画!I163</f>
        <v>0</v>
      </c>
      <c r="I164" s="824">
        <f>来々期計画!J163</f>
        <v>0</v>
      </c>
      <c r="J164" s="822">
        <f>来々期計画!K163</f>
        <v>46880</v>
      </c>
      <c r="K164" s="823">
        <f>来々期計画!L163</f>
        <v>0</v>
      </c>
      <c r="L164" s="823">
        <f>来々期計画!M163</f>
        <v>0</v>
      </c>
      <c r="M164" s="825">
        <f>来々期計画!N163</f>
        <v>0</v>
      </c>
      <c r="N164" s="844"/>
      <c r="O164" s="781"/>
      <c r="P164" s="781"/>
      <c r="Q164" s="786"/>
      <c r="R164" s="781"/>
      <c r="S164" s="770">
        <v>2</v>
      </c>
    </row>
    <row r="165" spans="2:19" ht="17.649999999999999" customHeight="1">
      <c r="B165" s="830"/>
      <c r="C165" s="843"/>
      <c r="D165" s="842"/>
      <c r="E165" s="840"/>
      <c r="F165" s="822">
        <f>来々期計画!G164</f>
        <v>46545</v>
      </c>
      <c r="G165" s="829">
        <f>来々期計画!H164</f>
        <v>0</v>
      </c>
      <c r="H165" s="829">
        <f>来々期計画!I164</f>
        <v>0</v>
      </c>
      <c r="I165" s="824">
        <f>来々期計画!J164</f>
        <v>0</v>
      </c>
      <c r="J165" s="822">
        <f>来々期計画!K164</f>
        <v>46911</v>
      </c>
      <c r="K165" s="823">
        <f>来々期計画!L164</f>
        <v>0</v>
      </c>
      <c r="L165" s="823">
        <f>来々期計画!M164</f>
        <v>0</v>
      </c>
      <c r="M165" s="825">
        <f>来々期計画!N164</f>
        <v>0</v>
      </c>
      <c r="N165" s="826"/>
      <c r="O165" s="781"/>
      <c r="P165" s="781"/>
      <c r="Q165" s="786"/>
      <c r="R165" s="781"/>
      <c r="S165" s="770">
        <v>2</v>
      </c>
    </row>
    <row r="166" spans="2:19" ht="17.649999999999999" customHeight="1" thickBot="1">
      <c r="B166" s="781"/>
      <c r="C166" s="845"/>
      <c r="D166" s="846"/>
      <c r="E166" s="846"/>
      <c r="F166" s="847" t="str">
        <f>来々期計画!G165</f>
        <v>計</v>
      </c>
      <c r="G166" s="848">
        <f>来々期計画!H165</f>
        <v>0</v>
      </c>
      <c r="H166" s="848">
        <f>来々期計画!I165</f>
        <v>0</v>
      </c>
      <c r="I166" s="848">
        <f>来々期計画!J165</f>
        <v>0</v>
      </c>
      <c r="J166" s="847" t="str">
        <f>来々期計画!K165</f>
        <v>計</v>
      </c>
      <c r="K166" s="848">
        <f>来々期計画!L165</f>
        <v>0</v>
      </c>
      <c r="L166" s="848">
        <f>来々期計画!M165</f>
        <v>0</v>
      </c>
      <c r="M166" s="849">
        <f>来々期計画!N165</f>
        <v>0</v>
      </c>
      <c r="N166" s="826"/>
      <c r="O166" s="781"/>
      <c r="P166" s="781"/>
      <c r="Q166" s="786"/>
      <c r="R166" s="781"/>
      <c r="S166" s="770">
        <v>2</v>
      </c>
    </row>
    <row r="167" spans="2:19" ht="22.5">
      <c r="B167" s="781"/>
      <c r="C167" s="850"/>
      <c r="D167" s="850"/>
      <c r="E167" s="850"/>
      <c r="F167" s="851"/>
      <c r="G167" s="852"/>
      <c r="H167" s="850"/>
      <c r="I167" s="850"/>
      <c r="J167" s="850"/>
      <c r="K167" s="850"/>
      <c r="L167" s="850"/>
      <c r="M167" s="850"/>
      <c r="N167" s="850"/>
      <c r="O167" s="850"/>
      <c r="P167" s="850"/>
      <c r="Q167" s="786"/>
      <c r="R167" s="781"/>
      <c r="S167" s="770">
        <v>2</v>
      </c>
    </row>
    <row r="168" spans="2:19" ht="22.5">
      <c r="B168" s="642"/>
      <c r="C168" s="853"/>
      <c r="D168" s="642"/>
      <c r="E168" s="644"/>
      <c r="F168" s="781"/>
      <c r="G168" s="781"/>
      <c r="H168" s="781"/>
      <c r="I168" s="781"/>
      <c r="J168" s="781"/>
      <c r="K168" s="781"/>
      <c r="L168" s="781"/>
      <c r="M168" s="781"/>
      <c r="N168" s="781"/>
      <c r="O168" s="781"/>
      <c r="P168" s="781"/>
      <c r="Q168" s="786"/>
      <c r="R168" s="781"/>
      <c r="S168" s="770">
        <v>2</v>
      </c>
    </row>
    <row r="169" spans="2:19" ht="22.5">
      <c r="B169" s="806"/>
      <c r="C169" s="854" t="s">
        <v>50</v>
      </c>
      <c r="D169" s="806"/>
      <c r="E169" s="806"/>
      <c r="F169" s="806"/>
      <c r="G169" s="806"/>
      <c r="H169" s="806"/>
      <c r="I169" s="806"/>
      <c r="J169" s="806"/>
      <c r="K169" s="806"/>
      <c r="L169" s="806"/>
      <c r="M169" s="806"/>
      <c r="N169" s="806"/>
      <c r="O169" s="806"/>
      <c r="P169" s="855"/>
      <c r="Q169" s="856"/>
      <c r="R169" s="806"/>
      <c r="S169" s="770">
        <v>2</v>
      </c>
    </row>
    <row r="170" spans="2:19" ht="22.5">
      <c r="B170" s="293">
        <f>当期計画!C169</f>
        <v>0</v>
      </c>
      <c r="C170" s="293">
        <f>C3</f>
        <v>46204</v>
      </c>
      <c r="D170" s="293">
        <f t="shared" ref="D170:R170" si="4">D3</f>
        <v>46235</v>
      </c>
      <c r="E170" s="293">
        <f t="shared" si="4"/>
        <v>46266</v>
      </c>
      <c r="F170" s="293">
        <f t="shared" si="4"/>
        <v>46296</v>
      </c>
      <c r="G170" s="293">
        <f t="shared" si="4"/>
        <v>46327</v>
      </c>
      <c r="H170" s="293">
        <f t="shared" si="4"/>
        <v>46357</v>
      </c>
      <c r="I170" s="293">
        <f t="shared" si="4"/>
        <v>46388</v>
      </c>
      <c r="J170" s="293">
        <f t="shared" si="4"/>
        <v>46419</v>
      </c>
      <c r="K170" s="293">
        <f t="shared" si="4"/>
        <v>46447</v>
      </c>
      <c r="L170" s="293">
        <f t="shared" si="4"/>
        <v>46478</v>
      </c>
      <c r="M170" s="293">
        <f t="shared" si="4"/>
        <v>46508</v>
      </c>
      <c r="N170" s="293">
        <f t="shared" si="4"/>
        <v>46539</v>
      </c>
      <c r="O170" s="293" t="str">
        <f t="shared" si="4"/>
        <v>決算</v>
      </c>
      <c r="P170" s="293" t="str">
        <f t="shared" si="4"/>
        <v>年間合計</v>
      </c>
      <c r="Q170" s="293" t="str">
        <f t="shared" si="4"/>
        <v>対売上割合</v>
      </c>
      <c r="R170" s="293" t="str">
        <f t="shared" si="4"/>
        <v>前年実績</v>
      </c>
      <c r="S170" s="770">
        <v>2</v>
      </c>
    </row>
    <row r="171" spans="2:19" ht="22.5">
      <c r="B171" s="294" t="str">
        <f>来々期計画!C170</f>
        <v>[材料費]</v>
      </c>
      <c r="C171" s="212">
        <f>来々期計画!D170</f>
        <v>0</v>
      </c>
      <c r="D171" s="212">
        <f>来々期計画!E170</f>
        <v>0</v>
      </c>
      <c r="E171" s="212">
        <f>来々期計画!F170</f>
        <v>0</v>
      </c>
      <c r="F171" s="212">
        <f>来々期計画!G170</f>
        <v>0</v>
      </c>
      <c r="G171" s="212">
        <f>来々期計画!H170</f>
        <v>0</v>
      </c>
      <c r="H171" s="212">
        <f>来々期計画!I170</f>
        <v>0</v>
      </c>
      <c r="I171" s="212">
        <f>来々期計画!J170</f>
        <v>0</v>
      </c>
      <c r="J171" s="212">
        <f>来々期計画!K170</f>
        <v>0</v>
      </c>
      <c r="K171" s="212">
        <f>来々期計画!L170</f>
        <v>0</v>
      </c>
      <c r="L171" s="212">
        <f>来々期計画!M170</f>
        <v>0</v>
      </c>
      <c r="M171" s="212">
        <f>来々期計画!N170</f>
        <v>0</v>
      </c>
      <c r="N171" s="212">
        <f>来々期計画!O170</f>
        <v>0</v>
      </c>
      <c r="O171" s="212">
        <f>来々期計画!P170</f>
        <v>0</v>
      </c>
      <c r="P171" s="213">
        <f>来々期計画!Q170</f>
        <v>0</v>
      </c>
      <c r="Q171" s="214">
        <f>来々期計画!R170</f>
        <v>0</v>
      </c>
      <c r="R171" s="214">
        <f>来々期計画!S170</f>
        <v>0</v>
      </c>
      <c r="S171" s="770">
        <f t="shared" si="3"/>
        <v>1</v>
      </c>
    </row>
    <row r="172" spans="2:19" ht="22.5">
      <c r="B172" s="215" t="str">
        <f>来々期計画!C171</f>
        <v>[製]期首材料棚卸高</v>
      </c>
      <c r="C172" s="202">
        <f>来々期計画!D171</f>
        <v>0</v>
      </c>
      <c r="D172" s="202">
        <f>来々期計画!E171</f>
        <v>0</v>
      </c>
      <c r="E172" s="202">
        <f>来々期計画!F171</f>
        <v>0</v>
      </c>
      <c r="F172" s="202">
        <f>来々期計画!G171</f>
        <v>0</v>
      </c>
      <c r="G172" s="202">
        <f>来々期計画!H171</f>
        <v>0</v>
      </c>
      <c r="H172" s="202">
        <f>来々期計画!I171</f>
        <v>0</v>
      </c>
      <c r="I172" s="202">
        <f>来々期計画!J171</f>
        <v>0</v>
      </c>
      <c r="J172" s="202">
        <f>来々期計画!K171</f>
        <v>0</v>
      </c>
      <c r="K172" s="202">
        <f>来々期計画!L171</f>
        <v>0</v>
      </c>
      <c r="L172" s="202">
        <f>来々期計画!M171</f>
        <v>0</v>
      </c>
      <c r="M172" s="202">
        <f>来々期計画!N171</f>
        <v>0</v>
      </c>
      <c r="N172" s="202">
        <f>来々期計画!O171</f>
        <v>0</v>
      </c>
      <c r="O172" s="202">
        <f>来々期計画!P171</f>
        <v>0</v>
      </c>
      <c r="P172" s="216">
        <f>来々期計画!Q171</f>
        <v>0</v>
      </c>
      <c r="Q172" s="217">
        <f>来々期計画!R171</f>
        <v>0</v>
      </c>
      <c r="R172" s="270">
        <f>来々期計画!S171</f>
        <v>0</v>
      </c>
      <c r="S172" s="770">
        <f t="shared" si="3"/>
        <v>1</v>
      </c>
    </row>
    <row r="173" spans="2:19" ht="22.5" hidden="1">
      <c r="B173" s="220">
        <f>来々期計画!C172</f>
        <v>0</v>
      </c>
      <c r="C173" s="202">
        <f>来々期計画!D172</f>
        <v>0</v>
      </c>
      <c r="D173" s="202">
        <f>来々期計画!E172</f>
        <v>0</v>
      </c>
      <c r="E173" s="202">
        <f>来々期計画!F172</f>
        <v>0</v>
      </c>
      <c r="F173" s="202">
        <f>来々期計画!G172</f>
        <v>0</v>
      </c>
      <c r="G173" s="202">
        <f>来々期計画!H172</f>
        <v>0</v>
      </c>
      <c r="H173" s="202">
        <f>来々期計画!I172</f>
        <v>0</v>
      </c>
      <c r="I173" s="202">
        <f>来々期計画!J172</f>
        <v>0</v>
      </c>
      <c r="J173" s="202">
        <f>来々期計画!K172</f>
        <v>0</v>
      </c>
      <c r="K173" s="202">
        <f>来々期計画!L172</f>
        <v>0</v>
      </c>
      <c r="L173" s="202">
        <f>来々期計画!M172</f>
        <v>0</v>
      </c>
      <c r="M173" s="202">
        <f>来々期計画!N172</f>
        <v>0</v>
      </c>
      <c r="N173" s="202">
        <f>来々期計画!O172</f>
        <v>0</v>
      </c>
      <c r="O173" s="202">
        <f>来々期計画!P172</f>
        <v>0</v>
      </c>
      <c r="P173" s="216">
        <f>来々期計画!Q172</f>
        <v>0</v>
      </c>
      <c r="Q173" s="217">
        <f>来々期計画!R172</f>
        <v>0</v>
      </c>
      <c r="R173" s="270">
        <f>来々期計画!S172</f>
        <v>0</v>
      </c>
      <c r="S173" s="770" t="str">
        <f t="shared" si="3"/>
        <v/>
      </c>
    </row>
    <row r="174" spans="2:19" ht="22.5" hidden="1">
      <c r="B174" s="222">
        <f>来々期計画!C173</f>
        <v>0</v>
      </c>
      <c r="C174" s="202">
        <f>来々期計画!D173</f>
        <v>0</v>
      </c>
      <c r="D174" s="202">
        <f>来々期計画!E173</f>
        <v>0</v>
      </c>
      <c r="E174" s="202">
        <f>来々期計画!F173</f>
        <v>0</v>
      </c>
      <c r="F174" s="202">
        <f>来々期計画!G173</f>
        <v>0</v>
      </c>
      <c r="G174" s="202">
        <f>来々期計画!H173</f>
        <v>0</v>
      </c>
      <c r="H174" s="202">
        <f>来々期計画!I173</f>
        <v>0</v>
      </c>
      <c r="I174" s="202">
        <f>来々期計画!J173</f>
        <v>0</v>
      </c>
      <c r="J174" s="202">
        <f>来々期計画!K173</f>
        <v>0</v>
      </c>
      <c r="K174" s="202">
        <f>来々期計画!L173</f>
        <v>0</v>
      </c>
      <c r="L174" s="202">
        <f>来々期計画!M173</f>
        <v>0</v>
      </c>
      <c r="M174" s="202">
        <f>来々期計画!N173</f>
        <v>0</v>
      </c>
      <c r="N174" s="202">
        <f>来々期計画!O173</f>
        <v>0</v>
      </c>
      <c r="O174" s="202">
        <f>来々期計画!P173</f>
        <v>0</v>
      </c>
      <c r="P174" s="216">
        <f>来々期計画!Q173</f>
        <v>0</v>
      </c>
      <c r="Q174" s="217">
        <f>来々期計画!R173</f>
        <v>0</v>
      </c>
      <c r="R174" s="270">
        <f>来々期計画!S173</f>
        <v>0</v>
      </c>
      <c r="S174" s="770" t="str">
        <f t="shared" si="3"/>
        <v/>
      </c>
    </row>
    <row r="175" spans="2:19" ht="22.5" hidden="1">
      <c r="B175" s="222">
        <f>来々期計画!C174</f>
        <v>0</v>
      </c>
      <c r="C175" s="202">
        <f>来々期計画!D174</f>
        <v>0</v>
      </c>
      <c r="D175" s="202">
        <f>来々期計画!E174</f>
        <v>0</v>
      </c>
      <c r="E175" s="202">
        <f>来々期計画!F174</f>
        <v>0</v>
      </c>
      <c r="F175" s="202">
        <f>来々期計画!G174</f>
        <v>0</v>
      </c>
      <c r="G175" s="202">
        <f>来々期計画!H174</f>
        <v>0</v>
      </c>
      <c r="H175" s="202">
        <f>来々期計画!I174</f>
        <v>0</v>
      </c>
      <c r="I175" s="202">
        <f>来々期計画!J174</f>
        <v>0</v>
      </c>
      <c r="J175" s="202">
        <f>来々期計画!K174</f>
        <v>0</v>
      </c>
      <c r="K175" s="202">
        <f>来々期計画!L174</f>
        <v>0</v>
      </c>
      <c r="L175" s="202">
        <f>来々期計画!M174</f>
        <v>0</v>
      </c>
      <c r="M175" s="202">
        <f>来々期計画!N174</f>
        <v>0</v>
      </c>
      <c r="N175" s="202">
        <f>来々期計画!O174</f>
        <v>0</v>
      </c>
      <c r="O175" s="202">
        <f>来々期計画!P174</f>
        <v>0</v>
      </c>
      <c r="P175" s="216">
        <f>来々期計画!Q174</f>
        <v>0</v>
      </c>
      <c r="Q175" s="217">
        <f>来々期計画!R174</f>
        <v>0</v>
      </c>
      <c r="R175" s="270">
        <f>来々期計画!S174</f>
        <v>0</v>
      </c>
      <c r="S175" s="770" t="str">
        <f t="shared" si="3"/>
        <v/>
      </c>
    </row>
    <row r="176" spans="2:19" ht="22.5" hidden="1">
      <c r="B176" s="222">
        <f>来々期計画!C175</f>
        <v>0</v>
      </c>
      <c r="C176" s="202">
        <f>来々期計画!D175</f>
        <v>0</v>
      </c>
      <c r="D176" s="202">
        <f>来々期計画!E175</f>
        <v>0</v>
      </c>
      <c r="E176" s="202">
        <f>来々期計画!F175</f>
        <v>0</v>
      </c>
      <c r="F176" s="202">
        <f>来々期計画!G175</f>
        <v>0</v>
      </c>
      <c r="G176" s="202">
        <f>来々期計画!H175</f>
        <v>0</v>
      </c>
      <c r="H176" s="202">
        <f>来々期計画!I175</f>
        <v>0</v>
      </c>
      <c r="I176" s="202">
        <f>来々期計画!J175</f>
        <v>0</v>
      </c>
      <c r="J176" s="202">
        <f>来々期計画!K175</f>
        <v>0</v>
      </c>
      <c r="K176" s="202">
        <f>来々期計画!L175</f>
        <v>0</v>
      </c>
      <c r="L176" s="202">
        <f>来々期計画!M175</f>
        <v>0</v>
      </c>
      <c r="M176" s="202">
        <f>来々期計画!N175</f>
        <v>0</v>
      </c>
      <c r="N176" s="202">
        <f>来々期計画!O175</f>
        <v>0</v>
      </c>
      <c r="O176" s="202">
        <f>来々期計画!P175</f>
        <v>0</v>
      </c>
      <c r="P176" s="216">
        <f>来々期計画!Q175</f>
        <v>0</v>
      </c>
      <c r="Q176" s="217">
        <f>来々期計画!R175</f>
        <v>0</v>
      </c>
      <c r="R176" s="270">
        <f>来々期計画!S175</f>
        <v>0</v>
      </c>
      <c r="S176" s="770" t="str">
        <f t="shared" si="3"/>
        <v/>
      </c>
    </row>
    <row r="177" spans="2:19" ht="22.5" hidden="1">
      <c r="B177" s="222">
        <f>来々期計画!C176</f>
        <v>0</v>
      </c>
      <c r="C177" s="202">
        <f>来々期計画!D176</f>
        <v>0</v>
      </c>
      <c r="D177" s="202">
        <f>来々期計画!E176</f>
        <v>0</v>
      </c>
      <c r="E177" s="202">
        <f>来々期計画!F176</f>
        <v>0</v>
      </c>
      <c r="F177" s="202">
        <f>来々期計画!G176</f>
        <v>0</v>
      </c>
      <c r="G177" s="202">
        <f>来々期計画!H176</f>
        <v>0</v>
      </c>
      <c r="H177" s="202">
        <f>来々期計画!I176</f>
        <v>0</v>
      </c>
      <c r="I177" s="202">
        <f>来々期計画!J176</f>
        <v>0</v>
      </c>
      <c r="J177" s="202">
        <f>来々期計画!K176</f>
        <v>0</v>
      </c>
      <c r="K177" s="202">
        <f>来々期計画!L176</f>
        <v>0</v>
      </c>
      <c r="L177" s="202">
        <f>来々期計画!M176</f>
        <v>0</v>
      </c>
      <c r="M177" s="202">
        <f>来々期計画!N176</f>
        <v>0</v>
      </c>
      <c r="N177" s="202">
        <f>来々期計画!O176</f>
        <v>0</v>
      </c>
      <c r="O177" s="202">
        <f>来々期計画!P176</f>
        <v>0</v>
      </c>
      <c r="P177" s="216">
        <f>来々期計画!Q176</f>
        <v>0</v>
      </c>
      <c r="Q177" s="217">
        <f>来々期計画!R176</f>
        <v>0</v>
      </c>
      <c r="R177" s="270">
        <f>来々期計画!S176</f>
        <v>0</v>
      </c>
      <c r="S177" s="770" t="str">
        <f t="shared" si="3"/>
        <v/>
      </c>
    </row>
    <row r="178" spans="2:19" ht="22.5" hidden="1">
      <c r="B178" s="222">
        <f>来々期計画!C177</f>
        <v>0</v>
      </c>
      <c r="C178" s="202">
        <f>来々期計画!D177</f>
        <v>0</v>
      </c>
      <c r="D178" s="202">
        <f>来々期計画!E177</f>
        <v>0</v>
      </c>
      <c r="E178" s="202">
        <f>来々期計画!F177</f>
        <v>0</v>
      </c>
      <c r="F178" s="202">
        <f>来々期計画!G177</f>
        <v>0</v>
      </c>
      <c r="G178" s="202">
        <f>来々期計画!H177</f>
        <v>0</v>
      </c>
      <c r="H178" s="202">
        <f>来々期計画!I177</f>
        <v>0</v>
      </c>
      <c r="I178" s="202">
        <f>来々期計画!J177</f>
        <v>0</v>
      </c>
      <c r="J178" s="202">
        <f>来々期計画!K177</f>
        <v>0</v>
      </c>
      <c r="K178" s="202">
        <f>来々期計画!L177</f>
        <v>0</v>
      </c>
      <c r="L178" s="202">
        <f>来々期計画!M177</f>
        <v>0</v>
      </c>
      <c r="M178" s="202">
        <f>来々期計画!N177</f>
        <v>0</v>
      </c>
      <c r="N178" s="202">
        <f>来々期計画!O177</f>
        <v>0</v>
      </c>
      <c r="O178" s="202">
        <f>来々期計画!P177</f>
        <v>0</v>
      </c>
      <c r="P178" s="216">
        <f>来々期計画!Q177</f>
        <v>0</v>
      </c>
      <c r="Q178" s="217">
        <f>来々期計画!R177</f>
        <v>0</v>
      </c>
      <c r="R178" s="270">
        <f>来々期計画!S177</f>
        <v>0</v>
      </c>
      <c r="S178" s="770" t="str">
        <f t="shared" si="3"/>
        <v/>
      </c>
    </row>
    <row r="179" spans="2:19" ht="22.5" hidden="1">
      <c r="B179" s="222">
        <f>来々期計画!C178</f>
        <v>0</v>
      </c>
      <c r="C179" s="202">
        <f>来々期計画!D178</f>
        <v>0</v>
      </c>
      <c r="D179" s="202">
        <f>来々期計画!E178</f>
        <v>0</v>
      </c>
      <c r="E179" s="202">
        <f>来々期計画!F178</f>
        <v>0</v>
      </c>
      <c r="F179" s="202">
        <f>来々期計画!G178</f>
        <v>0</v>
      </c>
      <c r="G179" s="202">
        <f>来々期計画!H178</f>
        <v>0</v>
      </c>
      <c r="H179" s="202">
        <f>来々期計画!I178</f>
        <v>0</v>
      </c>
      <c r="I179" s="202">
        <f>来々期計画!J178</f>
        <v>0</v>
      </c>
      <c r="J179" s="202">
        <f>来々期計画!K178</f>
        <v>0</v>
      </c>
      <c r="K179" s="202">
        <f>来々期計画!L178</f>
        <v>0</v>
      </c>
      <c r="L179" s="202">
        <f>来々期計画!M178</f>
        <v>0</v>
      </c>
      <c r="M179" s="202">
        <f>来々期計画!N178</f>
        <v>0</v>
      </c>
      <c r="N179" s="202">
        <f>来々期計画!O178</f>
        <v>0</v>
      </c>
      <c r="O179" s="202">
        <f>来々期計画!P178</f>
        <v>0</v>
      </c>
      <c r="P179" s="216">
        <f>来々期計画!Q178</f>
        <v>0</v>
      </c>
      <c r="Q179" s="217">
        <f>来々期計画!R178</f>
        <v>0</v>
      </c>
      <c r="R179" s="270">
        <f>来々期計画!S178</f>
        <v>0</v>
      </c>
      <c r="S179" s="770" t="str">
        <f t="shared" si="3"/>
        <v/>
      </c>
    </row>
    <row r="180" spans="2:19" ht="22.5" hidden="1">
      <c r="B180" s="222">
        <f>来々期計画!C179</f>
        <v>0</v>
      </c>
      <c r="C180" s="202">
        <f>来々期計画!D179</f>
        <v>0</v>
      </c>
      <c r="D180" s="202">
        <f>来々期計画!E179</f>
        <v>0</v>
      </c>
      <c r="E180" s="202">
        <f>来々期計画!F179</f>
        <v>0</v>
      </c>
      <c r="F180" s="202">
        <f>来々期計画!G179</f>
        <v>0</v>
      </c>
      <c r="G180" s="202">
        <f>来々期計画!H179</f>
        <v>0</v>
      </c>
      <c r="H180" s="202">
        <f>来々期計画!I179</f>
        <v>0</v>
      </c>
      <c r="I180" s="202">
        <f>来々期計画!J179</f>
        <v>0</v>
      </c>
      <c r="J180" s="202">
        <f>来々期計画!K179</f>
        <v>0</v>
      </c>
      <c r="K180" s="202">
        <f>来々期計画!L179</f>
        <v>0</v>
      </c>
      <c r="L180" s="202">
        <f>来々期計画!M179</f>
        <v>0</v>
      </c>
      <c r="M180" s="202">
        <f>来々期計画!N179</f>
        <v>0</v>
      </c>
      <c r="N180" s="202">
        <f>来々期計画!O179</f>
        <v>0</v>
      </c>
      <c r="O180" s="202">
        <f>来々期計画!P179</f>
        <v>0</v>
      </c>
      <c r="P180" s="216">
        <f>来々期計画!Q179</f>
        <v>0</v>
      </c>
      <c r="Q180" s="217">
        <f>来々期計画!R179</f>
        <v>0</v>
      </c>
      <c r="R180" s="270">
        <f>来々期計画!S179</f>
        <v>0</v>
      </c>
      <c r="S180" s="770" t="str">
        <f t="shared" si="3"/>
        <v/>
      </c>
    </row>
    <row r="181" spans="2:19" ht="22.5" hidden="1">
      <c r="B181" s="222">
        <f>来々期計画!C180</f>
        <v>0</v>
      </c>
      <c r="C181" s="202">
        <f>来々期計画!D180</f>
        <v>0</v>
      </c>
      <c r="D181" s="202">
        <f>来々期計画!E180</f>
        <v>0</v>
      </c>
      <c r="E181" s="202">
        <f>来々期計画!F180</f>
        <v>0</v>
      </c>
      <c r="F181" s="202">
        <f>来々期計画!G180</f>
        <v>0</v>
      </c>
      <c r="G181" s="202">
        <f>来々期計画!H180</f>
        <v>0</v>
      </c>
      <c r="H181" s="202">
        <f>来々期計画!I180</f>
        <v>0</v>
      </c>
      <c r="I181" s="202">
        <f>来々期計画!J180</f>
        <v>0</v>
      </c>
      <c r="J181" s="202">
        <f>来々期計画!K180</f>
        <v>0</v>
      </c>
      <c r="K181" s="202">
        <f>来々期計画!L180</f>
        <v>0</v>
      </c>
      <c r="L181" s="202">
        <f>来々期計画!M180</f>
        <v>0</v>
      </c>
      <c r="M181" s="202">
        <f>来々期計画!N180</f>
        <v>0</v>
      </c>
      <c r="N181" s="202">
        <f>来々期計画!O180</f>
        <v>0</v>
      </c>
      <c r="O181" s="202">
        <f>来々期計画!P180</f>
        <v>0</v>
      </c>
      <c r="P181" s="216">
        <f>来々期計画!Q180</f>
        <v>0</v>
      </c>
      <c r="Q181" s="217">
        <f>来々期計画!R180</f>
        <v>0</v>
      </c>
      <c r="R181" s="270">
        <f>来々期計画!S180</f>
        <v>0</v>
      </c>
      <c r="S181" s="770" t="str">
        <f t="shared" si="3"/>
        <v/>
      </c>
    </row>
    <row r="182" spans="2:19" ht="22.5" hidden="1">
      <c r="B182" s="222">
        <f>来々期計画!C181</f>
        <v>0</v>
      </c>
      <c r="C182" s="202">
        <f>来々期計画!D181</f>
        <v>0</v>
      </c>
      <c r="D182" s="202">
        <f>来々期計画!E181</f>
        <v>0</v>
      </c>
      <c r="E182" s="202">
        <f>来々期計画!F181</f>
        <v>0</v>
      </c>
      <c r="F182" s="202">
        <f>来々期計画!G181</f>
        <v>0</v>
      </c>
      <c r="G182" s="202">
        <f>来々期計画!H181</f>
        <v>0</v>
      </c>
      <c r="H182" s="202">
        <f>来々期計画!I181</f>
        <v>0</v>
      </c>
      <c r="I182" s="202">
        <f>来々期計画!J181</f>
        <v>0</v>
      </c>
      <c r="J182" s="202">
        <f>来々期計画!K181</f>
        <v>0</v>
      </c>
      <c r="K182" s="202">
        <f>来々期計画!L181</f>
        <v>0</v>
      </c>
      <c r="L182" s="202">
        <f>来々期計画!M181</f>
        <v>0</v>
      </c>
      <c r="M182" s="202">
        <f>来々期計画!N181</f>
        <v>0</v>
      </c>
      <c r="N182" s="202">
        <f>来々期計画!O181</f>
        <v>0</v>
      </c>
      <c r="O182" s="202">
        <f>来々期計画!P181</f>
        <v>0</v>
      </c>
      <c r="P182" s="216">
        <f>来々期計画!Q181</f>
        <v>0</v>
      </c>
      <c r="Q182" s="217">
        <f>来々期計画!R181</f>
        <v>0</v>
      </c>
      <c r="R182" s="270">
        <f>来々期計画!S181</f>
        <v>0</v>
      </c>
      <c r="S182" s="770" t="str">
        <f t="shared" si="3"/>
        <v/>
      </c>
    </row>
    <row r="183" spans="2:19" ht="22.5">
      <c r="B183" s="222" t="str">
        <f>来々期計画!C182</f>
        <v>[製]期末材料棚卸高</v>
      </c>
      <c r="C183" s="202">
        <f>来々期計画!D182</f>
        <v>0</v>
      </c>
      <c r="D183" s="202">
        <f>来々期計画!E182</f>
        <v>0</v>
      </c>
      <c r="E183" s="202">
        <f>来々期計画!F182</f>
        <v>0</v>
      </c>
      <c r="F183" s="202">
        <f>来々期計画!G182</f>
        <v>0</v>
      </c>
      <c r="G183" s="202">
        <f>来々期計画!H182</f>
        <v>0</v>
      </c>
      <c r="H183" s="202">
        <f>来々期計画!I182</f>
        <v>0</v>
      </c>
      <c r="I183" s="857">
        <f>来々期計画!J182</f>
        <v>0</v>
      </c>
      <c r="J183" s="202">
        <f>来々期計画!K182</f>
        <v>0</v>
      </c>
      <c r="K183" s="202">
        <f>来々期計画!L182</f>
        <v>0</v>
      </c>
      <c r="L183" s="202">
        <f>来々期計画!M182</f>
        <v>0</v>
      </c>
      <c r="M183" s="202">
        <f>来々期計画!N182</f>
        <v>0</v>
      </c>
      <c r="N183" s="202">
        <f>来々期計画!O182</f>
        <v>0</v>
      </c>
      <c r="O183" s="202">
        <f>来々期計画!P182</f>
        <v>0</v>
      </c>
      <c r="P183" s="216">
        <f>来々期計画!Q182</f>
        <v>0</v>
      </c>
      <c r="Q183" s="217">
        <f>来々期計画!R182</f>
        <v>0</v>
      </c>
      <c r="R183" s="270">
        <f>来々期計画!S182</f>
        <v>0</v>
      </c>
      <c r="S183" s="770">
        <f t="shared" si="3"/>
        <v>1</v>
      </c>
    </row>
    <row r="184" spans="2:19" ht="22.5">
      <c r="B184" s="1085" t="str">
        <f>来々期計画!C183</f>
        <v>材料費合計</v>
      </c>
      <c r="C184" s="1122">
        <f>来々期計画!D183</f>
        <v>0</v>
      </c>
      <c r="D184" s="1122">
        <f>来々期計画!E183</f>
        <v>0</v>
      </c>
      <c r="E184" s="1122">
        <f>来々期計画!F183</f>
        <v>0</v>
      </c>
      <c r="F184" s="1122">
        <f>来々期計画!G183</f>
        <v>0</v>
      </c>
      <c r="G184" s="1122">
        <f>来々期計画!H183</f>
        <v>0</v>
      </c>
      <c r="H184" s="1122">
        <f>来々期計画!I183</f>
        <v>0</v>
      </c>
      <c r="I184" s="1122">
        <f>来々期計画!J183</f>
        <v>0</v>
      </c>
      <c r="J184" s="1122">
        <f>来々期計画!K183</f>
        <v>0</v>
      </c>
      <c r="K184" s="1122">
        <f>来々期計画!L183</f>
        <v>0</v>
      </c>
      <c r="L184" s="1122">
        <f>来々期計画!M183</f>
        <v>0</v>
      </c>
      <c r="M184" s="1122">
        <f>来々期計画!N183</f>
        <v>0</v>
      </c>
      <c r="N184" s="1122">
        <f>来々期計画!O183</f>
        <v>0</v>
      </c>
      <c r="O184" s="1122">
        <f>来々期計画!P183</f>
        <v>0</v>
      </c>
      <c r="P184" s="1986">
        <f>来々期計画!Q183</f>
        <v>0</v>
      </c>
      <c r="Q184" s="858">
        <f>来々期計画!R183</f>
        <v>0</v>
      </c>
      <c r="R184" s="1987">
        <f>来々期計画!S183</f>
        <v>0</v>
      </c>
      <c r="S184" s="770">
        <f t="shared" si="3"/>
        <v>1</v>
      </c>
    </row>
    <row r="185" spans="2:19" ht="22.5">
      <c r="B185" s="211" t="str">
        <f>来々期計画!C184</f>
        <v>[労務費]</v>
      </c>
      <c r="C185" s="299">
        <f>来々期計画!D184</f>
        <v>0</v>
      </c>
      <c r="D185" s="299">
        <f>来々期計画!E184</f>
        <v>0</v>
      </c>
      <c r="E185" s="299">
        <f>来々期計画!F184</f>
        <v>0</v>
      </c>
      <c r="F185" s="299">
        <f>来々期計画!G184</f>
        <v>0</v>
      </c>
      <c r="G185" s="299">
        <f>来々期計画!H184</f>
        <v>0</v>
      </c>
      <c r="H185" s="299">
        <f>来々期計画!I184</f>
        <v>0</v>
      </c>
      <c r="I185" s="299">
        <f>来々期計画!J184</f>
        <v>0</v>
      </c>
      <c r="J185" s="299">
        <f>来々期計画!K184</f>
        <v>0</v>
      </c>
      <c r="K185" s="299">
        <f>来々期計画!L184</f>
        <v>0</v>
      </c>
      <c r="L185" s="299">
        <f>来々期計画!M184</f>
        <v>0</v>
      </c>
      <c r="M185" s="299">
        <f>来々期計画!N184</f>
        <v>0</v>
      </c>
      <c r="N185" s="299">
        <f>来々期計画!O184</f>
        <v>0</v>
      </c>
      <c r="O185" s="299">
        <f>来々期計画!P184</f>
        <v>0</v>
      </c>
      <c r="P185" s="1988">
        <f>来々期計画!Q184</f>
        <v>0</v>
      </c>
      <c r="Q185" s="859">
        <f>来々期計画!R184</f>
        <v>0</v>
      </c>
      <c r="R185" s="1989">
        <f>来々期計画!S184</f>
        <v>0</v>
      </c>
      <c r="S185" s="770">
        <f t="shared" si="3"/>
        <v>1</v>
      </c>
    </row>
    <row r="186" spans="2:19" ht="22.5" hidden="1">
      <c r="B186" s="222">
        <f>来々期計画!C185</f>
        <v>0</v>
      </c>
      <c r="C186" s="1223">
        <f>来々期計画!D185</f>
        <v>0</v>
      </c>
      <c r="D186" s="1223">
        <f>来々期計画!E185</f>
        <v>0</v>
      </c>
      <c r="E186" s="1223">
        <f>来々期計画!F185</f>
        <v>0</v>
      </c>
      <c r="F186" s="1223">
        <f>来々期計画!G185</f>
        <v>0</v>
      </c>
      <c r="G186" s="1223">
        <f>来々期計画!H185</f>
        <v>0</v>
      </c>
      <c r="H186" s="1223">
        <f>来々期計画!I185</f>
        <v>0</v>
      </c>
      <c r="I186" s="1223">
        <f>来々期計画!J185</f>
        <v>0</v>
      </c>
      <c r="J186" s="1223">
        <f>来々期計画!K185</f>
        <v>0</v>
      </c>
      <c r="K186" s="1223">
        <f>来々期計画!L185</f>
        <v>0</v>
      </c>
      <c r="L186" s="1223">
        <f>来々期計画!M185</f>
        <v>0</v>
      </c>
      <c r="M186" s="1223">
        <f>来々期計画!N185</f>
        <v>0</v>
      </c>
      <c r="N186" s="1223">
        <f>来々期計画!O185</f>
        <v>0</v>
      </c>
      <c r="O186" s="1223">
        <f>来々期計画!P185</f>
        <v>0</v>
      </c>
      <c r="P186" s="236">
        <f>来々期計画!Q185</f>
        <v>0</v>
      </c>
      <c r="Q186" s="858">
        <f>来々期計画!R185</f>
        <v>0</v>
      </c>
      <c r="R186" s="1987">
        <f>来々期計画!S185</f>
        <v>0</v>
      </c>
      <c r="S186" s="770" t="str">
        <f t="shared" si="3"/>
        <v/>
      </c>
    </row>
    <row r="187" spans="2:19" ht="22.5" hidden="1">
      <c r="B187" s="222">
        <f>来々期計画!C186</f>
        <v>0</v>
      </c>
      <c r="C187" s="1224">
        <f>来々期計画!D186</f>
        <v>0</v>
      </c>
      <c r="D187" s="1224">
        <f>来々期計画!E186</f>
        <v>0</v>
      </c>
      <c r="E187" s="1224">
        <f>来々期計画!F186</f>
        <v>0</v>
      </c>
      <c r="F187" s="1224">
        <f>来々期計画!G186</f>
        <v>0</v>
      </c>
      <c r="G187" s="1224">
        <f>来々期計画!H186</f>
        <v>0</v>
      </c>
      <c r="H187" s="1990">
        <f>来々期計画!I186</f>
        <v>0</v>
      </c>
      <c r="I187" s="1990">
        <f>来々期計画!J186</f>
        <v>0</v>
      </c>
      <c r="J187" s="1990">
        <f>来々期計画!K186</f>
        <v>0</v>
      </c>
      <c r="K187" s="1990">
        <f>来々期計画!L186</f>
        <v>0</v>
      </c>
      <c r="L187" s="1990">
        <f>来々期計画!M186</f>
        <v>0</v>
      </c>
      <c r="M187" s="1990">
        <f>来々期計画!N186</f>
        <v>0</v>
      </c>
      <c r="N187" s="1990">
        <f>来々期計画!O186</f>
        <v>0</v>
      </c>
      <c r="O187" s="1223">
        <f>来々期計画!P186</f>
        <v>0</v>
      </c>
      <c r="P187" s="236">
        <f>来々期計画!Q186</f>
        <v>0</v>
      </c>
      <c r="Q187" s="861">
        <f>来々期計画!R186</f>
        <v>0</v>
      </c>
      <c r="R187" s="270">
        <f>来々期計画!S186</f>
        <v>0</v>
      </c>
      <c r="S187" s="770" t="str">
        <f t="shared" si="3"/>
        <v/>
      </c>
    </row>
    <row r="188" spans="2:19" ht="22.5" hidden="1">
      <c r="B188" s="222">
        <f>来々期計画!C187</f>
        <v>0</v>
      </c>
      <c r="C188" s="1224">
        <f>来々期計画!D187</f>
        <v>0</v>
      </c>
      <c r="D188" s="1224">
        <f>来々期計画!E187</f>
        <v>0</v>
      </c>
      <c r="E188" s="1224">
        <f>来々期計画!F187</f>
        <v>0</v>
      </c>
      <c r="F188" s="1226">
        <f>来々期計画!G187</f>
        <v>0</v>
      </c>
      <c r="G188" s="1224">
        <f>来々期計画!H187</f>
        <v>0</v>
      </c>
      <c r="H188" s="1224">
        <f>来々期計画!I187</f>
        <v>0</v>
      </c>
      <c r="I188" s="1224">
        <f>来々期計画!J187</f>
        <v>0</v>
      </c>
      <c r="J188" s="1224">
        <f>来々期計画!K187</f>
        <v>0</v>
      </c>
      <c r="K188" s="1224">
        <f>来々期計画!L187</f>
        <v>0</v>
      </c>
      <c r="L188" s="1224">
        <f>来々期計画!M187</f>
        <v>0</v>
      </c>
      <c r="M188" s="1224">
        <f>来々期計画!N187</f>
        <v>0</v>
      </c>
      <c r="N188" s="1224">
        <f>来々期計画!O187</f>
        <v>0</v>
      </c>
      <c r="O188" s="1223">
        <f>来々期計画!P187</f>
        <v>0</v>
      </c>
      <c r="P188" s="236">
        <f>来々期計画!Q187</f>
        <v>0</v>
      </c>
      <c r="Q188" s="861">
        <f>来々期計画!R187</f>
        <v>0</v>
      </c>
      <c r="R188" s="270">
        <f>来々期計画!S187</f>
        <v>0</v>
      </c>
      <c r="S188" s="770" t="str">
        <f t="shared" si="3"/>
        <v/>
      </c>
    </row>
    <row r="189" spans="2:19" ht="22.5" hidden="1">
      <c r="B189" s="222">
        <f>来々期計画!C188</f>
        <v>0</v>
      </c>
      <c r="C189" s="1224">
        <f>来々期計画!D188</f>
        <v>0</v>
      </c>
      <c r="D189" s="1224">
        <f>来々期計画!E188</f>
        <v>0</v>
      </c>
      <c r="E189" s="1224">
        <f>来々期計画!F188</f>
        <v>0</v>
      </c>
      <c r="F189" s="1224">
        <f>来々期計画!G188</f>
        <v>0</v>
      </c>
      <c r="G189" s="1224">
        <f>来々期計画!H188</f>
        <v>0</v>
      </c>
      <c r="H189" s="1224">
        <f>来々期計画!I188</f>
        <v>0</v>
      </c>
      <c r="I189" s="1224">
        <f>来々期計画!J188</f>
        <v>0</v>
      </c>
      <c r="J189" s="1224">
        <f>来々期計画!K188</f>
        <v>0</v>
      </c>
      <c r="K189" s="1224">
        <f>来々期計画!L188</f>
        <v>0</v>
      </c>
      <c r="L189" s="1224">
        <f>来々期計画!M188</f>
        <v>0</v>
      </c>
      <c r="M189" s="1224">
        <f>来々期計画!N188</f>
        <v>0</v>
      </c>
      <c r="N189" s="1224">
        <f>来々期計画!O188</f>
        <v>0</v>
      </c>
      <c r="O189" s="1223">
        <f>来々期計画!P188</f>
        <v>0</v>
      </c>
      <c r="P189" s="236">
        <f>来々期計画!Q188</f>
        <v>0</v>
      </c>
      <c r="Q189" s="861">
        <f>来々期計画!R188</f>
        <v>0</v>
      </c>
      <c r="R189" s="270">
        <f>来々期計画!S188</f>
        <v>0</v>
      </c>
      <c r="S189" s="770" t="str">
        <f t="shared" si="3"/>
        <v/>
      </c>
    </row>
    <row r="190" spans="2:19" ht="22.5" hidden="1">
      <c r="B190" s="222">
        <f>来々期計画!C189</f>
        <v>0</v>
      </c>
      <c r="C190" s="1224">
        <f>来々期計画!D189</f>
        <v>0</v>
      </c>
      <c r="D190" s="1224">
        <f>来々期計画!E189</f>
        <v>0</v>
      </c>
      <c r="E190" s="1224">
        <f>来々期計画!F189</f>
        <v>0</v>
      </c>
      <c r="F190" s="1224">
        <f>来々期計画!G189</f>
        <v>0</v>
      </c>
      <c r="G190" s="1224">
        <f>来々期計画!H189</f>
        <v>0</v>
      </c>
      <c r="H190" s="1224">
        <f>来々期計画!I189</f>
        <v>0</v>
      </c>
      <c r="I190" s="1224">
        <f>来々期計画!J189</f>
        <v>0</v>
      </c>
      <c r="J190" s="1224">
        <f>来々期計画!K189</f>
        <v>0</v>
      </c>
      <c r="K190" s="1224">
        <f>来々期計画!L189</f>
        <v>0</v>
      </c>
      <c r="L190" s="1224">
        <f>来々期計画!M189</f>
        <v>0</v>
      </c>
      <c r="M190" s="1224">
        <f>来々期計画!N189</f>
        <v>0</v>
      </c>
      <c r="N190" s="1224">
        <f>来々期計画!O189</f>
        <v>0</v>
      </c>
      <c r="O190" s="387">
        <f>来々期計画!P189</f>
        <v>0</v>
      </c>
      <c r="P190" s="236">
        <f>来々期計画!Q189</f>
        <v>0</v>
      </c>
      <c r="Q190" s="861">
        <f>来々期計画!R189</f>
        <v>0</v>
      </c>
      <c r="R190" s="270">
        <f>来々期計画!S189</f>
        <v>0</v>
      </c>
      <c r="S190" s="770" t="str">
        <f t="shared" si="3"/>
        <v/>
      </c>
    </row>
    <row r="191" spans="2:19" ht="22.5" hidden="1">
      <c r="B191" s="222">
        <f>来々期計画!C190</f>
        <v>0</v>
      </c>
      <c r="C191" s="1224">
        <f>来々期計画!D190</f>
        <v>0</v>
      </c>
      <c r="D191" s="1224">
        <f>来々期計画!E190</f>
        <v>0</v>
      </c>
      <c r="E191" s="1224">
        <f>来々期計画!F190</f>
        <v>0</v>
      </c>
      <c r="F191" s="1224">
        <f>来々期計画!G190</f>
        <v>0</v>
      </c>
      <c r="G191" s="1224">
        <f>来々期計画!H190</f>
        <v>0</v>
      </c>
      <c r="H191" s="1224">
        <f>来々期計画!I190</f>
        <v>0</v>
      </c>
      <c r="I191" s="1224">
        <f>来々期計画!J190</f>
        <v>0</v>
      </c>
      <c r="J191" s="1224">
        <f>来々期計画!K190</f>
        <v>0</v>
      </c>
      <c r="K191" s="1224">
        <f>来々期計画!L190</f>
        <v>0</v>
      </c>
      <c r="L191" s="1224">
        <f>来々期計画!M190</f>
        <v>0</v>
      </c>
      <c r="M191" s="1224">
        <f>来々期計画!N190</f>
        <v>0</v>
      </c>
      <c r="N191" s="1224">
        <f>来々期計画!O190</f>
        <v>0</v>
      </c>
      <c r="O191" s="387">
        <f>来々期計画!P190</f>
        <v>0</v>
      </c>
      <c r="P191" s="236">
        <f>来々期計画!Q190</f>
        <v>0</v>
      </c>
      <c r="Q191" s="861">
        <f>来々期計画!R190</f>
        <v>0</v>
      </c>
      <c r="R191" s="270">
        <f>来々期計画!S190</f>
        <v>0</v>
      </c>
      <c r="S191" s="770" t="str">
        <f t="shared" si="3"/>
        <v/>
      </c>
    </row>
    <row r="192" spans="2:19" ht="22.5" hidden="1">
      <c r="B192" s="222">
        <f>来々期計画!C191</f>
        <v>0</v>
      </c>
      <c r="C192" s="1224">
        <f>来々期計画!D191</f>
        <v>0</v>
      </c>
      <c r="D192" s="1224">
        <f>来々期計画!E191</f>
        <v>0</v>
      </c>
      <c r="E192" s="1224">
        <f>来々期計画!F191</f>
        <v>0</v>
      </c>
      <c r="F192" s="1224">
        <f>来々期計画!G191</f>
        <v>0</v>
      </c>
      <c r="G192" s="1224">
        <f>来々期計画!H191</f>
        <v>0</v>
      </c>
      <c r="H192" s="1224">
        <f>来々期計画!I191</f>
        <v>0</v>
      </c>
      <c r="I192" s="1224">
        <f>来々期計画!J191</f>
        <v>0</v>
      </c>
      <c r="J192" s="1224">
        <f>来々期計画!K191</f>
        <v>0</v>
      </c>
      <c r="K192" s="1224">
        <f>来々期計画!L191</f>
        <v>0</v>
      </c>
      <c r="L192" s="1224">
        <f>来々期計画!M191</f>
        <v>0</v>
      </c>
      <c r="M192" s="1224">
        <f>来々期計画!N191</f>
        <v>0</v>
      </c>
      <c r="N192" s="1224">
        <f>来々期計画!O191</f>
        <v>0</v>
      </c>
      <c r="O192" s="387">
        <f>来々期計画!P191</f>
        <v>0</v>
      </c>
      <c r="P192" s="236">
        <f>来々期計画!Q191</f>
        <v>0</v>
      </c>
      <c r="Q192" s="861">
        <f>来々期計画!R191</f>
        <v>0</v>
      </c>
      <c r="R192" s="270">
        <f>来々期計画!S191</f>
        <v>0</v>
      </c>
      <c r="S192" s="770" t="str">
        <f t="shared" si="3"/>
        <v/>
      </c>
    </row>
    <row r="193" spans="2:19" ht="22.5" hidden="1">
      <c r="B193" s="222">
        <f>来々期計画!C192</f>
        <v>0</v>
      </c>
      <c r="C193" s="1224">
        <f>来々期計画!D192</f>
        <v>0</v>
      </c>
      <c r="D193" s="1224">
        <f>来々期計画!E192</f>
        <v>0</v>
      </c>
      <c r="E193" s="1224">
        <f>来々期計画!F192</f>
        <v>0</v>
      </c>
      <c r="F193" s="1224">
        <f>来々期計画!G192</f>
        <v>0</v>
      </c>
      <c r="G193" s="1224">
        <f>来々期計画!H192</f>
        <v>0</v>
      </c>
      <c r="H193" s="1224">
        <f>来々期計画!I192</f>
        <v>0</v>
      </c>
      <c r="I193" s="1224">
        <f>来々期計画!J192</f>
        <v>0</v>
      </c>
      <c r="J193" s="1224">
        <f>来々期計画!K192</f>
        <v>0</v>
      </c>
      <c r="K193" s="1224">
        <f>来々期計画!L192</f>
        <v>0</v>
      </c>
      <c r="L193" s="1224">
        <f>来々期計画!M192</f>
        <v>0</v>
      </c>
      <c r="M193" s="1224">
        <f>来々期計画!N192</f>
        <v>0</v>
      </c>
      <c r="N193" s="1224">
        <f>来々期計画!O192</f>
        <v>0</v>
      </c>
      <c r="O193" s="387">
        <f>来々期計画!P192</f>
        <v>0</v>
      </c>
      <c r="P193" s="236">
        <f>来々期計画!Q192</f>
        <v>0</v>
      </c>
      <c r="Q193" s="861">
        <f>来々期計画!R192</f>
        <v>0</v>
      </c>
      <c r="R193" s="270">
        <f>来々期計画!S192</f>
        <v>0</v>
      </c>
      <c r="S193" s="770" t="str">
        <f t="shared" si="3"/>
        <v/>
      </c>
    </row>
    <row r="194" spans="2:19" ht="22.5" hidden="1">
      <c r="B194" s="222">
        <f>来々期計画!C193</f>
        <v>0</v>
      </c>
      <c r="C194" s="1224">
        <f>来々期計画!D193</f>
        <v>0</v>
      </c>
      <c r="D194" s="1224">
        <f>来々期計画!E193</f>
        <v>0</v>
      </c>
      <c r="E194" s="1224">
        <f>来々期計画!F193</f>
        <v>0</v>
      </c>
      <c r="F194" s="1224">
        <f>来々期計画!G193</f>
        <v>0</v>
      </c>
      <c r="G194" s="1224">
        <f>来々期計画!H193</f>
        <v>0</v>
      </c>
      <c r="H194" s="1224">
        <f>来々期計画!I193</f>
        <v>0</v>
      </c>
      <c r="I194" s="1224">
        <f>来々期計画!J193</f>
        <v>0</v>
      </c>
      <c r="J194" s="1224">
        <f>来々期計画!K193</f>
        <v>0</v>
      </c>
      <c r="K194" s="1224">
        <f>来々期計画!L193</f>
        <v>0</v>
      </c>
      <c r="L194" s="1224">
        <f>来々期計画!M193</f>
        <v>0</v>
      </c>
      <c r="M194" s="1224">
        <f>来々期計画!N193</f>
        <v>0</v>
      </c>
      <c r="N194" s="1224">
        <f>来々期計画!O193</f>
        <v>0</v>
      </c>
      <c r="O194" s="387">
        <f>来々期計画!P193</f>
        <v>0</v>
      </c>
      <c r="P194" s="236">
        <f>来々期計画!Q193</f>
        <v>0</v>
      </c>
      <c r="Q194" s="861">
        <f>来々期計画!R193</f>
        <v>0</v>
      </c>
      <c r="R194" s="270">
        <f>来々期計画!S193</f>
        <v>0</v>
      </c>
      <c r="S194" s="770" t="str">
        <f t="shared" si="3"/>
        <v/>
      </c>
    </row>
    <row r="195" spans="2:19" ht="22.5" hidden="1">
      <c r="B195" s="222">
        <f>来々期計画!C194</f>
        <v>0</v>
      </c>
      <c r="C195" s="1224">
        <f>来々期計画!D194</f>
        <v>0</v>
      </c>
      <c r="D195" s="1224">
        <f>来々期計画!E194</f>
        <v>0</v>
      </c>
      <c r="E195" s="1224">
        <f>来々期計画!F194</f>
        <v>0</v>
      </c>
      <c r="F195" s="1224">
        <f>来々期計画!G194</f>
        <v>0</v>
      </c>
      <c r="G195" s="1224">
        <f>来々期計画!H194</f>
        <v>0</v>
      </c>
      <c r="H195" s="1224">
        <f>来々期計画!I194</f>
        <v>0</v>
      </c>
      <c r="I195" s="1224">
        <f>来々期計画!J194</f>
        <v>0</v>
      </c>
      <c r="J195" s="1224">
        <f>来々期計画!K194</f>
        <v>0</v>
      </c>
      <c r="K195" s="1224">
        <f>来々期計画!L194</f>
        <v>0</v>
      </c>
      <c r="L195" s="1224">
        <f>来々期計画!M194</f>
        <v>0</v>
      </c>
      <c r="M195" s="1224">
        <f>来々期計画!N194</f>
        <v>0</v>
      </c>
      <c r="N195" s="1224">
        <f>来々期計画!O194</f>
        <v>0</v>
      </c>
      <c r="O195" s="387">
        <f>来々期計画!P194</f>
        <v>0</v>
      </c>
      <c r="P195" s="236">
        <f>来々期計画!Q194</f>
        <v>0</v>
      </c>
      <c r="Q195" s="861">
        <f>来々期計画!R194</f>
        <v>0</v>
      </c>
      <c r="R195" s="270">
        <f>来々期計画!S194</f>
        <v>0</v>
      </c>
      <c r="S195" s="770" t="str">
        <f t="shared" si="3"/>
        <v/>
      </c>
    </row>
    <row r="196" spans="2:19" ht="22.5">
      <c r="B196" s="1991" t="str">
        <f>来々期計画!C195</f>
        <v>労務費合計</v>
      </c>
      <c r="C196" s="1992">
        <f>来々期計画!D195</f>
        <v>0</v>
      </c>
      <c r="D196" s="1992">
        <f>来々期計画!E195</f>
        <v>0</v>
      </c>
      <c r="E196" s="1992">
        <f>来々期計画!F195</f>
        <v>0</v>
      </c>
      <c r="F196" s="1992">
        <f>来々期計画!G195</f>
        <v>0</v>
      </c>
      <c r="G196" s="1992">
        <f>来々期計画!H195</f>
        <v>0</v>
      </c>
      <c r="H196" s="1992">
        <f>来々期計画!I195</f>
        <v>0</v>
      </c>
      <c r="I196" s="1992">
        <f>来々期計画!J195</f>
        <v>0</v>
      </c>
      <c r="J196" s="1992">
        <f>来々期計画!K195</f>
        <v>0</v>
      </c>
      <c r="K196" s="1992">
        <f>来々期計画!L195</f>
        <v>0</v>
      </c>
      <c r="L196" s="1992">
        <f>来々期計画!M195</f>
        <v>0</v>
      </c>
      <c r="M196" s="1992">
        <f>来々期計画!N195</f>
        <v>0</v>
      </c>
      <c r="N196" s="1992">
        <f>来々期計画!O195</f>
        <v>0</v>
      </c>
      <c r="O196" s="1992">
        <f>来々期計画!P195</f>
        <v>0</v>
      </c>
      <c r="P196" s="1986">
        <f>来々期計画!Q195</f>
        <v>0</v>
      </c>
      <c r="Q196" s="858">
        <f>来々期計画!R195</f>
        <v>0</v>
      </c>
      <c r="R196" s="1987">
        <f>来々期計画!S195</f>
        <v>0</v>
      </c>
      <c r="S196" s="770">
        <f t="shared" si="3"/>
        <v>1</v>
      </c>
    </row>
    <row r="197" spans="2:19" ht="22.5">
      <c r="B197" s="211" t="str">
        <f>来々期計画!C196</f>
        <v>[製造経費]</v>
      </c>
      <c r="C197" s="299">
        <f>来々期計画!D196</f>
        <v>0</v>
      </c>
      <c r="D197" s="299">
        <f>来々期計画!E196</f>
        <v>0</v>
      </c>
      <c r="E197" s="299">
        <f>来々期計画!F196</f>
        <v>0</v>
      </c>
      <c r="F197" s="299">
        <f>来々期計画!G196</f>
        <v>0</v>
      </c>
      <c r="G197" s="299">
        <f>来々期計画!H196</f>
        <v>0</v>
      </c>
      <c r="H197" s="299">
        <f>来々期計画!I196</f>
        <v>0</v>
      </c>
      <c r="I197" s="299">
        <f>来々期計画!J196</f>
        <v>0</v>
      </c>
      <c r="J197" s="299">
        <f>来々期計画!K196</f>
        <v>0</v>
      </c>
      <c r="K197" s="299">
        <f>来々期計画!L196</f>
        <v>0</v>
      </c>
      <c r="L197" s="299">
        <f>来々期計画!M196</f>
        <v>0</v>
      </c>
      <c r="M197" s="299">
        <f>来々期計画!N196</f>
        <v>0</v>
      </c>
      <c r="N197" s="299">
        <f>来々期計画!O196</f>
        <v>0</v>
      </c>
      <c r="O197" s="299">
        <f>来々期計画!P196</f>
        <v>0</v>
      </c>
      <c r="P197" s="1988">
        <f>来々期計画!Q196</f>
        <v>0</v>
      </c>
      <c r="Q197" s="859">
        <f>来々期計画!R196</f>
        <v>0</v>
      </c>
      <c r="R197" s="1989">
        <f>来々期計画!S196</f>
        <v>0</v>
      </c>
      <c r="S197" s="770">
        <f t="shared" si="3"/>
        <v>1</v>
      </c>
    </row>
    <row r="198" spans="2:19" ht="22.5" hidden="1">
      <c r="B198" s="222">
        <f>来々期計画!C197</f>
        <v>0</v>
      </c>
      <c r="C198" s="1223">
        <f>来々期計画!D197</f>
        <v>0</v>
      </c>
      <c r="D198" s="1223">
        <f>来々期計画!E197</f>
        <v>0</v>
      </c>
      <c r="E198" s="1223">
        <f>来々期計画!F197</f>
        <v>0</v>
      </c>
      <c r="F198" s="1223">
        <f>来々期計画!G197</f>
        <v>0</v>
      </c>
      <c r="G198" s="1223">
        <f>来々期計画!H197</f>
        <v>0</v>
      </c>
      <c r="H198" s="1223">
        <f>来々期計画!I197</f>
        <v>0</v>
      </c>
      <c r="I198" s="1223">
        <f>来々期計画!J197</f>
        <v>0</v>
      </c>
      <c r="J198" s="1223">
        <f>来々期計画!K197</f>
        <v>0</v>
      </c>
      <c r="K198" s="1223">
        <f>来々期計画!L197</f>
        <v>0</v>
      </c>
      <c r="L198" s="1223">
        <f>来々期計画!M197</f>
        <v>0</v>
      </c>
      <c r="M198" s="1223">
        <f>来々期計画!N197</f>
        <v>0</v>
      </c>
      <c r="N198" s="1223">
        <f>来々期計画!O197</f>
        <v>0</v>
      </c>
      <c r="O198" s="1223">
        <f>来々期計画!P197</f>
        <v>0</v>
      </c>
      <c r="P198" s="216">
        <f>来々期計画!Q197</f>
        <v>0</v>
      </c>
      <c r="Q198" s="862">
        <f>来々期計画!R197</f>
        <v>0</v>
      </c>
      <c r="R198" s="1993">
        <f>来々期計画!S197</f>
        <v>0</v>
      </c>
      <c r="S198" s="770" t="str">
        <f t="shared" si="3"/>
        <v/>
      </c>
    </row>
    <row r="199" spans="2:19" ht="22.5" hidden="1">
      <c r="B199" s="222">
        <f>来々期計画!C198</f>
        <v>0</v>
      </c>
      <c r="C199" s="1224">
        <f>来々期計画!D198</f>
        <v>0</v>
      </c>
      <c r="D199" s="1224">
        <f>来々期計画!E198</f>
        <v>0</v>
      </c>
      <c r="E199" s="1224">
        <f>来々期計画!F198</f>
        <v>0</v>
      </c>
      <c r="F199" s="1224">
        <f>来々期計画!G198</f>
        <v>0</v>
      </c>
      <c r="G199" s="1224">
        <f>来々期計画!H198</f>
        <v>0</v>
      </c>
      <c r="H199" s="860">
        <f>来々期計画!I198</f>
        <v>0</v>
      </c>
      <c r="I199" s="860">
        <f>来々期計画!J198</f>
        <v>0</v>
      </c>
      <c r="J199" s="860">
        <f>来々期計画!K198</f>
        <v>0</v>
      </c>
      <c r="K199" s="860">
        <f>来々期計画!L198</f>
        <v>0</v>
      </c>
      <c r="L199" s="860">
        <f>来々期計画!M198</f>
        <v>0</v>
      </c>
      <c r="M199" s="860">
        <f>来々期計画!N198</f>
        <v>0</v>
      </c>
      <c r="N199" s="860">
        <f>来々期計画!O198</f>
        <v>0</v>
      </c>
      <c r="O199" s="1223">
        <f>来々期計画!P198</f>
        <v>0</v>
      </c>
      <c r="P199" s="216">
        <f>来々期計画!Q198</f>
        <v>0</v>
      </c>
      <c r="Q199" s="861">
        <f>来々期計画!R198</f>
        <v>0</v>
      </c>
      <c r="R199" s="270">
        <f>来々期計画!S198</f>
        <v>0</v>
      </c>
      <c r="S199" s="770" t="str">
        <f t="shared" si="3"/>
        <v/>
      </c>
    </row>
    <row r="200" spans="2:19" ht="22.5" hidden="1">
      <c r="B200" s="222">
        <f>来々期計画!C199</f>
        <v>0</v>
      </c>
      <c r="C200" s="1224">
        <f>来々期計画!D199</f>
        <v>0</v>
      </c>
      <c r="D200" s="1224">
        <f>来々期計画!E199</f>
        <v>0</v>
      </c>
      <c r="E200" s="1224">
        <f>来々期計画!F199</f>
        <v>0</v>
      </c>
      <c r="F200" s="1226">
        <f>来々期計画!G199</f>
        <v>0</v>
      </c>
      <c r="G200" s="1224">
        <f>来々期計画!H199</f>
        <v>0</v>
      </c>
      <c r="H200" s="1224">
        <f>来々期計画!I199</f>
        <v>0</v>
      </c>
      <c r="I200" s="1224">
        <f>来々期計画!J199</f>
        <v>0</v>
      </c>
      <c r="J200" s="1224">
        <f>来々期計画!K199</f>
        <v>0</v>
      </c>
      <c r="K200" s="1224">
        <f>来々期計画!L199</f>
        <v>0</v>
      </c>
      <c r="L200" s="1224">
        <f>来々期計画!M199</f>
        <v>0</v>
      </c>
      <c r="M200" s="1224">
        <f>来々期計画!N199</f>
        <v>0</v>
      </c>
      <c r="N200" s="1224">
        <f>来々期計画!O199</f>
        <v>0</v>
      </c>
      <c r="O200" s="1223">
        <f>来々期計画!P199</f>
        <v>0</v>
      </c>
      <c r="P200" s="216">
        <f>来々期計画!Q199</f>
        <v>0</v>
      </c>
      <c r="Q200" s="861">
        <f>来々期計画!R199</f>
        <v>0</v>
      </c>
      <c r="R200" s="270">
        <f>来々期計画!S199</f>
        <v>0</v>
      </c>
      <c r="S200" s="770" t="str">
        <f t="shared" si="3"/>
        <v/>
      </c>
    </row>
    <row r="201" spans="2:19" ht="22.5" hidden="1">
      <c r="B201" s="222">
        <f>来々期計画!C200</f>
        <v>0</v>
      </c>
      <c r="C201" s="1224">
        <f>来々期計画!D200</f>
        <v>0</v>
      </c>
      <c r="D201" s="1224">
        <f>来々期計画!E200</f>
        <v>0</v>
      </c>
      <c r="E201" s="1224">
        <f>来々期計画!F200</f>
        <v>0</v>
      </c>
      <c r="F201" s="1224">
        <f>来々期計画!G200</f>
        <v>0</v>
      </c>
      <c r="G201" s="1224">
        <f>来々期計画!H200</f>
        <v>0</v>
      </c>
      <c r="H201" s="1224">
        <f>来々期計画!I200</f>
        <v>0</v>
      </c>
      <c r="I201" s="1224">
        <f>来々期計画!J200</f>
        <v>0</v>
      </c>
      <c r="J201" s="1224">
        <f>来々期計画!K200</f>
        <v>0</v>
      </c>
      <c r="K201" s="1224">
        <f>来々期計画!L200</f>
        <v>0</v>
      </c>
      <c r="L201" s="1224">
        <f>来々期計画!M200</f>
        <v>0</v>
      </c>
      <c r="M201" s="1224">
        <f>来々期計画!N200</f>
        <v>0</v>
      </c>
      <c r="N201" s="1224">
        <f>来々期計画!O200</f>
        <v>0</v>
      </c>
      <c r="O201" s="1223">
        <f>来々期計画!P200</f>
        <v>0</v>
      </c>
      <c r="P201" s="216">
        <f>来々期計画!Q200</f>
        <v>0</v>
      </c>
      <c r="Q201" s="861">
        <f>来々期計画!R200</f>
        <v>0</v>
      </c>
      <c r="R201" s="270">
        <f>来々期計画!S200</f>
        <v>0</v>
      </c>
      <c r="S201" s="770" t="str">
        <f t="shared" si="3"/>
        <v/>
      </c>
    </row>
    <row r="202" spans="2:19" ht="22.5" hidden="1">
      <c r="B202" s="222">
        <f>来々期計画!C201</f>
        <v>0</v>
      </c>
      <c r="C202" s="1224">
        <f>来々期計画!D201</f>
        <v>0</v>
      </c>
      <c r="D202" s="1224">
        <f>来々期計画!E201</f>
        <v>0</v>
      </c>
      <c r="E202" s="1224">
        <f>来々期計画!F201</f>
        <v>0</v>
      </c>
      <c r="F202" s="1224">
        <f>来々期計画!G201</f>
        <v>0</v>
      </c>
      <c r="G202" s="1224">
        <f>来々期計画!H201</f>
        <v>0</v>
      </c>
      <c r="H202" s="1224">
        <f>来々期計画!I201</f>
        <v>0</v>
      </c>
      <c r="I202" s="1224">
        <f>来々期計画!J201</f>
        <v>0</v>
      </c>
      <c r="J202" s="1224">
        <f>来々期計画!K201</f>
        <v>0</v>
      </c>
      <c r="K202" s="1224">
        <f>来々期計画!L201</f>
        <v>0</v>
      </c>
      <c r="L202" s="1224">
        <f>来々期計画!M201</f>
        <v>0</v>
      </c>
      <c r="M202" s="1224">
        <f>来々期計画!N201</f>
        <v>0</v>
      </c>
      <c r="N202" s="1224">
        <f>来々期計画!O201</f>
        <v>0</v>
      </c>
      <c r="O202" s="387">
        <f>来々期計画!P201</f>
        <v>0</v>
      </c>
      <c r="P202" s="216">
        <f>来々期計画!Q201</f>
        <v>0</v>
      </c>
      <c r="Q202" s="861">
        <f>来々期計画!R201</f>
        <v>0</v>
      </c>
      <c r="R202" s="270">
        <f>来々期計画!S201</f>
        <v>0</v>
      </c>
      <c r="S202" s="770" t="str">
        <f t="shared" si="3"/>
        <v/>
      </c>
    </row>
    <row r="203" spans="2:19" ht="22.5" hidden="1">
      <c r="B203" s="222">
        <f>来々期計画!C202</f>
        <v>0</v>
      </c>
      <c r="C203" s="1224">
        <f>来々期計画!D202</f>
        <v>0</v>
      </c>
      <c r="D203" s="1224">
        <f>来々期計画!E202</f>
        <v>0</v>
      </c>
      <c r="E203" s="1224">
        <f>来々期計画!F202</f>
        <v>0</v>
      </c>
      <c r="F203" s="1224">
        <f>来々期計画!G202</f>
        <v>0</v>
      </c>
      <c r="G203" s="1224">
        <f>来々期計画!H202</f>
        <v>0</v>
      </c>
      <c r="H203" s="1224">
        <f>来々期計画!I202</f>
        <v>0</v>
      </c>
      <c r="I203" s="1224">
        <f>来々期計画!J202</f>
        <v>0</v>
      </c>
      <c r="J203" s="1224">
        <f>来々期計画!K202</f>
        <v>0</v>
      </c>
      <c r="K203" s="1224">
        <f>来々期計画!L202</f>
        <v>0</v>
      </c>
      <c r="L203" s="1224">
        <f>来々期計画!M202</f>
        <v>0</v>
      </c>
      <c r="M203" s="1224">
        <f>来々期計画!N202</f>
        <v>0</v>
      </c>
      <c r="N203" s="1224">
        <f>来々期計画!O202</f>
        <v>0</v>
      </c>
      <c r="O203" s="387">
        <f>来々期計画!P202</f>
        <v>0</v>
      </c>
      <c r="P203" s="216">
        <f>来々期計画!Q202</f>
        <v>0</v>
      </c>
      <c r="Q203" s="861">
        <f>来々期計画!R202</f>
        <v>0</v>
      </c>
      <c r="R203" s="270">
        <f>来々期計画!S202</f>
        <v>0</v>
      </c>
      <c r="S203" s="770" t="str">
        <f t="shared" si="3"/>
        <v/>
      </c>
    </row>
    <row r="204" spans="2:19" ht="22.5" hidden="1">
      <c r="B204" s="222">
        <f>来々期計画!C203</f>
        <v>0</v>
      </c>
      <c r="C204" s="1224">
        <f>来々期計画!D203</f>
        <v>0</v>
      </c>
      <c r="D204" s="1224">
        <f>来々期計画!E203</f>
        <v>0</v>
      </c>
      <c r="E204" s="1224">
        <f>来々期計画!F203</f>
        <v>0</v>
      </c>
      <c r="F204" s="1224">
        <f>来々期計画!G203</f>
        <v>0</v>
      </c>
      <c r="G204" s="1224">
        <f>来々期計画!H203</f>
        <v>0</v>
      </c>
      <c r="H204" s="1224">
        <f>来々期計画!I203</f>
        <v>0</v>
      </c>
      <c r="I204" s="1224">
        <f>来々期計画!J203</f>
        <v>0</v>
      </c>
      <c r="J204" s="1224">
        <f>来々期計画!K203</f>
        <v>0</v>
      </c>
      <c r="K204" s="1224">
        <f>来々期計画!L203</f>
        <v>0</v>
      </c>
      <c r="L204" s="1224">
        <f>来々期計画!M203</f>
        <v>0</v>
      </c>
      <c r="M204" s="1224">
        <f>来々期計画!N203</f>
        <v>0</v>
      </c>
      <c r="N204" s="1224">
        <f>来々期計画!O203</f>
        <v>0</v>
      </c>
      <c r="O204" s="387">
        <f>来々期計画!P203</f>
        <v>0</v>
      </c>
      <c r="P204" s="216">
        <f>来々期計画!Q203</f>
        <v>0</v>
      </c>
      <c r="Q204" s="861">
        <f>来々期計画!R203</f>
        <v>0</v>
      </c>
      <c r="R204" s="270">
        <f>来々期計画!S203</f>
        <v>0</v>
      </c>
      <c r="S204" s="770" t="str">
        <f t="shared" si="3"/>
        <v/>
      </c>
    </row>
    <row r="205" spans="2:19" ht="22.5" hidden="1">
      <c r="B205" s="222">
        <f>来々期計画!C204</f>
        <v>0</v>
      </c>
      <c r="C205" s="1224">
        <f>来々期計画!D204</f>
        <v>0</v>
      </c>
      <c r="D205" s="1224">
        <f>来々期計画!E204</f>
        <v>0</v>
      </c>
      <c r="E205" s="1224">
        <f>来々期計画!F204</f>
        <v>0</v>
      </c>
      <c r="F205" s="1224">
        <f>来々期計画!G204</f>
        <v>0</v>
      </c>
      <c r="G205" s="1224">
        <f>来々期計画!H204</f>
        <v>0</v>
      </c>
      <c r="H205" s="1224">
        <f>来々期計画!I204</f>
        <v>0</v>
      </c>
      <c r="I205" s="1224">
        <f>来々期計画!J204</f>
        <v>0</v>
      </c>
      <c r="J205" s="1224">
        <f>来々期計画!K204</f>
        <v>0</v>
      </c>
      <c r="K205" s="1224">
        <f>来々期計画!L204</f>
        <v>0</v>
      </c>
      <c r="L205" s="1224">
        <f>来々期計画!M204</f>
        <v>0</v>
      </c>
      <c r="M205" s="1224">
        <f>来々期計画!N204</f>
        <v>0</v>
      </c>
      <c r="N205" s="1224">
        <f>来々期計画!O204</f>
        <v>0</v>
      </c>
      <c r="O205" s="387">
        <f>来々期計画!P204</f>
        <v>0</v>
      </c>
      <c r="P205" s="216">
        <f>来々期計画!Q204</f>
        <v>0</v>
      </c>
      <c r="Q205" s="861">
        <f>来々期計画!R204</f>
        <v>0</v>
      </c>
      <c r="R205" s="270">
        <f>来々期計画!S204</f>
        <v>0</v>
      </c>
      <c r="S205" s="770" t="str">
        <f t="shared" si="3"/>
        <v/>
      </c>
    </row>
    <row r="206" spans="2:19" ht="22.5" hidden="1">
      <c r="B206" s="222">
        <f>来々期計画!C205</f>
        <v>0</v>
      </c>
      <c r="C206" s="1224">
        <f>来々期計画!D205</f>
        <v>0</v>
      </c>
      <c r="D206" s="1224">
        <f>来々期計画!E205</f>
        <v>0</v>
      </c>
      <c r="E206" s="1224">
        <f>来々期計画!F205</f>
        <v>0</v>
      </c>
      <c r="F206" s="1224">
        <f>来々期計画!G205</f>
        <v>0</v>
      </c>
      <c r="G206" s="1224">
        <f>来々期計画!H205</f>
        <v>0</v>
      </c>
      <c r="H206" s="1224">
        <f>来々期計画!I205</f>
        <v>0</v>
      </c>
      <c r="I206" s="1224">
        <f>来々期計画!J205</f>
        <v>0</v>
      </c>
      <c r="J206" s="1224">
        <f>来々期計画!K205</f>
        <v>0</v>
      </c>
      <c r="K206" s="1224">
        <f>来々期計画!L205</f>
        <v>0</v>
      </c>
      <c r="L206" s="1224">
        <f>来々期計画!M205</f>
        <v>0</v>
      </c>
      <c r="M206" s="1224">
        <f>来々期計画!N205</f>
        <v>0</v>
      </c>
      <c r="N206" s="1224">
        <f>来々期計画!O205</f>
        <v>0</v>
      </c>
      <c r="O206" s="387">
        <f>来々期計画!P205</f>
        <v>0</v>
      </c>
      <c r="P206" s="216">
        <f>来々期計画!Q205</f>
        <v>0</v>
      </c>
      <c r="Q206" s="861">
        <f>来々期計画!R205</f>
        <v>0</v>
      </c>
      <c r="R206" s="270">
        <f>来々期計画!S205</f>
        <v>0</v>
      </c>
      <c r="S206" s="770" t="str">
        <f t="shared" si="3"/>
        <v/>
      </c>
    </row>
    <row r="207" spans="2:19" ht="22.5" hidden="1">
      <c r="B207" s="222">
        <f>来々期計画!C206</f>
        <v>0</v>
      </c>
      <c r="C207" s="1224">
        <f>来々期計画!D206</f>
        <v>0</v>
      </c>
      <c r="D207" s="1224">
        <f>来々期計画!E206</f>
        <v>0</v>
      </c>
      <c r="E207" s="1224">
        <f>来々期計画!F206</f>
        <v>0</v>
      </c>
      <c r="F207" s="1224">
        <f>来々期計画!G206</f>
        <v>0</v>
      </c>
      <c r="G207" s="1224">
        <f>来々期計画!H206</f>
        <v>0</v>
      </c>
      <c r="H207" s="1224">
        <f>来々期計画!I206</f>
        <v>0</v>
      </c>
      <c r="I207" s="1224">
        <f>来々期計画!J206</f>
        <v>0</v>
      </c>
      <c r="J207" s="1224">
        <f>来々期計画!K206</f>
        <v>0</v>
      </c>
      <c r="K207" s="1224">
        <f>来々期計画!L206</f>
        <v>0</v>
      </c>
      <c r="L207" s="1224">
        <f>来々期計画!M206</f>
        <v>0</v>
      </c>
      <c r="M207" s="1224">
        <f>来々期計画!N206</f>
        <v>0</v>
      </c>
      <c r="N207" s="1224">
        <f>来々期計画!O206</f>
        <v>0</v>
      </c>
      <c r="O207" s="387">
        <f>来々期計画!P206</f>
        <v>0</v>
      </c>
      <c r="P207" s="216">
        <f>来々期計画!Q206</f>
        <v>0</v>
      </c>
      <c r="Q207" s="861">
        <f>来々期計画!R206</f>
        <v>0</v>
      </c>
      <c r="R207" s="270">
        <f>来々期計画!S206</f>
        <v>0</v>
      </c>
      <c r="S207" s="770" t="str">
        <f t="shared" si="3"/>
        <v/>
      </c>
    </row>
    <row r="208" spans="2:19" ht="22.5" hidden="1">
      <c r="B208" s="222">
        <f>来々期計画!C207</f>
        <v>0</v>
      </c>
      <c r="C208" s="1223">
        <f>来々期計画!D207</f>
        <v>0</v>
      </c>
      <c r="D208" s="1223">
        <f>来々期計画!E207</f>
        <v>0</v>
      </c>
      <c r="E208" s="1223">
        <f>来々期計画!F207</f>
        <v>0</v>
      </c>
      <c r="F208" s="1223">
        <f>来々期計画!G207</f>
        <v>0</v>
      </c>
      <c r="G208" s="1223">
        <f>来々期計画!H207</f>
        <v>0</v>
      </c>
      <c r="H208" s="1223">
        <f>来々期計画!I207</f>
        <v>0</v>
      </c>
      <c r="I208" s="1223">
        <f>来々期計画!J207</f>
        <v>0</v>
      </c>
      <c r="J208" s="1223">
        <f>来々期計画!K207</f>
        <v>0</v>
      </c>
      <c r="K208" s="1223">
        <f>来々期計画!L207</f>
        <v>0</v>
      </c>
      <c r="L208" s="1223">
        <f>来々期計画!M207</f>
        <v>0</v>
      </c>
      <c r="M208" s="1223">
        <f>来々期計画!N207</f>
        <v>0</v>
      </c>
      <c r="N208" s="1223">
        <f>来々期計画!O207</f>
        <v>0</v>
      </c>
      <c r="O208" s="1223">
        <f>来々期計画!P207</f>
        <v>0</v>
      </c>
      <c r="P208" s="216">
        <f>来々期計画!Q207</f>
        <v>0</v>
      </c>
      <c r="Q208" s="862">
        <f>来々期計画!R207</f>
        <v>0</v>
      </c>
      <c r="R208" s="1993">
        <f>来々期計画!S207</f>
        <v>0</v>
      </c>
      <c r="S208" s="770" t="str">
        <f t="shared" si="3"/>
        <v/>
      </c>
    </row>
    <row r="209" spans="2:19" ht="22.5" hidden="1">
      <c r="B209" s="222">
        <f>来々期計画!C208</f>
        <v>0</v>
      </c>
      <c r="C209" s="1224">
        <f>来々期計画!D208</f>
        <v>0</v>
      </c>
      <c r="D209" s="1224">
        <f>来々期計画!E208</f>
        <v>0</v>
      </c>
      <c r="E209" s="1224">
        <f>来々期計画!F208</f>
        <v>0</v>
      </c>
      <c r="F209" s="1224">
        <f>来々期計画!G208</f>
        <v>0</v>
      </c>
      <c r="G209" s="1224">
        <f>来々期計画!H208</f>
        <v>0</v>
      </c>
      <c r="H209" s="860">
        <f>来々期計画!I208</f>
        <v>0</v>
      </c>
      <c r="I209" s="860">
        <f>来々期計画!J208</f>
        <v>0</v>
      </c>
      <c r="J209" s="860">
        <f>来々期計画!K208</f>
        <v>0</v>
      </c>
      <c r="K209" s="860">
        <f>来々期計画!L208</f>
        <v>0</v>
      </c>
      <c r="L209" s="860">
        <f>来々期計画!M208</f>
        <v>0</v>
      </c>
      <c r="M209" s="860">
        <f>来々期計画!N208</f>
        <v>0</v>
      </c>
      <c r="N209" s="860">
        <f>来々期計画!O208</f>
        <v>0</v>
      </c>
      <c r="O209" s="1223">
        <f>来々期計画!P208</f>
        <v>0</v>
      </c>
      <c r="P209" s="216">
        <f>来々期計画!Q208</f>
        <v>0</v>
      </c>
      <c r="Q209" s="861">
        <f>来々期計画!R208</f>
        <v>0</v>
      </c>
      <c r="R209" s="270">
        <f>来々期計画!S208</f>
        <v>0</v>
      </c>
      <c r="S209" s="770" t="str">
        <f t="shared" si="3"/>
        <v/>
      </c>
    </row>
    <row r="210" spans="2:19" ht="22.5" hidden="1">
      <c r="B210" s="222">
        <f>来々期計画!C209</f>
        <v>0</v>
      </c>
      <c r="C210" s="1224">
        <f>来々期計画!D209</f>
        <v>0</v>
      </c>
      <c r="D210" s="1224">
        <f>来々期計画!E209</f>
        <v>0</v>
      </c>
      <c r="E210" s="1224">
        <f>来々期計画!F209</f>
        <v>0</v>
      </c>
      <c r="F210" s="1226">
        <f>来々期計画!G209</f>
        <v>0</v>
      </c>
      <c r="G210" s="1224">
        <f>来々期計画!H209</f>
        <v>0</v>
      </c>
      <c r="H210" s="1224">
        <f>来々期計画!I209</f>
        <v>0</v>
      </c>
      <c r="I210" s="1224">
        <f>来々期計画!J209</f>
        <v>0</v>
      </c>
      <c r="J210" s="1224">
        <f>来々期計画!K209</f>
        <v>0</v>
      </c>
      <c r="K210" s="1224">
        <f>来々期計画!L209</f>
        <v>0</v>
      </c>
      <c r="L210" s="1224">
        <f>来々期計画!M209</f>
        <v>0</v>
      </c>
      <c r="M210" s="1224">
        <f>来々期計画!N209</f>
        <v>0</v>
      </c>
      <c r="N210" s="1224">
        <f>来々期計画!O209</f>
        <v>0</v>
      </c>
      <c r="O210" s="1223">
        <f>来々期計画!P209</f>
        <v>0</v>
      </c>
      <c r="P210" s="216">
        <f>来々期計画!Q209</f>
        <v>0</v>
      </c>
      <c r="Q210" s="861">
        <f>来々期計画!R209</f>
        <v>0</v>
      </c>
      <c r="R210" s="270">
        <f>来々期計画!S209</f>
        <v>0</v>
      </c>
      <c r="S210" s="770" t="str">
        <f t="shared" ref="S210:S232" si="5">IF(OR(B210=0,B210=""),"",1)</f>
        <v/>
      </c>
    </row>
    <row r="211" spans="2:19" ht="22.5" hidden="1">
      <c r="B211" s="222">
        <f>来々期計画!C210</f>
        <v>0</v>
      </c>
      <c r="C211" s="1224">
        <f>来々期計画!D210</f>
        <v>0</v>
      </c>
      <c r="D211" s="1224">
        <f>来々期計画!E210</f>
        <v>0</v>
      </c>
      <c r="E211" s="1224">
        <f>来々期計画!F210</f>
        <v>0</v>
      </c>
      <c r="F211" s="1224">
        <f>来々期計画!G210</f>
        <v>0</v>
      </c>
      <c r="G211" s="1224">
        <f>来々期計画!H210</f>
        <v>0</v>
      </c>
      <c r="H211" s="1224">
        <f>来々期計画!I210</f>
        <v>0</v>
      </c>
      <c r="I211" s="1224">
        <f>来々期計画!J210</f>
        <v>0</v>
      </c>
      <c r="J211" s="1224">
        <f>来々期計画!K210</f>
        <v>0</v>
      </c>
      <c r="K211" s="1224">
        <f>来々期計画!L210</f>
        <v>0</v>
      </c>
      <c r="L211" s="1224">
        <f>来々期計画!M210</f>
        <v>0</v>
      </c>
      <c r="M211" s="1224">
        <f>来々期計画!N210</f>
        <v>0</v>
      </c>
      <c r="N211" s="1224">
        <f>来々期計画!O210</f>
        <v>0</v>
      </c>
      <c r="O211" s="1223">
        <f>来々期計画!P210</f>
        <v>0</v>
      </c>
      <c r="P211" s="216">
        <f>来々期計画!Q210</f>
        <v>0</v>
      </c>
      <c r="Q211" s="861">
        <f>来々期計画!R210</f>
        <v>0</v>
      </c>
      <c r="R211" s="270">
        <f>来々期計画!S210</f>
        <v>0</v>
      </c>
      <c r="S211" s="770" t="str">
        <f t="shared" si="5"/>
        <v/>
      </c>
    </row>
    <row r="212" spans="2:19" ht="22.5" hidden="1">
      <c r="B212" s="222">
        <f>来々期計画!C211</f>
        <v>0</v>
      </c>
      <c r="C212" s="1224">
        <f>来々期計画!D211</f>
        <v>0</v>
      </c>
      <c r="D212" s="1224">
        <f>来々期計画!E211</f>
        <v>0</v>
      </c>
      <c r="E212" s="1224">
        <f>来々期計画!F211</f>
        <v>0</v>
      </c>
      <c r="F212" s="1224">
        <f>来々期計画!G211</f>
        <v>0</v>
      </c>
      <c r="G212" s="1224">
        <f>来々期計画!H211</f>
        <v>0</v>
      </c>
      <c r="H212" s="1224">
        <f>来々期計画!I211</f>
        <v>0</v>
      </c>
      <c r="I212" s="1224">
        <f>来々期計画!J211</f>
        <v>0</v>
      </c>
      <c r="J212" s="1224">
        <f>来々期計画!K211</f>
        <v>0</v>
      </c>
      <c r="K212" s="1224">
        <f>来々期計画!L211</f>
        <v>0</v>
      </c>
      <c r="L212" s="1224">
        <f>来々期計画!M211</f>
        <v>0</v>
      </c>
      <c r="M212" s="1224">
        <f>来々期計画!N211</f>
        <v>0</v>
      </c>
      <c r="N212" s="1224">
        <f>来々期計画!O211</f>
        <v>0</v>
      </c>
      <c r="O212" s="387">
        <f>来々期計画!P211</f>
        <v>0</v>
      </c>
      <c r="P212" s="216">
        <f>来々期計画!Q211</f>
        <v>0</v>
      </c>
      <c r="Q212" s="861">
        <f>来々期計画!R211</f>
        <v>0</v>
      </c>
      <c r="R212" s="270">
        <f>来々期計画!S211</f>
        <v>0</v>
      </c>
      <c r="S212" s="770" t="str">
        <f t="shared" si="5"/>
        <v/>
      </c>
    </row>
    <row r="213" spans="2:19" ht="22.5" hidden="1">
      <c r="B213" s="222">
        <f>来々期計画!C212</f>
        <v>0</v>
      </c>
      <c r="C213" s="1224">
        <f>来々期計画!D212</f>
        <v>0</v>
      </c>
      <c r="D213" s="1224">
        <f>来々期計画!E212</f>
        <v>0</v>
      </c>
      <c r="E213" s="1224">
        <f>来々期計画!F212</f>
        <v>0</v>
      </c>
      <c r="F213" s="1224">
        <f>来々期計画!G212</f>
        <v>0</v>
      </c>
      <c r="G213" s="1224">
        <f>来々期計画!H212</f>
        <v>0</v>
      </c>
      <c r="H213" s="1224">
        <f>来々期計画!I212</f>
        <v>0</v>
      </c>
      <c r="I213" s="1224">
        <f>来々期計画!J212</f>
        <v>0</v>
      </c>
      <c r="J213" s="1224">
        <f>来々期計画!K212</f>
        <v>0</v>
      </c>
      <c r="K213" s="1224">
        <f>来々期計画!L212</f>
        <v>0</v>
      </c>
      <c r="L213" s="1224">
        <f>来々期計画!M212</f>
        <v>0</v>
      </c>
      <c r="M213" s="1224">
        <f>来々期計画!N212</f>
        <v>0</v>
      </c>
      <c r="N213" s="1224">
        <f>来々期計画!O212</f>
        <v>0</v>
      </c>
      <c r="O213" s="387">
        <f>来々期計画!P212</f>
        <v>0</v>
      </c>
      <c r="P213" s="216">
        <f>来々期計画!Q212</f>
        <v>0</v>
      </c>
      <c r="Q213" s="861">
        <f>来々期計画!R212</f>
        <v>0</v>
      </c>
      <c r="R213" s="270">
        <f>来々期計画!S212</f>
        <v>0</v>
      </c>
      <c r="S213" s="770" t="str">
        <f t="shared" si="5"/>
        <v/>
      </c>
    </row>
    <row r="214" spans="2:19" ht="22.5" hidden="1">
      <c r="B214" s="222">
        <f>来々期計画!C213</f>
        <v>0</v>
      </c>
      <c r="C214" s="1224">
        <f>来々期計画!D213</f>
        <v>0</v>
      </c>
      <c r="D214" s="1224">
        <f>来々期計画!E213</f>
        <v>0</v>
      </c>
      <c r="E214" s="1224">
        <f>来々期計画!F213</f>
        <v>0</v>
      </c>
      <c r="F214" s="1224">
        <f>来々期計画!G213</f>
        <v>0</v>
      </c>
      <c r="G214" s="1224">
        <f>来々期計画!H213</f>
        <v>0</v>
      </c>
      <c r="H214" s="1224">
        <f>来々期計画!I213</f>
        <v>0</v>
      </c>
      <c r="I214" s="1224">
        <f>来々期計画!J213</f>
        <v>0</v>
      </c>
      <c r="J214" s="1224">
        <f>来々期計画!K213</f>
        <v>0</v>
      </c>
      <c r="K214" s="1224">
        <f>来々期計画!L213</f>
        <v>0</v>
      </c>
      <c r="L214" s="1224">
        <f>来々期計画!M213</f>
        <v>0</v>
      </c>
      <c r="M214" s="1224">
        <f>来々期計画!N213</f>
        <v>0</v>
      </c>
      <c r="N214" s="1224">
        <f>来々期計画!O213</f>
        <v>0</v>
      </c>
      <c r="O214" s="387">
        <f>来々期計画!P213</f>
        <v>0</v>
      </c>
      <c r="P214" s="216">
        <f>来々期計画!Q213</f>
        <v>0</v>
      </c>
      <c r="Q214" s="861">
        <f>来々期計画!R213</f>
        <v>0</v>
      </c>
      <c r="R214" s="270">
        <f>来々期計画!S213</f>
        <v>0</v>
      </c>
      <c r="S214" s="770" t="str">
        <f t="shared" si="5"/>
        <v/>
      </c>
    </row>
    <row r="215" spans="2:19" ht="22.5" hidden="1">
      <c r="B215" s="222">
        <f>来々期計画!C214</f>
        <v>0</v>
      </c>
      <c r="C215" s="1224">
        <f>来々期計画!D214</f>
        <v>0</v>
      </c>
      <c r="D215" s="1224">
        <f>来々期計画!E214</f>
        <v>0</v>
      </c>
      <c r="E215" s="1224">
        <f>来々期計画!F214</f>
        <v>0</v>
      </c>
      <c r="F215" s="1224">
        <f>来々期計画!G214</f>
        <v>0</v>
      </c>
      <c r="G215" s="1224">
        <f>来々期計画!H214</f>
        <v>0</v>
      </c>
      <c r="H215" s="1224">
        <f>来々期計画!I214</f>
        <v>0</v>
      </c>
      <c r="I215" s="1224">
        <f>来々期計画!J214</f>
        <v>0</v>
      </c>
      <c r="J215" s="1224">
        <f>来々期計画!K214</f>
        <v>0</v>
      </c>
      <c r="K215" s="1224">
        <f>来々期計画!L214</f>
        <v>0</v>
      </c>
      <c r="L215" s="1224">
        <f>来々期計画!M214</f>
        <v>0</v>
      </c>
      <c r="M215" s="1224">
        <f>来々期計画!N214</f>
        <v>0</v>
      </c>
      <c r="N215" s="1224">
        <f>来々期計画!O214</f>
        <v>0</v>
      </c>
      <c r="O215" s="387">
        <f>来々期計画!P214</f>
        <v>0</v>
      </c>
      <c r="P215" s="216">
        <f>来々期計画!Q214</f>
        <v>0</v>
      </c>
      <c r="Q215" s="861">
        <f>来々期計画!R214</f>
        <v>0</v>
      </c>
      <c r="R215" s="270">
        <f>来々期計画!S214</f>
        <v>0</v>
      </c>
      <c r="S215" s="770" t="str">
        <f t="shared" si="5"/>
        <v/>
      </c>
    </row>
    <row r="216" spans="2:19" ht="22.5" hidden="1">
      <c r="B216" s="222">
        <f>来々期計画!C215</f>
        <v>0</v>
      </c>
      <c r="C216" s="1224">
        <f>来々期計画!D215</f>
        <v>0</v>
      </c>
      <c r="D216" s="1224">
        <f>来々期計画!E215</f>
        <v>0</v>
      </c>
      <c r="E216" s="1224">
        <f>来々期計画!F215</f>
        <v>0</v>
      </c>
      <c r="F216" s="1224">
        <f>来々期計画!G215</f>
        <v>0</v>
      </c>
      <c r="G216" s="1224">
        <f>来々期計画!H215</f>
        <v>0</v>
      </c>
      <c r="H216" s="1224">
        <f>来々期計画!I215</f>
        <v>0</v>
      </c>
      <c r="I216" s="1224">
        <f>来々期計画!J215</f>
        <v>0</v>
      </c>
      <c r="J216" s="1224">
        <f>来々期計画!K215</f>
        <v>0</v>
      </c>
      <c r="K216" s="1224">
        <f>来々期計画!L215</f>
        <v>0</v>
      </c>
      <c r="L216" s="1224">
        <f>来々期計画!M215</f>
        <v>0</v>
      </c>
      <c r="M216" s="1224">
        <f>来々期計画!N215</f>
        <v>0</v>
      </c>
      <c r="N216" s="1224">
        <f>来々期計画!O215</f>
        <v>0</v>
      </c>
      <c r="O216" s="387">
        <f>来々期計画!P215</f>
        <v>0</v>
      </c>
      <c r="P216" s="216">
        <f>来々期計画!Q215</f>
        <v>0</v>
      </c>
      <c r="Q216" s="861">
        <f>来々期計画!R215</f>
        <v>0</v>
      </c>
      <c r="R216" s="270">
        <f>来々期計画!S215</f>
        <v>0</v>
      </c>
      <c r="S216" s="770" t="str">
        <f t="shared" si="5"/>
        <v/>
      </c>
    </row>
    <row r="217" spans="2:19" ht="22.5" hidden="1">
      <c r="B217" s="222">
        <f>来々期計画!C216</f>
        <v>0</v>
      </c>
      <c r="C217" s="1224">
        <f>来々期計画!D216</f>
        <v>0</v>
      </c>
      <c r="D217" s="1224">
        <f>来々期計画!E216</f>
        <v>0</v>
      </c>
      <c r="E217" s="1224">
        <f>来々期計画!F216</f>
        <v>0</v>
      </c>
      <c r="F217" s="1224">
        <f>来々期計画!G216</f>
        <v>0</v>
      </c>
      <c r="G217" s="1224">
        <f>来々期計画!H216</f>
        <v>0</v>
      </c>
      <c r="H217" s="1224">
        <f>来々期計画!I216</f>
        <v>0</v>
      </c>
      <c r="I217" s="1224">
        <f>来々期計画!J216</f>
        <v>0</v>
      </c>
      <c r="J217" s="1224">
        <f>来々期計画!K216</f>
        <v>0</v>
      </c>
      <c r="K217" s="1224">
        <f>来々期計画!L216</f>
        <v>0</v>
      </c>
      <c r="L217" s="1224">
        <f>来々期計画!M216</f>
        <v>0</v>
      </c>
      <c r="M217" s="1224">
        <f>来々期計画!N216</f>
        <v>0</v>
      </c>
      <c r="N217" s="1224">
        <f>来々期計画!O216</f>
        <v>0</v>
      </c>
      <c r="O217" s="387">
        <f>来々期計画!P216</f>
        <v>0</v>
      </c>
      <c r="P217" s="216">
        <f>来々期計画!Q216</f>
        <v>0</v>
      </c>
      <c r="Q217" s="861">
        <f>来々期計画!R216</f>
        <v>0</v>
      </c>
      <c r="R217" s="270">
        <f>来々期計画!S216</f>
        <v>0</v>
      </c>
      <c r="S217" s="770" t="str">
        <f t="shared" si="5"/>
        <v/>
      </c>
    </row>
    <row r="218" spans="2:19" ht="22.5" hidden="1">
      <c r="B218" s="222">
        <f>来々期計画!C217</f>
        <v>0</v>
      </c>
      <c r="C218" s="1223">
        <f>来々期計画!D217</f>
        <v>0</v>
      </c>
      <c r="D218" s="1223">
        <f>来々期計画!E217</f>
        <v>0</v>
      </c>
      <c r="E218" s="1223">
        <f>来々期計画!F217</f>
        <v>0</v>
      </c>
      <c r="F218" s="1223">
        <f>来々期計画!G217</f>
        <v>0</v>
      </c>
      <c r="G218" s="1223">
        <f>来々期計画!H217</f>
        <v>0</v>
      </c>
      <c r="H218" s="1223">
        <f>来々期計画!I217</f>
        <v>0</v>
      </c>
      <c r="I218" s="1223">
        <f>来々期計画!J217</f>
        <v>0</v>
      </c>
      <c r="J218" s="1223">
        <f>来々期計画!K217</f>
        <v>0</v>
      </c>
      <c r="K218" s="1223">
        <f>来々期計画!L217</f>
        <v>0</v>
      </c>
      <c r="L218" s="1223">
        <f>来々期計画!M217</f>
        <v>0</v>
      </c>
      <c r="M218" s="1223">
        <f>来々期計画!N217</f>
        <v>0</v>
      </c>
      <c r="N218" s="1223">
        <f>来々期計画!O217</f>
        <v>0</v>
      </c>
      <c r="O218" s="1223">
        <f>来々期計画!P217</f>
        <v>0</v>
      </c>
      <c r="P218" s="216">
        <f>来々期計画!Q217</f>
        <v>0</v>
      </c>
      <c r="Q218" s="862">
        <f>来々期計画!R217</f>
        <v>0</v>
      </c>
      <c r="R218" s="1993">
        <f>来々期計画!S217</f>
        <v>0</v>
      </c>
      <c r="S218" s="770" t="str">
        <f t="shared" si="5"/>
        <v/>
      </c>
    </row>
    <row r="219" spans="2:19" ht="22.5" hidden="1">
      <c r="B219" s="222">
        <f>来々期計画!C218</f>
        <v>0</v>
      </c>
      <c r="C219" s="1224">
        <f>来々期計画!D218</f>
        <v>0</v>
      </c>
      <c r="D219" s="1224">
        <f>来々期計画!E218</f>
        <v>0</v>
      </c>
      <c r="E219" s="1224">
        <f>来々期計画!F218</f>
        <v>0</v>
      </c>
      <c r="F219" s="1224">
        <f>来々期計画!G218</f>
        <v>0</v>
      </c>
      <c r="G219" s="1224">
        <f>来々期計画!H218</f>
        <v>0</v>
      </c>
      <c r="H219" s="860">
        <f>来々期計画!I218</f>
        <v>0</v>
      </c>
      <c r="I219" s="860">
        <f>来々期計画!J218</f>
        <v>0</v>
      </c>
      <c r="J219" s="860">
        <f>来々期計画!K218</f>
        <v>0</v>
      </c>
      <c r="K219" s="860">
        <f>来々期計画!L218</f>
        <v>0</v>
      </c>
      <c r="L219" s="860">
        <f>来々期計画!M218</f>
        <v>0</v>
      </c>
      <c r="M219" s="860">
        <f>来々期計画!N218</f>
        <v>0</v>
      </c>
      <c r="N219" s="860">
        <f>来々期計画!O218</f>
        <v>0</v>
      </c>
      <c r="O219" s="1223">
        <f>来々期計画!P218</f>
        <v>0</v>
      </c>
      <c r="P219" s="216">
        <f>来々期計画!Q218</f>
        <v>0</v>
      </c>
      <c r="Q219" s="861">
        <f>来々期計画!R218</f>
        <v>0</v>
      </c>
      <c r="R219" s="270">
        <f>来々期計画!S218</f>
        <v>0</v>
      </c>
      <c r="S219" s="770" t="str">
        <f t="shared" si="5"/>
        <v/>
      </c>
    </row>
    <row r="220" spans="2:19" ht="22.5" hidden="1">
      <c r="B220" s="222">
        <f>来々期計画!C219</f>
        <v>0</v>
      </c>
      <c r="C220" s="1224">
        <f>来々期計画!D219</f>
        <v>0</v>
      </c>
      <c r="D220" s="1224">
        <f>来々期計画!E219</f>
        <v>0</v>
      </c>
      <c r="E220" s="1224">
        <f>来々期計画!F219</f>
        <v>0</v>
      </c>
      <c r="F220" s="1226">
        <f>来々期計画!G219</f>
        <v>0</v>
      </c>
      <c r="G220" s="1224">
        <f>来々期計画!H219</f>
        <v>0</v>
      </c>
      <c r="H220" s="1224">
        <f>来々期計画!I219</f>
        <v>0</v>
      </c>
      <c r="I220" s="1224">
        <f>来々期計画!J219</f>
        <v>0</v>
      </c>
      <c r="J220" s="1224">
        <f>来々期計画!K219</f>
        <v>0</v>
      </c>
      <c r="K220" s="1224">
        <f>来々期計画!L219</f>
        <v>0</v>
      </c>
      <c r="L220" s="1224">
        <f>来々期計画!M219</f>
        <v>0</v>
      </c>
      <c r="M220" s="1224">
        <f>来々期計画!N219</f>
        <v>0</v>
      </c>
      <c r="N220" s="1224">
        <f>来々期計画!O219</f>
        <v>0</v>
      </c>
      <c r="O220" s="1223">
        <f>来々期計画!P219</f>
        <v>0</v>
      </c>
      <c r="P220" s="216">
        <f>来々期計画!Q219</f>
        <v>0</v>
      </c>
      <c r="Q220" s="861">
        <f>来々期計画!R219</f>
        <v>0</v>
      </c>
      <c r="R220" s="270">
        <f>来々期計画!S219</f>
        <v>0</v>
      </c>
      <c r="S220" s="770" t="str">
        <f t="shared" si="5"/>
        <v/>
      </c>
    </row>
    <row r="221" spans="2:19" ht="22.5" hidden="1">
      <c r="B221" s="222">
        <f>来々期計画!C220</f>
        <v>0</v>
      </c>
      <c r="C221" s="1224">
        <f>来々期計画!D220</f>
        <v>0</v>
      </c>
      <c r="D221" s="1224">
        <f>来々期計画!E220</f>
        <v>0</v>
      </c>
      <c r="E221" s="1224">
        <f>来々期計画!F220</f>
        <v>0</v>
      </c>
      <c r="F221" s="1224">
        <f>来々期計画!G220</f>
        <v>0</v>
      </c>
      <c r="G221" s="1224">
        <f>来々期計画!H220</f>
        <v>0</v>
      </c>
      <c r="H221" s="1224">
        <f>来々期計画!I220</f>
        <v>0</v>
      </c>
      <c r="I221" s="1224">
        <f>来々期計画!J220</f>
        <v>0</v>
      </c>
      <c r="J221" s="1224">
        <f>来々期計画!K220</f>
        <v>0</v>
      </c>
      <c r="K221" s="1224">
        <f>来々期計画!L220</f>
        <v>0</v>
      </c>
      <c r="L221" s="1224">
        <f>来々期計画!M220</f>
        <v>0</v>
      </c>
      <c r="M221" s="1224">
        <f>来々期計画!N220</f>
        <v>0</v>
      </c>
      <c r="N221" s="1224">
        <f>来々期計画!O220</f>
        <v>0</v>
      </c>
      <c r="O221" s="1223">
        <f>来々期計画!P220</f>
        <v>0</v>
      </c>
      <c r="P221" s="216">
        <f>来々期計画!Q220</f>
        <v>0</v>
      </c>
      <c r="Q221" s="861">
        <f>来々期計画!R220</f>
        <v>0</v>
      </c>
      <c r="R221" s="270">
        <f>来々期計画!S220</f>
        <v>0</v>
      </c>
      <c r="S221" s="770" t="str">
        <f t="shared" si="5"/>
        <v/>
      </c>
    </row>
    <row r="222" spans="2:19" ht="22.5" hidden="1">
      <c r="B222" s="222">
        <f>来々期計画!C221</f>
        <v>0</v>
      </c>
      <c r="C222" s="1224">
        <f>来々期計画!D221</f>
        <v>0</v>
      </c>
      <c r="D222" s="1224">
        <f>来々期計画!E221</f>
        <v>0</v>
      </c>
      <c r="E222" s="1224">
        <f>来々期計画!F221</f>
        <v>0</v>
      </c>
      <c r="F222" s="1224">
        <f>来々期計画!G221</f>
        <v>0</v>
      </c>
      <c r="G222" s="1224">
        <f>来々期計画!H221</f>
        <v>0</v>
      </c>
      <c r="H222" s="1224">
        <f>来々期計画!I221</f>
        <v>0</v>
      </c>
      <c r="I222" s="1224">
        <f>来々期計画!J221</f>
        <v>0</v>
      </c>
      <c r="J222" s="1224">
        <f>来々期計画!K221</f>
        <v>0</v>
      </c>
      <c r="K222" s="1224">
        <f>来々期計画!L221</f>
        <v>0</v>
      </c>
      <c r="L222" s="1224">
        <f>来々期計画!M221</f>
        <v>0</v>
      </c>
      <c r="M222" s="1224">
        <f>来々期計画!N221</f>
        <v>0</v>
      </c>
      <c r="N222" s="1224">
        <f>来々期計画!O221</f>
        <v>0</v>
      </c>
      <c r="O222" s="387">
        <f>来々期計画!P221</f>
        <v>0</v>
      </c>
      <c r="P222" s="216">
        <f>来々期計画!Q221</f>
        <v>0</v>
      </c>
      <c r="Q222" s="861">
        <f>来々期計画!R221</f>
        <v>0</v>
      </c>
      <c r="R222" s="270">
        <f>来々期計画!S221</f>
        <v>0</v>
      </c>
      <c r="S222" s="770" t="str">
        <f t="shared" si="5"/>
        <v/>
      </c>
    </row>
    <row r="223" spans="2:19" ht="22.5" hidden="1">
      <c r="B223" s="222">
        <f>来々期計画!C222</f>
        <v>0</v>
      </c>
      <c r="C223" s="1224">
        <f>来々期計画!D222</f>
        <v>0</v>
      </c>
      <c r="D223" s="1224">
        <f>来々期計画!E222</f>
        <v>0</v>
      </c>
      <c r="E223" s="1224">
        <f>来々期計画!F222</f>
        <v>0</v>
      </c>
      <c r="F223" s="1224">
        <f>来々期計画!G222</f>
        <v>0</v>
      </c>
      <c r="G223" s="1224">
        <f>来々期計画!H222</f>
        <v>0</v>
      </c>
      <c r="H223" s="1224">
        <f>来々期計画!I222</f>
        <v>0</v>
      </c>
      <c r="I223" s="1224">
        <f>来々期計画!J222</f>
        <v>0</v>
      </c>
      <c r="J223" s="1224">
        <f>来々期計画!K222</f>
        <v>0</v>
      </c>
      <c r="K223" s="1224">
        <f>来々期計画!L222</f>
        <v>0</v>
      </c>
      <c r="L223" s="1224">
        <f>来々期計画!M222</f>
        <v>0</v>
      </c>
      <c r="M223" s="1224">
        <f>来々期計画!N222</f>
        <v>0</v>
      </c>
      <c r="N223" s="1224">
        <f>来々期計画!O222</f>
        <v>0</v>
      </c>
      <c r="O223" s="387">
        <f>来々期計画!P222</f>
        <v>0</v>
      </c>
      <c r="P223" s="216">
        <f>来々期計画!Q222</f>
        <v>0</v>
      </c>
      <c r="Q223" s="861">
        <f>来々期計画!R222</f>
        <v>0</v>
      </c>
      <c r="R223" s="270">
        <f>来々期計画!S222</f>
        <v>0</v>
      </c>
      <c r="S223" s="770" t="str">
        <f t="shared" si="5"/>
        <v/>
      </c>
    </row>
    <row r="224" spans="2:19" ht="22.5" hidden="1">
      <c r="B224" s="222">
        <f>来々期計画!C223</f>
        <v>0</v>
      </c>
      <c r="C224" s="1224">
        <f>来々期計画!D223</f>
        <v>0</v>
      </c>
      <c r="D224" s="1224">
        <f>来々期計画!E223</f>
        <v>0</v>
      </c>
      <c r="E224" s="1224">
        <f>来々期計画!F223</f>
        <v>0</v>
      </c>
      <c r="F224" s="1224">
        <f>来々期計画!G223</f>
        <v>0</v>
      </c>
      <c r="G224" s="1224">
        <f>来々期計画!H223</f>
        <v>0</v>
      </c>
      <c r="H224" s="1224">
        <f>来々期計画!I223</f>
        <v>0</v>
      </c>
      <c r="I224" s="1224">
        <f>来々期計画!J223</f>
        <v>0</v>
      </c>
      <c r="J224" s="1224">
        <f>来々期計画!K223</f>
        <v>0</v>
      </c>
      <c r="K224" s="1224">
        <f>来々期計画!L223</f>
        <v>0</v>
      </c>
      <c r="L224" s="1224">
        <f>来々期計画!M223</f>
        <v>0</v>
      </c>
      <c r="M224" s="1224">
        <f>来々期計画!N223</f>
        <v>0</v>
      </c>
      <c r="N224" s="1224">
        <f>来々期計画!O223</f>
        <v>0</v>
      </c>
      <c r="O224" s="387">
        <f>来々期計画!P223</f>
        <v>0</v>
      </c>
      <c r="P224" s="216">
        <f>来々期計画!Q223</f>
        <v>0</v>
      </c>
      <c r="Q224" s="861">
        <f>来々期計画!R223</f>
        <v>0</v>
      </c>
      <c r="R224" s="270">
        <f>来々期計画!S223</f>
        <v>0</v>
      </c>
      <c r="S224" s="770" t="str">
        <f t="shared" si="5"/>
        <v/>
      </c>
    </row>
    <row r="225" spans="2:19" ht="22.5" hidden="1">
      <c r="B225" s="222">
        <f>来々期計画!C224</f>
        <v>0</v>
      </c>
      <c r="C225" s="1224">
        <f>来々期計画!D224</f>
        <v>0</v>
      </c>
      <c r="D225" s="1224">
        <f>来々期計画!E224</f>
        <v>0</v>
      </c>
      <c r="E225" s="1224">
        <f>来々期計画!F224</f>
        <v>0</v>
      </c>
      <c r="F225" s="1224">
        <f>来々期計画!G224</f>
        <v>0</v>
      </c>
      <c r="G225" s="1224">
        <f>来々期計画!H224</f>
        <v>0</v>
      </c>
      <c r="H225" s="1224">
        <f>来々期計画!I224</f>
        <v>0</v>
      </c>
      <c r="I225" s="1224">
        <f>来々期計画!J224</f>
        <v>0</v>
      </c>
      <c r="J225" s="1224">
        <f>来々期計画!K224</f>
        <v>0</v>
      </c>
      <c r="K225" s="1224">
        <f>来々期計画!L224</f>
        <v>0</v>
      </c>
      <c r="L225" s="1224">
        <f>来々期計画!M224</f>
        <v>0</v>
      </c>
      <c r="M225" s="1224">
        <f>来々期計画!N224</f>
        <v>0</v>
      </c>
      <c r="N225" s="1224">
        <f>来々期計画!O224</f>
        <v>0</v>
      </c>
      <c r="O225" s="387">
        <f>来々期計画!P224</f>
        <v>0</v>
      </c>
      <c r="P225" s="216">
        <f>来々期計画!Q224</f>
        <v>0</v>
      </c>
      <c r="Q225" s="861">
        <f>来々期計画!R224</f>
        <v>0</v>
      </c>
      <c r="R225" s="270">
        <f>来々期計画!S224</f>
        <v>0</v>
      </c>
      <c r="S225" s="770" t="str">
        <f t="shared" si="5"/>
        <v/>
      </c>
    </row>
    <row r="226" spans="2:19" ht="22.5" hidden="1">
      <c r="B226" s="222">
        <f>来々期計画!C225</f>
        <v>0</v>
      </c>
      <c r="C226" s="1224">
        <f>来々期計画!D225</f>
        <v>0</v>
      </c>
      <c r="D226" s="1224">
        <f>来々期計画!E225</f>
        <v>0</v>
      </c>
      <c r="E226" s="1224">
        <f>来々期計画!F225</f>
        <v>0</v>
      </c>
      <c r="F226" s="1224">
        <f>来々期計画!G225</f>
        <v>0</v>
      </c>
      <c r="G226" s="1224">
        <f>来々期計画!H225</f>
        <v>0</v>
      </c>
      <c r="H226" s="1224">
        <f>来々期計画!I225</f>
        <v>0</v>
      </c>
      <c r="I226" s="1224">
        <f>来々期計画!J225</f>
        <v>0</v>
      </c>
      <c r="J226" s="1224">
        <f>来々期計画!K225</f>
        <v>0</v>
      </c>
      <c r="K226" s="1224">
        <f>来々期計画!L225</f>
        <v>0</v>
      </c>
      <c r="L226" s="1224">
        <f>来々期計画!M225</f>
        <v>0</v>
      </c>
      <c r="M226" s="1224">
        <f>来々期計画!N225</f>
        <v>0</v>
      </c>
      <c r="N226" s="1224">
        <f>来々期計画!O225</f>
        <v>0</v>
      </c>
      <c r="O226" s="387">
        <f>来々期計画!P225</f>
        <v>0</v>
      </c>
      <c r="P226" s="216">
        <f>来々期計画!Q225</f>
        <v>0</v>
      </c>
      <c r="Q226" s="861">
        <f>来々期計画!R225</f>
        <v>0</v>
      </c>
      <c r="R226" s="270">
        <f>来々期計画!S225</f>
        <v>0</v>
      </c>
      <c r="S226" s="770" t="str">
        <f t="shared" si="5"/>
        <v/>
      </c>
    </row>
    <row r="227" spans="2:19" ht="22.5" hidden="1">
      <c r="B227" s="222">
        <f>来々期計画!C226</f>
        <v>0</v>
      </c>
      <c r="C227" s="1224">
        <f>来々期計画!D226</f>
        <v>0</v>
      </c>
      <c r="D227" s="1224">
        <f>来々期計画!E226</f>
        <v>0</v>
      </c>
      <c r="E227" s="1224">
        <f>来々期計画!F226</f>
        <v>0</v>
      </c>
      <c r="F227" s="1224">
        <f>来々期計画!G226</f>
        <v>0</v>
      </c>
      <c r="G227" s="1224">
        <f>来々期計画!H226</f>
        <v>0</v>
      </c>
      <c r="H227" s="1224">
        <f>来々期計画!I226</f>
        <v>0</v>
      </c>
      <c r="I227" s="1224">
        <f>来々期計画!J226</f>
        <v>0</v>
      </c>
      <c r="J227" s="1224">
        <f>来々期計画!K226</f>
        <v>0</v>
      </c>
      <c r="K227" s="1224">
        <f>来々期計画!L226</f>
        <v>0</v>
      </c>
      <c r="L227" s="1224">
        <f>来々期計画!M226</f>
        <v>0</v>
      </c>
      <c r="M227" s="1224">
        <f>来々期計画!N226</f>
        <v>0</v>
      </c>
      <c r="N227" s="1224">
        <f>来々期計画!O226</f>
        <v>0</v>
      </c>
      <c r="O227" s="387">
        <f>来々期計画!P226</f>
        <v>0</v>
      </c>
      <c r="P227" s="216">
        <f>来々期計画!Q226</f>
        <v>0</v>
      </c>
      <c r="Q227" s="861">
        <f>来々期計画!R226</f>
        <v>0</v>
      </c>
      <c r="R227" s="270">
        <f>来々期計画!S226</f>
        <v>0</v>
      </c>
      <c r="S227" s="770" t="str">
        <f t="shared" si="5"/>
        <v/>
      </c>
    </row>
    <row r="228" spans="2:19" ht="22.5">
      <c r="B228" s="1991" t="str">
        <f>来々期計画!C227</f>
        <v>製造経費合計</v>
      </c>
      <c r="C228" s="1992">
        <f>来々期計画!D227</f>
        <v>0</v>
      </c>
      <c r="D228" s="1992">
        <f>来々期計画!E227</f>
        <v>0</v>
      </c>
      <c r="E228" s="1992">
        <f>来々期計画!F227</f>
        <v>0</v>
      </c>
      <c r="F228" s="1992">
        <f>来々期計画!G227</f>
        <v>0</v>
      </c>
      <c r="G228" s="1992">
        <f>来々期計画!H227</f>
        <v>0</v>
      </c>
      <c r="H228" s="1992">
        <f>来々期計画!I227</f>
        <v>0</v>
      </c>
      <c r="I228" s="1992">
        <f>来々期計画!J227</f>
        <v>0</v>
      </c>
      <c r="J228" s="1992">
        <f>来々期計画!K227</f>
        <v>0</v>
      </c>
      <c r="K228" s="1992">
        <f>来々期計画!L227</f>
        <v>0</v>
      </c>
      <c r="L228" s="1992">
        <f>来々期計画!M227</f>
        <v>0</v>
      </c>
      <c r="M228" s="1992">
        <f>来々期計画!N227</f>
        <v>0</v>
      </c>
      <c r="N228" s="1992">
        <f>来々期計画!O227</f>
        <v>0</v>
      </c>
      <c r="O228" s="1992">
        <f>来々期計画!P227</f>
        <v>0</v>
      </c>
      <c r="P228" s="1986">
        <f>来々期計画!Q227</f>
        <v>0</v>
      </c>
      <c r="Q228" s="858">
        <f>来々期計画!R227</f>
        <v>0</v>
      </c>
      <c r="R228" s="1987">
        <f>来々期計画!S227</f>
        <v>0</v>
      </c>
      <c r="S228" s="770">
        <f t="shared" si="5"/>
        <v>1</v>
      </c>
    </row>
    <row r="229" spans="2:19" ht="22.5">
      <c r="B229" s="1991" t="str">
        <f>来々期計画!C228</f>
        <v>総製造費用</v>
      </c>
      <c r="C229" s="1992">
        <f>来々期計画!D228</f>
        <v>0</v>
      </c>
      <c r="D229" s="1992">
        <f>来々期計画!E228</f>
        <v>0</v>
      </c>
      <c r="E229" s="1992">
        <f>来々期計画!F228</f>
        <v>0</v>
      </c>
      <c r="F229" s="1992">
        <f>来々期計画!G228</f>
        <v>0</v>
      </c>
      <c r="G229" s="1992">
        <f>来々期計画!H228</f>
        <v>0</v>
      </c>
      <c r="H229" s="1992">
        <f>来々期計画!I228</f>
        <v>0</v>
      </c>
      <c r="I229" s="1992">
        <f>来々期計画!J228</f>
        <v>0</v>
      </c>
      <c r="J229" s="1992">
        <f>来々期計画!K228</f>
        <v>0</v>
      </c>
      <c r="K229" s="1992">
        <f>来々期計画!L228</f>
        <v>0</v>
      </c>
      <c r="L229" s="1992">
        <f>来々期計画!M228</f>
        <v>0</v>
      </c>
      <c r="M229" s="1992">
        <f>来々期計画!N228</f>
        <v>0</v>
      </c>
      <c r="N229" s="1992">
        <f>来々期計画!O228</f>
        <v>0</v>
      </c>
      <c r="O229" s="1992">
        <f>来々期計画!P228</f>
        <v>0</v>
      </c>
      <c r="P229" s="1986">
        <f>来々期計画!Q228</f>
        <v>0</v>
      </c>
      <c r="Q229" s="858">
        <f>来々期計画!R228</f>
        <v>0</v>
      </c>
      <c r="R229" s="1987">
        <f>来々期計画!S228</f>
        <v>0</v>
      </c>
      <c r="S229" s="770">
        <f t="shared" si="5"/>
        <v>1</v>
      </c>
    </row>
    <row r="230" spans="2:19" ht="22.5">
      <c r="B230" s="246">
        <f>来々期計画!C229</f>
        <v>0</v>
      </c>
      <c r="C230" s="1994">
        <f>来々期計画!D229</f>
        <v>0</v>
      </c>
      <c r="D230" s="1994">
        <f>来々期計画!E229</f>
        <v>0</v>
      </c>
      <c r="E230" s="1994">
        <f>来々期計画!F229</f>
        <v>0</v>
      </c>
      <c r="F230" s="1994">
        <f>来々期計画!G229</f>
        <v>0</v>
      </c>
      <c r="G230" s="1994">
        <f>来々期計画!H229</f>
        <v>0</v>
      </c>
      <c r="H230" s="1994">
        <f>来々期計画!I229</f>
        <v>0</v>
      </c>
      <c r="I230" s="1994">
        <f>来々期計画!J229</f>
        <v>0</v>
      </c>
      <c r="J230" s="1994">
        <f>来々期計画!K229</f>
        <v>0</v>
      </c>
      <c r="K230" s="1994">
        <f>来々期計画!L229</f>
        <v>0</v>
      </c>
      <c r="L230" s="1994">
        <f>来々期計画!M229</f>
        <v>0</v>
      </c>
      <c r="M230" s="1994">
        <f>来々期計画!N229</f>
        <v>0</v>
      </c>
      <c r="N230" s="1994">
        <f>来々期計画!O229</f>
        <v>0</v>
      </c>
      <c r="O230" s="1994">
        <f>来々期計画!P229</f>
        <v>0</v>
      </c>
      <c r="P230" s="1986">
        <f>来々期計画!Q229</f>
        <v>0</v>
      </c>
      <c r="Q230" s="858">
        <f>来々期計画!R229</f>
        <v>0</v>
      </c>
      <c r="R230" s="1987">
        <f>来々期計画!S229</f>
        <v>0</v>
      </c>
      <c r="S230" s="770">
        <v>2</v>
      </c>
    </row>
    <row r="231" spans="2:19" ht="22.5">
      <c r="B231" s="1995">
        <f>来々期計画!C230</f>
        <v>0</v>
      </c>
      <c r="C231" s="1996">
        <f>来々期計画!D230</f>
        <v>0</v>
      </c>
      <c r="D231" s="1996">
        <f>来々期計画!E230</f>
        <v>0</v>
      </c>
      <c r="E231" s="1996">
        <f>来々期計画!F230</f>
        <v>0</v>
      </c>
      <c r="F231" s="1996">
        <f>来々期計画!G230</f>
        <v>0</v>
      </c>
      <c r="G231" s="1996">
        <f>来々期計画!H230</f>
        <v>0</v>
      </c>
      <c r="H231" s="1996">
        <f>来々期計画!I230</f>
        <v>0</v>
      </c>
      <c r="I231" s="1996">
        <f>来々期計画!J230</f>
        <v>0</v>
      </c>
      <c r="J231" s="1996">
        <f>来々期計画!K230</f>
        <v>0</v>
      </c>
      <c r="K231" s="1996">
        <f>来々期計画!L230</f>
        <v>0</v>
      </c>
      <c r="L231" s="1996">
        <f>来々期計画!M230</f>
        <v>0</v>
      </c>
      <c r="M231" s="1996">
        <f>来々期計画!N230</f>
        <v>0</v>
      </c>
      <c r="N231" s="1996">
        <f>来々期計画!O230</f>
        <v>0</v>
      </c>
      <c r="O231" s="1996">
        <f>来々期計画!P230</f>
        <v>0</v>
      </c>
      <c r="P231" s="1997">
        <f>来々期計画!Q230</f>
        <v>0</v>
      </c>
      <c r="Q231" s="863">
        <f>来々期計画!R230</f>
        <v>0</v>
      </c>
      <c r="R231" s="1998">
        <f>来々期計画!S230</f>
        <v>0</v>
      </c>
      <c r="S231" s="770">
        <v>2</v>
      </c>
    </row>
    <row r="232" spans="2:19" ht="23" thickBot="1">
      <c r="B232" s="1999" t="str">
        <f>来々期計画!C231</f>
        <v>当期製品製造原価</v>
      </c>
      <c r="C232" s="2000">
        <f>来々期計画!D231</f>
        <v>0</v>
      </c>
      <c r="D232" s="2000">
        <f>来々期計画!E231</f>
        <v>0</v>
      </c>
      <c r="E232" s="2000">
        <f>来々期計画!F231</f>
        <v>0</v>
      </c>
      <c r="F232" s="2000">
        <f>来々期計画!G231</f>
        <v>0</v>
      </c>
      <c r="G232" s="2000">
        <f>来々期計画!H231</f>
        <v>0</v>
      </c>
      <c r="H232" s="2000">
        <f>来々期計画!I231</f>
        <v>0</v>
      </c>
      <c r="I232" s="2000">
        <f>来々期計画!J231</f>
        <v>0</v>
      </c>
      <c r="J232" s="2000">
        <f>来々期計画!K231</f>
        <v>0</v>
      </c>
      <c r="K232" s="2000">
        <f>来々期計画!L231</f>
        <v>0</v>
      </c>
      <c r="L232" s="2000">
        <f>来々期計画!M231</f>
        <v>0</v>
      </c>
      <c r="M232" s="2000">
        <f>来々期計画!N231</f>
        <v>0</v>
      </c>
      <c r="N232" s="2000">
        <f>来々期計画!O231</f>
        <v>0</v>
      </c>
      <c r="O232" s="2000">
        <f>来々期計画!P231</f>
        <v>0</v>
      </c>
      <c r="P232" s="2001">
        <f>来々期計画!Q231</f>
        <v>0</v>
      </c>
      <c r="Q232" s="864">
        <f>来々期計画!R231</f>
        <v>0</v>
      </c>
      <c r="R232" s="2002">
        <f>来々期計画!S231</f>
        <v>0</v>
      </c>
      <c r="S232" s="770">
        <f t="shared" si="5"/>
        <v>1</v>
      </c>
    </row>
    <row r="233" spans="2:19" ht="19.5" thickTop="1">
      <c r="B233" s="2087"/>
      <c r="C233" s="2088"/>
      <c r="D233" s="2088"/>
      <c r="E233" s="2088"/>
      <c r="F233" s="2088"/>
      <c r="G233" s="2088"/>
      <c r="H233" s="2088"/>
      <c r="I233" s="2088"/>
      <c r="J233" s="2088"/>
      <c r="K233" s="2088"/>
      <c r="L233" s="2088"/>
      <c r="M233" s="2088"/>
      <c r="N233" s="2088"/>
      <c r="O233" s="2088"/>
      <c r="P233" s="2086"/>
      <c r="Q233" s="798"/>
      <c r="R233" s="2086"/>
    </row>
  </sheetData>
  <sheetProtection sheet="1" objects="1" scenarios="1"/>
  <autoFilter ref="B4:S232" xr:uid="{94E27E79-E707-4C6C-BCD1-F3F7E1482958}">
    <filterColumn colId="17">
      <customFilters>
        <customFilter operator="notEqual" val=" "/>
      </customFilters>
    </filterColumn>
  </autoFilter>
  <phoneticPr fontId="2"/>
  <conditionalFormatting sqref="B167:R168 B149:E166 Q149:R166">
    <cfRule type="expression" dxfId="34" priority="6">
      <formula>$AT$1=2</formula>
    </cfRule>
  </conditionalFormatting>
  <conditionalFormatting sqref="P2">
    <cfRule type="expression" dxfId="33" priority="5">
      <formula>$AT$1=2</formula>
    </cfRule>
  </conditionalFormatting>
  <conditionalFormatting sqref="F149:P150 F166:P166 G154:I165 K154:P165 F151:N153">
    <cfRule type="expression" dxfId="32" priority="4">
      <formula>$AT$1=2</formula>
    </cfRule>
  </conditionalFormatting>
  <conditionalFormatting sqref="B233:R233">
    <cfRule type="expression" dxfId="31" priority="2">
      <formula>$AT$1=2</formula>
    </cfRule>
  </conditionalFormatting>
  <conditionalFormatting sqref="B171:R232 B169:R169">
    <cfRule type="expression" dxfId="30" priority="1">
      <formula>$AT$1=2</formula>
    </cfRule>
  </conditionalFormatting>
  <conditionalFormatting sqref="B5:P33">
    <cfRule type="expression" dxfId="29" priority="7" stopIfTrue="1">
      <formula>$AT$1=2</formula>
    </cfRule>
  </conditionalFormatting>
  <conditionalFormatting sqref="C36:P145">
    <cfRule type="expression" dxfId="28" priority="8" stopIfTrue="1">
      <formula>$AT$1=2</formula>
    </cfRule>
  </conditionalFormatting>
  <conditionalFormatting sqref="B147">
    <cfRule type="expression" dxfId="27" priority="9" stopIfTrue="1">
      <formula>$AT$1=2</formula>
    </cfRule>
  </conditionalFormatting>
  <conditionalFormatting sqref="O147">
    <cfRule type="expression" dxfId="26" priority="10" stopIfTrue="1">
      <formula>$AT$1=2</formula>
    </cfRule>
  </conditionalFormatting>
  <conditionalFormatting sqref="R5:R33">
    <cfRule type="expression" dxfId="25" priority="11" stopIfTrue="1">
      <formula>$AT$1=2</formula>
    </cfRule>
  </conditionalFormatting>
  <conditionalFormatting sqref="R36:R125">
    <cfRule type="expression" dxfId="24" priority="12" stopIfTrue="1">
      <formula>$AT$1=2</formula>
    </cfRule>
  </conditionalFormatting>
  <dataValidations disablePrompts="1" count="1">
    <dataValidation imeMode="off" allowBlank="1" showInputMessage="1" showErrorMessage="1" sqref="C106:O112 B116" xr:uid="{36C520E4-5630-4850-9034-AF1B038670C7}"/>
  </dataValidations>
  <pageMargins left="0.5" right="0.3" top="0.5" bottom="0.5" header="0.3" footer="0.3"/>
  <pageSetup paperSize="9" scale="5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ボタン 7">
              <controlPr defaultSize="0" print="0" autoFill="0" autoPict="0" macro="[0]!p来々期プリントフォーム">
                <anchor moveWithCells="1" sizeWithCells="1">
                  <from>
                    <xdr:col>9</xdr:col>
                    <xdr:colOff>19050</xdr:colOff>
                    <xdr:row>1</xdr:row>
                    <xdr:rowOff>107950</xdr:rowOff>
                  </from>
                  <to>
                    <xdr:col>10</xdr:col>
                    <xdr:colOff>469900</xdr:colOff>
                    <xdr:row>1</xdr:row>
                    <xdr:rowOff>393700</xdr:rowOff>
                  </to>
                </anchor>
              </controlPr>
            </control>
          </mc:Choice>
        </mc:AlternateContent>
        <mc:AlternateContent xmlns:mc="http://schemas.openxmlformats.org/markup-compatibility/2006">
          <mc:Choice Requires="x14">
            <control shapeId="23554" r:id="rId5" name="ボタン 1">
              <controlPr defaultSize="0" print="0" autoFill="0" autoPict="0" macro="[0]!P当期損益実績空白行非表示autofilter">
                <anchor>
                  <from>
                    <xdr:col>6</xdr:col>
                    <xdr:colOff>628650</xdr:colOff>
                    <xdr:row>1</xdr:row>
                    <xdr:rowOff>127000</xdr:rowOff>
                  </from>
                  <to>
                    <xdr:col>8</xdr:col>
                    <xdr:colOff>628650</xdr:colOff>
                    <xdr:row>1</xdr:row>
                    <xdr:rowOff>412750</xdr:rowOff>
                  </to>
                </anchor>
              </controlPr>
            </control>
          </mc:Choice>
        </mc:AlternateContent>
        <mc:AlternateContent xmlns:mc="http://schemas.openxmlformats.org/markup-compatibility/2006">
          <mc:Choice Requires="x14">
            <control shapeId="23555" r:id="rId6" name="Option Button 3">
              <controlPr defaultSize="0" autoFill="0" autoLine="0" autoPict="0">
                <anchor moveWithCells="1">
                  <from>
                    <xdr:col>15</xdr:col>
                    <xdr:colOff>495300</xdr:colOff>
                    <xdr:row>0</xdr:row>
                    <xdr:rowOff>31750</xdr:rowOff>
                  </from>
                  <to>
                    <xdr:col>16</xdr:col>
                    <xdr:colOff>260350</xdr:colOff>
                    <xdr:row>0</xdr:row>
                    <xdr:rowOff>285750</xdr:rowOff>
                  </to>
                </anchor>
              </controlPr>
            </control>
          </mc:Choice>
        </mc:AlternateContent>
        <mc:AlternateContent xmlns:mc="http://schemas.openxmlformats.org/markup-compatibility/2006">
          <mc:Choice Requires="x14">
            <control shapeId="23556" r:id="rId7" name="Option Button 4">
              <controlPr defaultSize="0" autoFill="0" autoLine="0" autoPict="0">
                <anchor moveWithCells="1">
                  <from>
                    <xdr:col>15</xdr:col>
                    <xdr:colOff>488950</xdr:colOff>
                    <xdr:row>0</xdr:row>
                    <xdr:rowOff>260350</xdr:rowOff>
                  </from>
                  <to>
                    <xdr:col>17</xdr:col>
                    <xdr:colOff>12700</xdr:colOff>
                    <xdr:row>1</xdr:row>
                    <xdr:rowOff>152400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86D04-CB25-4F55-B14E-832BCDFE71E0}">
  <sheetPr codeName="Sheet10">
    <tabColor rgb="FF00B0F0"/>
    <pageSetUpPr fitToPage="1"/>
  </sheetPr>
  <dimension ref="B1:AT216"/>
  <sheetViews>
    <sheetView zoomScale="70" zoomScaleNormal="70" workbookViewId="0">
      <selection activeCell="J23" sqref="J23"/>
    </sheetView>
  </sheetViews>
  <sheetFormatPr defaultColWidth="8.75" defaultRowHeight="17.5"/>
  <cols>
    <col min="1" max="1" width="8.75" style="198"/>
    <col min="2" max="2" width="23.08203125" style="198" customWidth="1"/>
    <col min="3" max="6" width="15.25" style="198" customWidth="1"/>
    <col min="7" max="16384" width="8.75" style="198"/>
  </cols>
  <sheetData>
    <row r="1" spans="2:46" ht="35.25" customHeight="1">
      <c r="B1" s="1852" t="s">
        <v>335</v>
      </c>
      <c r="C1" s="1853" t="str">
        <f>IF(HOME!D2="","",HOME!D2)</f>
        <v/>
      </c>
      <c r="D1" s="1853"/>
      <c r="AT1" s="667">
        <v>2</v>
      </c>
    </row>
    <row r="2" spans="2:46">
      <c r="B2" s="684"/>
      <c r="C2" s="1854" t="s">
        <v>208</v>
      </c>
      <c r="D2" s="1854" t="s">
        <v>336</v>
      </c>
      <c r="E2" s="1854" t="s">
        <v>226</v>
      </c>
      <c r="F2" s="1854" t="s">
        <v>226</v>
      </c>
    </row>
    <row r="3" spans="2:46" s="1857" customFormat="1" ht="16">
      <c r="B3" s="1855"/>
      <c r="C3" s="1856">
        <f>前期実績!O2</f>
        <v>45444</v>
      </c>
      <c r="D3" s="1856">
        <f>予実管理!O2</f>
        <v>45809</v>
      </c>
      <c r="E3" s="1856">
        <f>来期計画!O2</f>
        <v>46174</v>
      </c>
      <c r="F3" s="1856">
        <f>来々期計画!O2</f>
        <v>46539</v>
      </c>
    </row>
    <row r="4" spans="2:46">
      <c r="B4" s="1858" t="str">
        <f>来々期計画!C14</f>
        <v>売上高</v>
      </c>
      <c r="C4" s="1859">
        <f>前期実績!Q14</f>
        <v>0</v>
      </c>
      <c r="D4" s="1859">
        <f>予実管理!Q14</f>
        <v>0</v>
      </c>
      <c r="E4" s="1859">
        <f>来期計画!Q14</f>
        <v>0</v>
      </c>
      <c r="F4" s="1860">
        <f>来々期計画!Q14</f>
        <v>0</v>
      </c>
    </row>
    <row r="5" spans="2:46">
      <c r="B5" s="1861" t="str">
        <f>来々期計画!C29</f>
        <v>商品売上原価</v>
      </c>
      <c r="C5" s="1862">
        <f>前期実績!Q29</f>
        <v>0</v>
      </c>
      <c r="D5" s="1862">
        <f>予実管理!Q29</f>
        <v>0</v>
      </c>
      <c r="E5" s="1862">
        <f>来期計画!Q29</f>
        <v>0</v>
      </c>
      <c r="F5" s="1863">
        <f>来々期計画!Q29</f>
        <v>0</v>
      </c>
    </row>
    <row r="6" spans="2:46">
      <c r="B6" s="1861" t="str">
        <f>来々期計画!C30</f>
        <v>製品売上原価</v>
      </c>
      <c r="C6" s="1862">
        <f>前期実績!Q30</f>
        <v>0</v>
      </c>
      <c r="D6" s="1862">
        <f>予実管理!Q30</f>
        <v>0</v>
      </c>
      <c r="E6" s="1862">
        <f>来期計画!Q30</f>
        <v>0</v>
      </c>
      <c r="F6" s="1863">
        <f>来々期計画!Q30</f>
        <v>0</v>
      </c>
    </row>
    <row r="7" spans="2:46">
      <c r="B7" s="1864" t="str">
        <f>来々期計画!C31</f>
        <v>売上原価</v>
      </c>
      <c r="C7" s="1865">
        <f>前期実績!Q31</f>
        <v>0</v>
      </c>
      <c r="D7" s="1865">
        <f>予実管理!Q31</f>
        <v>0</v>
      </c>
      <c r="E7" s="1865">
        <f>来期計画!Q31</f>
        <v>0</v>
      </c>
      <c r="F7" s="1866">
        <f>来々期計画!Q31</f>
        <v>0</v>
      </c>
    </row>
    <row r="8" spans="2:46">
      <c r="B8" s="1864" t="str">
        <f>来々期計画!C32</f>
        <v>売上総損益金額</v>
      </c>
      <c r="C8" s="1865">
        <f>前期実績!Q32</f>
        <v>0</v>
      </c>
      <c r="D8" s="1865">
        <f>予実管理!Q32</f>
        <v>0</v>
      </c>
      <c r="E8" s="1865">
        <f>来期計画!Q32</f>
        <v>0</v>
      </c>
      <c r="F8" s="1866">
        <f>来々期計画!Q32</f>
        <v>0</v>
      </c>
    </row>
    <row r="9" spans="2:46" ht="18">
      <c r="B9" s="1861" t="str">
        <f>来々期計画!C33</f>
        <v>売上総利益率</v>
      </c>
      <c r="C9" s="1867">
        <f>IFERROR(C8/C4,0)</f>
        <v>0</v>
      </c>
      <c r="D9" s="1867">
        <f>IFERROR(D8/D4,0)</f>
        <v>0</v>
      </c>
      <c r="E9" s="1867">
        <f>IFERROR(E8/E4,0)</f>
        <v>0</v>
      </c>
      <c r="F9" s="1868">
        <f>IFERROR(F8/F4,0)</f>
        <v>0</v>
      </c>
    </row>
    <row r="10" spans="2:46">
      <c r="B10" s="1861" t="str">
        <f>来々期計画!C45</f>
        <v>人件費計</v>
      </c>
      <c r="C10" s="1862">
        <f>前期実績!Q45</f>
        <v>0</v>
      </c>
      <c r="D10" s="1862">
        <f>予実管理!Q45</f>
        <v>0</v>
      </c>
      <c r="E10" s="1862">
        <f>来期計画!Q45</f>
        <v>0</v>
      </c>
      <c r="F10" s="1863">
        <f>来々期計画!Q45</f>
        <v>0</v>
      </c>
    </row>
    <row r="11" spans="2:46">
      <c r="B11" s="1861" t="str">
        <f>来々期計画!C82</f>
        <v>その他販管費計</v>
      </c>
      <c r="C11" s="1862">
        <f>前期実績!Q82</f>
        <v>0</v>
      </c>
      <c r="D11" s="1862">
        <f>予実管理!Q82</f>
        <v>0</v>
      </c>
      <c r="E11" s="1862">
        <f>来期計画!Q82</f>
        <v>0</v>
      </c>
      <c r="F11" s="1863">
        <f>来々期計画!Q82</f>
        <v>0</v>
      </c>
    </row>
    <row r="12" spans="2:46">
      <c r="B12" s="1861" t="str">
        <f>来々期計画!C83</f>
        <v>販売管理費計</v>
      </c>
      <c r="C12" s="1862">
        <f>前期実績!Q83</f>
        <v>0</v>
      </c>
      <c r="D12" s="1862">
        <f>予実管理!Q83</f>
        <v>0</v>
      </c>
      <c r="E12" s="1862">
        <f>来期計画!Q83</f>
        <v>0</v>
      </c>
      <c r="F12" s="1863">
        <f>来々期計画!Q83</f>
        <v>0</v>
      </c>
    </row>
    <row r="13" spans="2:46">
      <c r="B13" s="1864" t="str">
        <f>来々期計画!C84</f>
        <v>営業損益金額</v>
      </c>
      <c r="C13" s="1865">
        <f>前期実績!Q84</f>
        <v>0</v>
      </c>
      <c r="D13" s="1865">
        <f>予実管理!Q84</f>
        <v>0</v>
      </c>
      <c r="E13" s="1865">
        <f>来期計画!Q84</f>
        <v>0</v>
      </c>
      <c r="F13" s="1866">
        <f>来々期計画!Q84</f>
        <v>0</v>
      </c>
    </row>
    <row r="14" spans="2:46">
      <c r="B14" s="1861" t="str">
        <f>来々期計画!C96</f>
        <v>営業外収益合計</v>
      </c>
      <c r="C14" s="1862">
        <f>前期実績!Q96</f>
        <v>0</v>
      </c>
      <c r="D14" s="1862">
        <f>予実管理!Q96</f>
        <v>0</v>
      </c>
      <c r="E14" s="1862">
        <f>来期計画!Q96</f>
        <v>0</v>
      </c>
      <c r="F14" s="1863">
        <f>来々期計画!Q96</f>
        <v>0</v>
      </c>
    </row>
    <row r="15" spans="2:46">
      <c r="B15" s="1861" t="str">
        <f>来々期計画!C108</f>
        <v>営業外費用合計</v>
      </c>
      <c r="C15" s="1862">
        <f>前期実績!Q108</f>
        <v>0</v>
      </c>
      <c r="D15" s="1862">
        <f>予実管理!Q108</f>
        <v>0</v>
      </c>
      <c r="E15" s="1862">
        <f>来期計画!Q108</f>
        <v>0</v>
      </c>
      <c r="F15" s="1863">
        <f>来々期計画!Q108</f>
        <v>0</v>
      </c>
    </row>
    <row r="16" spans="2:46">
      <c r="B16" s="1864" t="str">
        <f>来々期計画!C109</f>
        <v>経常損益金額</v>
      </c>
      <c r="C16" s="1865">
        <f>前期実績!Q109</f>
        <v>0</v>
      </c>
      <c r="D16" s="1865">
        <f>予実管理!Q109</f>
        <v>0</v>
      </c>
      <c r="E16" s="1865">
        <f>来期計画!Q109</f>
        <v>0</v>
      </c>
      <c r="F16" s="1866">
        <f>来々期計画!Q109</f>
        <v>0</v>
      </c>
    </row>
    <row r="17" spans="2:6">
      <c r="B17" s="1861" t="str">
        <f>来々期計画!C116</f>
        <v>特別利益合計</v>
      </c>
      <c r="C17" s="1862">
        <f>前期実績!Q116</f>
        <v>0</v>
      </c>
      <c r="D17" s="1862">
        <f>予実管理!Q116</f>
        <v>0</v>
      </c>
      <c r="E17" s="1862">
        <f>来期計画!Q116</f>
        <v>0</v>
      </c>
      <c r="F17" s="1863">
        <f>来々期計画!Q116</f>
        <v>0</v>
      </c>
    </row>
    <row r="18" spans="2:6">
      <c r="B18" s="1861" t="str">
        <f>来々期計画!C123</f>
        <v>特別損失合計</v>
      </c>
      <c r="C18" s="1862">
        <f>前期実績!Q123</f>
        <v>0</v>
      </c>
      <c r="D18" s="1862">
        <f>予実管理!Q123</f>
        <v>0</v>
      </c>
      <c r="E18" s="1862">
        <f>来期計画!Q123</f>
        <v>0</v>
      </c>
      <c r="F18" s="1863">
        <f>来々期計画!Q123</f>
        <v>0</v>
      </c>
    </row>
    <row r="19" spans="2:6">
      <c r="B19" s="1869" t="str">
        <f>来々期計画!C124</f>
        <v>税引前当期純損益</v>
      </c>
      <c r="C19" s="1870">
        <f>前期実績!Q124</f>
        <v>0</v>
      </c>
      <c r="D19" s="1870">
        <f>予実管理!Q124</f>
        <v>0</v>
      </c>
      <c r="E19" s="1870">
        <f>来期計画!Q124</f>
        <v>0</v>
      </c>
      <c r="F19" s="1871">
        <f>来々期計画!Q124</f>
        <v>0</v>
      </c>
    </row>
    <row r="20" spans="2:6" ht="8.25" customHeight="1">
      <c r="B20" s="684"/>
    </row>
    <row r="21" spans="2:6">
      <c r="B21" s="1872" t="str">
        <f>来々期計画!C125</f>
        <v>キャッシュフロー</v>
      </c>
      <c r="C21" s="1856">
        <f>C3</f>
        <v>45444</v>
      </c>
      <c r="D21" s="1856">
        <f>D3</f>
        <v>45809</v>
      </c>
      <c r="E21" s="1856">
        <f>E3</f>
        <v>46174</v>
      </c>
      <c r="F21" s="1856">
        <f>F3</f>
        <v>46539</v>
      </c>
    </row>
    <row r="22" spans="2:6">
      <c r="B22" s="1861" t="str">
        <f>来々期計画!C126</f>
        <v>税引前当期損益</v>
      </c>
      <c r="C22" s="1862">
        <f>C19</f>
        <v>0</v>
      </c>
      <c r="D22" s="1862">
        <f>予実管理!Q126</f>
        <v>0</v>
      </c>
      <c r="E22" s="1862">
        <f>来期計画!Q126</f>
        <v>0</v>
      </c>
      <c r="F22" s="1863">
        <f>来々期計画!Q126</f>
        <v>0</v>
      </c>
    </row>
    <row r="23" spans="2:6">
      <c r="B23" s="1861" t="str">
        <f>来々期計画!C127</f>
        <v>消費税預かり分</v>
      </c>
      <c r="C23" s="1873"/>
      <c r="D23" s="1862">
        <f>予実管理!Q127</f>
        <v>0</v>
      </c>
      <c r="E23" s="1862">
        <f>来期計画!Q127</f>
        <v>0</v>
      </c>
      <c r="F23" s="1863">
        <f>来々期計画!Q127</f>
        <v>0</v>
      </c>
    </row>
    <row r="24" spans="2:6">
      <c r="B24" s="1861" t="str">
        <f>来々期計画!C128</f>
        <v>運転資金その他</v>
      </c>
      <c r="C24" s="1873"/>
      <c r="D24" s="1862">
        <f>予実管理!Q128</f>
        <v>0</v>
      </c>
      <c r="E24" s="1862">
        <f>来期計画!Q128</f>
        <v>0</v>
      </c>
      <c r="F24" s="1863">
        <f>来々期計画!Q128</f>
        <v>0</v>
      </c>
    </row>
    <row r="25" spans="2:6">
      <c r="B25" s="1861" t="str">
        <f>来々期計画!C129</f>
        <v>減価償却</v>
      </c>
      <c r="C25" s="1873"/>
      <c r="D25" s="1862">
        <f>予実管理!Q129</f>
        <v>0</v>
      </c>
      <c r="E25" s="1862">
        <f>来期計画!Q129</f>
        <v>0</v>
      </c>
      <c r="F25" s="1863">
        <f>来々期計画!Q129</f>
        <v>0</v>
      </c>
    </row>
    <row r="26" spans="2:6">
      <c r="B26" s="1864" t="str">
        <f>来々期計画!C130</f>
        <v>営業キャッシュフロー</v>
      </c>
      <c r="C26" s="1865">
        <f>SUM(C22:C25)</f>
        <v>0</v>
      </c>
      <c r="D26" s="1865">
        <f>予実管理!Q130</f>
        <v>0</v>
      </c>
      <c r="E26" s="1865">
        <f>来期計画!Q130</f>
        <v>0</v>
      </c>
      <c r="F26" s="1866">
        <f>来々期計画!Q130</f>
        <v>0</v>
      </c>
    </row>
    <row r="27" spans="2:6">
      <c r="B27" s="1861" t="str">
        <f>来々期計画!C131</f>
        <v>短期借入金入金</v>
      </c>
      <c r="C27" s="1873"/>
      <c r="D27" s="1862">
        <f>予実管理!Q131</f>
        <v>0</v>
      </c>
      <c r="E27" s="1862">
        <f>来期計画!Q131</f>
        <v>0</v>
      </c>
      <c r="F27" s="1863">
        <f>来々期計画!Q131</f>
        <v>0</v>
      </c>
    </row>
    <row r="28" spans="2:6">
      <c r="B28" s="1861" t="str">
        <f>来々期計画!C132</f>
        <v>長期借入金入金</v>
      </c>
      <c r="C28" s="1873"/>
      <c r="D28" s="1862">
        <f>予実管理!Q132</f>
        <v>0</v>
      </c>
      <c r="E28" s="1862">
        <f>来期計画!Q132</f>
        <v>0</v>
      </c>
      <c r="F28" s="1863">
        <f>来々期計画!Q132</f>
        <v>0</v>
      </c>
    </row>
    <row r="29" spans="2:6">
      <c r="B29" s="1861" t="str">
        <f>来々期計画!C133</f>
        <v>その他入金</v>
      </c>
      <c r="C29" s="1873"/>
      <c r="D29" s="1862">
        <f>予実管理!Q133</f>
        <v>0</v>
      </c>
      <c r="E29" s="1862">
        <f>来期計画!Q133</f>
        <v>0</v>
      </c>
      <c r="F29" s="1863">
        <f>来々期計画!Q133</f>
        <v>0</v>
      </c>
    </row>
    <row r="30" spans="2:6">
      <c r="B30" s="1864" t="str">
        <f>来々期計画!C134</f>
        <v>財務収入　</v>
      </c>
      <c r="C30" s="1874">
        <f>SUM(C27:C29)</f>
        <v>0</v>
      </c>
      <c r="D30" s="1865">
        <f>予実管理!Q134</f>
        <v>0</v>
      </c>
      <c r="E30" s="1865">
        <f>来期計画!Q134</f>
        <v>0</v>
      </c>
      <c r="F30" s="1866">
        <f>来々期計画!Q134</f>
        <v>0</v>
      </c>
    </row>
    <row r="31" spans="2:6">
      <c r="B31" s="1861" t="str">
        <f>来々期計画!C135</f>
        <v>短期借入金返済</v>
      </c>
      <c r="C31" s="1873"/>
      <c r="D31" s="1862">
        <f>予実管理!Q135</f>
        <v>0</v>
      </c>
      <c r="E31" s="1862">
        <f>来期計画!Q135</f>
        <v>0</v>
      </c>
      <c r="F31" s="1863">
        <f>来々期計画!Q135</f>
        <v>0</v>
      </c>
    </row>
    <row r="32" spans="2:6">
      <c r="B32" s="1861" t="str">
        <f>来々期計画!C136</f>
        <v>長期借入金返済</v>
      </c>
      <c r="C32" s="1873"/>
      <c r="D32" s="1862">
        <f>予実管理!Q136</f>
        <v>0</v>
      </c>
      <c r="E32" s="1862">
        <f>来期計画!Q136</f>
        <v>0</v>
      </c>
      <c r="F32" s="1863">
        <f>来々期計画!Q136</f>
        <v>0</v>
      </c>
    </row>
    <row r="33" spans="2:6">
      <c r="B33" s="1861" t="str">
        <f>来々期計画!C137</f>
        <v>長期未払金支払い</v>
      </c>
      <c r="C33" s="1873"/>
      <c r="D33" s="1862">
        <f>予実管理!Q137</f>
        <v>0</v>
      </c>
      <c r="E33" s="1862">
        <f>来期計画!Q137</f>
        <v>0</v>
      </c>
      <c r="F33" s="1863">
        <f>来々期計画!Q137</f>
        <v>0</v>
      </c>
    </row>
    <row r="34" spans="2:6">
      <c r="B34" s="1861" t="str">
        <f>来々期計画!C138</f>
        <v>設備投資</v>
      </c>
      <c r="C34" s="1873"/>
      <c r="D34" s="1862">
        <f>予実管理!Q138</f>
        <v>0</v>
      </c>
      <c r="E34" s="1862">
        <f>来期計画!Q138</f>
        <v>0</v>
      </c>
      <c r="F34" s="1863">
        <f>来々期計画!Q138</f>
        <v>0</v>
      </c>
    </row>
    <row r="35" spans="2:6">
      <c r="B35" s="1861" t="str">
        <f>来々期計画!C139</f>
        <v>法人税等支払い</v>
      </c>
      <c r="C35" s="1873"/>
      <c r="D35" s="1862">
        <f>予実管理!Q139</f>
        <v>0</v>
      </c>
      <c r="E35" s="1862">
        <f>来期計画!Q139</f>
        <v>0</v>
      </c>
      <c r="F35" s="1863">
        <f>来々期計画!Q139</f>
        <v>0</v>
      </c>
    </row>
    <row r="36" spans="2:6">
      <c r="B36" s="1861" t="str">
        <f>来々期計画!C140</f>
        <v>消費税等支払い</v>
      </c>
      <c r="C36" s="1873"/>
      <c r="D36" s="1862">
        <f>予実管理!Q140</f>
        <v>0</v>
      </c>
      <c r="E36" s="1862">
        <f>来期計画!Q140</f>
        <v>0</v>
      </c>
      <c r="F36" s="1863">
        <f>来々期計画!Q140</f>
        <v>0</v>
      </c>
    </row>
    <row r="37" spans="2:6">
      <c r="B37" s="1861" t="str">
        <f>来々期計画!C141</f>
        <v>その他支出</v>
      </c>
      <c r="C37" s="1873"/>
      <c r="D37" s="1862">
        <f>予実管理!Q141</f>
        <v>0</v>
      </c>
      <c r="E37" s="1862">
        <f>来期計画!Q141</f>
        <v>0</v>
      </c>
      <c r="F37" s="1863">
        <f>来々期計画!Q141</f>
        <v>0</v>
      </c>
    </row>
    <row r="38" spans="2:6">
      <c r="B38" s="1864" t="str">
        <f>来々期計画!C142</f>
        <v>財務、投資支出</v>
      </c>
      <c r="C38" s="1874">
        <f>SUM(C31:C37)</f>
        <v>0</v>
      </c>
      <c r="D38" s="1865">
        <f>予実管理!Q142</f>
        <v>0</v>
      </c>
      <c r="E38" s="1865">
        <f>来期計画!Q142</f>
        <v>0</v>
      </c>
      <c r="F38" s="1866">
        <f>来々期計画!Q142</f>
        <v>0</v>
      </c>
    </row>
    <row r="39" spans="2:6">
      <c r="B39" s="1864" t="str">
        <f>来々期計画!C143</f>
        <v>キャッシュフロー</v>
      </c>
      <c r="C39" s="1865">
        <f>C26+C30-C38</f>
        <v>0</v>
      </c>
      <c r="D39" s="1865">
        <f>予実管理!Q143</f>
        <v>0</v>
      </c>
      <c r="E39" s="1865">
        <f>来期計画!Q143</f>
        <v>0</v>
      </c>
      <c r="F39" s="1866">
        <f>来々期計画!Q143</f>
        <v>0</v>
      </c>
    </row>
    <row r="40" spans="2:6">
      <c r="B40" s="1875" t="str">
        <f>来々期計画!C144</f>
        <v>現預金残高</v>
      </c>
      <c r="C40" s="1876">
        <f>当期計画!C146</f>
        <v>0</v>
      </c>
      <c r="D40" s="1876">
        <f>予実管理!P146</f>
        <v>0</v>
      </c>
      <c r="E40" s="1876">
        <f>来期計画!P146</f>
        <v>0</v>
      </c>
      <c r="F40" s="1877">
        <f>来々期計画!P146</f>
        <v>0</v>
      </c>
    </row>
    <row r="41" spans="2:6" ht="18.75" customHeight="1">
      <c r="B41" s="1878" t="s">
        <v>305</v>
      </c>
      <c r="C41" s="1873">
        <v>40901000</v>
      </c>
      <c r="D41" s="1879">
        <f>C41+D28-D32</f>
        <v>40901000</v>
      </c>
      <c r="E41" s="1879">
        <f>D41+E28-E32</f>
        <v>40901000</v>
      </c>
      <c r="F41" s="1880">
        <f>E41+F28-F32</f>
        <v>40901000</v>
      </c>
    </row>
    <row r="42" spans="2:6">
      <c r="B42" s="1872" t="s">
        <v>50</v>
      </c>
      <c r="C42" s="1856">
        <f>C21</f>
        <v>45444</v>
      </c>
      <c r="D42" s="1856">
        <f>D21</f>
        <v>45809</v>
      </c>
      <c r="E42" s="1856">
        <f>E21</f>
        <v>46174</v>
      </c>
      <c r="F42" s="1856">
        <f>F21</f>
        <v>46539</v>
      </c>
    </row>
    <row r="43" spans="2:6">
      <c r="B43" s="1861" t="str">
        <f>来々期計画!C183</f>
        <v>材料費合計</v>
      </c>
      <c r="C43" s="1862">
        <f>前期実績!Q141</f>
        <v>0</v>
      </c>
      <c r="D43" s="1862">
        <f>予実管理!Q183</f>
        <v>0</v>
      </c>
      <c r="E43" s="1862">
        <f>来期計画!Q183</f>
        <v>0</v>
      </c>
      <c r="F43" s="1863">
        <f>来々期計画!Q183</f>
        <v>0</v>
      </c>
    </row>
    <row r="44" spans="2:6">
      <c r="B44" s="1861" t="str">
        <f>来々期計画!C195</f>
        <v>労務費合計</v>
      </c>
      <c r="C44" s="1862">
        <f>前期実績!Q153</f>
        <v>0</v>
      </c>
      <c r="D44" s="1862">
        <f>予実管理!Q195</f>
        <v>0</v>
      </c>
      <c r="E44" s="1862">
        <f>来期計画!Q195</f>
        <v>0</v>
      </c>
      <c r="F44" s="1863">
        <f>来々期計画!Q195</f>
        <v>0</v>
      </c>
    </row>
    <row r="45" spans="2:6">
      <c r="B45" s="1861" t="str">
        <f>来々期計画!C227</f>
        <v>製造経費合計</v>
      </c>
      <c r="C45" s="1862">
        <f>前期実績!Q185</f>
        <v>0</v>
      </c>
      <c r="D45" s="1862">
        <f>予実管理!Q227</f>
        <v>0</v>
      </c>
      <c r="E45" s="1862">
        <f>来期計画!Q227</f>
        <v>0</v>
      </c>
      <c r="F45" s="1863">
        <f>来々期計画!Q227</f>
        <v>0</v>
      </c>
    </row>
    <row r="46" spans="2:6">
      <c r="B46" s="1864" t="str">
        <f>来々期計画!C228</f>
        <v>総製造費用</v>
      </c>
      <c r="C46" s="1865">
        <f>前期実績!Q186</f>
        <v>0</v>
      </c>
      <c r="D46" s="1865">
        <f>予実管理!Q228</f>
        <v>0</v>
      </c>
      <c r="E46" s="1865">
        <f>来期計画!Q228</f>
        <v>0</v>
      </c>
      <c r="F46" s="1866">
        <f>来々期計画!Q228</f>
        <v>0</v>
      </c>
    </row>
    <row r="47" spans="2:6">
      <c r="B47" s="1861" t="str">
        <f>IF(来々期計画!C229="","",来々期計画!C229)</f>
        <v/>
      </c>
      <c r="C47" s="1862">
        <f>前期実績!Q187</f>
        <v>0</v>
      </c>
      <c r="D47" s="1862">
        <f>予実管理!Q229</f>
        <v>0</v>
      </c>
      <c r="E47" s="1862">
        <f>来期計画!Q229</f>
        <v>0</v>
      </c>
      <c r="F47" s="1863">
        <f>来々期計画!Q229</f>
        <v>0</v>
      </c>
    </row>
    <row r="48" spans="2:6">
      <c r="B48" s="1861" t="str">
        <f>IF(来々期計画!C230="","",来々期計画!C230)</f>
        <v/>
      </c>
      <c r="C48" s="1862">
        <f>前期実績!Q188</f>
        <v>0</v>
      </c>
      <c r="D48" s="1862">
        <f>予実管理!Q230</f>
        <v>0</v>
      </c>
      <c r="E48" s="1862">
        <f>来期計画!Q230</f>
        <v>0</v>
      </c>
      <c r="F48" s="1863">
        <f>来々期計画!Q230</f>
        <v>0</v>
      </c>
    </row>
    <row r="49" spans="2:6">
      <c r="B49" s="1869" t="str">
        <f>来々期計画!C231</f>
        <v>当期製品製造原価</v>
      </c>
      <c r="C49" s="1870">
        <f>前期実績!Q189</f>
        <v>0</v>
      </c>
      <c r="D49" s="1870">
        <f>予実管理!Q231</f>
        <v>0</v>
      </c>
      <c r="E49" s="1870">
        <f>来期計画!Q231</f>
        <v>0</v>
      </c>
      <c r="F49" s="1871">
        <f>来々期計画!Q231</f>
        <v>0</v>
      </c>
    </row>
    <row r="50" spans="2:6">
      <c r="B50" s="684"/>
    </row>
    <row r="51" spans="2:6">
      <c r="B51" s="684"/>
    </row>
    <row r="52" spans="2:6">
      <c r="B52" s="684"/>
    </row>
    <row r="53" spans="2:6">
      <c r="B53" s="684"/>
    </row>
    <row r="54" spans="2:6">
      <c r="B54" s="684"/>
    </row>
    <row r="55" spans="2:6">
      <c r="B55" s="684"/>
    </row>
    <row r="56" spans="2:6">
      <c r="B56" s="684"/>
    </row>
    <row r="57" spans="2:6">
      <c r="B57" s="684"/>
    </row>
    <row r="58" spans="2:6">
      <c r="B58" s="684"/>
    </row>
    <row r="59" spans="2:6">
      <c r="B59" s="684"/>
    </row>
    <row r="60" spans="2:6">
      <c r="B60" s="684"/>
    </row>
    <row r="61" spans="2:6">
      <c r="B61" s="684"/>
    </row>
    <row r="62" spans="2:6">
      <c r="B62" s="684"/>
    </row>
    <row r="63" spans="2:6">
      <c r="B63" s="684"/>
    </row>
    <row r="64" spans="2:6">
      <c r="B64" s="684"/>
    </row>
    <row r="65" spans="2:2">
      <c r="B65" s="684"/>
    </row>
    <row r="66" spans="2:2">
      <c r="B66" s="684"/>
    </row>
    <row r="67" spans="2:2">
      <c r="B67" s="684"/>
    </row>
    <row r="68" spans="2:2">
      <c r="B68" s="684"/>
    </row>
    <row r="69" spans="2:2">
      <c r="B69" s="684"/>
    </row>
    <row r="70" spans="2:2">
      <c r="B70" s="684"/>
    </row>
    <row r="71" spans="2:2">
      <c r="B71" s="684"/>
    </row>
    <row r="72" spans="2:2">
      <c r="B72" s="684"/>
    </row>
    <row r="73" spans="2:2">
      <c r="B73" s="684"/>
    </row>
    <row r="74" spans="2:2">
      <c r="B74" s="684"/>
    </row>
    <row r="75" spans="2:2">
      <c r="B75" s="684"/>
    </row>
    <row r="76" spans="2:2">
      <c r="B76" s="684"/>
    </row>
    <row r="77" spans="2:2">
      <c r="B77" s="684"/>
    </row>
    <row r="78" spans="2:2">
      <c r="B78" s="684"/>
    </row>
    <row r="79" spans="2:2">
      <c r="B79" s="684"/>
    </row>
    <row r="80" spans="2:2">
      <c r="B80" s="684"/>
    </row>
    <row r="81" spans="2:2">
      <c r="B81" s="684"/>
    </row>
    <row r="82" spans="2:2">
      <c r="B82" s="684"/>
    </row>
    <row r="83" spans="2:2">
      <c r="B83" s="684"/>
    </row>
    <row r="84" spans="2:2">
      <c r="B84" s="684"/>
    </row>
    <row r="85" spans="2:2">
      <c r="B85" s="684"/>
    </row>
    <row r="86" spans="2:2">
      <c r="B86" s="684"/>
    </row>
    <row r="87" spans="2:2">
      <c r="B87" s="684"/>
    </row>
    <row r="88" spans="2:2">
      <c r="B88" s="684"/>
    </row>
    <row r="89" spans="2:2">
      <c r="B89" s="684"/>
    </row>
    <row r="90" spans="2:2">
      <c r="B90" s="684"/>
    </row>
    <row r="91" spans="2:2">
      <c r="B91" s="684"/>
    </row>
    <row r="92" spans="2:2">
      <c r="B92" s="684"/>
    </row>
    <row r="93" spans="2:2">
      <c r="B93" s="684"/>
    </row>
    <row r="94" spans="2:2">
      <c r="B94" s="684"/>
    </row>
    <row r="95" spans="2:2">
      <c r="B95" s="684"/>
    </row>
    <row r="96" spans="2:2">
      <c r="B96" s="684"/>
    </row>
    <row r="97" spans="2:2">
      <c r="B97" s="684"/>
    </row>
    <row r="98" spans="2:2">
      <c r="B98" s="684"/>
    </row>
    <row r="99" spans="2:2">
      <c r="B99" s="684"/>
    </row>
    <row r="100" spans="2:2">
      <c r="B100" s="684"/>
    </row>
    <row r="101" spans="2:2">
      <c r="B101" s="684"/>
    </row>
    <row r="102" spans="2:2">
      <c r="B102" s="684"/>
    </row>
    <row r="103" spans="2:2">
      <c r="B103" s="684"/>
    </row>
    <row r="104" spans="2:2">
      <c r="B104" s="684"/>
    </row>
    <row r="105" spans="2:2">
      <c r="B105" s="684"/>
    </row>
    <row r="106" spans="2:2">
      <c r="B106" s="684"/>
    </row>
    <row r="107" spans="2:2">
      <c r="B107" s="684"/>
    </row>
    <row r="108" spans="2:2">
      <c r="B108" s="684"/>
    </row>
    <row r="109" spans="2:2">
      <c r="B109" s="684"/>
    </row>
    <row r="110" spans="2:2">
      <c r="B110" s="684"/>
    </row>
    <row r="111" spans="2:2">
      <c r="B111" s="684"/>
    </row>
    <row r="112" spans="2:2">
      <c r="B112" s="684"/>
    </row>
    <row r="113" spans="2:2">
      <c r="B113" s="684"/>
    </row>
    <row r="114" spans="2:2">
      <c r="B114" s="684"/>
    </row>
    <row r="115" spans="2:2">
      <c r="B115" s="684"/>
    </row>
    <row r="116" spans="2:2">
      <c r="B116" s="684"/>
    </row>
    <row r="117" spans="2:2">
      <c r="B117" s="684"/>
    </row>
    <row r="118" spans="2:2">
      <c r="B118" s="684"/>
    </row>
    <row r="119" spans="2:2">
      <c r="B119" s="684"/>
    </row>
    <row r="120" spans="2:2">
      <c r="B120" s="684"/>
    </row>
    <row r="121" spans="2:2">
      <c r="B121" s="684"/>
    </row>
    <row r="122" spans="2:2">
      <c r="B122" s="684"/>
    </row>
    <row r="123" spans="2:2">
      <c r="B123" s="684"/>
    </row>
    <row r="124" spans="2:2">
      <c r="B124" s="684"/>
    </row>
    <row r="125" spans="2:2">
      <c r="B125" s="684"/>
    </row>
    <row r="126" spans="2:2">
      <c r="B126" s="684"/>
    </row>
    <row r="127" spans="2:2">
      <c r="B127" s="684"/>
    </row>
    <row r="128" spans="2:2">
      <c r="B128" s="684"/>
    </row>
    <row r="129" spans="2:2">
      <c r="B129" s="684"/>
    </row>
    <row r="130" spans="2:2">
      <c r="B130" s="684"/>
    </row>
    <row r="131" spans="2:2">
      <c r="B131" s="684"/>
    </row>
    <row r="132" spans="2:2">
      <c r="B132" s="684"/>
    </row>
    <row r="133" spans="2:2">
      <c r="B133" s="684"/>
    </row>
    <row r="134" spans="2:2">
      <c r="B134" s="684"/>
    </row>
    <row r="135" spans="2:2">
      <c r="B135" s="684"/>
    </row>
    <row r="136" spans="2:2">
      <c r="B136" s="684"/>
    </row>
    <row r="137" spans="2:2">
      <c r="B137" s="684"/>
    </row>
    <row r="138" spans="2:2">
      <c r="B138" s="684"/>
    </row>
    <row r="139" spans="2:2">
      <c r="B139" s="684"/>
    </row>
    <row r="140" spans="2:2">
      <c r="B140" s="684"/>
    </row>
    <row r="141" spans="2:2">
      <c r="B141" s="684"/>
    </row>
    <row r="142" spans="2:2">
      <c r="B142" s="684"/>
    </row>
    <row r="143" spans="2:2">
      <c r="B143" s="684"/>
    </row>
    <row r="144" spans="2:2">
      <c r="B144" s="684"/>
    </row>
    <row r="145" spans="2:2">
      <c r="B145" s="684"/>
    </row>
    <row r="146" spans="2:2">
      <c r="B146" s="684"/>
    </row>
    <row r="147" spans="2:2">
      <c r="B147" s="684"/>
    </row>
    <row r="148" spans="2:2">
      <c r="B148" s="684"/>
    </row>
    <row r="149" spans="2:2">
      <c r="B149" s="684"/>
    </row>
    <row r="150" spans="2:2">
      <c r="B150" s="684"/>
    </row>
    <row r="151" spans="2:2">
      <c r="B151" s="684"/>
    </row>
    <row r="152" spans="2:2">
      <c r="B152" s="684"/>
    </row>
    <row r="153" spans="2:2">
      <c r="B153" s="684"/>
    </row>
    <row r="154" spans="2:2">
      <c r="B154" s="684"/>
    </row>
    <row r="155" spans="2:2">
      <c r="B155" s="684"/>
    </row>
    <row r="156" spans="2:2">
      <c r="B156" s="684"/>
    </row>
    <row r="157" spans="2:2">
      <c r="B157" s="684"/>
    </row>
    <row r="158" spans="2:2">
      <c r="B158" s="684"/>
    </row>
    <row r="159" spans="2:2">
      <c r="B159" s="684"/>
    </row>
    <row r="160" spans="2:2">
      <c r="B160" s="684"/>
    </row>
    <row r="161" spans="2:2">
      <c r="B161" s="684"/>
    </row>
    <row r="162" spans="2:2">
      <c r="B162" s="684"/>
    </row>
    <row r="163" spans="2:2">
      <c r="B163" s="684"/>
    </row>
    <row r="164" spans="2:2">
      <c r="B164" s="684"/>
    </row>
    <row r="165" spans="2:2">
      <c r="B165" s="684"/>
    </row>
    <row r="166" spans="2:2">
      <c r="B166" s="684"/>
    </row>
    <row r="167" spans="2:2">
      <c r="B167" s="684"/>
    </row>
    <row r="168" spans="2:2">
      <c r="B168" s="684"/>
    </row>
    <row r="169" spans="2:2">
      <c r="B169" s="684"/>
    </row>
    <row r="170" spans="2:2">
      <c r="B170" s="684"/>
    </row>
    <row r="171" spans="2:2">
      <c r="B171" s="684"/>
    </row>
    <row r="172" spans="2:2">
      <c r="B172" s="684"/>
    </row>
    <row r="173" spans="2:2">
      <c r="B173" s="684"/>
    </row>
    <row r="174" spans="2:2">
      <c r="B174" s="684"/>
    </row>
    <row r="175" spans="2:2">
      <c r="B175" s="684"/>
    </row>
    <row r="176" spans="2:2">
      <c r="B176" s="684"/>
    </row>
    <row r="177" spans="2:2">
      <c r="B177" s="684"/>
    </row>
    <row r="178" spans="2:2">
      <c r="B178" s="684"/>
    </row>
    <row r="179" spans="2:2">
      <c r="B179" s="684"/>
    </row>
    <row r="180" spans="2:2">
      <c r="B180" s="684"/>
    </row>
    <row r="181" spans="2:2">
      <c r="B181" s="684"/>
    </row>
    <row r="182" spans="2:2">
      <c r="B182" s="684"/>
    </row>
    <row r="183" spans="2:2">
      <c r="B183" s="684"/>
    </row>
    <row r="184" spans="2:2">
      <c r="B184" s="684"/>
    </row>
    <row r="185" spans="2:2">
      <c r="B185" s="684"/>
    </row>
    <row r="186" spans="2:2">
      <c r="B186" s="684"/>
    </row>
    <row r="187" spans="2:2">
      <c r="B187" s="684"/>
    </row>
    <row r="188" spans="2:2">
      <c r="B188" s="684"/>
    </row>
    <row r="189" spans="2:2">
      <c r="B189" s="684"/>
    </row>
    <row r="190" spans="2:2">
      <c r="B190" s="684"/>
    </row>
    <row r="191" spans="2:2">
      <c r="B191" s="684"/>
    </row>
    <row r="192" spans="2:2">
      <c r="B192" s="684"/>
    </row>
    <row r="193" spans="2:2">
      <c r="B193" s="684"/>
    </row>
    <row r="194" spans="2:2">
      <c r="B194" s="684"/>
    </row>
    <row r="195" spans="2:2">
      <c r="B195" s="684"/>
    </row>
    <row r="196" spans="2:2">
      <c r="B196" s="684"/>
    </row>
    <row r="197" spans="2:2">
      <c r="B197" s="684"/>
    </row>
    <row r="198" spans="2:2">
      <c r="B198" s="684"/>
    </row>
    <row r="199" spans="2:2">
      <c r="B199" s="684"/>
    </row>
    <row r="200" spans="2:2">
      <c r="B200" s="684"/>
    </row>
    <row r="201" spans="2:2">
      <c r="B201" s="684"/>
    </row>
    <row r="202" spans="2:2">
      <c r="B202" s="684"/>
    </row>
    <row r="203" spans="2:2">
      <c r="B203" s="684"/>
    </row>
    <row r="204" spans="2:2">
      <c r="B204" s="684"/>
    </row>
    <row r="205" spans="2:2">
      <c r="B205" s="684"/>
    </row>
    <row r="206" spans="2:2">
      <c r="B206" s="684"/>
    </row>
    <row r="207" spans="2:2">
      <c r="B207" s="684"/>
    </row>
    <row r="208" spans="2:2">
      <c r="B208" s="684"/>
    </row>
    <row r="209" spans="2:2">
      <c r="B209" s="684"/>
    </row>
    <row r="210" spans="2:2">
      <c r="B210" s="684"/>
    </row>
    <row r="211" spans="2:2">
      <c r="B211" s="684"/>
    </row>
    <row r="212" spans="2:2">
      <c r="B212" s="684"/>
    </row>
    <row r="213" spans="2:2">
      <c r="B213" s="684"/>
    </row>
    <row r="214" spans="2:2">
      <c r="B214" s="684"/>
    </row>
    <row r="215" spans="2:2">
      <c r="B215" s="684"/>
    </row>
    <row r="216" spans="2:2">
      <c r="B216" s="684"/>
    </row>
  </sheetData>
  <sheetProtection sheet="1" objects="1" scenarios="1"/>
  <phoneticPr fontId="2"/>
  <conditionalFormatting sqref="C3:F3">
    <cfRule type="expression" dxfId="23" priority="10">
      <formula>CELL("protect", C3)=0</formula>
    </cfRule>
  </conditionalFormatting>
  <conditionalFormatting sqref="C21:F21">
    <cfRule type="expression" dxfId="22" priority="9">
      <formula>CELL("protect", C21)=0</formula>
    </cfRule>
  </conditionalFormatting>
  <conditionalFormatting sqref="C42:F42">
    <cfRule type="expression" dxfId="21" priority="8">
      <formula>CELL("protect", C42)=0</formula>
    </cfRule>
  </conditionalFormatting>
  <conditionalFormatting sqref="B4:F8">
    <cfRule type="expression" dxfId="20" priority="7">
      <formula>$AT$1=2</formula>
    </cfRule>
  </conditionalFormatting>
  <conditionalFormatting sqref="C22:F40">
    <cfRule type="expression" dxfId="19" priority="6">
      <formula>$AT$1=2</formula>
    </cfRule>
  </conditionalFormatting>
  <conditionalFormatting sqref="C43:F49">
    <cfRule type="expression" dxfId="18" priority="5">
      <formula>$AT$1=2</formula>
    </cfRule>
  </conditionalFormatting>
  <conditionalFormatting sqref="A1:XFD1048576">
    <cfRule type="expression" dxfId="17" priority="4">
      <formula>CELL("protect", A1)=0</formula>
    </cfRule>
  </conditionalFormatting>
  <conditionalFormatting sqref="D41:F41">
    <cfRule type="expression" dxfId="16" priority="3">
      <formula>$AT$1=2</formula>
    </cfRule>
  </conditionalFormatting>
  <conditionalFormatting sqref="C41">
    <cfRule type="expression" dxfId="15" priority="2">
      <formula>$AT$1=2</formula>
    </cfRule>
  </conditionalFormatting>
  <conditionalFormatting sqref="C10:F19">
    <cfRule type="expression" dxfId="14" priority="1">
      <formula>$AT$1=2</formula>
    </cfRule>
  </conditionalFormatting>
  <pageMargins left="0.5" right="0.5" top="0.3" bottom="0.3" header="0.3" footer="0.3"/>
  <pageSetup paperSize="9" scale="8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Option Button 1">
              <controlPr defaultSize="0" autoFill="0" autoLine="0" autoPict="0">
                <anchor>
                  <from>
                    <xdr:col>5</xdr:col>
                    <xdr:colOff>133350</xdr:colOff>
                    <xdr:row>0</xdr:row>
                    <xdr:rowOff>38100</xdr:rowOff>
                  </from>
                  <to>
                    <xdr:col>5</xdr:col>
                    <xdr:colOff>533400</xdr:colOff>
                    <xdr:row>0</xdr:row>
                    <xdr:rowOff>298450</xdr:rowOff>
                  </to>
                </anchor>
              </controlPr>
            </control>
          </mc:Choice>
        </mc:AlternateContent>
        <mc:AlternateContent xmlns:mc="http://schemas.openxmlformats.org/markup-compatibility/2006">
          <mc:Choice Requires="x14">
            <control shapeId="24578" r:id="rId5" name="Option Button 2">
              <controlPr defaultSize="0" autoFill="0" autoLine="0" autoPict="0">
                <anchor>
                  <from>
                    <xdr:col>5</xdr:col>
                    <xdr:colOff>133350</xdr:colOff>
                    <xdr:row>0</xdr:row>
                    <xdr:rowOff>279400</xdr:rowOff>
                  </from>
                  <to>
                    <xdr:col>5</xdr:col>
                    <xdr:colOff>946150</xdr:colOff>
                    <xdr:row>1</xdr:row>
                    <xdr:rowOff>38100</xdr:rowOff>
                  </to>
                </anchor>
              </controlPr>
            </control>
          </mc:Choice>
        </mc:AlternateContent>
        <mc:AlternateContent xmlns:mc="http://schemas.openxmlformats.org/markup-compatibility/2006">
          <mc:Choice Requires="x14">
            <control shapeId="24579" r:id="rId6" name="Button 3">
              <controlPr defaultSize="0" print="0" autoFill="0" autoPict="0" macro="[0]!P3期計画A4損益">
                <anchor>
                  <from>
                    <xdr:col>6</xdr:col>
                    <xdr:colOff>31750</xdr:colOff>
                    <xdr:row>0</xdr:row>
                    <xdr:rowOff>107950</xdr:rowOff>
                  </from>
                  <to>
                    <xdr:col>7</xdr:col>
                    <xdr:colOff>438150</xdr:colOff>
                    <xdr:row>0</xdr:row>
                    <xdr:rowOff>393700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D9420-E1C8-4480-B1CA-228BB21A8D81}">
  <sheetPr codeName="Sheet16">
    <tabColor theme="7"/>
    <pageSetUpPr fitToPage="1"/>
  </sheetPr>
  <dimension ref="B1:AE445"/>
  <sheetViews>
    <sheetView showGridLines="0" showRowColHeaders="0" zoomScale="70" zoomScaleNormal="70" workbookViewId="0">
      <pane xSplit="1" ySplit="2" topLeftCell="B3" activePane="bottomRight" state="frozen"/>
      <selection pane="topRight" activeCell="B1" sqref="B1"/>
      <selection pane="bottomLeft" activeCell="A3" sqref="A3"/>
      <selection pane="bottomRight" activeCell="B1" sqref="B1"/>
    </sheetView>
  </sheetViews>
  <sheetFormatPr defaultColWidth="8.75" defaultRowHeight="13"/>
  <cols>
    <col min="1" max="1" width="27.25" style="1890" customWidth="1"/>
    <col min="2" max="2" width="4" style="1890" customWidth="1"/>
    <col min="3" max="3" width="12.75" style="1890" customWidth="1"/>
    <col min="4" max="4" width="11" style="1892" customWidth="1"/>
    <col min="5" max="6" width="11" style="1890" customWidth="1"/>
    <col min="7" max="7" width="4" style="1890" customWidth="1"/>
    <col min="8" max="8" width="12.75" style="1890" customWidth="1"/>
    <col min="9" max="11" width="11" style="1890" customWidth="1"/>
    <col min="12" max="12" width="4" style="1890" customWidth="1"/>
    <col min="13" max="13" width="12.75" style="1890" customWidth="1"/>
    <col min="14" max="16" width="11" style="1890" customWidth="1"/>
    <col min="17" max="17" width="4" style="1890" customWidth="1"/>
    <col min="18" max="18" width="12.75" style="1890" customWidth="1"/>
    <col min="19" max="21" width="11" style="1890" customWidth="1"/>
    <col min="22" max="22" width="4" style="1890" customWidth="1"/>
    <col min="23" max="23" width="12.75" style="1890" customWidth="1"/>
    <col min="24" max="26" width="11" style="1890" customWidth="1"/>
    <col min="27" max="27" width="4" style="1890" customWidth="1"/>
    <col min="28" max="28" width="12.75" style="1890" customWidth="1"/>
    <col min="29" max="31" width="11" style="1890" customWidth="1"/>
    <col min="32" max="32" width="4.33203125" style="1890" customWidth="1"/>
    <col min="33" max="33" width="14.08203125" style="1890" customWidth="1"/>
    <col min="34" max="36" width="12.08203125" style="1890" customWidth="1"/>
    <col min="37" max="37" width="4.33203125" style="1890" customWidth="1"/>
    <col min="38" max="38" width="14.08203125" style="1890" customWidth="1"/>
    <col min="39" max="41" width="12.08203125" style="1890" customWidth="1"/>
    <col min="42" max="42" width="4.33203125" style="1890" customWidth="1"/>
    <col min="43" max="43" width="14.08203125" style="1890" customWidth="1"/>
    <col min="44" max="46" width="12.08203125" style="1890" customWidth="1"/>
    <col min="47" max="47" width="15.25" style="1890" bestFit="1" customWidth="1"/>
    <col min="48" max="48" width="11.33203125" style="1890" customWidth="1"/>
    <col min="49" max="49" width="7.08203125" style="1890" bestFit="1" customWidth="1"/>
    <col min="50" max="50" width="9.25" style="1890" bestFit="1" customWidth="1"/>
    <col min="51" max="51" width="14.25" style="1890" customWidth="1"/>
    <col min="52" max="52" width="8.75" style="1890"/>
    <col min="53" max="53" width="11.25" style="1890" customWidth="1"/>
    <col min="54" max="16384" width="8.75" style="1890"/>
  </cols>
  <sheetData>
    <row r="1" spans="2:19" s="1882" customFormat="1" ht="66.75" customHeight="1">
      <c r="B1" s="1881" t="s">
        <v>337</v>
      </c>
      <c r="F1" s="1883"/>
      <c r="G1" s="1884"/>
      <c r="H1" s="1885" t="str">
        <f>IF(HOME!$W$39=1,"円",IF(HOME!$W$39=2,"万円","千円"))</f>
        <v>円</v>
      </c>
    </row>
    <row r="2" spans="2:19" ht="69" customHeight="1">
      <c r="B2" s="1886"/>
      <c r="C2" s="1887">
        <f>当期計画!D2</f>
        <v>45474</v>
      </c>
      <c r="D2" s="1888" t="s">
        <v>338</v>
      </c>
      <c r="E2" s="1889" t="s">
        <v>339</v>
      </c>
      <c r="H2" s="1891"/>
      <c r="I2" s="1892"/>
      <c r="M2" s="1891"/>
      <c r="N2" s="1892"/>
      <c r="R2" s="1891"/>
      <c r="S2" s="1892"/>
    </row>
    <row r="3" spans="2:19">
      <c r="D3" s="1890"/>
    </row>
    <row r="4" spans="2:19">
      <c r="D4" s="1890"/>
    </row>
    <row r="5" spans="2:19">
      <c r="D5" s="1890"/>
    </row>
    <row r="6" spans="2:19">
      <c r="D6" s="1890"/>
    </row>
    <row r="7" spans="2:19">
      <c r="D7" s="1890"/>
    </row>
    <row r="8" spans="2:19">
      <c r="D8" s="1890"/>
    </row>
    <row r="9" spans="2:19">
      <c r="D9" s="1890"/>
    </row>
    <row r="10" spans="2:19">
      <c r="D10" s="1890"/>
    </row>
    <row r="11" spans="2:19">
      <c r="D11" s="1890"/>
    </row>
    <row r="12" spans="2:19">
      <c r="D12" s="1890"/>
    </row>
    <row r="13" spans="2:19">
      <c r="D13" s="1890"/>
    </row>
    <row r="14" spans="2:19">
      <c r="D14" s="1890"/>
    </row>
    <row r="15" spans="2:19">
      <c r="D15" s="1890"/>
    </row>
    <row r="16" spans="2:19">
      <c r="D16" s="1890"/>
    </row>
    <row r="17" spans="4:4">
      <c r="D17" s="1890"/>
    </row>
    <row r="18" spans="4:4">
      <c r="D18" s="1890"/>
    </row>
    <row r="19" spans="4:4">
      <c r="D19" s="1890"/>
    </row>
    <row r="20" spans="4:4">
      <c r="D20" s="1890"/>
    </row>
    <row r="21" spans="4:4">
      <c r="D21" s="1890"/>
    </row>
    <row r="22" spans="4:4">
      <c r="D22" s="1890"/>
    </row>
    <row r="23" spans="4:4">
      <c r="D23" s="1890"/>
    </row>
    <row r="24" spans="4:4">
      <c r="D24" s="1890"/>
    </row>
    <row r="25" spans="4:4">
      <c r="D25" s="1890"/>
    </row>
    <row r="26" spans="4:4">
      <c r="D26" s="1890"/>
    </row>
    <row r="27" spans="4:4">
      <c r="D27" s="1890"/>
    </row>
    <row r="28" spans="4:4">
      <c r="D28" s="1890"/>
    </row>
    <row r="29" spans="4:4">
      <c r="D29" s="1890"/>
    </row>
    <row r="30" spans="4:4">
      <c r="D30" s="1890"/>
    </row>
    <row r="31" spans="4:4">
      <c r="D31" s="1890"/>
    </row>
    <row r="32" spans="4:4">
      <c r="D32" s="1890"/>
    </row>
    <row r="33" spans="4:4">
      <c r="D33" s="1890"/>
    </row>
    <row r="34" spans="4:4">
      <c r="D34" s="1890"/>
    </row>
    <row r="35" spans="4:4">
      <c r="D35" s="1890"/>
    </row>
    <row r="36" spans="4:4">
      <c r="D36" s="1890"/>
    </row>
    <row r="37" spans="4:4">
      <c r="D37" s="1890"/>
    </row>
    <row r="38" spans="4:4">
      <c r="D38" s="1890"/>
    </row>
    <row r="39" spans="4:4">
      <c r="D39" s="1890"/>
    </row>
    <row r="40" spans="4:4">
      <c r="D40" s="1890"/>
    </row>
    <row r="41" spans="4:4">
      <c r="D41" s="1890"/>
    </row>
    <row r="42" spans="4:4">
      <c r="D42" s="1890"/>
    </row>
    <row r="43" spans="4:4">
      <c r="D43" s="1890"/>
    </row>
    <row r="44" spans="4:4">
      <c r="D44" s="1890"/>
    </row>
    <row r="45" spans="4:4">
      <c r="D45" s="1890"/>
    </row>
    <row r="46" spans="4:4">
      <c r="D46" s="1890"/>
    </row>
    <row r="47" spans="4:4">
      <c r="D47" s="1890"/>
    </row>
    <row r="48" spans="4:4">
      <c r="D48" s="1890"/>
    </row>
    <row r="49" spans="4:4">
      <c r="D49" s="1890"/>
    </row>
    <row r="50" spans="4:4">
      <c r="D50" s="1890"/>
    </row>
    <row r="51" spans="4:4">
      <c r="D51" s="1890"/>
    </row>
    <row r="52" spans="4:4">
      <c r="D52" s="1890"/>
    </row>
    <row r="53" spans="4:4">
      <c r="D53" s="1890"/>
    </row>
    <row r="54" spans="4:4">
      <c r="D54" s="1890"/>
    </row>
    <row r="55" spans="4:4">
      <c r="D55" s="1890"/>
    </row>
    <row r="56" spans="4:4">
      <c r="D56" s="1890"/>
    </row>
    <row r="57" spans="4:4">
      <c r="D57" s="1890"/>
    </row>
    <row r="58" spans="4:4">
      <c r="D58" s="1890"/>
    </row>
    <row r="59" spans="4:4">
      <c r="D59" s="1890"/>
    </row>
    <row r="60" spans="4:4">
      <c r="D60" s="1890"/>
    </row>
    <row r="61" spans="4:4">
      <c r="D61" s="1890"/>
    </row>
    <row r="62" spans="4:4">
      <c r="D62" s="1890"/>
    </row>
    <row r="63" spans="4:4">
      <c r="D63" s="1890"/>
    </row>
    <row r="64" spans="4:4">
      <c r="D64" s="1890"/>
    </row>
    <row r="65" spans="4:4">
      <c r="D65" s="1890"/>
    </row>
    <row r="66" spans="4:4">
      <c r="D66" s="1890"/>
    </row>
    <row r="67" spans="4:4">
      <c r="D67" s="1890"/>
    </row>
    <row r="68" spans="4:4">
      <c r="D68" s="1890"/>
    </row>
    <row r="69" spans="4:4">
      <c r="D69" s="1890"/>
    </row>
    <row r="70" spans="4:4">
      <c r="D70" s="1890"/>
    </row>
    <row r="71" spans="4:4">
      <c r="D71" s="1890"/>
    </row>
    <row r="72" spans="4:4">
      <c r="D72" s="1890"/>
    </row>
    <row r="73" spans="4:4">
      <c r="D73" s="1890"/>
    </row>
    <row r="74" spans="4:4">
      <c r="D74" s="1890"/>
    </row>
    <row r="75" spans="4:4">
      <c r="D75" s="1890"/>
    </row>
    <row r="76" spans="4:4">
      <c r="D76" s="1890"/>
    </row>
    <row r="77" spans="4:4">
      <c r="D77" s="1890"/>
    </row>
    <row r="78" spans="4:4">
      <c r="D78" s="1890"/>
    </row>
    <row r="79" spans="4:4">
      <c r="D79" s="1890"/>
    </row>
    <row r="80" spans="4:4">
      <c r="D80" s="1890"/>
    </row>
    <row r="81" spans="4:4">
      <c r="D81" s="1890"/>
    </row>
    <row r="82" spans="4:4">
      <c r="D82" s="1890"/>
    </row>
    <row r="83" spans="4:4">
      <c r="D83" s="1890"/>
    </row>
    <row r="84" spans="4:4">
      <c r="D84" s="1890"/>
    </row>
    <row r="85" spans="4:4">
      <c r="D85" s="1890"/>
    </row>
    <row r="86" spans="4:4">
      <c r="D86" s="1890"/>
    </row>
    <row r="87" spans="4:4">
      <c r="D87" s="1890"/>
    </row>
    <row r="88" spans="4:4">
      <c r="D88" s="1890"/>
    </row>
    <row r="89" spans="4:4">
      <c r="D89" s="1890"/>
    </row>
    <row r="90" spans="4:4">
      <c r="D90" s="1890"/>
    </row>
    <row r="91" spans="4:4">
      <c r="D91" s="1890"/>
    </row>
    <row r="92" spans="4:4">
      <c r="D92" s="1890"/>
    </row>
    <row r="93" spans="4:4">
      <c r="D93" s="1890"/>
    </row>
    <row r="94" spans="4:4">
      <c r="D94" s="1890"/>
    </row>
    <row r="95" spans="4:4">
      <c r="D95" s="1890"/>
    </row>
    <row r="96" spans="4:4">
      <c r="D96" s="1890"/>
    </row>
    <row r="97" spans="4:4">
      <c r="D97" s="1890"/>
    </row>
    <row r="98" spans="4:4">
      <c r="D98" s="1890"/>
    </row>
    <row r="99" spans="4:4">
      <c r="D99" s="1890"/>
    </row>
    <row r="100" spans="4:4">
      <c r="D100" s="1890"/>
    </row>
    <row r="101" spans="4:4">
      <c r="D101" s="1890"/>
    </row>
    <row r="102" spans="4:4">
      <c r="D102" s="1890"/>
    </row>
    <row r="103" spans="4:4">
      <c r="D103" s="1890"/>
    </row>
    <row r="104" spans="4:4">
      <c r="D104" s="1890"/>
    </row>
    <row r="105" spans="4:4">
      <c r="D105" s="1890"/>
    </row>
    <row r="106" spans="4:4">
      <c r="D106" s="1890"/>
    </row>
    <row r="107" spans="4:4">
      <c r="D107" s="1890"/>
    </row>
    <row r="108" spans="4:4">
      <c r="D108" s="1890"/>
    </row>
    <row r="109" spans="4:4">
      <c r="D109" s="1890"/>
    </row>
    <row r="110" spans="4:4">
      <c r="D110" s="1890"/>
    </row>
    <row r="111" spans="4:4">
      <c r="D111" s="1890"/>
    </row>
    <row r="112" spans="4:4">
      <c r="D112" s="1890"/>
    </row>
    <row r="113" spans="4:4">
      <c r="D113" s="1890"/>
    </row>
    <row r="114" spans="4:4">
      <c r="D114" s="1890"/>
    </row>
    <row r="115" spans="4:4">
      <c r="D115" s="1890"/>
    </row>
    <row r="116" spans="4:4">
      <c r="D116" s="1890"/>
    </row>
    <row r="117" spans="4:4">
      <c r="D117" s="1890"/>
    </row>
    <row r="118" spans="4:4">
      <c r="D118" s="1890"/>
    </row>
    <row r="119" spans="4:4">
      <c r="D119" s="1890"/>
    </row>
    <row r="120" spans="4:4">
      <c r="D120" s="1890"/>
    </row>
    <row r="121" spans="4:4">
      <c r="D121" s="1890"/>
    </row>
    <row r="122" spans="4:4">
      <c r="D122" s="1890"/>
    </row>
    <row r="123" spans="4:4">
      <c r="D123" s="1890"/>
    </row>
    <row r="124" spans="4:4">
      <c r="D124" s="1890"/>
    </row>
    <row r="125" spans="4:4">
      <c r="D125" s="1890"/>
    </row>
    <row r="126" spans="4:4">
      <c r="D126" s="1890"/>
    </row>
    <row r="127" spans="4:4">
      <c r="D127" s="1890"/>
    </row>
    <row r="128" spans="4:4">
      <c r="D128" s="1890"/>
    </row>
    <row r="129" spans="4:4">
      <c r="D129" s="1890"/>
    </row>
    <row r="130" spans="4:4">
      <c r="D130" s="1890"/>
    </row>
    <row r="131" spans="4:4">
      <c r="D131" s="1890"/>
    </row>
    <row r="132" spans="4:4">
      <c r="D132" s="1890"/>
    </row>
    <row r="133" spans="4:4">
      <c r="D133" s="1890"/>
    </row>
    <row r="134" spans="4:4">
      <c r="D134" s="1890"/>
    </row>
    <row r="135" spans="4:4">
      <c r="D135" s="1890"/>
    </row>
    <row r="136" spans="4:4">
      <c r="D136" s="1890"/>
    </row>
    <row r="137" spans="4:4">
      <c r="D137" s="1890"/>
    </row>
    <row r="138" spans="4:4">
      <c r="D138" s="1890"/>
    </row>
    <row r="139" spans="4:4">
      <c r="D139" s="1890"/>
    </row>
    <row r="140" spans="4:4">
      <c r="D140" s="1890"/>
    </row>
    <row r="141" spans="4:4">
      <c r="D141" s="1890"/>
    </row>
    <row r="142" spans="4:4">
      <c r="D142" s="1890"/>
    </row>
    <row r="143" spans="4:4">
      <c r="D143" s="1890"/>
    </row>
    <row r="144" spans="4:4">
      <c r="D144" s="1890"/>
    </row>
    <row r="145" spans="4:4">
      <c r="D145" s="1890"/>
    </row>
    <row r="146" spans="4:4">
      <c r="D146" s="1890"/>
    </row>
    <row r="147" spans="4:4">
      <c r="D147" s="1890"/>
    </row>
    <row r="148" spans="4:4">
      <c r="D148" s="1890"/>
    </row>
    <row r="149" spans="4:4">
      <c r="D149" s="1890"/>
    </row>
    <row r="150" spans="4:4">
      <c r="D150" s="1890"/>
    </row>
    <row r="151" spans="4:4">
      <c r="D151" s="1890"/>
    </row>
    <row r="152" spans="4:4">
      <c r="D152" s="1890"/>
    </row>
    <row r="153" spans="4:4">
      <c r="D153" s="1890"/>
    </row>
    <row r="154" spans="4:4">
      <c r="D154" s="1890"/>
    </row>
    <row r="155" spans="4:4">
      <c r="D155" s="1890"/>
    </row>
    <row r="156" spans="4:4">
      <c r="D156" s="1890"/>
    </row>
    <row r="157" spans="4:4">
      <c r="D157" s="1890"/>
    </row>
    <row r="158" spans="4:4">
      <c r="D158" s="1890"/>
    </row>
    <row r="159" spans="4:4">
      <c r="D159" s="1890"/>
    </row>
    <row r="160" spans="4:4">
      <c r="D160" s="1890"/>
    </row>
    <row r="161" spans="4:4">
      <c r="D161" s="1890"/>
    </row>
    <row r="162" spans="4:4">
      <c r="D162" s="1890"/>
    </row>
    <row r="163" spans="4:4">
      <c r="D163" s="1890"/>
    </row>
    <row r="164" spans="4:4">
      <c r="D164" s="1890"/>
    </row>
    <row r="165" spans="4:4">
      <c r="D165" s="1890"/>
    </row>
    <row r="166" spans="4:4">
      <c r="D166" s="1890"/>
    </row>
    <row r="167" spans="4:4">
      <c r="D167" s="1890"/>
    </row>
    <row r="168" spans="4:4">
      <c r="D168" s="1890"/>
    </row>
    <row r="169" spans="4:4">
      <c r="D169" s="1890"/>
    </row>
    <row r="170" spans="4:4">
      <c r="D170" s="1890"/>
    </row>
    <row r="171" spans="4:4">
      <c r="D171" s="1890"/>
    </row>
    <row r="172" spans="4:4">
      <c r="D172" s="1890"/>
    </row>
    <row r="173" spans="4:4">
      <c r="D173" s="1890"/>
    </row>
    <row r="174" spans="4:4">
      <c r="D174" s="1890"/>
    </row>
    <row r="175" spans="4:4">
      <c r="D175" s="1890"/>
    </row>
    <row r="176" spans="4:4">
      <c r="D176" s="1890"/>
    </row>
    <row r="177" spans="4:4">
      <c r="D177" s="1890"/>
    </row>
    <row r="178" spans="4:4">
      <c r="D178" s="1890"/>
    </row>
    <row r="179" spans="4:4">
      <c r="D179" s="1890"/>
    </row>
    <row r="180" spans="4:4">
      <c r="D180" s="1890"/>
    </row>
    <row r="181" spans="4:4">
      <c r="D181" s="1890"/>
    </row>
    <row r="182" spans="4:4">
      <c r="D182" s="1890"/>
    </row>
    <row r="183" spans="4:4">
      <c r="D183" s="1890"/>
    </row>
    <row r="184" spans="4:4">
      <c r="D184" s="1890"/>
    </row>
    <row r="185" spans="4:4">
      <c r="D185" s="1890"/>
    </row>
    <row r="186" spans="4:4">
      <c r="D186" s="1890"/>
    </row>
    <row r="187" spans="4:4">
      <c r="D187" s="1890"/>
    </row>
    <row r="188" spans="4:4">
      <c r="D188" s="1890"/>
    </row>
    <row r="189" spans="4:4">
      <c r="D189" s="1890"/>
    </row>
    <row r="190" spans="4:4">
      <c r="D190" s="1890"/>
    </row>
    <row r="191" spans="4:4">
      <c r="D191" s="1890"/>
    </row>
    <row r="192" spans="4:4">
      <c r="D192" s="1890"/>
    </row>
    <row r="193" spans="4:4">
      <c r="D193" s="1890"/>
    </row>
    <row r="194" spans="4:4">
      <c r="D194" s="1890"/>
    </row>
    <row r="195" spans="4:4">
      <c r="D195" s="1890"/>
    </row>
    <row r="196" spans="4:4">
      <c r="D196" s="1890"/>
    </row>
    <row r="197" spans="4:4">
      <c r="D197" s="1890"/>
    </row>
    <row r="198" spans="4:4">
      <c r="D198" s="1890"/>
    </row>
    <row r="199" spans="4:4">
      <c r="D199" s="1890"/>
    </row>
    <row r="200" spans="4:4">
      <c r="D200" s="1890"/>
    </row>
    <row r="201" spans="4:4">
      <c r="D201" s="1890"/>
    </row>
    <row r="202" spans="4:4">
      <c r="D202" s="1890"/>
    </row>
    <row r="203" spans="4:4">
      <c r="D203" s="1890"/>
    </row>
    <row r="204" spans="4:4">
      <c r="D204" s="1890"/>
    </row>
    <row r="205" spans="4:4">
      <c r="D205" s="1890"/>
    </row>
    <row r="206" spans="4:4">
      <c r="D206" s="1890"/>
    </row>
    <row r="207" spans="4:4">
      <c r="D207" s="1890"/>
    </row>
    <row r="208" spans="4:4">
      <c r="D208" s="1890"/>
    </row>
    <row r="209" spans="4:4">
      <c r="D209" s="1890"/>
    </row>
    <row r="210" spans="4:4">
      <c r="D210" s="1890"/>
    </row>
    <row r="211" spans="4:4">
      <c r="D211" s="1890"/>
    </row>
    <row r="212" spans="4:4">
      <c r="D212" s="1890"/>
    </row>
    <row r="213" spans="4:4">
      <c r="D213" s="1890"/>
    </row>
    <row r="214" spans="4:4">
      <c r="D214" s="1890"/>
    </row>
    <row r="215" spans="4:4">
      <c r="D215" s="1890"/>
    </row>
    <row r="216" spans="4:4">
      <c r="D216" s="1890"/>
    </row>
    <row r="217" spans="4:4">
      <c r="D217" s="1890"/>
    </row>
    <row r="218" spans="4:4">
      <c r="D218" s="1890"/>
    </row>
    <row r="219" spans="4:4">
      <c r="D219" s="1890"/>
    </row>
    <row r="220" spans="4:4">
      <c r="D220" s="1890"/>
    </row>
    <row r="221" spans="4:4">
      <c r="D221" s="1890"/>
    </row>
    <row r="222" spans="4:4">
      <c r="D222" s="1890"/>
    </row>
    <row r="223" spans="4:4">
      <c r="D223" s="1890"/>
    </row>
    <row r="224" spans="4:4">
      <c r="D224" s="1890"/>
    </row>
    <row r="225" spans="4:4">
      <c r="D225" s="1890"/>
    </row>
    <row r="226" spans="4:4">
      <c r="D226" s="1890"/>
    </row>
    <row r="227" spans="4:4">
      <c r="D227" s="1890"/>
    </row>
    <row r="228" spans="4:4">
      <c r="D228" s="1890"/>
    </row>
    <row r="229" spans="4:4">
      <c r="D229" s="1890"/>
    </row>
    <row r="230" spans="4:4">
      <c r="D230" s="1890"/>
    </row>
    <row r="231" spans="4:4">
      <c r="D231" s="1890"/>
    </row>
    <row r="232" spans="4:4">
      <c r="D232" s="1890"/>
    </row>
    <row r="233" spans="4:4">
      <c r="D233" s="1890"/>
    </row>
    <row r="234" spans="4:4">
      <c r="D234" s="1890"/>
    </row>
    <row r="235" spans="4:4">
      <c r="D235" s="1890"/>
    </row>
    <row r="236" spans="4:4">
      <c r="D236" s="1890"/>
    </row>
    <row r="237" spans="4:4">
      <c r="D237" s="1890"/>
    </row>
    <row r="238" spans="4:4">
      <c r="D238" s="1890"/>
    </row>
    <row r="239" spans="4:4">
      <c r="D239" s="1890"/>
    </row>
    <row r="240" spans="4:4">
      <c r="D240" s="1890"/>
    </row>
    <row r="241" spans="4:4">
      <c r="D241" s="1890"/>
    </row>
    <row r="242" spans="4:4">
      <c r="D242" s="1890"/>
    </row>
    <row r="243" spans="4:4">
      <c r="D243" s="1890"/>
    </row>
    <row r="244" spans="4:4">
      <c r="D244" s="1890"/>
    </row>
    <row r="245" spans="4:4">
      <c r="D245" s="1890"/>
    </row>
    <row r="246" spans="4:4">
      <c r="D246" s="1890"/>
    </row>
    <row r="247" spans="4:4">
      <c r="D247" s="1890"/>
    </row>
    <row r="248" spans="4:4">
      <c r="D248" s="1890"/>
    </row>
    <row r="249" spans="4:4">
      <c r="D249" s="1890"/>
    </row>
    <row r="250" spans="4:4">
      <c r="D250" s="1890"/>
    </row>
    <row r="251" spans="4:4">
      <c r="D251" s="1890"/>
    </row>
    <row r="252" spans="4:4">
      <c r="D252" s="1890"/>
    </row>
    <row r="253" spans="4:4">
      <c r="D253" s="1890"/>
    </row>
    <row r="254" spans="4:4">
      <c r="D254" s="1890"/>
    </row>
    <row r="255" spans="4:4">
      <c r="D255" s="1890"/>
    </row>
    <row r="256" spans="4:4">
      <c r="D256" s="1890"/>
    </row>
    <row r="257" spans="4:4">
      <c r="D257" s="1890"/>
    </row>
    <row r="258" spans="4:4">
      <c r="D258" s="1890"/>
    </row>
    <row r="259" spans="4:4">
      <c r="D259" s="1890"/>
    </row>
    <row r="260" spans="4:4">
      <c r="D260" s="1890"/>
    </row>
    <row r="261" spans="4:4">
      <c r="D261" s="1890"/>
    </row>
    <row r="262" spans="4:4">
      <c r="D262" s="1890"/>
    </row>
    <row r="263" spans="4:4">
      <c r="D263" s="1890"/>
    </row>
    <row r="264" spans="4:4">
      <c r="D264" s="1890"/>
    </row>
    <row r="265" spans="4:4">
      <c r="D265" s="1890"/>
    </row>
    <row r="266" spans="4:4">
      <c r="D266" s="1890"/>
    </row>
    <row r="267" spans="4:4">
      <c r="D267" s="1890"/>
    </row>
    <row r="268" spans="4:4">
      <c r="D268" s="1890"/>
    </row>
    <row r="269" spans="4:4">
      <c r="D269" s="1890"/>
    </row>
    <row r="270" spans="4:4">
      <c r="D270" s="1890"/>
    </row>
    <row r="271" spans="4:4">
      <c r="D271" s="1890"/>
    </row>
    <row r="272" spans="4:4">
      <c r="D272" s="1890"/>
    </row>
    <row r="273" spans="4:4">
      <c r="D273" s="1890"/>
    </row>
    <row r="274" spans="4:4">
      <c r="D274" s="1890"/>
    </row>
    <row r="275" spans="4:4">
      <c r="D275" s="1890"/>
    </row>
    <row r="276" spans="4:4">
      <c r="D276" s="1890"/>
    </row>
    <row r="277" spans="4:4">
      <c r="D277" s="1890"/>
    </row>
    <row r="278" spans="4:4">
      <c r="D278" s="1890"/>
    </row>
    <row r="279" spans="4:4">
      <c r="D279" s="1890"/>
    </row>
    <row r="280" spans="4:4">
      <c r="D280" s="1890"/>
    </row>
    <row r="281" spans="4:4">
      <c r="D281" s="1890"/>
    </row>
    <row r="282" spans="4:4">
      <c r="D282" s="1890"/>
    </row>
    <row r="283" spans="4:4">
      <c r="D283" s="1890"/>
    </row>
    <row r="284" spans="4:4">
      <c r="D284" s="1890"/>
    </row>
    <row r="285" spans="4:4">
      <c r="D285" s="1890"/>
    </row>
    <row r="286" spans="4:4">
      <c r="D286" s="1890"/>
    </row>
    <row r="287" spans="4:4">
      <c r="D287" s="1890"/>
    </row>
    <row r="288" spans="4:4">
      <c r="D288" s="1890"/>
    </row>
    <row r="289" spans="4:4">
      <c r="D289" s="1890"/>
    </row>
    <row r="290" spans="4:4">
      <c r="D290" s="1890"/>
    </row>
    <row r="291" spans="4:4">
      <c r="D291" s="1890"/>
    </row>
    <row r="292" spans="4:4">
      <c r="D292" s="1890"/>
    </row>
    <row r="293" spans="4:4">
      <c r="D293" s="1890"/>
    </row>
    <row r="294" spans="4:4">
      <c r="D294" s="1890"/>
    </row>
    <row r="295" spans="4:4">
      <c r="D295" s="1890"/>
    </row>
    <row r="296" spans="4:4">
      <c r="D296" s="1890"/>
    </row>
    <row r="297" spans="4:4">
      <c r="D297" s="1890"/>
    </row>
    <row r="298" spans="4:4">
      <c r="D298" s="1890"/>
    </row>
    <row r="299" spans="4:4">
      <c r="D299" s="1890"/>
    </row>
    <row r="300" spans="4:4">
      <c r="D300" s="1890"/>
    </row>
    <row r="301" spans="4:4">
      <c r="D301" s="1890"/>
    </row>
    <row r="302" spans="4:4">
      <c r="D302" s="1890"/>
    </row>
    <row r="303" spans="4:4">
      <c r="D303" s="1890"/>
    </row>
    <row r="304" spans="4:4">
      <c r="D304" s="1890"/>
    </row>
    <row r="305" spans="4:4">
      <c r="D305" s="1890"/>
    </row>
    <row r="306" spans="4:4">
      <c r="D306" s="1890"/>
    </row>
    <row r="307" spans="4:4">
      <c r="D307" s="1890"/>
    </row>
    <row r="308" spans="4:4">
      <c r="D308" s="1890"/>
    </row>
    <row r="309" spans="4:4">
      <c r="D309" s="1890"/>
    </row>
    <row r="310" spans="4:4">
      <c r="D310" s="1890"/>
    </row>
    <row r="311" spans="4:4">
      <c r="D311" s="1890"/>
    </row>
    <row r="312" spans="4:4">
      <c r="D312" s="1890"/>
    </row>
    <row r="313" spans="4:4">
      <c r="D313" s="1890"/>
    </row>
    <row r="314" spans="4:4">
      <c r="D314" s="1890"/>
    </row>
    <row r="315" spans="4:4">
      <c r="D315" s="1890"/>
    </row>
    <row r="316" spans="4:4">
      <c r="D316" s="1890"/>
    </row>
    <row r="317" spans="4:4">
      <c r="D317" s="1890"/>
    </row>
    <row r="318" spans="4:4">
      <c r="D318" s="1890"/>
    </row>
    <row r="319" spans="4:4">
      <c r="D319" s="1890"/>
    </row>
    <row r="320" spans="4:4">
      <c r="D320" s="1890"/>
    </row>
    <row r="321" spans="4:4">
      <c r="D321" s="1890"/>
    </row>
    <row r="322" spans="4:4">
      <c r="D322" s="1890"/>
    </row>
    <row r="323" spans="4:4">
      <c r="D323" s="1890"/>
    </row>
    <row r="324" spans="4:4">
      <c r="D324" s="1890"/>
    </row>
    <row r="325" spans="4:4">
      <c r="D325" s="1890"/>
    </row>
    <row r="326" spans="4:4">
      <c r="D326" s="1890"/>
    </row>
    <row r="327" spans="4:4">
      <c r="D327" s="1890"/>
    </row>
    <row r="328" spans="4:4">
      <c r="D328" s="1890"/>
    </row>
    <row r="329" spans="4:4">
      <c r="D329" s="1890"/>
    </row>
    <row r="330" spans="4:4">
      <c r="D330" s="1890"/>
    </row>
    <row r="331" spans="4:4">
      <c r="D331" s="1890"/>
    </row>
    <row r="332" spans="4:4">
      <c r="D332" s="1890"/>
    </row>
    <row r="333" spans="4:4">
      <c r="D333" s="1890"/>
    </row>
    <row r="334" spans="4:4">
      <c r="D334" s="1890"/>
    </row>
    <row r="335" spans="4:4">
      <c r="D335" s="1890"/>
    </row>
    <row r="336" spans="4:4">
      <c r="D336" s="1890"/>
    </row>
    <row r="337" spans="4:4">
      <c r="D337" s="1890"/>
    </row>
    <row r="338" spans="4:4">
      <c r="D338" s="1890"/>
    </row>
    <row r="339" spans="4:4">
      <c r="D339" s="1890"/>
    </row>
    <row r="340" spans="4:4">
      <c r="D340" s="1890"/>
    </row>
    <row r="341" spans="4:4">
      <c r="D341" s="1890"/>
    </row>
    <row r="342" spans="4:4">
      <c r="D342" s="1890"/>
    </row>
    <row r="343" spans="4:4">
      <c r="D343" s="1890"/>
    </row>
    <row r="344" spans="4:4">
      <c r="D344" s="1890"/>
    </row>
    <row r="345" spans="4:4">
      <c r="D345" s="1890"/>
    </row>
    <row r="346" spans="4:4">
      <c r="D346" s="1890"/>
    </row>
    <row r="347" spans="4:4">
      <c r="D347" s="1890"/>
    </row>
    <row r="348" spans="4:4">
      <c r="D348" s="1890"/>
    </row>
    <row r="349" spans="4:4">
      <c r="D349" s="1890"/>
    </row>
    <row r="350" spans="4:4">
      <c r="D350" s="1890"/>
    </row>
    <row r="351" spans="4:4">
      <c r="D351" s="1890"/>
    </row>
    <row r="352" spans="4:4">
      <c r="D352" s="1890"/>
    </row>
    <row r="353" spans="4:4">
      <c r="D353" s="1890"/>
    </row>
    <row r="354" spans="4:4">
      <c r="D354" s="1890"/>
    </row>
    <row r="355" spans="4:4">
      <c r="D355" s="1890"/>
    </row>
    <row r="356" spans="4:4">
      <c r="D356" s="1890"/>
    </row>
    <row r="357" spans="4:4">
      <c r="D357" s="1890"/>
    </row>
    <row r="358" spans="4:4">
      <c r="D358" s="1890"/>
    </row>
    <row r="359" spans="4:4">
      <c r="D359" s="1890"/>
    </row>
    <row r="360" spans="4:4">
      <c r="D360" s="1890"/>
    </row>
    <row r="361" spans="4:4">
      <c r="D361" s="1890"/>
    </row>
    <row r="362" spans="4:4">
      <c r="D362" s="1890"/>
    </row>
    <row r="363" spans="4:4">
      <c r="D363" s="1890"/>
    </row>
    <row r="364" spans="4:4">
      <c r="D364" s="1890"/>
    </row>
    <row r="365" spans="4:4">
      <c r="D365" s="1890"/>
    </row>
    <row r="366" spans="4:4">
      <c r="D366" s="1890"/>
    </row>
    <row r="367" spans="4:4">
      <c r="D367" s="1890"/>
    </row>
    <row r="368" spans="4:4">
      <c r="D368" s="1890"/>
    </row>
    <row r="369" spans="4:4">
      <c r="D369" s="1890"/>
    </row>
    <row r="370" spans="4:4">
      <c r="D370" s="1890"/>
    </row>
    <row r="371" spans="4:4">
      <c r="D371" s="1890"/>
    </row>
    <row r="372" spans="4:4">
      <c r="D372" s="1890"/>
    </row>
    <row r="373" spans="4:4">
      <c r="D373" s="1890"/>
    </row>
    <row r="374" spans="4:4">
      <c r="D374" s="1890"/>
    </row>
    <row r="375" spans="4:4">
      <c r="D375" s="1890"/>
    </row>
    <row r="376" spans="4:4">
      <c r="D376" s="1890"/>
    </row>
    <row r="377" spans="4:4">
      <c r="D377" s="1890"/>
    </row>
    <row r="378" spans="4:4">
      <c r="D378" s="1890"/>
    </row>
    <row r="379" spans="4:4">
      <c r="D379" s="1890"/>
    </row>
    <row r="380" spans="4:4">
      <c r="D380" s="1890"/>
    </row>
    <row r="381" spans="4:4">
      <c r="D381" s="1890"/>
    </row>
    <row r="382" spans="4:4">
      <c r="D382" s="1890"/>
    </row>
    <row r="383" spans="4:4">
      <c r="D383" s="1890"/>
    </row>
    <row r="384" spans="4:4">
      <c r="D384" s="1890"/>
    </row>
    <row r="385" spans="4:4">
      <c r="D385" s="1890"/>
    </row>
    <row r="386" spans="4:4">
      <c r="D386" s="1890"/>
    </row>
    <row r="387" spans="4:4">
      <c r="D387" s="1890"/>
    </row>
    <row r="388" spans="4:4">
      <c r="D388" s="1890"/>
    </row>
    <row r="389" spans="4:4">
      <c r="D389" s="1890"/>
    </row>
    <row r="390" spans="4:4">
      <c r="D390" s="1890"/>
    </row>
    <row r="391" spans="4:4">
      <c r="D391" s="1890"/>
    </row>
    <row r="392" spans="4:4">
      <c r="D392" s="1890"/>
    </row>
    <row r="393" spans="4:4">
      <c r="D393" s="1890"/>
    </row>
    <row r="394" spans="4:4">
      <c r="D394" s="1890"/>
    </row>
    <row r="395" spans="4:4">
      <c r="D395" s="1890"/>
    </row>
    <row r="396" spans="4:4">
      <c r="D396" s="1890"/>
    </row>
    <row r="397" spans="4:4">
      <c r="D397" s="1890"/>
    </row>
    <row r="398" spans="4:4">
      <c r="D398" s="1890"/>
    </row>
    <row r="399" spans="4:4">
      <c r="D399" s="1890"/>
    </row>
    <row r="400" spans="4:4">
      <c r="D400" s="1890"/>
    </row>
    <row r="401" spans="4:4">
      <c r="D401" s="1890"/>
    </row>
    <row r="402" spans="4:4">
      <c r="D402" s="1890"/>
    </row>
    <row r="403" spans="4:4">
      <c r="D403" s="1890"/>
    </row>
    <row r="404" spans="4:4">
      <c r="D404" s="1890"/>
    </row>
    <row r="405" spans="4:4">
      <c r="D405" s="1890"/>
    </row>
    <row r="406" spans="4:4">
      <c r="D406" s="1890"/>
    </row>
    <row r="407" spans="4:4">
      <c r="D407" s="1890"/>
    </row>
    <row r="408" spans="4:4">
      <c r="D408" s="1890"/>
    </row>
    <row r="409" spans="4:4">
      <c r="D409" s="1890"/>
    </row>
    <row r="410" spans="4:4">
      <c r="D410" s="1890"/>
    </row>
    <row r="411" spans="4:4">
      <c r="D411" s="1890"/>
    </row>
    <row r="412" spans="4:4">
      <c r="D412" s="1890"/>
    </row>
    <row r="413" spans="4:4">
      <c r="D413" s="1890"/>
    </row>
    <row r="414" spans="4:4">
      <c r="D414" s="1890"/>
    </row>
    <row r="415" spans="4:4">
      <c r="D415" s="1890"/>
    </row>
    <row r="416" spans="4:4">
      <c r="D416" s="1890"/>
    </row>
    <row r="417" spans="4:4">
      <c r="D417" s="1890"/>
    </row>
    <row r="418" spans="4:4">
      <c r="D418" s="1890"/>
    </row>
    <row r="419" spans="4:4">
      <c r="D419" s="1890"/>
    </row>
    <row r="420" spans="4:4">
      <c r="D420" s="1890"/>
    </row>
    <row r="421" spans="4:4">
      <c r="D421" s="1890"/>
    </row>
    <row r="422" spans="4:4">
      <c r="D422" s="1890"/>
    </row>
    <row r="423" spans="4:4">
      <c r="D423" s="1890"/>
    </row>
    <row r="424" spans="4:4">
      <c r="D424" s="1890"/>
    </row>
    <row r="425" spans="4:4">
      <c r="D425" s="1890"/>
    </row>
    <row r="426" spans="4:4">
      <c r="D426" s="1890"/>
    </row>
    <row r="427" spans="4:4">
      <c r="D427" s="1890"/>
    </row>
    <row r="428" spans="4:4">
      <c r="D428" s="1890"/>
    </row>
    <row r="429" spans="4:4">
      <c r="D429" s="1890"/>
    </row>
    <row r="430" spans="4:4">
      <c r="D430" s="1890"/>
    </row>
    <row r="431" spans="4:4">
      <c r="D431" s="1890"/>
    </row>
    <row r="432" spans="4:4">
      <c r="D432" s="1890"/>
    </row>
    <row r="433" spans="2:31">
      <c r="D433" s="1890"/>
    </row>
    <row r="434" spans="2:31">
      <c r="D434" s="1890"/>
    </row>
    <row r="435" spans="2:31">
      <c r="D435" s="1890"/>
    </row>
    <row r="436" spans="2:31">
      <c r="D436" s="1890"/>
    </row>
    <row r="437" spans="2:31">
      <c r="D437" s="1890"/>
    </row>
    <row r="438" spans="2:31">
      <c r="D438" s="1890"/>
    </row>
    <row r="439" spans="2:31">
      <c r="D439" s="1890"/>
    </row>
    <row r="440" spans="2:31">
      <c r="D440" s="1890"/>
    </row>
    <row r="441" spans="2:31">
      <c r="D441" s="1890"/>
    </row>
    <row r="442" spans="2:31">
      <c r="D442" s="1890"/>
    </row>
    <row r="443" spans="2:31">
      <c r="D443" s="1890"/>
    </row>
    <row r="444" spans="2:31">
      <c r="D444" s="1890"/>
    </row>
    <row r="445" spans="2:31">
      <c r="B445" s="2005"/>
      <c r="C445" s="2005"/>
      <c r="D445" s="2005"/>
      <c r="E445" s="2005"/>
      <c r="F445" s="2005"/>
      <c r="G445" s="2005"/>
      <c r="H445" s="2005"/>
      <c r="I445" s="2005"/>
      <c r="J445" s="2005"/>
      <c r="K445" s="2005"/>
      <c r="L445" s="2005"/>
      <c r="M445" s="2005"/>
      <c r="N445" s="2005"/>
      <c r="O445" s="2005"/>
      <c r="P445" s="2005"/>
      <c r="Q445" s="2005"/>
      <c r="R445" s="2005"/>
      <c r="S445" s="2005"/>
      <c r="T445" s="2005"/>
      <c r="U445" s="2005"/>
      <c r="V445" s="2005"/>
      <c r="W445" s="2005"/>
      <c r="X445" s="2005"/>
      <c r="Y445" s="2005"/>
      <c r="Z445" s="2005"/>
      <c r="AA445" s="2005"/>
      <c r="AB445" s="2005"/>
      <c r="AC445" s="2005"/>
      <c r="AD445" s="2005"/>
      <c r="AE445" s="2005"/>
    </row>
  </sheetData>
  <sheetProtection sheet="1" objects="1" scenarios="1"/>
  <phoneticPr fontId="2"/>
  <conditionalFormatting sqref="A1:XFD1 A2:C2 E2:XFD2 A446:XFD1048576 A3:A445 AF445:XFD445 B3:XFD444">
    <cfRule type="expression" dxfId="13" priority="2">
      <formula>CELL("protect", A1)=0</formula>
    </cfRule>
  </conditionalFormatting>
  <conditionalFormatting sqref="D2">
    <cfRule type="expression" dxfId="12" priority="1">
      <formula>CELL("protect", D2)=0</formula>
    </cfRule>
  </conditionalFormatting>
  <pageMargins left="1" right="0.5" top="0.5" bottom="0.5" header="0.31496062992125984" footer="0.31496062992125984"/>
  <pageSetup paperSize="8"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_当期計画">
                <anchor>
                  <from>
                    <xdr:col>8</xdr:col>
                    <xdr:colOff>57150</xdr:colOff>
                    <xdr:row>0</xdr:row>
                    <xdr:rowOff>107950</xdr:rowOff>
                  </from>
                  <to>
                    <xdr:col>9</xdr:col>
                    <xdr:colOff>304800</xdr:colOff>
                    <xdr:row>0</xdr:row>
                    <xdr:rowOff>546100</xdr:rowOff>
                  </to>
                </anchor>
              </controlPr>
            </control>
          </mc:Choice>
        </mc:AlternateContent>
        <mc:AlternateContent xmlns:mc="http://schemas.openxmlformats.org/markup-compatibility/2006">
          <mc:Choice Requires="x14">
            <control shapeId="25602" r:id="rId5" name="Button 2">
              <controlPr defaultSize="0" print="0" autoFill="0" autoPict="0" macro="[0]!m_新規借入">
                <anchor>
                  <from>
                    <xdr:col>9</xdr:col>
                    <xdr:colOff>393700</xdr:colOff>
                    <xdr:row>0</xdr:row>
                    <xdr:rowOff>107950</xdr:rowOff>
                  </from>
                  <to>
                    <xdr:col>10</xdr:col>
                    <xdr:colOff>641350</xdr:colOff>
                    <xdr:row>0</xdr:row>
                    <xdr:rowOff>546100</xdr:rowOff>
                  </to>
                </anchor>
              </controlPr>
            </control>
          </mc:Choice>
        </mc:AlternateContent>
        <mc:AlternateContent xmlns:mc="http://schemas.openxmlformats.org/markup-compatibility/2006">
          <mc:Choice Requires="x14">
            <control shapeId="25603" r:id="rId6" name="Button 3">
              <controlPr defaultSize="0" print="0" autoFill="0" autoPict="0" macro="[0]!HensaiKeikaku_Print_Click">
                <anchor>
                  <from>
                    <xdr:col>10</xdr:col>
                    <xdr:colOff>679450</xdr:colOff>
                    <xdr:row>0</xdr:row>
                    <xdr:rowOff>107950</xdr:rowOff>
                  </from>
                  <to>
                    <xdr:col>12</xdr:col>
                    <xdr:colOff>641350</xdr:colOff>
                    <xdr:row>0</xdr:row>
                    <xdr:rowOff>546100</xdr:rowOff>
                  </to>
                </anchor>
              </controlPr>
            </control>
          </mc:Choice>
        </mc:AlternateContent>
        <mc:AlternateContent xmlns:mc="http://schemas.openxmlformats.org/markup-compatibility/2006">
          <mc:Choice Requires="x14">
            <control shapeId="25604" r:id="rId7" name="Button 4">
              <controlPr defaultSize="0" print="0" autoFill="0" autoPict="0" macro="[0]!HensaiKeikaku_New_Click">
                <anchor moveWithCells="1" sizeWithCells="1">
                  <from>
                    <xdr:col>0</xdr:col>
                    <xdr:colOff>184150</xdr:colOff>
                    <xdr:row>0</xdr:row>
                    <xdr:rowOff>76200</xdr:rowOff>
                  </from>
                  <to>
                    <xdr:col>0</xdr:col>
                    <xdr:colOff>1695450</xdr:colOff>
                    <xdr:row>0</xdr:row>
                    <xdr:rowOff>400050</xdr:rowOff>
                  </to>
                </anchor>
              </controlPr>
            </control>
          </mc:Choice>
        </mc:AlternateContent>
        <mc:AlternateContent xmlns:mc="http://schemas.openxmlformats.org/markup-compatibility/2006">
          <mc:Choice Requires="x14">
            <control shapeId="25605" r:id="rId8" name="Button 5">
              <controlPr defaultSize="0" print="0" autoFill="0" autoPict="0" macro="[0]!HensaiKeikaku_Edit_Click">
                <anchor moveWithCells="1" sizeWithCells="1">
                  <from>
                    <xdr:col>0</xdr:col>
                    <xdr:colOff>184150</xdr:colOff>
                    <xdr:row>0</xdr:row>
                    <xdr:rowOff>488950</xdr:rowOff>
                  </from>
                  <to>
                    <xdr:col>0</xdr:col>
                    <xdr:colOff>1695450</xdr:colOff>
                    <xdr:row>0</xdr:row>
                    <xdr:rowOff>819150</xdr:rowOff>
                  </to>
                </anchor>
              </controlPr>
            </control>
          </mc:Choice>
        </mc:AlternateContent>
        <mc:AlternateContent xmlns:mc="http://schemas.openxmlformats.org/markup-compatibility/2006">
          <mc:Choice Requires="x14">
            <control shapeId="25606" r:id="rId9" name="Button 6">
              <controlPr defaultSize="0" print="0" autoFill="0" autoPict="0" macro="[0]!HensaiKeikaku_Delete_Click">
                <anchor moveWithCells="1" sizeWithCells="1">
                  <from>
                    <xdr:col>0</xdr:col>
                    <xdr:colOff>184150</xdr:colOff>
                    <xdr:row>1</xdr:row>
                    <xdr:rowOff>38100</xdr:rowOff>
                  </from>
                  <to>
                    <xdr:col>0</xdr:col>
                    <xdr:colOff>1695450</xdr:colOff>
                    <xdr:row>1</xdr:row>
                    <xdr:rowOff>361950</xdr:rowOff>
                  </to>
                </anchor>
              </controlPr>
            </control>
          </mc:Choice>
        </mc:AlternateContent>
        <mc:AlternateContent xmlns:mc="http://schemas.openxmlformats.org/markup-compatibility/2006">
          <mc:Choice Requires="x14">
            <control shapeId="25607" r:id="rId10" name="Button 7">
              <controlPr defaultSize="0" print="0" autoFill="0" autoPict="0" macro="[0]!HensaiKeikaku_Copy_Click">
                <anchor moveWithCells="1" sizeWithCells="1">
                  <from>
                    <xdr:col>0</xdr:col>
                    <xdr:colOff>184150</xdr:colOff>
                    <xdr:row>1</xdr:row>
                    <xdr:rowOff>431800</xdr:rowOff>
                  </from>
                  <to>
                    <xdr:col>0</xdr:col>
                    <xdr:colOff>1695450</xdr:colOff>
                    <xdr:row>1</xdr:row>
                    <xdr:rowOff>755650</xdr:rowOff>
                  </to>
                </anchor>
              </controlPr>
            </control>
          </mc:Choice>
        </mc:AlternateContent>
        <mc:AlternateContent xmlns:mc="http://schemas.openxmlformats.org/markup-compatibility/2006">
          <mc:Choice Requires="x14">
            <control shapeId="25608" r:id="rId11" name="Button 8">
              <controlPr defaultSize="0" print="0" autoFill="0" autoPict="0" macro="[0]!m_menu">
                <anchor>
                  <from>
                    <xdr:col>13</xdr:col>
                    <xdr:colOff>546100</xdr:colOff>
                    <xdr:row>0</xdr:row>
                    <xdr:rowOff>57150</xdr:rowOff>
                  </from>
                  <to>
                    <xdr:col>14</xdr:col>
                    <xdr:colOff>793750</xdr:colOff>
                    <xdr:row>0</xdr:row>
                    <xdr:rowOff>590550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D6C24-B009-43F5-84C7-5E8C9145EE13}">
  <sheetPr codeName="Sheet18">
    <tabColor theme="7"/>
    <pageSetUpPr fitToPage="1"/>
  </sheetPr>
  <dimension ref="B1:AU442"/>
  <sheetViews>
    <sheetView showGridLines="0" showRowColHeaders="0" zoomScale="70" zoomScaleNormal="70" workbookViewId="0">
      <pane xSplit="1" ySplit="1" topLeftCell="B2" activePane="bottomRight" state="frozen"/>
      <selection pane="topRight" activeCell="B1" sqref="B1"/>
      <selection pane="bottomLeft" activeCell="A2" sqref="A2"/>
      <selection pane="bottomRight" activeCell="B1" sqref="B1"/>
    </sheetView>
  </sheetViews>
  <sheetFormatPr defaultColWidth="8.75" defaultRowHeight="13"/>
  <cols>
    <col min="1" max="1" width="29.5" style="1890" customWidth="1"/>
    <col min="2" max="2" width="4" style="1890" customWidth="1"/>
    <col min="3" max="3" width="12.75" style="1890" customWidth="1"/>
    <col min="4" max="6" width="11" style="1890" customWidth="1"/>
    <col min="7" max="7" width="4" style="1890" customWidth="1"/>
    <col min="8" max="8" width="12.75" style="1890" customWidth="1"/>
    <col min="9" max="11" width="11" style="1890" customWidth="1"/>
    <col min="12" max="12" width="4.5" style="1890" customWidth="1"/>
    <col min="13" max="13" width="14.25" style="1890" customWidth="1"/>
    <col min="14" max="16" width="12.25" style="1890" customWidth="1"/>
    <col min="17" max="17" width="4.5" style="1890" customWidth="1"/>
    <col min="18" max="18" width="14.25" style="1890" customWidth="1"/>
    <col min="19" max="21" width="12.25" style="1890" customWidth="1"/>
    <col min="22" max="22" width="4.5" style="1890" customWidth="1"/>
    <col min="23" max="23" width="14.25" style="1890" customWidth="1"/>
    <col min="24" max="26" width="12.25" style="1890" customWidth="1"/>
    <col min="27" max="27" width="4.5" style="1890" customWidth="1"/>
    <col min="28" max="28" width="14.25" style="1890" customWidth="1"/>
    <col min="29" max="31" width="12.25" style="1890" customWidth="1"/>
    <col min="32" max="32" width="4.5" style="1890" customWidth="1"/>
    <col min="33" max="33" width="14.25" style="1890" customWidth="1"/>
    <col min="34" max="36" width="12.25" style="1890" customWidth="1"/>
    <col min="37" max="37" width="4.5" style="1890" customWidth="1"/>
    <col min="38" max="38" width="14.25" style="1890" customWidth="1"/>
    <col min="39" max="41" width="12.25" style="1890" customWidth="1"/>
    <col min="42" max="48" width="10.75" style="1890" customWidth="1"/>
    <col min="49" max="16384" width="8.75" style="1890"/>
  </cols>
  <sheetData>
    <row r="1" spans="2:47" ht="129" customHeight="1">
      <c r="B1" s="1894" t="s">
        <v>340</v>
      </c>
      <c r="C1" s="2341">
        <f>当期計画!D2</f>
        <v>45474</v>
      </c>
      <c r="D1" s="1883" t="s">
        <v>341</v>
      </c>
      <c r="L1" s="1884" t="s">
        <v>342</v>
      </c>
      <c r="M1" s="1885" t="str">
        <f>IF(HOME!$W$39=1,"円",IF(HOME!$W$39=2,"万円","千円"))</f>
        <v>円</v>
      </c>
      <c r="N1" s="1895"/>
      <c r="Q1" s="1895"/>
      <c r="R1" s="1895" t="s">
        <v>339</v>
      </c>
      <c r="AA1" s="1896"/>
      <c r="AB1" s="1882"/>
      <c r="AC1" s="1882"/>
      <c r="AD1" s="1882"/>
      <c r="AE1" s="1882"/>
      <c r="AF1" s="1882"/>
      <c r="AG1" s="1882"/>
      <c r="AH1" s="1882"/>
      <c r="AI1" s="1882"/>
      <c r="AJ1" s="1882"/>
      <c r="AK1" s="1882"/>
      <c r="AL1" s="1882"/>
      <c r="AM1" s="1882"/>
      <c r="AN1" s="1882"/>
      <c r="AO1" s="1882"/>
      <c r="AP1" s="1882"/>
      <c r="AQ1" s="1882"/>
      <c r="AR1" s="1882"/>
      <c r="AS1" s="1882"/>
      <c r="AT1" s="1882"/>
      <c r="AU1" s="1882"/>
    </row>
    <row r="442" spans="2:16">
      <c r="B442" s="2005"/>
      <c r="C442" s="2005"/>
      <c r="D442" s="2005"/>
      <c r="E442" s="2005"/>
      <c r="F442" s="2005"/>
      <c r="G442" s="2005"/>
      <c r="H442" s="2005"/>
      <c r="I442" s="2005"/>
      <c r="J442" s="2005"/>
      <c r="K442" s="2005"/>
      <c r="L442" s="1893"/>
      <c r="M442" s="1893"/>
      <c r="N442" s="1893"/>
      <c r="O442" s="1893"/>
      <c r="P442" s="1893"/>
    </row>
  </sheetData>
  <sheetProtection sheet="1" objects="1" scenarios="1"/>
  <phoneticPr fontId="2"/>
  <conditionalFormatting sqref="A1:XFD1 A443:XFD1048576 A2:A442 Q442:XFD442 B2:XFD441">
    <cfRule type="expression" dxfId="11" priority="1">
      <formula>CELL("protect", A1)=0</formula>
    </cfRule>
  </conditionalFormatting>
  <pageMargins left="1" right="0.5" top="0.5" bottom="0.5" header="0.3" footer="0.3"/>
  <pageSetup paperSize="8" scale="55"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_予実管理">
                <anchor>
                  <from>
                    <xdr:col>8</xdr:col>
                    <xdr:colOff>260350</xdr:colOff>
                    <xdr:row>0</xdr:row>
                    <xdr:rowOff>133350</xdr:rowOff>
                  </from>
                  <to>
                    <xdr:col>9</xdr:col>
                    <xdr:colOff>527050</xdr:colOff>
                    <xdr:row>0</xdr:row>
                    <xdr:rowOff>565150</xdr:rowOff>
                  </to>
                </anchor>
              </controlPr>
            </control>
          </mc:Choice>
        </mc:AlternateContent>
        <mc:AlternateContent xmlns:mc="http://schemas.openxmlformats.org/markup-compatibility/2006">
          <mc:Choice Requires="x14">
            <control shapeId="26626" r:id="rId5" name="Button 2">
              <controlPr defaultSize="0" print="0" autoFill="0" autoPict="0" macro="[0]!m_返済計画">
                <anchor>
                  <from>
                    <xdr:col>9</xdr:col>
                    <xdr:colOff>679450</xdr:colOff>
                    <xdr:row>0</xdr:row>
                    <xdr:rowOff>127000</xdr:rowOff>
                  </from>
                  <to>
                    <xdr:col>11</xdr:col>
                    <xdr:colOff>31750</xdr:colOff>
                    <xdr:row>0</xdr:row>
                    <xdr:rowOff>546100</xdr:rowOff>
                  </to>
                </anchor>
              </controlPr>
            </control>
          </mc:Choice>
        </mc:AlternateContent>
        <mc:AlternateContent xmlns:mc="http://schemas.openxmlformats.org/markup-compatibility/2006">
          <mc:Choice Requires="x14">
            <control shapeId="26627" r:id="rId6" name="Button 3">
              <controlPr defaultSize="0" print="0" autoFill="0" autoPict="0" macro="[0]!m_当期計画">
                <anchor>
                  <from>
                    <xdr:col>7</xdr:col>
                    <xdr:colOff>69850</xdr:colOff>
                    <xdr:row>0</xdr:row>
                    <xdr:rowOff>133350</xdr:rowOff>
                  </from>
                  <to>
                    <xdr:col>8</xdr:col>
                    <xdr:colOff>171450</xdr:colOff>
                    <xdr:row>0</xdr:row>
                    <xdr:rowOff>565150</xdr:rowOff>
                  </to>
                </anchor>
              </controlPr>
            </control>
          </mc:Choice>
        </mc:AlternateContent>
        <mc:AlternateContent xmlns:mc="http://schemas.openxmlformats.org/markup-compatibility/2006">
          <mc:Choice Requires="x14">
            <control shapeId="26628" r:id="rId7" name="Button 4">
              <controlPr defaultSize="0" print="0" autoFill="0" autoPict="0" macro="[0]!Shinki_Print_Click">
                <anchor moveWithCells="1" sizeWithCells="1">
                  <from>
                    <xdr:col>14</xdr:col>
                    <xdr:colOff>704850</xdr:colOff>
                    <xdr:row>0</xdr:row>
                    <xdr:rowOff>133350</xdr:rowOff>
                  </from>
                  <to>
                    <xdr:col>16</xdr:col>
                    <xdr:colOff>355600</xdr:colOff>
                    <xdr:row>0</xdr:row>
                    <xdr:rowOff>552450</xdr:rowOff>
                  </to>
                </anchor>
              </controlPr>
            </control>
          </mc:Choice>
        </mc:AlternateContent>
        <mc:AlternateContent xmlns:mc="http://schemas.openxmlformats.org/markup-compatibility/2006">
          <mc:Choice Requires="x14">
            <control shapeId="26629" r:id="rId8" name="Button 5">
              <controlPr defaultSize="0" print="0" autoFill="0" autoPict="0" macro="[0]!Shinki_New_Click">
                <anchor moveWithCells="1" sizeWithCells="1">
                  <from>
                    <xdr:col>0</xdr:col>
                    <xdr:colOff>469900</xdr:colOff>
                    <xdr:row>0</xdr:row>
                    <xdr:rowOff>146050</xdr:rowOff>
                  </from>
                  <to>
                    <xdr:col>0</xdr:col>
                    <xdr:colOff>1905000</xdr:colOff>
                    <xdr:row>0</xdr:row>
                    <xdr:rowOff>469900</xdr:rowOff>
                  </to>
                </anchor>
              </controlPr>
            </control>
          </mc:Choice>
        </mc:AlternateContent>
        <mc:AlternateContent xmlns:mc="http://schemas.openxmlformats.org/markup-compatibility/2006">
          <mc:Choice Requires="x14">
            <control shapeId="26630" r:id="rId9" name="Button 6">
              <controlPr defaultSize="0" print="0" autoFill="0" autoPict="0" macro="[0]!Shinki_Edit_Click">
                <anchor moveWithCells="1" sizeWithCells="1">
                  <from>
                    <xdr:col>0</xdr:col>
                    <xdr:colOff>450850</xdr:colOff>
                    <xdr:row>0</xdr:row>
                    <xdr:rowOff>533400</xdr:rowOff>
                  </from>
                  <to>
                    <xdr:col>0</xdr:col>
                    <xdr:colOff>1885950</xdr:colOff>
                    <xdr:row>0</xdr:row>
                    <xdr:rowOff>857250</xdr:rowOff>
                  </to>
                </anchor>
              </controlPr>
            </control>
          </mc:Choice>
        </mc:AlternateContent>
        <mc:AlternateContent xmlns:mc="http://schemas.openxmlformats.org/markup-compatibility/2006">
          <mc:Choice Requires="x14">
            <control shapeId="26631" r:id="rId10" name="Button 7">
              <controlPr defaultSize="0" print="0" autoFill="0" autoPict="0" macro="[0]!Shinki_Delete_Click">
                <anchor moveWithCells="1" sizeWithCells="1">
                  <from>
                    <xdr:col>0</xdr:col>
                    <xdr:colOff>438150</xdr:colOff>
                    <xdr:row>0</xdr:row>
                    <xdr:rowOff>946150</xdr:rowOff>
                  </from>
                  <to>
                    <xdr:col>0</xdr:col>
                    <xdr:colOff>1879600</xdr:colOff>
                    <xdr:row>0</xdr:row>
                    <xdr:rowOff>1276350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530A0-7E36-4FBA-B834-AB1D030B495F}">
  <sheetPr codeName="Sheet20">
    <tabColor theme="7"/>
    <pageSetUpPr fitToPage="1"/>
  </sheetPr>
  <dimension ref="B1:AU442"/>
  <sheetViews>
    <sheetView showGridLines="0" showRowColHeaders="0" zoomScale="70" zoomScaleNormal="70" workbookViewId="0">
      <pane xSplit="1" ySplit="1" topLeftCell="B2" activePane="bottomRight" state="frozen"/>
      <selection pane="topRight" activeCell="B1" sqref="B1"/>
      <selection pane="bottomLeft" activeCell="A2" sqref="A2"/>
      <selection pane="bottomRight" activeCell="R1" sqref="R1"/>
    </sheetView>
  </sheetViews>
  <sheetFormatPr defaultColWidth="8.75" defaultRowHeight="13"/>
  <cols>
    <col min="1" max="1" width="29.5" style="1890" customWidth="1"/>
    <col min="2" max="2" width="4" style="1890" customWidth="1"/>
    <col min="3" max="3" width="12.75" style="1890" customWidth="1"/>
    <col min="4" max="7" width="11" style="1890" customWidth="1"/>
    <col min="8" max="8" width="4.33203125" style="1890" customWidth="1"/>
    <col min="9" max="9" width="14.08203125" style="1890" customWidth="1"/>
    <col min="10" max="13" width="12.08203125" style="1890" customWidth="1"/>
    <col min="14" max="14" width="4.33203125" style="1890" customWidth="1"/>
    <col min="15" max="15" width="14.08203125" style="1890" customWidth="1"/>
    <col min="16" max="19" width="12.08203125" style="1890" customWidth="1"/>
    <col min="20" max="20" width="4.33203125" style="1890" customWidth="1"/>
    <col min="21" max="21" width="14.08203125" style="1890" customWidth="1"/>
    <col min="22" max="25" width="12.08203125" style="1890" customWidth="1"/>
    <col min="26" max="26" width="4.5" style="1890" customWidth="1"/>
    <col min="27" max="27" width="14.25" style="1890" customWidth="1"/>
    <col min="28" max="31" width="12.25" style="1890" customWidth="1"/>
    <col min="32" max="32" width="4.5" style="1890" customWidth="1"/>
    <col min="33" max="33" width="14.25" style="1890" customWidth="1"/>
    <col min="34" max="37" width="12.25" style="1890" customWidth="1"/>
    <col min="38" max="39" width="10.75" style="1890" customWidth="1"/>
    <col min="40" max="40" width="10.75" style="1890" hidden="1" customWidth="1"/>
    <col min="41" max="48" width="10.75" style="1890" customWidth="1"/>
    <col min="49" max="16384" width="8.75" style="1890"/>
  </cols>
  <sheetData>
    <row r="1" spans="2:47" ht="129" customHeight="1">
      <c r="B1" s="1947" t="s">
        <v>340</v>
      </c>
      <c r="C1" s="1948">
        <f>当期計画!D2</f>
        <v>45474</v>
      </c>
      <c r="D1" s="1949" t="s">
        <v>341</v>
      </c>
      <c r="L1" s="1884" t="s">
        <v>342</v>
      </c>
      <c r="M1" s="1885" t="str">
        <f>IF(HOME!$W$39=1,"円",IF(HOME!$W$39=2,"万円","千円"))</f>
        <v>円</v>
      </c>
      <c r="N1" s="1895"/>
      <c r="Q1" s="1895"/>
      <c r="R1" s="1895" t="s">
        <v>339</v>
      </c>
      <c r="AA1" s="1896"/>
      <c r="AB1" s="1882"/>
      <c r="AC1" s="1882"/>
      <c r="AD1" s="1882"/>
      <c r="AE1" s="1882"/>
      <c r="AF1" s="1882"/>
      <c r="AG1" s="1882"/>
      <c r="AH1" s="1882"/>
      <c r="AI1" s="1882"/>
      <c r="AJ1" s="1882"/>
      <c r="AK1" s="1882"/>
      <c r="AL1" s="1882"/>
      <c r="AM1" s="1882"/>
      <c r="AN1" s="1882"/>
      <c r="AO1" s="1882"/>
      <c r="AP1" s="1882"/>
      <c r="AQ1" s="1882"/>
      <c r="AR1" s="1882"/>
      <c r="AS1" s="1882"/>
      <c r="AT1" s="1882"/>
      <c r="AU1" s="1882"/>
    </row>
    <row r="442" spans="2:7">
      <c r="B442" s="2005"/>
      <c r="C442" s="2005"/>
      <c r="D442" s="2005"/>
      <c r="E442" s="2005"/>
      <c r="F442" s="2005"/>
      <c r="G442" s="2005"/>
    </row>
  </sheetData>
  <sheetProtection sheet="1" objects="1" scenarios="1"/>
  <phoneticPr fontId="2"/>
  <conditionalFormatting sqref="A1:XFD1 A443:XFD1048576 A2:A442 H442:XFD442 B2:XFD441">
    <cfRule type="expression" dxfId="10" priority="1">
      <formula>CELL("protect", A1)=0</formula>
    </cfRule>
  </conditionalFormatting>
  <pageMargins left="0.5" right="0.5" top="0.5" bottom="0.3" header="0.3" footer="0.3"/>
  <pageSetup paperSize="9"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_予実管理">
                <anchor>
                  <from>
                    <xdr:col>8</xdr:col>
                    <xdr:colOff>336550</xdr:colOff>
                    <xdr:row>0</xdr:row>
                    <xdr:rowOff>133350</xdr:rowOff>
                  </from>
                  <to>
                    <xdr:col>9</xdr:col>
                    <xdr:colOff>361950</xdr:colOff>
                    <xdr:row>0</xdr:row>
                    <xdr:rowOff>565150</xdr:rowOff>
                  </to>
                </anchor>
              </controlPr>
            </control>
          </mc:Choice>
        </mc:AlternateContent>
        <mc:AlternateContent xmlns:mc="http://schemas.openxmlformats.org/markup-compatibility/2006">
          <mc:Choice Requires="x14">
            <control shapeId="27650" r:id="rId5" name="Button 2">
              <controlPr defaultSize="0" print="0" autoFill="0" autoPict="0" macro="[0]!m_返済計画">
                <anchor>
                  <from>
                    <xdr:col>9</xdr:col>
                    <xdr:colOff>527050</xdr:colOff>
                    <xdr:row>0</xdr:row>
                    <xdr:rowOff>127000</xdr:rowOff>
                  </from>
                  <to>
                    <xdr:col>10</xdr:col>
                    <xdr:colOff>628650</xdr:colOff>
                    <xdr:row>0</xdr:row>
                    <xdr:rowOff>546100</xdr:rowOff>
                  </to>
                </anchor>
              </controlPr>
            </control>
          </mc:Choice>
        </mc:AlternateContent>
        <mc:AlternateContent xmlns:mc="http://schemas.openxmlformats.org/markup-compatibility/2006">
          <mc:Choice Requires="x14">
            <control shapeId="27651" r:id="rId6" name="Button 3">
              <controlPr defaultSize="0" print="0" autoFill="0" autoPict="0" macro="[0]!m_当期計画">
                <anchor>
                  <from>
                    <xdr:col>6</xdr:col>
                    <xdr:colOff>361950</xdr:colOff>
                    <xdr:row>0</xdr:row>
                    <xdr:rowOff>133350</xdr:rowOff>
                  </from>
                  <to>
                    <xdr:col>8</xdr:col>
                    <xdr:colOff>279400</xdr:colOff>
                    <xdr:row>0</xdr:row>
                    <xdr:rowOff>565150</xdr:rowOff>
                  </to>
                </anchor>
              </controlPr>
            </control>
          </mc:Choice>
        </mc:AlternateContent>
        <mc:AlternateContent xmlns:mc="http://schemas.openxmlformats.org/markup-compatibility/2006">
          <mc:Choice Requires="x14">
            <control shapeId="27652" r:id="rId7" name="Button 4">
              <controlPr defaultSize="0" print="0" autoFill="0" autoPict="0" macro="[0]!GanriKintou_Print_Click">
                <anchor moveWithCells="1" sizeWithCells="1">
                  <from>
                    <xdr:col>14</xdr:col>
                    <xdr:colOff>704850</xdr:colOff>
                    <xdr:row>0</xdr:row>
                    <xdr:rowOff>133350</xdr:rowOff>
                  </from>
                  <to>
                    <xdr:col>16</xdr:col>
                    <xdr:colOff>488950</xdr:colOff>
                    <xdr:row>0</xdr:row>
                    <xdr:rowOff>552450</xdr:rowOff>
                  </to>
                </anchor>
              </controlPr>
            </control>
          </mc:Choice>
        </mc:AlternateContent>
        <mc:AlternateContent xmlns:mc="http://schemas.openxmlformats.org/markup-compatibility/2006">
          <mc:Choice Requires="x14">
            <control shapeId="27653" r:id="rId8" name="Button 5">
              <controlPr defaultSize="0" print="0" autoFill="0" autoPict="0" macro="[0]!GanriKintou_New_Click">
                <anchor moveWithCells="1" sizeWithCells="1">
                  <from>
                    <xdr:col>0</xdr:col>
                    <xdr:colOff>469900</xdr:colOff>
                    <xdr:row>0</xdr:row>
                    <xdr:rowOff>146050</xdr:rowOff>
                  </from>
                  <to>
                    <xdr:col>0</xdr:col>
                    <xdr:colOff>1905000</xdr:colOff>
                    <xdr:row>0</xdr:row>
                    <xdr:rowOff>469900</xdr:rowOff>
                  </to>
                </anchor>
              </controlPr>
            </control>
          </mc:Choice>
        </mc:AlternateContent>
        <mc:AlternateContent xmlns:mc="http://schemas.openxmlformats.org/markup-compatibility/2006">
          <mc:Choice Requires="x14">
            <control shapeId="27654" r:id="rId9" name="Button 6">
              <controlPr defaultSize="0" print="0" autoFill="0" autoPict="0" macro="[0]!GanriKintou_Edit_Click">
                <anchor moveWithCells="1" sizeWithCells="1">
                  <from>
                    <xdr:col>0</xdr:col>
                    <xdr:colOff>450850</xdr:colOff>
                    <xdr:row>0</xdr:row>
                    <xdr:rowOff>533400</xdr:rowOff>
                  </from>
                  <to>
                    <xdr:col>0</xdr:col>
                    <xdr:colOff>1885950</xdr:colOff>
                    <xdr:row>0</xdr:row>
                    <xdr:rowOff>857250</xdr:rowOff>
                  </to>
                </anchor>
              </controlPr>
            </control>
          </mc:Choice>
        </mc:AlternateContent>
        <mc:AlternateContent xmlns:mc="http://schemas.openxmlformats.org/markup-compatibility/2006">
          <mc:Choice Requires="x14">
            <control shapeId="27655" r:id="rId10" name="Button 7">
              <controlPr defaultSize="0" print="0" autoFill="0" autoPict="0" macro="[0]!GanriKintou_Delete_Click">
                <anchor moveWithCells="1" sizeWithCells="1">
                  <from>
                    <xdr:col>0</xdr:col>
                    <xdr:colOff>438150</xdr:colOff>
                    <xdr:row>0</xdr:row>
                    <xdr:rowOff>946150</xdr:rowOff>
                  </from>
                  <to>
                    <xdr:col>0</xdr:col>
                    <xdr:colOff>1879600</xdr:colOff>
                    <xdr:row>0</xdr:row>
                    <xdr:rowOff>1276350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169C6-A102-44B3-B6F4-8571D95F595F}">
  <sheetPr codeName="Sheet9">
    <tabColor rgb="FFFFC000"/>
    <pageSetUpPr fitToPage="1"/>
  </sheetPr>
  <dimension ref="A1:CK100"/>
  <sheetViews>
    <sheetView showGridLines="0" showRowColHeaders="0" zoomScale="70" zoomScaleNormal="70" workbookViewId="0">
      <selection activeCell="K6" sqref="K6:X7"/>
    </sheetView>
  </sheetViews>
  <sheetFormatPr defaultColWidth="8.75" defaultRowHeight="15"/>
  <cols>
    <col min="1" max="1" width="3.75" style="1897" customWidth="1"/>
    <col min="2" max="2" width="19.75" style="1897" customWidth="1"/>
    <col min="3" max="3" width="10.83203125" style="1897" customWidth="1"/>
    <col min="4" max="4" width="10" style="1898" customWidth="1"/>
    <col min="5" max="6" width="12.25" style="1898" bestFit="1" customWidth="1"/>
    <col min="7" max="7" width="7.5" style="1898" bestFit="1" customWidth="1"/>
    <col min="8" max="8" width="8.75" style="1898" customWidth="1"/>
    <col min="9" max="9" width="10.83203125" style="1898" customWidth="1"/>
    <col min="10" max="10" width="10" style="1898" customWidth="1"/>
    <col min="11" max="24" width="10.83203125" style="1898" customWidth="1"/>
    <col min="25" max="25" width="10" style="1898" customWidth="1"/>
    <col min="26" max="26" width="8.75" style="1898" hidden="1" customWidth="1"/>
    <col min="27" max="28" width="8.75" style="1898" customWidth="1"/>
    <col min="29" max="29" width="14.83203125" style="1898" customWidth="1"/>
    <col min="30" max="45" width="8.75" style="1898" customWidth="1"/>
    <col min="46" max="46" width="8.75" style="1898" hidden="1" customWidth="1"/>
    <col min="47" max="53" width="8.75" style="1898" customWidth="1"/>
    <col min="54" max="68" width="8.75" style="1898"/>
    <col min="69" max="69" width="16.58203125" style="1898" bestFit="1" customWidth="1"/>
    <col min="70" max="81" width="8.33203125" style="1898" customWidth="1"/>
    <col min="82" max="89" width="10.33203125" style="1900" customWidth="1"/>
    <col min="90" max="90" width="8.33203125" style="1898" customWidth="1"/>
    <col min="91" max="16384" width="8.75" style="1898"/>
  </cols>
  <sheetData>
    <row r="1" spans="1:89" ht="39" customHeight="1">
      <c r="Z1" s="1899">
        <v>1</v>
      </c>
      <c r="AT1" s="1899">
        <v>1</v>
      </c>
    </row>
    <row r="2" spans="1:89" ht="9" customHeight="1"/>
    <row r="3" spans="1:89" ht="39" customHeight="1">
      <c r="B3" s="1901" t="s">
        <v>343</v>
      </c>
      <c r="BP3" s="1902"/>
      <c r="BQ3" s="1462"/>
      <c r="BR3" s="1462"/>
      <c r="BS3" s="1463"/>
      <c r="BT3" s="1462"/>
      <c r="BU3" s="1464"/>
      <c r="BV3" s="1464"/>
      <c r="BW3" s="1465"/>
      <c r="BX3" s="1465"/>
      <c r="BY3" s="1462"/>
      <c r="BZ3" s="1462"/>
      <c r="CA3" s="1466"/>
      <c r="CB3" s="1462"/>
      <c r="CC3" s="1462"/>
    </row>
    <row r="4" spans="1:89" s="1905" customFormat="1">
      <c r="A4" s="1903"/>
      <c r="B4" s="2399"/>
      <c r="C4" s="2399"/>
      <c r="D4" s="2399"/>
      <c r="E4" s="2399"/>
      <c r="F4" s="2399"/>
      <c r="G4" s="2399"/>
      <c r="H4" s="2399"/>
      <c r="I4" s="2399"/>
      <c r="J4" s="2399"/>
      <c r="K4" s="1904"/>
      <c r="L4" s="1904"/>
      <c r="M4" s="1904"/>
      <c r="N4" s="1904"/>
      <c r="O4" s="1904"/>
      <c r="P4" s="1904"/>
      <c r="Q4" s="1904"/>
      <c r="R4" s="1904"/>
      <c r="S4" s="1904"/>
      <c r="T4" s="1904"/>
      <c r="U4" s="1904"/>
      <c r="V4" s="1904"/>
      <c r="W4" s="1904"/>
      <c r="X4" s="1904"/>
      <c r="Y4" s="1904"/>
      <c r="CD4" s="1906"/>
      <c r="CE4" s="1906"/>
      <c r="CF4" s="1906"/>
      <c r="CG4" s="1906"/>
      <c r="CH4" s="1906"/>
      <c r="CI4" s="1906"/>
      <c r="CJ4" s="1906"/>
      <c r="CK4" s="1906"/>
    </row>
    <row r="5" spans="1:89" s="1905" customFormat="1">
      <c r="A5" s="1903"/>
      <c r="B5" s="2399"/>
      <c r="C5" s="2399"/>
      <c r="D5" s="2399"/>
      <c r="E5" s="2399"/>
      <c r="F5" s="2399"/>
      <c r="G5" s="2399"/>
      <c r="H5" s="2399"/>
      <c r="I5" s="2399"/>
      <c r="J5" s="2399"/>
      <c r="K5" s="1904"/>
      <c r="L5" s="1904"/>
      <c r="M5" s="1904"/>
      <c r="N5" s="1904"/>
      <c r="O5" s="1904"/>
      <c r="P5" s="1904"/>
      <c r="Q5" s="1904"/>
      <c r="R5" s="1904"/>
      <c r="S5" s="1904"/>
      <c r="T5" s="1904"/>
      <c r="U5" s="1904"/>
      <c r="V5" s="1904"/>
      <c r="W5" s="1904"/>
      <c r="X5" s="1904"/>
      <c r="Y5" s="1904"/>
      <c r="CD5" s="1906"/>
      <c r="CE5" s="1906"/>
      <c r="CF5" s="1906"/>
      <c r="CG5" s="1906"/>
      <c r="CH5" s="1906"/>
      <c r="CI5" s="1906"/>
      <c r="CJ5" s="1906"/>
      <c r="CK5" s="1906"/>
    </row>
    <row r="6" spans="1:89" s="1905" customFormat="1">
      <c r="A6" s="1903"/>
      <c r="B6" s="2370"/>
      <c r="C6" s="1907"/>
      <c r="D6" s="2371"/>
      <c r="E6" s="2372"/>
      <c r="F6" s="2372"/>
      <c r="G6" s="2370"/>
      <c r="H6" s="2373"/>
      <c r="I6" s="1907"/>
      <c r="J6" s="1907"/>
      <c r="K6" s="1907"/>
      <c r="L6" s="1907"/>
      <c r="M6" s="1907"/>
      <c r="N6" s="1907"/>
      <c r="O6" s="1907"/>
      <c r="P6" s="1907"/>
      <c r="Q6" s="1907"/>
      <c r="R6" s="1907"/>
      <c r="S6" s="1907"/>
      <c r="T6" s="1907"/>
      <c r="U6" s="1907"/>
      <c r="V6" s="1907"/>
      <c r="W6" s="1907"/>
      <c r="X6" s="1907"/>
      <c r="Y6" s="1907"/>
      <c r="CD6" s="1906"/>
      <c r="CE6" s="1906"/>
      <c r="CF6" s="1906"/>
      <c r="CG6" s="1906"/>
      <c r="CH6" s="1906"/>
      <c r="CI6" s="1906"/>
      <c r="CJ6" s="1906"/>
      <c r="CK6" s="1906"/>
    </row>
    <row r="7" spans="1:89" s="1905" customFormat="1">
      <c r="A7" s="1903"/>
      <c r="B7" s="2370"/>
      <c r="C7" s="1907"/>
      <c r="D7" s="2371"/>
      <c r="E7" s="2372"/>
      <c r="F7" s="2372"/>
      <c r="G7" s="2370"/>
      <c r="H7" s="2373"/>
      <c r="I7" s="1907"/>
      <c r="J7" s="1907"/>
      <c r="K7" s="1907"/>
      <c r="L7" s="1907"/>
      <c r="M7" s="1907"/>
      <c r="N7" s="1907"/>
      <c r="O7" s="1907"/>
      <c r="P7" s="1907"/>
      <c r="Q7" s="1907"/>
      <c r="R7" s="1907"/>
      <c r="S7" s="1907"/>
      <c r="T7" s="1907"/>
      <c r="U7" s="1907"/>
      <c r="V7" s="1907"/>
      <c r="W7" s="1907"/>
      <c r="X7" s="1907"/>
      <c r="Y7" s="1907"/>
      <c r="CD7" s="1906"/>
      <c r="CE7" s="1906"/>
      <c r="CF7" s="1906"/>
      <c r="CG7" s="1906"/>
      <c r="CH7" s="1906"/>
      <c r="CI7" s="1906"/>
      <c r="CJ7" s="1906"/>
      <c r="CK7" s="1906"/>
    </row>
    <row r="8" spans="1:89" s="1905" customFormat="1">
      <c r="A8" s="1903"/>
      <c r="B8" s="2370"/>
      <c r="C8" s="1907"/>
      <c r="D8" s="2371"/>
      <c r="E8" s="2372"/>
      <c r="F8" s="2372"/>
      <c r="G8" s="2370"/>
      <c r="H8" s="2373"/>
      <c r="I8" s="1907"/>
      <c r="J8" s="1907"/>
      <c r="K8" s="1907"/>
      <c r="L8" s="1907"/>
      <c r="M8" s="1907"/>
      <c r="N8" s="1907"/>
      <c r="O8" s="1907"/>
      <c r="P8" s="1907"/>
      <c r="Q8" s="1907"/>
      <c r="R8" s="1907"/>
      <c r="S8" s="1907"/>
      <c r="T8" s="1907"/>
      <c r="U8" s="1907"/>
      <c r="V8" s="1907"/>
      <c r="W8" s="1907"/>
      <c r="X8" s="1907"/>
      <c r="Y8" s="1907"/>
      <c r="CD8" s="1906"/>
      <c r="CE8" s="1906"/>
      <c r="CF8" s="1906"/>
      <c r="CG8" s="1906"/>
      <c r="CH8" s="1906"/>
      <c r="CI8" s="1906"/>
      <c r="CJ8" s="1906"/>
      <c r="CK8" s="1906"/>
    </row>
    <row r="9" spans="1:89" s="1905" customFormat="1">
      <c r="A9" s="1903"/>
      <c r="B9" s="2370"/>
      <c r="C9" s="1907"/>
      <c r="D9" s="2371"/>
      <c r="E9" s="2372"/>
      <c r="F9" s="2372"/>
      <c r="G9" s="2370"/>
      <c r="H9" s="2373"/>
      <c r="I9" s="1907"/>
      <c r="J9" s="1907"/>
      <c r="K9" s="1907"/>
      <c r="L9" s="1907"/>
      <c r="M9" s="1907"/>
      <c r="N9" s="1907"/>
      <c r="O9" s="1907"/>
      <c r="P9" s="1907"/>
      <c r="Q9" s="1907"/>
      <c r="R9" s="1907"/>
      <c r="S9" s="1907"/>
      <c r="T9" s="1907"/>
      <c r="U9" s="1907"/>
      <c r="V9" s="1907"/>
      <c r="W9" s="1907"/>
      <c r="X9" s="1907"/>
      <c r="Y9" s="1907"/>
      <c r="CD9" s="1906"/>
      <c r="CE9" s="1906"/>
      <c r="CF9" s="1906"/>
      <c r="CG9" s="1906"/>
      <c r="CH9" s="1906"/>
      <c r="CI9" s="1906"/>
      <c r="CJ9" s="1906"/>
      <c r="CK9" s="1906"/>
    </row>
    <row r="10" spans="1:89" s="1905" customFormat="1">
      <c r="A10" s="1903"/>
      <c r="B10" s="1908"/>
      <c r="C10" s="1909"/>
      <c r="D10" s="1910"/>
      <c r="E10" s="1911"/>
      <c r="F10" s="1911"/>
      <c r="G10" s="1908"/>
      <c r="H10" s="1912"/>
      <c r="I10" s="1909"/>
      <c r="J10" s="1909"/>
      <c r="K10" s="1909"/>
      <c r="L10" s="1909"/>
      <c r="M10" s="1909"/>
      <c r="N10" s="1909"/>
      <c r="O10" s="1909"/>
      <c r="P10" s="1909"/>
      <c r="Q10" s="1909"/>
      <c r="R10" s="1909"/>
      <c r="S10" s="1909"/>
      <c r="T10" s="1909"/>
      <c r="U10" s="1909"/>
      <c r="V10" s="1909"/>
      <c r="W10" s="1909"/>
      <c r="X10" s="1909"/>
      <c r="Y10" s="1909"/>
      <c r="CD10" s="1906"/>
      <c r="CE10" s="1906"/>
      <c r="CF10" s="1906"/>
      <c r="CG10" s="1906"/>
      <c r="CH10" s="1906"/>
      <c r="CI10" s="1906"/>
      <c r="CJ10" s="1906"/>
      <c r="CK10" s="1906"/>
    </row>
    <row r="11" spans="1:89" s="1905" customFormat="1">
      <c r="A11" s="1903"/>
      <c r="B11" s="1908"/>
      <c r="C11" s="1909"/>
      <c r="D11" s="1910"/>
      <c r="E11" s="1911"/>
      <c r="F11" s="1911"/>
      <c r="G11" s="1908"/>
      <c r="H11" s="1912"/>
      <c r="I11" s="1909"/>
      <c r="J11" s="1909"/>
      <c r="K11" s="1909"/>
      <c r="L11" s="1909"/>
      <c r="M11" s="1909"/>
      <c r="N11" s="1909"/>
      <c r="O11" s="1909"/>
      <c r="P11" s="1909"/>
      <c r="Q11" s="1909"/>
      <c r="R11" s="1909"/>
      <c r="S11" s="1909"/>
      <c r="T11" s="1909"/>
      <c r="U11" s="1909"/>
      <c r="V11" s="1909"/>
      <c r="W11" s="1909"/>
      <c r="X11" s="1909"/>
      <c r="Y11" s="1909"/>
      <c r="CD11" s="1906"/>
      <c r="CE11" s="1906"/>
      <c r="CF11" s="1906"/>
      <c r="CG11" s="1906"/>
      <c r="CH11" s="1906"/>
      <c r="CI11" s="1906"/>
      <c r="CJ11" s="1906"/>
      <c r="CK11" s="1906"/>
    </row>
    <row r="12" spans="1:89" s="1905" customFormat="1">
      <c r="A12" s="1903"/>
      <c r="B12" s="1908"/>
      <c r="C12" s="1909"/>
      <c r="D12" s="1910"/>
      <c r="E12" s="1911"/>
      <c r="F12" s="1911"/>
      <c r="G12" s="1908"/>
      <c r="H12" s="1912"/>
      <c r="I12" s="1909"/>
      <c r="J12" s="1909"/>
      <c r="K12" s="1909"/>
      <c r="L12" s="1909"/>
      <c r="M12" s="1909"/>
      <c r="N12" s="1909"/>
      <c r="O12" s="1909"/>
      <c r="P12" s="1909"/>
      <c r="Q12" s="1909"/>
      <c r="R12" s="1909"/>
      <c r="S12" s="1909"/>
      <c r="T12" s="1909"/>
      <c r="U12" s="1909"/>
      <c r="V12" s="1909"/>
      <c r="W12" s="1909"/>
      <c r="X12" s="1909"/>
      <c r="CD12" s="1906"/>
      <c r="CE12" s="1906"/>
      <c r="CF12" s="1906"/>
      <c r="CG12" s="1906"/>
      <c r="CH12" s="1906"/>
      <c r="CI12" s="1906"/>
      <c r="CJ12" s="1906"/>
      <c r="CK12" s="1906"/>
    </row>
    <row r="13" spans="1:89" s="1905" customFormat="1">
      <c r="A13" s="1903"/>
      <c r="B13" s="1908"/>
      <c r="C13" s="1909"/>
      <c r="D13" s="1910"/>
      <c r="E13" s="1911"/>
      <c r="F13" s="1911"/>
      <c r="G13" s="1908"/>
      <c r="H13" s="1912"/>
      <c r="I13" s="1909"/>
      <c r="J13" s="1909"/>
      <c r="K13" s="1909"/>
      <c r="L13" s="1909"/>
      <c r="M13" s="1909"/>
      <c r="N13" s="1909"/>
      <c r="O13" s="1909"/>
      <c r="P13" s="1909"/>
      <c r="Q13" s="1909"/>
      <c r="R13" s="1909"/>
      <c r="S13" s="1909"/>
      <c r="T13" s="1909"/>
      <c r="U13" s="1909"/>
      <c r="V13" s="1909"/>
      <c r="W13" s="1909"/>
      <c r="X13" s="1909"/>
      <c r="CD13" s="1906"/>
      <c r="CE13" s="1906"/>
      <c r="CF13" s="1906"/>
      <c r="CG13" s="1906"/>
      <c r="CH13" s="1906"/>
      <c r="CI13" s="1906"/>
      <c r="CJ13" s="1906"/>
      <c r="CK13" s="1906"/>
    </row>
    <row r="14" spans="1:89" s="1905" customFormat="1">
      <c r="A14" s="1903"/>
      <c r="B14" s="1908"/>
      <c r="C14" s="1909"/>
      <c r="D14" s="1910"/>
      <c r="E14" s="1911"/>
      <c r="F14" s="1911"/>
      <c r="G14" s="1908"/>
      <c r="H14" s="1912"/>
      <c r="I14" s="1909"/>
      <c r="J14" s="1909"/>
      <c r="K14" s="1909"/>
      <c r="L14" s="1909"/>
      <c r="M14" s="1909"/>
      <c r="N14" s="1909"/>
      <c r="O14" s="1909"/>
      <c r="P14" s="1909"/>
      <c r="Q14" s="1909"/>
      <c r="R14" s="1909"/>
      <c r="S14" s="1909"/>
      <c r="T14" s="1909"/>
      <c r="U14" s="1909"/>
      <c r="V14" s="1909"/>
      <c r="W14" s="1909"/>
      <c r="X14" s="1909"/>
      <c r="CD14" s="1906"/>
      <c r="CE14" s="1906"/>
      <c r="CF14" s="1906"/>
      <c r="CG14" s="1906"/>
      <c r="CH14" s="1906"/>
      <c r="CI14" s="1906"/>
      <c r="CJ14" s="1906"/>
      <c r="CK14" s="1906"/>
    </row>
    <row r="15" spans="1:89" s="1905" customFormat="1">
      <c r="A15" s="1903"/>
      <c r="B15" s="1908"/>
      <c r="C15" s="1909"/>
      <c r="D15" s="1910"/>
      <c r="E15" s="1911"/>
      <c r="F15" s="1911"/>
      <c r="G15" s="1908"/>
      <c r="H15" s="1912"/>
      <c r="I15" s="1909"/>
      <c r="J15" s="1909"/>
      <c r="K15" s="1909"/>
      <c r="L15" s="1909"/>
      <c r="M15" s="1909"/>
      <c r="N15" s="1909"/>
      <c r="O15" s="1909"/>
      <c r="P15" s="1909"/>
      <c r="Q15" s="1909"/>
      <c r="R15" s="1909"/>
      <c r="S15" s="1909"/>
      <c r="T15" s="1909"/>
      <c r="U15" s="1909"/>
      <c r="V15" s="1909"/>
      <c r="W15" s="1909"/>
      <c r="X15" s="1909"/>
      <c r="CD15" s="1906"/>
      <c r="CE15" s="1906"/>
      <c r="CF15" s="1906"/>
      <c r="CG15" s="1906"/>
      <c r="CH15" s="1906"/>
      <c r="CI15" s="1906"/>
      <c r="CJ15" s="1906"/>
      <c r="CK15" s="1906"/>
    </row>
    <row r="16" spans="1:89" s="1905" customFormat="1">
      <c r="A16" s="1903"/>
      <c r="B16" s="1903"/>
      <c r="C16" s="1903"/>
      <c r="CD16" s="1906"/>
      <c r="CE16" s="1906"/>
      <c r="CF16" s="1906"/>
      <c r="CG16" s="1906"/>
      <c r="CH16" s="1906"/>
      <c r="CI16" s="1906"/>
      <c r="CJ16" s="1906"/>
      <c r="CK16" s="1906"/>
    </row>
    <row r="17" spans="1:89" s="1905" customFormat="1">
      <c r="A17" s="1903"/>
      <c r="B17" s="1903"/>
      <c r="C17" s="1903"/>
      <c r="CD17" s="1906"/>
      <c r="CE17" s="1906"/>
      <c r="CF17" s="1906"/>
      <c r="CG17" s="1906"/>
      <c r="CH17" s="1906"/>
      <c r="CI17" s="1906"/>
      <c r="CJ17" s="1906"/>
      <c r="CK17" s="1906"/>
    </row>
    <row r="18" spans="1:89" s="1905" customFormat="1">
      <c r="A18" s="1903"/>
      <c r="B18" s="1903"/>
      <c r="C18" s="1903"/>
      <c r="CD18" s="1906"/>
      <c r="CE18" s="1906"/>
      <c r="CF18" s="1906"/>
      <c r="CG18" s="1906"/>
      <c r="CH18" s="1906"/>
      <c r="CI18" s="1906"/>
      <c r="CJ18" s="1906"/>
      <c r="CK18" s="1906"/>
    </row>
    <row r="19" spans="1:89" s="1905" customFormat="1">
      <c r="A19" s="1903"/>
      <c r="B19" s="1903"/>
      <c r="C19" s="1903"/>
      <c r="CD19" s="1906"/>
      <c r="CE19" s="1906"/>
      <c r="CF19" s="1906"/>
      <c r="CG19" s="1906"/>
      <c r="CH19" s="1906"/>
      <c r="CI19" s="1906"/>
      <c r="CJ19" s="1906"/>
      <c r="CK19" s="1906"/>
    </row>
    <row r="20" spans="1:89" s="1905" customFormat="1">
      <c r="A20" s="1903"/>
      <c r="B20" s="1903"/>
      <c r="C20" s="1903"/>
      <c r="CD20" s="1906"/>
      <c r="CE20" s="1906"/>
      <c r="CF20" s="1906"/>
      <c r="CG20" s="1906"/>
      <c r="CH20" s="1906"/>
      <c r="CI20" s="1906"/>
      <c r="CJ20" s="1906"/>
      <c r="CK20" s="1906"/>
    </row>
    <row r="21" spans="1:89" s="1905" customFormat="1">
      <c r="A21" s="1903"/>
      <c r="B21" s="1903"/>
      <c r="C21" s="1903"/>
      <c r="CD21" s="1906"/>
      <c r="CE21" s="1906"/>
      <c r="CF21" s="1906"/>
      <c r="CG21" s="1906"/>
      <c r="CH21" s="1906"/>
      <c r="CI21" s="1906"/>
      <c r="CJ21" s="1906"/>
      <c r="CK21" s="1906"/>
    </row>
    <row r="22" spans="1:89" s="1905" customFormat="1">
      <c r="A22" s="1903"/>
      <c r="B22" s="1903"/>
      <c r="C22" s="1903"/>
      <c r="CD22" s="1906"/>
      <c r="CE22" s="1906"/>
      <c r="CF22" s="1906"/>
      <c r="CG22" s="1906"/>
      <c r="CH22" s="1906"/>
      <c r="CI22" s="1906"/>
      <c r="CJ22" s="1906"/>
      <c r="CK22" s="1906"/>
    </row>
    <row r="23" spans="1:89" s="1905" customFormat="1">
      <c r="A23" s="1903"/>
      <c r="B23" s="1903"/>
      <c r="C23" s="1903"/>
      <c r="CD23" s="1906"/>
      <c r="CE23" s="1906"/>
      <c r="CF23" s="1906"/>
      <c r="CG23" s="1906"/>
      <c r="CH23" s="1906"/>
      <c r="CI23" s="1906"/>
      <c r="CJ23" s="1906"/>
      <c r="CK23" s="1906"/>
    </row>
    <row r="24" spans="1:89" s="1905" customFormat="1">
      <c r="A24" s="1903"/>
      <c r="B24" s="1903"/>
      <c r="C24" s="1903"/>
      <c r="CD24" s="1906"/>
      <c r="CE24" s="1906"/>
      <c r="CF24" s="1906"/>
      <c r="CG24" s="1906"/>
      <c r="CH24" s="1906"/>
      <c r="CI24" s="1906"/>
      <c r="CJ24" s="1906"/>
      <c r="CK24" s="1906"/>
    </row>
    <row r="25" spans="1:89" s="1905" customFormat="1">
      <c r="A25" s="1903"/>
      <c r="B25" s="1903"/>
      <c r="C25" s="1903"/>
      <c r="CD25" s="1906"/>
      <c r="CE25" s="1906"/>
      <c r="CF25" s="1906"/>
      <c r="CG25" s="1906"/>
      <c r="CH25" s="1906"/>
      <c r="CI25" s="1906"/>
      <c r="CJ25" s="1906"/>
      <c r="CK25" s="1906"/>
    </row>
    <row r="26" spans="1:89" s="1905" customFormat="1">
      <c r="A26" s="1903"/>
      <c r="B26" s="1903"/>
      <c r="C26" s="1903"/>
      <c r="CD26" s="1906"/>
      <c r="CE26" s="1906"/>
      <c r="CF26" s="1906"/>
      <c r="CG26" s="1906"/>
      <c r="CH26" s="1906"/>
      <c r="CI26" s="1906"/>
      <c r="CJ26" s="1906"/>
      <c r="CK26" s="1906"/>
    </row>
    <row r="27" spans="1:89" s="1905" customFormat="1">
      <c r="A27" s="1903"/>
      <c r="B27" s="1903"/>
      <c r="C27" s="1903"/>
      <c r="CD27" s="1906"/>
      <c r="CE27" s="1906"/>
      <c r="CF27" s="1906"/>
      <c r="CG27" s="1906"/>
      <c r="CH27" s="1906"/>
      <c r="CI27" s="1906"/>
      <c r="CJ27" s="1906"/>
      <c r="CK27" s="1906"/>
    </row>
    <row r="28" spans="1:89" s="1905" customFormat="1">
      <c r="A28" s="1903"/>
      <c r="B28" s="1903"/>
      <c r="C28" s="1903"/>
      <c r="CD28" s="1906"/>
      <c r="CE28" s="1906"/>
      <c r="CF28" s="1906"/>
      <c r="CG28" s="1906"/>
      <c r="CH28" s="1906"/>
      <c r="CI28" s="1906"/>
      <c r="CJ28" s="1906"/>
      <c r="CK28" s="1906"/>
    </row>
    <row r="29" spans="1:89" s="1905" customFormat="1">
      <c r="A29" s="1903"/>
      <c r="B29" s="1903"/>
      <c r="C29" s="1903"/>
      <c r="CD29" s="1906"/>
      <c r="CE29" s="1906"/>
      <c r="CF29" s="1906"/>
      <c r="CG29" s="1906"/>
      <c r="CH29" s="1906"/>
      <c r="CI29" s="1906"/>
      <c r="CJ29" s="1906"/>
      <c r="CK29" s="1906"/>
    </row>
    <row r="30" spans="1:89" s="1905" customFormat="1">
      <c r="A30" s="1903"/>
      <c r="B30" s="1903"/>
      <c r="C30" s="1903"/>
      <c r="CD30" s="1906"/>
      <c r="CE30" s="1906"/>
      <c r="CF30" s="1906"/>
      <c r="CG30" s="1906"/>
      <c r="CH30" s="1906"/>
      <c r="CI30" s="1906"/>
      <c r="CJ30" s="1906"/>
      <c r="CK30" s="1906"/>
    </row>
    <row r="31" spans="1:89" s="1905" customFormat="1">
      <c r="A31" s="1903"/>
      <c r="B31" s="1903"/>
      <c r="C31" s="1903"/>
      <c r="CD31" s="1906"/>
      <c r="CE31" s="1906"/>
      <c r="CF31" s="1906"/>
      <c r="CG31" s="1906"/>
      <c r="CH31" s="1906"/>
      <c r="CI31" s="1906"/>
      <c r="CJ31" s="1906"/>
      <c r="CK31" s="1906"/>
    </row>
    <row r="32" spans="1:89" s="1905" customFormat="1">
      <c r="A32" s="1903"/>
      <c r="B32" s="1903"/>
      <c r="C32" s="1903"/>
      <c r="CD32" s="1906"/>
      <c r="CE32" s="1906"/>
      <c r="CF32" s="1906"/>
      <c r="CG32" s="1906"/>
      <c r="CH32" s="1906"/>
      <c r="CI32" s="1906"/>
      <c r="CJ32" s="1906"/>
      <c r="CK32" s="1906"/>
    </row>
    <row r="33" spans="1:89" s="1905" customFormat="1">
      <c r="A33" s="1903"/>
      <c r="B33" s="1903"/>
      <c r="C33" s="1903"/>
      <c r="CD33" s="1906"/>
      <c r="CE33" s="1906"/>
      <c r="CF33" s="1906"/>
      <c r="CG33" s="1906"/>
      <c r="CH33" s="1906"/>
      <c r="CI33" s="1906"/>
      <c r="CJ33" s="1906"/>
      <c r="CK33" s="1906"/>
    </row>
    <row r="34" spans="1:89" s="1905" customFormat="1">
      <c r="A34" s="1903"/>
      <c r="B34" s="1903"/>
      <c r="C34" s="1903"/>
      <c r="CD34" s="1906"/>
      <c r="CE34" s="1906"/>
      <c r="CF34" s="1906"/>
      <c r="CG34" s="1906"/>
      <c r="CH34" s="1906"/>
      <c r="CI34" s="1906"/>
      <c r="CJ34" s="1906"/>
      <c r="CK34" s="1906"/>
    </row>
    <row r="35" spans="1:89" s="1905" customFormat="1">
      <c r="A35" s="1903"/>
      <c r="B35" s="1903"/>
      <c r="C35" s="1903"/>
      <c r="CD35" s="1906"/>
      <c r="CE35" s="1906"/>
      <c r="CF35" s="1906"/>
      <c r="CG35" s="1906"/>
      <c r="CH35" s="1906"/>
      <c r="CI35" s="1906"/>
      <c r="CJ35" s="1906"/>
      <c r="CK35" s="1906"/>
    </row>
    <row r="36" spans="1:89" s="1905" customFormat="1">
      <c r="A36" s="1903"/>
      <c r="B36" s="1903"/>
      <c r="C36" s="1903"/>
      <c r="CD36" s="1906"/>
      <c r="CE36" s="1906"/>
      <c r="CF36" s="1906"/>
      <c r="CG36" s="1906"/>
      <c r="CH36" s="1906"/>
      <c r="CI36" s="1906"/>
      <c r="CJ36" s="1906"/>
      <c r="CK36" s="1906"/>
    </row>
    <row r="37" spans="1:89" s="1905" customFormat="1">
      <c r="A37" s="1903"/>
      <c r="B37" s="1903"/>
      <c r="C37" s="1903"/>
      <c r="CD37" s="1906"/>
      <c r="CE37" s="1906"/>
      <c r="CF37" s="1906"/>
      <c r="CG37" s="1906"/>
      <c r="CH37" s="1906"/>
      <c r="CI37" s="1906"/>
      <c r="CJ37" s="1906"/>
      <c r="CK37" s="1906"/>
    </row>
    <row r="38" spans="1:89" s="1905" customFormat="1">
      <c r="A38" s="1903"/>
      <c r="B38" s="1903"/>
      <c r="C38" s="1903"/>
      <c r="CD38" s="1906"/>
      <c r="CE38" s="1906"/>
      <c r="CF38" s="1906"/>
      <c r="CG38" s="1906"/>
      <c r="CH38" s="1906"/>
      <c r="CI38" s="1906"/>
      <c r="CJ38" s="1906"/>
      <c r="CK38" s="1906"/>
    </row>
    <row r="39" spans="1:89" s="1905" customFormat="1">
      <c r="A39" s="1903"/>
      <c r="B39" s="1903"/>
      <c r="C39" s="1903"/>
      <c r="CD39" s="1906"/>
      <c r="CE39" s="1906"/>
      <c r="CF39" s="1906"/>
      <c r="CG39" s="1906"/>
      <c r="CH39" s="1906"/>
      <c r="CI39" s="1906"/>
      <c r="CJ39" s="1906"/>
      <c r="CK39" s="1906"/>
    </row>
    <row r="40" spans="1:89" s="1905" customFormat="1">
      <c r="A40" s="1903"/>
      <c r="B40" s="1903"/>
      <c r="C40" s="1903"/>
      <c r="CD40" s="1906"/>
      <c r="CE40" s="1906"/>
      <c r="CF40" s="1906"/>
      <c r="CG40" s="1906"/>
      <c r="CH40" s="1906"/>
      <c r="CI40" s="1906"/>
      <c r="CJ40" s="1906"/>
      <c r="CK40" s="1906"/>
    </row>
    <row r="41" spans="1:89" s="1905" customFormat="1">
      <c r="A41" s="1903"/>
      <c r="B41" s="1903"/>
      <c r="C41" s="1903"/>
      <c r="CD41" s="1906"/>
      <c r="CE41" s="1906"/>
      <c r="CF41" s="1906"/>
      <c r="CG41" s="1906"/>
      <c r="CH41" s="1906"/>
      <c r="CI41" s="1906"/>
      <c r="CJ41" s="1906"/>
      <c r="CK41" s="1906"/>
    </row>
    <row r="42" spans="1:89" s="1905" customFormat="1">
      <c r="A42" s="1903"/>
      <c r="B42" s="1903"/>
      <c r="C42" s="1903"/>
      <c r="CD42" s="1906"/>
      <c r="CE42" s="1906"/>
      <c r="CF42" s="1906"/>
      <c r="CG42" s="1906"/>
      <c r="CH42" s="1906"/>
      <c r="CI42" s="1906"/>
      <c r="CJ42" s="1906"/>
      <c r="CK42" s="1906"/>
    </row>
    <row r="43" spans="1:89" s="1905" customFormat="1">
      <c r="A43" s="1903"/>
      <c r="B43" s="1903"/>
      <c r="C43" s="1903"/>
      <c r="CD43" s="1906"/>
      <c r="CE43" s="1906"/>
      <c r="CF43" s="1906"/>
      <c r="CG43" s="1906"/>
      <c r="CH43" s="1906"/>
      <c r="CI43" s="1906"/>
      <c r="CJ43" s="1906"/>
      <c r="CK43" s="1906"/>
    </row>
    <row r="44" spans="1:89" s="1905" customFormat="1">
      <c r="A44" s="1903"/>
      <c r="B44" s="1903"/>
      <c r="C44" s="1903"/>
      <c r="CD44" s="1906"/>
      <c r="CE44" s="1906"/>
      <c r="CF44" s="1906"/>
      <c r="CG44" s="1906"/>
      <c r="CH44" s="1906"/>
      <c r="CI44" s="1906"/>
      <c r="CJ44" s="1906"/>
      <c r="CK44" s="1906"/>
    </row>
    <row r="45" spans="1:89" s="1905" customFormat="1">
      <c r="A45" s="1903"/>
      <c r="B45" s="1903"/>
      <c r="C45" s="1903"/>
      <c r="CD45" s="1906"/>
      <c r="CE45" s="1906"/>
      <c r="CF45" s="1906"/>
      <c r="CG45" s="1906"/>
      <c r="CH45" s="1906"/>
      <c r="CI45" s="1906"/>
      <c r="CJ45" s="1906"/>
      <c r="CK45" s="1906"/>
    </row>
    <row r="46" spans="1:89" s="1905" customFormat="1">
      <c r="A46" s="1903"/>
      <c r="B46" s="1903"/>
      <c r="C46" s="1903"/>
      <c r="CD46" s="1906"/>
      <c r="CE46" s="1906"/>
      <c r="CF46" s="1906"/>
      <c r="CG46" s="1906"/>
      <c r="CH46" s="1906"/>
      <c r="CI46" s="1906"/>
      <c r="CJ46" s="1906"/>
      <c r="CK46" s="1906"/>
    </row>
    <row r="47" spans="1:89" s="1905" customFormat="1">
      <c r="A47" s="1903"/>
      <c r="B47" s="1903"/>
      <c r="C47" s="1903"/>
      <c r="CD47" s="1906"/>
      <c r="CE47" s="1906"/>
      <c r="CF47" s="1906"/>
      <c r="CG47" s="1906"/>
      <c r="CH47" s="1906"/>
      <c r="CI47" s="1906"/>
      <c r="CJ47" s="1906"/>
      <c r="CK47" s="1906"/>
    </row>
    <row r="48" spans="1:89" s="1905" customFormat="1">
      <c r="A48" s="1903"/>
      <c r="B48" s="1903"/>
      <c r="C48" s="1903"/>
      <c r="CD48" s="1906"/>
      <c r="CE48" s="1906"/>
      <c r="CF48" s="1906"/>
      <c r="CG48" s="1906"/>
      <c r="CH48" s="1906"/>
      <c r="CI48" s="1906"/>
      <c r="CJ48" s="1906"/>
      <c r="CK48" s="1906"/>
    </row>
    <row r="49" spans="1:89" s="1905" customFormat="1">
      <c r="A49" s="1903"/>
      <c r="B49" s="1903"/>
      <c r="C49" s="1903"/>
      <c r="CD49" s="1906"/>
      <c r="CE49" s="1906"/>
      <c r="CF49" s="1906"/>
      <c r="CG49" s="1906"/>
      <c r="CH49" s="1906"/>
      <c r="CI49" s="1906"/>
      <c r="CJ49" s="1906"/>
      <c r="CK49" s="1906"/>
    </row>
    <row r="50" spans="1:89" s="1905" customFormat="1">
      <c r="A50" s="1903"/>
      <c r="B50" s="1903"/>
      <c r="C50" s="1903"/>
      <c r="CD50" s="1906"/>
      <c r="CE50" s="1906"/>
      <c r="CF50" s="1906"/>
      <c r="CG50" s="1906"/>
      <c r="CH50" s="1906"/>
      <c r="CI50" s="1906"/>
      <c r="CJ50" s="1906"/>
      <c r="CK50" s="1906"/>
    </row>
    <row r="51" spans="1:89" s="1905" customFormat="1">
      <c r="A51" s="1903"/>
      <c r="B51" s="1903"/>
      <c r="C51" s="1903"/>
      <c r="CD51" s="1906"/>
      <c r="CE51" s="1906"/>
      <c r="CF51" s="1906"/>
      <c r="CG51" s="1906"/>
      <c r="CH51" s="1906"/>
      <c r="CI51" s="1906"/>
      <c r="CJ51" s="1906"/>
      <c r="CK51" s="1906"/>
    </row>
    <row r="52" spans="1:89" s="1905" customFormat="1">
      <c r="A52" s="1903"/>
      <c r="B52" s="1903"/>
      <c r="C52" s="1903"/>
      <c r="CD52" s="1906"/>
      <c r="CE52" s="1906"/>
      <c r="CF52" s="1906"/>
      <c r="CG52" s="1906"/>
      <c r="CH52" s="1906"/>
      <c r="CI52" s="1906"/>
      <c r="CJ52" s="1906"/>
      <c r="CK52" s="1906"/>
    </row>
    <row r="53" spans="1:89" s="1905" customFormat="1">
      <c r="A53" s="1903"/>
      <c r="B53" s="1903"/>
      <c r="C53" s="1903"/>
      <c r="CD53" s="1906"/>
      <c r="CE53" s="1906"/>
      <c r="CF53" s="1906"/>
      <c r="CG53" s="1906"/>
      <c r="CH53" s="1906"/>
      <c r="CI53" s="1906"/>
      <c r="CJ53" s="1906"/>
      <c r="CK53" s="1906"/>
    </row>
    <row r="54" spans="1:89" s="1905" customFormat="1">
      <c r="A54" s="1903"/>
      <c r="B54" s="1903"/>
      <c r="C54" s="1903"/>
      <c r="CD54" s="1906"/>
      <c r="CE54" s="1906"/>
      <c r="CF54" s="1906"/>
      <c r="CG54" s="1906"/>
      <c r="CH54" s="1906"/>
      <c r="CI54" s="1906"/>
      <c r="CJ54" s="1906"/>
      <c r="CK54" s="1906"/>
    </row>
    <row r="55" spans="1:89" s="1905" customFormat="1">
      <c r="A55" s="1903"/>
      <c r="B55" s="1903"/>
      <c r="C55" s="1903"/>
      <c r="CD55" s="1906"/>
      <c r="CE55" s="1906"/>
      <c r="CF55" s="1906"/>
      <c r="CG55" s="1906"/>
      <c r="CH55" s="1906"/>
      <c r="CI55" s="1906"/>
      <c r="CJ55" s="1906"/>
      <c r="CK55" s="1906"/>
    </row>
    <row r="56" spans="1:89" s="1905" customFormat="1">
      <c r="A56" s="1903"/>
      <c r="B56" s="1903"/>
      <c r="C56" s="1903"/>
      <c r="CD56" s="1906"/>
      <c r="CE56" s="1906"/>
      <c r="CF56" s="1906"/>
      <c r="CG56" s="1906"/>
      <c r="CH56" s="1906"/>
      <c r="CI56" s="1906"/>
      <c r="CJ56" s="1906"/>
      <c r="CK56" s="1906"/>
    </row>
    <row r="57" spans="1:89" s="1905" customFormat="1">
      <c r="A57" s="1903"/>
      <c r="B57" s="1903"/>
      <c r="C57" s="1903"/>
      <c r="CD57" s="1906"/>
      <c r="CE57" s="1906"/>
      <c r="CF57" s="1906"/>
      <c r="CG57" s="1906"/>
      <c r="CH57" s="1906"/>
      <c r="CI57" s="1906"/>
      <c r="CJ57" s="1906"/>
      <c r="CK57" s="1906"/>
    </row>
    <row r="58" spans="1:89" s="1905" customFormat="1">
      <c r="A58" s="1903"/>
      <c r="B58" s="1903"/>
      <c r="C58" s="1903"/>
      <c r="CD58" s="1906"/>
      <c r="CE58" s="1906"/>
      <c r="CF58" s="1906"/>
      <c r="CG58" s="1906"/>
      <c r="CH58" s="1906"/>
      <c r="CI58" s="1906"/>
      <c r="CJ58" s="1906"/>
      <c r="CK58" s="1906"/>
    </row>
    <row r="59" spans="1:89" s="1905" customFormat="1">
      <c r="A59" s="1903"/>
      <c r="B59" s="1903"/>
      <c r="C59" s="1903"/>
      <c r="CD59" s="1906"/>
      <c r="CE59" s="1906"/>
      <c r="CF59" s="1906"/>
      <c r="CG59" s="1906"/>
      <c r="CH59" s="1906"/>
      <c r="CI59" s="1906"/>
      <c r="CJ59" s="1906"/>
      <c r="CK59" s="1906"/>
    </row>
    <row r="60" spans="1:89" s="1905" customFormat="1">
      <c r="A60" s="1903"/>
      <c r="B60" s="1903"/>
      <c r="C60" s="1903"/>
      <c r="CD60" s="1906"/>
      <c r="CE60" s="1906"/>
      <c r="CF60" s="1906"/>
      <c r="CG60" s="1906"/>
      <c r="CH60" s="1906"/>
      <c r="CI60" s="1906"/>
      <c r="CJ60" s="1906"/>
      <c r="CK60" s="1906"/>
    </row>
    <row r="61" spans="1:89" s="1905" customFormat="1">
      <c r="A61" s="1903"/>
      <c r="B61" s="1903"/>
      <c r="C61" s="1903"/>
      <c r="CD61" s="1906"/>
      <c r="CE61" s="1906"/>
      <c r="CF61" s="1906"/>
      <c r="CG61" s="1906"/>
      <c r="CH61" s="1906"/>
      <c r="CI61" s="1906"/>
      <c r="CJ61" s="1906"/>
      <c r="CK61" s="1906"/>
    </row>
    <row r="62" spans="1:89" s="1905" customFormat="1">
      <c r="A62" s="1903"/>
      <c r="B62" s="1903"/>
      <c r="C62" s="1903"/>
      <c r="CD62" s="1906"/>
      <c r="CE62" s="1906"/>
      <c r="CF62" s="1906"/>
      <c r="CG62" s="1906"/>
      <c r="CH62" s="1906"/>
      <c r="CI62" s="1906"/>
      <c r="CJ62" s="1906"/>
      <c r="CK62" s="1906"/>
    </row>
    <row r="63" spans="1:89" s="1905" customFormat="1">
      <c r="A63" s="1903"/>
      <c r="B63" s="1903"/>
      <c r="C63" s="1903"/>
      <c r="CD63" s="1906"/>
      <c r="CE63" s="1906"/>
      <c r="CF63" s="1906"/>
      <c r="CG63" s="1906"/>
      <c r="CH63" s="1906"/>
      <c r="CI63" s="1906"/>
      <c r="CJ63" s="1906"/>
      <c r="CK63" s="1906"/>
    </row>
    <row r="64" spans="1:89" s="1905" customFormat="1">
      <c r="A64" s="1903"/>
      <c r="B64" s="1903"/>
      <c r="C64" s="1903"/>
      <c r="CD64" s="1906"/>
      <c r="CE64" s="1906"/>
      <c r="CF64" s="1906"/>
      <c r="CG64" s="1906"/>
      <c r="CH64" s="1906"/>
      <c r="CI64" s="1906"/>
      <c r="CJ64" s="1906"/>
      <c r="CK64" s="1906"/>
    </row>
    <row r="65" spans="1:89" s="1905" customFormat="1">
      <c r="A65" s="1903"/>
      <c r="B65" s="1903"/>
      <c r="C65" s="1903"/>
      <c r="CD65" s="1906"/>
      <c r="CE65" s="1906"/>
      <c r="CF65" s="1906"/>
      <c r="CG65" s="1906"/>
      <c r="CH65" s="1906"/>
      <c r="CI65" s="1906"/>
      <c r="CJ65" s="1906"/>
      <c r="CK65" s="1906"/>
    </row>
    <row r="66" spans="1:89" s="1905" customFormat="1">
      <c r="A66" s="1903"/>
      <c r="B66" s="1903"/>
      <c r="C66" s="1903"/>
      <c r="CD66" s="1906"/>
      <c r="CE66" s="1906"/>
      <c r="CF66" s="1906"/>
      <c r="CG66" s="1906"/>
      <c r="CH66" s="1906"/>
      <c r="CI66" s="1906"/>
      <c r="CJ66" s="1906"/>
      <c r="CK66" s="1906"/>
    </row>
    <row r="67" spans="1:89" s="1905" customFormat="1">
      <c r="A67" s="1903"/>
      <c r="B67" s="1903"/>
      <c r="C67" s="1903"/>
      <c r="CD67" s="1906"/>
      <c r="CE67" s="1906"/>
      <c r="CF67" s="1906"/>
      <c r="CG67" s="1906"/>
      <c r="CH67" s="1906"/>
      <c r="CI67" s="1906"/>
      <c r="CJ67" s="1906"/>
      <c r="CK67" s="1906"/>
    </row>
    <row r="68" spans="1:89" s="1905" customFormat="1">
      <c r="A68" s="1903"/>
      <c r="B68" s="1903"/>
      <c r="C68" s="1903"/>
      <c r="CD68" s="1906"/>
      <c r="CE68" s="1906"/>
      <c r="CF68" s="1906"/>
      <c r="CG68" s="1906"/>
      <c r="CH68" s="1906"/>
      <c r="CI68" s="1906"/>
      <c r="CJ68" s="1906"/>
      <c r="CK68" s="1906"/>
    </row>
    <row r="69" spans="1:89" s="1905" customFormat="1">
      <c r="A69" s="1903"/>
      <c r="B69" s="1903"/>
      <c r="C69" s="1903"/>
      <c r="CD69" s="1906"/>
      <c r="CE69" s="1906"/>
      <c r="CF69" s="1906"/>
      <c r="CG69" s="1906"/>
      <c r="CH69" s="1906"/>
      <c r="CI69" s="1906"/>
      <c r="CJ69" s="1906"/>
      <c r="CK69" s="1906"/>
    </row>
    <row r="70" spans="1:89" s="1905" customFormat="1">
      <c r="A70" s="1903"/>
      <c r="B70" s="1903"/>
      <c r="C70" s="1903"/>
      <c r="CD70" s="1906"/>
      <c r="CE70" s="1906"/>
      <c r="CF70" s="1906"/>
      <c r="CG70" s="1906"/>
      <c r="CH70" s="1906"/>
      <c r="CI70" s="1906"/>
      <c r="CJ70" s="1906"/>
      <c r="CK70" s="1906"/>
    </row>
    <row r="71" spans="1:89" s="1905" customFormat="1">
      <c r="A71" s="1903"/>
      <c r="B71" s="1903"/>
      <c r="C71" s="1903"/>
      <c r="CD71" s="1906"/>
      <c r="CE71" s="1906"/>
      <c r="CF71" s="1906"/>
      <c r="CG71" s="1906"/>
      <c r="CH71" s="1906"/>
      <c r="CI71" s="1906"/>
      <c r="CJ71" s="1906"/>
      <c r="CK71" s="1906"/>
    </row>
    <row r="72" spans="1:89" s="1905" customFormat="1">
      <c r="A72" s="1903"/>
      <c r="B72" s="1903"/>
      <c r="C72" s="1903"/>
      <c r="CD72" s="1906"/>
      <c r="CE72" s="1906"/>
      <c r="CF72" s="1906"/>
      <c r="CG72" s="1906"/>
      <c r="CH72" s="1906"/>
      <c r="CI72" s="1906"/>
      <c r="CJ72" s="1906"/>
      <c r="CK72" s="1906"/>
    </row>
    <row r="73" spans="1:89" s="1905" customFormat="1">
      <c r="A73" s="1903"/>
      <c r="B73" s="1903"/>
      <c r="C73" s="1903"/>
      <c r="CD73" s="1906"/>
      <c r="CE73" s="1906"/>
      <c r="CF73" s="1906"/>
      <c r="CG73" s="1906"/>
      <c r="CH73" s="1906"/>
      <c r="CI73" s="1906"/>
      <c r="CJ73" s="1906"/>
      <c r="CK73" s="1906"/>
    </row>
    <row r="74" spans="1:89" s="1905" customFormat="1">
      <c r="A74" s="1903"/>
      <c r="B74" s="1903"/>
      <c r="C74" s="1903"/>
      <c r="CD74" s="1906"/>
      <c r="CE74" s="1906"/>
      <c r="CF74" s="1906"/>
      <c r="CG74" s="1906"/>
      <c r="CH74" s="1906"/>
      <c r="CI74" s="1906"/>
      <c r="CJ74" s="1906"/>
      <c r="CK74" s="1906"/>
    </row>
    <row r="75" spans="1:89" s="1905" customFormat="1">
      <c r="A75" s="1903"/>
      <c r="B75" s="1903"/>
      <c r="C75" s="1903"/>
      <c r="CD75" s="1906"/>
      <c r="CE75" s="1906"/>
      <c r="CF75" s="1906"/>
      <c r="CG75" s="1906"/>
      <c r="CH75" s="1906"/>
      <c r="CI75" s="1906"/>
      <c r="CJ75" s="1906"/>
      <c r="CK75" s="1906"/>
    </row>
    <row r="76" spans="1:89" s="1905" customFormat="1">
      <c r="A76" s="1903"/>
      <c r="B76" s="1903"/>
      <c r="C76" s="1903"/>
      <c r="CD76" s="1906"/>
      <c r="CE76" s="1906"/>
      <c r="CF76" s="1906"/>
      <c r="CG76" s="1906"/>
      <c r="CH76" s="1906"/>
      <c r="CI76" s="1906"/>
      <c r="CJ76" s="1906"/>
      <c r="CK76" s="1906"/>
    </row>
    <row r="77" spans="1:89" s="1905" customFormat="1">
      <c r="A77" s="1903"/>
      <c r="B77" s="1903"/>
      <c r="C77" s="1903"/>
      <c r="CD77" s="1906"/>
      <c r="CE77" s="1906"/>
      <c r="CF77" s="1906"/>
      <c r="CG77" s="1906"/>
      <c r="CH77" s="1906"/>
      <c r="CI77" s="1906"/>
      <c r="CJ77" s="1906"/>
      <c r="CK77" s="1906"/>
    </row>
    <row r="78" spans="1:89" s="1905" customFormat="1">
      <c r="A78" s="1903"/>
      <c r="B78" s="1903"/>
      <c r="C78" s="1903"/>
      <c r="CD78" s="1906"/>
      <c r="CE78" s="1906"/>
      <c r="CF78" s="1906"/>
      <c r="CG78" s="1906"/>
      <c r="CH78" s="1906"/>
      <c r="CI78" s="1906"/>
      <c r="CJ78" s="1906"/>
      <c r="CK78" s="1906"/>
    </row>
    <row r="79" spans="1:89" s="1905" customFormat="1">
      <c r="A79" s="1903"/>
      <c r="B79" s="1903"/>
      <c r="C79" s="1903"/>
      <c r="CD79" s="1906"/>
      <c r="CE79" s="1906"/>
      <c r="CF79" s="1906"/>
      <c r="CG79" s="1906"/>
      <c r="CH79" s="1906"/>
      <c r="CI79" s="1906"/>
      <c r="CJ79" s="1906"/>
      <c r="CK79" s="1906"/>
    </row>
    <row r="80" spans="1:89" s="1905" customFormat="1">
      <c r="A80" s="1903"/>
      <c r="B80" s="1903"/>
      <c r="C80" s="1903"/>
      <c r="CD80" s="1906"/>
      <c r="CE80" s="1906"/>
      <c r="CF80" s="1906"/>
      <c r="CG80" s="1906"/>
      <c r="CH80" s="1906"/>
      <c r="CI80" s="1906"/>
      <c r="CJ80" s="1906"/>
      <c r="CK80" s="1906"/>
    </row>
    <row r="81" spans="1:89" s="1905" customFormat="1">
      <c r="A81" s="1903"/>
      <c r="B81" s="1903"/>
      <c r="C81" s="1903"/>
      <c r="CD81" s="1906"/>
      <c r="CE81" s="1906"/>
      <c r="CF81" s="1906"/>
      <c r="CG81" s="1906"/>
      <c r="CH81" s="1906"/>
      <c r="CI81" s="1906"/>
      <c r="CJ81" s="1906"/>
      <c r="CK81" s="1906"/>
    </row>
    <row r="82" spans="1:89" s="1905" customFormat="1">
      <c r="A82" s="1903"/>
      <c r="B82" s="1903"/>
      <c r="C82" s="1903"/>
      <c r="CD82" s="1906"/>
      <c r="CE82" s="1906"/>
      <c r="CF82" s="1906"/>
      <c r="CG82" s="1906"/>
      <c r="CH82" s="1906"/>
      <c r="CI82" s="1906"/>
      <c r="CJ82" s="1906"/>
      <c r="CK82" s="1906"/>
    </row>
    <row r="83" spans="1:89" s="1905" customFormat="1">
      <c r="A83" s="1903"/>
      <c r="B83" s="1903"/>
      <c r="C83" s="1903"/>
      <c r="CD83" s="1906"/>
      <c r="CE83" s="1906"/>
      <c r="CF83" s="1906"/>
      <c r="CG83" s="1906"/>
      <c r="CH83" s="1906"/>
      <c r="CI83" s="1906"/>
      <c r="CJ83" s="1906"/>
      <c r="CK83" s="1906"/>
    </row>
    <row r="84" spans="1:89" s="1905" customFormat="1">
      <c r="A84" s="1903"/>
      <c r="B84" s="1903"/>
      <c r="C84" s="1903"/>
      <c r="CD84" s="1906"/>
      <c r="CE84" s="1906"/>
      <c r="CF84" s="1906"/>
      <c r="CG84" s="1906"/>
      <c r="CH84" s="1906"/>
      <c r="CI84" s="1906"/>
      <c r="CJ84" s="1906"/>
      <c r="CK84" s="1906"/>
    </row>
    <row r="85" spans="1:89" s="1905" customFormat="1">
      <c r="A85" s="1903"/>
      <c r="B85" s="1903"/>
      <c r="C85" s="1903"/>
      <c r="CD85" s="1906"/>
      <c r="CE85" s="1906"/>
      <c r="CF85" s="1906"/>
      <c r="CG85" s="1906"/>
      <c r="CH85" s="1906"/>
      <c r="CI85" s="1906"/>
      <c r="CJ85" s="1906"/>
      <c r="CK85" s="1906"/>
    </row>
    <row r="86" spans="1:89" s="1905" customFormat="1">
      <c r="A86" s="1903"/>
      <c r="B86" s="1903"/>
      <c r="C86" s="1903"/>
      <c r="CD86" s="1906"/>
      <c r="CE86" s="1906"/>
      <c r="CF86" s="1906"/>
      <c r="CG86" s="1906"/>
      <c r="CH86" s="1906"/>
      <c r="CI86" s="1906"/>
      <c r="CJ86" s="1906"/>
      <c r="CK86" s="1906"/>
    </row>
    <row r="87" spans="1:89" s="1905" customFormat="1">
      <c r="A87" s="1903"/>
      <c r="B87" s="1903"/>
      <c r="C87" s="1903"/>
      <c r="CD87" s="1906"/>
      <c r="CE87" s="1906"/>
      <c r="CF87" s="1906"/>
      <c r="CG87" s="1906"/>
      <c r="CH87" s="1906"/>
      <c r="CI87" s="1906"/>
      <c r="CJ87" s="1906"/>
      <c r="CK87" s="1906"/>
    </row>
    <row r="88" spans="1:89" s="1905" customFormat="1">
      <c r="A88" s="1903"/>
      <c r="B88" s="1903"/>
      <c r="C88" s="1903"/>
      <c r="CD88" s="1906"/>
      <c r="CE88" s="1906"/>
      <c r="CF88" s="1906"/>
      <c r="CG88" s="1906"/>
      <c r="CH88" s="1906"/>
      <c r="CI88" s="1906"/>
      <c r="CJ88" s="1906"/>
      <c r="CK88" s="1906"/>
    </row>
    <row r="89" spans="1:89" s="1905" customFormat="1">
      <c r="A89" s="1903"/>
      <c r="B89" s="1903"/>
      <c r="C89" s="1903"/>
      <c r="CD89" s="1906"/>
      <c r="CE89" s="1906"/>
      <c r="CF89" s="1906"/>
      <c r="CG89" s="1906"/>
      <c r="CH89" s="1906"/>
      <c r="CI89" s="1906"/>
      <c r="CJ89" s="1906"/>
      <c r="CK89" s="1906"/>
    </row>
    <row r="90" spans="1:89" s="1905" customFormat="1">
      <c r="A90" s="1903"/>
      <c r="B90" s="1903"/>
      <c r="C90" s="1903"/>
      <c r="CD90" s="1906"/>
      <c r="CE90" s="1906"/>
      <c r="CF90" s="1906"/>
      <c r="CG90" s="1906"/>
      <c r="CH90" s="1906"/>
      <c r="CI90" s="1906"/>
      <c r="CJ90" s="1906"/>
      <c r="CK90" s="1906"/>
    </row>
    <row r="91" spans="1:89" s="1905" customFormat="1">
      <c r="A91" s="1903"/>
      <c r="B91" s="1903"/>
      <c r="C91" s="1903"/>
      <c r="CD91" s="1906"/>
      <c r="CE91" s="1906"/>
      <c r="CF91" s="1906"/>
      <c r="CG91" s="1906"/>
      <c r="CH91" s="1906"/>
      <c r="CI91" s="1906"/>
      <c r="CJ91" s="1906"/>
      <c r="CK91" s="1906"/>
    </row>
    <row r="92" spans="1:89" s="1905" customFormat="1">
      <c r="A92" s="1903"/>
      <c r="B92" s="1903"/>
      <c r="C92" s="1903"/>
      <c r="CD92" s="1906"/>
      <c r="CE92" s="1906"/>
      <c r="CF92" s="1906"/>
      <c r="CG92" s="1906"/>
      <c r="CH92" s="1906"/>
      <c r="CI92" s="1906"/>
      <c r="CJ92" s="1906"/>
      <c r="CK92" s="1906"/>
    </row>
    <row r="93" spans="1:89" s="1905" customFormat="1">
      <c r="A93" s="1903"/>
      <c r="B93" s="1903"/>
      <c r="C93" s="1903"/>
      <c r="CD93" s="1906"/>
      <c r="CE93" s="1906"/>
      <c r="CF93" s="1906"/>
      <c r="CG93" s="1906"/>
      <c r="CH93" s="1906"/>
      <c r="CI93" s="1906"/>
      <c r="CJ93" s="1906"/>
      <c r="CK93" s="1906"/>
    </row>
    <row r="94" spans="1:89" s="1905" customFormat="1">
      <c r="A94" s="1903"/>
      <c r="B94" s="1903"/>
      <c r="C94" s="1903"/>
      <c r="CD94" s="1906"/>
      <c r="CE94" s="1906"/>
      <c r="CF94" s="1906"/>
      <c r="CG94" s="1906"/>
      <c r="CH94" s="1906"/>
      <c r="CI94" s="1906"/>
      <c r="CJ94" s="1906"/>
      <c r="CK94" s="1906"/>
    </row>
    <row r="95" spans="1:89" s="1905" customFormat="1">
      <c r="A95" s="1903"/>
      <c r="B95" s="1903"/>
      <c r="C95" s="1903"/>
      <c r="CD95" s="1906"/>
      <c r="CE95" s="1906"/>
      <c r="CF95" s="1906"/>
      <c r="CG95" s="1906"/>
      <c r="CH95" s="1906"/>
      <c r="CI95" s="1906"/>
      <c r="CJ95" s="1906"/>
      <c r="CK95" s="1906"/>
    </row>
    <row r="96" spans="1:89" s="1905" customFormat="1">
      <c r="A96" s="1903"/>
      <c r="B96" s="1903"/>
      <c r="C96" s="1903"/>
      <c r="CD96" s="1906"/>
      <c r="CE96" s="1906"/>
      <c r="CF96" s="1906"/>
      <c r="CG96" s="1906"/>
      <c r="CH96" s="1906"/>
      <c r="CI96" s="1906"/>
      <c r="CJ96" s="1906"/>
      <c r="CK96" s="1906"/>
    </row>
    <row r="97" spans="1:89" s="1905" customFormat="1">
      <c r="A97" s="1903"/>
      <c r="B97" s="1903"/>
      <c r="C97" s="1903"/>
      <c r="CD97" s="1906"/>
      <c r="CE97" s="1906"/>
      <c r="CF97" s="1906"/>
      <c r="CG97" s="1906"/>
      <c r="CH97" s="1906"/>
      <c r="CI97" s="1906"/>
      <c r="CJ97" s="1906"/>
      <c r="CK97" s="1906"/>
    </row>
    <row r="98" spans="1:89" s="1905" customFormat="1">
      <c r="A98" s="1903"/>
      <c r="B98" s="1903"/>
      <c r="C98" s="1903"/>
      <c r="CD98" s="1906"/>
      <c r="CE98" s="1906"/>
      <c r="CF98" s="1906"/>
      <c r="CG98" s="1906"/>
      <c r="CH98" s="1906"/>
      <c r="CI98" s="1906"/>
      <c r="CJ98" s="1906"/>
      <c r="CK98" s="1906"/>
    </row>
    <row r="99" spans="1:89" s="1905" customFormat="1">
      <c r="A99" s="1903"/>
      <c r="B99" s="1903"/>
      <c r="C99" s="1903"/>
      <c r="CD99" s="1906"/>
      <c r="CE99" s="1906"/>
      <c r="CF99" s="1906"/>
      <c r="CG99" s="1906"/>
      <c r="CH99" s="1906"/>
      <c r="CI99" s="1906"/>
      <c r="CJ99" s="1906"/>
      <c r="CK99" s="1906"/>
    </row>
    <row r="100" spans="1:89" s="1905" customFormat="1">
      <c r="A100" s="1903"/>
      <c r="B100" s="1903"/>
      <c r="C100" s="1903"/>
      <c r="CD100" s="1906"/>
      <c r="CE100" s="1906"/>
      <c r="CF100" s="1906"/>
      <c r="CG100" s="1906"/>
      <c r="CH100" s="1906"/>
      <c r="CI100" s="1906"/>
      <c r="CJ100" s="1906"/>
      <c r="CK100" s="1906"/>
    </row>
  </sheetData>
  <sheetProtection sheet="1" objects="1" scenarios="1"/>
  <phoneticPr fontId="2"/>
  <conditionalFormatting sqref="A1:XFD3 A10:XFD1048576 A4:A9 Z4:XFD9">
    <cfRule type="expression" dxfId="9" priority="7">
      <formula>CELL("protect", A1)=0</formula>
    </cfRule>
  </conditionalFormatting>
  <conditionalFormatting sqref="BT3">
    <cfRule type="iconSet" priority="5">
      <iconSet iconSet="3Arrows">
        <cfvo type="percent" val="0"/>
        <cfvo type="num" val="0"/>
        <cfvo type="num" val="0" gte="0"/>
      </iconSet>
    </cfRule>
    <cfRule type="iconSet" priority="6">
      <iconSet iconSet="3Arrows">
        <cfvo type="percent" val="0"/>
        <cfvo type="percent" val="33"/>
        <cfvo type="percent" val="67"/>
      </iconSet>
    </cfRule>
  </conditionalFormatting>
  <conditionalFormatting sqref="CB3">
    <cfRule type="iconSet" priority="3">
      <iconSet iconSet="3Arrows">
        <cfvo type="percent" val="0"/>
        <cfvo type="num" val="0"/>
        <cfvo type="num" val="0" gte="0"/>
      </iconSet>
    </cfRule>
    <cfRule type="iconSet" priority="4">
      <iconSet iconSet="3Arrows">
        <cfvo type="percent" val="0"/>
        <cfvo type="percent" val="33"/>
        <cfvo type="percent" val="67"/>
      </iconSet>
    </cfRule>
  </conditionalFormatting>
  <conditionalFormatting sqref="BP3:CC3">
    <cfRule type="expression" dxfId="8" priority="2">
      <formula>CELL("protect", BP3)=0</formula>
    </cfRule>
  </conditionalFormatting>
  <conditionalFormatting sqref="I6:X1000 C6:C1000">
    <cfRule type="expression" dxfId="7" priority="1">
      <formula>$Z$1=2</formula>
    </cfRule>
  </conditionalFormatting>
  <printOptions horizontalCentered="1"/>
  <pageMargins left="0.3" right="0.3" top="0.5" bottom="0.5" header="0.51181102362204722" footer="0.51181102362204722"/>
  <pageSetup paperSize="9" scale="51" orientation="landscape" r:id="rId1"/>
  <headerFooter alignWithMargins="0">
    <oddFooter>&amp;C&amp;18-　&amp;P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ub_ZandakaSuii_Show">
                <anchor>
                  <from>
                    <xdr:col>4</xdr:col>
                    <xdr:colOff>609600</xdr:colOff>
                    <xdr:row>0</xdr:row>
                    <xdr:rowOff>222250</xdr:rowOff>
                  </from>
                  <to>
                    <xdr:col>9</xdr:col>
                    <xdr:colOff>260350</xdr:colOff>
                    <xdr:row>1</xdr:row>
                    <xdr:rowOff>0</xdr:rowOff>
                  </to>
                </anchor>
              </controlPr>
            </control>
          </mc:Choice>
        </mc:AlternateContent>
        <mc:AlternateContent xmlns:mc="http://schemas.openxmlformats.org/markup-compatibility/2006">
          <mc:Choice Requires="x14">
            <control shapeId="28674" r:id="rId5" name="Button 2">
              <controlPr defaultSize="0" print="0" autoFill="0" autoPict="0" macro="[0]!Sub_Zandaka_PrintOut">
                <anchor>
                  <from>
                    <xdr:col>9</xdr:col>
                    <xdr:colOff>374650</xdr:colOff>
                    <xdr:row>0</xdr:row>
                    <xdr:rowOff>222250</xdr:rowOff>
                  </from>
                  <to>
                    <xdr:col>10</xdr:col>
                    <xdr:colOff>698500</xdr:colOff>
                    <xdr:row>1</xdr:row>
                    <xdr:rowOff>0</xdr:rowOff>
                  </to>
                </anchor>
              </controlPr>
            </control>
          </mc:Choice>
        </mc:AlternateContent>
        <mc:AlternateContent xmlns:mc="http://schemas.openxmlformats.org/markup-compatibility/2006">
          <mc:Choice Requires="x14">
            <control shapeId="28675" r:id="rId6" name="Option Button 3">
              <controlPr defaultSize="0" autoFill="0" autoLine="0" autoPict="0">
                <anchor moveWithCells="1">
                  <from>
                    <xdr:col>1</xdr:col>
                    <xdr:colOff>1651000</xdr:colOff>
                    <xdr:row>1</xdr:row>
                    <xdr:rowOff>12700</xdr:rowOff>
                  </from>
                  <to>
                    <xdr:col>3</xdr:col>
                    <xdr:colOff>152400</xdr:colOff>
                    <xdr:row>2</xdr:row>
                    <xdr:rowOff>165100</xdr:rowOff>
                  </to>
                </anchor>
              </controlPr>
            </control>
          </mc:Choice>
        </mc:AlternateContent>
        <mc:AlternateContent xmlns:mc="http://schemas.openxmlformats.org/markup-compatibility/2006">
          <mc:Choice Requires="x14">
            <control shapeId="28676" r:id="rId7" name="Option Button 4">
              <controlPr defaultSize="0" autoFill="0" autoLine="0" autoPict="0">
                <anchor moveWithCells="1">
                  <from>
                    <xdr:col>1</xdr:col>
                    <xdr:colOff>1651000</xdr:colOff>
                    <xdr:row>2</xdr:row>
                    <xdr:rowOff>127000</xdr:rowOff>
                  </from>
                  <to>
                    <xdr:col>2</xdr:col>
                    <xdr:colOff>698500</xdr:colOff>
                    <xdr:row>2</xdr:row>
                    <xdr:rowOff>419100</xdr:rowOff>
                  </to>
                </anchor>
              </controlPr>
            </control>
          </mc:Choice>
        </mc:AlternateContent>
        <mc:AlternateContent xmlns:mc="http://schemas.openxmlformats.org/markup-compatibility/2006">
          <mc:Choice Requires="x14">
            <control shapeId="28677" r:id="rId8" name="Button 5">
              <controlPr defaultSize="0" print="0" autoFill="0" autoPict="0" macro="[0]!m_menu">
                <anchor>
                  <from>
                    <xdr:col>13</xdr:col>
                    <xdr:colOff>0</xdr:colOff>
                    <xdr:row>0</xdr:row>
                    <xdr:rowOff>133350</xdr:rowOff>
                  </from>
                  <to>
                    <xdr:col>14</xdr:col>
                    <xdr:colOff>247650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82108-AA59-484C-8D1F-3B8EE059FA97}">
  <sheetPr codeName="Sheet11">
    <tabColor rgb="FFFFC000"/>
    <pageSetUpPr fitToPage="1"/>
  </sheetPr>
  <dimension ref="A3:AA38"/>
  <sheetViews>
    <sheetView showRowColHeaders="0" zoomScale="70" zoomScaleNormal="70" workbookViewId="0">
      <selection activeCell="S41" sqref="S41"/>
    </sheetView>
  </sheetViews>
  <sheetFormatPr defaultColWidth="9.75" defaultRowHeight="18"/>
  <cols>
    <col min="1" max="1" width="3.25" style="666" customWidth="1"/>
    <col min="2" max="3" width="9.75" style="666"/>
    <col min="4" max="4" width="6.75" style="666" customWidth="1"/>
    <col min="5" max="6" width="9.75" style="666"/>
    <col min="7" max="7" width="7.58203125" style="666" customWidth="1"/>
    <col min="8" max="8" width="7.25" style="666" customWidth="1"/>
    <col min="9" max="9" width="10.75" style="666" bestFit="1" customWidth="1"/>
    <col min="10" max="10" width="9.83203125" style="666" bestFit="1" customWidth="1"/>
    <col min="11" max="11" width="11.75" style="666" bestFit="1" customWidth="1"/>
    <col min="12" max="15" width="10.5" style="666" bestFit="1" customWidth="1"/>
    <col min="16" max="22" width="11.75" style="666" bestFit="1" customWidth="1"/>
    <col min="23" max="23" width="10.58203125" style="666" customWidth="1"/>
    <col min="24" max="24" width="10.75" style="666" customWidth="1"/>
    <col min="25" max="26" width="9.75" style="666"/>
    <col min="27" max="27" width="11.75" style="666" hidden="1" customWidth="1"/>
    <col min="28" max="16384" width="9.75" style="666"/>
  </cols>
  <sheetData>
    <row r="3" spans="1:27" ht="19.5">
      <c r="B3" s="1913" t="s">
        <v>343</v>
      </c>
      <c r="C3" s="1914"/>
      <c r="E3" s="1915"/>
      <c r="F3" s="1915"/>
      <c r="G3" s="1915"/>
      <c r="H3" s="1915"/>
      <c r="I3" s="1915"/>
      <c r="J3" s="1915"/>
      <c r="K3" s="1915"/>
      <c r="L3" s="1915"/>
      <c r="M3" s="1915"/>
      <c r="N3" s="1915"/>
      <c r="O3" s="1915"/>
      <c r="P3" s="1915"/>
      <c r="Q3" s="1915"/>
      <c r="R3" s="1915"/>
      <c r="S3" s="1915"/>
      <c r="T3" s="1915"/>
      <c r="U3" s="1915"/>
      <c r="V3" s="1915"/>
      <c r="W3" s="1915"/>
      <c r="X3" s="1915"/>
      <c r="AA3" s="1916">
        <v>2</v>
      </c>
    </row>
    <row r="4" spans="1:27">
      <c r="B4" s="1917"/>
      <c r="C4" s="1917"/>
      <c r="D4" s="1917"/>
      <c r="E4" s="1917"/>
      <c r="F4" s="1917"/>
      <c r="G4" s="1917"/>
      <c r="H4" s="1917"/>
      <c r="I4" s="1917"/>
      <c r="J4" s="1917"/>
      <c r="K4" s="1918" t="s">
        <v>151</v>
      </c>
      <c r="L4" s="1918" t="s">
        <v>151</v>
      </c>
      <c r="M4" s="1918" t="s">
        <v>151</v>
      </c>
      <c r="N4" s="1918" t="s">
        <v>151</v>
      </c>
      <c r="O4" s="1918" t="s">
        <v>151</v>
      </c>
      <c r="P4" s="1918" t="s">
        <v>151</v>
      </c>
      <c r="Q4" s="1918" t="s">
        <v>151</v>
      </c>
      <c r="R4" s="1918" t="s">
        <v>151</v>
      </c>
      <c r="S4" s="1918" t="s">
        <v>151</v>
      </c>
      <c r="T4" s="1918" t="s">
        <v>151</v>
      </c>
      <c r="U4" s="1918" t="s">
        <v>151</v>
      </c>
      <c r="V4" s="1918" t="s">
        <v>151</v>
      </c>
      <c r="W4" s="1918"/>
      <c r="X4" s="1918"/>
    </row>
    <row r="5" spans="1:27">
      <c r="B5" s="1919" t="s">
        <v>152</v>
      </c>
      <c r="C5" s="1919" t="s">
        <v>153</v>
      </c>
      <c r="D5" s="1919" t="s">
        <v>150</v>
      </c>
      <c r="E5" s="1919" t="s">
        <v>154</v>
      </c>
      <c r="F5" s="1919" t="s">
        <v>155</v>
      </c>
      <c r="G5" s="1919" t="s">
        <v>156</v>
      </c>
      <c r="H5" s="1919" t="s">
        <v>157</v>
      </c>
      <c r="I5" s="1919" t="s">
        <v>158</v>
      </c>
      <c r="J5" s="1919" t="s">
        <v>159</v>
      </c>
      <c r="K5" s="1920">
        <v>43647</v>
      </c>
      <c r="L5" s="1920">
        <v>43678</v>
      </c>
      <c r="M5" s="1920">
        <v>43709</v>
      </c>
      <c r="N5" s="1920">
        <v>43739</v>
      </c>
      <c r="O5" s="1920">
        <v>43770</v>
      </c>
      <c r="P5" s="1920">
        <v>43800</v>
      </c>
      <c r="Q5" s="1920">
        <v>43831</v>
      </c>
      <c r="R5" s="1920">
        <v>43862</v>
      </c>
      <c r="S5" s="1920">
        <v>43891</v>
      </c>
      <c r="T5" s="1920">
        <v>43922</v>
      </c>
      <c r="U5" s="1920">
        <v>43952</v>
      </c>
      <c r="V5" s="1920">
        <v>43983</v>
      </c>
      <c r="W5" s="1918" t="s">
        <v>344</v>
      </c>
      <c r="X5" s="1918" t="s">
        <v>160</v>
      </c>
    </row>
    <row r="6" spans="1:27">
      <c r="A6" s="666">
        <v>1</v>
      </c>
      <c r="B6" s="1921">
        <f>借入金残高推移表!B6</f>
        <v>0</v>
      </c>
      <c r="C6" s="1921">
        <f>借入金残高推移表!C6</f>
        <v>0</v>
      </c>
      <c r="D6" s="1922">
        <f>借入金残高推移表!D6</f>
        <v>0</v>
      </c>
      <c r="E6" s="1923" t="str">
        <f>IF(借入金残高推移表!E6=0,"",借入金残高推移表!E6)</f>
        <v/>
      </c>
      <c r="F6" s="1924" t="str">
        <f>IF(借入金残高推移表!F6=0,"",借入金残高推移表!F6)</f>
        <v/>
      </c>
      <c r="G6" s="1921">
        <f>借入金残高推移表!G6</f>
        <v>0</v>
      </c>
      <c r="H6" s="1921">
        <f>借入金残高推移表!H6</f>
        <v>0</v>
      </c>
      <c r="I6" s="1921">
        <f>借入金残高推移表!I6</f>
        <v>0</v>
      </c>
      <c r="J6" s="1921">
        <f>借入金残高推移表!J6</f>
        <v>0</v>
      </c>
      <c r="K6" s="1921">
        <f>借入金残高推移表!K6</f>
        <v>0</v>
      </c>
      <c r="L6" s="1921">
        <f>借入金残高推移表!L6</f>
        <v>0</v>
      </c>
      <c r="M6" s="1921">
        <f>借入金残高推移表!M6</f>
        <v>0</v>
      </c>
      <c r="N6" s="1921">
        <f>借入金残高推移表!N6</f>
        <v>0</v>
      </c>
      <c r="O6" s="1921">
        <f>借入金残高推移表!O6</f>
        <v>0</v>
      </c>
      <c r="P6" s="1921">
        <f>借入金残高推移表!P6</f>
        <v>0</v>
      </c>
      <c r="Q6" s="1921">
        <f>借入金残高推移表!Q6</f>
        <v>0</v>
      </c>
      <c r="R6" s="1921">
        <f>借入金残高推移表!R6</f>
        <v>0</v>
      </c>
      <c r="S6" s="1921">
        <f>借入金残高推移表!S6</f>
        <v>0</v>
      </c>
      <c r="T6" s="1921">
        <f>借入金残高推移表!T6</f>
        <v>0</v>
      </c>
      <c r="U6" s="1921">
        <f>借入金残高推移表!U6</f>
        <v>0</v>
      </c>
      <c r="V6" s="1921">
        <f>借入金残高推移表!V6</f>
        <v>0</v>
      </c>
      <c r="W6" s="1921">
        <f>借入金残高推移表!W6</f>
        <v>0</v>
      </c>
      <c r="X6" s="1921">
        <f>借入金残高推移表!X6</f>
        <v>0</v>
      </c>
    </row>
    <row r="7" spans="1:27">
      <c r="A7" s="666">
        <v>2</v>
      </c>
      <c r="B7" s="1921">
        <f>借入金残高推移表!B7</f>
        <v>0</v>
      </c>
      <c r="C7" s="1921">
        <f>借入金残高推移表!C7</f>
        <v>0</v>
      </c>
      <c r="D7" s="1922">
        <f>借入金残高推移表!D7</f>
        <v>0</v>
      </c>
      <c r="E7" s="1923" t="str">
        <f>IF(借入金残高推移表!E7=0,"",借入金残高推移表!E7)</f>
        <v/>
      </c>
      <c r="F7" s="1924" t="str">
        <f>IF(借入金残高推移表!F7=0,"",借入金残高推移表!F7)</f>
        <v/>
      </c>
      <c r="G7" s="1921">
        <f>借入金残高推移表!G7</f>
        <v>0</v>
      </c>
      <c r="H7" s="1921">
        <f>借入金残高推移表!H7</f>
        <v>0</v>
      </c>
      <c r="I7" s="1921">
        <f>借入金残高推移表!I7</f>
        <v>0</v>
      </c>
      <c r="J7" s="1921">
        <f>借入金残高推移表!J7</f>
        <v>0</v>
      </c>
      <c r="K7" s="1921">
        <f>借入金残高推移表!K7</f>
        <v>0</v>
      </c>
      <c r="L7" s="1921">
        <f>借入金残高推移表!L7</f>
        <v>0</v>
      </c>
      <c r="M7" s="1921">
        <f>借入金残高推移表!M7</f>
        <v>0</v>
      </c>
      <c r="N7" s="1921">
        <f>借入金残高推移表!N7</f>
        <v>0</v>
      </c>
      <c r="O7" s="1921">
        <f>借入金残高推移表!O7</f>
        <v>0</v>
      </c>
      <c r="P7" s="1921">
        <f>借入金残高推移表!P7</f>
        <v>0</v>
      </c>
      <c r="Q7" s="1921">
        <f>借入金残高推移表!Q7</f>
        <v>0</v>
      </c>
      <c r="R7" s="1921">
        <f>借入金残高推移表!R7</f>
        <v>0</v>
      </c>
      <c r="S7" s="1921">
        <f>借入金残高推移表!S7</f>
        <v>0</v>
      </c>
      <c r="T7" s="1921">
        <f>借入金残高推移表!T7</f>
        <v>0</v>
      </c>
      <c r="U7" s="1921">
        <f>借入金残高推移表!U7</f>
        <v>0</v>
      </c>
      <c r="V7" s="1921">
        <f>借入金残高推移表!V7</f>
        <v>0</v>
      </c>
      <c r="W7" s="1921">
        <f>借入金残高推移表!W7</f>
        <v>0</v>
      </c>
      <c r="X7" s="1921">
        <f>借入金残高推移表!X7</f>
        <v>0</v>
      </c>
    </row>
    <row r="8" spans="1:27">
      <c r="A8" s="666">
        <v>3</v>
      </c>
      <c r="B8" s="1921">
        <f>借入金残高推移表!B8</f>
        <v>0</v>
      </c>
      <c r="C8" s="1921">
        <f>借入金残高推移表!C8</f>
        <v>0</v>
      </c>
      <c r="D8" s="1922">
        <f>借入金残高推移表!D8</f>
        <v>0</v>
      </c>
      <c r="E8" s="1923" t="str">
        <f>IF(借入金残高推移表!E8=0,"",借入金残高推移表!E8)</f>
        <v/>
      </c>
      <c r="F8" s="1924" t="str">
        <f>IF(借入金残高推移表!F8=0,"",借入金残高推移表!F8)</f>
        <v/>
      </c>
      <c r="G8" s="1921">
        <f>借入金残高推移表!G8</f>
        <v>0</v>
      </c>
      <c r="H8" s="1921">
        <f>借入金残高推移表!H8</f>
        <v>0</v>
      </c>
      <c r="I8" s="1921">
        <f>借入金残高推移表!I8</f>
        <v>0</v>
      </c>
      <c r="J8" s="1921">
        <f>借入金残高推移表!J8</f>
        <v>0</v>
      </c>
      <c r="K8" s="1921">
        <f>借入金残高推移表!K8</f>
        <v>0</v>
      </c>
      <c r="L8" s="1921">
        <f>借入金残高推移表!L8</f>
        <v>0</v>
      </c>
      <c r="M8" s="1921">
        <f>借入金残高推移表!M8</f>
        <v>0</v>
      </c>
      <c r="N8" s="1921">
        <f>借入金残高推移表!N8</f>
        <v>0</v>
      </c>
      <c r="O8" s="1921">
        <f>借入金残高推移表!O8</f>
        <v>0</v>
      </c>
      <c r="P8" s="1921">
        <f>借入金残高推移表!P8</f>
        <v>0</v>
      </c>
      <c r="Q8" s="1921">
        <f>借入金残高推移表!Q8</f>
        <v>0</v>
      </c>
      <c r="R8" s="1921">
        <f>借入金残高推移表!R8</f>
        <v>0</v>
      </c>
      <c r="S8" s="1921">
        <f>借入金残高推移表!S8</f>
        <v>0</v>
      </c>
      <c r="T8" s="1921">
        <f>借入金残高推移表!T8</f>
        <v>0</v>
      </c>
      <c r="U8" s="1921">
        <f>借入金残高推移表!U8</f>
        <v>0</v>
      </c>
      <c r="V8" s="1921">
        <f>借入金残高推移表!V8</f>
        <v>0</v>
      </c>
      <c r="W8" s="1921">
        <f>借入金残高推移表!W8</f>
        <v>0</v>
      </c>
      <c r="X8" s="1921">
        <f>借入金残高推移表!X8</f>
        <v>0</v>
      </c>
    </row>
    <row r="9" spans="1:27">
      <c r="A9" s="666">
        <v>4</v>
      </c>
      <c r="B9" s="1921">
        <f>借入金残高推移表!B9</f>
        <v>0</v>
      </c>
      <c r="C9" s="1921">
        <f>借入金残高推移表!C9</f>
        <v>0</v>
      </c>
      <c r="D9" s="1922">
        <f>借入金残高推移表!D9</f>
        <v>0</v>
      </c>
      <c r="E9" s="1923" t="str">
        <f>IF(借入金残高推移表!E9=0,"",借入金残高推移表!E9)</f>
        <v/>
      </c>
      <c r="F9" s="1924" t="str">
        <f>IF(借入金残高推移表!F9=0,"",借入金残高推移表!F9)</f>
        <v/>
      </c>
      <c r="G9" s="1921">
        <f>借入金残高推移表!G9</f>
        <v>0</v>
      </c>
      <c r="H9" s="1921">
        <f>借入金残高推移表!H9</f>
        <v>0</v>
      </c>
      <c r="I9" s="1921">
        <f>借入金残高推移表!I9</f>
        <v>0</v>
      </c>
      <c r="J9" s="1921">
        <f>借入金残高推移表!J9</f>
        <v>0</v>
      </c>
      <c r="K9" s="1921">
        <f>借入金残高推移表!K9</f>
        <v>0</v>
      </c>
      <c r="L9" s="1921">
        <f>借入金残高推移表!L9</f>
        <v>0</v>
      </c>
      <c r="M9" s="1921">
        <f>借入金残高推移表!M9</f>
        <v>0</v>
      </c>
      <c r="N9" s="1921">
        <f>借入金残高推移表!N9</f>
        <v>0</v>
      </c>
      <c r="O9" s="1921">
        <f>借入金残高推移表!O9</f>
        <v>0</v>
      </c>
      <c r="P9" s="1921">
        <f>借入金残高推移表!P9</f>
        <v>0</v>
      </c>
      <c r="Q9" s="1921">
        <f>借入金残高推移表!Q9</f>
        <v>0</v>
      </c>
      <c r="R9" s="1921">
        <f>借入金残高推移表!R9</f>
        <v>0</v>
      </c>
      <c r="S9" s="1921">
        <f>借入金残高推移表!S9</f>
        <v>0</v>
      </c>
      <c r="T9" s="1921">
        <f>借入金残高推移表!T9</f>
        <v>0</v>
      </c>
      <c r="U9" s="1921">
        <f>借入金残高推移表!U9</f>
        <v>0</v>
      </c>
      <c r="V9" s="1921">
        <f>借入金残高推移表!V9</f>
        <v>0</v>
      </c>
      <c r="W9" s="1921">
        <f>借入金残高推移表!W9</f>
        <v>0</v>
      </c>
      <c r="X9" s="1921">
        <f>借入金残高推移表!X9</f>
        <v>0</v>
      </c>
    </row>
    <row r="10" spans="1:27">
      <c r="A10" s="666">
        <v>5</v>
      </c>
      <c r="B10" s="1921">
        <f>借入金残高推移表!B10</f>
        <v>0</v>
      </c>
      <c r="C10" s="1921">
        <f>借入金残高推移表!C10</f>
        <v>0</v>
      </c>
      <c r="D10" s="1922">
        <f>借入金残高推移表!D10</f>
        <v>0</v>
      </c>
      <c r="E10" s="1923" t="str">
        <f>IF(借入金残高推移表!E10=0,"",借入金残高推移表!E10)</f>
        <v/>
      </c>
      <c r="F10" s="1925" t="str">
        <f>IF(借入金残高推移表!F10=0,"",借入金残高推移表!F10)</f>
        <v/>
      </c>
      <c r="G10" s="1921">
        <f>借入金残高推移表!G10</f>
        <v>0</v>
      </c>
      <c r="H10" s="1921">
        <f>借入金残高推移表!H10</f>
        <v>0</v>
      </c>
      <c r="I10" s="1921">
        <f>借入金残高推移表!I10</f>
        <v>0</v>
      </c>
      <c r="J10" s="1921">
        <f>借入金残高推移表!J10</f>
        <v>0</v>
      </c>
      <c r="K10" s="1921">
        <f>借入金残高推移表!K10</f>
        <v>0</v>
      </c>
      <c r="L10" s="1921">
        <f>借入金残高推移表!L10</f>
        <v>0</v>
      </c>
      <c r="M10" s="1921">
        <f>借入金残高推移表!M10</f>
        <v>0</v>
      </c>
      <c r="N10" s="1921">
        <f>借入金残高推移表!N10</f>
        <v>0</v>
      </c>
      <c r="O10" s="1921">
        <f>借入金残高推移表!O10</f>
        <v>0</v>
      </c>
      <c r="P10" s="1921">
        <f>借入金残高推移表!P10</f>
        <v>0</v>
      </c>
      <c r="Q10" s="1921">
        <f>借入金残高推移表!Q10</f>
        <v>0</v>
      </c>
      <c r="R10" s="1921">
        <f>借入金残高推移表!R10</f>
        <v>0</v>
      </c>
      <c r="S10" s="1921">
        <f>借入金残高推移表!S10</f>
        <v>0</v>
      </c>
      <c r="T10" s="1921">
        <f>借入金残高推移表!T10</f>
        <v>0</v>
      </c>
      <c r="U10" s="1921">
        <f>借入金残高推移表!U10</f>
        <v>0</v>
      </c>
      <c r="V10" s="1921">
        <f>借入金残高推移表!V10</f>
        <v>0</v>
      </c>
      <c r="W10" s="1921">
        <f>借入金残高推移表!W10</f>
        <v>0</v>
      </c>
      <c r="X10" s="1921">
        <f>借入金残高推移表!X10</f>
        <v>0</v>
      </c>
    </row>
    <row r="11" spans="1:27">
      <c r="A11" s="666">
        <v>6</v>
      </c>
      <c r="B11" s="1921">
        <f>借入金残高推移表!B11</f>
        <v>0</v>
      </c>
      <c r="C11" s="1921">
        <f>借入金残高推移表!C11</f>
        <v>0</v>
      </c>
      <c r="D11" s="1922">
        <f>借入金残高推移表!D11</f>
        <v>0</v>
      </c>
      <c r="E11" s="1923" t="str">
        <f>IF(借入金残高推移表!E11=0,"",借入金残高推移表!E11)</f>
        <v/>
      </c>
      <c r="F11" s="1925" t="str">
        <f>IF(借入金残高推移表!F11=0,"",借入金残高推移表!F11)</f>
        <v/>
      </c>
      <c r="G11" s="1921">
        <f>借入金残高推移表!G11</f>
        <v>0</v>
      </c>
      <c r="H11" s="1921">
        <f>借入金残高推移表!H11</f>
        <v>0</v>
      </c>
      <c r="I11" s="1921">
        <f>借入金残高推移表!I11</f>
        <v>0</v>
      </c>
      <c r="J11" s="1921">
        <f>借入金残高推移表!J11</f>
        <v>0</v>
      </c>
      <c r="K11" s="1921">
        <f>借入金残高推移表!K11</f>
        <v>0</v>
      </c>
      <c r="L11" s="1921">
        <f>借入金残高推移表!L11</f>
        <v>0</v>
      </c>
      <c r="M11" s="1921">
        <f>借入金残高推移表!M11</f>
        <v>0</v>
      </c>
      <c r="N11" s="1921">
        <f>借入金残高推移表!N11</f>
        <v>0</v>
      </c>
      <c r="O11" s="1921">
        <f>借入金残高推移表!O11</f>
        <v>0</v>
      </c>
      <c r="P11" s="1921">
        <f>借入金残高推移表!P11</f>
        <v>0</v>
      </c>
      <c r="Q11" s="1921">
        <f>借入金残高推移表!Q11</f>
        <v>0</v>
      </c>
      <c r="R11" s="1921">
        <f>借入金残高推移表!R11</f>
        <v>0</v>
      </c>
      <c r="S11" s="1921">
        <f>借入金残高推移表!S11</f>
        <v>0</v>
      </c>
      <c r="T11" s="1921">
        <f>借入金残高推移表!T11</f>
        <v>0</v>
      </c>
      <c r="U11" s="1921">
        <f>借入金残高推移表!U11</f>
        <v>0</v>
      </c>
      <c r="V11" s="1921">
        <f>借入金残高推移表!V11</f>
        <v>0</v>
      </c>
      <c r="W11" s="1921">
        <f>借入金残高推移表!W11</f>
        <v>0</v>
      </c>
      <c r="X11" s="1921">
        <f>借入金残高推移表!X11</f>
        <v>0</v>
      </c>
    </row>
    <row r="12" spans="1:27">
      <c r="A12" s="666">
        <v>7</v>
      </c>
      <c r="B12" s="1921">
        <f>借入金残高推移表!B12</f>
        <v>0</v>
      </c>
      <c r="C12" s="1921">
        <f>借入金残高推移表!C12</f>
        <v>0</v>
      </c>
      <c r="D12" s="1922">
        <f>借入金残高推移表!D12</f>
        <v>0</v>
      </c>
      <c r="E12" s="1923" t="str">
        <f>IF(借入金残高推移表!E12=0,"",借入金残高推移表!E12)</f>
        <v/>
      </c>
      <c r="F12" s="1925" t="str">
        <f>IF(借入金残高推移表!F12=0,"",借入金残高推移表!F12)</f>
        <v/>
      </c>
      <c r="G12" s="1921">
        <f>借入金残高推移表!G12</f>
        <v>0</v>
      </c>
      <c r="H12" s="1921">
        <f>借入金残高推移表!H12</f>
        <v>0</v>
      </c>
      <c r="I12" s="1921">
        <f>借入金残高推移表!I12</f>
        <v>0</v>
      </c>
      <c r="J12" s="1921">
        <f>借入金残高推移表!J12</f>
        <v>0</v>
      </c>
      <c r="K12" s="1921">
        <f>借入金残高推移表!K12</f>
        <v>0</v>
      </c>
      <c r="L12" s="1921">
        <f>借入金残高推移表!L12</f>
        <v>0</v>
      </c>
      <c r="M12" s="1921">
        <f>借入金残高推移表!M12</f>
        <v>0</v>
      </c>
      <c r="N12" s="1921">
        <f>借入金残高推移表!N12</f>
        <v>0</v>
      </c>
      <c r="O12" s="1921">
        <f>借入金残高推移表!O12</f>
        <v>0</v>
      </c>
      <c r="P12" s="1921">
        <f>借入金残高推移表!P12</f>
        <v>0</v>
      </c>
      <c r="Q12" s="1921">
        <f>借入金残高推移表!Q12</f>
        <v>0</v>
      </c>
      <c r="R12" s="1921">
        <f>借入金残高推移表!R12</f>
        <v>0</v>
      </c>
      <c r="S12" s="1921">
        <f>借入金残高推移表!S12</f>
        <v>0</v>
      </c>
      <c r="T12" s="1921">
        <f>借入金残高推移表!T12</f>
        <v>0</v>
      </c>
      <c r="U12" s="1921">
        <f>借入金残高推移表!U12</f>
        <v>0</v>
      </c>
      <c r="V12" s="1921">
        <f>借入金残高推移表!V12</f>
        <v>0</v>
      </c>
      <c r="W12" s="1921">
        <f>借入金残高推移表!W12</f>
        <v>0</v>
      </c>
      <c r="X12" s="1921">
        <f>借入金残高推移表!X12</f>
        <v>0</v>
      </c>
    </row>
    <row r="13" spans="1:27">
      <c r="A13" s="666">
        <v>8</v>
      </c>
      <c r="B13" s="1921">
        <f>借入金残高推移表!B13</f>
        <v>0</v>
      </c>
      <c r="C13" s="1921">
        <f>借入金残高推移表!C13</f>
        <v>0</v>
      </c>
      <c r="D13" s="1922">
        <f>借入金残高推移表!D13</f>
        <v>0</v>
      </c>
      <c r="E13" s="1923" t="str">
        <f>IF(借入金残高推移表!E13=0,"",借入金残高推移表!E13)</f>
        <v/>
      </c>
      <c r="F13" s="1925" t="str">
        <f>IF(借入金残高推移表!F13=0,"",借入金残高推移表!F13)</f>
        <v/>
      </c>
      <c r="G13" s="1921">
        <f>借入金残高推移表!G13</f>
        <v>0</v>
      </c>
      <c r="H13" s="1921">
        <f>借入金残高推移表!H13</f>
        <v>0</v>
      </c>
      <c r="I13" s="1921">
        <f>借入金残高推移表!I13</f>
        <v>0</v>
      </c>
      <c r="J13" s="1921">
        <f>借入金残高推移表!J13</f>
        <v>0</v>
      </c>
      <c r="K13" s="1921">
        <f>借入金残高推移表!K13</f>
        <v>0</v>
      </c>
      <c r="L13" s="1921">
        <f>借入金残高推移表!L13</f>
        <v>0</v>
      </c>
      <c r="M13" s="1921">
        <f>借入金残高推移表!M13</f>
        <v>0</v>
      </c>
      <c r="N13" s="1921">
        <f>借入金残高推移表!N13</f>
        <v>0</v>
      </c>
      <c r="O13" s="1921">
        <f>借入金残高推移表!O13</f>
        <v>0</v>
      </c>
      <c r="P13" s="1921">
        <f>借入金残高推移表!P13</f>
        <v>0</v>
      </c>
      <c r="Q13" s="1921">
        <f>借入金残高推移表!Q13</f>
        <v>0</v>
      </c>
      <c r="R13" s="1921">
        <f>借入金残高推移表!R13</f>
        <v>0</v>
      </c>
      <c r="S13" s="1921">
        <f>借入金残高推移表!S13</f>
        <v>0</v>
      </c>
      <c r="T13" s="1921">
        <f>借入金残高推移表!T13</f>
        <v>0</v>
      </c>
      <c r="U13" s="1921">
        <f>借入金残高推移表!U13</f>
        <v>0</v>
      </c>
      <c r="V13" s="1921">
        <f>借入金残高推移表!V13</f>
        <v>0</v>
      </c>
      <c r="W13" s="1921">
        <f>借入金残高推移表!W13</f>
        <v>0</v>
      </c>
      <c r="X13" s="1921">
        <f>借入金残高推移表!X13</f>
        <v>0</v>
      </c>
    </row>
    <row r="14" spans="1:27">
      <c r="A14" s="666">
        <v>9</v>
      </c>
      <c r="B14" s="1921">
        <f>借入金残高推移表!B14</f>
        <v>0</v>
      </c>
      <c r="C14" s="1921">
        <f>借入金残高推移表!C14</f>
        <v>0</v>
      </c>
      <c r="D14" s="1922">
        <f>借入金残高推移表!D14</f>
        <v>0</v>
      </c>
      <c r="E14" s="1923" t="str">
        <f>IF(借入金残高推移表!E14=0,"",借入金残高推移表!E14)</f>
        <v/>
      </c>
      <c r="F14" s="1925" t="str">
        <f>IF(借入金残高推移表!F14=0,"",借入金残高推移表!F14)</f>
        <v/>
      </c>
      <c r="G14" s="1921">
        <f>借入金残高推移表!G14</f>
        <v>0</v>
      </c>
      <c r="H14" s="1921">
        <f>借入金残高推移表!H14</f>
        <v>0</v>
      </c>
      <c r="I14" s="1921">
        <f>借入金残高推移表!I14</f>
        <v>0</v>
      </c>
      <c r="J14" s="1921">
        <f>借入金残高推移表!J14</f>
        <v>0</v>
      </c>
      <c r="K14" s="1921">
        <f>借入金残高推移表!K14</f>
        <v>0</v>
      </c>
      <c r="L14" s="1921">
        <f>借入金残高推移表!L14</f>
        <v>0</v>
      </c>
      <c r="M14" s="1921">
        <f>借入金残高推移表!M14</f>
        <v>0</v>
      </c>
      <c r="N14" s="1921">
        <f>借入金残高推移表!N14</f>
        <v>0</v>
      </c>
      <c r="O14" s="1921">
        <f>借入金残高推移表!O14</f>
        <v>0</v>
      </c>
      <c r="P14" s="1921">
        <f>借入金残高推移表!P14</f>
        <v>0</v>
      </c>
      <c r="Q14" s="1921">
        <f>借入金残高推移表!Q14</f>
        <v>0</v>
      </c>
      <c r="R14" s="1921">
        <f>借入金残高推移表!R14</f>
        <v>0</v>
      </c>
      <c r="S14" s="1921">
        <f>借入金残高推移表!S14</f>
        <v>0</v>
      </c>
      <c r="T14" s="1921">
        <f>借入金残高推移表!T14</f>
        <v>0</v>
      </c>
      <c r="U14" s="1921">
        <f>借入金残高推移表!U14</f>
        <v>0</v>
      </c>
      <c r="V14" s="1921">
        <f>借入金残高推移表!V14</f>
        <v>0</v>
      </c>
      <c r="W14" s="1921">
        <f>借入金残高推移表!W14</f>
        <v>0</v>
      </c>
      <c r="X14" s="1921">
        <f>借入金残高推移表!X14</f>
        <v>0</v>
      </c>
    </row>
    <row r="15" spans="1:27">
      <c r="A15" s="666">
        <v>10</v>
      </c>
      <c r="B15" s="1921">
        <f>借入金残高推移表!B15</f>
        <v>0</v>
      </c>
      <c r="C15" s="1921">
        <f>借入金残高推移表!C15</f>
        <v>0</v>
      </c>
      <c r="D15" s="1922">
        <f>借入金残高推移表!D15</f>
        <v>0</v>
      </c>
      <c r="E15" s="1923" t="str">
        <f>IF(借入金残高推移表!E15=0,"",借入金残高推移表!E15)</f>
        <v/>
      </c>
      <c r="F15" s="1925" t="str">
        <f>IF(借入金残高推移表!F15=0,"",借入金残高推移表!F15)</f>
        <v/>
      </c>
      <c r="G15" s="1921">
        <f>借入金残高推移表!G15</f>
        <v>0</v>
      </c>
      <c r="H15" s="1921">
        <f>借入金残高推移表!H15</f>
        <v>0</v>
      </c>
      <c r="I15" s="1921">
        <f>借入金残高推移表!I15</f>
        <v>0</v>
      </c>
      <c r="J15" s="1921">
        <f>借入金残高推移表!J15</f>
        <v>0</v>
      </c>
      <c r="K15" s="1921">
        <f>借入金残高推移表!K15</f>
        <v>0</v>
      </c>
      <c r="L15" s="1921">
        <f>借入金残高推移表!L15</f>
        <v>0</v>
      </c>
      <c r="M15" s="1921">
        <f>借入金残高推移表!M15</f>
        <v>0</v>
      </c>
      <c r="N15" s="1921">
        <f>借入金残高推移表!N15</f>
        <v>0</v>
      </c>
      <c r="O15" s="1921">
        <f>借入金残高推移表!O15</f>
        <v>0</v>
      </c>
      <c r="P15" s="1921">
        <f>借入金残高推移表!P15</f>
        <v>0</v>
      </c>
      <c r="Q15" s="1921">
        <f>借入金残高推移表!Q15</f>
        <v>0</v>
      </c>
      <c r="R15" s="1921">
        <f>借入金残高推移表!R15</f>
        <v>0</v>
      </c>
      <c r="S15" s="1921">
        <f>借入金残高推移表!S15</f>
        <v>0</v>
      </c>
      <c r="T15" s="1921">
        <f>借入金残高推移表!T15</f>
        <v>0</v>
      </c>
      <c r="U15" s="1921">
        <f>借入金残高推移表!U15</f>
        <v>0</v>
      </c>
      <c r="V15" s="1921">
        <f>借入金残高推移表!V15</f>
        <v>0</v>
      </c>
      <c r="W15" s="1921">
        <f>借入金残高推移表!W15</f>
        <v>0</v>
      </c>
      <c r="X15" s="1921">
        <f>借入金残高推移表!X15</f>
        <v>0</v>
      </c>
    </row>
    <row r="16" spans="1:27">
      <c r="A16" s="666">
        <v>11</v>
      </c>
      <c r="B16" s="1921">
        <f>借入金残高推移表!B16</f>
        <v>0</v>
      </c>
      <c r="C16" s="1921">
        <f>借入金残高推移表!C16</f>
        <v>0</v>
      </c>
      <c r="D16" s="1922">
        <f>借入金残高推移表!D16</f>
        <v>0</v>
      </c>
      <c r="E16" s="1923" t="str">
        <f>IF(借入金残高推移表!E16=0,"",借入金残高推移表!E16)</f>
        <v/>
      </c>
      <c r="F16" s="1925" t="str">
        <f>IF(借入金残高推移表!F16=0,"",借入金残高推移表!F16)</f>
        <v/>
      </c>
      <c r="G16" s="1921">
        <f>借入金残高推移表!G16</f>
        <v>0</v>
      </c>
      <c r="H16" s="1921">
        <f>借入金残高推移表!H16</f>
        <v>0</v>
      </c>
      <c r="I16" s="1921">
        <f>借入金残高推移表!I16</f>
        <v>0</v>
      </c>
      <c r="J16" s="1921">
        <f>借入金残高推移表!J16</f>
        <v>0</v>
      </c>
      <c r="K16" s="1921">
        <f>借入金残高推移表!K16</f>
        <v>0</v>
      </c>
      <c r="L16" s="1921">
        <f>借入金残高推移表!L16</f>
        <v>0</v>
      </c>
      <c r="M16" s="1921">
        <f>借入金残高推移表!M16</f>
        <v>0</v>
      </c>
      <c r="N16" s="1921">
        <f>借入金残高推移表!N16</f>
        <v>0</v>
      </c>
      <c r="O16" s="1921">
        <f>借入金残高推移表!O16</f>
        <v>0</v>
      </c>
      <c r="P16" s="1921">
        <f>借入金残高推移表!P16</f>
        <v>0</v>
      </c>
      <c r="Q16" s="1921">
        <f>借入金残高推移表!Q16</f>
        <v>0</v>
      </c>
      <c r="R16" s="1921">
        <f>借入金残高推移表!R16</f>
        <v>0</v>
      </c>
      <c r="S16" s="1921">
        <f>借入金残高推移表!S16</f>
        <v>0</v>
      </c>
      <c r="T16" s="1921">
        <f>借入金残高推移表!T16</f>
        <v>0</v>
      </c>
      <c r="U16" s="1921">
        <f>借入金残高推移表!U16</f>
        <v>0</v>
      </c>
      <c r="V16" s="1921">
        <f>借入金残高推移表!V16</f>
        <v>0</v>
      </c>
      <c r="W16" s="1921">
        <f>借入金残高推移表!W16</f>
        <v>0</v>
      </c>
      <c r="X16" s="1921">
        <f>借入金残高推移表!X16</f>
        <v>0</v>
      </c>
    </row>
    <row r="17" spans="1:27">
      <c r="A17" s="666">
        <v>12</v>
      </c>
      <c r="B17" s="1921">
        <f>借入金残高推移表!B17</f>
        <v>0</v>
      </c>
      <c r="C17" s="1921">
        <f>借入金残高推移表!C17</f>
        <v>0</v>
      </c>
      <c r="D17" s="1922">
        <f>借入金残高推移表!D17</f>
        <v>0</v>
      </c>
      <c r="E17" s="1923" t="str">
        <f>IF(借入金残高推移表!E17=0,"",借入金残高推移表!E17)</f>
        <v/>
      </c>
      <c r="F17" s="1925" t="str">
        <f>IF(借入金残高推移表!F17=0,"",借入金残高推移表!F17)</f>
        <v/>
      </c>
      <c r="G17" s="1921">
        <f>借入金残高推移表!G17</f>
        <v>0</v>
      </c>
      <c r="H17" s="1921">
        <f>借入金残高推移表!H17</f>
        <v>0</v>
      </c>
      <c r="I17" s="1921">
        <f>借入金残高推移表!I17</f>
        <v>0</v>
      </c>
      <c r="J17" s="1921">
        <f>借入金残高推移表!J17</f>
        <v>0</v>
      </c>
      <c r="K17" s="1921">
        <f>借入金残高推移表!K17</f>
        <v>0</v>
      </c>
      <c r="L17" s="1921">
        <f>借入金残高推移表!L17</f>
        <v>0</v>
      </c>
      <c r="M17" s="1921">
        <f>借入金残高推移表!M17</f>
        <v>0</v>
      </c>
      <c r="N17" s="1921">
        <f>借入金残高推移表!N17</f>
        <v>0</v>
      </c>
      <c r="O17" s="1921">
        <f>借入金残高推移表!O17</f>
        <v>0</v>
      </c>
      <c r="P17" s="1921">
        <f>借入金残高推移表!P17</f>
        <v>0</v>
      </c>
      <c r="Q17" s="1921">
        <f>借入金残高推移表!Q17</f>
        <v>0</v>
      </c>
      <c r="R17" s="1921">
        <f>借入金残高推移表!R17</f>
        <v>0</v>
      </c>
      <c r="S17" s="1921">
        <f>借入金残高推移表!S17</f>
        <v>0</v>
      </c>
      <c r="T17" s="1921">
        <f>借入金残高推移表!T17</f>
        <v>0</v>
      </c>
      <c r="U17" s="1921">
        <f>借入金残高推移表!U17</f>
        <v>0</v>
      </c>
      <c r="V17" s="1921">
        <f>借入金残高推移表!V17</f>
        <v>0</v>
      </c>
      <c r="W17" s="1921">
        <f>借入金残高推移表!W17</f>
        <v>0</v>
      </c>
      <c r="X17" s="1921">
        <f>借入金残高推移表!X17</f>
        <v>0</v>
      </c>
    </row>
    <row r="18" spans="1:27">
      <c r="A18" s="666">
        <v>13</v>
      </c>
      <c r="B18" s="1921">
        <f>借入金残高推移表!B18</f>
        <v>0</v>
      </c>
      <c r="C18" s="1921">
        <f>借入金残高推移表!C18</f>
        <v>0</v>
      </c>
      <c r="D18" s="1922">
        <f>借入金残高推移表!D18</f>
        <v>0</v>
      </c>
      <c r="E18" s="1923" t="str">
        <f>IF(借入金残高推移表!E18=0,"",借入金残高推移表!E18)</f>
        <v/>
      </c>
      <c r="F18" s="1925" t="str">
        <f>IF(借入金残高推移表!F18=0,"",借入金残高推移表!F18)</f>
        <v/>
      </c>
      <c r="G18" s="1921">
        <f>借入金残高推移表!G18</f>
        <v>0</v>
      </c>
      <c r="H18" s="1921">
        <f>借入金残高推移表!H18</f>
        <v>0</v>
      </c>
      <c r="I18" s="1921">
        <f>借入金残高推移表!I18</f>
        <v>0</v>
      </c>
      <c r="J18" s="1921">
        <f>借入金残高推移表!J18</f>
        <v>0</v>
      </c>
      <c r="K18" s="1921">
        <f>借入金残高推移表!K18</f>
        <v>0</v>
      </c>
      <c r="L18" s="1921">
        <f>借入金残高推移表!L18</f>
        <v>0</v>
      </c>
      <c r="M18" s="1921">
        <f>借入金残高推移表!M18</f>
        <v>0</v>
      </c>
      <c r="N18" s="1921">
        <f>借入金残高推移表!N18</f>
        <v>0</v>
      </c>
      <c r="O18" s="1921">
        <f>借入金残高推移表!O18</f>
        <v>0</v>
      </c>
      <c r="P18" s="1921">
        <f>借入金残高推移表!P18</f>
        <v>0</v>
      </c>
      <c r="Q18" s="1921">
        <f>借入金残高推移表!Q18</f>
        <v>0</v>
      </c>
      <c r="R18" s="1921">
        <f>借入金残高推移表!R18</f>
        <v>0</v>
      </c>
      <c r="S18" s="1921">
        <f>借入金残高推移表!S18</f>
        <v>0</v>
      </c>
      <c r="T18" s="1921">
        <f>借入金残高推移表!T18</f>
        <v>0</v>
      </c>
      <c r="U18" s="1921">
        <f>借入金残高推移表!U18</f>
        <v>0</v>
      </c>
      <c r="V18" s="1921">
        <f>借入金残高推移表!V18</f>
        <v>0</v>
      </c>
      <c r="W18" s="1921">
        <f>借入金残高推移表!W18</f>
        <v>0</v>
      </c>
      <c r="X18" s="1921">
        <f>借入金残高推移表!X18</f>
        <v>0</v>
      </c>
    </row>
    <row r="19" spans="1:27">
      <c r="A19" s="666">
        <v>14</v>
      </c>
      <c r="B19" s="1921">
        <f>借入金残高推移表!B19</f>
        <v>0</v>
      </c>
      <c r="C19" s="1921">
        <f>借入金残高推移表!C19</f>
        <v>0</v>
      </c>
      <c r="D19" s="1922">
        <f>借入金残高推移表!D19</f>
        <v>0</v>
      </c>
      <c r="E19" s="1923" t="str">
        <f>IF(借入金残高推移表!E19=0,"",借入金残高推移表!E19)</f>
        <v/>
      </c>
      <c r="F19" s="1925" t="str">
        <f>IF(借入金残高推移表!F19=0,"",借入金残高推移表!F19)</f>
        <v/>
      </c>
      <c r="G19" s="1921">
        <f>借入金残高推移表!G19</f>
        <v>0</v>
      </c>
      <c r="H19" s="1921">
        <f>借入金残高推移表!H19</f>
        <v>0</v>
      </c>
      <c r="I19" s="1921">
        <f>借入金残高推移表!I19</f>
        <v>0</v>
      </c>
      <c r="J19" s="1921">
        <f>借入金残高推移表!J19</f>
        <v>0</v>
      </c>
      <c r="K19" s="1921">
        <f>借入金残高推移表!K19</f>
        <v>0</v>
      </c>
      <c r="L19" s="1921">
        <f>借入金残高推移表!L19</f>
        <v>0</v>
      </c>
      <c r="M19" s="1921">
        <f>借入金残高推移表!M19</f>
        <v>0</v>
      </c>
      <c r="N19" s="1921">
        <f>借入金残高推移表!N19</f>
        <v>0</v>
      </c>
      <c r="O19" s="1921">
        <f>借入金残高推移表!O19</f>
        <v>0</v>
      </c>
      <c r="P19" s="1921">
        <f>借入金残高推移表!P19</f>
        <v>0</v>
      </c>
      <c r="Q19" s="1921">
        <f>借入金残高推移表!Q19</f>
        <v>0</v>
      </c>
      <c r="R19" s="1921">
        <f>借入金残高推移表!R19</f>
        <v>0</v>
      </c>
      <c r="S19" s="1921">
        <f>借入金残高推移表!S19</f>
        <v>0</v>
      </c>
      <c r="T19" s="1921">
        <f>借入金残高推移表!T19</f>
        <v>0</v>
      </c>
      <c r="U19" s="1921">
        <f>借入金残高推移表!U19</f>
        <v>0</v>
      </c>
      <c r="V19" s="1921">
        <f>借入金残高推移表!V19</f>
        <v>0</v>
      </c>
      <c r="W19" s="1921">
        <f>借入金残高推移表!W19</f>
        <v>0</v>
      </c>
      <c r="X19" s="1921">
        <f>借入金残高推移表!X19</f>
        <v>0</v>
      </c>
    </row>
    <row r="20" spans="1:27">
      <c r="A20" s="666">
        <v>15</v>
      </c>
      <c r="B20" s="1921">
        <f>借入金残高推移表!B20</f>
        <v>0</v>
      </c>
      <c r="C20" s="1921">
        <f>借入金残高推移表!C20</f>
        <v>0</v>
      </c>
      <c r="D20" s="1922">
        <f>借入金残高推移表!D20</f>
        <v>0</v>
      </c>
      <c r="E20" s="1923" t="str">
        <f>IF(借入金残高推移表!E20=0,"",借入金残高推移表!E20)</f>
        <v/>
      </c>
      <c r="F20" s="1925" t="str">
        <f>IF(借入金残高推移表!F20=0,"",借入金残高推移表!F20)</f>
        <v/>
      </c>
      <c r="G20" s="1921">
        <f>借入金残高推移表!G20</f>
        <v>0</v>
      </c>
      <c r="H20" s="1921">
        <f>借入金残高推移表!H20</f>
        <v>0</v>
      </c>
      <c r="I20" s="1921">
        <f>借入金残高推移表!I20</f>
        <v>0</v>
      </c>
      <c r="J20" s="1921">
        <f>借入金残高推移表!J20</f>
        <v>0</v>
      </c>
      <c r="K20" s="1921">
        <f>借入金残高推移表!K20</f>
        <v>0</v>
      </c>
      <c r="L20" s="1921">
        <f>借入金残高推移表!L20</f>
        <v>0</v>
      </c>
      <c r="M20" s="1921">
        <f>借入金残高推移表!M20</f>
        <v>0</v>
      </c>
      <c r="N20" s="1921">
        <f>借入金残高推移表!N20</f>
        <v>0</v>
      </c>
      <c r="O20" s="1921">
        <f>借入金残高推移表!O20</f>
        <v>0</v>
      </c>
      <c r="P20" s="1921">
        <f>借入金残高推移表!P20</f>
        <v>0</v>
      </c>
      <c r="Q20" s="1921">
        <f>借入金残高推移表!Q20</f>
        <v>0</v>
      </c>
      <c r="R20" s="1921">
        <f>借入金残高推移表!R20</f>
        <v>0</v>
      </c>
      <c r="S20" s="1921">
        <f>借入金残高推移表!S20</f>
        <v>0</v>
      </c>
      <c r="T20" s="1921">
        <f>借入金残高推移表!T20</f>
        <v>0</v>
      </c>
      <c r="U20" s="1921">
        <f>借入金残高推移表!U20</f>
        <v>0</v>
      </c>
      <c r="V20" s="1921">
        <f>借入金残高推移表!V20</f>
        <v>0</v>
      </c>
      <c r="W20" s="1921">
        <f>借入金残高推移表!W20</f>
        <v>0</v>
      </c>
      <c r="X20" s="1921">
        <f>借入金残高推移表!X20</f>
        <v>0</v>
      </c>
    </row>
    <row r="21" spans="1:27">
      <c r="A21" s="666">
        <v>16</v>
      </c>
      <c r="B21" s="1921">
        <f>借入金残高推移表!B21</f>
        <v>0</v>
      </c>
      <c r="C21" s="1921">
        <f>借入金残高推移表!C21</f>
        <v>0</v>
      </c>
      <c r="D21" s="1922">
        <f>借入金残高推移表!D21</f>
        <v>0</v>
      </c>
      <c r="E21" s="1923" t="str">
        <f>IF(借入金残高推移表!E21=0,"",借入金残高推移表!E21)</f>
        <v/>
      </c>
      <c r="F21" s="1925" t="str">
        <f>IF(借入金残高推移表!F21=0,"",借入金残高推移表!F21)</f>
        <v/>
      </c>
      <c r="G21" s="1921">
        <f>借入金残高推移表!G21</f>
        <v>0</v>
      </c>
      <c r="H21" s="1921">
        <f>借入金残高推移表!H21</f>
        <v>0</v>
      </c>
      <c r="I21" s="1921">
        <f>借入金残高推移表!I21</f>
        <v>0</v>
      </c>
      <c r="J21" s="1921">
        <f>借入金残高推移表!J21</f>
        <v>0</v>
      </c>
      <c r="K21" s="1921">
        <f>借入金残高推移表!K21</f>
        <v>0</v>
      </c>
      <c r="L21" s="1921">
        <f>借入金残高推移表!L21</f>
        <v>0</v>
      </c>
      <c r="M21" s="1921">
        <f>借入金残高推移表!M21</f>
        <v>0</v>
      </c>
      <c r="N21" s="1921">
        <f>借入金残高推移表!N21</f>
        <v>0</v>
      </c>
      <c r="O21" s="1921">
        <f>借入金残高推移表!O21</f>
        <v>0</v>
      </c>
      <c r="P21" s="1921">
        <f>借入金残高推移表!P21</f>
        <v>0</v>
      </c>
      <c r="Q21" s="1921">
        <f>借入金残高推移表!Q21</f>
        <v>0</v>
      </c>
      <c r="R21" s="1921">
        <f>借入金残高推移表!R21</f>
        <v>0</v>
      </c>
      <c r="S21" s="1921">
        <f>借入金残高推移表!S21</f>
        <v>0</v>
      </c>
      <c r="T21" s="1921">
        <f>借入金残高推移表!T21</f>
        <v>0</v>
      </c>
      <c r="U21" s="1921">
        <f>借入金残高推移表!U21</f>
        <v>0</v>
      </c>
      <c r="V21" s="1921">
        <f>借入金残高推移表!V21</f>
        <v>0</v>
      </c>
      <c r="W21" s="1921">
        <f>借入金残高推移表!W21</f>
        <v>0</v>
      </c>
      <c r="X21" s="1921">
        <f>借入金残高推移表!X21</f>
        <v>0</v>
      </c>
    </row>
    <row r="22" spans="1:27">
      <c r="A22" s="666">
        <v>17</v>
      </c>
      <c r="B22" s="1921">
        <f>借入金残高推移表!B22</f>
        <v>0</v>
      </c>
      <c r="C22" s="1921">
        <f>借入金残高推移表!C22</f>
        <v>0</v>
      </c>
      <c r="D22" s="1922">
        <f>借入金残高推移表!D22</f>
        <v>0</v>
      </c>
      <c r="E22" s="1923" t="str">
        <f>IF(借入金残高推移表!E22=0,"",借入金残高推移表!E22)</f>
        <v/>
      </c>
      <c r="F22" s="1925" t="str">
        <f>IF(借入金残高推移表!F22=0,"",借入金残高推移表!F22)</f>
        <v/>
      </c>
      <c r="G22" s="1921">
        <f>借入金残高推移表!G22</f>
        <v>0</v>
      </c>
      <c r="H22" s="1921">
        <f>借入金残高推移表!H22</f>
        <v>0</v>
      </c>
      <c r="I22" s="1921">
        <f>借入金残高推移表!I22</f>
        <v>0</v>
      </c>
      <c r="J22" s="1921">
        <f>借入金残高推移表!J22</f>
        <v>0</v>
      </c>
      <c r="K22" s="1921">
        <f>借入金残高推移表!K22</f>
        <v>0</v>
      </c>
      <c r="L22" s="1921">
        <f>借入金残高推移表!L22</f>
        <v>0</v>
      </c>
      <c r="M22" s="1921">
        <f>借入金残高推移表!M22</f>
        <v>0</v>
      </c>
      <c r="N22" s="1921">
        <f>借入金残高推移表!N22</f>
        <v>0</v>
      </c>
      <c r="O22" s="1921">
        <f>借入金残高推移表!O22</f>
        <v>0</v>
      </c>
      <c r="P22" s="1921">
        <f>借入金残高推移表!P22</f>
        <v>0</v>
      </c>
      <c r="Q22" s="1921">
        <f>借入金残高推移表!Q22</f>
        <v>0</v>
      </c>
      <c r="R22" s="1921">
        <f>借入金残高推移表!R22</f>
        <v>0</v>
      </c>
      <c r="S22" s="1921">
        <f>借入金残高推移表!S22</f>
        <v>0</v>
      </c>
      <c r="T22" s="1921">
        <f>借入金残高推移表!T22</f>
        <v>0</v>
      </c>
      <c r="U22" s="1921">
        <f>借入金残高推移表!U22</f>
        <v>0</v>
      </c>
      <c r="V22" s="1921">
        <f>借入金残高推移表!V22</f>
        <v>0</v>
      </c>
      <c r="W22" s="1921">
        <f>借入金残高推移表!W22</f>
        <v>0</v>
      </c>
      <c r="X22" s="1921">
        <f>借入金残高推移表!X22</f>
        <v>0</v>
      </c>
    </row>
    <row r="23" spans="1:27">
      <c r="A23" s="666">
        <v>18</v>
      </c>
      <c r="B23" s="1921">
        <f>借入金残高推移表!B23</f>
        <v>0</v>
      </c>
      <c r="C23" s="1921">
        <f>借入金残高推移表!C23</f>
        <v>0</v>
      </c>
      <c r="D23" s="1922">
        <f>借入金残高推移表!D23</f>
        <v>0</v>
      </c>
      <c r="E23" s="1923" t="str">
        <f>IF(借入金残高推移表!E23=0,"",借入金残高推移表!E23)</f>
        <v/>
      </c>
      <c r="F23" s="1925" t="str">
        <f>IF(借入金残高推移表!F23=0,"",借入金残高推移表!F23)</f>
        <v/>
      </c>
      <c r="G23" s="1921">
        <f>借入金残高推移表!G23</f>
        <v>0</v>
      </c>
      <c r="H23" s="1921">
        <f>借入金残高推移表!H23</f>
        <v>0</v>
      </c>
      <c r="I23" s="1921">
        <f>借入金残高推移表!I23</f>
        <v>0</v>
      </c>
      <c r="J23" s="1921">
        <f>借入金残高推移表!J23</f>
        <v>0</v>
      </c>
      <c r="K23" s="1921">
        <f>借入金残高推移表!K23</f>
        <v>0</v>
      </c>
      <c r="L23" s="1921">
        <f>借入金残高推移表!L23</f>
        <v>0</v>
      </c>
      <c r="M23" s="1921">
        <f>借入金残高推移表!M23</f>
        <v>0</v>
      </c>
      <c r="N23" s="1921">
        <f>借入金残高推移表!N23</f>
        <v>0</v>
      </c>
      <c r="O23" s="1921">
        <f>借入金残高推移表!O23</f>
        <v>0</v>
      </c>
      <c r="P23" s="1921">
        <f>借入金残高推移表!P23</f>
        <v>0</v>
      </c>
      <c r="Q23" s="1921">
        <f>借入金残高推移表!Q23</f>
        <v>0</v>
      </c>
      <c r="R23" s="1921">
        <f>借入金残高推移表!R23</f>
        <v>0</v>
      </c>
      <c r="S23" s="1921">
        <f>借入金残高推移表!S23</f>
        <v>0</v>
      </c>
      <c r="T23" s="1921">
        <f>借入金残高推移表!T23</f>
        <v>0</v>
      </c>
      <c r="U23" s="1921">
        <f>借入金残高推移表!U23</f>
        <v>0</v>
      </c>
      <c r="V23" s="1921">
        <f>借入金残高推移表!V23</f>
        <v>0</v>
      </c>
      <c r="W23" s="1921">
        <f>借入金残高推移表!W23</f>
        <v>0</v>
      </c>
      <c r="X23" s="1921">
        <f>借入金残高推移表!X23</f>
        <v>0</v>
      </c>
    </row>
    <row r="24" spans="1:27">
      <c r="A24" s="666">
        <v>19</v>
      </c>
      <c r="B24" s="1921">
        <f>借入金残高推移表!B24</f>
        <v>0</v>
      </c>
      <c r="C24" s="1921">
        <f>借入金残高推移表!C24</f>
        <v>0</v>
      </c>
      <c r="D24" s="1922">
        <f>借入金残高推移表!D24</f>
        <v>0</v>
      </c>
      <c r="E24" s="1923" t="str">
        <f>IF(借入金残高推移表!E24=0,"",借入金残高推移表!E24)</f>
        <v/>
      </c>
      <c r="F24" s="1925" t="str">
        <f>IF(借入金残高推移表!F24=0,"",借入金残高推移表!F24)</f>
        <v/>
      </c>
      <c r="G24" s="1921">
        <f>借入金残高推移表!G24</f>
        <v>0</v>
      </c>
      <c r="H24" s="1921">
        <f>借入金残高推移表!H24</f>
        <v>0</v>
      </c>
      <c r="I24" s="1921">
        <f>借入金残高推移表!I24</f>
        <v>0</v>
      </c>
      <c r="J24" s="1921">
        <f>借入金残高推移表!J24</f>
        <v>0</v>
      </c>
      <c r="K24" s="1921">
        <f>借入金残高推移表!K24</f>
        <v>0</v>
      </c>
      <c r="L24" s="1921">
        <f>借入金残高推移表!L24</f>
        <v>0</v>
      </c>
      <c r="M24" s="1921">
        <f>借入金残高推移表!M24</f>
        <v>0</v>
      </c>
      <c r="N24" s="1921">
        <f>借入金残高推移表!N24</f>
        <v>0</v>
      </c>
      <c r="O24" s="1921">
        <f>借入金残高推移表!O24</f>
        <v>0</v>
      </c>
      <c r="P24" s="1921">
        <f>借入金残高推移表!P24</f>
        <v>0</v>
      </c>
      <c r="Q24" s="1921">
        <f>借入金残高推移表!Q24</f>
        <v>0</v>
      </c>
      <c r="R24" s="1921">
        <f>借入金残高推移表!R24</f>
        <v>0</v>
      </c>
      <c r="S24" s="1921">
        <f>借入金残高推移表!S24</f>
        <v>0</v>
      </c>
      <c r="T24" s="1921">
        <f>借入金残高推移表!T24</f>
        <v>0</v>
      </c>
      <c r="U24" s="1921">
        <f>借入金残高推移表!U24</f>
        <v>0</v>
      </c>
      <c r="V24" s="1921">
        <f>借入金残高推移表!V24</f>
        <v>0</v>
      </c>
      <c r="W24" s="1921">
        <f>借入金残高推移表!W24</f>
        <v>0</v>
      </c>
      <c r="X24" s="1921">
        <f>借入金残高推移表!X24</f>
        <v>0</v>
      </c>
    </row>
    <row r="25" spans="1:27">
      <c r="A25" s="666">
        <v>20</v>
      </c>
      <c r="B25" s="1921">
        <f>借入金残高推移表!B25</f>
        <v>0</v>
      </c>
      <c r="C25" s="1921">
        <f>借入金残高推移表!C25</f>
        <v>0</v>
      </c>
      <c r="D25" s="1922">
        <f>借入金残高推移表!D25</f>
        <v>0</v>
      </c>
      <c r="E25" s="1923" t="str">
        <f>IF(借入金残高推移表!E25=0,"",借入金残高推移表!E25)</f>
        <v/>
      </c>
      <c r="F25" s="1925" t="str">
        <f>IF(借入金残高推移表!F25=0,"",借入金残高推移表!F25)</f>
        <v/>
      </c>
      <c r="G25" s="1921">
        <f>借入金残高推移表!G25</f>
        <v>0</v>
      </c>
      <c r="H25" s="1921">
        <f>借入金残高推移表!H25</f>
        <v>0</v>
      </c>
      <c r="I25" s="1921">
        <f>借入金残高推移表!I25</f>
        <v>0</v>
      </c>
      <c r="J25" s="1921">
        <f>借入金残高推移表!J25</f>
        <v>0</v>
      </c>
      <c r="K25" s="1921">
        <f>借入金残高推移表!K25</f>
        <v>0</v>
      </c>
      <c r="L25" s="1921">
        <f>借入金残高推移表!L25</f>
        <v>0</v>
      </c>
      <c r="M25" s="1921">
        <f>借入金残高推移表!M25</f>
        <v>0</v>
      </c>
      <c r="N25" s="1921">
        <f>借入金残高推移表!N25</f>
        <v>0</v>
      </c>
      <c r="O25" s="1921">
        <f>借入金残高推移表!O25</f>
        <v>0</v>
      </c>
      <c r="P25" s="1921">
        <f>借入金残高推移表!P25</f>
        <v>0</v>
      </c>
      <c r="Q25" s="1921">
        <f>借入金残高推移表!Q25</f>
        <v>0</v>
      </c>
      <c r="R25" s="1921">
        <f>借入金残高推移表!R25</f>
        <v>0</v>
      </c>
      <c r="S25" s="1921">
        <f>借入金残高推移表!S25</f>
        <v>0</v>
      </c>
      <c r="T25" s="1921">
        <f>借入金残高推移表!T25</f>
        <v>0</v>
      </c>
      <c r="U25" s="1921">
        <f>借入金残高推移表!U25</f>
        <v>0</v>
      </c>
      <c r="V25" s="1921">
        <f>借入金残高推移表!V25</f>
        <v>0</v>
      </c>
      <c r="W25" s="1921">
        <f>借入金残高推移表!W25</f>
        <v>0</v>
      </c>
      <c r="X25" s="1921">
        <f>借入金残高推移表!X25</f>
        <v>0</v>
      </c>
    </row>
    <row r="26" spans="1:27" ht="18.5" thickBot="1">
      <c r="H26" s="1926" t="s">
        <v>63</v>
      </c>
      <c r="I26" s="1927">
        <f>IF($AA$26=0,SUM(I6:I25),SUM(I6:I25)/2)</f>
        <v>0</v>
      </c>
      <c r="J26" s="1927">
        <f t="shared" ref="J26:X26" si="0">IF($AA$26=0,SUM(J6:J25),SUM(J6:J25)/2)</f>
        <v>0</v>
      </c>
      <c r="K26" s="1927">
        <f t="shared" si="0"/>
        <v>0</v>
      </c>
      <c r="L26" s="1927">
        <f t="shared" si="0"/>
        <v>0</v>
      </c>
      <c r="M26" s="1927">
        <f t="shared" si="0"/>
        <v>0</v>
      </c>
      <c r="N26" s="1927">
        <f t="shared" si="0"/>
        <v>0</v>
      </c>
      <c r="O26" s="1927">
        <f t="shared" si="0"/>
        <v>0</v>
      </c>
      <c r="P26" s="1927">
        <f t="shared" si="0"/>
        <v>0</v>
      </c>
      <c r="Q26" s="1927">
        <f t="shared" si="0"/>
        <v>0</v>
      </c>
      <c r="R26" s="1927">
        <f t="shared" si="0"/>
        <v>0</v>
      </c>
      <c r="S26" s="1927">
        <f t="shared" si="0"/>
        <v>0</v>
      </c>
      <c r="T26" s="1927">
        <f t="shared" si="0"/>
        <v>0</v>
      </c>
      <c r="U26" s="1927">
        <f t="shared" si="0"/>
        <v>0</v>
      </c>
      <c r="V26" s="1927">
        <f t="shared" si="0"/>
        <v>0</v>
      </c>
      <c r="W26" s="1927">
        <f t="shared" si="0"/>
        <v>0</v>
      </c>
      <c r="X26" s="1927">
        <f t="shared" si="0"/>
        <v>0</v>
      </c>
      <c r="AA26" s="666">
        <f>SUMIF(B6:B25,"合計",C6:C25)</f>
        <v>0</v>
      </c>
    </row>
    <row r="27" spans="1:27" ht="14.25" customHeight="1" thickTop="1"/>
    <row r="28" spans="1:27">
      <c r="I28" s="1928" t="s">
        <v>345</v>
      </c>
      <c r="J28" s="1929"/>
      <c r="K28" s="1920">
        <f>K5</f>
        <v>43647</v>
      </c>
      <c r="L28" s="1920">
        <f t="shared" ref="L28:V28" si="1">L5</f>
        <v>43678</v>
      </c>
      <c r="M28" s="1920">
        <f t="shared" si="1"/>
        <v>43709</v>
      </c>
      <c r="N28" s="1920">
        <f t="shared" si="1"/>
        <v>43739</v>
      </c>
      <c r="O28" s="1920">
        <f t="shared" si="1"/>
        <v>43770</v>
      </c>
      <c r="P28" s="1920">
        <f t="shared" si="1"/>
        <v>43800</v>
      </c>
      <c r="Q28" s="1920">
        <f t="shared" si="1"/>
        <v>43831</v>
      </c>
      <c r="R28" s="1920">
        <f t="shared" si="1"/>
        <v>43862</v>
      </c>
      <c r="S28" s="1920">
        <f t="shared" si="1"/>
        <v>43891</v>
      </c>
      <c r="T28" s="1920">
        <f t="shared" si="1"/>
        <v>43922</v>
      </c>
      <c r="U28" s="1920">
        <f t="shared" si="1"/>
        <v>43952</v>
      </c>
      <c r="V28" s="1920">
        <f t="shared" si="1"/>
        <v>43983</v>
      </c>
    </row>
    <row r="29" spans="1:27">
      <c r="I29" s="1930"/>
      <c r="J29" s="1931"/>
      <c r="K29" s="1932"/>
      <c r="L29" s="1932"/>
      <c r="M29" s="1932"/>
      <c r="N29" s="1932"/>
      <c r="O29" s="1932"/>
      <c r="P29" s="1932"/>
      <c r="Q29" s="1932"/>
      <c r="R29" s="1932"/>
      <c r="S29" s="1932"/>
      <c r="T29" s="1932"/>
      <c r="U29" s="1932"/>
      <c r="V29" s="1932"/>
    </row>
    <row r="30" spans="1:27">
      <c r="I30" s="1930"/>
      <c r="J30" s="1931"/>
      <c r="K30" s="1932"/>
      <c r="L30" s="1932"/>
      <c r="M30" s="1932"/>
      <c r="N30" s="1932"/>
      <c r="O30" s="1932"/>
      <c r="P30" s="1932"/>
      <c r="Q30" s="1932"/>
      <c r="R30" s="1932"/>
      <c r="S30" s="1932"/>
      <c r="T30" s="1932"/>
      <c r="U30" s="1932"/>
      <c r="V30" s="1932"/>
    </row>
    <row r="31" spans="1:27">
      <c r="I31" s="1930"/>
      <c r="J31" s="1931"/>
      <c r="K31" s="1932"/>
      <c r="L31" s="1932"/>
      <c r="M31" s="1932"/>
      <c r="N31" s="1932"/>
      <c r="O31" s="1932"/>
      <c r="P31" s="1932"/>
      <c r="Q31" s="1932"/>
      <c r="R31" s="1932"/>
      <c r="S31" s="1932"/>
      <c r="T31" s="1932"/>
      <c r="U31" s="1932"/>
      <c r="V31" s="1932"/>
    </row>
    <row r="32" spans="1:27">
      <c r="I32" s="1930"/>
      <c r="J32" s="1931"/>
      <c r="K32" s="1932"/>
      <c r="L32" s="1932"/>
      <c r="M32" s="1932"/>
      <c r="N32" s="1932"/>
      <c r="O32" s="1932"/>
      <c r="P32" s="1932"/>
      <c r="Q32" s="1932"/>
      <c r="R32" s="1932"/>
      <c r="S32" s="1932"/>
      <c r="T32" s="1932"/>
      <c r="U32" s="1932"/>
      <c r="V32" s="1932"/>
    </row>
    <row r="33" spans="9:22">
      <c r="I33" s="1930"/>
      <c r="J33" s="1931"/>
      <c r="K33" s="1932"/>
      <c r="L33" s="1932"/>
      <c r="M33" s="1932"/>
      <c r="N33" s="1932"/>
      <c r="O33" s="1932"/>
      <c r="P33" s="1932"/>
      <c r="Q33" s="1932"/>
      <c r="R33" s="1932"/>
      <c r="S33" s="1932"/>
      <c r="T33" s="1932"/>
      <c r="U33" s="1932"/>
      <c r="V33" s="1932"/>
    </row>
    <row r="34" spans="9:22">
      <c r="I34" s="1930"/>
      <c r="J34" s="1931"/>
      <c r="K34" s="1932"/>
      <c r="L34" s="1932"/>
      <c r="M34" s="1932"/>
      <c r="N34" s="1932"/>
      <c r="O34" s="1932"/>
      <c r="P34" s="1932"/>
      <c r="Q34" s="1932"/>
      <c r="R34" s="1932"/>
      <c r="S34" s="1932"/>
      <c r="T34" s="1932"/>
      <c r="U34" s="1932"/>
      <c r="V34" s="1932"/>
    </row>
    <row r="35" spans="9:22" ht="18.5" thickBot="1">
      <c r="I35" s="1933"/>
      <c r="J35" s="1934" t="s">
        <v>63</v>
      </c>
      <c r="K35" s="1927">
        <f>SUM(K29:K34)</f>
        <v>0</v>
      </c>
      <c r="L35" s="1927">
        <f t="shared" ref="L35:V35" si="2">SUM(L29:L34)</f>
        <v>0</v>
      </c>
      <c r="M35" s="1927">
        <f t="shared" si="2"/>
        <v>0</v>
      </c>
      <c r="N35" s="1927">
        <f t="shared" si="2"/>
        <v>0</v>
      </c>
      <c r="O35" s="1927">
        <f t="shared" si="2"/>
        <v>0</v>
      </c>
      <c r="P35" s="1927">
        <f t="shared" si="2"/>
        <v>0</v>
      </c>
      <c r="Q35" s="1927">
        <f t="shared" si="2"/>
        <v>0</v>
      </c>
      <c r="R35" s="1927">
        <f t="shared" si="2"/>
        <v>0</v>
      </c>
      <c r="S35" s="1927">
        <f t="shared" si="2"/>
        <v>0</v>
      </c>
      <c r="T35" s="1927">
        <f t="shared" si="2"/>
        <v>0</v>
      </c>
      <c r="U35" s="1927">
        <f t="shared" si="2"/>
        <v>0</v>
      </c>
      <c r="V35" s="1927">
        <f t="shared" si="2"/>
        <v>0</v>
      </c>
    </row>
    <row r="36" spans="9:22" ht="9.75" customHeight="1" thickTop="1"/>
    <row r="37" spans="9:22" ht="18.5" thickBot="1">
      <c r="J37" s="1927" t="s">
        <v>346</v>
      </c>
      <c r="K37" s="1927">
        <f>K26+K35</f>
        <v>0</v>
      </c>
      <c r="L37" s="1927">
        <f t="shared" ref="L37:V37" si="3">L26+L35</f>
        <v>0</v>
      </c>
      <c r="M37" s="1927">
        <f t="shared" si="3"/>
        <v>0</v>
      </c>
      <c r="N37" s="1927">
        <f t="shared" si="3"/>
        <v>0</v>
      </c>
      <c r="O37" s="1927">
        <f t="shared" si="3"/>
        <v>0</v>
      </c>
      <c r="P37" s="1927">
        <f t="shared" si="3"/>
        <v>0</v>
      </c>
      <c r="Q37" s="1927">
        <f t="shared" si="3"/>
        <v>0</v>
      </c>
      <c r="R37" s="1927">
        <f t="shared" si="3"/>
        <v>0</v>
      </c>
      <c r="S37" s="1927">
        <f t="shared" si="3"/>
        <v>0</v>
      </c>
      <c r="T37" s="1927">
        <f t="shared" si="3"/>
        <v>0</v>
      </c>
      <c r="U37" s="1927">
        <f t="shared" si="3"/>
        <v>0</v>
      </c>
      <c r="V37" s="1927">
        <f t="shared" si="3"/>
        <v>0</v>
      </c>
    </row>
    <row r="38" spans="9:22" ht="18.5" thickTop="1"/>
  </sheetData>
  <sheetProtection sheet="1" objects="1" scenarios="1"/>
  <phoneticPr fontId="2"/>
  <conditionalFormatting sqref="B3:C3 E3:X3">
    <cfRule type="expression" dxfId="6" priority="7">
      <formula>CELL("protect", B3)=0</formula>
    </cfRule>
  </conditionalFormatting>
  <conditionalFormatting sqref="A1:XFD1048576">
    <cfRule type="expression" dxfId="5" priority="6">
      <formula>CELL("protect", A1)=0</formula>
    </cfRule>
  </conditionalFormatting>
  <conditionalFormatting sqref="C6:C25">
    <cfRule type="expression" dxfId="4" priority="5">
      <formula>$AA$3=2</formula>
    </cfRule>
  </conditionalFormatting>
  <conditionalFormatting sqref="I6:X25">
    <cfRule type="expression" dxfId="3" priority="4">
      <formula>$AA$3=2</formula>
    </cfRule>
  </conditionalFormatting>
  <conditionalFormatting sqref="I26:X26">
    <cfRule type="expression" dxfId="2" priority="3">
      <formula>$AA$3=2</formula>
    </cfRule>
  </conditionalFormatting>
  <conditionalFormatting sqref="K29:V35">
    <cfRule type="expression" dxfId="1" priority="2">
      <formula>$AA$3=2</formula>
    </cfRule>
  </conditionalFormatting>
  <conditionalFormatting sqref="K37:V37">
    <cfRule type="expression" dxfId="0" priority="1">
      <formula>$AA$3=2</formula>
    </cfRule>
  </conditionalFormatting>
  <dataValidations count="1">
    <dataValidation imeMode="off" allowBlank="1" showInputMessage="1" showErrorMessage="1" sqref="K29:V34" xr:uid="{AC05150B-D39F-44DD-B020-A24E3A022D9F}"/>
  </dataValidations>
  <pageMargins left="0.3" right="0.3" top="0.5" bottom="0.3" header="0.3" footer="0.3"/>
  <pageSetup paperSize="8"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Option Button 1">
              <controlPr defaultSize="0" autoFill="0" autoLine="0" autoPict="0">
                <anchor moveWithCells="1">
                  <from>
                    <xdr:col>3</xdr:col>
                    <xdr:colOff>1651000</xdr:colOff>
                    <xdr:row>2</xdr:row>
                    <xdr:rowOff>12700</xdr:rowOff>
                  </from>
                  <to>
                    <xdr:col>4</xdr:col>
                    <xdr:colOff>247650</xdr:colOff>
                    <xdr:row>3</xdr:row>
                    <xdr:rowOff>31750</xdr:rowOff>
                  </to>
                </anchor>
              </controlPr>
            </control>
          </mc:Choice>
        </mc:AlternateContent>
        <mc:AlternateContent xmlns:mc="http://schemas.openxmlformats.org/markup-compatibility/2006">
          <mc:Choice Requires="x14">
            <control shapeId="29698" r:id="rId5" name="Option Button 2">
              <controlPr defaultSize="0" autoFill="0" autoLine="0" autoPict="0">
                <anchor moveWithCells="1">
                  <from>
                    <xdr:col>3</xdr:col>
                    <xdr:colOff>755650</xdr:colOff>
                    <xdr:row>0</xdr:row>
                    <xdr:rowOff>184150</xdr:rowOff>
                  </from>
                  <to>
                    <xdr:col>4</xdr:col>
                    <xdr:colOff>660400</xdr:colOff>
                    <xdr:row>2</xdr:row>
                    <xdr:rowOff>57150</xdr:rowOff>
                  </to>
                </anchor>
              </controlPr>
            </control>
          </mc:Choice>
        </mc:AlternateContent>
        <mc:AlternateContent xmlns:mc="http://schemas.openxmlformats.org/markup-compatibility/2006">
          <mc:Choice Requires="x14">
            <control shapeId="29699" r:id="rId6" name="Button 3">
              <controlPr defaultSize="0" print="0" autoFill="0" autoPict="0" macro="[0]!P借入一覧表A3">
                <anchor moveWithCells="1" sizeWithCells="1">
                  <from>
                    <xdr:col>20</xdr:col>
                    <xdr:colOff>914400</xdr:colOff>
                    <xdr:row>1</xdr:row>
                    <xdr:rowOff>12700</xdr:rowOff>
                  </from>
                  <to>
                    <xdr:col>22</xdr:col>
                    <xdr:colOff>152400</xdr:colOff>
                    <xdr:row>2</xdr:row>
                    <xdr:rowOff>57150</xdr:rowOff>
                  </to>
                </anchor>
              </controlPr>
            </control>
          </mc:Choice>
        </mc:AlternateContent>
        <mc:AlternateContent xmlns:mc="http://schemas.openxmlformats.org/markup-compatibility/2006">
          <mc:Choice Requires="x14">
            <control shapeId="29700" r:id="rId7" name="Button 4">
              <controlPr defaultSize="0" print="0" autoFill="0" autoPict="0" macro="[0]!P借入一覧表A4">
                <anchor moveWithCells="1" sizeWithCells="1">
                  <from>
                    <xdr:col>19</xdr:col>
                    <xdr:colOff>641350</xdr:colOff>
                    <xdr:row>1</xdr:row>
                    <xdr:rowOff>12700</xdr:rowOff>
                  </from>
                  <to>
                    <xdr:col>20</xdr:col>
                    <xdr:colOff>800100</xdr:colOff>
                    <xdr:row>2</xdr:row>
                    <xdr:rowOff>57150</xdr:rowOff>
                  </to>
                </anchor>
              </controlPr>
            </control>
          </mc:Choice>
        </mc:AlternateContent>
        <mc:AlternateContent xmlns:mc="http://schemas.openxmlformats.org/markup-compatibility/2006">
          <mc:Choice Requires="x14">
            <control shapeId="29701" r:id="rId8" name="Button 5">
              <controlPr defaultSize="0" print="0" autoFill="0" autoPict="0" macro="[0]!kr借入一覧表データ削除">
                <anchor moveWithCells="1" sizeWithCells="1">
                  <from>
                    <xdr:col>22</xdr:col>
                    <xdr:colOff>69850</xdr:colOff>
                    <xdr:row>27</xdr:row>
                    <xdr:rowOff>12700</xdr:rowOff>
                  </from>
                  <to>
                    <xdr:col>23</xdr:col>
                    <xdr:colOff>304800</xdr:colOff>
                    <xdr:row>28</xdr:row>
                    <xdr:rowOff>57150</xdr:rowOff>
                  </to>
                </anchor>
              </controlPr>
            </control>
          </mc:Choice>
        </mc:AlternateContent>
        <mc:AlternateContent xmlns:mc="http://schemas.openxmlformats.org/markup-compatibility/2006">
          <mc:Choice Requires="x14">
            <control shapeId="29702" r:id="rId9" name="Button 6">
              <controlPr defaultSize="0" print="0" autoFill="0" autoPict="0" macro="[0]!m_menu">
                <anchor>
                  <from>
                    <xdr:col>22</xdr:col>
                    <xdr:colOff>400050</xdr:colOff>
                    <xdr:row>0</xdr:row>
                    <xdr:rowOff>57150</xdr:rowOff>
                  </from>
                  <to>
                    <xdr:col>23</xdr:col>
                    <xdr:colOff>679450</xdr:colOff>
                    <xdr:row>2</xdr:row>
                    <xdr:rowOff>133350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F92F9-8CB5-4519-BD6A-9D0AD17C655B}">
  <sheetPr codeName="Sheet21"/>
  <dimension ref="B1:I435"/>
  <sheetViews>
    <sheetView showRowColHeaders="0" zoomScale="70" zoomScaleNormal="70" workbookViewId="0">
      <selection activeCell="K36" sqref="K36"/>
    </sheetView>
  </sheetViews>
  <sheetFormatPr defaultColWidth="7.83203125" defaultRowHeight="16"/>
  <cols>
    <col min="1" max="1" width="8.75" style="1935" customWidth="1"/>
    <col min="2" max="16384" width="7.83203125" style="1935"/>
  </cols>
  <sheetData>
    <row r="1" spans="2:9">
      <c r="B1" s="741" t="s">
        <v>161</v>
      </c>
      <c r="C1" s="741"/>
      <c r="E1" s="1935" t="s">
        <v>162</v>
      </c>
    </row>
    <row r="2" spans="2:9">
      <c r="B2" s="1066" t="s">
        <v>163</v>
      </c>
      <c r="C2" s="1066" t="s">
        <v>164</v>
      </c>
      <c r="E2" s="1936"/>
      <c r="F2" s="1936" t="s">
        <v>165</v>
      </c>
      <c r="G2" s="1936" t="s">
        <v>166</v>
      </c>
      <c r="H2" s="1935" t="s">
        <v>167</v>
      </c>
      <c r="I2" s="1935" t="s">
        <v>168</v>
      </c>
    </row>
    <row r="3" spans="2:9">
      <c r="B3" s="1066">
        <v>0</v>
      </c>
      <c r="C3" s="1066">
        <v>0</v>
      </c>
      <c r="E3" s="1937">
        <v>2</v>
      </c>
      <c r="F3" s="1938">
        <v>0.5</v>
      </c>
      <c r="G3" s="1939">
        <v>1</v>
      </c>
      <c r="H3" s="1940"/>
      <c r="I3" s="1940"/>
    </row>
    <row r="4" spans="2:9">
      <c r="B4" s="1066">
        <v>1</v>
      </c>
      <c r="C4" s="1066">
        <v>0.7</v>
      </c>
      <c r="E4" s="1937">
        <v>3</v>
      </c>
      <c r="F4" s="1938">
        <v>0.33400000000000002</v>
      </c>
      <c r="G4" s="1939">
        <v>0.66700000000000004</v>
      </c>
      <c r="H4" s="1940">
        <v>1</v>
      </c>
      <c r="I4" s="1940">
        <v>0.11089</v>
      </c>
    </row>
    <row r="5" spans="2:9">
      <c r="B5" s="1066">
        <v>2</v>
      </c>
      <c r="C5" s="1066">
        <v>0.7</v>
      </c>
      <c r="E5" s="1937">
        <v>4</v>
      </c>
      <c r="F5" s="1938">
        <v>0.25</v>
      </c>
      <c r="G5" s="1939">
        <v>0.5</v>
      </c>
      <c r="H5" s="1940">
        <v>1</v>
      </c>
      <c r="I5" s="1940">
        <v>0.12499</v>
      </c>
    </row>
    <row r="6" spans="2:9">
      <c r="B6" s="1066">
        <v>3</v>
      </c>
      <c r="C6" s="1066">
        <v>0.7</v>
      </c>
      <c r="E6" s="1937">
        <v>5</v>
      </c>
      <c r="F6" s="1938">
        <v>0.2</v>
      </c>
      <c r="G6" s="1939">
        <v>0.4</v>
      </c>
      <c r="H6" s="1940">
        <v>0.5</v>
      </c>
      <c r="I6" s="1940">
        <v>0.108</v>
      </c>
    </row>
    <row r="7" spans="2:9">
      <c r="B7" s="1066">
        <v>4</v>
      </c>
      <c r="C7" s="1066">
        <v>0.7</v>
      </c>
      <c r="E7" s="1937">
        <v>6</v>
      </c>
      <c r="F7" s="1938">
        <v>0.16700000000000001</v>
      </c>
      <c r="G7" s="1939">
        <v>0.33300000000000002</v>
      </c>
      <c r="H7" s="1940">
        <v>0.33400000000000002</v>
      </c>
      <c r="I7" s="1940">
        <v>9.9110000000000004E-2</v>
      </c>
    </row>
    <row r="8" spans="2:9">
      <c r="B8" s="1066">
        <v>5</v>
      </c>
      <c r="C8" s="1066">
        <v>0.7</v>
      </c>
      <c r="E8" s="1937">
        <v>7</v>
      </c>
      <c r="F8" s="1938">
        <v>0.14299999999999999</v>
      </c>
      <c r="G8" s="1939">
        <v>0.28599999999999998</v>
      </c>
      <c r="H8" s="1940">
        <v>0.33400000000000002</v>
      </c>
      <c r="I8" s="1940">
        <v>8.6800000000000002E-2</v>
      </c>
    </row>
    <row r="9" spans="2:9">
      <c r="B9" s="1066">
        <v>6</v>
      </c>
      <c r="C9" s="1066">
        <v>0.7</v>
      </c>
      <c r="E9" s="1937">
        <v>8</v>
      </c>
      <c r="F9" s="1938">
        <v>0.125</v>
      </c>
      <c r="G9" s="1939">
        <v>0.25</v>
      </c>
      <c r="H9" s="1940">
        <v>0.33400000000000002</v>
      </c>
      <c r="I9" s="1940">
        <v>7.9089999999999994E-2</v>
      </c>
    </row>
    <row r="10" spans="2:9">
      <c r="B10" s="1066">
        <v>7</v>
      </c>
      <c r="C10" s="1066">
        <v>0.65</v>
      </c>
      <c r="E10" s="1937">
        <v>9</v>
      </c>
      <c r="F10" s="1938">
        <v>0.112</v>
      </c>
      <c r="G10" s="1939">
        <v>0.222</v>
      </c>
      <c r="H10" s="1940">
        <v>0.25</v>
      </c>
      <c r="I10" s="1940">
        <v>7.1260000000000004E-2</v>
      </c>
    </row>
    <row r="11" spans="2:9">
      <c r="B11" s="1066">
        <v>8</v>
      </c>
      <c r="C11" s="1066">
        <v>0.65</v>
      </c>
      <c r="E11" s="1937">
        <v>10</v>
      </c>
      <c r="F11" s="1938">
        <v>0.1</v>
      </c>
      <c r="G11" s="1939">
        <v>0.2</v>
      </c>
      <c r="H11" s="1940">
        <v>0.25</v>
      </c>
      <c r="I11" s="1940">
        <v>6.5519999999999995E-2</v>
      </c>
    </row>
    <row r="12" spans="2:9">
      <c r="B12" s="1066">
        <v>9</v>
      </c>
      <c r="C12" s="1066">
        <v>0.65</v>
      </c>
      <c r="E12" s="1937">
        <v>11</v>
      </c>
      <c r="F12" s="1938">
        <v>9.0999999999999998E-2</v>
      </c>
      <c r="G12" s="1939">
        <v>0.182</v>
      </c>
      <c r="H12" s="1940">
        <v>0.2</v>
      </c>
      <c r="I12" s="1940">
        <v>5.9920000000000001E-2</v>
      </c>
    </row>
    <row r="13" spans="2:9">
      <c r="B13" s="1066">
        <v>10</v>
      </c>
      <c r="C13" s="1066">
        <v>0.65</v>
      </c>
      <c r="E13" s="1937">
        <v>12</v>
      </c>
      <c r="F13" s="1938">
        <v>8.4000000000000005E-2</v>
      </c>
      <c r="G13" s="1939">
        <v>0.16700000000000001</v>
      </c>
      <c r="H13" s="1940">
        <v>0.2</v>
      </c>
      <c r="I13" s="1940">
        <v>5.5660000000000001E-2</v>
      </c>
    </row>
    <row r="14" spans="2:9">
      <c r="B14" s="1066">
        <v>11</v>
      </c>
      <c r="C14" s="1066">
        <v>0.65</v>
      </c>
      <c r="E14" s="1937">
        <v>13</v>
      </c>
      <c r="F14" s="1938">
        <v>7.6999999999999999E-2</v>
      </c>
      <c r="G14" s="1939">
        <v>0.154</v>
      </c>
      <c r="H14" s="1940">
        <v>0.16700000000000001</v>
      </c>
      <c r="I14" s="1940">
        <v>5.1799999999999999E-2</v>
      </c>
    </row>
    <row r="15" spans="2:9">
      <c r="B15" s="1066">
        <v>12</v>
      </c>
      <c r="C15" s="1066">
        <v>0.65</v>
      </c>
      <c r="E15" s="1937">
        <v>14</v>
      </c>
      <c r="F15" s="1938">
        <v>7.1999999999999995E-2</v>
      </c>
      <c r="G15" s="1939">
        <v>0.14299999999999999</v>
      </c>
      <c r="H15" s="1940">
        <v>0.16700000000000001</v>
      </c>
      <c r="I15" s="1940">
        <v>4.854E-2</v>
      </c>
    </row>
    <row r="16" spans="2:9">
      <c r="B16" s="1066">
        <v>13</v>
      </c>
      <c r="C16" s="1066">
        <v>0.6</v>
      </c>
      <c r="E16" s="1937">
        <v>15</v>
      </c>
      <c r="F16" s="1938">
        <v>6.7000000000000004E-2</v>
      </c>
      <c r="G16" s="1939">
        <v>0.13300000000000001</v>
      </c>
      <c r="H16" s="1940">
        <v>0.14299999999999999</v>
      </c>
      <c r="I16" s="1940">
        <v>4.5650000000000003E-2</v>
      </c>
    </row>
    <row r="17" spans="2:9">
      <c r="B17" s="1066">
        <v>14</v>
      </c>
      <c r="C17" s="1066">
        <v>0.6</v>
      </c>
      <c r="E17" s="1937">
        <v>16</v>
      </c>
      <c r="F17" s="1938">
        <v>6.3E-2</v>
      </c>
      <c r="G17" s="1939">
        <v>0.125</v>
      </c>
      <c r="H17" s="1940">
        <v>0.14299999999999999</v>
      </c>
      <c r="I17" s="1940">
        <v>4.2939999999999999E-2</v>
      </c>
    </row>
    <row r="18" spans="2:9">
      <c r="B18" s="1066">
        <v>15</v>
      </c>
      <c r="C18" s="1066">
        <v>0.6</v>
      </c>
      <c r="E18" s="1937">
        <v>17</v>
      </c>
      <c r="F18" s="1938">
        <v>5.8999999999999997E-2</v>
      </c>
      <c r="G18" s="1939">
        <v>0.11799999999999999</v>
      </c>
      <c r="H18" s="1940">
        <v>0.125</v>
      </c>
      <c r="I18" s="1940">
        <v>4.0379999999999999E-2</v>
      </c>
    </row>
    <row r="19" spans="2:9">
      <c r="B19" s="1066">
        <v>16</v>
      </c>
      <c r="C19" s="1066">
        <v>0.6</v>
      </c>
      <c r="E19" s="1937">
        <v>18</v>
      </c>
      <c r="F19" s="1938">
        <v>5.6000000000000001E-2</v>
      </c>
      <c r="G19" s="1939">
        <v>0.111</v>
      </c>
      <c r="H19" s="1940">
        <v>0.112</v>
      </c>
      <c r="I19" s="1940">
        <v>3.884E-2</v>
      </c>
    </row>
    <row r="20" spans="2:9">
      <c r="B20" s="1066">
        <v>17</v>
      </c>
      <c r="C20" s="1066">
        <v>0.6</v>
      </c>
      <c r="E20" s="1937">
        <v>19</v>
      </c>
      <c r="F20" s="1938">
        <v>5.2999999999999999E-2</v>
      </c>
      <c r="G20" s="1939">
        <v>0.105</v>
      </c>
      <c r="H20" s="1940">
        <v>0.112</v>
      </c>
      <c r="I20" s="1940">
        <v>3.6929999999999998E-2</v>
      </c>
    </row>
    <row r="21" spans="2:9">
      <c r="B21" s="1066">
        <v>18</v>
      </c>
      <c r="C21" s="1066">
        <v>0.6</v>
      </c>
      <c r="E21" s="1937">
        <v>20</v>
      </c>
      <c r="F21" s="1938">
        <v>0.05</v>
      </c>
      <c r="G21" s="1939">
        <v>0.1</v>
      </c>
      <c r="H21" s="1940">
        <v>0.112</v>
      </c>
      <c r="I21" s="1940">
        <v>3.4860000000000002E-2</v>
      </c>
    </row>
    <row r="22" spans="2:9">
      <c r="B22" s="1066">
        <v>19</v>
      </c>
      <c r="C22" s="1066">
        <v>0.6</v>
      </c>
      <c r="E22" s="1937">
        <v>21</v>
      </c>
      <c r="F22" s="1938">
        <v>4.8000000000000001E-2</v>
      </c>
      <c r="G22" s="1939">
        <v>9.5000000000000001E-2</v>
      </c>
      <c r="H22" s="1940">
        <v>0.1</v>
      </c>
      <c r="I22" s="1940">
        <v>3.3349999999999998E-2</v>
      </c>
    </row>
    <row r="23" spans="2:9">
      <c r="B23" s="1066">
        <v>20</v>
      </c>
      <c r="C23" s="1066">
        <v>0.6</v>
      </c>
      <c r="E23" s="1937">
        <v>22</v>
      </c>
      <c r="F23" s="1938">
        <v>4.5999999999999999E-2</v>
      </c>
      <c r="G23" s="1939">
        <v>9.0999999999999998E-2</v>
      </c>
      <c r="H23" s="1940">
        <v>0.1</v>
      </c>
      <c r="I23" s="1940">
        <v>3.1820000000000001E-2</v>
      </c>
    </row>
    <row r="24" spans="2:9">
      <c r="B24" s="1066">
        <v>21</v>
      </c>
      <c r="C24" s="1066">
        <v>0.6</v>
      </c>
      <c r="E24" s="1937">
        <v>23</v>
      </c>
      <c r="F24" s="1938">
        <v>4.3999999999999997E-2</v>
      </c>
      <c r="G24" s="1939">
        <v>8.6999999999999994E-2</v>
      </c>
      <c r="H24" s="1940">
        <v>9.0999999999999998E-2</v>
      </c>
      <c r="I24" s="1940">
        <v>3.0519999999999999E-2</v>
      </c>
    </row>
    <row r="25" spans="2:9">
      <c r="B25" s="1066">
        <v>22</v>
      </c>
      <c r="C25" s="1066">
        <v>0.6</v>
      </c>
      <c r="E25" s="1937">
        <v>24</v>
      </c>
      <c r="F25" s="1938">
        <v>4.2000000000000003E-2</v>
      </c>
      <c r="G25" s="1939">
        <v>8.3000000000000004E-2</v>
      </c>
      <c r="H25" s="1940">
        <v>8.4000000000000005E-2</v>
      </c>
      <c r="I25" s="1940">
        <v>2.9690000000000001E-2</v>
      </c>
    </row>
    <row r="26" spans="2:9">
      <c r="B26" s="1066">
        <v>23</v>
      </c>
      <c r="C26" s="1066">
        <v>0.6</v>
      </c>
      <c r="E26" s="1937">
        <v>25</v>
      </c>
      <c r="F26" s="1938">
        <v>0.04</v>
      </c>
      <c r="G26" s="1939">
        <v>0.08</v>
      </c>
      <c r="H26" s="1940">
        <v>8.4000000000000005E-2</v>
      </c>
      <c r="I26" s="1940">
        <v>2.8410000000000001E-2</v>
      </c>
    </row>
    <row r="27" spans="2:9">
      <c r="B27" s="1066">
        <v>24</v>
      </c>
      <c r="C27" s="1066">
        <v>0.6</v>
      </c>
      <c r="E27" s="1937">
        <v>26</v>
      </c>
      <c r="F27" s="1938">
        <v>3.9E-2</v>
      </c>
      <c r="G27" s="1939">
        <v>7.6999999999999999E-2</v>
      </c>
      <c r="H27" s="1940">
        <v>8.4000000000000005E-2</v>
      </c>
      <c r="I27" s="1940">
        <v>2.716E-2</v>
      </c>
    </row>
    <row r="28" spans="2:9">
      <c r="B28" s="1066">
        <v>25</v>
      </c>
      <c r="C28" s="1066">
        <v>0.55000000000000004</v>
      </c>
      <c r="E28" s="1937">
        <v>27</v>
      </c>
      <c r="F28" s="1938">
        <v>3.7999999999999999E-2</v>
      </c>
      <c r="G28" s="1939">
        <v>7.3999999999999996E-2</v>
      </c>
      <c r="H28" s="1940">
        <v>7.6999999999999999E-2</v>
      </c>
      <c r="I28" s="1940">
        <v>2.6239999999999999E-2</v>
      </c>
    </row>
    <row r="29" spans="2:9">
      <c r="B29" s="1066">
        <v>26</v>
      </c>
      <c r="C29" s="1066">
        <v>0.55000000000000004</v>
      </c>
      <c r="E29" s="1937">
        <v>28</v>
      </c>
      <c r="F29" s="1938">
        <v>3.5999999999999997E-2</v>
      </c>
      <c r="G29" s="1939">
        <v>7.0999999999999994E-2</v>
      </c>
      <c r="H29" s="1940">
        <v>7.1999999999999995E-2</v>
      </c>
      <c r="I29" s="1940">
        <v>2.5680000000000001E-2</v>
      </c>
    </row>
    <row r="30" spans="2:9">
      <c r="B30" s="1066">
        <v>27</v>
      </c>
      <c r="C30" s="1066">
        <v>0.55000000000000004</v>
      </c>
      <c r="E30" s="1937">
        <v>29</v>
      </c>
      <c r="F30" s="1938">
        <v>3.5000000000000003E-2</v>
      </c>
      <c r="G30" s="1939">
        <v>6.9000000000000006E-2</v>
      </c>
      <c r="H30" s="1940">
        <v>7.1999999999999995E-2</v>
      </c>
      <c r="I30" s="1940">
        <v>2.4629999999999999E-2</v>
      </c>
    </row>
    <row r="31" spans="2:9">
      <c r="B31" s="1066">
        <v>28</v>
      </c>
      <c r="C31" s="1066">
        <v>0.55000000000000004</v>
      </c>
      <c r="E31" s="1937">
        <v>30</v>
      </c>
      <c r="F31" s="1938">
        <v>3.4000000000000002E-2</v>
      </c>
      <c r="G31" s="1939">
        <v>6.7000000000000004E-2</v>
      </c>
      <c r="H31" s="1940">
        <v>7.1999999999999995E-2</v>
      </c>
      <c r="I31" s="1940">
        <v>2.366E-2</v>
      </c>
    </row>
    <row r="32" spans="2:9">
      <c r="B32" s="1066">
        <v>29</v>
      </c>
      <c r="C32" s="1066">
        <v>0.55000000000000004</v>
      </c>
      <c r="E32" s="1937">
        <v>31</v>
      </c>
      <c r="F32" s="1938">
        <v>3.3000000000000002E-2</v>
      </c>
      <c r="G32" s="1939">
        <v>6.5000000000000002E-2</v>
      </c>
      <c r="H32" s="1940">
        <v>6.7000000000000004E-2</v>
      </c>
      <c r="I32" s="1940">
        <v>2.2859999999999998E-2</v>
      </c>
    </row>
    <row r="33" spans="2:9">
      <c r="B33" s="1066">
        <v>30</v>
      </c>
      <c r="C33" s="1066">
        <v>0.55000000000000004</v>
      </c>
      <c r="E33" s="1937">
        <v>32</v>
      </c>
      <c r="F33" s="1938">
        <v>3.2000000000000001E-2</v>
      </c>
      <c r="G33" s="1939">
        <v>6.3E-2</v>
      </c>
      <c r="H33" s="1940">
        <v>6.7000000000000004E-2</v>
      </c>
      <c r="I33" s="1940">
        <v>2.2159999999999999E-2</v>
      </c>
    </row>
    <row r="34" spans="2:9">
      <c r="B34" s="1066">
        <v>31</v>
      </c>
      <c r="C34" s="1066">
        <v>0.55000000000000004</v>
      </c>
      <c r="E34" s="1937">
        <v>33</v>
      </c>
      <c r="F34" s="1938">
        <v>3.1E-2</v>
      </c>
      <c r="G34" s="1939">
        <v>6.0999999999999999E-2</v>
      </c>
      <c r="H34" s="1940">
        <v>6.3E-2</v>
      </c>
      <c r="I34" s="1940">
        <v>2.1610000000000001E-2</v>
      </c>
    </row>
    <row r="35" spans="2:9">
      <c r="B35" s="1066">
        <v>32</v>
      </c>
      <c r="C35" s="1066">
        <v>0.55000000000000004</v>
      </c>
      <c r="E35" s="1937">
        <v>34</v>
      </c>
      <c r="F35" s="1938">
        <v>0.03</v>
      </c>
      <c r="G35" s="1939">
        <v>5.8999999999999997E-2</v>
      </c>
      <c r="H35" s="1940">
        <v>6.3E-2</v>
      </c>
      <c r="I35" s="1940">
        <v>2.0969999999999999E-2</v>
      </c>
    </row>
    <row r="36" spans="2:9">
      <c r="B36" s="1066">
        <v>33</v>
      </c>
      <c r="C36" s="1066">
        <v>0.55000000000000004</v>
      </c>
      <c r="E36" s="1937">
        <v>35</v>
      </c>
      <c r="F36" s="1938">
        <v>2.9000000000000001E-2</v>
      </c>
      <c r="G36" s="1939">
        <v>5.7000000000000002E-2</v>
      </c>
      <c r="H36" s="1940">
        <v>5.8999999999999997E-2</v>
      </c>
      <c r="I36" s="1940">
        <v>2.051E-2</v>
      </c>
    </row>
    <row r="37" spans="2:9">
      <c r="B37" s="1066">
        <v>34</v>
      </c>
      <c r="C37" s="1066">
        <v>0.55000000000000004</v>
      </c>
      <c r="E37" s="1937">
        <v>36</v>
      </c>
      <c r="F37" s="1938">
        <v>2.8000000000000001E-2</v>
      </c>
      <c r="G37" s="1939">
        <v>5.6000000000000001E-2</v>
      </c>
      <c r="H37" s="1940">
        <v>5.8999999999999997E-2</v>
      </c>
      <c r="I37" s="1940">
        <v>1.9740000000000001E-2</v>
      </c>
    </row>
    <row r="38" spans="2:9">
      <c r="B38" s="1066">
        <v>35</v>
      </c>
      <c r="C38" s="1066">
        <v>0.55000000000000004</v>
      </c>
      <c r="E38" s="1937">
        <v>37</v>
      </c>
      <c r="F38" s="1938">
        <v>2.8000000000000001E-2</v>
      </c>
      <c r="G38" s="1939">
        <v>5.3999999999999999E-2</v>
      </c>
      <c r="H38" s="1940">
        <v>5.6000000000000001E-2</v>
      </c>
      <c r="I38" s="1940">
        <v>1.95E-2</v>
      </c>
    </row>
    <row r="39" spans="2:9">
      <c r="B39" s="1066">
        <v>36</v>
      </c>
      <c r="C39" s="1066">
        <v>0.55000000000000004</v>
      </c>
      <c r="E39" s="1937">
        <v>38</v>
      </c>
      <c r="F39" s="1938">
        <v>2.7E-2</v>
      </c>
      <c r="G39" s="1939">
        <v>5.2999999999999999E-2</v>
      </c>
      <c r="H39" s="1940">
        <v>5.6000000000000001E-2</v>
      </c>
      <c r="I39" s="1940">
        <v>1.882E-2</v>
      </c>
    </row>
    <row r="40" spans="2:9">
      <c r="B40" s="1066">
        <v>37</v>
      </c>
      <c r="C40" s="1066">
        <v>0.55000000000000004</v>
      </c>
      <c r="E40" s="1937">
        <v>39</v>
      </c>
      <c r="F40" s="1938">
        <v>2.5999999999999999E-2</v>
      </c>
      <c r="G40" s="1939">
        <v>5.0999999999999997E-2</v>
      </c>
      <c r="H40" s="1940">
        <v>5.2999999999999999E-2</v>
      </c>
      <c r="I40" s="1940">
        <v>1.8599999999999998E-2</v>
      </c>
    </row>
    <row r="41" spans="2:9">
      <c r="B41" s="1066">
        <v>38</v>
      </c>
      <c r="C41" s="1066">
        <v>0.55000000000000004</v>
      </c>
      <c r="E41" s="1937">
        <v>40</v>
      </c>
      <c r="F41" s="1938">
        <v>2.5000000000000001E-2</v>
      </c>
      <c r="G41" s="1939">
        <v>0.05</v>
      </c>
      <c r="H41" s="1940">
        <v>5.2999999999999999E-2</v>
      </c>
      <c r="I41" s="1940">
        <v>1.7909999999999999E-2</v>
      </c>
    </row>
    <row r="42" spans="2:9">
      <c r="B42" s="1066">
        <v>39</v>
      </c>
      <c r="C42" s="1066">
        <v>0.55000000000000004</v>
      </c>
      <c r="E42" s="1937">
        <v>41</v>
      </c>
      <c r="F42" s="1938">
        <v>2.5000000000000001E-2</v>
      </c>
      <c r="G42" s="1939">
        <v>4.9000000000000002E-2</v>
      </c>
      <c r="H42" s="1940">
        <v>0.05</v>
      </c>
      <c r="I42" s="1940">
        <v>1.7409999999999998E-2</v>
      </c>
    </row>
    <row r="43" spans="2:9">
      <c r="B43" s="1066">
        <v>40</v>
      </c>
      <c r="C43" s="1066">
        <v>0.55000000000000004</v>
      </c>
      <c r="E43" s="1937">
        <v>42</v>
      </c>
      <c r="F43" s="1938">
        <v>2.4E-2</v>
      </c>
      <c r="G43" s="1939">
        <v>4.8000000000000001E-2</v>
      </c>
      <c r="H43" s="1940">
        <v>0.05</v>
      </c>
      <c r="I43" s="1940">
        <v>1.694E-2</v>
      </c>
    </row>
    <row r="44" spans="2:9">
      <c r="B44" s="1066">
        <v>41</v>
      </c>
      <c r="C44" s="1066">
        <v>0.55000000000000004</v>
      </c>
      <c r="E44" s="1937">
        <v>43</v>
      </c>
      <c r="F44" s="1938">
        <v>2.4E-2</v>
      </c>
      <c r="G44" s="1939">
        <v>4.7E-2</v>
      </c>
      <c r="H44" s="1940">
        <v>4.8000000000000001E-2</v>
      </c>
      <c r="I44" s="1940">
        <v>1.6639999999999999E-2</v>
      </c>
    </row>
    <row r="45" spans="2:9">
      <c r="B45" s="1066">
        <v>42</v>
      </c>
      <c r="C45" s="1066">
        <v>0.55000000000000004</v>
      </c>
      <c r="E45" s="1937">
        <v>44</v>
      </c>
      <c r="F45" s="1938">
        <v>2.3E-2</v>
      </c>
      <c r="G45" s="1939">
        <v>4.4999999999999998E-2</v>
      </c>
      <c r="H45" s="1940">
        <v>4.5999999999999999E-2</v>
      </c>
      <c r="I45" s="1940">
        <v>1.6639999999999999E-2</v>
      </c>
    </row>
    <row r="46" spans="2:9">
      <c r="B46" s="1066">
        <v>43</v>
      </c>
      <c r="C46" s="1066">
        <v>0.55000000000000004</v>
      </c>
      <c r="E46" s="1937">
        <v>45</v>
      </c>
      <c r="F46" s="1938">
        <v>2.3E-2</v>
      </c>
      <c r="G46" s="1939">
        <v>4.3999999999999997E-2</v>
      </c>
      <c r="H46" s="1940">
        <v>4.5999999999999999E-2</v>
      </c>
      <c r="I46" s="1940">
        <v>1.634E-2</v>
      </c>
    </row>
    <row r="47" spans="2:9">
      <c r="B47" s="1066">
        <v>44</v>
      </c>
      <c r="C47" s="1066">
        <v>0.55000000000000004</v>
      </c>
      <c r="E47" s="1937">
        <v>46</v>
      </c>
      <c r="F47" s="1938">
        <v>2.1999999999999999E-2</v>
      </c>
      <c r="G47" s="1939">
        <v>4.2999999999999997E-2</v>
      </c>
      <c r="H47" s="1940">
        <v>4.3999999999999997E-2</v>
      </c>
      <c r="I47" s="1940">
        <v>1.601E-2</v>
      </c>
    </row>
    <row r="48" spans="2:9">
      <c r="B48" s="1066">
        <v>45</v>
      </c>
      <c r="C48" s="1066">
        <v>0.55000000000000004</v>
      </c>
      <c r="E48" s="1937">
        <v>47</v>
      </c>
      <c r="F48" s="1938">
        <v>2.1999999999999999E-2</v>
      </c>
      <c r="G48" s="1939">
        <v>4.2999999999999997E-2</v>
      </c>
      <c r="H48" s="1940">
        <v>4.3999999999999997E-2</v>
      </c>
      <c r="I48" s="1940">
        <v>1.532E-2</v>
      </c>
    </row>
    <row r="49" spans="2:9">
      <c r="B49" s="1066">
        <v>46</v>
      </c>
      <c r="C49" s="1066">
        <v>0.55000000000000004</v>
      </c>
      <c r="E49" s="1937">
        <v>48</v>
      </c>
      <c r="F49" s="1938">
        <v>2.1000000000000001E-2</v>
      </c>
      <c r="G49" s="1939">
        <v>4.2000000000000003E-2</v>
      </c>
      <c r="H49" s="1940">
        <v>4.3999999999999997E-2</v>
      </c>
      <c r="I49" s="1940">
        <v>1.499E-2</v>
      </c>
    </row>
    <row r="50" spans="2:9">
      <c r="B50" s="1066">
        <v>47</v>
      </c>
      <c r="C50" s="1066">
        <v>0.55000000000000004</v>
      </c>
      <c r="E50" s="1937">
        <v>49</v>
      </c>
      <c r="F50" s="1938">
        <v>2.1000000000000001E-2</v>
      </c>
      <c r="G50" s="1939">
        <v>4.1000000000000002E-2</v>
      </c>
      <c r="H50" s="1940">
        <v>4.2000000000000003E-2</v>
      </c>
      <c r="I50" s="1940">
        <v>1.4749999999999999E-2</v>
      </c>
    </row>
    <row r="51" spans="2:9">
      <c r="B51" s="1066">
        <v>48</v>
      </c>
      <c r="C51" s="1066">
        <v>0.55000000000000004</v>
      </c>
      <c r="E51" s="1937">
        <v>50</v>
      </c>
      <c r="F51" s="1938">
        <v>0.02</v>
      </c>
      <c r="G51" s="1939">
        <v>0.04</v>
      </c>
      <c r="H51" s="1940">
        <v>4.2000000000000003E-2</v>
      </c>
      <c r="I51" s="1940">
        <v>1.44E-2</v>
      </c>
    </row>
    <row r="52" spans="2:9">
      <c r="B52" s="1066">
        <v>49</v>
      </c>
      <c r="C52" s="1066">
        <v>0.55000000000000004</v>
      </c>
    </row>
    <row r="53" spans="2:9">
      <c r="B53" s="1066">
        <v>50</v>
      </c>
      <c r="C53" s="1066">
        <v>0.55000000000000004</v>
      </c>
    </row>
    <row r="54" spans="2:9">
      <c r="B54" s="1066">
        <v>51</v>
      </c>
      <c r="C54" s="1066">
        <v>0.55000000000000004</v>
      </c>
    </row>
    <row r="55" spans="2:9">
      <c r="B55" s="1066">
        <v>52</v>
      </c>
      <c r="C55" s="1066">
        <v>0.55000000000000004</v>
      </c>
    </row>
    <row r="56" spans="2:9">
      <c r="B56" s="1066">
        <v>53</v>
      </c>
      <c r="C56" s="1066">
        <v>0.55000000000000004</v>
      </c>
    </row>
    <row r="57" spans="2:9">
      <c r="B57" s="1066">
        <v>54</v>
      </c>
      <c r="C57" s="1066">
        <v>0.55000000000000004</v>
      </c>
    </row>
    <row r="58" spans="2:9">
      <c r="B58" s="1066">
        <v>55</v>
      </c>
      <c r="C58" s="1066">
        <v>0.55000000000000004</v>
      </c>
    </row>
    <row r="59" spans="2:9">
      <c r="B59" s="1066">
        <v>56</v>
      </c>
      <c r="C59" s="1066">
        <v>0.55000000000000004</v>
      </c>
    </row>
    <row r="60" spans="2:9">
      <c r="B60" s="1066">
        <v>57</v>
      </c>
      <c r="C60" s="1066">
        <v>0.55000000000000004</v>
      </c>
    </row>
    <row r="61" spans="2:9">
      <c r="B61" s="1066">
        <v>58</v>
      </c>
      <c r="C61" s="1066">
        <v>0.55000000000000004</v>
      </c>
    </row>
    <row r="62" spans="2:9">
      <c r="B62" s="1066">
        <v>59</v>
      </c>
      <c r="C62" s="1066">
        <v>0.55000000000000004</v>
      </c>
    </row>
    <row r="63" spans="2:9">
      <c r="B63" s="1066">
        <v>60</v>
      </c>
      <c r="C63" s="1066">
        <v>0.55000000000000004</v>
      </c>
    </row>
    <row r="64" spans="2:9">
      <c r="B64" s="1066">
        <v>61</v>
      </c>
      <c r="C64" s="1066">
        <v>0.55000000000000004</v>
      </c>
    </row>
    <row r="65" spans="2:3">
      <c r="B65" s="1066">
        <v>62</v>
      </c>
      <c r="C65" s="1066">
        <v>0.55000000000000004</v>
      </c>
    </row>
    <row r="66" spans="2:3">
      <c r="B66" s="1066">
        <v>63</v>
      </c>
      <c r="C66" s="1066">
        <v>0.55000000000000004</v>
      </c>
    </row>
    <row r="67" spans="2:3">
      <c r="B67" s="1066">
        <v>64</v>
      </c>
      <c r="C67" s="1066">
        <v>0.55000000000000004</v>
      </c>
    </row>
    <row r="68" spans="2:3">
      <c r="B68" s="1066">
        <v>65</v>
      </c>
      <c r="C68" s="1066">
        <v>0.55000000000000004</v>
      </c>
    </row>
    <row r="69" spans="2:3">
      <c r="B69" s="1066">
        <v>66</v>
      </c>
      <c r="C69" s="1066">
        <v>0.55000000000000004</v>
      </c>
    </row>
    <row r="70" spans="2:3">
      <c r="B70" s="1066">
        <v>67</v>
      </c>
      <c r="C70" s="1066">
        <v>0.55000000000000004</v>
      </c>
    </row>
    <row r="71" spans="2:3">
      <c r="B71" s="1066">
        <v>68</v>
      </c>
      <c r="C71" s="1066">
        <v>0.55000000000000004</v>
      </c>
    </row>
    <row r="72" spans="2:3">
      <c r="B72" s="1066">
        <v>69</v>
      </c>
      <c r="C72" s="1066">
        <v>0.55000000000000004</v>
      </c>
    </row>
    <row r="73" spans="2:3">
      <c r="B73" s="1066">
        <v>70</v>
      </c>
      <c r="C73" s="1066">
        <v>0.55000000000000004</v>
      </c>
    </row>
    <row r="74" spans="2:3">
      <c r="B74" s="1066">
        <v>71</v>
      </c>
      <c r="C74" s="1066">
        <v>0.55000000000000004</v>
      </c>
    </row>
    <row r="75" spans="2:3">
      <c r="B75" s="1066">
        <v>72</v>
      </c>
      <c r="C75" s="1066">
        <v>0.55000000000000004</v>
      </c>
    </row>
    <row r="76" spans="2:3">
      <c r="B76" s="1066">
        <v>73</v>
      </c>
      <c r="C76" s="1066">
        <v>0.55000000000000004</v>
      </c>
    </row>
    <row r="77" spans="2:3">
      <c r="B77" s="1066">
        <v>74</v>
      </c>
      <c r="C77" s="1066">
        <v>0.55000000000000004</v>
      </c>
    </row>
    <row r="78" spans="2:3">
      <c r="B78" s="1066">
        <v>75</v>
      </c>
      <c r="C78" s="1066">
        <v>0.55000000000000004</v>
      </c>
    </row>
    <row r="79" spans="2:3">
      <c r="B79" s="1066">
        <v>76</v>
      </c>
      <c r="C79" s="1066">
        <v>0.55000000000000004</v>
      </c>
    </row>
    <row r="80" spans="2:3">
      <c r="B80" s="1066">
        <v>77</v>
      </c>
      <c r="C80" s="1066">
        <v>0.55000000000000004</v>
      </c>
    </row>
    <row r="81" spans="2:3">
      <c r="B81" s="1066">
        <v>78</v>
      </c>
      <c r="C81" s="1066">
        <v>0.55000000000000004</v>
      </c>
    </row>
    <row r="82" spans="2:3">
      <c r="B82" s="1066">
        <v>79</v>
      </c>
      <c r="C82" s="1066">
        <v>0.55000000000000004</v>
      </c>
    </row>
    <row r="83" spans="2:3">
      <c r="B83" s="1066">
        <v>80</v>
      </c>
      <c r="C83" s="1066">
        <v>0.55000000000000004</v>
      </c>
    </row>
    <row r="84" spans="2:3">
      <c r="B84" s="1066">
        <v>81</v>
      </c>
      <c r="C84" s="1066">
        <v>0.55000000000000004</v>
      </c>
    </row>
    <row r="85" spans="2:3">
      <c r="B85" s="1066">
        <v>82</v>
      </c>
      <c r="C85" s="1066">
        <v>0.55000000000000004</v>
      </c>
    </row>
    <row r="86" spans="2:3">
      <c r="B86" s="1066">
        <v>83</v>
      </c>
      <c r="C86" s="1066">
        <v>0.55000000000000004</v>
      </c>
    </row>
    <row r="87" spans="2:3">
      <c r="B87" s="1066">
        <v>84</v>
      </c>
      <c r="C87" s="1066">
        <v>0.55000000000000004</v>
      </c>
    </row>
    <row r="88" spans="2:3">
      <c r="B88" s="1066">
        <v>85</v>
      </c>
      <c r="C88" s="1066">
        <v>0.55000000000000004</v>
      </c>
    </row>
    <row r="89" spans="2:3">
      <c r="B89" s="1066">
        <v>86</v>
      </c>
      <c r="C89" s="1066">
        <v>0.55000000000000004</v>
      </c>
    </row>
    <row r="90" spans="2:3">
      <c r="B90" s="1066">
        <v>87</v>
      </c>
      <c r="C90" s="1066">
        <v>0.55000000000000004</v>
      </c>
    </row>
    <row r="91" spans="2:3">
      <c r="B91" s="1066">
        <v>88</v>
      </c>
      <c r="C91" s="1066">
        <v>0.55000000000000004</v>
      </c>
    </row>
    <row r="92" spans="2:3">
      <c r="B92" s="1066">
        <v>89</v>
      </c>
      <c r="C92" s="1066">
        <v>0.55000000000000004</v>
      </c>
    </row>
    <row r="93" spans="2:3">
      <c r="B93" s="1066">
        <v>90</v>
      </c>
      <c r="C93" s="1066">
        <v>0.55000000000000004</v>
      </c>
    </row>
    <row r="94" spans="2:3">
      <c r="B94" s="1066">
        <v>91</v>
      </c>
      <c r="C94" s="1066">
        <v>0.55000000000000004</v>
      </c>
    </row>
    <row r="95" spans="2:3">
      <c r="B95" s="1066">
        <v>92</v>
      </c>
      <c r="C95" s="1066">
        <v>0.55000000000000004</v>
      </c>
    </row>
    <row r="96" spans="2:3">
      <c r="B96" s="1066">
        <v>93</v>
      </c>
      <c r="C96" s="1066">
        <v>0.55000000000000004</v>
      </c>
    </row>
    <row r="97" spans="2:3">
      <c r="B97" s="1066">
        <v>94</v>
      </c>
      <c r="C97" s="1066">
        <v>0.55000000000000004</v>
      </c>
    </row>
    <row r="98" spans="2:3">
      <c r="B98" s="1066">
        <v>95</v>
      </c>
      <c r="C98" s="1066">
        <v>0.55000000000000004</v>
      </c>
    </row>
    <row r="99" spans="2:3">
      <c r="B99" s="1066">
        <v>96</v>
      </c>
      <c r="C99" s="1066">
        <v>0.55000000000000004</v>
      </c>
    </row>
    <row r="100" spans="2:3">
      <c r="B100" s="1066">
        <v>97</v>
      </c>
      <c r="C100" s="1066">
        <v>0.55000000000000004</v>
      </c>
    </row>
    <row r="101" spans="2:3">
      <c r="B101" s="1066">
        <v>98</v>
      </c>
      <c r="C101" s="1066">
        <v>0.55000000000000004</v>
      </c>
    </row>
    <row r="102" spans="2:3">
      <c r="B102" s="1066">
        <v>99</v>
      </c>
      <c r="C102" s="1066">
        <v>0.55000000000000004</v>
      </c>
    </row>
    <row r="103" spans="2:3">
      <c r="B103" s="1066">
        <v>100</v>
      </c>
      <c r="C103" s="1066">
        <v>0.55000000000000004</v>
      </c>
    </row>
    <row r="104" spans="2:3">
      <c r="B104" s="1066">
        <v>101</v>
      </c>
      <c r="C104" s="1066">
        <v>0.55000000000000004</v>
      </c>
    </row>
    <row r="105" spans="2:3">
      <c r="B105" s="1066">
        <v>102</v>
      </c>
      <c r="C105" s="1066">
        <v>0.55000000000000004</v>
      </c>
    </row>
    <row r="106" spans="2:3">
      <c r="B106" s="1066">
        <v>103</v>
      </c>
      <c r="C106" s="1066">
        <v>0.55000000000000004</v>
      </c>
    </row>
    <row r="107" spans="2:3">
      <c r="B107" s="1066">
        <v>104</v>
      </c>
      <c r="C107" s="1066">
        <v>0.55000000000000004</v>
      </c>
    </row>
    <row r="108" spans="2:3">
      <c r="B108" s="1066">
        <v>105</v>
      </c>
      <c r="C108" s="1066">
        <v>0.55000000000000004</v>
      </c>
    </row>
    <row r="109" spans="2:3">
      <c r="B109" s="1066">
        <v>106</v>
      </c>
      <c r="C109" s="1066">
        <v>0.55000000000000004</v>
      </c>
    </row>
    <row r="110" spans="2:3">
      <c r="B110" s="1066">
        <v>107</v>
      </c>
      <c r="C110" s="1066">
        <v>0.55000000000000004</v>
      </c>
    </row>
    <row r="111" spans="2:3">
      <c r="B111" s="1066">
        <v>108</v>
      </c>
      <c r="C111" s="1066">
        <v>0.55000000000000004</v>
      </c>
    </row>
    <row r="112" spans="2:3">
      <c r="B112" s="1066">
        <v>109</v>
      </c>
      <c r="C112" s="1066">
        <v>0.55000000000000004</v>
      </c>
    </row>
    <row r="113" spans="2:3">
      <c r="B113" s="1066">
        <v>110</v>
      </c>
      <c r="C113" s="1066">
        <v>0.55000000000000004</v>
      </c>
    </row>
    <row r="114" spans="2:3">
      <c r="B114" s="1066">
        <v>111</v>
      </c>
      <c r="C114" s="1066">
        <v>0.55000000000000004</v>
      </c>
    </row>
    <row r="115" spans="2:3">
      <c r="B115" s="1066">
        <v>112</v>
      </c>
      <c r="C115" s="1066">
        <v>0.55000000000000004</v>
      </c>
    </row>
    <row r="116" spans="2:3">
      <c r="B116" s="1066">
        <v>113</v>
      </c>
      <c r="C116" s="1066">
        <v>0.55000000000000004</v>
      </c>
    </row>
    <row r="117" spans="2:3">
      <c r="B117" s="1066">
        <v>114</v>
      </c>
      <c r="C117" s="1066">
        <v>0.55000000000000004</v>
      </c>
    </row>
    <row r="118" spans="2:3">
      <c r="B118" s="1066">
        <v>115</v>
      </c>
      <c r="C118" s="1066">
        <v>0.55000000000000004</v>
      </c>
    </row>
    <row r="119" spans="2:3">
      <c r="B119" s="1066">
        <v>116</v>
      </c>
      <c r="C119" s="1066">
        <v>0.55000000000000004</v>
      </c>
    </row>
    <row r="120" spans="2:3">
      <c r="B120" s="1066">
        <v>117</v>
      </c>
      <c r="C120" s="1066">
        <v>0.55000000000000004</v>
      </c>
    </row>
    <row r="121" spans="2:3">
      <c r="B121" s="1066">
        <v>118</v>
      </c>
      <c r="C121" s="1066">
        <v>0.55000000000000004</v>
      </c>
    </row>
    <row r="122" spans="2:3">
      <c r="B122" s="1066">
        <v>119</v>
      </c>
      <c r="C122" s="1066">
        <v>0.55000000000000004</v>
      </c>
    </row>
    <row r="123" spans="2:3">
      <c r="B123" s="1066">
        <v>120</v>
      </c>
      <c r="C123" s="1066">
        <v>0.55000000000000004</v>
      </c>
    </row>
    <row r="124" spans="2:3">
      <c r="B124" s="1066">
        <v>121</v>
      </c>
      <c r="C124" s="1066">
        <v>0.55000000000000004</v>
      </c>
    </row>
    <row r="125" spans="2:3">
      <c r="B125" s="1066">
        <v>122</v>
      </c>
      <c r="C125" s="1066">
        <v>0.55000000000000004</v>
      </c>
    </row>
    <row r="126" spans="2:3">
      <c r="B126" s="1066">
        <v>123</v>
      </c>
      <c r="C126" s="1066">
        <v>0.55000000000000004</v>
      </c>
    </row>
    <row r="127" spans="2:3">
      <c r="B127" s="1066">
        <v>124</v>
      </c>
      <c r="C127" s="1066">
        <v>0.55000000000000004</v>
      </c>
    </row>
    <row r="128" spans="2:3">
      <c r="B128" s="1066">
        <v>125</v>
      </c>
      <c r="C128" s="1066">
        <v>0.55000000000000004</v>
      </c>
    </row>
    <row r="129" spans="2:3">
      <c r="B129" s="1066">
        <v>126</v>
      </c>
      <c r="C129" s="1066">
        <v>0.55000000000000004</v>
      </c>
    </row>
    <row r="130" spans="2:3">
      <c r="B130" s="1066">
        <v>127</v>
      </c>
      <c r="C130" s="1066">
        <v>0.55000000000000004</v>
      </c>
    </row>
    <row r="131" spans="2:3">
      <c r="B131" s="1066">
        <v>128</v>
      </c>
      <c r="C131" s="1066">
        <v>0.55000000000000004</v>
      </c>
    </row>
    <row r="132" spans="2:3">
      <c r="B132" s="1066">
        <v>129</v>
      </c>
      <c r="C132" s="1066">
        <v>0.55000000000000004</v>
      </c>
    </row>
    <row r="133" spans="2:3">
      <c r="B133" s="1066">
        <v>130</v>
      </c>
      <c r="C133" s="1066">
        <v>0.55000000000000004</v>
      </c>
    </row>
    <row r="134" spans="2:3">
      <c r="B134" s="1066">
        <v>131</v>
      </c>
      <c r="C134" s="1066">
        <v>0.55000000000000004</v>
      </c>
    </row>
    <row r="135" spans="2:3">
      <c r="B135" s="1066">
        <v>132</v>
      </c>
      <c r="C135" s="1066">
        <v>0.55000000000000004</v>
      </c>
    </row>
    <row r="136" spans="2:3">
      <c r="B136" s="1066">
        <v>133</v>
      </c>
      <c r="C136" s="1066">
        <v>0.55000000000000004</v>
      </c>
    </row>
    <row r="137" spans="2:3">
      <c r="B137" s="1066">
        <v>134</v>
      </c>
      <c r="C137" s="1066">
        <v>0.55000000000000004</v>
      </c>
    </row>
    <row r="138" spans="2:3">
      <c r="B138" s="1066">
        <v>135</v>
      </c>
      <c r="C138" s="1066">
        <v>0.55000000000000004</v>
      </c>
    </row>
    <row r="139" spans="2:3">
      <c r="B139" s="1066">
        <v>136</v>
      </c>
      <c r="C139" s="1066">
        <v>0.55000000000000004</v>
      </c>
    </row>
    <row r="140" spans="2:3">
      <c r="B140" s="1066">
        <v>137</v>
      </c>
      <c r="C140" s="1066">
        <v>0.55000000000000004</v>
      </c>
    </row>
    <row r="141" spans="2:3">
      <c r="B141" s="1066">
        <v>138</v>
      </c>
      <c r="C141" s="1066">
        <v>0.55000000000000004</v>
      </c>
    </row>
    <row r="142" spans="2:3">
      <c r="B142" s="1066">
        <v>139</v>
      </c>
      <c r="C142" s="1066">
        <v>0.55000000000000004</v>
      </c>
    </row>
    <row r="143" spans="2:3">
      <c r="B143" s="1066">
        <v>140</v>
      </c>
      <c r="C143" s="1066">
        <v>0.55000000000000004</v>
      </c>
    </row>
    <row r="144" spans="2:3">
      <c r="B144" s="1066">
        <v>141</v>
      </c>
      <c r="C144" s="1066">
        <v>0.55000000000000004</v>
      </c>
    </row>
    <row r="145" spans="2:3">
      <c r="B145" s="1066">
        <v>142</v>
      </c>
      <c r="C145" s="1066">
        <v>0.55000000000000004</v>
      </c>
    </row>
    <row r="146" spans="2:3">
      <c r="B146" s="1066">
        <v>143</v>
      </c>
      <c r="C146" s="1066">
        <v>0.55000000000000004</v>
      </c>
    </row>
    <row r="147" spans="2:3">
      <c r="B147" s="1066">
        <v>144</v>
      </c>
      <c r="C147" s="1066">
        <v>0.55000000000000004</v>
      </c>
    </row>
    <row r="148" spans="2:3">
      <c r="B148" s="1066">
        <v>145</v>
      </c>
      <c r="C148" s="1066">
        <v>0.55000000000000004</v>
      </c>
    </row>
    <row r="149" spans="2:3">
      <c r="B149" s="1066">
        <v>146</v>
      </c>
      <c r="C149" s="1066">
        <v>0.55000000000000004</v>
      </c>
    </row>
    <row r="150" spans="2:3">
      <c r="B150" s="1066">
        <v>147</v>
      </c>
      <c r="C150" s="1066">
        <v>0.55000000000000004</v>
      </c>
    </row>
    <row r="151" spans="2:3">
      <c r="B151" s="1066">
        <v>148</v>
      </c>
      <c r="C151" s="1066">
        <v>0.55000000000000004</v>
      </c>
    </row>
    <row r="152" spans="2:3">
      <c r="B152" s="1066">
        <v>149</v>
      </c>
      <c r="C152" s="1066">
        <v>0.55000000000000004</v>
      </c>
    </row>
    <row r="153" spans="2:3">
      <c r="B153" s="1066">
        <v>150</v>
      </c>
      <c r="C153" s="1066">
        <v>0.55000000000000004</v>
      </c>
    </row>
    <row r="154" spans="2:3">
      <c r="B154" s="1066">
        <v>151</v>
      </c>
      <c r="C154" s="1066">
        <v>0.55000000000000004</v>
      </c>
    </row>
    <row r="155" spans="2:3">
      <c r="B155" s="1066">
        <v>152</v>
      </c>
      <c r="C155" s="1066">
        <v>0.55000000000000004</v>
      </c>
    </row>
    <row r="156" spans="2:3">
      <c r="B156" s="1066">
        <v>153</v>
      </c>
      <c r="C156" s="1066">
        <v>0.55000000000000004</v>
      </c>
    </row>
    <row r="157" spans="2:3">
      <c r="B157" s="1066">
        <v>154</v>
      </c>
      <c r="C157" s="1066">
        <v>0.55000000000000004</v>
      </c>
    </row>
    <row r="158" spans="2:3">
      <c r="B158" s="1066">
        <v>155</v>
      </c>
      <c r="C158" s="1066">
        <v>0.55000000000000004</v>
      </c>
    </row>
    <row r="159" spans="2:3">
      <c r="B159" s="1066">
        <v>156</v>
      </c>
      <c r="C159" s="1066">
        <v>0.55000000000000004</v>
      </c>
    </row>
    <row r="160" spans="2:3">
      <c r="B160" s="1066">
        <v>157</v>
      </c>
      <c r="C160" s="1066">
        <v>0.55000000000000004</v>
      </c>
    </row>
    <row r="161" spans="2:3">
      <c r="B161" s="1066">
        <v>158</v>
      </c>
      <c r="C161" s="1066">
        <v>0.55000000000000004</v>
      </c>
    </row>
    <row r="162" spans="2:3">
      <c r="B162" s="1066">
        <v>159</v>
      </c>
      <c r="C162" s="1066">
        <v>0.55000000000000004</v>
      </c>
    </row>
    <row r="163" spans="2:3">
      <c r="B163" s="1066">
        <v>160</v>
      </c>
      <c r="C163" s="1066">
        <v>0.55000000000000004</v>
      </c>
    </row>
    <row r="164" spans="2:3">
      <c r="B164" s="1066">
        <v>161</v>
      </c>
      <c r="C164" s="1066">
        <v>0.55000000000000004</v>
      </c>
    </row>
    <row r="165" spans="2:3">
      <c r="B165" s="1066">
        <v>162</v>
      </c>
      <c r="C165" s="1066">
        <v>0.55000000000000004</v>
      </c>
    </row>
    <row r="166" spans="2:3">
      <c r="B166" s="1066">
        <v>163</v>
      </c>
      <c r="C166" s="1066">
        <v>0.55000000000000004</v>
      </c>
    </row>
    <row r="167" spans="2:3">
      <c r="B167" s="1066">
        <v>164</v>
      </c>
      <c r="C167" s="1066">
        <v>0.55000000000000004</v>
      </c>
    </row>
    <row r="168" spans="2:3">
      <c r="B168" s="1066">
        <v>165</v>
      </c>
      <c r="C168" s="1066">
        <v>0.55000000000000004</v>
      </c>
    </row>
    <row r="169" spans="2:3">
      <c r="B169" s="1066">
        <v>166</v>
      </c>
      <c r="C169" s="1066">
        <v>0.55000000000000004</v>
      </c>
    </row>
    <row r="170" spans="2:3">
      <c r="B170" s="1066">
        <v>167</v>
      </c>
      <c r="C170" s="1066">
        <v>0.55000000000000004</v>
      </c>
    </row>
    <row r="171" spans="2:3">
      <c r="B171" s="1066">
        <v>168</v>
      </c>
      <c r="C171" s="1066">
        <v>0.55000000000000004</v>
      </c>
    </row>
    <row r="172" spans="2:3">
      <c r="B172" s="1066">
        <v>169</v>
      </c>
      <c r="C172" s="1066">
        <v>0.55000000000000004</v>
      </c>
    </row>
    <row r="173" spans="2:3">
      <c r="B173" s="1066">
        <v>170</v>
      </c>
      <c r="C173" s="1066">
        <v>0.55000000000000004</v>
      </c>
    </row>
    <row r="174" spans="2:3">
      <c r="B174" s="1066">
        <v>171</v>
      </c>
      <c r="C174" s="1066">
        <v>0.55000000000000004</v>
      </c>
    </row>
    <row r="175" spans="2:3">
      <c r="B175" s="1066">
        <v>172</v>
      </c>
      <c r="C175" s="1066">
        <v>0.55000000000000004</v>
      </c>
    </row>
    <row r="176" spans="2:3">
      <c r="B176" s="1066">
        <v>173</v>
      </c>
      <c r="C176" s="1066">
        <v>0.55000000000000004</v>
      </c>
    </row>
    <row r="177" spans="2:3">
      <c r="B177" s="1066">
        <v>174</v>
      </c>
      <c r="C177" s="1066">
        <v>0.55000000000000004</v>
      </c>
    </row>
    <row r="178" spans="2:3">
      <c r="B178" s="1066">
        <v>175</v>
      </c>
      <c r="C178" s="1066">
        <v>0.55000000000000004</v>
      </c>
    </row>
    <row r="179" spans="2:3">
      <c r="B179" s="1066">
        <v>176</v>
      </c>
      <c r="C179" s="1066">
        <v>0.55000000000000004</v>
      </c>
    </row>
    <row r="180" spans="2:3">
      <c r="B180" s="1066">
        <v>177</v>
      </c>
      <c r="C180" s="1066">
        <v>0.55000000000000004</v>
      </c>
    </row>
    <row r="181" spans="2:3">
      <c r="B181" s="1066">
        <v>178</v>
      </c>
      <c r="C181" s="1066">
        <v>0.55000000000000004</v>
      </c>
    </row>
    <row r="182" spans="2:3">
      <c r="B182" s="1066">
        <v>179</v>
      </c>
      <c r="C182" s="1066">
        <v>0.55000000000000004</v>
      </c>
    </row>
    <row r="183" spans="2:3">
      <c r="B183" s="1066">
        <v>180</v>
      </c>
      <c r="C183" s="1066">
        <v>0.55000000000000004</v>
      </c>
    </row>
    <row r="184" spans="2:3">
      <c r="B184" s="1066">
        <v>181</v>
      </c>
      <c r="C184" s="1066">
        <v>0.55000000000000004</v>
      </c>
    </row>
    <row r="185" spans="2:3">
      <c r="B185" s="1066">
        <v>182</v>
      </c>
      <c r="C185" s="1066">
        <v>0.55000000000000004</v>
      </c>
    </row>
    <row r="186" spans="2:3">
      <c r="B186" s="1066">
        <v>183</v>
      </c>
      <c r="C186" s="1066">
        <v>0.55000000000000004</v>
      </c>
    </row>
    <row r="187" spans="2:3">
      <c r="B187" s="1066">
        <v>184</v>
      </c>
      <c r="C187" s="1066">
        <v>0.55000000000000004</v>
      </c>
    </row>
    <row r="188" spans="2:3">
      <c r="B188" s="1066">
        <v>185</v>
      </c>
      <c r="C188" s="1066">
        <v>0.55000000000000004</v>
      </c>
    </row>
    <row r="189" spans="2:3">
      <c r="B189" s="1066">
        <v>186</v>
      </c>
      <c r="C189" s="1066">
        <v>0.55000000000000004</v>
      </c>
    </row>
    <row r="190" spans="2:3">
      <c r="B190" s="1066">
        <v>187</v>
      </c>
      <c r="C190" s="1066">
        <v>0.55000000000000004</v>
      </c>
    </row>
    <row r="191" spans="2:3">
      <c r="B191" s="1066">
        <v>188</v>
      </c>
      <c r="C191" s="1066">
        <v>0.55000000000000004</v>
      </c>
    </row>
    <row r="192" spans="2:3">
      <c r="B192" s="1066">
        <v>189</v>
      </c>
      <c r="C192" s="1066">
        <v>0.55000000000000004</v>
      </c>
    </row>
    <row r="193" spans="2:3">
      <c r="B193" s="1066">
        <v>190</v>
      </c>
      <c r="C193" s="1066">
        <v>0.55000000000000004</v>
      </c>
    </row>
    <row r="194" spans="2:3">
      <c r="B194" s="1066">
        <v>191</v>
      </c>
      <c r="C194" s="1066">
        <v>0.55000000000000004</v>
      </c>
    </row>
    <row r="195" spans="2:3">
      <c r="B195" s="1066">
        <v>192</v>
      </c>
      <c r="C195" s="1066">
        <v>0.55000000000000004</v>
      </c>
    </row>
    <row r="196" spans="2:3">
      <c r="B196" s="1066">
        <v>193</v>
      </c>
      <c r="C196" s="1066">
        <v>0.55000000000000004</v>
      </c>
    </row>
    <row r="197" spans="2:3">
      <c r="B197" s="1066">
        <v>194</v>
      </c>
      <c r="C197" s="1066">
        <v>0.55000000000000004</v>
      </c>
    </row>
    <row r="198" spans="2:3">
      <c r="B198" s="1066">
        <v>195</v>
      </c>
      <c r="C198" s="1066">
        <v>0.55000000000000004</v>
      </c>
    </row>
    <row r="199" spans="2:3">
      <c r="B199" s="1066">
        <v>196</v>
      </c>
      <c r="C199" s="1066">
        <v>0.55000000000000004</v>
      </c>
    </row>
    <row r="200" spans="2:3">
      <c r="B200" s="1066">
        <v>197</v>
      </c>
      <c r="C200" s="1066">
        <v>0.55000000000000004</v>
      </c>
    </row>
    <row r="201" spans="2:3">
      <c r="B201" s="1066">
        <v>198</v>
      </c>
      <c r="C201" s="1066">
        <v>0.55000000000000004</v>
      </c>
    </row>
    <row r="202" spans="2:3">
      <c r="B202" s="1066">
        <v>199</v>
      </c>
      <c r="C202" s="1066">
        <v>0.55000000000000004</v>
      </c>
    </row>
    <row r="203" spans="2:3">
      <c r="B203" s="1066">
        <v>200</v>
      </c>
      <c r="C203" s="1066">
        <v>0.55000000000000004</v>
      </c>
    </row>
    <row r="204" spans="2:3">
      <c r="B204" s="1066">
        <v>201</v>
      </c>
      <c r="C204" s="1066">
        <v>0.55000000000000004</v>
      </c>
    </row>
    <row r="205" spans="2:3">
      <c r="B205" s="1066">
        <v>202</v>
      </c>
      <c r="C205" s="1066">
        <v>0.55000000000000004</v>
      </c>
    </row>
    <row r="206" spans="2:3">
      <c r="B206" s="1066">
        <v>203</v>
      </c>
      <c r="C206" s="1066">
        <v>0.55000000000000004</v>
      </c>
    </row>
    <row r="207" spans="2:3">
      <c r="B207" s="1066">
        <v>204</v>
      </c>
      <c r="C207" s="1066">
        <v>0.55000000000000004</v>
      </c>
    </row>
    <row r="208" spans="2:3">
      <c r="B208" s="1066">
        <v>205</v>
      </c>
      <c r="C208" s="1066">
        <v>0.55000000000000004</v>
      </c>
    </row>
    <row r="209" spans="2:3">
      <c r="B209" s="1066">
        <v>206</v>
      </c>
      <c r="C209" s="1066">
        <v>0.55000000000000004</v>
      </c>
    </row>
    <row r="210" spans="2:3">
      <c r="B210" s="1066">
        <v>207</v>
      </c>
      <c r="C210" s="1066">
        <v>0.55000000000000004</v>
      </c>
    </row>
    <row r="211" spans="2:3">
      <c r="B211" s="1066">
        <v>208</v>
      </c>
      <c r="C211" s="1066">
        <v>0.55000000000000004</v>
      </c>
    </row>
    <row r="212" spans="2:3">
      <c r="B212" s="1066">
        <v>209</v>
      </c>
      <c r="C212" s="1066">
        <v>0.55000000000000004</v>
      </c>
    </row>
    <row r="213" spans="2:3">
      <c r="B213" s="1066">
        <v>210</v>
      </c>
      <c r="C213" s="1066">
        <v>0.55000000000000004</v>
      </c>
    </row>
    <row r="214" spans="2:3">
      <c r="B214" s="1066">
        <v>211</v>
      </c>
      <c r="C214" s="1066">
        <v>0.55000000000000004</v>
      </c>
    </row>
    <row r="215" spans="2:3">
      <c r="B215" s="1066">
        <v>212</v>
      </c>
      <c r="C215" s="1066">
        <v>0.55000000000000004</v>
      </c>
    </row>
    <row r="216" spans="2:3">
      <c r="B216" s="1066">
        <v>213</v>
      </c>
      <c r="C216" s="1066">
        <v>0.55000000000000004</v>
      </c>
    </row>
    <row r="217" spans="2:3">
      <c r="B217" s="1066">
        <v>214</v>
      </c>
      <c r="C217" s="1066">
        <v>0.55000000000000004</v>
      </c>
    </row>
    <row r="218" spans="2:3">
      <c r="B218" s="1066">
        <v>215</v>
      </c>
      <c r="C218" s="1066">
        <v>0.55000000000000004</v>
      </c>
    </row>
    <row r="219" spans="2:3">
      <c r="B219" s="1066">
        <v>216</v>
      </c>
      <c r="C219" s="1066">
        <v>0.55000000000000004</v>
      </c>
    </row>
    <row r="220" spans="2:3">
      <c r="B220" s="1066">
        <v>217</v>
      </c>
      <c r="C220" s="1066">
        <v>0.55000000000000004</v>
      </c>
    </row>
    <row r="221" spans="2:3">
      <c r="B221" s="1066">
        <v>218</v>
      </c>
      <c r="C221" s="1066">
        <v>0.55000000000000004</v>
      </c>
    </row>
    <row r="222" spans="2:3">
      <c r="B222" s="1066">
        <v>219</v>
      </c>
      <c r="C222" s="1066">
        <v>0.55000000000000004</v>
      </c>
    </row>
    <row r="223" spans="2:3">
      <c r="B223" s="1066">
        <v>220</v>
      </c>
      <c r="C223" s="1066">
        <v>0.55000000000000004</v>
      </c>
    </row>
    <row r="224" spans="2:3">
      <c r="B224" s="1066">
        <v>221</v>
      </c>
      <c r="C224" s="1066">
        <v>0.55000000000000004</v>
      </c>
    </row>
    <row r="225" spans="2:3">
      <c r="B225" s="1066">
        <v>222</v>
      </c>
      <c r="C225" s="1066">
        <v>0.55000000000000004</v>
      </c>
    </row>
    <row r="226" spans="2:3">
      <c r="B226" s="1066">
        <v>223</v>
      </c>
      <c r="C226" s="1066">
        <v>0.55000000000000004</v>
      </c>
    </row>
    <row r="227" spans="2:3">
      <c r="B227" s="1066">
        <v>224</v>
      </c>
      <c r="C227" s="1066">
        <v>0.55000000000000004</v>
      </c>
    </row>
    <row r="228" spans="2:3">
      <c r="B228" s="1066">
        <v>225</v>
      </c>
      <c r="C228" s="1066">
        <v>0.55000000000000004</v>
      </c>
    </row>
    <row r="229" spans="2:3">
      <c r="B229" s="1066">
        <v>226</v>
      </c>
      <c r="C229" s="1066">
        <v>0.55000000000000004</v>
      </c>
    </row>
    <row r="230" spans="2:3">
      <c r="B230" s="1066">
        <v>227</v>
      </c>
      <c r="C230" s="1066">
        <v>0.55000000000000004</v>
      </c>
    </row>
    <row r="231" spans="2:3">
      <c r="B231" s="1066">
        <v>228</v>
      </c>
      <c r="C231" s="1066">
        <v>0.55000000000000004</v>
      </c>
    </row>
    <row r="232" spans="2:3">
      <c r="B232" s="1066">
        <v>229</v>
      </c>
      <c r="C232" s="1066">
        <v>0.55000000000000004</v>
      </c>
    </row>
    <row r="233" spans="2:3">
      <c r="B233" s="1066">
        <v>230</v>
      </c>
      <c r="C233" s="1066">
        <v>0.55000000000000004</v>
      </c>
    </row>
    <row r="234" spans="2:3">
      <c r="B234" s="1066">
        <v>231</v>
      </c>
      <c r="C234" s="1066">
        <v>0.55000000000000004</v>
      </c>
    </row>
    <row r="235" spans="2:3">
      <c r="B235" s="1066">
        <v>232</v>
      </c>
      <c r="C235" s="1066">
        <v>0.55000000000000004</v>
      </c>
    </row>
    <row r="236" spans="2:3">
      <c r="B236" s="1066">
        <v>233</v>
      </c>
      <c r="C236" s="1066">
        <v>0.55000000000000004</v>
      </c>
    </row>
    <row r="237" spans="2:3">
      <c r="B237" s="1066">
        <v>234</v>
      </c>
      <c r="C237" s="1066">
        <v>0.55000000000000004</v>
      </c>
    </row>
    <row r="238" spans="2:3">
      <c r="B238" s="1066">
        <v>235</v>
      </c>
      <c r="C238" s="1066">
        <v>0.55000000000000004</v>
      </c>
    </row>
    <row r="239" spans="2:3">
      <c r="B239" s="1066">
        <v>236</v>
      </c>
      <c r="C239" s="1066">
        <v>0.55000000000000004</v>
      </c>
    </row>
    <row r="240" spans="2:3">
      <c r="B240" s="1066">
        <v>237</v>
      </c>
      <c r="C240" s="1066">
        <v>0.55000000000000004</v>
      </c>
    </row>
    <row r="241" spans="2:3">
      <c r="B241" s="1066">
        <v>238</v>
      </c>
      <c r="C241" s="1066">
        <v>0.55000000000000004</v>
      </c>
    </row>
    <row r="242" spans="2:3">
      <c r="B242" s="1066">
        <v>239</v>
      </c>
      <c r="C242" s="1066">
        <v>0.55000000000000004</v>
      </c>
    </row>
    <row r="243" spans="2:3">
      <c r="B243" s="1066">
        <v>240</v>
      </c>
      <c r="C243" s="1066">
        <v>0.55000000000000004</v>
      </c>
    </row>
    <row r="244" spans="2:3">
      <c r="B244" s="1066">
        <v>241</v>
      </c>
      <c r="C244" s="1066">
        <v>0.55000000000000004</v>
      </c>
    </row>
    <row r="245" spans="2:3">
      <c r="B245" s="1066">
        <v>242</v>
      </c>
      <c r="C245" s="1066">
        <v>0.55000000000000004</v>
      </c>
    </row>
    <row r="246" spans="2:3">
      <c r="B246" s="1066">
        <v>243</v>
      </c>
      <c r="C246" s="1066">
        <v>0.55000000000000004</v>
      </c>
    </row>
    <row r="247" spans="2:3">
      <c r="B247" s="1066">
        <v>244</v>
      </c>
      <c r="C247" s="1066">
        <v>0.55000000000000004</v>
      </c>
    </row>
    <row r="248" spans="2:3">
      <c r="B248" s="1066">
        <v>245</v>
      </c>
      <c r="C248" s="1066">
        <v>0.55000000000000004</v>
      </c>
    </row>
    <row r="249" spans="2:3">
      <c r="B249" s="1066">
        <v>246</v>
      </c>
      <c r="C249" s="1066">
        <v>0.55000000000000004</v>
      </c>
    </row>
    <row r="250" spans="2:3">
      <c r="B250" s="1066">
        <v>247</v>
      </c>
      <c r="C250" s="1066">
        <v>0.55000000000000004</v>
      </c>
    </row>
    <row r="251" spans="2:3">
      <c r="B251" s="1066">
        <v>248</v>
      </c>
      <c r="C251" s="1066">
        <v>0.55000000000000004</v>
      </c>
    </row>
    <row r="252" spans="2:3">
      <c r="B252" s="1066">
        <v>249</v>
      </c>
      <c r="C252" s="1066">
        <v>0.55000000000000004</v>
      </c>
    </row>
    <row r="253" spans="2:3">
      <c r="B253" s="1066">
        <v>250</v>
      </c>
      <c r="C253" s="1066">
        <v>0.55000000000000004</v>
      </c>
    </row>
    <row r="254" spans="2:3">
      <c r="B254" s="1066">
        <v>251</v>
      </c>
      <c r="C254" s="1066">
        <v>0.55000000000000004</v>
      </c>
    </row>
    <row r="255" spans="2:3">
      <c r="B255" s="1066">
        <v>252</v>
      </c>
      <c r="C255" s="1066">
        <v>0.55000000000000004</v>
      </c>
    </row>
    <row r="256" spans="2:3">
      <c r="B256" s="1066">
        <v>253</v>
      </c>
      <c r="C256" s="1066">
        <v>0.55000000000000004</v>
      </c>
    </row>
    <row r="257" spans="2:3">
      <c r="B257" s="1066">
        <v>254</v>
      </c>
      <c r="C257" s="1066">
        <v>0.55000000000000004</v>
      </c>
    </row>
    <row r="258" spans="2:3">
      <c r="B258" s="1066">
        <v>255</v>
      </c>
      <c r="C258" s="1066">
        <v>0.55000000000000004</v>
      </c>
    </row>
    <row r="259" spans="2:3">
      <c r="B259" s="1066">
        <v>256</v>
      </c>
      <c r="C259" s="1066">
        <v>0.55000000000000004</v>
      </c>
    </row>
    <row r="260" spans="2:3">
      <c r="B260" s="1066">
        <v>257</v>
      </c>
      <c r="C260" s="1066">
        <v>0.55000000000000004</v>
      </c>
    </row>
    <row r="261" spans="2:3">
      <c r="B261" s="1066">
        <v>258</v>
      </c>
      <c r="C261" s="1066">
        <v>0.55000000000000004</v>
      </c>
    </row>
    <row r="262" spans="2:3">
      <c r="B262" s="1066">
        <v>259</v>
      </c>
      <c r="C262" s="1066">
        <v>0.55000000000000004</v>
      </c>
    </row>
    <row r="263" spans="2:3">
      <c r="B263" s="1066">
        <v>260</v>
      </c>
      <c r="C263" s="1066">
        <v>0.55000000000000004</v>
      </c>
    </row>
    <row r="264" spans="2:3">
      <c r="B264" s="1066">
        <v>261</v>
      </c>
      <c r="C264" s="1066">
        <v>0.55000000000000004</v>
      </c>
    </row>
    <row r="265" spans="2:3">
      <c r="B265" s="1066">
        <v>262</v>
      </c>
      <c r="C265" s="1066">
        <v>0.55000000000000004</v>
      </c>
    </row>
    <row r="266" spans="2:3">
      <c r="B266" s="1066">
        <v>263</v>
      </c>
      <c r="C266" s="1066">
        <v>0.55000000000000004</v>
      </c>
    </row>
    <row r="267" spans="2:3">
      <c r="B267" s="1066">
        <v>264</v>
      </c>
      <c r="C267" s="1066">
        <v>0.55000000000000004</v>
      </c>
    </row>
    <row r="268" spans="2:3">
      <c r="B268" s="1066">
        <v>265</v>
      </c>
      <c r="C268" s="1066">
        <v>0.55000000000000004</v>
      </c>
    </row>
    <row r="269" spans="2:3">
      <c r="B269" s="1066">
        <v>266</v>
      </c>
      <c r="C269" s="1066">
        <v>0.55000000000000004</v>
      </c>
    </row>
    <row r="270" spans="2:3">
      <c r="B270" s="1066">
        <v>267</v>
      </c>
      <c r="C270" s="1066">
        <v>0.55000000000000004</v>
      </c>
    </row>
    <row r="271" spans="2:3">
      <c r="B271" s="1066">
        <v>268</v>
      </c>
      <c r="C271" s="1066">
        <v>0.55000000000000004</v>
      </c>
    </row>
    <row r="272" spans="2:3">
      <c r="B272" s="1066">
        <v>269</v>
      </c>
      <c r="C272" s="1066">
        <v>0.55000000000000004</v>
      </c>
    </row>
    <row r="273" spans="2:3">
      <c r="B273" s="1066">
        <v>270</v>
      </c>
      <c r="C273" s="1066">
        <v>0.55000000000000004</v>
      </c>
    </row>
    <row r="274" spans="2:3">
      <c r="B274" s="1066">
        <v>271</v>
      </c>
      <c r="C274" s="1066">
        <v>0.55000000000000004</v>
      </c>
    </row>
    <row r="275" spans="2:3">
      <c r="B275" s="1066">
        <v>272</v>
      </c>
      <c r="C275" s="1066">
        <v>0.55000000000000004</v>
      </c>
    </row>
    <row r="276" spans="2:3">
      <c r="B276" s="1066">
        <v>273</v>
      </c>
      <c r="C276" s="1066">
        <v>0.55000000000000004</v>
      </c>
    </row>
    <row r="277" spans="2:3">
      <c r="B277" s="1066">
        <v>274</v>
      </c>
      <c r="C277" s="1066">
        <v>0.55000000000000004</v>
      </c>
    </row>
    <row r="278" spans="2:3">
      <c r="B278" s="1066">
        <v>275</v>
      </c>
      <c r="C278" s="1066">
        <v>0.55000000000000004</v>
      </c>
    </row>
    <row r="279" spans="2:3">
      <c r="B279" s="1066">
        <v>276</v>
      </c>
      <c r="C279" s="1066">
        <v>0.55000000000000004</v>
      </c>
    </row>
    <row r="280" spans="2:3">
      <c r="B280" s="1066">
        <v>277</v>
      </c>
      <c r="C280" s="1066">
        <v>0.55000000000000004</v>
      </c>
    </row>
    <row r="281" spans="2:3">
      <c r="B281" s="1066">
        <v>278</v>
      </c>
      <c r="C281" s="1066">
        <v>0.55000000000000004</v>
      </c>
    </row>
    <row r="282" spans="2:3">
      <c r="B282" s="1066">
        <v>279</v>
      </c>
      <c r="C282" s="1066">
        <v>0.55000000000000004</v>
      </c>
    </row>
    <row r="283" spans="2:3">
      <c r="B283" s="1066">
        <v>280</v>
      </c>
      <c r="C283" s="1066">
        <v>0.55000000000000004</v>
      </c>
    </row>
    <row r="284" spans="2:3">
      <c r="B284" s="1066">
        <v>281</v>
      </c>
      <c r="C284" s="1066">
        <v>0.55000000000000004</v>
      </c>
    </row>
    <row r="285" spans="2:3">
      <c r="B285" s="1066">
        <v>282</v>
      </c>
      <c r="C285" s="1066">
        <v>0.55000000000000004</v>
      </c>
    </row>
    <row r="286" spans="2:3">
      <c r="B286" s="1066">
        <v>283</v>
      </c>
      <c r="C286" s="1066">
        <v>0.55000000000000004</v>
      </c>
    </row>
    <row r="287" spans="2:3">
      <c r="B287" s="1066">
        <v>284</v>
      </c>
      <c r="C287" s="1066">
        <v>0.55000000000000004</v>
      </c>
    </row>
    <row r="288" spans="2:3">
      <c r="B288" s="1066">
        <v>285</v>
      </c>
      <c r="C288" s="1066">
        <v>0.55000000000000004</v>
      </c>
    </row>
    <row r="289" spans="2:3">
      <c r="B289" s="1066">
        <v>286</v>
      </c>
      <c r="C289" s="1066">
        <v>0.55000000000000004</v>
      </c>
    </row>
    <row r="290" spans="2:3">
      <c r="B290" s="1066">
        <v>287</v>
      </c>
      <c r="C290" s="1066">
        <v>0.55000000000000004</v>
      </c>
    </row>
    <row r="291" spans="2:3">
      <c r="B291" s="1066">
        <v>288</v>
      </c>
      <c r="C291" s="1066">
        <v>0.55000000000000004</v>
      </c>
    </row>
    <row r="292" spans="2:3">
      <c r="B292" s="1066">
        <v>289</v>
      </c>
      <c r="C292" s="1066">
        <v>0.55000000000000004</v>
      </c>
    </row>
    <row r="293" spans="2:3">
      <c r="B293" s="1066">
        <v>290</v>
      </c>
      <c r="C293" s="1066">
        <v>0.55000000000000004</v>
      </c>
    </row>
    <row r="294" spans="2:3">
      <c r="B294" s="1066">
        <v>291</v>
      </c>
      <c r="C294" s="1066">
        <v>0.55000000000000004</v>
      </c>
    </row>
    <row r="295" spans="2:3">
      <c r="B295" s="1066">
        <v>292</v>
      </c>
      <c r="C295" s="1066">
        <v>0.55000000000000004</v>
      </c>
    </row>
    <row r="296" spans="2:3">
      <c r="B296" s="1066">
        <v>293</v>
      </c>
      <c r="C296" s="1066">
        <v>0.55000000000000004</v>
      </c>
    </row>
    <row r="297" spans="2:3">
      <c r="B297" s="1066">
        <v>294</v>
      </c>
      <c r="C297" s="1066">
        <v>0.55000000000000004</v>
      </c>
    </row>
    <row r="298" spans="2:3">
      <c r="B298" s="1066">
        <v>295</v>
      </c>
      <c r="C298" s="1066">
        <v>0.55000000000000004</v>
      </c>
    </row>
    <row r="299" spans="2:3">
      <c r="B299" s="1066">
        <v>296</v>
      </c>
      <c r="C299" s="1066">
        <v>0.55000000000000004</v>
      </c>
    </row>
    <row r="300" spans="2:3">
      <c r="B300" s="1066">
        <v>297</v>
      </c>
      <c r="C300" s="1066">
        <v>0.55000000000000004</v>
      </c>
    </row>
    <row r="301" spans="2:3">
      <c r="B301" s="1066">
        <v>298</v>
      </c>
      <c r="C301" s="1066">
        <v>0.55000000000000004</v>
      </c>
    </row>
    <row r="302" spans="2:3">
      <c r="B302" s="1066">
        <v>299</v>
      </c>
      <c r="C302" s="1066">
        <v>0.55000000000000004</v>
      </c>
    </row>
    <row r="303" spans="2:3">
      <c r="B303" s="1066">
        <v>300</v>
      </c>
      <c r="C303" s="1066">
        <v>0.55000000000000004</v>
      </c>
    </row>
    <row r="304" spans="2:3">
      <c r="B304" s="1066">
        <v>301</v>
      </c>
      <c r="C304" s="1066">
        <v>0.55000000000000004</v>
      </c>
    </row>
    <row r="305" spans="2:3">
      <c r="B305" s="1066">
        <v>302</v>
      </c>
      <c r="C305" s="1066">
        <v>0.55000000000000004</v>
      </c>
    </row>
    <row r="306" spans="2:3">
      <c r="B306" s="1066">
        <v>303</v>
      </c>
      <c r="C306" s="1066">
        <v>0.55000000000000004</v>
      </c>
    </row>
    <row r="307" spans="2:3">
      <c r="B307" s="1066">
        <v>304</v>
      </c>
      <c r="C307" s="1066">
        <v>0.55000000000000004</v>
      </c>
    </row>
    <row r="308" spans="2:3">
      <c r="B308" s="1066">
        <v>305</v>
      </c>
      <c r="C308" s="1066">
        <v>0.55000000000000004</v>
      </c>
    </row>
    <row r="309" spans="2:3">
      <c r="B309" s="1066">
        <v>306</v>
      </c>
      <c r="C309" s="1066">
        <v>0.55000000000000004</v>
      </c>
    </row>
    <row r="310" spans="2:3">
      <c r="B310" s="1066">
        <v>307</v>
      </c>
      <c r="C310" s="1066">
        <v>0.55000000000000004</v>
      </c>
    </row>
    <row r="311" spans="2:3">
      <c r="B311" s="1066">
        <v>308</v>
      </c>
      <c r="C311" s="1066">
        <v>0.55000000000000004</v>
      </c>
    </row>
    <row r="312" spans="2:3">
      <c r="B312" s="1066">
        <v>309</v>
      </c>
      <c r="C312" s="1066">
        <v>0.55000000000000004</v>
      </c>
    </row>
    <row r="313" spans="2:3">
      <c r="B313" s="1066">
        <v>310</v>
      </c>
      <c r="C313" s="1066">
        <v>0.55000000000000004</v>
      </c>
    </row>
    <row r="314" spans="2:3">
      <c r="B314" s="1066">
        <v>311</v>
      </c>
      <c r="C314" s="1066">
        <v>0.55000000000000004</v>
      </c>
    </row>
    <row r="315" spans="2:3">
      <c r="B315" s="1066">
        <v>312</v>
      </c>
      <c r="C315" s="1066">
        <v>0.55000000000000004</v>
      </c>
    </row>
    <row r="316" spans="2:3">
      <c r="B316" s="1066">
        <v>313</v>
      </c>
      <c r="C316" s="1066">
        <v>0.55000000000000004</v>
      </c>
    </row>
    <row r="317" spans="2:3">
      <c r="B317" s="1066">
        <v>314</v>
      </c>
      <c r="C317" s="1066">
        <v>0.55000000000000004</v>
      </c>
    </row>
    <row r="318" spans="2:3">
      <c r="B318" s="1066">
        <v>315</v>
      </c>
      <c r="C318" s="1066">
        <v>0.55000000000000004</v>
      </c>
    </row>
    <row r="319" spans="2:3">
      <c r="B319" s="1066">
        <v>316</v>
      </c>
      <c r="C319" s="1066">
        <v>0.55000000000000004</v>
      </c>
    </row>
    <row r="320" spans="2:3">
      <c r="B320" s="1066">
        <v>317</v>
      </c>
      <c r="C320" s="1066">
        <v>0.55000000000000004</v>
      </c>
    </row>
    <row r="321" spans="2:3">
      <c r="B321" s="1066">
        <v>318</v>
      </c>
      <c r="C321" s="1066">
        <v>0.55000000000000004</v>
      </c>
    </row>
    <row r="322" spans="2:3">
      <c r="B322" s="1066">
        <v>319</v>
      </c>
      <c r="C322" s="1066">
        <v>0.55000000000000004</v>
      </c>
    </row>
    <row r="323" spans="2:3">
      <c r="B323" s="1066">
        <v>320</v>
      </c>
      <c r="C323" s="1066">
        <v>0.55000000000000004</v>
      </c>
    </row>
    <row r="324" spans="2:3">
      <c r="B324" s="1066">
        <v>321</v>
      </c>
      <c r="C324" s="1066">
        <v>0.55000000000000004</v>
      </c>
    </row>
    <row r="325" spans="2:3">
      <c r="B325" s="1066">
        <v>322</v>
      </c>
      <c r="C325" s="1066">
        <v>0.55000000000000004</v>
      </c>
    </row>
    <row r="326" spans="2:3">
      <c r="B326" s="1066">
        <v>323</v>
      </c>
      <c r="C326" s="1066">
        <v>0.55000000000000004</v>
      </c>
    </row>
    <row r="327" spans="2:3">
      <c r="B327" s="1066">
        <v>324</v>
      </c>
      <c r="C327" s="1066">
        <v>0.55000000000000004</v>
      </c>
    </row>
    <row r="328" spans="2:3">
      <c r="B328" s="1066">
        <v>325</v>
      </c>
      <c r="C328" s="1066">
        <v>0.55000000000000004</v>
      </c>
    </row>
    <row r="329" spans="2:3">
      <c r="B329" s="1066">
        <v>326</v>
      </c>
      <c r="C329" s="1066">
        <v>0.55000000000000004</v>
      </c>
    </row>
    <row r="330" spans="2:3">
      <c r="B330" s="1066">
        <v>327</v>
      </c>
      <c r="C330" s="1066">
        <v>0.55000000000000004</v>
      </c>
    </row>
    <row r="331" spans="2:3">
      <c r="B331" s="1066">
        <v>328</v>
      </c>
      <c r="C331" s="1066">
        <v>0.55000000000000004</v>
      </c>
    </row>
    <row r="332" spans="2:3">
      <c r="B332" s="1066">
        <v>329</v>
      </c>
      <c r="C332" s="1066">
        <v>0.55000000000000004</v>
      </c>
    </row>
    <row r="333" spans="2:3">
      <c r="B333" s="1066">
        <v>330</v>
      </c>
      <c r="C333" s="1066">
        <v>0.55000000000000004</v>
      </c>
    </row>
    <row r="334" spans="2:3">
      <c r="B334" s="1066">
        <v>331</v>
      </c>
      <c r="C334" s="1066">
        <v>0.55000000000000004</v>
      </c>
    </row>
    <row r="335" spans="2:3">
      <c r="B335" s="1066">
        <v>332</v>
      </c>
      <c r="C335" s="1066">
        <v>0.55000000000000004</v>
      </c>
    </row>
    <row r="336" spans="2:3">
      <c r="B336" s="1066">
        <v>333</v>
      </c>
      <c r="C336" s="1066">
        <v>0.55000000000000004</v>
      </c>
    </row>
    <row r="337" spans="2:3">
      <c r="B337" s="1066">
        <v>334</v>
      </c>
      <c r="C337" s="1066">
        <v>0.55000000000000004</v>
      </c>
    </row>
    <row r="338" spans="2:3">
      <c r="B338" s="1066">
        <v>335</v>
      </c>
      <c r="C338" s="1066">
        <v>0.55000000000000004</v>
      </c>
    </row>
    <row r="339" spans="2:3">
      <c r="B339" s="1066">
        <v>336</v>
      </c>
      <c r="C339" s="1066">
        <v>0.55000000000000004</v>
      </c>
    </row>
    <row r="340" spans="2:3">
      <c r="B340" s="1066">
        <v>337</v>
      </c>
      <c r="C340" s="1066">
        <v>0.55000000000000004</v>
      </c>
    </row>
    <row r="341" spans="2:3">
      <c r="B341" s="1066">
        <v>338</v>
      </c>
      <c r="C341" s="1066">
        <v>0.55000000000000004</v>
      </c>
    </row>
    <row r="342" spans="2:3">
      <c r="B342" s="1066">
        <v>339</v>
      </c>
      <c r="C342" s="1066">
        <v>0.55000000000000004</v>
      </c>
    </row>
    <row r="343" spans="2:3">
      <c r="B343" s="1066">
        <v>340</v>
      </c>
      <c r="C343" s="1066">
        <v>0.55000000000000004</v>
      </c>
    </row>
    <row r="344" spans="2:3">
      <c r="B344" s="1066">
        <v>341</v>
      </c>
      <c r="C344" s="1066">
        <v>0.55000000000000004</v>
      </c>
    </row>
    <row r="345" spans="2:3">
      <c r="B345" s="1066">
        <v>342</v>
      </c>
      <c r="C345" s="1066">
        <v>0.55000000000000004</v>
      </c>
    </row>
    <row r="346" spans="2:3">
      <c r="B346" s="1066">
        <v>343</v>
      </c>
      <c r="C346" s="1066">
        <v>0.55000000000000004</v>
      </c>
    </row>
    <row r="347" spans="2:3">
      <c r="B347" s="1066">
        <v>344</v>
      </c>
      <c r="C347" s="1066">
        <v>0.55000000000000004</v>
      </c>
    </row>
    <row r="348" spans="2:3">
      <c r="B348" s="1066">
        <v>345</v>
      </c>
      <c r="C348" s="1066">
        <v>0.55000000000000004</v>
      </c>
    </row>
    <row r="349" spans="2:3">
      <c r="B349" s="1066">
        <v>346</v>
      </c>
      <c r="C349" s="1066">
        <v>0.55000000000000004</v>
      </c>
    </row>
    <row r="350" spans="2:3">
      <c r="B350" s="1066">
        <v>347</v>
      </c>
      <c r="C350" s="1066">
        <v>0.55000000000000004</v>
      </c>
    </row>
    <row r="351" spans="2:3">
      <c r="B351" s="1066">
        <v>348</v>
      </c>
      <c r="C351" s="1066">
        <v>0.55000000000000004</v>
      </c>
    </row>
    <row r="352" spans="2:3">
      <c r="B352" s="1066">
        <v>349</v>
      </c>
      <c r="C352" s="1066">
        <v>0.55000000000000004</v>
      </c>
    </row>
    <row r="353" spans="2:3">
      <c r="B353" s="1066">
        <v>350</v>
      </c>
      <c r="C353" s="1066">
        <v>0.55000000000000004</v>
      </c>
    </row>
    <row r="354" spans="2:3">
      <c r="B354" s="1066">
        <v>351</v>
      </c>
      <c r="C354" s="1066">
        <v>0.55000000000000004</v>
      </c>
    </row>
    <row r="355" spans="2:3">
      <c r="B355" s="1066">
        <v>352</v>
      </c>
      <c r="C355" s="1066">
        <v>0.55000000000000004</v>
      </c>
    </row>
    <row r="356" spans="2:3">
      <c r="B356" s="1066">
        <v>353</v>
      </c>
      <c r="C356" s="1066">
        <v>0.55000000000000004</v>
      </c>
    </row>
    <row r="357" spans="2:3">
      <c r="B357" s="1066">
        <v>354</v>
      </c>
      <c r="C357" s="1066">
        <v>0.55000000000000004</v>
      </c>
    </row>
    <row r="358" spans="2:3">
      <c r="B358" s="1066">
        <v>355</v>
      </c>
      <c r="C358" s="1066">
        <v>0.55000000000000004</v>
      </c>
    </row>
    <row r="359" spans="2:3">
      <c r="B359" s="1066">
        <v>356</v>
      </c>
      <c r="C359" s="1066">
        <v>0.55000000000000004</v>
      </c>
    </row>
    <row r="360" spans="2:3">
      <c r="B360" s="1066">
        <v>357</v>
      </c>
      <c r="C360" s="1066">
        <v>0.55000000000000004</v>
      </c>
    </row>
    <row r="361" spans="2:3">
      <c r="B361" s="1066">
        <v>358</v>
      </c>
      <c r="C361" s="1066">
        <v>0.55000000000000004</v>
      </c>
    </row>
    <row r="362" spans="2:3">
      <c r="B362" s="1066">
        <v>359</v>
      </c>
      <c r="C362" s="1066">
        <v>0.55000000000000004</v>
      </c>
    </row>
    <row r="363" spans="2:3">
      <c r="B363" s="1066">
        <v>360</v>
      </c>
      <c r="C363" s="1066">
        <v>0.55000000000000004</v>
      </c>
    </row>
    <row r="364" spans="2:3">
      <c r="B364" s="1066">
        <v>361</v>
      </c>
      <c r="C364" s="1066">
        <v>0.55000000000000004</v>
      </c>
    </row>
    <row r="365" spans="2:3">
      <c r="B365" s="1066">
        <v>362</v>
      </c>
      <c r="C365" s="1066">
        <v>0.55000000000000004</v>
      </c>
    </row>
    <row r="366" spans="2:3">
      <c r="B366" s="1066">
        <v>363</v>
      </c>
      <c r="C366" s="1066">
        <v>0.55000000000000004</v>
      </c>
    </row>
    <row r="367" spans="2:3">
      <c r="B367" s="1066">
        <v>364</v>
      </c>
      <c r="C367" s="1066">
        <v>0.55000000000000004</v>
      </c>
    </row>
    <row r="368" spans="2:3">
      <c r="B368" s="1066">
        <v>365</v>
      </c>
      <c r="C368" s="1066">
        <v>0.55000000000000004</v>
      </c>
    </row>
    <row r="369" spans="2:3">
      <c r="B369" s="1066">
        <v>366</v>
      </c>
      <c r="C369" s="1066">
        <v>0.55000000000000004</v>
      </c>
    </row>
    <row r="370" spans="2:3">
      <c r="B370" s="1066">
        <v>367</v>
      </c>
      <c r="C370" s="1066">
        <v>0.55000000000000004</v>
      </c>
    </row>
    <row r="371" spans="2:3">
      <c r="B371" s="1066">
        <v>368</v>
      </c>
      <c r="C371" s="1066">
        <v>0.55000000000000004</v>
      </c>
    </row>
    <row r="372" spans="2:3">
      <c r="B372" s="1066">
        <v>369</v>
      </c>
      <c r="C372" s="1066">
        <v>0.55000000000000004</v>
      </c>
    </row>
    <row r="373" spans="2:3">
      <c r="B373" s="1066">
        <v>370</v>
      </c>
      <c r="C373" s="1066">
        <v>0.55000000000000004</v>
      </c>
    </row>
    <row r="374" spans="2:3">
      <c r="B374" s="1066">
        <v>371</v>
      </c>
      <c r="C374" s="1066">
        <v>0.55000000000000004</v>
      </c>
    </row>
    <row r="375" spans="2:3">
      <c r="B375" s="1066">
        <v>372</v>
      </c>
      <c r="C375" s="1066">
        <v>0.55000000000000004</v>
      </c>
    </row>
    <row r="376" spans="2:3">
      <c r="B376" s="1066">
        <v>373</v>
      </c>
      <c r="C376" s="1066">
        <v>0.55000000000000004</v>
      </c>
    </row>
    <row r="377" spans="2:3">
      <c r="B377" s="1066">
        <v>374</v>
      </c>
      <c r="C377" s="1066">
        <v>0.55000000000000004</v>
      </c>
    </row>
    <row r="378" spans="2:3">
      <c r="B378" s="1066">
        <v>375</v>
      </c>
      <c r="C378" s="1066">
        <v>0.55000000000000004</v>
      </c>
    </row>
    <row r="379" spans="2:3">
      <c r="B379" s="1066">
        <v>376</v>
      </c>
      <c r="C379" s="1066">
        <v>0.55000000000000004</v>
      </c>
    </row>
    <row r="380" spans="2:3">
      <c r="B380" s="1066">
        <v>377</v>
      </c>
      <c r="C380" s="1066">
        <v>0.55000000000000004</v>
      </c>
    </row>
    <row r="381" spans="2:3">
      <c r="B381" s="1066">
        <v>378</v>
      </c>
      <c r="C381" s="1066">
        <v>0.55000000000000004</v>
      </c>
    </row>
    <row r="382" spans="2:3">
      <c r="B382" s="1066">
        <v>379</v>
      </c>
      <c r="C382" s="1066">
        <v>0.55000000000000004</v>
      </c>
    </row>
    <row r="383" spans="2:3">
      <c r="B383" s="1066">
        <v>380</v>
      </c>
      <c r="C383" s="1066">
        <v>0.55000000000000004</v>
      </c>
    </row>
    <row r="384" spans="2:3">
      <c r="B384" s="1066">
        <v>381</v>
      </c>
      <c r="C384" s="1066">
        <v>0.55000000000000004</v>
      </c>
    </row>
    <row r="385" spans="2:3">
      <c r="B385" s="1066">
        <v>382</v>
      </c>
      <c r="C385" s="1066">
        <v>0.55000000000000004</v>
      </c>
    </row>
    <row r="386" spans="2:3">
      <c r="B386" s="1066">
        <v>383</v>
      </c>
      <c r="C386" s="1066">
        <v>0.55000000000000004</v>
      </c>
    </row>
    <row r="387" spans="2:3">
      <c r="B387" s="1066">
        <v>384</v>
      </c>
      <c r="C387" s="1066">
        <v>0.55000000000000004</v>
      </c>
    </row>
    <row r="388" spans="2:3">
      <c r="B388" s="1066">
        <v>385</v>
      </c>
      <c r="C388" s="1066">
        <v>0.55000000000000004</v>
      </c>
    </row>
    <row r="389" spans="2:3">
      <c r="B389" s="1066">
        <v>386</v>
      </c>
      <c r="C389" s="1066">
        <v>0.55000000000000004</v>
      </c>
    </row>
    <row r="390" spans="2:3">
      <c r="B390" s="1066">
        <v>387</v>
      </c>
      <c r="C390" s="1066">
        <v>0.55000000000000004</v>
      </c>
    </row>
    <row r="391" spans="2:3">
      <c r="B391" s="1066">
        <v>388</v>
      </c>
      <c r="C391" s="1066">
        <v>0.55000000000000004</v>
      </c>
    </row>
    <row r="392" spans="2:3">
      <c r="B392" s="1066">
        <v>389</v>
      </c>
      <c r="C392" s="1066">
        <v>0.55000000000000004</v>
      </c>
    </row>
    <row r="393" spans="2:3">
      <c r="B393" s="1066">
        <v>390</v>
      </c>
      <c r="C393" s="1066">
        <v>0.55000000000000004</v>
      </c>
    </row>
    <row r="394" spans="2:3">
      <c r="B394" s="1066">
        <v>391</v>
      </c>
      <c r="C394" s="1066">
        <v>0.55000000000000004</v>
      </c>
    </row>
    <row r="395" spans="2:3">
      <c r="B395" s="1066">
        <v>392</v>
      </c>
      <c r="C395" s="1066">
        <v>0.55000000000000004</v>
      </c>
    </row>
    <row r="396" spans="2:3">
      <c r="B396" s="1066">
        <v>393</v>
      </c>
      <c r="C396" s="1066">
        <v>0.55000000000000004</v>
      </c>
    </row>
    <row r="397" spans="2:3">
      <c r="B397" s="1066">
        <v>394</v>
      </c>
      <c r="C397" s="1066">
        <v>0.55000000000000004</v>
      </c>
    </row>
    <row r="398" spans="2:3">
      <c r="B398" s="1066">
        <v>395</v>
      </c>
      <c r="C398" s="1066">
        <v>0.55000000000000004</v>
      </c>
    </row>
    <row r="399" spans="2:3">
      <c r="B399" s="1066">
        <v>396</v>
      </c>
      <c r="C399" s="1066">
        <v>0.55000000000000004</v>
      </c>
    </row>
    <row r="400" spans="2:3">
      <c r="B400" s="1066">
        <v>397</v>
      </c>
      <c r="C400" s="1066">
        <v>0.55000000000000004</v>
      </c>
    </row>
    <row r="401" spans="2:3">
      <c r="B401" s="1066">
        <v>398</v>
      </c>
      <c r="C401" s="1066">
        <v>0.55000000000000004</v>
      </c>
    </row>
    <row r="402" spans="2:3">
      <c r="B402" s="1066">
        <v>399</v>
      </c>
      <c r="C402" s="1066">
        <v>0.55000000000000004</v>
      </c>
    </row>
    <row r="403" spans="2:3">
      <c r="B403" s="1066">
        <v>400</v>
      </c>
      <c r="C403" s="1066">
        <v>0.55000000000000004</v>
      </c>
    </row>
    <row r="404" spans="2:3">
      <c r="B404" s="1066">
        <v>401</v>
      </c>
      <c r="C404" s="1066">
        <v>0.55000000000000004</v>
      </c>
    </row>
    <row r="405" spans="2:3">
      <c r="B405" s="1066">
        <v>402</v>
      </c>
      <c r="C405" s="1066">
        <v>0.55000000000000004</v>
      </c>
    </row>
    <row r="406" spans="2:3">
      <c r="B406" s="1066">
        <v>403</v>
      </c>
      <c r="C406" s="1066">
        <v>0.55000000000000004</v>
      </c>
    </row>
    <row r="407" spans="2:3">
      <c r="B407" s="1066">
        <v>404</v>
      </c>
      <c r="C407" s="1066">
        <v>0.55000000000000004</v>
      </c>
    </row>
    <row r="408" spans="2:3">
      <c r="B408" s="1066">
        <v>405</v>
      </c>
      <c r="C408" s="1066">
        <v>0.55000000000000004</v>
      </c>
    </row>
    <row r="409" spans="2:3">
      <c r="B409" s="1066">
        <v>406</v>
      </c>
      <c r="C409" s="1066">
        <v>0.55000000000000004</v>
      </c>
    </row>
    <row r="410" spans="2:3">
      <c r="B410" s="1066">
        <v>407</v>
      </c>
      <c r="C410" s="1066">
        <v>0.55000000000000004</v>
      </c>
    </row>
    <row r="411" spans="2:3">
      <c r="B411" s="1066">
        <v>408</v>
      </c>
      <c r="C411" s="1066">
        <v>0.55000000000000004</v>
      </c>
    </row>
    <row r="412" spans="2:3">
      <c r="B412" s="1066">
        <v>409</v>
      </c>
      <c r="C412" s="1066">
        <v>0.55000000000000004</v>
      </c>
    </row>
    <row r="413" spans="2:3">
      <c r="B413" s="1066">
        <v>410</v>
      </c>
      <c r="C413" s="1066">
        <v>0.55000000000000004</v>
      </c>
    </row>
    <row r="414" spans="2:3">
      <c r="B414" s="1066">
        <v>411</v>
      </c>
      <c r="C414" s="1066">
        <v>0.55000000000000004</v>
      </c>
    </row>
    <row r="415" spans="2:3">
      <c r="B415" s="1066">
        <v>412</v>
      </c>
      <c r="C415" s="1066">
        <v>0.55000000000000004</v>
      </c>
    </row>
    <row r="416" spans="2:3">
      <c r="B416" s="1066">
        <v>413</v>
      </c>
      <c r="C416" s="1066">
        <v>0.55000000000000004</v>
      </c>
    </row>
    <row r="417" spans="2:3">
      <c r="B417" s="1066">
        <v>414</v>
      </c>
      <c r="C417" s="1066">
        <v>0.55000000000000004</v>
      </c>
    </row>
    <row r="418" spans="2:3">
      <c r="B418" s="1066">
        <v>415</v>
      </c>
      <c r="C418" s="1066">
        <v>0.55000000000000004</v>
      </c>
    </row>
    <row r="419" spans="2:3">
      <c r="B419" s="1066">
        <v>416</v>
      </c>
      <c r="C419" s="1066">
        <v>0.55000000000000004</v>
      </c>
    </row>
    <row r="420" spans="2:3">
      <c r="B420" s="1066">
        <v>417</v>
      </c>
      <c r="C420" s="1066">
        <v>0.55000000000000004</v>
      </c>
    </row>
    <row r="421" spans="2:3">
      <c r="B421" s="1066">
        <v>418</v>
      </c>
      <c r="C421" s="1066">
        <v>0.55000000000000004</v>
      </c>
    </row>
    <row r="422" spans="2:3">
      <c r="B422" s="1066">
        <v>419</v>
      </c>
      <c r="C422" s="1066">
        <v>0.55000000000000004</v>
      </c>
    </row>
    <row r="423" spans="2:3">
      <c r="B423" s="1066">
        <v>420</v>
      </c>
      <c r="C423" s="1066">
        <v>0.55000000000000004</v>
      </c>
    </row>
    <row r="424" spans="2:3">
      <c r="B424" s="1066">
        <v>421</v>
      </c>
      <c r="C424" s="1066">
        <v>0.55000000000000004</v>
      </c>
    </row>
    <row r="425" spans="2:3">
      <c r="B425" s="1066">
        <v>422</v>
      </c>
      <c r="C425" s="1066">
        <v>0.55000000000000004</v>
      </c>
    </row>
    <row r="426" spans="2:3">
      <c r="B426" s="1066">
        <v>423</v>
      </c>
      <c r="C426" s="1066">
        <v>0.55000000000000004</v>
      </c>
    </row>
    <row r="427" spans="2:3">
      <c r="B427" s="1066">
        <v>424</v>
      </c>
      <c r="C427" s="1066">
        <v>0.55000000000000004</v>
      </c>
    </row>
    <row r="428" spans="2:3">
      <c r="B428" s="1066">
        <v>425</v>
      </c>
      <c r="C428" s="1066">
        <v>0.55000000000000004</v>
      </c>
    </row>
    <row r="429" spans="2:3">
      <c r="B429" s="1066">
        <v>426</v>
      </c>
      <c r="C429" s="1066">
        <v>0.55000000000000004</v>
      </c>
    </row>
    <row r="430" spans="2:3">
      <c r="B430" s="1066">
        <v>427</v>
      </c>
      <c r="C430" s="1066">
        <v>0.55000000000000004</v>
      </c>
    </row>
    <row r="431" spans="2:3">
      <c r="B431" s="1066">
        <v>428</v>
      </c>
      <c r="C431" s="1066">
        <v>0.55000000000000004</v>
      </c>
    </row>
    <row r="432" spans="2:3">
      <c r="B432" s="1066">
        <v>429</v>
      </c>
      <c r="C432" s="1066">
        <v>0.55000000000000004</v>
      </c>
    </row>
    <row r="433" spans="2:3">
      <c r="B433" s="1066">
        <v>430</v>
      </c>
      <c r="C433" s="1066">
        <v>0.55000000000000004</v>
      </c>
    </row>
    <row r="434" spans="2:3">
      <c r="B434" s="1066">
        <v>431</v>
      </c>
      <c r="C434" s="1066">
        <v>0.55000000000000004</v>
      </c>
    </row>
    <row r="435" spans="2:3">
      <c r="B435" s="1066">
        <v>432</v>
      </c>
      <c r="C435" s="1066">
        <v>0.55000000000000004</v>
      </c>
    </row>
  </sheetData>
  <sheetProtection sheet="1" objects="1" scenarios="1"/>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36</vt:i4>
      </vt:variant>
      <vt:variant>
        <vt:lpstr>名前付き一覧</vt:lpstr>
      </vt:variant>
      <vt:variant>
        <vt:i4>30</vt:i4>
      </vt:variant>
    </vt:vector>
  </HeadingPairs>
  <TitlesOfParts>
    <vt:vector size="66" baseType="lpstr">
      <vt:lpstr>HOME</vt:lpstr>
      <vt:lpstr>前期実績</vt:lpstr>
      <vt:lpstr>会計シート前期</vt:lpstr>
      <vt:lpstr>製造シート前期</vt:lpstr>
      <vt:lpstr>前期実績印刷</vt:lpstr>
      <vt:lpstr>当期計画</vt:lpstr>
      <vt:lpstr>売上計画</vt:lpstr>
      <vt:lpstr>計画表紙</vt:lpstr>
      <vt:lpstr>当期計画印刷</vt:lpstr>
      <vt:lpstr>当期計画印刷2</vt:lpstr>
      <vt:lpstr>CFプラン</vt:lpstr>
      <vt:lpstr>当期実績</vt:lpstr>
      <vt:lpstr>会計シート当期</vt:lpstr>
      <vt:lpstr>損益実績印刷</vt:lpstr>
      <vt:lpstr>貸借対照表</vt:lpstr>
      <vt:lpstr>期首BS</vt:lpstr>
      <vt:lpstr>当期BS</vt:lpstr>
      <vt:lpstr>製造シート当期</vt:lpstr>
      <vt:lpstr>work1</vt:lpstr>
      <vt:lpstr>予実管理</vt:lpstr>
      <vt:lpstr>表紙</vt:lpstr>
      <vt:lpstr>予実管理印刷</vt:lpstr>
      <vt:lpstr>報告書印刷</vt:lpstr>
      <vt:lpstr>前期対比印刷</vt:lpstr>
      <vt:lpstr>計画対比印刷</vt:lpstr>
      <vt:lpstr>来期計画</vt:lpstr>
      <vt:lpstr>来期計画印刷</vt:lpstr>
      <vt:lpstr>来々期計画</vt:lpstr>
      <vt:lpstr>来々期計画印刷</vt:lpstr>
      <vt:lpstr>3期計画</vt:lpstr>
      <vt:lpstr>返済計画</vt:lpstr>
      <vt:lpstr>新規借入</vt:lpstr>
      <vt:lpstr>元利均等払い</vt:lpstr>
      <vt:lpstr>借入金残高推移表</vt:lpstr>
      <vt:lpstr>借入一覧表</vt:lpstr>
      <vt:lpstr>lookup</vt:lpstr>
      <vt:lpstr>data</vt:lpstr>
      <vt:lpstr>'3期計画'!Print_Area</vt:lpstr>
      <vt:lpstr>CFプラン!Print_Area</vt:lpstr>
      <vt:lpstr>計画対比印刷!Print_Area</vt:lpstr>
      <vt:lpstr>計画表紙!Print_Area</vt:lpstr>
      <vt:lpstr>借入一覧表!Print_Area</vt:lpstr>
      <vt:lpstr>借入金残高推移表!Print_Area</vt:lpstr>
      <vt:lpstr>前期実績!Print_Area</vt:lpstr>
      <vt:lpstr>前期実績印刷!Print_Area</vt:lpstr>
      <vt:lpstr>前期対比印刷!Print_Area</vt:lpstr>
      <vt:lpstr>損益実績印刷!Print_Area</vt:lpstr>
      <vt:lpstr>貸借対照表!Print_Area</vt:lpstr>
      <vt:lpstr>当期計画!Print_Area</vt:lpstr>
      <vt:lpstr>当期計画印刷!Print_Area</vt:lpstr>
      <vt:lpstr>当期計画印刷2!Print_Area</vt:lpstr>
      <vt:lpstr>売上計画!Print_Area</vt:lpstr>
      <vt:lpstr>表紙!Print_Area</vt:lpstr>
      <vt:lpstr>報告書印刷!Print_Area</vt:lpstr>
      <vt:lpstr>予実管理!Print_Area</vt:lpstr>
      <vt:lpstr>予実管理印刷!Print_Area</vt:lpstr>
      <vt:lpstr>来期計画!Print_Area</vt:lpstr>
      <vt:lpstr>来期計画印刷!Print_Area</vt:lpstr>
      <vt:lpstr>来々期計画!Print_Area</vt:lpstr>
      <vt:lpstr>来々期計画印刷!Print_Area</vt:lpstr>
      <vt:lpstr>借入金残高推移表!Print_Titles</vt:lpstr>
      <vt:lpstr>前期実績!Print_Titles</vt:lpstr>
      <vt:lpstr>予実管理!Print_Titles</vt:lpstr>
      <vt:lpstr>来期計画!Print_Titles</vt:lpstr>
      <vt:lpstr>来々期計画!Print_Titles</vt:lpstr>
      <vt:lpstr>lookup!減価償却率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近藤学</dc:creator>
  <cp:lastModifiedBy>近藤学</cp:lastModifiedBy>
  <cp:lastPrinted>2025-05-28T07:46:35Z</cp:lastPrinted>
  <dcterms:created xsi:type="dcterms:W3CDTF">2019-11-30T06:51:19Z</dcterms:created>
  <dcterms:modified xsi:type="dcterms:W3CDTF">2025-07-02T10:37:01Z</dcterms:modified>
</cp:coreProperties>
</file>